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X:\PUB-O7090000\DB\2025 ajusté\Circulaire Budgétaire\Annexes à la CB\"/>
    </mc:Choice>
  </mc:AlternateContent>
  <xr:revisionPtr revIDLastSave="0" documentId="13_ncr:1_{A037F147-5CD4-4953-B43F-27C37378641C}" xr6:coauthVersionLast="47" xr6:coauthVersionMax="47" xr10:uidLastSave="{00000000-0000-0000-0000-000000000000}"/>
  <bookViews>
    <workbookView xWindow="28680" yWindow="-12870" windowWidth="38640" windowHeight="21120" xr2:uid="{9F2D9666-6C43-44C8-9921-417D4CB9F491}"/>
  </bookViews>
  <sheets>
    <sheet name="Ministres" sheetId="1" r:id="rId1"/>
  </sheets>
  <externalReferences>
    <externalReference r:id="rId2"/>
  </externalReferences>
  <definedNames>
    <definedName name="_xlnm._FilterDatabase" localSheetId="0" hidden="1">Ministres!$J$1:$K$5639</definedName>
    <definedName name="_xlnm._FilterDatabase" hidden="1">Ministres!$F$1:$F$5637</definedName>
    <definedName name="A2838a4300">Ministres!#REF!</definedName>
    <definedName name="a440.">Ministres!#REF!</definedName>
    <definedName name="_xlnm.Print_Titles" localSheetId="0">Ministres!$1:$10</definedName>
    <definedName name="somme">#REF!</definedName>
    <definedName name="Z_192CCF4D_5C2D_4880_A53E_ACBE65FCE479_.wvu.FilterData" localSheetId="0" hidden="1">Ministres!$B$1:$BA$3445</definedName>
    <definedName name="Z_2CC31E1F_FE87_44F4_93B5_6C986B25A331_.wvu.FilterData" localSheetId="0" hidden="1">Ministres!$K$1:$K$5637</definedName>
    <definedName name="Z_36F8C77F_CC5B_47D5_82C8_5A7A9D181BAA_.wvu.FilterData" localSheetId="0" hidden="1">Ministres!$B$1:$BA$3445</definedName>
    <definedName name="Z_52704085_5148_4999_8584_FA2330290249_.wvu.FilterData" localSheetId="0" hidden="1">Ministres!#REF!</definedName>
    <definedName name="Z_5C8EF6C0_3E5A_4BCE_BFE6_830E8E47F7F4_.wvu.FilterData" localSheetId="0" hidden="1">Ministres!$B$1:$BA$3445</definedName>
    <definedName name="Z_600A3048_E9D5_4242_8763_CF03E3989442_.wvu.FilterData" localSheetId="0" hidden="1">Ministres!$B$1:$BA$3445</definedName>
    <definedName name="Z_61C772DC_65F0_4250_A397_E8016FC87EB5_.wvu.FilterData" localSheetId="0" hidden="1">Ministres!$M$1:$M$5637</definedName>
    <definedName name="Z_74741AF1_369E_4C51_8F20_2FF761C3FEBF_.wvu.Cols" localSheetId="0" hidden="1">Ministres!#REF!</definedName>
    <definedName name="Z_74741AF1_369E_4C51_8F20_2FF761C3FEBF_.wvu.FilterData" localSheetId="0" hidden="1">Ministres!$B$1:$BA$3445</definedName>
    <definedName name="Z_74741AF1_369E_4C51_8F20_2FF761C3FEBF_.wvu.PrintArea" localSheetId="0" hidden="1">Ministres!$B$1:$AW$5636</definedName>
    <definedName name="Z_74741AF1_369E_4C51_8F20_2FF761C3FEBF_.wvu.PrintTitles" localSheetId="0" hidden="1">Ministres!$1:$10</definedName>
    <definedName name="Z_9681C1D9_8BBD_43A5_AAF9_FA7419A20009_.wvu.FilterData" localSheetId="0" hidden="1">Ministres!#REF!</definedName>
    <definedName name="Z_9C8B6631_0FC3_46ED_9145_9F3411B2293E_.wvu.FilterData" localSheetId="0" hidden="1">Ministres!$B$1:$BA$3445</definedName>
    <definedName name="Z_A5AB962E_F1A1_40AC_BF31_12B0EF1179AA_.wvu.FilterData" localSheetId="0" hidden="1">Ministres!$B$1:$BA$3445</definedName>
    <definedName name="Z_B36E547A_2126_4515_91BD_FE5FF2576E97_.wvu.FilterData" localSheetId="0" hidden="1">Ministres!#REF!</definedName>
    <definedName name="Z_B7CB5C2D_7436_4935_B978_6B2D79707731_.wvu.Cols" localSheetId="0" hidden="1">Ministres!#REF!</definedName>
    <definedName name="Z_B7CB5C2D_7436_4935_B978_6B2D79707731_.wvu.FilterData" localSheetId="0" hidden="1">Ministres!#REF!</definedName>
    <definedName name="Z_B7CB5C2D_7436_4935_B978_6B2D79707731_.wvu.PrintArea" localSheetId="0" hidden="1">Ministres!$B$1:$AW$5636</definedName>
    <definedName name="Z_B7CB5C2D_7436_4935_B978_6B2D79707731_.wvu.PrintTitles" localSheetId="0" hidden="1">Ministres!$1:$10</definedName>
    <definedName name="Z_B94A6E45_56C1_462C_B9DF_64E234EDE753_.wvu.FilterData" localSheetId="0" hidden="1">Ministres!$B$1:$BA$3445</definedName>
    <definedName name="Z_BD1BDF8E_36CD_4906_8FBC_346A89FFDEDE_.wvu.FilterData" localSheetId="0" hidden="1">Ministres!$M$1:$M$5637</definedName>
    <definedName name="Z_BFABDBB6_430A_4C23_9C5D_33CCDD04F309_.wvu.FilterData" localSheetId="0" hidden="1">Ministres!$K$1:$K$5637</definedName>
    <definedName name="Z_C382CFE6_C7D1_4B30_8336_5AAC1D4DFF5D_.wvu.FilterData" localSheetId="0" hidden="1">Ministres!$M$1:$M$5637</definedName>
    <definedName name="Z_E07CD8F8_9C38_431E_A6CC_1F5E0C3627D8_.wvu.FilterData" localSheetId="0" hidden="1">Ministres!$K$1:$K$5637</definedName>
    <definedName name="Z_E2FE8B86_E143_4619_BC74_652142F5559D_.wvu.FilterData" localSheetId="0" hidden="1">Ministres!$B$1:$BA$3445</definedName>
    <definedName name="Z_F562D5B3_38ED_4C3E_9AC4_480A215B1495_.wvu.FilterData" localSheetId="0" hidden="1">Ministres!$B$1:$BA$3445</definedName>
    <definedName name="Z_FC08EA5D_F842_448D_A201_188245FEB3E1_.wvu.Cols" localSheetId="0" hidden="1">Ministres!$C:$C,Ministres!#REF!,Ministres!#REF!,Ministres!#REF!,Ministres!#REF!,Ministres!#REF!,Ministres!$AP:$AX</definedName>
    <definedName name="Z_FC08EA5D_F842_448D_A201_188245FEB3E1_.wvu.FilterData" localSheetId="0" hidden="1">Ministres!$B$1:$BA$3445</definedName>
    <definedName name="Z_FC08EA5D_F842_448D_A201_188245FEB3E1_.wvu.PrintArea" localSheetId="0" hidden="1">Ministres!$B$1:$AW$5636</definedName>
    <definedName name="Z_FC08EA5D_F842_448D_A201_188245FEB3E1_.wvu.PrintTitles" localSheetId="0" hidden="1">Ministres!$1:$10</definedName>
    <definedName name="_xlnm.Print_Area" localSheetId="0">Ministres!$B$1:$AW$5636</definedName>
  </definedNames>
  <calcPr calcId="191029"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329" i="1" l="1"/>
  <c r="N4329" i="1"/>
  <c r="O4329" i="1"/>
  <c r="P4329" i="1"/>
  <c r="Q4329" i="1"/>
  <c r="R4329" i="1"/>
  <c r="S4329" i="1"/>
  <c r="U4329" i="1"/>
  <c r="V4329" i="1"/>
  <c r="W4329" i="1"/>
  <c r="X4329" i="1"/>
  <c r="Z4329" i="1"/>
  <c r="AA4329" i="1"/>
  <c r="AB4329" i="1"/>
  <c r="AC4329" i="1"/>
  <c r="AD4329" i="1"/>
  <c r="AE4329" i="1"/>
  <c r="AF4329" i="1"/>
  <c r="AH4329" i="1"/>
  <c r="AI4329" i="1"/>
  <c r="AI4355" i="1" s="1"/>
  <c r="AJ4329" i="1"/>
  <c r="AJ4355" i="1" s="1"/>
  <c r="AK4329" i="1"/>
  <c r="AM4329" i="1"/>
  <c r="AN4329" i="1"/>
  <c r="AO4329" i="1"/>
  <c r="AP4329" i="1"/>
  <c r="AQ4329" i="1"/>
  <c r="AR4329" i="1"/>
  <c r="AS4329" i="1"/>
  <c r="AT4329" i="1"/>
  <c r="AU4329" i="1"/>
  <c r="AV4329" i="1"/>
  <c r="AW4329" i="1"/>
  <c r="L4329" i="1"/>
  <c r="AY4314" i="1"/>
  <c r="AZ4314" i="1" s="1"/>
  <c r="AT4314" i="1"/>
  <c r="AP4314" i="1"/>
  <c r="AO4314" i="1"/>
  <c r="AU4314" i="1" s="1"/>
  <c r="AV4314" i="1" s="1"/>
  <c r="AW4314" i="1" s="1"/>
  <c r="AN4314" i="1"/>
  <c r="AQ4314" i="1" s="1"/>
  <c r="AR4314" i="1" s="1"/>
  <c r="AS4314" i="1" s="1"/>
  <c r="AL4314" i="1"/>
  <c r="AG4314" i="1"/>
  <c r="Y4314" i="1"/>
  <c r="T4314" i="1"/>
  <c r="AW5622" i="1"/>
  <c r="AV5622" i="1"/>
  <c r="AU5622" i="1"/>
  <c r="AT5622" i="1"/>
  <c r="AS5622" i="1"/>
  <c r="AR5622" i="1"/>
  <c r="AQ5622" i="1"/>
  <c r="AP5622" i="1"/>
  <c r="AO5622" i="1"/>
  <c r="AN5622" i="1"/>
  <c r="AM5622" i="1"/>
  <c r="AK5622" i="1"/>
  <c r="AJ5622" i="1"/>
  <c r="AI5622" i="1"/>
  <c r="AH5622" i="1"/>
  <c r="AF5622" i="1"/>
  <c r="AE5622" i="1"/>
  <c r="AD5622" i="1"/>
  <c r="AC5622" i="1"/>
  <c r="AB5622" i="1"/>
  <c r="AA5622" i="1"/>
  <c r="Z5622" i="1"/>
  <c r="X5622" i="1"/>
  <c r="W5622" i="1"/>
  <c r="V5622" i="1"/>
  <c r="U5622" i="1"/>
  <c r="S5622" i="1"/>
  <c r="R5622" i="1"/>
  <c r="Q5622" i="1"/>
  <c r="P5622" i="1"/>
  <c r="O5622" i="1"/>
  <c r="N5622" i="1"/>
  <c r="M5622" i="1"/>
  <c r="L5622" i="1"/>
  <c r="AM5612" i="1"/>
  <c r="AM5613" i="1" s="1"/>
  <c r="AK5612" i="1"/>
  <c r="AK5613" i="1" s="1"/>
  <c r="AJ5612" i="1"/>
  <c r="AJ5613" i="1" s="1"/>
  <c r="AI5612" i="1"/>
  <c r="AI5613" i="1" s="1"/>
  <c r="AH5612" i="1"/>
  <c r="AH5613" i="1" s="1"/>
  <c r="AF5612" i="1"/>
  <c r="AF5613" i="1" s="1"/>
  <c r="AE5612" i="1"/>
  <c r="AE5613" i="1" s="1"/>
  <c r="AD5612" i="1"/>
  <c r="AD5613" i="1" s="1"/>
  <c r="AC5612" i="1"/>
  <c r="AC5613" i="1" s="1"/>
  <c r="AB5612" i="1"/>
  <c r="AB5613" i="1" s="1"/>
  <c r="AA5612" i="1"/>
  <c r="AA5613" i="1" s="1"/>
  <c r="Z5612" i="1"/>
  <c r="Z5613" i="1" s="1"/>
  <c r="X5612" i="1"/>
  <c r="X5613" i="1" s="1"/>
  <c r="W5612" i="1"/>
  <c r="W5613" i="1" s="1"/>
  <c r="V5612" i="1"/>
  <c r="V5613" i="1" s="1"/>
  <c r="U5612" i="1"/>
  <c r="U5613" i="1" s="1"/>
  <c r="S5612" i="1"/>
  <c r="S5613" i="1" s="1"/>
  <c r="R5612" i="1"/>
  <c r="R5613" i="1" s="1"/>
  <c r="Q5612" i="1"/>
  <c r="Q5613" i="1" s="1"/>
  <c r="P5612" i="1"/>
  <c r="P5613" i="1" s="1"/>
  <c r="O5612" i="1"/>
  <c r="O5613" i="1" s="1"/>
  <c r="N5612" i="1"/>
  <c r="N5613" i="1" s="1"/>
  <c r="M5612" i="1"/>
  <c r="M5613" i="1" s="1"/>
  <c r="L5612" i="1"/>
  <c r="L5613" i="1" s="1"/>
  <c r="AY5611" i="1"/>
  <c r="AZ5611" i="1" s="1"/>
  <c r="AT5611" i="1"/>
  <c r="AT5612" i="1" s="1"/>
  <c r="AT5613" i="1" s="1"/>
  <c r="AR5611" i="1"/>
  <c r="AS5611" i="1" s="1"/>
  <c r="AS5612" i="1" s="1"/>
  <c r="AS5613" i="1" s="1"/>
  <c r="AP5611" i="1"/>
  <c r="AP5612" i="1" s="1"/>
  <c r="AP5613" i="1" s="1"/>
  <c r="AO5611" i="1"/>
  <c r="AO5612" i="1" s="1"/>
  <c r="AO5613" i="1" s="1"/>
  <c r="AN5611" i="1"/>
  <c r="AQ5611" i="1" s="1"/>
  <c r="AQ5612" i="1" s="1"/>
  <c r="AQ5613" i="1" s="1"/>
  <c r="AL5611" i="1"/>
  <c r="AG5611" i="1"/>
  <c r="Y5611" i="1"/>
  <c r="T5611" i="1"/>
  <c r="H5611" i="1"/>
  <c r="AM5599" i="1"/>
  <c r="AK5599" i="1"/>
  <c r="AJ5599" i="1"/>
  <c r="AI5599" i="1"/>
  <c r="AH5599" i="1"/>
  <c r="AF5599" i="1"/>
  <c r="AE5599" i="1"/>
  <c r="AD5599" i="1"/>
  <c r="AC5599" i="1"/>
  <c r="AB5599" i="1"/>
  <c r="AA5599" i="1"/>
  <c r="Z5599" i="1"/>
  <c r="X5599" i="1"/>
  <c r="W5599" i="1"/>
  <c r="V5599" i="1"/>
  <c r="U5599" i="1"/>
  <c r="S5599" i="1"/>
  <c r="R5599" i="1"/>
  <c r="Q5599" i="1"/>
  <c r="P5599" i="1"/>
  <c r="O5599" i="1"/>
  <c r="N5599" i="1"/>
  <c r="M5599" i="1"/>
  <c r="L5599" i="1"/>
  <c r="AY5598" i="1"/>
  <c r="AZ5598" i="1" s="1"/>
  <c r="AU5598" i="1"/>
  <c r="AU5599" i="1" s="1"/>
  <c r="AT5598" i="1"/>
  <c r="AT5599" i="1" s="1"/>
  <c r="AP5598" i="1"/>
  <c r="AP5599" i="1" s="1"/>
  <c r="AO5598" i="1"/>
  <c r="AO5599" i="1" s="1"/>
  <c r="AN5598" i="1"/>
  <c r="AQ5598" i="1" s="1"/>
  <c r="AL5598" i="1"/>
  <c r="AG5598" i="1"/>
  <c r="Y5598" i="1"/>
  <c r="T5598" i="1"/>
  <c r="H5598" i="1"/>
  <c r="AM5594" i="1"/>
  <c r="AM5600" i="1" s="1"/>
  <c r="AK5594" i="1"/>
  <c r="AJ5594" i="1"/>
  <c r="AJ5600" i="1" s="1"/>
  <c r="AI5594" i="1"/>
  <c r="AH5594" i="1"/>
  <c r="AH5600" i="1" s="1"/>
  <c r="AF5594" i="1"/>
  <c r="AF5600" i="1" s="1"/>
  <c r="AE5594" i="1"/>
  <c r="AE5600" i="1" s="1"/>
  <c r="AD5594" i="1"/>
  <c r="AD5600" i="1" s="1"/>
  <c r="AC5594" i="1"/>
  <c r="AC5600" i="1" s="1"/>
  <c r="AB5594" i="1"/>
  <c r="AA5594" i="1"/>
  <c r="AA5600" i="1" s="1"/>
  <c r="Z5594" i="1"/>
  <c r="X5594" i="1"/>
  <c r="X5600" i="1" s="1"/>
  <c r="W5594" i="1"/>
  <c r="V5594" i="1"/>
  <c r="V5600" i="1" s="1"/>
  <c r="U5594" i="1"/>
  <c r="S5594" i="1"/>
  <c r="S5600" i="1" s="1"/>
  <c r="R5594" i="1"/>
  <c r="R5600" i="1" s="1"/>
  <c r="Q5594" i="1"/>
  <c r="Q5600" i="1" s="1"/>
  <c r="P5594" i="1"/>
  <c r="P5600" i="1" s="1"/>
  <c r="O5594" i="1"/>
  <c r="O5600" i="1" s="1"/>
  <c r="N5594" i="1"/>
  <c r="M5594" i="1"/>
  <c r="M5600" i="1" s="1"/>
  <c r="L5594" i="1"/>
  <c r="AZ5593" i="1"/>
  <c r="AY5593" i="1"/>
  <c r="AT5593" i="1"/>
  <c r="AT5594" i="1" s="1"/>
  <c r="AT5600" i="1" s="1"/>
  <c r="AP5593" i="1"/>
  <c r="AP5594" i="1" s="1"/>
  <c r="AP5600" i="1" s="1"/>
  <c r="AO5593" i="1"/>
  <c r="AU5593" i="1" s="1"/>
  <c r="AU5594" i="1" s="1"/>
  <c r="AU5600" i="1" s="1"/>
  <c r="AN5593" i="1"/>
  <c r="AN5594" i="1" s="1"/>
  <c r="AL5593" i="1"/>
  <c r="AG5593" i="1"/>
  <c r="Y5593" i="1"/>
  <c r="T5593" i="1"/>
  <c r="H5593" i="1"/>
  <c r="AK5586" i="1"/>
  <c r="AJ5586" i="1"/>
  <c r="AF5586" i="1"/>
  <c r="AE5586" i="1"/>
  <c r="AD5586" i="1"/>
  <c r="AC5586" i="1"/>
  <c r="AB5586" i="1"/>
  <c r="AA5586" i="1"/>
  <c r="X5586" i="1"/>
  <c r="W5586" i="1"/>
  <c r="S5586" i="1"/>
  <c r="R5586" i="1"/>
  <c r="Q5586" i="1"/>
  <c r="P5586" i="1"/>
  <c r="O5586" i="1"/>
  <c r="N5586" i="1"/>
  <c r="M5586" i="1"/>
  <c r="L5586" i="1"/>
  <c r="AM5585" i="1"/>
  <c r="AK5585" i="1"/>
  <c r="AJ5585" i="1"/>
  <c r="AI5585" i="1"/>
  <c r="AH5585" i="1"/>
  <c r="AF5585" i="1"/>
  <c r="AE5585" i="1"/>
  <c r="AD5585" i="1"/>
  <c r="AC5585" i="1"/>
  <c r="AB5585" i="1"/>
  <c r="AA5585" i="1"/>
  <c r="Z5585" i="1"/>
  <c r="X5585" i="1"/>
  <c r="W5585" i="1"/>
  <c r="V5585" i="1"/>
  <c r="U5585" i="1"/>
  <c r="S5585" i="1"/>
  <c r="R5585" i="1"/>
  <c r="Q5585" i="1"/>
  <c r="P5585" i="1"/>
  <c r="O5585" i="1"/>
  <c r="N5585" i="1"/>
  <c r="M5585" i="1"/>
  <c r="L5585" i="1"/>
  <c r="AM5582" i="1"/>
  <c r="AK5582" i="1"/>
  <c r="AJ5582" i="1"/>
  <c r="AI5582" i="1"/>
  <c r="AH5582" i="1"/>
  <c r="AF5582" i="1"/>
  <c r="AE5582" i="1"/>
  <c r="AD5582" i="1"/>
  <c r="AC5582" i="1"/>
  <c r="AB5582" i="1"/>
  <c r="AA5582" i="1"/>
  <c r="Z5582" i="1"/>
  <c r="X5582" i="1"/>
  <c r="W5582" i="1"/>
  <c r="V5582" i="1"/>
  <c r="U5582" i="1"/>
  <c r="S5582" i="1"/>
  <c r="R5582" i="1"/>
  <c r="Q5582" i="1"/>
  <c r="P5582" i="1"/>
  <c r="O5582" i="1"/>
  <c r="N5582" i="1"/>
  <c r="M5582" i="1"/>
  <c r="L5582" i="1"/>
  <c r="AY5581" i="1"/>
  <c r="AZ5581" i="1" s="1"/>
  <c r="H5581" i="1"/>
  <c r="AY5580" i="1"/>
  <c r="AZ5580" i="1" s="1"/>
  <c r="H5580" i="1"/>
  <c r="AY5579" i="1"/>
  <c r="AZ5579" i="1" s="1"/>
  <c r="H5579" i="1"/>
  <c r="AY5578" i="1"/>
  <c r="AZ5578" i="1" s="1"/>
  <c r="H5578" i="1"/>
  <c r="AY5577" i="1"/>
  <c r="AZ5577" i="1" s="1"/>
  <c r="H5577" i="1"/>
  <c r="AY5573" i="1"/>
  <c r="AZ5573" i="1" s="1"/>
  <c r="H5573" i="1"/>
  <c r="AY5572" i="1"/>
  <c r="AZ5572" i="1" s="1"/>
  <c r="H5572" i="1"/>
  <c r="AY5571" i="1"/>
  <c r="AZ5571" i="1" s="1"/>
  <c r="H5571" i="1"/>
  <c r="AY5570" i="1"/>
  <c r="AZ5570" i="1" s="1"/>
  <c r="H5570" i="1"/>
  <c r="AY5569" i="1"/>
  <c r="AZ5569" i="1" s="1"/>
  <c r="H5569" i="1"/>
  <c r="AY5568" i="1"/>
  <c r="AZ5568" i="1" s="1"/>
  <c r="H5568" i="1"/>
  <c r="AY5567" i="1"/>
  <c r="AZ5567" i="1" s="1"/>
  <c r="H5567" i="1"/>
  <c r="AY5566" i="1"/>
  <c r="AZ5566" i="1" s="1"/>
  <c r="H5566" i="1"/>
  <c r="AY5565" i="1"/>
  <c r="AZ5565" i="1" s="1"/>
  <c r="H5565" i="1"/>
  <c r="AY5564" i="1"/>
  <c r="AZ5564" i="1" s="1"/>
  <c r="H5564" i="1"/>
  <c r="AY5563" i="1"/>
  <c r="AZ5563" i="1" s="1"/>
  <c r="H5563" i="1"/>
  <c r="V5559" i="1"/>
  <c r="V5586" i="1" s="1"/>
  <c r="AT5558" i="1"/>
  <c r="AT5582" i="1" s="1"/>
  <c r="AQ5558" i="1"/>
  <c r="AP5558" i="1"/>
  <c r="AP5582" i="1" s="1"/>
  <c r="AO5558" i="1"/>
  <c r="AN5558" i="1"/>
  <c r="AN5582" i="1" s="1"/>
  <c r="AL5558" i="1"/>
  <c r="AG5558" i="1"/>
  <c r="Y5558" i="1"/>
  <c r="T5558" i="1"/>
  <c r="AM5557" i="1"/>
  <c r="AI5557" i="1"/>
  <c r="AI5559" i="1" s="1"/>
  <c r="AI5586" i="1" s="1"/>
  <c r="AH5557" i="1"/>
  <c r="AH5559" i="1" s="1"/>
  <c r="Z5557" i="1"/>
  <c r="Z5559" i="1" s="1"/>
  <c r="Z5586" i="1" s="1"/>
  <c r="V5557" i="1"/>
  <c r="U5557" i="1"/>
  <c r="U5559" i="1" s="1"/>
  <c r="AU5556" i="1"/>
  <c r="AT5556" i="1"/>
  <c r="AV5556" i="1" s="1"/>
  <c r="AW5556" i="1" s="1"/>
  <c r="AP5556" i="1"/>
  <c r="AO5556" i="1"/>
  <c r="AN5556" i="1"/>
  <c r="AQ5556" i="1" s="1"/>
  <c r="AR5556" i="1" s="1"/>
  <c r="AS5556" i="1" s="1"/>
  <c r="AT5555" i="1"/>
  <c r="AP5555" i="1"/>
  <c r="AP5557" i="1" s="1"/>
  <c r="AP5559" i="1" s="1"/>
  <c r="AP5586" i="1" s="1"/>
  <c r="AO5555" i="1"/>
  <c r="AU5555" i="1" s="1"/>
  <c r="AN5555" i="1"/>
  <c r="AQ5555" i="1" s="1"/>
  <c r="AY5554" i="1"/>
  <c r="AZ5554" i="1" s="1"/>
  <c r="H5554" i="1"/>
  <c r="AK5547" i="1"/>
  <c r="AJ5547" i="1"/>
  <c r="AF5547" i="1"/>
  <c r="AE5547" i="1"/>
  <c r="AD5547" i="1"/>
  <c r="AC5547" i="1"/>
  <c r="AB5547" i="1"/>
  <c r="AA5547" i="1"/>
  <c r="X5547" i="1"/>
  <c r="W5547" i="1"/>
  <c r="S5547" i="1"/>
  <c r="R5547" i="1"/>
  <c r="Q5547" i="1"/>
  <c r="P5547" i="1"/>
  <c r="O5547" i="1"/>
  <c r="N5547" i="1"/>
  <c r="M5547" i="1"/>
  <c r="L5547" i="1"/>
  <c r="AP5546" i="1"/>
  <c r="AM5546" i="1"/>
  <c r="AK5546" i="1"/>
  <c r="AJ5546" i="1"/>
  <c r="AI5546" i="1"/>
  <c r="AH5546" i="1"/>
  <c r="AF5546" i="1"/>
  <c r="AE5546" i="1"/>
  <c r="AD5546" i="1"/>
  <c r="AC5546" i="1"/>
  <c r="AB5546" i="1"/>
  <c r="AA5546" i="1"/>
  <c r="Z5546" i="1"/>
  <c r="X5546" i="1"/>
  <c r="W5546" i="1"/>
  <c r="V5546" i="1"/>
  <c r="U5546" i="1"/>
  <c r="S5546" i="1"/>
  <c r="R5546" i="1"/>
  <c r="Q5546" i="1"/>
  <c r="P5546" i="1"/>
  <c r="O5546" i="1"/>
  <c r="N5546" i="1"/>
  <c r="M5546" i="1"/>
  <c r="L5546" i="1"/>
  <c r="AM5543" i="1"/>
  <c r="AK5543" i="1"/>
  <c r="AJ5543" i="1"/>
  <c r="AI5543" i="1"/>
  <c r="AH5543" i="1"/>
  <c r="AF5543" i="1"/>
  <c r="AE5543" i="1"/>
  <c r="AD5543" i="1"/>
  <c r="AC5543" i="1"/>
  <c r="AB5543" i="1"/>
  <c r="AA5543" i="1"/>
  <c r="Z5543" i="1"/>
  <c r="X5543" i="1"/>
  <c r="W5543" i="1"/>
  <c r="V5543" i="1"/>
  <c r="U5543" i="1"/>
  <c r="S5543" i="1"/>
  <c r="R5543" i="1"/>
  <c r="Q5543" i="1"/>
  <c r="P5543" i="1"/>
  <c r="O5543" i="1"/>
  <c r="N5543" i="1"/>
  <c r="M5543" i="1"/>
  <c r="L5543" i="1"/>
  <c r="AY5542" i="1"/>
  <c r="AZ5542" i="1" s="1"/>
  <c r="H5542" i="1"/>
  <c r="AY5541" i="1"/>
  <c r="AZ5541" i="1" s="1"/>
  <c r="H5541" i="1"/>
  <c r="Z5537" i="1"/>
  <c r="Z5547" i="1" s="1"/>
  <c r="AT5536" i="1"/>
  <c r="AT5543" i="1" s="1"/>
  <c r="AP5536" i="1"/>
  <c r="AP5543" i="1" s="1"/>
  <c r="AO5536" i="1"/>
  <c r="AO5546" i="1" s="1"/>
  <c r="AN5536" i="1"/>
  <c r="AL5536" i="1"/>
  <c r="AG5536" i="1"/>
  <c r="Y5536" i="1"/>
  <c r="T5536" i="1"/>
  <c r="AP5535" i="1"/>
  <c r="AP5537" i="1" s="1"/>
  <c r="AP5547" i="1" s="1"/>
  <c r="AM5535" i="1"/>
  <c r="AM5537" i="1" s="1"/>
  <c r="AM5547" i="1" s="1"/>
  <c r="AI5535" i="1"/>
  <c r="AI5537" i="1" s="1"/>
  <c r="AI5547" i="1" s="1"/>
  <c r="AH5535" i="1"/>
  <c r="AH5537" i="1" s="1"/>
  <c r="Z5535" i="1"/>
  <c r="V5535" i="1"/>
  <c r="V5537" i="1" s="1"/>
  <c r="V5547" i="1" s="1"/>
  <c r="U5535" i="1"/>
  <c r="U5537" i="1" s="1"/>
  <c r="AT5534" i="1"/>
  <c r="AQ5534" i="1"/>
  <c r="AR5534" i="1" s="1"/>
  <c r="AS5534" i="1" s="1"/>
  <c r="AP5534" i="1"/>
  <c r="AO5534" i="1"/>
  <c r="AU5534" i="1" s="1"/>
  <c r="AV5534" i="1" s="1"/>
  <c r="AW5534" i="1" s="1"/>
  <c r="AN5534" i="1"/>
  <c r="AT5533" i="1"/>
  <c r="AT5535" i="1" s="1"/>
  <c r="AT5537" i="1" s="1"/>
  <c r="AT5547" i="1" s="1"/>
  <c r="AP5533" i="1"/>
  <c r="AO5533" i="1"/>
  <c r="AU5533" i="1" s="1"/>
  <c r="AN5533" i="1"/>
  <c r="AQ5533" i="1" s="1"/>
  <c r="AY5532" i="1"/>
  <c r="AZ5532" i="1" s="1"/>
  <c r="H5532" i="1"/>
  <c r="AK5525" i="1"/>
  <c r="AJ5525" i="1"/>
  <c r="AF5525" i="1"/>
  <c r="AE5525" i="1"/>
  <c r="AD5525" i="1"/>
  <c r="AC5525" i="1"/>
  <c r="AB5525" i="1"/>
  <c r="AA5525" i="1"/>
  <c r="X5525" i="1"/>
  <c r="W5525" i="1"/>
  <c r="S5525" i="1"/>
  <c r="R5525" i="1"/>
  <c r="Q5525" i="1"/>
  <c r="P5525" i="1"/>
  <c r="O5525" i="1"/>
  <c r="N5525" i="1"/>
  <c r="M5525" i="1"/>
  <c r="L5525" i="1"/>
  <c r="AN5524" i="1"/>
  <c r="AM5524" i="1"/>
  <c r="AK5524" i="1"/>
  <c r="AJ5524" i="1"/>
  <c r="AI5524" i="1"/>
  <c r="AH5524" i="1"/>
  <c r="AF5524" i="1"/>
  <c r="AE5524" i="1"/>
  <c r="AD5524" i="1"/>
  <c r="AC5524" i="1"/>
  <c r="AB5524" i="1"/>
  <c r="AA5524" i="1"/>
  <c r="Z5524" i="1"/>
  <c r="X5524" i="1"/>
  <c r="W5524" i="1"/>
  <c r="V5524" i="1"/>
  <c r="U5524" i="1"/>
  <c r="S5524" i="1"/>
  <c r="R5524" i="1"/>
  <c r="Q5524" i="1"/>
  <c r="P5524" i="1"/>
  <c r="O5524" i="1"/>
  <c r="N5524" i="1"/>
  <c r="M5524" i="1"/>
  <c r="L5524" i="1"/>
  <c r="AM5521" i="1"/>
  <c r="AK5521" i="1"/>
  <c r="AJ5521" i="1"/>
  <c r="AI5521" i="1"/>
  <c r="AH5521" i="1"/>
  <c r="AF5521" i="1"/>
  <c r="AE5521" i="1"/>
  <c r="AD5521" i="1"/>
  <c r="AC5521" i="1"/>
  <c r="AB5521" i="1"/>
  <c r="AA5521" i="1"/>
  <c r="Z5521" i="1"/>
  <c r="X5521" i="1"/>
  <c r="W5521" i="1"/>
  <c r="V5521" i="1"/>
  <c r="U5521" i="1"/>
  <c r="S5521" i="1"/>
  <c r="R5521" i="1"/>
  <c r="Q5521" i="1"/>
  <c r="P5521" i="1"/>
  <c r="O5521" i="1"/>
  <c r="N5521" i="1"/>
  <c r="M5521" i="1"/>
  <c r="L5521" i="1"/>
  <c r="AY5520" i="1"/>
  <c r="AZ5520" i="1" s="1"/>
  <c r="H5520" i="1"/>
  <c r="AY5519" i="1"/>
  <c r="AZ5519" i="1" s="1"/>
  <c r="H5519" i="1"/>
  <c r="AY5518" i="1"/>
  <c r="AZ5518" i="1" s="1"/>
  <c r="H5518" i="1"/>
  <c r="AY5514" i="1"/>
  <c r="AZ5514" i="1" s="1"/>
  <c r="H5514" i="1"/>
  <c r="AY5513" i="1"/>
  <c r="AZ5513" i="1" s="1"/>
  <c r="H5513" i="1"/>
  <c r="AY5512" i="1"/>
  <c r="AZ5512" i="1" s="1"/>
  <c r="H5512" i="1"/>
  <c r="AT5507" i="1"/>
  <c r="AP5507" i="1"/>
  <c r="AP5521" i="1" s="1"/>
  <c r="AO5507" i="1"/>
  <c r="AO5524" i="1" s="1"/>
  <c r="AN5507" i="1"/>
  <c r="AN5521" i="1" s="1"/>
  <c r="AL5507" i="1"/>
  <c r="AG5507" i="1"/>
  <c r="Y5507" i="1"/>
  <c r="T5507" i="1"/>
  <c r="AM5506" i="1"/>
  <c r="AO5506" i="1" s="1"/>
  <c r="AI5506" i="1"/>
  <c r="AI5508" i="1" s="1"/>
  <c r="AI5525" i="1" s="1"/>
  <c r="AH5506" i="1"/>
  <c r="AH5508" i="1" s="1"/>
  <c r="Z5506" i="1"/>
  <c r="Z5508" i="1" s="1"/>
  <c r="Z5525" i="1" s="1"/>
  <c r="V5506" i="1"/>
  <c r="V5508" i="1" s="1"/>
  <c r="V5525" i="1" s="1"/>
  <c r="U5506" i="1"/>
  <c r="U5508" i="1" s="1"/>
  <c r="AW5505" i="1"/>
  <c r="AT5505" i="1"/>
  <c r="AP5505" i="1"/>
  <c r="AO5505" i="1"/>
  <c r="AU5505" i="1" s="1"/>
  <c r="AV5505" i="1" s="1"/>
  <c r="AN5505" i="1"/>
  <c r="AQ5505" i="1" s="1"/>
  <c r="AT5504" i="1"/>
  <c r="AT5506" i="1" s="1"/>
  <c r="AP5504" i="1"/>
  <c r="AO5504" i="1"/>
  <c r="AU5504" i="1" s="1"/>
  <c r="AN5504" i="1"/>
  <c r="AQ5504" i="1" s="1"/>
  <c r="AY5503" i="1"/>
  <c r="AZ5503" i="1" s="1"/>
  <c r="H5503" i="1"/>
  <c r="AK5496" i="1"/>
  <c r="AJ5496" i="1"/>
  <c r="AF5496" i="1"/>
  <c r="AE5496" i="1"/>
  <c r="AD5496" i="1"/>
  <c r="AC5496" i="1"/>
  <c r="AB5496" i="1"/>
  <c r="AA5496" i="1"/>
  <c r="X5496" i="1"/>
  <c r="W5496" i="1"/>
  <c r="S5496" i="1"/>
  <c r="R5496" i="1"/>
  <c r="Q5496" i="1"/>
  <c r="P5496" i="1"/>
  <c r="O5496" i="1"/>
  <c r="N5496" i="1"/>
  <c r="M5496" i="1"/>
  <c r="L5496" i="1"/>
  <c r="AM5495" i="1"/>
  <c r="AK5495" i="1"/>
  <c r="AJ5495" i="1"/>
  <c r="AI5495" i="1"/>
  <c r="AH5495" i="1"/>
  <c r="AF5495" i="1"/>
  <c r="AE5495" i="1"/>
  <c r="AD5495" i="1"/>
  <c r="AC5495" i="1"/>
  <c r="AB5495" i="1"/>
  <c r="AA5495" i="1"/>
  <c r="Z5495" i="1"/>
  <c r="X5495" i="1"/>
  <c r="W5495" i="1"/>
  <c r="V5495" i="1"/>
  <c r="U5495" i="1"/>
  <c r="S5495" i="1"/>
  <c r="R5495" i="1"/>
  <c r="Q5495" i="1"/>
  <c r="P5495" i="1"/>
  <c r="O5495" i="1"/>
  <c r="N5495" i="1"/>
  <c r="M5495" i="1"/>
  <c r="L5495" i="1"/>
  <c r="AO5492" i="1"/>
  <c r="AM5492" i="1"/>
  <c r="AK5492" i="1"/>
  <c r="AJ5492" i="1"/>
  <c r="AI5492" i="1"/>
  <c r="AH5492" i="1"/>
  <c r="AF5492" i="1"/>
  <c r="AE5492" i="1"/>
  <c r="AD5492" i="1"/>
  <c r="AC5492" i="1"/>
  <c r="AB5492" i="1"/>
  <c r="AA5492" i="1"/>
  <c r="Z5492" i="1"/>
  <c r="X5492" i="1"/>
  <c r="W5492" i="1"/>
  <c r="V5492" i="1"/>
  <c r="U5492" i="1"/>
  <c r="S5492" i="1"/>
  <c r="R5492" i="1"/>
  <c r="Q5492" i="1"/>
  <c r="P5492" i="1"/>
  <c r="O5492" i="1"/>
  <c r="N5492" i="1"/>
  <c r="M5492" i="1"/>
  <c r="L5492" i="1"/>
  <c r="AY5491" i="1"/>
  <c r="AZ5491" i="1" s="1"/>
  <c r="H5491" i="1"/>
  <c r="AY5490" i="1"/>
  <c r="AZ5490" i="1" s="1"/>
  <c r="H5490" i="1"/>
  <c r="AY5489" i="1"/>
  <c r="AZ5489" i="1" s="1"/>
  <c r="H5489" i="1"/>
  <c r="AY5488" i="1"/>
  <c r="AZ5488" i="1" s="1"/>
  <c r="H5488" i="1"/>
  <c r="AY5484" i="1"/>
  <c r="AZ5484" i="1" s="1"/>
  <c r="H5484" i="1"/>
  <c r="AY5483" i="1"/>
  <c r="AZ5483" i="1" s="1"/>
  <c r="H5483" i="1"/>
  <c r="AY5482" i="1"/>
  <c r="AZ5482" i="1" s="1"/>
  <c r="H5482" i="1"/>
  <c r="AY5481" i="1"/>
  <c r="AZ5481" i="1" s="1"/>
  <c r="H5481" i="1"/>
  <c r="AM5477" i="1"/>
  <c r="AM5496" i="1" s="1"/>
  <c r="AT5476" i="1"/>
  <c r="AT5492" i="1" s="1"/>
  <c r="AP5476" i="1"/>
  <c r="AO5476" i="1"/>
  <c r="AO5495" i="1" s="1"/>
  <c r="AN5476" i="1"/>
  <c r="AN5492" i="1" s="1"/>
  <c r="AL5476" i="1"/>
  <c r="AG5476" i="1"/>
  <c r="Y5476" i="1"/>
  <c r="T5476" i="1"/>
  <c r="AM5475" i="1"/>
  <c r="AI5475" i="1"/>
  <c r="AH5475" i="1"/>
  <c r="AH5477" i="1" s="1"/>
  <c r="Z5475" i="1"/>
  <c r="Z5477" i="1" s="1"/>
  <c r="Z5496" i="1" s="1"/>
  <c r="V5475" i="1"/>
  <c r="U5475" i="1"/>
  <c r="U5477" i="1" s="1"/>
  <c r="U5496" i="1" s="1"/>
  <c r="AT5474" i="1"/>
  <c r="AP5474" i="1"/>
  <c r="AO5474" i="1"/>
  <c r="AU5474" i="1" s="1"/>
  <c r="AV5474" i="1" s="1"/>
  <c r="AW5474" i="1" s="1"/>
  <c r="AN5474" i="1"/>
  <c r="AQ5474" i="1" s="1"/>
  <c r="AT5473" i="1"/>
  <c r="AQ5473" i="1"/>
  <c r="AP5473" i="1"/>
  <c r="AP5475" i="1" s="1"/>
  <c r="AO5473" i="1"/>
  <c r="AU5473" i="1" s="1"/>
  <c r="AV5473" i="1" s="1"/>
  <c r="AN5473" i="1"/>
  <c r="AZ5472" i="1"/>
  <c r="AY5472" i="1"/>
  <c r="H5472" i="1"/>
  <c r="AK5465" i="1"/>
  <c r="AJ5465" i="1"/>
  <c r="AF5465" i="1"/>
  <c r="AE5465" i="1"/>
  <c r="AD5465" i="1"/>
  <c r="AC5465" i="1"/>
  <c r="AB5465" i="1"/>
  <c r="AA5465" i="1"/>
  <c r="X5465" i="1"/>
  <c r="W5465" i="1"/>
  <c r="S5465" i="1"/>
  <c r="R5465" i="1"/>
  <c r="Q5465" i="1"/>
  <c r="P5465" i="1"/>
  <c r="O5465" i="1"/>
  <c r="N5465" i="1"/>
  <c r="M5465" i="1"/>
  <c r="L5465" i="1"/>
  <c r="AM5464" i="1"/>
  <c r="AK5464" i="1"/>
  <c r="AJ5464" i="1"/>
  <c r="AI5464" i="1"/>
  <c r="AH5464" i="1"/>
  <c r="AF5464" i="1"/>
  <c r="AE5464" i="1"/>
  <c r="AD5464" i="1"/>
  <c r="AC5464" i="1"/>
  <c r="AB5464" i="1"/>
  <c r="AA5464" i="1"/>
  <c r="Z5464" i="1"/>
  <c r="X5464" i="1"/>
  <c r="W5464" i="1"/>
  <c r="V5464" i="1"/>
  <c r="U5464" i="1"/>
  <c r="S5464" i="1"/>
  <c r="R5464" i="1"/>
  <c r="Q5464" i="1"/>
  <c r="P5464" i="1"/>
  <c r="O5464" i="1"/>
  <c r="N5464" i="1"/>
  <c r="M5464" i="1"/>
  <c r="L5464" i="1"/>
  <c r="AT5461" i="1"/>
  <c r="AM5461" i="1"/>
  <c r="AK5461" i="1"/>
  <c r="AJ5461" i="1"/>
  <c r="AI5461" i="1"/>
  <c r="AH5461" i="1"/>
  <c r="AF5461" i="1"/>
  <c r="AE5461" i="1"/>
  <c r="AD5461" i="1"/>
  <c r="AC5461" i="1"/>
  <c r="AB5461" i="1"/>
  <c r="AA5461" i="1"/>
  <c r="Z5461" i="1"/>
  <c r="X5461" i="1"/>
  <c r="W5461" i="1"/>
  <c r="V5461" i="1"/>
  <c r="U5461" i="1"/>
  <c r="S5461" i="1"/>
  <c r="R5461" i="1"/>
  <c r="Q5461" i="1"/>
  <c r="P5461" i="1"/>
  <c r="O5461" i="1"/>
  <c r="N5461" i="1"/>
  <c r="M5461" i="1"/>
  <c r="L5461" i="1"/>
  <c r="AM5459" i="1"/>
  <c r="AM5465" i="1" s="1"/>
  <c r="AI5459" i="1"/>
  <c r="AI5465" i="1" s="1"/>
  <c r="AT5458" i="1"/>
  <c r="AT5464" i="1" s="1"/>
  <c r="AP5458" i="1"/>
  <c r="AP5461" i="1" s="1"/>
  <c r="AO5458" i="1"/>
  <c r="AO5464" i="1" s="1"/>
  <c r="AN5458" i="1"/>
  <c r="AL5458" i="1"/>
  <c r="AG5458" i="1"/>
  <c r="Y5458" i="1"/>
  <c r="T5458" i="1"/>
  <c r="AM5457" i="1"/>
  <c r="AI5457" i="1"/>
  <c r="AH5457" i="1"/>
  <c r="AO5457" i="1" s="1"/>
  <c r="Z5457" i="1"/>
  <c r="Z5459" i="1" s="1"/>
  <c r="Z5465" i="1" s="1"/>
  <c r="V5457" i="1"/>
  <c r="U5457" i="1"/>
  <c r="U5459" i="1" s="1"/>
  <c r="AT5456" i="1"/>
  <c r="AP5456" i="1"/>
  <c r="AO5456" i="1"/>
  <c r="AU5456" i="1" s="1"/>
  <c r="AV5456" i="1" s="1"/>
  <c r="AW5456" i="1" s="1"/>
  <c r="AN5456" i="1"/>
  <c r="AQ5456" i="1" s="1"/>
  <c r="AR5456" i="1" s="1"/>
  <c r="AS5456" i="1" s="1"/>
  <c r="AU5455" i="1"/>
  <c r="AT5455" i="1"/>
  <c r="AP5455" i="1"/>
  <c r="AP5457" i="1" s="1"/>
  <c r="AO5455" i="1"/>
  <c r="AN5455" i="1"/>
  <c r="AQ5455" i="1" s="1"/>
  <c r="AY5454" i="1"/>
  <c r="AZ5454" i="1" s="1"/>
  <c r="H5454" i="1"/>
  <c r="AK5447" i="1"/>
  <c r="AJ5447" i="1"/>
  <c r="AH5447" i="1"/>
  <c r="AF5447" i="1"/>
  <c r="AE5447" i="1"/>
  <c r="AD5447" i="1"/>
  <c r="AC5447" i="1"/>
  <c r="AB5447" i="1"/>
  <c r="AA5447" i="1"/>
  <c r="X5447" i="1"/>
  <c r="W5447" i="1"/>
  <c r="S5447" i="1"/>
  <c r="R5447" i="1"/>
  <c r="Q5447" i="1"/>
  <c r="P5447" i="1"/>
  <c r="O5447" i="1"/>
  <c r="N5447" i="1"/>
  <c r="M5447" i="1"/>
  <c r="L5447" i="1"/>
  <c r="AT5446" i="1"/>
  <c r="AM5446" i="1"/>
  <c r="AK5446" i="1"/>
  <c r="AJ5446" i="1"/>
  <c r="AI5446" i="1"/>
  <c r="AH5446" i="1"/>
  <c r="AF5446" i="1"/>
  <c r="AE5446" i="1"/>
  <c r="AD5446" i="1"/>
  <c r="AC5446" i="1"/>
  <c r="AB5446" i="1"/>
  <c r="AA5446" i="1"/>
  <c r="Z5446" i="1"/>
  <c r="X5446" i="1"/>
  <c r="W5446" i="1"/>
  <c r="V5446" i="1"/>
  <c r="U5446" i="1"/>
  <c r="S5446" i="1"/>
  <c r="R5446" i="1"/>
  <c r="Q5446" i="1"/>
  <c r="P5446" i="1"/>
  <c r="O5446" i="1"/>
  <c r="N5446" i="1"/>
  <c r="M5446" i="1"/>
  <c r="L5446" i="1"/>
  <c r="AQ5443" i="1"/>
  <c r="AM5443" i="1"/>
  <c r="AK5443" i="1"/>
  <c r="AJ5443" i="1"/>
  <c r="AI5443" i="1"/>
  <c r="AH5443" i="1"/>
  <c r="AF5443" i="1"/>
  <c r="AE5443" i="1"/>
  <c r="AD5443" i="1"/>
  <c r="AC5443" i="1"/>
  <c r="AB5443" i="1"/>
  <c r="AA5443" i="1"/>
  <c r="Z5443" i="1"/>
  <c r="X5443" i="1"/>
  <c r="W5443" i="1"/>
  <c r="V5443" i="1"/>
  <c r="U5443" i="1"/>
  <c r="S5443" i="1"/>
  <c r="R5443" i="1"/>
  <c r="Q5443" i="1"/>
  <c r="P5443" i="1"/>
  <c r="O5443" i="1"/>
  <c r="N5443" i="1"/>
  <c r="M5443" i="1"/>
  <c r="L5443" i="1"/>
  <c r="AY5442" i="1"/>
  <c r="AZ5442" i="1" s="1"/>
  <c r="H5442" i="1"/>
  <c r="AY5441" i="1"/>
  <c r="AZ5441" i="1" s="1"/>
  <c r="H5441" i="1"/>
  <c r="AY5437" i="1"/>
  <c r="AZ5437" i="1" s="1"/>
  <c r="H5437" i="1"/>
  <c r="AZ5436" i="1"/>
  <c r="AY5436" i="1"/>
  <c r="H5436" i="1"/>
  <c r="AY5435" i="1"/>
  <c r="AZ5435" i="1" s="1"/>
  <c r="H5435" i="1"/>
  <c r="AY5434" i="1"/>
  <c r="AZ5434" i="1" s="1"/>
  <c r="H5434" i="1"/>
  <c r="AY5433" i="1"/>
  <c r="AZ5433" i="1" s="1"/>
  <c r="H5433" i="1"/>
  <c r="AM5429" i="1"/>
  <c r="AM5447" i="1" s="1"/>
  <c r="AH5429" i="1"/>
  <c r="AT5428" i="1"/>
  <c r="AT5443" i="1" s="1"/>
  <c r="AQ5428" i="1"/>
  <c r="AQ5446" i="1" s="1"/>
  <c r="AP5428" i="1"/>
  <c r="AO5428" i="1"/>
  <c r="AN5428" i="1"/>
  <c r="AN5443" i="1" s="1"/>
  <c r="AL5428" i="1"/>
  <c r="AG5428" i="1"/>
  <c r="Y5428" i="1"/>
  <c r="T5428" i="1"/>
  <c r="AM5427" i="1"/>
  <c r="AI5427" i="1"/>
  <c r="AI5429" i="1" s="1"/>
  <c r="AI5447" i="1" s="1"/>
  <c r="AH5427" i="1"/>
  <c r="Z5427" i="1"/>
  <c r="Z5429" i="1" s="1"/>
  <c r="Z5447" i="1" s="1"/>
  <c r="V5427" i="1"/>
  <c r="V5429" i="1" s="1"/>
  <c r="V5447" i="1" s="1"/>
  <c r="U5427" i="1"/>
  <c r="AU5426" i="1"/>
  <c r="AV5426" i="1" s="1"/>
  <c r="AW5426" i="1" s="1"/>
  <c r="AT5426" i="1"/>
  <c r="AP5426" i="1"/>
  <c r="AO5426" i="1"/>
  <c r="AN5426" i="1"/>
  <c r="AQ5426" i="1" s="1"/>
  <c r="AT5425" i="1"/>
  <c r="AT5427" i="1" s="1"/>
  <c r="AT5429" i="1" s="1"/>
  <c r="AT5447" i="1" s="1"/>
  <c r="AP5425" i="1"/>
  <c r="AO5425" i="1"/>
  <c r="AU5425" i="1" s="1"/>
  <c r="AU5427" i="1" s="1"/>
  <c r="AN5425" i="1"/>
  <c r="AQ5425" i="1" s="1"/>
  <c r="AY5424" i="1"/>
  <c r="AZ5424" i="1" s="1"/>
  <c r="H5424" i="1"/>
  <c r="AK5417" i="1"/>
  <c r="AJ5417" i="1"/>
  <c r="AF5417" i="1"/>
  <c r="AE5417" i="1"/>
  <c r="AD5417" i="1"/>
  <c r="AC5417" i="1"/>
  <c r="AB5417" i="1"/>
  <c r="AA5417" i="1"/>
  <c r="X5417" i="1"/>
  <c r="W5417" i="1"/>
  <c r="S5417" i="1"/>
  <c r="R5417" i="1"/>
  <c r="Q5417" i="1"/>
  <c r="P5417" i="1"/>
  <c r="P5625" i="1" s="1"/>
  <c r="O5417" i="1"/>
  <c r="N5417" i="1"/>
  <c r="M5417" i="1"/>
  <c r="L5417" i="1"/>
  <c r="AO5416" i="1"/>
  <c r="AM5416" i="1"/>
  <c r="AK5416" i="1"/>
  <c r="AJ5416" i="1"/>
  <c r="AI5416" i="1"/>
  <c r="AH5416" i="1"/>
  <c r="AF5416" i="1"/>
  <c r="AE5416" i="1"/>
  <c r="AD5416" i="1"/>
  <c r="AD5624" i="1" s="1"/>
  <c r="AC5416" i="1"/>
  <c r="AB5416" i="1"/>
  <c r="AA5416" i="1"/>
  <c r="Z5416" i="1"/>
  <c r="X5416" i="1"/>
  <c r="W5416" i="1"/>
  <c r="V5416" i="1"/>
  <c r="U5416" i="1"/>
  <c r="S5416" i="1"/>
  <c r="R5416" i="1"/>
  <c r="Q5416" i="1"/>
  <c r="P5416" i="1"/>
  <c r="P5624" i="1" s="1"/>
  <c r="O5416" i="1"/>
  <c r="N5416" i="1"/>
  <c r="M5416" i="1"/>
  <c r="L5416" i="1"/>
  <c r="AM5413" i="1"/>
  <c r="AK5413" i="1"/>
  <c r="AJ5413" i="1"/>
  <c r="AI5413" i="1"/>
  <c r="AH5413" i="1"/>
  <c r="AF5413" i="1"/>
  <c r="AE5413" i="1"/>
  <c r="AD5413" i="1"/>
  <c r="AC5413" i="1"/>
  <c r="AB5413" i="1"/>
  <c r="AA5413" i="1"/>
  <c r="Z5413" i="1"/>
  <c r="X5413" i="1"/>
  <c r="W5413" i="1"/>
  <c r="V5413" i="1"/>
  <c r="U5413" i="1"/>
  <c r="S5413" i="1"/>
  <c r="R5413" i="1"/>
  <c r="Q5413" i="1"/>
  <c r="P5413" i="1"/>
  <c r="O5413" i="1"/>
  <c r="N5413" i="1"/>
  <c r="M5413" i="1"/>
  <c r="L5413" i="1"/>
  <c r="AY5412" i="1"/>
  <c r="AZ5412" i="1" s="1"/>
  <c r="H5412" i="1"/>
  <c r="AY5411" i="1"/>
  <c r="AZ5411" i="1" s="1"/>
  <c r="H5411" i="1"/>
  <c r="AY5410" i="1"/>
  <c r="AZ5410" i="1" s="1"/>
  <c r="H5410" i="1"/>
  <c r="AZ5409" i="1"/>
  <c r="AY5409" i="1"/>
  <c r="H5409" i="1"/>
  <c r="AY5408" i="1"/>
  <c r="AZ5408" i="1" s="1"/>
  <c r="H5408" i="1"/>
  <c r="AY5407" i="1"/>
  <c r="AZ5407" i="1" s="1"/>
  <c r="H5407" i="1"/>
  <c r="AI5403" i="1"/>
  <c r="AI5417" i="1" s="1"/>
  <c r="AU5402" i="1"/>
  <c r="AT5402" i="1"/>
  <c r="AT5416" i="1" s="1"/>
  <c r="AP5402" i="1"/>
  <c r="AP5416" i="1" s="1"/>
  <c r="AO5402" i="1"/>
  <c r="AO5413" i="1" s="1"/>
  <c r="AN5402" i="1"/>
  <c r="AL5402" i="1"/>
  <c r="AG5402" i="1"/>
  <c r="Y5402" i="1"/>
  <c r="T5402" i="1"/>
  <c r="AM5401" i="1"/>
  <c r="AM5403" i="1" s="1"/>
  <c r="AM5417" i="1" s="1"/>
  <c r="AI5401" i="1"/>
  <c r="AH5401" i="1"/>
  <c r="AH5403" i="1" s="1"/>
  <c r="AO5403" i="1" s="1"/>
  <c r="AO5417" i="1" s="1"/>
  <c r="Z5401" i="1"/>
  <c r="Z5403" i="1" s="1"/>
  <c r="Z5417" i="1" s="1"/>
  <c r="V5401" i="1"/>
  <c r="U5401" i="1"/>
  <c r="U5403" i="1" s="1"/>
  <c r="AT5400" i="1"/>
  <c r="AT5401" i="1" s="1"/>
  <c r="AT5403" i="1" s="1"/>
  <c r="AT5417" i="1" s="1"/>
  <c r="AP5400" i="1"/>
  <c r="AO5400" i="1"/>
  <c r="AU5400" i="1" s="1"/>
  <c r="AN5400" i="1"/>
  <c r="AQ5400" i="1" s="1"/>
  <c r="AR5400" i="1" s="1"/>
  <c r="AS5400" i="1" s="1"/>
  <c r="AT5399" i="1"/>
  <c r="AQ5399" i="1"/>
  <c r="AP5399" i="1"/>
  <c r="AO5399" i="1"/>
  <c r="AU5399" i="1" s="1"/>
  <c r="AV5399" i="1" s="1"/>
  <c r="AN5399" i="1"/>
  <c r="AZ5398" i="1"/>
  <c r="AY5398" i="1"/>
  <c r="H5398" i="1"/>
  <c r="AN5387" i="1"/>
  <c r="AF5387" i="1"/>
  <c r="AD5387" i="1"/>
  <c r="Z5387" i="1"/>
  <c r="L5387" i="1"/>
  <c r="AM5386" i="1"/>
  <c r="AM5387" i="1" s="1"/>
  <c r="AK5386" i="1"/>
  <c r="AK5387" i="1" s="1"/>
  <c r="AJ5386" i="1"/>
  <c r="AJ5387" i="1" s="1"/>
  <c r="AI5386" i="1"/>
  <c r="AI5387" i="1" s="1"/>
  <c r="AH5386" i="1"/>
  <c r="AH5387" i="1" s="1"/>
  <c r="AF5386" i="1"/>
  <c r="AE5386" i="1"/>
  <c r="AE5387" i="1" s="1"/>
  <c r="AD5386" i="1"/>
  <c r="AC5386" i="1"/>
  <c r="AC5387" i="1" s="1"/>
  <c r="AB5386" i="1"/>
  <c r="AB5387" i="1" s="1"/>
  <c r="AA5386" i="1"/>
  <c r="AA5387" i="1" s="1"/>
  <c r="Z5386" i="1"/>
  <c r="X5386" i="1"/>
  <c r="X5387" i="1" s="1"/>
  <c r="W5386" i="1"/>
  <c r="W5387" i="1" s="1"/>
  <c r="V5386" i="1"/>
  <c r="V5387" i="1" s="1"/>
  <c r="U5386" i="1"/>
  <c r="U5387" i="1" s="1"/>
  <c r="S5386" i="1"/>
  <c r="S5387" i="1" s="1"/>
  <c r="R5386" i="1"/>
  <c r="R5387" i="1" s="1"/>
  <c r="Q5386" i="1"/>
  <c r="Q5387" i="1" s="1"/>
  <c r="P5386" i="1"/>
  <c r="P5387" i="1" s="1"/>
  <c r="O5386" i="1"/>
  <c r="O5387" i="1" s="1"/>
  <c r="N5386" i="1"/>
  <c r="N5387" i="1" s="1"/>
  <c r="M5386" i="1"/>
  <c r="M5387" i="1" s="1"/>
  <c r="L5386" i="1"/>
  <c r="AY5385" i="1"/>
  <c r="AZ5385" i="1" s="1"/>
  <c r="AT5385" i="1"/>
  <c r="AT5386" i="1" s="1"/>
  <c r="AT5387" i="1" s="1"/>
  <c r="AQ5385" i="1"/>
  <c r="AP5385" i="1"/>
  <c r="AP5386" i="1" s="1"/>
  <c r="AP5387" i="1" s="1"/>
  <c r="AO5385" i="1"/>
  <c r="AU5385" i="1" s="1"/>
  <c r="AN5385" i="1"/>
  <c r="AN5386" i="1" s="1"/>
  <c r="AL5385" i="1"/>
  <c r="AG5385" i="1"/>
  <c r="Y5385" i="1"/>
  <c r="T5385" i="1"/>
  <c r="H5385" i="1"/>
  <c r="AE5374" i="1"/>
  <c r="R5374" i="1"/>
  <c r="AP5373" i="1"/>
  <c r="AM5373" i="1"/>
  <c r="AK5373" i="1"/>
  <c r="AJ5373" i="1"/>
  <c r="AI5373" i="1"/>
  <c r="AH5373" i="1"/>
  <c r="AF5373" i="1"/>
  <c r="AF5374" i="1" s="1"/>
  <c r="AE5373" i="1"/>
  <c r="AD5373" i="1"/>
  <c r="AC5373" i="1"/>
  <c r="AB5373" i="1"/>
  <c r="AB5374" i="1" s="1"/>
  <c r="AA5373" i="1"/>
  <c r="AA5374" i="1" s="1"/>
  <c r="Z5373" i="1"/>
  <c r="X5373" i="1"/>
  <c r="W5373" i="1"/>
  <c r="V5373" i="1"/>
  <c r="U5373" i="1"/>
  <c r="S5373" i="1"/>
  <c r="R5373" i="1"/>
  <c r="Q5373" i="1"/>
  <c r="P5373" i="1"/>
  <c r="O5373" i="1"/>
  <c r="N5373" i="1"/>
  <c r="N5374" i="1" s="1"/>
  <c r="M5373" i="1"/>
  <c r="M5374" i="1" s="1"/>
  <c r="L5373" i="1"/>
  <c r="AY5372" i="1"/>
  <c r="AZ5372" i="1" s="1"/>
  <c r="AU5372" i="1"/>
  <c r="AT5372" i="1"/>
  <c r="AP5372" i="1"/>
  <c r="AO5372" i="1"/>
  <c r="AN5372" i="1"/>
  <c r="AQ5372" i="1" s="1"/>
  <c r="AR5372" i="1" s="1"/>
  <c r="AS5372" i="1" s="1"/>
  <c r="AL5372" i="1"/>
  <c r="AG5372" i="1"/>
  <c r="Y5372" i="1"/>
  <c r="T5372" i="1"/>
  <c r="H5372" i="1"/>
  <c r="AY5371" i="1"/>
  <c r="AZ5371" i="1" s="1"/>
  <c r="AT5371" i="1"/>
  <c r="AP5371" i="1"/>
  <c r="AO5371" i="1"/>
  <c r="AO5373" i="1" s="1"/>
  <c r="AN5371" i="1"/>
  <c r="AL5371" i="1"/>
  <c r="AG5371" i="1"/>
  <c r="Y5371" i="1"/>
  <c r="T5371" i="1"/>
  <c r="H5371" i="1"/>
  <c r="AM5367" i="1"/>
  <c r="AK5367" i="1"/>
  <c r="AK5374" i="1" s="1"/>
  <c r="AJ5367" i="1"/>
  <c r="AI5367" i="1"/>
  <c r="AH5367" i="1"/>
  <c r="AH5374" i="1" s="1"/>
  <c r="AF5367" i="1"/>
  <c r="AE5367" i="1"/>
  <c r="AD5367" i="1"/>
  <c r="AC5367" i="1"/>
  <c r="AB5367" i="1"/>
  <c r="AA5367" i="1"/>
  <c r="Z5367" i="1"/>
  <c r="Z5374" i="1" s="1"/>
  <c r="X5367" i="1"/>
  <c r="W5367" i="1"/>
  <c r="W5374" i="1" s="1"/>
  <c r="V5367" i="1"/>
  <c r="U5367" i="1"/>
  <c r="S5367" i="1"/>
  <c r="S5374" i="1" s="1"/>
  <c r="R5367" i="1"/>
  <c r="Q5367" i="1"/>
  <c r="Q5374" i="1" s="1"/>
  <c r="P5367" i="1"/>
  <c r="O5367" i="1"/>
  <c r="N5367" i="1"/>
  <c r="M5367" i="1"/>
  <c r="L5367" i="1"/>
  <c r="L5374" i="1" s="1"/>
  <c r="AY5366" i="1"/>
  <c r="AZ5366" i="1" s="1"/>
  <c r="AU5366" i="1"/>
  <c r="AV5366" i="1" s="1"/>
  <c r="AW5366" i="1" s="1"/>
  <c r="AT5366" i="1"/>
  <c r="AP5366" i="1"/>
  <c r="AO5366" i="1"/>
  <c r="AN5366" i="1"/>
  <c r="AQ5366" i="1" s="1"/>
  <c r="AL5366" i="1"/>
  <c r="AG5366" i="1"/>
  <c r="Y5366" i="1"/>
  <c r="T5366" i="1"/>
  <c r="H5366" i="1"/>
  <c r="AY5365" i="1"/>
  <c r="AZ5365" i="1" s="1"/>
  <c r="AU5365" i="1"/>
  <c r="AT5365" i="1"/>
  <c r="AQ5365" i="1"/>
  <c r="AR5365" i="1" s="1"/>
  <c r="AS5365" i="1" s="1"/>
  <c r="AP5365" i="1"/>
  <c r="AO5365" i="1"/>
  <c r="AN5365" i="1"/>
  <c r="AL5365" i="1"/>
  <c r="AG5365" i="1"/>
  <c r="Y5365" i="1"/>
  <c r="T5365" i="1"/>
  <c r="H5365" i="1"/>
  <c r="AY5364" i="1"/>
  <c r="AZ5364" i="1" s="1"/>
  <c r="AT5364" i="1"/>
  <c r="AP5364" i="1"/>
  <c r="AO5364" i="1"/>
  <c r="AU5364" i="1" s="1"/>
  <c r="AN5364" i="1"/>
  <c r="AQ5364" i="1" s="1"/>
  <c r="AR5364" i="1" s="1"/>
  <c r="AS5364" i="1" s="1"/>
  <c r="AL5364" i="1"/>
  <c r="AG5364" i="1"/>
  <c r="Y5364" i="1"/>
  <c r="T5364" i="1"/>
  <c r="H5364" i="1"/>
  <c r="AY5363" i="1"/>
  <c r="AZ5363" i="1" s="1"/>
  <c r="AT5363" i="1"/>
  <c r="AV5363" i="1" s="1"/>
  <c r="AW5363" i="1" s="1"/>
  <c r="AP5363" i="1"/>
  <c r="AO5363" i="1"/>
  <c r="AU5363" i="1" s="1"/>
  <c r="AN5363" i="1"/>
  <c r="AQ5363" i="1" s="1"/>
  <c r="AR5363" i="1" s="1"/>
  <c r="AS5363" i="1" s="1"/>
  <c r="AL5363" i="1"/>
  <c r="AG5363" i="1"/>
  <c r="Y5363" i="1"/>
  <c r="T5363" i="1"/>
  <c r="H5363" i="1"/>
  <c r="AZ5362" i="1"/>
  <c r="AY5362" i="1"/>
  <c r="AU5362" i="1"/>
  <c r="AV5362" i="1" s="1"/>
  <c r="AW5362" i="1" s="1"/>
  <c r="AT5362" i="1"/>
  <c r="AQ5362" i="1"/>
  <c r="AR5362" i="1" s="1"/>
  <c r="AS5362" i="1" s="1"/>
  <c r="AP5362" i="1"/>
  <c r="AO5362" i="1"/>
  <c r="AN5362" i="1"/>
  <c r="AL5362" i="1"/>
  <c r="AG5362" i="1"/>
  <c r="Y5362" i="1"/>
  <c r="T5362" i="1"/>
  <c r="H5362" i="1"/>
  <c r="AY5361" i="1"/>
  <c r="AZ5361" i="1" s="1"/>
  <c r="AT5361" i="1"/>
  <c r="AP5361" i="1"/>
  <c r="AO5361" i="1"/>
  <c r="AU5361" i="1" s="1"/>
  <c r="AV5361" i="1" s="1"/>
  <c r="AW5361" i="1" s="1"/>
  <c r="AN5361" i="1"/>
  <c r="AL5361" i="1"/>
  <c r="AG5361" i="1"/>
  <c r="Y5361" i="1"/>
  <c r="T5361" i="1"/>
  <c r="H5361" i="1"/>
  <c r="AZ5360" i="1"/>
  <c r="AY5360" i="1"/>
  <c r="AT5360" i="1"/>
  <c r="AT5367" i="1" s="1"/>
  <c r="AP5360" i="1"/>
  <c r="AO5360" i="1"/>
  <c r="AN5360" i="1"/>
  <c r="AQ5360" i="1" s="1"/>
  <c r="AR5360" i="1" s="1"/>
  <c r="AL5360" i="1"/>
  <c r="AG5360" i="1"/>
  <c r="Y5360" i="1"/>
  <c r="T5360" i="1"/>
  <c r="H5360" i="1"/>
  <c r="AM5351" i="1"/>
  <c r="AK5351" i="1"/>
  <c r="AJ5351" i="1"/>
  <c r="AI5351" i="1"/>
  <c r="AH5351" i="1"/>
  <c r="AF5351" i="1"/>
  <c r="AE5351" i="1"/>
  <c r="AD5351" i="1"/>
  <c r="AC5351" i="1"/>
  <c r="AB5351" i="1"/>
  <c r="AA5351" i="1"/>
  <c r="Z5351" i="1"/>
  <c r="X5351" i="1"/>
  <c r="W5351" i="1"/>
  <c r="V5351" i="1"/>
  <c r="U5351" i="1"/>
  <c r="S5351" i="1"/>
  <c r="R5351" i="1"/>
  <c r="Q5351" i="1"/>
  <c r="P5351" i="1"/>
  <c r="O5351" i="1"/>
  <c r="N5351" i="1"/>
  <c r="M5351" i="1"/>
  <c r="L5351" i="1"/>
  <c r="AM5348" i="1"/>
  <c r="AK5348" i="1"/>
  <c r="AJ5348" i="1"/>
  <c r="AJ5349" i="1" s="1"/>
  <c r="AI5348" i="1"/>
  <c r="AH5348" i="1"/>
  <c r="AF5348" i="1"/>
  <c r="AE5348" i="1"/>
  <c r="AE5349" i="1" s="1"/>
  <c r="AD5348" i="1"/>
  <c r="AC5348" i="1"/>
  <c r="AC5349" i="1" s="1"/>
  <c r="AB5348" i="1"/>
  <c r="AB5349" i="1" s="1"/>
  <c r="AA5348" i="1"/>
  <c r="Z5348" i="1"/>
  <c r="X5348" i="1"/>
  <c r="W5348" i="1"/>
  <c r="V5348" i="1"/>
  <c r="V5349" i="1" s="1"/>
  <c r="U5348" i="1"/>
  <c r="S5348" i="1"/>
  <c r="S5349" i="1" s="1"/>
  <c r="R5348" i="1"/>
  <c r="Q5348" i="1"/>
  <c r="P5348" i="1"/>
  <c r="O5348" i="1"/>
  <c r="O5349" i="1" s="1"/>
  <c r="N5348" i="1"/>
  <c r="M5348" i="1"/>
  <c r="L5348" i="1"/>
  <c r="AY5347" i="1"/>
  <c r="AZ5347" i="1" s="1"/>
  <c r="AT5347" i="1"/>
  <c r="AP5347" i="1"/>
  <c r="AO5347" i="1"/>
  <c r="AU5347" i="1" s="1"/>
  <c r="AV5347" i="1" s="1"/>
  <c r="AW5347" i="1" s="1"/>
  <c r="AN5347" i="1"/>
  <c r="AQ5347" i="1" s="1"/>
  <c r="AL5347" i="1"/>
  <c r="AG5347" i="1"/>
  <c r="Y5347" i="1"/>
  <c r="T5347" i="1"/>
  <c r="H5347" i="1"/>
  <c r="AZ5346" i="1"/>
  <c r="AY5346" i="1"/>
  <c r="AT5346" i="1"/>
  <c r="AQ5346" i="1"/>
  <c r="AR5346" i="1" s="1"/>
  <c r="AS5346" i="1" s="1"/>
  <c r="AP5346" i="1"/>
  <c r="AO5346" i="1"/>
  <c r="AU5346" i="1" s="1"/>
  <c r="AV5346" i="1" s="1"/>
  <c r="AW5346" i="1" s="1"/>
  <c r="AN5346" i="1"/>
  <c r="AL5346" i="1"/>
  <c r="AG5346" i="1"/>
  <c r="Y5346" i="1"/>
  <c r="T5346" i="1"/>
  <c r="H5346" i="1"/>
  <c r="AY5345" i="1"/>
  <c r="AZ5345" i="1" s="1"/>
  <c r="AT5345" i="1"/>
  <c r="AQ5345" i="1"/>
  <c r="AR5345" i="1" s="1"/>
  <c r="AS5345" i="1" s="1"/>
  <c r="AP5345" i="1"/>
  <c r="AO5345" i="1"/>
  <c r="AU5345" i="1" s="1"/>
  <c r="AV5345" i="1" s="1"/>
  <c r="AW5345" i="1" s="1"/>
  <c r="AN5345" i="1"/>
  <c r="AL5345" i="1"/>
  <c r="AG5345" i="1"/>
  <c r="Y5345" i="1"/>
  <c r="T5345" i="1"/>
  <c r="H5345" i="1"/>
  <c r="AY5344" i="1"/>
  <c r="AZ5344" i="1" s="1"/>
  <c r="AT5344" i="1"/>
  <c r="AQ5344" i="1"/>
  <c r="AR5344" i="1" s="1"/>
  <c r="AS5344" i="1" s="1"/>
  <c r="AP5344" i="1"/>
  <c r="AO5344" i="1"/>
  <c r="AU5344" i="1" s="1"/>
  <c r="AV5344" i="1" s="1"/>
  <c r="AW5344" i="1" s="1"/>
  <c r="AN5344" i="1"/>
  <c r="AL5344" i="1"/>
  <c r="AG5344" i="1"/>
  <c r="Y5344" i="1"/>
  <c r="T5344" i="1"/>
  <c r="H5344" i="1"/>
  <c r="AY5343" i="1"/>
  <c r="AZ5343" i="1" s="1"/>
  <c r="AT5343" i="1"/>
  <c r="AP5343" i="1"/>
  <c r="AO5343" i="1"/>
  <c r="AN5343" i="1"/>
  <c r="AQ5343" i="1" s="1"/>
  <c r="AL5343" i="1"/>
  <c r="AG5343" i="1"/>
  <c r="Y5343" i="1"/>
  <c r="T5343" i="1"/>
  <c r="H5343" i="1"/>
  <c r="AZ5342" i="1"/>
  <c r="AY5342" i="1"/>
  <c r="AT5342" i="1"/>
  <c r="AQ5342" i="1"/>
  <c r="AR5342" i="1" s="1"/>
  <c r="AS5342" i="1" s="1"/>
  <c r="AP5342" i="1"/>
  <c r="AO5342" i="1"/>
  <c r="AU5342" i="1" s="1"/>
  <c r="AV5342" i="1" s="1"/>
  <c r="AW5342" i="1" s="1"/>
  <c r="AN5342" i="1"/>
  <c r="AL5342" i="1"/>
  <c r="AG5342" i="1"/>
  <c r="Y5342" i="1"/>
  <c r="T5342" i="1"/>
  <c r="H5342" i="1"/>
  <c r="AY5341" i="1"/>
  <c r="AZ5341" i="1" s="1"/>
  <c r="AT5341" i="1"/>
  <c r="AP5341" i="1"/>
  <c r="AO5341" i="1"/>
  <c r="AU5341" i="1" s="1"/>
  <c r="AV5341" i="1" s="1"/>
  <c r="AW5341" i="1" s="1"/>
  <c r="AN5341" i="1"/>
  <c r="AQ5341" i="1" s="1"/>
  <c r="AR5341" i="1" s="1"/>
  <c r="AS5341" i="1" s="1"/>
  <c r="AL5341" i="1"/>
  <c r="AG5341" i="1"/>
  <c r="Y5341" i="1"/>
  <c r="T5341" i="1"/>
  <c r="H5341" i="1"/>
  <c r="AZ5340" i="1"/>
  <c r="AY5340" i="1"/>
  <c r="AT5340" i="1"/>
  <c r="AP5340" i="1"/>
  <c r="AO5340" i="1"/>
  <c r="AU5340" i="1" s="1"/>
  <c r="AV5340" i="1" s="1"/>
  <c r="AW5340" i="1" s="1"/>
  <c r="AN5340" i="1"/>
  <c r="AQ5340" i="1" s="1"/>
  <c r="AR5340" i="1" s="1"/>
  <c r="AS5340" i="1" s="1"/>
  <c r="AL5340" i="1"/>
  <c r="AG5340" i="1"/>
  <c r="Y5340" i="1"/>
  <c r="T5340" i="1"/>
  <c r="H5340" i="1"/>
  <c r="AY5339" i="1"/>
  <c r="AZ5339" i="1" s="1"/>
  <c r="AV5339" i="1"/>
  <c r="AW5339" i="1" s="1"/>
  <c r="AU5339" i="1"/>
  <c r="AT5339" i="1"/>
  <c r="AP5339" i="1"/>
  <c r="AO5339" i="1"/>
  <c r="AN5339" i="1"/>
  <c r="AQ5339" i="1" s="1"/>
  <c r="AR5339" i="1" s="1"/>
  <c r="AS5339" i="1" s="1"/>
  <c r="AL5339" i="1"/>
  <c r="AG5339" i="1"/>
  <c r="Y5339" i="1"/>
  <c r="T5339" i="1"/>
  <c r="H5339" i="1"/>
  <c r="AY5338" i="1"/>
  <c r="AZ5338" i="1" s="1"/>
  <c r="AU5338" i="1"/>
  <c r="AV5338" i="1" s="1"/>
  <c r="AW5338" i="1" s="1"/>
  <c r="AT5338" i="1"/>
  <c r="AQ5338" i="1"/>
  <c r="AR5338" i="1" s="1"/>
  <c r="AS5338" i="1" s="1"/>
  <c r="AP5338" i="1"/>
  <c r="AO5338" i="1"/>
  <c r="AN5338" i="1"/>
  <c r="AL5338" i="1"/>
  <c r="AG5338" i="1"/>
  <c r="Y5338" i="1"/>
  <c r="T5338" i="1"/>
  <c r="H5338" i="1"/>
  <c r="AY5337" i="1"/>
  <c r="AZ5337" i="1" s="1"/>
  <c r="AU5337" i="1"/>
  <c r="AT5337" i="1"/>
  <c r="AP5337" i="1"/>
  <c r="AO5337" i="1"/>
  <c r="AN5337" i="1"/>
  <c r="AQ5337" i="1" s="1"/>
  <c r="AL5337" i="1"/>
  <c r="AG5337" i="1"/>
  <c r="Y5337" i="1"/>
  <c r="T5337" i="1"/>
  <c r="H5337" i="1"/>
  <c r="AY5336" i="1"/>
  <c r="AZ5336" i="1" s="1"/>
  <c r="AT5336" i="1"/>
  <c r="AP5336" i="1"/>
  <c r="AO5336" i="1"/>
  <c r="AU5336" i="1" s="1"/>
  <c r="AV5336" i="1" s="1"/>
  <c r="AW5336" i="1" s="1"/>
  <c r="AN5336" i="1"/>
  <c r="AQ5336" i="1" s="1"/>
  <c r="AR5336" i="1" s="1"/>
  <c r="AS5336" i="1" s="1"/>
  <c r="AL5336" i="1"/>
  <c r="AG5336" i="1"/>
  <c r="Y5336" i="1"/>
  <c r="T5336" i="1"/>
  <c r="H5336" i="1"/>
  <c r="AY5335" i="1"/>
  <c r="AZ5335" i="1" s="1"/>
  <c r="AT5335" i="1"/>
  <c r="AQ5335" i="1"/>
  <c r="AR5335" i="1" s="1"/>
  <c r="AS5335" i="1" s="1"/>
  <c r="AP5335" i="1"/>
  <c r="AO5335" i="1"/>
  <c r="AU5335" i="1" s="1"/>
  <c r="AN5335" i="1"/>
  <c r="AL5335" i="1"/>
  <c r="AG5335" i="1"/>
  <c r="Y5335" i="1"/>
  <c r="T5335" i="1"/>
  <c r="H5335" i="1"/>
  <c r="AY5334" i="1"/>
  <c r="AZ5334" i="1" s="1"/>
  <c r="AV5334" i="1"/>
  <c r="AW5334" i="1" s="1"/>
  <c r="AT5334" i="1"/>
  <c r="AP5334" i="1"/>
  <c r="AO5334" i="1"/>
  <c r="AU5334" i="1" s="1"/>
  <c r="AN5334" i="1"/>
  <c r="AQ5334" i="1" s="1"/>
  <c r="AR5334" i="1" s="1"/>
  <c r="AS5334" i="1" s="1"/>
  <c r="AL5334" i="1"/>
  <c r="AG5334" i="1"/>
  <c r="Y5334" i="1"/>
  <c r="T5334" i="1"/>
  <c r="H5334" i="1"/>
  <c r="AY5333" i="1"/>
  <c r="AZ5333" i="1" s="1"/>
  <c r="AT5333" i="1"/>
  <c r="AQ5333" i="1"/>
  <c r="AP5333" i="1"/>
  <c r="AO5333" i="1"/>
  <c r="AN5333" i="1"/>
  <c r="AL5333" i="1"/>
  <c r="AG5333" i="1"/>
  <c r="Y5333" i="1"/>
  <c r="T5333" i="1"/>
  <c r="H5333" i="1"/>
  <c r="AM5329" i="1"/>
  <c r="AK5329" i="1"/>
  <c r="AJ5329" i="1"/>
  <c r="AI5329" i="1"/>
  <c r="AI5349" i="1" s="1"/>
  <c r="AH5329" i="1"/>
  <c r="AF5329" i="1"/>
  <c r="AF5349" i="1" s="1"/>
  <c r="AE5329" i="1"/>
  <c r="AD5329" i="1"/>
  <c r="AC5329" i="1"/>
  <c r="AB5329" i="1"/>
  <c r="AA5329" i="1"/>
  <c r="Z5329" i="1"/>
  <c r="X5329" i="1"/>
  <c r="W5329" i="1"/>
  <c r="V5329" i="1"/>
  <c r="U5329" i="1"/>
  <c r="U5349" i="1" s="1"/>
  <c r="S5329" i="1"/>
  <c r="R5329" i="1"/>
  <c r="R5349" i="1" s="1"/>
  <c r="Q5329" i="1"/>
  <c r="P5329" i="1"/>
  <c r="O5329" i="1"/>
  <c r="N5329" i="1"/>
  <c r="N5349" i="1" s="1"/>
  <c r="M5329" i="1"/>
  <c r="L5329" i="1"/>
  <c r="AY5328" i="1"/>
  <c r="AZ5328" i="1" s="1"/>
  <c r="AT5328" i="1"/>
  <c r="AR5328" i="1"/>
  <c r="AS5328" i="1" s="1"/>
  <c r="AP5328" i="1"/>
  <c r="AO5328" i="1"/>
  <c r="AU5328" i="1" s="1"/>
  <c r="AV5328" i="1" s="1"/>
  <c r="AW5328" i="1" s="1"/>
  <c r="AN5328" i="1"/>
  <c r="AQ5328" i="1" s="1"/>
  <c r="AL5328" i="1"/>
  <c r="AG5328" i="1"/>
  <c r="Y5328" i="1"/>
  <c r="T5328" i="1"/>
  <c r="H5328" i="1"/>
  <c r="AY5327" i="1"/>
  <c r="AZ5327" i="1" s="1"/>
  <c r="AT5327" i="1"/>
  <c r="AP5327" i="1"/>
  <c r="AO5327" i="1"/>
  <c r="AU5327" i="1" s="1"/>
  <c r="AN5327" i="1"/>
  <c r="AQ5327" i="1" s="1"/>
  <c r="AR5327" i="1" s="1"/>
  <c r="AS5327" i="1" s="1"/>
  <c r="AL5327" i="1"/>
  <c r="AG5327" i="1"/>
  <c r="Y5327" i="1"/>
  <c r="T5327" i="1"/>
  <c r="H5327" i="1"/>
  <c r="AZ5326" i="1"/>
  <c r="AY5326" i="1"/>
  <c r="AT5326" i="1"/>
  <c r="AP5326" i="1"/>
  <c r="AO5326" i="1"/>
  <c r="AU5326" i="1" s="1"/>
  <c r="AV5326" i="1" s="1"/>
  <c r="AW5326" i="1" s="1"/>
  <c r="AN5326" i="1"/>
  <c r="AQ5326" i="1" s="1"/>
  <c r="AL5326" i="1"/>
  <c r="AG5326" i="1"/>
  <c r="Y5326" i="1"/>
  <c r="T5326" i="1"/>
  <c r="H5326" i="1"/>
  <c r="AY5325" i="1"/>
  <c r="AZ5325" i="1" s="1"/>
  <c r="AU5325" i="1"/>
  <c r="AV5325" i="1" s="1"/>
  <c r="AW5325" i="1" s="1"/>
  <c r="AT5325" i="1"/>
  <c r="AP5325" i="1"/>
  <c r="AO5325" i="1"/>
  <c r="AN5325" i="1"/>
  <c r="AQ5325" i="1" s="1"/>
  <c r="AL5325" i="1"/>
  <c r="AG5325" i="1"/>
  <c r="Y5325" i="1"/>
  <c r="T5325" i="1"/>
  <c r="H5325" i="1"/>
  <c r="AY5324" i="1"/>
  <c r="AZ5324" i="1" s="1"/>
  <c r="AT5324" i="1"/>
  <c r="AP5324" i="1"/>
  <c r="AO5324" i="1"/>
  <c r="AU5324" i="1" s="1"/>
  <c r="AV5324" i="1" s="1"/>
  <c r="AW5324" i="1" s="1"/>
  <c r="AN5324" i="1"/>
  <c r="AQ5324" i="1" s="1"/>
  <c r="AR5324" i="1" s="1"/>
  <c r="AS5324" i="1" s="1"/>
  <c r="AL5324" i="1"/>
  <c r="AG5324" i="1"/>
  <c r="Y5324" i="1"/>
  <c r="T5324" i="1"/>
  <c r="H5324" i="1"/>
  <c r="AY5323" i="1"/>
  <c r="AZ5323" i="1" s="1"/>
  <c r="AU5323" i="1"/>
  <c r="AT5323" i="1"/>
  <c r="AV5323" i="1" s="1"/>
  <c r="AW5323" i="1" s="1"/>
  <c r="AP5323" i="1"/>
  <c r="AO5323" i="1"/>
  <c r="AN5323" i="1"/>
  <c r="AQ5323" i="1" s="1"/>
  <c r="AL5323" i="1"/>
  <c r="AG5323" i="1"/>
  <c r="Y5323" i="1"/>
  <c r="T5323" i="1"/>
  <c r="H5323" i="1"/>
  <c r="AY5322" i="1"/>
  <c r="AZ5322" i="1" s="1"/>
  <c r="AT5322" i="1"/>
  <c r="AQ5322" i="1"/>
  <c r="AR5322" i="1" s="1"/>
  <c r="AS5322" i="1" s="1"/>
  <c r="AP5322" i="1"/>
  <c r="AO5322" i="1"/>
  <c r="AU5322" i="1" s="1"/>
  <c r="AV5322" i="1" s="1"/>
  <c r="AW5322" i="1" s="1"/>
  <c r="AN5322" i="1"/>
  <c r="AL5322" i="1"/>
  <c r="AG5322" i="1"/>
  <c r="Y5322" i="1"/>
  <c r="T5322" i="1"/>
  <c r="H5322" i="1"/>
  <c r="AY5321" i="1"/>
  <c r="AZ5321" i="1" s="1"/>
  <c r="AT5321" i="1"/>
  <c r="AP5321" i="1"/>
  <c r="AO5321" i="1"/>
  <c r="AU5321" i="1" s="1"/>
  <c r="AN5321" i="1"/>
  <c r="AQ5321" i="1" s="1"/>
  <c r="AR5321" i="1" s="1"/>
  <c r="AS5321" i="1" s="1"/>
  <c r="AL5321" i="1"/>
  <c r="AG5321" i="1"/>
  <c r="Y5321" i="1"/>
  <c r="T5321" i="1"/>
  <c r="H5321" i="1"/>
  <c r="AY5320" i="1"/>
  <c r="AZ5320" i="1" s="1"/>
  <c r="AV5320" i="1"/>
  <c r="AW5320" i="1" s="1"/>
  <c r="AT5320" i="1"/>
  <c r="AP5320" i="1"/>
  <c r="AO5320" i="1"/>
  <c r="AU5320" i="1" s="1"/>
  <c r="AN5320" i="1"/>
  <c r="AQ5320" i="1" s="1"/>
  <c r="AR5320" i="1" s="1"/>
  <c r="AS5320" i="1" s="1"/>
  <c r="AL5320" i="1"/>
  <c r="AG5320" i="1"/>
  <c r="Y5320" i="1"/>
  <c r="T5320" i="1"/>
  <c r="H5320" i="1"/>
  <c r="AY5319" i="1"/>
  <c r="AZ5319" i="1" s="1"/>
  <c r="AT5319" i="1"/>
  <c r="AQ5319" i="1"/>
  <c r="AR5319" i="1" s="1"/>
  <c r="AS5319" i="1" s="1"/>
  <c r="AP5319" i="1"/>
  <c r="AO5319" i="1"/>
  <c r="AU5319" i="1" s="1"/>
  <c r="AN5319" i="1"/>
  <c r="AL5319" i="1"/>
  <c r="AG5319" i="1"/>
  <c r="Y5319" i="1"/>
  <c r="T5319" i="1"/>
  <c r="H5319" i="1"/>
  <c r="AY5318" i="1"/>
  <c r="AZ5318" i="1" s="1"/>
  <c r="AT5318" i="1"/>
  <c r="AV5318" i="1" s="1"/>
  <c r="AW5318" i="1" s="1"/>
  <c r="AP5318" i="1"/>
  <c r="AO5318" i="1"/>
  <c r="AU5318" i="1" s="1"/>
  <c r="AN5318" i="1"/>
  <c r="AQ5318" i="1" s="1"/>
  <c r="AR5318" i="1" s="1"/>
  <c r="AS5318" i="1" s="1"/>
  <c r="AL5318" i="1"/>
  <c r="AG5318" i="1"/>
  <c r="Y5318" i="1"/>
  <c r="T5318" i="1"/>
  <c r="H5318" i="1"/>
  <c r="AZ5317" i="1"/>
  <c r="AY5317" i="1"/>
  <c r="AT5317" i="1"/>
  <c r="AP5317" i="1"/>
  <c r="AO5317" i="1"/>
  <c r="AU5317" i="1" s="1"/>
  <c r="AN5317" i="1"/>
  <c r="AQ5317" i="1" s="1"/>
  <c r="AL5317" i="1"/>
  <c r="AG5317" i="1"/>
  <c r="Y5317" i="1"/>
  <c r="T5317" i="1"/>
  <c r="H5317" i="1"/>
  <c r="AY5316" i="1"/>
  <c r="AZ5316" i="1" s="1"/>
  <c r="AT5316" i="1"/>
  <c r="AP5316" i="1"/>
  <c r="AO5316" i="1"/>
  <c r="AU5316" i="1" s="1"/>
  <c r="AN5316" i="1"/>
  <c r="AQ5316" i="1" s="1"/>
  <c r="AL5316" i="1"/>
  <c r="AG5316" i="1"/>
  <c r="Y5316" i="1"/>
  <c r="T5316" i="1"/>
  <c r="H5316" i="1"/>
  <c r="AY5315" i="1"/>
  <c r="AZ5315" i="1" s="1"/>
  <c r="AT5315" i="1"/>
  <c r="AR5315" i="1"/>
  <c r="AS5315" i="1" s="1"/>
  <c r="AP5315" i="1"/>
  <c r="AO5315" i="1"/>
  <c r="AU5315" i="1" s="1"/>
  <c r="AV5315" i="1" s="1"/>
  <c r="AW5315" i="1" s="1"/>
  <c r="AN5315" i="1"/>
  <c r="AQ5315" i="1" s="1"/>
  <c r="AL5315" i="1"/>
  <c r="AG5315" i="1"/>
  <c r="Y5315" i="1"/>
  <c r="T5315" i="1"/>
  <c r="H5315" i="1"/>
  <c r="AY5314" i="1"/>
  <c r="AZ5314" i="1" s="1"/>
  <c r="AT5314" i="1"/>
  <c r="AQ5314" i="1"/>
  <c r="AR5314" i="1" s="1"/>
  <c r="AS5314" i="1" s="1"/>
  <c r="AP5314" i="1"/>
  <c r="AO5314" i="1"/>
  <c r="AU5314" i="1" s="1"/>
  <c r="AV5314" i="1" s="1"/>
  <c r="AW5314" i="1" s="1"/>
  <c r="AN5314" i="1"/>
  <c r="AL5314" i="1"/>
  <c r="AG5314" i="1"/>
  <c r="Y5314" i="1"/>
  <c r="T5314" i="1"/>
  <c r="H5314" i="1"/>
  <c r="AY5313" i="1"/>
  <c r="AZ5313" i="1" s="1"/>
  <c r="AT5313" i="1"/>
  <c r="AP5313" i="1"/>
  <c r="AO5313" i="1"/>
  <c r="AU5313" i="1" s="1"/>
  <c r="AV5313" i="1" s="1"/>
  <c r="AW5313" i="1" s="1"/>
  <c r="AN5313" i="1"/>
  <c r="AQ5313" i="1" s="1"/>
  <c r="AR5313" i="1" s="1"/>
  <c r="AS5313" i="1" s="1"/>
  <c r="AL5313" i="1"/>
  <c r="AG5313" i="1"/>
  <c r="Y5313" i="1"/>
  <c r="T5313" i="1"/>
  <c r="H5313" i="1"/>
  <c r="AY5312" i="1"/>
  <c r="AZ5312" i="1" s="1"/>
  <c r="AT5312" i="1"/>
  <c r="AQ5312" i="1"/>
  <c r="AP5312" i="1"/>
  <c r="AO5312" i="1"/>
  <c r="AN5312" i="1"/>
  <c r="AL5312" i="1"/>
  <c r="AG5312" i="1"/>
  <c r="Y5312" i="1"/>
  <c r="T5312" i="1"/>
  <c r="H5312" i="1"/>
  <c r="AY5311" i="1"/>
  <c r="AZ5311" i="1" s="1"/>
  <c r="AU5311" i="1"/>
  <c r="AT5311" i="1"/>
  <c r="AP5311" i="1"/>
  <c r="AO5311" i="1"/>
  <c r="AN5311" i="1"/>
  <c r="AQ5311" i="1" s="1"/>
  <c r="AR5311" i="1" s="1"/>
  <c r="AS5311" i="1" s="1"/>
  <c r="AL5311" i="1"/>
  <c r="AG5311" i="1"/>
  <c r="Y5311" i="1"/>
  <c r="T5311" i="1"/>
  <c r="H5311" i="1"/>
  <c r="AO5302" i="1"/>
  <c r="AM5302" i="1"/>
  <c r="AM5623" i="1" s="1"/>
  <c r="AK5302" i="1"/>
  <c r="AJ5302" i="1"/>
  <c r="AJ5623" i="1" s="1"/>
  <c r="AI5302" i="1"/>
  <c r="AI5623" i="1" s="1"/>
  <c r="AH5302" i="1"/>
  <c r="AF5302" i="1"/>
  <c r="AF5623" i="1" s="1"/>
  <c r="AE5302" i="1"/>
  <c r="AE5623" i="1" s="1"/>
  <c r="AD5302" i="1"/>
  <c r="AC5302" i="1"/>
  <c r="AC5623" i="1" s="1"/>
  <c r="AB5302" i="1"/>
  <c r="AA5302" i="1"/>
  <c r="AA5623" i="1" s="1"/>
  <c r="Z5302" i="1"/>
  <c r="X5302" i="1"/>
  <c r="X5623" i="1" s="1"/>
  <c r="W5302" i="1"/>
  <c r="V5302" i="1"/>
  <c r="V5623" i="1" s="1"/>
  <c r="U5302" i="1"/>
  <c r="U5623" i="1" s="1"/>
  <c r="S5302" i="1"/>
  <c r="R5302" i="1"/>
  <c r="R5623" i="1" s="1"/>
  <c r="Q5302" i="1"/>
  <c r="Q5623" i="1" s="1"/>
  <c r="P5302" i="1"/>
  <c r="O5302" i="1"/>
  <c r="O5623" i="1" s="1"/>
  <c r="N5302" i="1"/>
  <c r="M5302" i="1"/>
  <c r="M5623" i="1" s="1"/>
  <c r="L5302" i="1"/>
  <c r="AM5299" i="1"/>
  <c r="AK5299" i="1"/>
  <c r="AJ5299" i="1"/>
  <c r="AJ5300" i="1" s="1"/>
  <c r="AI5299" i="1"/>
  <c r="AH5299" i="1"/>
  <c r="AF5299" i="1"/>
  <c r="AE5299" i="1"/>
  <c r="AE5300" i="1" s="1"/>
  <c r="AD5299" i="1"/>
  <c r="AC5299" i="1"/>
  <c r="AC5300" i="1" s="1"/>
  <c r="AB5299" i="1"/>
  <c r="AA5299" i="1"/>
  <c r="AA5300" i="1" s="1"/>
  <c r="Z5299" i="1"/>
  <c r="X5299" i="1"/>
  <c r="W5299" i="1"/>
  <c r="V5299" i="1"/>
  <c r="U5299" i="1"/>
  <c r="S5299" i="1"/>
  <c r="R5299" i="1"/>
  <c r="Q5299" i="1"/>
  <c r="Q5300" i="1" s="1"/>
  <c r="P5299" i="1"/>
  <c r="O5299" i="1"/>
  <c r="O5300" i="1" s="1"/>
  <c r="N5299" i="1"/>
  <c r="M5299" i="1"/>
  <c r="M5300" i="1" s="1"/>
  <c r="L5299" i="1"/>
  <c r="AZ5298" i="1"/>
  <c r="AY5298" i="1"/>
  <c r="AT5298" i="1"/>
  <c r="AP5298" i="1"/>
  <c r="AR5298" i="1" s="1"/>
  <c r="AS5298" i="1" s="1"/>
  <c r="AO5298" i="1"/>
  <c r="AU5298" i="1" s="1"/>
  <c r="AN5298" i="1"/>
  <c r="AQ5298" i="1" s="1"/>
  <c r="AL5298" i="1"/>
  <c r="AG5298" i="1"/>
  <c r="Y5298" i="1"/>
  <c r="T5298" i="1"/>
  <c r="H5298" i="1"/>
  <c r="AY5297" i="1"/>
  <c r="AZ5297" i="1" s="1"/>
  <c r="AT5297" i="1"/>
  <c r="AP5297" i="1"/>
  <c r="AO5297" i="1"/>
  <c r="AU5297" i="1" s="1"/>
  <c r="AV5297" i="1" s="1"/>
  <c r="AW5297" i="1" s="1"/>
  <c r="AN5297" i="1"/>
  <c r="AQ5297" i="1" s="1"/>
  <c r="AR5297" i="1" s="1"/>
  <c r="AS5297" i="1" s="1"/>
  <c r="AL5297" i="1"/>
  <c r="AG5297" i="1"/>
  <c r="Y5297" i="1"/>
  <c r="T5297" i="1"/>
  <c r="H5297" i="1"/>
  <c r="AZ5296" i="1"/>
  <c r="AY5296" i="1"/>
  <c r="AU5296" i="1"/>
  <c r="AV5296" i="1" s="1"/>
  <c r="AW5296" i="1" s="1"/>
  <c r="AT5296" i="1"/>
  <c r="AR5296" i="1"/>
  <c r="AS5296" i="1" s="1"/>
  <c r="AP5296" i="1"/>
  <c r="AO5296" i="1"/>
  <c r="AN5296" i="1"/>
  <c r="AQ5296" i="1" s="1"/>
  <c r="AL5296" i="1"/>
  <c r="AG5296" i="1"/>
  <c r="Y5296" i="1"/>
  <c r="T5296" i="1"/>
  <c r="H5296" i="1"/>
  <c r="AY5295" i="1"/>
  <c r="AZ5295" i="1" s="1"/>
  <c r="AW5295" i="1"/>
  <c r="AT5295" i="1"/>
  <c r="AQ5295" i="1"/>
  <c r="AR5295" i="1" s="1"/>
  <c r="AS5295" i="1" s="1"/>
  <c r="AP5295" i="1"/>
  <c r="AO5295" i="1"/>
  <c r="AU5295" i="1" s="1"/>
  <c r="AV5295" i="1" s="1"/>
  <c r="AN5295" i="1"/>
  <c r="AL5295" i="1"/>
  <c r="AG5295" i="1"/>
  <c r="Y5295" i="1"/>
  <c r="T5295" i="1"/>
  <c r="H5295" i="1"/>
  <c r="AY5294" i="1"/>
  <c r="AZ5294" i="1" s="1"/>
  <c r="AU5294" i="1"/>
  <c r="AT5294" i="1"/>
  <c r="AP5294" i="1"/>
  <c r="AO5294" i="1"/>
  <c r="AN5294" i="1"/>
  <c r="AQ5294" i="1" s="1"/>
  <c r="AR5294" i="1" s="1"/>
  <c r="AS5294" i="1" s="1"/>
  <c r="AL5294" i="1"/>
  <c r="AG5294" i="1"/>
  <c r="Y5294" i="1"/>
  <c r="T5294" i="1"/>
  <c r="H5294" i="1"/>
  <c r="AZ5293" i="1"/>
  <c r="AY5293" i="1"/>
  <c r="AU5293" i="1"/>
  <c r="AV5293" i="1" s="1"/>
  <c r="AW5293" i="1" s="1"/>
  <c r="AT5293" i="1"/>
  <c r="AP5293" i="1"/>
  <c r="AO5293" i="1"/>
  <c r="AN5293" i="1"/>
  <c r="AQ5293" i="1" s="1"/>
  <c r="AR5293" i="1" s="1"/>
  <c r="AS5293" i="1" s="1"/>
  <c r="AL5293" i="1"/>
  <c r="AG5293" i="1"/>
  <c r="Y5293" i="1"/>
  <c r="T5293" i="1"/>
  <c r="H5293" i="1"/>
  <c r="AZ5292" i="1"/>
  <c r="AY5292" i="1"/>
  <c r="AT5292" i="1"/>
  <c r="AP5292" i="1"/>
  <c r="AO5292" i="1"/>
  <c r="AU5292" i="1" s="1"/>
  <c r="AN5292" i="1"/>
  <c r="AQ5292" i="1" s="1"/>
  <c r="AR5292" i="1" s="1"/>
  <c r="AS5292" i="1" s="1"/>
  <c r="AL5292" i="1"/>
  <c r="AG5292" i="1"/>
  <c r="Y5292" i="1"/>
  <c r="T5292" i="1"/>
  <c r="H5292" i="1"/>
  <c r="AY5291" i="1"/>
  <c r="AZ5291" i="1" s="1"/>
  <c r="AU5291" i="1"/>
  <c r="AT5291" i="1"/>
  <c r="AP5291" i="1"/>
  <c r="AO5291" i="1"/>
  <c r="AN5291" i="1"/>
  <c r="AQ5291" i="1" s="1"/>
  <c r="AR5291" i="1" s="1"/>
  <c r="AS5291" i="1" s="1"/>
  <c r="AL5291" i="1"/>
  <c r="AG5291" i="1"/>
  <c r="Y5291" i="1"/>
  <c r="T5291" i="1"/>
  <c r="H5291" i="1"/>
  <c r="AZ5290" i="1"/>
  <c r="AY5290" i="1"/>
  <c r="AU5290" i="1"/>
  <c r="AV5290" i="1" s="1"/>
  <c r="AW5290" i="1" s="1"/>
  <c r="AT5290" i="1"/>
  <c r="AP5290" i="1"/>
  <c r="AO5290" i="1"/>
  <c r="AN5290" i="1"/>
  <c r="AQ5290" i="1" s="1"/>
  <c r="AR5290" i="1" s="1"/>
  <c r="AS5290" i="1" s="1"/>
  <c r="AL5290" i="1"/>
  <c r="AG5290" i="1"/>
  <c r="Y5290" i="1"/>
  <c r="T5290" i="1"/>
  <c r="H5290" i="1"/>
  <c r="AY5289" i="1"/>
  <c r="AZ5289" i="1" s="1"/>
  <c r="AU5289" i="1"/>
  <c r="AT5289" i="1"/>
  <c r="AT5302" i="1" s="1"/>
  <c r="AP5289" i="1"/>
  <c r="AP5302" i="1" s="1"/>
  <c r="AO5289" i="1"/>
  <c r="AN5289" i="1"/>
  <c r="AL5289" i="1"/>
  <c r="AG5289" i="1"/>
  <c r="Y5289" i="1"/>
  <c r="T5289" i="1"/>
  <c r="H5289" i="1"/>
  <c r="AY5288" i="1"/>
  <c r="AZ5288" i="1" s="1"/>
  <c r="AT5288" i="1"/>
  <c r="AP5288" i="1"/>
  <c r="AO5288" i="1"/>
  <c r="AU5288" i="1" s="1"/>
  <c r="AV5288" i="1" s="1"/>
  <c r="AW5288" i="1" s="1"/>
  <c r="AN5288" i="1"/>
  <c r="AQ5288" i="1" s="1"/>
  <c r="AR5288" i="1" s="1"/>
  <c r="AS5288" i="1" s="1"/>
  <c r="AL5288" i="1"/>
  <c r="AG5288" i="1"/>
  <c r="Y5288" i="1"/>
  <c r="T5288" i="1"/>
  <c r="H5288" i="1"/>
  <c r="AY5287" i="1"/>
  <c r="AZ5287" i="1" s="1"/>
  <c r="AT5287" i="1"/>
  <c r="AP5287" i="1"/>
  <c r="AO5287" i="1"/>
  <c r="AU5287" i="1" s="1"/>
  <c r="AN5287" i="1"/>
  <c r="AQ5287" i="1" s="1"/>
  <c r="AL5287" i="1"/>
  <c r="AG5287" i="1"/>
  <c r="Y5287" i="1"/>
  <c r="T5287" i="1"/>
  <c r="H5287" i="1"/>
  <c r="AY5286" i="1"/>
  <c r="AZ5286" i="1" s="1"/>
  <c r="AT5286" i="1"/>
  <c r="AQ5286" i="1"/>
  <c r="AR5286" i="1" s="1"/>
  <c r="AS5286" i="1" s="1"/>
  <c r="AP5286" i="1"/>
  <c r="AO5286" i="1"/>
  <c r="AU5286" i="1" s="1"/>
  <c r="AV5286" i="1" s="1"/>
  <c r="AW5286" i="1" s="1"/>
  <c r="AN5286" i="1"/>
  <c r="AL5286" i="1"/>
  <c r="AG5286" i="1"/>
  <c r="Y5286" i="1"/>
  <c r="T5286" i="1"/>
  <c r="H5286" i="1"/>
  <c r="AY5285" i="1"/>
  <c r="AZ5285" i="1" s="1"/>
  <c r="AT5285" i="1"/>
  <c r="AR5285" i="1"/>
  <c r="AS5285" i="1" s="1"/>
  <c r="AQ5285" i="1"/>
  <c r="AP5285" i="1"/>
  <c r="AO5285" i="1"/>
  <c r="AU5285" i="1" s="1"/>
  <c r="AN5285" i="1"/>
  <c r="AL5285" i="1"/>
  <c r="AG5285" i="1"/>
  <c r="Y5285" i="1"/>
  <c r="T5285" i="1"/>
  <c r="H5285" i="1"/>
  <c r="AZ5284" i="1"/>
  <c r="AY5284" i="1"/>
  <c r="AT5284" i="1"/>
  <c r="AV5284" i="1" s="1"/>
  <c r="AW5284" i="1" s="1"/>
  <c r="AQ5284" i="1"/>
  <c r="AP5284" i="1"/>
  <c r="AO5284" i="1"/>
  <c r="AU5284" i="1" s="1"/>
  <c r="AN5284" i="1"/>
  <c r="AL5284" i="1"/>
  <c r="AG5284" i="1"/>
  <c r="Y5284" i="1"/>
  <c r="T5284" i="1"/>
  <c r="H5284" i="1"/>
  <c r="AZ5283" i="1"/>
  <c r="AY5283" i="1"/>
  <c r="AV5283" i="1"/>
  <c r="AW5283" i="1" s="1"/>
  <c r="AT5283" i="1"/>
  <c r="AQ5283" i="1"/>
  <c r="AP5283" i="1"/>
  <c r="AO5283" i="1"/>
  <c r="AU5283" i="1" s="1"/>
  <c r="AN5283" i="1"/>
  <c r="AL5283" i="1"/>
  <c r="AG5283" i="1"/>
  <c r="Y5283" i="1"/>
  <c r="T5283" i="1"/>
  <c r="H5283" i="1"/>
  <c r="AY5282" i="1"/>
  <c r="AZ5282" i="1" s="1"/>
  <c r="AT5282" i="1"/>
  <c r="AQ5282" i="1"/>
  <c r="AR5282" i="1" s="1"/>
  <c r="AS5282" i="1" s="1"/>
  <c r="AP5282" i="1"/>
  <c r="AO5282" i="1"/>
  <c r="AU5282" i="1" s="1"/>
  <c r="AN5282" i="1"/>
  <c r="AL5282" i="1"/>
  <c r="AG5282" i="1"/>
  <c r="Y5282" i="1"/>
  <c r="T5282" i="1"/>
  <c r="H5282" i="1"/>
  <c r="AY5281" i="1"/>
  <c r="AZ5281" i="1" s="1"/>
  <c r="AU5281" i="1"/>
  <c r="AT5281" i="1"/>
  <c r="AP5281" i="1"/>
  <c r="AO5281" i="1"/>
  <c r="AN5281" i="1"/>
  <c r="AQ5281" i="1" s="1"/>
  <c r="AR5281" i="1" s="1"/>
  <c r="AS5281" i="1" s="1"/>
  <c r="AL5281" i="1"/>
  <c r="AG5281" i="1"/>
  <c r="Y5281" i="1"/>
  <c r="T5281" i="1"/>
  <c r="H5281" i="1"/>
  <c r="AY5280" i="1"/>
  <c r="AZ5280" i="1" s="1"/>
  <c r="AU5280" i="1"/>
  <c r="AT5280" i="1"/>
  <c r="AP5280" i="1"/>
  <c r="AO5280" i="1"/>
  <c r="AN5280" i="1"/>
  <c r="AQ5280" i="1" s="1"/>
  <c r="AR5280" i="1" s="1"/>
  <c r="AS5280" i="1" s="1"/>
  <c r="AL5280" i="1"/>
  <c r="AG5280" i="1"/>
  <c r="Y5280" i="1"/>
  <c r="T5280" i="1"/>
  <c r="H5280" i="1"/>
  <c r="AY5279" i="1"/>
  <c r="AZ5279" i="1" s="1"/>
  <c r="AU5279" i="1"/>
  <c r="AT5279" i="1"/>
  <c r="AP5279" i="1"/>
  <c r="AO5279" i="1"/>
  <c r="AN5279" i="1"/>
  <c r="AQ5279" i="1" s="1"/>
  <c r="AR5279" i="1" s="1"/>
  <c r="AS5279" i="1" s="1"/>
  <c r="AL5279" i="1"/>
  <c r="AG5279" i="1"/>
  <c r="Y5279" i="1"/>
  <c r="T5279" i="1"/>
  <c r="H5279" i="1"/>
  <c r="AY5278" i="1"/>
  <c r="AZ5278" i="1" s="1"/>
  <c r="AU5278" i="1"/>
  <c r="AT5278" i="1"/>
  <c r="AP5278" i="1"/>
  <c r="AO5278" i="1"/>
  <c r="AN5278" i="1"/>
  <c r="AQ5278" i="1" s="1"/>
  <c r="AR5278" i="1" s="1"/>
  <c r="AS5278" i="1" s="1"/>
  <c r="AL5278" i="1"/>
  <c r="AG5278" i="1"/>
  <c r="Y5278" i="1"/>
  <c r="T5278" i="1"/>
  <c r="H5278" i="1"/>
  <c r="AY5277" i="1"/>
  <c r="AZ5277" i="1" s="1"/>
  <c r="AU5277" i="1"/>
  <c r="AV5277" i="1" s="1"/>
  <c r="AW5277" i="1" s="1"/>
  <c r="AT5277" i="1"/>
  <c r="AP5277" i="1"/>
  <c r="AO5277" i="1"/>
  <c r="AN5277" i="1"/>
  <c r="AQ5277" i="1" s="1"/>
  <c r="AR5277" i="1" s="1"/>
  <c r="AS5277" i="1" s="1"/>
  <c r="AL5277" i="1"/>
  <c r="AG5277" i="1"/>
  <c r="Y5277" i="1"/>
  <c r="T5277" i="1"/>
  <c r="H5277" i="1"/>
  <c r="AY5276" i="1"/>
  <c r="AZ5276" i="1" s="1"/>
  <c r="AT5276" i="1"/>
  <c r="AQ5276" i="1"/>
  <c r="AR5276" i="1" s="1"/>
  <c r="AS5276" i="1" s="1"/>
  <c r="AP5276" i="1"/>
  <c r="AO5276" i="1"/>
  <c r="AU5276" i="1" s="1"/>
  <c r="AV5276" i="1" s="1"/>
  <c r="AW5276" i="1" s="1"/>
  <c r="AN5276" i="1"/>
  <c r="AL5276" i="1"/>
  <c r="AG5276" i="1"/>
  <c r="Y5276" i="1"/>
  <c r="T5276" i="1"/>
  <c r="H5276" i="1"/>
  <c r="AY5275" i="1"/>
  <c r="AZ5275" i="1" s="1"/>
  <c r="AT5275" i="1"/>
  <c r="AP5275" i="1"/>
  <c r="AO5275" i="1"/>
  <c r="AU5275" i="1" s="1"/>
  <c r="AN5275" i="1"/>
  <c r="AQ5275" i="1" s="1"/>
  <c r="AL5275" i="1"/>
  <c r="AG5275" i="1"/>
  <c r="Y5275" i="1"/>
  <c r="T5275" i="1"/>
  <c r="H5275" i="1"/>
  <c r="AY5274" i="1"/>
  <c r="AZ5274" i="1" s="1"/>
  <c r="AT5274" i="1"/>
  <c r="AV5274" i="1" s="1"/>
  <c r="AW5274" i="1" s="1"/>
  <c r="AQ5274" i="1"/>
  <c r="AR5274" i="1" s="1"/>
  <c r="AS5274" i="1" s="1"/>
  <c r="AP5274" i="1"/>
  <c r="AO5274" i="1"/>
  <c r="AU5274" i="1" s="1"/>
  <c r="AN5274" i="1"/>
  <c r="AL5274" i="1"/>
  <c r="AG5274" i="1"/>
  <c r="Y5274" i="1"/>
  <c r="T5274" i="1"/>
  <c r="H5274" i="1"/>
  <c r="AY5273" i="1"/>
  <c r="AZ5273" i="1" s="1"/>
  <c r="AT5273" i="1"/>
  <c r="AP5273" i="1"/>
  <c r="AO5273" i="1"/>
  <c r="AU5273" i="1" s="1"/>
  <c r="AN5273" i="1"/>
  <c r="AQ5273" i="1" s="1"/>
  <c r="AR5273" i="1" s="1"/>
  <c r="AS5273" i="1" s="1"/>
  <c r="AL5273" i="1"/>
  <c r="AG5273" i="1"/>
  <c r="Y5273" i="1"/>
  <c r="T5273" i="1"/>
  <c r="H5273" i="1"/>
  <c r="AZ5272" i="1"/>
  <c r="AY5272" i="1"/>
  <c r="AV5272" i="1"/>
  <c r="AW5272" i="1" s="1"/>
  <c r="AT5272" i="1"/>
  <c r="AQ5272" i="1"/>
  <c r="AR5272" i="1" s="1"/>
  <c r="AS5272" i="1" s="1"/>
  <c r="AP5272" i="1"/>
  <c r="AO5272" i="1"/>
  <c r="AU5272" i="1" s="1"/>
  <c r="AN5272" i="1"/>
  <c r="AL5272" i="1"/>
  <c r="AG5272" i="1"/>
  <c r="Y5272" i="1"/>
  <c r="T5272" i="1"/>
  <c r="H5272" i="1"/>
  <c r="AM5268" i="1"/>
  <c r="AM5300" i="1" s="1"/>
  <c r="AK5268" i="1"/>
  <c r="AJ5268" i="1"/>
  <c r="AI5268" i="1"/>
  <c r="AI5300" i="1" s="1"/>
  <c r="AH5268" i="1"/>
  <c r="AF5268" i="1"/>
  <c r="AE5268" i="1"/>
  <c r="AD5268" i="1"/>
  <c r="AC5268" i="1"/>
  <c r="AB5268" i="1"/>
  <c r="AA5268" i="1"/>
  <c r="Z5268" i="1"/>
  <c r="X5268" i="1"/>
  <c r="X5300" i="1" s="1"/>
  <c r="W5268" i="1"/>
  <c r="V5268" i="1"/>
  <c r="U5268" i="1"/>
  <c r="U5300" i="1" s="1"/>
  <c r="S5268" i="1"/>
  <c r="R5268" i="1"/>
  <c r="R5300" i="1" s="1"/>
  <c r="Q5268" i="1"/>
  <c r="P5268" i="1"/>
  <c r="O5268" i="1"/>
  <c r="N5268" i="1"/>
  <c r="M5268" i="1"/>
  <c r="L5268" i="1"/>
  <c r="AY5267" i="1"/>
  <c r="AZ5267" i="1" s="1"/>
  <c r="AU5267" i="1"/>
  <c r="AT5267" i="1"/>
  <c r="AP5267" i="1"/>
  <c r="AO5267" i="1"/>
  <c r="AN5267" i="1"/>
  <c r="AQ5267" i="1" s="1"/>
  <c r="AR5267" i="1" s="1"/>
  <c r="AS5267" i="1" s="1"/>
  <c r="AL5267" i="1"/>
  <c r="AG5267" i="1"/>
  <c r="Y5267" i="1"/>
  <c r="T5267" i="1"/>
  <c r="H5267" i="1"/>
  <c r="AZ5266" i="1"/>
  <c r="AY5266" i="1"/>
  <c r="AT5266" i="1"/>
  <c r="AP5266" i="1"/>
  <c r="AO5266" i="1"/>
  <c r="AU5266" i="1" s="1"/>
  <c r="AV5266" i="1" s="1"/>
  <c r="AW5266" i="1" s="1"/>
  <c r="AN5266" i="1"/>
  <c r="AQ5266" i="1" s="1"/>
  <c r="AL5266" i="1"/>
  <c r="AG5266" i="1"/>
  <c r="Y5266" i="1"/>
  <c r="T5266" i="1"/>
  <c r="H5266" i="1"/>
  <c r="AY5265" i="1"/>
  <c r="AZ5265" i="1" s="1"/>
  <c r="AT5265" i="1"/>
  <c r="AP5265" i="1"/>
  <c r="AO5265" i="1"/>
  <c r="AU5265" i="1" s="1"/>
  <c r="AN5265" i="1"/>
  <c r="AQ5265" i="1" s="1"/>
  <c r="AR5265" i="1" s="1"/>
  <c r="AS5265" i="1" s="1"/>
  <c r="AL5265" i="1"/>
  <c r="AG5265" i="1"/>
  <c r="Y5265" i="1"/>
  <c r="T5265" i="1"/>
  <c r="H5265" i="1"/>
  <c r="AY5264" i="1"/>
  <c r="AZ5264" i="1" s="1"/>
  <c r="AU5264" i="1"/>
  <c r="AT5264" i="1"/>
  <c r="AQ5264" i="1"/>
  <c r="AR5264" i="1" s="1"/>
  <c r="AS5264" i="1" s="1"/>
  <c r="AP5264" i="1"/>
  <c r="AO5264" i="1"/>
  <c r="AN5264" i="1"/>
  <c r="AL5264" i="1"/>
  <c r="AG5264" i="1"/>
  <c r="Y5264" i="1"/>
  <c r="T5264" i="1"/>
  <c r="H5264" i="1"/>
  <c r="AY5263" i="1"/>
  <c r="AZ5263" i="1" s="1"/>
  <c r="AU5263" i="1"/>
  <c r="AV5263" i="1" s="1"/>
  <c r="AW5263" i="1" s="1"/>
  <c r="AT5263" i="1"/>
  <c r="AQ5263" i="1"/>
  <c r="AP5263" i="1"/>
  <c r="AO5263" i="1"/>
  <c r="AN5263" i="1"/>
  <c r="AL5263" i="1"/>
  <c r="AG5263" i="1"/>
  <c r="Y5263" i="1"/>
  <c r="T5263" i="1"/>
  <c r="H5263" i="1"/>
  <c r="AY5262" i="1"/>
  <c r="AZ5262" i="1" s="1"/>
  <c r="AT5262" i="1"/>
  <c r="AP5262" i="1"/>
  <c r="AO5262" i="1"/>
  <c r="AU5262" i="1" s="1"/>
  <c r="AN5262" i="1"/>
  <c r="AQ5262" i="1" s="1"/>
  <c r="AL5262" i="1"/>
  <c r="AG5262" i="1"/>
  <c r="Y5262" i="1"/>
  <c r="T5262" i="1"/>
  <c r="H5262" i="1"/>
  <c r="AY5261" i="1"/>
  <c r="AZ5261" i="1" s="1"/>
  <c r="AT5261" i="1"/>
  <c r="AP5261" i="1"/>
  <c r="AO5261" i="1"/>
  <c r="AU5261" i="1" s="1"/>
  <c r="AN5261" i="1"/>
  <c r="AQ5261" i="1" s="1"/>
  <c r="AL5261" i="1"/>
  <c r="AG5261" i="1"/>
  <c r="Y5261" i="1"/>
  <c r="T5261" i="1"/>
  <c r="H5261" i="1"/>
  <c r="AY5260" i="1"/>
  <c r="AZ5260" i="1" s="1"/>
  <c r="AU5260" i="1"/>
  <c r="AT5260" i="1"/>
  <c r="AQ5260" i="1"/>
  <c r="AR5260" i="1" s="1"/>
  <c r="AS5260" i="1" s="1"/>
  <c r="AP5260" i="1"/>
  <c r="AO5260" i="1"/>
  <c r="AN5260" i="1"/>
  <c r="AL5260" i="1"/>
  <c r="AG5260" i="1"/>
  <c r="Y5260" i="1"/>
  <c r="T5260" i="1"/>
  <c r="H5260" i="1"/>
  <c r="AY5259" i="1"/>
  <c r="AZ5259" i="1" s="1"/>
  <c r="AT5259" i="1"/>
  <c r="AP5259" i="1"/>
  <c r="AO5259" i="1"/>
  <c r="AU5259" i="1" s="1"/>
  <c r="AN5259" i="1"/>
  <c r="AQ5259" i="1" s="1"/>
  <c r="AR5259" i="1" s="1"/>
  <c r="AS5259" i="1" s="1"/>
  <c r="AL5259" i="1"/>
  <c r="AG5259" i="1"/>
  <c r="Y5259" i="1"/>
  <c r="T5259" i="1"/>
  <c r="H5259" i="1"/>
  <c r="AZ5258" i="1"/>
  <c r="AY5258" i="1"/>
  <c r="AT5258" i="1"/>
  <c r="AV5258" i="1" s="1"/>
  <c r="AW5258" i="1" s="1"/>
  <c r="AP5258" i="1"/>
  <c r="AO5258" i="1"/>
  <c r="AU5258" i="1" s="1"/>
  <c r="AN5258" i="1"/>
  <c r="AQ5258" i="1" s="1"/>
  <c r="AR5258" i="1" s="1"/>
  <c r="AS5258" i="1" s="1"/>
  <c r="AL5258" i="1"/>
  <c r="AG5258" i="1"/>
  <c r="Y5258" i="1"/>
  <c r="T5258" i="1"/>
  <c r="H5258" i="1"/>
  <c r="AY5257" i="1"/>
  <c r="AZ5257" i="1" s="1"/>
  <c r="AT5257" i="1"/>
  <c r="AP5257" i="1"/>
  <c r="AR5257" i="1" s="1"/>
  <c r="AS5257" i="1" s="1"/>
  <c r="AO5257" i="1"/>
  <c r="AU5257" i="1" s="1"/>
  <c r="AV5257" i="1" s="1"/>
  <c r="AW5257" i="1" s="1"/>
  <c r="AN5257" i="1"/>
  <c r="AQ5257" i="1" s="1"/>
  <c r="AL5257" i="1"/>
  <c r="AG5257" i="1"/>
  <c r="Y5257" i="1"/>
  <c r="T5257" i="1"/>
  <c r="H5257" i="1"/>
  <c r="AY5256" i="1"/>
  <c r="AZ5256" i="1" s="1"/>
  <c r="AT5256" i="1"/>
  <c r="AP5256" i="1"/>
  <c r="AO5256" i="1"/>
  <c r="AU5256" i="1" s="1"/>
  <c r="AN5256" i="1"/>
  <c r="AQ5256" i="1" s="1"/>
  <c r="AR5256" i="1" s="1"/>
  <c r="AS5256" i="1" s="1"/>
  <c r="AL5256" i="1"/>
  <c r="AG5256" i="1"/>
  <c r="Y5256" i="1"/>
  <c r="T5256" i="1"/>
  <c r="H5256" i="1"/>
  <c r="AZ5255" i="1"/>
  <c r="AY5255" i="1"/>
  <c r="AT5255" i="1"/>
  <c r="AP5255" i="1"/>
  <c r="AO5255" i="1"/>
  <c r="AU5255" i="1" s="1"/>
  <c r="AV5255" i="1" s="1"/>
  <c r="AW5255" i="1" s="1"/>
  <c r="AN5255" i="1"/>
  <c r="AQ5255" i="1" s="1"/>
  <c r="AR5255" i="1" s="1"/>
  <c r="AS5255" i="1" s="1"/>
  <c r="AL5255" i="1"/>
  <c r="AG5255" i="1"/>
  <c r="Y5255" i="1"/>
  <c r="T5255" i="1"/>
  <c r="H5255" i="1"/>
  <c r="AZ5254" i="1"/>
  <c r="AY5254" i="1"/>
  <c r="AU5254" i="1"/>
  <c r="AV5254" i="1" s="1"/>
  <c r="AW5254" i="1" s="1"/>
  <c r="AT5254" i="1"/>
  <c r="AP5254" i="1"/>
  <c r="AO5254" i="1"/>
  <c r="AN5254" i="1"/>
  <c r="AQ5254" i="1" s="1"/>
  <c r="AL5254" i="1"/>
  <c r="AG5254" i="1"/>
  <c r="Y5254" i="1"/>
  <c r="T5254" i="1"/>
  <c r="H5254" i="1"/>
  <c r="AY5253" i="1"/>
  <c r="AZ5253" i="1" s="1"/>
  <c r="AT5253" i="1"/>
  <c r="AP5253" i="1"/>
  <c r="AO5253" i="1"/>
  <c r="AU5253" i="1" s="1"/>
  <c r="AV5253" i="1" s="1"/>
  <c r="AW5253" i="1" s="1"/>
  <c r="AN5253" i="1"/>
  <c r="AQ5253" i="1" s="1"/>
  <c r="AL5253" i="1"/>
  <c r="AG5253" i="1"/>
  <c r="Y5253" i="1"/>
  <c r="T5253" i="1"/>
  <c r="H5253" i="1"/>
  <c r="AY5252" i="1"/>
  <c r="AZ5252" i="1" s="1"/>
  <c r="AT5252" i="1"/>
  <c r="AQ5252" i="1"/>
  <c r="AP5252" i="1"/>
  <c r="AO5252" i="1"/>
  <c r="AU5252" i="1" s="1"/>
  <c r="AN5252" i="1"/>
  <c r="AL5252" i="1"/>
  <c r="AG5252" i="1"/>
  <c r="Y5252" i="1"/>
  <c r="T5252" i="1"/>
  <c r="H5252" i="1"/>
  <c r="AY5251" i="1"/>
  <c r="AZ5251" i="1" s="1"/>
  <c r="AU5251" i="1"/>
  <c r="AT5251" i="1"/>
  <c r="AQ5251" i="1"/>
  <c r="AR5251" i="1" s="1"/>
  <c r="AS5251" i="1" s="1"/>
  <c r="AP5251" i="1"/>
  <c r="AO5251" i="1"/>
  <c r="AN5251" i="1"/>
  <c r="AL5251" i="1"/>
  <c r="AG5251" i="1"/>
  <c r="Y5251" i="1"/>
  <c r="T5251" i="1"/>
  <c r="H5251" i="1"/>
  <c r="AY5250" i="1"/>
  <c r="AZ5250" i="1" s="1"/>
  <c r="AU5250" i="1"/>
  <c r="AV5250" i="1" s="1"/>
  <c r="AW5250" i="1" s="1"/>
  <c r="AT5250" i="1"/>
  <c r="AP5250" i="1"/>
  <c r="AO5250" i="1"/>
  <c r="AN5250" i="1"/>
  <c r="AQ5250" i="1" s="1"/>
  <c r="AL5250" i="1"/>
  <c r="AG5250" i="1"/>
  <c r="Y5250" i="1"/>
  <c r="T5250" i="1"/>
  <c r="H5250" i="1"/>
  <c r="AY5249" i="1"/>
  <c r="AZ5249" i="1" s="1"/>
  <c r="AT5249" i="1"/>
  <c r="AP5249" i="1"/>
  <c r="AO5249" i="1"/>
  <c r="AU5249" i="1" s="1"/>
  <c r="AV5249" i="1" s="1"/>
  <c r="AW5249" i="1" s="1"/>
  <c r="AN5249" i="1"/>
  <c r="AQ5249" i="1" s="1"/>
  <c r="AL5249" i="1"/>
  <c r="AG5249" i="1"/>
  <c r="Y5249" i="1"/>
  <c r="T5249" i="1"/>
  <c r="H5249" i="1"/>
  <c r="AY5248" i="1"/>
  <c r="AZ5248" i="1" s="1"/>
  <c r="AT5248" i="1"/>
  <c r="AQ5248" i="1"/>
  <c r="AP5248" i="1"/>
  <c r="AO5248" i="1"/>
  <c r="AU5248" i="1" s="1"/>
  <c r="AV5248" i="1" s="1"/>
  <c r="AW5248" i="1" s="1"/>
  <c r="AN5248" i="1"/>
  <c r="AL5248" i="1"/>
  <c r="AG5248" i="1"/>
  <c r="Y5248" i="1"/>
  <c r="T5248" i="1"/>
  <c r="H5248" i="1"/>
  <c r="AY5247" i="1"/>
  <c r="AZ5247" i="1" s="1"/>
  <c r="AU5247" i="1"/>
  <c r="AV5247" i="1" s="1"/>
  <c r="AW5247" i="1" s="1"/>
  <c r="AT5247" i="1"/>
  <c r="AR5247" i="1"/>
  <c r="AS5247" i="1" s="1"/>
  <c r="AQ5247" i="1"/>
  <c r="AP5247" i="1"/>
  <c r="AO5247" i="1"/>
  <c r="AN5247" i="1"/>
  <c r="AL5247" i="1"/>
  <c r="AG5247" i="1"/>
  <c r="Y5247" i="1"/>
  <c r="T5247" i="1"/>
  <c r="H5247" i="1"/>
  <c r="AZ5246" i="1"/>
  <c r="AY5246" i="1"/>
  <c r="AT5246" i="1"/>
  <c r="AQ5246" i="1"/>
  <c r="AP5246" i="1"/>
  <c r="AO5246" i="1"/>
  <c r="AU5246" i="1" s="1"/>
  <c r="AN5246" i="1"/>
  <c r="AL5246" i="1"/>
  <c r="AG5246" i="1"/>
  <c r="Y5246" i="1"/>
  <c r="T5246" i="1"/>
  <c r="H5246" i="1"/>
  <c r="AY5245" i="1"/>
  <c r="AZ5245" i="1" s="1"/>
  <c r="AT5245" i="1"/>
  <c r="AQ5245" i="1"/>
  <c r="AP5245" i="1"/>
  <c r="AO5245" i="1"/>
  <c r="AU5245" i="1" s="1"/>
  <c r="AV5245" i="1" s="1"/>
  <c r="AW5245" i="1" s="1"/>
  <c r="AN5245" i="1"/>
  <c r="AL5245" i="1"/>
  <c r="AG5245" i="1"/>
  <c r="Y5245" i="1"/>
  <c r="T5245" i="1"/>
  <c r="H5245" i="1"/>
  <c r="AY5244" i="1"/>
  <c r="AZ5244" i="1" s="1"/>
  <c r="AT5244" i="1"/>
  <c r="AQ5244" i="1"/>
  <c r="AR5244" i="1" s="1"/>
  <c r="AS5244" i="1" s="1"/>
  <c r="AP5244" i="1"/>
  <c r="AO5244" i="1"/>
  <c r="AU5244" i="1" s="1"/>
  <c r="AN5244" i="1"/>
  <c r="AL5244" i="1"/>
  <c r="AG5244" i="1"/>
  <c r="Y5244" i="1"/>
  <c r="T5244" i="1"/>
  <c r="H5244" i="1"/>
  <c r="AY5243" i="1"/>
  <c r="AZ5243" i="1" s="1"/>
  <c r="AU5243" i="1"/>
  <c r="AV5243" i="1" s="1"/>
  <c r="AW5243" i="1" s="1"/>
  <c r="AT5243" i="1"/>
  <c r="AP5243" i="1"/>
  <c r="AO5243" i="1"/>
  <c r="AN5243" i="1"/>
  <c r="AQ5243" i="1" s="1"/>
  <c r="AL5243" i="1"/>
  <c r="AG5243" i="1"/>
  <c r="Y5243" i="1"/>
  <c r="T5243" i="1"/>
  <c r="H5243" i="1"/>
  <c r="AZ5242" i="1"/>
  <c r="AY5242" i="1"/>
  <c r="AT5242" i="1"/>
  <c r="AP5242" i="1"/>
  <c r="AO5242" i="1"/>
  <c r="AU5242" i="1" s="1"/>
  <c r="AN5242" i="1"/>
  <c r="AQ5242" i="1" s="1"/>
  <c r="AL5242" i="1"/>
  <c r="AG5242" i="1"/>
  <c r="Y5242" i="1"/>
  <c r="T5242" i="1"/>
  <c r="H5242" i="1"/>
  <c r="AY5241" i="1"/>
  <c r="AZ5241" i="1" s="1"/>
  <c r="AT5241" i="1"/>
  <c r="AP5241" i="1"/>
  <c r="AO5241" i="1"/>
  <c r="AU5241" i="1" s="1"/>
  <c r="AV5241" i="1" s="1"/>
  <c r="AW5241" i="1" s="1"/>
  <c r="AN5241" i="1"/>
  <c r="AQ5241" i="1" s="1"/>
  <c r="AL5241" i="1"/>
  <c r="AG5241" i="1"/>
  <c r="Y5241" i="1"/>
  <c r="T5241" i="1"/>
  <c r="H5241" i="1"/>
  <c r="AY5240" i="1"/>
  <c r="AZ5240" i="1" s="1"/>
  <c r="AT5240" i="1"/>
  <c r="AP5240" i="1"/>
  <c r="AO5240" i="1"/>
  <c r="AU5240" i="1" s="1"/>
  <c r="AN5240" i="1"/>
  <c r="AQ5240" i="1" s="1"/>
  <c r="AR5240" i="1" s="1"/>
  <c r="AS5240" i="1" s="1"/>
  <c r="AL5240" i="1"/>
  <c r="AG5240" i="1"/>
  <c r="Y5240" i="1"/>
  <c r="T5240" i="1"/>
  <c r="H5240" i="1"/>
  <c r="AZ5239" i="1"/>
  <c r="AY5239" i="1"/>
  <c r="AU5239" i="1"/>
  <c r="AV5239" i="1" s="1"/>
  <c r="AW5239" i="1" s="1"/>
  <c r="AT5239" i="1"/>
  <c r="AQ5239" i="1"/>
  <c r="AR5239" i="1" s="1"/>
  <c r="AS5239" i="1" s="1"/>
  <c r="AP5239" i="1"/>
  <c r="AO5239" i="1"/>
  <c r="AN5239" i="1"/>
  <c r="AL5239" i="1"/>
  <c r="AG5239" i="1"/>
  <c r="Y5239" i="1"/>
  <c r="T5239" i="1"/>
  <c r="H5239" i="1"/>
  <c r="AY5238" i="1"/>
  <c r="AZ5238" i="1" s="1"/>
  <c r="AU5238" i="1"/>
  <c r="AT5238" i="1"/>
  <c r="AQ5238" i="1"/>
  <c r="AP5238" i="1"/>
  <c r="AO5238" i="1"/>
  <c r="AN5238" i="1"/>
  <c r="AL5238" i="1"/>
  <c r="AG5238" i="1"/>
  <c r="Y5238" i="1"/>
  <c r="T5238" i="1"/>
  <c r="H5238" i="1"/>
  <c r="AY5237" i="1"/>
  <c r="AZ5237" i="1" s="1"/>
  <c r="AT5237" i="1"/>
  <c r="AQ5237" i="1"/>
  <c r="AP5237" i="1"/>
  <c r="AO5237" i="1"/>
  <c r="AU5237" i="1" s="1"/>
  <c r="AN5237" i="1"/>
  <c r="AL5237" i="1"/>
  <c r="AG5237" i="1"/>
  <c r="Y5237" i="1"/>
  <c r="T5237" i="1"/>
  <c r="H5237" i="1"/>
  <c r="AY5236" i="1"/>
  <c r="AZ5236" i="1" s="1"/>
  <c r="AV5236" i="1"/>
  <c r="AW5236" i="1" s="1"/>
  <c r="AU5236" i="1"/>
  <c r="AT5236" i="1"/>
  <c r="AQ5236" i="1"/>
  <c r="AP5236" i="1"/>
  <c r="AO5236" i="1"/>
  <c r="AN5236" i="1"/>
  <c r="AL5236" i="1"/>
  <c r="AG5236" i="1"/>
  <c r="Y5236" i="1"/>
  <c r="T5236" i="1"/>
  <c r="H5236" i="1"/>
  <c r="AY5235" i="1"/>
  <c r="AZ5235" i="1" s="1"/>
  <c r="AT5235" i="1"/>
  <c r="AQ5235" i="1"/>
  <c r="AR5235" i="1" s="1"/>
  <c r="AS5235" i="1" s="1"/>
  <c r="AP5235" i="1"/>
  <c r="AO5235" i="1"/>
  <c r="AU5235" i="1" s="1"/>
  <c r="AV5235" i="1" s="1"/>
  <c r="AW5235" i="1" s="1"/>
  <c r="AN5235" i="1"/>
  <c r="AL5235" i="1"/>
  <c r="AG5235" i="1"/>
  <c r="Y5235" i="1"/>
  <c r="T5235" i="1"/>
  <c r="H5235" i="1"/>
  <c r="AY5234" i="1"/>
  <c r="AZ5234" i="1" s="1"/>
  <c r="AV5234" i="1"/>
  <c r="AW5234" i="1" s="1"/>
  <c r="AT5234" i="1"/>
  <c r="AP5234" i="1"/>
  <c r="AO5234" i="1"/>
  <c r="AU5234" i="1" s="1"/>
  <c r="AN5234" i="1"/>
  <c r="AQ5234" i="1" s="1"/>
  <c r="AL5234" i="1"/>
  <c r="AG5234" i="1"/>
  <c r="Y5234" i="1"/>
  <c r="T5234" i="1"/>
  <c r="H5234" i="1"/>
  <c r="AY5233" i="1"/>
  <c r="AZ5233" i="1" s="1"/>
  <c r="AT5233" i="1"/>
  <c r="AV5233" i="1" s="1"/>
  <c r="AW5233" i="1" s="1"/>
  <c r="AP5233" i="1"/>
  <c r="AO5233" i="1"/>
  <c r="AU5233" i="1" s="1"/>
  <c r="AN5233" i="1"/>
  <c r="AQ5233" i="1" s="1"/>
  <c r="AL5233" i="1"/>
  <c r="AG5233" i="1"/>
  <c r="Y5233" i="1"/>
  <c r="T5233" i="1"/>
  <c r="H5233" i="1"/>
  <c r="AY5232" i="1"/>
  <c r="AZ5232" i="1" s="1"/>
  <c r="AT5232" i="1"/>
  <c r="AQ5232" i="1"/>
  <c r="AP5232" i="1"/>
  <c r="AO5232" i="1"/>
  <c r="AU5232" i="1" s="1"/>
  <c r="AV5232" i="1" s="1"/>
  <c r="AW5232" i="1" s="1"/>
  <c r="AN5232" i="1"/>
  <c r="AL5232" i="1"/>
  <c r="AG5232" i="1"/>
  <c r="Y5232" i="1"/>
  <c r="T5232" i="1"/>
  <c r="H5232" i="1"/>
  <c r="AY5231" i="1"/>
  <c r="AZ5231" i="1" s="1"/>
  <c r="AT5231" i="1"/>
  <c r="AQ5231" i="1"/>
  <c r="AR5231" i="1" s="1"/>
  <c r="AS5231" i="1" s="1"/>
  <c r="AP5231" i="1"/>
  <c r="AO5231" i="1"/>
  <c r="AU5231" i="1" s="1"/>
  <c r="AV5231" i="1" s="1"/>
  <c r="AW5231" i="1" s="1"/>
  <c r="AN5231" i="1"/>
  <c r="AL5231" i="1"/>
  <c r="AG5231" i="1"/>
  <c r="Y5231" i="1"/>
  <c r="T5231" i="1"/>
  <c r="H5231" i="1"/>
  <c r="AY5230" i="1"/>
  <c r="AZ5230" i="1" s="1"/>
  <c r="AT5230" i="1"/>
  <c r="AP5230" i="1"/>
  <c r="AO5230" i="1"/>
  <c r="AU5230" i="1" s="1"/>
  <c r="AN5230" i="1"/>
  <c r="AQ5230" i="1" s="1"/>
  <c r="AL5230" i="1"/>
  <c r="AG5230" i="1"/>
  <c r="Y5230" i="1"/>
  <c r="T5230" i="1"/>
  <c r="H5230" i="1"/>
  <c r="AY5229" i="1"/>
  <c r="AZ5229" i="1" s="1"/>
  <c r="AT5229" i="1"/>
  <c r="AS5229" i="1"/>
  <c r="AR5229" i="1"/>
  <c r="AP5229" i="1"/>
  <c r="AO5229" i="1"/>
  <c r="AU5229" i="1" s="1"/>
  <c r="AN5229" i="1"/>
  <c r="AQ5229" i="1" s="1"/>
  <c r="AL5229" i="1"/>
  <c r="AG5229" i="1"/>
  <c r="Y5229" i="1"/>
  <c r="T5229" i="1"/>
  <c r="H5229" i="1"/>
  <c r="AY5228" i="1"/>
  <c r="AZ5228" i="1" s="1"/>
  <c r="AU5228" i="1"/>
  <c r="AV5228" i="1" s="1"/>
  <c r="AW5228" i="1" s="1"/>
  <c r="AT5228" i="1"/>
  <c r="AP5228" i="1"/>
  <c r="AO5228" i="1"/>
  <c r="AN5228" i="1"/>
  <c r="AQ5228" i="1" s="1"/>
  <c r="AL5228" i="1"/>
  <c r="AG5228" i="1"/>
  <c r="Y5228" i="1"/>
  <c r="T5228" i="1"/>
  <c r="H5228" i="1"/>
  <c r="AY5227" i="1"/>
  <c r="AZ5227" i="1" s="1"/>
  <c r="AV5227" i="1"/>
  <c r="AW5227" i="1" s="1"/>
  <c r="AU5227" i="1"/>
  <c r="AT5227" i="1"/>
  <c r="AP5227" i="1"/>
  <c r="AO5227" i="1"/>
  <c r="AN5227" i="1"/>
  <c r="AQ5227" i="1" s="1"/>
  <c r="AL5227" i="1"/>
  <c r="AG5227" i="1"/>
  <c r="Y5227" i="1"/>
  <c r="T5227" i="1"/>
  <c r="H5227" i="1"/>
  <c r="AY5226" i="1"/>
  <c r="AZ5226" i="1" s="1"/>
  <c r="AV5226" i="1"/>
  <c r="AW5226" i="1" s="1"/>
  <c r="AT5226" i="1"/>
  <c r="AQ5226" i="1"/>
  <c r="AR5226" i="1" s="1"/>
  <c r="AS5226" i="1" s="1"/>
  <c r="AP5226" i="1"/>
  <c r="AO5226" i="1"/>
  <c r="AU5226" i="1" s="1"/>
  <c r="AN5226" i="1"/>
  <c r="AL5226" i="1"/>
  <c r="AG5226" i="1"/>
  <c r="Y5226" i="1"/>
  <c r="T5226" i="1"/>
  <c r="H5226" i="1"/>
  <c r="AY5225" i="1"/>
  <c r="AZ5225" i="1" s="1"/>
  <c r="AT5225" i="1"/>
  <c r="AP5225" i="1"/>
  <c r="AO5225" i="1"/>
  <c r="AU5225" i="1" s="1"/>
  <c r="AN5225" i="1"/>
  <c r="AQ5225" i="1" s="1"/>
  <c r="AL5225" i="1"/>
  <c r="AG5225" i="1"/>
  <c r="Y5225" i="1"/>
  <c r="T5225" i="1"/>
  <c r="H5225" i="1"/>
  <c r="AY5224" i="1"/>
  <c r="AZ5224" i="1" s="1"/>
  <c r="AT5224" i="1"/>
  <c r="AV5224" i="1" s="1"/>
  <c r="AW5224" i="1" s="1"/>
  <c r="AQ5224" i="1"/>
  <c r="AR5224" i="1" s="1"/>
  <c r="AS5224" i="1" s="1"/>
  <c r="AP5224" i="1"/>
  <c r="AO5224" i="1"/>
  <c r="AU5224" i="1" s="1"/>
  <c r="AN5224" i="1"/>
  <c r="AL5224" i="1"/>
  <c r="AG5224" i="1"/>
  <c r="Y5224" i="1"/>
  <c r="T5224" i="1"/>
  <c r="H5224" i="1"/>
  <c r="AY5223" i="1"/>
  <c r="AZ5223" i="1" s="1"/>
  <c r="AU5223" i="1"/>
  <c r="AT5223" i="1"/>
  <c r="AR5223" i="1"/>
  <c r="AS5223" i="1" s="1"/>
  <c r="AP5223" i="1"/>
  <c r="AO5223" i="1"/>
  <c r="AN5223" i="1"/>
  <c r="AQ5223" i="1" s="1"/>
  <c r="AL5223" i="1"/>
  <c r="AG5223" i="1"/>
  <c r="Y5223" i="1"/>
  <c r="T5223" i="1"/>
  <c r="H5223" i="1"/>
  <c r="AY5222" i="1"/>
  <c r="AZ5222" i="1" s="1"/>
  <c r="AT5222" i="1"/>
  <c r="AQ5222" i="1"/>
  <c r="AP5222" i="1"/>
  <c r="AO5222" i="1"/>
  <c r="AU5222" i="1" s="1"/>
  <c r="AN5222" i="1"/>
  <c r="AL5222" i="1"/>
  <c r="AG5222" i="1"/>
  <c r="Y5222" i="1"/>
  <c r="T5222" i="1"/>
  <c r="H5222" i="1"/>
  <c r="AY5221" i="1"/>
  <c r="AZ5221" i="1" s="1"/>
  <c r="AT5221" i="1"/>
  <c r="AV5221" i="1" s="1"/>
  <c r="AW5221" i="1" s="1"/>
  <c r="AQ5221" i="1"/>
  <c r="AR5221" i="1" s="1"/>
  <c r="AS5221" i="1" s="1"/>
  <c r="AP5221" i="1"/>
  <c r="AO5221" i="1"/>
  <c r="AU5221" i="1" s="1"/>
  <c r="AN5221" i="1"/>
  <c r="AL5221" i="1"/>
  <c r="AG5221" i="1"/>
  <c r="Y5221" i="1"/>
  <c r="T5221" i="1"/>
  <c r="H5221" i="1"/>
  <c r="AZ5220" i="1"/>
  <c r="AY5220" i="1"/>
  <c r="AT5220" i="1"/>
  <c r="AQ5220" i="1"/>
  <c r="AR5220" i="1" s="1"/>
  <c r="AS5220" i="1" s="1"/>
  <c r="AP5220" i="1"/>
  <c r="AO5220" i="1"/>
  <c r="AU5220" i="1" s="1"/>
  <c r="AN5220" i="1"/>
  <c r="AL5220" i="1"/>
  <c r="AG5220" i="1"/>
  <c r="Y5220" i="1"/>
  <c r="T5220" i="1"/>
  <c r="H5220" i="1"/>
  <c r="AZ5219" i="1"/>
  <c r="AY5219" i="1"/>
  <c r="AU5219" i="1"/>
  <c r="AV5219" i="1" s="1"/>
  <c r="AW5219" i="1" s="1"/>
  <c r="AT5219" i="1"/>
  <c r="AP5219" i="1"/>
  <c r="AO5219" i="1"/>
  <c r="AN5219" i="1"/>
  <c r="AL5219" i="1"/>
  <c r="AG5219" i="1"/>
  <c r="Y5219" i="1"/>
  <c r="T5219" i="1"/>
  <c r="H5219" i="1"/>
  <c r="AZ5218" i="1"/>
  <c r="AY5218" i="1"/>
  <c r="AU5218" i="1"/>
  <c r="AT5218" i="1"/>
  <c r="AP5218" i="1"/>
  <c r="AO5218" i="1"/>
  <c r="AN5218" i="1"/>
  <c r="AQ5218" i="1" s="1"/>
  <c r="AL5218" i="1"/>
  <c r="AG5218" i="1"/>
  <c r="Y5218" i="1"/>
  <c r="T5218" i="1"/>
  <c r="H5218" i="1"/>
  <c r="AY5217" i="1"/>
  <c r="AZ5217" i="1" s="1"/>
  <c r="AT5217" i="1"/>
  <c r="AR5217" i="1"/>
  <c r="AS5217" i="1" s="1"/>
  <c r="AP5217" i="1"/>
  <c r="AO5217" i="1"/>
  <c r="AU5217" i="1" s="1"/>
  <c r="AN5217" i="1"/>
  <c r="AQ5217" i="1" s="1"/>
  <c r="AL5217" i="1"/>
  <c r="AG5217" i="1"/>
  <c r="Y5217" i="1"/>
  <c r="T5217" i="1"/>
  <c r="H5217" i="1"/>
  <c r="AC5206" i="1"/>
  <c r="AM5205" i="1"/>
  <c r="AK5205" i="1"/>
  <c r="AJ5205" i="1"/>
  <c r="AI5205" i="1"/>
  <c r="AH5205" i="1"/>
  <c r="AF5205" i="1"/>
  <c r="AF5206" i="1" s="1"/>
  <c r="AE5205" i="1"/>
  <c r="AE5206" i="1" s="1"/>
  <c r="AD5205" i="1"/>
  <c r="AC5205" i="1"/>
  <c r="AB5205" i="1"/>
  <c r="AA5205" i="1"/>
  <c r="Z5205" i="1"/>
  <c r="X5205" i="1"/>
  <c r="W5205" i="1"/>
  <c r="V5205" i="1"/>
  <c r="U5205" i="1"/>
  <c r="S5205" i="1"/>
  <c r="R5205" i="1"/>
  <c r="R5206" i="1" s="1"/>
  <c r="Q5205" i="1"/>
  <c r="Q5206" i="1" s="1"/>
  <c r="P5205" i="1"/>
  <c r="O5205" i="1"/>
  <c r="O5206" i="1" s="1"/>
  <c r="N5205" i="1"/>
  <c r="M5205" i="1"/>
  <c r="L5205" i="1"/>
  <c r="AY5204" i="1"/>
  <c r="AZ5204" i="1" s="1"/>
  <c r="AT5204" i="1"/>
  <c r="AQ5204" i="1"/>
  <c r="AP5204" i="1"/>
  <c r="AO5204" i="1"/>
  <c r="AU5204" i="1" s="1"/>
  <c r="AV5204" i="1" s="1"/>
  <c r="AW5204" i="1" s="1"/>
  <c r="AN5204" i="1"/>
  <c r="AL5204" i="1"/>
  <c r="AG5204" i="1"/>
  <c r="Y5204" i="1"/>
  <c r="T5204" i="1"/>
  <c r="H5204" i="1"/>
  <c r="AY5203" i="1"/>
  <c r="AZ5203" i="1" s="1"/>
  <c r="AT5203" i="1"/>
  <c r="AP5203" i="1"/>
  <c r="AO5203" i="1"/>
  <c r="AU5203" i="1" s="1"/>
  <c r="AV5203" i="1" s="1"/>
  <c r="AW5203" i="1" s="1"/>
  <c r="AN5203" i="1"/>
  <c r="AQ5203" i="1" s="1"/>
  <c r="AR5203" i="1" s="1"/>
  <c r="AS5203" i="1" s="1"/>
  <c r="AL5203" i="1"/>
  <c r="AG5203" i="1"/>
  <c r="Y5203" i="1"/>
  <c r="T5203" i="1"/>
  <c r="H5203" i="1"/>
  <c r="AZ5202" i="1"/>
  <c r="AY5202" i="1"/>
  <c r="AT5202" i="1"/>
  <c r="AP5202" i="1"/>
  <c r="AO5202" i="1"/>
  <c r="AU5202" i="1" s="1"/>
  <c r="AN5202" i="1"/>
  <c r="AQ5202" i="1" s="1"/>
  <c r="AL5202" i="1"/>
  <c r="AG5202" i="1"/>
  <c r="Y5202" i="1"/>
  <c r="T5202" i="1"/>
  <c r="H5202" i="1"/>
  <c r="AY5201" i="1"/>
  <c r="AZ5201" i="1" s="1"/>
  <c r="AT5201" i="1"/>
  <c r="AP5201" i="1"/>
  <c r="AO5201" i="1"/>
  <c r="AU5201" i="1" s="1"/>
  <c r="AV5201" i="1" s="1"/>
  <c r="AW5201" i="1" s="1"/>
  <c r="AN5201" i="1"/>
  <c r="AQ5201" i="1" s="1"/>
  <c r="AR5201" i="1" s="1"/>
  <c r="AS5201" i="1" s="1"/>
  <c r="AL5201" i="1"/>
  <c r="AG5201" i="1"/>
  <c r="Y5201" i="1"/>
  <c r="T5201" i="1"/>
  <c r="H5201" i="1"/>
  <c r="AY5200" i="1"/>
  <c r="AZ5200" i="1" s="1"/>
  <c r="AT5200" i="1"/>
  <c r="AP5200" i="1"/>
  <c r="AO5200" i="1"/>
  <c r="AU5200" i="1" s="1"/>
  <c r="AV5200" i="1" s="1"/>
  <c r="AW5200" i="1" s="1"/>
  <c r="AN5200" i="1"/>
  <c r="AQ5200" i="1" s="1"/>
  <c r="AL5200" i="1"/>
  <c r="AG5200" i="1"/>
  <c r="Y5200" i="1"/>
  <c r="T5200" i="1"/>
  <c r="H5200" i="1"/>
  <c r="AZ5199" i="1"/>
  <c r="AY5199" i="1"/>
  <c r="AU5199" i="1"/>
  <c r="AT5199" i="1"/>
  <c r="AP5199" i="1"/>
  <c r="AO5199" i="1"/>
  <c r="AN5199" i="1"/>
  <c r="AQ5199" i="1" s="1"/>
  <c r="AR5199" i="1" s="1"/>
  <c r="AS5199" i="1" s="1"/>
  <c r="AL5199" i="1"/>
  <c r="AG5199" i="1"/>
  <c r="Y5199" i="1"/>
  <c r="T5199" i="1"/>
  <c r="H5199" i="1"/>
  <c r="AY5198" i="1"/>
  <c r="AZ5198" i="1" s="1"/>
  <c r="AT5198" i="1"/>
  <c r="AS5198" i="1"/>
  <c r="AR5198" i="1"/>
  <c r="AP5198" i="1"/>
  <c r="AO5198" i="1"/>
  <c r="AU5198" i="1" s="1"/>
  <c r="AN5198" i="1"/>
  <c r="AQ5198" i="1" s="1"/>
  <c r="AL5198" i="1"/>
  <c r="AG5198" i="1"/>
  <c r="Y5198" i="1"/>
  <c r="T5198" i="1"/>
  <c r="H5198" i="1"/>
  <c r="AY5197" i="1"/>
  <c r="AZ5197" i="1" s="1"/>
  <c r="AU5197" i="1"/>
  <c r="AT5197" i="1"/>
  <c r="AP5197" i="1"/>
  <c r="AR5197" i="1" s="1"/>
  <c r="AS5197" i="1" s="1"/>
  <c r="AO5197" i="1"/>
  <c r="AN5197" i="1"/>
  <c r="AQ5197" i="1" s="1"/>
  <c r="AL5197" i="1"/>
  <c r="AG5197" i="1"/>
  <c r="Y5197" i="1"/>
  <c r="T5197" i="1"/>
  <c r="H5197" i="1"/>
  <c r="AZ5196" i="1"/>
  <c r="AY5196" i="1"/>
  <c r="AU5196" i="1"/>
  <c r="AT5196" i="1"/>
  <c r="AP5196" i="1"/>
  <c r="AO5196" i="1"/>
  <c r="AN5196" i="1"/>
  <c r="AQ5196" i="1" s="1"/>
  <c r="AL5196" i="1"/>
  <c r="AG5196" i="1"/>
  <c r="Y5196" i="1"/>
  <c r="T5196" i="1"/>
  <c r="H5196" i="1"/>
  <c r="AY5195" i="1"/>
  <c r="AZ5195" i="1" s="1"/>
  <c r="AT5195" i="1"/>
  <c r="AQ5195" i="1"/>
  <c r="AP5195" i="1"/>
  <c r="AO5195" i="1"/>
  <c r="AU5195" i="1" s="1"/>
  <c r="AN5195" i="1"/>
  <c r="AL5195" i="1"/>
  <c r="AG5195" i="1"/>
  <c r="Y5195" i="1"/>
  <c r="T5195" i="1"/>
  <c r="H5195" i="1"/>
  <c r="AY5194" i="1"/>
  <c r="AZ5194" i="1" s="1"/>
  <c r="AT5194" i="1"/>
  <c r="AP5194" i="1"/>
  <c r="AO5194" i="1"/>
  <c r="AU5194" i="1" s="1"/>
  <c r="AN5194" i="1"/>
  <c r="AL5194" i="1"/>
  <c r="AG5194" i="1"/>
  <c r="Y5194" i="1"/>
  <c r="T5194" i="1"/>
  <c r="H5194" i="1"/>
  <c r="AM5190" i="1"/>
  <c r="AK5190" i="1"/>
  <c r="AJ5190" i="1"/>
  <c r="AJ5206" i="1" s="1"/>
  <c r="AI5190" i="1"/>
  <c r="AI5206" i="1" s="1"/>
  <c r="AH5190" i="1"/>
  <c r="AF5190" i="1"/>
  <c r="AE5190" i="1"/>
  <c r="AD5190" i="1"/>
  <c r="AD5206" i="1" s="1"/>
  <c r="AC5190" i="1"/>
  <c r="AB5190" i="1"/>
  <c r="AA5190" i="1"/>
  <c r="Z5190" i="1"/>
  <c r="Z5206" i="1" s="1"/>
  <c r="X5190" i="1"/>
  <c r="W5190" i="1"/>
  <c r="V5190" i="1"/>
  <c r="V5206" i="1" s="1"/>
  <c r="U5190" i="1"/>
  <c r="U5206" i="1" s="1"/>
  <c r="S5190" i="1"/>
  <c r="S5206" i="1" s="1"/>
  <c r="R5190" i="1"/>
  <c r="Q5190" i="1"/>
  <c r="P5190" i="1"/>
  <c r="O5190" i="1"/>
  <c r="N5190" i="1"/>
  <c r="M5190" i="1"/>
  <c r="L5190" i="1"/>
  <c r="L5206" i="1" s="1"/>
  <c r="AY5189" i="1"/>
  <c r="AZ5189" i="1" s="1"/>
  <c r="AT5189" i="1"/>
  <c r="AV5189" i="1" s="1"/>
  <c r="AW5189" i="1" s="1"/>
  <c r="AP5189" i="1"/>
  <c r="AO5189" i="1"/>
  <c r="AU5189" i="1" s="1"/>
  <c r="AN5189" i="1"/>
  <c r="AQ5189" i="1" s="1"/>
  <c r="AL5189" i="1"/>
  <c r="AG5189" i="1"/>
  <c r="Y5189" i="1"/>
  <c r="T5189" i="1"/>
  <c r="H5189" i="1"/>
  <c r="AY5188" i="1"/>
  <c r="AZ5188" i="1" s="1"/>
  <c r="AT5188" i="1"/>
  <c r="AP5188" i="1"/>
  <c r="AO5188" i="1"/>
  <c r="AU5188" i="1" s="1"/>
  <c r="AN5188" i="1"/>
  <c r="AQ5188" i="1" s="1"/>
  <c r="AL5188" i="1"/>
  <c r="AG5188" i="1"/>
  <c r="Y5188" i="1"/>
  <c r="T5188" i="1"/>
  <c r="H5188" i="1"/>
  <c r="AY5187" i="1"/>
  <c r="AZ5187" i="1" s="1"/>
  <c r="AT5187" i="1"/>
  <c r="AQ5187" i="1"/>
  <c r="AR5187" i="1" s="1"/>
  <c r="AS5187" i="1" s="1"/>
  <c r="AP5187" i="1"/>
  <c r="AO5187" i="1"/>
  <c r="AU5187" i="1" s="1"/>
  <c r="AV5187" i="1" s="1"/>
  <c r="AW5187" i="1" s="1"/>
  <c r="AN5187" i="1"/>
  <c r="AL5187" i="1"/>
  <c r="AG5187" i="1"/>
  <c r="Y5187" i="1"/>
  <c r="T5187" i="1"/>
  <c r="H5187" i="1"/>
  <c r="AY5186" i="1"/>
  <c r="AZ5186" i="1" s="1"/>
  <c r="AT5186" i="1"/>
  <c r="AP5186" i="1"/>
  <c r="AO5186" i="1"/>
  <c r="AU5186" i="1" s="1"/>
  <c r="AV5186" i="1" s="1"/>
  <c r="AW5186" i="1" s="1"/>
  <c r="AN5186" i="1"/>
  <c r="AQ5186" i="1" s="1"/>
  <c r="AL5186" i="1"/>
  <c r="AG5186" i="1"/>
  <c r="Y5186" i="1"/>
  <c r="T5186" i="1"/>
  <c r="H5186" i="1"/>
  <c r="AZ5185" i="1"/>
  <c r="AY5185" i="1"/>
  <c r="AT5185" i="1"/>
  <c r="AQ5185" i="1"/>
  <c r="AR5185" i="1" s="1"/>
  <c r="AS5185" i="1" s="1"/>
  <c r="AP5185" i="1"/>
  <c r="AO5185" i="1"/>
  <c r="AU5185" i="1" s="1"/>
  <c r="AN5185" i="1"/>
  <c r="AL5185" i="1"/>
  <c r="AG5185" i="1"/>
  <c r="Y5185" i="1"/>
  <c r="T5185" i="1"/>
  <c r="H5185" i="1"/>
  <c r="AZ5184" i="1"/>
  <c r="AY5184" i="1"/>
  <c r="AU5184" i="1"/>
  <c r="AT5184" i="1"/>
  <c r="AP5184" i="1"/>
  <c r="AO5184" i="1"/>
  <c r="AN5184" i="1"/>
  <c r="AQ5184" i="1" s="1"/>
  <c r="AL5184" i="1"/>
  <c r="AG5184" i="1"/>
  <c r="Y5184" i="1"/>
  <c r="T5184" i="1"/>
  <c r="H5184" i="1"/>
  <c r="AY5183" i="1"/>
  <c r="AZ5183" i="1" s="1"/>
  <c r="AT5183" i="1"/>
  <c r="AR5183" i="1"/>
  <c r="AS5183" i="1" s="1"/>
  <c r="AP5183" i="1"/>
  <c r="AO5183" i="1"/>
  <c r="AU5183" i="1" s="1"/>
  <c r="AV5183" i="1" s="1"/>
  <c r="AW5183" i="1" s="1"/>
  <c r="AN5183" i="1"/>
  <c r="AQ5183" i="1" s="1"/>
  <c r="AL5183" i="1"/>
  <c r="AG5183" i="1"/>
  <c r="Y5183" i="1"/>
  <c r="T5183" i="1"/>
  <c r="H5183" i="1"/>
  <c r="AY5182" i="1"/>
  <c r="AZ5182" i="1" s="1"/>
  <c r="AT5182" i="1"/>
  <c r="AP5182" i="1"/>
  <c r="AO5182" i="1"/>
  <c r="AU5182" i="1" s="1"/>
  <c r="AN5182" i="1"/>
  <c r="AQ5182" i="1" s="1"/>
  <c r="AR5182" i="1" s="1"/>
  <c r="AS5182" i="1" s="1"/>
  <c r="AL5182" i="1"/>
  <c r="AG5182" i="1"/>
  <c r="Y5182" i="1"/>
  <c r="T5182" i="1"/>
  <c r="H5182" i="1"/>
  <c r="AZ5181" i="1"/>
  <c r="AY5181" i="1"/>
  <c r="AT5181" i="1"/>
  <c r="AP5181" i="1"/>
  <c r="AO5181" i="1"/>
  <c r="AU5181" i="1" s="1"/>
  <c r="AV5181" i="1" s="1"/>
  <c r="AW5181" i="1" s="1"/>
  <c r="AN5181" i="1"/>
  <c r="AQ5181" i="1" s="1"/>
  <c r="AL5181" i="1"/>
  <c r="AG5181" i="1"/>
  <c r="Y5181" i="1"/>
  <c r="T5181" i="1"/>
  <c r="H5181" i="1"/>
  <c r="AY5180" i="1"/>
  <c r="AZ5180" i="1" s="1"/>
  <c r="AV5180" i="1"/>
  <c r="AW5180" i="1" s="1"/>
  <c r="AT5180" i="1"/>
  <c r="AP5180" i="1"/>
  <c r="AO5180" i="1"/>
  <c r="AU5180" i="1" s="1"/>
  <c r="AN5180" i="1"/>
  <c r="AQ5180" i="1" s="1"/>
  <c r="AR5180" i="1" s="1"/>
  <c r="AS5180" i="1" s="1"/>
  <c r="AL5180" i="1"/>
  <c r="AG5180" i="1"/>
  <c r="Y5180" i="1"/>
  <c r="T5180" i="1"/>
  <c r="H5180" i="1"/>
  <c r="AY5179" i="1"/>
  <c r="AZ5179" i="1" s="1"/>
  <c r="AT5179" i="1"/>
  <c r="AQ5179" i="1"/>
  <c r="AR5179" i="1" s="1"/>
  <c r="AS5179" i="1" s="1"/>
  <c r="AP5179" i="1"/>
  <c r="AO5179" i="1"/>
  <c r="AU5179" i="1" s="1"/>
  <c r="AV5179" i="1" s="1"/>
  <c r="AW5179" i="1" s="1"/>
  <c r="AN5179" i="1"/>
  <c r="AL5179" i="1"/>
  <c r="AG5179" i="1"/>
  <c r="Y5179" i="1"/>
  <c r="T5179" i="1"/>
  <c r="H5179" i="1"/>
  <c r="AY5178" i="1"/>
  <c r="AZ5178" i="1" s="1"/>
  <c r="AT5178" i="1"/>
  <c r="AP5178" i="1"/>
  <c r="AO5178" i="1"/>
  <c r="AU5178" i="1" s="1"/>
  <c r="AN5178" i="1"/>
  <c r="AQ5178" i="1" s="1"/>
  <c r="AR5178" i="1" s="1"/>
  <c r="AL5178" i="1"/>
  <c r="AG5178" i="1"/>
  <c r="Y5178" i="1"/>
  <c r="T5178" i="1"/>
  <c r="H5178" i="1"/>
  <c r="AY5177" i="1"/>
  <c r="AZ5177" i="1" s="1"/>
  <c r="AU5177" i="1"/>
  <c r="AT5177" i="1"/>
  <c r="AR5177" i="1"/>
  <c r="AS5177" i="1" s="1"/>
  <c r="AQ5177" i="1"/>
  <c r="AP5177" i="1"/>
  <c r="AO5177" i="1"/>
  <c r="AN5177" i="1"/>
  <c r="AL5177" i="1"/>
  <c r="AG5177" i="1"/>
  <c r="Y5177" i="1"/>
  <c r="T5177" i="1"/>
  <c r="H5177" i="1"/>
  <c r="AA5166" i="1"/>
  <c r="X5166" i="1"/>
  <c r="W5166" i="1"/>
  <c r="R5166" i="1"/>
  <c r="AM5165" i="1"/>
  <c r="AM5166" i="1" s="1"/>
  <c r="AK5165" i="1"/>
  <c r="AJ5165" i="1"/>
  <c r="AI5165" i="1"/>
  <c r="AH5165" i="1"/>
  <c r="AF5165" i="1"/>
  <c r="AE5165" i="1"/>
  <c r="AD5165" i="1"/>
  <c r="AD5166" i="1" s="1"/>
  <c r="AC5165" i="1"/>
  <c r="AB5165" i="1"/>
  <c r="AB5166" i="1" s="1"/>
  <c r="AA5165" i="1"/>
  <c r="Z5165" i="1"/>
  <c r="X5165" i="1"/>
  <c r="W5165" i="1"/>
  <c r="V5165" i="1"/>
  <c r="U5165" i="1"/>
  <c r="S5165" i="1"/>
  <c r="R5165" i="1"/>
  <c r="Q5165" i="1"/>
  <c r="P5165" i="1"/>
  <c r="O5165" i="1"/>
  <c r="N5165" i="1"/>
  <c r="N5166" i="1" s="1"/>
  <c r="M5165" i="1"/>
  <c r="M5166" i="1" s="1"/>
  <c r="L5165" i="1"/>
  <c r="AZ5164" i="1"/>
  <c r="AY5164" i="1"/>
  <c r="AT5164" i="1"/>
  <c r="AP5164" i="1"/>
  <c r="AO5164" i="1"/>
  <c r="AU5164" i="1" s="1"/>
  <c r="AN5164" i="1"/>
  <c r="AQ5164" i="1" s="1"/>
  <c r="AL5164" i="1"/>
  <c r="AG5164" i="1"/>
  <c r="Y5164" i="1"/>
  <c r="T5164" i="1"/>
  <c r="H5164" i="1"/>
  <c r="AZ5163" i="1"/>
  <c r="AY5163" i="1"/>
  <c r="AT5163" i="1"/>
  <c r="AP5163" i="1"/>
  <c r="AO5163" i="1"/>
  <c r="AU5163" i="1" s="1"/>
  <c r="AN5163" i="1"/>
  <c r="AQ5163" i="1" s="1"/>
  <c r="AR5163" i="1" s="1"/>
  <c r="AS5163" i="1" s="1"/>
  <c r="AL5163" i="1"/>
  <c r="AG5163" i="1"/>
  <c r="Y5163" i="1"/>
  <c r="T5163" i="1"/>
  <c r="H5163" i="1"/>
  <c r="AY5162" i="1"/>
  <c r="AZ5162" i="1" s="1"/>
  <c r="AT5162" i="1"/>
  <c r="AP5162" i="1"/>
  <c r="AO5162" i="1"/>
  <c r="AU5162" i="1" s="1"/>
  <c r="AN5162" i="1"/>
  <c r="AQ5162" i="1" s="1"/>
  <c r="AL5162" i="1"/>
  <c r="AG5162" i="1"/>
  <c r="Y5162" i="1"/>
  <c r="T5162" i="1"/>
  <c r="H5162" i="1"/>
  <c r="AM5158" i="1"/>
  <c r="AK5158" i="1"/>
  <c r="AK5166" i="1" s="1"/>
  <c r="AJ5158" i="1"/>
  <c r="AI5158" i="1"/>
  <c r="AH5158" i="1"/>
  <c r="AF5158" i="1"/>
  <c r="AE5158" i="1"/>
  <c r="AD5158" i="1"/>
  <c r="AC5158" i="1"/>
  <c r="AB5158" i="1"/>
  <c r="AA5158" i="1"/>
  <c r="Z5158" i="1"/>
  <c r="X5158" i="1"/>
  <c r="W5158" i="1"/>
  <c r="V5158" i="1"/>
  <c r="U5158" i="1"/>
  <c r="S5158" i="1"/>
  <c r="R5158" i="1"/>
  <c r="Q5158" i="1"/>
  <c r="P5158" i="1"/>
  <c r="O5158" i="1"/>
  <c r="N5158" i="1"/>
  <c r="M5158" i="1"/>
  <c r="L5158" i="1"/>
  <c r="AY5157" i="1"/>
  <c r="AZ5157" i="1" s="1"/>
  <c r="AT5157" i="1"/>
  <c r="AP5157" i="1"/>
  <c r="AO5157" i="1"/>
  <c r="AU5157" i="1" s="1"/>
  <c r="AV5157" i="1" s="1"/>
  <c r="AW5157" i="1" s="1"/>
  <c r="AN5157" i="1"/>
  <c r="AQ5157" i="1" s="1"/>
  <c r="AL5157" i="1"/>
  <c r="AG5157" i="1"/>
  <c r="Y5157" i="1"/>
  <c r="T5157" i="1"/>
  <c r="H5157" i="1"/>
  <c r="AZ5156" i="1"/>
  <c r="AY5156" i="1"/>
  <c r="AT5156" i="1"/>
  <c r="AP5156" i="1"/>
  <c r="AO5156" i="1"/>
  <c r="AU5156" i="1" s="1"/>
  <c r="AN5156" i="1"/>
  <c r="AQ5156" i="1" s="1"/>
  <c r="AL5156" i="1"/>
  <c r="AG5156" i="1"/>
  <c r="Y5156" i="1"/>
  <c r="T5156" i="1"/>
  <c r="H5156" i="1"/>
  <c r="AZ5155" i="1"/>
  <c r="AY5155" i="1"/>
  <c r="AT5155" i="1"/>
  <c r="AP5155" i="1"/>
  <c r="AO5155" i="1"/>
  <c r="AU5155" i="1" s="1"/>
  <c r="AV5155" i="1" s="1"/>
  <c r="AW5155" i="1" s="1"/>
  <c r="AN5155" i="1"/>
  <c r="AQ5155" i="1" s="1"/>
  <c r="AL5155" i="1"/>
  <c r="AG5155" i="1"/>
  <c r="Y5155" i="1"/>
  <c r="T5155" i="1"/>
  <c r="H5155" i="1"/>
  <c r="AZ5154" i="1"/>
  <c r="AY5154" i="1"/>
  <c r="AT5154" i="1"/>
  <c r="AP5154" i="1"/>
  <c r="AO5154" i="1"/>
  <c r="AU5154" i="1" s="1"/>
  <c r="AV5154" i="1" s="1"/>
  <c r="AW5154" i="1" s="1"/>
  <c r="AN5154" i="1"/>
  <c r="AQ5154" i="1" s="1"/>
  <c r="AL5154" i="1"/>
  <c r="AG5154" i="1"/>
  <c r="Y5154" i="1"/>
  <c r="T5154" i="1"/>
  <c r="H5154" i="1"/>
  <c r="AZ5153" i="1"/>
  <c r="AY5153" i="1"/>
  <c r="AT5153" i="1"/>
  <c r="AP5153" i="1"/>
  <c r="AR5153" i="1" s="1"/>
  <c r="AS5153" i="1" s="1"/>
  <c r="AO5153" i="1"/>
  <c r="AU5153" i="1" s="1"/>
  <c r="AV5153" i="1" s="1"/>
  <c r="AW5153" i="1" s="1"/>
  <c r="AN5153" i="1"/>
  <c r="AQ5153" i="1" s="1"/>
  <c r="AL5153" i="1"/>
  <c r="AG5153" i="1"/>
  <c r="Y5153" i="1"/>
  <c r="T5153" i="1"/>
  <c r="H5153" i="1"/>
  <c r="AZ5152" i="1"/>
  <c r="AY5152" i="1"/>
  <c r="AT5152" i="1"/>
  <c r="AP5152" i="1"/>
  <c r="AO5152" i="1"/>
  <c r="AU5152" i="1" s="1"/>
  <c r="AV5152" i="1" s="1"/>
  <c r="AW5152" i="1" s="1"/>
  <c r="AN5152" i="1"/>
  <c r="AQ5152" i="1" s="1"/>
  <c r="AR5152" i="1" s="1"/>
  <c r="AS5152" i="1" s="1"/>
  <c r="AL5152" i="1"/>
  <c r="AG5152" i="1"/>
  <c r="Y5152" i="1"/>
  <c r="T5152" i="1"/>
  <c r="H5152" i="1"/>
  <c r="AY5151" i="1"/>
  <c r="AZ5151" i="1" s="1"/>
  <c r="AT5151" i="1"/>
  <c r="AP5151" i="1"/>
  <c r="AO5151" i="1"/>
  <c r="AU5151" i="1" s="1"/>
  <c r="AN5151" i="1"/>
  <c r="AQ5151" i="1" s="1"/>
  <c r="AL5151" i="1"/>
  <c r="AG5151" i="1"/>
  <c r="Y5151" i="1"/>
  <c r="T5151" i="1"/>
  <c r="H5151" i="1"/>
  <c r="AY5150" i="1"/>
  <c r="AZ5150" i="1" s="1"/>
  <c r="AT5150" i="1"/>
  <c r="AP5150" i="1"/>
  <c r="AO5150" i="1"/>
  <c r="AU5150" i="1" s="1"/>
  <c r="AN5150" i="1"/>
  <c r="AQ5150" i="1" s="1"/>
  <c r="AL5150" i="1"/>
  <c r="AG5150" i="1"/>
  <c r="Y5150" i="1"/>
  <c r="T5150" i="1"/>
  <c r="H5150" i="1"/>
  <c r="AY5149" i="1"/>
  <c r="AZ5149" i="1" s="1"/>
  <c r="AT5149" i="1"/>
  <c r="AP5149" i="1"/>
  <c r="AO5149" i="1"/>
  <c r="AU5149" i="1" s="1"/>
  <c r="AV5149" i="1" s="1"/>
  <c r="AW5149" i="1" s="1"/>
  <c r="AN5149" i="1"/>
  <c r="AQ5149" i="1" s="1"/>
  <c r="AL5149" i="1"/>
  <c r="AG5149" i="1"/>
  <c r="Y5149" i="1"/>
  <c r="T5149" i="1"/>
  <c r="H5149" i="1"/>
  <c r="AY5148" i="1"/>
  <c r="AZ5148" i="1" s="1"/>
  <c r="AT5148" i="1"/>
  <c r="AP5148" i="1"/>
  <c r="AO5148" i="1"/>
  <c r="AU5148" i="1" s="1"/>
  <c r="AV5148" i="1" s="1"/>
  <c r="AW5148" i="1" s="1"/>
  <c r="AN5148" i="1"/>
  <c r="AQ5148" i="1" s="1"/>
  <c r="AR5148" i="1" s="1"/>
  <c r="AS5148" i="1" s="1"/>
  <c r="AL5148" i="1"/>
  <c r="AG5148" i="1"/>
  <c r="Y5148" i="1"/>
  <c r="T5148" i="1"/>
  <c r="H5148" i="1"/>
  <c r="AY5147" i="1"/>
  <c r="AZ5147" i="1" s="1"/>
  <c r="AT5147" i="1"/>
  <c r="AP5147" i="1"/>
  <c r="AO5147" i="1"/>
  <c r="AU5147" i="1" s="1"/>
  <c r="AV5147" i="1" s="1"/>
  <c r="AW5147" i="1" s="1"/>
  <c r="AN5147" i="1"/>
  <c r="AQ5147" i="1" s="1"/>
  <c r="AL5147" i="1"/>
  <c r="AG5147" i="1"/>
  <c r="Y5147" i="1"/>
  <c r="T5147" i="1"/>
  <c r="H5147" i="1"/>
  <c r="AY5146" i="1"/>
  <c r="AZ5146" i="1" s="1"/>
  <c r="AT5146" i="1"/>
  <c r="AP5146" i="1"/>
  <c r="AO5146" i="1"/>
  <c r="AU5146" i="1" s="1"/>
  <c r="AV5146" i="1" s="1"/>
  <c r="AW5146" i="1" s="1"/>
  <c r="AN5146" i="1"/>
  <c r="AQ5146" i="1" s="1"/>
  <c r="AR5146" i="1" s="1"/>
  <c r="AS5146" i="1" s="1"/>
  <c r="AL5146" i="1"/>
  <c r="AG5146" i="1"/>
  <c r="Y5146" i="1"/>
  <c r="T5146" i="1"/>
  <c r="H5146" i="1"/>
  <c r="AY5145" i="1"/>
  <c r="AZ5145" i="1" s="1"/>
  <c r="AT5145" i="1"/>
  <c r="AP5145" i="1"/>
  <c r="AO5145" i="1"/>
  <c r="AU5145" i="1" s="1"/>
  <c r="AV5145" i="1" s="1"/>
  <c r="AW5145" i="1" s="1"/>
  <c r="AN5145" i="1"/>
  <c r="AQ5145" i="1" s="1"/>
  <c r="AR5145" i="1" s="1"/>
  <c r="AS5145" i="1" s="1"/>
  <c r="AL5145" i="1"/>
  <c r="AG5145" i="1"/>
  <c r="Y5145" i="1"/>
  <c r="T5145" i="1"/>
  <c r="H5145" i="1"/>
  <c r="AY5144" i="1"/>
  <c r="AZ5144" i="1" s="1"/>
  <c r="AT5144" i="1"/>
  <c r="AP5144" i="1"/>
  <c r="AO5144" i="1"/>
  <c r="AU5144" i="1" s="1"/>
  <c r="AN5144" i="1"/>
  <c r="AQ5144" i="1" s="1"/>
  <c r="AL5144" i="1"/>
  <c r="AG5144" i="1"/>
  <c r="Y5144" i="1"/>
  <c r="T5144" i="1"/>
  <c r="H5144" i="1"/>
  <c r="AY5143" i="1"/>
  <c r="AZ5143" i="1" s="1"/>
  <c r="AT5143" i="1"/>
  <c r="AR5143" i="1"/>
  <c r="AS5143" i="1" s="1"/>
  <c r="AP5143" i="1"/>
  <c r="AO5143" i="1"/>
  <c r="AU5143" i="1" s="1"/>
  <c r="AN5143" i="1"/>
  <c r="AQ5143" i="1" s="1"/>
  <c r="AL5143" i="1"/>
  <c r="AG5143" i="1"/>
  <c r="Y5143" i="1"/>
  <c r="T5143" i="1"/>
  <c r="H5143" i="1"/>
  <c r="AZ5142" i="1"/>
  <c r="AY5142" i="1"/>
  <c r="AT5142" i="1"/>
  <c r="AQ5142" i="1"/>
  <c r="AR5142" i="1" s="1"/>
  <c r="AS5142" i="1" s="1"/>
  <c r="AP5142" i="1"/>
  <c r="AO5142" i="1"/>
  <c r="AU5142" i="1" s="1"/>
  <c r="AV5142" i="1" s="1"/>
  <c r="AW5142" i="1" s="1"/>
  <c r="AN5142" i="1"/>
  <c r="AL5142" i="1"/>
  <c r="AG5142" i="1"/>
  <c r="Y5142" i="1"/>
  <c r="T5142" i="1"/>
  <c r="H5142" i="1"/>
  <c r="AY5141" i="1"/>
  <c r="AZ5141" i="1" s="1"/>
  <c r="AT5141" i="1"/>
  <c r="AQ5141" i="1"/>
  <c r="AR5141" i="1" s="1"/>
  <c r="AS5141" i="1" s="1"/>
  <c r="AP5141" i="1"/>
  <c r="AO5141" i="1"/>
  <c r="AU5141" i="1" s="1"/>
  <c r="AV5141" i="1" s="1"/>
  <c r="AW5141" i="1" s="1"/>
  <c r="AN5141" i="1"/>
  <c r="AL5141" i="1"/>
  <c r="AG5141" i="1"/>
  <c r="Y5141" i="1"/>
  <c r="T5141" i="1"/>
  <c r="H5141" i="1"/>
  <c r="AZ5140" i="1"/>
  <c r="AY5140" i="1"/>
  <c r="AT5140" i="1"/>
  <c r="AP5140" i="1"/>
  <c r="AO5140" i="1"/>
  <c r="AU5140" i="1" s="1"/>
  <c r="AN5140" i="1"/>
  <c r="AQ5140" i="1" s="1"/>
  <c r="AL5140" i="1"/>
  <c r="AG5140" i="1"/>
  <c r="Y5140" i="1"/>
  <c r="T5140" i="1"/>
  <c r="H5140" i="1"/>
  <c r="AZ5139" i="1"/>
  <c r="AY5139" i="1"/>
  <c r="AT5139" i="1"/>
  <c r="AQ5139" i="1"/>
  <c r="AP5139" i="1"/>
  <c r="AR5139" i="1" s="1"/>
  <c r="AS5139" i="1" s="1"/>
  <c r="AO5139" i="1"/>
  <c r="AU5139" i="1" s="1"/>
  <c r="AN5139" i="1"/>
  <c r="AL5139" i="1"/>
  <c r="AG5139" i="1"/>
  <c r="Y5139" i="1"/>
  <c r="T5139" i="1"/>
  <c r="H5139" i="1"/>
  <c r="AZ5138" i="1"/>
  <c r="AY5138" i="1"/>
  <c r="AU5138" i="1"/>
  <c r="AT5138" i="1"/>
  <c r="AP5138" i="1"/>
  <c r="AR5138" i="1" s="1"/>
  <c r="AS5138" i="1" s="1"/>
  <c r="AO5138" i="1"/>
  <c r="AN5138" i="1"/>
  <c r="AQ5138" i="1" s="1"/>
  <c r="AL5138" i="1"/>
  <c r="AG5138" i="1"/>
  <c r="Y5138" i="1"/>
  <c r="T5138" i="1"/>
  <c r="H5138" i="1"/>
  <c r="AZ5137" i="1"/>
  <c r="AY5137" i="1"/>
  <c r="AT5137" i="1"/>
  <c r="AP5137" i="1"/>
  <c r="AO5137" i="1"/>
  <c r="AU5137" i="1" s="1"/>
  <c r="AV5137" i="1" s="1"/>
  <c r="AW5137" i="1" s="1"/>
  <c r="AN5137" i="1"/>
  <c r="AQ5137" i="1" s="1"/>
  <c r="AL5137" i="1"/>
  <c r="AG5137" i="1"/>
  <c r="Y5137" i="1"/>
  <c r="T5137" i="1"/>
  <c r="H5137" i="1"/>
  <c r="AY5136" i="1"/>
  <c r="AZ5136" i="1" s="1"/>
  <c r="AT5136" i="1"/>
  <c r="AQ5136" i="1"/>
  <c r="AP5136" i="1"/>
  <c r="AO5136" i="1"/>
  <c r="AU5136" i="1" s="1"/>
  <c r="AN5136" i="1"/>
  <c r="AL5136" i="1"/>
  <c r="AG5136" i="1"/>
  <c r="Y5136" i="1"/>
  <c r="T5136" i="1"/>
  <c r="H5136" i="1"/>
  <c r="AY5135" i="1"/>
  <c r="AZ5135" i="1" s="1"/>
  <c r="AT5135" i="1"/>
  <c r="AP5135" i="1"/>
  <c r="AO5135" i="1"/>
  <c r="AU5135" i="1" s="1"/>
  <c r="AN5135" i="1"/>
  <c r="AQ5135" i="1" s="1"/>
  <c r="AL5135" i="1"/>
  <c r="AG5135" i="1"/>
  <c r="Y5135" i="1"/>
  <c r="T5135" i="1"/>
  <c r="H5135" i="1"/>
  <c r="AY5134" i="1"/>
  <c r="AZ5134" i="1" s="1"/>
  <c r="AT5134" i="1"/>
  <c r="AP5134" i="1"/>
  <c r="AO5134" i="1"/>
  <c r="AU5134" i="1" s="1"/>
  <c r="AN5134" i="1"/>
  <c r="AQ5134" i="1" s="1"/>
  <c r="AL5134" i="1"/>
  <c r="AG5134" i="1"/>
  <c r="Y5134" i="1"/>
  <c r="T5134" i="1"/>
  <c r="H5134" i="1"/>
  <c r="AY5133" i="1"/>
  <c r="AZ5133" i="1" s="1"/>
  <c r="AT5133" i="1"/>
  <c r="AP5133" i="1"/>
  <c r="AO5133" i="1"/>
  <c r="AU5133" i="1" s="1"/>
  <c r="AV5133" i="1" s="1"/>
  <c r="AW5133" i="1" s="1"/>
  <c r="AN5133" i="1"/>
  <c r="AQ5133" i="1" s="1"/>
  <c r="AR5133" i="1" s="1"/>
  <c r="AS5133" i="1" s="1"/>
  <c r="AL5133" i="1"/>
  <c r="AG5133" i="1"/>
  <c r="Y5133" i="1"/>
  <c r="T5133" i="1"/>
  <c r="H5133" i="1"/>
  <c r="AY5132" i="1"/>
  <c r="AZ5132" i="1" s="1"/>
  <c r="AT5132" i="1"/>
  <c r="AP5132" i="1"/>
  <c r="AO5132" i="1"/>
  <c r="AU5132" i="1" s="1"/>
  <c r="AV5132" i="1" s="1"/>
  <c r="AW5132" i="1" s="1"/>
  <c r="AN5132" i="1"/>
  <c r="AQ5132" i="1" s="1"/>
  <c r="AL5132" i="1"/>
  <c r="AG5132" i="1"/>
  <c r="Y5132" i="1"/>
  <c r="T5132" i="1"/>
  <c r="H5132" i="1"/>
  <c r="AY5131" i="1"/>
  <c r="AZ5131" i="1" s="1"/>
  <c r="AT5131" i="1"/>
  <c r="AP5131" i="1"/>
  <c r="AO5131" i="1"/>
  <c r="AU5131" i="1" s="1"/>
  <c r="AV5131" i="1" s="1"/>
  <c r="AW5131" i="1" s="1"/>
  <c r="AN5131" i="1"/>
  <c r="AQ5131" i="1" s="1"/>
  <c r="AR5131" i="1" s="1"/>
  <c r="AS5131" i="1" s="1"/>
  <c r="AL5131" i="1"/>
  <c r="AG5131" i="1"/>
  <c r="Y5131" i="1"/>
  <c r="T5131" i="1"/>
  <c r="H5131" i="1"/>
  <c r="AY5130" i="1"/>
  <c r="AZ5130" i="1" s="1"/>
  <c r="AT5130" i="1"/>
  <c r="AP5130" i="1"/>
  <c r="AO5130" i="1"/>
  <c r="AU5130" i="1" s="1"/>
  <c r="AV5130" i="1" s="1"/>
  <c r="AW5130" i="1" s="1"/>
  <c r="AN5130" i="1"/>
  <c r="AQ5130" i="1" s="1"/>
  <c r="AR5130" i="1" s="1"/>
  <c r="AS5130" i="1" s="1"/>
  <c r="AL5130" i="1"/>
  <c r="AG5130" i="1"/>
  <c r="Y5130" i="1"/>
  <c r="T5130" i="1"/>
  <c r="H5130" i="1"/>
  <c r="AY5129" i="1"/>
  <c r="AZ5129" i="1" s="1"/>
  <c r="AT5129" i="1"/>
  <c r="AP5129" i="1"/>
  <c r="AO5129" i="1"/>
  <c r="AU5129" i="1" s="1"/>
  <c r="AV5129" i="1" s="1"/>
  <c r="AW5129" i="1" s="1"/>
  <c r="AN5129" i="1"/>
  <c r="AQ5129" i="1" s="1"/>
  <c r="AL5129" i="1"/>
  <c r="AG5129" i="1"/>
  <c r="Y5129" i="1"/>
  <c r="T5129" i="1"/>
  <c r="H5129" i="1"/>
  <c r="AZ5128" i="1"/>
  <c r="AY5128" i="1"/>
  <c r="AT5128" i="1"/>
  <c r="AP5128" i="1"/>
  <c r="AO5128" i="1"/>
  <c r="AU5128" i="1" s="1"/>
  <c r="AV5128" i="1" s="1"/>
  <c r="AW5128" i="1" s="1"/>
  <c r="AN5128" i="1"/>
  <c r="AQ5128" i="1" s="1"/>
  <c r="AL5128" i="1"/>
  <c r="AG5128" i="1"/>
  <c r="Y5128" i="1"/>
  <c r="T5128" i="1"/>
  <c r="H5128" i="1"/>
  <c r="AY5127" i="1"/>
  <c r="AZ5127" i="1" s="1"/>
  <c r="AT5127" i="1"/>
  <c r="AQ5127" i="1"/>
  <c r="AR5127" i="1" s="1"/>
  <c r="AS5127" i="1" s="1"/>
  <c r="AP5127" i="1"/>
  <c r="AO5127" i="1"/>
  <c r="AU5127" i="1" s="1"/>
  <c r="AN5127" i="1"/>
  <c r="AL5127" i="1"/>
  <c r="AG5127" i="1"/>
  <c r="Y5127" i="1"/>
  <c r="T5127" i="1"/>
  <c r="H5127" i="1"/>
  <c r="AY5126" i="1"/>
  <c r="AZ5126" i="1" s="1"/>
  <c r="AT5126" i="1"/>
  <c r="AP5126" i="1"/>
  <c r="AO5126" i="1"/>
  <c r="AU5126" i="1" s="1"/>
  <c r="AN5126" i="1"/>
  <c r="AL5126" i="1"/>
  <c r="AG5126" i="1"/>
  <c r="Y5126" i="1"/>
  <c r="T5126" i="1"/>
  <c r="H5126" i="1"/>
  <c r="AM5120" i="1"/>
  <c r="AM5626" i="1" s="1"/>
  <c r="AK5120" i="1"/>
  <c r="AK5626" i="1" s="1"/>
  <c r="AJ5120" i="1"/>
  <c r="AJ5626" i="1" s="1"/>
  <c r="AI5120" i="1"/>
  <c r="AI5626" i="1" s="1"/>
  <c r="AH5120" i="1"/>
  <c r="AH5626" i="1" s="1"/>
  <c r="AF5120" i="1"/>
  <c r="AF5626" i="1" s="1"/>
  <c r="AE5120" i="1"/>
  <c r="AE5626" i="1" s="1"/>
  <c r="AD5120" i="1"/>
  <c r="AD5626" i="1" s="1"/>
  <c r="AC5120" i="1"/>
  <c r="AC5626" i="1" s="1"/>
  <c r="AB5120" i="1"/>
  <c r="AB5626" i="1" s="1"/>
  <c r="AA5120" i="1"/>
  <c r="AA5626" i="1" s="1"/>
  <c r="Z5120" i="1"/>
  <c r="Z5626" i="1" s="1"/>
  <c r="X5120" i="1"/>
  <c r="X5626" i="1" s="1"/>
  <c r="W5120" i="1"/>
  <c r="W5626" i="1" s="1"/>
  <c r="V5120" i="1"/>
  <c r="V5626" i="1" s="1"/>
  <c r="U5120" i="1"/>
  <c r="U5626" i="1" s="1"/>
  <c r="S5120" i="1"/>
  <c r="S5626" i="1" s="1"/>
  <c r="R5120" i="1"/>
  <c r="R5626" i="1" s="1"/>
  <c r="Q5120" i="1"/>
  <c r="Q5626" i="1" s="1"/>
  <c r="P5120" i="1"/>
  <c r="P5626" i="1" s="1"/>
  <c r="O5120" i="1"/>
  <c r="O5626" i="1" s="1"/>
  <c r="N5120" i="1"/>
  <c r="N5626" i="1" s="1"/>
  <c r="M5120" i="1"/>
  <c r="M5626" i="1" s="1"/>
  <c r="L5120" i="1"/>
  <c r="L5626" i="1" s="1"/>
  <c r="AA5115" i="1"/>
  <c r="M5115" i="1"/>
  <c r="AM5114" i="1"/>
  <c r="AK5114" i="1"/>
  <c r="AJ5114" i="1"/>
  <c r="AJ5115" i="1" s="1"/>
  <c r="AI5114" i="1"/>
  <c r="AI5115" i="1" s="1"/>
  <c r="AH5114" i="1"/>
  <c r="AF5114" i="1"/>
  <c r="AE5114" i="1"/>
  <c r="AD5114" i="1"/>
  <c r="AC5114" i="1"/>
  <c r="AB5114" i="1"/>
  <c r="AA5114" i="1"/>
  <c r="Z5114" i="1"/>
  <c r="X5114" i="1"/>
  <c r="W5114" i="1"/>
  <c r="V5114" i="1"/>
  <c r="U5114" i="1"/>
  <c r="U5115" i="1" s="1"/>
  <c r="S5114" i="1"/>
  <c r="R5114" i="1"/>
  <c r="Q5114" i="1"/>
  <c r="P5114" i="1"/>
  <c r="O5114" i="1"/>
  <c r="N5114" i="1"/>
  <c r="M5114" i="1"/>
  <c r="L5114" i="1"/>
  <c r="AY5113" i="1"/>
  <c r="AZ5113" i="1" s="1"/>
  <c r="AU5113" i="1"/>
  <c r="AT5113" i="1"/>
  <c r="AV5113" i="1" s="1"/>
  <c r="AW5113" i="1" s="1"/>
  <c r="AQ5113" i="1"/>
  <c r="AR5113" i="1" s="1"/>
  <c r="AS5113" i="1" s="1"/>
  <c r="AP5113" i="1"/>
  <c r="AO5113" i="1"/>
  <c r="AN5113" i="1"/>
  <c r="AL5113" i="1"/>
  <c r="AG5113" i="1"/>
  <c r="Y5113" i="1"/>
  <c r="T5113" i="1"/>
  <c r="H5113" i="1"/>
  <c r="AY5112" i="1"/>
  <c r="AZ5112" i="1" s="1"/>
  <c r="AT5112" i="1"/>
  <c r="AP5112" i="1"/>
  <c r="AR5112" i="1" s="1"/>
  <c r="AS5112" i="1" s="1"/>
  <c r="AO5112" i="1"/>
  <c r="AU5112" i="1" s="1"/>
  <c r="AN5112" i="1"/>
  <c r="AQ5112" i="1" s="1"/>
  <c r="AL5112" i="1"/>
  <c r="AG5112" i="1"/>
  <c r="Y5112" i="1"/>
  <c r="T5112" i="1"/>
  <c r="H5112" i="1"/>
  <c r="AZ5111" i="1"/>
  <c r="AY5111" i="1"/>
  <c r="AT5111" i="1"/>
  <c r="AR5111" i="1"/>
  <c r="AS5111" i="1" s="1"/>
  <c r="AP5111" i="1"/>
  <c r="AO5111" i="1"/>
  <c r="AU5111" i="1" s="1"/>
  <c r="AN5111" i="1"/>
  <c r="AQ5111" i="1" s="1"/>
  <c r="AL5111" i="1"/>
  <c r="AG5111" i="1"/>
  <c r="Y5111" i="1"/>
  <c r="T5111" i="1"/>
  <c r="H5111" i="1"/>
  <c r="AY5110" i="1"/>
  <c r="AZ5110" i="1" s="1"/>
  <c r="AT5110" i="1"/>
  <c r="AP5110" i="1"/>
  <c r="AR5110" i="1" s="1"/>
  <c r="AS5110" i="1" s="1"/>
  <c r="AO5110" i="1"/>
  <c r="AU5110" i="1" s="1"/>
  <c r="AN5110" i="1"/>
  <c r="AQ5110" i="1" s="1"/>
  <c r="AL5110" i="1"/>
  <c r="AG5110" i="1"/>
  <c r="Y5110" i="1"/>
  <c r="T5110" i="1"/>
  <c r="H5110" i="1"/>
  <c r="AY5109" i="1"/>
  <c r="AZ5109" i="1" s="1"/>
  <c r="AU5109" i="1"/>
  <c r="AT5109" i="1"/>
  <c r="AR5109" i="1"/>
  <c r="AS5109" i="1" s="1"/>
  <c r="AP5109" i="1"/>
  <c r="AO5109" i="1"/>
  <c r="AN5109" i="1"/>
  <c r="AQ5109" i="1" s="1"/>
  <c r="AL5109" i="1"/>
  <c r="AG5109" i="1"/>
  <c r="Y5109" i="1"/>
  <c r="T5109" i="1"/>
  <c r="H5109" i="1"/>
  <c r="AZ5108" i="1"/>
  <c r="AY5108" i="1"/>
  <c r="AT5108" i="1"/>
  <c r="AP5108" i="1"/>
  <c r="AO5108" i="1"/>
  <c r="AU5108" i="1" s="1"/>
  <c r="AV5108" i="1" s="1"/>
  <c r="AW5108" i="1" s="1"/>
  <c r="AN5108" i="1"/>
  <c r="AQ5108" i="1" s="1"/>
  <c r="AL5108" i="1"/>
  <c r="AG5108" i="1"/>
  <c r="Y5108" i="1"/>
  <c r="T5108" i="1"/>
  <c r="H5108" i="1"/>
  <c r="AZ5107" i="1"/>
  <c r="AY5107" i="1"/>
  <c r="AT5107" i="1"/>
  <c r="AP5107" i="1"/>
  <c r="AO5107" i="1"/>
  <c r="AU5107" i="1" s="1"/>
  <c r="AV5107" i="1" s="1"/>
  <c r="AW5107" i="1" s="1"/>
  <c r="AN5107" i="1"/>
  <c r="AQ5107" i="1" s="1"/>
  <c r="AR5107" i="1" s="1"/>
  <c r="AS5107" i="1" s="1"/>
  <c r="AL5107" i="1"/>
  <c r="AG5107" i="1"/>
  <c r="Y5107" i="1"/>
  <c r="T5107" i="1"/>
  <c r="H5107" i="1"/>
  <c r="AY5106" i="1"/>
  <c r="AZ5106" i="1" s="1"/>
  <c r="AT5106" i="1"/>
  <c r="AP5106" i="1"/>
  <c r="AO5106" i="1"/>
  <c r="AU5106" i="1" s="1"/>
  <c r="AV5106" i="1" s="1"/>
  <c r="AW5106" i="1" s="1"/>
  <c r="AN5106" i="1"/>
  <c r="AQ5106" i="1" s="1"/>
  <c r="AR5106" i="1" s="1"/>
  <c r="AS5106" i="1" s="1"/>
  <c r="AL5106" i="1"/>
  <c r="AG5106" i="1"/>
  <c r="Y5106" i="1"/>
  <c r="T5106" i="1"/>
  <c r="H5106" i="1"/>
  <c r="AY5105" i="1"/>
  <c r="AZ5105" i="1" s="1"/>
  <c r="AT5105" i="1"/>
  <c r="AP5105" i="1"/>
  <c r="AO5105" i="1"/>
  <c r="AU5105" i="1" s="1"/>
  <c r="AV5105" i="1" s="1"/>
  <c r="AW5105" i="1" s="1"/>
  <c r="AN5105" i="1"/>
  <c r="AQ5105" i="1" s="1"/>
  <c r="AL5105" i="1"/>
  <c r="AG5105" i="1"/>
  <c r="Y5105" i="1"/>
  <c r="T5105" i="1"/>
  <c r="H5105" i="1"/>
  <c r="AY5104" i="1"/>
  <c r="AZ5104" i="1" s="1"/>
  <c r="AT5104" i="1"/>
  <c r="AP5104" i="1"/>
  <c r="AO5104" i="1"/>
  <c r="AN5104" i="1"/>
  <c r="AQ5104" i="1" s="1"/>
  <c r="AL5104" i="1"/>
  <c r="AG5104" i="1"/>
  <c r="Y5104" i="1"/>
  <c r="T5104" i="1"/>
  <c r="H5104" i="1"/>
  <c r="AY5103" i="1"/>
  <c r="AZ5103" i="1" s="1"/>
  <c r="AT5103" i="1"/>
  <c r="AP5103" i="1"/>
  <c r="AO5103" i="1"/>
  <c r="AU5103" i="1" s="1"/>
  <c r="AV5103" i="1" s="1"/>
  <c r="AW5103" i="1" s="1"/>
  <c r="AN5103" i="1"/>
  <c r="AL5103" i="1"/>
  <c r="AG5103" i="1"/>
  <c r="Y5103" i="1"/>
  <c r="T5103" i="1"/>
  <c r="H5103" i="1"/>
  <c r="AZ5102" i="1"/>
  <c r="AY5102" i="1"/>
  <c r="AT5102" i="1"/>
  <c r="AP5102" i="1"/>
  <c r="AO5102" i="1"/>
  <c r="AU5102" i="1" s="1"/>
  <c r="AV5102" i="1" s="1"/>
  <c r="AW5102" i="1" s="1"/>
  <c r="AN5102" i="1"/>
  <c r="AQ5102" i="1" s="1"/>
  <c r="AR5102" i="1" s="1"/>
  <c r="AS5102" i="1" s="1"/>
  <c r="AL5102" i="1"/>
  <c r="AG5102" i="1"/>
  <c r="Y5102" i="1"/>
  <c r="T5102" i="1"/>
  <c r="H5102" i="1"/>
  <c r="AM5096" i="1"/>
  <c r="AK5096" i="1"/>
  <c r="AJ5096" i="1"/>
  <c r="AI5096" i="1"/>
  <c r="AH5096" i="1"/>
  <c r="AH5115" i="1" s="1"/>
  <c r="AF5096" i="1"/>
  <c r="AE5096" i="1"/>
  <c r="AE5115" i="1" s="1"/>
  <c r="AD5096" i="1"/>
  <c r="AC5096" i="1"/>
  <c r="AB5096" i="1"/>
  <c r="AA5096" i="1"/>
  <c r="Z5096" i="1"/>
  <c r="X5096" i="1"/>
  <c r="W5096" i="1"/>
  <c r="V5096" i="1"/>
  <c r="U5096" i="1"/>
  <c r="S5096" i="1"/>
  <c r="R5096" i="1"/>
  <c r="Q5096" i="1"/>
  <c r="P5096" i="1"/>
  <c r="O5096" i="1"/>
  <c r="O5115" i="1" s="1"/>
  <c r="N5096" i="1"/>
  <c r="M5096" i="1"/>
  <c r="L5096" i="1"/>
  <c r="AY5095" i="1"/>
  <c r="AZ5095" i="1" s="1"/>
  <c r="AT5095" i="1"/>
  <c r="AP5095" i="1"/>
  <c r="AO5095" i="1"/>
  <c r="AU5095" i="1" s="1"/>
  <c r="AV5095" i="1" s="1"/>
  <c r="AW5095" i="1" s="1"/>
  <c r="AN5095" i="1"/>
  <c r="AQ5095" i="1" s="1"/>
  <c r="AR5095" i="1" s="1"/>
  <c r="AS5095" i="1" s="1"/>
  <c r="AL5095" i="1"/>
  <c r="AG5095" i="1"/>
  <c r="Y5095" i="1"/>
  <c r="T5095" i="1"/>
  <c r="H5095" i="1"/>
  <c r="AY5094" i="1"/>
  <c r="AZ5094" i="1" s="1"/>
  <c r="AT5094" i="1"/>
  <c r="AP5094" i="1"/>
  <c r="AO5094" i="1"/>
  <c r="AU5094" i="1" s="1"/>
  <c r="AN5094" i="1"/>
  <c r="AQ5094" i="1" s="1"/>
  <c r="AL5094" i="1"/>
  <c r="AG5094" i="1"/>
  <c r="Y5094" i="1"/>
  <c r="T5094" i="1"/>
  <c r="H5094" i="1"/>
  <c r="AY5093" i="1"/>
  <c r="AZ5093" i="1" s="1"/>
  <c r="AT5093" i="1"/>
  <c r="AP5093" i="1"/>
  <c r="AO5093" i="1"/>
  <c r="AU5093" i="1" s="1"/>
  <c r="AN5093" i="1"/>
  <c r="AQ5093" i="1" s="1"/>
  <c r="AL5093" i="1"/>
  <c r="AG5093" i="1"/>
  <c r="Y5093" i="1"/>
  <c r="T5093" i="1"/>
  <c r="H5093" i="1"/>
  <c r="AY5092" i="1"/>
  <c r="AZ5092" i="1" s="1"/>
  <c r="AT5092" i="1"/>
  <c r="AQ5092" i="1"/>
  <c r="AR5092" i="1" s="1"/>
  <c r="AS5092" i="1" s="1"/>
  <c r="AP5092" i="1"/>
  <c r="AO5092" i="1"/>
  <c r="AU5092" i="1" s="1"/>
  <c r="AV5092" i="1" s="1"/>
  <c r="AW5092" i="1" s="1"/>
  <c r="AN5092" i="1"/>
  <c r="AL5092" i="1"/>
  <c r="AG5092" i="1"/>
  <c r="Y5092" i="1"/>
  <c r="T5092" i="1"/>
  <c r="H5092" i="1"/>
  <c r="AY5091" i="1"/>
  <c r="AZ5091" i="1" s="1"/>
  <c r="AU5091" i="1"/>
  <c r="AV5091" i="1" s="1"/>
  <c r="AW5091" i="1" s="1"/>
  <c r="AT5091" i="1"/>
  <c r="AP5091" i="1"/>
  <c r="AO5091" i="1"/>
  <c r="AN5091" i="1"/>
  <c r="AQ5091" i="1" s="1"/>
  <c r="AL5091" i="1"/>
  <c r="AG5091" i="1"/>
  <c r="Y5091" i="1"/>
  <c r="T5091" i="1"/>
  <c r="H5091" i="1"/>
  <c r="AY5090" i="1"/>
  <c r="AZ5090" i="1" s="1"/>
  <c r="AT5090" i="1"/>
  <c r="AQ5090" i="1"/>
  <c r="AR5090" i="1" s="1"/>
  <c r="AS5090" i="1" s="1"/>
  <c r="AP5090" i="1"/>
  <c r="AO5090" i="1"/>
  <c r="AU5090" i="1" s="1"/>
  <c r="AN5090" i="1"/>
  <c r="AL5090" i="1"/>
  <c r="AG5090" i="1"/>
  <c r="Y5090" i="1"/>
  <c r="T5090" i="1"/>
  <c r="H5090" i="1"/>
  <c r="AY5089" i="1"/>
  <c r="AZ5089" i="1" s="1"/>
  <c r="AT5089" i="1"/>
  <c r="AP5089" i="1"/>
  <c r="AO5089" i="1"/>
  <c r="AU5089" i="1" s="1"/>
  <c r="AV5089" i="1" s="1"/>
  <c r="AW5089" i="1" s="1"/>
  <c r="AN5089" i="1"/>
  <c r="AQ5089" i="1" s="1"/>
  <c r="AR5089" i="1" s="1"/>
  <c r="AS5089" i="1" s="1"/>
  <c r="AL5089" i="1"/>
  <c r="AG5089" i="1"/>
  <c r="Y5089" i="1"/>
  <c r="T5089" i="1"/>
  <c r="H5089" i="1"/>
  <c r="AY5088" i="1"/>
  <c r="AZ5088" i="1" s="1"/>
  <c r="AU5088" i="1"/>
  <c r="AV5088" i="1" s="1"/>
  <c r="AW5088" i="1" s="1"/>
  <c r="AT5088" i="1"/>
  <c r="AP5088" i="1"/>
  <c r="AO5088" i="1"/>
  <c r="AN5088" i="1"/>
  <c r="AQ5088" i="1" s="1"/>
  <c r="AR5088" i="1" s="1"/>
  <c r="AS5088" i="1" s="1"/>
  <c r="AL5088" i="1"/>
  <c r="AG5088" i="1"/>
  <c r="Y5088" i="1"/>
  <c r="T5088" i="1"/>
  <c r="H5088" i="1"/>
  <c r="AY5087" i="1"/>
  <c r="AZ5087" i="1" s="1"/>
  <c r="AT5087" i="1"/>
  <c r="AP5087" i="1"/>
  <c r="AO5087" i="1"/>
  <c r="AU5087" i="1" s="1"/>
  <c r="AN5087" i="1"/>
  <c r="AQ5087" i="1" s="1"/>
  <c r="AL5087" i="1"/>
  <c r="AG5087" i="1"/>
  <c r="Y5087" i="1"/>
  <c r="T5087" i="1"/>
  <c r="H5087" i="1"/>
  <c r="AY5086" i="1"/>
  <c r="AZ5086" i="1" s="1"/>
  <c r="AT5086" i="1"/>
  <c r="AP5086" i="1"/>
  <c r="AO5086" i="1"/>
  <c r="AU5086" i="1" s="1"/>
  <c r="AV5086" i="1" s="1"/>
  <c r="AW5086" i="1" s="1"/>
  <c r="AN5086" i="1"/>
  <c r="AQ5086" i="1" s="1"/>
  <c r="AR5086" i="1" s="1"/>
  <c r="AS5086" i="1" s="1"/>
  <c r="AL5086" i="1"/>
  <c r="AG5086" i="1"/>
  <c r="Y5086" i="1"/>
  <c r="T5086" i="1"/>
  <c r="H5086" i="1"/>
  <c r="AZ5085" i="1"/>
  <c r="AY5085" i="1"/>
  <c r="AT5085" i="1"/>
  <c r="AP5085" i="1"/>
  <c r="AO5085" i="1"/>
  <c r="AU5085" i="1" s="1"/>
  <c r="AV5085" i="1" s="1"/>
  <c r="AW5085" i="1" s="1"/>
  <c r="AN5085" i="1"/>
  <c r="AQ5085" i="1" s="1"/>
  <c r="AR5085" i="1" s="1"/>
  <c r="AS5085" i="1" s="1"/>
  <c r="AL5085" i="1"/>
  <c r="AG5085" i="1"/>
  <c r="Y5085" i="1"/>
  <c r="T5085" i="1"/>
  <c r="H5085" i="1"/>
  <c r="AY5084" i="1"/>
  <c r="AZ5084" i="1" s="1"/>
  <c r="AT5084" i="1"/>
  <c r="AP5084" i="1"/>
  <c r="AO5084" i="1"/>
  <c r="AU5084" i="1" s="1"/>
  <c r="AN5084" i="1"/>
  <c r="AQ5084" i="1" s="1"/>
  <c r="AR5084" i="1" s="1"/>
  <c r="AS5084" i="1" s="1"/>
  <c r="AL5084" i="1"/>
  <c r="AG5084" i="1"/>
  <c r="Y5084" i="1"/>
  <c r="T5084" i="1"/>
  <c r="H5084" i="1"/>
  <c r="AY5083" i="1"/>
  <c r="AZ5083" i="1" s="1"/>
  <c r="AU5083" i="1"/>
  <c r="AT5083" i="1"/>
  <c r="AR5083" i="1"/>
  <c r="AS5083" i="1" s="1"/>
  <c r="AP5083" i="1"/>
  <c r="AO5083" i="1"/>
  <c r="AN5083" i="1"/>
  <c r="AQ5083" i="1" s="1"/>
  <c r="AL5083" i="1"/>
  <c r="AG5083" i="1"/>
  <c r="Y5083" i="1"/>
  <c r="T5083" i="1"/>
  <c r="H5083" i="1"/>
  <c r="AY5082" i="1"/>
  <c r="AZ5082" i="1" s="1"/>
  <c r="AT5082" i="1"/>
  <c r="AP5082" i="1"/>
  <c r="AO5082" i="1"/>
  <c r="AU5082" i="1" s="1"/>
  <c r="AN5082" i="1"/>
  <c r="AQ5082" i="1" s="1"/>
  <c r="AL5082" i="1"/>
  <c r="AG5082" i="1"/>
  <c r="Y5082" i="1"/>
  <c r="T5082" i="1"/>
  <c r="H5082" i="1"/>
  <c r="AZ5081" i="1"/>
  <c r="AY5081" i="1"/>
  <c r="AU5081" i="1"/>
  <c r="AT5081" i="1"/>
  <c r="AQ5081" i="1"/>
  <c r="AR5081" i="1" s="1"/>
  <c r="AS5081" i="1" s="1"/>
  <c r="AP5081" i="1"/>
  <c r="AO5081" i="1"/>
  <c r="AN5081" i="1"/>
  <c r="AL5081" i="1"/>
  <c r="AG5081" i="1"/>
  <c r="Y5081" i="1"/>
  <c r="T5081" i="1"/>
  <c r="H5081" i="1"/>
  <c r="AY5080" i="1"/>
  <c r="AZ5080" i="1" s="1"/>
  <c r="AU5080" i="1"/>
  <c r="AT5080" i="1"/>
  <c r="AV5080" i="1" s="1"/>
  <c r="AW5080" i="1" s="1"/>
  <c r="AQ5080" i="1"/>
  <c r="AR5080" i="1" s="1"/>
  <c r="AS5080" i="1" s="1"/>
  <c r="AP5080" i="1"/>
  <c r="AO5080" i="1"/>
  <c r="AN5080" i="1"/>
  <c r="AL5080" i="1"/>
  <c r="AG5080" i="1"/>
  <c r="Y5080" i="1"/>
  <c r="T5080" i="1"/>
  <c r="H5080" i="1"/>
  <c r="AY5079" i="1"/>
  <c r="AZ5079" i="1" s="1"/>
  <c r="AT5079" i="1"/>
  <c r="AP5079" i="1"/>
  <c r="AO5079" i="1"/>
  <c r="AU5079" i="1" s="1"/>
  <c r="AN5079" i="1"/>
  <c r="AQ5079" i="1" s="1"/>
  <c r="AL5079" i="1"/>
  <c r="AG5079" i="1"/>
  <c r="Y5079" i="1"/>
  <c r="T5079" i="1"/>
  <c r="H5079" i="1"/>
  <c r="AZ5078" i="1"/>
  <c r="AY5078" i="1"/>
  <c r="AT5078" i="1"/>
  <c r="AV5078" i="1" s="1"/>
  <c r="AW5078" i="1" s="1"/>
  <c r="AP5078" i="1"/>
  <c r="AO5078" i="1"/>
  <c r="AU5078" i="1" s="1"/>
  <c r="AN5078" i="1"/>
  <c r="AQ5078" i="1" s="1"/>
  <c r="AR5078" i="1" s="1"/>
  <c r="AS5078" i="1" s="1"/>
  <c r="AL5078" i="1"/>
  <c r="AG5078" i="1"/>
  <c r="Y5078" i="1"/>
  <c r="T5078" i="1"/>
  <c r="H5078" i="1"/>
  <c r="AZ5077" i="1"/>
  <c r="AY5077" i="1"/>
  <c r="AT5077" i="1"/>
  <c r="AQ5077" i="1"/>
  <c r="AP5077" i="1"/>
  <c r="AO5077" i="1"/>
  <c r="AU5077" i="1" s="1"/>
  <c r="AN5077" i="1"/>
  <c r="AL5077" i="1"/>
  <c r="AG5077" i="1"/>
  <c r="Y5077" i="1"/>
  <c r="T5077" i="1"/>
  <c r="H5077" i="1"/>
  <c r="AZ5076" i="1"/>
  <c r="AY5076" i="1"/>
  <c r="AT5076" i="1"/>
  <c r="AP5076" i="1"/>
  <c r="AO5076" i="1"/>
  <c r="AU5076" i="1" s="1"/>
  <c r="AV5076" i="1" s="1"/>
  <c r="AW5076" i="1" s="1"/>
  <c r="AN5076" i="1"/>
  <c r="AQ5076" i="1" s="1"/>
  <c r="AR5076" i="1" s="1"/>
  <c r="AS5076" i="1" s="1"/>
  <c r="AL5076" i="1"/>
  <c r="AG5076" i="1"/>
  <c r="Y5076" i="1"/>
  <c r="T5076" i="1"/>
  <c r="H5076" i="1"/>
  <c r="AZ5075" i="1"/>
  <c r="AY5075" i="1"/>
  <c r="AT5075" i="1"/>
  <c r="AV5075" i="1" s="1"/>
  <c r="AW5075" i="1" s="1"/>
  <c r="AR5075" i="1"/>
  <c r="AS5075" i="1" s="1"/>
  <c r="AP5075" i="1"/>
  <c r="AO5075" i="1"/>
  <c r="AU5075" i="1" s="1"/>
  <c r="AN5075" i="1"/>
  <c r="AQ5075" i="1" s="1"/>
  <c r="AL5075" i="1"/>
  <c r="AG5075" i="1"/>
  <c r="Y5075" i="1"/>
  <c r="T5075" i="1"/>
  <c r="H5075" i="1"/>
  <c r="AY5074" i="1"/>
  <c r="AZ5074" i="1" s="1"/>
  <c r="AT5074" i="1"/>
  <c r="AQ5074" i="1"/>
  <c r="AP5074" i="1"/>
  <c r="AO5074" i="1"/>
  <c r="AU5074" i="1" s="1"/>
  <c r="AV5074" i="1" s="1"/>
  <c r="AW5074" i="1" s="1"/>
  <c r="AN5074" i="1"/>
  <c r="AL5074" i="1"/>
  <c r="AG5074" i="1"/>
  <c r="Y5074" i="1"/>
  <c r="T5074" i="1"/>
  <c r="H5074" i="1"/>
  <c r="AY5073" i="1"/>
  <c r="AZ5073" i="1" s="1"/>
  <c r="AU5073" i="1"/>
  <c r="AV5073" i="1" s="1"/>
  <c r="AW5073" i="1" s="1"/>
  <c r="AT5073" i="1"/>
  <c r="AP5073" i="1"/>
  <c r="AO5073" i="1"/>
  <c r="AN5073" i="1"/>
  <c r="AQ5073" i="1" s="1"/>
  <c r="AL5073" i="1"/>
  <c r="AG5073" i="1"/>
  <c r="Y5073" i="1"/>
  <c r="T5073" i="1"/>
  <c r="H5073" i="1"/>
  <c r="AZ5072" i="1"/>
  <c r="AY5072" i="1"/>
  <c r="AU5072" i="1"/>
  <c r="AV5072" i="1" s="1"/>
  <c r="AW5072" i="1" s="1"/>
  <c r="AT5072" i="1"/>
  <c r="AQ5072" i="1"/>
  <c r="AR5072" i="1" s="1"/>
  <c r="AS5072" i="1" s="1"/>
  <c r="AP5072" i="1"/>
  <c r="AO5072" i="1"/>
  <c r="AN5072" i="1"/>
  <c r="AL5072" i="1"/>
  <c r="AG5072" i="1"/>
  <c r="Y5072" i="1"/>
  <c r="T5072" i="1"/>
  <c r="H5072" i="1"/>
  <c r="AY5071" i="1"/>
  <c r="AZ5071" i="1" s="1"/>
  <c r="AU5071" i="1"/>
  <c r="AT5071" i="1"/>
  <c r="AP5071" i="1"/>
  <c r="AO5071" i="1"/>
  <c r="AN5071" i="1"/>
  <c r="AQ5071" i="1" s="1"/>
  <c r="AL5071" i="1"/>
  <c r="AG5071" i="1"/>
  <c r="Y5071" i="1"/>
  <c r="T5071" i="1"/>
  <c r="H5071" i="1"/>
  <c r="AY5070" i="1"/>
  <c r="AZ5070" i="1" s="1"/>
  <c r="AU5070" i="1"/>
  <c r="AT5070" i="1"/>
  <c r="AP5070" i="1"/>
  <c r="AO5070" i="1"/>
  <c r="AN5070" i="1"/>
  <c r="AQ5070" i="1" s="1"/>
  <c r="AL5070" i="1"/>
  <c r="AG5070" i="1"/>
  <c r="Y5070" i="1"/>
  <c r="T5070" i="1"/>
  <c r="H5070" i="1"/>
  <c r="AY5069" i="1"/>
  <c r="AZ5069" i="1" s="1"/>
  <c r="AT5069" i="1"/>
  <c r="AQ5069" i="1"/>
  <c r="AP5069" i="1"/>
  <c r="AO5069" i="1"/>
  <c r="AU5069" i="1" s="1"/>
  <c r="AV5069" i="1" s="1"/>
  <c r="AW5069" i="1" s="1"/>
  <c r="AN5069" i="1"/>
  <c r="AL5069" i="1"/>
  <c r="AG5069" i="1"/>
  <c r="Y5069" i="1"/>
  <c r="T5069" i="1"/>
  <c r="H5069" i="1"/>
  <c r="AZ5068" i="1"/>
  <c r="AY5068" i="1"/>
  <c r="AU5068" i="1"/>
  <c r="AV5068" i="1" s="1"/>
  <c r="AT5068" i="1"/>
  <c r="AR5068" i="1"/>
  <c r="AP5068" i="1"/>
  <c r="AO5068" i="1"/>
  <c r="AN5068" i="1"/>
  <c r="AQ5068" i="1" s="1"/>
  <c r="AL5068" i="1"/>
  <c r="AG5068" i="1"/>
  <c r="Y5068" i="1"/>
  <c r="T5068" i="1"/>
  <c r="H5068" i="1"/>
  <c r="AY5067" i="1"/>
  <c r="AZ5067" i="1" s="1"/>
  <c r="AU5067" i="1"/>
  <c r="AV5067" i="1" s="1"/>
  <c r="AW5067" i="1" s="1"/>
  <c r="AT5067" i="1"/>
  <c r="AP5067" i="1"/>
  <c r="AO5067" i="1"/>
  <c r="AN5067" i="1"/>
  <c r="AQ5067" i="1" s="1"/>
  <c r="AL5067" i="1"/>
  <c r="AG5067" i="1"/>
  <c r="Y5067" i="1"/>
  <c r="T5067" i="1"/>
  <c r="H5067" i="1"/>
  <c r="AY5066" i="1"/>
  <c r="AZ5066" i="1" s="1"/>
  <c r="AT5066" i="1"/>
  <c r="AQ5066" i="1"/>
  <c r="AP5066" i="1"/>
  <c r="AO5066" i="1"/>
  <c r="AU5066" i="1" s="1"/>
  <c r="AN5066" i="1"/>
  <c r="AL5066" i="1"/>
  <c r="AG5066" i="1"/>
  <c r="Y5066" i="1"/>
  <c r="T5066" i="1"/>
  <c r="H5066" i="1"/>
  <c r="AY5065" i="1"/>
  <c r="AZ5065" i="1" s="1"/>
  <c r="AU5065" i="1"/>
  <c r="AV5065" i="1" s="1"/>
  <c r="AW5065" i="1" s="1"/>
  <c r="AT5065" i="1"/>
  <c r="AQ5065" i="1"/>
  <c r="AR5065" i="1" s="1"/>
  <c r="AS5065" i="1" s="1"/>
  <c r="AP5065" i="1"/>
  <c r="AO5065" i="1"/>
  <c r="AN5065" i="1"/>
  <c r="AL5065" i="1"/>
  <c r="AG5065" i="1"/>
  <c r="Y5065" i="1"/>
  <c r="T5065" i="1"/>
  <c r="H5065" i="1"/>
  <c r="AZ5064" i="1"/>
  <c r="AY5064" i="1"/>
  <c r="AT5064" i="1"/>
  <c r="AV5064" i="1" s="1"/>
  <c r="AW5064" i="1" s="1"/>
  <c r="AP5064" i="1"/>
  <c r="AO5064" i="1"/>
  <c r="AU5064" i="1" s="1"/>
  <c r="AN5064" i="1"/>
  <c r="AQ5064" i="1" s="1"/>
  <c r="AR5064" i="1" s="1"/>
  <c r="AS5064" i="1" s="1"/>
  <c r="AL5064" i="1"/>
  <c r="AG5064" i="1"/>
  <c r="Y5064" i="1"/>
  <c r="T5064" i="1"/>
  <c r="H5064" i="1"/>
  <c r="AZ5063" i="1"/>
  <c r="AY5063" i="1"/>
  <c r="AT5063" i="1"/>
  <c r="AQ5063" i="1"/>
  <c r="AP5063" i="1"/>
  <c r="AO5063" i="1"/>
  <c r="AU5063" i="1" s="1"/>
  <c r="AN5063" i="1"/>
  <c r="AL5063" i="1"/>
  <c r="AG5063" i="1"/>
  <c r="Y5063" i="1"/>
  <c r="T5063" i="1"/>
  <c r="H5063" i="1"/>
  <c r="AY5062" i="1"/>
  <c r="AZ5062" i="1" s="1"/>
  <c r="AT5062" i="1"/>
  <c r="AQ5062" i="1"/>
  <c r="AP5062" i="1"/>
  <c r="AR5062" i="1" s="1"/>
  <c r="AS5062" i="1" s="1"/>
  <c r="AO5062" i="1"/>
  <c r="AU5062" i="1" s="1"/>
  <c r="AV5062" i="1" s="1"/>
  <c r="AW5062" i="1" s="1"/>
  <c r="AN5062" i="1"/>
  <c r="AL5062" i="1"/>
  <c r="AG5062" i="1"/>
  <c r="Y5062" i="1"/>
  <c r="T5062" i="1"/>
  <c r="H5062" i="1"/>
  <c r="AY5061" i="1"/>
  <c r="AZ5061" i="1" s="1"/>
  <c r="AT5061" i="1"/>
  <c r="AR5061" i="1"/>
  <c r="AS5061" i="1" s="1"/>
  <c r="AP5061" i="1"/>
  <c r="AO5061" i="1"/>
  <c r="AU5061" i="1" s="1"/>
  <c r="AV5061" i="1" s="1"/>
  <c r="AW5061" i="1" s="1"/>
  <c r="AN5061" i="1"/>
  <c r="AQ5061" i="1" s="1"/>
  <c r="AL5061" i="1"/>
  <c r="AG5061" i="1"/>
  <c r="Y5061" i="1"/>
  <c r="T5061" i="1"/>
  <c r="H5061" i="1"/>
  <c r="AY5060" i="1"/>
  <c r="AZ5060" i="1" s="1"/>
  <c r="AT5060" i="1"/>
  <c r="AP5060" i="1"/>
  <c r="AR5060" i="1" s="1"/>
  <c r="AS5060" i="1" s="1"/>
  <c r="AO5060" i="1"/>
  <c r="AU5060" i="1" s="1"/>
  <c r="AN5060" i="1"/>
  <c r="AQ5060" i="1" s="1"/>
  <c r="AL5060" i="1"/>
  <c r="AG5060" i="1"/>
  <c r="Y5060" i="1"/>
  <c r="T5060" i="1"/>
  <c r="H5060" i="1"/>
  <c r="AY5059" i="1"/>
  <c r="AZ5059" i="1" s="1"/>
  <c r="AT5059" i="1"/>
  <c r="AP5059" i="1"/>
  <c r="AO5059" i="1"/>
  <c r="AU5059" i="1" s="1"/>
  <c r="AN5059" i="1"/>
  <c r="AQ5059" i="1" s="1"/>
  <c r="AL5059" i="1"/>
  <c r="AG5059" i="1"/>
  <c r="Y5059" i="1"/>
  <c r="T5059" i="1"/>
  <c r="H5059" i="1"/>
  <c r="AY5058" i="1"/>
  <c r="AZ5058" i="1" s="1"/>
  <c r="AT5058" i="1"/>
  <c r="AP5058" i="1"/>
  <c r="AO5058" i="1"/>
  <c r="AU5058" i="1" s="1"/>
  <c r="AV5058" i="1" s="1"/>
  <c r="AW5058" i="1" s="1"/>
  <c r="AN5058" i="1"/>
  <c r="AQ5058" i="1" s="1"/>
  <c r="AL5058" i="1"/>
  <c r="AG5058" i="1"/>
  <c r="Y5058" i="1"/>
  <c r="T5058" i="1"/>
  <c r="H5058" i="1"/>
  <c r="AZ5057" i="1"/>
  <c r="AY5057" i="1"/>
  <c r="AU5057" i="1"/>
  <c r="AT5057" i="1"/>
  <c r="AP5057" i="1"/>
  <c r="AO5057" i="1"/>
  <c r="AN5057" i="1"/>
  <c r="AQ5057" i="1" s="1"/>
  <c r="AL5057" i="1"/>
  <c r="AG5057" i="1"/>
  <c r="Y5057" i="1"/>
  <c r="T5057" i="1"/>
  <c r="H5057" i="1"/>
  <c r="AY5056" i="1"/>
  <c r="AZ5056" i="1" s="1"/>
  <c r="AT5056" i="1"/>
  <c r="AP5056" i="1"/>
  <c r="AO5056" i="1"/>
  <c r="AU5056" i="1" s="1"/>
  <c r="AV5056" i="1" s="1"/>
  <c r="AW5056" i="1" s="1"/>
  <c r="AN5056" i="1"/>
  <c r="AQ5056" i="1" s="1"/>
  <c r="AR5056" i="1" s="1"/>
  <c r="AS5056" i="1" s="1"/>
  <c r="AL5056" i="1"/>
  <c r="AG5056" i="1"/>
  <c r="Y5056" i="1"/>
  <c r="T5056" i="1"/>
  <c r="H5056" i="1"/>
  <c r="AY5055" i="1"/>
  <c r="AZ5055" i="1" s="1"/>
  <c r="AT5055" i="1"/>
  <c r="AP5055" i="1"/>
  <c r="AO5055" i="1"/>
  <c r="AU5055" i="1" s="1"/>
  <c r="AN5055" i="1"/>
  <c r="AQ5055" i="1" s="1"/>
  <c r="AR5055" i="1" s="1"/>
  <c r="AS5055" i="1" s="1"/>
  <c r="AL5055" i="1"/>
  <c r="AG5055" i="1"/>
  <c r="Y5055" i="1"/>
  <c r="T5055" i="1"/>
  <c r="H5055" i="1"/>
  <c r="AY5054" i="1"/>
  <c r="AZ5054" i="1" s="1"/>
  <c r="AW5054" i="1"/>
  <c r="AT5054" i="1"/>
  <c r="AP5054" i="1"/>
  <c r="AO5054" i="1"/>
  <c r="AU5054" i="1" s="1"/>
  <c r="AV5054" i="1" s="1"/>
  <c r="AN5054" i="1"/>
  <c r="AQ5054" i="1" s="1"/>
  <c r="AR5054" i="1" s="1"/>
  <c r="AS5054" i="1" s="1"/>
  <c r="AL5054" i="1"/>
  <c r="AG5054" i="1"/>
  <c r="Y5054" i="1"/>
  <c r="T5054" i="1"/>
  <c r="H5054" i="1"/>
  <c r="AY5053" i="1"/>
  <c r="AZ5053" i="1" s="1"/>
  <c r="AT5053" i="1"/>
  <c r="AV5053" i="1" s="1"/>
  <c r="AW5053" i="1" s="1"/>
  <c r="AQ5053" i="1"/>
  <c r="AP5053" i="1"/>
  <c r="AO5053" i="1"/>
  <c r="AU5053" i="1" s="1"/>
  <c r="AN5053" i="1"/>
  <c r="AL5053" i="1"/>
  <c r="AG5053" i="1"/>
  <c r="Y5053" i="1"/>
  <c r="T5053" i="1"/>
  <c r="H5053" i="1"/>
  <c r="AY5052" i="1"/>
  <c r="AZ5052" i="1" s="1"/>
  <c r="AU5052" i="1"/>
  <c r="AT5052" i="1"/>
  <c r="AP5052" i="1"/>
  <c r="AO5052" i="1"/>
  <c r="AN5052" i="1"/>
  <c r="AQ5052" i="1" s="1"/>
  <c r="AL5052" i="1"/>
  <c r="AG5052" i="1"/>
  <c r="Y5052" i="1"/>
  <c r="T5052" i="1"/>
  <c r="H5052" i="1"/>
  <c r="AY5051" i="1"/>
  <c r="AZ5051" i="1" s="1"/>
  <c r="AT5051" i="1"/>
  <c r="AP5051" i="1"/>
  <c r="AR5051" i="1" s="1"/>
  <c r="AS5051" i="1" s="1"/>
  <c r="AO5051" i="1"/>
  <c r="AU5051" i="1" s="1"/>
  <c r="AN5051" i="1"/>
  <c r="AQ5051" i="1" s="1"/>
  <c r="AL5051" i="1"/>
  <c r="AG5051" i="1"/>
  <c r="Y5051" i="1"/>
  <c r="T5051" i="1"/>
  <c r="H5051" i="1"/>
  <c r="AY5050" i="1"/>
  <c r="AZ5050" i="1" s="1"/>
  <c r="AT5050" i="1"/>
  <c r="AR5050" i="1"/>
  <c r="AS5050" i="1" s="1"/>
  <c r="AQ5050" i="1"/>
  <c r="AP5050" i="1"/>
  <c r="AO5050" i="1"/>
  <c r="AU5050" i="1" s="1"/>
  <c r="AN5050" i="1"/>
  <c r="AL5050" i="1"/>
  <c r="AG5050" i="1"/>
  <c r="Y5050" i="1"/>
  <c r="T5050" i="1"/>
  <c r="H5050" i="1"/>
  <c r="AY5049" i="1"/>
  <c r="AZ5049" i="1" s="1"/>
  <c r="AU5049" i="1"/>
  <c r="AT5049" i="1"/>
  <c r="AP5049" i="1"/>
  <c r="AR5049" i="1" s="1"/>
  <c r="AS5049" i="1" s="1"/>
  <c r="AO5049" i="1"/>
  <c r="AN5049" i="1"/>
  <c r="AQ5049" i="1" s="1"/>
  <c r="AL5049" i="1"/>
  <c r="AG5049" i="1"/>
  <c r="Y5049" i="1"/>
  <c r="T5049" i="1"/>
  <c r="H5049" i="1"/>
  <c r="AY5048" i="1"/>
  <c r="AZ5048" i="1" s="1"/>
  <c r="AU5048" i="1"/>
  <c r="AT5048" i="1"/>
  <c r="AP5048" i="1"/>
  <c r="AO5048" i="1"/>
  <c r="AN5048" i="1"/>
  <c r="AQ5048" i="1" s="1"/>
  <c r="AR5048" i="1" s="1"/>
  <c r="AS5048" i="1" s="1"/>
  <c r="AL5048" i="1"/>
  <c r="AG5048" i="1"/>
  <c r="Y5048" i="1"/>
  <c r="T5048" i="1"/>
  <c r="H5048" i="1"/>
  <c r="AY5047" i="1"/>
  <c r="AZ5047" i="1" s="1"/>
  <c r="AT5047" i="1"/>
  <c r="AP5047" i="1"/>
  <c r="AR5047" i="1" s="1"/>
  <c r="AS5047" i="1" s="1"/>
  <c r="AO5047" i="1"/>
  <c r="AU5047" i="1" s="1"/>
  <c r="AV5047" i="1" s="1"/>
  <c r="AW5047" i="1" s="1"/>
  <c r="AN5047" i="1"/>
  <c r="AQ5047" i="1" s="1"/>
  <c r="AL5047" i="1"/>
  <c r="AG5047" i="1"/>
  <c r="Y5047" i="1"/>
  <c r="T5047" i="1"/>
  <c r="H5047" i="1"/>
  <c r="AY5046" i="1"/>
  <c r="AZ5046" i="1" s="1"/>
  <c r="AU5046" i="1"/>
  <c r="AT5046" i="1"/>
  <c r="AQ5046" i="1"/>
  <c r="AP5046" i="1"/>
  <c r="AO5046" i="1"/>
  <c r="AN5046" i="1"/>
  <c r="AL5046" i="1"/>
  <c r="AG5046" i="1"/>
  <c r="Y5046" i="1"/>
  <c r="T5046" i="1"/>
  <c r="H5046" i="1"/>
  <c r="AY5045" i="1"/>
  <c r="AZ5045" i="1" s="1"/>
  <c r="AU5045" i="1"/>
  <c r="AV5045" i="1" s="1"/>
  <c r="AW5045" i="1" s="1"/>
  <c r="AT5045" i="1"/>
  <c r="AP5045" i="1"/>
  <c r="AO5045" i="1"/>
  <c r="AN5045" i="1"/>
  <c r="AQ5045" i="1" s="1"/>
  <c r="AL5045" i="1"/>
  <c r="AG5045" i="1"/>
  <c r="Y5045" i="1"/>
  <c r="T5045" i="1"/>
  <c r="H5045" i="1"/>
  <c r="AY5044" i="1"/>
  <c r="AZ5044" i="1" s="1"/>
  <c r="AT5044" i="1"/>
  <c r="AR5044" i="1"/>
  <c r="AQ5044" i="1"/>
  <c r="AP5044" i="1"/>
  <c r="AO5044" i="1"/>
  <c r="AN5044" i="1"/>
  <c r="AL5044" i="1"/>
  <c r="AG5044" i="1"/>
  <c r="Y5044" i="1"/>
  <c r="T5044" i="1"/>
  <c r="H5044" i="1"/>
  <c r="AE5032" i="1"/>
  <c r="AA5032" i="1"/>
  <c r="O5032" i="1"/>
  <c r="M5032" i="1"/>
  <c r="AM5031" i="1"/>
  <c r="AM5032" i="1" s="1"/>
  <c r="AK5031" i="1"/>
  <c r="AJ5031" i="1"/>
  <c r="AI5031" i="1"/>
  <c r="AH5031" i="1"/>
  <c r="AF5031" i="1"/>
  <c r="AF5032" i="1" s="1"/>
  <c r="AE5031" i="1"/>
  <c r="AD5031" i="1"/>
  <c r="AC5031" i="1"/>
  <c r="AB5031" i="1"/>
  <c r="AA5031" i="1"/>
  <c r="Z5031" i="1"/>
  <c r="X5031" i="1"/>
  <c r="W5031" i="1"/>
  <c r="V5031" i="1"/>
  <c r="U5031" i="1"/>
  <c r="S5031" i="1"/>
  <c r="R5031" i="1"/>
  <c r="Q5031" i="1"/>
  <c r="P5031" i="1"/>
  <c r="O5031" i="1"/>
  <c r="N5031" i="1"/>
  <c r="M5031" i="1"/>
  <c r="L5031" i="1"/>
  <c r="AY5030" i="1"/>
  <c r="AZ5030" i="1" s="1"/>
  <c r="AT5030" i="1"/>
  <c r="AP5030" i="1"/>
  <c r="AO5030" i="1"/>
  <c r="AU5030" i="1" s="1"/>
  <c r="AN5030" i="1"/>
  <c r="AQ5030" i="1" s="1"/>
  <c r="AR5030" i="1" s="1"/>
  <c r="AS5030" i="1" s="1"/>
  <c r="AL5030" i="1"/>
  <c r="AG5030" i="1"/>
  <c r="Y5030" i="1"/>
  <c r="T5030" i="1"/>
  <c r="H5030" i="1"/>
  <c r="AY5029" i="1"/>
  <c r="AZ5029" i="1" s="1"/>
  <c r="AT5029" i="1"/>
  <c r="AP5029" i="1"/>
  <c r="AO5029" i="1"/>
  <c r="AU5029" i="1" s="1"/>
  <c r="AN5029" i="1"/>
  <c r="AQ5029" i="1" s="1"/>
  <c r="AL5029" i="1"/>
  <c r="AG5029" i="1"/>
  <c r="Y5029" i="1"/>
  <c r="T5029" i="1"/>
  <c r="H5029" i="1"/>
  <c r="AZ5028" i="1"/>
  <c r="AY5028" i="1"/>
  <c r="AT5028" i="1"/>
  <c r="AP5028" i="1"/>
  <c r="AO5028" i="1"/>
  <c r="AN5028" i="1"/>
  <c r="AL5028" i="1"/>
  <c r="AG5028" i="1"/>
  <c r="Y5028" i="1"/>
  <c r="T5028" i="1"/>
  <c r="H5028" i="1"/>
  <c r="AM5024" i="1"/>
  <c r="AK5024" i="1"/>
  <c r="AK5032" i="1" s="1"/>
  <c r="AJ5024" i="1"/>
  <c r="AJ5032" i="1" s="1"/>
  <c r="AI5024" i="1"/>
  <c r="AI5032" i="1" s="1"/>
  <c r="AH5024" i="1"/>
  <c r="AF5024" i="1"/>
  <c r="AE5024" i="1"/>
  <c r="AD5024" i="1"/>
  <c r="AC5024" i="1"/>
  <c r="AB5024" i="1"/>
  <c r="AA5024" i="1"/>
  <c r="Z5024" i="1"/>
  <c r="X5024" i="1"/>
  <c r="X5032" i="1" s="1"/>
  <c r="W5024" i="1"/>
  <c r="W5032" i="1" s="1"/>
  <c r="V5024" i="1"/>
  <c r="V5032" i="1" s="1"/>
  <c r="U5024" i="1"/>
  <c r="S5024" i="1"/>
  <c r="R5024" i="1"/>
  <c r="Q5024" i="1"/>
  <c r="P5024" i="1"/>
  <c r="O5024" i="1"/>
  <c r="N5024" i="1"/>
  <c r="N5032" i="1" s="1"/>
  <c r="M5024" i="1"/>
  <c r="L5024" i="1"/>
  <c r="AY5023" i="1"/>
  <c r="AZ5023" i="1" s="1"/>
  <c r="AU5023" i="1"/>
  <c r="AV5023" i="1" s="1"/>
  <c r="AW5023" i="1" s="1"/>
  <c r="AT5023" i="1"/>
  <c r="AP5023" i="1"/>
  <c r="AO5023" i="1"/>
  <c r="AN5023" i="1"/>
  <c r="AQ5023" i="1" s="1"/>
  <c r="AR5023" i="1" s="1"/>
  <c r="AS5023" i="1" s="1"/>
  <c r="AL5023" i="1"/>
  <c r="AG5023" i="1"/>
  <c r="Y5023" i="1"/>
  <c r="T5023" i="1"/>
  <c r="H5023" i="1"/>
  <c r="AY5022" i="1"/>
  <c r="AZ5022" i="1" s="1"/>
  <c r="AT5022" i="1"/>
  <c r="AP5022" i="1"/>
  <c r="AO5022" i="1"/>
  <c r="AU5022" i="1" s="1"/>
  <c r="AN5022" i="1"/>
  <c r="AQ5022" i="1" s="1"/>
  <c r="AR5022" i="1" s="1"/>
  <c r="AS5022" i="1" s="1"/>
  <c r="AL5022" i="1"/>
  <c r="AG5022" i="1"/>
  <c r="Y5022" i="1"/>
  <c r="T5022" i="1"/>
  <c r="H5022" i="1"/>
  <c r="AZ5021" i="1"/>
  <c r="AY5021" i="1"/>
  <c r="AT5021" i="1"/>
  <c r="AQ5021" i="1"/>
  <c r="AR5021" i="1" s="1"/>
  <c r="AS5021" i="1" s="1"/>
  <c r="AP5021" i="1"/>
  <c r="AO5021" i="1"/>
  <c r="AU5021" i="1" s="1"/>
  <c r="AN5021" i="1"/>
  <c r="AL5021" i="1"/>
  <c r="AG5021" i="1"/>
  <c r="Y5021" i="1"/>
  <c r="T5021" i="1"/>
  <c r="H5021" i="1"/>
  <c r="AY5020" i="1"/>
  <c r="AZ5020" i="1" s="1"/>
  <c r="AT5020" i="1"/>
  <c r="AP5020" i="1"/>
  <c r="AO5020" i="1"/>
  <c r="AU5020" i="1" s="1"/>
  <c r="AV5020" i="1" s="1"/>
  <c r="AW5020" i="1" s="1"/>
  <c r="AN5020" i="1"/>
  <c r="AQ5020" i="1" s="1"/>
  <c r="AL5020" i="1"/>
  <c r="AG5020" i="1"/>
  <c r="Y5020" i="1"/>
  <c r="T5020" i="1"/>
  <c r="H5020" i="1"/>
  <c r="AZ5019" i="1"/>
  <c r="AY5019" i="1"/>
  <c r="AT5019" i="1"/>
  <c r="AQ5019" i="1"/>
  <c r="AR5019" i="1" s="1"/>
  <c r="AS5019" i="1" s="1"/>
  <c r="AP5019" i="1"/>
  <c r="AO5019" i="1"/>
  <c r="AU5019" i="1" s="1"/>
  <c r="AN5019" i="1"/>
  <c r="AL5019" i="1"/>
  <c r="AG5019" i="1"/>
  <c r="Y5019" i="1"/>
  <c r="T5019" i="1"/>
  <c r="H5019" i="1"/>
  <c r="AY5018" i="1"/>
  <c r="AZ5018" i="1" s="1"/>
  <c r="AV5018" i="1"/>
  <c r="AW5018" i="1" s="1"/>
  <c r="AU5018" i="1"/>
  <c r="AT5018" i="1"/>
  <c r="AQ5018" i="1"/>
  <c r="AR5018" i="1" s="1"/>
  <c r="AS5018" i="1" s="1"/>
  <c r="AP5018" i="1"/>
  <c r="AO5018" i="1"/>
  <c r="AN5018" i="1"/>
  <c r="AL5018" i="1"/>
  <c r="AG5018" i="1"/>
  <c r="Y5018" i="1"/>
  <c r="T5018" i="1"/>
  <c r="H5018" i="1"/>
  <c r="AZ5017" i="1"/>
  <c r="AY5017" i="1"/>
  <c r="AT5017" i="1"/>
  <c r="AR5017" i="1"/>
  <c r="AS5017" i="1" s="1"/>
  <c r="AP5017" i="1"/>
  <c r="AO5017" i="1"/>
  <c r="AU5017" i="1" s="1"/>
  <c r="AN5017" i="1"/>
  <c r="AQ5017" i="1" s="1"/>
  <c r="AL5017" i="1"/>
  <c r="AG5017" i="1"/>
  <c r="Y5017" i="1"/>
  <c r="T5017" i="1"/>
  <c r="H5017" i="1"/>
  <c r="AY5016" i="1"/>
  <c r="AZ5016" i="1" s="1"/>
  <c r="AT5016" i="1"/>
  <c r="AQ5016" i="1"/>
  <c r="AP5016" i="1"/>
  <c r="AO5016" i="1"/>
  <c r="AU5016" i="1" s="1"/>
  <c r="AN5016" i="1"/>
  <c r="AL5016" i="1"/>
  <c r="AG5016" i="1"/>
  <c r="Y5016" i="1"/>
  <c r="T5016" i="1"/>
  <c r="H5016" i="1"/>
  <c r="AY5015" i="1"/>
  <c r="AZ5015" i="1" s="1"/>
  <c r="AT5015" i="1"/>
  <c r="AP5015" i="1"/>
  <c r="AO5015" i="1"/>
  <c r="AU5015" i="1" s="1"/>
  <c r="AN5015" i="1"/>
  <c r="AQ5015" i="1" s="1"/>
  <c r="AR5015" i="1" s="1"/>
  <c r="AS5015" i="1" s="1"/>
  <c r="AL5015" i="1"/>
  <c r="AG5015" i="1"/>
  <c r="Y5015" i="1"/>
  <c r="T5015" i="1"/>
  <c r="H5015" i="1"/>
  <c r="AY5014" i="1"/>
  <c r="AZ5014" i="1" s="1"/>
  <c r="AT5014" i="1"/>
  <c r="AP5014" i="1"/>
  <c r="AO5014" i="1"/>
  <c r="AU5014" i="1" s="1"/>
  <c r="AV5014" i="1" s="1"/>
  <c r="AW5014" i="1" s="1"/>
  <c r="AN5014" i="1"/>
  <c r="AQ5014" i="1" s="1"/>
  <c r="AR5014" i="1" s="1"/>
  <c r="AS5014" i="1" s="1"/>
  <c r="AL5014" i="1"/>
  <c r="AG5014" i="1"/>
  <c r="Y5014" i="1"/>
  <c r="T5014" i="1"/>
  <c r="H5014" i="1"/>
  <c r="AY5013" i="1"/>
  <c r="AZ5013" i="1" s="1"/>
  <c r="AT5013" i="1"/>
  <c r="AP5013" i="1"/>
  <c r="AO5013" i="1"/>
  <c r="AU5013" i="1" s="1"/>
  <c r="AV5013" i="1" s="1"/>
  <c r="AW5013" i="1" s="1"/>
  <c r="AN5013" i="1"/>
  <c r="AQ5013" i="1" s="1"/>
  <c r="AR5013" i="1" s="1"/>
  <c r="AS5013" i="1" s="1"/>
  <c r="AL5013" i="1"/>
  <c r="AG5013" i="1"/>
  <c r="Y5013" i="1"/>
  <c r="T5013" i="1"/>
  <c r="H5013" i="1"/>
  <c r="AY5012" i="1"/>
  <c r="AZ5012" i="1" s="1"/>
  <c r="AT5012" i="1"/>
  <c r="AP5012" i="1"/>
  <c r="AO5012" i="1"/>
  <c r="AU5012" i="1" s="1"/>
  <c r="AN5012" i="1"/>
  <c r="AQ5012" i="1" s="1"/>
  <c r="AR5012" i="1" s="1"/>
  <c r="AS5012" i="1" s="1"/>
  <c r="AL5012" i="1"/>
  <c r="AG5012" i="1"/>
  <c r="Y5012" i="1"/>
  <c r="T5012" i="1"/>
  <c r="H5012" i="1"/>
  <c r="AY5011" i="1"/>
  <c r="AZ5011" i="1" s="1"/>
  <c r="AT5011" i="1"/>
  <c r="AQ5011" i="1"/>
  <c r="AP5011" i="1"/>
  <c r="AR5011" i="1" s="1"/>
  <c r="AS5011" i="1" s="1"/>
  <c r="AO5011" i="1"/>
  <c r="AU5011" i="1" s="1"/>
  <c r="AV5011" i="1" s="1"/>
  <c r="AW5011" i="1" s="1"/>
  <c r="AN5011" i="1"/>
  <c r="AL5011" i="1"/>
  <c r="AG5011" i="1"/>
  <c r="Y5011" i="1"/>
  <c r="T5011" i="1"/>
  <c r="H5011" i="1"/>
  <c r="AZ5010" i="1"/>
  <c r="AY5010" i="1"/>
  <c r="AT5010" i="1"/>
  <c r="AQ5010" i="1"/>
  <c r="AP5010" i="1"/>
  <c r="AO5010" i="1"/>
  <c r="AU5010" i="1" s="1"/>
  <c r="AV5010" i="1" s="1"/>
  <c r="AW5010" i="1" s="1"/>
  <c r="AN5010" i="1"/>
  <c r="AL5010" i="1"/>
  <c r="AG5010" i="1"/>
  <c r="Y5010" i="1"/>
  <c r="T5010" i="1"/>
  <c r="H5010" i="1"/>
  <c r="AZ5009" i="1"/>
  <c r="AY5009" i="1"/>
  <c r="AT5009" i="1"/>
  <c r="AP5009" i="1"/>
  <c r="AO5009" i="1"/>
  <c r="AU5009" i="1" s="1"/>
  <c r="AV5009" i="1" s="1"/>
  <c r="AW5009" i="1" s="1"/>
  <c r="AN5009" i="1"/>
  <c r="AQ5009" i="1" s="1"/>
  <c r="AL5009" i="1"/>
  <c r="AG5009" i="1"/>
  <c r="Y5009" i="1"/>
  <c r="T5009" i="1"/>
  <c r="H5009" i="1"/>
  <c r="AY5008" i="1"/>
  <c r="AZ5008" i="1" s="1"/>
  <c r="AT5008" i="1"/>
  <c r="AP5008" i="1"/>
  <c r="AO5008" i="1"/>
  <c r="AU5008" i="1" s="1"/>
  <c r="AV5008" i="1" s="1"/>
  <c r="AW5008" i="1" s="1"/>
  <c r="AN5008" i="1"/>
  <c r="AQ5008" i="1" s="1"/>
  <c r="AR5008" i="1" s="1"/>
  <c r="AS5008" i="1" s="1"/>
  <c r="AL5008" i="1"/>
  <c r="AG5008" i="1"/>
  <c r="Y5008" i="1"/>
  <c r="T5008" i="1"/>
  <c r="H5008" i="1"/>
  <c r="AZ5007" i="1"/>
  <c r="AY5007" i="1"/>
  <c r="AT5007" i="1"/>
  <c r="AP5007" i="1"/>
  <c r="AO5007" i="1"/>
  <c r="AU5007" i="1" s="1"/>
  <c r="AN5007" i="1"/>
  <c r="AQ5007" i="1" s="1"/>
  <c r="AR5007" i="1" s="1"/>
  <c r="AS5007" i="1" s="1"/>
  <c r="AL5007" i="1"/>
  <c r="AG5007" i="1"/>
  <c r="Y5007" i="1"/>
  <c r="T5007" i="1"/>
  <c r="H5007" i="1"/>
  <c r="AZ5006" i="1"/>
  <c r="AY5006" i="1"/>
  <c r="AT5006" i="1"/>
  <c r="AP5006" i="1"/>
  <c r="AO5006" i="1"/>
  <c r="AU5006" i="1" s="1"/>
  <c r="AV5006" i="1" s="1"/>
  <c r="AN5006" i="1"/>
  <c r="AL5006" i="1"/>
  <c r="AG5006" i="1"/>
  <c r="Y5006" i="1"/>
  <c r="T5006" i="1"/>
  <c r="H5006" i="1"/>
  <c r="U4995" i="1"/>
  <c r="AM4994" i="1"/>
  <c r="AK4994" i="1"/>
  <c r="AJ4994" i="1"/>
  <c r="AI4994" i="1"/>
  <c r="AI4995" i="1" s="1"/>
  <c r="AH4994" i="1"/>
  <c r="AF4994" i="1"/>
  <c r="AE4994" i="1"/>
  <c r="AD4994" i="1"/>
  <c r="AC4994" i="1"/>
  <c r="AB4994" i="1"/>
  <c r="AA4994" i="1"/>
  <c r="Z4994" i="1"/>
  <c r="X4994" i="1"/>
  <c r="W4994" i="1"/>
  <c r="V4994" i="1"/>
  <c r="U4994" i="1"/>
  <c r="S4994" i="1"/>
  <c r="R4994" i="1"/>
  <c r="Q4994" i="1"/>
  <c r="P4994" i="1"/>
  <c r="O4994" i="1"/>
  <c r="N4994" i="1"/>
  <c r="M4994" i="1"/>
  <c r="L4994" i="1"/>
  <c r="AY4993" i="1"/>
  <c r="AZ4993" i="1" s="1"/>
  <c r="AT4993" i="1"/>
  <c r="AP4993" i="1"/>
  <c r="AO4993" i="1"/>
  <c r="AU4993" i="1" s="1"/>
  <c r="AV4993" i="1" s="1"/>
  <c r="AW4993" i="1" s="1"/>
  <c r="AN4993" i="1"/>
  <c r="AQ4993" i="1" s="1"/>
  <c r="AR4993" i="1" s="1"/>
  <c r="AS4993" i="1" s="1"/>
  <c r="AL4993" i="1"/>
  <c r="AG4993" i="1"/>
  <c r="Y4993" i="1"/>
  <c r="T4993" i="1"/>
  <c r="AZ4992" i="1"/>
  <c r="AY4992" i="1"/>
  <c r="AT4992" i="1"/>
  <c r="AR4992" i="1"/>
  <c r="AS4992" i="1" s="1"/>
  <c r="AP4992" i="1"/>
  <c r="AO4992" i="1"/>
  <c r="AU4992" i="1" s="1"/>
  <c r="AV4992" i="1" s="1"/>
  <c r="AW4992" i="1" s="1"/>
  <c r="AN4992" i="1"/>
  <c r="AQ4992" i="1" s="1"/>
  <c r="AL4992" i="1"/>
  <c r="AG4992" i="1"/>
  <c r="Y4992" i="1"/>
  <c r="T4992" i="1"/>
  <c r="AY4991" i="1"/>
  <c r="AZ4991" i="1" s="1"/>
  <c r="AT4991" i="1"/>
  <c r="AV4991" i="1" s="1"/>
  <c r="AW4991" i="1" s="1"/>
  <c r="AP4991" i="1"/>
  <c r="AO4991" i="1"/>
  <c r="AU4991" i="1" s="1"/>
  <c r="AN4991" i="1"/>
  <c r="AQ4991" i="1" s="1"/>
  <c r="AL4991" i="1"/>
  <c r="AG4991" i="1"/>
  <c r="Y4991" i="1"/>
  <c r="T4991" i="1"/>
  <c r="AY4990" i="1"/>
  <c r="AZ4990" i="1" s="1"/>
  <c r="AT4990" i="1"/>
  <c r="AV4990" i="1" s="1"/>
  <c r="AW4990" i="1" s="1"/>
  <c r="AP4990" i="1"/>
  <c r="AO4990" i="1"/>
  <c r="AU4990" i="1" s="1"/>
  <c r="AN4990" i="1"/>
  <c r="AQ4990" i="1" s="1"/>
  <c r="AR4990" i="1" s="1"/>
  <c r="AS4990" i="1" s="1"/>
  <c r="AL4990" i="1"/>
  <c r="AG4990" i="1"/>
  <c r="Y4990" i="1"/>
  <c r="T4990" i="1"/>
  <c r="AY4989" i="1"/>
  <c r="AZ4989" i="1" s="1"/>
  <c r="AT4989" i="1"/>
  <c r="AP4989" i="1"/>
  <c r="AO4989" i="1"/>
  <c r="AU4989" i="1" s="1"/>
  <c r="AV4989" i="1" s="1"/>
  <c r="AW4989" i="1" s="1"/>
  <c r="AN4989" i="1"/>
  <c r="AQ4989" i="1" s="1"/>
  <c r="AR4989" i="1" s="1"/>
  <c r="AS4989" i="1" s="1"/>
  <c r="AL4989" i="1"/>
  <c r="AG4989" i="1"/>
  <c r="Y4989" i="1"/>
  <c r="T4989" i="1"/>
  <c r="AZ4988" i="1"/>
  <c r="AY4988" i="1"/>
  <c r="AT4988" i="1"/>
  <c r="AP4988" i="1"/>
  <c r="AO4988" i="1"/>
  <c r="AU4988" i="1" s="1"/>
  <c r="AN4988" i="1"/>
  <c r="AQ4988" i="1" s="1"/>
  <c r="AR4988" i="1" s="1"/>
  <c r="AS4988" i="1" s="1"/>
  <c r="AL4988" i="1"/>
  <c r="AG4988" i="1"/>
  <c r="Y4988" i="1"/>
  <c r="T4988" i="1"/>
  <c r="AY4987" i="1"/>
  <c r="AZ4987" i="1" s="1"/>
  <c r="AT4987" i="1"/>
  <c r="AP4987" i="1"/>
  <c r="AO4987" i="1"/>
  <c r="AU4987" i="1" s="1"/>
  <c r="AN4987" i="1"/>
  <c r="AQ4987" i="1" s="1"/>
  <c r="AL4987" i="1"/>
  <c r="AG4987" i="1"/>
  <c r="Y4987" i="1"/>
  <c r="T4987" i="1"/>
  <c r="AY4986" i="1"/>
  <c r="AZ4986" i="1" s="1"/>
  <c r="AV4986" i="1"/>
  <c r="AW4986" i="1" s="1"/>
  <c r="AT4986" i="1"/>
  <c r="AP4986" i="1"/>
  <c r="AO4986" i="1"/>
  <c r="AU4986" i="1" s="1"/>
  <c r="AN4986" i="1"/>
  <c r="AQ4986" i="1" s="1"/>
  <c r="AR4986" i="1" s="1"/>
  <c r="AS4986" i="1" s="1"/>
  <c r="AL4986" i="1"/>
  <c r="AG4986" i="1"/>
  <c r="Y4986" i="1"/>
  <c r="T4986" i="1"/>
  <c r="AZ4985" i="1"/>
  <c r="AY4985" i="1"/>
  <c r="AT4985" i="1"/>
  <c r="AP4985" i="1"/>
  <c r="AO4985" i="1"/>
  <c r="AU4985" i="1" s="1"/>
  <c r="AV4985" i="1" s="1"/>
  <c r="AW4985" i="1" s="1"/>
  <c r="AN4985" i="1"/>
  <c r="AQ4985" i="1" s="1"/>
  <c r="AL4985" i="1"/>
  <c r="AG4985" i="1"/>
  <c r="Y4985" i="1"/>
  <c r="T4985" i="1"/>
  <c r="AY4984" i="1"/>
  <c r="AZ4984" i="1" s="1"/>
  <c r="AT4984" i="1"/>
  <c r="AP4984" i="1"/>
  <c r="AO4984" i="1"/>
  <c r="AU4984" i="1" s="1"/>
  <c r="AV4984" i="1" s="1"/>
  <c r="AW4984" i="1" s="1"/>
  <c r="AN4984" i="1"/>
  <c r="AQ4984" i="1" s="1"/>
  <c r="AR4984" i="1" s="1"/>
  <c r="AS4984" i="1" s="1"/>
  <c r="AL4984" i="1"/>
  <c r="AG4984" i="1"/>
  <c r="Y4984" i="1"/>
  <c r="T4984" i="1"/>
  <c r="AZ4983" i="1"/>
  <c r="AY4983" i="1"/>
  <c r="AU4983" i="1"/>
  <c r="AV4983" i="1" s="1"/>
  <c r="AW4983" i="1" s="1"/>
  <c r="AT4983" i="1"/>
  <c r="AP4983" i="1"/>
  <c r="AO4983" i="1"/>
  <c r="AN4983" i="1"/>
  <c r="AQ4983" i="1" s="1"/>
  <c r="AR4983" i="1" s="1"/>
  <c r="AS4983" i="1" s="1"/>
  <c r="AL4983" i="1"/>
  <c r="AG4983" i="1"/>
  <c r="Y4983" i="1"/>
  <c r="T4983" i="1"/>
  <c r="AY4982" i="1"/>
  <c r="AZ4982" i="1" s="1"/>
  <c r="AT4982" i="1"/>
  <c r="AP4982" i="1"/>
  <c r="AO4982" i="1"/>
  <c r="AU4982" i="1" s="1"/>
  <c r="AV4982" i="1" s="1"/>
  <c r="AW4982" i="1" s="1"/>
  <c r="AN4982" i="1"/>
  <c r="AQ4982" i="1" s="1"/>
  <c r="AL4982" i="1"/>
  <c r="AG4982" i="1"/>
  <c r="Y4982" i="1"/>
  <c r="T4982" i="1"/>
  <c r="AY4981" i="1"/>
  <c r="AZ4981" i="1" s="1"/>
  <c r="AT4981" i="1"/>
  <c r="AQ4981" i="1"/>
  <c r="AR4981" i="1" s="1"/>
  <c r="AS4981" i="1" s="1"/>
  <c r="AP4981" i="1"/>
  <c r="AO4981" i="1"/>
  <c r="AU4981" i="1" s="1"/>
  <c r="AV4981" i="1" s="1"/>
  <c r="AW4981" i="1" s="1"/>
  <c r="AN4981" i="1"/>
  <c r="AL4981" i="1"/>
  <c r="AG4981" i="1"/>
  <c r="Y4981" i="1"/>
  <c r="T4981" i="1"/>
  <c r="AY4980" i="1"/>
  <c r="AZ4980" i="1" s="1"/>
  <c r="AV4980" i="1"/>
  <c r="AW4980" i="1" s="1"/>
  <c r="AU4980" i="1"/>
  <c r="AT4980" i="1"/>
  <c r="AP4980" i="1"/>
  <c r="AO4980" i="1"/>
  <c r="AN4980" i="1"/>
  <c r="AQ4980" i="1" s="1"/>
  <c r="AL4980" i="1"/>
  <c r="AG4980" i="1"/>
  <c r="Y4980" i="1"/>
  <c r="T4980" i="1"/>
  <c r="AY4979" i="1"/>
  <c r="AZ4979" i="1" s="1"/>
  <c r="AT4979" i="1"/>
  <c r="AV4979" i="1" s="1"/>
  <c r="AW4979" i="1" s="1"/>
  <c r="AP4979" i="1"/>
  <c r="AO4979" i="1"/>
  <c r="AU4979" i="1" s="1"/>
  <c r="AN4979" i="1"/>
  <c r="AQ4979" i="1" s="1"/>
  <c r="AR4979" i="1" s="1"/>
  <c r="AS4979" i="1" s="1"/>
  <c r="AL4979" i="1"/>
  <c r="AG4979" i="1"/>
  <c r="Y4979" i="1"/>
  <c r="T4979" i="1"/>
  <c r="AY4978" i="1"/>
  <c r="AZ4978" i="1" s="1"/>
  <c r="AT4978" i="1"/>
  <c r="AR4978" i="1"/>
  <c r="AS4978" i="1" s="1"/>
  <c r="AP4978" i="1"/>
  <c r="AO4978" i="1"/>
  <c r="AU4978" i="1" s="1"/>
  <c r="AV4978" i="1" s="1"/>
  <c r="AW4978" i="1" s="1"/>
  <c r="AN4978" i="1"/>
  <c r="AQ4978" i="1" s="1"/>
  <c r="AL4978" i="1"/>
  <c r="AG4978" i="1"/>
  <c r="Y4978" i="1"/>
  <c r="T4978" i="1"/>
  <c r="AZ4977" i="1"/>
  <c r="AY4977" i="1"/>
  <c r="AT4977" i="1"/>
  <c r="AP4977" i="1"/>
  <c r="AR4977" i="1" s="1"/>
  <c r="AS4977" i="1" s="1"/>
  <c r="AO4977" i="1"/>
  <c r="AU4977" i="1" s="1"/>
  <c r="AN4977" i="1"/>
  <c r="AQ4977" i="1" s="1"/>
  <c r="AL4977" i="1"/>
  <c r="AG4977" i="1"/>
  <c r="Y4977" i="1"/>
  <c r="T4977" i="1"/>
  <c r="AZ4976" i="1"/>
  <c r="AY4976" i="1"/>
  <c r="AT4976" i="1"/>
  <c r="AQ4976" i="1"/>
  <c r="AP4976" i="1"/>
  <c r="AO4976" i="1"/>
  <c r="AU4976" i="1" s="1"/>
  <c r="AN4976" i="1"/>
  <c r="AL4976" i="1"/>
  <c r="AG4976" i="1"/>
  <c r="Y4976" i="1"/>
  <c r="T4976" i="1"/>
  <c r="AY4975" i="1"/>
  <c r="AZ4975" i="1" s="1"/>
  <c r="AV4975" i="1"/>
  <c r="AW4975" i="1" s="1"/>
  <c r="AT4975" i="1"/>
  <c r="AP4975" i="1"/>
  <c r="AO4975" i="1"/>
  <c r="AU4975" i="1" s="1"/>
  <c r="AN4975" i="1"/>
  <c r="AQ4975" i="1" s="1"/>
  <c r="AR4975" i="1" s="1"/>
  <c r="AS4975" i="1" s="1"/>
  <c r="AL4975" i="1"/>
  <c r="AG4975" i="1"/>
  <c r="Y4975" i="1"/>
  <c r="T4975" i="1"/>
  <c r="AZ4974" i="1"/>
  <c r="AY4974" i="1"/>
  <c r="AV4974" i="1"/>
  <c r="AW4974" i="1" s="1"/>
  <c r="AT4974" i="1"/>
  <c r="AP4974" i="1"/>
  <c r="AO4974" i="1"/>
  <c r="AU4974" i="1" s="1"/>
  <c r="AN4974" i="1"/>
  <c r="AQ4974" i="1" s="1"/>
  <c r="AL4974" i="1"/>
  <c r="AG4974" i="1"/>
  <c r="Y4974" i="1"/>
  <c r="T4974" i="1"/>
  <c r="AY4973" i="1"/>
  <c r="AZ4973" i="1" s="1"/>
  <c r="AT4973" i="1"/>
  <c r="AP4973" i="1"/>
  <c r="AO4973" i="1"/>
  <c r="AU4973" i="1" s="1"/>
  <c r="AN4973" i="1"/>
  <c r="AQ4973" i="1" s="1"/>
  <c r="AR4973" i="1" s="1"/>
  <c r="AS4973" i="1" s="1"/>
  <c r="AL4973" i="1"/>
  <c r="AG4973" i="1"/>
  <c r="Y4973" i="1"/>
  <c r="T4973" i="1"/>
  <c r="AY4972" i="1"/>
  <c r="AZ4972" i="1" s="1"/>
  <c r="AV4972" i="1"/>
  <c r="AW4972" i="1" s="1"/>
  <c r="AT4972" i="1"/>
  <c r="AQ4972" i="1"/>
  <c r="AP4972" i="1"/>
  <c r="AO4972" i="1"/>
  <c r="AU4972" i="1" s="1"/>
  <c r="AN4972" i="1"/>
  <c r="AL4972" i="1"/>
  <c r="AG4972" i="1"/>
  <c r="Y4972" i="1"/>
  <c r="T4972" i="1"/>
  <c r="AY4971" i="1"/>
  <c r="AZ4971" i="1" s="1"/>
  <c r="AT4971" i="1"/>
  <c r="AP4971" i="1"/>
  <c r="AO4971" i="1"/>
  <c r="AU4971" i="1" s="1"/>
  <c r="AN4971" i="1"/>
  <c r="AQ4971" i="1" s="1"/>
  <c r="AR4971" i="1" s="1"/>
  <c r="AL4971" i="1"/>
  <c r="AG4971" i="1"/>
  <c r="Y4971" i="1"/>
  <c r="T4971" i="1"/>
  <c r="AM4967" i="1"/>
  <c r="AK4967" i="1"/>
  <c r="AK4995" i="1" s="1"/>
  <c r="AJ4967" i="1"/>
  <c r="AJ4995" i="1" s="1"/>
  <c r="AI4967" i="1"/>
  <c r="AH4967" i="1"/>
  <c r="AF4967" i="1"/>
  <c r="AF4995" i="1" s="1"/>
  <c r="AE4967" i="1"/>
  <c r="AD4967" i="1"/>
  <c r="AC4967" i="1"/>
  <c r="AB4967" i="1"/>
  <c r="AB4995" i="1" s="1"/>
  <c r="AA4967" i="1"/>
  <c r="Z4967" i="1"/>
  <c r="X4967" i="1"/>
  <c r="W4967" i="1"/>
  <c r="W4995" i="1" s="1"/>
  <c r="V4967" i="1"/>
  <c r="V4995" i="1" s="1"/>
  <c r="U4967" i="1"/>
  <c r="S4967" i="1"/>
  <c r="R4967" i="1"/>
  <c r="R4995" i="1" s="1"/>
  <c r="Q4967" i="1"/>
  <c r="Q4995" i="1" s="1"/>
  <c r="P4967" i="1"/>
  <c r="O4967" i="1"/>
  <c r="N4967" i="1"/>
  <c r="N4995" i="1" s="1"/>
  <c r="M4967" i="1"/>
  <c r="L4967" i="1"/>
  <c r="AY4966" i="1"/>
  <c r="AZ4966" i="1" s="1"/>
  <c r="AT4966" i="1"/>
  <c r="AP4966" i="1"/>
  <c r="AO4966" i="1"/>
  <c r="AU4966" i="1" s="1"/>
  <c r="AN4966" i="1"/>
  <c r="AQ4966" i="1" s="1"/>
  <c r="AR4966" i="1" s="1"/>
  <c r="AS4966" i="1" s="1"/>
  <c r="AL4966" i="1"/>
  <c r="AG4966" i="1"/>
  <c r="Y4966" i="1"/>
  <c r="T4966" i="1"/>
  <c r="AY4965" i="1"/>
  <c r="AZ4965" i="1" s="1"/>
  <c r="AT4965" i="1"/>
  <c r="AP4965" i="1"/>
  <c r="AO4965" i="1"/>
  <c r="AU4965" i="1" s="1"/>
  <c r="AV4965" i="1" s="1"/>
  <c r="AW4965" i="1" s="1"/>
  <c r="AN4965" i="1"/>
  <c r="AQ4965" i="1" s="1"/>
  <c r="AL4965" i="1"/>
  <c r="AG4965" i="1"/>
  <c r="Y4965" i="1"/>
  <c r="T4965" i="1"/>
  <c r="AZ4964" i="1"/>
  <c r="AY4964" i="1"/>
  <c r="AT4964" i="1"/>
  <c r="AP4964" i="1"/>
  <c r="AO4964" i="1"/>
  <c r="AU4964" i="1" s="1"/>
  <c r="AN4964" i="1"/>
  <c r="AQ4964" i="1" s="1"/>
  <c r="AL4964" i="1"/>
  <c r="AG4964" i="1"/>
  <c r="Y4964" i="1"/>
  <c r="T4964" i="1"/>
  <c r="AY4963" i="1"/>
  <c r="AZ4963" i="1" s="1"/>
  <c r="AW4963" i="1"/>
  <c r="AT4963" i="1"/>
  <c r="AQ4963" i="1"/>
  <c r="AR4963" i="1" s="1"/>
  <c r="AS4963" i="1" s="1"/>
  <c r="AP4963" i="1"/>
  <c r="AO4963" i="1"/>
  <c r="AU4963" i="1" s="1"/>
  <c r="AV4963" i="1" s="1"/>
  <c r="AN4963" i="1"/>
  <c r="AL4963" i="1"/>
  <c r="AG4963" i="1"/>
  <c r="Y4963" i="1"/>
  <c r="T4963" i="1"/>
  <c r="AY4962" i="1"/>
  <c r="AZ4962" i="1" s="1"/>
  <c r="AU4962" i="1"/>
  <c r="AV4962" i="1" s="1"/>
  <c r="AW4962" i="1" s="1"/>
  <c r="AT4962" i="1"/>
  <c r="AQ4962" i="1"/>
  <c r="AR4962" i="1" s="1"/>
  <c r="AS4962" i="1" s="1"/>
  <c r="AP4962" i="1"/>
  <c r="AO4962" i="1"/>
  <c r="AN4962" i="1"/>
  <c r="AL4962" i="1"/>
  <c r="AG4962" i="1"/>
  <c r="Y4962" i="1"/>
  <c r="T4962" i="1"/>
  <c r="AY4961" i="1"/>
  <c r="AZ4961" i="1" s="1"/>
  <c r="AU4961" i="1"/>
  <c r="AT4961" i="1"/>
  <c r="AP4961" i="1"/>
  <c r="AO4961" i="1"/>
  <c r="AN4961" i="1"/>
  <c r="AQ4961" i="1" s="1"/>
  <c r="AR4961" i="1" s="1"/>
  <c r="AS4961" i="1" s="1"/>
  <c r="AL4961" i="1"/>
  <c r="AG4961" i="1"/>
  <c r="Y4961" i="1"/>
  <c r="T4961" i="1"/>
  <c r="AY4960" i="1"/>
  <c r="AZ4960" i="1" s="1"/>
  <c r="AU4960" i="1"/>
  <c r="AV4960" i="1" s="1"/>
  <c r="AW4960" i="1" s="1"/>
  <c r="AT4960" i="1"/>
  <c r="AR4960" i="1"/>
  <c r="AS4960" i="1" s="1"/>
  <c r="AP4960" i="1"/>
  <c r="AO4960" i="1"/>
  <c r="AN4960" i="1"/>
  <c r="AQ4960" i="1" s="1"/>
  <c r="AL4960" i="1"/>
  <c r="AG4960" i="1"/>
  <c r="Y4960" i="1"/>
  <c r="T4960" i="1"/>
  <c r="AY4959" i="1"/>
  <c r="AZ4959" i="1" s="1"/>
  <c r="AU4959" i="1"/>
  <c r="AT4959" i="1"/>
  <c r="AP4959" i="1"/>
  <c r="AR4959" i="1" s="1"/>
  <c r="AS4959" i="1" s="1"/>
  <c r="AO4959" i="1"/>
  <c r="AN4959" i="1"/>
  <c r="AQ4959" i="1" s="1"/>
  <c r="AL4959" i="1"/>
  <c r="AG4959" i="1"/>
  <c r="Y4959" i="1"/>
  <c r="T4959" i="1"/>
  <c r="AZ4958" i="1"/>
  <c r="AY4958" i="1"/>
  <c r="AT4958" i="1"/>
  <c r="AP4958" i="1"/>
  <c r="AO4958" i="1"/>
  <c r="AU4958" i="1" s="1"/>
  <c r="AN4958" i="1"/>
  <c r="AQ4958" i="1" s="1"/>
  <c r="AR4958" i="1" s="1"/>
  <c r="AS4958" i="1" s="1"/>
  <c r="AL4958" i="1"/>
  <c r="AG4958" i="1"/>
  <c r="Y4958" i="1"/>
  <c r="T4958" i="1"/>
  <c r="AY4957" i="1"/>
  <c r="AZ4957" i="1" s="1"/>
  <c r="AU4957" i="1"/>
  <c r="AT4957" i="1"/>
  <c r="AP4957" i="1"/>
  <c r="AO4957" i="1"/>
  <c r="AN4957" i="1"/>
  <c r="AQ4957" i="1" s="1"/>
  <c r="AL4957" i="1"/>
  <c r="AG4957" i="1"/>
  <c r="Y4957" i="1"/>
  <c r="T4957" i="1"/>
  <c r="AZ4956" i="1"/>
  <c r="AY4956" i="1"/>
  <c r="AT4956" i="1"/>
  <c r="AP4956" i="1"/>
  <c r="AO4956" i="1"/>
  <c r="AU4956" i="1" s="1"/>
  <c r="AN4956" i="1"/>
  <c r="AQ4956" i="1" s="1"/>
  <c r="AL4956" i="1"/>
  <c r="AG4956" i="1"/>
  <c r="Y4956" i="1"/>
  <c r="T4956" i="1"/>
  <c r="AY4955" i="1"/>
  <c r="AZ4955" i="1" s="1"/>
  <c r="AT4955" i="1"/>
  <c r="AP4955" i="1"/>
  <c r="AO4955" i="1"/>
  <c r="AU4955" i="1" s="1"/>
  <c r="AN4955" i="1"/>
  <c r="AQ4955" i="1" s="1"/>
  <c r="AR4955" i="1" s="1"/>
  <c r="AS4955" i="1" s="1"/>
  <c r="AL4955" i="1"/>
  <c r="AG4955" i="1"/>
  <c r="Y4955" i="1"/>
  <c r="T4955" i="1"/>
  <c r="AZ4954" i="1"/>
  <c r="AY4954" i="1"/>
  <c r="AU4954" i="1"/>
  <c r="AT4954" i="1"/>
  <c r="AP4954" i="1"/>
  <c r="AO4954" i="1"/>
  <c r="AN4954" i="1"/>
  <c r="AQ4954" i="1" s="1"/>
  <c r="AL4954" i="1"/>
  <c r="AG4954" i="1"/>
  <c r="Y4954" i="1"/>
  <c r="T4954" i="1"/>
  <c r="AY4953" i="1"/>
  <c r="AZ4953" i="1" s="1"/>
  <c r="AT4953" i="1"/>
  <c r="AP4953" i="1"/>
  <c r="AO4953" i="1"/>
  <c r="AU4953" i="1" s="1"/>
  <c r="AV4953" i="1" s="1"/>
  <c r="AW4953" i="1" s="1"/>
  <c r="AN4953" i="1"/>
  <c r="AQ4953" i="1" s="1"/>
  <c r="AL4953" i="1"/>
  <c r="AG4953" i="1"/>
  <c r="Y4953" i="1"/>
  <c r="T4953" i="1"/>
  <c r="AZ4952" i="1"/>
  <c r="AY4952" i="1"/>
  <c r="AT4952" i="1"/>
  <c r="AP4952" i="1"/>
  <c r="AO4952" i="1"/>
  <c r="AU4952" i="1" s="1"/>
  <c r="AN4952" i="1"/>
  <c r="AQ4952" i="1" s="1"/>
  <c r="AL4952" i="1"/>
  <c r="AG4952" i="1"/>
  <c r="Y4952" i="1"/>
  <c r="T4952" i="1"/>
  <c r="AZ4951" i="1"/>
  <c r="AY4951" i="1"/>
  <c r="AU4951" i="1"/>
  <c r="AV4951" i="1" s="1"/>
  <c r="AW4951" i="1" s="1"/>
  <c r="AT4951" i="1"/>
  <c r="AP4951" i="1"/>
  <c r="AO4951" i="1"/>
  <c r="AN4951" i="1"/>
  <c r="AQ4951" i="1" s="1"/>
  <c r="AL4951" i="1"/>
  <c r="AG4951" i="1"/>
  <c r="Y4951" i="1"/>
  <c r="T4951" i="1"/>
  <c r="AY4950" i="1"/>
  <c r="AZ4950" i="1" s="1"/>
  <c r="AT4950" i="1"/>
  <c r="AQ4950" i="1"/>
  <c r="AR4950" i="1" s="1"/>
  <c r="AS4950" i="1" s="1"/>
  <c r="AP4950" i="1"/>
  <c r="AO4950" i="1"/>
  <c r="AU4950" i="1" s="1"/>
  <c r="AN4950" i="1"/>
  <c r="AL4950" i="1"/>
  <c r="AG4950" i="1"/>
  <c r="Y4950" i="1"/>
  <c r="T4950" i="1"/>
  <c r="AY4949" i="1"/>
  <c r="AZ4949" i="1" s="1"/>
  <c r="AT4949" i="1"/>
  <c r="AP4949" i="1"/>
  <c r="AO4949" i="1"/>
  <c r="AU4949" i="1" s="1"/>
  <c r="AN4949" i="1"/>
  <c r="AQ4949" i="1" s="1"/>
  <c r="AL4949" i="1"/>
  <c r="AG4949" i="1"/>
  <c r="Y4949" i="1"/>
  <c r="T4949" i="1"/>
  <c r="AY4948" i="1"/>
  <c r="AZ4948" i="1" s="1"/>
  <c r="AT4948" i="1"/>
  <c r="AP4948" i="1"/>
  <c r="AO4948" i="1"/>
  <c r="AU4948" i="1" s="1"/>
  <c r="AN4948" i="1"/>
  <c r="AQ4948" i="1" s="1"/>
  <c r="AR4948" i="1" s="1"/>
  <c r="AS4948" i="1" s="1"/>
  <c r="AL4948" i="1"/>
  <c r="AG4948" i="1"/>
  <c r="Y4948" i="1"/>
  <c r="T4948" i="1"/>
  <c r="AY4947" i="1"/>
  <c r="AZ4947" i="1" s="1"/>
  <c r="AT4947" i="1"/>
  <c r="AR4947" i="1"/>
  <c r="AS4947" i="1" s="1"/>
  <c r="AQ4947" i="1"/>
  <c r="AP4947" i="1"/>
  <c r="AO4947" i="1"/>
  <c r="AU4947" i="1" s="1"/>
  <c r="AV4947" i="1" s="1"/>
  <c r="AW4947" i="1" s="1"/>
  <c r="AN4947" i="1"/>
  <c r="AL4947" i="1"/>
  <c r="AG4947" i="1"/>
  <c r="Y4947" i="1"/>
  <c r="T4947" i="1"/>
  <c r="AY4946" i="1"/>
  <c r="AZ4946" i="1" s="1"/>
  <c r="AU4946" i="1"/>
  <c r="AT4946" i="1"/>
  <c r="AP4946" i="1"/>
  <c r="AO4946" i="1"/>
  <c r="AN4946" i="1"/>
  <c r="AQ4946" i="1" s="1"/>
  <c r="AR4946" i="1" s="1"/>
  <c r="AS4946" i="1" s="1"/>
  <c r="AL4946" i="1"/>
  <c r="AG4946" i="1"/>
  <c r="Y4946" i="1"/>
  <c r="T4946" i="1"/>
  <c r="AZ4945" i="1"/>
  <c r="AY4945" i="1"/>
  <c r="AT4945" i="1"/>
  <c r="AP4945" i="1"/>
  <c r="AO4945" i="1"/>
  <c r="AN4945" i="1"/>
  <c r="AL4945" i="1"/>
  <c r="AG4945" i="1"/>
  <c r="Y4945" i="1"/>
  <c r="T4945" i="1"/>
  <c r="AY4944" i="1"/>
  <c r="AZ4944" i="1" s="1"/>
  <c r="AT4944" i="1"/>
  <c r="AP4944" i="1"/>
  <c r="AO4944" i="1"/>
  <c r="AU4944" i="1" s="1"/>
  <c r="AN4944" i="1"/>
  <c r="AQ4944" i="1" s="1"/>
  <c r="AL4944" i="1"/>
  <c r="AG4944" i="1"/>
  <c r="Y4944" i="1"/>
  <c r="T4944" i="1"/>
  <c r="AC4933" i="1"/>
  <c r="AO4932" i="1"/>
  <c r="AM4932" i="1"/>
  <c r="AK4932" i="1"/>
  <c r="AJ4932" i="1"/>
  <c r="AI4932" i="1"/>
  <c r="AH4932" i="1"/>
  <c r="AH4933" i="1" s="1"/>
  <c r="AF4932" i="1"/>
  <c r="AE4932" i="1"/>
  <c r="AD4932" i="1"/>
  <c r="AD4933" i="1" s="1"/>
  <c r="AC4932" i="1"/>
  <c r="AB4932" i="1"/>
  <c r="AA4932" i="1"/>
  <c r="AA4933" i="1" s="1"/>
  <c r="Z4932" i="1"/>
  <c r="X4932" i="1"/>
  <c r="W4932" i="1"/>
  <c r="V4932" i="1"/>
  <c r="U4932" i="1"/>
  <c r="U4933" i="1" s="1"/>
  <c r="S4932" i="1"/>
  <c r="R4932" i="1"/>
  <c r="Q4932" i="1"/>
  <c r="P4932" i="1"/>
  <c r="P4933" i="1" s="1"/>
  <c r="O4932" i="1"/>
  <c r="N4932" i="1"/>
  <c r="M4932" i="1"/>
  <c r="M4933" i="1" s="1"/>
  <c r="L4932" i="1"/>
  <c r="AZ4931" i="1"/>
  <c r="AY4931" i="1"/>
  <c r="AV4931" i="1"/>
  <c r="AU4931" i="1"/>
  <c r="AU4932" i="1" s="1"/>
  <c r="AT4931" i="1"/>
  <c r="AT4932" i="1" s="1"/>
  <c r="AR4931" i="1"/>
  <c r="AQ4931" i="1"/>
  <c r="AQ4932" i="1" s="1"/>
  <c r="AP4931" i="1"/>
  <c r="AP4932" i="1" s="1"/>
  <c r="AO4931" i="1"/>
  <c r="AN4931" i="1"/>
  <c r="AN4932" i="1" s="1"/>
  <c r="AL4931" i="1"/>
  <c r="AG4931" i="1"/>
  <c r="Y4931" i="1"/>
  <c r="T4931" i="1"/>
  <c r="H4931" i="1"/>
  <c r="AM4927" i="1"/>
  <c r="AK4927" i="1"/>
  <c r="AK4933" i="1" s="1"/>
  <c r="AJ4927" i="1"/>
  <c r="AI4927" i="1"/>
  <c r="AH4927" i="1"/>
  <c r="AF4927" i="1"/>
  <c r="AE4927" i="1"/>
  <c r="AD4927" i="1"/>
  <c r="AC4927" i="1"/>
  <c r="AB4927" i="1"/>
  <c r="AB4933" i="1" s="1"/>
  <c r="AA4927" i="1"/>
  <c r="Z4927" i="1"/>
  <c r="Z4933" i="1" s="1"/>
  <c r="X4927" i="1"/>
  <c r="W4927" i="1"/>
  <c r="W4933" i="1" s="1"/>
  <c r="V4927" i="1"/>
  <c r="U4927" i="1"/>
  <c r="S4927" i="1"/>
  <c r="S4933" i="1" s="1"/>
  <c r="R4927" i="1"/>
  <c r="Q4927" i="1"/>
  <c r="P4927" i="1"/>
  <c r="O4927" i="1"/>
  <c r="O4933" i="1" s="1"/>
  <c r="N4927" i="1"/>
  <c r="N4933" i="1" s="1"/>
  <c r="M4927" i="1"/>
  <c r="L4927" i="1"/>
  <c r="L4933" i="1" s="1"/>
  <c r="AY4926" i="1"/>
  <c r="AZ4926" i="1" s="1"/>
  <c r="AT4926" i="1"/>
  <c r="AP4926" i="1"/>
  <c r="AO4926" i="1"/>
  <c r="AU4926" i="1" s="1"/>
  <c r="AN4926" i="1"/>
  <c r="AQ4926" i="1" s="1"/>
  <c r="AL4926" i="1"/>
  <c r="AG4926" i="1"/>
  <c r="Y4926" i="1"/>
  <c r="T4926" i="1"/>
  <c r="H4926" i="1"/>
  <c r="AY4925" i="1"/>
  <c r="AZ4925" i="1" s="1"/>
  <c r="AT4925" i="1"/>
  <c r="AR4925" i="1"/>
  <c r="AS4925" i="1" s="1"/>
  <c r="AQ4925" i="1"/>
  <c r="AP4925" i="1"/>
  <c r="AO4925" i="1"/>
  <c r="AU4925" i="1" s="1"/>
  <c r="AN4925" i="1"/>
  <c r="AL4925" i="1"/>
  <c r="AG4925" i="1"/>
  <c r="Y4925" i="1"/>
  <c r="T4925" i="1"/>
  <c r="H4925" i="1"/>
  <c r="AZ4924" i="1"/>
  <c r="AY4924" i="1"/>
  <c r="AW4924" i="1"/>
  <c r="AU4924" i="1"/>
  <c r="AV4924" i="1" s="1"/>
  <c r="AT4924" i="1"/>
  <c r="AP4924" i="1"/>
  <c r="AR4924" i="1" s="1"/>
  <c r="AS4924" i="1" s="1"/>
  <c r="AO4924" i="1"/>
  <c r="AN4924" i="1"/>
  <c r="AQ4924" i="1" s="1"/>
  <c r="AL4924" i="1"/>
  <c r="AG4924" i="1"/>
  <c r="Y4924" i="1"/>
  <c r="T4924" i="1"/>
  <c r="H4924" i="1"/>
  <c r="AY4923" i="1"/>
  <c r="AZ4923" i="1" s="1"/>
  <c r="AT4923" i="1"/>
  <c r="AP4923" i="1"/>
  <c r="AO4923" i="1"/>
  <c r="AU4923" i="1" s="1"/>
  <c r="AN4923" i="1"/>
  <c r="AQ4923" i="1" s="1"/>
  <c r="AR4923" i="1" s="1"/>
  <c r="AS4923" i="1" s="1"/>
  <c r="AL4923" i="1"/>
  <c r="AG4923" i="1"/>
  <c r="Y4923" i="1"/>
  <c r="T4923" i="1"/>
  <c r="H4923" i="1"/>
  <c r="AY4922" i="1"/>
  <c r="AZ4922" i="1" s="1"/>
  <c r="AU4922" i="1"/>
  <c r="AV4922" i="1" s="1"/>
  <c r="AW4922" i="1" s="1"/>
  <c r="AT4922" i="1"/>
  <c r="AP4922" i="1"/>
  <c r="AO4922" i="1"/>
  <c r="AN4922" i="1"/>
  <c r="AQ4922" i="1" s="1"/>
  <c r="AL4922" i="1"/>
  <c r="AG4922" i="1"/>
  <c r="Y4922" i="1"/>
  <c r="T4922" i="1"/>
  <c r="H4922" i="1"/>
  <c r="AY4921" i="1"/>
  <c r="AZ4921" i="1" s="1"/>
  <c r="AT4921" i="1"/>
  <c r="AP4921" i="1"/>
  <c r="AO4921" i="1"/>
  <c r="AU4921" i="1" s="1"/>
  <c r="AN4921" i="1"/>
  <c r="AQ4921" i="1" s="1"/>
  <c r="AR4921" i="1" s="1"/>
  <c r="AS4921" i="1" s="1"/>
  <c r="AL4921" i="1"/>
  <c r="AG4921" i="1"/>
  <c r="Y4921" i="1"/>
  <c r="T4921" i="1"/>
  <c r="H4921" i="1"/>
  <c r="AY4920" i="1"/>
  <c r="AZ4920" i="1" s="1"/>
  <c r="AT4920" i="1"/>
  <c r="AP4920" i="1"/>
  <c r="AO4920" i="1"/>
  <c r="AU4920" i="1" s="1"/>
  <c r="AV4920" i="1" s="1"/>
  <c r="AW4920" i="1" s="1"/>
  <c r="AN4920" i="1"/>
  <c r="AQ4920" i="1" s="1"/>
  <c r="AL4920" i="1"/>
  <c r="AG4920" i="1"/>
  <c r="Y4920" i="1"/>
  <c r="T4920" i="1"/>
  <c r="H4920" i="1"/>
  <c r="AY4919" i="1"/>
  <c r="AZ4919" i="1" s="1"/>
  <c r="AU4919" i="1"/>
  <c r="AV4919" i="1" s="1"/>
  <c r="AW4919" i="1" s="1"/>
  <c r="AT4919" i="1"/>
  <c r="AR4919" i="1"/>
  <c r="AS4919" i="1" s="1"/>
  <c r="AP4919" i="1"/>
  <c r="AO4919" i="1"/>
  <c r="AN4919" i="1"/>
  <c r="AQ4919" i="1" s="1"/>
  <c r="AL4919" i="1"/>
  <c r="AG4919" i="1"/>
  <c r="Y4919" i="1"/>
  <c r="T4919" i="1"/>
  <c r="H4919" i="1"/>
  <c r="AZ4918" i="1"/>
  <c r="AY4918" i="1"/>
  <c r="AT4918" i="1"/>
  <c r="AQ4918" i="1"/>
  <c r="AR4918" i="1" s="1"/>
  <c r="AS4918" i="1" s="1"/>
  <c r="AP4918" i="1"/>
  <c r="AO4918" i="1"/>
  <c r="AU4918" i="1" s="1"/>
  <c r="AN4918" i="1"/>
  <c r="AL4918" i="1"/>
  <c r="AG4918" i="1"/>
  <c r="Y4918" i="1"/>
  <c r="T4918" i="1"/>
  <c r="H4918" i="1"/>
  <c r="AZ4917" i="1"/>
  <c r="AY4917" i="1"/>
  <c r="AT4917" i="1"/>
  <c r="AQ4917" i="1"/>
  <c r="AP4917" i="1"/>
  <c r="AO4917" i="1"/>
  <c r="AN4917" i="1"/>
  <c r="AL4917" i="1"/>
  <c r="AG4917" i="1"/>
  <c r="Y4917" i="1"/>
  <c r="T4917" i="1"/>
  <c r="H4917" i="1"/>
  <c r="AM4906" i="1"/>
  <c r="AA4906" i="1"/>
  <c r="N4906" i="1"/>
  <c r="AM4905" i="1"/>
  <c r="AK4905" i="1"/>
  <c r="AK4906" i="1" s="1"/>
  <c r="AJ4905" i="1"/>
  <c r="AI4905" i="1"/>
  <c r="AH4905" i="1"/>
  <c r="AF4905" i="1"/>
  <c r="AE4905" i="1"/>
  <c r="AD4905" i="1"/>
  <c r="AC4905" i="1"/>
  <c r="AB4905" i="1"/>
  <c r="AA4905" i="1"/>
  <c r="Z4905" i="1"/>
  <c r="X4905" i="1"/>
  <c r="W4905" i="1"/>
  <c r="W4906" i="1" s="1"/>
  <c r="V4905" i="1"/>
  <c r="U4905" i="1"/>
  <c r="S4905" i="1"/>
  <c r="S4906" i="1" s="1"/>
  <c r="R4905" i="1"/>
  <c r="Q4905" i="1"/>
  <c r="P4905" i="1"/>
  <c r="O4905" i="1"/>
  <c r="N4905" i="1"/>
  <c r="M4905" i="1"/>
  <c r="L4905" i="1"/>
  <c r="AY4904" i="1"/>
  <c r="AZ4904" i="1" s="1"/>
  <c r="AT4904" i="1"/>
  <c r="AT4905" i="1" s="1"/>
  <c r="AP4904" i="1"/>
  <c r="AP4905" i="1" s="1"/>
  <c r="AO4904" i="1"/>
  <c r="AU4904" i="1" s="1"/>
  <c r="AN4904" i="1"/>
  <c r="AQ4904" i="1" s="1"/>
  <c r="AL4904" i="1"/>
  <c r="AG4904" i="1"/>
  <c r="Y4904" i="1"/>
  <c r="T4904" i="1"/>
  <c r="H4904" i="1"/>
  <c r="AY4903" i="1"/>
  <c r="AZ4903" i="1" s="1"/>
  <c r="AT4903" i="1"/>
  <c r="AQ4903" i="1"/>
  <c r="AR4903" i="1" s="1"/>
  <c r="AS4903" i="1" s="1"/>
  <c r="AP4903" i="1"/>
  <c r="AO4903" i="1"/>
  <c r="AU4903" i="1" s="1"/>
  <c r="AN4903" i="1"/>
  <c r="AL4903" i="1"/>
  <c r="AG4903" i="1"/>
  <c r="Y4903" i="1"/>
  <c r="T4903" i="1"/>
  <c r="H4903" i="1"/>
  <c r="AM4899" i="1"/>
  <c r="AK4899" i="1"/>
  <c r="AJ4899" i="1"/>
  <c r="AI4899" i="1"/>
  <c r="AH4899" i="1"/>
  <c r="AF4899" i="1"/>
  <c r="AF4906" i="1" s="1"/>
  <c r="AE4899" i="1"/>
  <c r="AE4906" i="1" s="1"/>
  <c r="AD4899" i="1"/>
  <c r="AD4906" i="1" s="1"/>
  <c r="AC4899" i="1"/>
  <c r="AB4899" i="1"/>
  <c r="AA4899" i="1"/>
  <c r="Z4899" i="1"/>
  <c r="X4899" i="1"/>
  <c r="X4906" i="1" s="1"/>
  <c r="W4899" i="1"/>
  <c r="V4899" i="1"/>
  <c r="V4906" i="1" s="1"/>
  <c r="U4899" i="1"/>
  <c r="S4899" i="1"/>
  <c r="R4899" i="1"/>
  <c r="R4906" i="1" s="1"/>
  <c r="Q4899" i="1"/>
  <c r="Q4906" i="1" s="1"/>
  <c r="P4899" i="1"/>
  <c r="P4906" i="1" s="1"/>
  <c r="O4899" i="1"/>
  <c r="N4899" i="1"/>
  <c r="M4899" i="1"/>
  <c r="M4906" i="1" s="1"/>
  <c r="L4899" i="1"/>
  <c r="AY4898" i="1"/>
  <c r="AZ4898" i="1" s="1"/>
  <c r="AU4898" i="1"/>
  <c r="AT4898" i="1"/>
  <c r="AP4898" i="1"/>
  <c r="AO4898" i="1"/>
  <c r="AN4898" i="1"/>
  <c r="AQ4898" i="1" s="1"/>
  <c r="AL4898" i="1"/>
  <c r="AG4898" i="1"/>
  <c r="Y4898" i="1"/>
  <c r="T4898" i="1"/>
  <c r="H4898" i="1"/>
  <c r="AY4897" i="1"/>
  <c r="AZ4897" i="1" s="1"/>
  <c r="AV4897" i="1"/>
  <c r="AW4897" i="1" s="1"/>
  <c r="AT4897" i="1"/>
  <c r="AQ4897" i="1"/>
  <c r="AP4897" i="1"/>
  <c r="AO4897" i="1"/>
  <c r="AU4897" i="1" s="1"/>
  <c r="AN4897" i="1"/>
  <c r="AL4897" i="1"/>
  <c r="AG4897" i="1"/>
  <c r="Y4897" i="1"/>
  <c r="T4897" i="1"/>
  <c r="H4897" i="1"/>
  <c r="AY4896" i="1"/>
  <c r="AZ4896" i="1" s="1"/>
  <c r="AU4896" i="1"/>
  <c r="AV4896" i="1" s="1"/>
  <c r="AW4896" i="1" s="1"/>
  <c r="AT4896" i="1"/>
  <c r="AQ4896" i="1"/>
  <c r="AP4896" i="1"/>
  <c r="AO4896" i="1"/>
  <c r="AN4896" i="1"/>
  <c r="AL4896" i="1"/>
  <c r="AG4896" i="1"/>
  <c r="Y4896" i="1"/>
  <c r="T4896" i="1"/>
  <c r="H4896" i="1"/>
  <c r="AY4895" i="1"/>
  <c r="AZ4895" i="1" s="1"/>
  <c r="AT4895" i="1"/>
  <c r="AP4895" i="1"/>
  <c r="AO4895" i="1"/>
  <c r="AU4895" i="1" s="1"/>
  <c r="AN4895" i="1"/>
  <c r="AQ4895" i="1" s="1"/>
  <c r="AL4895" i="1"/>
  <c r="AG4895" i="1"/>
  <c r="Y4895" i="1"/>
  <c r="T4895" i="1"/>
  <c r="H4895" i="1"/>
  <c r="AZ4894" i="1"/>
  <c r="AY4894" i="1"/>
  <c r="AT4894" i="1"/>
  <c r="AR4894" i="1"/>
  <c r="AS4894" i="1" s="1"/>
  <c r="AP4894" i="1"/>
  <c r="AO4894" i="1"/>
  <c r="AU4894" i="1" s="1"/>
  <c r="AV4894" i="1" s="1"/>
  <c r="AW4894" i="1" s="1"/>
  <c r="AN4894" i="1"/>
  <c r="AQ4894" i="1" s="1"/>
  <c r="AL4894" i="1"/>
  <c r="AG4894" i="1"/>
  <c r="Y4894" i="1"/>
  <c r="T4894" i="1"/>
  <c r="H4894" i="1"/>
  <c r="AZ4893" i="1"/>
  <c r="AY4893" i="1"/>
  <c r="AT4893" i="1"/>
  <c r="AT4899" i="1" s="1"/>
  <c r="AT4906" i="1" s="1"/>
  <c r="AP4893" i="1"/>
  <c r="AO4893" i="1"/>
  <c r="AU4893" i="1" s="1"/>
  <c r="AN4893" i="1"/>
  <c r="AQ4893" i="1" s="1"/>
  <c r="AR4893" i="1" s="1"/>
  <c r="AS4893" i="1" s="1"/>
  <c r="AL4893" i="1"/>
  <c r="AG4893" i="1"/>
  <c r="Y4893" i="1"/>
  <c r="T4893" i="1"/>
  <c r="H4893" i="1"/>
  <c r="AY4891" i="1"/>
  <c r="AZ4891" i="1" s="1"/>
  <c r="AT4891" i="1"/>
  <c r="AP4891" i="1"/>
  <c r="AO4891" i="1"/>
  <c r="AU4891" i="1" s="1"/>
  <c r="AV4891" i="1" s="1"/>
  <c r="AW4891" i="1" s="1"/>
  <c r="AN4891" i="1"/>
  <c r="AL4891" i="1"/>
  <c r="AG4891" i="1"/>
  <c r="Y4891" i="1"/>
  <c r="T4891" i="1"/>
  <c r="H4891" i="1"/>
  <c r="AY4889" i="1"/>
  <c r="AZ4889" i="1" s="1"/>
  <c r="AU4889" i="1"/>
  <c r="AV4889" i="1" s="1"/>
  <c r="AT4889" i="1"/>
  <c r="AP4889" i="1"/>
  <c r="AO4889" i="1"/>
  <c r="AN4889" i="1"/>
  <c r="AQ4889" i="1" s="1"/>
  <c r="AL4889" i="1"/>
  <c r="AG4889" i="1"/>
  <c r="Y4889" i="1"/>
  <c r="T4889" i="1"/>
  <c r="H4889" i="1"/>
  <c r="AW4877" i="1"/>
  <c r="AV4877" i="1"/>
  <c r="AU4877" i="1"/>
  <c r="AT4877" i="1"/>
  <c r="AS4877" i="1"/>
  <c r="AR4877" i="1"/>
  <c r="AQ4877" i="1"/>
  <c r="AP4877" i="1"/>
  <c r="AO4877" i="1"/>
  <c r="AN4877" i="1"/>
  <c r="AM4877" i="1"/>
  <c r="AK4877" i="1"/>
  <c r="AJ4877" i="1"/>
  <c r="AI4877" i="1"/>
  <c r="AH4877" i="1"/>
  <c r="AF4877" i="1"/>
  <c r="AE4877" i="1"/>
  <c r="AD4877" i="1"/>
  <c r="AC4877" i="1"/>
  <c r="AB4877" i="1"/>
  <c r="AA4877" i="1"/>
  <c r="Z4877" i="1"/>
  <c r="X4877" i="1"/>
  <c r="W4877" i="1"/>
  <c r="V4877" i="1"/>
  <c r="U4877" i="1"/>
  <c r="S4877" i="1"/>
  <c r="R4877" i="1"/>
  <c r="Q4877" i="1"/>
  <c r="P4877" i="1"/>
  <c r="O4877" i="1"/>
  <c r="N4877" i="1"/>
  <c r="M4877" i="1"/>
  <c r="L4877" i="1"/>
  <c r="AW4876" i="1"/>
  <c r="AV4876" i="1"/>
  <c r="AU4876" i="1"/>
  <c r="AT4876" i="1"/>
  <c r="AS4876" i="1"/>
  <c r="AR4876" i="1"/>
  <c r="AQ4876" i="1"/>
  <c r="AP4876" i="1"/>
  <c r="AO4876" i="1"/>
  <c r="AN4876" i="1"/>
  <c r="AM4876" i="1"/>
  <c r="AK4876" i="1"/>
  <c r="AJ4876" i="1"/>
  <c r="AI4876" i="1"/>
  <c r="AH4876" i="1"/>
  <c r="AF4876" i="1"/>
  <c r="AE4876" i="1"/>
  <c r="AD4876" i="1"/>
  <c r="AC4876" i="1"/>
  <c r="AB4876" i="1"/>
  <c r="AA4876" i="1"/>
  <c r="Z4876" i="1"/>
  <c r="X4876" i="1"/>
  <c r="W4876" i="1"/>
  <c r="V4876" i="1"/>
  <c r="U4876" i="1"/>
  <c r="S4876" i="1"/>
  <c r="R4876" i="1"/>
  <c r="Q4876" i="1"/>
  <c r="P4876" i="1"/>
  <c r="O4876" i="1"/>
  <c r="N4876" i="1"/>
  <c r="M4876" i="1"/>
  <c r="L4876" i="1"/>
  <c r="AK4867" i="1"/>
  <c r="AA4867" i="1"/>
  <c r="V4867" i="1"/>
  <c r="U4867" i="1"/>
  <c r="P4867" i="1"/>
  <c r="M4867" i="1"/>
  <c r="AT4866" i="1"/>
  <c r="AT4867" i="1" s="1"/>
  <c r="AN4866" i="1"/>
  <c r="AN4867" i="1" s="1"/>
  <c r="AM4866" i="1"/>
  <c r="AM4867" i="1" s="1"/>
  <c r="AK4866" i="1"/>
  <c r="AJ4866" i="1"/>
  <c r="AJ4867" i="1" s="1"/>
  <c r="AI4866" i="1"/>
  <c r="AI4867" i="1" s="1"/>
  <c r="AH4866" i="1"/>
  <c r="AH4867" i="1" s="1"/>
  <c r="AF4866" i="1"/>
  <c r="AF4867" i="1" s="1"/>
  <c r="AE4866" i="1"/>
  <c r="AE4867" i="1" s="1"/>
  <c r="AD4866" i="1"/>
  <c r="AD4867" i="1" s="1"/>
  <c r="AC4866" i="1"/>
  <c r="AC4867" i="1" s="1"/>
  <c r="AB4866" i="1"/>
  <c r="AB4867" i="1" s="1"/>
  <c r="AA4866" i="1"/>
  <c r="Z4866" i="1"/>
  <c r="Z4867" i="1" s="1"/>
  <c r="X4866" i="1"/>
  <c r="X4867" i="1" s="1"/>
  <c r="W4866" i="1"/>
  <c r="W4867" i="1" s="1"/>
  <c r="V4866" i="1"/>
  <c r="U4866" i="1"/>
  <c r="S4866" i="1"/>
  <c r="S4867" i="1" s="1"/>
  <c r="R4866" i="1"/>
  <c r="R4867" i="1" s="1"/>
  <c r="Q4866" i="1"/>
  <c r="Q4867" i="1" s="1"/>
  <c r="P4866" i="1"/>
  <c r="O4866" i="1"/>
  <c r="O4867" i="1" s="1"/>
  <c r="N4866" i="1"/>
  <c r="N4867" i="1" s="1"/>
  <c r="M4866" i="1"/>
  <c r="L4866" i="1"/>
  <c r="L4867" i="1" s="1"/>
  <c r="AY4865" i="1"/>
  <c r="AZ4865" i="1" s="1"/>
  <c r="AT4865" i="1"/>
  <c r="AP4865" i="1"/>
  <c r="AP4866" i="1" s="1"/>
  <c r="AP4867" i="1" s="1"/>
  <c r="AO4865" i="1"/>
  <c r="AO4866" i="1" s="1"/>
  <c r="AO4867" i="1" s="1"/>
  <c r="AN4865" i="1"/>
  <c r="AQ4865" i="1" s="1"/>
  <c r="AL4865" i="1"/>
  <c r="AG4865" i="1"/>
  <c r="Y4865" i="1"/>
  <c r="T4865" i="1"/>
  <c r="H4865" i="1"/>
  <c r="AK4859" i="1"/>
  <c r="AJ4859" i="1"/>
  <c r="AF4859" i="1"/>
  <c r="AE4859" i="1"/>
  <c r="AD4859" i="1"/>
  <c r="AC4859" i="1"/>
  <c r="AB4859" i="1"/>
  <c r="AA4859" i="1"/>
  <c r="X4859" i="1"/>
  <c r="W4859" i="1"/>
  <c r="U4859" i="1"/>
  <c r="S4859" i="1"/>
  <c r="R4859" i="1"/>
  <c r="Q4859" i="1"/>
  <c r="P4859" i="1"/>
  <c r="O4859" i="1"/>
  <c r="N4859" i="1"/>
  <c r="M4859" i="1"/>
  <c r="L4859" i="1"/>
  <c r="AT4858" i="1"/>
  <c r="AM4858" i="1"/>
  <c r="AK4858" i="1"/>
  <c r="AJ4858" i="1"/>
  <c r="AI4858" i="1"/>
  <c r="AH4858" i="1"/>
  <c r="AF4858" i="1"/>
  <c r="AE4858" i="1"/>
  <c r="AD4858" i="1"/>
  <c r="AC4858" i="1"/>
  <c r="AB4858" i="1"/>
  <c r="AA4858" i="1"/>
  <c r="Z4858" i="1"/>
  <c r="X4858" i="1"/>
  <c r="W4858" i="1"/>
  <c r="V4858" i="1"/>
  <c r="U4858" i="1"/>
  <c r="S4858" i="1"/>
  <c r="R4858" i="1"/>
  <c r="Q4858" i="1"/>
  <c r="P4858" i="1"/>
  <c r="O4858" i="1"/>
  <c r="N4858" i="1"/>
  <c r="M4858" i="1"/>
  <c r="L4858" i="1"/>
  <c r="AM4855" i="1"/>
  <c r="AK4855" i="1"/>
  <c r="AJ4855" i="1"/>
  <c r="AI4855" i="1"/>
  <c r="AH4855" i="1"/>
  <c r="AF4855" i="1"/>
  <c r="AE4855" i="1"/>
  <c r="AD4855" i="1"/>
  <c r="AC4855" i="1"/>
  <c r="AB4855" i="1"/>
  <c r="AA4855" i="1"/>
  <c r="Z4855" i="1"/>
  <c r="X4855" i="1"/>
  <c r="W4855" i="1"/>
  <c r="V4855" i="1"/>
  <c r="U4855" i="1"/>
  <c r="S4855" i="1"/>
  <c r="R4855" i="1"/>
  <c r="Q4855" i="1"/>
  <c r="P4855" i="1"/>
  <c r="O4855" i="1"/>
  <c r="N4855" i="1"/>
  <c r="M4855" i="1"/>
  <c r="L4855" i="1"/>
  <c r="AY4854" i="1"/>
  <c r="AZ4854" i="1" s="1"/>
  <c r="H4854" i="1"/>
  <c r="AM4852" i="1"/>
  <c r="AM4859" i="1" s="1"/>
  <c r="AU4851" i="1"/>
  <c r="AU4855" i="1" s="1"/>
  <c r="AT4851" i="1"/>
  <c r="AT4855" i="1" s="1"/>
  <c r="AP4851" i="1"/>
  <c r="AP4858" i="1" s="1"/>
  <c r="AO4851" i="1"/>
  <c r="AO4855" i="1" s="1"/>
  <c r="AN4851" i="1"/>
  <c r="AN4855" i="1" s="1"/>
  <c r="AL4851" i="1"/>
  <c r="AG4851" i="1"/>
  <c r="Y4851" i="1"/>
  <c r="T4851" i="1"/>
  <c r="AM4850" i="1"/>
  <c r="AI4850" i="1"/>
  <c r="AI4852" i="1" s="1"/>
  <c r="AI4859" i="1" s="1"/>
  <c r="AH4850" i="1"/>
  <c r="Z4850" i="1"/>
  <c r="Z4852" i="1" s="1"/>
  <c r="Z4859" i="1" s="1"/>
  <c r="V4850" i="1"/>
  <c r="V4852" i="1" s="1"/>
  <c r="V4859" i="1" s="1"/>
  <c r="U4850" i="1"/>
  <c r="U4852" i="1" s="1"/>
  <c r="AT4849" i="1"/>
  <c r="AP4849" i="1"/>
  <c r="AP4850" i="1" s="1"/>
  <c r="AP4852" i="1" s="1"/>
  <c r="AP4859" i="1" s="1"/>
  <c r="AO4849" i="1"/>
  <c r="AU4849" i="1" s="1"/>
  <c r="AN4849" i="1"/>
  <c r="AQ4849" i="1" s="1"/>
  <c r="AT4848" i="1"/>
  <c r="AP4848" i="1"/>
  <c r="AR4848" i="1" s="1"/>
  <c r="AO4848" i="1"/>
  <c r="AU4848" i="1" s="1"/>
  <c r="AN4848" i="1"/>
  <c r="AQ4848" i="1" s="1"/>
  <c r="AY4847" i="1"/>
  <c r="AZ4847" i="1" s="1"/>
  <c r="H4847" i="1"/>
  <c r="AK4840" i="1"/>
  <c r="AJ4840" i="1"/>
  <c r="AF4840" i="1"/>
  <c r="AE4840" i="1"/>
  <c r="AD4840" i="1"/>
  <c r="AC4840" i="1"/>
  <c r="AB4840" i="1"/>
  <c r="AA4840" i="1"/>
  <c r="X4840" i="1"/>
  <c r="W4840" i="1"/>
  <c r="S4840" i="1"/>
  <c r="R4840" i="1"/>
  <c r="Q4840" i="1"/>
  <c r="P4840" i="1"/>
  <c r="O4840" i="1"/>
  <c r="N4840" i="1"/>
  <c r="M4840" i="1"/>
  <c r="L4840" i="1"/>
  <c r="AM4839" i="1"/>
  <c r="AK4839" i="1"/>
  <c r="AJ4839" i="1"/>
  <c r="AI4839" i="1"/>
  <c r="AH4839" i="1"/>
  <c r="AF4839" i="1"/>
  <c r="AE4839" i="1"/>
  <c r="AD4839" i="1"/>
  <c r="AC4839" i="1"/>
  <c r="AB4839" i="1"/>
  <c r="AA4839" i="1"/>
  <c r="Z4839" i="1"/>
  <c r="X4839" i="1"/>
  <c r="W4839" i="1"/>
  <c r="V4839" i="1"/>
  <c r="U4839" i="1"/>
  <c r="S4839" i="1"/>
  <c r="R4839" i="1"/>
  <c r="Q4839" i="1"/>
  <c r="P4839" i="1"/>
  <c r="O4839" i="1"/>
  <c r="N4839" i="1"/>
  <c r="M4839" i="1"/>
  <c r="L4839" i="1"/>
  <c r="AM4836" i="1"/>
  <c r="AK4836" i="1"/>
  <c r="AJ4836" i="1"/>
  <c r="AI4836" i="1"/>
  <c r="AH4836" i="1"/>
  <c r="AF4836" i="1"/>
  <c r="AE4836" i="1"/>
  <c r="AD4836" i="1"/>
  <c r="AC4836" i="1"/>
  <c r="AB4836" i="1"/>
  <c r="AA4836" i="1"/>
  <c r="Z4836" i="1"/>
  <c r="X4836" i="1"/>
  <c r="W4836" i="1"/>
  <c r="V4836" i="1"/>
  <c r="U4836" i="1"/>
  <c r="S4836" i="1"/>
  <c r="R4836" i="1"/>
  <c r="Q4836" i="1"/>
  <c r="P4836" i="1"/>
  <c r="O4836" i="1"/>
  <c r="N4836" i="1"/>
  <c r="M4836" i="1"/>
  <c r="L4836" i="1"/>
  <c r="AY4835" i="1"/>
  <c r="AZ4835" i="1" s="1"/>
  <c r="H4835" i="1"/>
  <c r="AY4834" i="1"/>
  <c r="AZ4834" i="1" s="1"/>
  <c r="H4834" i="1"/>
  <c r="AZ4833" i="1"/>
  <c r="AY4833" i="1"/>
  <c r="H4833" i="1"/>
  <c r="AY4832" i="1"/>
  <c r="AZ4832" i="1" s="1"/>
  <c r="H4832" i="1"/>
  <c r="AY4831" i="1"/>
  <c r="AZ4831" i="1" s="1"/>
  <c r="H4831" i="1"/>
  <c r="AY4830" i="1"/>
  <c r="AZ4830" i="1" s="1"/>
  <c r="H4830" i="1"/>
  <c r="AZ4829" i="1"/>
  <c r="AY4829" i="1"/>
  <c r="H4829" i="1"/>
  <c r="AZ4828" i="1"/>
  <c r="AY4828" i="1"/>
  <c r="H4828" i="1"/>
  <c r="AZ4827" i="1"/>
  <c r="AY4827" i="1"/>
  <c r="H4827" i="1"/>
  <c r="AY4826" i="1"/>
  <c r="AZ4826" i="1" s="1"/>
  <c r="H4826" i="1"/>
  <c r="AY4822" i="1"/>
  <c r="AZ4822" i="1" s="1"/>
  <c r="H4822" i="1"/>
  <c r="AY4821" i="1"/>
  <c r="AZ4821" i="1" s="1"/>
  <c r="H4821" i="1"/>
  <c r="AZ4820" i="1"/>
  <c r="AY4820" i="1"/>
  <c r="H4820" i="1"/>
  <c r="AY4819" i="1"/>
  <c r="AZ4819" i="1" s="1"/>
  <c r="H4819" i="1"/>
  <c r="AY4818" i="1"/>
  <c r="AZ4818" i="1" s="1"/>
  <c r="H4818" i="1"/>
  <c r="AY4817" i="1"/>
  <c r="AZ4817" i="1" s="1"/>
  <c r="H4817" i="1"/>
  <c r="AY4816" i="1"/>
  <c r="AZ4816" i="1" s="1"/>
  <c r="H4816" i="1"/>
  <c r="AY4815" i="1"/>
  <c r="AZ4815" i="1" s="1"/>
  <c r="H4815" i="1"/>
  <c r="AZ4814" i="1"/>
  <c r="AY4814" i="1"/>
  <c r="H4814" i="1"/>
  <c r="AY4813" i="1"/>
  <c r="AZ4813" i="1" s="1"/>
  <c r="H4813" i="1"/>
  <c r="AZ4812" i="1"/>
  <c r="AY4812" i="1"/>
  <c r="H4812" i="1"/>
  <c r="AY4811" i="1"/>
  <c r="AZ4811" i="1" s="1"/>
  <c r="H4811" i="1"/>
  <c r="AT4806" i="1"/>
  <c r="AP4806" i="1"/>
  <c r="AP4839" i="1" s="1"/>
  <c r="AO4806" i="1"/>
  <c r="AO4836" i="1" s="1"/>
  <c r="AN4806" i="1"/>
  <c r="AL4806" i="1"/>
  <c r="AG4806" i="1"/>
  <c r="Y4806" i="1"/>
  <c r="T4806" i="1"/>
  <c r="AO4805" i="1"/>
  <c r="AM4805" i="1"/>
  <c r="AM4807" i="1" s="1"/>
  <c r="AM4840" i="1" s="1"/>
  <c r="AI4805" i="1"/>
  <c r="AI4807" i="1" s="1"/>
  <c r="AI4840" i="1" s="1"/>
  <c r="AH4805" i="1"/>
  <c r="AH4807" i="1" s="1"/>
  <c r="Z4805" i="1"/>
  <c r="Z4807" i="1" s="1"/>
  <c r="Z4840" i="1" s="1"/>
  <c r="V4805" i="1"/>
  <c r="V4807" i="1" s="1"/>
  <c r="V4840" i="1" s="1"/>
  <c r="U4805" i="1"/>
  <c r="U4807" i="1" s="1"/>
  <c r="U4840" i="1" s="1"/>
  <c r="AT4804" i="1"/>
  <c r="AT4805" i="1" s="1"/>
  <c r="AT4807" i="1" s="1"/>
  <c r="AT4840" i="1" s="1"/>
  <c r="AP4804" i="1"/>
  <c r="AO4804" i="1"/>
  <c r="AU4804" i="1" s="1"/>
  <c r="AN4804" i="1"/>
  <c r="AQ4804" i="1" s="1"/>
  <c r="AR4804" i="1" s="1"/>
  <c r="AS4804" i="1" s="1"/>
  <c r="AU4803" i="1"/>
  <c r="AV4803" i="1" s="1"/>
  <c r="AT4803" i="1"/>
  <c r="AP4803" i="1"/>
  <c r="AP4805" i="1" s="1"/>
  <c r="AO4803" i="1"/>
  <c r="AN4803" i="1"/>
  <c r="AQ4803" i="1" s="1"/>
  <c r="AR4803" i="1" s="1"/>
  <c r="AR4805" i="1" s="1"/>
  <c r="AY4802" i="1"/>
  <c r="AZ4802" i="1" s="1"/>
  <c r="H4802" i="1"/>
  <c r="AM4795" i="1"/>
  <c r="AK4795" i="1"/>
  <c r="AJ4795" i="1"/>
  <c r="AF4795" i="1"/>
  <c r="AE4795" i="1"/>
  <c r="AD4795" i="1"/>
  <c r="AC4795" i="1"/>
  <c r="AB4795" i="1"/>
  <c r="AA4795" i="1"/>
  <c r="X4795" i="1"/>
  <c r="W4795" i="1"/>
  <c r="S4795" i="1"/>
  <c r="R4795" i="1"/>
  <c r="Q4795" i="1"/>
  <c r="P4795" i="1"/>
  <c r="O4795" i="1"/>
  <c r="N4795" i="1"/>
  <c r="M4795" i="1"/>
  <c r="L4795" i="1"/>
  <c r="AN4794" i="1"/>
  <c r="AM4794" i="1"/>
  <c r="AK4794" i="1"/>
  <c r="AJ4794" i="1"/>
  <c r="AI4794" i="1"/>
  <c r="AH4794" i="1"/>
  <c r="AF4794" i="1"/>
  <c r="AE4794" i="1"/>
  <c r="AD4794" i="1"/>
  <c r="AC4794" i="1"/>
  <c r="AB4794" i="1"/>
  <c r="AA4794" i="1"/>
  <c r="Z4794" i="1"/>
  <c r="X4794" i="1"/>
  <c r="W4794" i="1"/>
  <c r="V4794" i="1"/>
  <c r="U4794" i="1"/>
  <c r="S4794" i="1"/>
  <c r="R4794" i="1"/>
  <c r="Q4794" i="1"/>
  <c r="P4794" i="1"/>
  <c r="O4794" i="1"/>
  <c r="N4794" i="1"/>
  <c r="M4794" i="1"/>
  <c r="L4794" i="1"/>
  <c r="AM4791" i="1"/>
  <c r="AK4791" i="1"/>
  <c r="AJ4791" i="1"/>
  <c r="AI4791" i="1"/>
  <c r="AH4791" i="1"/>
  <c r="AF4791" i="1"/>
  <c r="AE4791" i="1"/>
  <c r="AD4791" i="1"/>
  <c r="AC4791" i="1"/>
  <c r="AB4791" i="1"/>
  <c r="AA4791" i="1"/>
  <c r="Z4791" i="1"/>
  <c r="X4791" i="1"/>
  <c r="W4791" i="1"/>
  <c r="V4791" i="1"/>
  <c r="U4791" i="1"/>
  <c r="S4791" i="1"/>
  <c r="R4791" i="1"/>
  <c r="Q4791" i="1"/>
  <c r="P4791" i="1"/>
  <c r="O4791" i="1"/>
  <c r="N4791" i="1"/>
  <c r="M4791" i="1"/>
  <c r="L4791" i="1"/>
  <c r="V4789" i="1"/>
  <c r="AT4788" i="1"/>
  <c r="AT4791" i="1" s="1"/>
  <c r="AQ4788" i="1"/>
  <c r="AP4788" i="1"/>
  <c r="AP4791" i="1" s="1"/>
  <c r="AO4788" i="1"/>
  <c r="AU4788" i="1" s="1"/>
  <c r="AN4788" i="1"/>
  <c r="AN4791" i="1" s="1"/>
  <c r="AL4788" i="1"/>
  <c r="AG4788" i="1"/>
  <c r="Y4788" i="1"/>
  <c r="T4788" i="1"/>
  <c r="AM4787" i="1"/>
  <c r="AM4789" i="1" s="1"/>
  <c r="AI4787" i="1"/>
  <c r="AH4787" i="1"/>
  <c r="AH4789" i="1" s="1"/>
  <c r="Z4787" i="1"/>
  <c r="Z4789" i="1" s="1"/>
  <c r="Z4795" i="1" s="1"/>
  <c r="V4787" i="1"/>
  <c r="U4787" i="1"/>
  <c r="U4789" i="1" s="1"/>
  <c r="U4795" i="1" s="1"/>
  <c r="AT4786" i="1"/>
  <c r="AV4786" i="1" s="1"/>
  <c r="AW4786" i="1" s="1"/>
  <c r="AP4786" i="1"/>
  <c r="AO4786" i="1"/>
  <c r="AU4786" i="1" s="1"/>
  <c r="AN4786" i="1"/>
  <c r="AQ4786" i="1" s="1"/>
  <c r="AR4786" i="1" s="1"/>
  <c r="AS4786" i="1" s="1"/>
  <c r="AU4785" i="1"/>
  <c r="AT4785" i="1"/>
  <c r="AP4785" i="1"/>
  <c r="AO4785" i="1"/>
  <c r="AN4785" i="1"/>
  <c r="AQ4785" i="1" s="1"/>
  <c r="AZ4784" i="1"/>
  <c r="AY4784" i="1"/>
  <c r="H4784" i="1"/>
  <c r="Z4773" i="1"/>
  <c r="U4773" i="1"/>
  <c r="R4773" i="1"/>
  <c r="AM4772" i="1"/>
  <c r="AM4773" i="1" s="1"/>
  <c r="AK4772" i="1"/>
  <c r="AK4773" i="1" s="1"/>
  <c r="AJ4772" i="1"/>
  <c r="AJ4773" i="1" s="1"/>
  <c r="AI4772" i="1"/>
  <c r="AI4773" i="1" s="1"/>
  <c r="AH4772" i="1"/>
  <c r="AH4773" i="1" s="1"/>
  <c r="AF4772" i="1"/>
  <c r="AF4773" i="1" s="1"/>
  <c r="AE4772" i="1"/>
  <c r="AE4773" i="1" s="1"/>
  <c r="AD4772" i="1"/>
  <c r="AD4773" i="1" s="1"/>
  <c r="AC4772" i="1"/>
  <c r="AC4773" i="1" s="1"/>
  <c r="AB4772" i="1"/>
  <c r="AB4773" i="1" s="1"/>
  <c r="AA4772" i="1"/>
  <c r="AA4773" i="1" s="1"/>
  <c r="Z4772" i="1"/>
  <c r="X4772" i="1"/>
  <c r="X4773" i="1" s="1"/>
  <c r="W4772" i="1"/>
  <c r="W4773" i="1" s="1"/>
  <c r="V4772" i="1"/>
  <c r="V4773" i="1" s="1"/>
  <c r="U4772" i="1"/>
  <c r="S4772" i="1"/>
  <c r="S4773" i="1" s="1"/>
  <c r="R4772" i="1"/>
  <c r="Q4772" i="1"/>
  <c r="Q4773" i="1" s="1"/>
  <c r="P4772" i="1"/>
  <c r="P4773" i="1" s="1"/>
  <c r="O4772" i="1"/>
  <c r="O4773" i="1" s="1"/>
  <c r="N4772" i="1"/>
  <c r="N4773" i="1" s="1"/>
  <c r="M4772" i="1"/>
  <c r="M4773" i="1" s="1"/>
  <c r="L4772" i="1"/>
  <c r="L4773" i="1" s="1"/>
  <c r="AZ4771" i="1"/>
  <c r="AY4771" i="1"/>
  <c r="AT4771" i="1"/>
  <c r="AP4771" i="1"/>
  <c r="AO4771" i="1"/>
  <c r="AU4771" i="1" s="1"/>
  <c r="AN4771" i="1"/>
  <c r="AQ4771" i="1" s="1"/>
  <c r="AL4771" i="1"/>
  <c r="AG4771" i="1"/>
  <c r="Y4771" i="1"/>
  <c r="T4771" i="1"/>
  <c r="H4771" i="1"/>
  <c r="AY4770" i="1"/>
  <c r="AZ4770" i="1" s="1"/>
  <c r="AT4770" i="1"/>
  <c r="AP4770" i="1"/>
  <c r="AO4770" i="1"/>
  <c r="AU4770" i="1" s="1"/>
  <c r="AN4770" i="1"/>
  <c r="AQ4770" i="1" s="1"/>
  <c r="AR4770" i="1" s="1"/>
  <c r="AS4770" i="1" s="1"/>
  <c r="AL4770" i="1"/>
  <c r="AG4770" i="1"/>
  <c r="Y4770" i="1"/>
  <c r="T4770" i="1"/>
  <c r="H4770" i="1"/>
  <c r="AY4769" i="1"/>
  <c r="AZ4769" i="1" s="1"/>
  <c r="AT4769" i="1"/>
  <c r="AP4769" i="1"/>
  <c r="AO4769" i="1"/>
  <c r="AO4772" i="1" s="1"/>
  <c r="AO4773" i="1" s="1"/>
  <c r="AN4769" i="1"/>
  <c r="AQ4769" i="1" s="1"/>
  <c r="AL4769" i="1"/>
  <c r="AG4769" i="1"/>
  <c r="Y4769" i="1"/>
  <c r="T4769" i="1"/>
  <c r="H4769" i="1"/>
  <c r="AF4758" i="1"/>
  <c r="P4758" i="1"/>
  <c r="AM4757" i="1"/>
  <c r="AK4757" i="1"/>
  <c r="AJ4757" i="1"/>
  <c r="AI4757" i="1"/>
  <c r="AI4758" i="1" s="1"/>
  <c r="AH4757" i="1"/>
  <c r="AF4757" i="1"/>
  <c r="AE4757" i="1"/>
  <c r="AE4758" i="1" s="1"/>
  <c r="AD4757" i="1"/>
  <c r="AC4757" i="1"/>
  <c r="AB4757" i="1"/>
  <c r="AA4757" i="1"/>
  <c r="Z4757" i="1"/>
  <c r="X4757" i="1"/>
  <c r="W4757" i="1"/>
  <c r="V4757" i="1"/>
  <c r="U4757" i="1"/>
  <c r="U4758" i="1" s="1"/>
  <c r="S4757" i="1"/>
  <c r="R4757" i="1"/>
  <c r="Q4757" i="1"/>
  <c r="Q4758" i="1" s="1"/>
  <c r="P4757" i="1"/>
  <c r="O4757" i="1"/>
  <c r="N4757" i="1"/>
  <c r="N4758" i="1" s="1"/>
  <c r="M4757" i="1"/>
  <c r="L4757" i="1"/>
  <c r="AZ4756" i="1"/>
  <c r="AY4756" i="1"/>
  <c r="AT4756" i="1"/>
  <c r="AT4757" i="1" s="1"/>
  <c r="AP4756" i="1"/>
  <c r="AP4757" i="1" s="1"/>
  <c r="AO4756" i="1"/>
  <c r="AN4756" i="1"/>
  <c r="AL4756" i="1"/>
  <c r="AG4756" i="1"/>
  <c r="Y4756" i="1"/>
  <c r="T4756" i="1"/>
  <c r="H4756" i="1"/>
  <c r="AM4752" i="1"/>
  <c r="AK4752" i="1"/>
  <c r="AK4758" i="1" s="1"/>
  <c r="AJ4752" i="1"/>
  <c r="AJ4758" i="1" s="1"/>
  <c r="AI4752" i="1"/>
  <c r="AH4752" i="1"/>
  <c r="AH4758" i="1" s="1"/>
  <c r="AF4752" i="1"/>
  <c r="AE4752" i="1"/>
  <c r="AD4752" i="1"/>
  <c r="AC4752" i="1"/>
  <c r="AB4752" i="1"/>
  <c r="AA4752" i="1"/>
  <c r="Z4752" i="1"/>
  <c r="Z4758" i="1" s="1"/>
  <c r="X4752" i="1"/>
  <c r="W4752" i="1"/>
  <c r="W4758" i="1" s="1"/>
  <c r="V4752" i="1"/>
  <c r="V4758" i="1" s="1"/>
  <c r="U4752" i="1"/>
  <c r="S4752" i="1"/>
  <c r="S4758" i="1" s="1"/>
  <c r="R4752" i="1"/>
  <c r="R4758" i="1" s="1"/>
  <c r="Q4752" i="1"/>
  <c r="P4752" i="1"/>
  <c r="O4752" i="1"/>
  <c r="O4758" i="1" s="1"/>
  <c r="N4752" i="1"/>
  <c r="M4752" i="1"/>
  <c r="L4752" i="1"/>
  <c r="L4758" i="1" s="1"/>
  <c r="AY4751" i="1"/>
  <c r="AZ4751" i="1" s="1"/>
  <c r="AU4751" i="1"/>
  <c r="AV4751" i="1" s="1"/>
  <c r="AT4751" i="1"/>
  <c r="AQ4751" i="1"/>
  <c r="AP4751" i="1"/>
  <c r="AO4751" i="1"/>
  <c r="AN4751" i="1"/>
  <c r="AL4751" i="1"/>
  <c r="AG4751" i="1"/>
  <c r="Y4751" i="1"/>
  <c r="T4751" i="1"/>
  <c r="H4751" i="1"/>
  <c r="AZ4750" i="1"/>
  <c r="AY4750" i="1"/>
  <c r="AV4750" i="1"/>
  <c r="AW4750" i="1" s="1"/>
  <c r="AT4750" i="1"/>
  <c r="AP4750" i="1"/>
  <c r="AO4750" i="1"/>
  <c r="AU4750" i="1" s="1"/>
  <c r="AN4750" i="1"/>
  <c r="AQ4750" i="1" s="1"/>
  <c r="AL4750" i="1"/>
  <c r="AG4750" i="1"/>
  <c r="Y4750" i="1"/>
  <c r="T4750" i="1"/>
  <c r="H4750" i="1"/>
  <c r="AM4744" i="1"/>
  <c r="AK4744" i="1"/>
  <c r="AJ4744" i="1"/>
  <c r="AI4744" i="1"/>
  <c r="AH4744" i="1"/>
  <c r="AF4744" i="1"/>
  <c r="AE4744" i="1"/>
  <c r="AD4744" i="1"/>
  <c r="AC4744" i="1"/>
  <c r="AB4744" i="1"/>
  <c r="AA4744" i="1"/>
  <c r="Z4744" i="1"/>
  <c r="X4744" i="1"/>
  <c r="W4744" i="1"/>
  <c r="V4744" i="1"/>
  <c r="U4744" i="1"/>
  <c r="S4744" i="1"/>
  <c r="R4744" i="1"/>
  <c r="Q4744" i="1"/>
  <c r="P4744" i="1"/>
  <c r="O4744" i="1"/>
  <c r="N4744" i="1"/>
  <c r="M4744" i="1"/>
  <c r="L4744" i="1"/>
  <c r="AM4739" i="1"/>
  <c r="X4739" i="1"/>
  <c r="AM4738" i="1"/>
  <c r="AK4738" i="1"/>
  <c r="AJ4738" i="1"/>
  <c r="AI4738" i="1"/>
  <c r="AH4738" i="1"/>
  <c r="AF4738" i="1"/>
  <c r="AE4738" i="1"/>
  <c r="AD4738" i="1"/>
  <c r="AC4738" i="1"/>
  <c r="AB4738" i="1"/>
  <c r="AB4739" i="1" s="1"/>
  <c r="AA4738" i="1"/>
  <c r="Z4738" i="1"/>
  <c r="X4738" i="1"/>
  <c r="W4738" i="1"/>
  <c r="V4738" i="1"/>
  <c r="U4738" i="1"/>
  <c r="S4738" i="1"/>
  <c r="R4738" i="1"/>
  <c r="Q4738" i="1"/>
  <c r="P4738" i="1"/>
  <c r="O4738" i="1"/>
  <c r="N4738" i="1"/>
  <c r="N4739" i="1" s="1"/>
  <c r="M4738" i="1"/>
  <c r="L4738" i="1"/>
  <c r="AY4737" i="1"/>
  <c r="AZ4737" i="1" s="1"/>
  <c r="AT4737" i="1"/>
  <c r="AP4737" i="1"/>
  <c r="AO4737" i="1"/>
  <c r="AU4737" i="1" s="1"/>
  <c r="AN4737" i="1"/>
  <c r="AQ4737" i="1" s="1"/>
  <c r="AR4737" i="1" s="1"/>
  <c r="AS4737" i="1" s="1"/>
  <c r="AL4737" i="1"/>
  <c r="AG4737" i="1"/>
  <c r="Y4737" i="1"/>
  <c r="T4737" i="1"/>
  <c r="H4737" i="1"/>
  <c r="AZ4736" i="1"/>
  <c r="AY4736" i="1"/>
  <c r="AT4736" i="1"/>
  <c r="AP4736" i="1"/>
  <c r="AO4736" i="1"/>
  <c r="AU4736" i="1" s="1"/>
  <c r="AV4736" i="1" s="1"/>
  <c r="AW4736" i="1" s="1"/>
  <c r="AN4736" i="1"/>
  <c r="AQ4736" i="1" s="1"/>
  <c r="AR4736" i="1" s="1"/>
  <c r="AS4736" i="1" s="1"/>
  <c r="AL4736" i="1"/>
  <c r="AG4736" i="1"/>
  <c r="Y4736" i="1"/>
  <c r="T4736" i="1"/>
  <c r="H4736" i="1"/>
  <c r="AZ4735" i="1"/>
  <c r="AY4735" i="1"/>
  <c r="AU4735" i="1"/>
  <c r="AV4735" i="1" s="1"/>
  <c r="AW4735" i="1" s="1"/>
  <c r="AT4735" i="1"/>
  <c r="AP4735" i="1"/>
  <c r="AO4735" i="1"/>
  <c r="AN4735" i="1"/>
  <c r="AQ4735" i="1" s="1"/>
  <c r="AR4735" i="1" s="1"/>
  <c r="AS4735" i="1" s="1"/>
  <c r="AL4735" i="1"/>
  <c r="AG4735" i="1"/>
  <c r="Y4735" i="1"/>
  <c r="T4735" i="1"/>
  <c r="H4735" i="1"/>
  <c r="AY4734" i="1"/>
  <c r="AZ4734" i="1" s="1"/>
  <c r="AT4734" i="1"/>
  <c r="AP4734" i="1"/>
  <c r="AO4734" i="1"/>
  <c r="AU4734" i="1" s="1"/>
  <c r="AV4734" i="1" s="1"/>
  <c r="AW4734" i="1" s="1"/>
  <c r="AN4734" i="1"/>
  <c r="AQ4734" i="1" s="1"/>
  <c r="AR4734" i="1" s="1"/>
  <c r="AS4734" i="1" s="1"/>
  <c r="AL4734" i="1"/>
  <c r="AG4734" i="1"/>
  <c r="Y4734" i="1"/>
  <c r="T4734" i="1"/>
  <c r="H4734" i="1"/>
  <c r="AY4733" i="1"/>
  <c r="AZ4733" i="1" s="1"/>
  <c r="AT4733" i="1"/>
  <c r="AP4733" i="1"/>
  <c r="AO4733" i="1"/>
  <c r="AU4733" i="1" s="1"/>
  <c r="AV4733" i="1" s="1"/>
  <c r="AW4733" i="1" s="1"/>
  <c r="AN4733" i="1"/>
  <c r="AQ4733" i="1" s="1"/>
  <c r="AR4733" i="1" s="1"/>
  <c r="AS4733" i="1" s="1"/>
  <c r="AL4733" i="1"/>
  <c r="AG4733" i="1"/>
  <c r="Y4733" i="1"/>
  <c r="T4733" i="1"/>
  <c r="H4733" i="1"/>
  <c r="AY4732" i="1"/>
  <c r="AZ4732" i="1" s="1"/>
  <c r="AT4732" i="1"/>
  <c r="AQ4732" i="1"/>
  <c r="AP4732" i="1"/>
  <c r="AO4732" i="1"/>
  <c r="AU4732" i="1" s="1"/>
  <c r="AV4732" i="1" s="1"/>
  <c r="AW4732" i="1" s="1"/>
  <c r="AN4732" i="1"/>
  <c r="AL4732" i="1"/>
  <c r="AG4732" i="1"/>
  <c r="Y4732" i="1"/>
  <c r="T4732" i="1"/>
  <c r="H4732" i="1"/>
  <c r="AY4731" i="1"/>
  <c r="AZ4731" i="1" s="1"/>
  <c r="AT4731" i="1"/>
  <c r="AP4731" i="1"/>
  <c r="AO4731" i="1"/>
  <c r="AU4731" i="1" s="1"/>
  <c r="AN4731" i="1"/>
  <c r="AQ4731" i="1" s="1"/>
  <c r="AL4731" i="1"/>
  <c r="AG4731" i="1"/>
  <c r="Y4731" i="1"/>
  <c r="T4731" i="1"/>
  <c r="H4731" i="1"/>
  <c r="AZ4730" i="1"/>
  <c r="AY4730" i="1"/>
  <c r="AT4730" i="1"/>
  <c r="AP4730" i="1"/>
  <c r="AO4730" i="1"/>
  <c r="AU4730" i="1" s="1"/>
  <c r="AN4730" i="1"/>
  <c r="AQ4730" i="1" s="1"/>
  <c r="AR4730" i="1" s="1"/>
  <c r="AS4730" i="1" s="1"/>
  <c r="AL4730" i="1"/>
  <c r="AG4730" i="1"/>
  <c r="Y4730" i="1"/>
  <c r="T4730" i="1"/>
  <c r="H4730" i="1"/>
  <c r="AY4729" i="1"/>
  <c r="AZ4729" i="1" s="1"/>
  <c r="AT4729" i="1"/>
  <c r="AS4729" i="1"/>
  <c r="AQ4729" i="1"/>
  <c r="AP4729" i="1"/>
  <c r="AR4729" i="1" s="1"/>
  <c r="AO4729" i="1"/>
  <c r="AU4729" i="1" s="1"/>
  <c r="AV4729" i="1" s="1"/>
  <c r="AW4729" i="1" s="1"/>
  <c r="AN4729" i="1"/>
  <c r="AL4729" i="1"/>
  <c r="AG4729" i="1"/>
  <c r="Y4729" i="1"/>
  <c r="T4729" i="1"/>
  <c r="H4729" i="1"/>
  <c r="AY4728" i="1"/>
  <c r="AZ4728" i="1" s="1"/>
  <c r="AT4728" i="1"/>
  <c r="AP4728" i="1"/>
  <c r="AO4728" i="1"/>
  <c r="AU4728" i="1" s="1"/>
  <c r="AN4728" i="1"/>
  <c r="AQ4728" i="1" s="1"/>
  <c r="AR4728" i="1" s="1"/>
  <c r="AS4728" i="1" s="1"/>
  <c r="AL4728" i="1"/>
  <c r="AG4728" i="1"/>
  <c r="Y4728" i="1"/>
  <c r="T4728" i="1"/>
  <c r="H4728" i="1"/>
  <c r="AY4727" i="1"/>
  <c r="AZ4727" i="1" s="1"/>
  <c r="AT4727" i="1"/>
  <c r="AP4727" i="1"/>
  <c r="AO4727" i="1"/>
  <c r="AU4727" i="1" s="1"/>
  <c r="AN4727" i="1"/>
  <c r="AQ4727" i="1" s="1"/>
  <c r="AL4727" i="1"/>
  <c r="AG4727" i="1"/>
  <c r="Y4727" i="1"/>
  <c r="T4727" i="1"/>
  <c r="H4727" i="1"/>
  <c r="AZ4726" i="1"/>
  <c r="AY4726" i="1"/>
  <c r="AT4726" i="1"/>
  <c r="AP4726" i="1"/>
  <c r="AO4726" i="1"/>
  <c r="AU4726" i="1" s="1"/>
  <c r="AN4726" i="1"/>
  <c r="AQ4726" i="1" s="1"/>
  <c r="AR4726" i="1" s="1"/>
  <c r="AS4726" i="1" s="1"/>
  <c r="AL4726" i="1"/>
  <c r="AG4726" i="1"/>
  <c r="Y4726" i="1"/>
  <c r="T4726" i="1"/>
  <c r="H4726" i="1"/>
  <c r="AY4725" i="1"/>
  <c r="AZ4725" i="1" s="1"/>
  <c r="AU4725" i="1"/>
  <c r="AV4725" i="1" s="1"/>
  <c r="AW4725" i="1" s="1"/>
  <c r="AT4725" i="1"/>
  <c r="AP4725" i="1"/>
  <c r="AO4725" i="1"/>
  <c r="AN4725" i="1"/>
  <c r="AQ4725" i="1" s="1"/>
  <c r="AL4725" i="1"/>
  <c r="AG4725" i="1"/>
  <c r="Y4725" i="1"/>
  <c r="T4725" i="1"/>
  <c r="H4725" i="1"/>
  <c r="AZ4724" i="1"/>
  <c r="AY4724" i="1"/>
  <c r="AU4724" i="1"/>
  <c r="AT4724" i="1"/>
  <c r="AP4724" i="1"/>
  <c r="AO4724" i="1"/>
  <c r="AN4724" i="1"/>
  <c r="AQ4724" i="1" s="1"/>
  <c r="AL4724" i="1"/>
  <c r="AG4724" i="1"/>
  <c r="Y4724" i="1"/>
  <c r="T4724" i="1"/>
  <c r="H4724" i="1"/>
  <c r="AY4723" i="1"/>
  <c r="AZ4723" i="1" s="1"/>
  <c r="AU4723" i="1"/>
  <c r="AV4723" i="1" s="1"/>
  <c r="AW4723" i="1" s="1"/>
  <c r="AT4723" i="1"/>
  <c r="AP4723" i="1"/>
  <c r="AO4723" i="1"/>
  <c r="AN4723" i="1"/>
  <c r="AQ4723" i="1" s="1"/>
  <c r="AL4723" i="1"/>
  <c r="AG4723" i="1"/>
  <c r="Y4723" i="1"/>
  <c r="T4723" i="1"/>
  <c r="H4723" i="1"/>
  <c r="AY4722" i="1"/>
  <c r="AZ4722" i="1" s="1"/>
  <c r="AT4722" i="1"/>
  <c r="AR4722" i="1"/>
  <c r="AS4722" i="1" s="1"/>
  <c r="AQ4722" i="1"/>
  <c r="AP4722" i="1"/>
  <c r="AO4722" i="1"/>
  <c r="AU4722" i="1" s="1"/>
  <c r="AV4722" i="1" s="1"/>
  <c r="AW4722" i="1" s="1"/>
  <c r="AN4722" i="1"/>
  <c r="AL4722" i="1"/>
  <c r="AG4722" i="1"/>
  <c r="Y4722" i="1"/>
  <c r="T4722" i="1"/>
  <c r="H4722" i="1"/>
  <c r="AY4721" i="1"/>
  <c r="AZ4721" i="1" s="1"/>
  <c r="AT4721" i="1"/>
  <c r="AP4721" i="1"/>
  <c r="AO4721" i="1"/>
  <c r="AU4721" i="1" s="1"/>
  <c r="AN4721" i="1"/>
  <c r="AQ4721" i="1" s="1"/>
  <c r="AL4721" i="1"/>
  <c r="AG4721" i="1"/>
  <c r="Y4721" i="1"/>
  <c r="T4721" i="1"/>
  <c r="H4721" i="1"/>
  <c r="AZ4720" i="1"/>
  <c r="AY4720" i="1"/>
  <c r="AV4720" i="1"/>
  <c r="AW4720" i="1" s="1"/>
  <c r="AT4720" i="1"/>
  <c r="AP4720" i="1"/>
  <c r="AO4720" i="1"/>
  <c r="AU4720" i="1" s="1"/>
  <c r="AN4720" i="1"/>
  <c r="AQ4720" i="1" s="1"/>
  <c r="AL4720" i="1"/>
  <c r="AG4720" i="1"/>
  <c r="Y4720" i="1"/>
  <c r="T4720" i="1"/>
  <c r="H4720" i="1"/>
  <c r="AY4719" i="1"/>
  <c r="AZ4719" i="1" s="1"/>
  <c r="AU4719" i="1"/>
  <c r="AV4719" i="1" s="1"/>
  <c r="AW4719" i="1" s="1"/>
  <c r="AT4719" i="1"/>
  <c r="AP4719" i="1"/>
  <c r="AO4719" i="1"/>
  <c r="AN4719" i="1"/>
  <c r="AQ4719" i="1" s="1"/>
  <c r="AR4719" i="1" s="1"/>
  <c r="AS4719" i="1" s="1"/>
  <c r="AL4719" i="1"/>
  <c r="AG4719" i="1"/>
  <c r="Y4719" i="1"/>
  <c r="T4719" i="1"/>
  <c r="H4719" i="1"/>
  <c r="AY4718" i="1"/>
  <c r="AZ4718" i="1" s="1"/>
  <c r="AT4718" i="1"/>
  <c r="AP4718" i="1"/>
  <c r="AO4718" i="1"/>
  <c r="AU4718" i="1" s="1"/>
  <c r="AV4718" i="1" s="1"/>
  <c r="AW4718" i="1" s="1"/>
  <c r="AN4718" i="1"/>
  <c r="AQ4718" i="1" s="1"/>
  <c r="AL4718" i="1"/>
  <c r="AG4718" i="1"/>
  <c r="Y4718" i="1"/>
  <c r="T4718" i="1"/>
  <c r="H4718" i="1"/>
  <c r="AZ4717" i="1"/>
  <c r="AY4717" i="1"/>
  <c r="AT4717" i="1"/>
  <c r="AV4717" i="1" s="1"/>
  <c r="AW4717" i="1" s="1"/>
  <c r="AP4717" i="1"/>
  <c r="AO4717" i="1"/>
  <c r="AU4717" i="1" s="1"/>
  <c r="AN4717" i="1"/>
  <c r="AQ4717" i="1" s="1"/>
  <c r="AR4717" i="1" s="1"/>
  <c r="AS4717" i="1" s="1"/>
  <c r="AL4717" i="1"/>
  <c r="AG4717" i="1"/>
  <c r="Y4717" i="1"/>
  <c r="T4717" i="1"/>
  <c r="H4717" i="1"/>
  <c r="AY4716" i="1"/>
  <c r="AZ4716" i="1" s="1"/>
  <c r="AU4716" i="1"/>
  <c r="AV4716" i="1" s="1"/>
  <c r="AW4716" i="1" s="1"/>
  <c r="AT4716" i="1"/>
  <c r="AP4716" i="1"/>
  <c r="AO4716" i="1"/>
  <c r="AN4716" i="1"/>
  <c r="AQ4716" i="1" s="1"/>
  <c r="AR4716" i="1" s="1"/>
  <c r="AS4716" i="1" s="1"/>
  <c r="AL4716" i="1"/>
  <c r="AG4716" i="1"/>
  <c r="Y4716" i="1"/>
  <c r="T4716" i="1"/>
  <c r="H4716" i="1"/>
  <c r="AY4715" i="1"/>
  <c r="AZ4715" i="1" s="1"/>
  <c r="AT4715" i="1"/>
  <c r="AQ4715" i="1"/>
  <c r="AP4715" i="1"/>
  <c r="AO4715" i="1"/>
  <c r="AU4715" i="1" s="1"/>
  <c r="AV4715" i="1" s="1"/>
  <c r="AW4715" i="1" s="1"/>
  <c r="AN4715" i="1"/>
  <c r="AL4715" i="1"/>
  <c r="AG4715" i="1"/>
  <c r="Y4715" i="1"/>
  <c r="T4715" i="1"/>
  <c r="H4715" i="1"/>
  <c r="AZ4714" i="1"/>
  <c r="AY4714" i="1"/>
  <c r="AT4714" i="1"/>
  <c r="AQ4714" i="1"/>
  <c r="AP4714" i="1"/>
  <c r="AR4714" i="1" s="1"/>
  <c r="AS4714" i="1" s="1"/>
  <c r="AO4714" i="1"/>
  <c r="AU4714" i="1" s="1"/>
  <c r="AV4714" i="1" s="1"/>
  <c r="AW4714" i="1" s="1"/>
  <c r="AN4714" i="1"/>
  <c r="AL4714" i="1"/>
  <c r="AG4714" i="1"/>
  <c r="Y4714" i="1"/>
  <c r="T4714" i="1"/>
  <c r="H4714" i="1"/>
  <c r="AY4713" i="1"/>
  <c r="AZ4713" i="1" s="1"/>
  <c r="AT4713" i="1"/>
  <c r="AP4713" i="1"/>
  <c r="AO4713" i="1"/>
  <c r="AN4713" i="1"/>
  <c r="AL4713" i="1"/>
  <c r="AG4713" i="1"/>
  <c r="Y4713" i="1"/>
  <c r="T4713" i="1"/>
  <c r="H4713" i="1"/>
  <c r="AZ4712" i="1"/>
  <c r="AY4712" i="1"/>
  <c r="AT4712" i="1"/>
  <c r="AQ4712" i="1"/>
  <c r="AP4712" i="1"/>
  <c r="AO4712" i="1"/>
  <c r="AU4712" i="1" s="1"/>
  <c r="AN4712" i="1"/>
  <c r="AL4712" i="1"/>
  <c r="AG4712" i="1"/>
  <c r="Y4712" i="1"/>
  <c r="T4712" i="1"/>
  <c r="H4712" i="1"/>
  <c r="AM4708" i="1"/>
  <c r="AK4708" i="1"/>
  <c r="AJ4708" i="1"/>
  <c r="AI4708" i="1"/>
  <c r="AI4739" i="1" s="1"/>
  <c r="AH4708" i="1"/>
  <c r="AF4708" i="1"/>
  <c r="AF4739" i="1" s="1"/>
  <c r="AE4708" i="1"/>
  <c r="AD4708" i="1"/>
  <c r="AC4708" i="1"/>
  <c r="AB4708" i="1"/>
  <c r="AA4708" i="1"/>
  <c r="Z4708" i="1"/>
  <c r="X4708" i="1"/>
  <c r="W4708" i="1"/>
  <c r="V4708" i="1"/>
  <c r="V4739" i="1" s="1"/>
  <c r="U4708" i="1"/>
  <c r="U4739" i="1" s="1"/>
  <c r="S4708" i="1"/>
  <c r="R4708" i="1"/>
  <c r="R4739" i="1" s="1"/>
  <c r="Q4708" i="1"/>
  <c r="P4708" i="1"/>
  <c r="O4708" i="1"/>
  <c r="N4708" i="1"/>
  <c r="M4708" i="1"/>
  <c r="L4708" i="1"/>
  <c r="L4739" i="1" s="1"/>
  <c r="AY4707" i="1"/>
  <c r="AZ4707" i="1" s="1"/>
  <c r="AT4707" i="1"/>
  <c r="AV4707" i="1" s="1"/>
  <c r="AW4707" i="1" s="1"/>
  <c r="AP4707" i="1"/>
  <c r="AO4707" i="1"/>
  <c r="AU4707" i="1" s="1"/>
  <c r="AN4707" i="1"/>
  <c r="AQ4707" i="1" s="1"/>
  <c r="AL4707" i="1"/>
  <c r="AG4707" i="1"/>
  <c r="Y4707" i="1"/>
  <c r="T4707" i="1"/>
  <c r="H4707" i="1"/>
  <c r="AY4706" i="1"/>
  <c r="AZ4706" i="1" s="1"/>
  <c r="AU4706" i="1"/>
  <c r="AV4706" i="1" s="1"/>
  <c r="AW4706" i="1" s="1"/>
  <c r="AT4706" i="1"/>
  <c r="AP4706" i="1"/>
  <c r="AO4706" i="1"/>
  <c r="AN4706" i="1"/>
  <c r="AQ4706" i="1" s="1"/>
  <c r="AL4706" i="1"/>
  <c r="AG4706" i="1"/>
  <c r="Y4706" i="1"/>
  <c r="T4706" i="1"/>
  <c r="H4706" i="1"/>
  <c r="AY4705" i="1"/>
  <c r="AZ4705" i="1" s="1"/>
  <c r="AT4705" i="1"/>
  <c r="AQ4705" i="1"/>
  <c r="AR4705" i="1" s="1"/>
  <c r="AS4705" i="1" s="1"/>
  <c r="AP4705" i="1"/>
  <c r="AO4705" i="1"/>
  <c r="AU4705" i="1" s="1"/>
  <c r="AV4705" i="1" s="1"/>
  <c r="AW4705" i="1" s="1"/>
  <c r="AN4705" i="1"/>
  <c r="AL4705" i="1"/>
  <c r="AG4705" i="1"/>
  <c r="Y4705" i="1"/>
  <c r="T4705" i="1"/>
  <c r="H4705" i="1"/>
  <c r="AZ4704" i="1"/>
  <c r="AY4704" i="1"/>
  <c r="AT4704" i="1"/>
  <c r="AP4704" i="1"/>
  <c r="AO4704" i="1"/>
  <c r="AN4704" i="1"/>
  <c r="AL4704" i="1"/>
  <c r="AG4704" i="1"/>
  <c r="Y4704" i="1"/>
  <c r="T4704" i="1"/>
  <c r="H4704" i="1"/>
  <c r="AY4703" i="1"/>
  <c r="AZ4703" i="1" s="1"/>
  <c r="AT4703" i="1"/>
  <c r="AV4703" i="1" s="1"/>
  <c r="AW4703" i="1" s="1"/>
  <c r="AQ4703" i="1"/>
  <c r="AP4703" i="1"/>
  <c r="AO4703" i="1"/>
  <c r="AU4703" i="1" s="1"/>
  <c r="AN4703" i="1"/>
  <c r="AL4703" i="1"/>
  <c r="AG4703" i="1"/>
  <c r="Y4703" i="1"/>
  <c r="T4703" i="1"/>
  <c r="H4703" i="1"/>
  <c r="AY4702" i="1"/>
  <c r="AZ4702" i="1" s="1"/>
  <c r="AT4702" i="1"/>
  <c r="AR4702" i="1"/>
  <c r="AS4702" i="1" s="1"/>
  <c r="AQ4702" i="1"/>
  <c r="AP4702" i="1"/>
  <c r="AO4702" i="1"/>
  <c r="AU4702" i="1" s="1"/>
  <c r="AV4702" i="1" s="1"/>
  <c r="AW4702" i="1" s="1"/>
  <c r="AN4702" i="1"/>
  <c r="AL4702" i="1"/>
  <c r="AG4702" i="1"/>
  <c r="Y4702" i="1"/>
  <c r="T4702" i="1"/>
  <c r="H4702" i="1"/>
  <c r="AY4701" i="1"/>
  <c r="AZ4701" i="1" s="1"/>
  <c r="AT4701" i="1"/>
  <c r="AR4701" i="1"/>
  <c r="AS4701" i="1" s="1"/>
  <c r="AP4701" i="1"/>
  <c r="AO4701" i="1"/>
  <c r="AU4701" i="1" s="1"/>
  <c r="AN4701" i="1"/>
  <c r="AQ4701" i="1" s="1"/>
  <c r="AL4701" i="1"/>
  <c r="AG4701" i="1"/>
  <c r="Y4701" i="1"/>
  <c r="T4701" i="1"/>
  <c r="H4701" i="1"/>
  <c r="AZ4700" i="1"/>
  <c r="AY4700" i="1"/>
  <c r="AU4700" i="1"/>
  <c r="AV4700" i="1" s="1"/>
  <c r="AW4700" i="1" s="1"/>
  <c r="AT4700" i="1"/>
  <c r="AP4700" i="1"/>
  <c r="AO4700" i="1"/>
  <c r="AN4700" i="1"/>
  <c r="AQ4700" i="1" s="1"/>
  <c r="AL4700" i="1"/>
  <c r="AG4700" i="1"/>
  <c r="Y4700" i="1"/>
  <c r="T4700" i="1"/>
  <c r="H4700" i="1"/>
  <c r="AY4699" i="1"/>
  <c r="AZ4699" i="1" s="1"/>
  <c r="AT4699" i="1"/>
  <c r="AQ4699" i="1"/>
  <c r="AP4699" i="1"/>
  <c r="AO4699" i="1"/>
  <c r="AU4699" i="1" s="1"/>
  <c r="AN4699" i="1"/>
  <c r="AL4699" i="1"/>
  <c r="AG4699" i="1"/>
  <c r="Y4699" i="1"/>
  <c r="T4699" i="1"/>
  <c r="H4699" i="1"/>
  <c r="AY4698" i="1"/>
  <c r="AZ4698" i="1" s="1"/>
  <c r="AU4698" i="1"/>
  <c r="AV4698" i="1" s="1"/>
  <c r="AW4698" i="1" s="1"/>
  <c r="AT4698" i="1"/>
  <c r="AQ4698" i="1"/>
  <c r="AP4698" i="1"/>
  <c r="AO4698" i="1"/>
  <c r="AN4698" i="1"/>
  <c r="AL4698" i="1"/>
  <c r="AG4698" i="1"/>
  <c r="Y4698" i="1"/>
  <c r="T4698" i="1"/>
  <c r="H4698" i="1"/>
  <c r="AY4697" i="1"/>
  <c r="AZ4697" i="1" s="1"/>
  <c r="AU4697" i="1"/>
  <c r="AV4697" i="1" s="1"/>
  <c r="AW4697" i="1" s="1"/>
  <c r="AT4697" i="1"/>
  <c r="AQ4697" i="1"/>
  <c r="AR4697" i="1" s="1"/>
  <c r="AS4697" i="1" s="1"/>
  <c r="AP4697" i="1"/>
  <c r="AO4697" i="1"/>
  <c r="AN4697" i="1"/>
  <c r="AL4697" i="1"/>
  <c r="AG4697" i="1"/>
  <c r="Y4697" i="1"/>
  <c r="T4697" i="1"/>
  <c r="H4697" i="1"/>
  <c r="AY4696" i="1"/>
  <c r="AZ4696" i="1" s="1"/>
  <c r="AT4696" i="1"/>
  <c r="AV4696" i="1" s="1"/>
  <c r="AW4696" i="1" s="1"/>
  <c r="AP4696" i="1"/>
  <c r="AO4696" i="1"/>
  <c r="AU4696" i="1" s="1"/>
  <c r="AN4696" i="1"/>
  <c r="AQ4696" i="1" s="1"/>
  <c r="AL4696" i="1"/>
  <c r="AG4696" i="1"/>
  <c r="Y4696" i="1"/>
  <c r="T4696" i="1"/>
  <c r="H4696" i="1"/>
  <c r="AY4695" i="1"/>
  <c r="AZ4695" i="1" s="1"/>
  <c r="AU4695" i="1"/>
  <c r="AT4695" i="1"/>
  <c r="AR4695" i="1"/>
  <c r="AS4695" i="1" s="1"/>
  <c r="AP4695" i="1"/>
  <c r="AO4695" i="1"/>
  <c r="AN4695" i="1"/>
  <c r="AQ4695" i="1" s="1"/>
  <c r="AL4695" i="1"/>
  <c r="AG4695" i="1"/>
  <c r="Y4695" i="1"/>
  <c r="T4695" i="1"/>
  <c r="H4695" i="1"/>
  <c r="AY4694" i="1"/>
  <c r="AZ4694" i="1" s="1"/>
  <c r="AT4694" i="1"/>
  <c r="AP4694" i="1"/>
  <c r="AO4694" i="1"/>
  <c r="AU4694" i="1" s="1"/>
  <c r="AN4694" i="1"/>
  <c r="AQ4694" i="1" s="1"/>
  <c r="AR4694" i="1" s="1"/>
  <c r="AS4694" i="1" s="1"/>
  <c r="AL4694" i="1"/>
  <c r="AG4694" i="1"/>
  <c r="Y4694" i="1"/>
  <c r="T4694" i="1"/>
  <c r="H4694" i="1"/>
  <c r="AY4693" i="1"/>
  <c r="AZ4693" i="1" s="1"/>
  <c r="AU4693" i="1"/>
  <c r="AV4693" i="1" s="1"/>
  <c r="AW4693" i="1" s="1"/>
  <c r="AT4693" i="1"/>
  <c r="AR4693" i="1"/>
  <c r="AS4693" i="1" s="1"/>
  <c r="AQ4693" i="1"/>
  <c r="AP4693" i="1"/>
  <c r="AO4693" i="1"/>
  <c r="AN4693" i="1"/>
  <c r="AL4693" i="1"/>
  <c r="AG4693" i="1"/>
  <c r="Y4693" i="1"/>
  <c r="T4693" i="1"/>
  <c r="H4693" i="1"/>
  <c r="AY4692" i="1"/>
  <c r="AZ4692" i="1" s="1"/>
  <c r="AT4692" i="1"/>
  <c r="AP4692" i="1"/>
  <c r="AO4692" i="1"/>
  <c r="AU4692" i="1" s="1"/>
  <c r="AV4692" i="1" s="1"/>
  <c r="AW4692" i="1" s="1"/>
  <c r="AN4692" i="1"/>
  <c r="AQ4692" i="1" s="1"/>
  <c r="AL4692" i="1"/>
  <c r="AG4692" i="1"/>
  <c r="Y4692" i="1"/>
  <c r="T4692" i="1"/>
  <c r="H4692" i="1"/>
  <c r="AY4691" i="1"/>
  <c r="AZ4691" i="1" s="1"/>
  <c r="AT4691" i="1"/>
  <c r="AP4691" i="1"/>
  <c r="AO4691" i="1"/>
  <c r="AU4691" i="1" s="1"/>
  <c r="AN4691" i="1"/>
  <c r="AQ4691" i="1" s="1"/>
  <c r="AL4691" i="1"/>
  <c r="AG4691" i="1"/>
  <c r="Y4691" i="1"/>
  <c r="T4691" i="1"/>
  <c r="H4691" i="1"/>
  <c r="AZ4690" i="1"/>
  <c r="AY4690" i="1"/>
  <c r="AU4690" i="1"/>
  <c r="AV4690" i="1" s="1"/>
  <c r="AW4690" i="1" s="1"/>
  <c r="AT4690" i="1"/>
  <c r="AP4690" i="1"/>
  <c r="AO4690" i="1"/>
  <c r="AN4690" i="1"/>
  <c r="AQ4690" i="1" s="1"/>
  <c r="AL4690" i="1"/>
  <c r="AG4690" i="1"/>
  <c r="Y4690" i="1"/>
  <c r="T4690" i="1"/>
  <c r="H4690" i="1"/>
  <c r="AY4689" i="1"/>
  <c r="AZ4689" i="1" s="1"/>
  <c r="AT4689" i="1"/>
  <c r="AP4689" i="1"/>
  <c r="AO4689" i="1"/>
  <c r="AU4689" i="1" s="1"/>
  <c r="AV4689" i="1" s="1"/>
  <c r="AW4689" i="1" s="1"/>
  <c r="AN4689" i="1"/>
  <c r="AQ4689" i="1" s="1"/>
  <c r="AR4689" i="1" s="1"/>
  <c r="AS4689" i="1" s="1"/>
  <c r="AL4689" i="1"/>
  <c r="AG4689" i="1"/>
  <c r="Y4689" i="1"/>
  <c r="T4689" i="1"/>
  <c r="H4689" i="1"/>
  <c r="AY4688" i="1"/>
  <c r="AZ4688" i="1" s="1"/>
  <c r="AT4688" i="1"/>
  <c r="AP4688" i="1"/>
  <c r="AO4688" i="1"/>
  <c r="AU4688" i="1" s="1"/>
  <c r="AN4688" i="1"/>
  <c r="AQ4688" i="1" s="1"/>
  <c r="AL4688" i="1"/>
  <c r="AG4688" i="1"/>
  <c r="Y4688" i="1"/>
  <c r="T4688" i="1"/>
  <c r="H4688" i="1"/>
  <c r="AZ4687" i="1"/>
  <c r="AY4687" i="1"/>
  <c r="AV4687" i="1"/>
  <c r="AW4687" i="1" s="1"/>
  <c r="AT4687" i="1"/>
  <c r="AQ4687" i="1"/>
  <c r="AR4687" i="1" s="1"/>
  <c r="AS4687" i="1" s="1"/>
  <c r="AP4687" i="1"/>
  <c r="AO4687" i="1"/>
  <c r="AU4687" i="1" s="1"/>
  <c r="AN4687" i="1"/>
  <c r="AL4687" i="1"/>
  <c r="AG4687" i="1"/>
  <c r="Y4687" i="1"/>
  <c r="T4687" i="1"/>
  <c r="H4687" i="1"/>
  <c r="AY4686" i="1"/>
  <c r="AZ4686" i="1" s="1"/>
  <c r="AT4686" i="1"/>
  <c r="AQ4686" i="1"/>
  <c r="AR4686" i="1" s="1"/>
  <c r="AS4686" i="1" s="1"/>
  <c r="AP4686" i="1"/>
  <c r="AO4686" i="1"/>
  <c r="AU4686" i="1" s="1"/>
  <c r="AN4686" i="1"/>
  <c r="AL4686" i="1"/>
  <c r="AG4686" i="1"/>
  <c r="Y4686" i="1"/>
  <c r="T4686" i="1"/>
  <c r="H4686" i="1"/>
  <c r="AY4685" i="1"/>
  <c r="AZ4685" i="1" s="1"/>
  <c r="AT4685" i="1"/>
  <c r="AV4685" i="1" s="1"/>
  <c r="AW4685" i="1" s="1"/>
  <c r="AP4685" i="1"/>
  <c r="AO4685" i="1"/>
  <c r="AU4685" i="1" s="1"/>
  <c r="AN4685" i="1"/>
  <c r="AQ4685" i="1" s="1"/>
  <c r="AR4685" i="1" s="1"/>
  <c r="AS4685" i="1" s="1"/>
  <c r="AL4685" i="1"/>
  <c r="AG4685" i="1"/>
  <c r="Y4685" i="1"/>
  <c r="T4685" i="1"/>
  <c r="H4685" i="1"/>
  <c r="AY4684" i="1"/>
  <c r="AZ4684" i="1" s="1"/>
  <c r="AT4684" i="1"/>
  <c r="AP4684" i="1"/>
  <c r="AO4684" i="1"/>
  <c r="AU4684" i="1" s="1"/>
  <c r="AN4684" i="1"/>
  <c r="AQ4684" i="1" s="1"/>
  <c r="AL4684" i="1"/>
  <c r="AG4684" i="1"/>
  <c r="Y4684" i="1"/>
  <c r="T4684" i="1"/>
  <c r="H4684" i="1"/>
  <c r="AY4683" i="1"/>
  <c r="AZ4683" i="1" s="1"/>
  <c r="AT4683" i="1"/>
  <c r="AR4683" i="1"/>
  <c r="AS4683" i="1" s="1"/>
  <c r="AP4683" i="1"/>
  <c r="AO4683" i="1"/>
  <c r="AU4683" i="1" s="1"/>
  <c r="AN4683" i="1"/>
  <c r="AQ4683" i="1" s="1"/>
  <c r="AL4683" i="1"/>
  <c r="AG4683" i="1"/>
  <c r="Y4683" i="1"/>
  <c r="T4683" i="1"/>
  <c r="H4683" i="1"/>
  <c r="AY4682" i="1"/>
  <c r="AZ4682" i="1" s="1"/>
  <c r="AT4682" i="1"/>
  <c r="AP4682" i="1"/>
  <c r="AO4682" i="1"/>
  <c r="AU4682" i="1" s="1"/>
  <c r="AN4682" i="1"/>
  <c r="AQ4682" i="1" s="1"/>
  <c r="AR4682" i="1" s="1"/>
  <c r="AS4682" i="1" s="1"/>
  <c r="AL4682" i="1"/>
  <c r="AG4682" i="1"/>
  <c r="Y4682" i="1"/>
  <c r="T4682" i="1"/>
  <c r="H4682" i="1"/>
  <c r="AZ4681" i="1"/>
  <c r="AY4681" i="1"/>
  <c r="AT4681" i="1"/>
  <c r="AQ4681" i="1"/>
  <c r="AP4681" i="1"/>
  <c r="AO4681" i="1"/>
  <c r="AU4681" i="1" s="1"/>
  <c r="AV4681" i="1" s="1"/>
  <c r="AW4681" i="1" s="1"/>
  <c r="AN4681" i="1"/>
  <c r="AL4681" i="1"/>
  <c r="AG4681" i="1"/>
  <c r="Y4681" i="1"/>
  <c r="T4681" i="1"/>
  <c r="H4681" i="1"/>
  <c r="AY4680" i="1"/>
  <c r="AZ4680" i="1" s="1"/>
  <c r="AT4680" i="1"/>
  <c r="AP4680" i="1"/>
  <c r="AR4680" i="1" s="1"/>
  <c r="AS4680" i="1" s="1"/>
  <c r="AO4680" i="1"/>
  <c r="AU4680" i="1" s="1"/>
  <c r="AN4680" i="1"/>
  <c r="AQ4680" i="1" s="1"/>
  <c r="AL4680" i="1"/>
  <c r="AG4680" i="1"/>
  <c r="Y4680" i="1"/>
  <c r="T4680" i="1"/>
  <c r="H4680" i="1"/>
  <c r="AY4679" i="1"/>
  <c r="AZ4679" i="1" s="1"/>
  <c r="AT4679" i="1"/>
  <c r="AQ4679" i="1"/>
  <c r="AR4679" i="1" s="1"/>
  <c r="AS4679" i="1" s="1"/>
  <c r="AP4679" i="1"/>
  <c r="AO4679" i="1"/>
  <c r="AU4679" i="1" s="1"/>
  <c r="AN4679" i="1"/>
  <c r="AL4679" i="1"/>
  <c r="AG4679" i="1"/>
  <c r="Y4679" i="1"/>
  <c r="T4679" i="1"/>
  <c r="H4679" i="1"/>
  <c r="AY4678" i="1"/>
  <c r="AZ4678" i="1" s="1"/>
  <c r="AT4678" i="1"/>
  <c r="AP4678" i="1"/>
  <c r="AO4678" i="1"/>
  <c r="AU4678" i="1" s="1"/>
  <c r="AV4678" i="1" s="1"/>
  <c r="AW4678" i="1" s="1"/>
  <c r="AN4678" i="1"/>
  <c r="AQ4678" i="1" s="1"/>
  <c r="AL4678" i="1"/>
  <c r="AG4678" i="1"/>
  <c r="Y4678" i="1"/>
  <c r="T4678" i="1"/>
  <c r="H4678" i="1"/>
  <c r="AY4677" i="1"/>
  <c r="AZ4677" i="1" s="1"/>
  <c r="AT4677" i="1"/>
  <c r="AR4677" i="1"/>
  <c r="AS4677" i="1" s="1"/>
  <c r="AP4677" i="1"/>
  <c r="AO4677" i="1"/>
  <c r="AU4677" i="1" s="1"/>
  <c r="AN4677" i="1"/>
  <c r="AQ4677" i="1" s="1"/>
  <c r="AL4677" i="1"/>
  <c r="AG4677" i="1"/>
  <c r="Y4677" i="1"/>
  <c r="T4677" i="1"/>
  <c r="H4677" i="1"/>
  <c r="AY4676" i="1"/>
  <c r="AZ4676" i="1" s="1"/>
  <c r="AU4676" i="1"/>
  <c r="AV4676" i="1" s="1"/>
  <c r="AW4676" i="1" s="1"/>
  <c r="AT4676" i="1"/>
  <c r="AP4676" i="1"/>
  <c r="AO4676" i="1"/>
  <c r="AN4676" i="1"/>
  <c r="AQ4676" i="1" s="1"/>
  <c r="AR4676" i="1" s="1"/>
  <c r="AS4676" i="1" s="1"/>
  <c r="AL4676" i="1"/>
  <c r="AG4676" i="1"/>
  <c r="Y4676" i="1"/>
  <c r="T4676" i="1"/>
  <c r="H4676" i="1"/>
  <c r="AZ4675" i="1"/>
  <c r="AY4675" i="1"/>
  <c r="AW4675" i="1"/>
  <c r="AT4675" i="1"/>
  <c r="AQ4675" i="1"/>
  <c r="AP4675" i="1"/>
  <c r="AO4675" i="1"/>
  <c r="AU4675" i="1" s="1"/>
  <c r="AV4675" i="1" s="1"/>
  <c r="AN4675" i="1"/>
  <c r="AL4675" i="1"/>
  <c r="AG4675" i="1"/>
  <c r="Y4675" i="1"/>
  <c r="T4675" i="1"/>
  <c r="H4675" i="1"/>
  <c r="AY4674" i="1"/>
  <c r="AZ4674" i="1" s="1"/>
  <c r="AT4674" i="1"/>
  <c r="AQ4674" i="1"/>
  <c r="AP4674" i="1"/>
  <c r="AO4674" i="1"/>
  <c r="AU4674" i="1" s="1"/>
  <c r="AN4674" i="1"/>
  <c r="AL4674" i="1"/>
  <c r="AG4674" i="1"/>
  <c r="Y4674" i="1"/>
  <c r="T4674" i="1"/>
  <c r="H4674" i="1"/>
  <c r="R4663" i="1"/>
  <c r="AM4662" i="1"/>
  <c r="AK4662" i="1"/>
  <c r="AJ4662" i="1"/>
  <c r="AJ4663" i="1" s="1"/>
  <c r="AI4662" i="1"/>
  <c r="AH4662" i="1"/>
  <c r="AF4662" i="1"/>
  <c r="AF4663" i="1" s="1"/>
  <c r="AE4662" i="1"/>
  <c r="AD4662" i="1"/>
  <c r="AC4662" i="1"/>
  <c r="AB4662" i="1"/>
  <c r="AA4662" i="1"/>
  <c r="Z4662" i="1"/>
  <c r="Z4663" i="1" s="1"/>
  <c r="X4662" i="1"/>
  <c r="X4663" i="1" s="1"/>
  <c r="W4662" i="1"/>
  <c r="V4662" i="1"/>
  <c r="V4663" i="1" s="1"/>
  <c r="U4662" i="1"/>
  <c r="S4662" i="1"/>
  <c r="R4662" i="1"/>
  <c r="Q4662" i="1"/>
  <c r="P4662" i="1"/>
  <c r="O4662" i="1"/>
  <c r="N4662" i="1"/>
  <c r="M4662" i="1"/>
  <c r="L4662" i="1"/>
  <c r="L4663" i="1" s="1"/>
  <c r="AZ4661" i="1"/>
  <c r="AY4661" i="1"/>
  <c r="AU4661" i="1"/>
  <c r="AT4661" i="1"/>
  <c r="AP4661" i="1"/>
  <c r="AO4661" i="1"/>
  <c r="AN4661" i="1"/>
  <c r="AQ4661" i="1" s="1"/>
  <c r="AL4661" i="1"/>
  <c r="AG4661" i="1"/>
  <c r="Y4661" i="1"/>
  <c r="T4661" i="1"/>
  <c r="H4661" i="1"/>
  <c r="AY4660" i="1"/>
  <c r="AZ4660" i="1" s="1"/>
  <c r="AT4660" i="1"/>
  <c r="AP4660" i="1"/>
  <c r="AO4660" i="1"/>
  <c r="AU4660" i="1" s="1"/>
  <c r="AV4660" i="1" s="1"/>
  <c r="AW4660" i="1" s="1"/>
  <c r="AN4660" i="1"/>
  <c r="AQ4660" i="1" s="1"/>
  <c r="AL4660" i="1"/>
  <c r="AG4660" i="1"/>
  <c r="Y4660" i="1"/>
  <c r="T4660" i="1"/>
  <c r="H4660" i="1"/>
  <c r="AY4659" i="1"/>
  <c r="AZ4659" i="1" s="1"/>
  <c r="AT4659" i="1"/>
  <c r="AP4659" i="1"/>
  <c r="AO4659" i="1"/>
  <c r="AU4659" i="1" s="1"/>
  <c r="AV4659" i="1" s="1"/>
  <c r="AW4659" i="1" s="1"/>
  <c r="AN4659" i="1"/>
  <c r="AQ4659" i="1" s="1"/>
  <c r="AR4659" i="1" s="1"/>
  <c r="AS4659" i="1" s="1"/>
  <c r="AL4659" i="1"/>
  <c r="AG4659" i="1"/>
  <c r="Y4659" i="1"/>
  <c r="T4659" i="1"/>
  <c r="H4659" i="1"/>
  <c r="AZ4658" i="1"/>
  <c r="AY4658" i="1"/>
  <c r="AT4658" i="1"/>
  <c r="AP4658" i="1"/>
  <c r="AO4658" i="1"/>
  <c r="AU4658" i="1" s="1"/>
  <c r="AV4658" i="1" s="1"/>
  <c r="AW4658" i="1" s="1"/>
  <c r="AN4658" i="1"/>
  <c r="AQ4658" i="1" s="1"/>
  <c r="AL4658" i="1"/>
  <c r="AG4658" i="1"/>
  <c r="Y4658" i="1"/>
  <c r="T4658" i="1"/>
  <c r="H4658" i="1"/>
  <c r="AY4657" i="1"/>
  <c r="AZ4657" i="1" s="1"/>
  <c r="AT4657" i="1"/>
  <c r="AP4657" i="1"/>
  <c r="AO4657" i="1"/>
  <c r="AU4657" i="1" s="1"/>
  <c r="AN4657" i="1"/>
  <c r="AQ4657" i="1" s="1"/>
  <c r="AR4657" i="1" s="1"/>
  <c r="AS4657" i="1" s="1"/>
  <c r="AL4657" i="1"/>
  <c r="AG4657" i="1"/>
  <c r="Y4657" i="1"/>
  <c r="T4657" i="1"/>
  <c r="H4657" i="1"/>
  <c r="AY4656" i="1"/>
  <c r="AZ4656" i="1" s="1"/>
  <c r="AU4656" i="1"/>
  <c r="AV4656" i="1" s="1"/>
  <c r="AW4656" i="1" s="1"/>
  <c r="AT4656" i="1"/>
  <c r="AQ4656" i="1"/>
  <c r="AR4656" i="1" s="1"/>
  <c r="AS4656" i="1" s="1"/>
  <c r="AP4656" i="1"/>
  <c r="AO4656" i="1"/>
  <c r="AN4656" i="1"/>
  <c r="AL4656" i="1"/>
  <c r="AG4656" i="1"/>
  <c r="Y4656" i="1"/>
  <c r="T4656" i="1"/>
  <c r="H4656" i="1"/>
  <c r="AZ4655" i="1"/>
  <c r="AY4655" i="1"/>
  <c r="AV4655" i="1"/>
  <c r="AW4655" i="1" s="1"/>
  <c r="AT4655" i="1"/>
  <c r="AP4655" i="1"/>
  <c r="AO4655" i="1"/>
  <c r="AU4655" i="1" s="1"/>
  <c r="AN4655" i="1"/>
  <c r="AQ4655" i="1" s="1"/>
  <c r="AL4655" i="1"/>
  <c r="AG4655" i="1"/>
  <c r="Y4655" i="1"/>
  <c r="T4655" i="1"/>
  <c r="H4655" i="1"/>
  <c r="AY4654" i="1"/>
  <c r="AZ4654" i="1" s="1"/>
  <c r="AT4654" i="1"/>
  <c r="AP4654" i="1"/>
  <c r="AO4654" i="1"/>
  <c r="AU4654" i="1" s="1"/>
  <c r="AV4654" i="1" s="1"/>
  <c r="AW4654" i="1" s="1"/>
  <c r="AN4654" i="1"/>
  <c r="AQ4654" i="1" s="1"/>
  <c r="AL4654" i="1"/>
  <c r="AG4654" i="1"/>
  <c r="Y4654" i="1"/>
  <c r="T4654" i="1"/>
  <c r="H4654" i="1"/>
  <c r="AY4653" i="1"/>
  <c r="AZ4653" i="1" s="1"/>
  <c r="AT4653" i="1"/>
  <c r="AP4653" i="1"/>
  <c r="AO4653" i="1"/>
  <c r="AU4653" i="1" s="1"/>
  <c r="AV4653" i="1" s="1"/>
  <c r="AW4653" i="1" s="1"/>
  <c r="AN4653" i="1"/>
  <c r="AQ4653" i="1" s="1"/>
  <c r="AR4653" i="1" s="1"/>
  <c r="AS4653" i="1" s="1"/>
  <c r="AL4653" i="1"/>
  <c r="AG4653" i="1"/>
  <c r="Y4653" i="1"/>
  <c r="T4653" i="1"/>
  <c r="H4653" i="1"/>
  <c r="AZ4652" i="1"/>
  <c r="AY4652" i="1"/>
  <c r="AV4652" i="1"/>
  <c r="AW4652" i="1" s="1"/>
  <c r="AT4652" i="1"/>
  <c r="AP4652" i="1"/>
  <c r="AO4652" i="1"/>
  <c r="AU4652" i="1" s="1"/>
  <c r="AN4652" i="1"/>
  <c r="AQ4652" i="1" s="1"/>
  <c r="AR4652" i="1" s="1"/>
  <c r="AS4652" i="1" s="1"/>
  <c r="AL4652" i="1"/>
  <c r="AG4652" i="1"/>
  <c r="Y4652" i="1"/>
  <c r="T4652" i="1"/>
  <c r="H4652" i="1"/>
  <c r="AY4651" i="1"/>
  <c r="AZ4651" i="1" s="1"/>
  <c r="AT4651" i="1"/>
  <c r="AP4651" i="1"/>
  <c r="AO4651" i="1"/>
  <c r="AU4651" i="1" s="1"/>
  <c r="AN4651" i="1"/>
  <c r="AQ4651" i="1" s="1"/>
  <c r="AL4651" i="1"/>
  <c r="AG4651" i="1"/>
  <c r="Y4651" i="1"/>
  <c r="T4651" i="1"/>
  <c r="H4651" i="1"/>
  <c r="AY4650" i="1"/>
  <c r="AZ4650" i="1" s="1"/>
  <c r="AT4650" i="1"/>
  <c r="AQ4650" i="1"/>
  <c r="AR4650" i="1" s="1"/>
  <c r="AS4650" i="1" s="1"/>
  <c r="AP4650" i="1"/>
  <c r="AO4650" i="1"/>
  <c r="AU4650" i="1" s="1"/>
  <c r="AV4650" i="1" s="1"/>
  <c r="AW4650" i="1" s="1"/>
  <c r="AN4650" i="1"/>
  <c r="AL4650" i="1"/>
  <c r="AG4650" i="1"/>
  <c r="Y4650" i="1"/>
  <c r="T4650" i="1"/>
  <c r="H4650" i="1"/>
  <c r="AY4649" i="1"/>
  <c r="AZ4649" i="1" s="1"/>
  <c r="AT4649" i="1"/>
  <c r="AP4649" i="1"/>
  <c r="AO4649" i="1"/>
  <c r="AU4649" i="1" s="1"/>
  <c r="AN4649" i="1"/>
  <c r="AQ4649" i="1" s="1"/>
  <c r="AL4649" i="1"/>
  <c r="AG4649" i="1"/>
  <c r="Y4649" i="1"/>
  <c r="T4649" i="1"/>
  <c r="H4649" i="1"/>
  <c r="AZ4648" i="1"/>
  <c r="AY4648" i="1"/>
  <c r="AU4648" i="1"/>
  <c r="AV4648" i="1" s="1"/>
  <c r="AW4648" i="1" s="1"/>
  <c r="AT4648" i="1"/>
  <c r="AP4648" i="1"/>
  <c r="AO4648" i="1"/>
  <c r="AN4648" i="1"/>
  <c r="AQ4648" i="1" s="1"/>
  <c r="AR4648" i="1" s="1"/>
  <c r="AS4648" i="1" s="1"/>
  <c r="AL4648" i="1"/>
  <c r="AG4648" i="1"/>
  <c r="Y4648" i="1"/>
  <c r="T4648" i="1"/>
  <c r="H4648" i="1"/>
  <c r="AY4647" i="1"/>
  <c r="AZ4647" i="1" s="1"/>
  <c r="AT4647" i="1"/>
  <c r="AP4647" i="1"/>
  <c r="AO4647" i="1"/>
  <c r="AU4647" i="1" s="1"/>
  <c r="AN4647" i="1"/>
  <c r="AQ4647" i="1" s="1"/>
  <c r="AL4647" i="1"/>
  <c r="AG4647" i="1"/>
  <c r="Y4647" i="1"/>
  <c r="T4647" i="1"/>
  <c r="H4647" i="1"/>
  <c r="AY4646" i="1"/>
  <c r="AZ4646" i="1" s="1"/>
  <c r="AT4646" i="1"/>
  <c r="AP4646" i="1"/>
  <c r="AO4646" i="1"/>
  <c r="AU4646" i="1" s="1"/>
  <c r="AN4646" i="1"/>
  <c r="AQ4646" i="1" s="1"/>
  <c r="AL4646" i="1"/>
  <c r="AG4646" i="1"/>
  <c r="Y4646" i="1"/>
  <c r="T4646" i="1"/>
  <c r="H4646" i="1"/>
  <c r="AY4645" i="1"/>
  <c r="AZ4645" i="1" s="1"/>
  <c r="AU4645" i="1"/>
  <c r="AV4645" i="1" s="1"/>
  <c r="AW4645" i="1" s="1"/>
  <c r="AT4645" i="1"/>
  <c r="AP4645" i="1"/>
  <c r="AO4645" i="1"/>
  <c r="AN4645" i="1"/>
  <c r="AQ4645" i="1" s="1"/>
  <c r="AL4645" i="1"/>
  <c r="AG4645" i="1"/>
  <c r="Y4645" i="1"/>
  <c r="T4645" i="1"/>
  <c r="H4645" i="1"/>
  <c r="AY4644" i="1"/>
  <c r="AZ4644" i="1" s="1"/>
  <c r="AU4644" i="1"/>
  <c r="AV4644" i="1" s="1"/>
  <c r="AW4644" i="1" s="1"/>
  <c r="AT4644" i="1"/>
  <c r="AP4644" i="1"/>
  <c r="AO4644" i="1"/>
  <c r="AN4644" i="1"/>
  <c r="AQ4644" i="1" s="1"/>
  <c r="AR4644" i="1" s="1"/>
  <c r="AS4644" i="1" s="1"/>
  <c r="AL4644" i="1"/>
  <c r="AG4644" i="1"/>
  <c r="Y4644" i="1"/>
  <c r="T4644" i="1"/>
  <c r="H4644" i="1"/>
  <c r="AY4643" i="1"/>
  <c r="AZ4643" i="1" s="1"/>
  <c r="AT4643" i="1"/>
  <c r="AS4643" i="1"/>
  <c r="AP4643" i="1"/>
  <c r="AO4643" i="1"/>
  <c r="AU4643" i="1" s="1"/>
  <c r="AN4643" i="1"/>
  <c r="AQ4643" i="1" s="1"/>
  <c r="AR4643" i="1" s="1"/>
  <c r="AL4643" i="1"/>
  <c r="AG4643" i="1"/>
  <c r="Y4643" i="1"/>
  <c r="T4643" i="1"/>
  <c r="H4643" i="1"/>
  <c r="AY4642" i="1"/>
  <c r="AZ4642" i="1" s="1"/>
  <c r="AT4642" i="1"/>
  <c r="AQ4642" i="1"/>
  <c r="AR4642" i="1" s="1"/>
  <c r="AS4642" i="1" s="1"/>
  <c r="AP4642" i="1"/>
  <c r="AO4642" i="1"/>
  <c r="AU4642" i="1" s="1"/>
  <c r="AV4642" i="1" s="1"/>
  <c r="AW4642" i="1" s="1"/>
  <c r="AN4642" i="1"/>
  <c r="AL4642" i="1"/>
  <c r="AG4642" i="1"/>
  <c r="Y4642" i="1"/>
  <c r="T4642" i="1"/>
  <c r="H4642" i="1"/>
  <c r="AY4641" i="1"/>
  <c r="AZ4641" i="1" s="1"/>
  <c r="AT4641" i="1"/>
  <c r="AQ4641" i="1"/>
  <c r="AR4641" i="1" s="1"/>
  <c r="AS4641" i="1" s="1"/>
  <c r="AP4641" i="1"/>
  <c r="AO4641" i="1"/>
  <c r="AU4641" i="1" s="1"/>
  <c r="AV4641" i="1" s="1"/>
  <c r="AW4641" i="1" s="1"/>
  <c r="AN4641" i="1"/>
  <c r="AL4641" i="1"/>
  <c r="AG4641" i="1"/>
  <c r="Y4641" i="1"/>
  <c r="T4641" i="1"/>
  <c r="H4641" i="1"/>
  <c r="AZ4640" i="1"/>
  <c r="AY4640" i="1"/>
  <c r="AT4640" i="1"/>
  <c r="AQ4640" i="1"/>
  <c r="AP4640" i="1"/>
  <c r="AO4640" i="1"/>
  <c r="AU4640" i="1" s="1"/>
  <c r="AN4640" i="1"/>
  <c r="AL4640" i="1"/>
  <c r="AG4640" i="1"/>
  <c r="Y4640" i="1"/>
  <c r="T4640" i="1"/>
  <c r="H4640" i="1"/>
  <c r="AY4639" i="1"/>
  <c r="AZ4639" i="1" s="1"/>
  <c r="AT4639" i="1"/>
  <c r="AS4639" i="1"/>
  <c r="AR4639" i="1"/>
  <c r="AP4639" i="1"/>
  <c r="AO4639" i="1"/>
  <c r="AU4639" i="1" s="1"/>
  <c r="AV4639" i="1" s="1"/>
  <c r="AW4639" i="1" s="1"/>
  <c r="AN4639" i="1"/>
  <c r="AQ4639" i="1" s="1"/>
  <c r="AL4639" i="1"/>
  <c r="AG4639" i="1"/>
  <c r="Y4639" i="1"/>
  <c r="T4639" i="1"/>
  <c r="H4639" i="1"/>
  <c r="AY4638" i="1"/>
  <c r="AZ4638" i="1" s="1"/>
  <c r="AT4638" i="1"/>
  <c r="AP4638" i="1"/>
  <c r="AO4638" i="1"/>
  <c r="AU4638" i="1" s="1"/>
  <c r="AN4638" i="1"/>
  <c r="AQ4638" i="1" s="1"/>
  <c r="AR4638" i="1" s="1"/>
  <c r="AS4638" i="1" s="1"/>
  <c r="AL4638" i="1"/>
  <c r="AG4638" i="1"/>
  <c r="Y4638" i="1"/>
  <c r="T4638" i="1"/>
  <c r="H4638" i="1"/>
  <c r="AY4637" i="1"/>
  <c r="AZ4637" i="1" s="1"/>
  <c r="AU4637" i="1"/>
  <c r="AT4637" i="1"/>
  <c r="AP4637" i="1"/>
  <c r="AO4637" i="1"/>
  <c r="AN4637" i="1"/>
  <c r="AQ4637" i="1" s="1"/>
  <c r="AR4637" i="1" s="1"/>
  <c r="AS4637" i="1" s="1"/>
  <c r="AL4637" i="1"/>
  <c r="AG4637" i="1"/>
  <c r="Y4637" i="1"/>
  <c r="T4637" i="1"/>
  <c r="H4637" i="1"/>
  <c r="AY4636" i="1"/>
  <c r="AZ4636" i="1" s="1"/>
  <c r="AT4636" i="1"/>
  <c r="AP4636" i="1"/>
  <c r="AO4636" i="1"/>
  <c r="AN4636" i="1"/>
  <c r="AQ4636" i="1" s="1"/>
  <c r="AL4636" i="1"/>
  <c r="AG4636" i="1"/>
  <c r="Y4636" i="1"/>
  <c r="T4636" i="1"/>
  <c r="H4636" i="1"/>
  <c r="AY4635" i="1"/>
  <c r="AZ4635" i="1" s="1"/>
  <c r="AT4635" i="1"/>
  <c r="AP4635" i="1"/>
  <c r="AO4635" i="1"/>
  <c r="AU4635" i="1" s="1"/>
  <c r="AN4635" i="1"/>
  <c r="AQ4635" i="1" s="1"/>
  <c r="AL4635" i="1"/>
  <c r="AG4635" i="1"/>
  <c r="Y4635" i="1"/>
  <c r="T4635" i="1"/>
  <c r="H4635" i="1"/>
  <c r="AY4634" i="1"/>
  <c r="AZ4634" i="1" s="1"/>
  <c r="AU4634" i="1"/>
  <c r="AT4634" i="1"/>
  <c r="AP4634" i="1"/>
  <c r="AO4634" i="1"/>
  <c r="AN4634" i="1"/>
  <c r="AQ4634" i="1" s="1"/>
  <c r="AL4634" i="1"/>
  <c r="AG4634" i="1"/>
  <c r="Y4634" i="1"/>
  <c r="T4634" i="1"/>
  <c r="H4634" i="1"/>
  <c r="AY4633" i="1"/>
  <c r="AZ4633" i="1" s="1"/>
  <c r="AT4633" i="1"/>
  <c r="AP4633" i="1"/>
  <c r="AR4633" i="1" s="1"/>
  <c r="AS4633" i="1" s="1"/>
  <c r="AO4633" i="1"/>
  <c r="AU4633" i="1" s="1"/>
  <c r="AN4633" i="1"/>
  <c r="AQ4633" i="1" s="1"/>
  <c r="AL4633" i="1"/>
  <c r="AG4633" i="1"/>
  <c r="Y4633" i="1"/>
  <c r="T4633" i="1"/>
  <c r="H4633" i="1"/>
  <c r="AM4629" i="1"/>
  <c r="AK4629" i="1"/>
  <c r="AK4663" i="1" s="1"/>
  <c r="AJ4629" i="1"/>
  <c r="AI4629" i="1"/>
  <c r="AH4629" i="1"/>
  <c r="AH4663" i="1" s="1"/>
  <c r="AF4629" i="1"/>
  <c r="AE4629" i="1"/>
  <c r="AE4663" i="1" s="1"/>
  <c r="AD4629" i="1"/>
  <c r="AC4629" i="1"/>
  <c r="AB4629" i="1"/>
  <c r="AA4629" i="1"/>
  <c r="AA4663" i="1" s="1"/>
  <c r="Z4629" i="1"/>
  <c r="X4629" i="1"/>
  <c r="W4629" i="1"/>
  <c r="W4663" i="1" s="1"/>
  <c r="V4629" i="1"/>
  <c r="U4629" i="1"/>
  <c r="S4629" i="1"/>
  <c r="S4663" i="1" s="1"/>
  <c r="R4629" i="1"/>
  <c r="Q4629" i="1"/>
  <c r="P4629" i="1"/>
  <c r="O4629" i="1"/>
  <c r="N4629" i="1"/>
  <c r="M4629" i="1"/>
  <c r="M4663" i="1" s="1"/>
  <c r="L4629" i="1"/>
  <c r="AY4628" i="1"/>
  <c r="AZ4628" i="1" s="1"/>
  <c r="AT4628" i="1"/>
  <c r="AQ4628" i="1"/>
  <c r="AP4628" i="1"/>
  <c r="AR4628" i="1" s="1"/>
  <c r="AS4628" i="1" s="1"/>
  <c r="AO4628" i="1"/>
  <c r="AU4628" i="1" s="1"/>
  <c r="AV4628" i="1" s="1"/>
  <c r="AW4628" i="1" s="1"/>
  <c r="AN4628" i="1"/>
  <c r="AL4628" i="1"/>
  <c r="AG4628" i="1"/>
  <c r="Y4628" i="1"/>
  <c r="T4628" i="1"/>
  <c r="H4628" i="1"/>
  <c r="AY4627" i="1"/>
  <c r="AZ4627" i="1" s="1"/>
  <c r="AU4627" i="1"/>
  <c r="AT4627" i="1"/>
  <c r="AP4627" i="1"/>
  <c r="AO4627" i="1"/>
  <c r="AN4627" i="1"/>
  <c r="AQ4627" i="1" s="1"/>
  <c r="AR4627" i="1" s="1"/>
  <c r="AS4627" i="1" s="1"/>
  <c r="AL4627" i="1"/>
  <c r="AG4627" i="1"/>
  <c r="Y4627" i="1"/>
  <c r="T4627" i="1"/>
  <c r="H4627" i="1"/>
  <c r="AY4626" i="1"/>
  <c r="AZ4626" i="1" s="1"/>
  <c r="AT4626" i="1"/>
  <c r="AP4626" i="1"/>
  <c r="AO4626" i="1"/>
  <c r="AU4626" i="1" s="1"/>
  <c r="AN4626" i="1"/>
  <c r="AQ4626" i="1" s="1"/>
  <c r="AR4626" i="1" s="1"/>
  <c r="AS4626" i="1" s="1"/>
  <c r="AL4626" i="1"/>
  <c r="AG4626" i="1"/>
  <c r="Y4626" i="1"/>
  <c r="T4626" i="1"/>
  <c r="H4626" i="1"/>
  <c r="AY4625" i="1"/>
  <c r="AZ4625" i="1" s="1"/>
  <c r="AT4625" i="1"/>
  <c r="AP4625" i="1"/>
  <c r="AO4625" i="1"/>
  <c r="AU4625" i="1" s="1"/>
  <c r="AN4625" i="1"/>
  <c r="AQ4625" i="1" s="1"/>
  <c r="AR4625" i="1" s="1"/>
  <c r="AS4625" i="1" s="1"/>
  <c r="AL4625" i="1"/>
  <c r="AG4625" i="1"/>
  <c r="Y4625" i="1"/>
  <c r="T4625" i="1"/>
  <c r="H4625" i="1"/>
  <c r="AY4624" i="1"/>
  <c r="AZ4624" i="1" s="1"/>
  <c r="AT4624" i="1"/>
  <c r="AP4624" i="1"/>
  <c r="AO4624" i="1"/>
  <c r="AU4624" i="1" s="1"/>
  <c r="AN4624" i="1"/>
  <c r="AQ4624" i="1" s="1"/>
  <c r="AR4624" i="1" s="1"/>
  <c r="AS4624" i="1" s="1"/>
  <c r="AL4624" i="1"/>
  <c r="AG4624" i="1"/>
  <c r="Y4624" i="1"/>
  <c r="T4624" i="1"/>
  <c r="H4624" i="1"/>
  <c r="AY4623" i="1"/>
  <c r="AZ4623" i="1" s="1"/>
  <c r="AT4623" i="1"/>
  <c r="AQ4623" i="1"/>
  <c r="AP4623" i="1"/>
  <c r="AO4623" i="1"/>
  <c r="AU4623" i="1" s="1"/>
  <c r="AV4623" i="1" s="1"/>
  <c r="AW4623" i="1" s="1"/>
  <c r="AN4623" i="1"/>
  <c r="AL4623" i="1"/>
  <c r="AG4623" i="1"/>
  <c r="Y4623" i="1"/>
  <c r="T4623" i="1"/>
  <c r="H4623" i="1"/>
  <c r="AY4622" i="1"/>
  <c r="AZ4622" i="1" s="1"/>
  <c r="AT4622" i="1"/>
  <c r="AP4622" i="1"/>
  <c r="AR4622" i="1" s="1"/>
  <c r="AS4622" i="1" s="1"/>
  <c r="AO4622" i="1"/>
  <c r="AU4622" i="1" s="1"/>
  <c r="AN4622" i="1"/>
  <c r="AQ4622" i="1" s="1"/>
  <c r="AL4622" i="1"/>
  <c r="AG4622" i="1"/>
  <c r="Y4622" i="1"/>
  <c r="T4622" i="1"/>
  <c r="H4622" i="1"/>
  <c r="AY4621" i="1"/>
  <c r="AZ4621" i="1" s="1"/>
  <c r="AT4621" i="1"/>
  <c r="AP4621" i="1"/>
  <c r="AO4621" i="1"/>
  <c r="AU4621" i="1" s="1"/>
  <c r="AV4621" i="1" s="1"/>
  <c r="AW4621" i="1" s="1"/>
  <c r="AN4621" i="1"/>
  <c r="AQ4621" i="1" s="1"/>
  <c r="AL4621" i="1"/>
  <c r="AG4621" i="1"/>
  <c r="Y4621" i="1"/>
  <c r="T4621" i="1"/>
  <c r="H4621" i="1"/>
  <c r="AY4620" i="1"/>
  <c r="AZ4620" i="1" s="1"/>
  <c r="AU4620" i="1"/>
  <c r="AT4620" i="1"/>
  <c r="AP4620" i="1"/>
  <c r="AO4620" i="1"/>
  <c r="AN4620" i="1"/>
  <c r="AQ4620" i="1" s="1"/>
  <c r="AL4620" i="1"/>
  <c r="AG4620" i="1"/>
  <c r="Y4620" i="1"/>
  <c r="T4620" i="1"/>
  <c r="H4620" i="1"/>
  <c r="AY4619" i="1"/>
  <c r="AZ4619" i="1" s="1"/>
  <c r="AT4619" i="1"/>
  <c r="AP4619" i="1"/>
  <c r="AO4619" i="1"/>
  <c r="AU4619" i="1" s="1"/>
  <c r="AV4619" i="1" s="1"/>
  <c r="AW4619" i="1" s="1"/>
  <c r="AN4619" i="1"/>
  <c r="AQ4619" i="1" s="1"/>
  <c r="AL4619" i="1"/>
  <c r="AG4619" i="1"/>
  <c r="Y4619" i="1"/>
  <c r="T4619" i="1"/>
  <c r="H4619" i="1"/>
  <c r="AY4618" i="1"/>
  <c r="AZ4618" i="1" s="1"/>
  <c r="AT4618" i="1"/>
  <c r="AP4618" i="1"/>
  <c r="AO4618" i="1"/>
  <c r="AU4618" i="1" s="1"/>
  <c r="AN4618" i="1"/>
  <c r="AQ4618" i="1" s="1"/>
  <c r="AL4618" i="1"/>
  <c r="AG4618" i="1"/>
  <c r="Y4618" i="1"/>
  <c r="T4618" i="1"/>
  <c r="H4618" i="1"/>
  <c r="AZ4617" i="1"/>
  <c r="AY4617" i="1"/>
  <c r="AT4617" i="1"/>
  <c r="AP4617" i="1"/>
  <c r="AO4617" i="1"/>
  <c r="AU4617" i="1" s="1"/>
  <c r="AN4617" i="1"/>
  <c r="AQ4617" i="1" s="1"/>
  <c r="AR4617" i="1" s="1"/>
  <c r="AS4617" i="1" s="1"/>
  <c r="AL4617" i="1"/>
  <c r="AG4617" i="1"/>
  <c r="Y4617" i="1"/>
  <c r="T4617" i="1"/>
  <c r="H4617" i="1"/>
  <c r="AZ4616" i="1"/>
  <c r="AY4616" i="1"/>
  <c r="AT4616" i="1"/>
  <c r="AP4616" i="1"/>
  <c r="AO4616" i="1"/>
  <c r="AU4616" i="1" s="1"/>
  <c r="AV4616" i="1" s="1"/>
  <c r="AW4616" i="1" s="1"/>
  <c r="AN4616" i="1"/>
  <c r="AQ4616" i="1" s="1"/>
  <c r="AL4616" i="1"/>
  <c r="AG4616" i="1"/>
  <c r="Y4616" i="1"/>
  <c r="T4616" i="1"/>
  <c r="H4616" i="1"/>
  <c r="AY4615" i="1"/>
  <c r="AZ4615" i="1" s="1"/>
  <c r="AT4615" i="1"/>
  <c r="AV4615" i="1" s="1"/>
  <c r="AW4615" i="1" s="1"/>
  <c r="AP4615" i="1"/>
  <c r="AO4615" i="1"/>
  <c r="AU4615" i="1" s="1"/>
  <c r="AN4615" i="1"/>
  <c r="AQ4615" i="1" s="1"/>
  <c r="AL4615" i="1"/>
  <c r="AG4615" i="1"/>
  <c r="Y4615" i="1"/>
  <c r="T4615" i="1"/>
  <c r="H4615" i="1"/>
  <c r="AY4614" i="1"/>
  <c r="AZ4614" i="1" s="1"/>
  <c r="AT4614" i="1"/>
  <c r="AQ4614" i="1"/>
  <c r="AR4614" i="1" s="1"/>
  <c r="AS4614" i="1" s="1"/>
  <c r="AP4614" i="1"/>
  <c r="AO4614" i="1"/>
  <c r="AU4614" i="1" s="1"/>
  <c r="AV4614" i="1" s="1"/>
  <c r="AW4614" i="1" s="1"/>
  <c r="AN4614" i="1"/>
  <c r="AL4614" i="1"/>
  <c r="AG4614" i="1"/>
  <c r="Y4614" i="1"/>
  <c r="T4614" i="1"/>
  <c r="H4614" i="1"/>
  <c r="AY4613" i="1"/>
  <c r="AZ4613" i="1" s="1"/>
  <c r="AT4613" i="1"/>
  <c r="AQ4613" i="1"/>
  <c r="AP4613" i="1"/>
  <c r="AR4613" i="1" s="1"/>
  <c r="AS4613" i="1" s="1"/>
  <c r="AO4613" i="1"/>
  <c r="AU4613" i="1" s="1"/>
  <c r="AN4613" i="1"/>
  <c r="AL4613" i="1"/>
  <c r="AG4613" i="1"/>
  <c r="Y4613" i="1"/>
  <c r="T4613" i="1"/>
  <c r="H4613" i="1"/>
  <c r="AZ4612" i="1"/>
  <c r="AY4612" i="1"/>
  <c r="AU4612" i="1"/>
  <c r="AT4612" i="1"/>
  <c r="AP4612" i="1"/>
  <c r="AO4612" i="1"/>
  <c r="AN4612" i="1"/>
  <c r="AQ4612" i="1" s="1"/>
  <c r="AL4612" i="1"/>
  <c r="AG4612" i="1"/>
  <c r="Y4612" i="1"/>
  <c r="T4612" i="1"/>
  <c r="H4612" i="1"/>
  <c r="AM4606" i="1"/>
  <c r="AK4606" i="1"/>
  <c r="AK4880" i="1" s="1"/>
  <c r="AJ4606" i="1"/>
  <c r="AJ4880" i="1" s="1"/>
  <c r="AI4606" i="1"/>
  <c r="AI4880" i="1" s="1"/>
  <c r="AH4606" i="1"/>
  <c r="AH4880" i="1" s="1"/>
  <c r="AF4606" i="1"/>
  <c r="AF4880" i="1" s="1"/>
  <c r="AE4606" i="1"/>
  <c r="AE4880" i="1" s="1"/>
  <c r="AD4606" i="1"/>
  <c r="AD4880" i="1" s="1"/>
  <c r="AC4606" i="1"/>
  <c r="AC4880" i="1" s="1"/>
  <c r="AB4606" i="1"/>
  <c r="AB4880" i="1" s="1"/>
  <c r="AA4606" i="1"/>
  <c r="AA4880" i="1" s="1"/>
  <c r="Z4606" i="1"/>
  <c r="Z4880" i="1" s="1"/>
  <c r="X4606" i="1"/>
  <c r="W4606" i="1"/>
  <c r="W4880" i="1" s="1"/>
  <c r="V4606" i="1"/>
  <c r="V4880" i="1" s="1"/>
  <c r="U4606" i="1"/>
  <c r="U4880" i="1" s="1"/>
  <c r="S4606" i="1"/>
  <c r="S4880" i="1" s="1"/>
  <c r="R4606" i="1"/>
  <c r="R4880" i="1" s="1"/>
  <c r="Q4606" i="1"/>
  <c r="Q4880" i="1" s="1"/>
  <c r="P4606" i="1"/>
  <c r="P4880" i="1" s="1"/>
  <c r="O4606" i="1"/>
  <c r="O4880" i="1" s="1"/>
  <c r="N4606" i="1"/>
  <c r="N4880" i="1" s="1"/>
  <c r="M4606" i="1"/>
  <c r="M4880" i="1" s="1"/>
  <c r="L4606" i="1"/>
  <c r="L4880" i="1" s="1"/>
  <c r="AI4601" i="1"/>
  <c r="AC4601" i="1"/>
  <c r="AP4600" i="1"/>
  <c r="AM4600" i="1"/>
  <c r="AK4600" i="1"/>
  <c r="AK4601" i="1" s="1"/>
  <c r="AJ4600" i="1"/>
  <c r="AI4600" i="1"/>
  <c r="AH4600" i="1"/>
  <c r="AF4600" i="1"/>
  <c r="AE4600" i="1"/>
  <c r="AE4601" i="1" s="1"/>
  <c r="AD4600" i="1"/>
  <c r="AC4600" i="1"/>
  <c r="AB4600" i="1"/>
  <c r="AA4600" i="1"/>
  <c r="Z4600" i="1"/>
  <c r="Z4601" i="1" s="1"/>
  <c r="X4600" i="1"/>
  <c r="W4600" i="1"/>
  <c r="V4600" i="1"/>
  <c r="U4600" i="1"/>
  <c r="S4600" i="1"/>
  <c r="R4600" i="1"/>
  <c r="Q4600" i="1"/>
  <c r="Q4601" i="1" s="1"/>
  <c r="P4600" i="1"/>
  <c r="O4600" i="1"/>
  <c r="O4601" i="1" s="1"/>
  <c r="N4600" i="1"/>
  <c r="M4600" i="1"/>
  <c r="L4600" i="1"/>
  <c r="AY4599" i="1"/>
  <c r="AZ4599" i="1" s="1"/>
  <c r="AT4599" i="1"/>
  <c r="AV4599" i="1" s="1"/>
  <c r="AW4599" i="1" s="1"/>
  <c r="AP4599" i="1"/>
  <c r="AO4599" i="1"/>
  <c r="AU4599" i="1" s="1"/>
  <c r="AN4599" i="1"/>
  <c r="AQ4599" i="1" s="1"/>
  <c r="AR4599" i="1" s="1"/>
  <c r="AS4599" i="1" s="1"/>
  <c r="AL4599" i="1"/>
  <c r="AG4599" i="1"/>
  <c r="Y4599" i="1"/>
  <c r="T4599" i="1"/>
  <c r="H4599" i="1"/>
  <c r="AY4598" i="1"/>
  <c r="AZ4598" i="1" s="1"/>
  <c r="AU4598" i="1"/>
  <c r="AV4598" i="1" s="1"/>
  <c r="AW4598" i="1" s="1"/>
  <c r="AT4598" i="1"/>
  <c r="AP4598" i="1"/>
  <c r="AO4598" i="1"/>
  <c r="AN4598" i="1"/>
  <c r="AQ4598" i="1" s="1"/>
  <c r="AR4598" i="1" s="1"/>
  <c r="AS4598" i="1" s="1"/>
  <c r="AL4598" i="1"/>
  <c r="AG4598" i="1"/>
  <c r="Y4598" i="1"/>
  <c r="T4598" i="1"/>
  <c r="H4598" i="1"/>
  <c r="AY4597" i="1"/>
  <c r="AZ4597" i="1" s="1"/>
  <c r="AT4597" i="1"/>
  <c r="AQ4597" i="1"/>
  <c r="AR4597" i="1" s="1"/>
  <c r="AS4597" i="1" s="1"/>
  <c r="AP4597" i="1"/>
  <c r="AO4597" i="1"/>
  <c r="AU4597" i="1" s="1"/>
  <c r="AN4597" i="1"/>
  <c r="AL4597" i="1"/>
  <c r="AG4597" i="1"/>
  <c r="Y4597" i="1"/>
  <c r="T4597" i="1"/>
  <c r="H4597" i="1"/>
  <c r="AY4596" i="1"/>
  <c r="AZ4596" i="1" s="1"/>
  <c r="AT4596" i="1"/>
  <c r="AP4596" i="1"/>
  <c r="AO4596" i="1"/>
  <c r="AU4596" i="1" s="1"/>
  <c r="AN4596" i="1"/>
  <c r="AQ4596" i="1" s="1"/>
  <c r="AR4596" i="1" s="1"/>
  <c r="AS4596" i="1" s="1"/>
  <c r="AL4596" i="1"/>
  <c r="AG4596" i="1"/>
  <c r="Y4596" i="1"/>
  <c r="T4596" i="1"/>
  <c r="H4596" i="1"/>
  <c r="AZ4595" i="1"/>
  <c r="AY4595" i="1"/>
  <c r="AT4595" i="1"/>
  <c r="AQ4595" i="1"/>
  <c r="AR4595" i="1" s="1"/>
  <c r="AS4595" i="1" s="1"/>
  <c r="AP4595" i="1"/>
  <c r="AO4595" i="1"/>
  <c r="AU4595" i="1" s="1"/>
  <c r="AV4595" i="1" s="1"/>
  <c r="AW4595" i="1" s="1"/>
  <c r="AN4595" i="1"/>
  <c r="AL4595" i="1"/>
  <c r="AG4595" i="1"/>
  <c r="Y4595" i="1"/>
  <c r="T4595" i="1"/>
  <c r="H4595" i="1"/>
  <c r="AY4594" i="1"/>
  <c r="AZ4594" i="1" s="1"/>
  <c r="AT4594" i="1"/>
  <c r="AP4594" i="1"/>
  <c r="AO4594" i="1"/>
  <c r="AN4594" i="1"/>
  <c r="AQ4594" i="1" s="1"/>
  <c r="AL4594" i="1"/>
  <c r="AG4594" i="1"/>
  <c r="Y4594" i="1"/>
  <c r="T4594" i="1"/>
  <c r="H4594" i="1"/>
  <c r="AZ4593" i="1"/>
  <c r="AY4593" i="1"/>
  <c r="AT4593" i="1"/>
  <c r="AQ4593" i="1"/>
  <c r="AP4593" i="1"/>
  <c r="AO4593" i="1"/>
  <c r="AU4593" i="1" s="1"/>
  <c r="AV4593" i="1" s="1"/>
  <c r="AW4593" i="1" s="1"/>
  <c r="AN4593" i="1"/>
  <c r="AL4593" i="1"/>
  <c r="AG4593" i="1"/>
  <c r="Y4593" i="1"/>
  <c r="T4593" i="1"/>
  <c r="H4593" i="1"/>
  <c r="AY4592" i="1"/>
  <c r="AZ4592" i="1" s="1"/>
  <c r="AT4592" i="1"/>
  <c r="AV4592" i="1" s="1"/>
  <c r="AW4592" i="1" s="1"/>
  <c r="AP4592" i="1"/>
  <c r="AO4592" i="1"/>
  <c r="AU4592" i="1" s="1"/>
  <c r="AN4592" i="1"/>
  <c r="AQ4592" i="1" s="1"/>
  <c r="AR4592" i="1" s="1"/>
  <c r="AS4592" i="1" s="1"/>
  <c r="AL4592" i="1"/>
  <c r="AG4592" i="1"/>
  <c r="Y4592" i="1"/>
  <c r="T4592" i="1"/>
  <c r="H4592" i="1"/>
  <c r="AY4591" i="1"/>
  <c r="AZ4591" i="1" s="1"/>
  <c r="AU4591" i="1"/>
  <c r="AV4591" i="1" s="1"/>
  <c r="AW4591" i="1" s="1"/>
  <c r="AT4591" i="1"/>
  <c r="AP4591" i="1"/>
  <c r="AO4591" i="1"/>
  <c r="AN4591" i="1"/>
  <c r="AQ4591" i="1" s="1"/>
  <c r="AR4591" i="1" s="1"/>
  <c r="AS4591" i="1" s="1"/>
  <c r="AL4591" i="1"/>
  <c r="AG4591" i="1"/>
  <c r="Y4591" i="1"/>
  <c r="T4591" i="1"/>
  <c r="H4591" i="1"/>
  <c r="AY4590" i="1"/>
  <c r="AZ4590" i="1" s="1"/>
  <c r="AT4590" i="1"/>
  <c r="AP4590" i="1"/>
  <c r="AO4590" i="1"/>
  <c r="AU4590" i="1" s="1"/>
  <c r="AV4590" i="1" s="1"/>
  <c r="AW4590" i="1" s="1"/>
  <c r="AN4590" i="1"/>
  <c r="AQ4590" i="1" s="1"/>
  <c r="AL4590" i="1"/>
  <c r="AG4590" i="1"/>
  <c r="Y4590" i="1"/>
  <c r="T4590" i="1"/>
  <c r="H4590" i="1"/>
  <c r="AZ4589" i="1"/>
  <c r="AY4589" i="1"/>
  <c r="AT4589" i="1"/>
  <c r="AP4589" i="1"/>
  <c r="AO4589" i="1"/>
  <c r="AU4589" i="1" s="1"/>
  <c r="AN4589" i="1"/>
  <c r="AQ4589" i="1" s="1"/>
  <c r="AR4589" i="1" s="1"/>
  <c r="AS4589" i="1" s="1"/>
  <c r="AL4589" i="1"/>
  <c r="AG4589" i="1"/>
  <c r="Y4589" i="1"/>
  <c r="T4589" i="1"/>
  <c r="H4589" i="1"/>
  <c r="AY4588" i="1"/>
  <c r="AZ4588" i="1" s="1"/>
  <c r="AU4588" i="1"/>
  <c r="AT4588" i="1"/>
  <c r="AP4588" i="1"/>
  <c r="AO4588" i="1"/>
  <c r="AN4588" i="1"/>
  <c r="AQ4588" i="1" s="1"/>
  <c r="AL4588" i="1"/>
  <c r="AG4588" i="1"/>
  <c r="Y4588" i="1"/>
  <c r="T4588" i="1"/>
  <c r="H4588" i="1"/>
  <c r="AZ4587" i="1"/>
  <c r="AY4587" i="1"/>
  <c r="AT4587" i="1"/>
  <c r="AQ4587" i="1"/>
  <c r="AP4587" i="1"/>
  <c r="AO4587" i="1"/>
  <c r="AU4587" i="1" s="1"/>
  <c r="AV4587" i="1" s="1"/>
  <c r="AW4587" i="1" s="1"/>
  <c r="AN4587" i="1"/>
  <c r="AL4587" i="1"/>
  <c r="AG4587" i="1"/>
  <c r="Y4587" i="1"/>
  <c r="T4587" i="1"/>
  <c r="H4587" i="1"/>
  <c r="AY4586" i="1"/>
  <c r="AZ4586" i="1" s="1"/>
  <c r="AT4586" i="1"/>
  <c r="AP4586" i="1"/>
  <c r="AO4586" i="1"/>
  <c r="AU4586" i="1" s="1"/>
  <c r="AN4586" i="1"/>
  <c r="AL4586" i="1"/>
  <c r="AG4586" i="1"/>
  <c r="Y4586" i="1"/>
  <c r="T4586" i="1"/>
  <c r="H4586" i="1"/>
  <c r="AY4585" i="1"/>
  <c r="AZ4585" i="1" s="1"/>
  <c r="AT4585" i="1"/>
  <c r="AP4585" i="1"/>
  <c r="AO4585" i="1"/>
  <c r="AU4585" i="1" s="1"/>
  <c r="AV4585" i="1" s="1"/>
  <c r="AW4585" i="1" s="1"/>
  <c r="AN4585" i="1"/>
  <c r="AQ4585" i="1" s="1"/>
  <c r="AR4585" i="1" s="1"/>
  <c r="AS4585" i="1" s="1"/>
  <c r="AL4585" i="1"/>
  <c r="AG4585" i="1"/>
  <c r="Y4585" i="1"/>
  <c r="T4585" i="1"/>
  <c r="H4585" i="1"/>
  <c r="AY4584" i="1"/>
  <c r="AZ4584" i="1" s="1"/>
  <c r="AV4584" i="1"/>
  <c r="AW4584" i="1" s="1"/>
  <c r="AT4584" i="1"/>
  <c r="AP4584" i="1"/>
  <c r="AO4584" i="1"/>
  <c r="AU4584" i="1" s="1"/>
  <c r="AN4584" i="1"/>
  <c r="AQ4584" i="1" s="1"/>
  <c r="AL4584" i="1"/>
  <c r="AG4584" i="1"/>
  <c r="Y4584" i="1"/>
  <c r="T4584" i="1"/>
  <c r="H4584" i="1"/>
  <c r="AZ4583" i="1"/>
  <c r="AY4583" i="1"/>
  <c r="AU4583" i="1"/>
  <c r="AV4583" i="1" s="1"/>
  <c r="AW4583" i="1" s="1"/>
  <c r="AT4583" i="1"/>
  <c r="AP4583" i="1"/>
  <c r="AO4583" i="1"/>
  <c r="AN4583" i="1"/>
  <c r="AQ4583" i="1" s="1"/>
  <c r="AR4583" i="1" s="1"/>
  <c r="AS4583" i="1" s="1"/>
  <c r="AL4583" i="1"/>
  <c r="AG4583" i="1"/>
  <c r="Y4583" i="1"/>
  <c r="T4583" i="1"/>
  <c r="H4583" i="1"/>
  <c r="AY4582" i="1"/>
  <c r="AZ4582" i="1" s="1"/>
  <c r="AT4582" i="1"/>
  <c r="AP4582" i="1"/>
  <c r="AO4582" i="1"/>
  <c r="AU4582" i="1" s="1"/>
  <c r="AN4582" i="1"/>
  <c r="AQ4582" i="1" s="1"/>
  <c r="AR4582" i="1" s="1"/>
  <c r="AS4582" i="1" s="1"/>
  <c r="AL4582" i="1"/>
  <c r="AG4582" i="1"/>
  <c r="Y4582" i="1"/>
  <c r="T4582" i="1"/>
  <c r="H4582" i="1"/>
  <c r="AZ4581" i="1"/>
  <c r="AY4581" i="1"/>
  <c r="AT4581" i="1"/>
  <c r="AP4581" i="1"/>
  <c r="AO4581" i="1"/>
  <c r="AU4581" i="1" s="1"/>
  <c r="AN4581" i="1"/>
  <c r="AQ4581" i="1" s="1"/>
  <c r="AR4581" i="1" s="1"/>
  <c r="AS4581" i="1" s="1"/>
  <c r="AL4581" i="1"/>
  <c r="AG4581" i="1"/>
  <c r="Y4581" i="1"/>
  <c r="T4581" i="1"/>
  <c r="H4581" i="1"/>
  <c r="AY4580" i="1"/>
  <c r="AZ4580" i="1" s="1"/>
  <c r="AT4580" i="1"/>
  <c r="AQ4580" i="1"/>
  <c r="AP4580" i="1"/>
  <c r="AO4580" i="1"/>
  <c r="AU4580" i="1" s="1"/>
  <c r="AV4580" i="1" s="1"/>
  <c r="AW4580" i="1" s="1"/>
  <c r="AN4580" i="1"/>
  <c r="AL4580" i="1"/>
  <c r="AG4580" i="1"/>
  <c r="Y4580" i="1"/>
  <c r="T4580" i="1"/>
  <c r="H4580" i="1"/>
  <c r="AY4579" i="1"/>
  <c r="AZ4579" i="1" s="1"/>
  <c r="AU4579" i="1"/>
  <c r="AT4579" i="1"/>
  <c r="AP4579" i="1"/>
  <c r="AO4579" i="1"/>
  <c r="AN4579" i="1"/>
  <c r="AQ4579" i="1" s="1"/>
  <c r="AR4579" i="1" s="1"/>
  <c r="AS4579" i="1" s="1"/>
  <c r="AL4579" i="1"/>
  <c r="AG4579" i="1"/>
  <c r="Y4579" i="1"/>
  <c r="T4579" i="1"/>
  <c r="H4579" i="1"/>
  <c r="AM4575" i="1"/>
  <c r="AK4575" i="1"/>
  <c r="AJ4575" i="1"/>
  <c r="AI4575" i="1"/>
  <c r="AH4575" i="1"/>
  <c r="AF4575" i="1"/>
  <c r="AE4575" i="1"/>
  <c r="AD4575" i="1"/>
  <c r="AD4601" i="1" s="1"/>
  <c r="AC4575" i="1"/>
  <c r="AB4575" i="1"/>
  <c r="AA4575" i="1"/>
  <c r="Z4575" i="1"/>
  <c r="X4575" i="1"/>
  <c r="W4575" i="1"/>
  <c r="V4575" i="1"/>
  <c r="U4575" i="1"/>
  <c r="S4575" i="1"/>
  <c r="R4575" i="1"/>
  <c r="Q4575" i="1"/>
  <c r="P4575" i="1"/>
  <c r="P4601" i="1" s="1"/>
  <c r="O4575" i="1"/>
  <c r="N4575" i="1"/>
  <c r="M4575" i="1"/>
  <c r="L4575" i="1"/>
  <c r="AY4574" i="1"/>
  <c r="AZ4574" i="1" s="1"/>
  <c r="AT4574" i="1"/>
  <c r="AP4574" i="1"/>
  <c r="AO4574" i="1"/>
  <c r="AU4574" i="1" s="1"/>
  <c r="AN4574" i="1"/>
  <c r="AQ4574" i="1" s="1"/>
  <c r="AL4574" i="1"/>
  <c r="AG4574" i="1"/>
  <c r="Y4574" i="1"/>
  <c r="T4574" i="1"/>
  <c r="H4574" i="1"/>
  <c r="AY4573" i="1"/>
  <c r="AZ4573" i="1" s="1"/>
  <c r="AU4573" i="1"/>
  <c r="AT4573" i="1"/>
  <c r="AP4573" i="1"/>
  <c r="AO4573" i="1"/>
  <c r="AN4573" i="1"/>
  <c r="AQ4573" i="1" s="1"/>
  <c r="AL4573" i="1"/>
  <c r="AG4573" i="1"/>
  <c r="Y4573" i="1"/>
  <c r="T4573" i="1"/>
  <c r="H4573" i="1"/>
  <c r="AY4572" i="1"/>
  <c r="AZ4572" i="1" s="1"/>
  <c r="AU4572" i="1"/>
  <c r="AV4572" i="1" s="1"/>
  <c r="AW4572" i="1" s="1"/>
  <c r="AT4572" i="1"/>
  <c r="AP4572" i="1"/>
  <c r="AR4572" i="1" s="1"/>
  <c r="AS4572" i="1" s="1"/>
  <c r="AO4572" i="1"/>
  <c r="AN4572" i="1"/>
  <c r="AQ4572" i="1" s="1"/>
  <c r="AL4572" i="1"/>
  <c r="AG4572" i="1"/>
  <c r="Y4572" i="1"/>
  <c r="T4572" i="1"/>
  <c r="H4572" i="1"/>
  <c r="AY4571" i="1"/>
  <c r="AZ4571" i="1" s="1"/>
  <c r="AU4571" i="1"/>
  <c r="AV4571" i="1" s="1"/>
  <c r="AW4571" i="1" s="1"/>
  <c r="AT4571" i="1"/>
  <c r="AQ4571" i="1"/>
  <c r="AP4571" i="1"/>
  <c r="AO4571" i="1"/>
  <c r="AN4571" i="1"/>
  <c r="AL4571" i="1"/>
  <c r="AG4571" i="1"/>
  <c r="Y4571" i="1"/>
  <c r="T4571" i="1"/>
  <c r="H4571" i="1"/>
  <c r="AY4570" i="1"/>
  <c r="AZ4570" i="1" s="1"/>
  <c r="AT4570" i="1"/>
  <c r="AP4570" i="1"/>
  <c r="AO4570" i="1"/>
  <c r="AU4570" i="1" s="1"/>
  <c r="AV4570" i="1" s="1"/>
  <c r="AW4570" i="1" s="1"/>
  <c r="AN4570" i="1"/>
  <c r="AQ4570" i="1" s="1"/>
  <c r="AR4570" i="1" s="1"/>
  <c r="AS4570" i="1" s="1"/>
  <c r="AL4570" i="1"/>
  <c r="AG4570" i="1"/>
  <c r="Y4570" i="1"/>
  <c r="T4570" i="1"/>
  <c r="H4570" i="1"/>
  <c r="AZ4569" i="1"/>
  <c r="AY4569" i="1"/>
  <c r="AT4569" i="1"/>
  <c r="AQ4569" i="1"/>
  <c r="AP4569" i="1"/>
  <c r="AO4569" i="1"/>
  <c r="AU4569" i="1" s="1"/>
  <c r="AN4569" i="1"/>
  <c r="AL4569" i="1"/>
  <c r="AG4569" i="1"/>
  <c r="Y4569" i="1"/>
  <c r="T4569" i="1"/>
  <c r="H4569" i="1"/>
  <c r="AY4568" i="1"/>
  <c r="AZ4568" i="1" s="1"/>
  <c r="AT4568" i="1"/>
  <c r="AP4568" i="1"/>
  <c r="AO4568" i="1"/>
  <c r="AU4568" i="1" s="1"/>
  <c r="AN4568" i="1"/>
  <c r="AQ4568" i="1" s="1"/>
  <c r="AR4568" i="1" s="1"/>
  <c r="AS4568" i="1" s="1"/>
  <c r="AL4568" i="1"/>
  <c r="AG4568" i="1"/>
  <c r="Y4568" i="1"/>
  <c r="T4568" i="1"/>
  <c r="H4568" i="1"/>
  <c r="AY4567" i="1"/>
  <c r="AZ4567" i="1" s="1"/>
  <c r="AT4567" i="1"/>
  <c r="AP4567" i="1"/>
  <c r="AO4567" i="1"/>
  <c r="AU4567" i="1" s="1"/>
  <c r="AV4567" i="1" s="1"/>
  <c r="AW4567" i="1" s="1"/>
  <c r="AN4567" i="1"/>
  <c r="AQ4567" i="1" s="1"/>
  <c r="AR4567" i="1" s="1"/>
  <c r="AS4567" i="1" s="1"/>
  <c r="AL4567" i="1"/>
  <c r="AG4567" i="1"/>
  <c r="Y4567" i="1"/>
  <c r="T4567" i="1"/>
  <c r="H4567" i="1"/>
  <c r="AY4566" i="1"/>
  <c r="AZ4566" i="1" s="1"/>
  <c r="AT4566" i="1"/>
  <c r="AP4566" i="1"/>
  <c r="AO4566" i="1"/>
  <c r="AU4566" i="1" s="1"/>
  <c r="AN4566" i="1"/>
  <c r="AQ4566" i="1" s="1"/>
  <c r="AL4566" i="1"/>
  <c r="AG4566" i="1"/>
  <c r="Y4566" i="1"/>
  <c r="T4566" i="1"/>
  <c r="H4566" i="1"/>
  <c r="AY4565" i="1"/>
  <c r="AZ4565" i="1" s="1"/>
  <c r="AU4565" i="1"/>
  <c r="AT4565" i="1"/>
  <c r="AP4565" i="1"/>
  <c r="AO4565" i="1"/>
  <c r="AN4565" i="1"/>
  <c r="AQ4565" i="1" s="1"/>
  <c r="AR4565" i="1" s="1"/>
  <c r="AS4565" i="1" s="1"/>
  <c r="AL4565" i="1"/>
  <c r="AG4565" i="1"/>
  <c r="Y4565" i="1"/>
  <c r="T4565" i="1"/>
  <c r="H4565" i="1"/>
  <c r="AZ4564" i="1"/>
  <c r="AY4564" i="1"/>
  <c r="AU4564" i="1"/>
  <c r="AT4564" i="1"/>
  <c r="AV4564" i="1" s="1"/>
  <c r="AW4564" i="1" s="1"/>
  <c r="AP4564" i="1"/>
  <c r="AO4564" i="1"/>
  <c r="AN4564" i="1"/>
  <c r="AQ4564" i="1" s="1"/>
  <c r="AL4564" i="1"/>
  <c r="AG4564" i="1"/>
  <c r="Y4564" i="1"/>
  <c r="T4564" i="1"/>
  <c r="H4564" i="1"/>
  <c r="AZ4563" i="1"/>
  <c r="AY4563" i="1"/>
  <c r="AU4563" i="1"/>
  <c r="AT4563" i="1"/>
  <c r="AP4563" i="1"/>
  <c r="AO4563" i="1"/>
  <c r="AN4563" i="1"/>
  <c r="AQ4563" i="1" s="1"/>
  <c r="AR4563" i="1" s="1"/>
  <c r="AS4563" i="1" s="1"/>
  <c r="AL4563" i="1"/>
  <c r="AG4563" i="1"/>
  <c r="Y4563" i="1"/>
  <c r="T4563" i="1"/>
  <c r="H4563" i="1"/>
  <c r="AY4562" i="1"/>
  <c r="AZ4562" i="1" s="1"/>
  <c r="AT4562" i="1"/>
  <c r="AP4562" i="1"/>
  <c r="AO4562" i="1"/>
  <c r="AU4562" i="1" s="1"/>
  <c r="AV4562" i="1" s="1"/>
  <c r="AW4562" i="1" s="1"/>
  <c r="AN4562" i="1"/>
  <c r="AQ4562" i="1" s="1"/>
  <c r="AL4562" i="1"/>
  <c r="AG4562" i="1"/>
  <c r="Y4562" i="1"/>
  <c r="T4562" i="1"/>
  <c r="H4562" i="1"/>
  <c r="AY4561" i="1"/>
  <c r="AZ4561" i="1" s="1"/>
  <c r="AU4561" i="1"/>
  <c r="AT4561" i="1"/>
  <c r="AP4561" i="1"/>
  <c r="AO4561" i="1"/>
  <c r="AN4561" i="1"/>
  <c r="AQ4561" i="1" s="1"/>
  <c r="AR4561" i="1" s="1"/>
  <c r="AS4561" i="1" s="1"/>
  <c r="AL4561" i="1"/>
  <c r="AG4561" i="1"/>
  <c r="Y4561" i="1"/>
  <c r="T4561" i="1"/>
  <c r="H4561" i="1"/>
  <c r="AY4560" i="1"/>
  <c r="AZ4560" i="1" s="1"/>
  <c r="AT4560" i="1"/>
  <c r="AP4560" i="1"/>
  <c r="AR4560" i="1" s="1"/>
  <c r="AS4560" i="1" s="1"/>
  <c r="AO4560" i="1"/>
  <c r="AU4560" i="1" s="1"/>
  <c r="AU4606" i="1" s="1"/>
  <c r="AN4560" i="1"/>
  <c r="AQ4560" i="1" s="1"/>
  <c r="AL4560" i="1"/>
  <c r="AG4560" i="1"/>
  <c r="Y4560" i="1"/>
  <c r="T4560" i="1"/>
  <c r="H4560" i="1"/>
  <c r="AY4559" i="1"/>
  <c r="AZ4559" i="1" s="1"/>
  <c r="AT4559" i="1"/>
  <c r="AP4559" i="1"/>
  <c r="AO4559" i="1"/>
  <c r="AU4559" i="1" s="1"/>
  <c r="AN4559" i="1"/>
  <c r="AQ4559" i="1" s="1"/>
  <c r="AR4559" i="1" s="1"/>
  <c r="AS4559" i="1" s="1"/>
  <c r="AL4559" i="1"/>
  <c r="AG4559" i="1"/>
  <c r="Y4559" i="1"/>
  <c r="T4559" i="1"/>
  <c r="H4559" i="1"/>
  <c r="AY4558" i="1"/>
  <c r="AZ4558" i="1" s="1"/>
  <c r="AT4558" i="1"/>
  <c r="AP4558" i="1"/>
  <c r="AO4558" i="1"/>
  <c r="AU4558" i="1" s="1"/>
  <c r="AN4558" i="1"/>
  <c r="AQ4558" i="1" s="1"/>
  <c r="AR4558" i="1" s="1"/>
  <c r="AS4558" i="1" s="1"/>
  <c r="AL4558" i="1"/>
  <c r="AG4558" i="1"/>
  <c r="Y4558" i="1"/>
  <c r="T4558" i="1"/>
  <c r="H4558" i="1"/>
  <c r="AY4557" i="1"/>
  <c r="AZ4557" i="1" s="1"/>
  <c r="AU4557" i="1"/>
  <c r="AV4557" i="1" s="1"/>
  <c r="AW4557" i="1" s="1"/>
  <c r="AT4557" i="1"/>
  <c r="AQ4557" i="1"/>
  <c r="AP4557" i="1"/>
  <c r="AO4557" i="1"/>
  <c r="AN4557" i="1"/>
  <c r="AL4557" i="1"/>
  <c r="AG4557" i="1"/>
  <c r="Y4557" i="1"/>
  <c r="T4557" i="1"/>
  <c r="H4557" i="1"/>
  <c r="AY4556" i="1"/>
  <c r="AZ4556" i="1" s="1"/>
  <c r="AT4556" i="1"/>
  <c r="AP4556" i="1"/>
  <c r="AO4556" i="1"/>
  <c r="AU4556" i="1" s="1"/>
  <c r="AN4556" i="1"/>
  <c r="AQ4556" i="1" s="1"/>
  <c r="AR4556" i="1" s="1"/>
  <c r="AS4556" i="1" s="1"/>
  <c r="AL4556" i="1"/>
  <c r="AG4556" i="1"/>
  <c r="Y4556" i="1"/>
  <c r="T4556" i="1"/>
  <c r="H4556" i="1"/>
  <c r="AZ4555" i="1"/>
  <c r="AY4555" i="1"/>
  <c r="AV4555" i="1"/>
  <c r="AW4555" i="1" s="1"/>
  <c r="AT4555" i="1"/>
  <c r="AQ4555" i="1"/>
  <c r="AP4555" i="1"/>
  <c r="AO4555" i="1"/>
  <c r="AU4555" i="1" s="1"/>
  <c r="AN4555" i="1"/>
  <c r="AL4555" i="1"/>
  <c r="AG4555" i="1"/>
  <c r="Y4555" i="1"/>
  <c r="T4555" i="1"/>
  <c r="H4555" i="1"/>
  <c r="AY4554" i="1"/>
  <c r="AZ4554" i="1" s="1"/>
  <c r="AT4554" i="1"/>
  <c r="AP4554" i="1"/>
  <c r="AO4554" i="1"/>
  <c r="AU4554" i="1" s="1"/>
  <c r="AN4554" i="1"/>
  <c r="AQ4554" i="1" s="1"/>
  <c r="AR4554" i="1" s="1"/>
  <c r="AS4554" i="1" s="1"/>
  <c r="AL4554" i="1"/>
  <c r="AG4554" i="1"/>
  <c r="Y4554" i="1"/>
  <c r="T4554" i="1"/>
  <c r="H4554" i="1"/>
  <c r="AY4553" i="1"/>
  <c r="AZ4553" i="1" s="1"/>
  <c r="AT4553" i="1"/>
  <c r="AQ4553" i="1"/>
  <c r="AP4553" i="1"/>
  <c r="AO4553" i="1"/>
  <c r="AU4553" i="1" s="1"/>
  <c r="AN4553" i="1"/>
  <c r="AL4553" i="1"/>
  <c r="AG4553" i="1"/>
  <c r="Y4553" i="1"/>
  <c r="T4553" i="1"/>
  <c r="H4553" i="1"/>
  <c r="AZ4552" i="1"/>
  <c r="AY4552" i="1"/>
  <c r="AU4552" i="1"/>
  <c r="AT4552" i="1"/>
  <c r="AT4606" i="1" s="1"/>
  <c r="AP4552" i="1"/>
  <c r="AO4552" i="1"/>
  <c r="AO4606" i="1" s="1"/>
  <c r="AN4552" i="1"/>
  <c r="AL4552" i="1"/>
  <c r="AG4552" i="1"/>
  <c r="Y4552" i="1"/>
  <c r="T4552" i="1"/>
  <c r="H4552" i="1"/>
  <c r="AZ4551" i="1"/>
  <c r="AY4551" i="1"/>
  <c r="AU4551" i="1"/>
  <c r="AV4551" i="1" s="1"/>
  <c r="AW4551" i="1" s="1"/>
  <c r="AT4551" i="1"/>
  <c r="AP4551" i="1"/>
  <c r="AO4551" i="1"/>
  <c r="AN4551" i="1"/>
  <c r="AQ4551" i="1" s="1"/>
  <c r="AL4551" i="1"/>
  <c r="AG4551" i="1"/>
  <c r="Y4551" i="1"/>
  <c r="T4551" i="1"/>
  <c r="H4551" i="1"/>
  <c r="AY4550" i="1"/>
  <c r="AZ4550" i="1" s="1"/>
  <c r="AU4550" i="1"/>
  <c r="AV4550" i="1" s="1"/>
  <c r="AW4550" i="1" s="1"/>
  <c r="AT4550" i="1"/>
  <c r="AP4550" i="1"/>
  <c r="AO4550" i="1"/>
  <c r="AN4550" i="1"/>
  <c r="AQ4550" i="1" s="1"/>
  <c r="AR4550" i="1" s="1"/>
  <c r="AS4550" i="1" s="1"/>
  <c r="AL4550" i="1"/>
  <c r="AG4550" i="1"/>
  <c r="Y4550" i="1"/>
  <c r="T4550" i="1"/>
  <c r="H4550" i="1"/>
  <c r="AY4549" i="1"/>
  <c r="AZ4549" i="1" s="1"/>
  <c r="AU4549" i="1"/>
  <c r="AT4549" i="1"/>
  <c r="AP4549" i="1"/>
  <c r="AO4549" i="1"/>
  <c r="AN4549" i="1"/>
  <c r="AQ4549" i="1" s="1"/>
  <c r="AL4549" i="1"/>
  <c r="AG4549" i="1"/>
  <c r="Y4549" i="1"/>
  <c r="T4549" i="1"/>
  <c r="H4549" i="1"/>
  <c r="AY4548" i="1"/>
  <c r="AZ4548" i="1" s="1"/>
  <c r="AV4548" i="1"/>
  <c r="AW4548" i="1" s="1"/>
  <c r="AU4548" i="1"/>
  <c r="AT4548" i="1"/>
  <c r="AP4548" i="1"/>
  <c r="AO4548" i="1"/>
  <c r="AN4548" i="1"/>
  <c r="AQ4548" i="1" s="1"/>
  <c r="AL4548" i="1"/>
  <c r="AG4548" i="1"/>
  <c r="Y4548" i="1"/>
  <c r="T4548" i="1"/>
  <c r="H4548" i="1"/>
  <c r="AY4547" i="1"/>
  <c r="AZ4547" i="1" s="1"/>
  <c r="AT4547" i="1"/>
  <c r="AP4547" i="1"/>
  <c r="AO4547" i="1"/>
  <c r="AU4547" i="1" s="1"/>
  <c r="AN4547" i="1"/>
  <c r="AQ4547" i="1" s="1"/>
  <c r="AR4547" i="1" s="1"/>
  <c r="AS4547" i="1" s="1"/>
  <c r="AL4547" i="1"/>
  <c r="AG4547" i="1"/>
  <c r="Y4547" i="1"/>
  <c r="T4547" i="1"/>
  <c r="H4547" i="1"/>
  <c r="AY4546" i="1"/>
  <c r="AZ4546" i="1" s="1"/>
  <c r="AT4546" i="1"/>
  <c r="AQ4546" i="1"/>
  <c r="AP4546" i="1"/>
  <c r="AO4546" i="1"/>
  <c r="AU4546" i="1" s="1"/>
  <c r="AN4546" i="1"/>
  <c r="AL4546" i="1"/>
  <c r="AG4546" i="1"/>
  <c r="Y4546" i="1"/>
  <c r="T4546" i="1"/>
  <c r="H4546" i="1"/>
  <c r="AY4545" i="1"/>
  <c r="AZ4545" i="1" s="1"/>
  <c r="AU4545" i="1"/>
  <c r="AV4545" i="1" s="1"/>
  <c r="AW4545" i="1" s="1"/>
  <c r="AT4545" i="1"/>
  <c r="AQ4545" i="1"/>
  <c r="AP4545" i="1"/>
  <c r="AO4545" i="1"/>
  <c r="AN4545" i="1"/>
  <c r="AL4545" i="1"/>
  <c r="AG4545" i="1"/>
  <c r="Y4545" i="1"/>
  <c r="T4545" i="1"/>
  <c r="H4545" i="1"/>
  <c r="AY4544" i="1"/>
  <c r="AZ4544" i="1" s="1"/>
  <c r="AT4544" i="1"/>
  <c r="AR4544" i="1"/>
  <c r="AS4544" i="1" s="1"/>
  <c r="AQ4544" i="1"/>
  <c r="AP4544" i="1"/>
  <c r="AO4544" i="1"/>
  <c r="AN4544" i="1"/>
  <c r="AL4544" i="1"/>
  <c r="AG4544" i="1"/>
  <c r="Y4544" i="1"/>
  <c r="T4544" i="1"/>
  <c r="H4544" i="1"/>
  <c r="AT4533" i="1"/>
  <c r="AF4533" i="1"/>
  <c r="R4533" i="1"/>
  <c r="AM4532" i="1"/>
  <c r="AK4532" i="1"/>
  <c r="AJ4532" i="1"/>
  <c r="AI4532" i="1"/>
  <c r="AH4532" i="1"/>
  <c r="AF4532" i="1"/>
  <c r="AE4532" i="1"/>
  <c r="AD4532" i="1"/>
  <c r="AC4532" i="1"/>
  <c r="AB4532" i="1"/>
  <c r="AA4532" i="1"/>
  <c r="Z4532" i="1"/>
  <c r="X4532" i="1"/>
  <c r="W4532" i="1"/>
  <c r="V4532" i="1"/>
  <c r="U4532" i="1"/>
  <c r="S4532" i="1"/>
  <c r="R4532" i="1"/>
  <c r="Q4532" i="1"/>
  <c r="P4532" i="1"/>
  <c r="O4532" i="1"/>
  <c r="N4532" i="1"/>
  <c r="M4532" i="1"/>
  <c r="L4532" i="1"/>
  <c r="AZ4531" i="1"/>
  <c r="AY4531" i="1"/>
  <c r="AU4531" i="1"/>
  <c r="AV4531" i="1" s="1"/>
  <c r="AW4531" i="1" s="1"/>
  <c r="AT4531" i="1"/>
  <c r="AP4531" i="1"/>
  <c r="AO4531" i="1"/>
  <c r="AN4531" i="1"/>
  <c r="AQ4531" i="1" s="1"/>
  <c r="AL4531" i="1"/>
  <c r="AG4531" i="1"/>
  <c r="Y4531" i="1"/>
  <c r="T4531" i="1"/>
  <c r="H4531" i="1"/>
  <c r="AY4530" i="1"/>
  <c r="AZ4530" i="1" s="1"/>
  <c r="AU4530" i="1"/>
  <c r="AV4530" i="1" s="1"/>
  <c r="AW4530" i="1" s="1"/>
  <c r="AT4530" i="1"/>
  <c r="AT4532" i="1" s="1"/>
  <c r="AP4530" i="1"/>
  <c r="AO4530" i="1"/>
  <c r="AN4530" i="1"/>
  <c r="AL4530" i="1"/>
  <c r="AG4530" i="1"/>
  <c r="Y4530" i="1"/>
  <c r="T4530" i="1"/>
  <c r="H4530" i="1"/>
  <c r="AM4526" i="1"/>
  <c r="AK4526" i="1"/>
  <c r="AK4533" i="1" s="1"/>
  <c r="AJ4526" i="1"/>
  <c r="AJ4533" i="1" s="1"/>
  <c r="AI4526" i="1"/>
  <c r="AI4533" i="1" s="1"/>
  <c r="AH4526" i="1"/>
  <c r="AF4526" i="1"/>
  <c r="AE4526" i="1"/>
  <c r="AE4533" i="1" s="1"/>
  <c r="AD4526" i="1"/>
  <c r="AD4533" i="1" s="1"/>
  <c r="AC4526" i="1"/>
  <c r="AC4533" i="1" s="1"/>
  <c r="AB4526" i="1"/>
  <c r="AA4526" i="1"/>
  <c r="AA4533" i="1" s="1"/>
  <c r="Z4526" i="1"/>
  <c r="Z4533" i="1" s="1"/>
  <c r="X4526" i="1"/>
  <c r="W4526" i="1"/>
  <c r="W4533" i="1" s="1"/>
  <c r="V4526" i="1"/>
  <c r="V4533" i="1" s="1"/>
  <c r="U4526" i="1"/>
  <c r="U4533" i="1" s="1"/>
  <c r="S4526" i="1"/>
  <c r="R4526" i="1"/>
  <c r="Q4526" i="1"/>
  <c r="Q4533" i="1" s="1"/>
  <c r="P4526" i="1"/>
  <c r="P4533" i="1" s="1"/>
  <c r="O4526" i="1"/>
  <c r="O4533" i="1" s="1"/>
  <c r="N4526" i="1"/>
  <c r="M4526" i="1"/>
  <c r="M4533" i="1" s="1"/>
  <c r="L4526" i="1"/>
  <c r="L4533" i="1" s="1"/>
  <c r="AY4525" i="1"/>
  <c r="AZ4525" i="1" s="1"/>
  <c r="AT4525" i="1"/>
  <c r="AT4526" i="1" s="1"/>
  <c r="AP4525" i="1"/>
  <c r="AP4526" i="1" s="1"/>
  <c r="AO4525" i="1"/>
  <c r="AN4525" i="1"/>
  <c r="AN4526" i="1" s="1"/>
  <c r="AL4525" i="1"/>
  <c r="AG4525" i="1"/>
  <c r="Y4525" i="1"/>
  <c r="T4525" i="1"/>
  <c r="H4525" i="1"/>
  <c r="O4514" i="1"/>
  <c r="AM4513" i="1"/>
  <c r="AK4513" i="1"/>
  <c r="AK4514" i="1" s="1"/>
  <c r="AJ4513" i="1"/>
  <c r="AI4513" i="1"/>
  <c r="AH4513" i="1"/>
  <c r="AF4513" i="1"/>
  <c r="AE4513" i="1"/>
  <c r="AD4513" i="1"/>
  <c r="AD4514" i="1" s="1"/>
  <c r="AC4513" i="1"/>
  <c r="AB4513" i="1"/>
  <c r="AA4513" i="1"/>
  <c r="Z4513" i="1"/>
  <c r="X4513" i="1"/>
  <c r="W4513" i="1"/>
  <c r="W4514" i="1" s="1"/>
  <c r="V4513" i="1"/>
  <c r="U4513" i="1"/>
  <c r="S4513" i="1"/>
  <c r="R4513" i="1"/>
  <c r="R4514" i="1" s="1"/>
  <c r="Q4513" i="1"/>
  <c r="P4513" i="1"/>
  <c r="O4513" i="1"/>
  <c r="N4513" i="1"/>
  <c r="M4513" i="1"/>
  <c r="L4513" i="1"/>
  <c r="AZ4512" i="1"/>
  <c r="AY4512" i="1"/>
  <c r="AT4512" i="1"/>
  <c r="AT4513" i="1" s="1"/>
  <c r="AP4512" i="1"/>
  <c r="AP4513" i="1" s="1"/>
  <c r="AO4512" i="1"/>
  <c r="AU4512" i="1" s="1"/>
  <c r="AU4513" i="1" s="1"/>
  <c r="AN4512" i="1"/>
  <c r="AQ4512" i="1" s="1"/>
  <c r="AQ4513" i="1" s="1"/>
  <c r="AL4512" i="1"/>
  <c r="AG4512" i="1"/>
  <c r="Y4512" i="1"/>
  <c r="T4512" i="1"/>
  <c r="H4512" i="1"/>
  <c r="AP4508" i="1"/>
  <c r="AP4514" i="1" s="1"/>
  <c r="AM4508" i="1"/>
  <c r="AK4508" i="1"/>
  <c r="AJ4508" i="1"/>
  <c r="AJ4514" i="1" s="1"/>
  <c r="AI4508" i="1"/>
  <c r="AI4514" i="1" s="1"/>
  <c r="AH4508" i="1"/>
  <c r="AH4514" i="1" s="1"/>
  <c r="AF4508" i="1"/>
  <c r="AE4508" i="1"/>
  <c r="AE4514" i="1" s="1"/>
  <c r="AD4508" i="1"/>
  <c r="AC4508" i="1"/>
  <c r="AC4514" i="1" s="1"/>
  <c r="AB4508" i="1"/>
  <c r="AA4508" i="1"/>
  <c r="Z4508" i="1"/>
  <c r="Z4514" i="1" s="1"/>
  <c r="X4508" i="1"/>
  <c r="W4508" i="1"/>
  <c r="V4508" i="1"/>
  <c r="V4514" i="1" s="1"/>
  <c r="U4508" i="1"/>
  <c r="U4514" i="1" s="1"/>
  <c r="S4508" i="1"/>
  <c r="S4514" i="1" s="1"/>
  <c r="R4508" i="1"/>
  <c r="Q4508" i="1"/>
  <c r="Q4514" i="1" s="1"/>
  <c r="P4508" i="1"/>
  <c r="P4514" i="1" s="1"/>
  <c r="O4508" i="1"/>
  <c r="N4508" i="1"/>
  <c r="M4508" i="1"/>
  <c r="L4508" i="1"/>
  <c r="L4514" i="1" s="1"/>
  <c r="AZ4507" i="1"/>
  <c r="AY4507" i="1"/>
  <c r="AT4507" i="1"/>
  <c r="AP4507" i="1"/>
  <c r="AO4507" i="1"/>
  <c r="AN4507" i="1"/>
  <c r="AQ4507" i="1" s="1"/>
  <c r="AL4507" i="1"/>
  <c r="AG4507" i="1"/>
  <c r="Y4507" i="1"/>
  <c r="T4507" i="1"/>
  <c r="H4507" i="1"/>
  <c r="AY4506" i="1"/>
  <c r="AZ4506" i="1" s="1"/>
  <c r="AU4506" i="1"/>
  <c r="AV4506" i="1" s="1"/>
  <c r="AW4506" i="1" s="1"/>
  <c r="AT4506" i="1"/>
  <c r="AP4506" i="1"/>
  <c r="AO4506" i="1"/>
  <c r="AN4506" i="1"/>
  <c r="AL4506" i="1"/>
  <c r="AG4506" i="1"/>
  <c r="Y4506" i="1"/>
  <c r="T4506" i="1"/>
  <c r="H4506" i="1"/>
  <c r="AK4499" i="1"/>
  <c r="AK4879" i="1" s="1"/>
  <c r="AJ4499" i="1"/>
  <c r="AF4499" i="1"/>
  <c r="AF4879" i="1" s="1"/>
  <c r="AE4499" i="1"/>
  <c r="AE4879" i="1" s="1"/>
  <c r="AD4499" i="1"/>
  <c r="AD4879" i="1" s="1"/>
  <c r="AC4499" i="1"/>
  <c r="AC4879" i="1" s="1"/>
  <c r="AB4499" i="1"/>
  <c r="AB4879" i="1" s="1"/>
  <c r="AA4499" i="1"/>
  <c r="AA4879" i="1" s="1"/>
  <c r="X4499" i="1"/>
  <c r="X4879" i="1" s="1"/>
  <c r="W4499" i="1"/>
  <c r="W4879" i="1" s="1"/>
  <c r="S4499" i="1"/>
  <c r="S4879" i="1" s="1"/>
  <c r="R4499" i="1"/>
  <c r="R4879" i="1" s="1"/>
  <c r="Q4499" i="1"/>
  <c r="Q4879" i="1" s="1"/>
  <c r="P4499" i="1"/>
  <c r="O4499" i="1"/>
  <c r="O4879" i="1" s="1"/>
  <c r="N4499" i="1"/>
  <c r="M4499" i="1"/>
  <c r="M4879" i="1" s="1"/>
  <c r="L4499" i="1"/>
  <c r="L4879" i="1" s="1"/>
  <c r="AM4498" i="1"/>
  <c r="AM4878" i="1" s="1"/>
  <c r="AK4498" i="1"/>
  <c r="AK4878" i="1" s="1"/>
  <c r="AJ4498" i="1"/>
  <c r="AJ4878" i="1" s="1"/>
  <c r="AI4498" i="1"/>
  <c r="AI4878" i="1" s="1"/>
  <c r="AH4498" i="1"/>
  <c r="AH4878" i="1" s="1"/>
  <c r="AF4498" i="1"/>
  <c r="AF4878" i="1" s="1"/>
  <c r="AE4498" i="1"/>
  <c r="AD4498" i="1"/>
  <c r="AD4878" i="1" s="1"/>
  <c r="AC4498" i="1"/>
  <c r="AC4878" i="1" s="1"/>
  <c r="AB4498" i="1"/>
  <c r="AB4878" i="1" s="1"/>
  <c r="AA4498" i="1"/>
  <c r="AA4878" i="1" s="1"/>
  <c r="Z4498" i="1"/>
  <c r="Z4878" i="1" s="1"/>
  <c r="X4498" i="1"/>
  <c r="X4878" i="1" s="1"/>
  <c r="W4498" i="1"/>
  <c r="W4878" i="1" s="1"/>
  <c r="V4498" i="1"/>
  <c r="V4878" i="1" s="1"/>
  <c r="U4498" i="1"/>
  <c r="U4878" i="1" s="1"/>
  <c r="S4498" i="1"/>
  <c r="S4878" i="1" s="1"/>
  <c r="R4498" i="1"/>
  <c r="R4878" i="1" s="1"/>
  <c r="Q4498" i="1"/>
  <c r="P4498" i="1"/>
  <c r="P4878" i="1" s="1"/>
  <c r="O4498" i="1"/>
  <c r="O4878" i="1" s="1"/>
  <c r="N4498" i="1"/>
  <c r="N4878" i="1" s="1"/>
  <c r="M4498" i="1"/>
  <c r="M4878" i="1" s="1"/>
  <c r="L4498" i="1"/>
  <c r="L4878" i="1" s="1"/>
  <c r="AM4495" i="1"/>
  <c r="AK4495" i="1"/>
  <c r="AJ4495" i="1"/>
  <c r="AI4495" i="1"/>
  <c r="AH4495" i="1"/>
  <c r="AF4495" i="1"/>
  <c r="AE4495" i="1"/>
  <c r="AD4495" i="1"/>
  <c r="AC4495" i="1"/>
  <c r="AB4495" i="1"/>
  <c r="AA4495" i="1"/>
  <c r="Z4495" i="1"/>
  <c r="X4495" i="1"/>
  <c r="W4495" i="1"/>
  <c r="V4495" i="1"/>
  <c r="U4495" i="1"/>
  <c r="S4495" i="1"/>
  <c r="R4495" i="1"/>
  <c r="Q4495" i="1"/>
  <c r="P4495" i="1"/>
  <c r="O4495" i="1"/>
  <c r="N4495" i="1"/>
  <c r="M4495" i="1"/>
  <c r="L4495" i="1"/>
  <c r="AY4494" i="1"/>
  <c r="AZ4494" i="1" s="1"/>
  <c r="H4494" i="1"/>
  <c r="AY4493" i="1"/>
  <c r="AZ4493" i="1" s="1"/>
  <c r="H4493" i="1"/>
  <c r="AZ4492" i="1"/>
  <c r="AY4492" i="1"/>
  <c r="H4492" i="1"/>
  <c r="AY4491" i="1"/>
  <c r="AZ4491" i="1" s="1"/>
  <c r="H4491" i="1"/>
  <c r="AZ4490" i="1"/>
  <c r="AY4490" i="1"/>
  <c r="H4490" i="1"/>
  <c r="AY4489" i="1"/>
  <c r="AZ4489" i="1" s="1"/>
  <c r="H4489" i="1"/>
  <c r="AY4488" i="1"/>
  <c r="AZ4488" i="1" s="1"/>
  <c r="H4488" i="1"/>
  <c r="AY4487" i="1"/>
  <c r="AZ4487" i="1" s="1"/>
  <c r="H4487" i="1"/>
  <c r="AY4486" i="1"/>
  <c r="AZ4486" i="1" s="1"/>
  <c r="H4486" i="1"/>
  <c r="C4486" i="1"/>
  <c r="C4487" i="1" s="1"/>
  <c r="AY4485" i="1"/>
  <c r="AZ4485" i="1" s="1"/>
  <c r="H4485" i="1"/>
  <c r="C4485" i="1"/>
  <c r="AY4484" i="1"/>
  <c r="AZ4484" i="1" s="1"/>
  <c r="H4484" i="1"/>
  <c r="AY4483" i="1"/>
  <c r="AZ4483" i="1" s="1"/>
  <c r="H4483" i="1"/>
  <c r="AY4482" i="1"/>
  <c r="AZ4482" i="1" s="1"/>
  <c r="H4482" i="1"/>
  <c r="AY4481" i="1"/>
  <c r="AZ4481" i="1" s="1"/>
  <c r="H4481" i="1"/>
  <c r="AY4480" i="1"/>
  <c r="AZ4480" i="1" s="1"/>
  <c r="H4480" i="1"/>
  <c r="C4480" i="1"/>
  <c r="C4482" i="1" s="1"/>
  <c r="C4483" i="1" s="1"/>
  <c r="C4484" i="1" s="1"/>
  <c r="B4480" i="1"/>
  <c r="B4482" i="1" s="1"/>
  <c r="B4483" i="1" s="1"/>
  <c r="B4484" i="1" s="1"/>
  <c r="B4486" i="1" s="1"/>
  <c r="AY4476" i="1"/>
  <c r="AZ4476" i="1" s="1"/>
  <c r="H4476" i="1"/>
  <c r="AY4475" i="1"/>
  <c r="AZ4475" i="1" s="1"/>
  <c r="H4475" i="1"/>
  <c r="AY4474" i="1"/>
  <c r="AZ4474" i="1" s="1"/>
  <c r="H4474" i="1"/>
  <c r="AY4473" i="1"/>
  <c r="AZ4473" i="1" s="1"/>
  <c r="H4473" i="1"/>
  <c r="AY4472" i="1"/>
  <c r="AZ4472" i="1" s="1"/>
  <c r="H4472" i="1"/>
  <c r="AY4471" i="1"/>
  <c r="AZ4471" i="1" s="1"/>
  <c r="H4471" i="1"/>
  <c r="AP4467" i="1"/>
  <c r="AP4499" i="1" s="1"/>
  <c r="AT4466" i="1"/>
  <c r="AP4466" i="1"/>
  <c r="AO4466" i="1"/>
  <c r="AN4466" i="1"/>
  <c r="AQ4466" i="1" s="1"/>
  <c r="AQ4498" i="1" s="1"/>
  <c r="AL4466" i="1"/>
  <c r="AG4466" i="1"/>
  <c r="Y4466" i="1"/>
  <c r="T4466" i="1"/>
  <c r="AT4465" i="1"/>
  <c r="AP4465" i="1"/>
  <c r="AN4465" i="1"/>
  <c r="AQ4465" i="1" s="1"/>
  <c r="AM4465" i="1"/>
  <c r="AM4467" i="1" s="1"/>
  <c r="AM4499" i="1" s="1"/>
  <c r="AM4879" i="1" s="1"/>
  <c r="AI4465" i="1"/>
  <c r="AI4467" i="1" s="1"/>
  <c r="AI4499" i="1" s="1"/>
  <c r="AH4465" i="1"/>
  <c r="Z4465" i="1"/>
  <c r="Z4467" i="1" s="1"/>
  <c r="Z4499" i="1" s="1"/>
  <c r="Z4879" i="1" s="1"/>
  <c r="V4465" i="1"/>
  <c r="V4467" i="1" s="1"/>
  <c r="V4499" i="1" s="1"/>
  <c r="U4465" i="1"/>
  <c r="U4467" i="1" s="1"/>
  <c r="AT4464" i="1"/>
  <c r="AP4464" i="1"/>
  <c r="AR4464" i="1" s="1"/>
  <c r="AS4464" i="1" s="1"/>
  <c r="AO4464" i="1"/>
  <c r="AU4464" i="1" s="1"/>
  <c r="AV4464" i="1" s="1"/>
  <c r="AW4464" i="1" s="1"/>
  <c r="AN4464" i="1"/>
  <c r="AQ4464" i="1" s="1"/>
  <c r="AT4463" i="1"/>
  <c r="AS4463" i="1"/>
  <c r="AP4463" i="1"/>
  <c r="AO4463" i="1"/>
  <c r="AU4463" i="1" s="1"/>
  <c r="AV4463" i="1" s="1"/>
  <c r="AW4463" i="1" s="1"/>
  <c r="AN4463" i="1"/>
  <c r="AQ4463" i="1" s="1"/>
  <c r="AR4463" i="1" s="1"/>
  <c r="AY4462" i="1"/>
  <c r="AZ4462" i="1" s="1"/>
  <c r="H4462" i="1"/>
  <c r="AJ4451" i="1"/>
  <c r="L4451" i="1"/>
  <c r="AO4450" i="1"/>
  <c r="AM4450" i="1"/>
  <c r="AK4450" i="1"/>
  <c r="AJ4450" i="1"/>
  <c r="AI4450" i="1"/>
  <c r="AH4450" i="1"/>
  <c r="AF4450" i="1"/>
  <c r="AE4450" i="1"/>
  <c r="AD4450" i="1"/>
  <c r="AC4450" i="1"/>
  <c r="AB4450" i="1"/>
  <c r="AA4450" i="1"/>
  <c r="Z4450" i="1"/>
  <c r="X4450" i="1"/>
  <c r="W4450" i="1"/>
  <c r="V4450" i="1"/>
  <c r="U4450" i="1"/>
  <c r="S4450" i="1"/>
  <c r="R4450" i="1"/>
  <c r="Q4450" i="1"/>
  <c r="P4450" i="1"/>
  <c r="O4450" i="1"/>
  <c r="N4450" i="1"/>
  <c r="M4450" i="1"/>
  <c r="L4450" i="1"/>
  <c r="AY4449" i="1"/>
  <c r="AZ4449" i="1" s="1"/>
  <c r="AU4449" i="1"/>
  <c r="AT4449" i="1"/>
  <c r="AT4450" i="1" s="1"/>
  <c r="AQ4449" i="1"/>
  <c r="AP4449" i="1"/>
  <c r="AP4450" i="1" s="1"/>
  <c r="AO4449" i="1"/>
  <c r="AN4449" i="1"/>
  <c r="AN4450" i="1" s="1"/>
  <c r="AL4449" i="1"/>
  <c r="AG4449" i="1"/>
  <c r="Y4449" i="1"/>
  <c r="T4449" i="1"/>
  <c r="H4449" i="1"/>
  <c r="AM4445" i="1"/>
  <c r="AM4451" i="1" s="1"/>
  <c r="AK4445" i="1"/>
  <c r="AK4451" i="1" s="1"/>
  <c r="AJ4445" i="1"/>
  <c r="AI4445" i="1"/>
  <c r="AI4451" i="1" s="1"/>
  <c r="AH4445" i="1"/>
  <c r="AH4451" i="1" s="1"/>
  <c r="AF4445" i="1"/>
  <c r="AF4451" i="1" s="1"/>
  <c r="AE4445" i="1"/>
  <c r="AE4451" i="1" s="1"/>
  <c r="AD4445" i="1"/>
  <c r="AD4451" i="1" s="1"/>
  <c r="AC4445" i="1"/>
  <c r="AC4451" i="1" s="1"/>
  <c r="AB4445" i="1"/>
  <c r="AB4451" i="1" s="1"/>
  <c r="AA4445" i="1"/>
  <c r="AA4451" i="1" s="1"/>
  <c r="Z4445" i="1"/>
  <c r="Z4451" i="1" s="1"/>
  <c r="X4445" i="1"/>
  <c r="X4451" i="1" s="1"/>
  <c r="W4445" i="1"/>
  <c r="W4451" i="1" s="1"/>
  <c r="V4445" i="1"/>
  <c r="U4445" i="1"/>
  <c r="U4451" i="1" s="1"/>
  <c r="S4445" i="1"/>
  <c r="S4451" i="1" s="1"/>
  <c r="R4445" i="1"/>
  <c r="R4451" i="1" s="1"/>
  <c r="Q4445" i="1"/>
  <c r="Q4451" i="1" s="1"/>
  <c r="P4445" i="1"/>
  <c r="P4451" i="1" s="1"/>
  <c r="O4445" i="1"/>
  <c r="N4445" i="1"/>
  <c r="N4451" i="1" s="1"/>
  <c r="M4445" i="1"/>
  <c r="M4451" i="1" s="1"/>
  <c r="L4445" i="1"/>
  <c r="AY4444" i="1"/>
  <c r="AZ4444" i="1" s="1"/>
  <c r="AT4444" i="1"/>
  <c r="AP4444" i="1"/>
  <c r="AR4444" i="1" s="1"/>
  <c r="AS4444" i="1" s="1"/>
  <c r="AO4444" i="1"/>
  <c r="AN4444" i="1"/>
  <c r="AQ4444" i="1" s="1"/>
  <c r="AL4444" i="1"/>
  <c r="AG4444" i="1"/>
  <c r="Y4444" i="1"/>
  <c r="T4444" i="1"/>
  <c r="H4444" i="1"/>
  <c r="AZ4443" i="1"/>
  <c r="AY4443" i="1"/>
  <c r="AU4443" i="1"/>
  <c r="AT4443" i="1"/>
  <c r="AP4443" i="1"/>
  <c r="AP4445" i="1" s="1"/>
  <c r="AO4443" i="1"/>
  <c r="AN4443" i="1"/>
  <c r="AQ4443" i="1" s="1"/>
  <c r="AL4443" i="1"/>
  <c r="AG4443" i="1"/>
  <c r="Y4443" i="1"/>
  <c r="T4443" i="1"/>
  <c r="H4443" i="1"/>
  <c r="AJ4432" i="1"/>
  <c r="AF4432" i="1"/>
  <c r="AE4432" i="1"/>
  <c r="V4432" i="1"/>
  <c r="U4432" i="1"/>
  <c r="AM4431" i="1"/>
  <c r="AM4432" i="1" s="1"/>
  <c r="AK4431" i="1"/>
  <c r="AK4432" i="1" s="1"/>
  <c r="AJ4431" i="1"/>
  <c r="AI4431" i="1"/>
  <c r="AI4432" i="1" s="1"/>
  <c r="AH4431" i="1"/>
  <c r="AH4432" i="1" s="1"/>
  <c r="AF4431" i="1"/>
  <c r="AE4431" i="1"/>
  <c r="AD4431" i="1"/>
  <c r="AD4432" i="1" s="1"/>
  <c r="AC4431" i="1"/>
  <c r="AC4432" i="1" s="1"/>
  <c r="AB4431" i="1"/>
  <c r="AB4432" i="1" s="1"/>
  <c r="AA4431" i="1"/>
  <c r="AA4432" i="1" s="1"/>
  <c r="Z4431" i="1"/>
  <c r="Z4432" i="1" s="1"/>
  <c r="X4431" i="1"/>
  <c r="X4432" i="1" s="1"/>
  <c r="W4431" i="1"/>
  <c r="W4432" i="1" s="1"/>
  <c r="V4431" i="1"/>
  <c r="U4431" i="1"/>
  <c r="S4431" i="1"/>
  <c r="S4432" i="1" s="1"/>
  <c r="R4431" i="1"/>
  <c r="R4432" i="1" s="1"/>
  <c r="Q4431" i="1"/>
  <c r="Q4432" i="1" s="1"/>
  <c r="P4431" i="1"/>
  <c r="P4432" i="1" s="1"/>
  <c r="O4431" i="1"/>
  <c r="O4432" i="1" s="1"/>
  <c r="N4431" i="1"/>
  <c r="N4432" i="1" s="1"/>
  <c r="M4431" i="1"/>
  <c r="M4432" i="1" s="1"/>
  <c r="L4431" i="1"/>
  <c r="L4432" i="1" s="1"/>
  <c r="AY4430" i="1"/>
  <c r="AZ4430" i="1" s="1"/>
  <c r="AT4430" i="1"/>
  <c r="AQ4430" i="1"/>
  <c r="AR4430" i="1" s="1"/>
  <c r="AS4430" i="1" s="1"/>
  <c r="AP4430" i="1"/>
  <c r="AO4430" i="1"/>
  <c r="AU4430" i="1" s="1"/>
  <c r="AV4430" i="1" s="1"/>
  <c r="AW4430" i="1" s="1"/>
  <c r="AN4430" i="1"/>
  <c r="AL4430" i="1"/>
  <c r="AG4430" i="1"/>
  <c r="Y4430" i="1"/>
  <c r="T4430" i="1"/>
  <c r="H4430" i="1"/>
  <c r="AY4429" i="1"/>
  <c r="AZ4429" i="1" s="1"/>
  <c r="AT4429" i="1"/>
  <c r="AT4431" i="1" s="1"/>
  <c r="AT4432" i="1" s="1"/>
  <c r="AP4429" i="1"/>
  <c r="AP4431" i="1" s="1"/>
  <c r="AP4432" i="1" s="1"/>
  <c r="AO4429" i="1"/>
  <c r="AU4429" i="1" s="1"/>
  <c r="AV4429" i="1" s="1"/>
  <c r="AN4429" i="1"/>
  <c r="AL4429" i="1"/>
  <c r="AG4429" i="1"/>
  <c r="Y4429" i="1"/>
  <c r="T4429" i="1"/>
  <c r="H4429" i="1"/>
  <c r="AB4416" i="1"/>
  <c r="N4416" i="1"/>
  <c r="AM4415" i="1"/>
  <c r="AK4415" i="1"/>
  <c r="AJ4415" i="1"/>
  <c r="AI4415" i="1"/>
  <c r="AH4415" i="1"/>
  <c r="AH4416" i="1" s="1"/>
  <c r="AF4415" i="1"/>
  <c r="AE4415" i="1"/>
  <c r="AD4415" i="1"/>
  <c r="AD4416" i="1" s="1"/>
  <c r="AC4415" i="1"/>
  <c r="AB4415" i="1"/>
  <c r="AA4415" i="1"/>
  <c r="Z4415" i="1"/>
  <c r="Z4416" i="1" s="1"/>
  <c r="X4415" i="1"/>
  <c r="W4415" i="1"/>
  <c r="V4415" i="1"/>
  <c r="U4415" i="1"/>
  <c r="S4415" i="1"/>
  <c r="S4416" i="1" s="1"/>
  <c r="R4415" i="1"/>
  <c r="Q4415" i="1"/>
  <c r="P4415" i="1"/>
  <c r="P4416" i="1" s="1"/>
  <c r="O4415" i="1"/>
  <c r="O4416" i="1" s="1"/>
  <c r="N4415" i="1"/>
  <c r="M4415" i="1"/>
  <c r="L4415" i="1"/>
  <c r="L4416" i="1" s="1"/>
  <c r="AY4414" i="1"/>
  <c r="AZ4414" i="1" s="1"/>
  <c r="AW4414" i="1"/>
  <c r="AU4414" i="1"/>
  <c r="AV4414" i="1" s="1"/>
  <c r="AT4414" i="1"/>
  <c r="AP4414" i="1"/>
  <c r="AO4414" i="1"/>
  <c r="AN4414" i="1"/>
  <c r="AQ4414" i="1" s="1"/>
  <c r="AR4414" i="1" s="1"/>
  <c r="AS4414" i="1" s="1"/>
  <c r="AL4414" i="1"/>
  <c r="AG4414" i="1"/>
  <c r="Y4414" i="1"/>
  <c r="T4414" i="1"/>
  <c r="H4414" i="1"/>
  <c r="AY4413" i="1"/>
  <c r="AZ4413" i="1" s="1"/>
  <c r="AU4413" i="1"/>
  <c r="AT4413" i="1"/>
  <c r="AP4413" i="1"/>
  <c r="AO4413" i="1"/>
  <c r="AN4413" i="1"/>
  <c r="AQ4413" i="1" s="1"/>
  <c r="AL4413" i="1"/>
  <c r="AG4413" i="1"/>
  <c r="Y4413" i="1"/>
  <c r="T4413" i="1"/>
  <c r="H4413" i="1"/>
  <c r="AY4412" i="1"/>
  <c r="AZ4412" i="1" s="1"/>
  <c r="AU4412" i="1"/>
  <c r="AT4412" i="1"/>
  <c r="AP4412" i="1"/>
  <c r="AO4412" i="1"/>
  <c r="AN4412" i="1"/>
  <c r="AQ4412" i="1" s="1"/>
  <c r="AL4412" i="1"/>
  <c r="AG4412" i="1"/>
  <c r="Y4412" i="1"/>
  <c r="T4412" i="1"/>
  <c r="H4412" i="1"/>
  <c r="AY4411" i="1"/>
  <c r="AZ4411" i="1" s="1"/>
  <c r="AT4411" i="1"/>
  <c r="AP4411" i="1"/>
  <c r="AO4411" i="1"/>
  <c r="AU4411" i="1" s="1"/>
  <c r="AN4411" i="1"/>
  <c r="AQ4411" i="1" s="1"/>
  <c r="AR4411" i="1" s="1"/>
  <c r="AS4411" i="1" s="1"/>
  <c r="AL4411" i="1"/>
  <c r="AG4411" i="1"/>
  <c r="Y4411" i="1"/>
  <c r="T4411" i="1"/>
  <c r="H4411" i="1"/>
  <c r="AY4410" i="1"/>
  <c r="AZ4410" i="1" s="1"/>
  <c r="AT4410" i="1"/>
  <c r="AT4415" i="1" s="1"/>
  <c r="AP4410" i="1"/>
  <c r="AO4410" i="1"/>
  <c r="AU4410" i="1" s="1"/>
  <c r="AN4410" i="1"/>
  <c r="AL4410" i="1"/>
  <c r="AG4410" i="1"/>
  <c r="Y4410" i="1"/>
  <c r="T4410" i="1"/>
  <c r="H4410" i="1"/>
  <c r="AM4406" i="1"/>
  <c r="AM4416" i="1" s="1"/>
  <c r="AK4406" i="1"/>
  <c r="AJ4406" i="1"/>
  <c r="AI4406" i="1"/>
  <c r="AI4416" i="1" s="1"/>
  <c r="AH4406" i="1"/>
  <c r="AF4406" i="1"/>
  <c r="AE4406" i="1"/>
  <c r="AD4406" i="1"/>
  <c r="AC4406" i="1"/>
  <c r="AC4416" i="1" s="1"/>
  <c r="AB4406" i="1"/>
  <c r="AA4406" i="1"/>
  <c r="Z4406" i="1"/>
  <c r="X4406" i="1"/>
  <c r="X4416" i="1" s="1"/>
  <c r="W4406" i="1"/>
  <c r="V4406" i="1"/>
  <c r="U4406" i="1"/>
  <c r="U4416" i="1" s="1"/>
  <c r="S4406" i="1"/>
  <c r="R4406" i="1"/>
  <c r="Q4406" i="1"/>
  <c r="P4406" i="1"/>
  <c r="O4406" i="1"/>
  <c r="N4406" i="1"/>
  <c r="M4406" i="1"/>
  <c r="L4406" i="1"/>
  <c r="AY4405" i="1"/>
  <c r="AZ4405" i="1" s="1"/>
  <c r="AT4405" i="1"/>
  <c r="AV4405" i="1" s="1"/>
  <c r="AW4405" i="1" s="1"/>
  <c r="AP4405" i="1"/>
  <c r="AO4405" i="1"/>
  <c r="AU4405" i="1" s="1"/>
  <c r="AN4405" i="1"/>
  <c r="AQ4405" i="1" s="1"/>
  <c r="AR4405" i="1" s="1"/>
  <c r="AS4405" i="1" s="1"/>
  <c r="AL4405" i="1"/>
  <c r="AG4405" i="1"/>
  <c r="Y4405" i="1"/>
  <c r="T4405" i="1"/>
  <c r="H4405" i="1"/>
  <c r="AY4404" i="1"/>
  <c r="AZ4404" i="1" s="1"/>
  <c r="AT4404" i="1"/>
  <c r="AS4404" i="1"/>
  <c r="AR4404" i="1"/>
  <c r="AQ4404" i="1"/>
  <c r="AP4404" i="1"/>
  <c r="AO4404" i="1"/>
  <c r="AU4404" i="1" s="1"/>
  <c r="AN4404" i="1"/>
  <c r="AL4404" i="1"/>
  <c r="AG4404" i="1"/>
  <c r="Y4404" i="1"/>
  <c r="T4404" i="1"/>
  <c r="H4404" i="1"/>
  <c r="AY4403" i="1"/>
  <c r="AZ4403" i="1" s="1"/>
  <c r="AU4403" i="1"/>
  <c r="AV4403" i="1" s="1"/>
  <c r="AW4403" i="1" s="1"/>
  <c r="AT4403" i="1"/>
  <c r="AP4403" i="1"/>
  <c r="AO4403" i="1"/>
  <c r="AN4403" i="1"/>
  <c r="AQ4403" i="1" s="1"/>
  <c r="AR4403" i="1" s="1"/>
  <c r="AS4403" i="1" s="1"/>
  <c r="AL4403" i="1"/>
  <c r="AG4403" i="1"/>
  <c r="Y4403" i="1"/>
  <c r="T4403" i="1"/>
  <c r="H4403" i="1"/>
  <c r="AY4402" i="1"/>
  <c r="AZ4402" i="1" s="1"/>
  <c r="AT4402" i="1"/>
  <c r="AP4402" i="1"/>
  <c r="AO4402" i="1"/>
  <c r="AU4402" i="1" s="1"/>
  <c r="AV4402" i="1" s="1"/>
  <c r="AW4402" i="1" s="1"/>
  <c r="AN4402" i="1"/>
  <c r="AQ4402" i="1" s="1"/>
  <c r="AL4402" i="1"/>
  <c r="AG4402" i="1"/>
  <c r="Y4402" i="1"/>
  <c r="T4402" i="1"/>
  <c r="H4402" i="1"/>
  <c r="AY4401" i="1"/>
  <c r="AZ4401" i="1" s="1"/>
  <c r="AV4401" i="1"/>
  <c r="AW4401" i="1" s="1"/>
  <c r="AT4401" i="1"/>
  <c r="AQ4401" i="1"/>
  <c r="AP4401" i="1"/>
  <c r="AO4401" i="1"/>
  <c r="AU4401" i="1" s="1"/>
  <c r="AN4401" i="1"/>
  <c r="AL4401" i="1"/>
  <c r="AG4401" i="1"/>
  <c r="Y4401" i="1"/>
  <c r="T4401" i="1"/>
  <c r="H4401" i="1"/>
  <c r="AY4400" i="1"/>
  <c r="AZ4400" i="1" s="1"/>
  <c r="AU4400" i="1"/>
  <c r="AT4400" i="1"/>
  <c r="AP4400" i="1"/>
  <c r="AO4400" i="1"/>
  <c r="AN4400" i="1"/>
  <c r="AQ4400" i="1" s="1"/>
  <c r="AR4400" i="1" s="1"/>
  <c r="AS4400" i="1" s="1"/>
  <c r="AL4400" i="1"/>
  <c r="AG4400" i="1"/>
  <c r="Y4400" i="1"/>
  <c r="T4400" i="1"/>
  <c r="H4400" i="1"/>
  <c r="AY4399" i="1"/>
  <c r="AZ4399" i="1" s="1"/>
  <c r="AU4399" i="1"/>
  <c r="AV4399" i="1" s="1"/>
  <c r="AW4399" i="1" s="1"/>
  <c r="AT4399" i="1"/>
  <c r="AP4399" i="1"/>
  <c r="AO4399" i="1"/>
  <c r="AN4399" i="1"/>
  <c r="AQ4399" i="1" s="1"/>
  <c r="AR4399" i="1" s="1"/>
  <c r="AS4399" i="1" s="1"/>
  <c r="AL4399" i="1"/>
  <c r="AG4399" i="1"/>
  <c r="Y4399" i="1"/>
  <c r="T4399" i="1"/>
  <c r="H4399" i="1"/>
  <c r="AY4398" i="1"/>
  <c r="AZ4398" i="1" s="1"/>
  <c r="AU4398" i="1"/>
  <c r="AV4398" i="1" s="1"/>
  <c r="AW4398" i="1" s="1"/>
  <c r="AT4398" i="1"/>
  <c r="AP4398" i="1"/>
  <c r="AO4398" i="1"/>
  <c r="AN4398" i="1"/>
  <c r="AQ4398" i="1" s="1"/>
  <c r="AR4398" i="1" s="1"/>
  <c r="AS4398" i="1" s="1"/>
  <c r="AL4398" i="1"/>
  <c r="AG4398" i="1"/>
  <c r="Y4398" i="1"/>
  <c r="T4398" i="1"/>
  <c r="H4398" i="1"/>
  <c r="AY4397" i="1"/>
  <c r="AZ4397" i="1" s="1"/>
  <c r="AT4397" i="1"/>
  <c r="AP4397" i="1"/>
  <c r="AO4397" i="1"/>
  <c r="AU4397" i="1" s="1"/>
  <c r="AN4397" i="1"/>
  <c r="AQ4397" i="1" s="1"/>
  <c r="AR4397" i="1" s="1"/>
  <c r="AS4397" i="1" s="1"/>
  <c r="AL4397" i="1"/>
  <c r="AG4397" i="1"/>
  <c r="Y4397" i="1"/>
  <c r="T4397" i="1"/>
  <c r="H4397" i="1"/>
  <c r="AY4396" i="1"/>
  <c r="AZ4396" i="1" s="1"/>
  <c r="AT4396" i="1"/>
  <c r="AV4396" i="1" s="1"/>
  <c r="AW4396" i="1" s="1"/>
  <c r="AP4396" i="1"/>
  <c r="AO4396" i="1"/>
  <c r="AU4396" i="1" s="1"/>
  <c r="AN4396" i="1"/>
  <c r="AQ4396" i="1" s="1"/>
  <c r="AL4396" i="1"/>
  <c r="AG4396" i="1"/>
  <c r="Y4396" i="1"/>
  <c r="T4396" i="1"/>
  <c r="H4396" i="1"/>
  <c r="AY4395" i="1"/>
  <c r="AZ4395" i="1" s="1"/>
  <c r="AT4395" i="1"/>
  <c r="AQ4395" i="1"/>
  <c r="AP4395" i="1"/>
  <c r="AO4395" i="1"/>
  <c r="AU4395" i="1" s="1"/>
  <c r="AV4395" i="1" s="1"/>
  <c r="AW4395" i="1" s="1"/>
  <c r="AN4395" i="1"/>
  <c r="AL4395" i="1"/>
  <c r="AG4395" i="1"/>
  <c r="Y4395" i="1"/>
  <c r="T4395" i="1"/>
  <c r="H4395" i="1"/>
  <c r="AY4394" i="1"/>
  <c r="AZ4394" i="1" s="1"/>
  <c r="AV4394" i="1"/>
  <c r="AW4394" i="1" s="1"/>
  <c r="AT4394" i="1"/>
  <c r="AQ4394" i="1"/>
  <c r="AP4394" i="1"/>
  <c r="AO4394" i="1"/>
  <c r="AU4394" i="1" s="1"/>
  <c r="AN4394" i="1"/>
  <c r="AL4394" i="1"/>
  <c r="AG4394" i="1"/>
  <c r="Y4394" i="1"/>
  <c r="T4394" i="1"/>
  <c r="H4394" i="1"/>
  <c r="AY4393" i="1"/>
  <c r="AZ4393" i="1" s="1"/>
  <c r="AV4393" i="1"/>
  <c r="AW4393" i="1" s="1"/>
  <c r="AT4393" i="1"/>
  <c r="AP4393" i="1"/>
  <c r="AO4393" i="1"/>
  <c r="AU4393" i="1" s="1"/>
  <c r="AN4393" i="1"/>
  <c r="AQ4393" i="1" s="1"/>
  <c r="AL4393" i="1"/>
  <c r="AG4393" i="1"/>
  <c r="Y4393" i="1"/>
  <c r="T4393" i="1"/>
  <c r="H4393" i="1"/>
  <c r="AY4392" i="1"/>
  <c r="AZ4392" i="1" s="1"/>
  <c r="AT4392" i="1"/>
  <c r="AR4392" i="1"/>
  <c r="AS4392" i="1" s="1"/>
  <c r="AP4392" i="1"/>
  <c r="AO4392" i="1"/>
  <c r="AU4392" i="1" s="1"/>
  <c r="AV4392" i="1" s="1"/>
  <c r="AW4392" i="1" s="1"/>
  <c r="AN4392" i="1"/>
  <c r="AQ4392" i="1" s="1"/>
  <c r="AL4392" i="1"/>
  <c r="AG4392" i="1"/>
  <c r="Y4392" i="1"/>
  <c r="T4392" i="1"/>
  <c r="H4392" i="1"/>
  <c r="AY4391" i="1"/>
  <c r="AZ4391" i="1" s="1"/>
  <c r="AT4391" i="1"/>
  <c r="AQ4391" i="1"/>
  <c r="AR4391" i="1" s="1"/>
  <c r="AS4391" i="1" s="1"/>
  <c r="AP4391" i="1"/>
  <c r="AO4391" i="1"/>
  <c r="AU4391" i="1" s="1"/>
  <c r="AN4391" i="1"/>
  <c r="AL4391" i="1"/>
  <c r="AG4391" i="1"/>
  <c r="Y4391" i="1"/>
  <c r="T4391" i="1"/>
  <c r="H4391" i="1"/>
  <c r="AY4390" i="1"/>
  <c r="AZ4390" i="1" s="1"/>
  <c r="AT4390" i="1"/>
  <c r="AP4390" i="1"/>
  <c r="AO4390" i="1"/>
  <c r="AU4390" i="1" s="1"/>
  <c r="AV4390" i="1" s="1"/>
  <c r="AW4390" i="1" s="1"/>
  <c r="AN4390" i="1"/>
  <c r="AQ4390" i="1" s="1"/>
  <c r="AR4390" i="1" s="1"/>
  <c r="AS4390" i="1" s="1"/>
  <c r="AL4390" i="1"/>
  <c r="AG4390" i="1"/>
  <c r="Y4390" i="1"/>
  <c r="T4390" i="1"/>
  <c r="H4390" i="1"/>
  <c r="AY4389" i="1"/>
  <c r="AZ4389" i="1" s="1"/>
  <c r="AT4389" i="1"/>
  <c r="AP4389" i="1"/>
  <c r="AO4389" i="1"/>
  <c r="AN4389" i="1"/>
  <c r="AQ4389" i="1" s="1"/>
  <c r="AR4389" i="1" s="1"/>
  <c r="AS4389" i="1" s="1"/>
  <c r="AL4389" i="1"/>
  <c r="AG4389" i="1"/>
  <c r="Y4389" i="1"/>
  <c r="T4389" i="1"/>
  <c r="H4389" i="1"/>
  <c r="AY4388" i="1"/>
  <c r="AZ4388" i="1" s="1"/>
  <c r="AU4388" i="1"/>
  <c r="AV4388" i="1" s="1"/>
  <c r="AW4388" i="1" s="1"/>
  <c r="AT4388" i="1"/>
  <c r="AP4388" i="1"/>
  <c r="AO4388" i="1"/>
  <c r="AN4388" i="1"/>
  <c r="AQ4388" i="1" s="1"/>
  <c r="AR4388" i="1" s="1"/>
  <c r="AS4388" i="1" s="1"/>
  <c r="AL4388" i="1"/>
  <c r="AG4388" i="1"/>
  <c r="Y4388" i="1"/>
  <c r="T4388" i="1"/>
  <c r="H4388" i="1"/>
  <c r="AY4387" i="1"/>
  <c r="AZ4387" i="1" s="1"/>
  <c r="AT4387" i="1"/>
  <c r="AP4387" i="1"/>
  <c r="AO4387" i="1"/>
  <c r="AU4387" i="1" s="1"/>
  <c r="AN4387" i="1"/>
  <c r="AQ4387" i="1" s="1"/>
  <c r="AR4387" i="1" s="1"/>
  <c r="AS4387" i="1" s="1"/>
  <c r="AL4387" i="1"/>
  <c r="AG4387" i="1"/>
  <c r="Y4387" i="1"/>
  <c r="T4387" i="1"/>
  <c r="H4387" i="1"/>
  <c r="AY4386" i="1"/>
  <c r="AZ4386" i="1" s="1"/>
  <c r="AT4386" i="1"/>
  <c r="AP4386" i="1"/>
  <c r="AO4386" i="1"/>
  <c r="AU4386" i="1" s="1"/>
  <c r="AV4386" i="1" s="1"/>
  <c r="AW4386" i="1" s="1"/>
  <c r="AN4386" i="1"/>
  <c r="AL4386" i="1"/>
  <c r="AG4386" i="1"/>
  <c r="Y4386" i="1"/>
  <c r="T4386" i="1"/>
  <c r="H4386" i="1"/>
  <c r="AK4375" i="1"/>
  <c r="AC4375" i="1"/>
  <c r="Q4375" i="1"/>
  <c r="O4375" i="1"/>
  <c r="AO4374" i="1"/>
  <c r="AM4374" i="1"/>
  <c r="AK4374" i="1"/>
  <c r="AJ4374" i="1"/>
  <c r="AI4374" i="1"/>
  <c r="AH4374" i="1"/>
  <c r="AH4375" i="1" s="1"/>
  <c r="AF4374" i="1"/>
  <c r="AE4374" i="1"/>
  <c r="AD4374" i="1"/>
  <c r="AC4374" i="1"/>
  <c r="AB4374" i="1"/>
  <c r="AA4374" i="1"/>
  <c r="Z4374" i="1"/>
  <c r="X4374" i="1"/>
  <c r="W4374" i="1"/>
  <c r="W4375" i="1" s="1"/>
  <c r="V4374" i="1"/>
  <c r="U4374" i="1"/>
  <c r="S4374" i="1"/>
  <c r="S4375" i="1" s="1"/>
  <c r="R4374" i="1"/>
  <c r="Q4374" i="1"/>
  <c r="P4374" i="1"/>
  <c r="O4374" i="1"/>
  <c r="N4374" i="1"/>
  <c r="N4375" i="1" s="1"/>
  <c r="M4374" i="1"/>
  <c r="L4374" i="1"/>
  <c r="AZ4373" i="1"/>
  <c r="AY4373" i="1"/>
  <c r="AT4373" i="1"/>
  <c r="AV4373" i="1" s="1"/>
  <c r="AW4373" i="1" s="1"/>
  <c r="AP4373" i="1"/>
  <c r="AO4373" i="1"/>
  <c r="AU4373" i="1" s="1"/>
  <c r="AN4373" i="1"/>
  <c r="AQ4373" i="1" s="1"/>
  <c r="AL4373" i="1"/>
  <c r="AG4373" i="1"/>
  <c r="Y4373" i="1"/>
  <c r="T4373" i="1"/>
  <c r="H4373" i="1"/>
  <c r="AZ4372" i="1"/>
  <c r="AY4372" i="1"/>
  <c r="AT4372" i="1"/>
  <c r="AP4372" i="1"/>
  <c r="AO4372" i="1"/>
  <c r="AU4372" i="1" s="1"/>
  <c r="AN4372" i="1"/>
  <c r="AQ4372" i="1" s="1"/>
  <c r="AL4372" i="1"/>
  <c r="AG4372" i="1"/>
  <c r="Y4372" i="1"/>
  <c r="T4372" i="1"/>
  <c r="H4372" i="1"/>
  <c r="AM4368" i="1"/>
  <c r="AK4368" i="1"/>
  <c r="AJ4368" i="1"/>
  <c r="AI4368" i="1"/>
  <c r="AH4368" i="1"/>
  <c r="AF4368" i="1"/>
  <c r="AE4368" i="1"/>
  <c r="AD4368" i="1"/>
  <c r="AC4368" i="1"/>
  <c r="AB4368" i="1"/>
  <c r="AA4368" i="1"/>
  <c r="Z4368" i="1"/>
  <c r="X4368" i="1"/>
  <c r="W4368" i="1"/>
  <c r="V4368" i="1"/>
  <c r="U4368" i="1"/>
  <c r="S4368" i="1"/>
  <c r="R4368" i="1"/>
  <c r="Q4368" i="1"/>
  <c r="P4368" i="1"/>
  <c r="O4368" i="1"/>
  <c r="N4368" i="1"/>
  <c r="M4368" i="1"/>
  <c r="L4368" i="1"/>
  <c r="AZ4367" i="1"/>
  <c r="AY4367" i="1"/>
  <c r="AT4367" i="1"/>
  <c r="AP4367" i="1"/>
  <c r="AR4367" i="1" s="1"/>
  <c r="AS4367" i="1" s="1"/>
  <c r="AO4367" i="1"/>
  <c r="AU4367" i="1" s="1"/>
  <c r="AN4367" i="1"/>
  <c r="AQ4367" i="1" s="1"/>
  <c r="AL4367" i="1"/>
  <c r="AG4367" i="1"/>
  <c r="Y4367" i="1"/>
  <c r="T4367" i="1"/>
  <c r="H4367" i="1"/>
  <c r="AY4366" i="1"/>
  <c r="AZ4366" i="1" s="1"/>
  <c r="AU4366" i="1"/>
  <c r="AT4366" i="1"/>
  <c r="AP4366" i="1"/>
  <c r="AP4368" i="1" s="1"/>
  <c r="AO4366" i="1"/>
  <c r="AN4366" i="1"/>
  <c r="AL4366" i="1"/>
  <c r="AG4366" i="1"/>
  <c r="Y4366" i="1"/>
  <c r="T4366" i="1"/>
  <c r="H4366" i="1"/>
  <c r="P4355" i="1"/>
  <c r="AM4354" i="1"/>
  <c r="AK4354" i="1"/>
  <c r="AJ4354" i="1"/>
  <c r="AI4354" i="1"/>
  <c r="AH4354" i="1"/>
  <c r="AH4355" i="1" s="1"/>
  <c r="AF4354" i="1"/>
  <c r="AE4354" i="1"/>
  <c r="AD4354" i="1"/>
  <c r="AC4354" i="1"/>
  <c r="AB4354" i="1"/>
  <c r="AA4354" i="1"/>
  <c r="Z4354" i="1"/>
  <c r="X4354" i="1"/>
  <c r="W4354" i="1"/>
  <c r="V4354" i="1"/>
  <c r="U4354" i="1"/>
  <c r="S4354" i="1"/>
  <c r="S4355" i="1" s="1"/>
  <c r="R4354" i="1"/>
  <c r="Q4354" i="1"/>
  <c r="P4354" i="1"/>
  <c r="O4354" i="1"/>
  <c r="N4354" i="1"/>
  <c r="M4354" i="1"/>
  <c r="L4354" i="1"/>
  <c r="L4355" i="1" s="1"/>
  <c r="AY4353" i="1"/>
  <c r="AZ4353" i="1" s="1"/>
  <c r="AV4353" i="1"/>
  <c r="AW4353" i="1" s="1"/>
  <c r="AT4353" i="1"/>
  <c r="AQ4353" i="1"/>
  <c r="AP4353" i="1"/>
  <c r="AO4353" i="1"/>
  <c r="AU4353" i="1" s="1"/>
  <c r="AN4353" i="1"/>
  <c r="AL4353" i="1"/>
  <c r="AG4353" i="1"/>
  <c r="Y4353" i="1"/>
  <c r="T4353" i="1"/>
  <c r="AY4352" i="1"/>
  <c r="AZ4352" i="1" s="1"/>
  <c r="AU4352" i="1"/>
  <c r="AT4352" i="1"/>
  <c r="AP4352" i="1"/>
  <c r="AO4352" i="1"/>
  <c r="AN4352" i="1"/>
  <c r="AQ4352" i="1" s="1"/>
  <c r="AL4352" i="1"/>
  <c r="AG4352" i="1"/>
  <c r="Y4352" i="1"/>
  <c r="T4352" i="1"/>
  <c r="AY4351" i="1"/>
  <c r="AZ4351" i="1" s="1"/>
  <c r="AU4351" i="1"/>
  <c r="AT4351" i="1"/>
  <c r="AQ4351" i="1"/>
  <c r="AP4351" i="1"/>
  <c r="AO4351" i="1"/>
  <c r="AN4351" i="1"/>
  <c r="AL4351" i="1"/>
  <c r="AG4351" i="1"/>
  <c r="Y4351" i="1"/>
  <c r="T4351" i="1"/>
  <c r="AY4350" i="1"/>
  <c r="AZ4350" i="1" s="1"/>
  <c r="AT4350" i="1"/>
  <c r="AQ4350" i="1"/>
  <c r="AP4350" i="1"/>
  <c r="AO4350" i="1"/>
  <c r="AU4350" i="1" s="1"/>
  <c r="AN4350" i="1"/>
  <c r="AL4350" i="1"/>
  <c r="AG4350" i="1"/>
  <c r="Y4350" i="1"/>
  <c r="T4350" i="1"/>
  <c r="AZ4349" i="1"/>
  <c r="AY4349" i="1"/>
  <c r="AU4349" i="1"/>
  <c r="AT4349" i="1"/>
  <c r="AQ4349" i="1"/>
  <c r="AP4349" i="1"/>
  <c r="AO4349" i="1"/>
  <c r="AN4349" i="1"/>
  <c r="AL4349" i="1"/>
  <c r="AG4349" i="1"/>
  <c r="Y4349" i="1"/>
  <c r="T4349" i="1"/>
  <c r="AY4348" i="1"/>
  <c r="AZ4348" i="1" s="1"/>
  <c r="AT4348" i="1"/>
  <c r="AQ4348" i="1"/>
  <c r="AP4348" i="1"/>
  <c r="AO4348" i="1"/>
  <c r="AU4348" i="1" s="1"/>
  <c r="AV4348" i="1" s="1"/>
  <c r="AW4348" i="1" s="1"/>
  <c r="AN4348" i="1"/>
  <c r="AL4348" i="1"/>
  <c r="AG4348" i="1"/>
  <c r="Y4348" i="1"/>
  <c r="T4348" i="1"/>
  <c r="AY4347" i="1"/>
  <c r="AZ4347" i="1" s="1"/>
  <c r="AT4347" i="1"/>
  <c r="AQ4347" i="1"/>
  <c r="AP4347" i="1"/>
  <c r="AO4347" i="1"/>
  <c r="AU4347" i="1" s="1"/>
  <c r="AV4347" i="1" s="1"/>
  <c r="AW4347" i="1" s="1"/>
  <c r="AN4347" i="1"/>
  <c r="AL4347" i="1"/>
  <c r="AG4347" i="1"/>
  <c r="Y4347" i="1"/>
  <c r="T4347" i="1"/>
  <c r="AY4346" i="1"/>
  <c r="AZ4346" i="1" s="1"/>
  <c r="AT4346" i="1"/>
  <c r="AP4346" i="1"/>
  <c r="AO4346" i="1"/>
  <c r="AU4346" i="1" s="1"/>
  <c r="AV4346" i="1" s="1"/>
  <c r="AW4346" i="1" s="1"/>
  <c r="AN4346" i="1"/>
  <c r="AQ4346" i="1" s="1"/>
  <c r="AR4346" i="1" s="1"/>
  <c r="AS4346" i="1" s="1"/>
  <c r="AL4346" i="1"/>
  <c r="AG4346" i="1"/>
  <c r="Y4346" i="1"/>
  <c r="T4346" i="1"/>
  <c r="AY4345" i="1"/>
  <c r="AZ4345" i="1" s="1"/>
  <c r="AT4345" i="1"/>
  <c r="AP4345" i="1"/>
  <c r="AO4345" i="1"/>
  <c r="AU4345" i="1" s="1"/>
  <c r="AV4345" i="1" s="1"/>
  <c r="AW4345" i="1" s="1"/>
  <c r="AN4345" i="1"/>
  <c r="AQ4345" i="1" s="1"/>
  <c r="AR4345" i="1" s="1"/>
  <c r="AS4345" i="1" s="1"/>
  <c r="AL4345" i="1"/>
  <c r="AG4345" i="1"/>
  <c r="Y4345" i="1"/>
  <c r="T4345" i="1"/>
  <c r="AY4344" i="1"/>
  <c r="AZ4344" i="1" s="1"/>
  <c r="AT4344" i="1"/>
  <c r="AQ4344" i="1"/>
  <c r="AP4344" i="1"/>
  <c r="AO4344" i="1"/>
  <c r="AU4344" i="1" s="1"/>
  <c r="AN4344" i="1"/>
  <c r="AL4344" i="1"/>
  <c r="AG4344" i="1"/>
  <c r="Y4344" i="1"/>
  <c r="T4344" i="1"/>
  <c r="AY4343" i="1"/>
  <c r="AZ4343" i="1" s="1"/>
  <c r="AT4343" i="1"/>
  <c r="AP4343" i="1"/>
  <c r="AO4343" i="1"/>
  <c r="AU4343" i="1" s="1"/>
  <c r="AV4343" i="1" s="1"/>
  <c r="AW4343" i="1" s="1"/>
  <c r="AN4343" i="1"/>
  <c r="AQ4343" i="1" s="1"/>
  <c r="AL4343" i="1"/>
  <c r="AG4343" i="1"/>
  <c r="Y4343" i="1"/>
  <c r="T4343" i="1"/>
  <c r="AY4342" i="1"/>
  <c r="AZ4342" i="1" s="1"/>
  <c r="AU4342" i="1"/>
  <c r="AT4342" i="1"/>
  <c r="AP4342" i="1"/>
  <c r="AO4342" i="1"/>
  <c r="AN4342" i="1"/>
  <c r="AQ4342" i="1" s="1"/>
  <c r="AR4342" i="1" s="1"/>
  <c r="AS4342" i="1" s="1"/>
  <c r="AL4342" i="1"/>
  <c r="AG4342" i="1"/>
  <c r="Y4342" i="1"/>
  <c r="T4342" i="1"/>
  <c r="AY4341" i="1"/>
  <c r="AZ4341" i="1" s="1"/>
  <c r="AU4341" i="1"/>
  <c r="AV4341" i="1" s="1"/>
  <c r="AW4341" i="1" s="1"/>
  <c r="AT4341" i="1"/>
  <c r="AP4341" i="1"/>
  <c r="AO4341" i="1"/>
  <c r="AN4341" i="1"/>
  <c r="AQ4341" i="1" s="1"/>
  <c r="AL4341" i="1"/>
  <c r="AG4341" i="1"/>
  <c r="Y4341" i="1"/>
  <c r="T4341" i="1"/>
  <c r="AZ4340" i="1"/>
  <c r="AY4340" i="1"/>
  <c r="AT4340" i="1"/>
  <c r="AP4340" i="1"/>
  <c r="AO4340" i="1"/>
  <c r="AU4340" i="1" s="1"/>
  <c r="AN4340" i="1"/>
  <c r="AQ4340" i="1" s="1"/>
  <c r="AR4340" i="1" s="1"/>
  <c r="AS4340" i="1" s="1"/>
  <c r="AL4340" i="1"/>
  <c r="AG4340" i="1"/>
  <c r="Y4340" i="1"/>
  <c r="T4340" i="1"/>
  <c r="AY4339" i="1"/>
  <c r="AZ4339" i="1" s="1"/>
  <c r="AU4339" i="1"/>
  <c r="AV4339" i="1" s="1"/>
  <c r="AW4339" i="1" s="1"/>
  <c r="AT4339" i="1"/>
  <c r="AP4339" i="1"/>
  <c r="AO4339" i="1"/>
  <c r="AN4339" i="1"/>
  <c r="AQ4339" i="1" s="1"/>
  <c r="AR4339" i="1" s="1"/>
  <c r="AS4339" i="1" s="1"/>
  <c r="AL4339" i="1"/>
  <c r="AG4339" i="1"/>
  <c r="Y4339" i="1"/>
  <c r="T4339" i="1"/>
  <c r="AY4338" i="1"/>
  <c r="AZ4338" i="1" s="1"/>
  <c r="AT4338" i="1"/>
  <c r="AQ4338" i="1"/>
  <c r="AP4338" i="1"/>
  <c r="AO4338" i="1"/>
  <c r="AU4338" i="1" s="1"/>
  <c r="AN4338" i="1"/>
  <c r="AL4338" i="1"/>
  <c r="AG4338" i="1"/>
  <c r="Y4338" i="1"/>
  <c r="T4338" i="1"/>
  <c r="AY4337" i="1"/>
  <c r="AZ4337" i="1" s="1"/>
  <c r="AU4337" i="1"/>
  <c r="AV4337" i="1" s="1"/>
  <c r="AW4337" i="1" s="1"/>
  <c r="AT4337" i="1"/>
  <c r="AQ4337" i="1"/>
  <c r="AP4337" i="1"/>
  <c r="AO4337" i="1"/>
  <c r="AN4337" i="1"/>
  <c r="AL4337" i="1"/>
  <c r="AG4337" i="1"/>
  <c r="Y4337" i="1"/>
  <c r="T4337" i="1"/>
  <c r="AY4336" i="1"/>
  <c r="AZ4336" i="1" s="1"/>
  <c r="AU4336" i="1"/>
  <c r="AT4336" i="1"/>
  <c r="AQ4336" i="1"/>
  <c r="AP4336" i="1"/>
  <c r="AO4336" i="1"/>
  <c r="AN4336" i="1"/>
  <c r="AL4336" i="1"/>
  <c r="AG4336" i="1"/>
  <c r="Y4336" i="1"/>
  <c r="T4336" i="1"/>
  <c r="AY4335" i="1"/>
  <c r="AZ4335" i="1" s="1"/>
  <c r="AT4335" i="1"/>
  <c r="AP4335" i="1"/>
  <c r="AO4335" i="1"/>
  <c r="AN4335" i="1"/>
  <c r="AQ4335" i="1" s="1"/>
  <c r="AL4335" i="1"/>
  <c r="AG4335" i="1"/>
  <c r="Y4335" i="1"/>
  <c r="T4335" i="1"/>
  <c r="AZ4334" i="1"/>
  <c r="AY4334" i="1"/>
  <c r="AU4334" i="1"/>
  <c r="AV4334" i="1" s="1"/>
  <c r="AW4334" i="1" s="1"/>
  <c r="AT4334" i="1"/>
  <c r="AP4334" i="1"/>
  <c r="AO4334" i="1"/>
  <c r="AN4334" i="1"/>
  <c r="AQ4334" i="1" s="1"/>
  <c r="AR4334" i="1" s="1"/>
  <c r="AS4334" i="1" s="1"/>
  <c r="AL4334" i="1"/>
  <c r="AG4334" i="1"/>
  <c r="Y4334" i="1"/>
  <c r="T4334" i="1"/>
  <c r="AY4333" i="1"/>
  <c r="AZ4333" i="1" s="1"/>
  <c r="AT4333" i="1"/>
  <c r="AP4333" i="1"/>
  <c r="AO4333" i="1"/>
  <c r="AU4333" i="1" s="1"/>
  <c r="AV4333" i="1" s="1"/>
  <c r="AN4333" i="1"/>
  <c r="AQ4333" i="1" s="1"/>
  <c r="AL4333" i="1"/>
  <c r="AG4333" i="1"/>
  <c r="Y4333" i="1"/>
  <c r="T4333" i="1"/>
  <c r="AK4355" i="1"/>
  <c r="AF4355" i="1"/>
  <c r="AE4355" i="1"/>
  <c r="AD4355" i="1"/>
  <c r="AB4355" i="1"/>
  <c r="AA4355" i="1"/>
  <c r="V4355" i="1"/>
  <c r="U4355" i="1"/>
  <c r="R4355" i="1"/>
  <c r="Q4355" i="1"/>
  <c r="N4355" i="1"/>
  <c r="M4355" i="1"/>
  <c r="AY4328" i="1"/>
  <c r="AZ4328" i="1" s="1"/>
  <c r="AV4328" i="1"/>
  <c r="AW4328" i="1" s="1"/>
  <c r="AT4328" i="1"/>
  <c r="AP4328" i="1"/>
  <c r="AO4328" i="1"/>
  <c r="AU4328" i="1" s="1"/>
  <c r="AN4328" i="1"/>
  <c r="AQ4328" i="1" s="1"/>
  <c r="AL4328" i="1"/>
  <c r="AG4328" i="1"/>
  <c r="Y4328" i="1"/>
  <c r="T4328" i="1"/>
  <c r="AY4327" i="1"/>
  <c r="AZ4327" i="1" s="1"/>
  <c r="AT4327" i="1"/>
  <c r="AP4327" i="1"/>
  <c r="AO4327" i="1"/>
  <c r="AU4327" i="1" s="1"/>
  <c r="AV4327" i="1" s="1"/>
  <c r="AW4327" i="1" s="1"/>
  <c r="AN4327" i="1"/>
  <c r="AQ4327" i="1" s="1"/>
  <c r="AL4327" i="1"/>
  <c r="AG4327" i="1"/>
  <c r="Y4327" i="1"/>
  <c r="T4327" i="1"/>
  <c r="AZ4326" i="1"/>
  <c r="AY4326" i="1"/>
  <c r="AT4326" i="1"/>
  <c r="AP4326" i="1"/>
  <c r="AO4326" i="1"/>
  <c r="AU4326" i="1" s="1"/>
  <c r="AV4326" i="1" s="1"/>
  <c r="AW4326" i="1" s="1"/>
  <c r="AN4326" i="1"/>
  <c r="AQ4326" i="1" s="1"/>
  <c r="AL4326" i="1"/>
  <c r="AG4326" i="1"/>
  <c r="Y4326" i="1"/>
  <c r="T4326" i="1"/>
  <c r="AZ4325" i="1"/>
  <c r="AY4325" i="1"/>
  <c r="AT4325" i="1"/>
  <c r="AP4325" i="1"/>
  <c r="AO4325" i="1"/>
  <c r="AU4325" i="1" s="1"/>
  <c r="AN4325" i="1"/>
  <c r="AQ4325" i="1" s="1"/>
  <c r="AR4325" i="1" s="1"/>
  <c r="AS4325" i="1" s="1"/>
  <c r="AL4325" i="1"/>
  <c r="AG4325" i="1"/>
  <c r="Y4325" i="1"/>
  <c r="T4325" i="1"/>
  <c r="AY4324" i="1"/>
  <c r="AZ4324" i="1" s="1"/>
  <c r="AT4324" i="1"/>
  <c r="AP4324" i="1"/>
  <c r="AO4324" i="1"/>
  <c r="AU4324" i="1" s="1"/>
  <c r="AV4324" i="1" s="1"/>
  <c r="AW4324" i="1" s="1"/>
  <c r="AN4324" i="1"/>
  <c r="AQ4324" i="1" s="1"/>
  <c r="AR4324" i="1" s="1"/>
  <c r="AS4324" i="1" s="1"/>
  <c r="AL4324" i="1"/>
  <c r="AG4324" i="1"/>
  <c r="Y4324" i="1"/>
  <c r="T4324" i="1"/>
  <c r="AZ4323" i="1"/>
  <c r="AY4323" i="1"/>
  <c r="AU4323" i="1"/>
  <c r="AV4323" i="1" s="1"/>
  <c r="AW4323" i="1" s="1"/>
  <c r="AT4323" i="1"/>
  <c r="AR4323" i="1"/>
  <c r="AS4323" i="1" s="1"/>
  <c r="AP4323" i="1"/>
  <c r="AO4323" i="1"/>
  <c r="AN4323" i="1"/>
  <c r="AQ4323" i="1" s="1"/>
  <c r="AL4323" i="1"/>
  <c r="AG4323" i="1"/>
  <c r="Y4323" i="1"/>
  <c r="T4323" i="1"/>
  <c r="AY4322" i="1"/>
  <c r="AZ4322" i="1" s="1"/>
  <c r="AT4322" i="1"/>
  <c r="AP4322" i="1"/>
  <c r="AO4322" i="1"/>
  <c r="AU4322" i="1" s="1"/>
  <c r="AN4322" i="1"/>
  <c r="AQ4322" i="1" s="1"/>
  <c r="AL4322" i="1"/>
  <c r="AG4322" i="1"/>
  <c r="Y4322" i="1"/>
  <c r="T4322" i="1"/>
  <c r="AZ4321" i="1"/>
  <c r="AY4321" i="1"/>
  <c r="AT4321" i="1"/>
  <c r="AP4321" i="1"/>
  <c r="AO4321" i="1"/>
  <c r="AU4321" i="1" s="1"/>
  <c r="AN4321" i="1"/>
  <c r="AQ4321" i="1" s="1"/>
  <c r="AL4321" i="1"/>
  <c r="AG4321" i="1"/>
  <c r="Y4321" i="1"/>
  <c r="T4321" i="1"/>
  <c r="AY4320" i="1"/>
  <c r="AZ4320" i="1" s="1"/>
  <c r="AT4320" i="1"/>
  <c r="AP4320" i="1"/>
  <c r="AO4320" i="1"/>
  <c r="AU4320" i="1" s="1"/>
  <c r="AV4320" i="1" s="1"/>
  <c r="AW4320" i="1" s="1"/>
  <c r="AN4320" i="1"/>
  <c r="AQ4320" i="1" s="1"/>
  <c r="AR4320" i="1" s="1"/>
  <c r="AS4320" i="1" s="1"/>
  <c r="AL4320" i="1"/>
  <c r="AG4320" i="1"/>
  <c r="Y4320" i="1"/>
  <c r="T4320" i="1"/>
  <c r="AZ4319" i="1"/>
  <c r="AY4319" i="1"/>
  <c r="AT4319" i="1"/>
  <c r="AP4319" i="1"/>
  <c r="AO4319" i="1"/>
  <c r="AU4319" i="1" s="1"/>
  <c r="AV4319" i="1" s="1"/>
  <c r="AW4319" i="1" s="1"/>
  <c r="AN4319" i="1"/>
  <c r="AQ4319" i="1" s="1"/>
  <c r="AR4319" i="1" s="1"/>
  <c r="AS4319" i="1" s="1"/>
  <c r="AL4319" i="1"/>
  <c r="AG4319" i="1"/>
  <c r="Y4319" i="1"/>
  <c r="T4319" i="1"/>
  <c r="AZ4318" i="1"/>
  <c r="AY4318" i="1"/>
  <c r="AT4318" i="1"/>
  <c r="AQ4318" i="1"/>
  <c r="AR4318" i="1" s="1"/>
  <c r="AS4318" i="1" s="1"/>
  <c r="AP4318" i="1"/>
  <c r="AO4318" i="1"/>
  <c r="AU4318" i="1" s="1"/>
  <c r="AV4318" i="1" s="1"/>
  <c r="AW4318" i="1" s="1"/>
  <c r="AN4318" i="1"/>
  <c r="AL4318" i="1"/>
  <c r="AG4318" i="1"/>
  <c r="Y4318" i="1"/>
  <c r="T4318" i="1"/>
  <c r="AY4317" i="1"/>
  <c r="AZ4317" i="1" s="1"/>
  <c r="AT4317" i="1"/>
  <c r="AQ4317" i="1"/>
  <c r="AR4317" i="1" s="1"/>
  <c r="AS4317" i="1" s="1"/>
  <c r="AP4317" i="1"/>
  <c r="AO4317" i="1"/>
  <c r="AU4317" i="1" s="1"/>
  <c r="AV4317" i="1" s="1"/>
  <c r="AW4317" i="1" s="1"/>
  <c r="AN4317" i="1"/>
  <c r="AL4317" i="1"/>
  <c r="AG4317" i="1"/>
  <c r="Y4317" i="1"/>
  <c r="T4317" i="1"/>
  <c r="AY4316" i="1"/>
  <c r="AZ4316" i="1" s="1"/>
  <c r="AT4316" i="1"/>
  <c r="AQ4316" i="1"/>
  <c r="AR4316" i="1" s="1"/>
  <c r="AS4316" i="1" s="1"/>
  <c r="AP4316" i="1"/>
  <c r="AO4316" i="1"/>
  <c r="AU4316" i="1" s="1"/>
  <c r="AN4316" i="1"/>
  <c r="AL4316" i="1"/>
  <c r="AG4316" i="1"/>
  <c r="Y4316" i="1"/>
  <c r="T4316" i="1"/>
  <c r="AY4315" i="1"/>
  <c r="AZ4315" i="1" s="1"/>
  <c r="AT4315" i="1"/>
  <c r="AP4315" i="1"/>
  <c r="AO4315" i="1"/>
  <c r="AU4315" i="1" s="1"/>
  <c r="AN4315" i="1"/>
  <c r="AQ4315" i="1" s="1"/>
  <c r="AL4315" i="1"/>
  <c r="AG4315" i="1"/>
  <c r="Y4315" i="1"/>
  <c r="T4315" i="1"/>
  <c r="AY4313" i="1"/>
  <c r="AZ4313" i="1" s="1"/>
  <c r="AT4313" i="1"/>
  <c r="AP4313" i="1"/>
  <c r="AO4313" i="1"/>
  <c r="AU4313" i="1" s="1"/>
  <c r="AV4313" i="1" s="1"/>
  <c r="AW4313" i="1" s="1"/>
  <c r="AN4313" i="1"/>
  <c r="AQ4313" i="1" s="1"/>
  <c r="AL4313" i="1"/>
  <c r="AG4313" i="1"/>
  <c r="Y4313" i="1"/>
  <c r="T4313" i="1"/>
  <c r="AY4312" i="1"/>
  <c r="AZ4312" i="1" s="1"/>
  <c r="AT4312" i="1"/>
  <c r="AQ4312" i="1"/>
  <c r="AR4312" i="1" s="1"/>
  <c r="AS4312" i="1" s="1"/>
  <c r="AP4312" i="1"/>
  <c r="AO4312" i="1"/>
  <c r="AU4312" i="1" s="1"/>
  <c r="AV4312" i="1" s="1"/>
  <c r="AW4312" i="1" s="1"/>
  <c r="AN4312" i="1"/>
  <c r="AL4312" i="1"/>
  <c r="AG4312" i="1"/>
  <c r="Y4312" i="1"/>
  <c r="T4312" i="1"/>
  <c r="AY4311" i="1"/>
  <c r="AZ4311" i="1" s="1"/>
  <c r="AT4311" i="1"/>
  <c r="AP4311" i="1"/>
  <c r="AO4311" i="1"/>
  <c r="AU4311" i="1" s="1"/>
  <c r="AN4311" i="1"/>
  <c r="AQ4311" i="1" s="1"/>
  <c r="AL4311" i="1"/>
  <c r="AG4311" i="1"/>
  <c r="Y4311" i="1"/>
  <c r="T4311" i="1"/>
  <c r="AY4310" i="1"/>
  <c r="AZ4310" i="1" s="1"/>
  <c r="AT4310" i="1"/>
  <c r="AP4310" i="1"/>
  <c r="AO4310" i="1"/>
  <c r="AU4310" i="1" s="1"/>
  <c r="AN4310" i="1"/>
  <c r="AQ4310" i="1" s="1"/>
  <c r="AR4310" i="1" s="1"/>
  <c r="AS4310" i="1" s="1"/>
  <c r="AL4310" i="1"/>
  <c r="AG4310" i="1"/>
  <c r="Y4310" i="1"/>
  <c r="T4310" i="1"/>
  <c r="AZ4309" i="1"/>
  <c r="AY4309" i="1"/>
  <c r="AT4309" i="1"/>
  <c r="AP4309" i="1"/>
  <c r="AR4309" i="1" s="1"/>
  <c r="AS4309" i="1" s="1"/>
  <c r="AO4309" i="1"/>
  <c r="AU4309" i="1" s="1"/>
  <c r="AV4309" i="1" s="1"/>
  <c r="AW4309" i="1" s="1"/>
  <c r="AN4309" i="1"/>
  <c r="AQ4309" i="1" s="1"/>
  <c r="AL4309" i="1"/>
  <c r="AG4309" i="1"/>
  <c r="Y4309" i="1"/>
  <c r="T4309" i="1"/>
  <c r="AZ4308" i="1"/>
  <c r="AY4308" i="1"/>
  <c r="AT4308" i="1"/>
  <c r="AQ4308" i="1"/>
  <c r="AP4308" i="1"/>
  <c r="AO4308" i="1"/>
  <c r="AU4308" i="1" s="1"/>
  <c r="AV4308" i="1" s="1"/>
  <c r="AN4308" i="1"/>
  <c r="AL4308" i="1"/>
  <c r="AG4308" i="1"/>
  <c r="Y4308" i="1"/>
  <c r="T4308" i="1"/>
  <c r="AI4297" i="1"/>
  <c r="AH4297" i="1"/>
  <c r="U4297" i="1"/>
  <c r="AM4296" i="1"/>
  <c r="AM4297" i="1" s="1"/>
  <c r="AK4296" i="1"/>
  <c r="AJ4296" i="1"/>
  <c r="AI4296" i="1"/>
  <c r="AH4296" i="1"/>
  <c r="AF4296" i="1"/>
  <c r="AE4296" i="1"/>
  <c r="AD4296" i="1"/>
  <c r="AC4296" i="1"/>
  <c r="AB4296" i="1"/>
  <c r="AB4297" i="1" s="1"/>
  <c r="AA4296" i="1"/>
  <c r="Z4296" i="1"/>
  <c r="X4296" i="1"/>
  <c r="X4297" i="1" s="1"/>
  <c r="W4296" i="1"/>
  <c r="V4296" i="1"/>
  <c r="U4296" i="1"/>
  <c r="S4296" i="1"/>
  <c r="R4296" i="1"/>
  <c r="Q4296" i="1"/>
  <c r="P4296" i="1"/>
  <c r="O4296" i="1"/>
  <c r="N4296" i="1"/>
  <c r="M4296" i="1"/>
  <c r="L4296" i="1"/>
  <c r="AZ4295" i="1"/>
  <c r="AY4295" i="1"/>
  <c r="AT4295" i="1"/>
  <c r="AP4295" i="1"/>
  <c r="AO4295" i="1"/>
  <c r="AU4295" i="1" s="1"/>
  <c r="AN4295" i="1"/>
  <c r="AQ4295" i="1" s="1"/>
  <c r="AL4295" i="1"/>
  <c r="AG4295" i="1"/>
  <c r="Y4295" i="1"/>
  <c r="T4295" i="1"/>
  <c r="H4295" i="1"/>
  <c r="AY4294" i="1"/>
  <c r="AZ4294" i="1" s="1"/>
  <c r="AT4294" i="1"/>
  <c r="AR4294" i="1"/>
  <c r="AS4294" i="1" s="1"/>
  <c r="AP4294" i="1"/>
  <c r="AO4294" i="1"/>
  <c r="AU4294" i="1" s="1"/>
  <c r="AV4294" i="1" s="1"/>
  <c r="AW4294" i="1" s="1"/>
  <c r="AN4294" i="1"/>
  <c r="AQ4294" i="1" s="1"/>
  <c r="AL4294" i="1"/>
  <c r="AG4294" i="1"/>
  <c r="Y4294" i="1"/>
  <c r="T4294" i="1"/>
  <c r="H4294" i="1"/>
  <c r="AY4293" i="1"/>
  <c r="AZ4293" i="1" s="1"/>
  <c r="AT4293" i="1"/>
  <c r="AP4293" i="1"/>
  <c r="AO4293" i="1"/>
  <c r="AN4293" i="1"/>
  <c r="AN4296" i="1" s="1"/>
  <c r="AL4293" i="1"/>
  <c r="AG4293" i="1"/>
  <c r="Y4293" i="1"/>
  <c r="T4293" i="1"/>
  <c r="H4293" i="1"/>
  <c r="AM4289" i="1"/>
  <c r="AK4289" i="1"/>
  <c r="AK4297" i="1" s="1"/>
  <c r="AJ4289" i="1"/>
  <c r="AI4289" i="1"/>
  <c r="AH4289" i="1"/>
  <c r="AF4289" i="1"/>
  <c r="AE4289" i="1"/>
  <c r="AE4297" i="1" s="1"/>
  <c r="AD4289" i="1"/>
  <c r="AC4289" i="1"/>
  <c r="AB4289" i="1"/>
  <c r="AA4289" i="1"/>
  <c r="Z4289" i="1"/>
  <c r="Z4297" i="1" s="1"/>
  <c r="X4289" i="1"/>
  <c r="W4289" i="1"/>
  <c r="W4297" i="1" s="1"/>
  <c r="V4289" i="1"/>
  <c r="U4289" i="1"/>
  <c r="S4289" i="1"/>
  <c r="R4289" i="1"/>
  <c r="Q4289" i="1"/>
  <c r="Q4297" i="1" s="1"/>
  <c r="P4289" i="1"/>
  <c r="O4289" i="1"/>
  <c r="N4289" i="1"/>
  <c r="M4289" i="1"/>
  <c r="L4289" i="1"/>
  <c r="L4297" i="1" s="1"/>
  <c r="AY4288" i="1"/>
  <c r="AZ4288" i="1" s="1"/>
  <c r="AT4288" i="1"/>
  <c r="AP4288" i="1"/>
  <c r="AO4288" i="1"/>
  <c r="AU4288" i="1" s="1"/>
  <c r="AN4288" i="1"/>
  <c r="AQ4288" i="1" s="1"/>
  <c r="AL4288" i="1"/>
  <c r="AG4288" i="1"/>
  <c r="Y4288" i="1"/>
  <c r="T4288" i="1"/>
  <c r="H4288" i="1"/>
  <c r="AZ4287" i="1"/>
  <c r="AY4287" i="1"/>
  <c r="AU4287" i="1"/>
  <c r="AT4287" i="1"/>
  <c r="AP4287" i="1"/>
  <c r="AO4287" i="1"/>
  <c r="AN4287" i="1"/>
  <c r="AQ4287" i="1" s="1"/>
  <c r="AL4287" i="1"/>
  <c r="AG4287" i="1"/>
  <c r="Y4287" i="1"/>
  <c r="T4287" i="1"/>
  <c r="H4287" i="1"/>
  <c r="AY4286" i="1"/>
  <c r="AZ4286" i="1" s="1"/>
  <c r="AT4286" i="1"/>
  <c r="AP4286" i="1"/>
  <c r="AO4286" i="1"/>
  <c r="AU4286" i="1" s="1"/>
  <c r="AN4286" i="1"/>
  <c r="AQ4286" i="1" s="1"/>
  <c r="AL4286" i="1"/>
  <c r="AG4286" i="1"/>
  <c r="Y4286" i="1"/>
  <c r="T4286" i="1"/>
  <c r="H4286" i="1"/>
  <c r="AY4285" i="1"/>
  <c r="AZ4285" i="1" s="1"/>
  <c r="AT4285" i="1"/>
  <c r="AR4285" i="1"/>
  <c r="AS4285" i="1" s="1"/>
  <c r="AP4285" i="1"/>
  <c r="AO4285" i="1"/>
  <c r="AU4285" i="1" s="1"/>
  <c r="AV4285" i="1" s="1"/>
  <c r="AW4285" i="1" s="1"/>
  <c r="AN4285" i="1"/>
  <c r="AQ4285" i="1" s="1"/>
  <c r="AL4285" i="1"/>
  <c r="AG4285" i="1"/>
  <c r="Y4285" i="1"/>
  <c r="T4285" i="1"/>
  <c r="H4285" i="1"/>
  <c r="AY4284" i="1"/>
  <c r="AZ4284" i="1" s="1"/>
  <c r="AT4284" i="1"/>
  <c r="AQ4284" i="1"/>
  <c r="AP4284" i="1"/>
  <c r="AO4284" i="1"/>
  <c r="AU4284" i="1" s="1"/>
  <c r="AV4284" i="1" s="1"/>
  <c r="AW4284" i="1" s="1"/>
  <c r="AN4284" i="1"/>
  <c r="AL4284" i="1"/>
  <c r="AG4284" i="1"/>
  <c r="Y4284" i="1"/>
  <c r="T4284" i="1"/>
  <c r="H4284" i="1"/>
  <c r="AZ4283" i="1"/>
  <c r="AY4283" i="1"/>
  <c r="AT4283" i="1"/>
  <c r="AQ4283" i="1"/>
  <c r="AP4283" i="1"/>
  <c r="AO4283" i="1"/>
  <c r="AU4283" i="1" s="1"/>
  <c r="AV4283" i="1" s="1"/>
  <c r="AW4283" i="1" s="1"/>
  <c r="AN4283" i="1"/>
  <c r="AL4283" i="1"/>
  <c r="AG4283" i="1"/>
  <c r="Y4283" i="1"/>
  <c r="T4283" i="1"/>
  <c r="H4283" i="1"/>
  <c r="AY4282" i="1"/>
  <c r="AZ4282" i="1" s="1"/>
  <c r="AT4282" i="1"/>
  <c r="AQ4282" i="1"/>
  <c r="AP4282" i="1"/>
  <c r="AO4282" i="1"/>
  <c r="AU4282" i="1" s="1"/>
  <c r="AV4282" i="1" s="1"/>
  <c r="AW4282" i="1" s="1"/>
  <c r="AN4282" i="1"/>
  <c r="AL4282" i="1"/>
  <c r="AG4282" i="1"/>
  <c r="Y4282" i="1"/>
  <c r="T4282" i="1"/>
  <c r="H4282" i="1"/>
  <c r="AZ4281" i="1"/>
  <c r="AY4281" i="1"/>
  <c r="AT4281" i="1"/>
  <c r="AQ4281" i="1"/>
  <c r="AP4281" i="1"/>
  <c r="AO4281" i="1"/>
  <c r="AU4281" i="1" s="1"/>
  <c r="AV4281" i="1" s="1"/>
  <c r="AW4281" i="1" s="1"/>
  <c r="AN4281" i="1"/>
  <c r="AL4281" i="1"/>
  <c r="AG4281" i="1"/>
  <c r="Y4281" i="1"/>
  <c r="T4281" i="1"/>
  <c r="H4281" i="1"/>
  <c r="AZ4280" i="1"/>
  <c r="AY4280" i="1"/>
  <c r="AT4280" i="1"/>
  <c r="AQ4280" i="1"/>
  <c r="AP4280" i="1"/>
  <c r="AR4280" i="1" s="1"/>
  <c r="AS4280" i="1" s="1"/>
  <c r="AO4280" i="1"/>
  <c r="AU4280" i="1" s="1"/>
  <c r="AV4280" i="1" s="1"/>
  <c r="AW4280" i="1" s="1"/>
  <c r="AN4280" i="1"/>
  <c r="AL4280" i="1"/>
  <c r="AG4280" i="1"/>
  <c r="Y4280" i="1"/>
  <c r="T4280" i="1"/>
  <c r="H4280" i="1"/>
  <c r="AY4279" i="1"/>
  <c r="AZ4279" i="1" s="1"/>
  <c r="AT4279" i="1"/>
  <c r="AP4279" i="1"/>
  <c r="AO4279" i="1"/>
  <c r="AU4279" i="1" s="1"/>
  <c r="AV4279" i="1" s="1"/>
  <c r="AW4279" i="1" s="1"/>
  <c r="AN4279" i="1"/>
  <c r="AQ4279" i="1" s="1"/>
  <c r="AR4279" i="1" s="1"/>
  <c r="AS4279" i="1" s="1"/>
  <c r="AL4279" i="1"/>
  <c r="AG4279" i="1"/>
  <c r="Y4279" i="1"/>
  <c r="T4279" i="1"/>
  <c r="H4279" i="1"/>
  <c r="AZ4278" i="1"/>
  <c r="AY4278" i="1"/>
  <c r="AW4278" i="1"/>
  <c r="AT4278" i="1"/>
  <c r="AP4278" i="1"/>
  <c r="AO4278" i="1"/>
  <c r="AU4278" i="1" s="1"/>
  <c r="AV4278" i="1" s="1"/>
  <c r="AN4278" i="1"/>
  <c r="AL4278" i="1"/>
  <c r="AG4278" i="1"/>
  <c r="Y4278" i="1"/>
  <c r="T4278" i="1"/>
  <c r="H4278" i="1"/>
  <c r="AY4277" i="1"/>
  <c r="AZ4277" i="1" s="1"/>
  <c r="AT4277" i="1"/>
  <c r="AQ4277" i="1"/>
  <c r="AP4277" i="1"/>
  <c r="AO4277" i="1"/>
  <c r="AU4277" i="1" s="1"/>
  <c r="AN4277" i="1"/>
  <c r="AL4277" i="1"/>
  <c r="AG4277" i="1"/>
  <c r="Y4277" i="1"/>
  <c r="T4277" i="1"/>
  <c r="H4277" i="1"/>
  <c r="AY4276" i="1"/>
  <c r="AZ4276" i="1" s="1"/>
  <c r="AT4276" i="1"/>
  <c r="AP4276" i="1"/>
  <c r="AO4276" i="1"/>
  <c r="AU4276" i="1" s="1"/>
  <c r="AN4276" i="1"/>
  <c r="AQ4276" i="1" s="1"/>
  <c r="AL4276" i="1"/>
  <c r="AG4276" i="1"/>
  <c r="Y4276" i="1"/>
  <c r="T4276" i="1"/>
  <c r="H4276" i="1"/>
  <c r="AY4275" i="1"/>
  <c r="AZ4275" i="1" s="1"/>
  <c r="AU4275" i="1"/>
  <c r="AT4275" i="1"/>
  <c r="AQ4275" i="1"/>
  <c r="AR4275" i="1" s="1"/>
  <c r="AS4275" i="1" s="1"/>
  <c r="AP4275" i="1"/>
  <c r="AO4275" i="1"/>
  <c r="AN4275" i="1"/>
  <c r="AL4275" i="1"/>
  <c r="AG4275" i="1"/>
  <c r="Y4275" i="1"/>
  <c r="T4275" i="1"/>
  <c r="H4275" i="1"/>
  <c r="AY4274" i="1"/>
  <c r="AZ4274" i="1" s="1"/>
  <c r="AU4274" i="1"/>
  <c r="AT4274" i="1"/>
  <c r="AV4274" i="1" s="1"/>
  <c r="AW4274" i="1" s="1"/>
  <c r="AP4274" i="1"/>
  <c r="AO4274" i="1"/>
  <c r="AN4274" i="1"/>
  <c r="AQ4274" i="1" s="1"/>
  <c r="AL4274" i="1"/>
  <c r="AG4274" i="1"/>
  <c r="Y4274" i="1"/>
  <c r="T4274" i="1"/>
  <c r="H4274" i="1"/>
  <c r="AY4273" i="1"/>
  <c r="AZ4273" i="1" s="1"/>
  <c r="AT4273" i="1"/>
  <c r="AQ4273" i="1"/>
  <c r="AP4273" i="1"/>
  <c r="AO4273" i="1"/>
  <c r="AU4273" i="1" s="1"/>
  <c r="AN4273" i="1"/>
  <c r="AL4273" i="1"/>
  <c r="AG4273" i="1"/>
  <c r="Y4273" i="1"/>
  <c r="T4273" i="1"/>
  <c r="H4273" i="1"/>
  <c r="AY4272" i="1"/>
  <c r="AZ4272" i="1" s="1"/>
  <c r="AU4272" i="1"/>
  <c r="AT4272" i="1"/>
  <c r="AQ4272" i="1"/>
  <c r="AP4272" i="1"/>
  <c r="AO4272" i="1"/>
  <c r="AN4272" i="1"/>
  <c r="AL4272" i="1"/>
  <c r="AG4272" i="1"/>
  <c r="Y4272" i="1"/>
  <c r="T4272" i="1"/>
  <c r="H4272" i="1"/>
  <c r="AY4271" i="1"/>
  <c r="AZ4271" i="1" s="1"/>
  <c r="AT4271" i="1"/>
  <c r="AQ4271" i="1"/>
  <c r="AP4271" i="1"/>
  <c r="AR4271" i="1" s="1"/>
  <c r="AS4271" i="1" s="1"/>
  <c r="AO4271" i="1"/>
  <c r="AU4271" i="1" s="1"/>
  <c r="AN4271" i="1"/>
  <c r="AL4271" i="1"/>
  <c r="AG4271" i="1"/>
  <c r="Y4271" i="1"/>
  <c r="T4271" i="1"/>
  <c r="H4271" i="1"/>
  <c r="AY4270" i="1"/>
  <c r="AZ4270" i="1" s="1"/>
  <c r="AT4270" i="1"/>
  <c r="AR4270" i="1"/>
  <c r="AS4270" i="1" s="1"/>
  <c r="AP4270" i="1"/>
  <c r="AO4270" i="1"/>
  <c r="AU4270" i="1" s="1"/>
  <c r="AV4270" i="1" s="1"/>
  <c r="AW4270" i="1" s="1"/>
  <c r="AN4270" i="1"/>
  <c r="AQ4270" i="1" s="1"/>
  <c r="AL4270" i="1"/>
  <c r="AG4270" i="1"/>
  <c r="Y4270" i="1"/>
  <c r="T4270" i="1"/>
  <c r="H4270" i="1"/>
  <c r="AY4269" i="1"/>
  <c r="AZ4269" i="1" s="1"/>
  <c r="AT4269" i="1"/>
  <c r="AP4269" i="1"/>
  <c r="AO4269" i="1"/>
  <c r="AU4269" i="1" s="1"/>
  <c r="AN4269" i="1"/>
  <c r="AQ4269" i="1" s="1"/>
  <c r="AL4269" i="1"/>
  <c r="AG4269" i="1"/>
  <c r="Y4269" i="1"/>
  <c r="T4269" i="1"/>
  <c r="H4269" i="1"/>
  <c r="AY4268" i="1"/>
  <c r="AZ4268" i="1" s="1"/>
  <c r="AU4268" i="1"/>
  <c r="AT4268" i="1"/>
  <c r="AR4268" i="1"/>
  <c r="AS4268" i="1" s="1"/>
  <c r="AQ4268" i="1"/>
  <c r="AP4268" i="1"/>
  <c r="AO4268" i="1"/>
  <c r="AN4268" i="1"/>
  <c r="AL4268" i="1"/>
  <c r="AG4268" i="1"/>
  <c r="Y4268" i="1"/>
  <c r="T4268" i="1"/>
  <c r="H4268" i="1"/>
  <c r="AY4267" i="1"/>
  <c r="AZ4267" i="1" s="1"/>
  <c r="AU4267" i="1"/>
  <c r="AV4267" i="1" s="1"/>
  <c r="AW4267" i="1" s="1"/>
  <c r="AT4267" i="1"/>
  <c r="AQ4267" i="1"/>
  <c r="AP4267" i="1"/>
  <c r="AO4267" i="1"/>
  <c r="AN4267" i="1"/>
  <c r="AL4267" i="1"/>
  <c r="AG4267" i="1"/>
  <c r="Y4267" i="1"/>
  <c r="T4267" i="1"/>
  <c r="H4267" i="1"/>
  <c r="AY4266" i="1"/>
  <c r="AZ4266" i="1" s="1"/>
  <c r="AT4266" i="1"/>
  <c r="AV4266" i="1" s="1"/>
  <c r="AW4266" i="1" s="1"/>
  <c r="AP4266" i="1"/>
  <c r="AO4266" i="1"/>
  <c r="AU4266" i="1" s="1"/>
  <c r="AN4266" i="1"/>
  <c r="AQ4266" i="1" s="1"/>
  <c r="AL4266" i="1"/>
  <c r="AG4266" i="1"/>
  <c r="Y4266" i="1"/>
  <c r="T4266" i="1"/>
  <c r="H4266" i="1"/>
  <c r="AY4265" i="1"/>
  <c r="AZ4265" i="1" s="1"/>
  <c r="AU4265" i="1"/>
  <c r="AT4265" i="1"/>
  <c r="AP4265" i="1"/>
  <c r="AO4265" i="1"/>
  <c r="AN4265" i="1"/>
  <c r="AQ4265" i="1" s="1"/>
  <c r="AR4265" i="1" s="1"/>
  <c r="AS4265" i="1" s="1"/>
  <c r="AL4265" i="1"/>
  <c r="AG4265" i="1"/>
  <c r="Y4265" i="1"/>
  <c r="T4265" i="1"/>
  <c r="H4265" i="1"/>
  <c r="AY4264" i="1"/>
  <c r="AZ4264" i="1" s="1"/>
  <c r="AT4264" i="1"/>
  <c r="AP4264" i="1"/>
  <c r="AO4264" i="1"/>
  <c r="AU4264" i="1" s="1"/>
  <c r="AN4264" i="1"/>
  <c r="AQ4264" i="1" s="1"/>
  <c r="AL4264" i="1"/>
  <c r="AG4264" i="1"/>
  <c r="Y4264" i="1"/>
  <c r="T4264" i="1"/>
  <c r="H4264" i="1"/>
  <c r="AY4263" i="1"/>
  <c r="AZ4263" i="1" s="1"/>
  <c r="AU4263" i="1"/>
  <c r="AT4263" i="1"/>
  <c r="AQ4263" i="1"/>
  <c r="AP4263" i="1"/>
  <c r="AO4263" i="1"/>
  <c r="AN4263" i="1"/>
  <c r="AL4263" i="1"/>
  <c r="AG4263" i="1"/>
  <c r="Y4263" i="1"/>
  <c r="T4263" i="1"/>
  <c r="H4263" i="1"/>
  <c r="AY4262" i="1"/>
  <c r="AZ4262" i="1" s="1"/>
  <c r="AT4262" i="1"/>
  <c r="AP4262" i="1"/>
  <c r="AO4262" i="1"/>
  <c r="AU4262" i="1" s="1"/>
  <c r="AN4262" i="1"/>
  <c r="AQ4262" i="1" s="1"/>
  <c r="AR4262" i="1" s="1"/>
  <c r="AS4262" i="1" s="1"/>
  <c r="AL4262" i="1"/>
  <c r="AG4262" i="1"/>
  <c r="Y4262" i="1"/>
  <c r="T4262" i="1"/>
  <c r="H4262" i="1"/>
  <c r="AY4261" i="1"/>
  <c r="AZ4261" i="1" s="1"/>
  <c r="AT4261" i="1"/>
  <c r="AP4261" i="1"/>
  <c r="AO4261" i="1"/>
  <c r="AU4261" i="1" s="1"/>
  <c r="AN4261" i="1"/>
  <c r="AQ4261" i="1" s="1"/>
  <c r="AR4261" i="1" s="1"/>
  <c r="AS4261" i="1" s="1"/>
  <c r="AL4261" i="1"/>
  <c r="AG4261" i="1"/>
  <c r="Y4261" i="1"/>
  <c r="T4261" i="1"/>
  <c r="H4261" i="1"/>
  <c r="AY4260" i="1"/>
  <c r="AZ4260" i="1" s="1"/>
  <c r="AT4260" i="1"/>
  <c r="AQ4260" i="1"/>
  <c r="AR4260" i="1" s="1"/>
  <c r="AS4260" i="1" s="1"/>
  <c r="AP4260" i="1"/>
  <c r="AO4260" i="1"/>
  <c r="AU4260" i="1" s="1"/>
  <c r="AV4260" i="1" s="1"/>
  <c r="AW4260" i="1" s="1"/>
  <c r="AN4260" i="1"/>
  <c r="AL4260" i="1"/>
  <c r="AG4260" i="1"/>
  <c r="Y4260" i="1"/>
  <c r="T4260" i="1"/>
  <c r="H4260" i="1"/>
  <c r="AY4259" i="1"/>
  <c r="AZ4259" i="1" s="1"/>
  <c r="AU4259" i="1"/>
  <c r="AT4259" i="1"/>
  <c r="AQ4259" i="1"/>
  <c r="AP4259" i="1"/>
  <c r="AO4259" i="1"/>
  <c r="AN4259" i="1"/>
  <c r="AL4259" i="1"/>
  <c r="AG4259" i="1"/>
  <c r="Y4259" i="1"/>
  <c r="T4259" i="1"/>
  <c r="H4259" i="1"/>
  <c r="AY4258" i="1"/>
  <c r="AZ4258" i="1" s="1"/>
  <c r="AU4258" i="1"/>
  <c r="AT4258" i="1"/>
  <c r="AP4258" i="1"/>
  <c r="AO4258" i="1"/>
  <c r="AN4258" i="1"/>
  <c r="AQ4258" i="1" s="1"/>
  <c r="AR4258" i="1" s="1"/>
  <c r="AS4258" i="1" s="1"/>
  <c r="AL4258" i="1"/>
  <c r="AG4258" i="1"/>
  <c r="Y4258" i="1"/>
  <c r="T4258" i="1"/>
  <c r="H4258" i="1"/>
  <c r="AY4257" i="1"/>
  <c r="AZ4257" i="1" s="1"/>
  <c r="AV4257" i="1"/>
  <c r="AW4257" i="1" s="1"/>
  <c r="AT4257" i="1"/>
  <c r="AP4257" i="1"/>
  <c r="AO4257" i="1"/>
  <c r="AU4257" i="1" s="1"/>
  <c r="AN4257" i="1"/>
  <c r="AQ4257" i="1" s="1"/>
  <c r="AR4257" i="1" s="1"/>
  <c r="AS4257" i="1" s="1"/>
  <c r="AL4257" i="1"/>
  <c r="AG4257" i="1"/>
  <c r="Y4257" i="1"/>
  <c r="T4257" i="1"/>
  <c r="H4257" i="1"/>
  <c r="AF4246" i="1"/>
  <c r="X4246" i="1"/>
  <c r="O4246" i="1"/>
  <c r="AM4245" i="1"/>
  <c r="AK4245" i="1"/>
  <c r="AJ4245" i="1"/>
  <c r="AJ4246" i="1" s="1"/>
  <c r="AI4245" i="1"/>
  <c r="AH4245" i="1"/>
  <c r="AF4245" i="1"/>
  <c r="AE4245" i="1"/>
  <c r="AD4245" i="1"/>
  <c r="AC4245" i="1"/>
  <c r="AB4245" i="1"/>
  <c r="AA4245" i="1"/>
  <c r="AA4246" i="1" s="1"/>
  <c r="Z4245" i="1"/>
  <c r="X4245" i="1"/>
  <c r="W4245" i="1"/>
  <c r="V4245" i="1"/>
  <c r="U4245" i="1"/>
  <c r="S4245" i="1"/>
  <c r="R4245" i="1"/>
  <c r="Q4245" i="1"/>
  <c r="P4245" i="1"/>
  <c r="O4245" i="1"/>
  <c r="N4245" i="1"/>
  <c r="N4246" i="1" s="1"/>
  <c r="M4245" i="1"/>
  <c r="M4246" i="1" s="1"/>
  <c r="L4245" i="1"/>
  <c r="AY4244" i="1"/>
  <c r="AZ4244" i="1" s="1"/>
  <c r="AT4244" i="1"/>
  <c r="AP4244" i="1"/>
  <c r="AO4244" i="1"/>
  <c r="AN4244" i="1"/>
  <c r="AQ4244" i="1" s="1"/>
  <c r="AL4244" i="1"/>
  <c r="AG4244" i="1"/>
  <c r="Y4244" i="1"/>
  <c r="T4244" i="1"/>
  <c r="H4244" i="1"/>
  <c r="AZ4243" i="1"/>
  <c r="AY4243" i="1"/>
  <c r="AT4243" i="1"/>
  <c r="AQ4243" i="1"/>
  <c r="AP4243" i="1"/>
  <c r="AO4243" i="1"/>
  <c r="AU4243" i="1" s="1"/>
  <c r="AN4243" i="1"/>
  <c r="AN4245" i="1" s="1"/>
  <c r="AL4243" i="1"/>
  <c r="AG4243" i="1"/>
  <c r="Y4243" i="1"/>
  <c r="T4243" i="1"/>
  <c r="H4243" i="1"/>
  <c r="AM4239" i="1"/>
  <c r="AM4246" i="1" s="1"/>
  <c r="AK4239" i="1"/>
  <c r="AK4246" i="1" s="1"/>
  <c r="AJ4239" i="1"/>
  <c r="AI4239" i="1"/>
  <c r="AI4246" i="1" s="1"/>
  <c r="AH4239" i="1"/>
  <c r="AF4239" i="1"/>
  <c r="AE4239" i="1"/>
  <c r="AD4239" i="1"/>
  <c r="AC4239" i="1"/>
  <c r="AC4246" i="1" s="1"/>
  <c r="AB4239" i="1"/>
  <c r="AA4239" i="1"/>
  <c r="Z4239" i="1"/>
  <c r="X4239" i="1"/>
  <c r="W4239" i="1"/>
  <c r="W4246" i="1" s="1"/>
  <c r="V4239" i="1"/>
  <c r="U4239" i="1"/>
  <c r="U4246" i="1" s="1"/>
  <c r="S4239" i="1"/>
  <c r="R4239" i="1"/>
  <c r="R4246" i="1" s="1"/>
  <c r="Q4239" i="1"/>
  <c r="P4239" i="1"/>
  <c r="O4239" i="1"/>
  <c r="N4239" i="1"/>
  <c r="M4239" i="1"/>
  <c r="L4239" i="1"/>
  <c r="AY4238" i="1"/>
  <c r="AZ4238" i="1" s="1"/>
  <c r="AT4238" i="1"/>
  <c r="AP4238" i="1"/>
  <c r="AO4238" i="1"/>
  <c r="AU4238" i="1" s="1"/>
  <c r="AN4238" i="1"/>
  <c r="AQ4238" i="1" s="1"/>
  <c r="AL4238" i="1"/>
  <c r="AG4238" i="1"/>
  <c r="Y4238" i="1"/>
  <c r="T4238" i="1"/>
  <c r="H4238" i="1"/>
  <c r="AY4237" i="1"/>
  <c r="AZ4237" i="1" s="1"/>
  <c r="AT4237" i="1"/>
  <c r="AP4237" i="1"/>
  <c r="AO4237" i="1"/>
  <c r="AU4237" i="1" s="1"/>
  <c r="AV4237" i="1" s="1"/>
  <c r="AW4237" i="1" s="1"/>
  <c r="AN4237" i="1"/>
  <c r="AQ4237" i="1" s="1"/>
  <c r="AL4237" i="1"/>
  <c r="AG4237" i="1"/>
  <c r="Y4237" i="1"/>
  <c r="T4237" i="1"/>
  <c r="H4237" i="1"/>
  <c r="AY4236" i="1"/>
  <c r="AZ4236" i="1" s="1"/>
  <c r="AT4236" i="1"/>
  <c r="AP4236" i="1"/>
  <c r="AO4236" i="1"/>
  <c r="AU4236" i="1" s="1"/>
  <c r="AV4236" i="1" s="1"/>
  <c r="AW4236" i="1" s="1"/>
  <c r="AN4236" i="1"/>
  <c r="AQ4236" i="1" s="1"/>
  <c r="AL4236" i="1"/>
  <c r="AG4236" i="1"/>
  <c r="Y4236" i="1"/>
  <c r="T4236" i="1"/>
  <c r="H4236" i="1"/>
  <c r="AY4235" i="1"/>
  <c r="AZ4235" i="1" s="1"/>
  <c r="AT4235" i="1"/>
  <c r="AP4235" i="1"/>
  <c r="AO4235" i="1"/>
  <c r="AU4235" i="1" s="1"/>
  <c r="AV4235" i="1" s="1"/>
  <c r="AW4235" i="1" s="1"/>
  <c r="AN4235" i="1"/>
  <c r="AQ4235" i="1" s="1"/>
  <c r="AR4235" i="1" s="1"/>
  <c r="AS4235" i="1" s="1"/>
  <c r="AL4235" i="1"/>
  <c r="AG4235" i="1"/>
  <c r="Y4235" i="1"/>
  <c r="T4235" i="1"/>
  <c r="H4235" i="1"/>
  <c r="AZ4234" i="1"/>
  <c r="AY4234" i="1"/>
  <c r="AT4234" i="1"/>
  <c r="AQ4234" i="1"/>
  <c r="AP4234" i="1"/>
  <c r="AR4234" i="1" s="1"/>
  <c r="AS4234" i="1" s="1"/>
  <c r="AO4234" i="1"/>
  <c r="AU4234" i="1" s="1"/>
  <c r="AV4234" i="1" s="1"/>
  <c r="AW4234" i="1" s="1"/>
  <c r="AN4234" i="1"/>
  <c r="AL4234" i="1"/>
  <c r="AG4234" i="1"/>
  <c r="Y4234" i="1"/>
  <c r="T4234" i="1"/>
  <c r="H4234" i="1"/>
  <c r="AZ4233" i="1"/>
  <c r="AY4233" i="1"/>
  <c r="AT4233" i="1"/>
  <c r="AQ4233" i="1"/>
  <c r="AP4233" i="1"/>
  <c r="AO4233" i="1"/>
  <c r="AU4233" i="1" s="1"/>
  <c r="AV4233" i="1" s="1"/>
  <c r="AW4233" i="1" s="1"/>
  <c r="AN4233" i="1"/>
  <c r="AL4233" i="1"/>
  <c r="AG4233" i="1"/>
  <c r="Y4233" i="1"/>
  <c r="T4233" i="1"/>
  <c r="H4233" i="1"/>
  <c r="AZ4231" i="1"/>
  <c r="AY4231" i="1"/>
  <c r="AT4231" i="1"/>
  <c r="AP4231" i="1"/>
  <c r="AO4231" i="1"/>
  <c r="AU4231" i="1" s="1"/>
  <c r="AN4231" i="1"/>
  <c r="AQ4231" i="1" s="1"/>
  <c r="AL4231" i="1"/>
  <c r="AG4231" i="1"/>
  <c r="Y4231" i="1"/>
  <c r="T4231" i="1"/>
  <c r="H4231" i="1"/>
  <c r="AY4229" i="1"/>
  <c r="AZ4229" i="1" s="1"/>
  <c r="AU4229" i="1"/>
  <c r="AT4229" i="1"/>
  <c r="AP4229" i="1"/>
  <c r="AO4229" i="1"/>
  <c r="AN4229" i="1"/>
  <c r="AQ4229" i="1" s="1"/>
  <c r="AR4229" i="1" s="1"/>
  <c r="AL4229" i="1"/>
  <c r="AG4229" i="1"/>
  <c r="Y4229" i="1"/>
  <c r="T4229" i="1"/>
  <c r="H4229" i="1"/>
  <c r="AB4221" i="1"/>
  <c r="AW4220" i="1"/>
  <c r="AV4220" i="1"/>
  <c r="AU4220" i="1"/>
  <c r="AT4220" i="1"/>
  <c r="AS4220" i="1"/>
  <c r="AR4220" i="1"/>
  <c r="AQ4220" i="1"/>
  <c r="AP4220" i="1"/>
  <c r="AO4220" i="1"/>
  <c r="AN4220" i="1"/>
  <c r="AM4220" i="1"/>
  <c r="AK4220" i="1"/>
  <c r="AJ4220" i="1"/>
  <c r="AI4220" i="1"/>
  <c r="AH4220" i="1"/>
  <c r="AF4220" i="1"/>
  <c r="AE4220" i="1"/>
  <c r="AD4220" i="1"/>
  <c r="AC4220" i="1"/>
  <c r="AB4220" i="1"/>
  <c r="AA4220" i="1"/>
  <c r="Z4220" i="1"/>
  <c r="X4220" i="1"/>
  <c r="W4220" i="1"/>
  <c r="V4220" i="1"/>
  <c r="U4220" i="1"/>
  <c r="S4220" i="1"/>
  <c r="R4220" i="1"/>
  <c r="Q4220" i="1"/>
  <c r="P4220" i="1"/>
  <c r="O4220" i="1"/>
  <c r="N4220" i="1"/>
  <c r="M4220" i="1"/>
  <c r="L4220" i="1"/>
  <c r="AW4219" i="1"/>
  <c r="AV4219" i="1"/>
  <c r="AU4219" i="1"/>
  <c r="AT4219" i="1"/>
  <c r="AS4219" i="1"/>
  <c r="AR4219" i="1"/>
  <c r="AQ4219" i="1"/>
  <c r="AP4219" i="1"/>
  <c r="AO4219" i="1"/>
  <c r="AN4219" i="1"/>
  <c r="AM4219" i="1"/>
  <c r="AK4219" i="1"/>
  <c r="AJ4219" i="1"/>
  <c r="AI4219" i="1"/>
  <c r="AH4219" i="1"/>
  <c r="AF4219" i="1"/>
  <c r="AE4219" i="1"/>
  <c r="AD4219" i="1"/>
  <c r="AC4219" i="1"/>
  <c r="AB4219" i="1"/>
  <c r="AA4219" i="1"/>
  <c r="Z4219" i="1"/>
  <c r="X4219" i="1"/>
  <c r="W4219" i="1"/>
  <c r="V4219" i="1"/>
  <c r="U4219" i="1"/>
  <c r="S4219" i="1"/>
  <c r="R4219" i="1"/>
  <c r="Q4219" i="1"/>
  <c r="P4219" i="1"/>
  <c r="O4219" i="1"/>
  <c r="N4219" i="1"/>
  <c r="M4219" i="1"/>
  <c r="L4219" i="1"/>
  <c r="AW4218" i="1"/>
  <c r="AV4218" i="1"/>
  <c r="AU4218" i="1"/>
  <c r="AT4218" i="1"/>
  <c r="AS4218" i="1"/>
  <c r="AR4218" i="1"/>
  <c r="AQ4218" i="1"/>
  <c r="AP4218" i="1"/>
  <c r="AO4218" i="1"/>
  <c r="AN4218" i="1"/>
  <c r="AM4218" i="1"/>
  <c r="AK4218" i="1"/>
  <c r="AJ4218" i="1"/>
  <c r="AI4218" i="1"/>
  <c r="AH4218" i="1"/>
  <c r="AF4218" i="1"/>
  <c r="AE4218" i="1"/>
  <c r="AD4218" i="1"/>
  <c r="AC4218" i="1"/>
  <c r="AB4218" i="1"/>
  <c r="AA4218" i="1"/>
  <c r="Z4218" i="1"/>
  <c r="X4218" i="1"/>
  <c r="W4218" i="1"/>
  <c r="V4218" i="1"/>
  <c r="U4218" i="1"/>
  <c r="S4218" i="1"/>
  <c r="R4218" i="1"/>
  <c r="Q4218" i="1"/>
  <c r="P4218" i="1"/>
  <c r="O4218" i="1"/>
  <c r="N4218" i="1"/>
  <c r="M4218" i="1"/>
  <c r="L4218" i="1"/>
  <c r="AW4217" i="1"/>
  <c r="AV4217" i="1"/>
  <c r="AU4217" i="1"/>
  <c r="AT4217" i="1"/>
  <c r="AS4217" i="1"/>
  <c r="AR4217" i="1"/>
  <c r="AQ4217" i="1"/>
  <c r="AP4217" i="1"/>
  <c r="AO4217" i="1"/>
  <c r="AN4217" i="1"/>
  <c r="AM4217" i="1"/>
  <c r="AK4217" i="1"/>
  <c r="AJ4217" i="1"/>
  <c r="AI4217" i="1"/>
  <c r="AH4217" i="1"/>
  <c r="AF4217" i="1"/>
  <c r="AE4217" i="1"/>
  <c r="AD4217" i="1"/>
  <c r="AC4217" i="1"/>
  <c r="AB4217" i="1"/>
  <c r="AA4217" i="1"/>
  <c r="Z4217" i="1"/>
  <c r="X4217" i="1"/>
  <c r="W4217" i="1"/>
  <c r="V4217" i="1"/>
  <c r="U4217" i="1"/>
  <c r="S4217" i="1"/>
  <c r="R4217" i="1"/>
  <c r="Q4217" i="1"/>
  <c r="P4217" i="1"/>
  <c r="O4217" i="1"/>
  <c r="N4217" i="1"/>
  <c r="M4217" i="1"/>
  <c r="L4217" i="1"/>
  <c r="AM4208" i="1"/>
  <c r="X4208" i="1"/>
  <c r="Q4208" i="1"/>
  <c r="AM4207" i="1"/>
  <c r="AK4207" i="1"/>
  <c r="AJ4207" i="1"/>
  <c r="AI4207" i="1"/>
  <c r="AI4208" i="1" s="1"/>
  <c r="AH4207" i="1"/>
  <c r="AF4207" i="1"/>
  <c r="AE4207" i="1"/>
  <c r="AE4208" i="1" s="1"/>
  <c r="AD4207" i="1"/>
  <c r="AC4207" i="1"/>
  <c r="AC4208" i="1" s="1"/>
  <c r="AB4207" i="1"/>
  <c r="AA4207" i="1"/>
  <c r="Z4207" i="1"/>
  <c r="Z4208" i="1" s="1"/>
  <c r="X4207" i="1"/>
  <c r="W4207" i="1"/>
  <c r="V4207" i="1"/>
  <c r="V4208" i="1" s="1"/>
  <c r="U4207" i="1"/>
  <c r="U4208" i="1" s="1"/>
  <c r="S4207" i="1"/>
  <c r="S4208" i="1" s="1"/>
  <c r="R4207" i="1"/>
  <c r="Q4207" i="1"/>
  <c r="P4207" i="1"/>
  <c r="O4207" i="1"/>
  <c r="O4208" i="1" s="1"/>
  <c r="N4207" i="1"/>
  <c r="M4207" i="1"/>
  <c r="L4207" i="1"/>
  <c r="L4208" i="1" s="1"/>
  <c r="AY4206" i="1"/>
  <c r="AZ4206" i="1" s="1"/>
  <c r="AT4206" i="1"/>
  <c r="AQ4206" i="1"/>
  <c r="AP4206" i="1"/>
  <c r="AO4206" i="1"/>
  <c r="AU4206" i="1" s="1"/>
  <c r="AN4206" i="1"/>
  <c r="AL4206" i="1"/>
  <c r="AG4206" i="1"/>
  <c r="Y4206" i="1"/>
  <c r="T4206" i="1"/>
  <c r="H4206" i="1"/>
  <c r="AY4205" i="1"/>
  <c r="AZ4205" i="1" s="1"/>
  <c r="AT4205" i="1"/>
  <c r="AV4205" i="1" s="1"/>
  <c r="AW4205" i="1" s="1"/>
  <c r="AP4205" i="1"/>
  <c r="AO4205" i="1"/>
  <c r="AU4205" i="1" s="1"/>
  <c r="AN4205" i="1"/>
  <c r="AQ4205" i="1" s="1"/>
  <c r="AL4205" i="1"/>
  <c r="AG4205" i="1"/>
  <c r="Y4205" i="1"/>
  <c r="T4205" i="1"/>
  <c r="H4205" i="1"/>
  <c r="AY4204" i="1"/>
  <c r="AZ4204" i="1" s="1"/>
  <c r="AT4204" i="1"/>
  <c r="AQ4204" i="1"/>
  <c r="AP4204" i="1"/>
  <c r="AO4204" i="1"/>
  <c r="AU4204" i="1" s="1"/>
  <c r="AN4204" i="1"/>
  <c r="AL4204" i="1"/>
  <c r="AG4204" i="1"/>
  <c r="Y4204" i="1"/>
  <c r="T4204" i="1"/>
  <c r="H4204" i="1"/>
  <c r="AY4203" i="1"/>
  <c r="AZ4203" i="1" s="1"/>
  <c r="AU4203" i="1"/>
  <c r="AT4203" i="1"/>
  <c r="AP4203" i="1"/>
  <c r="AO4203" i="1"/>
  <c r="AN4203" i="1"/>
  <c r="AQ4203" i="1" s="1"/>
  <c r="AL4203" i="1"/>
  <c r="AG4203" i="1"/>
  <c r="Y4203" i="1"/>
  <c r="T4203" i="1"/>
  <c r="H4203" i="1"/>
  <c r="AY4202" i="1"/>
  <c r="AZ4202" i="1" s="1"/>
  <c r="AT4202" i="1"/>
  <c r="AP4202" i="1"/>
  <c r="AR4202" i="1" s="1"/>
  <c r="AS4202" i="1" s="1"/>
  <c r="AO4202" i="1"/>
  <c r="AU4202" i="1" s="1"/>
  <c r="AN4202" i="1"/>
  <c r="AQ4202" i="1" s="1"/>
  <c r="AL4202" i="1"/>
  <c r="AG4202" i="1"/>
  <c r="Y4202" i="1"/>
  <c r="T4202" i="1"/>
  <c r="H4202" i="1"/>
  <c r="AY4201" i="1"/>
  <c r="AZ4201" i="1" s="1"/>
  <c r="AU4201" i="1"/>
  <c r="AV4201" i="1" s="1"/>
  <c r="AW4201" i="1" s="1"/>
  <c r="AT4201" i="1"/>
  <c r="AQ4201" i="1"/>
  <c r="AR4201" i="1" s="1"/>
  <c r="AS4201" i="1" s="1"/>
  <c r="AP4201" i="1"/>
  <c r="AO4201" i="1"/>
  <c r="AN4201" i="1"/>
  <c r="AL4201" i="1"/>
  <c r="AG4201" i="1"/>
  <c r="Y4201" i="1"/>
  <c r="T4201" i="1"/>
  <c r="H4201" i="1"/>
  <c r="AY4200" i="1"/>
  <c r="AZ4200" i="1" s="1"/>
  <c r="AT4200" i="1"/>
  <c r="AP4200" i="1"/>
  <c r="AO4200" i="1"/>
  <c r="AU4200" i="1" s="1"/>
  <c r="AN4200" i="1"/>
  <c r="AQ4200" i="1" s="1"/>
  <c r="AL4200" i="1"/>
  <c r="AG4200" i="1"/>
  <c r="Y4200" i="1"/>
  <c r="T4200" i="1"/>
  <c r="H4200" i="1"/>
  <c r="AM4196" i="1"/>
  <c r="AK4196" i="1"/>
  <c r="AJ4196" i="1"/>
  <c r="AI4196" i="1"/>
  <c r="AH4196" i="1"/>
  <c r="AF4196" i="1"/>
  <c r="AF4208" i="1" s="1"/>
  <c r="AE4196" i="1"/>
  <c r="AD4196" i="1"/>
  <c r="AC4196" i="1"/>
  <c r="AB4196" i="1"/>
  <c r="AA4196" i="1"/>
  <c r="Z4196" i="1"/>
  <c r="X4196" i="1"/>
  <c r="W4196" i="1"/>
  <c r="V4196" i="1"/>
  <c r="U4196" i="1"/>
  <c r="S4196" i="1"/>
  <c r="R4196" i="1"/>
  <c r="Q4196" i="1"/>
  <c r="P4196" i="1"/>
  <c r="O4196" i="1"/>
  <c r="N4196" i="1"/>
  <c r="M4196" i="1"/>
  <c r="L4196" i="1"/>
  <c r="AY4195" i="1"/>
  <c r="AZ4195" i="1" s="1"/>
  <c r="AU4195" i="1"/>
  <c r="AV4195" i="1" s="1"/>
  <c r="AW4195" i="1" s="1"/>
  <c r="AT4195" i="1"/>
  <c r="AP4195" i="1"/>
  <c r="AO4195" i="1"/>
  <c r="AN4195" i="1"/>
  <c r="AQ4195" i="1" s="1"/>
  <c r="AR4195" i="1" s="1"/>
  <c r="AS4195" i="1" s="1"/>
  <c r="AL4195" i="1"/>
  <c r="AG4195" i="1"/>
  <c r="Y4195" i="1"/>
  <c r="T4195" i="1"/>
  <c r="H4195" i="1"/>
  <c r="AZ4194" i="1"/>
  <c r="AY4194" i="1"/>
  <c r="AU4194" i="1"/>
  <c r="AV4194" i="1" s="1"/>
  <c r="AW4194" i="1" s="1"/>
  <c r="AT4194" i="1"/>
  <c r="AP4194" i="1"/>
  <c r="AO4194" i="1"/>
  <c r="AN4194" i="1"/>
  <c r="AQ4194" i="1" s="1"/>
  <c r="AR4194" i="1" s="1"/>
  <c r="AS4194" i="1" s="1"/>
  <c r="AL4194" i="1"/>
  <c r="AG4194" i="1"/>
  <c r="Y4194" i="1"/>
  <c r="T4194" i="1"/>
  <c r="H4194" i="1"/>
  <c r="AZ4193" i="1"/>
  <c r="AY4193" i="1"/>
  <c r="AV4193" i="1"/>
  <c r="AW4193" i="1" s="1"/>
  <c r="AT4193" i="1"/>
  <c r="AP4193" i="1"/>
  <c r="AP4196" i="1" s="1"/>
  <c r="AO4193" i="1"/>
  <c r="AU4193" i="1" s="1"/>
  <c r="AN4193" i="1"/>
  <c r="AQ4193" i="1" s="1"/>
  <c r="AL4193" i="1"/>
  <c r="AG4193" i="1"/>
  <c r="Y4193" i="1"/>
  <c r="T4193" i="1"/>
  <c r="H4193" i="1"/>
  <c r="AY4192" i="1"/>
  <c r="AZ4192" i="1" s="1"/>
  <c r="AT4192" i="1"/>
  <c r="AP4192" i="1"/>
  <c r="AO4192" i="1"/>
  <c r="AU4192" i="1" s="1"/>
  <c r="AN4192" i="1"/>
  <c r="AL4192" i="1"/>
  <c r="AG4192" i="1"/>
  <c r="Y4192" i="1"/>
  <c r="T4192" i="1"/>
  <c r="H4192" i="1"/>
  <c r="AY4191" i="1"/>
  <c r="AZ4191" i="1" s="1"/>
  <c r="AT4191" i="1"/>
  <c r="AP4191" i="1"/>
  <c r="AO4191" i="1"/>
  <c r="AU4191" i="1" s="1"/>
  <c r="AV4191" i="1" s="1"/>
  <c r="AW4191" i="1" s="1"/>
  <c r="AN4191" i="1"/>
  <c r="AQ4191" i="1" s="1"/>
  <c r="AR4191" i="1" s="1"/>
  <c r="AS4191" i="1" s="1"/>
  <c r="AL4191" i="1"/>
  <c r="AG4191" i="1"/>
  <c r="Y4191" i="1"/>
  <c r="T4191" i="1"/>
  <c r="H4191" i="1"/>
  <c r="AY4190" i="1"/>
  <c r="AZ4190" i="1" s="1"/>
  <c r="AT4190" i="1"/>
  <c r="AP4190" i="1"/>
  <c r="AO4190" i="1"/>
  <c r="AN4190" i="1"/>
  <c r="AQ4190" i="1" s="1"/>
  <c r="AL4190" i="1"/>
  <c r="AG4190" i="1"/>
  <c r="Y4190" i="1"/>
  <c r="T4190" i="1"/>
  <c r="H4190" i="1"/>
  <c r="AM4184" i="1"/>
  <c r="AK4184" i="1"/>
  <c r="AJ4184" i="1"/>
  <c r="AI4184" i="1"/>
  <c r="AH4184" i="1"/>
  <c r="AF4184" i="1"/>
  <c r="AE4184" i="1"/>
  <c r="AE4221" i="1" s="1"/>
  <c r="AD4184" i="1"/>
  <c r="AC4184" i="1"/>
  <c r="AB4184" i="1"/>
  <c r="AA4184" i="1"/>
  <c r="Z4184" i="1"/>
  <c r="X4184" i="1"/>
  <c r="W4184" i="1"/>
  <c r="V4184" i="1"/>
  <c r="U4184" i="1"/>
  <c r="S4184" i="1"/>
  <c r="R4184" i="1"/>
  <c r="Q4184" i="1"/>
  <c r="P4184" i="1"/>
  <c r="O4184" i="1"/>
  <c r="N4184" i="1"/>
  <c r="M4184" i="1"/>
  <c r="L4184" i="1"/>
  <c r="AJ4179" i="1"/>
  <c r="AB4179" i="1"/>
  <c r="V4179" i="1"/>
  <c r="P4179" i="1"/>
  <c r="AO4178" i="1"/>
  <c r="AO4179" i="1" s="1"/>
  <c r="AN4178" i="1"/>
  <c r="AN4179" i="1" s="1"/>
  <c r="AM4178" i="1"/>
  <c r="AM4179" i="1" s="1"/>
  <c r="AK4178" i="1"/>
  <c r="AK4179" i="1" s="1"/>
  <c r="AJ4178" i="1"/>
  <c r="AI4178" i="1"/>
  <c r="AI4179" i="1" s="1"/>
  <c r="AH4178" i="1"/>
  <c r="AH4179" i="1" s="1"/>
  <c r="AF4178" i="1"/>
  <c r="AF4179" i="1" s="1"/>
  <c r="AE4178" i="1"/>
  <c r="AE4179" i="1" s="1"/>
  <c r="AD4178" i="1"/>
  <c r="AD4179" i="1" s="1"/>
  <c r="AC4178" i="1"/>
  <c r="AC4179" i="1" s="1"/>
  <c r="AB4178" i="1"/>
  <c r="AA4178" i="1"/>
  <c r="AA4179" i="1" s="1"/>
  <c r="Z4178" i="1"/>
  <c r="Z4179" i="1" s="1"/>
  <c r="X4178" i="1"/>
  <c r="X4179" i="1" s="1"/>
  <c r="W4178" i="1"/>
  <c r="W4179" i="1" s="1"/>
  <c r="V4178" i="1"/>
  <c r="U4178" i="1"/>
  <c r="U4179" i="1" s="1"/>
  <c r="S4178" i="1"/>
  <c r="S4179" i="1" s="1"/>
  <c r="R4178" i="1"/>
  <c r="R4179" i="1" s="1"/>
  <c r="Q4178" i="1"/>
  <c r="Q4179" i="1" s="1"/>
  <c r="P4178" i="1"/>
  <c r="O4178" i="1"/>
  <c r="O4179" i="1" s="1"/>
  <c r="N4178" i="1"/>
  <c r="N4179" i="1" s="1"/>
  <c r="M4178" i="1"/>
  <c r="M4179" i="1" s="1"/>
  <c r="L4178" i="1"/>
  <c r="L4179" i="1" s="1"/>
  <c r="AY4177" i="1"/>
  <c r="AZ4177" i="1" s="1"/>
  <c r="AT4177" i="1"/>
  <c r="AT4184" i="1" s="1"/>
  <c r="AQ4177" i="1"/>
  <c r="AP4177" i="1"/>
  <c r="AP4184" i="1" s="1"/>
  <c r="AO4177" i="1"/>
  <c r="AO4184" i="1" s="1"/>
  <c r="AN4177" i="1"/>
  <c r="AN4184" i="1" s="1"/>
  <c r="AL4177" i="1"/>
  <c r="AG4177" i="1"/>
  <c r="Y4177" i="1"/>
  <c r="T4177" i="1"/>
  <c r="H4177" i="1"/>
  <c r="AZ4176" i="1"/>
  <c r="AY4176" i="1"/>
  <c r="AU4176" i="1"/>
  <c r="AV4176" i="1" s="1"/>
  <c r="AW4176" i="1" s="1"/>
  <c r="AT4176" i="1"/>
  <c r="AT4178" i="1" s="1"/>
  <c r="AT4179" i="1" s="1"/>
  <c r="AQ4176" i="1"/>
  <c r="AP4176" i="1"/>
  <c r="AP4178" i="1" s="1"/>
  <c r="AP4179" i="1" s="1"/>
  <c r="AO4176" i="1"/>
  <c r="AN4176" i="1"/>
  <c r="AL4176" i="1"/>
  <c r="AG4176" i="1"/>
  <c r="Y4176" i="1"/>
  <c r="T4176" i="1"/>
  <c r="H4176" i="1"/>
  <c r="O4165" i="1"/>
  <c r="AM4164" i="1"/>
  <c r="AK4164" i="1"/>
  <c r="AJ4164" i="1"/>
  <c r="AJ4165" i="1" s="1"/>
  <c r="AI4164" i="1"/>
  <c r="AH4164" i="1"/>
  <c r="AF4164" i="1"/>
  <c r="AE4164" i="1"/>
  <c r="AD4164" i="1"/>
  <c r="AC4164" i="1"/>
  <c r="AB4164" i="1"/>
  <c r="AB4165" i="1" s="1"/>
  <c r="AA4164" i="1"/>
  <c r="Z4164" i="1"/>
  <c r="Z4165" i="1" s="1"/>
  <c r="X4164" i="1"/>
  <c r="W4164" i="1"/>
  <c r="V4164" i="1"/>
  <c r="U4164" i="1"/>
  <c r="S4164" i="1"/>
  <c r="R4164" i="1"/>
  <c r="Q4164" i="1"/>
  <c r="P4164" i="1"/>
  <c r="O4164" i="1"/>
  <c r="N4164" i="1"/>
  <c r="M4164" i="1"/>
  <c r="L4164" i="1"/>
  <c r="AY4163" i="1"/>
  <c r="AZ4163" i="1" s="1"/>
  <c r="AT4163" i="1"/>
  <c r="AP4163" i="1"/>
  <c r="AO4163" i="1"/>
  <c r="AU4163" i="1" s="1"/>
  <c r="AV4163" i="1" s="1"/>
  <c r="AW4163" i="1" s="1"/>
  <c r="AN4163" i="1"/>
  <c r="AQ4163" i="1" s="1"/>
  <c r="AR4163" i="1" s="1"/>
  <c r="AS4163" i="1" s="1"/>
  <c r="AL4163" i="1"/>
  <c r="AG4163" i="1"/>
  <c r="Y4163" i="1"/>
  <c r="T4163" i="1"/>
  <c r="AY4162" i="1"/>
  <c r="AZ4162" i="1" s="1"/>
  <c r="AT4162" i="1"/>
  <c r="AP4162" i="1"/>
  <c r="AO4162" i="1"/>
  <c r="AU4162" i="1" s="1"/>
  <c r="AV4162" i="1" s="1"/>
  <c r="AW4162" i="1" s="1"/>
  <c r="AN4162" i="1"/>
  <c r="AQ4162" i="1" s="1"/>
  <c r="AR4162" i="1" s="1"/>
  <c r="AS4162" i="1" s="1"/>
  <c r="AL4162" i="1"/>
  <c r="AG4162" i="1"/>
  <c r="Y4162" i="1"/>
  <c r="T4162" i="1"/>
  <c r="AY4161" i="1"/>
  <c r="AZ4161" i="1" s="1"/>
  <c r="AT4161" i="1"/>
  <c r="AV4161" i="1" s="1"/>
  <c r="AW4161" i="1" s="1"/>
  <c r="AP4161" i="1"/>
  <c r="AO4161" i="1"/>
  <c r="AU4161" i="1" s="1"/>
  <c r="AN4161" i="1"/>
  <c r="AQ4161" i="1" s="1"/>
  <c r="AR4161" i="1" s="1"/>
  <c r="AS4161" i="1" s="1"/>
  <c r="AL4161" i="1"/>
  <c r="AG4161" i="1"/>
  <c r="Y4161" i="1"/>
  <c r="T4161" i="1"/>
  <c r="AY4160" i="1"/>
  <c r="AZ4160" i="1" s="1"/>
  <c r="AU4160" i="1"/>
  <c r="AT4160" i="1"/>
  <c r="AV4160" i="1" s="1"/>
  <c r="AW4160" i="1" s="1"/>
  <c r="AP4160" i="1"/>
  <c r="AO4160" i="1"/>
  <c r="AN4160" i="1"/>
  <c r="AQ4160" i="1" s="1"/>
  <c r="AR4160" i="1" s="1"/>
  <c r="AS4160" i="1" s="1"/>
  <c r="AL4160" i="1"/>
  <c r="AG4160" i="1"/>
  <c r="Y4160" i="1"/>
  <c r="T4160" i="1"/>
  <c r="AY4159" i="1"/>
  <c r="AZ4159" i="1" s="1"/>
  <c r="AT4159" i="1"/>
  <c r="AP4159" i="1"/>
  <c r="AR4159" i="1" s="1"/>
  <c r="AS4159" i="1" s="1"/>
  <c r="AO4159" i="1"/>
  <c r="AU4159" i="1" s="1"/>
  <c r="AV4159" i="1" s="1"/>
  <c r="AW4159" i="1" s="1"/>
  <c r="AN4159" i="1"/>
  <c r="AQ4159" i="1" s="1"/>
  <c r="AL4159" i="1"/>
  <c r="AG4159" i="1"/>
  <c r="Y4159" i="1"/>
  <c r="T4159" i="1"/>
  <c r="AY4158" i="1"/>
  <c r="AZ4158" i="1" s="1"/>
  <c r="AT4158" i="1"/>
  <c r="AP4158" i="1"/>
  <c r="AO4158" i="1"/>
  <c r="AU4158" i="1" s="1"/>
  <c r="AV4158" i="1" s="1"/>
  <c r="AW4158" i="1" s="1"/>
  <c r="AN4158" i="1"/>
  <c r="AQ4158" i="1" s="1"/>
  <c r="AR4158" i="1" s="1"/>
  <c r="AS4158" i="1" s="1"/>
  <c r="AL4158" i="1"/>
  <c r="AG4158" i="1"/>
  <c r="Y4158" i="1"/>
  <c r="T4158" i="1"/>
  <c r="AY4157" i="1"/>
  <c r="AZ4157" i="1" s="1"/>
  <c r="AU4157" i="1"/>
  <c r="AT4157" i="1"/>
  <c r="AP4157" i="1"/>
  <c r="AO4157" i="1"/>
  <c r="AN4157" i="1"/>
  <c r="AL4157" i="1"/>
  <c r="AG4157" i="1"/>
  <c r="Y4157" i="1"/>
  <c r="T4157" i="1"/>
  <c r="AM4153" i="1"/>
  <c r="AM4165" i="1" s="1"/>
  <c r="AK4153" i="1"/>
  <c r="AJ4153" i="1"/>
  <c r="AI4153" i="1"/>
  <c r="AI4165" i="1" s="1"/>
  <c r="AH4153" i="1"/>
  <c r="AF4153" i="1"/>
  <c r="AF4165" i="1" s="1"/>
  <c r="AE4153" i="1"/>
  <c r="AE4165" i="1" s="1"/>
  <c r="AD4153" i="1"/>
  <c r="AC4153" i="1"/>
  <c r="AB4153" i="1"/>
  <c r="AA4153" i="1"/>
  <c r="AA4165" i="1" s="1"/>
  <c r="Z4153" i="1"/>
  <c r="X4153" i="1"/>
  <c r="X4165" i="1" s="1"/>
  <c r="W4153" i="1"/>
  <c r="V4153" i="1"/>
  <c r="U4153" i="1"/>
  <c r="U4165" i="1" s="1"/>
  <c r="S4153" i="1"/>
  <c r="R4153" i="1"/>
  <c r="R4165" i="1" s="1"/>
  <c r="Q4153" i="1"/>
  <c r="Q4165" i="1" s="1"/>
  <c r="P4153" i="1"/>
  <c r="O4153" i="1"/>
  <c r="N4153" i="1"/>
  <c r="M4153" i="1"/>
  <c r="M4165" i="1" s="1"/>
  <c r="L4153" i="1"/>
  <c r="AZ4152" i="1"/>
  <c r="AY4152" i="1"/>
  <c r="AU4152" i="1"/>
  <c r="AT4152" i="1"/>
  <c r="AV4152" i="1" s="1"/>
  <c r="AW4152" i="1" s="1"/>
  <c r="AQ4152" i="1"/>
  <c r="AR4152" i="1" s="1"/>
  <c r="AS4152" i="1" s="1"/>
  <c r="AP4152" i="1"/>
  <c r="AO4152" i="1"/>
  <c r="AN4152" i="1"/>
  <c r="AL4152" i="1"/>
  <c r="AG4152" i="1"/>
  <c r="Y4152" i="1"/>
  <c r="T4152" i="1"/>
  <c r="AZ4151" i="1"/>
  <c r="AY4151" i="1"/>
  <c r="AU4151" i="1"/>
  <c r="AT4151" i="1"/>
  <c r="AT4153" i="1" s="1"/>
  <c r="AQ4151" i="1"/>
  <c r="AR4151" i="1" s="1"/>
  <c r="AS4151" i="1" s="1"/>
  <c r="AP4151" i="1"/>
  <c r="AO4151" i="1"/>
  <c r="AN4151" i="1"/>
  <c r="AL4151" i="1"/>
  <c r="AG4151" i="1"/>
  <c r="Y4151" i="1"/>
  <c r="T4151" i="1"/>
  <c r="AY4150" i="1"/>
  <c r="AZ4150" i="1" s="1"/>
  <c r="AT4150" i="1"/>
  <c r="AQ4150" i="1"/>
  <c r="AP4150" i="1"/>
  <c r="AP4153" i="1" s="1"/>
  <c r="AO4150" i="1"/>
  <c r="AN4150" i="1"/>
  <c r="AL4150" i="1"/>
  <c r="AG4150" i="1"/>
  <c r="Y4150" i="1"/>
  <c r="T4150" i="1"/>
  <c r="AN4144" i="1"/>
  <c r="AN4221" i="1" s="1"/>
  <c r="AM4144" i="1"/>
  <c r="AM4221" i="1" s="1"/>
  <c r="AK4144" i="1"/>
  <c r="AJ4144" i="1"/>
  <c r="AJ4221" i="1" s="1"/>
  <c r="AI4144" i="1"/>
  <c r="AI4221" i="1" s="1"/>
  <c r="AH4144" i="1"/>
  <c r="AH4221" i="1" s="1"/>
  <c r="AF4144" i="1"/>
  <c r="AF4221" i="1" s="1"/>
  <c r="AE4144" i="1"/>
  <c r="AD4144" i="1"/>
  <c r="AC4144" i="1"/>
  <c r="AB4144" i="1"/>
  <c r="AA4144" i="1"/>
  <c r="AA4221" i="1" s="1"/>
  <c r="Z4144" i="1"/>
  <c r="Z4221" i="1" s="1"/>
  <c r="X4144" i="1"/>
  <c r="X4221" i="1" s="1"/>
  <c r="W4144" i="1"/>
  <c r="V4144" i="1"/>
  <c r="V4221" i="1" s="1"/>
  <c r="U4144" i="1"/>
  <c r="U4221" i="1" s="1"/>
  <c r="S4144" i="1"/>
  <c r="S4221" i="1" s="1"/>
  <c r="R4144" i="1"/>
  <c r="R4221" i="1" s="1"/>
  <c r="Q4144" i="1"/>
  <c r="Q4221" i="1" s="1"/>
  <c r="P4144" i="1"/>
  <c r="O4144" i="1"/>
  <c r="N4144" i="1"/>
  <c r="M4144" i="1"/>
  <c r="M4221" i="1" s="1"/>
  <c r="L4144" i="1"/>
  <c r="L4221" i="1" s="1"/>
  <c r="AA4139" i="1"/>
  <c r="W4139" i="1"/>
  <c r="U4139" i="1"/>
  <c r="AM4138" i="1"/>
  <c r="AM4139" i="1" s="1"/>
  <c r="AK4138" i="1"/>
  <c r="AK4139" i="1" s="1"/>
  <c r="AJ4138" i="1"/>
  <c r="AJ4139" i="1" s="1"/>
  <c r="AI4138" i="1"/>
  <c r="AI4139" i="1" s="1"/>
  <c r="AH4138" i="1"/>
  <c r="AH4139" i="1" s="1"/>
  <c r="AF4138" i="1"/>
  <c r="AF4139" i="1" s="1"/>
  <c r="AE4138" i="1"/>
  <c r="AE4139" i="1" s="1"/>
  <c r="AD4138" i="1"/>
  <c r="AD4139" i="1" s="1"/>
  <c r="AC4138" i="1"/>
  <c r="AC4139" i="1" s="1"/>
  <c r="AB4138" i="1"/>
  <c r="AB4139" i="1" s="1"/>
  <c r="AA4138" i="1"/>
  <c r="Z4138" i="1"/>
  <c r="Z4139" i="1" s="1"/>
  <c r="X4138" i="1"/>
  <c r="X4139" i="1" s="1"/>
  <c r="W4138" i="1"/>
  <c r="V4138" i="1"/>
  <c r="V4139" i="1" s="1"/>
  <c r="U4138" i="1"/>
  <c r="S4138" i="1"/>
  <c r="S4139" i="1" s="1"/>
  <c r="R4138" i="1"/>
  <c r="R4139" i="1" s="1"/>
  <c r="Q4138" i="1"/>
  <c r="Q4139" i="1" s="1"/>
  <c r="P4138" i="1"/>
  <c r="P4139" i="1" s="1"/>
  <c r="O4138" i="1"/>
  <c r="O4139" i="1" s="1"/>
  <c r="N4138" i="1"/>
  <c r="N4139" i="1" s="1"/>
  <c r="M4138" i="1"/>
  <c r="M4139" i="1" s="1"/>
  <c r="L4138" i="1"/>
  <c r="L4139" i="1" s="1"/>
  <c r="AZ4137" i="1"/>
  <c r="AY4137" i="1"/>
  <c r="AT4137" i="1"/>
  <c r="AR4137" i="1"/>
  <c r="AS4137" i="1" s="1"/>
  <c r="AP4137" i="1"/>
  <c r="AO4137" i="1"/>
  <c r="AU4137" i="1" s="1"/>
  <c r="AN4137" i="1"/>
  <c r="AQ4137" i="1" s="1"/>
  <c r="AL4137" i="1"/>
  <c r="AG4137" i="1"/>
  <c r="Y4137" i="1"/>
  <c r="T4137" i="1"/>
  <c r="H4137" i="1"/>
  <c r="AY4136" i="1"/>
  <c r="AZ4136" i="1" s="1"/>
  <c r="AT4136" i="1"/>
  <c r="AP4136" i="1"/>
  <c r="AR4136" i="1" s="1"/>
  <c r="AS4136" i="1" s="1"/>
  <c r="AO4136" i="1"/>
  <c r="AU4136" i="1" s="1"/>
  <c r="AN4136" i="1"/>
  <c r="AQ4136" i="1" s="1"/>
  <c r="AL4136" i="1"/>
  <c r="AG4136" i="1"/>
  <c r="Y4136" i="1"/>
  <c r="T4136" i="1"/>
  <c r="H4136" i="1"/>
  <c r="AY4135" i="1"/>
  <c r="AZ4135" i="1" s="1"/>
  <c r="AT4135" i="1"/>
  <c r="AQ4135" i="1"/>
  <c r="AP4135" i="1"/>
  <c r="AO4135" i="1"/>
  <c r="AU4135" i="1" s="1"/>
  <c r="AN4135" i="1"/>
  <c r="AL4135" i="1"/>
  <c r="AG4135" i="1"/>
  <c r="Y4135" i="1"/>
  <c r="T4135" i="1"/>
  <c r="H4135" i="1"/>
  <c r="AY4134" i="1"/>
  <c r="AZ4134" i="1" s="1"/>
  <c r="AV4134" i="1"/>
  <c r="AT4134" i="1"/>
  <c r="AT4144" i="1" s="1"/>
  <c r="AT4221" i="1" s="1"/>
  <c r="AP4134" i="1"/>
  <c r="AO4134" i="1"/>
  <c r="AU4134" i="1" s="1"/>
  <c r="AU4144" i="1" s="1"/>
  <c r="AN4134" i="1"/>
  <c r="AL4134" i="1"/>
  <c r="AG4134" i="1"/>
  <c r="Y4134" i="1"/>
  <c r="T4134" i="1"/>
  <c r="H4134" i="1"/>
  <c r="AA4123" i="1"/>
  <c r="V4123" i="1"/>
  <c r="AM4122" i="1"/>
  <c r="AK4122" i="1"/>
  <c r="AJ4122" i="1"/>
  <c r="AI4122" i="1"/>
  <c r="AI4123" i="1" s="1"/>
  <c r="AH4122" i="1"/>
  <c r="AH4123" i="1" s="1"/>
  <c r="AF4122" i="1"/>
  <c r="AE4122" i="1"/>
  <c r="AD4122" i="1"/>
  <c r="AC4122" i="1"/>
  <c r="AC4123" i="1" s="1"/>
  <c r="AB4122" i="1"/>
  <c r="AA4122" i="1"/>
  <c r="Z4122" i="1"/>
  <c r="X4122" i="1"/>
  <c r="W4122" i="1"/>
  <c r="W4123" i="1" s="1"/>
  <c r="V4122" i="1"/>
  <c r="U4122" i="1"/>
  <c r="U4123" i="1" s="1"/>
  <c r="S4122" i="1"/>
  <c r="S4123" i="1" s="1"/>
  <c r="R4122" i="1"/>
  <c r="Q4122" i="1"/>
  <c r="P4122" i="1"/>
  <c r="O4122" i="1"/>
  <c r="O4123" i="1" s="1"/>
  <c r="N4122" i="1"/>
  <c r="M4122" i="1"/>
  <c r="L4122" i="1"/>
  <c r="L4123" i="1" s="1"/>
  <c r="AZ4121" i="1"/>
  <c r="AY4121" i="1"/>
  <c r="AT4121" i="1"/>
  <c r="AP4121" i="1"/>
  <c r="AP4122" i="1" s="1"/>
  <c r="AO4121" i="1"/>
  <c r="AN4121" i="1"/>
  <c r="AL4121" i="1"/>
  <c r="AG4121" i="1"/>
  <c r="Y4121" i="1"/>
  <c r="T4121" i="1"/>
  <c r="H4121" i="1"/>
  <c r="AY4120" i="1"/>
  <c r="AZ4120" i="1" s="1"/>
  <c r="AT4120" i="1"/>
  <c r="AP4120" i="1"/>
  <c r="AO4120" i="1"/>
  <c r="AU4120" i="1" s="1"/>
  <c r="AV4120" i="1" s="1"/>
  <c r="AN4120" i="1"/>
  <c r="AQ4120" i="1" s="1"/>
  <c r="AL4120" i="1"/>
  <c r="AG4120" i="1"/>
  <c r="Y4120" i="1"/>
  <c r="T4120" i="1"/>
  <c r="H4120" i="1"/>
  <c r="AM4116" i="1"/>
  <c r="AK4116" i="1"/>
  <c r="AK4123" i="1" s="1"/>
  <c r="AJ4116" i="1"/>
  <c r="AJ4123" i="1" s="1"/>
  <c r="AI4116" i="1"/>
  <c r="AH4116" i="1"/>
  <c r="AF4116" i="1"/>
  <c r="AE4116" i="1"/>
  <c r="AD4116" i="1"/>
  <c r="AC4116" i="1"/>
  <c r="AB4116" i="1"/>
  <c r="AA4116" i="1"/>
  <c r="Z4116" i="1"/>
  <c r="X4116" i="1"/>
  <c r="W4116" i="1"/>
  <c r="V4116" i="1"/>
  <c r="U4116" i="1"/>
  <c r="S4116" i="1"/>
  <c r="R4116" i="1"/>
  <c r="Q4116" i="1"/>
  <c r="P4116" i="1"/>
  <c r="O4116" i="1"/>
  <c r="N4116" i="1"/>
  <c r="M4116" i="1"/>
  <c r="M4123" i="1" s="1"/>
  <c r="L4116" i="1"/>
  <c r="AY4115" i="1"/>
  <c r="AZ4115" i="1" s="1"/>
  <c r="AT4115" i="1"/>
  <c r="AP4115" i="1"/>
  <c r="AO4115" i="1"/>
  <c r="AU4115" i="1" s="1"/>
  <c r="AN4115" i="1"/>
  <c r="AQ4115" i="1" s="1"/>
  <c r="AL4115" i="1"/>
  <c r="AG4115" i="1"/>
  <c r="Y4115" i="1"/>
  <c r="T4115" i="1"/>
  <c r="H4115" i="1"/>
  <c r="AY4114" i="1"/>
  <c r="AZ4114" i="1" s="1"/>
  <c r="AT4114" i="1"/>
  <c r="AP4114" i="1"/>
  <c r="AO4114" i="1"/>
  <c r="AU4114" i="1" s="1"/>
  <c r="AV4114" i="1" s="1"/>
  <c r="AW4114" i="1" s="1"/>
  <c r="AN4114" i="1"/>
  <c r="AQ4114" i="1" s="1"/>
  <c r="AL4114" i="1"/>
  <c r="AG4114" i="1"/>
  <c r="Y4114" i="1"/>
  <c r="T4114" i="1"/>
  <c r="H4114" i="1"/>
  <c r="AY4113" i="1"/>
  <c r="AZ4113" i="1" s="1"/>
  <c r="AU4113" i="1"/>
  <c r="AT4113" i="1"/>
  <c r="AP4113" i="1"/>
  <c r="AO4113" i="1"/>
  <c r="AN4113" i="1"/>
  <c r="AQ4113" i="1" s="1"/>
  <c r="AR4113" i="1" s="1"/>
  <c r="AS4113" i="1" s="1"/>
  <c r="AL4113" i="1"/>
  <c r="AG4113" i="1"/>
  <c r="Y4113" i="1"/>
  <c r="T4113" i="1"/>
  <c r="H4113" i="1"/>
  <c r="AY4112" i="1"/>
  <c r="AZ4112" i="1" s="1"/>
  <c r="AT4112" i="1"/>
  <c r="AP4112" i="1"/>
  <c r="AO4112" i="1"/>
  <c r="AU4112" i="1" s="1"/>
  <c r="AV4112" i="1" s="1"/>
  <c r="AW4112" i="1" s="1"/>
  <c r="AN4112" i="1"/>
  <c r="AQ4112" i="1" s="1"/>
  <c r="AR4112" i="1" s="1"/>
  <c r="AS4112" i="1" s="1"/>
  <c r="AL4112" i="1"/>
  <c r="AG4112" i="1"/>
  <c r="Y4112" i="1"/>
  <c r="T4112" i="1"/>
  <c r="H4112" i="1"/>
  <c r="AY4111" i="1"/>
  <c r="AZ4111" i="1" s="1"/>
  <c r="AT4111" i="1"/>
  <c r="AP4111" i="1"/>
  <c r="AO4111" i="1"/>
  <c r="AU4111" i="1" s="1"/>
  <c r="AV4111" i="1" s="1"/>
  <c r="AW4111" i="1" s="1"/>
  <c r="AN4111" i="1"/>
  <c r="AQ4111" i="1" s="1"/>
  <c r="AR4111" i="1" s="1"/>
  <c r="AS4111" i="1" s="1"/>
  <c r="AL4111" i="1"/>
  <c r="AG4111" i="1"/>
  <c r="Y4111" i="1"/>
  <c r="T4111" i="1"/>
  <c r="H4111" i="1"/>
  <c r="AY4110" i="1"/>
  <c r="AZ4110" i="1" s="1"/>
  <c r="AT4110" i="1"/>
  <c r="AP4110" i="1"/>
  <c r="AO4110" i="1"/>
  <c r="AU4110" i="1" s="1"/>
  <c r="AV4110" i="1" s="1"/>
  <c r="AW4110" i="1" s="1"/>
  <c r="AN4110" i="1"/>
  <c r="AQ4110" i="1" s="1"/>
  <c r="AL4110" i="1"/>
  <c r="AG4110" i="1"/>
  <c r="Y4110" i="1"/>
  <c r="T4110" i="1"/>
  <c r="H4110" i="1"/>
  <c r="AY4108" i="1"/>
  <c r="AZ4108" i="1" s="1"/>
  <c r="AU4108" i="1"/>
  <c r="AV4108" i="1" s="1"/>
  <c r="AW4108" i="1" s="1"/>
  <c r="AT4108" i="1"/>
  <c r="AP4108" i="1"/>
  <c r="AO4108" i="1"/>
  <c r="AN4108" i="1"/>
  <c r="AQ4108" i="1" s="1"/>
  <c r="AR4108" i="1" s="1"/>
  <c r="AS4108" i="1" s="1"/>
  <c r="AL4108" i="1"/>
  <c r="AG4108" i="1"/>
  <c r="Y4108" i="1"/>
  <c r="T4108" i="1"/>
  <c r="H4108" i="1"/>
  <c r="AY4106" i="1"/>
  <c r="AZ4106" i="1" s="1"/>
  <c r="AT4106" i="1"/>
  <c r="AT4116" i="1" s="1"/>
  <c r="AP4106" i="1"/>
  <c r="AO4106" i="1"/>
  <c r="AN4106" i="1"/>
  <c r="AQ4106" i="1" s="1"/>
  <c r="AL4106" i="1"/>
  <c r="AG4106" i="1"/>
  <c r="Y4106" i="1"/>
  <c r="T4106" i="1"/>
  <c r="H4106" i="1"/>
  <c r="AW4097" i="1"/>
  <c r="AV4097" i="1"/>
  <c r="AU4097" i="1"/>
  <c r="AT4097" i="1"/>
  <c r="AS4097" i="1"/>
  <c r="AR4097" i="1"/>
  <c r="AQ4097" i="1"/>
  <c r="AP4097" i="1"/>
  <c r="AO4097" i="1"/>
  <c r="AN4097" i="1"/>
  <c r="AM4097" i="1"/>
  <c r="AK4097" i="1"/>
  <c r="AJ4097" i="1"/>
  <c r="AI4097" i="1"/>
  <c r="AH4097" i="1"/>
  <c r="AF4097" i="1"/>
  <c r="AE4097" i="1"/>
  <c r="AD4097" i="1"/>
  <c r="AC4097" i="1"/>
  <c r="AB4097" i="1"/>
  <c r="AA4097" i="1"/>
  <c r="Z4097" i="1"/>
  <c r="X4097" i="1"/>
  <c r="W4097" i="1"/>
  <c r="V4097" i="1"/>
  <c r="U4097" i="1"/>
  <c r="S4097" i="1"/>
  <c r="R4097" i="1"/>
  <c r="Q4097" i="1"/>
  <c r="P4097" i="1"/>
  <c r="O4097" i="1"/>
  <c r="N4097" i="1"/>
  <c r="M4097" i="1"/>
  <c r="L4097" i="1"/>
  <c r="AW4096" i="1"/>
  <c r="AV4096" i="1"/>
  <c r="AU4096" i="1"/>
  <c r="AT4096" i="1"/>
  <c r="AS4096" i="1"/>
  <c r="AR4096" i="1"/>
  <c r="AQ4096" i="1"/>
  <c r="AP4096" i="1"/>
  <c r="AO4096" i="1"/>
  <c r="AN4096" i="1"/>
  <c r="AM4096" i="1"/>
  <c r="AK4096" i="1"/>
  <c r="AJ4096" i="1"/>
  <c r="AI4096" i="1"/>
  <c r="AH4096" i="1"/>
  <c r="AF4096" i="1"/>
  <c r="AE4096" i="1"/>
  <c r="AD4096" i="1"/>
  <c r="AC4096" i="1"/>
  <c r="AB4096" i="1"/>
  <c r="AA4096" i="1"/>
  <c r="Z4096" i="1"/>
  <c r="X4096" i="1"/>
  <c r="W4096" i="1"/>
  <c r="V4096" i="1"/>
  <c r="U4096" i="1"/>
  <c r="S4096" i="1"/>
  <c r="R4096" i="1"/>
  <c r="Q4096" i="1"/>
  <c r="P4096" i="1"/>
  <c r="O4096" i="1"/>
  <c r="N4096" i="1"/>
  <c r="M4096" i="1"/>
  <c r="L4096" i="1"/>
  <c r="AW4095" i="1"/>
  <c r="AV4095" i="1"/>
  <c r="AU4095" i="1"/>
  <c r="AT4095" i="1"/>
  <c r="AS4095" i="1"/>
  <c r="AR4095" i="1"/>
  <c r="AQ4095" i="1"/>
  <c r="AP4095" i="1"/>
  <c r="AO4095" i="1"/>
  <c r="AN4095" i="1"/>
  <c r="AM4095" i="1"/>
  <c r="AK4095" i="1"/>
  <c r="AJ4095" i="1"/>
  <c r="AI4095" i="1"/>
  <c r="AH4095" i="1"/>
  <c r="AF4095" i="1"/>
  <c r="AE4095" i="1"/>
  <c r="AD4095" i="1"/>
  <c r="AC4095" i="1"/>
  <c r="AB4095" i="1"/>
  <c r="AA4095" i="1"/>
  <c r="Z4095" i="1"/>
  <c r="X4095" i="1"/>
  <c r="W4095" i="1"/>
  <c r="V4095" i="1"/>
  <c r="U4095" i="1"/>
  <c r="S4095" i="1"/>
  <c r="R4095" i="1"/>
  <c r="Q4095" i="1"/>
  <c r="P4095" i="1"/>
  <c r="O4095" i="1"/>
  <c r="N4095" i="1"/>
  <c r="M4095" i="1"/>
  <c r="L4095" i="1"/>
  <c r="S4085" i="1"/>
  <c r="P4085" i="1"/>
  <c r="AM4084" i="1"/>
  <c r="AK4084" i="1"/>
  <c r="AK4085" i="1" s="1"/>
  <c r="AJ4084" i="1"/>
  <c r="AJ4085" i="1" s="1"/>
  <c r="AI4084" i="1"/>
  <c r="AH4084" i="1"/>
  <c r="AF4084" i="1"/>
  <c r="AF4085" i="1" s="1"/>
  <c r="AE4084" i="1"/>
  <c r="AD4084" i="1"/>
  <c r="AC4084" i="1"/>
  <c r="AB4084" i="1"/>
  <c r="AA4084" i="1"/>
  <c r="Z4084" i="1"/>
  <c r="X4084" i="1"/>
  <c r="W4084" i="1"/>
  <c r="W4085" i="1" s="1"/>
  <c r="V4084" i="1"/>
  <c r="V4085" i="1" s="1"/>
  <c r="U4084" i="1"/>
  <c r="S4084" i="1"/>
  <c r="R4084" i="1"/>
  <c r="R4085" i="1" s="1"/>
  <c r="Q4084" i="1"/>
  <c r="P4084" i="1"/>
  <c r="O4084" i="1"/>
  <c r="N4084" i="1"/>
  <c r="M4084" i="1"/>
  <c r="L4084" i="1"/>
  <c r="AY4083" i="1"/>
  <c r="AZ4083" i="1" s="1"/>
  <c r="AT4083" i="1"/>
  <c r="AQ4083" i="1"/>
  <c r="AR4083" i="1" s="1"/>
  <c r="AS4083" i="1" s="1"/>
  <c r="AP4083" i="1"/>
  <c r="AO4083" i="1"/>
  <c r="AU4083" i="1" s="1"/>
  <c r="AN4083" i="1"/>
  <c r="AL4083" i="1"/>
  <c r="AG4083" i="1"/>
  <c r="Y4083" i="1"/>
  <c r="T4083" i="1"/>
  <c r="H4083" i="1"/>
  <c r="AY4082" i="1"/>
  <c r="AZ4082" i="1" s="1"/>
  <c r="AT4082" i="1"/>
  <c r="AP4082" i="1"/>
  <c r="AO4082" i="1"/>
  <c r="AU4082" i="1" s="1"/>
  <c r="AV4082" i="1" s="1"/>
  <c r="AW4082" i="1" s="1"/>
  <c r="AN4082" i="1"/>
  <c r="AQ4082" i="1" s="1"/>
  <c r="AL4082" i="1"/>
  <c r="AG4082" i="1"/>
  <c r="Y4082" i="1"/>
  <c r="T4082" i="1"/>
  <c r="H4082" i="1"/>
  <c r="AY4081" i="1"/>
  <c r="AZ4081" i="1" s="1"/>
  <c r="AT4081" i="1"/>
  <c r="AV4081" i="1" s="1"/>
  <c r="AW4081" i="1" s="1"/>
  <c r="AP4081" i="1"/>
  <c r="AO4081" i="1"/>
  <c r="AU4081" i="1" s="1"/>
  <c r="AN4081" i="1"/>
  <c r="AQ4081" i="1" s="1"/>
  <c r="AR4081" i="1" s="1"/>
  <c r="AS4081" i="1" s="1"/>
  <c r="AL4081" i="1"/>
  <c r="AG4081" i="1"/>
  <c r="Y4081" i="1"/>
  <c r="T4081" i="1"/>
  <c r="H4081" i="1"/>
  <c r="AY4080" i="1"/>
  <c r="AZ4080" i="1" s="1"/>
  <c r="AT4080" i="1"/>
  <c r="AV4080" i="1" s="1"/>
  <c r="AW4080" i="1" s="1"/>
  <c r="AQ4080" i="1"/>
  <c r="AR4080" i="1" s="1"/>
  <c r="AS4080" i="1" s="1"/>
  <c r="AP4080" i="1"/>
  <c r="AO4080" i="1"/>
  <c r="AU4080" i="1" s="1"/>
  <c r="AN4080" i="1"/>
  <c r="AL4080" i="1"/>
  <c r="AG4080" i="1"/>
  <c r="Y4080" i="1"/>
  <c r="T4080" i="1"/>
  <c r="H4080" i="1"/>
  <c r="AY4079" i="1"/>
  <c r="AZ4079" i="1" s="1"/>
  <c r="AV4079" i="1"/>
  <c r="AW4079" i="1" s="1"/>
  <c r="AT4079" i="1"/>
  <c r="AP4079" i="1"/>
  <c r="AO4079" i="1"/>
  <c r="AU4079" i="1" s="1"/>
  <c r="AN4079" i="1"/>
  <c r="AQ4079" i="1" s="1"/>
  <c r="AL4079" i="1"/>
  <c r="AG4079" i="1"/>
  <c r="Y4079" i="1"/>
  <c r="T4079" i="1"/>
  <c r="H4079" i="1"/>
  <c r="AY4078" i="1"/>
  <c r="AZ4078" i="1" s="1"/>
  <c r="AU4078" i="1"/>
  <c r="AV4078" i="1" s="1"/>
  <c r="AW4078" i="1" s="1"/>
  <c r="AT4078" i="1"/>
  <c r="AP4078" i="1"/>
  <c r="AO4078" i="1"/>
  <c r="AN4078" i="1"/>
  <c r="AQ4078" i="1" s="1"/>
  <c r="AR4078" i="1" s="1"/>
  <c r="AS4078" i="1" s="1"/>
  <c r="AL4078" i="1"/>
  <c r="AG4078" i="1"/>
  <c r="Y4078" i="1"/>
  <c r="T4078" i="1"/>
  <c r="H4078" i="1"/>
  <c r="AY4077" i="1"/>
  <c r="AZ4077" i="1" s="1"/>
  <c r="AT4077" i="1"/>
  <c r="AP4077" i="1"/>
  <c r="AO4077" i="1"/>
  <c r="AU4077" i="1" s="1"/>
  <c r="AV4077" i="1" s="1"/>
  <c r="AW4077" i="1" s="1"/>
  <c r="AN4077" i="1"/>
  <c r="AQ4077" i="1" s="1"/>
  <c r="AR4077" i="1" s="1"/>
  <c r="AS4077" i="1" s="1"/>
  <c r="AL4077" i="1"/>
  <c r="AG4077" i="1"/>
  <c r="Y4077" i="1"/>
  <c r="T4077" i="1"/>
  <c r="H4077" i="1"/>
  <c r="AY4076" i="1"/>
  <c r="AZ4076" i="1" s="1"/>
  <c r="AT4076" i="1"/>
  <c r="AP4076" i="1"/>
  <c r="AO4076" i="1"/>
  <c r="AU4076" i="1" s="1"/>
  <c r="AN4076" i="1"/>
  <c r="AQ4076" i="1" s="1"/>
  <c r="AL4076" i="1"/>
  <c r="AG4076" i="1"/>
  <c r="Y4076" i="1"/>
  <c r="T4076" i="1"/>
  <c r="H4076" i="1"/>
  <c r="AZ4075" i="1"/>
  <c r="AY4075" i="1"/>
  <c r="AT4075" i="1"/>
  <c r="AP4075" i="1"/>
  <c r="AO4075" i="1"/>
  <c r="AU4075" i="1" s="1"/>
  <c r="AN4075" i="1"/>
  <c r="AQ4075" i="1" s="1"/>
  <c r="AL4075" i="1"/>
  <c r="AG4075" i="1"/>
  <c r="Y4075" i="1"/>
  <c r="T4075" i="1"/>
  <c r="H4075" i="1"/>
  <c r="AY4074" i="1"/>
  <c r="AZ4074" i="1" s="1"/>
  <c r="AT4074" i="1"/>
  <c r="AP4074" i="1"/>
  <c r="AO4074" i="1"/>
  <c r="AU4074" i="1" s="1"/>
  <c r="AV4074" i="1" s="1"/>
  <c r="AN4074" i="1"/>
  <c r="AQ4074" i="1" s="1"/>
  <c r="AR4074" i="1" s="1"/>
  <c r="AL4074" i="1"/>
  <c r="AG4074" i="1"/>
  <c r="Y4074" i="1"/>
  <c r="T4074" i="1"/>
  <c r="H4074" i="1"/>
  <c r="AY4073" i="1"/>
  <c r="AZ4073" i="1" s="1"/>
  <c r="AT4073" i="1"/>
  <c r="AQ4073" i="1"/>
  <c r="AP4073" i="1"/>
  <c r="AO4073" i="1"/>
  <c r="AU4073" i="1" s="1"/>
  <c r="AV4073" i="1" s="1"/>
  <c r="AW4073" i="1" s="1"/>
  <c r="AN4073" i="1"/>
  <c r="AL4073" i="1"/>
  <c r="AG4073" i="1"/>
  <c r="Y4073" i="1"/>
  <c r="T4073" i="1"/>
  <c r="H4073" i="1"/>
  <c r="AY4072" i="1"/>
  <c r="AZ4072" i="1" s="1"/>
  <c r="AT4072" i="1"/>
  <c r="AP4072" i="1"/>
  <c r="AO4072" i="1"/>
  <c r="AU4072" i="1" s="1"/>
  <c r="AN4072" i="1"/>
  <c r="AQ4072" i="1" s="1"/>
  <c r="AL4072" i="1"/>
  <c r="AG4072" i="1"/>
  <c r="Y4072" i="1"/>
  <c r="T4072" i="1"/>
  <c r="H4072" i="1"/>
  <c r="AY4071" i="1"/>
  <c r="AZ4071" i="1" s="1"/>
  <c r="AT4071" i="1"/>
  <c r="AP4071" i="1"/>
  <c r="AO4071" i="1"/>
  <c r="AU4071" i="1" s="1"/>
  <c r="AN4071" i="1"/>
  <c r="AQ4071" i="1" s="1"/>
  <c r="AR4071" i="1" s="1"/>
  <c r="AS4071" i="1" s="1"/>
  <c r="AL4071" i="1"/>
  <c r="AG4071" i="1"/>
  <c r="Y4071" i="1"/>
  <c r="T4071" i="1"/>
  <c r="H4071" i="1"/>
  <c r="AY4070" i="1"/>
  <c r="AZ4070" i="1" s="1"/>
  <c r="AT4070" i="1"/>
  <c r="AV4070" i="1" s="1"/>
  <c r="AW4070" i="1" s="1"/>
  <c r="AP4070" i="1"/>
  <c r="AO4070" i="1"/>
  <c r="AU4070" i="1" s="1"/>
  <c r="AN4070" i="1"/>
  <c r="AQ4070" i="1" s="1"/>
  <c r="AL4070" i="1"/>
  <c r="AG4070" i="1"/>
  <c r="Y4070" i="1"/>
  <c r="T4070" i="1"/>
  <c r="H4070" i="1"/>
  <c r="AY4069" i="1"/>
  <c r="AZ4069" i="1" s="1"/>
  <c r="AT4069" i="1"/>
  <c r="AP4069" i="1"/>
  <c r="AR4069" i="1" s="1"/>
  <c r="AS4069" i="1" s="1"/>
  <c r="AO4069" i="1"/>
  <c r="AU4069" i="1" s="1"/>
  <c r="AV4069" i="1" s="1"/>
  <c r="AW4069" i="1" s="1"/>
  <c r="AN4069" i="1"/>
  <c r="AQ4069" i="1" s="1"/>
  <c r="AL4069" i="1"/>
  <c r="AG4069" i="1"/>
  <c r="Y4069" i="1"/>
  <c r="T4069" i="1"/>
  <c r="H4069" i="1"/>
  <c r="AY4068" i="1"/>
  <c r="AZ4068" i="1" s="1"/>
  <c r="AT4068" i="1"/>
  <c r="AP4068" i="1"/>
  <c r="AO4068" i="1"/>
  <c r="AU4068" i="1" s="1"/>
  <c r="AV4068" i="1" s="1"/>
  <c r="AW4068" i="1" s="1"/>
  <c r="AN4068" i="1"/>
  <c r="AQ4068" i="1" s="1"/>
  <c r="AL4068" i="1"/>
  <c r="AG4068" i="1"/>
  <c r="Y4068" i="1"/>
  <c r="T4068" i="1"/>
  <c r="H4068" i="1"/>
  <c r="AY4067" i="1"/>
  <c r="AZ4067" i="1" s="1"/>
  <c r="AT4067" i="1"/>
  <c r="AP4067" i="1"/>
  <c r="AO4067" i="1"/>
  <c r="AU4067" i="1" s="1"/>
  <c r="AN4067" i="1"/>
  <c r="AQ4067" i="1" s="1"/>
  <c r="AR4067" i="1" s="1"/>
  <c r="AS4067" i="1" s="1"/>
  <c r="AL4067" i="1"/>
  <c r="AG4067" i="1"/>
  <c r="Y4067" i="1"/>
  <c r="T4067" i="1"/>
  <c r="H4067" i="1"/>
  <c r="AY4066" i="1"/>
  <c r="AZ4066" i="1" s="1"/>
  <c r="AT4066" i="1"/>
  <c r="AP4066" i="1"/>
  <c r="AO4066" i="1"/>
  <c r="AU4066" i="1" s="1"/>
  <c r="AV4066" i="1" s="1"/>
  <c r="AW4066" i="1" s="1"/>
  <c r="AN4066" i="1"/>
  <c r="AQ4066" i="1" s="1"/>
  <c r="AR4066" i="1" s="1"/>
  <c r="AS4066" i="1" s="1"/>
  <c r="AL4066" i="1"/>
  <c r="AG4066" i="1"/>
  <c r="Y4066" i="1"/>
  <c r="T4066" i="1"/>
  <c r="H4066" i="1"/>
  <c r="AY4065" i="1"/>
  <c r="AZ4065" i="1" s="1"/>
  <c r="AT4065" i="1"/>
  <c r="AP4065" i="1"/>
  <c r="AO4065" i="1"/>
  <c r="AU4065" i="1" s="1"/>
  <c r="AN4065" i="1"/>
  <c r="AQ4065" i="1" s="1"/>
  <c r="AL4065" i="1"/>
  <c r="AG4065" i="1"/>
  <c r="Y4065" i="1"/>
  <c r="T4065" i="1"/>
  <c r="H4065" i="1"/>
  <c r="AY4064" i="1"/>
  <c r="AZ4064" i="1" s="1"/>
  <c r="AT4064" i="1"/>
  <c r="AP4064" i="1"/>
  <c r="AO4064" i="1"/>
  <c r="AU4064" i="1" s="1"/>
  <c r="AN4064" i="1"/>
  <c r="AQ4064" i="1" s="1"/>
  <c r="AR4064" i="1" s="1"/>
  <c r="AS4064" i="1" s="1"/>
  <c r="AL4064" i="1"/>
  <c r="AG4064" i="1"/>
  <c r="Y4064" i="1"/>
  <c r="T4064" i="1"/>
  <c r="H4064" i="1"/>
  <c r="AY4063" i="1"/>
  <c r="AZ4063" i="1" s="1"/>
  <c r="AT4063" i="1"/>
  <c r="AV4063" i="1" s="1"/>
  <c r="AW4063" i="1" s="1"/>
  <c r="AP4063" i="1"/>
  <c r="AO4063" i="1"/>
  <c r="AU4063" i="1" s="1"/>
  <c r="AN4063" i="1"/>
  <c r="AQ4063" i="1" s="1"/>
  <c r="AR4063" i="1" s="1"/>
  <c r="AS4063" i="1" s="1"/>
  <c r="AL4063" i="1"/>
  <c r="AG4063" i="1"/>
  <c r="Y4063" i="1"/>
  <c r="T4063" i="1"/>
  <c r="H4063" i="1"/>
  <c r="AY4062" i="1"/>
  <c r="AZ4062" i="1" s="1"/>
  <c r="AT4062" i="1"/>
  <c r="AP4062" i="1"/>
  <c r="AO4062" i="1"/>
  <c r="AN4062" i="1"/>
  <c r="AL4062" i="1"/>
  <c r="AG4062" i="1"/>
  <c r="Y4062" i="1"/>
  <c r="T4062" i="1"/>
  <c r="H4062" i="1"/>
  <c r="AM4058" i="1"/>
  <c r="AK4058" i="1"/>
  <c r="AJ4058" i="1"/>
  <c r="AI4058" i="1"/>
  <c r="AH4058" i="1"/>
  <c r="AH4085" i="1" s="1"/>
  <c r="AF4058" i="1"/>
  <c r="AE4058" i="1"/>
  <c r="AD4058" i="1"/>
  <c r="AC4058" i="1"/>
  <c r="AC4085" i="1" s="1"/>
  <c r="AB4058" i="1"/>
  <c r="AB4085" i="1" s="1"/>
  <c r="AA4058" i="1"/>
  <c r="Z4058" i="1"/>
  <c r="Z4085" i="1" s="1"/>
  <c r="X4058" i="1"/>
  <c r="W4058" i="1"/>
  <c r="V4058" i="1"/>
  <c r="U4058" i="1"/>
  <c r="S4058" i="1"/>
  <c r="R4058" i="1"/>
  <c r="Q4058" i="1"/>
  <c r="P4058" i="1"/>
  <c r="O4058" i="1"/>
  <c r="N4058" i="1"/>
  <c r="M4058" i="1"/>
  <c r="L4058" i="1"/>
  <c r="L4085" i="1" s="1"/>
  <c r="AY4057" i="1"/>
  <c r="AZ4057" i="1" s="1"/>
  <c r="AT4057" i="1"/>
  <c r="AP4057" i="1"/>
  <c r="AO4057" i="1"/>
  <c r="AU4057" i="1" s="1"/>
  <c r="AV4057" i="1" s="1"/>
  <c r="AW4057" i="1" s="1"/>
  <c r="AN4057" i="1"/>
  <c r="AQ4057" i="1" s="1"/>
  <c r="AR4057" i="1" s="1"/>
  <c r="AS4057" i="1" s="1"/>
  <c r="AL4057" i="1"/>
  <c r="AG4057" i="1"/>
  <c r="Y4057" i="1"/>
  <c r="T4057" i="1"/>
  <c r="H4057" i="1"/>
  <c r="AY4056" i="1"/>
  <c r="AZ4056" i="1" s="1"/>
  <c r="AU4056" i="1"/>
  <c r="AT4056" i="1"/>
  <c r="AP4056" i="1"/>
  <c r="AO4056" i="1"/>
  <c r="AN4056" i="1"/>
  <c r="AQ4056" i="1" s="1"/>
  <c r="AR4056" i="1" s="1"/>
  <c r="AS4056" i="1" s="1"/>
  <c r="AL4056" i="1"/>
  <c r="AG4056" i="1"/>
  <c r="Y4056" i="1"/>
  <c r="T4056" i="1"/>
  <c r="H4056" i="1"/>
  <c r="AZ4055" i="1"/>
  <c r="AY4055" i="1"/>
  <c r="AT4055" i="1"/>
  <c r="AP4055" i="1"/>
  <c r="AO4055" i="1"/>
  <c r="AU4055" i="1" s="1"/>
  <c r="AN4055" i="1"/>
  <c r="AQ4055" i="1" s="1"/>
  <c r="AR4055" i="1" s="1"/>
  <c r="AS4055" i="1" s="1"/>
  <c r="AL4055" i="1"/>
  <c r="AG4055" i="1"/>
  <c r="Y4055" i="1"/>
  <c r="T4055" i="1"/>
  <c r="H4055" i="1"/>
  <c r="AY4054" i="1"/>
  <c r="AZ4054" i="1" s="1"/>
  <c r="AU4054" i="1"/>
  <c r="AT4054" i="1"/>
  <c r="AP4054" i="1"/>
  <c r="AO4054" i="1"/>
  <c r="AN4054" i="1"/>
  <c r="AQ4054" i="1" s="1"/>
  <c r="AR4054" i="1" s="1"/>
  <c r="AS4054" i="1" s="1"/>
  <c r="AL4054" i="1"/>
  <c r="AG4054" i="1"/>
  <c r="Y4054" i="1"/>
  <c r="T4054" i="1"/>
  <c r="H4054" i="1"/>
  <c r="AZ4053" i="1"/>
  <c r="AY4053" i="1"/>
  <c r="AT4053" i="1"/>
  <c r="AP4053" i="1"/>
  <c r="AO4053" i="1"/>
  <c r="AU4053" i="1" s="1"/>
  <c r="AN4053" i="1"/>
  <c r="AQ4053" i="1" s="1"/>
  <c r="AL4053" i="1"/>
  <c r="AG4053" i="1"/>
  <c r="Y4053" i="1"/>
  <c r="T4053" i="1"/>
  <c r="H4053" i="1"/>
  <c r="AZ4052" i="1"/>
  <c r="AY4052" i="1"/>
  <c r="AT4052" i="1"/>
  <c r="AP4052" i="1"/>
  <c r="AO4052" i="1"/>
  <c r="AU4052" i="1" s="1"/>
  <c r="AN4052" i="1"/>
  <c r="AQ4052" i="1" s="1"/>
  <c r="AL4052" i="1"/>
  <c r="AG4052" i="1"/>
  <c r="Y4052" i="1"/>
  <c r="T4052" i="1"/>
  <c r="H4052" i="1"/>
  <c r="AY4051" i="1"/>
  <c r="AZ4051" i="1" s="1"/>
  <c r="AU4051" i="1"/>
  <c r="AT4051" i="1"/>
  <c r="AV4051" i="1" s="1"/>
  <c r="AW4051" i="1" s="1"/>
  <c r="AP4051" i="1"/>
  <c r="AR4051" i="1" s="1"/>
  <c r="AS4051" i="1" s="1"/>
  <c r="AO4051" i="1"/>
  <c r="AN4051" i="1"/>
  <c r="AQ4051" i="1" s="1"/>
  <c r="AL4051" i="1"/>
  <c r="AG4051" i="1"/>
  <c r="Y4051" i="1"/>
  <c r="T4051" i="1"/>
  <c r="H4051" i="1"/>
  <c r="AY4050" i="1"/>
  <c r="AZ4050" i="1" s="1"/>
  <c r="AU4050" i="1"/>
  <c r="AT4050" i="1"/>
  <c r="AP4050" i="1"/>
  <c r="AO4050" i="1"/>
  <c r="AN4050" i="1"/>
  <c r="AQ4050" i="1" s="1"/>
  <c r="AL4050" i="1"/>
  <c r="AG4050" i="1"/>
  <c r="Y4050" i="1"/>
  <c r="T4050" i="1"/>
  <c r="H4050" i="1"/>
  <c r="AZ4049" i="1"/>
  <c r="AY4049" i="1"/>
  <c r="AU4049" i="1"/>
  <c r="AV4049" i="1" s="1"/>
  <c r="AW4049" i="1" s="1"/>
  <c r="AT4049" i="1"/>
  <c r="AP4049" i="1"/>
  <c r="AO4049" i="1"/>
  <c r="AN4049" i="1"/>
  <c r="AQ4049" i="1" s="1"/>
  <c r="AR4049" i="1" s="1"/>
  <c r="AS4049" i="1" s="1"/>
  <c r="AL4049" i="1"/>
  <c r="AG4049" i="1"/>
  <c r="Y4049" i="1"/>
  <c r="T4049" i="1"/>
  <c r="H4049" i="1"/>
  <c r="AY4048" i="1"/>
  <c r="AZ4048" i="1" s="1"/>
  <c r="AT4048" i="1"/>
  <c r="AP4048" i="1"/>
  <c r="AO4048" i="1"/>
  <c r="AU4048" i="1" s="1"/>
  <c r="AN4048" i="1"/>
  <c r="AL4048" i="1"/>
  <c r="AG4048" i="1"/>
  <c r="Y4048" i="1"/>
  <c r="T4048" i="1"/>
  <c r="H4048" i="1"/>
  <c r="AY4047" i="1"/>
  <c r="AZ4047" i="1" s="1"/>
  <c r="AT4047" i="1"/>
  <c r="AP4047" i="1"/>
  <c r="AO4047" i="1"/>
  <c r="AU4047" i="1" s="1"/>
  <c r="AV4047" i="1" s="1"/>
  <c r="AW4047" i="1" s="1"/>
  <c r="AN4047" i="1"/>
  <c r="AQ4047" i="1" s="1"/>
  <c r="AL4047" i="1"/>
  <c r="AG4047" i="1"/>
  <c r="Y4047" i="1"/>
  <c r="T4047" i="1"/>
  <c r="H4047" i="1"/>
  <c r="AY4046" i="1"/>
  <c r="AZ4046" i="1" s="1"/>
  <c r="AT4046" i="1"/>
  <c r="AQ4046" i="1"/>
  <c r="AP4046" i="1"/>
  <c r="AO4046" i="1"/>
  <c r="AU4046" i="1" s="1"/>
  <c r="AN4046" i="1"/>
  <c r="AL4046" i="1"/>
  <c r="AG4046" i="1"/>
  <c r="Y4046" i="1"/>
  <c r="T4046" i="1"/>
  <c r="H4046" i="1"/>
  <c r="V4035" i="1"/>
  <c r="N4035" i="1"/>
  <c r="AT4034" i="1"/>
  <c r="AM4034" i="1"/>
  <c r="AK4034" i="1"/>
  <c r="AK4035" i="1" s="1"/>
  <c r="AJ4034" i="1"/>
  <c r="AI4034" i="1"/>
  <c r="AH4034" i="1"/>
  <c r="AF4034" i="1"/>
  <c r="AE4034" i="1"/>
  <c r="AD4034" i="1"/>
  <c r="AC4034" i="1"/>
  <c r="AB4034" i="1"/>
  <c r="AB4035" i="1" s="1"/>
  <c r="AA4034" i="1"/>
  <c r="AA4035" i="1" s="1"/>
  <c r="Z4034" i="1"/>
  <c r="X4034" i="1"/>
  <c r="W4034" i="1"/>
  <c r="W4035" i="1" s="1"/>
  <c r="V4034" i="1"/>
  <c r="U4034" i="1"/>
  <c r="S4034" i="1"/>
  <c r="R4034" i="1"/>
  <c r="R4035" i="1" s="1"/>
  <c r="Q4034" i="1"/>
  <c r="P4034" i="1"/>
  <c r="O4034" i="1"/>
  <c r="N4034" i="1"/>
  <c r="M4034" i="1"/>
  <c r="L4034" i="1"/>
  <c r="AY4033" i="1"/>
  <c r="AZ4033" i="1" s="1"/>
  <c r="AT4033" i="1"/>
  <c r="AP4033" i="1"/>
  <c r="AO4033" i="1"/>
  <c r="AN4033" i="1"/>
  <c r="AL4033" i="1"/>
  <c r="AG4033" i="1"/>
  <c r="Y4033" i="1"/>
  <c r="T4033" i="1"/>
  <c r="H4033" i="1"/>
  <c r="AZ4032" i="1"/>
  <c r="AY4032" i="1"/>
  <c r="AT4032" i="1"/>
  <c r="AP4032" i="1"/>
  <c r="AO4032" i="1"/>
  <c r="AU4032" i="1" s="1"/>
  <c r="AN4032" i="1"/>
  <c r="AQ4032" i="1" s="1"/>
  <c r="AL4032" i="1"/>
  <c r="AG4032" i="1"/>
  <c r="Y4032" i="1"/>
  <c r="T4032" i="1"/>
  <c r="H4032" i="1"/>
  <c r="AM4028" i="1"/>
  <c r="AK4028" i="1"/>
  <c r="AJ4028" i="1"/>
  <c r="AI4028" i="1"/>
  <c r="AH4028" i="1"/>
  <c r="AF4028" i="1"/>
  <c r="AE4028" i="1"/>
  <c r="AE4035" i="1" s="1"/>
  <c r="AD4028" i="1"/>
  <c r="AC4028" i="1"/>
  <c r="AB4028" i="1"/>
  <c r="AA4028" i="1"/>
  <c r="Z4028" i="1"/>
  <c r="X4028" i="1"/>
  <c r="W4028" i="1"/>
  <c r="V4028" i="1"/>
  <c r="U4028" i="1"/>
  <c r="S4028" i="1"/>
  <c r="R4028" i="1"/>
  <c r="Q4028" i="1"/>
  <c r="P4028" i="1"/>
  <c r="O4028" i="1"/>
  <c r="N4028" i="1"/>
  <c r="M4028" i="1"/>
  <c r="M4035" i="1" s="1"/>
  <c r="L4028" i="1"/>
  <c r="AZ4027" i="1"/>
  <c r="AY4027" i="1"/>
  <c r="AU4027" i="1"/>
  <c r="AT4027" i="1"/>
  <c r="AT4028" i="1" s="1"/>
  <c r="AP4027" i="1"/>
  <c r="AO4027" i="1"/>
  <c r="AN4027" i="1"/>
  <c r="AQ4027" i="1" s="1"/>
  <c r="AL4027" i="1"/>
  <c r="AG4027" i="1"/>
  <c r="Y4027" i="1"/>
  <c r="T4027" i="1"/>
  <c r="H4027" i="1"/>
  <c r="AY4026" i="1"/>
  <c r="AZ4026" i="1" s="1"/>
  <c r="AT4026" i="1"/>
  <c r="AP4026" i="1"/>
  <c r="AO4026" i="1"/>
  <c r="AU4026" i="1" s="1"/>
  <c r="AN4026" i="1"/>
  <c r="AQ4026" i="1" s="1"/>
  <c r="AR4026" i="1" s="1"/>
  <c r="AS4026" i="1" s="1"/>
  <c r="AL4026" i="1"/>
  <c r="AG4026" i="1"/>
  <c r="Y4026" i="1"/>
  <c r="T4026" i="1"/>
  <c r="H4026" i="1"/>
  <c r="AH4015" i="1"/>
  <c r="AB4015" i="1"/>
  <c r="P4015" i="1"/>
  <c r="AP4014" i="1"/>
  <c r="AO4014" i="1"/>
  <c r="AM4014" i="1"/>
  <c r="AK4014" i="1"/>
  <c r="AJ4014" i="1"/>
  <c r="AI4014" i="1"/>
  <c r="AH4014" i="1"/>
  <c r="AF4014" i="1"/>
  <c r="AF4015" i="1" s="1"/>
  <c r="AE4014" i="1"/>
  <c r="AD4014" i="1"/>
  <c r="AC4014" i="1"/>
  <c r="AC4015" i="1" s="1"/>
  <c r="AB4014" i="1"/>
  <c r="AA4014" i="1"/>
  <c r="AA4015" i="1" s="1"/>
  <c r="Z4014" i="1"/>
  <c r="X4014" i="1"/>
  <c r="W4014" i="1"/>
  <c r="V4014" i="1"/>
  <c r="U4014" i="1"/>
  <c r="U4015" i="1" s="1"/>
  <c r="S4014" i="1"/>
  <c r="R4014" i="1"/>
  <c r="R4015" i="1" s="1"/>
  <c r="Q4014" i="1"/>
  <c r="Q4015" i="1" s="1"/>
  <c r="P4014" i="1"/>
  <c r="O4014" i="1"/>
  <c r="O4015" i="1" s="1"/>
  <c r="N4014" i="1"/>
  <c r="N4015" i="1" s="1"/>
  <c r="M4014" i="1"/>
  <c r="M4015" i="1" s="1"/>
  <c r="L4014" i="1"/>
  <c r="AZ4013" i="1"/>
  <c r="AY4013" i="1"/>
  <c r="AT4013" i="1"/>
  <c r="AT4014" i="1" s="1"/>
  <c r="AP4013" i="1"/>
  <c r="AO4013" i="1"/>
  <c r="AU4013" i="1" s="1"/>
  <c r="AN4013" i="1"/>
  <c r="AL4013" i="1"/>
  <c r="AG4013" i="1"/>
  <c r="Y4013" i="1"/>
  <c r="T4013" i="1"/>
  <c r="H4013" i="1"/>
  <c r="AM4009" i="1"/>
  <c r="AK4009" i="1"/>
  <c r="AJ4009" i="1"/>
  <c r="AI4009" i="1"/>
  <c r="AH4009" i="1"/>
  <c r="AF4009" i="1"/>
  <c r="AE4009" i="1"/>
  <c r="AE4015" i="1" s="1"/>
  <c r="AD4009" i="1"/>
  <c r="AD4015" i="1" s="1"/>
  <c r="AC4009" i="1"/>
  <c r="AB4009" i="1"/>
  <c r="AA4009" i="1"/>
  <c r="Z4009" i="1"/>
  <c r="Z4015" i="1" s="1"/>
  <c r="X4009" i="1"/>
  <c r="W4009" i="1"/>
  <c r="V4009" i="1"/>
  <c r="U4009" i="1"/>
  <c r="S4009" i="1"/>
  <c r="S4015" i="1" s="1"/>
  <c r="R4009" i="1"/>
  <c r="Q4009" i="1"/>
  <c r="P4009" i="1"/>
  <c r="O4009" i="1"/>
  <c r="N4009" i="1"/>
  <c r="M4009" i="1"/>
  <c r="L4009" i="1"/>
  <c r="L4015" i="1" s="1"/>
  <c r="AZ4008" i="1"/>
  <c r="AY4008" i="1"/>
  <c r="AU4008" i="1"/>
  <c r="AV4008" i="1" s="1"/>
  <c r="AW4008" i="1" s="1"/>
  <c r="AT4008" i="1"/>
  <c r="AP4008" i="1"/>
  <c r="AO4008" i="1"/>
  <c r="AN4008" i="1"/>
  <c r="AQ4008" i="1" s="1"/>
  <c r="AL4008" i="1"/>
  <c r="AG4008" i="1"/>
  <c r="Y4008" i="1"/>
  <c r="T4008" i="1"/>
  <c r="H4008" i="1"/>
  <c r="AY4007" i="1"/>
  <c r="AZ4007" i="1" s="1"/>
  <c r="AT4007" i="1"/>
  <c r="AP4007" i="1"/>
  <c r="AO4007" i="1"/>
  <c r="AU4007" i="1" s="1"/>
  <c r="AN4007" i="1"/>
  <c r="AL4007" i="1"/>
  <c r="AG4007" i="1"/>
  <c r="Y4007" i="1"/>
  <c r="T4007" i="1"/>
  <c r="H4007" i="1"/>
  <c r="AM3996" i="1"/>
  <c r="AJ3996" i="1"/>
  <c r="AD3996" i="1"/>
  <c r="AC3996" i="1"/>
  <c r="V3996" i="1"/>
  <c r="S3996" i="1"/>
  <c r="O3996" i="1"/>
  <c r="AM3995" i="1"/>
  <c r="AK3995" i="1"/>
  <c r="AK3996" i="1" s="1"/>
  <c r="AJ3995" i="1"/>
  <c r="AI3995" i="1"/>
  <c r="AI3996" i="1" s="1"/>
  <c r="AH3995" i="1"/>
  <c r="AH3996" i="1" s="1"/>
  <c r="AF3995" i="1"/>
  <c r="AF3996" i="1" s="1"/>
  <c r="AE3995" i="1"/>
  <c r="AE3996" i="1" s="1"/>
  <c r="AD3995" i="1"/>
  <c r="AC3995" i="1"/>
  <c r="AB3995" i="1"/>
  <c r="AB3996" i="1" s="1"/>
  <c r="AA3995" i="1"/>
  <c r="AA3996" i="1" s="1"/>
  <c r="Z3995" i="1"/>
  <c r="Z3996" i="1" s="1"/>
  <c r="X3995" i="1"/>
  <c r="X3996" i="1" s="1"/>
  <c r="W3995" i="1"/>
  <c r="W3996" i="1" s="1"/>
  <c r="V3995" i="1"/>
  <c r="U3995" i="1"/>
  <c r="U3996" i="1" s="1"/>
  <c r="S3995" i="1"/>
  <c r="R3995" i="1"/>
  <c r="R3996" i="1" s="1"/>
  <c r="Q3995" i="1"/>
  <c r="Q3996" i="1" s="1"/>
  <c r="P3995" i="1"/>
  <c r="P3996" i="1" s="1"/>
  <c r="O3995" i="1"/>
  <c r="N3995" i="1"/>
  <c r="N3996" i="1" s="1"/>
  <c r="M3995" i="1"/>
  <c r="M3996" i="1" s="1"/>
  <c r="L3995" i="1"/>
  <c r="L3996" i="1" s="1"/>
  <c r="AY3994" i="1"/>
  <c r="AZ3994" i="1" s="1"/>
  <c r="AT3994" i="1"/>
  <c r="AT3995" i="1" s="1"/>
  <c r="AT3996" i="1" s="1"/>
  <c r="AP3994" i="1"/>
  <c r="AP3995" i="1" s="1"/>
  <c r="AP3996" i="1" s="1"/>
  <c r="AO3994" i="1"/>
  <c r="AN3994" i="1"/>
  <c r="AL3994" i="1"/>
  <c r="AG3994" i="1"/>
  <c r="Y3994" i="1"/>
  <c r="T3994" i="1"/>
  <c r="H3994" i="1"/>
  <c r="AY3993" i="1"/>
  <c r="AZ3993" i="1" s="1"/>
  <c r="AT3993" i="1"/>
  <c r="AP3993" i="1"/>
  <c r="AO3993" i="1"/>
  <c r="AU3993" i="1" s="1"/>
  <c r="AV3993" i="1" s="1"/>
  <c r="AW3993" i="1" s="1"/>
  <c r="AN3993" i="1"/>
  <c r="AQ3993" i="1" s="1"/>
  <c r="AR3993" i="1" s="1"/>
  <c r="AS3993" i="1" s="1"/>
  <c r="AL3993" i="1"/>
  <c r="AG3993" i="1"/>
  <c r="Y3993" i="1"/>
  <c r="T3993" i="1"/>
  <c r="H3993" i="1"/>
  <c r="AT3982" i="1"/>
  <c r="AI3982" i="1"/>
  <c r="AD3982" i="1"/>
  <c r="AC3982" i="1"/>
  <c r="W3982" i="1"/>
  <c r="V3982" i="1"/>
  <c r="Q3982" i="1"/>
  <c r="M3982" i="1"/>
  <c r="AQ3981" i="1"/>
  <c r="AQ3982" i="1" s="1"/>
  <c r="AN3981" i="1"/>
  <c r="AN3982" i="1" s="1"/>
  <c r="AM3981" i="1"/>
  <c r="AM3982" i="1" s="1"/>
  <c r="AK3981" i="1"/>
  <c r="AK3982" i="1" s="1"/>
  <c r="AJ3981" i="1"/>
  <c r="AJ3982" i="1" s="1"/>
  <c r="AI3981" i="1"/>
  <c r="AH3981" i="1"/>
  <c r="AH3982" i="1" s="1"/>
  <c r="AF3981" i="1"/>
  <c r="AF3982" i="1" s="1"/>
  <c r="AE3981" i="1"/>
  <c r="AE3982" i="1" s="1"/>
  <c r="AD3981" i="1"/>
  <c r="AC3981" i="1"/>
  <c r="AB3981" i="1"/>
  <c r="AB3982" i="1" s="1"/>
  <c r="AA3981" i="1"/>
  <c r="AA3982" i="1" s="1"/>
  <c r="Z3981" i="1"/>
  <c r="Z3982" i="1" s="1"/>
  <c r="X3981" i="1"/>
  <c r="X3982" i="1" s="1"/>
  <c r="W3981" i="1"/>
  <c r="V3981" i="1"/>
  <c r="U3981" i="1"/>
  <c r="U3982" i="1" s="1"/>
  <c r="S3981" i="1"/>
  <c r="S3982" i="1" s="1"/>
  <c r="R3981" i="1"/>
  <c r="R3982" i="1" s="1"/>
  <c r="Q3981" i="1"/>
  <c r="P3981" i="1"/>
  <c r="P3982" i="1" s="1"/>
  <c r="O3981" i="1"/>
  <c r="O3982" i="1" s="1"/>
  <c r="N3981" i="1"/>
  <c r="N3982" i="1" s="1"/>
  <c r="M3981" i="1"/>
  <c r="L3981" i="1"/>
  <c r="L3982" i="1" s="1"/>
  <c r="AZ3980" i="1"/>
  <c r="AY3980" i="1"/>
  <c r="AT3980" i="1"/>
  <c r="AT3981" i="1" s="1"/>
  <c r="AQ3980" i="1"/>
  <c r="AP3980" i="1"/>
  <c r="AP3981" i="1" s="1"/>
  <c r="AP3982" i="1" s="1"/>
  <c r="AO3980" i="1"/>
  <c r="AO3981" i="1" s="1"/>
  <c r="AO3982" i="1" s="1"/>
  <c r="AN3980" i="1"/>
  <c r="AL3980" i="1"/>
  <c r="AG3980" i="1"/>
  <c r="Y3980" i="1"/>
  <c r="T3980" i="1"/>
  <c r="H3980" i="1"/>
  <c r="AP3968" i="1"/>
  <c r="AM3968" i="1"/>
  <c r="AM3969" i="1" s="1"/>
  <c r="AK3968" i="1"/>
  <c r="AJ3968" i="1"/>
  <c r="AI3968" i="1"/>
  <c r="AH3968" i="1"/>
  <c r="AH3969" i="1" s="1"/>
  <c r="AF3968" i="1"/>
  <c r="AE3968" i="1"/>
  <c r="AE3969" i="1" s="1"/>
  <c r="AD3968" i="1"/>
  <c r="AC3968" i="1"/>
  <c r="AB3968" i="1"/>
  <c r="AA3968" i="1"/>
  <c r="Z3968" i="1"/>
  <c r="X3968" i="1"/>
  <c r="W3968" i="1"/>
  <c r="V3968" i="1"/>
  <c r="U3968" i="1"/>
  <c r="S3968" i="1"/>
  <c r="S3969" i="1" s="1"/>
  <c r="R3968" i="1"/>
  <c r="Q3968" i="1"/>
  <c r="P3968" i="1"/>
  <c r="O3968" i="1"/>
  <c r="O3969" i="1" s="1"/>
  <c r="N3968" i="1"/>
  <c r="M3968" i="1"/>
  <c r="M3969" i="1" s="1"/>
  <c r="L3968" i="1"/>
  <c r="AY3967" i="1"/>
  <c r="AZ3967" i="1" s="1"/>
  <c r="AT3967" i="1"/>
  <c r="AP3967" i="1"/>
  <c r="AO3967" i="1"/>
  <c r="AU3967" i="1" s="1"/>
  <c r="AU3968" i="1" s="1"/>
  <c r="AN3967" i="1"/>
  <c r="AL3967" i="1"/>
  <c r="AG3967" i="1"/>
  <c r="Y3967" i="1"/>
  <c r="T3967" i="1"/>
  <c r="H3967" i="1"/>
  <c r="AM3963" i="1"/>
  <c r="AK3963" i="1"/>
  <c r="AK3969" i="1" s="1"/>
  <c r="AJ3963" i="1"/>
  <c r="AI3963" i="1"/>
  <c r="AI3969" i="1" s="1"/>
  <c r="AH3963" i="1"/>
  <c r="AF3963" i="1"/>
  <c r="AF3969" i="1" s="1"/>
  <c r="AE3963" i="1"/>
  <c r="AD3963" i="1"/>
  <c r="AD3969" i="1" s="1"/>
  <c r="AC3963" i="1"/>
  <c r="AC3969" i="1" s="1"/>
  <c r="AB3963" i="1"/>
  <c r="AB3969" i="1" s="1"/>
  <c r="AA3963" i="1"/>
  <c r="Z3963" i="1"/>
  <c r="Z3969" i="1" s="1"/>
  <c r="X3963" i="1"/>
  <c r="W3963" i="1"/>
  <c r="V3963" i="1"/>
  <c r="U3963" i="1"/>
  <c r="U3969" i="1" s="1"/>
  <c r="S3963" i="1"/>
  <c r="R3963" i="1"/>
  <c r="Q3963" i="1"/>
  <c r="P3963" i="1"/>
  <c r="P3969" i="1" s="1"/>
  <c r="O3963" i="1"/>
  <c r="N3963" i="1"/>
  <c r="N3969" i="1" s="1"/>
  <c r="M3963" i="1"/>
  <c r="L3963" i="1"/>
  <c r="L3969" i="1" s="1"/>
  <c r="AY3962" i="1"/>
  <c r="AZ3962" i="1" s="1"/>
  <c r="AT3962" i="1"/>
  <c r="AT3963" i="1" s="1"/>
  <c r="AP3962" i="1"/>
  <c r="AP3963" i="1" s="1"/>
  <c r="AP3969" i="1" s="1"/>
  <c r="AO3962" i="1"/>
  <c r="AU3962" i="1" s="1"/>
  <c r="AN3962" i="1"/>
  <c r="AQ3962" i="1" s="1"/>
  <c r="AL3962" i="1"/>
  <c r="AG3962" i="1"/>
  <c r="Y3962" i="1"/>
  <c r="T3962" i="1"/>
  <c r="H3962" i="1"/>
  <c r="AF3951" i="1"/>
  <c r="AB3951" i="1"/>
  <c r="W3951" i="1"/>
  <c r="S3951" i="1"/>
  <c r="R3951" i="1"/>
  <c r="AM3950" i="1"/>
  <c r="AM3951" i="1" s="1"/>
  <c r="AK3950" i="1"/>
  <c r="AK3951" i="1" s="1"/>
  <c r="AJ3950" i="1"/>
  <c r="AJ3951" i="1" s="1"/>
  <c r="AI3950" i="1"/>
  <c r="AI3951" i="1" s="1"/>
  <c r="AH3950" i="1"/>
  <c r="AH3951" i="1" s="1"/>
  <c r="AF3950" i="1"/>
  <c r="AE3950" i="1"/>
  <c r="AE3951" i="1" s="1"/>
  <c r="AD3950" i="1"/>
  <c r="AD3951" i="1" s="1"/>
  <c r="AC3950" i="1"/>
  <c r="AC3951" i="1" s="1"/>
  <c r="AB3950" i="1"/>
  <c r="AA3950" i="1"/>
  <c r="AA3951" i="1" s="1"/>
  <c r="Z3950" i="1"/>
  <c r="Z3951" i="1" s="1"/>
  <c r="X3950" i="1"/>
  <c r="X3951" i="1" s="1"/>
  <c r="W3950" i="1"/>
  <c r="V3950" i="1"/>
  <c r="V3951" i="1" s="1"/>
  <c r="U3950" i="1"/>
  <c r="U3951" i="1" s="1"/>
  <c r="S3950" i="1"/>
  <c r="R3950" i="1"/>
  <c r="Q3950" i="1"/>
  <c r="Q3951" i="1" s="1"/>
  <c r="P3950" i="1"/>
  <c r="P3951" i="1" s="1"/>
  <c r="O3950" i="1"/>
  <c r="O3951" i="1" s="1"/>
  <c r="N3950" i="1"/>
  <c r="N3951" i="1" s="1"/>
  <c r="M3950" i="1"/>
  <c r="M3951" i="1" s="1"/>
  <c r="L3950" i="1"/>
  <c r="L3951" i="1" s="1"/>
  <c r="AY3949" i="1"/>
  <c r="AZ3949" i="1" s="1"/>
  <c r="AT3949" i="1"/>
  <c r="AP3949" i="1"/>
  <c r="AO3949" i="1"/>
  <c r="AU3949" i="1" s="1"/>
  <c r="AN3949" i="1"/>
  <c r="AQ3949" i="1" s="1"/>
  <c r="AR3949" i="1" s="1"/>
  <c r="AS3949" i="1" s="1"/>
  <c r="AL3949" i="1"/>
  <c r="AG3949" i="1"/>
  <c r="Y3949" i="1"/>
  <c r="T3949" i="1"/>
  <c r="H3949" i="1"/>
  <c r="AZ3948" i="1"/>
  <c r="AY3948" i="1"/>
  <c r="AU3948" i="1"/>
  <c r="AT3948" i="1"/>
  <c r="AQ3948" i="1"/>
  <c r="AP3948" i="1"/>
  <c r="AO3948" i="1"/>
  <c r="AN3948" i="1"/>
  <c r="AL3948" i="1"/>
  <c r="AG3948" i="1"/>
  <c r="Y3948" i="1"/>
  <c r="T3948" i="1"/>
  <c r="H3948" i="1"/>
  <c r="AY3947" i="1"/>
  <c r="AZ3947" i="1" s="1"/>
  <c r="AT3947" i="1"/>
  <c r="AP3947" i="1"/>
  <c r="AO3947" i="1"/>
  <c r="AU3947" i="1" s="1"/>
  <c r="AN3947" i="1"/>
  <c r="AQ3947" i="1" s="1"/>
  <c r="AR3947" i="1" s="1"/>
  <c r="AS3947" i="1" s="1"/>
  <c r="AL3947" i="1"/>
  <c r="AG3947" i="1"/>
  <c r="Y3947" i="1"/>
  <c r="T3947" i="1"/>
  <c r="H3947" i="1"/>
  <c r="AY3946" i="1"/>
  <c r="AZ3946" i="1" s="1"/>
  <c r="AT3946" i="1"/>
  <c r="AP3946" i="1"/>
  <c r="AO3946" i="1"/>
  <c r="AU3946" i="1" s="1"/>
  <c r="AN3946" i="1"/>
  <c r="AQ3946" i="1" s="1"/>
  <c r="AL3946" i="1"/>
  <c r="AG3946" i="1"/>
  <c r="Y3946" i="1"/>
  <c r="T3946" i="1"/>
  <c r="H3946" i="1"/>
  <c r="AZ3945" i="1"/>
  <c r="AY3945" i="1"/>
  <c r="AT3945" i="1"/>
  <c r="AR3945" i="1"/>
  <c r="AS3945" i="1" s="1"/>
  <c r="AP3945" i="1"/>
  <c r="AO3945" i="1"/>
  <c r="AU3945" i="1" s="1"/>
  <c r="AN3945" i="1"/>
  <c r="AQ3945" i="1" s="1"/>
  <c r="AL3945" i="1"/>
  <c r="AG3945" i="1"/>
  <c r="Y3945" i="1"/>
  <c r="T3945" i="1"/>
  <c r="H3945" i="1"/>
  <c r="AY3944" i="1"/>
  <c r="AZ3944" i="1" s="1"/>
  <c r="AT3944" i="1"/>
  <c r="AP3944" i="1"/>
  <c r="AO3944" i="1"/>
  <c r="AN3944" i="1"/>
  <c r="AL3944" i="1"/>
  <c r="AG3944" i="1"/>
  <c r="Y3944" i="1"/>
  <c r="T3944" i="1"/>
  <c r="H3944" i="1"/>
  <c r="AM3934" i="1"/>
  <c r="AK3934" i="1"/>
  <c r="AJ3934" i="1"/>
  <c r="AI3934" i="1"/>
  <c r="AH3934" i="1"/>
  <c r="AF3934" i="1"/>
  <c r="AE3934" i="1"/>
  <c r="AD3934" i="1"/>
  <c r="AC3934" i="1"/>
  <c r="AB3934" i="1"/>
  <c r="AA3934" i="1"/>
  <c r="Z3934" i="1"/>
  <c r="X3934" i="1"/>
  <c r="W3934" i="1"/>
  <c r="V3934" i="1"/>
  <c r="U3934" i="1"/>
  <c r="S3934" i="1"/>
  <c r="R3934" i="1"/>
  <c r="Q3934" i="1"/>
  <c r="P3934" i="1"/>
  <c r="O3934" i="1"/>
  <c r="N3934" i="1"/>
  <c r="M3934" i="1"/>
  <c r="L3934" i="1"/>
  <c r="AM3933" i="1"/>
  <c r="AB3933" i="1"/>
  <c r="X3933" i="1"/>
  <c r="S3933" i="1"/>
  <c r="Q3933" i="1"/>
  <c r="O3933" i="1"/>
  <c r="AM3932" i="1"/>
  <c r="AK3932" i="1"/>
  <c r="AK3933" i="1" s="1"/>
  <c r="AJ3932" i="1"/>
  <c r="AJ3933" i="1" s="1"/>
  <c r="AI3932" i="1"/>
  <c r="AI3933" i="1" s="1"/>
  <c r="AH3932" i="1"/>
  <c r="AH3933" i="1" s="1"/>
  <c r="AF3932" i="1"/>
  <c r="AF3933" i="1" s="1"/>
  <c r="AE3932" i="1"/>
  <c r="AE3933" i="1" s="1"/>
  <c r="AD3932" i="1"/>
  <c r="AD3933" i="1" s="1"/>
  <c r="AC3932" i="1"/>
  <c r="AC3933" i="1" s="1"/>
  <c r="AB3932" i="1"/>
  <c r="AA3932" i="1"/>
  <c r="AA3933" i="1" s="1"/>
  <c r="Z3932" i="1"/>
  <c r="Z3933" i="1" s="1"/>
  <c r="X3932" i="1"/>
  <c r="W3932" i="1"/>
  <c r="W3933" i="1" s="1"/>
  <c r="V3932" i="1"/>
  <c r="V3933" i="1" s="1"/>
  <c r="U3932" i="1"/>
  <c r="U3933" i="1" s="1"/>
  <c r="S3932" i="1"/>
  <c r="R3932" i="1"/>
  <c r="R3933" i="1" s="1"/>
  <c r="Q3932" i="1"/>
  <c r="P3932" i="1"/>
  <c r="P3933" i="1" s="1"/>
  <c r="O3932" i="1"/>
  <c r="N3932" i="1"/>
  <c r="N3933" i="1" s="1"/>
  <c r="M3932" i="1"/>
  <c r="M3933" i="1" s="1"/>
  <c r="L3932" i="1"/>
  <c r="L3933" i="1" s="1"/>
  <c r="AY3931" i="1"/>
  <c r="AZ3931" i="1" s="1"/>
  <c r="AT3931" i="1"/>
  <c r="AV3931" i="1" s="1"/>
  <c r="AW3931" i="1" s="1"/>
  <c r="AP3931" i="1"/>
  <c r="AO3931" i="1"/>
  <c r="AU3931" i="1" s="1"/>
  <c r="AN3931" i="1"/>
  <c r="AQ3931" i="1" s="1"/>
  <c r="AL3931" i="1"/>
  <c r="AG3931" i="1"/>
  <c r="Y3931" i="1"/>
  <c r="T3931" i="1"/>
  <c r="H3931" i="1"/>
  <c r="AZ3930" i="1"/>
  <c r="AY3930" i="1"/>
  <c r="AT3930" i="1"/>
  <c r="AP3930" i="1"/>
  <c r="AO3930" i="1"/>
  <c r="AU3930" i="1" s="1"/>
  <c r="AN3930" i="1"/>
  <c r="AQ3930" i="1" s="1"/>
  <c r="AL3930" i="1"/>
  <c r="AG3930" i="1"/>
  <c r="Y3930" i="1"/>
  <c r="T3930" i="1"/>
  <c r="H3930" i="1"/>
  <c r="AZ3929" i="1"/>
  <c r="AY3929" i="1"/>
  <c r="AT3929" i="1"/>
  <c r="AQ3929" i="1"/>
  <c r="AR3929" i="1" s="1"/>
  <c r="AS3929" i="1" s="1"/>
  <c r="AP3929" i="1"/>
  <c r="AO3929" i="1"/>
  <c r="AU3929" i="1" s="1"/>
  <c r="AN3929" i="1"/>
  <c r="AL3929" i="1"/>
  <c r="AG3929" i="1"/>
  <c r="Y3929" i="1"/>
  <c r="T3929" i="1"/>
  <c r="H3929" i="1"/>
  <c r="AY3928" i="1"/>
  <c r="AZ3928" i="1" s="1"/>
  <c r="AU3928" i="1"/>
  <c r="AT3928" i="1"/>
  <c r="AV3928" i="1" s="1"/>
  <c r="AW3928" i="1" s="1"/>
  <c r="AP3928" i="1"/>
  <c r="AO3928" i="1"/>
  <c r="AN3928" i="1"/>
  <c r="AQ3928" i="1" s="1"/>
  <c r="AL3928" i="1"/>
  <c r="AG3928" i="1"/>
  <c r="Y3928" i="1"/>
  <c r="T3928" i="1"/>
  <c r="H3928" i="1"/>
  <c r="AZ3927" i="1"/>
  <c r="AY3927" i="1"/>
  <c r="AT3927" i="1"/>
  <c r="AP3927" i="1"/>
  <c r="AO3927" i="1"/>
  <c r="AU3927" i="1" s="1"/>
  <c r="AN3927" i="1"/>
  <c r="AQ3927" i="1" s="1"/>
  <c r="AL3927" i="1"/>
  <c r="AG3927" i="1"/>
  <c r="Y3927" i="1"/>
  <c r="T3927" i="1"/>
  <c r="H3927" i="1"/>
  <c r="AY3926" i="1"/>
  <c r="AZ3926" i="1" s="1"/>
  <c r="AT3926" i="1"/>
  <c r="AQ3926" i="1"/>
  <c r="AP3926" i="1"/>
  <c r="AO3926" i="1"/>
  <c r="AU3926" i="1" s="1"/>
  <c r="AN3926" i="1"/>
  <c r="AL3926" i="1"/>
  <c r="AG3926" i="1"/>
  <c r="Y3926" i="1"/>
  <c r="T3926" i="1"/>
  <c r="H3926" i="1"/>
  <c r="AY3925" i="1"/>
  <c r="AZ3925" i="1" s="1"/>
  <c r="AT3925" i="1"/>
  <c r="AP3925" i="1"/>
  <c r="AO3925" i="1"/>
  <c r="AU3925" i="1" s="1"/>
  <c r="AN3925" i="1"/>
  <c r="AQ3925" i="1" s="1"/>
  <c r="AL3925" i="1"/>
  <c r="AG3925" i="1"/>
  <c r="Y3925" i="1"/>
  <c r="T3925" i="1"/>
  <c r="H3925" i="1"/>
  <c r="AY3924" i="1"/>
  <c r="AZ3924" i="1" s="1"/>
  <c r="AT3924" i="1"/>
  <c r="AP3924" i="1"/>
  <c r="AO3924" i="1"/>
  <c r="AU3924" i="1" s="1"/>
  <c r="AV3924" i="1" s="1"/>
  <c r="AW3924" i="1" s="1"/>
  <c r="AN3924" i="1"/>
  <c r="AQ3924" i="1" s="1"/>
  <c r="AR3924" i="1" s="1"/>
  <c r="AS3924" i="1" s="1"/>
  <c r="AL3924" i="1"/>
  <c r="AG3924" i="1"/>
  <c r="Y3924" i="1"/>
  <c r="T3924" i="1"/>
  <c r="H3924" i="1"/>
  <c r="AY3923" i="1"/>
  <c r="AZ3923" i="1" s="1"/>
  <c r="AT3923" i="1"/>
  <c r="AS3923" i="1"/>
  <c r="AP3923" i="1"/>
  <c r="AO3923" i="1"/>
  <c r="AU3923" i="1" s="1"/>
  <c r="AN3923" i="1"/>
  <c r="AQ3923" i="1" s="1"/>
  <c r="AR3923" i="1" s="1"/>
  <c r="AL3923" i="1"/>
  <c r="AG3923" i="1"/>
  <c r="Y3923" i="1"/>
  <c r="T3923" i="1"/>
  <c r="H3923" i="1"/>
  <c r="AY3922" i="1"/>
  <c r="AZ3922" i="1" s="1"/>
  <c r="AT3922" i="1"/>
  <c r="AP3922" i="1"/>
  <c r="AO3922" i="1"/>
  <c r="AU3922" i="1" s="1"/>
  <c r="AV3922" i="1" s="1"/>
  <c r="AW3922" i="1" s="1"/>
  <c r="AN3922" i="1"/>
  <c r="AQ3922" i="1" s="1"/>
  <c r="AR3922" i="1" s="1"/>
  <c r="AS3922" i="1" s="1"/>
  <c r="AL3922" i="1"/>
  <c r="AG3922" i="1"/>
  <c r="Y3922" i="1"/>
  <c r="T3922" i="1"/>
  <c r="H3922" i="1"/>
  <c r="AZ3921" i="1"/>
  <c r="AY3921" i="1"/>
  <c r="AT3921" i="1"/>
  <c r="AP3921" i="1"/>
  <c r="AR3921" i="1" s="1"/>
  <c r="AS3921" i="1" s="1"/>
  <c r="AO3921" i="1"/>
  <c r="AU3921" i="1" s="1"/>
  <c r="AV3921" i="1" s="1"/>
  <c r="AW3921" i="1" s="1"/>
  <c r="AN3921" i="1"/>
  <c r="AQ3921" i="1" s="1"/>
  <c r="AL3921" i="1"/>
  <c r="AG3921" i="1"/>
  <c r="Y3921" i="1"/>
  <c r="T3921" i="1"/>
  <c r="H3921" i="1"/>
  <c r="AY3920" i="1"/>
  <c r="AZ3920" i="1" s="1"/>
  <c r="AT3920" i="1"/>
  <c r="AQ3920" i="1"/>
  <c r="AR3920" i="1" s="1"/>
  <c r="AS3920" i="1" s="1"/>
  <c r="AP3920" i="1"/>
  <c r="AO3920" i="1"/>
  <c r="AU3920" i="1" s="1"/>
  <c r="AV3920" i="1" s="1"/>
  <c r="AW3920" i="1" s="1"/>
  <c r="AN3920" i="1"/>
  <c r="AL3920" i="1"/>
  <c r="AG3920" i="1"/>
  <c r="Y3920" i="1"/>
  <c r="T3920" i="1"/>
  <c r="H3920" i="1"/>
  <c r="AY3919" i="1"/>
  <c r="AZ3919" i="1" s="1"/>
  <c r="AT3919" i="1"/>
  <c r="AP3919" i="1"/>
  <c r="AO3919" i="1"/>
  <c r="AU3919" i="1" s="1"/>
  <c r="AV3919" i="1" s="1"/>
  <c r="AW3919" i="1" s="1"/>
  <c r="AN3919" i="1"/>
  <c r="AQ3919" i="1" s="1"/>
  <c r="AR3919" i="1" s="1"/>
  <c r="AS3919" i="1" s="1"/>
  <c r="AL3919" i="1"/>
  <c r="AG3919" i="1"/>
  <c r="Y3919" i="1"/>
  <c r="T3919" i="1"/>
  <c r="H3919" i="1"/>
  <c r="AY3918" i="1"/>
  <c r="AZ3918" i="1" s="1"/>
  <c r="AT3918" i="1"/>
  <c r="AP3918" i="1"/>
  <c r="AO3918" i="1"/>
  <c r="AU3918" i="1" s="1"/>
  <c r="AN3918" i="1"/>
  <c r="AQ3918" i="1" s="1"/>
  <c r="AR3918" i="1" s="1"/>
  <c r="AS3918" i="1" s="1"/>
  <c r="AL3918" i="1"/>
  <c r="AG3918" i="1"/>
  <c r="Y3918" i="1"/>
  <c r="T3918" i="1"/>
  <c r="H3918" i="1"/>
  <c r="AY3917" i="1"/>
  <c r="AZ3917" i="1" s="1"/>
  <c r="AT3917" i="1"/>
  <c r="AQ3917" i="1"/>
  <c r="AR3917" i="1" s="1"/>
  <c r="AS3917" i="1" s="1"/>
  <c r="AP3917" i="1"/>
  <c r="AO3917" i="1"/>
  <c r="AU3917" i="1" s="1"/>
  <c r="AV3917" i="1" s="1"/>
  <c r="AW3917" i="1" s="1"/>
  <c r="AN3917" i="1"/>
  <c r="AL3917" i="1"/>
  <c r="AG3917" i="1"/>
  <c r="Y3917" i="1"/>
  <c r="T3917" i="1"/>
  <c r="H3917" i="1"/>
  <c r="AY3915" i="1"/>
  <c r="AZ3915" i="1" s="1"/>
  <c r="AT3915" i="1"/>
  <c r="AP3915" i="1"/>
  <c r="AO3915" i="1"/>
  <c r="AU3915" i="1" s="1"/>
  <c r="AV3915" i="1" s="1"/>
  <c r="AW3915" i="1" s="1"/>
  <c r="AN3915" i="1"/>
  <c r="AQ3915" i="1" s="1"/>
  <c r="AR3915" i="1" s="1"/>
  <c r="AS3915" i="1" s="1"/>
  <c r="AL3915" i="1"/>
  <c r="AG3915" i="1"/>
  <c r="Y3915" i="1"/>
  <c r="T3915" i="1"/>
  <c r="H3915" i="1"/>
  <c r="AY3913" i="1"/>
  <c r="AZ3913" i="1" s="1"/>
  <c r="AT3913" i="1"/>
  <c r="AP3913" i="1"/>
  <c r="AO3913" i="1"/>
  <c r="AU3913" i="1" s="1"/>
  <c r="AV3913" i="1" s="1"/>
  <c r="AW3913" i="1" s="1"/>
  <c r="AN3913" i="1"/>
  <c r="AQ3913" i="1" s="1"/>
  <c r="AR3913" i="1" s="1"/>
  <c r="AS3913" i="1" s="1"/>
  <c r="AL3913" i="1"/>
  <c r="AG3913" i="1"/>
  <c r="Y3913" i="1"/>
  <c r="T3913" i="1"/>
  <c r="H3913" i="1"/>
  <c r="AZ3911" i="1"/>
  <c r="AY3911" i="1"/>
  <c r="AT3911" i="1"/>
  <c r="AQ3911" i="1"/>
  <c r="AP3911" i="1"/>
  <c r="AO3911" i="1"/>
  <c r="AU3911" i="1" s="1"/>
  <c r="AV3911" i="1" s="1"/>
  <c r="AW3911" i="1" s="1"/>
  <c r="AN3911" i="1"/>
  <c r="AL3911" i="1"/>
  <c r="AG3911" i="1"/>
  <c r="Y3911" i="1"/>
  <c r="T3911" i="1"/>
  <c r="H3911" i="1"/>
  <c r="AY3909" i="1"/>
  <c r="AZ3909" i="1" s="1"/>
  <c r="AU3909" i="1"/>
  <c r="AT3909" i="1"/>
  <c r="AP3909" i="1"/>
  <c r="AO3909" i="1"/>
  <c r="AN3909" i="1"/>
  <c r="AQ3909" i="1" s="1"/>
  <c r="AL3909" i="1"/>
  <c r="AG3909" i="1"/>
  <c r="Y3909" i="1"/>
  <c r="T3909" i="1"/>
  <c r="H3909" i="1"/>
  <c r="AZ3907" i="1"/>
  <c r="AY3907" i="1"/>
  <c r="AT3907" i="1"/>
  <c r="AP3907" i="1"/>
  <c r="AO3907" i="1"/>
  <c r="AU3907" i="1" s="1"/>
  <c r="AN3907" i="1"/>
  <c r="AQ3907" i="1" s="1"/>
  <c r="AR3907" i="1" s="1"/>
  <c r="AS3907" i="1" s="1"/>
  <c r="AL3907" i="1"/>
  <c r="AG3907" i="1"/>
  <c r="Y3907" i="1"/>
  <c r="T3907" i="1"/>
  <c r="H3907" i="1"/>
  <c r="AY3905" i="1"/>
  <c r="AZ3905" i="1" s="1"/>
  <c r="AT3905" i="1"/>
  <c r="AP3905" i="1"/>
  <c r="AO3905" i="1"/>
  <c r="AU3905" i="1" s="1"/>
  <c r="AN3905" i="1"/>
  <c r="AQ3905" i="1" s="1"/>
  <c r="AR3905" i="1" s="1"/>
  <c r="AS3905" i="1" s="1"/>
  <c r="AL3905" i="1"/>
  <c r="AG3905" i="1"/>
  <c r="Y3905" i="1"/>
  <c r="T3905" i="1"/>
  <c r="H3905" i="1"/>
  <c r="AZ3903" i="1"/>
  <c r="AY3903" i="1"/>
  <c r="AT3903" i="1"/>
  <c r="AQ3903" i="1"/>
  <c r="AP3903" i="1"/>
  <c r="AO3903" i="1"/>
  <c r="AU3903" i="1" s="1"/>
  <c r="AN3903" i="1"/>
  <c r="AL3903" i="1"/>
  <c r="AG3903" i="1"/>
  <c r="Y3903" i="1"/>
  <c r="T3903" i="1"/>
  <c r="H3903" i="1"/>
  <c r="AY3901" i="1"/>
  <c r="AZ3901" i="1" s="1"/>
  <c r="AU3901" i="1"/>
  <c r="AV3901" i="1" s="1"/>
  <c r="AT3901" i="1"/>
  <c r="AP3901" i="1"/>
  <c r="AO3901" i="1"/>
  <c r="AN3901" i="1"/>
  <c r="AQ3901" i="1" s="1"/>
  <c r="AL3901" i="1"/>
  <c r="AG3901" i="1"/>
  <c r="Y3901" i="1"/>
  <c r="T3901" i="1"/>
  <c r="H3901" i="1"/>
  <c r="AZ3900" i="1"/>
  <c r="AY3900" i="1"/>
  <c r="AT3900" i="1"/>
  <c r="AP3900" i="1"/>
  <c r="AO3900" i="1"/>
  <c r="AN3900" i="1"/>
  <c r="AQ3900" i="1" s="1"/>
  <c r="AR3900" i="1" s="1"/>
  <c r="AS3900" i="1" s="1"/>
  <c r="AL3900" i="1"/>
  <c r="AG3900" i="1"/>
  <c r="Y3900" i="1"/>
  <c r="T3900" i="1"/>
  <c r="H3900" i="1"/>
  <c r="AC3889" i="1"/>
  <c r="AM3888" i="1"/>
  <c r="AK3888" i="1"/>
  <c r="AJ3888" i="1"/>
  <c r="AI3888" i="1"/>
  <c r="AH3888" i="1"/>
  <c r="AF3888" i="1"/>
  <c r="AE3888" i="1"/>
  <c r="AD3888" i="1"/>
  <c r="AD3889" i="1" s="1"/>
  <c r="AC3888" i="1"/>
  <c r="AB3888" i="1"/>
  <c r="AB3889" i="1" s="1"/>
  <c r="AA3888" i="1"/>
  <c r="Z3888" i="1"/>
  <c r="Z3889" i="1" s="1"/>
  <c r="X3888" i="1"/>
  <c r="W3888" i="1"/>
  <c r="V3888" i="1"/>
  <c r="U3888" i="1"/>
  <c r="S3888" i="1"/>
  <c r="R3888" i="1"/>
  <c r="Q3888" i="1"/>
  <c r="P3888" i="1"/>
  <c r="P3889" i="1" s="1"/>
  <c r="O3888" i="1"/>
  <c r="N3888" i="1"/>
  <c r="N3889" i="1" s="1"/>
  <c r="M3888" i="1"/>
  <c r="L3888" i="1"/>
  <c r="AY3887" i="1"/>
  <c r="AZ3887" i="1" s="1"/>
  <c r="AT3887" i="1"/>
  <c r="AP3887" i="1"/>
  <c r="AO3887" i="1"/>
  <c r="AU3887" i="1" s="1"/>
  <c r="AV3887" i="1" s="1"/>
  <c r="AW3887" i="1" s="1"/>
  <c r="AN3887" i="1"/>
  <c r="AQ3887" i="1" s="1"/>
  <c r="AL3887" i="1"/>
  <c r="AG3887" i="1"/>
  <c r="Y3887" i="1"/>
  <c r="T3887" i="1"/>
  <c r="H3887" i="1"/>
  <c r="AY3886" i="1"/>
  <c r="AZ3886" i="1" s="1"/>
  <c r="AW3886" i="1"/>
  <c r="AT3886" i="1"/>
  <c r="AS3886" i="1"/>
  <c r="AP3886" i="1"/>
  <c r="AR3886" i="1" s="1"/>
  <c r="AO3886" i="1"/>
  <c r="AU3886" i="1" s="1"/>
  <c r="AV3886" i="1" s="1"/>
  <c r="AN3886" i="1"/>
  <c r="AQ3886" i="1" s="1"/>
  <c r="AL3886" i="1"/>
  <c r="AG3886" i="1"/>
  <c r="Y3886" i="1"/>
  <c r="T3886" i="1"/>
  <c r="H3886" i="1"/>
  <c r="AZ3885" i="1"/>
  <c r="AY3885" i="1"/>
  <c r="AT3885" i="1"/>
  <c r="AP3885" i="1"/>
  <c r="AO3885" i="1"/>
  <c r="AU3885" i="1" s="1"/>
  <c r="AV3885" i="1" s="1"/>
  <c r="AW3885" i="1" s="1"/>
  <c r="AN3885" i="1"/>
  <c r="AL3885" i="1"/>
  <c r="AG3885" i="1"/>
  <c r="Y3885" i="1"/>
  <c r="T3885" i="1"/>
  <c r="H3885" i="1"/>
  <c r="AZ3884" i="1"/>
  <c r="AY3884" i="1"/>
  <c r="AT3884" i="1"/>
  <c r="AQ3884" i="1"/>
  <c r="AR3884" i="1" s="1"/>
  <c r="AS3884" i="1" s="1"/>
  <c r="AP3884" i="1"/>
  <c r="AO3884" i="1"/>
  <c r="AU3884" i="1" s="1"/>
  <c r="AV3884" i="1" s="1"/>
  <c r="AW3884" i="1" s="1"/>
  <c r="AN3884" i="1"/>
  <c r="AL3884" i="1"/>
  <c r="AG3884" i="1"/>
  <c r="Y3884" i="1"/>
  <c r="T3884" i="1"/>
  <c r="H3884" i="1"/>
  <c r="AY3883" i="1"/>
  <c r="AZ3883" i="1" s="1"/>
  <c r="AU3883" i="1"/>
  <c r="AV3883" i="1" s="1"/>
  <c r="AW3883" i="1" s="1"/>
  <c r="AT3883" i="1"/>
  <c r="AP3883" i="1"/>
  <c r="AO3883" i="1"/>
  <c r="AN3883" i="1"/>
  <c r="AQ3883" i="1" s="1"/>
  <c r="AL3883" i="1"/>
  <c r="AG3883" i="1"/>
  <c r="Y3883" i="1"/>
  <c r="T3883" i="1"/>
  <c r="H3883" i="1"/>
  <c r="AY3882" i="1"/>
  <c r="AZ3882" i="1" s="1"/>
  <c r="AT3882" i="1"/>
  <c r="AP3882" i="1"/>
  <c r="AO3882" i="1"/>
  <c r="AN3882" i="1"/>
  <c r="AQ3882" i="1" s="1"/>
  <c r="AL3882" i="1"/>
  <c r="AG3882" i="1"/>
  <c r="Y3882" i="1"/>
  <c r="T3882" i="1"/>
  <c r="H3882" i="1"/>
  <c r="AY3881" i="1"/>
  <c r="AZ3881" i="1" s="1"/>
  <c r="AT3881" i="1"/>
  <c r="AV3881" i="1" s="1"/>
  <c r="AP3881" i="1"/>
  <c r="AO3881" i="1"/>
  <c r="AU3881" i="1" s="1"/>
  <c r="AN3881" i="1"/>
  <c r="AQ3881" i="1" s="1"/>
  <c r="AL3881" i="1"/>
  <c r="AG3881" i="1"/>
  <c r="Y3881" i="1"/>
  <c r="T3881" i="1"/>
  <c r="H3881" i="1"/>
  <c r="AY3880" i="1"/>
  <c r="AZ3880" i="1" s="1"/>
  <c r="AT3880" i="1"/>
  <c r="AP3880" i="1"/>
  <c r="AO3880" i="1"/>
  <c r="AU3880" i="1" s="1"/>
  <c r="AV3880" i="1" s="1"/>
  <c r="AW3880" i="1" s="1"/>
  <c r="AN3880" i="1"/>
  <c r="AQ3880" i="1" s="1"/>
  <c r="AL3880" i="1"/>
  <c r="AG3880" i="1"/>
  <c r="Y3880" i="1"/>
  <c r="T3880" i="1"/>
  <c r="H3880" i="1"/>
  <c r="AM3876" i="1"/>
  <c r="AK3876" i="1"/>
  <c r="AJ3876" i="1"/>
  <c r="AI3876" i="1"/>
  <c r="AH3876" i="1"/>
  <c r="AH3889" i="1" s="1"/>
  <c r="AF3876" i="1"/>
  <c r="AE3876" i="1"/>
  <c r="AD3876" i="1"/>
  <c r="AC3876" i="1"/>
  <c r="AB3876" i="1"/>
  <c r="AA3876" i="1"/>
  <c r="AA3889" i="1" s="1"/>
  <c r="Z3876" i="1"/>
  <c r="X3876" i="1"/>
  <c r="W3876" i="1"/>
  <c r="V3876" i="1"/>
  <c r="U3876" i="1"/>
  <c r="S3876" i="1"/>
  <c r="S3889" i="1" s="1"/>
  <c r="R3876" i="1"/>
  <c r="Q3876" i="1"/>
  <c r="P3876" i="1"/>
  <c r="O3876" i="1"/>
  <c r="O3889" i="1" s="1"/>
  <c r="N3876" i="1"/>
  <c r="M3876" i="1"/>
  <c r="M3889" i="1" s="1"/>
  <c r="L3876" i="1"/>
  <c r="AZ3875" i="1"/>
  <c r="AY3875" i="1"/>
  <c r="AV3875" i="1"/>
  <c r="AW3875" i="1" s="1"/>
  <c r="AT3875" i="1"/>
  <c r="AR3875" i="1"/>
  <c r="AS3875" i="1" s="1"/>
  <c r="AP3875" i="1"/>
  <c r="AO3875" i="1"/>
  <c r="AU3875" i="1" s="1"/>
  <c r="AN3875" i="1"/>
  <c r="AQ3875" i="1" s="1"/>
  <c r="AL3875" i="1"/>
  <c r="AG3875" i="1"/>
  <c r="Y3875" i="1"/>
  <c r="T3875" i="1"/>
  <c r="H3875" i="1"/>
  <c r="AY3874" i="1"/>
  <c r="AZ3874" i="1" s="1"/>
  <c r="AT3874" i="1"/>
  <c r="AP3874" i="1"/>
  <c r="AO3874" i="1"/>
  <c r="AU3874" i="1" s="1"/>
  <c r="AN3874" i="1"/>
  <c r="AQ3874" i="1" s="1"/>
  <c r="AR3874" i="1" s="1"/>
  <c r="AS3874" i="1" s="1"/>
  <c r="AL3874" i="1"/>
  <c r="AG3874" i="1"/>
  <c r="Y3874" i="1"/>
  <c r="T3874" i="1"/>
  <c r="H3874" i="1"/>
  <c r="AY3873" i="1"/>
  <c r="AZ3873" i="1" s="1"/>
  <c r="AV3873" i="1"/>
  <c r="AW3873" i="1" s="1"/>
  <c r="AT3873" i="1"/>
  <c r="AP3873" i="1"/>
  <c r="AO3873" i="1"/>
  <c r="AU3873" i="1" s="1"/>
  <c r="AN3873" i="1"/>
  <c r="AQ3873" i="1" s="1"/>
  <c r="AL3873" i="1"/>
  <c r="AG3873" i="1"/>
  <c r="Y3873" i="1"/>
  <c r="T3873" i="1"/>
  <c r="H3873" i="1"/>
  <c r="AY3872" i="1"/>
  <c r="AZ3872" i="1" s="1"/>
  <c r="AT3872" i="1"/>
  <c r="AS3872" i="1"/>
  <c r="AR3872" i="1"/>
  <c r="AQ3872" i="1"/>
  <c r="AP3872" i="1"/>
  <c r="AO3872" i="1"/>
  <c r="AU3872" i="1" s="1"/>
  <c r="AN3872" i="1"/>
  <c r="AL3872" i="1"/>
  <c r="AG3872" i="1"/>
  <c r="Y3872" i="1"/>
  <c r="T3872" i="1"/>
  <c r="H3872" i="1"/>
  <c r="AY3871" i="1"/>
  <c r="AZ3871" i="1" s="1"/>
  <c r="AU3871" i="1"/>
  <c r="AT3871" i="1"/>
  <c r="AP3871" i="1"/>
  <c r="AO3871" i="1"/>
  <c r="AN3871" i="1"/>
  <c r="AQ3871" i="1" s="1"/>
  <c r="AL3871" i="1"/>
  <c r="AG3871" i="1"/>
  <c r="Y3871" i="1"/>
  <c r="T3871" i="1"/>
  <c r="H3871" i="1"/>
  <c r="AY3870" i="1"/>
  <c r="AZ3870" i="1" s="1"/>
  <c r="AT3870" i="1"/>
  <c r="AP3870" i="1"/>
  <c r="AO3870" i="1"/>
  <c r="AU3870" i="1" s="1"/>
  <c r="AN3870" i="1"/>
  <c r="AQ3870" i="1" s="1"/>
  <c r="AR3870" i="1" s="1"/>
  <c r="AS3870" i="1" s="1"/>
  <c r="AL3870" i="1"/>
  <c r="AG3870" i="1"/>
  <c r="Y3870" i="1"/>
  <c r="T3870" i="1"/>
  <c r="H3870" i="1"/>
  <c r="AY3869" i="1"/>
  <c r="AZ3869" i="1" s="1"/>
  <c r="AV3869" i="1"/>
  <c r="AW3869" i="1" s="1"/>
  <c r="AT3869" i="1"/>
  <c r="AP3869" i="1"/>
  <c r="AO3869" i="1"/>
  <c r="AU3869" i="1" s="1"/>
  <c r="AN3869" i="1"/>
  <c r="AQ3869" i="1" s="1"/>
  <c r="AL3869" i="1"/>
  <c r="AG3869" i="1"/>
  <c r="Y3869" i="1"/>
  <c r="T3869" i="1"/>
  <c r="H3869" i="1"/>
  <c r="AY3868" i="1"/>
  <c r="AZ3868" i="1" s="1"/>
  <c r="AT3868" i="1"/>
  <c r="AQ3868" i="1"/>
  <c r="AR3868" i="1" s="1"/>
  <c r="AS3868" i="1" s="1"/>
  <c r="AP3868" i="1"/>
  <c r="AO3868" i="1"/>
  <c r="AU3868" i="1" s="1"/>
  <c r="AN3868" i="1"/>
  <c r="AL3868" i="1"/>
  <c r="AG3868" i="1"/>
  <c r="Y3868" i="1"/>
  <c r="T3868" i="1"/>
  <c r="H3868" i="1"/>
  <c r="AY3867" i="1"/>
  <c r="AZ3867" i="1" s="1"/>
  <c r="AU3867" i="1"/>
  <c r="AV3867" i="1" s="1"/>
  <c r="AW3867" i="1" s="1"/>
  <c r="AT3867" i="1"/>
  <c r="AP3867" i="1"/>
  <c r="AP3876" i="1" s="1"/>
  <c r="AO3867" i="1"/>
  <c r="AN3867" i="1"/>
  <c r="AQ3867" i="1" s="1"/>
  <c r="AL3867" i="1"/>
  <c r="AG3867" i="1"/>
  <c r="Y3867" i="1"/>
  <c r="T3867" i="1"/>
  <c r="H3867" i="1"/>
  <c r="AY3866" i="1"/>
  <c r="AZ3866" i="1" s="1"/>
  <c r="AU3866" i="1"/>
  <c r="AT3866" i="1"/>
  <c r="AP3866" i="1"/>
  <c r="AO3866" i="1"/>
  <c r="AN3866" i="1"/>
  <c r="AL3866" i="1"/>
  <c r="AG3866" i="1"/>
  <c r="Y3866" i="1"/>
  <c r="T3866" i="1"/>
  <c r="H3866" i="1"/>
  <c r="AY3865" i="1"/>
  <c r="AZ3865" i="1" s="1"/>
  <c r="AT3865" i="1"/>
  <c r="AQ3865" i="1"/>
  <c r="AR3865" i="1" s="1"/>
  <c r="AP3865" i="1"/>
  <c r="AO3865" i="1"/>
  <c r="AN3865" i="1"/>
  <c r="AL3865" i="1"/>
  <c r="AG3865" i="1"/>
  <c r="Y3865" i="1"/>
  <c r="T3865" i="1"/>
  <c r="H3865" i="1"/>
  <c r="AJ3854" i="1"/>
  <c r="Z3854" i="1"/>
  <c r="R3854" i="1"/>
  <c r="AM3853" i="1"/>
  <c r="AK3853" i="1"/>
  <c r="AJ3853" i="1"/>
  <c r="AI3853" i="1"/>
  <c r="AH3853" i="1"/>
  <c r="AF3853" i="1"/>
  <c r="AE3853" i="1"/>
  <c r="AE3854" i="1" s="1"/>
  <c r="AD3853" i="1"/>
  <c r="AC3853" i="1"/>
  <c r="AB3853" i="1"/>
  <c r="AA3853" i="1"/>
  <c r="AA3854" i="1" s="1"/>
  <c r="Z3853" i="1"/>
  <c r="X3853" i="1"/>
  <c r="W3853" i="1"/>
  <c r="V3853" i="1"/>
  <c r="V3854" i="1" s="1"/>
  <c r="U3853" i="1"/>
  <c r="S3853" i="1"/>
  <c r="S3854" i="1" s="1"/>
  <c r="R3853" i="1"/>
  <c r="Q3853" i="1"/>
  <c r="P3853" i="1"/>
  <c r="O3853" i="1"/>
  <c r="N3853" i="1"/>
  <c r="M3853" i="1"/>
  <c r="L3853" i="1"/>
  <c r="AY3852" i="1"/>
  <c r="AZ3852" i="1" s="1"/>
  <c r="AT3852" i="1"/>
  <c r="AP3852" i="1"/>
  <c r="AO3852" i="1"/>
  <c r="AU3852" i="1" s="1"/>
  <c r="AN3852" i="1"/>
  <c r="AQ3852" i="1" s="1"/>
  <c r="AR3852" i="1" s="1"/>
  <c r="AS3852" i="1" s="1"/>
  <c r="AL3852" i="1"/>
  <c r="AG3852" i="1"/>
  <c r="Y3852" i="1"/>
  <c r="T3852" i="1"/>
  <c r="AY3851" i="1"/>
  <c r="AZ3851" i="1" s="1"/>
  <c r="AU3851" i="1"/>
  <c r="AV3851" i="1" s="1"/>
  <c r="AW3851" i="1" s="1"/>
  <c r="AT3851" i="1"/>
  <c r="AQ3851" i="1"/>
  <c r="AR3851" i="1" s="1"/>
  <c r="AS3851" i="1" s="1"/>
  <c r="AP3851" i="1"/>
  <c r="AO3851" i="1"/>
  <c r="AN3851" i="1"/>
  <c r="AL3851" i="1"/>
  <c r="AG3851" i="1"/>
  <c r="Y3851" i="1"/>
  <c r="T3851" i="1"/>
  <c r="AY3850" i="1"/>
  <c r="AZ3850" i="1" s="1"/>
  <c r="AT3850" i="1"/>
  <c r="AP3850" i="1"/>
  <c r="AO3850" i="1"/>
  <c r="AU3850" i="1" s="1"/>
  <c r="AN3850" i="1"/>
  <c r="AQ3850" i="1" s="1"/>
  <c r="AL3850" i="1"/>
  <c r="AG3850" i="1"/>
  <c r="Y3850" i="1"/>
  <c r="T3850" i="1"/>
  <c r="AZ3849" i="1"/>
  <c r="AY3849" i="1"/>
  <c r="AT3849" i="1"/>
  <c r="AQ3849" i="1"/>
  <c r="AP3849" i="1"/>
  <c r="AO3849" i="1"/>
  <c r="AU3849" i="1" s="1"/>
  <c r="AV3849" i="1" s="1"/>
  <c r="AW3849" i="1" s="1"/>
  <c r="AN3849" i="1"/>
  <c r="AL3849" i="1"/>
  <c r="AG3849" i="1"/>
  <c r="Y3849" i="1"/>
  <c r="T3849" i="1"/>
  <c r="AY3848" i="1"/>
  <c r="AZ3848" i="1" s="1"/>
  <c r="AT3848" i="1"/>
  <c r="AQ3848" i="1"/>
  <c r="AP3848" i="1"/>
  <c r="AO3848" i="1"/>
  <c r="AU3848" i="1" s="1"/>
  <c r="AV3848" i="1" s="1"/>
  <c r="AW3848" i="1" s="1"/>
  <c r="AN3848" i="1"/>
  <c r="AL3848" i="1"/>
  <c r="AG3848" i="1"/>
  <c r="Y3848" i="1"/>
  <c r="T3848" i="1"/>
  <c r="AZ3847" i="1"/>
  <c r="AY3847" i="1"/>
  <c r="AT3847" i="1"/>
  <c r="AP3847" i="1"/>
  <c r="AO3847" i="1"/>
  <c r="AU3847" i="1" s="1"/>
  <c r="AN3847" i="1"/>
  <c r="AN3853" i="1" s="1"/>
  <c r="AL3847" i="1"/>
  <c r="AG3847" i="1"/>
  <c r="Y3847" i="1"/>
  <c r="T3847" i="1"/>
  <c r="AM3843" i="1"/>
  <c r="AK3843" i="1"/>
  <c r="AJ3843" i="1"/>
  <c r="AI3843" i="1"/>
  <c r="AI3854" i="1" s="1"/>
  <c r="AH3843" i="1"/>
  <c r="AF3843" i="1"/>
  <c r="AE3843" i="1"/>
  <c r="AD3843" i="1"/>
  <c r="AD3854" i="1" s="1"/>
  <c r="AC3843" i="1"/>
  <c r="AB3843" i="1"/>
  <c r="AB3854" i="1" s="1"/>
  <c r="AA3843" i="1"/>
  <c r="Z3843" i="1"/>
  <c r="X3843" i="1"/>
  <c r="W3843" i="1"/>
  <c r="V3843" i="1"/>
  <c r="U3843" i="1"/>
  <c r="U3854" i="1" s="1"/>
  <c r="S3843" i="1"/>
  <c r="R3843" i="1"/>
  <c r="Q3843" i="1"/>
  <c r="P3843" i="1"/>
  <c r="P3854" i="1" s="1"/>
  <c r="O3843" i="1"/>
  <c r="N3843" i="1"/>
  <c r="N3854" i="1" s="1"/>
  <c r="M3843" i="1"/>
  <c r="L3843" i="1"/>
  <c r="L3854" i="1" s="1"/>
  <c r="AY3842" i="1"/>
  <c r="AZ3842" i="1" s="1"/>
  <c r="AU3842" i="1"/>
  <c r="AV3842" i="1" s="1"/>
  <c r="AW3842" i="1" s="1"/>
  <c r="AT3842" i="1"/>
  <c r="AQ3842" i="1"/>
  <c r="AR3842" i="1" s="1"/>
  <c r="AS3842" i="1" s="1"/>
  <c r="AP3842" i="1"/>
  <c r="AP3843" i="1" s="1"/>
  <c r="AO3842" i="1"/>
  <c r="AN3842" i="1"/>
  <c r="AL3842" i="1"/>
  <c r="AG3842" i="1"/>
  <c r="Y3842" i="1"/>
  <c r="T3842" i="1"/>
  <c r="AY3841" i="1"/>
  <c r="AZ3841" i="1" s="1"/>
  <c r="AT3841" i="1"/>
  <c r="AT3843" i="1" s="1"/>
  <c r="AP3841" i="1"/>
  <c r="AO3841" i="1"/>
  <c r="AU3841" i="1" s="1"/>
  <c r="AV3841" i="1" s="1"/>
  <c r="AN3841" i="1"/>
  <c r="AL3841" i="1"/>
  <c r="AG3841" i="1"/>
  <c r="Y3841" i="1"/>
  <c r="T3841" i="1"/>
  <c r="AO3830" i="1"/>
  <c r="AF3830" i="1"/>
  <c r="AB3830" i="1"/>
  <c r="U3830" i="1"/>
  <c r="R3830" i="1"/>
  <c r="N3830" i="1"/>
  <c r="AO3829" i="1"/>
  <c r="AN3829" i="1"/>
  <c r="AN3830" i="1" s="1"/>
  <c r="AM3829" i="1"/>
  <c r="AM3830" i="1" s="1"/>
  <c r="AK3829" i="1"/>
  <c r="AK3830" i="1" s="1"/>
  <c r="AJ3829" i="1"/>
  <c r="AJ3830" i="1" s="1"/>
  <c r="AI3829" i="1"/>
  <c r="AI3830" i="1" s="1"/>
  <c r="AH3829" i="1"/>
  <c r="AH3830" i="1" s="1"/>
  <c r="AF3829" i="1"/>
  <c r="AE3829" i="1"/>
  <c r="AE3830" i="1" s="1"/>
  <c r="AD3829" i="1"/>
  <c r="AD3830" i="1" s="1"/>
  <c r="AC3829" i="1"/>
  <c r="AC3830" i="1" s="1"/>
  <c r="AB3829" i="1"/>
  <c r="AA3829" i="1"/>
  <c r="AA3830" i="1" s="1"/>
  <c r="Z3829" i="1"/>
  <c r="Z3830" i="1" s="1"/>
  <c r="X3829" i="1"/>
  <c r="X3830" i="1" s="1"/>
  <c r="W3829" i="1"/>
  <c r="W3830" i="1" s="1"/>
  <c r="V3829" i="1"/>
  <c r="V3830" i="1" s="1"/>
  <c r="U3829" i="1"/>
  <c r="S3829" i="1"/>
  <c r="S3830" i="1" s="1"/>
  <c r="R3829" i="1"/>
  <c r="Q3829" i="1"/>
  <c r="Q3830" i="1" s="1"/>
  <c r="P3829" i="1"/>
  <c r="P3830" i="1" s="1"/>
  <c r="O3829" i="1"/>
  <c r="O3830" i="1" s="1"/>
  <c r="N3829" i="1"/>
  <c r="M3829" i="1"/>
  <c r="M3830" i="1" s="1"/>
  <c r="L3829" i="1"/>
  <c r="L3830" i="1" s="1"/>
  <c r="AZ3828" i="1"/>
  <c r="AY3828" i="1"/>
  <c r="AV3828" i="1"/>
  <c r="AT3828" i="1"/>
  <c r="AT3829" i="1" s="1"/>
  <c r="AT3830" i="1" s="1"/>
  <c r="AP3828" i="1"/>
  <c r="AP3829" i="1" s="1"/>
  <c r="AP3830" i="1" s="1"/>
  <c r="AO3828" i="1"/>
  <c r="AU3828" i="1" s="1"/>
  <c r="AU3829" i="1" s="1"/>
  <c r="AU3830" i="1" s="1"/>
  <c r="AN3828" i="1"/>
  <c r="AQ3828" i="1" s="1"/>
  <c r="AL3828" i="1"/>
  <c r="AG3828" i="1"/>
  <c r="Y3828" i="1"/>
  <c r="T3828" i="1"/>
  <c r="H3828" i="1"/>
  <c r="AT3820" i="1"/>
  <c r="AT4098" i="1" s="1"/>
  <c r="AM3820" i="1"/>
  <c r="AM4098" i="1" s="1"/>
  <c r="AK3820" i="1"/>
  <c r="AK4098" i="1" s="1"/>
  <c r="AJ3820" i="1"/>
  <c r="AJ4098" i="1" s="1"/>
  <c r="AI3820" i="1"/>
  <c r="AI4098" i="1" s="1"/>
  <c r="AH3820" i="1"/>
  <c r="AH4098" i="1" s="1"/>
  <c r="AF3820" i="1"/>
  <c r="AF4098" i="1" s="1"/>
  <c r="AE3820" i="1"/>
  <c r="AE4098" i="1" s="1"/>
  <c r="AD3820" i="1"/>
  <c r="AD4098" i="1" s="1"/>
  <c r="AC3820" i="1"/>
  <c r="AC4098" i="1" s="1"/>
  <c r="AB3820" i="1"/>
  <c r="AB4098" i="1" s="1"/>
  <c r="AA3820" i="1"/>
  <c r="AA4098" i="1" s="1"/>
  <c r="Z3820" i="1"/>
  <c r="Z4098" i="1" s="1"/>
  <c r="X3820" i="1"/>
  <c r="X4098" i="1" s="1"/>
  <c r="W3820" i="1"/>
  <c r="W4098" i="1" s="1"/>
  <c r="V3820" i="1"/>
  <c r="V4098" i="1" s="1"/>
  <c r="U3820" i="1"/>
  <c r="U4098" i="1" s="1"/>
  <c r="S3820" i="1"/>
  <c r="S4098" i="1" s="1"/>
  <c r="R3820" i="1"/>
  <c r="R4098" i="1" s="1"/>
  <c r="Q3820" i="1"/>
  <c r="Q4098" i="1" s="1"/>
  <c r="P3820" i="1"/>
  <c r="P4098" i="1" s="1"/>
  <c r="O3820" i="1"/>
  <c r="O4098" i="1" s="1"/>
  <c r="N3820" i="1"/>
  <c r="N4098" i="1" s="1"/>
  <c r="M3820" i="1"/>
  <c r="M4098" i="1" s="1"/>
  <c r="L3820" i="1"/>
  <c r="L4098" i="1" s="1"/>
  <c r="AI3815" i="1"/>
  <c r="AA3815" i="1"/>
  <c r="M3815" i="1"/>
  <c r="AM3814" i="1"/>
  <c r="AK3814" i="1"/>
  <c r="AJ3814" i="1"/>
  <c r="AI3814" i="1"/>
  <c r="AH3814" i="1"/>
  <c r="AF3814" i="1"/>
  <c r="AE3814" i="1"/>
  <c r="AE3815" i="1" s="1"/>
  <c r="AD3814" i="1"/>
  <c r="AD3815" i="1" s="1"/>
  <c r="AC3814" i="1"/>
  <c r="AB3814" i="1"/>
  <c r="AA3814" i="1"/>
  <c r="Z3814" i="1"/>
  <c r="Z3815" i="1" s="1"/>
  <c r="X3814" i="1"/>
  <c r="W3814" i="1"/>
  <c r="W3815" i="1" s="1"/>
  <c r="V3814" i="1"/>
  <c r="U3814" i="1"/>
  <c r="U3815" i="1" s="1"/>
  <c r="S3814" i="1"/>
  <c r="R3814" i="1"/>
  <c r="R3815" i="1" s="1"/>
  <c r="Q3814" i="1"/>
  <c r="Q3815" i="1" s="1"/>
  <c r="P3814" i="1"/>
  <c r="P3815" i="1" s="1"/>
  <c r="O3814" i="1"/>
  <c r="N3814" i="1"/>
  <c r="M3814" i="1"/>
  <c r="L3814" i="1"/>
  <c r="L3815" i="1" s="1"/>
  <c r="AY3813" i="1"/>
  <c r="AZ3813" i="1" s="1"/>
  <c r="AU3813" i="1"/>
  <c r="AT3813" i="1"/>
  <c r="AP3813" i="1"/>
  <c r="AO3813" i="1"/>
  <c r="AN3813" i="1"/>
  <c r="AQ3813" i="1" s="1"/>
  <c r="AR3813" i="1" s="1"/>
  <c r="AS3813" i="1" s="1"/>
  <c r="AL3813" i="1"/>
  <c r="AG3813" i="1"/>
  <c r="Y3813" i="1"/>
  <c r="T3813" i="1"/>
  <c r="H3813" i="1"/>
  <c r="AZ3812" i="1"/>
  <c r="AY3812" i="1"/>
  <c r="AT3812" i="1"/>
  <c r="AP3812" i="1"/>
  <c r="AO3812" i="1"/>
  <c r="AU3812" i="1" s="1"/>
  <c r="AN3812" i="1"/>
  <c r="AQ3812" i="1" s="1"/>
  <c r="AR3812" i="1" s="1"/>
  <c r="AS3812" i="1" s="1"/>
  <c r="AL3812" i="1"/>
  <c r="AG3812" i="1"/>
  <c r="Y3812" i="1"/>
  <c r="T3812" i="1"/>
  <c r="H3812" i="1"/>
  <c r="AY3811" i="1"/>
  <c r="AZ3811" i="1" s="1"/>
  <c r="AT3811" i="1"/>
  <c r="AP3811" i="1"/>
  <c r="AP3820" i="1" s="1"/>
  <c r="AP4098" i="1" s="1"/>
  <c r="AO3811" i="1"/>
  <c r="AU3811" i="1" s="1"/>
  <c r="AV3811" i="1" s="1"/>
  <c r="AW3811" i="1" s="1"/>
  <c r="AN3811" i="1"/>
  <c r="AQ3811" i="1" s="1"/>
  <c r="AL3811" i="1"/>
  <c r="AG3811" i="1"/>
  <c r="Y3811" i="1"/>
  <c r="T3811" i="1"/>
  <c r="H3811" i="1"/>
  <c r="AY3810" i="1"/>
  <c r="AZ3810" i="1" s="1"/>
  <c r="AU3810" i="1"/>
  <c r="AT3810" i="1"/>
  <c r="AP3810" i="1"/>
  <c r="AO3810" i="1"/>
  <c r="AN3810" i="1"/>
  <c r="AQ3810" i="1" s="1"/>
  <c r="AL3810" i="1"/>
  <c r="AG3810" i="1"/>
  <c r="Y3810" i="1"/>
  <c r="T3810" i="1"/>
  <c r="H3810" i="1"/>
  <c r="AY3809" i="1"/>
  <c r="AZ3809" i="1" s="1"/>
  <c r="AV3809" i="1"/>
  <c r="AT3809" i="1"/>
  <c r="AP3809" i="1"/>
  <c r="AO3809" i="1"/>
  <c r="AU3809" i="1" s="1"/>
  <c r="AN3809" i="1"/>
  <c r="AL3809" i="1"/>
  <c r="AG3809" i="1"/>
  <c r="Y3809" i="1"/>
  <c r="T3809" i="1"/>
  <c r="H3809" i="1"/>
  <c r="AM3805" i="1"/>
  <c r="AK3805" i="1"/>
  <c r="AJ3805" i="1"/>
  <c r="AJ3815" i="1" s="1"/>
  <c r="AI3805" i="1"/>
  <c r="AH3805" i="1"/>
  <c r="AF3805" i="1"/>
  <c r="AE3805" i="1"/>
  <c r="AD3805" i="1"/>
  <c r="AC3805" i="1"/>
  <c r="AB3805" i="1"/>
  <c r="AA3805" i="1"/>
  <c r="Z3805" i="1"/>
  <c r="X3805" i="1"/>
  <c r="W3805" i="1"/>
  <c r="V3805" i="1"/>
  <c r="V3815" i="1" s="1"/>
  <c r="U3805" i="1"/>
  <c r="S3805" i="1"/>
  <c r="R3805" i="1"/>
  <c r="Q3805" i="1"/>
  <c r="P3805" i="1"/>
  <c r="O3805" i="1"/>
  <c r="N3805" i="1"/>
  <c r="M3805" i="1"/>
  <c r="L3805" i="1"/>
  <c r="AY3804" i="1"/>
  <c r="AZ3804" i="1" s="1"/>
  <c r="AU3804" i="1"/>
  <c r="AT3804" i="1"/>
  <c r="AQ3804" i="1"/>
  <c r="AR3804" i="1" s="1"/>
  <c r="AS3804" i="1" s="1"/>
  <c r="AP3804" i="1"/>
  <c r="AO3804" i="1"/>
  <c r="AN3804" i="1"/>
  <c r="AL3804" i="1"/>
  <c r="AG3804" i="1"/>
  <c r="Y3804" i="1"/>
  <c r="T3804" i="1"/>
  <c r="H3804" i="1"/>
  <c r="AZ3803" i="1"/>
  <c r="AY3803" i="1"/>
  <c r="AV3803" i="1"/>
  <c r="AW3803" i="1" s="1"/>
  <c r="AU3803" i="1"/>
  <c r="AT3803" i="1"/>
  <c r="AP3803" i="1"/>
  <c r="AO3803" i="1"/>
  <c r="AN3803" i="1"/>
  <c r="AQ3803" i="1" s="1"/>
  <c r="AR3803" i="1" s="1"/>
  <c r="AS3803" i="1" s="1"/>
  <c r="AL3803" i="1"/>
  <c r="AG3803" i="1"/>
  <c r="Y3803" i="1"/>
  <c r="T3803" i="1"/>
  <c r="H3803" i="1"/>
  <c r="AY3802" i="1"/>
  <c r="AZ3802" i="1" s="1"/>
  <c r="AT3802" i="1"/>
  <c r="AV3802" i="1" s="1"/>
  <c r="AW3802" i="1" s="1"/>
  <c r="AP3802" i="1"/>
  <c r="AO3802" i="1"/>
  <c r="AU3802" i="1" s="1"/>
  <c r="AN3802" i="1"/>
  <c r="AQ3802" i="1" s="1"/>
  <c r="AR3802" i="1" s="1"/>
  <c r="AS3802" i="1" s="1"/>
  <c r="AL3802" i="1"/>
  <c r="AG3802" i="1"/>
  <c r="Y3802" i="1"/>
  <c r="T3802" i="1"/>
  <c r="H3802" i="1"/>
  <c r="AY3801" i="1"/>
  <c r="AZ3801" i="1" s="1"/>
  <c r="AU3801" i="1"/>
  <c r="AT3801" i="1"/>
  <c r="AP3801" i="1"/>
  <c r="AO3801" i="1"/>
  <c r="AN3801" i="1"/>
  <c r="AQ3801" i="1" s="1"/>
  <c r="AR3801" i="1" s="1"/>
  <c r="AS3801" i="1" s="1"/>
  <c r="AL3801" i="1"/>
  <c r="AG3801" i="1"/>
  <c r="Y3801" i="1"/>
  <c r="T3801" i="1"/>
  <c r="H3801" i="1"/>
  <c r="AY3800" i="1"/>
  <c r="AZ3800" i="1" s="1"/>
  <c r="AU3800" i="1"/>
  <c r="AV3800" i="1" s="1"/>
  <c r="AW3800" i="1" s="1"/>
  <c r="AT3800" i="1"/>
  <c r="AP3800" i="1"/>
  <c r="AO3800" i="1"/>
  <c r="AN3800" i="1"/>
  <c r="AQ3800" i="1" s="1"/>
  <c r="AL3800" i="1"/>
  <c r="AG3800" i="1"/>
  <c r="Y3800" i="1"/>
  <c r="T3800" i="1"/>
  <c r="H3800" i="1"/>
  <c r="AZ3799" i="1"/>
  <c r="AY3799" i="1"/>
  <c r="AT3799" i="1"/>
  <c r="AP3799" i="1"/>
  <c r="AO3799" i="1"/>
  <c r="AU3799" i="1" s="1"/>
  <c r="AN3799" i="1"/>
  <c r="AQ3799" i="1" s="1"/>
  <c r="AR3799" i="1" s="1"/>
  <c r="AS3799" i="1" s="1"/>
  <c r="AL3799" i="1"/>
  <c r="AG3799" i="1"/>
  <c r="Y3799" i="1"/>
  <c r="T3799" i="1"/>
  <c r="H3799" i="1"/>
  <c r="AY3798" i="1"/>
  <c r="AZ3798" i="1" s="1"/>
  <c r="AV3798" i="1"/>
  <c r="AW3798" i="1" s="1"/>
  <c r="AU3798" i="1"/>
  <c r="AT3798" i="1"/>
  <c r="AP3798" i="1"/>
  <c r="AO3798" i="1"/>
  <c r="AN3798" i="1"/>
  <c r="AQ3798" i="1" s="1"/>
  <c r="AR3798" i="1" s="1"/>
  <c r="AS3798" i="1" s="1"/>
  <c r="AL3798" i="1"/>
  <c r="AG3798" i="1"/>
  <c r="Y3798" i="1"/>
  <c r="T3798" i="1"/>
  <c r="H3798" i="1"/>
  <c r="AY3797" i="1"/>
  <c r="AZ3797" i="1" s="1"/>
  <c r="AV3797" i="1"/>
  <c r="AW3797" i="1" s="1"/>
  <c r="AT3797" i="1"/>
  <c r="AP3797" i="1"/>
  <c r="AO3797" i="1"/>
  <c r="AU3797" i="1" s="1"/>
  <c r="AN3797" i="1"/>
  <c r="AQ3797" i="1" s="1"/>
  <c r="AR3797" i="1" s="1"/>
  <c r="AS3797" i="1" s="1"/>
  <c r="AL3797" i="1"/>
  <c r="AG3797" i="1"/>
  <c r="Y3797" i="1"/>
  <c r="T3797" i="1"/>
  <c r="H3797" i="1"/>
  <c r="AZ3796" i="1"/>
  <c r="AY3796" i="1"/>
  <c r="AT3796" i="1"/>
  <c r="AP3796" i="1"/>
  <c r="AO3796" i="1"/>
  <c r="AN3796" i="1"/>
  <c r="AQ3796" i="1" s="1"/>
  <c r="AL3796" i="1"/>
  <c r="AG3796" i="1"/>
  <c r="Y3796" i="1"/>
  <c r="T3796" i="1"/>
  <c r="H3796" i="1"/>
  <c r="AY3795" i="1"/>
  <c r="AZ3795" i="1" s="1"/>
  <c r="AT3795" i="1"/>
  <c r="AP3795" i="1"/>
  <c r="AO3795" i="1"/>
  <c r="AU3795" i="1" s="1"/>
  <c r="AN3795" i="1"/>
  <c r="AQ3795" i="1" s="1"/>
  <c r="AL3795" i="1"/>
  <c r="AG3795" i="1"/>
  <c r="Y3795" i="1"/>
  <c r="T3795" i="1"/>
  <c r="H3795" i="1"/>
  <c r="AY3794" i="1"/>
  <c r="AZ3794" i="1" s="1"/>
  <c r="AT3794" i="1"/>
  <c r="AQ3794" i="1"/>
  <c r="AR3794" i="1" s="1"/>
  <c r="AS3794" i="1" s="1"/>
  <c r="AP3794" i="1"/>
  <c r="AO3794" i="1"/>
  <c r="AU3794" i="1" s="1"/>
  <c r="AN3794" i="1"/>
  <c r="AL3794" i="1"/>
  <c r="AG3794" i="1"/>
  <c r="Y3794" i="1"/>
  <c r="T3794" i="1"/>
  <c r="H3794" i="1"/>
  <c r="AY3793" i="1"/>
  <c r="AZ3793" i="1" s="1"/>
  <c r="AU3793" i="1"/>
  <c r="AT3793" i="1"/>
  <c r="AP3793" i="1"/>
  <c r="AO3793" i="1"/>
  <c r="AN3793" i="1"/>
  <c r="AQ3793" i="1" s="1"/>
  <c r="AL3793" i="1"/>
  <c r="AG3793" i="1"/>
  <c r="Y3793" i="1"/>
  <c r="T3793" i="1"/>
  <c r="H3793" i="1"/>
  <c r="AY3792" i="1"/>
  <c r="AZ3792" i="1" s="1"/>
  <c r="AV3792" i="1"/>
  <c r="AW3792" i="1" s="1"/>
  <c r="AT3792" i="1"/>
  <c r="AP3792" i="1"/>
  <c r="AO3792" i="1"/>
  <c r="AU3792" i="1" s="1"/>
  <c r="AN3792" i="1"/>
  <c r="AQ3792" i="1" s="1"/>
  <c r="AL3792" i="1"/>
  <c r="AG3792" i="1"/>
  <c r="Y3792" i="1"/>
  <c r="T3792" i="1"/>
  <c r="H3792" i="1"/>
  <c r="AY3791" i="1"/>
  <c r="AZ3791" i="1" s="1"/>
  <c r="AU3791" i="1"/>
  <c r="AV3791" i="1" s="1"/>
  <c r="AW3791" i="1" s="1"/>
  <c r="AT3791" i="1"/>
  <c r="AP3791" i="1"/>
  <c r="AO3791" i="1"/>
  <c r="AN3791" i="1"/>
  <c r="AQ3791" i="1" s="1"/>
  <c r="AL3791" i="1"/>
  <c r="AG3791" i="1"/>
  <c r="Y3791" i="1"/>
  <c r="T3791" i="1"/>
  <c r="H3791" i="1"/>
  <c r="AT3781" i="1"/>
  <c r="AM3781" i="1"/>
  <c r="AK3781" i="1"/>
  <c r="AJ3781" i="1"/>
  <c r="AI3781" i="1"/>
  <c r="AH3781" i="1"/>
  <c r="AF3781" i="1"/>
  <c r="AF4094" i="1" s="1"/>
  <c r="AE3781" i="1"/>
  <c r="AD3781" i="1"/>
  <c r="AC3781" i="1"/>
  <c r="AB3781" i="1"/>
  <c r="AA3781" i="1"/>
  <c r="Z3781" i="1"/>
  <c r="X3781" i="1"/>
  <c r="W3781" i="1"/>
  <c r="V3781" i="1"/>
  <c r="U3781" i="1"/>
  <c r="S3781" i="1"/>
  <c r="R3781" i="1"/>
  <c r="Q3781" i="1"/>
  <c r="P3781" i="1"/>
  <c r="O3781" i="1"/>
  <c r="N3781" i="1"/>
  <c r="M3781" i="1"/>
  <c r="L3781" i="1"/>
  <c r="U3780" i="1"/>
  <c r="AM3779" i="1"/>
  <c r="AK3779" i="1"/>
  <c r="AK3780" i="1" s="1"/>
  <c r="AJ3779" i="1"/>
  <c r="AI3779" i="1"/>
  <c r="AH3779" i="1"/>
  <c r="AH3780" i="1" s="1"/>
  <c r="AF3779" i="1"/>
  <c r="AE3779" i="1"/>
  <c r="AD3779" i="1"/>
  <c r="AC3779" i="1"/>
  <c r="AB3779" i="1"/>
  <c r="AA3779" i="1"/>
  <c r="AA3780" i="1" s="1"/>
  <c r="Z3779" i="1"/>
  <c r="Z3780" i="1" s="1"/>
  <c r="X3779" i="1"/>
  <c r="W3779" i="1"/>
  <c r="W3780" i="1" s="1"/>
  <c r="V3779" i="1"/>
  <c r="U3779" i="1"/>
  <c r="S3779" i="1"/>
  <c r="S3780" i="1" s="1"/>
  <c r="R3779" i="1"/>
  <c r="Q3779" i="1"/>
  <c r="P3779" i="1"/>
  <c r="O3779" i="1"/>
  <c r="N3779" i="1"/>
  <c r="M3779" i="1"/>
  <c r="M3780" i="1" s="1"/>
  <c r="L3779" i="1"/>
  <c r="L3780" i="1" s="1"/>
  <c r="AY3778" i="1"/>
  <c r="AZ3778" i="1" s="1"/>
  <c r="AT3778" i="1"/>
  <c r="AT3779" i="1" s="1"/>
  <c r="AP3778" i="1"/>
  <c r="AP3779" i="1" s="1"/>
  <c r="AO3778" i="1"/>
  <c r="AN3778" i="1"/>
  <c r="AQ3778" i="1" s="1"/>
  <c r="AQ3779" i="1" s="1"/>
  <c r="AL3778" i="1"/>
  <c r="AG3778" i="1"/>
  <c r="Y3778" i="1"/>
  <c r="T3778" i="1"/>
  <c r="H3778" i="1"/>
  <c r="AM3774" i="1"/>
  <c r="AK3774" i="1"/>
  <c r="AJ3774" i="1"/>
  <c r="AI3774" i="1"/>
  <c r="AH3774" i="1"/>
  <c r="AF3774" i="1"/>
  <c r="AE3774" i="1"/>
  <c r="AD3774" i="1"/>
  <c r="AC3774" i="1"/>
  <c r="AB3774" i="1"/>
  <c r="AA3774" i="1"/>
  <c r="Z3774" i="1"/>
  <c r="X3774" i="1"/>
  <c r="X3780" i="1" s="1"/>
  <c r="W3774" i="1"/>
  <c r="V3774" i="1"/>
  <c r="U3774" i="1"/>
  <c r="S3774" i="1"/>
  <c r="R3774" i="1"/>
  <c r="R3780" i="1" s="1"/>
  <c r="Q3774" i="1"/>
  <c r="P3774" i="1"/>
  <c r="O3774" i="1"/>
  <c r="N3774" i="1"/>
  <c r="M3774" i="1"/>
  <c r="L3774" i="1"/>
  <c r="AZ3773" i="1"/>
  <c r="AY3773" i="1"/>
  <c r="AT3773" i="1"/>
  <c r="AQ3773" i="1"/>
  <c r="AP3773" i="1"/>
  <c r="AP3781" i="1" s="1"/>
  <c r="AO3773" i="1"/>
  <c r="AO3774" i="1" s="1"/>
  <c r="AN3773" i="1"/>
  <c r="AN3781" i="1" s="1"/>
  <c r="AL3773" i="1"/>
  <c r="AG3773" i="1"/>
  <c r="Y3773" i="1"/>
  <c r="T3773" i="1"/>
  <c r="H3773" i="1"/>
  <c r="AY3771" i="1"/>
  <c r="AZ3771" i="1" s="1"/>
  <c r="AT3771" i="1"/>
  <c r="AP3771" i="1"/>
  <c r="AP3774" i="1" s="1"/>
  <c r="AO3771" i="1"/>
  <c r="AU3771" i="1" s="1"/>
  <c r="AN3771" i="1"/>
  <c r="AQ3771" i="1" s="1"/>
  <c r="AR3771" i="1" s="1"/>
  <c r="AS3771" i="1" s="1"/>
  <c r="AL3771" i="1"/>
  <c r="AG3771" i="1"/>
  <c r="Y3771" i="1"/>
  <c r="T3771" i="1"/>
  <c r="H3771" i="1"/>
  <c r="AQ3761" i="1"/>
  <c r="AP3761" i="1"/>
  <c r="AM3761" i="1"/>
  <c r="AK3761" i="1"/>
  <c r="AJ3761" i="1"/>
  <c r="AI3761" i="1"/>
  <c r="AI4094" i="1" s="1"/>
  <c r="AH3761" i="1"/>
  <c r="AH4094" i="1" s="1"/>
  <c r="AF3761" i="1"/>
  <c r="AE3761" i="1"/>
  <c r="AD3761" i="1"/>
  <c r="AC3761" i="1"/>
  <c r="AB3761" i="1"/>
  <c r="AB4094" i="1" s="1"/>
  <c r="AA3761" i="1"/>
  <c r="Z3761" i="1"/>
  <c r="X3761" i="1"/>
  <c r="W3761" i="1"/>
  <c r="V3761" i="1"/>
  <c r="U3761" i="1"/>
  <c r="U4094" i="1" s="1"/>
  <c r="S3761" i="1"/>
  <c r="S4094" i="1" s="1"/>
  <c r="R3761" i="1"/>
  <c r="Q3761" i="1"/>
  <c r="P3761" i="1"/>
  <c r="O3761" i="1"/>
  <c r="N3761" i="1"/>
  <c r="N4094" i="1" s="1"/>
  <c r="M3761" i="1"/>
  <c r="L3761" i="1"/>
  <c r="N3760" i="1"/>
  <c r="AM3759" i="1"/>
  <c r="AM3760" i="1" s="1"/>
  <c r="AK3759" i="1"/>
  <c r="AJ3759" i="1"/>
  <c r="AI3759" i="1"/>
  <c r="AH3759" i="1"/>
  <c r="AF3759" i="1"/>
  <c r="AE3759" i="1"/>
  <c r="AE3760" i="1" s="1"/>
  <c r="AD3759" i="1"/>
  <c r="AC3759" i="1"/>
  <c r="AB3759" i="1"/>
  <c r="AB3760" i="1" s="1"/>
  <c r="AA3759" i="1"/>
  <c r="AA3760" i="1" s="1"/>
  <c r="Z3759" i="1"/>
  <c r="X3759" i="1"/>
  <c r="W3759" i="1"/>
  <c r="V3759" i="1"/>
  <c r="U3759" i="1"/>
  <c r="S3759" i="1"/>
  <c r="R3759" i="1"/>
  <c r="Q3759" i="1"/>
  <c r="Q3760" i="1" s="1"/>
  <c r="P3759" i="1"/>
  <c r="O3759" i="1"/>
  <c r="N3759" i="1"/>
  <c r="M3759" i="1"/>
  <c r="M3760" i="1" s="1"/>
  <c r="L3759" i="1"/>
  <c r="AZ3758" i="1"/>
  <c r="AY3758" i="1"/>
  <c r="AT3758" i="1"/>
  <c r="AT3759" i="1" s="1"/>
  <c r="AP3758" i="1"/>
  <c r="AP3759" i="1" s="1"/>
  <c r="AO3758" i="1"/>
  <c r="AU3758" i="1" s="1"/>
  <c r="AU3759" i="1" s="1"/>
  <c r="AN3758" i="1"/>
  <c r="AQ3758" i="1" s="1"/>
  <c r="AL3758" i="1"/>
  <c r="AG3758" i="1"/>
  <c r="Y3758" i="1"/>
  <c r="T3758" i="1"/>
  <c r="H3758" i="1"/>
  <c r="AM3754" i="1"/>
  <c r="AK3754" i="1"/>
  <c r="AJ3754" i="1"/>
  <c r="AI3754" i="1"/>
  <c r="AH3754" i="1"/>
  <c r="AF3754" i="1"/>
  <c r="AE3754" i="1"/>
  <c r="AD3754" i="1"/>
  <c r="AC3754" i="1"/>
  <c r="AB3754" i="1"/>
  <c r="AA3754" i="1"/>
  <c r="Z3754" i="1"/>
  <c r="Z3760" i="1" s="1"/>
  <c r="X3754" i="1"/>
  <c r="W3754" i="1"/>
  <c r="V3754" i="1"/>
  <c r="V3760" i="1" s="1"/>
  <c r="U3754" i="1"/>
  <c r="S3754" i="1"/>
  <c r="R3754" i="1"/>
  <c r="Q3754" i="1"/>
  <c r="P3754" i="1"/>
  <c r="O3754" i="1"/>
  <c r="N3754" i="1"/>
  <c r="M3754" i="1"/>
  <c r="L3754" i="1"/>
  <c r="L3760" i="1" s="1"/>
  <c r="AY3753" i="1"/>
  <c r="AZ3753" i="1" s="1"/>
  <c r="AT3753" i="1"/>
  <c r="AR3753" i="1"/>
  <c r="AS3753" i="1" s="1"/>
  <c r="AP3753" i="1"/>
  <c r="AO3753" i="1"/>
  <c r="AU3753" i="1" s="1"/>
  <c r="AV3753" i="1" s="1"/>
  <c r="AW3753" i="1" s="1"/>
  <c r="AN3753" i="1"/>
  <c r="AQ3753" i="1" s="1"/>
  <c r="AL3753" i="1"/>
  <c r="AG3753" i="1"/>
  <c r="Y3753" i="1"/>
  <c r="T3753" i="1"/>
  <c r="H3753" i="1"/>
  <c r="AZ3752" i="1"/>
  <c r="AY3752" i="1"/>
  <c r="AT3752" i="1"/>
  <c r="AT3754" i="1" s="1"/>
  <c r="AP3752" i="1"/>
  <c r="AO3752" i="1"/>
  <c r="AU3752" i="1" s="1"/>
  <c r="AV3752" i="1" s="1"/>
  <c r="AW3752" i="1" s="1"/>
  <c r="AN3752" i="1"/>
  <c r="AQ3752" i="1" s="1"/>
  <c r="AQ3754" i="1" s="1"/>
  <c r="AL3752" i="1"/>
  <c r="AG3752" i="1"/>
  <c r="Y3752" i="1"/>
  <c r="T3752" i="1"/>
  <c r="H3752" i="1"/>
  <c r="AZ3750" i="1"/>
  <c r="AY3750" i="1"/>
  <c r="AT3750" i="1"/>
  <c r="AT3761" i="1" s="1"/>
  <c r="AP3750" i="1"/>
  <c r="AO3750" i="1"/>
  <c r="AU3750" i="1" s="1"/>
  <c r="AV3750" i="1" s="1"/>
  <c r="AN3750" i="1"/>
  <c r="AQ3750" i="1" s="1"/>
  <c r="AR3750" i="1" s="1"/>
  <c r="AL3750" i="1"/>
  <c r="AG3750" i="1"/>
  <c r="Y3750" i="1"/>
  <c r="T3750" i="1"/>
  <c r="H3750" i="1"/>
  <c r="AH3739" i="1"/>
  <c r="AD3739" i="1"/>
  <c r="AB3739" i="1"/>
  <c r="Q3739" i="1"/>
  <c r="P3739" i="1"/>
  <c r="N3739" i="1"/>
  <c r="M3739" i="1"/>
  <c r="AQ3738" i="1"/>
  <c r="AQ3739" i="1" s="1"/>
  <c r="AM3738" i="1"/>
  <c r="AM3739" i="1" s="1"/>
  <c r="AK3738" i="1"/>
  <c r="AK3739" i="1" s="1"/>
  <c r="AJ3738" i="1"/>
  <c r="AJ3739" i="1" s="1"/>
  <c r="AI3738" i="1"/>
  <c r="AI3739" i="1" s="1"/>
  <c r="AH3738" i="1"/>
  <c r="AF3738" i="1"/>
  <c r="AF3739" i="1" s="1"/>
  <c r="AE3738" i="1"/>
  <c r="AE3739" i="1" s="1"/>
  <c r="AD3738" i="1"/>
  <c r="AC3738" i="1"/>
  <c r="AC3739" i="1" s="1"/>
  <c r="AB3738" i="1"/>
  <c r="AA3738" i="1"/>
  <c r="AA3739" i="1" s="1"/>
  <c r="Z3738" i="1"/>
  <c r="Z3739" i="1" s="1"/>
  <c r="X3738" i="1"/>
  <c r="X3739" i="1" s="1"/>
  <c r="W3738" i="1"/>
  <c r="W3739" i="1" s="1"/>
  <c r="V3738" i="1"/>
  <c r="V3739" i="1" s="1"/>
  <c r="U3738" i="1"/>
  <c r="U3739" i="1" s="1"/>
  <c r="S3738" i="1"/>
  <c r="S3739" i="1" s="1"/>
  <c r="R3738" i="1"/>
  <c r="R3739" i="1" s="1"/>
  <c r="Q3738" i="1"/>
  <c r="P3738" i="1"/>
  <c r="O3738" i="1"/>
  <c r="O3739" i="1" s="1"/>
  <c r="N3738" i="1"/>
  <c r="M3738" i="1"/>
  <c r="L3738" i="1"/>
  <c r="L3739" i="1" s="1"/>
  <c r="AZ3737" i="1"/>
  <c r="AY3737" i="1"/>
  <c r="AT3737" i="1"/>
  <c r="AT3738" i="1" s="1"/>
  <c r="AT3739" i="1" s="1"/>
  <c r="AP3737" i="1"/>
  <c r="AP3738" i="1" s="1"/>
  <c r="AP3739" i="1" s="1"/>
  <c r="AO3737" i="1"/>
  <c r="AN3737" i="1"/>
  <c r="AQ3737" i="1" s="1"/>
  <c r="AL3737" i="1"/>
  <c r="AG3737" i="1"/>
  <c r="Y3737" i="1"/>
  <c r="T3737" i="1"/>
  <c r="H3737" i="1"/>
  <c r="AJ3726" i="1"/>
  <c r="AA3726" i="1"/>
  <c r="Q3726" i="1"/>
  <c r="AM3725" i="1"/>
  <c r="AK3725" i="1"/>
  <c r="AJ3725" i="1"/>
  <c r="AI3725" i="1"/>
  <c r="AH3725" i="1"/>
  <c r="AF3725" i="1"/>
  <c r="AE3725" i="1"/>
  <c r="AD3725" i="1"/>
  <c r="AD3726" i="1" s="1"/>
  <c r="AC3725" i="1"/>
  <c r="AB3725" i="1"/>
  <c r="AA3725" i="1"/>
  <c r="Z3725" i="1"/>
  <c r="X3725" i="1"/>
  <c r="W3725" i="1"/>
  <c r="V3725" i="1"/>
  <c r="U3725" i="1"/>
  <c r="S3725" i="1"/>
  <c r="R3725" i="1"/>
  <c r="Q3725" i="1"/>
  <c r="P3725" i="1"/>
  <c r="O3725" i="1"/>
  <c r="N3725" i="1"/>
  <c r="M3725" i="1"/>
  <c r="L3725" i="1"/>
  <c r="AY3724" i="1"/>
  <c r="AZ3724" i="1" s="1"/>
  <c r="AT3724" i="1"/>
  <c r="AP3724" i="1"/>
  <c r="AO3724" i="1"/>
  <c r="AU3724" i="1" s="1"/>
  <c r="AN3724" i="1"/>
  <c r="AQ3724" i="1" s="1"/>
  <c r="AR3724" i="1" s="1"/>
  <c r="AL3724" i="1"/>
  <c r="AG3724" i="1"/>
  <c r="Y3724" i="1"/>
  <c r="T3724" i="1"/>
  <c r="H3724" i="1"/>
  <c r="AY3723" i="1"/>
  <c r="AZ3723" i="1" s="1"/>
  <c r="AU3723" i="1"/>
  <c r="AT3723" i="1"/>
  <c r="AV3723" i="1" s="1"/>
  <c r="AW3723" i="1" s="1"/>
  <c r="AP3723" i="1"/>
  <c r="AO3723" i="1"/>
  <c r="AN3723" i="1"/>
  <c r="AQ3723" i="1" s="1"/>
  <c r="AL3723" i="1"/>
  <c r="AG3723" i="1"/>
  <c r="Y3723" i="1"/>
  <c r="T3723" i="1"/>
  <c r="H3723" i="1"/>
  <c r="AM3719" i="1"/>
  <c r="AK3719" i="1"/>
  <c r="AJ3719" i="1"/>
  <c r="AI3719" i="1"/>
  <c r="AI3726" i="1" s="1"/>
  <c r="AH3719" i="1"/>
  <c r="AF3719" i="1"/>
  <c r="AF3726" i="1" s="1"/>
  <c r="AE3719" i="1"/>
  <c r="AE3726" i="1" s="1"/>
  <c r="AD3719" i="1"/>
  <c r="AC3719" i="1"/>
  <c r="AB3719" i="1"/>
  <c r="AA3719" i="1"/>
  <c r="Z3719" i="1"/>
  <c r="Z3726" i="1" s="1"/>
  <c r="X3719" i="1"/>
  <c r="W3719" i="1"/>
  <c r="V3719" i="1"/>
  <c r="V3726" i="1" s="1"/>
  <c r="U3719" i="1"/>
  <c r="U3726" i="1" s="1"/>
  <c r="S3719" i="1"/>
  <c r="R3719" i="1"/>
  <c r="R3726" i="1" s="1"/>
  <c r="Q3719" i="1"/>
  <c r="P3719" i="1"/>
  <c r="O3719" i="1"/>
  <c r="O3726" i="1" s="1"/>
  <c r="N3719" i="1"/>
  <c r="N3726" i="1" s="1"/>
  <c r="M3719" i="1"/>
  <c r="L3719" i="1"/>
  <c r="L3726" i="1" s="1"/>
  <c r="AZ3718" i="1"/>
  <c r="AY3718" i="1"/>
  <c r="AT3718" i="1"/>
  <c r="AQ3718" i="1"/>
  <c r="AR3718" i="1" s="1"/>
  <c r="AS3718" i="1" s="1"/>
  <c r="AP3718" i="1"/>
  <c r="AO3718" i="1"/>
  <c r="AU3718" i="1" s="1"/>
  <c r="AV3718" i="1" s="1"/>
  <c r="AW3718" i="1" s="1"/>
  <c r="AN3718" i="1"/>
  <c r="AL3718" i="1"/>
  <c r="AG3718" i="1"/>
  <c r="Y3718" i="1"/>
  <c r="T3718" i="1"/>
  <c r="H3718" i="1"/>
  <c r="AZ3717" i="1"/>
  <c r="AY3717" i="1"/>
  <c r="AU3717" i="1"/>
  <c r="AT3717" i="1"/>
  <c r="AQ3717" i="1"/>
  <c r="AP3717" i="1"/>
  <c r="AO3717" i="1"/>
  <c r="AN3717" i="1"/>
  <c r="AL3717" i="1"/>
  <c r="AG3717" i="1"/>
  <c r="Y3717" i="1"/>
  <c r="T3717" i="1"/>
  <c r="H3717" i="1"/>
  <c r="AY3716" i="1"/>
  <c r="AZ3716" i="1" s="1"/>
  <c r="AT3716" i="1"/>
  <c r="AP3716" i="1"/>
  <c r="AO3716" i="1"/>
  <c r="AU3716" i="1" s="1"/>
  <c r="AN3716" i="1"/>
  <c r="AQ3716" i="1" s="1"/>
  <c r="AL3716" i="1"/>
  <c r="AG3716" i="1"/>
  <c r="Y3716" i="1"/>
  <c r="T3716" i="1"/>
  <c r="H3716" i="1"/>
  <c r="AZ3715" i="1"/>
  <c r="AY3715" i="1"/>
  <c r="AT3715" i="1"/>
  <c r="AP3715" i="1"/>
  <c r="AO3715" i="1"/>
  <c r="AU3715" i="1" s="1"/>
  <c r="AV3715" i="1" s="1"/>
  <c r="AW3715" i="1" s="1"/>
  <c r="AN3715" i="1"/>
  <c r="AQ3715" i="1" s="1"/>
  <c r="AL3715" i="1"/>
  <c r="AG3715" i="1"/>
  <c r="Y3715" i="1"/>
  <c r="T3715" i="1"/>
  <c r="H3715" i="1"/>
  <c r="AY3714" i="1"/>
  <c r="AZ3714" i="1" s="1"/>
  <c r="AT3714" i="1"/>
  <c r="AT3719" i="1" s="1"/>
  <c r="AP3714" i="1"/>
  <c r="AO3714" i="1"/>
  <c r="AU3714" i="1" s="1"/>
  <c r="AN3714" i="1"/>
  <c r="AQ3714" i="1" s="1"/>
  <c r="AR3714" i="1" s="1"/>
  <c r="AS3714" i="1" s="1"/>
  <c r="AL3714" i="1"/>
  <c r="AG3714" i="1"/>
  <c r="Y3714" i="1"/>
  <c r="T3714" i="1"/>
  <c r="H3714" i="1"/>
  <c r="AZ3713" i="1"/>
  <c r="AY3713" i="1"/>
  <c r="AT3713" i="1"/>
  <c r="AP3713" i="1"/>
  <c r="AO3713" i="1"/>
  <c r="AU3713" i="1" s="1"/>
  <c r="AN3713" i="1"/>
  <c r="AQ3713" i="1" s="1"/>
  <c r="AR3713" i="1" s="1"/>
  <c r="AS3713" i="1" s="1"/>
  <c r="AL3713" i="1"/>
  <c r="AG3713" i="1"/>
  <c r="Y3713" i="1"/>
  <c r="T3713" i="1"/>
  <c r="H3713" i="1"/>
  <c r="AY3711" i="1"/>
  <c r="AZ3711" i="1" s="1"/>
  <c r="AV3711" i="1"/>
  <c r="AW3711" i="1" s="1"/>
  <c r="AT3711" i="1"/>
  <c r="AP3711" i="1"/>
  <c r="AO3711" i="1"/>
  <c r="AU3711" i="1" s="1"/>
  <c r="AN3711" i="1"/>
  <c r="AQ3711" i="1" s="1"/>
  <c r="AL3711" i="1"/>
  <c r="AG3711" i="1"/>
  <c r="Y3711" i="1"/>
  <c r="T3711" i="1"/>
  <c r="H3711" i="1"/>
  <c r="AY3709" i="1"/>
  <c r="AZ3709" i="1" s="1"/>
  <c r="AU3709" i="1"/>
  <c r="AV3709" i="1" s="1"/>
  <c r="AT3709" i="1"/>
  <c r="AQ3709" i="1"/>
  <c r="AP3709" i="1"/>
  <c r="AO3709" i="1"/>
  <c r="AN3709" i="1"/>
  <c r="AL3709" i="1"/>
  <c r="AG3709" i="1"/>
  <c r="Y3709" i="1"/>
  <c r="T3709" i="1"/>
  <c r="H3709" i="1"/>
  <c r="AW3697" i="1"/>
  <c r="AV3697" i="1"/>
  <c r="AU3697" i="1"/>
  <c r="AT3697" i="1"/>
  <c r="AS3697" i="1"/>
  <c r="AR3697" i="1"/>
  <c r="AQ3697" i="1"/>
  <c r="AP3697" i="1"/>
  <c r="AO3697" i="1"/>
  <c r="AN3697" i="1"/>
  <c r="AM3697" i="1"/>
  <c r="AK3697" i="1"/>
  <c r="AJ3697" i="1"/>
  <c r="AI3697" i="1"/>
  <c r="AH3697" i="1"/>
  <c r="AF3697" i="1"/>
  <c r="AE3697" i="1"/>
  <c r="AD3697" i="1"/>
  <c r="AC3697" i="1"/>
  <c r="AB3697" i="1"/>
  <c r="AA3697" i="1"/>
  <c r="Z3697" i="1"/>
  <c r="X3697" i="1"/>
  <c r="W3697" i="1"/>
  <c r="V3697" i="1"/>
  <c r="U3697" i="1"/>
  <c r="S3697" i="1"/>
  <c r="R3697" i="1"/>
  <c r="Q3697" i="1"/>
  <c r="P3697" i="1"/>
  <c r="O3697" i="1"/>
  <c r="N3697" i="1"/>
  <c r="M3697" i="1"/>
  <c r="L3697" i="1"/>
  <c r="AB3689" i="1"/>
  <c r="X3689" i="1"/>
  <c r="V3689" i="1"/>
  <c r="R3689" i="1"/>
  <c r="AO3688" i="1"/>
  <c r="AM3688" i="1"/>
  <c r="AK3688" i="1"/>
  <c r="AJ3688" i="1"/>
  <c r="AI3688" i="1"/>
  <c r="AI3689" i="1" s="1"/>
  <c r="AH3688" i="1"/>
  <c r="AF3688" i="1"/>
  <c r="AF3689" i="1" s="1"/>
  <c r="AE3688" i="1"/>
  <c r="AD3688" i="1"/>
  <c r="AC3688" i="1"/>
  <c r="AB3688" i="1"/>
  <c r="AA3688" i="1"/>
  <c r="Z3688" i="1"/>
  <c r="X3688" i="1"/>
  <c r="W3688" i="1"/>
  <c r="V3688" i="1"/>
  <c r="U3688" i="1"/>
  <c r="U3689" i="1" s="1"/>
  <c r="S3688" i="1"/>
  <c r="R3688" i="1"/>
  <c r="Q3688" i="1"/>
  <c r="Q3689" i="1" s="1"/>
  <c r="P3688" i="1"/>
  <c r="O3688" i="1"/>
  <c r="N3688" i="1"/>
  <c r="M3688" i="1"/>
  <c r="L3688" i="1"/>
  <c r="AY3687" i="1"/>
  <c r="AZ3687" i="1" s="1"/>
  <c r="AT3687" i="1"/>
  <c r="AQ3687" i="1"/>
  <c r="AR3687" i="1" s="1"/>
  <c r="AS3687" i="1" s="1"/>
  <c r="AP3687" i="1"/>
  <c r="AO3687" i="1"/>
  <c r="AU3687" i="1" s="1"/>
  <c r="AN3687" i="1"/>
  <c r="AL3687" i="1"/>
  <c r="AG3687" i="1"/>
  <c r="Y3687" i="1"/>
  <c r="T3687" i="1"/>
  <c r="H3687" i="1"/>
  <c r="AY3686" i="1"/>
  <c r="AZ3686" i="1" s="1"/>
  <c r="AT3686" i="1"/>
  <c r="AV3686" i="1" s="1"/>
  <c r="AW3686" i="1" s="1"/>
  <c r="AP3686" i="1"/>
  <c r="AO3686" i="1"/>
  <c r="AU3686" i="1" s="1"/>
  <c r="AN3686" i="1"/>
  <c r="AQ3686" i="1" s="1"/>
  <c r="AR3686" i="1" s="1"/>
  <c r="AS3686" i="1" s="1"/>
  <c r="AL3686" i="1"/>
  <c r="AG3686" i="1"/>
  <c r="Y3686" i="1"/>
  <c r="T3686" i="1"/>
  <c r="H3686" i="1"/>
  <c r="AZ3685" i="1"/>
  <c r="AY3685" i="1"/>
  <c r="AU3685" i="1"/>
  <c r="AV3685" i="1" s="1"/>
  <c r="AW3685" i="1" s="1"/>
  <c r="AT3685" i="1"/>
  <c r="AQ3685" i="1"/>
  <c r="AP3685" i="1"/>
  <c r="AO3685" i="1"/>
  <c r="AN3685" i="1"/>
  <c r="AL3685" i="1"/>
  <c r="AG3685" i="1"/>
  <c r="Y3685" i="1"/>
  <c r="T3685" i="1"/>
  <c r="H3685" i="1"/>
  <c r="AY3684" i="1"/>
  <c r="AZ3684" i="1" s="1"/>
  <c r="AU3684" i="1"/>
  <c r="AT3684" i="1"/>
  <c r="AP3684" i="1"/>
  <c r="AO3684" i="1"/>
  <c r="AN3684" i="1"/>
  <c r="AL3684" i="1"/>
  <c r="AG3684" i="1"/>
  <c r="Y3684" i="1"/>
  <c r="T3684" i="1"/>
  <c r="H3684" i="1"/>
  <c r="AM3680" i="1"/>
  <c r="AM3689" i="1" s="1"/>
  <c r="AK3680" i="1"/>
  <c r="AJ3680" i="1"/>
  <c r="AJ3689" i="1" s="1"/>
  <c r="AI3680" i="1"/>
  <c r="AH3680" i="1"/>
  <c r="AH3689" i="1" s="1"/>
  <c r="AF3680" i="1"/>
  <c r="AE3680" i="1"/>
  <c r="AD3680" i="1"/>
  <c r="AC3680" i="1"/>
  <c r="AB3680" i="1"/>
  <c r="AA3680" i="1"/>
  <c r="AA3689" i="1" s="1"/>
  <c r="Z3680" i="1"/>
  <c r="X3680" i="1"/>
  <c r="W3680" i="1"/>
  <c r="V3680" i="1"/>
  <c r="U3680" i="1"/>
  <c r="S3680" i="1"/>
  <c r="S3689" i="1" s="1"/>
  <c r="R3680" i="1"/>
  <c r="Q3680" i="1"/>
  <c r="P3680" i="1"/>
  <c r="O3680" i="1"/>
  <c r="N3680" i="1"/>
  <c r="N3689" i="1" s="1"/>
  <c r="M3680" i="1"/>
  <c r="M3689" i="1" s="1"/>
  <c r="L3680" i="1"/>
  <c r="AY3679" i="1"/>
  <c r="AZ3679" i="1" s="1"/>
  <c r="AT3679" i="1"/>
  <c r="AP3679" i="1"/>
  <c r="AO3679" i="1"/>
  <c r="AU3679" i="1" s="1"/>
  <c r="AV3679" i="1" s="1"/>
  <c r="AW3679" i="1" s="1"/>
  <c r="AN3679" i="1"/>
  <c r="AQ3679" i="1" s="1"/>
  <c r="AL3679" i="1"/>
  <c r="AG3679" i="1"/>
  <c r="Y3679" i="1"/>
  <c r="T3679" i="1"/>
  <c r="H3679" i="1"/>
  <c r="AZ3678" i="1"/>
  <c r="AY3678" i="1"/>
  <c r="AT3678" i="1"/>
  <c r="AQ3678" i="1"/>
  <c r="AR3678" i="1" s="1"/>
  <c r="AS3678" i="1" s="1"/>
  <c r="AP3678" i="1"/>
  <c r="AO3678" i="1"/>
  <c r="AU3678" i="1" s="1"/>
  <c r="AN3678" i="1"/>
  <c r="AL3678" i="1"/>
  <c r="AG3678" i="1"/>
  <c r="Y3678" i="1"/>
  <c r="T3678" i="1"/>
  <c r="H3678" i="1"/>
  <c r="AY3677" i="1"/>
  <c r="AZ3677" i="1" s="1"/>
  <c r="AU3677" i="1"/>
  <c r="AT3677" i="1"/>
  <c r="AP3677" i="1"/>
  <c r="AR3677" i="1" s="1"/>
  <c r="AS3677" i="1" s="1"/>
  <c r="AO3677" i="1"/>
  <c r="AN3677" i="1"/>
  <c r="AQ3677" i="1" s="1"/>
  <c r="AL3677" i="1"/>
  <c r="AG3677" i="1"/>
  <c r="Y3677" i="1"/>
  <c r="T3677" i="1"/>
  <c r="H3677" i="1"/>
  <c r="AY3676" i="1"/>
  <c r="AZ3676" i="1" s="1"/>
  <c r="AT3676" i="1"/>
  <c r="AP3676" i="1"/>
  <c r="AO3676" i="1"/>
  <c r="AU3676" i="1" s="1"/>
  <c r="AN3676" i="1"/>
  <c r="AQ3676" i="1" s="1"/>
  <c r="AR3676" i="1" s="1"/>
  <c r="AS3676" i="1" s="1"/>
  <c r="AL3676" i="1"/>
  <c r="AG3676" i="1"/>
  <c r="Y3676" i="1"/>
  <c r="T3676" i="1"/>
  <c r="H3676" i="1"/>
  <c r="AY3675" i="1"/>
  <c r="AZ3675" i="1" s="1"/>
  <c r="AT3675" i="1"/>
  <c r="AV3675" i="1" s="1"/>
  <c r="AW3675" i="1" s="1"/>
  <c r="AP3675" i="1"/>
  <c r="AO3675" i="1"/>
  <c r="AU3675" i="1" s="1"/>
  <c r="AN3675" i="1"/>
  <c r="AQ3675" i="1" s="1"/>
  <c r="AL3675" i="1"/>
  <c r="AG3675" i="1"/>
  <c r="Y3675" i="1"/>
  <c r="T3675" i="1"/>
  <c r="H3675" i="1"/>
  <c r="AY3674" i="1"/>
  <c r="AZ3674" i="1" s="1"/>
  <c r="AT3674" i="1"/>
  <c r="AP3674" i="1"/>
  <c r="AO3674" i="1"/>
  <c r="AU3674" i="1" s="1"/>
  <c r="AV3674" i="1" s="1"/>
  <c r="AW3674" i="1" s="1"/>
  <c r="AN3674" i="1"/>
  <c r="AQ3674" i="1" s="1"/>
  <c r="AR3674" i="1" s="1"/>
  <c r="AS3674" i="1" s="1"/>
  <c r="AL3674" i="1"/>
  <c r="AG3674" i="1"/>
  <c r="Y3674" i="1"/>
  <c r="T3674" i="1"/>
  <c r="H3674" i="1"/>
  <c r="AY3673" i="1"/>
  <c r="AZ3673" i="1" s="1"/>
  <c r="AT3673" i="1"/>
  <c r="AP3673" i="1"/>
  <c r="AO3673" i="1"/>
  <c r="AU3673" i="1" s="1"/>
  <c r="AV3673" i="1" s="1"/>
  <c r="AW3673" i="1" s="1"/>
  <c r="AN3673" i="1"/>
  <c r="AQ3673" i="1" s="1"/>
  <c r="AR3673" i="1" s="1"/>
  <c r="AS3673" i="1" s="1"/>
  <c r="AL3673" i="1"/>
  <c r="AG3673" i="1"/>
  <c r="Y3673" i="1"/>
  <c r="T3673" i="1"/>
  <c r="H3673" i="1"/>
  <c r="AY3672" i="1"/>
  <c r="AZ3672" i="1" s="1"/>
  <c r="AT3672" i="1"/>
  <c r="AP3672" i="1"/>
  <c r="AO3672" i="1"/>
  <c r="AU3672" i="1" s="1"/>
  <c r="AV3672" i="1" s="1"/>
  <c r="AW3672" i="1" s="1"/>
  <c r="AN3672" i="1"/>
  <c r="AQ3672" i="1" s="1"/>
  <c r="AL3672" i="1"/>
  <c r="AG3672" i="1"/>
  <c r="Y3672" i="1"/>
  <c r="T3672" i="1"/>
  <c r="H3672" i="1"/>
  <c r="AZ3671" i="1"/>
  <c r="AY3671" i="1"/>
  <c r="AT3671" i="1"/>
  <c r="AQ3671" i="1"/>
  <c r="AP3671" i="1"/>
  <c r="AO3671" i="1"/>
  <c r="AU3671" i="1" s="1"/>
  <c r="AV3671" i="1" s="1"/>
  <c r="AW3671" i="1" s="1"/>
  <c r="AN3671" i="1"/>
  <c r="AL3671" i="1"/>
  <c r="AG3671" i="1"/>
  <c r="Y3671" i="1"/>
  <c r="T3671" i="1"/>
  <c r="H3671" i="1"/>
  <c r="AY3670" i="1"/>
  <c r="AZ3670" i="1" s="1"/>
  <c r="AT3670" i="1"/>
  <c r="AP3670" i="1"/>
  <c r="AO3670" i="1"/>
  <c r="AU3670" i="1" s="1"/>
  <c r="AV3670" i="1" s="1"/>
  <c r="AW3670" i="1" s="1"/>
  <c r="AN3670" i="1"/>
  <c r="AQ3670" i="1" s="1"/>
  <c r="AR3670" i="1" s="1"/>
  <c r="AS3670" i="1" s="1"/>
  <c r="AL3670" i="1"/>
  <c r="AG3670" i="1"/>
  <c r="Y3670" i="1"/>
  <c r="T3670" i="1"/>
  <c r="H3670" i="1"/>
  <c r="AZ3669" i="1"/>
  <c r="AY3669" i="1"/>
  <c r="AT3669" i="1"/>
  <c r="AP3669" i="1"/>
  <c r="AO3669" i="1"/>
  <c r="AU3669" i="1" s="1"/>
  <c r="AV3669" i="1" s="1"/>
  <c r="AW3669" i="1" s="1"/>
  <c r="AN3669" i="1"/>
  <c r="AQ3669" i="1" s="1"/>
  <c r="AL3669" i="1"/>
  <c r="AG3669" i="1"/>
  <c r="Y3669" i="1"/>
  <c r="T3669" i="1"/>
  <c r="H3669" i="1"/>
  <c r="AZ3668" i="1"/>
  <c r="AY3668" i="1"/>
  <c r="AT3668" i="1"/>
  <c r="AQ3668" i="1"/>
  <c r="AR3668" i="1" s="1"/>
  <c r="AS3668" i="1" s="1"/>
  <c r="AP3668" i="1"/>
  <c r="AO3668" i="1"/>
  <c r="AU3668" i="1" s="1"/>
  <c r="AV3668" i="1" s="1"/>
  <c r="AW3668" i="1" s="1"/>
  <c r="AN3668" i="1"/>
  <c r="AL3668" i="1"/>
  <c r="AG3668" i="1"/>
  <c r="Y3668" i="1"/>
  <c r="T3668" i="1"/>
  <c r="H3668" i="1"/>
  <c r="AZ3667" i="1"/>
  <c r="AY3667" i="1"/>
  <c r="AT3667" i="1"/>
  <c r="AR3667" i="1"/>
  <c r="AS3667" i="1" s="1"/>
  <c r="AP3667" i="1"/>
  <c r="AO3667" i="1"/>
  <c r="AU3667" i="1" s="1"/>
  <c r="AN3667" i="1"/>
  <c r="AQ3667" i="1" s="1"/>
  <c r="AL3667" i="1"/>
  <c r="AG3667" i="1"/>
  <c r="Y3667" i="1"/>
  <c r="T3667" i="1"/>
  <c r="H3667" i="1"/>
  <c r="AZ3666" i="1"/>
  <c r="AY3666" i="1"/>
  <c r="AU3666" i="1"/>
  <c r="AV3666" i="1" s="1"/>
  <c r="AW3666" i="1" s="1"/>
  <c r="AT3666" i="1"/>
  <c r="AP3666" i="1"/>
  <c r="AO3666" i="1"/>
  <c r="AN3666" i="1"/>
  <c r="AQ3666" i="1" s="1"/>
  <c r="AL3666" i="1"/>
  <c r="AG3666" i="1"/>
  <c r="Y3666" i="1"/>
  <c r="T3666" i="1"/>
  <c r="H3666" i="1"/>
  <c r="AY3665" i="1"/>
  <c r="AZ3665" i="1" s="1"/>
  <c r="AT3665" i="1"/>
  <c r="AP3665" i="1"/>
  <c r="AO3665" i="1"/>
  <c r="AU3665" i="1" s="1"/>
  <c r="AV3665" i="1" s="1"/>
  <c r="AW3665" i="1" s="1"/>
  <c r="AN3665" i="1"/>
  <c r="AQ3665" i="1" s="1"/>
  <c r="AL3665" i="1"/>
  <c r="AG3665" i="1"/>
  <c r="Y3665" i="1"/>
  <c r="T3665" i="1"/>
  <c r="H3665" i="1"/>
  <c r="AY3664" i="1"/>
  <c r="AZ3664" i="1" s="1"/>
  <c r="AT3664" i="1"/>
  <c r="AP3664" i="1"/>
  <c r="AO3664" i="1"/>
  <c r="AU3664" i="1" s="1"/>
  <c r="AV3664" i="1" s="1"/>
  <c r="AW3664" i="1" s="1"/>
  <c r="AN3664" i="1"/>
  <c r="AQ3664" i="1" s="1"/>
  <c r="AR3664" i="1" s="1"/>
  <c r="AS3664" i="1" s="1"/>
  <c r="AL3664" i="1"/>
  <c r="AG3664" i="1"/>
  <c r="Y3664" i="1"/>
  <c r="T3664" i="1"/>
  <c r="H3664" i="1"/>
  <c r="AY3663" i="1"/>
  <c r="AZ3663" i="1" s="1"/>
  <c r="AT3663" i="1"/>
  <c r="AQ3663" i="1"/>
  <c r="AR3663" i="1" s="1"/>
  <c r="AS3663" i="1" s="1"/>
  <c r="AP3663" i="1"/>
  <c r="AO3663" i="1"/>
  <c r="AU3663" i="1" s="1"/>
  <c r="AV3663" i="1" s="1"/>
  <c r="AW3663" i="1" s="1"/>
  <c r="AN3663" i="1"/>
  <c r="AL3663" i="1"/>
  <c r="AG3663" i="1"/>
  <c r="Y3663" i="1"/>
  <c r="T3663" i="1"/>
  <c r="H3663" i="1"/>
  <c r="AZ3662" i="1"/>
  <c r="AY3662" i="1"/>
  <c r="AT3662" i="1"/>
  <c r="AP3662" i="1"/>
  <c r="AO3662" i="1"/>
  <c r="AU3662" i="1" s="1"/>
  <c r="AV3662" i="1" s="1"/>
  <c r="AW3662" i="1" s="1"/>
  <c r="AN3662" i="1"/>
  <c r="AQ3662" i="1" s="1"/>
  <c r="AL3662" i="1"/>
  <c r="AG3662" i="1"/>
  <c r="Y3662" i="1"/>
  <c r="T3662" i="1"/>
  <c r="H3662" i="1"/>
  <c r="AY3661" i="1"/>
  <c r="AZ3661" i="1" s="1"/>
  <c r="AT3661" i="1"/>
  <c r="AP3661" i="1"/>
  <c r="AR3661" i="1" s="1"/>
  <c r="AS3661" i="1" s="1"/>
  <c r="AO3661" i="1"/>
  <c r="AU3661" i="1" s="1"/>
  <c r="AV3661" i="1" s="1"/>
  <c r="AW3661" i="1" s="1"/>
  <c r="AN3661" i="1"/>
  <c r="AQ3661" i="1" s="1"/>
  <c r="AL3661" i="1"/>
  <c r="AG3661" i="1"/>
  <c r="Y3661" i="1"/>
  <c r="T3661" i="1"/>
  <c r="H3661" i="1"/>
  <c r="AY3660" i="1"/>
  <c r="AZ3660" i="1" s="1"/>
  <c r="AT3660" i="1"/>
  <c r="AQ3660" i="1"/>
  <c r="AR3660" i="1" s="1"/>
  <c r="AS3660" i="1" s="1"/>
  <c r="AP3660" i="1"/>
  <c r="AO3660" i="1"/>
  <c r="AU3660" i="1" s="1"/>
  <c r="AN3660" i="1"/>
  <c r="AL3660" i="1"/>
  <c r="AG3660" i="1"/>
  <c r="Y3660" i="1"/>
  <c r="T3660" i="1"/>
  <c r="H3660" i="1"/>
  <c r="AY3659" i="1"/>
  <c r="AZ3659" i="1" s="1"/>
  <c r="AT3659" i="1"/>
  <c r="AQ3659" i="1"/>
  <c r="AP3659" i="1"/>
  <c r="AO3659" i="1"/>
  <c r="AU3659" i="1" s="1"/>
  <c r="AN3659" i="1"/>
  <c r="AL3659" i="1"/>
  <c r="AG3659" i="1"/>
  <c r="Y3659" i="1"/>
  <c r="T3659" i="1"/>
  <c r="H3659" i="1"/>
  <c r="AZ3658" i="1"/>
  <c r="AY3658" i="1"/>
  <c r="AT3658" i="1"/>
  <c r="AQ3658" i="1"/>
  <c r="AR3658" i="1" s="1"/>
  <c r="AS3658" i="1" s="1"/>
  <c r="AP3658" i="1"/>
  <c r="AO3658" i="1"/>
  <c r="AU3658" i="1" s="1"/>
  <c r="AV3658" i="1" s="1"/>
  <c r="AW3658" i="1" s="1"/>
  <c r="AN3658" i="1"/>
  <c r="AL3658" i="1"/>
  <c r="AG3658" i="1"/>
  <c r="Y3658" i="1"/>
  <c r="T3658" i="1"/>
  <c r="H3658" i="1"/>
  <c r="AZ3657" i="1"/>
  <c r="AY3657" i="1"/>
  <c r="AT3657" i="1"/>
  <c r="AP3657" i="1"/>
  <c r="AO3657" i="1"/>
  <c r="AU3657" i="1" s="1"/>
  <c r="AV3657" i="1" s="1"/>
  <c r="AW3657" i="1" s="1"/>
  <c r="AN3657" i="1"/>
  <c r="AQ3657" i="1" s="1"/>
  <c r="AL3657" i="1"/>
  <c r="AG3657" i="1"/>
  <c r="Y3657" i="1"/>
  <c r="T3657" i="1"/>
  <c r="H3657" i="1"/>
  <c r="AY3656" i="1"/>
  <c r="AZ3656" i="1" s="1"/>
  <c r="AT3656" i="1"/>
  <c r="AQ3656" i="1"/>
  <c r="AP3656" i="1"/>
  <c r="AR3656" i="1" s="1"/>
  <c r="AS3656" i="1" s="1"/>
  <c r="AO3656" i="1"/>
  <c r="AU3656" i="1" s="1"/>
  <c r="AV3656" i="1" s="1"/>
  <c r="AW3656" i="1" s="1"/>
  <c r="AN3656" i="1"/>
  <c r="AL3656" i="1"/>
  <c r="AG3656" i="1"/>
  <c r="Y3656" i="1"/>
  <c r="T3656" i="1"/>
  <c r="H3656" i="1"/>
  <c r="AY3655" i="1"/>
  <c r="AZ3655" i="1" s="1"/>
  <c r="AU3655" i="1"/>
  <c r="AV3655" i="1" s="1"/>
  <c r="AW3655" i="1" s="1"/>
  <c r="AT3655" i="1"/>
  <c r="AP3655" i="1"/>
  <c r="AO3655" i="1"/>
  <c r="AN3655" i="1"/>
  <c r="AQ3655" i="1" s="1"/>
  <c r="AR3655" i="1" s="1"/>
  <c r="AS3655" i="1" s="1"/>
  <c r="AL3655" i="1"/>
  <c r="AG3655" i="1"/>
  <c r="Y3655" i="1"/>
  <c r="T3655" i="1"/>
  <c r="H3655" i="1"/>
  <c r="AZ3654" i="1"/>
  <c r="AY3654" i="1"/>
  <c r="AU3654" i="1"/>
  <c r="AT3654" i="1"/>
  <c r="AP3654" i="1"/>
  <c r="AO3654" i="1"/>
  <c r="AN3654" i="1"/>
  <c r="AQ3654" i="1" s="1"/>
  <c r="AL3654" i="1"/>
  <c r="AG3654" i="1"/>
  <c r="Y3654" i="1"/>
  <c r="T3654" i="1"/>
  <c r="H3654" i="1"/>
  <c r="AZ3653" i="1"/>
  <c r="AY3653" i="1"/>
  <c r="AT3653" i="1"/>
  <c r="AP3653" i="1"/>
  <c r="AO3653" i="1"/>
  <c r="AU3653" i="1" s="1"/>
  <c r="AN3653" i="1"/>
  <c r="AQ3653" i="1" s="1"/>
  <c r="AR3653" i="1" s="1"/>
  <c r="AS3653" i="1" s="1"/>
  <c r="AL3653" i="1"/>
  <c r="AG3653" i="1"/>
  <c r="Y3653" i="1"/>
  <c r="T3653" i="1"/>
  <c r="H3653" i="1"/>
  <c r="AM3648" i="1"/>
  <c r="AK3648" i="1"/>
  <c r="AJ3648" i="1"/>
  <c r="AI3648" i="1"/>
  <c r="AH3648" i="1"/>
  <c r="AF3648" i="1"/>
  <c r="AE3648" i="1"/>
  <c r="AD3648" i="1"/>
  <c r="AC3648" i="1"/>
  <c r="AB3648" i="1"/>
  <c r="AA3648" i="1"/>
  <c r="Z3648" i="1"/>
  <c r="X3648" i="1"/>
  <c r="W3648" i="1"/>
  <c r="V3648" i="1"/>
  <c r="U3648" i="1"/>
  <c r="S3648" i="1"/>
  <c r="R3648" i="1"/>
  <c r="Q3648" i="1"/>
  <c r="P3648" i="1"/>
  <c r="O3648" i="1"/>
  <c r="N3648" i="1"/>
  <c r="M3648" i="1"/>
  <c r="L3648" i="1"/>
  <c r="AM3642" i="1"/>
  <c r="AK3642" i="1"/>
  <c r="AJ3642" i="1"/>
  <c r="AI3642" i="1"/>
  <c r="AH3642" i="1"/>
  <c r="AF3642" i="1"/>
  <c r="AE3642" i="1"/>
  <c r="AD3642" i="1"/>
  <c r="AC3642" i="1"/>
  <c r="AB3642" i="1"/>
  <c r="AA3642" i="1"/>
  <c r="Z3642" i="1"/>
  <c r="Z3643" i="1" s="1"/>
  <c r="X3642" i="1"/>
  <c r="W3642" i="1"/>
  <c r="V3642" i="1"/>
  <c r="U3642" i="1"/>
  <c r="S3642" i="1"/>
  <c r="R3642" i="1"/>
  <c r="Q3642" i="1"/>
  <c r="P3642" i="1"/>
  <c r="O3642" i="1"/>
  <c r="N3642" i="1"/>
  <c r="M3642" i="1"/>
  <c r="L3642" i="1"/>
  <c r="L3643" i="1" s="1"/>
  <c r="AZ3641" i="1"/>
  <c r="AY3641" i="1"/>
  <c r="AT3641" i="1"/>
  <c r="AP3641" i="1"/>
  <c r="AO3641" i="1"/>
  <c r="AU3641" i="1" s="1"/>
  <c r="AV3641" i="1" s="1"/>
  <c r="AW3641" i="1" s="1"/>
  <c r="AN3641" i="1"/>
  <c r="AQ3641" i="1" s="1"/>
  <c r="AL3641" i="1"/>
  <c r="AG3641" i="1"/>
  <c r="Y3641" i="1"/>
  <c r="T3641" i="1"/>
  <c r="H3641" i="1"/>
  <c r="AZ3640" i="1"/>
  <c r="AY3640" i="1"/>
  <c r="AT3640" i="1"/>
  <c r="AP3640" i="1"/>
  <c r="AO3640" i="1"/>
  <c r="AU3640" i="1" s="1"/>
  <c r="AN3640" i="1"/>
  <c r="AQ3640" i="1" s="1"/>
  <c r="AR3640" i="1" s="1"/>
  <c r="AS3640" i="1" s="1"/>
  <c r="AL3640" i="1"/>
  <c r="AG3640" i="1"/>
  <c r="Y3640" i="1"/>
  <c r="T3640" i="1"/>
  <c r="H3640" i="1"/>
  <c r="AZ3639" i="1"/>
  <c r="AY3639" i="1"/>
  <c r="AT3639" i="1"/>
  <c r="AP3639" i="1"/>
  <c r="AO3639" i="1"/>
  <c r="AU3639" i="1" s="1"/>
  <c r="AN3639" i="1"/>
  <c r="AQ3639" i="1" s="1"/>
  <c r="AR3639" i="1" s="1"/>
  <c r="AS3639" i="1" s="1"/>
  <c r="AL3639" i="1"/>
  <c r="AG3639" i="1"/>
  <c r="Y3639" i="1"/>
  <c r="T3639" i="1"/>
  <c r="H3639" i="1"/>
  <c r="AY3638" i="1"/>
  <c r="AZ3638" i="1" s="1"/>
  <c r="AU3638" i="1"/>
  <c r="AT3638" i="1"/>
  <c r="AP3638" i="1"/>
  <c r="AO3638" i="1"/>
  <c r="AN3638" i="1"/>
  <c r="AQ3638" i="1" s="1"/>
  <c r="AL3638" i="1"/>
  <c r="AG3638" i="1"/>
  <c r="Y3638" i="1"/>
  <c r="T3638" i="1"/>
  <c r="H3638" i="1"/>
  <c r="AY3637" i="1"/>
  <c r="AZ3637" i="1" s="1"/>
  <c r="AU3637" i="1"/>
  <c r="AV3637" i="1" s="1"/>
  <c r="AW3637" i="1" s="1"/>
  <c r="AT3637" i="1"/>
  <c r="AP3637" i="1"/>
  <c r="AO3637" i="1"/>
  <c r="AN3637" i="1"/>
  <c r="AQ3637" i="1" s="1"/>
  <c r="AL3637" i="1"/>
  <c r="AG3637" i="1"/>
  <c r="Y3637" i="1"/>
  <c r="T3637" i="1"/>
  <c r="H3637" i="1"/>
  <c r="AY3636" i="1"/>
  <c r="AZ3636" i="1" s="1"/>
  <c r="AV3636" i="1"/>
  <c r="AW3636" i="1" s="1"/>
  <c r="AU3636" i="1"/>
  <c r="AT3636" i="1"/>
  <c r="AP3636" i="1"/>
  <c r="AO3636" i="1"/>
  <c r="AN3636" i="1"/>
  <c r="AQ3636" i="1" s="1"/>
  <c r="AL3636" i="1"/>
  <c r="AG3636" i="1"/>
  <c r="Y3636" i="1"/>
  <c r="T3636" i="1"/>
  <c r="H3636" i="1"/>
  <c r="AY3635" i="1"/>
  <c r="AZ3635" i="1" s="1"/>
  <c r="AU3635" i="1"/>
  <c r="AT3635" i="1"/>
  <c r="AP3635" i="1"/>
  <c r="AO3635" i="1"/>
  <c r="AN3635" i="1"/>
  <c r="AL3635" i="1"/>
  <c r="AG3635" i="1"/>
  <c r="Y3635" i="1"/>
  <c r="T3635" i="1"/>
  <c r="H3635" i="1"/>
  <c r="AY3634" i="1"/>
  <c r="AZ3634" i="1" s="1"/>
  <c r="AU3634" i="1"/>
  <c r="AT3634" i="1"/>
  <c r="AS3634" i="1"/>
  <c r="AP3634" i="1"/>
  <c r="AO3634" i="1"/>
  <c r="AN3634" i="1"/>
  <c r="AQ3634" i="1" s="1"/>
  <c r="AR3634" i="1" s="1"/>
  <c r="AL3634" i="1"/>
  <c r="AG3634" i="1"/>
  <c r="Y3634" i="1"/>
  <c r="T3634" i="1"/>
  <c r="H3634" i="1"/>
  <c r="AM3630" i="1"/>
  <c r="AK3630" i="1"/>
  <c r="AK3643" i="1" s="1"/>
  <c r="AJ3630" i="1"/>
  <c r="AJ3643" i="1" s="1"/>
  <c r="AI3630" i="1"/>
  <c r="AH3630" i="1"/>
  <c r="AF3630" i="1"/>
  <c r="AE3630" i="1"/>
  <c r="AD3630" i="1"/>
  <c r="AC3630" i="1"/>
  <c r="AC3643" i="1" s="1"/>
  <c r="AB3630" i="1"/>
  <c r="AB3643" i="1" s="1"/>
  <c r="AA3630" i="1"/>
  <c r="AA3643" i="1" s="1"/>
  <c r="Z3630" i="1"/>
  <c r="X3630" i="1"/>
  <c r="W3630" i="1"/>
  <c r="W3643" i="1" s="1"/>
  <c r="V3630" i="1"/>
  <c r="U3630" i="1"/>
  <c r="U3643" i="1" s="1"/>
  <c r="S3630" i="1"/>
  <c r="R3630" i="1"/>
  <c r="Q3630" i="1"/>
  <c r="P3630" i="1"/>
  <c r="O3630" i="1"/>
  <c r="O3643" i="1" s="1"/>
  <c r="N3630" i="1"/>
  <c r="M3630" i="1"/>
  <c r="M3643" i="1" s="1"/>
  <c r="L3630" i="1"/>
  <c r="AY3629" i="1"/>
  <c r="AZ3629" i="1" s="1"/>
  <c r="AT3629" i="1"/>
  <c r="AQ3629" i="1"/>
  <c r="AR3629" i="1" s="1"/>
  <c r="AS3629" i="1" s="1"/>
  <c r="AP3629" i="1"/>
  <c r="AO3629" i="1"/>
  <c r="AU3629" i="1" s="1"/>
  <c r="AN3629" i="1"/>
  <c r="AL3629" i="1"/>
  <c r="AG3629" i="1"/>
  <c r="Y3629" i="1"/>
  <c r="T3629" i="1"/>
  <c r="H3629" i="1"/>
  <c r="AY3628" i="1"/>
  <c r="AZ3628" i="1" s="1"/>
  <c r="AT3628" i="1"/>
  <c r="AR3628" i="1"/>
  <c r="AS3628" i="1" s="1"/>
  <c r="AQ3628" i="1"/>
  <c r="AP3628" i="1"/>
  <c r="AO3628" i="1"/>
  <c r="AU3628" i="1" s="1"/>
  <c r="AV3628" i="1" s="1"/>
  <c r="AW3628" i="1" s="1"/>
  <c r="AN3628" i="1"/>
  <c r="AL3628" i="1"/>
  <c r="AG3628" i="1"/>
  <c r="Y3628" i="1"/>
  <c r="T3628" i="1"/>
  <c r="H3628" i="1"/>
  <c r="AY3627" i="1"/>
  <c r="AZ3627" i="1" s="1"/>
  <c r="AU3627" i="1"/>
  <c r="AV3627" i="1" s="1"/>
  <c r="AW3627" i="1" s="1"/>
  <c r="AT3627" i="1"/>
  <c r="AP3627" i="1"/>
  <c r="AO3627" i="1"/>
  <c r="AN3627" i="1"/>
  <c r="AQ3627" i="1" s="1"/>
  <c r="AL3627" i="1"/>
  <c r="AG3627" i="1"/>
  <c r="Y3627" i="1"/>
  <c r="T3627" i="1"/>
  <c r="H3627" i="1"/>
  <c r="AZ3626" i="1"/>
  <c r="AY3626" i="1"/>
  <c r="AT3626" i="1"/>
  <c r="AP3626" i="1"/>
  <c r="AO3626" i="1"/>
  <c r="AU3626" i="1" s="1"/>
  <c r="AV3626" i="1" s="1"/>
  <c r="AW3626" i="1" s="1"/>
  <c r="AN3626" i="1"/>
  <c r="AQ3626" i="1" s="1"/>
  <c r="AL3626" i="1"/>
  <c r="AG3626" i="1"/>
  <c r="Y3626" i="1"/>
  <c r="T3626" i="1"/>
  <c r="H3626" i="1"/>
  <c r="AY3625" i="1"/>
  <c r="AZ3625" i="1" s="1"/>
  <c r="AU3625" i="1"/>
  <c r="AT3625" i="1"/>
  <c r="AP3625" i="1"/>
  <c r="AO3625" i="1"/>
  <c r="AN3625" i="1"/>
  <c r="AQ3625" i="1" s="1"/>
  <c r="AR3625" i="1" s="1"/>
  <c r="AS3625" i="1" s="1"/>
  <c r="AL3625" i="1"/>
  <c r="AG3625" i="1"/>
  <c r="Y3625" i="1"/>
  <c r="T3625" i="1"/>
  <c r="H3625" i="1"/>
  <c r="AY3624" i="1"/>
  <c r="AZ3624" i="1" s="1"/>
  <c r="AU3624" i="1"/>
  <c r="AV3624" i="1" s="1"/>
  <c r="AW3624" i="1" s="1"/>
  <c r="AT3624" i="1"/>
  <c r="AP3624" i="1"/>
  <c r="AO3624" i="1"/>
  <c r="AN3624" i="1"/>
  <c r="AQ3624" i="1" s="1"/>
  <c r="AL3624" i="1"/>
  <c r="AG3624" i="1"/>
  <c r="Y3624" i="1"/>
  <c r="T3624" i="1"/>
  <c r="H3624" i="1"/>
  <c r="AY3623" i="1"/>
  <c r="AZ3623" i="1" s="1"/>
  <c r="AU3623" i="1"/>
  <c r="AV3623" i="1" s="1"/>
  <c r="AW3623" i="1" s="1"/>
  <c r="AT3623" i="1"/>
  <c r="AQ3623" i="1"/>
  <c r="AP3623" i="1"/>
  <c r="AO3623" i="1"/>
  <c r="AN3623" i="1"/>
  <c r="AL3623" i="1"/>
  <c r="AG3623" i="1"/>
  <c r="Y3623" i="1"/>
  <c r="T3623" i="1"/>
  <c r="H3623" i="1"/>
  <c r="AY3622" i="1"/>
  <c r="AZ3622" i="1" s="1"/>
  <c r="AU3622" i="1"/>
  <c r="AV3622" i="1" s="1"/>
  <c r="AW3622" i="1" s="1"/>
  <c r="AT3622" i="1"/>
  <c r="AP3622" i="1"/>
  <c r="AO3622" i="1"/>
  <c r="AN3622" i="1"/>
  <c r="AQ3622" i="1" s="1"/>
  <c r="AR3622" i="1" s="1"/>
  <c r="AS3622" i="1" s="1"/>
  <c r="AL3622" i="1"/>
  <c r="AG3622" i="1"/>
  <c r="Y3622" i="1"/>
  <c r="T3622" i="1"/>
  <c r="H3622" i="1"/>
  <c r="AY3621" i="1"/>
  <c r="AZ3621" i="1" s="1"/>
  <c r="AU3621" i="1"/>
  <c r="AV3621" i="1" s="1"/>
  <c r="AW3621" i="1" s="1"/>
  <c r="AT3621" i="1"/>
  <c r="AP3621" i="1"/>
  <c r="AO3621" i="1"/>
  <c r="AN3621" i="1"/>
  <c r="AQ3621" i="1" s="1"/>
  <c r="AR3621" i="1" s="1"/>
  <c r="AS3621" i="1" s="1"/>
  <c r="AL3621" i="1"/>
  <c r="AG3621" i="1"/>
  <c r="Y3621" i="1"/>
  <c r="T3621" i="1"/>
  <c r="H3621" i="1"/>
  <c r="AY3620" i="1"/>
  <c r="AZ3620" i="1" s="1"/>
  <c r="AU3620" i="1"/>
  <c r="AT3620" i="1"/>
  <c r="AP3620" i="1"/>
  <c r="AO3620" i="1"/>
  <c r="AN3620" i="1"/>
  <c r="AQ3620" i="1" s="1"/>
  <c r="AL3620" i="1"/>
  <c r="AG3620" i="1"/>
  <c r="Y3620" i="1"/>
  <c r="T3620" i="1"/>
  <c r="H3620" i="1"/>
  <c r="AY3619" i="1"/>
  <c r="AZ3619" i="1" s="1"/>
  <c r="AV3619" i="1"/>
  <c r="AW3619" i="1" s="1"/>
  <c r="AT3619" i="1"/>
  <c r="AP3619" i="1"/>
  <c r="AO3619" i="1"/>
  <c r="AU3619" i="1" s="1"/>
  <c r="AN3619" i="1"/>
  <c r="AQ3619" i="1" s="1"/>
  <c r="AL3619" i="1"/>
  <c r="AG3619" i="1"/>
  <c r="Y3619" i="1"/>
  <c r="T3619" i="1"/>
  <c r="H3619" i="1"/>
  <c r="AY3618" i="1"/>
  <c r="AZ3618" i="1" s="1"/>
  <c r="AV3618" i="1"/>
  <c r="AW3618" i="1" s="1"/>
  <c r="AT3618" i="1"/>
  <c r="AQ3618" i="1"/>
  <c r="AR3618" i="1" s="1"/>
  <c r="AS3618" i="1" s="1"/>
  <c r="AP3618" i="1"/>
  <c r="AO3618" i="1"/>
  <c r="AU3618" i="1" s="1"/>
  <c r="AN3618" i="1"/>
  <c r="AL3618" i="1"/>
  <c r="AG3618" i="1"/>
  <c r="Y3618" i="1"/>
  <c r="T3618" i="1"/>
  <c r="H3618" i="1"/>
  <c r="AY3617" i="1"/>
  <c r="AZ3617" i="1" s="1"/>
  <c r="AT3617" i="1"/>
  <c r="AQ3617" i="1"/>
  <c r="AR3617" i="1" s="1"/>
  <c r="AS3617" i="1" s="1"/>
  <c r="AP3617" i="1"/>
  <c r="AO3617" i="1"/>
  <c r="AU3617" i="1" s="1"/>
  <c r="AN3617" i="1"/>
  <c r="AL3617" i="1"/>
  <c r="AG3617" i="1"/>
  <c r="Y3617" i="1"/>
  <c r="T3617" i="1"/>
  <c r="H3617" i="1"/>
  <c r="AY3616" i="1"/>
  <c r="AZ3616" i="1" s="1"/>
  <c r="AT3616" i="1"/>
  <c r="AQ3616" i="1"/>
  <c r="AR3616" i="1" s="1"/>
  <c r="AS3616" i="1" s="1"/>
  <c r="AP3616" i="1"/>
  <c r="AO3616" i="1"/>
  <c r="AU3616" i="1" s="1"/>
  <c r="AN3616" i="1"/>
  <c r="AL3616" i="1"/>
  <c r="AG3616" i="1"/>
  <c r="Y3616" i="1"/>
  <c r="T3616" i="1"/>
  <c r="H3616" i="1"/>
  <c r="AY3615" i="1"/>
  <c r="AZ3615" i="1" s="1"/>
  <c r="AT3615" i="1"/>
  <c r="AQ3615" i="1"/>
  <c r="AP3615" i="1"/>
  <c r="AO3615" i="1"/>
  <c r="AU3615" i="1" s="1"/>
  <c r="AN3615" i="1"/>
  <c r="AL3615" i="1"/>
  <c r="AG3615" i="1"/>
  <c r="Y3615" i="1"/>
  <c r="T3615" i="1"/>
  <c r="H3615" i="1"/>
  <c r="AY3614" i="1"/>
  <c r="AZ3614" i="1" s="1"/>
  <c r="AU3614" i="1"/>
  <c r="AT3614" i="1"/>
  <c r="AR3614" i="1"/>
  <c r="AS3614" i="1" s="1"/>
  <c r="AP3614" i="1"/>
  <c r="AO3614" i="1"/>
  <c r="AN3614" i="1"/>
  <c r="AQ3614" i="1" s="1"/>
  <c r="AL3614" i="1"/>
  <c r="AG3614" i="1"/>
  <c r="Y3614" i="1"/>
  <c r="T3614" i="1"/>
  <c r="H3614" i="1"/>
  <c r="AZ3613" i="1"/>
  <c r="AY3613" i="1"/>
  <c r="AU3613" i="1"/>
  <c r="AV3613" i="1" s="1"/>
  <c r="AW3613" i="1" s="1"/>
  <c r="AT3613" i="1"/>
  <c r="AP3613" i="1"/>
  <c r="AO3613" i="1"/>
  <c r="AN3613" i="1"/>
  <c r="AQ3613" i="1" s="1"/>
  <c r="AR3613" i="1" s="1"/>
  <c r="AS3613" i="1" s="1"/>
  <c r="AL3613" i="1"/>
  <c r="AG3613" i="1"/>
  <c r="Y3613" i="1"/>
  <c r="T3613" i="1"/>
  <c r="H3613" i="1"/>
  <c r="AZ3612" i="1"/>
  <c r="AY3612" i="1"/>
  <c r="AW3612" i="1"/>
  <c r="AU3612" i="1"/>
  <c r="AV3612" i="1" s="1"/>
  <c r="AT3612" i="1"/>
  <c r="AP3612" i="1"/>
  <c r="AO3612" i="1"/>
  <c r="AN3612" i="1"/>
  <c r="AQ3612" i="1" s="1"/>
  <c r="AR3612" i="1" s="1"/>
  <c r="AS3612" i="1" s="1"/>
  <c r="AL3612" i="1"/>
  <c r="AG3612" i="1"/>
  <c r="Y3612" i="1"/>
  <c r="T3612" i="1"/>
  <c r="H3612" i="1"/>
  <c r="AY3611" i="1"/>
  <c r="AZ3611" i="1" s="1"/>
  <c r="AU3611" i="1"/>
  <c r="AV3611" i="1" s="1"/>
  <c r="AW3611" i="1" s="1"/>
  <c r="AT3611" i="1"/>
  <c r="AP3611" i="1"/>
  <c r="AO3611" i="1"/>
  <c r="AN3611" i="1"/>
  <c r="AQ3611" i="1" s="1"/>
  <c r="AL3611" i="1"/>
  <c r="AG3611" i="1"/>
  <c r="Y3611" i="1"/>
  <c r="T3611" i="1"/>
  <c r="H3611" i="1"/>
  <c r="AY3610" i="1"/>
  <c r="AZ3610" i="1" s="1"/>
  <c r="AV3610" i="1"/>
  <c r="AW3610" i="1" s="1"/>
  <c r="AU3610" i="1"/>
  <c r="AT3610" i="1"/>
  <c r="AP3610" i="1"/>
  <c r="AO3610" i="1"/>
  <c r="AN3610" i="1"/>
  <c r="AQ3610" i="1" s="1"/>
  <c r="AR3610" i="1" s="1"/>
  <c r="AS3610" i="1" s="1"/>
  <c r="AL3610" i="1"/>
  <c r="AG3610" i="1"/>
  <c r="Y3610" i="1"/>
  <c r="T3610" i="1"/>
  <c r="H3610" i="1"/>
  <c r="AY3609" i="1"/>
  <c r="AZ3609" i="1" s="1"/>
  <c r="AT3609" i="1"/>
  <c r="AP3609" i="1"/>
  <c r="AO3609" i="1"/>
  <c r="AU3609" i="1" s="1"/>
  <c r="AN3609" i="1"/>
  <c r="AQ3609" i="1" s="1"/>
  <c r="AR3609" i="1" s="1"/>
  <c r="AS3609" i="1" s="1"/>
  <c r="AL3609" i="1"/>
  <c r="AG3609" i="1"/>
  <c r="Y3609" i="1"/>
  <c r="T3609" i="1"/>
  <c r="H3609" i="1"/>
  <c r="AY3608" i="1"/>
  <c r="AZ3608" i="1" s="1"/>
  <c r="AT3608" i="1"/>
  <c r="AQ3608" i="1"/>
  <c r="AR3608" i="1" s="1"/>
  <c r="AS3608" i="1" s="1"/>
  <c r="AP3608" i="1"/>
  <c r="AO3608" i="1"/>
  <c r="AU3608" i="1" s="1"/>
  <c r="AN3608" i="1"/>
  <c r="AL3608" i="1"/>
  <c r="AG3608" i="1"/>
  <c r="Y3608" i="1"/>
  <c r="T3608" i="1"/>
  <c r="H3608" i="1"/>
  <c r="AY3607" i="1"/>
  <c r="AZ3607" i="1" s="1"/>
  <c r="AT3607" i="1"/>
  <c r="AQ3607" i="1"/>
  <c r="AR3607" i="1" s="1"/>
  <c r="AS3607" i="1" s="1"/>
  <c r="AP3607" i="1"/>
  <c r="AO3607" i="1"/>
  <c r="AU3607" i="1" s="1"/>
  <c r="AN3607" i="1"/>
  <c r="AL3607" i="1"/>
  <c r="AG3607" i="1"/>
  <c r="Y3607" i="1"/>
  <c r="T3607" i="1"/>
  <c r="H3607" i="1"/>
  <c r="AY3606" i="1"/>
  <c r="AZ3606" i="1" s="1"/>
  <c r="AT3606" i="1"/>
  <c r="AV3606" i="1" s="1"/>
  <c r="AW3606" i="1" s="1"/>
  <c r="AQ3606" i="1"/>
  <c r="AR3606" i="1" s="1"/>
  <c r="AS3606" i="1" s="1"/>
  <c r="AP3606" i="1"/>
  <c r="AO3606" i="1"/>
  <c r="AU3606" i="1" s="1"/>
  <c r="AN3606" i="1"/>
  <c r="AL3606" i="1"/>
  <c r="AG3606" i="1"/>
  <c r="Y3606" i="1"/>
  <c r="T3606" i="1"/>
  <c r="H3606" i="1"/>
  <c r="AY3605" i="1"/>
  <c r="AZ3605" i="1" s="1"/>
  <c r="AT3605" i="1"/>
  <c r="AQ3605" i="1"/>
  <c r="AR3605" i="1" s="1"/>
  <c r="AS3605" i="1" s="1"/>
  <c r="AP3605" i="1"/>
  <c r="AO3605" i="1"/>
  <c r="AU3605" i="1" s="1"/>
  <c r="AN3605" i="1"/>
  <c r="AL3605" i="1"/>
  <c r="AG3605" i="1"/>
  <c r="Y3605" i="1"/>
  <c r="T3605" i="1"/>
  <c r="H3605" i="1"/>
  <c r="AY3604" i="1"/>
  <c r="AZ3604" i="1" s="1"/>
  <c r="AT3604" i="1"/>
  <c r="AV3604" i="1" s="1"/>
  <c r="AW3604" i="1" s="1"/>
  <c r="AQ3604" i="1"/>
  <c r="AP3604" i="1"/>
  <c r="AO3604" i="1"/>
  <c r="AU3604" i="1" s="1"/>
  <c r="AN3604" i="1"/>
  <c r="AL3604" i="1"/>
  <c r="AG3604" i="1"/>
  <c r="Y3604" i="1"/>
  <c r="T3604" i="1"/>
  <c r="H3604" i="1"/>
  <c r="AZ3603" i="1"/>
  <c r="AY3603" i="1"/>
  <c r="AU3603" i="1"/>
  <c r="AV3603" i="1" s="1"/>
  <c r="AW3603" i="1" s="1"/>
  <c r="AT3603" i="1"/>
  <c r="AP3603" i="1"/>
  <c r="AO3603" i="1"/>
  <c r="AN3603" i="1"/>
  <c r="AQ3603" i="1" s="1"/>
  <c r="AR3603" i="1" s="1"/>
  <c r="AS3603" i="1" s="1"/>
  <c r="AL3603" i="1"/>
  <c r="AG3603" i="1"/>
  <c r="Y3603" i="1"/>
  <c r="T3603" i="1"/>
  <c r="H3603" i="1"/>
  <c r="AZ3602" i="1"/>
  <c r="AY3602" i="1"/>
  <c r="AT3602" i="1"/>
  <c r="AP3602" i="1"/>
  <c r="AO3602" i="1"/>
  <c r="AU3602" i="1" s="1"/>
  <c r="AV3602" i="1" s="1"/>
  <c r="AW3602" i="1" s="1"/>
  <c r="AN3602" i="1"/>
  <c r="AQ3602" i="1" s="1"/>
  <c r="AL3602" i="1"/>
  <c r="AG3602" i="1"/>
  <c r="Y3602" i="1"/>
  <c r="T3602" i="1"/>
  <c r="H3602" i="1"/>
  <c r="AY3601" i="1"/>
  <c r="AZ3601" i="1" s="1"/>
  <c r="AU3601" i="1"/>
  <c r="AT3601" i="1"/>
  <c r="AP3601" i="1"/>
  <c r="AO3601" i="1"/>
  <c r="AN3601" i="1"/>
  <c r="AQ3601" i="1" s="1"/>
  <c r="AR3601" i="1" s="1"/>
  <c r="AS3601" i="1" s="1"/>
  <c r="AL3601" i="1"/>
  <c r="AG3601" i="1"/>
  <c r="Y3601" i="1"/>
  <c r="T3601" i="1"/>
  <c r="H3601" i="1"/>
  <c r="AY3600" i="1"/>
  <c r="AZ3600" i="1" s="1"/>
  <c r="AU3600" i="1"/>
  <c r="AV3600" i="1" s="1"/>
  <c r="AW3600" i="1" s="1"/>
  <c r="AT3600" i="1"/>
  <c r="AP3600" i="1"/>
  <c r="AO3600" i="1"/>
  <c r="AN3600" i="1"/>
  <c r="AQ3600" i="1" s="1"/>
  <c r="AL3600" i="1"/>
  <c r="AG3600" i="1"/>
  <c r="Y3600" i="1"/>
  <c r="T3600" i="1"/>
  <c r="H3600" i="1"/>
  <c r="AY3599" i="1"/>
  <c r="AZ3599" i="1" s="1"/>
  <c r="AW3599" i="1"/>
  <c r="AU3599" i="1"/>
  <c r="AV3599" i="1" s="1"/>
  <c r="AT3599" i="1"/>
  <c r="AP3599" i="1"/>
  <c r="AO3599" i="1"/>
  <c r="AN3599" i="1"/>
  <c r="AQ3599" i="1" s="1"/>
  <c r="AR3599" i="1" s="1"/>
  <c r="AS3599" i="1" s="1"/>
  <c r="AL3599" i="1"/>
  <c r="AG3599" i="1"/>
  <c r="Y3599" i="1"/>
  <c r="T3599" i="1"/>
  <c r="H3599" i="1"/>
  <c r="AY3598" i="1"/>
  <c r="AZ3598" i="1" s="1"/>
  <c r="AU3598" i="1"/>
  <c r="AV3598" i="1" s="1"/>
  <c r="AW3598" i="1" s="1"/>
  <c r="AT3598" i="1"/>
  <c r="AP3598" i="1"/>
  <c r="AO3598" i="1"/>
  <c r="AN3598" i="1"/>
  <c r="AQ3598" i="1" s="1"/>
  <c r="AR3598" i="1" s="1"/>
  <c r="AS3598" i="1" s="1"/>
  <c r="AL3598" i="1"/>
  <c r="AG3598" i="1"/>
  <c r="Y3598" i="1"/>
  <c r="T3598" i="1"/>
  <c r="H3598" i="1"/>
  <c r="AY3597" i="1"/>
  <c r="AZ3597" i="1" s="1"/>
  <c r="AU3597" i="1"/>
  <c r="AV3597" i="1" s="1"/>
  <c r="AW3597" i="1" s="1"/>
  <c r="AT3597" i="1"/>
  <c r="AP3597" i="1"/>
  <c r="AO3597" i="1"/>
  <c r="AN3597" i="1"/>
  <c r="AQ3597" i="1" s="1"/>
  <c r="AL3597" i="1"/>
  <c r="AG3597" i="1"/>
  <c r="Y3597" i="1"/>
  <c r="T3597" i="1"/>
  <c r="H3597" i="1"/>
  <c r="AY3596" i="1"/>
  <c r="AZ3596" i="1" s="1"/>
  <c r="AU3596" i="1"/>
  <c r="AV3596" i="1" s="1"/>
  <c r="AW3596" i="1" s="1"/>
  <c r="AT3596" i="1"/>
  <c r="AP3596" i="1"/>
  <c r="AO3596" i="1"/>
  <c r="AN3596" i="1"/>
  <c r="AQ3596" i="1" s="1"/>
  <c r="AL3596" i="1"/>
  <c r="AG3596" i="1"/>
  <c r="Y3596" i="1"/>
  <c r="T3596" i="1"/>
  <c r="H3596" i="1"/>
  <c r="AY3595" i="1"/>
  <c r="AZ3595" i="1" s="1"/>
  <c r="AV3595" i="1"/>
  <c r="AW3595" i="1" s="1"/>
  <c r="AT3595" i="1"/>
  <c r="AP3595" i="1"/>
  <c r="AO3595" i="1"/>
  <c r="AU3595" i="1" s="1"/>
  <c r="AN3595" i="1"/>
  <c r="AQ3595" i="1" s="1"/>
  <c r="AL3595" i="1"/>
  <c r="AG3595" i="1"/>
  <c r="Y3595" i="1"/>
  <c r="T3595" i="1"/>
  <c r="H3595" i="1"/>
  <c r="AY3594" i="1"/>
  <c r="AZ3594" i="1" s="1"/>
  <c r="AT3594" i="1"/>
  <c r="AQ3594" i="1"/>
  <c r="AP3594" i="1"/>
  <c r="AO3594" i="1"/>
  <c r="AU3594" i="1" s="1"/>
  <c r="AN3594" i="1"/>
  <c r="AL3594" i="1"/>
  <c r="AG3594" i="1"/>
  <c r="Y3594" i="1"/>
  <c r="T3594" i="1"/>
  <c r="H3594" i="1"/>
  <c r="AY3593" i="1"/>
  <c r="AZ3593" i="1" s="1"/>
  <c r="AV3593" i="1"/>
  <c r="AW3593" i="1" s="1"/>
  <c r="AT3593" i="1"/>
  <c r="AP3593" i="1"/>
  <c r="AO3593" i="1"/>
  <c r="AU3593" i="1" s="1"/>
  <c r="AN3593" i="1"/>
  <c r="AQ3593" i="1" s="1"/>
  <c r="AR3593" i="1" s="1"/>
  <c r="AS3593" i="1" s="1"/>
  <c r="AL3593" i="1"/>
  <c r="AG3593" i="1"/>
  <c r="Y3593" i="1"/>
  <c r="T3593" i="1"/>
  <c r="H3593" i="1"/>
  <c r="AZ3592" i="1"/>
  <c r="AY3592" i="1"/>
  <c r="AT3592" i="1"/>
  <c r="AP3592" i="1"/>
  <c r="AO3592" i="1"/>
  <c r="AU3592" i="1" s="1"/>
  <c r="AN3592" i="1"/>
  <c r="AQ3592" i="1" s="1"/>
  <c r="AR3592" i="1" s="1"/>
  <c r="AS3592" i="1" s="1"/>
  <c r="AL3592" i="1"/>
  <c r="AG3592" i="1"/>
  <c r="Y3592" i="1"/>
  <c r="T3592" i="1"/>
  <c r="H3592" i="1"/>
  <c r="AZ3591" i="1"/>
  <c r="AY3591" i="1"/>
  <c r="AT3591" i="1"/>
  <c r="AP3591" i="1"/>
  <c r="AO3591" i="1"/>
  <c r="AU3591" i="1" s="1"/>
  <c r="AV3591" i="1" s="1"/>
  <c r="AW3591" i="1" s="1"/>
  <c r="AN3591" i="1"/>
  <c r="AQ3591" i="1" s="1"/>
  <c r="AL3591" i="1"/>
  <c r="AG3591" i="1"/>
  <c r="Y3591" i="1"/>
  <c r="T3591" i="1"/>
  <c r="H3591" i="1"/>
  <c r="AZ3590" i="1"/>
  <c r="AY3590" i="1"/>
  <c r="AT3590" i="1"/>
  <c r="AP3590" i="1"/>
  <c r="AO3590" i="1"/>
  <c r="AU3590" i="1" s="1"/>
  <c r="AV3590" i="1" s="1"/>
  <c r="AW3590" i="1" s="1"/>
  <c r="AN3590" i="1"/>
  <c r="AQ3590" i="1" s="1"/>
  <c r="AR3590" i="1" s="1"/>
  <c r="AS3590" i="1" s="1"/>
  <c r="AL3590" i="1"/>
  <c r="AG3590" i="1"/>
  <c r="Y3590" i="1"/>
  <c r="T3590" i="1"/>
  <c r="H3590" i="1"/>
  <c r="AZ3589" i="1"/>
  <c r="AY3589" i="1"/>
  <c r="AT3589" i="1"/>
  <c r="AP3589" i="1"/>
  <c r="AP3648" i="1" s="1"/>
  <c r="AO3589" i="1"/>
  <c r="AO3648" i="1" s="1"/>
  <c r="AN3589" i="1"/>
  <c r="AL3589" i="1"/>
  <c r="AG3589" i="1"/>
  <c r="Y3589" i="1"/>
  <c r="T3589" i="1"/>
  <c r="H3589" i="1"/>
  <c r="AZ3588" i="1"/>
  <c r="AY3588" i="1"/>
  <c r="AT3588" i="1"/>
  <c r="AP3588" i="1"/>
  <c r="AO3588" i="1"/>
  <c r="AU3588" i="1" s="1"/>
  <c r="AN3588" i="1"/>
  <c r="AQ3588" i="1" s="1"/>
  <c r="AR3588" i="1" s="1"/>
  <c r="AS3588" i="1" s="1"/>
  <c r="AL3588" i="1"/>
  <c r="AG3588" i="1"/>
  <c r="Y3588" i="1"/>
  <c r="T3588" i="1"/>
  <c r="H3588" i="1"/>
  <c r="AY3587" i="1"/>
  <c r="AZ3587" i="1" s="1"/>
  <c r="AU3587" i="1"/>
  <c r="AT3587" i="1"/>
  <c r="AQ3587" i="1"/>
  <c r="AR3587" i="1" s="1"/>
  <c r="AS3587" i="1" s="1"/>
  <c r="AP3587" i="1"/>
  <c r="AO3587" i="1"/>
  <c r="AN3587" i="1"/>
  <c r="AL3587" i="1"/>
  <c r="AG3587" i="1"/>
  <c r="Y3587" i="1"/>
  <c r="T3587" i="1"/>
  <c r="H3587" i="1"/>
  <c r="AY3586" i="1"/>
  <c r="AZ3586" i="1" s="1"/>
  <c r="AT3586" i="1"/>
  <c r="AP3586" i="1"/>
  <c r="AO3586" i="1"/>
  <c r="AU3586" i="1" s="1"/>
  <c r="AV3586" i="1" s="1"/>
  <c r="AW3586" i="1" s="1"/>
  <c r="AN3586" i="1"/>
  <c r="AQ3586" i="1" s="1"/>
  <c r="AR3586" i="1" s="1"/>
  <c r="AS3586" i="1" s="1"/>
  <c r="AL3586" i="1"/>
  <c r="AG3586" i="1"/>
  <c r="Y3586" i="1"/>
  <c r="T3586" i="1"/>
  <c r="H3586" i="1"/>
  <c r="AY3585" i="1"/>
  <c r="AZ3585" i="1" s="1"/>
  <c r="AT3585" i="1"/>
  <c r="AP3585" i="1"/>
  <c r="AO3585" i="1"/>
  <c r="AU3585" i="1" s="1"/>
  <c r="AV3585" i="1" s="1"/>
  <c r="AW3585" i="1" s="1"/>
  <c r="AN3585" i="1"/>
  <c r="AQ3585" i="1" s="1"/>
  <c r="AL3585" i="1"/>
  <c r="AG3585" i="1"/>
  <c r="Y3585" i="1"/>
  <c r="T3585" i="1"/>
  <c r="H3585" i="1"/>
  <c r="AY3584" i="1"/>
  <c r="AZ3584" i="1" s="1"/>
  <c r="AU3584" i="1"/>
  <c r="AV3584" i="1" s="1"/>
  <c r="AW3584" i="1" s="1"/>
  <c r="AT3584" i="1"/>
  <c r="AP3584" i="1"/>
  <c r="AO3584" i="1"/>
  <c r="AN3584" i="1"/>
  <c r="AQ3584" i="1" s="1"/>
  <c r="AR3584" i="1" s="1"/>
  <c r="AS3584" i="1" s="1"/>
  <c r="AL3584" i="1"/>
  <c r="AG3584" i="1"/>
  <c r="Y3584" i="1"/>
  <c r="T3584" i="1"/>
  <c r="H3584" i="1"/>
  <c r="AZ3583" i="1"/>
  <c r="AY3583" i="1"/>
  <c r="AV3583" i="1"/>
  <c r="AW3583" i="1" s="1"/>
  <c r="AT3583" i="1"/>
  <c r="AP3583" i="1"/>
  <c r="AO3583" i="1"/>
  <c r="AU3583" i="1" s="1"/>
  <c r="AN3583" i="1"/>
  <c r="AQ3583" i="1" s="1"/>
  <c r="AR3583" i="1" s="1"/>
  <c r="AS3583" i="1" s="1"/>
  <c r="AL3583" i="1"/>
  <c r="AG3583" i="1"/>
  <c r="Y3583" i="1"/>
  <c r="T3583" i="1"/>
  <c r="H3583" i="1"/>
  <c r="AZ3582" i="1"/>
  <c r="AY3582" i="1"/>
  <c r="AT3582" i="1"/>
  <c r="AR3582" i="1"/>
  <c r="AS3582" i="1" s="1"/>
  <c r="AP3582" i="1"/>
  <c r="AO3582" i="1"/>
  <c r="AU3582" i="1" s="1"/>
  <c r="AV3582" i="1" s="1"/>
  <c r="AW3582" i="1" s="1"/>
  <c r="AN3582" i="1"/>
  <c r="AQ3582" i="1" s="1"/>
  <c r="AL3582" i="1"/>
  <c r="AG3582" i="1"/>
  <c r="Y3582" i="1"/>
  <c r="T3582" i="1"/>
  <c r="H3582" i="1"/>
  <c r="AY3581" i="1"/>
  <c r="AZ3581" i="1" s="1"/>
  <c r="AT3581" i="1"/>
  <c r="AQ3581" i="1"/>
  <c r="AR3581" i="1" s="1"/>
  <c r="AS3581" i="1" s="1"/>
  <c r="AP3581" i="1"/>
  <c r="AO3581" i="1"/>
  <c r="AU3581" i="1" s="1"/>
  <c r="AV3581" i="1" s="1"/>
  <c r="AW3581" i="1" s="1"/>
  <c r="AN3581" i="1"/>
  <c r="AL3581" i="1"/>
  <c r="AG3581" i="1"/>
  <c r="Y3581" i="1"/>
  <c r="T3581" i="1"/>
  <c r="H3581" i="1"/>
  <c r="AZ3580" i="1"/>
  <c r="AY3580" i="1"/>
  <c r="AT3580" i="1"/>
  <c r="AQ3580" i="1"/>
  <c r="AP3580" i="1"/>
  <c r="AR3580" i="1" s="1"/>
  <c r="AS3580" i="1" s="1"/>
  <c r="AO3580" i="1"/>
  <c r="AU3580" i="1" s="1"/>
  <c r="AN3580" i="1"/>
  <c r="AL3580" i="1"/>
  <c r="AG3580" i="1"/>
  <c r="Y3580" i="1"/>
  <c r="T3580" i="1"/>
  <c r="H3580" i="1"/>
  <c r="AY3579" i="1"/>
  <c r="AZ3579" i="1" s="1"/>
  <c r="AT3579" i="1"/>
  <c r="AQ3579" i="1"/>
  <c r="AR3579" i="1" s="1"/>
  <c r="AS3579" i="1" s="1"/>
  <c r="AP3579" i="1"/>
  <c r="AO3579" i="1"/>
  <c r="AU3579" i="1" s="1"/>
  <c r="AN3579" i="1"/>
  <c r="AL3579" i="1"/>
  <c r="AG3579" i="1"/>
  <c r="Y3579" i="1"/>
  <c r="T3579" i="1"/>
  <c r="H3579" i="1"/>
  <c r="AY3578" i="1"/>
  <c r="AZ3578" i="1" s="1"/>
  <c r="AT3578" i="1"/>
  <c r="AV3578" i="1" s="1"/>
  <c r="AW3578" i="1" s="1"/>
  <c r="AP3578" i="1"/>
  <c r="AO3578" i="1"/>
  <c r="AU3578" i="1" s="1"/>
  <c r="AN3578" i="1"/>
  <c r="AQ3578" i="1" s="1"/>
  <c r="AL3578" i="1"/>
  <c r="AG3578" i="1"/>
  <c r="Y3578" i="1"/>
  <c r="T3578" i="1"/>
  <c r="H3578" i="1"/>
  <c r="AY3577" i="1"/>
  <c r="AZ3577" i="1" s="1"/>
  <c r="AT3577" i="1"/>
  <c r="AR3577" i="1"/>
  <c r="AS3577" i="1" s="1"/>
  <c r="AQ3577" i="1"/>
  <c r="AP3577" i="1"/>
  <c r="AO3577" i="1"/>
  <c r="AU3577" i="1" s="1"/>
  <c r="AN3577" i="1"/>
  <c r="AL3577" i="1"/>
  <c r="AG3577" i="1"/>
  <c r="Y3577" i="1"/>
  <c r="T3577" i="1"/>
  <c r="H3577" i="1"/>
  <c r="AZ3576" i="1"/>
  <c r="AY3576" i="1"/>
  <c r="AW3576" i="1"/>
  <c r="AV3576" i="1"/>
  <c r="AU3576" i="1"/>
  <c r="AT3576" i="1"/>
  <c r="AP3576" i="1"/>
  <c r="AO3576" i="1"/>
  <c r="AN3576" i="1"/>
  <c r="AQ3576" i="1" s="1"/>
  <c r="AL3576" i="1"/>
  <c r="AG3576" i="1"/>
  <c r="Y3576" i="1"/>
  <c r="T3576" i="1"/>
  <c r="H3576" i="1"/>
  <c r="AY3575" i="1"/>
  <c r="AZ3575" i="1" s="1"/>
  <c r="AU3575" i="1"/>
  <c r="AV3575" i="1" s="1"/>
  <c r="AW3575" i="1" s="1"/>
  <c r="AT3575" i="1"/>
  <c r="AP3575" i="1"/>
  <c r="AR3575" i="1" s="1"/>
  <c r="AS3575" i="1" s="1"/>
  <c r="AO3575" i="1"/>
  <c r="AN3575" i="1"/>
  <c r="AQ3575" i="1" s="1"/>
  <c r="AL3575" i="1"/>
  <c r="AG3575" i="1"/>
  <c r="Y3575" i="1"/>
  <c r="T3575" i="1"/>
  <c r="H3575" i="1"/>
  <c r="AY3574" i="1"/>
  <c r="AZ3574" i="1" s="1"/>
  <c r="AU3574" i="1"/>
  <c r="AT3574" i="1"/>
  <c r="AP3574" i="1"/>
  <c r="AO3574" i="1"/>
  <c r="AN3574" i="1"/>
  <c r="AQ3574" i="1" s="1"/>
  <c r="AR3574" i="1" s="1"/>
  <c r="AS3574" i="1" s="1"/>
  <c r="AL3574" i="1"/>
  <c r="AG3574" i="1"/>
  <c r="Y3574" i="1"/>
  <c r="T3574" i="1"/>
  <c r="H3574" i="1"/>
  <c r="AZ3573" i="1"/>
  <c r="AY3573" i="1"/>
  <c r="AT3573" i="1"/>
  <c r="AP3573" i="1"/>
  <c r="AO3573" i="1"/>
  <c r="AU3573" i="1" s="1"/>
  <c r="AV3573" i="1" s="1"/>
  <c r="AW3573" i="1" s="1"/>
  <c r="AN3573" i="1"/>
  <c r="AQ3573" i="1" s="1"/>
  <c r="AL3573" i="1"/>
  <c r="AG3573" i="1"/>
  <c r="Y3573" i="1"/>
  <c r="T3573" i="1"/>
  <c r="H3573" i="1"/>
  <c r="AY3572" i="1"/>
  <c r="AZ3572" i="1" s="1"/>
  <c r="AT3572" i="1"/>
  <c r="AP3572" i="1"/>
  <c r="AO3572" i="1"/>
  <c r="AU3572" i="1" s="1"/>
  <c r="AV3572" i="1" s="1"/>
  <c r="AW3572" i="1" s="1"/>
  <c r="AN3572" i="1"/>
  <c r="AQ3572" i="1" s="1"/>
  <c r="AR3572" i="1" s="1"/>
  <c r="AS3572" i="1" s="1"/>
  <c r="AL3572" i="1"/>
  <c r="AG3572" i="1"/>
  <c r="Y3572" i="1"/>
  <c r="T3572" i="1"/>
  <c r="H3572" i="1"/>
  <c r="AY3571" i="1"/>
  <c r="AZ3571" i="1" s="1"/>
  <c r="AT3571" i="1"/>
  <c r="AP3571" i="1"/>
  <c r="AO3571" i="1"/>
  <c r="AU3571" i="1" s="1"/>
  <c r="AV3571" i="1" s="1"/>
  <c r="AW3571" i="1" s="1"/>
  <c r="AN3571" i="1"/>
  <c r="AQ3571" i="1" s="1"/>
  <c r="AR3571" i="1" s="1"/>
  <c r="AS3571" i="1" s="1"/>
  <c r="AL3571" i="1"/>
  <c r="AG3571" i="1"/>
  <c r="Y3571" i="1"/>
  <c r="T3571" i="1"/>
  <c r="H3571" i="1"/>
  <c r="AY3570" i="1"/>
  <c r="AZ3570" i="1" s="1"/>
  <c r="AT3570" i="1"/>
  <c r="AP3570" i="1"/>
  <c r="AO3570" i="1"/>
  <c r="AU3570" i="1" s="1"/>
  <c r="AV3570" i="1" s="1"/>
  <c r="AW3570" i="1" s="1"/>
  <c r="AN3570" i="1"/>
  <c r="AQ3570" i="1" s="1"/>
  <c r="AL3570" i="1"/>
  <c r="AG3570" i="1"/>
  <c r="Y3570" i="1"/>
  <c r="T3570" i="1"/>
  <c r="H3570" i="1"/>
  <c r="AY3569" i="1"/>
  <c r="AZ3569" i="1" s="1"/>
  <c r="AT3569" i="1"/>
  <c r="AQ3569" i="1"/>
  <c r="AR3569" i="1" s="1"/>
  <c r="AS3569" i="1" s="1"/>
  <c r="AP3569" i="1"/>
  <c r="AO3569" i="1"/>
  <c r="AU3569" i="1" s="1"/>
  <c r="AN3569" i="1"/>
  <c r="AL3569" i="1"/>
  <c r="AG3569" i="1"/>
  <c r="Y3569" i="1"/>
  <c r="T3569" i="1"/>
  <c r="H3569" i="1"/>
  <c r="AY3568" i="1"/>
  <c r="AZ3568" i="1" s="1"/>
  <c r="AV3568" i="1"/>
  <c r="AW3568" i="1" s="1"/>
  <c r="AT3568" i="1"/>
  <c r="AP3568" i="1"/>
  <c r="AR3568" i="1" s="1"/>
  <c r="AS3568" i="1" s="1"/>
  <c r="AO3568" i="1"/>
  <c r="AU3568" i="1" s="1"/>
  <c r="AN3568" i="1"/>
  <c r="AQ3568" i="1" s="1"/>
  <c r="AL3568" i="1"/>
  <c r="AG3568" i="1"/>
  <c r="Y3568" i="1"/>
  <c r="T3568" i="1"/>
  <c r="H3568" i="1"/>
  <c r="AY3567" i="1"/>
  <c r="AZ3567" i="1" s="1"/>
  <c r="AT3567" i="1"/>
  <c r="AR3567" i="1"/>
  <c r="AS3567" i="1" s="1"/>
  <c r="AQ3567" i="1"/>
  <c r="AP3567" i="1"/>
  <c r="AO3567" i="1"/>
  <c r="AU3567" i="1" s="1"/>
  <c r="AN3567" i="1"/>
  <c r="AL3567" i="1"/>
  <c r="AG3567" i="1"/>
  <c r="Y3567" i="1"/>
  <c r="T3567" i="1"/>
  <c r="H3567" i="1"/>
  <c r="AZ3566" i="1"/>
  <c r="AY3566" i="1"/>
  <c r="AU3566" i="1"/>
  <c r="AT3566" i="1"/>
  <c r="AP3566" i="1"/>
  <c r="AO3566" i="1"/>
  <c r="AN3566" i="1"/>
  <c r="AQ3566" i="1" s="1"/>
  <c r="AR3566" i="1" s="1"/>
  <c r="AS3566" i="1" s="1"/>
  <c r="AL3566" i="1"/>
  <c r="AG3566" i="1"/>
  <c r="Y3566" i="1"/>
  <c r="T3566" i="1"/>
  <c r="H3566" i="1"/>
  <c r="AZ3565" i="1"/>
  <c r="AY3565" i="1"/>
  <c r="AT3565" i="1"/>
  <c r="AP3565" i="1"/>
  <c r="AO3565" i="1"/>
  <c r="AU3565" i="1" s="1"/>
  <c r="AN3565" i="1"/>
  <c r="AQ3565" i="1" s="1"/>
  <c r="AL3565" i="1"/>
  <c r="AG3565" i="1"/>
  <c r="Y3565" i="1"/>
  <c r="T3565" i="1"/>
  <c r="H3565" i="1"/>
  <c r="AY3564" i="1"/>
  <c r="AZ3564" i="1" s="1"/>
  <c r="AU3564" i="1"/>
  <c r="AT3564" i="1"/>
  <c r="AP3564" i="1"/>
  <c r="AO3564" i="1"/>
  <c r="AN3564" i="1"/>
  <c r="AQ3564" i="1" s="1"/>
  <c r="AL3564" i="1"/>
  <c r="AG3564" i="1"/>
  <c r="Y3564" i="1"/>
  <c r="T3564" i="1"/>
  <c r="H3564" i="1"/>
  <c r="AY3563" i="1"/>
  <c r="AZ3563" i="1" s="1"/>
  <c r="AU3563" i="1"/>
  <c r="AV3563" i="1" s="1"/>
  <c r="AW3563" i="1" s="1"/>
  <c r="AT3563" i="1"/>
  <c r="AP3563" i="1"/>
  <c r="AO3563" i="1"/>
  <c r="AN3563" i="1"/>
  <c r="AQ3563" i="1" s="1"/>
  <c r="AL3563" i="1"/>
  <c r="AG3563" i="1"/>
  <c r="Y3563" i="1"/>
  <c r="T3563" i="1"/>
  <c r="H3563" i="1"/>
  <c r="AY3562" i="1"/>
  <c r="AZ3562" i="1" s="1"/>
  <c r="AT3562" i="1"/>
  <c r="AP3562" i="1"/>
  <c r="AR3562" i="1" s="1"/>
  <c r="AS3562" i="1" s="1"/>
  <c r="AO3562" i="1"/>
  <c r="AU3562" i="1" s="1"/>
  <c r="AN3562" i="1"/>
  <c r="AQ3562" i="1" s="1"/>
  <c r="AL3562" i="1"/>
  <c r="AG3562" i="1"/>
  <c r="Y3562" i="1"/>
  <c r="T3562" i="1"/>
  <c r="H3562" i="1"/>
  <c r="AZ3561" i="1"/>
  <c r="AY3561" i="1"/>
  <c r="AT3561" i="1"/>
  <c r="AP3561" i="1"/>
  <c r="AO3561" i="1"/>
  <c r="AU3561" i="1" s="1"/>
  <c r="AV3561" i="1" s="1"/>
  <c r="AW3561" i="1" s="1"/>
  <c r="AN3561" i="1"/>
  <c r="AQ3561" i="1" s="1"/>
  <c r="AL3561" i="1"/>
  <c r="AG3561" i="1"/>
  <c r="Y3561" i="1"/>
  <c r="T3561" i="1"/>
  <c r="H3561" i="1"/>
  <c r="AY3560" i="1"/>
  <c r="AZ3560" i="1" s="1"/>
  <c r="AT3560" i="1"/>
  <c r="AP3560" i="1"/>
  <c r="AO3560" i="1"/>
  <c r="AU3560" i="1" s="1"/>
  <c r="AV3560" i="1" s="1"/>
  <c r="AW3560" i="1" s="1"/>
  <c r="AN3560" i="1"/>
  <c r="AQ3560" i="1" s="1"/>
  <c r="AR3560" i="1" s="1"/>
  <c r="AS3560" i="1" s="1"/>
  <c r="AL3560" i="1"/>
  <c r="AG3560" i="1"/>
  <c r="Y3560" i="1"/>
  <c r="T3560" i="1"/>
  <c r="H3560" i="1"/>
  <c r="AY3559" i="1"/>
  <c r="AZ3559" i="1" s="1"/>
  <c r="AT3559" i="1"/>
  <c r="AV3559" i="1" s="1"/>
  <c r="AW3559" i="1" s="1"/>
  <c r="AP3559" i="1"/>
  <c r="AO3559" i="1"/>
  <c r="AU3559" i="1" s="1"/>
  <c r="AN3559" i="1"/>
  <c r="AQ3559" i="1" s="1"/>
  <c r="AR3559" i="1" s="1"/>
  <c r="AS3559" i="1" s="1"/>
  <c r="AL3559" i="1"/>
  <c r="AG3559" i="1"/>
  <c r="Y3559" i="1"/>
  <c r="T3559" i="1"/>
  <c r="H3559" i="1"/>
  <c r="AY3558" i="1"/>
  <c r="AZ3558" i="1" s="1"/>
  <c r="AT3558" i="1"/>
  <c r="AQ3558" i="1"/>
  <c r="AR3558" i="1" s="1"/>
  <c r="AS3558" i="1" s="1"/>
  <c r="AP3558" i="1"/>
  <c r="AO3558" i="1"/>
  <c r="AU3558" i="1" s="1"/>
  <c r="AN3558" i="1"/>
  <c r="AL3558" i="1"/>
  <c r="AG3558" i="1"/>
  <c r="Y3558" i="1"/>
  <c r="T3558" i="1"/>
  <c r="H3558" i="1"/>
  <c r="AZ3557" i="1"/>
  <c r="AY3557" i="1"/>
  <c r="AT3557" i="1"/>
  <c r="AP3557" i="1"/>
  <c r="AO3557" i="1"/>
  <c r="AU3557" i="1" s="1"/>
  <c r="AV3557" i="1" s="1"/>
  <c r="AW3557" i="1" s="1"/>
  <c r="AN3557" i="1"/>
  <c r="AQ3557" i="1" s="1"/>
  <c r="AR3557" i="1" s="1"/>
  <c r="AS3557" i="1" s="1"/>
  <c r="AL3557" i="1"/>
  <c r="AG3557" i="1"/>
  <c r="Y3557" i="1"/>
  <c r="T3557" i="1"/>
  <c r="H3557" i="1"/>
  <c r="AY3556" i="1"/>
  <c r="AZ3556" i="1" s="1"/>
  <c r="AV3556" i="1"/>
  <c r="AW3556" i="1" s="1"/>
  <c r="AT3556" i="1"/>
  <c r="AP3556" i="1"/>
  <c r="AO3556" i="1"/>
  <c r="AU3556" i="1" s="1"/>
  <c r="AN3556" i="1"/>
  <c r="AQ3556" i="1" s="1"/>
  <c r="AL3556" i="1"/>
  <c r="AG3556" i="1"/>
  <c r="Y3556" i="1"/>
  <c r="T3556" i="1"/>
  <c r="H3556" i="1"/>
  <c r="AZ3555" i="1"/>
  <c r="AY3555" i="1"/>
  <c r="AT3555" i="1"/>
  <c r="AP3555" i="1"/>
  <c r="AO3555" i="1"/>
  <c r="AU3555" i="1" s="1"/>
  <c r="AV3555" i="1" s="1"/>
  <c r="AW3555" i="1" s="1"/>
  <c r="AN3555" i="1"/>
  <c r="AQ3555" i="1" s="1"/>
  <c r="AL3555" i="1"/>
  <c r="AG3555" i="1"/>
  <c r="Y3555" i="1"/>
  <c r="T3555" i="1"/>
  <c r="H3555" i="1"/>
  <c r="AY3554" i="1"/>
  <c r="AZ3554" i="1" s="1"/>
  <c r="AT3554" i="1"/>
  <c r="AP3554" i="1"/>
  <c r="AO3554" i="1"/>
  <c r="AU3554" i="1" s="1"/>
  <c r="AV3554" i="1" s="1"/>
  <c r="AW3554" i="1" s="1"/>
  <c r="AN3554" i="1"/>
  <c r="AQ3554" i="1" s="1"/>
  <c r="AL3554" i="1"/>
  <c r="AG3554" i="1"/>
  <c r="Y3554" i="1"/>
  <c r="T3554" i="1"/>
  <c r="H3554" i="1"/>
  <c r="AY3553" i="1"/>
  <c r="AZ3553" i="1" s="1"/>
  <c r="AU3553" i="1"/>
  <c r="AT3553" i="1"/>
  <c r="AP3553" i="1"/>
  <c r="AO3553" i="1"/>
  <c r="AN3553" i="1"/>
  <c r="AL3553" i="1"/>
  <c r="AG3553" i="1"/>
  <c r="Y3553" i="1"/>
  <c r="T3553" i="1"/>
  <c r="H3553" i="1"/>
  <c r="AM3547" i="1"/>
  <c r="AK3547" i="1"/>
  <c r="AJ3547" i="1"/>
  <c r="AI3547" i="1"/>
  <c r="AH3547" i="1"/>
  <c r="AF3547" i="1"/>
  <c r="AE3547" i="1"/>
  <c r="AD3547" i="1"/>
  <c r="AC3547" i="1"/>
  <c r="AB3547" i="1"/>
  <c r="AA3547" i="1"/>
  <c r="Z3547" i="1"/>
  <c r="X3547" i="1"/>
  <c r="W3547" i="1"/>
  <c r="V3547" i="1"/>
  <c r="U3547" i="1"/>
  <c r="S3547" i="1"/>
  <c r="R3547" i="1"/>
  <c r="Q3547" i="1"/>
  <c r="P3547" i="1"/>
  <c r="O3547" i="1"/>
  <c r="N3547" i="1"/>
  <c r="M3547" i="1"/>
  <c r="L3547" i="1"/>
  <c r="AD3542" i="1"/>
  <c r="AA3542" i="1"/>
  <c r="M3542" i="1"/>
  <c r="AM3541" i="1"/>
  <c r="AK3541" i="1"/>
  <c r="AJ3541" i="1"/>
  <c r="AI3541" i="1"/>
  <c r="AH3541" i="1"/>
  <c r="AF3541" i="1"/>
  <c r="AE3541" i="1"/>
  <c r="AD3541" i="1"/>
  <c r="AC3541" i="1"/>
  <c r="AC3542" i="1" s="1"/>
  <c r="AB3541" i="1"/>
  <c r="AA3541" i="1"/>
  <c r="Z3541" i="1"/>
  <c r="Z3542" i="1" s="1"/>
  <c r="X3541" i="1"/>
  <c r="W3541" i="1"/>
  <c r="V3541" i="1"/>
  <c r="U3541" i="1"/>
  <c r="S3541" i="1"/>
  <c r="R3541" i="1"/>
  <c r="R3542" i="1" s="1"/>
  <c r="Q3541" i="1"/>
  <c r="P3541" i="1"/>
  <c r="P3542" i="1" s="1"/>
  <c r="O3541" i="1"/>
  <c r="O3542" i="1" s="1"/>
  <c r="N3541" i="1"/>
  <c r="M3541" i="1"/>
  <c r="L3541" i="1"/>
  <c r="L3542" i="1" s="1"/>
  <c r="AY3540" i="1"/>
  <c r="AZ3540" i="1" s="1"/>
  <c r="AV3540" i="1"/>
  <c r="AW3540" i="1" s="1"/>
  <c r="AT3540" i="1"/>
  <c r="AP3540" i="1"/>
  <c r="AO3540" i="1"/>
  <c r="AU3540" i="1" s="1"/>
  <c r="AN3540" i="1"/>
  <c r="AQ3540" i="1" s="1"/>
  <c r="AR3540" i="1" s="1"/>
  <c r="AS3540" i="1" s="1"/>
  <c r="AL3540" i="1"/>
  <c r="AG3540" i="1"/>
  <c r="Y3540" i="1"/>
  <c r="T3540" i="1"/>
  <c r="H3540" i="1"/>
  <c r="AY3539" i="1"/>
  <c r="AZ3539" i="1" s="1"/>
  <c r="AT3539" i="1"/>
  <c r="AP3539" i="1"/>
  <c r="AO3539" i="1"/>
  <c r="AU3539" i="1" s="1"/>
  <c r="AN3539" i="1"/>
  <c r="AQ3539" i="1" s="1"/>
  <c r="AR3539" i="1" s="1"/>
  <c r="AS3539" i="1" s="1"/>
  <c r="AL3539" i="1"/>
  <c r="AG3539" i="1"/>
  <c r="Y3539" i="1"/>
  <c r="T3539" i="1"/>
  <c r="H3539" i="1"/>
  <c r="AY3538" i="1"/>
  <c r="AZ3538" i="1" s="1"/>
  <c r="AT3538" i="1"/>
  <c r="AP3538" i="1"/>
  <c r="AO3538" i="1"/>
  <c r="AU3538" i="1" s="1"/>
  <c r="AN3538" i="1"/>
  <c r="AQ3538" i="1" s="1"/>
  <c r="AR3538" i="1" s="1"/>
  <c r="AS3538" i="1" s="1"/>
  <c r="AL3538" i="1"/>
  <c r="AG3538" i="1"/>
  <c r="Y3538" i="1"/>
  <c r="T3538" i="1"/>
  <c r="H3538" i="1"/>
  <c r="AZ3537" i="1"/>
  <c r="AY3537" i="1"/>
  <c r="AV3537" i="1"/>
  <c r="AW3537" i="1" s="1"/>
  <c r="AT3537" i="1"/>
  <c r="AP3537" i="1"/>
  <c r="AO3537" i="1"/>
  <c r="AU3537" i="1" s="1"/>
  <c r="AN3537" i="1"/>
  <c r="AQ3537" i="1" s="1"/>
  <c r="AL3537" i="1"/>
  <c r="AG3537" i="1"/>
  <c r="Y3537" i="1"/>
  <c r="T3537" i="1"/>
  <c r="H3537" i="1"/>
  <c r="AZ3536" i="1"/>
  <c r="AY3536" i="1"/>
  <c r="AT3536" i="1"/>
  <c r="AP3536" i="1"/>
  <c r="AO3536" i="1"/>
  <c r="AU3536" i="1" s="1"/>
  <c r="AN3536" i="1"/>
  <c r="AQ3536" i="1" s="1"/>
  <c r="AR3536" i="1" s="1"/>
  <c r="AS3536" i="1" s="1"/>
  <c r="AL3536" i="1"/>
  <c r="AG3536" i="1"/>
  <c r="Y3536" i="1"/>
  <c r="T3536" i="1"/>
  <c r="H3536" i="1"/>
  <c r="AZ3535" i="1"/>
  <c r="AY3535" i="1"/>
  <c r="AT3535" i="1"/>
  <c r="AP3535" i="1"/>
  <c r="AO3535" i="1"/>
  <c r="AN3535" i="1"/>
  <c r="AQ3535" i="1" s="1"/>
  <c r="AR3535" i="1" s="1"/>
  <c r="AS3535" i="1" s="1"/>
  <c r="AL3535" i="1"/>
  <c r="AG3535" i="1"/>
  <c r="Y3535" i="1"/>
  <c r="T3535" i="1"/>
  <c r="H3535" i="1"/>
  <c r="AY3534" i="1"/>
  <c r="AZ3534" i="1" s="1"/>
  <c r="AU3534" i="1"/>
  <c r="AT3534" i="1"/>
  <c r="AP3534" i="1"/>
  <c r="AO3534" i="1"/>
  <c r="AN3534" i="1"/>
  <c r="AL3534" i="1"/>
  <c r="AG3534" i="1"/>
  <c r="Y3534" i="1"/>
  <c r="T3534" i="1"/>
  <c r="H3534" i="1"/>
  <c r="AY3533" i="1"/>
  <c r="AZ3533" i="1" s="1"/>
  <c r="AT3533" i="1"/>
  <c r="AP3533" i="1"/>
  <c r="AO3533" i="1"/>
  <c r="AU3533" i="1" s="1"/>
  <c r="AN3533" i="1"/>
  <c r="AQ3533" i="1" s="1"/>
  <c r="AL3533" i="1"/>
  <c r="AG3533" i="1"/>
  <c r="Y3533" i="1"/>
  <c r="T3533" i="1"/>
  <c r="H3533" i="1"/>
  <c r="AY3532" i="1"/>
  <c r="AZ3532" i="1" s="1"/>
  <c r="AV3532" i="1"/>
  <c r="AU3532" i="1"/>
  <c r="AT3532" i="1"/>
  <c r="AQ3532" i="1"/>
  <c r="AP3532" i="1"/>
  <c r="AO3532" i="1"/>
  <c r="AN3532" i="1"/>
  <c r="AL3532" i="1"/>
  <c r="AG3532" i="1"/>
  <c r="Y3532" i="1"/>
  <c r="T3532" i="1"/>
  <c r="H3532" i="1"/>
  <c r="AM3528" i="1"/>
  <c r="AK3528" i="1"/>
  <c r="AK3542" i="1" s="1"/>
  <c r="AJ3528" i="1"/>
  <c r="AI3528" i="1"/>
  <c r="AI3542" i="1" s="1"/>
  <c r="AH3528" i="1"/>
  <c r="AF3528" i="1"/>
  <c r="AE3528" i="1"/>
  <c r="AD3528" i="1"/>
  <c r="AC3528" i="1"/>
  <c r="AB3528" i="1"/>
  <c r="AA3528" i="1"/>
  <c r="Z3528" i="1"/>
  <c r="X3528" i="1"/>
  <c r="W3528" i="1"/>
  <c r="W3542" i="1" s="1"/>
  <c r="V3528" i="1"/>
  <c r="U3528" i="1"/>
  <c r="U3542" i="1" s="1"/>
  <c r="S3528" i="1"/>
  <c r="R3528" i="1"/>
  <c r="Q3528" i="1"/>
  <c r="P3528" i="1"/>
  <c r="O3528" i="1"/>
  <c r="N3528" i="1"/>
  <c r="M3528" i="1"/>
  <c r="L3528" i="1"/>
  <c r="AY3527" i="1"/>
  <c r="AZ3527" i="1" s="1"/>
  <c r="AT3527" i="1"/>
  <c r="AQ3527" i="1"/>
  <c r="AR3527" i="1" s="1"/>
  <c r="AS3527" i="1" s="1"/>
  <c r="AP3527" i="1"/>
  <c r="AO3527" i="1"/>
  <c r="AU3527" i="1" s="1"/>
  <c r="AN3527" i="1"/>
  <c r="AL3527" i="1"/>
  <c r="AG3527" i="1"/>
  <c r="Y3527" i="1"/>
  <c r="T3527" i="1"/>
  <c r="H3527" i="1"/>
  <c r="AY3526" i="1"/>
  <c r="AZ3526" i="1" s="1"/>
  <c r="AT3526" i="1"/>
  <c r="AP3526" i="1"/>
  <c r="AO3526" i="1"/>
  <c r="AU3526" i="1" s="1"/>
  <c r="AN3526" i="1"/>
  <c r="AQ3526" i="1" s="1"/>
  <c r="AL3526" i="1"/>
  <c r="AG3526" i="1"/>
  <c r="Y3526" i="1"/>
  <c r="T3526" i="1"/>
  <c r="H3526" i="1"/>
  <c r="AY3525" i="1"/>
  <c r="AZ3525" i="1" s="1"/>
  <c r="AU3525" i="1"/>
  <c r="AT3525" i="1"/>
  <c r="AS3525" i="1"/>
  <c r="AP3525" i="1"/>
  <c r="AO3525" i="1"/>
  <c r="AN3525" i="1"/>
  <c r="AQ3525" i="1" s="1"/>
  <c r="AR3525" i="1" s="1"/>
  <c r="AL3525" i="1"/>
  <c r="AG3525" i="1"/>
  <c r="Y3525" i="1"/>
  <c r="T3525" i="1"/>
  <c r="H3525" i="1"/>
  <c r="AZ3524" i="1"/>
  <c r="AY3524" i="1"/>
  <c r="AT3524" i="1"/>
  <c r="AV3524" i="1" s="1"/>
  <c r="AW3524" i="1" s="1"/>
  <c r="AP3524" i="1"/>
  <c r="AO3524" i="1"/>
  <c r="AU3524" i="1" s="1"/>
  <c r="AN3524" i="1"/>
  <c r="AQ3524" i="1" s="1"/>
  <c r="AR3524" i="1" s="1"/>
  <c r="AS3524" i="1" s="1"/>
  <c r="AL3524" i="1"/>
  <c r="AG3524" i="1"/>
  <c r="Y3524" i="1"/>
  <c r="T3524" i="1"/>
  <c r="H3524" i="1"/>
  <c r="AY3523" i="1"/>
  <c r="AZ3523" i="1" s="1"/>
  <c r="AU3523" i="1"/>
  <c r="AV3523" i="1" s="1"/>
  <c r="AW3523" i="1" s="1"/>
  <c r="AT3523" i="1"/>
  <c r="AP3523" i="1"/>
  <c r="AO3523" i="1"/>
  <c r="AN3523" i="1"/>
  <c r="AQ3523" i="1" s="1"/>
  <c r="AL3523" i="1"/>
  <c r="AG3523" i="1"/>
  <c r="Y3523" i="1"/>
  <c r="T3523" i="1"/>
  <c r="H3523" i="1"/>
  <c r="AY3522" i="1"/>
  <c r="AZ3522" i="1" s="1"/>
  <c r="AT3522" i="1"/>
  <c r="AP3522" i="1"/>
  <c r="AO3522" i="1"/>
  <c r="AU3522" i="1" s="1"/>
  <c r="AN3522" i="1"/>
  <c r="AQ3522" i="1" s="1"/>
  <c r="AR3522" i="1" s="1"/>
  <c r="AS3522" i="1" s="1"/>
  <c r="AL3522" i="1"/>
  <c r="AG3522" i="1"/>
  <c r="Y3522" i="1"/>
  <c r="T3522" i="1"/>
  <c r="H3522" i="1"/>
  <c r="AZ3521" i="1"/>
  <c r="AY3521" i="1"/>
  <c r="AU3521" i="1"/>
  <c r="AV3521" i="1" s="1"/>
  <c r="AV3547" i="1" s="1"/>
  <c r="AT3521" i="1"/>
  <c r="AT3547" i="1" s="1"/>
  <c r="AP3521" i="1"/>
  <c r="AP3547" i="1" s="1"/>
  <c r="AO3521" i="1"/>
  <c r="AO3547" i="1" s="1"/>
  <c r="AN3521" i="1"/>
  <c r="AL3521" i="1"/>
  <c r="AG3521" i="1"/>
  <c r="Y3521" i="1"/>
  <c r="T3521" i="1"/>
  <c r="H3521" i="1"/>
  <c r="AZ3520" i="1"/>
  <c r="AY3520" i="1"/>
  <c r="AT3520" i="1"/>
  <c r="AP3520" i="1"/>
  <c r="AO3520" i="1"/>
  <c r="AU3520" i="1" s="1"/>
  <c r="AV3520" i="1" s="1"/>
  <c r="AW3520" i="1" s="1"/>
  <c r="AN3520" i="1"/>
  <c r="AQ3520" i="1" s="1"/>
  <c r="AR3520" i="1" s="1"/>
  <c r="AS3520" i="1" s="1"/>
  <c r="AL3520" i="1"/>
  <c r="AG3520" i="1"/>
  <c r="Y3520" i="1"/>
  <c r="T3520" i="1"/>
  <c r="H3520" i="1"/>
  <c r="AZ3519" i="1"/>
  <c r="AY3519" i="1"/>
  <c r="AT3519" i="1"/>
  <c r="AP3519" i="1"/>
  <c r="AO3519" i="1"/>
  <c r="AU3519" i="1" s="1"/>
  <c r="AV3519" i="1" s="1"/>
  <c r="AW3519" i="1" s="1"/>
  <c r="AN3519" i="1"/>
  <c r="AQ3519" i="1" s="1"/>
  <c r="AR3519" i="1" s="1"/>
  <c r="AS3519" i="1" s="1"/>
  <c r="AL3519" i="1"/>
  <c r="AG3519" i="1"/>
  <c r="Y3519" i="1"/>
  <c r="T3519" i="1"/>
  <c r="H3519" i="1"/>
  <c r="AY3518" i="1"/>
  <c r="AZ3518" i="1" s="1"/>
  <c r="AT3518" i="1"/>
  <c r="AP3518" i="1"/>
  <c r="AO3518" i="1"/>
  <c r="AU3518" i="1" s="1"/>
  <c r="AV3518" i="1" s="1"/>
  <c r="AW3518" i="1" s="1"/>
  <c r="AN3518" i="1"/>
  <c r="AQ3518" i="1" s="1"/>
  <c r="AL3518" i="1"/>
  <c r="AG3518" i="1"/>
  <c r="Y3518" i="1"/>
  <c r="T3518" i="1"/>
  <c r="H3518" i="1"/>
  <c r="AZ3517" i="1"/>
  <c r="AY3517" i="1"/>
  <c r="AT3517" i="1"/>
  <c r="AP3517" i="1"/>
  <c r="AO3517" i="1"/>
  <c r="AU3517" i="1" s="1"/>
  <c r="AV3517" i="1" s="1"/>
  <c r="AW3517" i="1" s="1"/>
  <c r="AN3517" i="1"/>
  <c r="AQ3517" i="1" s="1"/>
  <c r="AR3517" i="1" s="1"/>
  <c r="AS3517" i="1" s="1"/>
  <c r="AL3517" i="1"/>
  <c r="AG3517" i="1"/>
  <c r="Y3517" i="1"/>
  <c r="T3517" i="1"/>
  <c r="H3517" i="1"/>
  <c r="AY3516" i="1"/>
  <c r="AZ3516" i="1" s="1"/>
  <c r="AT3516" i="1"/>
  <c r="AP3516" i="1"/>
  <c r="AO3516" i="1"/>
  <c r="AU3516" i="1" s="1"/>
  <c r="AN3516" i="1"/>
  <c r="AQ3516" i="1" s="1"/>
  <c r="AR3516" i="1" s="1"/>
  <c r="AS3516" i="1" s="1"/>
  <c r="AL3516" i="1"/>
  <c r="AG3516" i="1"/>
  <c r="Y3516" i="1"/>
  <c r="T3516" i="1"/>
  <c r="H3516" i="1"/>
  <c r="AY3515" i="1"/>
  <c r="AZ3515" i="1" s="1"/>
  <c r="AT3515" i="1"/>
  <c r="AS3515" i="1"/>
  <c r="AQ3515" i="1"/>
  <c r="AR3515" i="1" s="1"/>
  <c r="AP3515" i="1"/>
  <c r="AO3515" i="1"/>
  <c r="AU3515" i="1" s="1"/>
  <c r="AN3515" i="1"/>
  <c r="AL3515" i="1"/>
  <c r="AG3515" i="1"/>
  <c r="Y3515" i="1"/>
  <c r="T3515" i="1"/>
  <c r="H3515" i="1"/>
  <c r="AY3514" i="1"/>
  <c r="AZ3514" i="1" s="1"/>
  <c r="AV3514" i="1"/>
  <c r="AW3514" i="1" s="1"/>
  <c r="AT3514" i="1"/>
  <c r="AP3514" i="1"/>
  <c r="AR3514" i="1" s="1"/>
  <c r="AS3514" i="1" s="1"/>
  <c r="AO3514" i="1"/>
  <c r="AU3514" i="1" s="1"/>
  <c r="AN3514" i="1"/>
  <c r="AQ3514" i="1" s="1"/>
  <c r="AL3514" i="1"/>
  <c r="AG3514" i="1"/>
  <c r="Y3514" i="1"/>
  <c r="T3514" i="1"/>
  <c r="H3514" i="1"/>
  <c r="AY3513" i="1"/>
  <c r="AZ3513" i="1" s="1"/>
  <c r="AU3513" i="1"/>
  <c r="AT3513" i="1"/>
  <c r="AQ3513" i="1"/>
  <c r="AR3513" i="1" s="1"/>
  <c r="AP3513" i="1"/>
  <c r="AO3513" i="1"/>
  <c r="AN3513" i="1"/>
  <c r="AL3513" i="1"/>
  <c r="AG3513" i="1"/>
  <c r="Y3513" i="1"/>
  <c r="T3513" i="1"/>
  <c r="H3513" i="1"/>
  <c r="AY3512" i="1"/>
  <c r="AZ3512" i="1" s="1"/>
  <c r="AT3512" i="1"/>
  <c r="AV3512" i="1" s="1"/>
  <c r="AW3512" i="1" s="1"/>
  <c r="AR3512" i="1"/>
  <c r="AS3512" i="1" s="1"/>
  <c r="AP3512" i="1"/>
  <c r="AO3512" i="1"/>
  <c r="AU3512" i="1" s="1"/>
  <c r="AN3512" i="1"/>
  <c r="AQ3512" i="1" s="1"/>
  <c r="AL3512" i="1"/>
  <c r="AG3512" i="1"/>
  <c r="Y3512" i="1"/>
  <c r="T3512" i="1"/>
  <c r="H3512" i="1"/>
  <c r="AY3511" i="1"/>
  <c r="AZ3511" i="1" s="1"/>
  <c r="AU3511" i="1"/>
  <c r="AV3511" i="1" s="1"/>
  <c r="AW3511" i="1" s="1"/>
  <c r="AT3511" i="1"/>
  <c r="AP3511" i="1"/>
  <c r="AO3511" i="1"/>
  <c r="AN3511" i="1"/>
  <c r="AQ3511" i="1" s="1"/>
  <c r="AR3511" i="1" s="1"/>
  <c r="AS3511" i="1" s="1"/>
  <c r="AL3511" i="1"/>
  <c r="AG3511" i="1"/>
  <c r="Y3511" i="1"/>
  <c r="T3511" i="1"/>
  <c r="H3511" i="1"/>
  <c r="AM3500" i="1"/>
  <c r="AK3500" i="1"/>
  <c r="Z3500" i="1"/>
  <c r="U3500" i="1"/>
  <c r="AM3499" i="1"/>
  <c r="AK3499" i="1"/>
  <c r="AJ3499" i="1"/>
  <c r="AJ3500" i="1" s="1"/>
  <c r="AI3499" i="1"/>
  <c r="AI3500" i="1" s="1"/>
  <c r="AH3499" i="1"/>
  <c r="AH3500" i="1" s="1"/>
  <c r="AF3499" i="1"/>
  <c r="AF3500" i="1" s="1"/>
  <c r="AE3499" i="1"/>
  <c r="AE3500" i="1" s="1"/>
  <c r="AD3499" i="1"/>
  <c r="AD3500" i="1" s="1"/>
  <c r="AC3499" i="1"/>
  <c r="AC3500" i="1" s="1"/>
  <c r="AB3499" i="1"/>
  <c r="AB3500" i="1" s="1"/>
  <c r="AA3499" i="1"/>
  <c r="AA3500" i="1" s="1"/>
  <c r="Z3499" i="1"/>
  <c r="X3499" i="1"/>
  <c r="X3500" i="1" s="1"/>
  <c r="W3499" i="1"/>
  <c r="W3500" i="1" s="1"/>
  <c r="V3499" i="1"/>
  <c r="V3500" i="1" s="1"/>
  <c r="U3499" i="1"/>
  <c r="S3499" i="1"/>
  <c r="S3500" i="1" s="1"/>
  <c r="R3499" i="1"/>
  <c r="R3500" i="1" s="1"/>
  <c r="Q3499" i="1"/>
  <c r="Q3500" i="1" s="1"/>
  <c r="P3499" i="1"/>
  <c r="P3500" i="1" s="1"/>
  <c r="O3499" i="1"/>
  <c r="O3500" i="1" s="1"/>
  <c r="N3499" i="1"/>
  <c r="N3500" i="1" s="1"/>
  <c r="M3499" i="1"/>
  <c r="M3500" i="1" s="1"/>
  <c r="L3499" i="1"/>
  <c r="L3500" i="1" s="1"/>
  <c r="AY3498" i="1"/>
  <c r="AZ3498" i="1" s="1"/>
  <c r="AU3498" i="1"/>
  <c r="AT3498" i="1"/>
  <c r="AV3498" i="1" s="1"/>
  <c r="AW3498" i="1" s="1"/>
  <c r="AQ3498" i="1"/>
  <c r="AP3498" i="1"/>
  <c r="AO3498" i="1"/>
  <c r="AN3498" i="1"/>
  <c r="AL3498" i="1"/>
  <c r="AG3498" i="1"/>
  <c r="Y3498" i="1"/>
  <c r="T3498" i="1"/>
  <c r="H3498" i="1"/>
  <c r="AZ3497" i="1"/>
  <c r="AY3497" i="1"/>
  <c r="AU3497" i="1"/>
  <c r="AV3497" i="1" s="1"/>
  <c r="AW3497" i="1" s="1"/>
  <c r="AT3497" i="1"/>
  <c r="AP3497" i="1"/>
  <c r="AO3497" i="1"/>
  <c r="AN3497" i="1"/>
  <c r="AQ3497" i="1" s="1"/>
  <c r="AR3497" i="1" s="1"/>
  <c r="AS3497" i="1" s="1"/>
  <c r="AL3497" i="1"/>
  <c r="AG3497" i="1"/>
  <c r="Y3497" i="1"/>
  <c r="T3497" i="1"/>
  <c r="H3497" i="1"/>
  <c r="AY3496" i="1"/>
  <c r="AZ3496" i="1" s="1"/>
  <c r="AT3496" i="1"/>
  <c r="AQ3496" i="1"/>
  <c r="AR3496" i="1" s="1"/>
  <c r="AS3496" i="1" s="1"/>
  <c r="AP3496" i="1"/>
  <c r="AO3496" i="1"/>
  <c r="AU3496" i="1" s="1"/>
  <c r="AN3496" i="1"/>
  <c r="AL3496" i="1"/>
  <c r="AG3496" i="1"/>
  <c r="Y3496" i="1"/>
  <c r="T3496" i="1"/>
  <c r="H3496" i="1"/>
  <c r="AY3495" i="1"/>
  <c r="AZ3495" i="1" s="1"/>
  <c r="AV3495" i="1"/>
  <c r="AW3495" i="1" s="1"/>
  <c r="AT3495" i="1"/>
  <c r="AP3495" i="1"/>
  <c r="AO3495" i="1"/>
  <c r="AU3495" i="1" s="1"/>
  <c r="AN3495" i="1"/>
  <c r="AQ3495" i="1" s="1"/>
  <c r="AL3495" i="1"/>
  <c r="AG3495" i="1"/>
  <c r="Y3495" i="1"/>
  <c r="T3495" i="1"/>
  <c r="H3495" i="1"/>
  <c r="AY3494" i="1"/>
  <c r="AZ3494" i="1" s="1"/>
  <c r="AT3494" i="1"/>
  <c r="AP3494" i="1"/>
  <c r="AO3494" i="1"/>
  <c r="AU3494" i="1" s="1"/>
  <c r="AN3494" i="1"/>
  <c r="AQ3494" i="1" s="1"/>
  <c r="AR3494" i="1" s="1"/>
  <c r="AS3494" i="1" s="1"/>
  <c r="AL3494" i="1"/>
  <c r="AG3494" i="1"/>
  <c r="Y3494" i="1"/>
  <c r="T3494" i="1"/>
  <c r="H3494" i="1"/>
  <c r="AZ3493" i="1"/>
  <c r="AY3493" i="1"/>
  <c r="AT3493" i="1"/>
  <c r="AQ3493" i="1"/>
  <c r="AR3493" i="1" s="1"/>
  <c r="AS3493" i="1" s="1"/>
  <c r="AP3493" i="1"/>
  <c r="AO3493" i="1"/>
  <c r="AU3493" i="1" s="1"/>
  <c r="AV3493" i="1" s="1"/>
  <c r="AW3493" i="1" s="1"/>
  <c r="AN3493" i="1"/>
  <c r="AL3493" i="1"/>
  <c r="AG3493" i="1"/>
  <c r="Y3493" i="1"/>
  <c r="T3493" i="1"/>
  <c r="H3493" i="1"/>
  <c r="AY3492" i="1"/>
  <c r="AZ3492" i="1" s="1"/>
  <c r="AT3492" i="1"/>
  <c r="AP3492" i="1"/>
  <c r="AO3492" i="1"/>
  <c r="AU3492" i="1" s="1"/>
  <c r="AV3492" i="1" s="1"/>
  <c r="AW3492" i="1" s="1"/>
  <c r="AN3492" i="1"/>
  <c r="AQ3492" i="1" s="1"/>
  <c r="AR3492" i="1" s="1"/>
  <c r="AS3492" i="1" s="1"/>
  <c r="AL3492" i="1"/>
  <c r="AG3492" i="1"/>
  <c r="Y3492" i="1"/>
  <c r="T3492" i="1"/>
  <c r="H3492" i="1"/>
  <c r="AZ3491" i="1"/>
  <c r="AY3491" i="1"/>
  <c r="AT3491" i="1"/>
  <c r="AV3491" i="1" s="1"/>
  <c r="AW3491" i="1" s="1"/>
  <c r="AQ3491" i="1"/>
  <c r="AR3491" i="1" s="1"/>
  <c r="AS3491" i="1" s="1"/>
  <c r="AP3491" i="1"/>
  <c r="AO3491" i="1"/>
  <c r="AU3491" i="1" s="1"/>
  <c r="AN3491" i="1"/>
  <c r="AL3491" i="1"/>
  <c r="AG3491" i="1"/>
  <c r="Y3491" i="1"/>
  <c r="T3491" i="1"/>
  <c r="H3491" i="1"/>
  <c r="AY3490" i="1"/>
  <c r="AZ3490" i="1" s="1"/>
  <c r="AU3490" i="1"/>
  <c r="AV3490" i="1" s="1"/>
  <c r="AW3490" i="1" s="1"/>
  <c r="AT3490" i="1"/>
  <c r="AP3490" i="1"/>
  <c r="AO3490" i="1"/>
  <c r="AN3490" i="1"/>
  <c r="AQ3490" i="1" s="1"/>
  <c r="AL3490" i="1"/>
  <c r="AG3490" i="1"/>
  <c r="Y3490" i="1"/>
  <c r="T3490" i="1"/>
  <c r="H3490" i="1"/>
  <c r="AZ3489" i="1"/>
  <c r="AY3489" i="1"/>
  <c r="AT3489" i="1"/>
  <c r="AP3489" i="1"/>
  <c r="AO3489" i="1"/>
  <c r="AU3489" i="1" s="1"/>
  <c r="AN3489" i="1"/>
  <c r="AQ3489" i="1" s="1"/>
  <c r="AR3489" i="1" s="1"/>
  <c r="AS3489" i="1" s="1"/>
  <c r="AL3489" i="1"/>
  <c r="AG3489" i="1"/>
  <c r="Y3489" i="1"/>
  <c r="T3489" i="1"/>
  <c r="H3489" i="1"/>
  <c r="AZ3488" i="1"/>
  <c r="AY3488" i="1"/>
  <c r="AU3488" i="1"/>
  <c r="AT3488" i="1"/>
  <c r="AP3488" i="1"/>
  <c r="AO3488" i="1"/>
  <c r="AN3488" i="1"/>
  <c r="AQ3488" i="1" s="1"/>
  <c r="AR3488" i="1" s="1"/>
  <c r="AS3488" i="1" s="1"/>
  <c r="AL3488" i="1"/>
  <c r="AG3488" i="1"/>
  <c r="Y3488" i="1"/>
  <c r="T3488" i="1"/>
  <c r="H3488" i="1"/>
  <c r="AY3487" i="1"/>
  <c r="AZ3487" i="1" s="1"/>
  <c r="AV3487" i="1"/>
  <c r="AW3487" i="1" s="1"/>
  <c r="AT3487" i="1"/>
  <c r="AP3487" i="1"/>
  <c r="AO3487" i="1"/>
  <c r="AU3487" i="1" s="1"/>
  <c r="AN3487" i="1"/>
  <c r="AQ3487" i="1" s="1"/>
  <c r="AR3487" i="1" s="1"/>
  <c r="AS3487" i="1" s="1"/>
  <c r="AL3487" i="1"/>
  <c r="AG3487" i="1"/>
  <c r="Y3487" i="1"/>
  <c r="T3487" i="1"/>
  <c r="H3487" i="1"/>
  <c r="AY3486" i="1"/>
  <c r="AZ3486" i="1" s="1"/>
  <c r="AT3486" i="1"/>
  <c r="AP3486" i="1"/>
  <c r="AO3486" i="1"/>
  <c r="AU3486" i="1" s="1"/>
  <c r="AN3486" i="1"/>
  <c r="AQ3486" i="1" s="1"/>
  <c r="AL3486" i="1"/>
  <c r="AG3486" i="1"/>
  <c r="Y3486" i="1"/>
  <c r="T3486" i="1"/>
  <c r="H3486" i="1"/>
  <c r="AY3485" i="1"/>
  <c r="AZ3485" i="1" s="1"/>
  <c r="AT3485" i="1"/>
  <c r="AP3485" i="1"/>
  <c r="AO3485" i="1"/>
  <c r="AU3485" i="1" s="1"/>
  <c r="AV3485" i="1" s="1"/>
  <c r="AW3485" i="1" s="1"/>
  <c r="AN3485" i="1"/>
  <c r="AQ3485" i="1" s="1"/>
  <c r="AL3485" i="1"/>
  <c r="AG3485" i="1"/>
  <c r="Y3485" i="1"/>
  <c r="T3485" i="1"/>
  <c r="H3485" i="1"/>
  <c r="AY3484" i="1"/>
  <c r="AZ3484" i="1" s="1"/>
  <c r="AT3484" i="1"/>
  <c r="AP3484" i="1"/>
  <c r="AO3484" i="1"/>
  <c r="AU3484" i="1" s="1"/>
  <c r="AV3484" i="1" s="1"/>
  <c r="AW3484" i="1" s="1"/>
  <c r="AN3484" i="1"/>
  <c r="AQ3484" i="1" s="1"/>
  <c r="AL3484" i="1"/>
  <c r="AG3484" i="1"/>
  <c r="Y3484" i="1"/>
  <c r="T3484" i="1"/>
  <c r="H3484" i="1"/>
  <c r="AY3483" i="1"/>
  <c r="AZ3483" i="1" s="1"/>
  <c r="AT3483" i="1"/>
  <c r="AP3483" i="1"/>
  <c r="AO3483" i="1"/>
  <c r="AU3483" i="1" s="1"/>
  <c r="AV3483" i="1" s="1"/>
  <c r="AW3483" i="1" s="1"/>
  <c r="AN3483" i="1"/>
  <c r="AQ3483" i="1" s="1"/>
  <c r="AR3483" i="1" s="1"/>
  <c r="AS3483" i="1" s="1"/>
  <c r="AL3483" i="1"/>
  <c r="AG3483" i="1"/>
  <c r="Y3483" i="1"/>
  <c r="T3483" i="1"/>
  <c r="H3483" i="1"/>
  <c r="AY3482" i="1"/>
  <c r="AZ3482" i="1" s="1"/>
  <c r="AT3482" i="1"/>
  <c r="AP3482" i="1"/>
  <c r="AO3482" i="1"/>
  <c r="AU3482" i="1" s="1"/>
  <c r="AN3482" i="1"/>
  <c r="AQ3482" i="1" s="1"/>
  <c r="AL3482" i="1"/>
  <c r="AG3482" i="1"/>
  <c r="Y3482" i="1"/>
  <c r="T3482" i="1"/>
  <c r="H3482" i="1"/>
  <c r="AY3481" i="1"/>
  <c r="AZ3481" i="1" s="1"/>
  <c r="AT3481" i="1"/>
  <c r="AP3481" i="1"/>
  <c r="AO3481" i="1"/>
  <c r="AU3481" i="1" s="1"/>
  <c r="AV3481" i="1" s="1"/>
  <c r="AW3481" i="1" s="1"/>
  <c r="AN3481" i="1"/>
  <c r="AQ3481" i="1" s="1"/>
  <c r="AL3481" i="1"/>
  <c r="AG3481" i="1"/>
  <c r="Y3481" i="1"/>
  <c r="T3481" i="1"/>
  <c r="H3481" i="1"/>
  <c r="AY3480" i="1"/>
  <c r="AZ3480" i="1" s="1"/>
  <c r="AT3480" i="1"/>
  <c r="AR3480" i="1"/>
  <c r="AS3480" i="1" s="1"/>
  <c r="AP3480" i="1"/>
  <c r="AO3480" i="1"/>
  <c r="AU3480" i="1" s="1"/>
  <c r="AV3480" i="1" s="1"/>
  <c r="AW3480" i="1" s="1"/>
  <c r="AN3480" i="1"/>
  <c r="AQ3480" i="1" s="1"/>
  <c r="AL3480" i="1"/>
  <c r="AG3480" i="1"/>
  <c r="Y3480" i="1"/>
  <c r="T3480" i="1"/>
  <c r="H3480" i="1"/>
  <c r="AY3479" i="1"/>
  <c r="AZ3479" i="1" s="1"/>
  <c r="AT3479" i="1"/>
  <c r="AP3479" i="1"/>
  <c r="AO3479" i="1"/>
  <c r="AU3479" i="1" s="1"/>
  <c r="AV3479" i="1" s="1"/>
  <c r="AW3479" i="1" s="1"/>
  <c r="AN3479" i="1"/>
  <c r="AQ3479" i="1" s="1"/>
  <c r="AR3479" i="1" s="1"/>
  <c r="AS3479" i="1" s="1"/>
  <c r="AL3479" i="1"/>
  <c r="AG3479" i="1"/>
  <c r="Y3479" i="1"/>
  <c r="T3479" i="1"/>
  <c r="H3479" i="1"/>
  <c r="AY3478" i="1"/>
  <c r="AZ3478" i="1" s="1"/>
  <c r="AT3478" i="1"/>
  <c r="AP3478" i="1"/>
  <c r="AO3478" i="1"/>
  <c r="AU3478" i="1" s="1"/>
  <c r="AV3478" i="1" s="1"/>
  <c r="AW3478" i="1" s="1"/>
  <c r="AN3478" i="1"/>
  <c r="AQ3478" i="1" s="1"/>
  <c r="AR3478" i="1" s="1"/>
  <c r="AS3478" i="1" s="1"/>
  <c r="AL3478" i="1"/>
  <c r="AG3478" i="1"/>
  <c r="Y3478" i="1"/>
  <c r="T3478" i="1"/>
  <c r="H3478" i="1"/>
  <c r="AY3477" i="1"/>
  <c r="AZ3477" i="1" s="1"/>
  <c r="AU3477" i="1"/>
  <c r="AV3477" i="1" s="1"/>
  <c r="AW3477" i="1" s="1"/>
  <c r="AT3477" i="1"/>
  <c r="AP3477" i="1"/>
  <c r="AO3477" i="1"/>
  <c r="AN3477" i="1"/>
  <c r="AQ3477" i="1" s="1"/>
  <c r="AR3477" i="1" s="1"/>
  <c r="AS3477" i="1" s="1"/>
  <c r="AL3477" i="1"/>
  <c r="AG3477" i="1"/>
  <c r="Y3477" i="1"/>
  <c r="T3477" i="1"/>
  <c r="H3477" i="1"/>
  <c r="AY3476" i="1"/>
  <c r="AZ3476" i="1" s="1"/>
  <c r="AT3476" i="1"/>
  <c r="AP3476" i="1"/>
  <c r="AO3476" i="1"/>
  <c r="AU3476" i="1" s="1"/>
  <c r="AV3476" i="1" s="1"/>
  <c r="AW3476" i="1" s="1"/>
  <c r="AN3476" i="1"/>
  <c r="AQ3476" i="1" s="1"/>
  <c r="AR3476" i="1" s="1"/>
  <c r="AS3476" i="1" s="1"/>
  <c r="AL3476" i="1"/>
  <c r="AG3476" i="1"/>
  <c r="Y3476" i="1"/>
  <c r="T3476" i="1"/>
  <c r="H3476" i="1"/>
  <c r="AY3475" i="1"/>
  <c r="AZ3475" i="1" s="1"/>
  <c r="AT3475" i="1"/>
  <c r="AP3475" i="1"/>
  <c r="AO3475" i="1"/>
  <c r="AU3475" i="1" s="1"/>
  <c r="AN3475" i="1"/>
  <c r="AQ3475" i="1" s="1"/>
  <c r="AR3475" i="1" s="1"/>
  <c r="AS3475" i="1" s="1"/>
  <c r="AL3475" i="1"/>
  <c r="AG3475" i="1"/>
  <c r="Y3475" i="1"/>
  <c r="T3475" i="1"/>
  <c r="H3475" i="1"/>
  <c r="AZ3474" i="1"/>
  <c r="AY3474" i="1"/>
  <c r="AT3474" i="1"/>
  <c r="AP3474" i="1"/>
  <c r="AO3474" i="1"/>
  <c r="AU3474" i="1" s="1"/>
  <c r="AN3474" i="1"/>
  <c r="AL3474" i="1"/>
  <c r="AG3474" i="1"/>
  <c r="Y3474" i="1"/>
  <c r="T3474" i="1"/>
  <c r="H3474" i="1"/>
  <c r="AY3473" i="1"/>
  <c r="AZ3473" i="1" s="1"/>
  <c r="AT3473" i="1"/>
  <c r="AQ3473" i="1"/>
  <c r="AP3473" i="1"/>
  <c r="AO3473" i="1"/>
  <c r="AN3473" i="1"/>
  <c r="AL3473" i="1"/>
  <c r="AG3473" i="1"/>
  <c r="Y3473" i="1"/>
  <c r="T3473" i="1"/>
  <c r="H3473" i="1"/>
  <c r="AF3462" i="1"/>
  <c r="R3462" i="1"/>
  <c r="AM3461" i="1"/>
  <c r="AK3461" i="1"/>
  <c r="AJ3461" i="1"/>
  <c r="AI3461" i="1"/>
  <c r="AH3461" i="1"/>
  <c r="AF3461" i="1"/>
  <c r="AE3461" i="1"/>
  <c r="AD3461" i="1"/>
  <c r="AC3461" i="1"/>
  <c r="AB3461" i="1"/>
  <c r="AA3461" i="1"/>
  <c r="Z3461" i="1"/>
  <c r="X3461" i="1"/>
  <c r="W3461" i="1"/>
  <c r="V3461" i="1"/>
  <c r="U3461" i="1"/>
  <c r="S3461" i="1"/>
  <c r="R3461" i="1"/>
  <c r="Q3461" i="1"/>
  <c r="P3461" i="1"/>
  <c r="O3461" i="1"/>
  <c r="N3461" i="1"/>
  <c r="M3461" i="1"/>
  <c r="L3461" i="1"/>
  <c r="AY3460" i="1"/>
  <c r="AZ3460" i="1" s="1"/>
  <c r="AU3460" i="1"/>
  <c r="AT3460" i="1"/>
  <c r="AT3461" i="1" s="1"/>
  <c r="AQ3460" i="1"/>
  <c r="AP3460" i="1"/>
  <c r="AP3461" i="1" s="1"/>
  <c r="AO3460" i="1"/>
  <c r="AO3461" i="1" s="1"/>
  <c r="AN3460" i="1"/>
  <c r="AN3461" i="1" s="1"/>
  <c r="AL3460" i="1"/>
  <c r="AG3460" i="1"/>
  <c r="Y3460" i="1"/>
  <c r="T3460" i="1"/>
  <c r="H3460" i="1"/>
  <c r="AM3456" i="1"/>
  <c r="AM3462" i="1" s="1"/>
  <c r="AK3456" i="1"/>
  <c r="AJ3456" i="1"/>
  <c r="AJ3462" i="1" s="1"/>
  <c r="AI3456" i="1"/>
  <c r="AH3456" i="1"/>
  <c r="AH3462" i="1" s="1"/>
  <c r="AF3456" i="1"/>
  <c r="AE3456" i="1"/>
  <c r="AE3462" i="1" s="1"/>
  <c r="AD3456" i="1"/>
  <c r="AC3456" i="1"/>
  <c r="AC3462" i="1" s="1"/>
  <c r="AB3456" i="1"/>
  <c r="AB3462" i="1" s="1"/>
  <c r="AA3456" i="1"/>
  <c r="Z3456" i="1"/>
  <c r="X3456" i="1"/>
  <c r="X3462" i="1" s="1"/>
  <c r="W3456" i="1"/>
  <c r="V3456" i="1"/>
  <c r="V3462" i="1" s="1"/>
  <c r="U3456" i="1"/>
  <c r="S3456" i="1"/>
  <c r="R3456" i="1"/>
  <c r="Q3456" i="1"/>
  <c r="Q3462" i="1" s="1"/>
  <c r="P3456" i="1"/>
  <c r="O3456" i="1"/>
  <c r="O3462" i="1" s="1"/>
  <c r="N3456" i="1"/>
  <c r="N3462" i="1" s="1"/>
  <c r="M3456" i="1"/>
  <c r="L3456" i="1"/>
  <c r="AY3455" i="1"/>
  <c r="AZ3455" i="1" s="1"/>
  <c r="AU3455" i="1"/>
  <c r="AT3455" i="1"/>
  <c r="AP3455" i="1"/>
  <c r="AO3455" i="1"/>
  <c r="AN3455" i="1"/>
  <c r="AL3455" i="1"/>
  <c r="AG3455" i="1"/>
  <c r="Y3455" i="1"/>
  <c r="T3455" i="1"/>
  <c r="H3455" i="1"/>
  <c r="AY3454" i="1"/>
  <c r="AZ3454" i="1" s="1"/>
  <c r="AT3454" i="1"/>
  <c r="AP3454" i="1"/>
  <c r="AO3454" i="1"/>
  <c r="AU3454" i="1" s="1"/>
  <c r="AN3454" i="1"/>
  <c r="AQ3454" i="1" s="1"/>
  <c r="AL3454" i="1"/>
  <c r="AG3454" i="1"/>
  <c r="Y3454" i="1"/>
  <c r="T3454" i="1"/>
  <c r="H3454" i="1"/>
  <c r="AK3447" i="1"/>
  <c r="AJ3447" i="1"/>
  <c r="AF3447" i="1"/>
  <c r="AE3447" i="1"/>
  <c r="AD3447" i="1"/>
  <c r="AC3447" i="1"/>
  <c r="AB3447" i="1"/>
  <c r="AA3447" i="1"/>
  <c r="X3447" i="1"/>
  <c r="W3447" i="1"/>
  <c r="S3447" i="1"/>
  <c r="R3447" i="1"/>
  <c r="Q3447" i="1"/>
  <c r="P3447" i="1"/>
  <c r="O3447" i="1"/>
  <c r="N3447" i="1"/>
  <c r="M3447" i="1"/>
  <c r="L3447" i="1"/>
  <c r="AN3446" i="1"/>
  <c r="AM3446" i="1"/>
  <c r="AK3446" i="1"/>
  <c r="AJ3446" i="1"/>
  <c r="AI3446" i="1"/>
  <c r="AH3446" i="1"/>
  <c r="AF3446" i="1"/>
  <c r="AE3446" i="1"/>
  <c r="AD3446" i="1"/>
  <c r="AC3446" i="1"/>
  <c r="AB3446" i="1"/>
  <c r="AA3446" i="1"/>
  <c r="Z3446" i="1"/>
  <c r="X3446" i="1"/>
  <c r="W3446" i="1"/>
  <c r="V3446" i="1"/>
  <c r="U3446" i="1"/>
  <c r="S3446" i="1"/>
  <c r="R3446" i="1"/>
  <c r="Q3446" i="1"/>
  <c r="P3446" i="1"/>
  <c r="O3446" i="1"/>
  <c r="N3446" i="1"/>
  <c r="M3446" i="1"/>
  <c r="L3446" i="1"/>
  <c r="AN3443" i="1"/>
  <c r="AM3443" i="1"/>
  <c r="AK3443" i="1"/>
  <c r="AJ3443" i="1"/>
  <c r="AI3443" i="1"/>
  <c r="AH3443" i="1"/>
  <c r="AF3443" i="1"/>
  <c r="AE3443" i="1"/>
  <c r="AD3443" i="1"/>
  <c r="AC3443" i="1"/>
  <c r="AB3443" i="1"/>
  <c r="AA3443" i="1"/>
  <c r="Z3443" i="1"/>
  <c r="X3443" i="1"/>
  <c r="W3443" i="1"/>
  <c r="V3443" i="1"/>
  <c r="U3443" i="1"/>
  <c r="S3443" i="1"/>
  <c r="R3443" i="1"/>
  <c r="Q3443" i="1"/>
  <c r="P3443" i="1"/>
  <c r="O3443" i="1"/>
  <c r="N3443" i="1"/>
  <c r="M3443" i="1"/>
  <c r="L3443" i="1"/>
  <c r="AY3442" i="1"/>
  <c r="AZ3442" i="1" s="1"/>
  <c r="H3442" i="1"/>
  <c r="AY3441" i="1"/>
  <c r="AZ3441" i="1" s="1"/>
  <c r="H3441" i="1"/>
  <c r="AY3440" i="1"/>
  <c r="AZ3440" i="1" s="1"/>
  <c r="H3440" i="1"/>
  <c r="AZ3439" i="1"/>
  <c r="AY3439" i="1"/>
  <c r="H3439" i="1"/>
  <c r="AY3438" i="1"/>
  <c r="AZ3438" i="1" s="1"/>
  <c r="H3438" i="1"/>
  <c r="AY3437" i="1"/>
  <c r="AZ3437" i="1" s="1"/>
  <c r="H3437" i="1"/>
  <c r="AY3436" i="1"/>
  <c r="AZ3436" i="1" s="1"/>
  <c r="H3436" i="1"/>
  <c r="AY3435" i="1"/>
  <c r="AZ3435" i="1" s="1"/>
  <c r="H3435" i="1"/>
  <c r="AY3434" i="1"/>
  <c r="AZ3434" i="1" s="1"/>
  <c r="H3434" i="1"/>
  <c r="AY3433" i="1"/>
  <c r="AZ3433" i="1" s="1"/>
  <c r="H3433" i="1"/>
  <c r="AY3432" i="1"/>
  <c r="AZ3432" i="1" s="1"/>
  <c r="H3432" i="1"/>
  <c r="AY3428" i="1"/>
  <c r="AZ3428" i="1" s="1"/>
  <c r="H3428" i="1"/>
  <c r="AY3427" i="1"/>
  <c r="AZ3427" i="1" s="1"/>
  <c r="H3427" i="1"/>
  <c r="AY3426" i="1"/>
  <c r="AZ3426" i="1" s="1"/>
  <c r="H3426" i="1"/>
  <c r="AY3425" i="1"/>
  <c r="AZ3425" i="1" s="1"/>
  <c r="H3425" i="1"/>
  <c r="AZ3424" i="1"/>
  <c r="AY3424" i="1"/>
  <c r="H3424" i="1"/>
  <c r="AZ3423" i="1"/>
  <c r="AY3423" i="1"/>
  <c r="H3423" i="1"/>
  <c r="AY3422" i="1"/>
  <c r="AZ3422" i="1" s="1"/>
  <c r="H3422" i="1"/>
  <c r="AY3421" i="1"/>
  <c r="AZ3421" i="1" s="1"/>
  <c r="H3421" i="1"/>
  <c r="AY3420" i="1"/>
  <c r="AZ3420" i="1" s="1"/>
  <c r="H3420" i="1"/>
  <c r="AY3419" i="1"/>
  <c r="AZ3419" i="1" s="1"/>
  <c r="H3419" i="1"/>
  <c r="AY3418" i="1"/>
  <c r="AZ3418" i="1" s="1"/>
  <c r="H3418" i="1"/>
  <c r="AY3417" i="1"/>
  <c r="AZ3417" i="1" s="1"/>
  <c r="H3417" i="1"/>
  <c r="AY3416" i="1"/>
  <c r="AZ3416" i="1" s="1"/>
  <c r="H3416" i="1"/>
  <c r="AY3415" i="1"/>
  <c r="AZ3415" i="1" s="1"/>
  <c r="H3415" i="1"/>
  <c r="AY3414" i="1"/>
  <c r="AZ3414" i="1" s="1"/>
  <c r="H3414" i="1"/>
  <c r="AY3413" i="1"/>
  <c r="AZ3413" i="1" s="1"/>
  <c r="H3413" i="1"/>
  <c r="AY3412" i="1"/>
  <c r="AZ3412" i="1" s="1"/>
  <c r="H3412" i="1"/>
  <c r="AZ3411" i="1"/>
  <c r="AY3411" i="1"/>
  <c r="H3411" i="1"/>
  <c r="AY3410" i="1"/>
  <c r="AZ3410" i="1" s="1"/>
  <c r="H3410" i="1"/>
  <c r="AY3409" i="1"/>
  <c r="AZ3409" i="1" s="1"/>
  <c r="H3409" i="1"/>
  <c r="AY3408" i="1"/>
  <c r="AZ3408" i="1" s="1"/>
  <c r="H3408" i="1"/>
  <c r="AY3407" i="1"/>
  <c r="AZ3407" i="1" s="1"/>
  <c r="H3407" i="1"/>
  <c r="AT3403" i="1"/>
  <c r="AT3447" i="1" s="1"/>
  <c r="AI3403" i="1"/>
  <c r="AI3447" i="1" s="1"/>
  <c r="AT3402" i="1"/>
  <c r="AT3443" i="1" s="1"/>
  <c r="AP3402" i="1"/>
  <c r="AP3446" i="1" s="1"/>
  <c r="AO3402" i="1"/>
  <c r="AO3443" i="1" s="1"/>
  <c r="AN3402" i="1"/>
  <c r="AQ3402" i="1" s="1"/>
  <c r="AL3402" i="1"/>
  <c r="AG3402" i="1"/>
  <c r="Y3402" i="1"/>
  <c r="T3402" i="1"/>
  <c r="AP3401" i="1"/>
  <c r="AP3403" i="1" s="1"/>
  <c r="AP3447" i="1" s="1"/>
  <c r="AM3401" i="1"/>
  <c r="AM3403" i="1" s="1"/>
  <c r="AM3447" i="1" s="1"/>
  <c r="AI3401" i="1"/>
  <c r="AH3401" i="1"/>
  <c r="Z3401" i="1"/>
  <c r="Z3403" i="1" s="1"/>
  <c r="Z3447" i="1" s="1"/>
  <c r="V3401" i="1"/>
  <c r="V3403" i="1" s="1"/>
  <c r="V3447" i="1" s="1"/>
  <c r="U3401" i="1"/>
  <c r="AN3401" i="1" s="1"/>
  <c r="AT3400" i="1"/>
  <c r="AQ3400" i="1"/>
  <c r="AR3400" i="1" s="1"/>
  <c r="AS3400" i="1" s="1"/>
  <c r="AP3400" i="1"/>
  <c r="AO3400" i="1"/>
  <c r="AU3400" i="1" s="1"/>
  <c r="AN3400" i="1"/>
  <c r="AV3399" i="1"/>
  <c r="AT3399" i="1"/>
  <c r="AT3401" i="1" s="1"/>
  <c r="AP3399" i="1"/>
  <c r="AO3399" i="1"/>
  <c r="AU3399" i="1" s="1"/>
  <c r="AU3401" i="1" s="1"/>
  <c r="AN3399" i="1"/>
  <c r="AQ3399" i="1" s="1"/>
  <c r="AR3399" i="1" s="1"/>
  <c r="AY3398" i="1"/>
  <c r="AZ3398" i="1" s="1"/>
  <c r="H3398" i="1"/>
  <c r="AK3391" i="1"/>
  <c r="AJ3391" i="1"/>
  <c r="AJ3700" i="1" s="1"/>
  <c r="AF3391" i="1"/>
  <c r="AE3391" i="1"/>
  <c r="AE3700" i="1" s="1"/>
  <c r="AD3391" i="1"/>
  <c r="AC3391" i="1"/>
  <c r="AB3391" i="1"/>
  <c r="AB3700" i="1" s="1"/>
  <c r="AA3391" i="1"/>
  <c r="X3391" i="1"/>
  <c r="W3391" i="1"/>
  <c r="W3700" i="1" s="1"/>
  <c r="S3391" i="1"/>
  <c r="R3391" i="1"/>
  <c r="Q3391" i="1"/>
  <c r="Q3700" i="1" s="1"/>
  <c r="P3391" i="1"/>
  <c r="O3391" i="1"/>
  <c r="N3391" i="1"/>
  <c r="M3391" i="1"/>
  <c r="L3391" i="1"/>
  <c r="L3700" i="1" s="1"/>
  <c r="AM3390" i="1"/>
  <c r="AM3699" i="1" s="1"/>
  <c r="AK3390" i="1"/>
  <c r="AK3699" i="1" s="1"/>
  <c r="AJ3390" i="1"/>
  <c r="AI3390" i="1"/>
  <c r="AI3699" i="1" s="1"/>
  <c r="AH3390" i="1"/>
  <c r="AF3390" i="1"/>
  <c r="AF3699" i="1" s="1"/>
  <c r="AE3390" i="1"/>
  <c r="AE3699" i="1" s="1"/>
  <c r="AD3390" i="1"/>
  <c r="AC3390" i="1"/>
  <c r="AB3390" i="1"/>
  <c r="AA3390" i="1"/>
  <c r="AA3699" i="1" s="1"/>
  <c r="Z3390" i="1"/>
  <c r="X3390" i="1"/>
  <c r="X3699" i="1" s="1"/>
  <c r="W3390" i="1"/>
  <c r="W3699" i="1" s="1"/>
  <c r="V3390" i="1"/>
  <c r="U3390" i="1"/>
  <c r="U3699" i="1" s="1"/>
  <c r="S3390" i="1"/>
  <c r="R3390" i="1"/>
  <c r="R3699" i="1" s="1"/>
  <c r="Q3390" i="1"/>
  <c r="Q3699" i="1" s="1"/>
  <c r="P3390" i="1"/>
  <c r="P3699" i="1" s="1"/>
  <c r="O3390" i="1"/>
  <c r="N3390" i="1"/>
  <c r="M3390" i="1"/>
  <c r="M3699" i="1" s="1"/>
  <c r="L3390" i="1"/>
  <c r="AM3389" i="1"/>
  <c r="AM3698" i="1" s="1"/>
  <c r="AK3389" i="1"/>
  <c r="AK3698" i="1" s="1"/>
  <c r="AJ3389" i="1"/>
  <c r="AJ3698" i="1" s="1"/>
  <c r="AI3389" i="1"/>
  <c r="AI3698" i="1" s="1"/>
  <c r="AH3389" i="1"/>
  <c r="AH3698" i="1" s="1"/>
  <c r="AF3389" i="1"/>
  <c r="AF3698" i="1" s="1"/>
  <c r="AE3389" i="1"/>
  <c r="AE3698" i="1" s="1"/>
  <c r="AD3389" i="1"/>
  <c r="AD3698" i="1" s="1"/>
  <c r="AC3389" i="1"/>
  <c r="AC3698" i="1" s="1"/>
  <c r="AB3389" i="1"/>
  <c r="AB3698" i="1" s="1"/>
  <c r="AA3389" i="1"/>
  <c r="AA3698" i="1" s="1"/>
  <c r="Z3389" i="1"/>
  <c r="Z3698" i="1" s="1"/>
  <c r="X3389" i="1"/>
  <c r="X3698" i="1" s="1"/>
  <c r="W3389" i="1"/>
  <c r="W3698" i="1" s="1"/>
  <c r="V3389" i="1"/>
  <c r="V3698" i="1" s="1"/>
  <c r="U3389" i="1"/>
  <c r="U3698" i="1" s="1"/>
  <c r="S3389" i="1"/>
  <c r="S3698" i="1" s="1"/>
  <c r="R3389" i="1"/>
  <c r="R3698" i="1" s="1"/>
  <c r="Q3389" i="1"/>
  <c r="Q3698" i="1" s="1"/>
  <c r="P3389" i="1"/>
  <c r="P3698" i="1" s="1"/>
  <c r="O3389" i="1"/>
  <c r="O3698" i="1" s="1"/>
  <c r="N3389" i="1"/>
  <c r="N3698" i="1" s="1"/>
  <c r="M3389" i="1"/>
  <c r="M3698" i="1" s="1"/>
  <c r="L3389" i="1"/>
  <c r="L3698" i="1" s="1"/>
  <c r="AM3387" i="1"/>
  <c r="AK3387" i="1"/>
  <c r="AJ3387" i="1"/>
  <c r="AI3387" i="1"/>
  <c r="AH3387" i="1"/>
  <c r="AF3387" i="1"/>
  <c r="AE3387" i="1"/>
  <c r="AD3387" i="1"/>
  <c r="AC3387" i="1"/>
  <c r="AB3387" i="1"/>
  <c r="AA3387" i="1"/>
  <c r="Z3387" i="1"/>
  <c r="X3387" i="1"/>
  <c r="W3387" i="1"/>
  <c r="V3387" i="1"/>
  <c r="U3387" i="1"/>
  <c r="S3387" i="1"/>
  <c r="R3387" i="1"/>
  <c r="Q3387" i="1"/>
  <c r="P3387" i="1"/>
  <c r="O3387" i="1"/>
  <c r="N3387" i="1"/>
  <c r="M3387" i="1"/>
  <c r="L3387" i="1"/>
  <c r="AZ3386" i="1"/>
  <c r="AY3386" i="1"/>
  <c r="H3386" i="1"/>
  <c r="AY3385" i="1"/>
  <c r="AZ3385" i="1" s="1"/>
  <c r="H3385" i="1"/>
  <c r="AY3384" i="1"/>
  <c r="AZ3384" i="1" s="1"/>
  <c r="H3384" i="1"/>
  <c r="AY3383" i="1"/>
  <c r="AZ3383" i="1" s="1"/>
  <c r="H3383" i="1"/>
  <c r="AY3382" i="1"/>
  <c r="AZ3382" i="1" s="1"/>
  <c r="H3382" i="1"/>
  <c r="AY3381" i="1"/>
  <c r="AZ3381" i="1" s="1"/>
  <c r="H3381" i="1"/>
  <c r="AY3380" i="1"/>
  <c r="AZ3380" i="1" s="1"/>
  <c r="H3380" i="1"/>
  <c r="AY3379" i="1"/>
  <c r="AZ3379" i="1" s="1"/>
  <c r="H3379" i="1"/>
  <c r="AY3378" i="1"/>
  <c r="AZ3378" i="1" s="1"/>
  <c r="H3378" i="1"/>
  <c r="AY3377" i="1"/>
  <c r="AZ3377" i="1" s="1"/>
  <c r="H3377" i="1"/>
  <c r="AY3376" i="1"/>
  <c r="AZ3376" i="1" s="1"/>
  <c r="H3376" i="1"/>
  <c r="AY3372" i="1"/>
  <c r="AZ3372" i="1" s="1"/>
  <c r="H3372" i="1"/>
  <c r="AZ3371" i="1"/>
  <c r="AY3371" i="1"/>
  <c r="H3371" i="1"/>
  <c r="AY3370" i="1"/>
  <c r="AZ3370" i="1" s="1"/>
  <c r="H3370" i="1"/>
  <c r="AY3369" i="1"/>
  <c r="AZ3369" i="1" s="1"/>
  <c r="H3369" i="1"/>
  <c r="AY3368" i="1"/>
  <c r="AZ3368" i="1" s="1"/>
  <c r="H3368" i="1"/>
  <c r="AZ3367" i="1"/>
  <c r="AY3367" i="1"/>
  <c r="H3367" i="1"/>
  <c r="AY3366" i="1"/>
  <c r="AZ3366" i="1" s="1"/>
  <c r="H3366" i="1"/>
  <c r="AY3365" i="1"/>
  <c r="AZ3365" i="1" s="1"/>
  <c r="H3365" i="1"/>
  <c r="AY3364" i="1"/>
  <c r="AZ3364" i="1" s="1"/>
  <c r="H3364" i="1"/>
  <c r="AY3363" i="1"/>
  <c r="AZ3363" i="1" s="1"/>
  <c r="H3363" i="1"/>
  <c r="AY3362" i="1"/>
  <c r="AZ3362" i="1" s="1"/>
  <c r="H3362" i="1"/>
  <c r="AY3361" i="1"/>
  <c r="AZ3361" i="1" s="1"/>
  <c r="H3361" i="1"/>
  <c r="AY3360" i="1"/>
  <c r="AZ3360" i="1" s="1"/>
  <c r="H3360" i="1"/>
  <c r="AY3359" i="1"/>
  <c r="AZ3359" i="1" s="1"/>
  <c r="H3359" i="1"/>
  <c r="AY3358" i="1"/>
  <c r="AZ3358" i="1" s="1"/>
  <c r="H3358" i="1"/>
  <c r="AY3357" i="1"/>
  <c r="AZ3357" i="1" s="1"/>
  <c r="H3357" i="1"/>
  <c r="AY3356" i="1"/>
  <c r="AZ3356" i="1" s="1"/>
  <c r="H3356" i="1"/>
  <c r="AY3355" i="1"/>
  <c r="AZ3355" i="1" s="1"/>
  <c r="H3355" i="1"/>
  <c r="AY3354" i="1"/>
  <c r="AZ3354" i="1" s="1"/>
  <c r="H3354" i="1"/>
  <c r="AY3353" i="1"/>
  <c r="AZ3353" i="1" s="1"/>
  <c r="H3353" i="1"/>
  <c r="AY3352" i="1"/>
  <c r="AZ3352" i="1" s="1"/>
  <c r="H3352" i="1"/>
  <c r="AZ3350" i="1"/>
  <c r="AY3350" i="1"/>
  <c r="H3350" i="1"/>
  <c r="AH3346" i="1"/>
  <c r="AH3391" i="1" s="1"/>
  <c r="V3346" i="1"/>
  <c r="V3391" i="1" s="1"/>
  <c r="AT3345" i="1"/>
  <c r="AT3390" i="1" s="1"/>
  <c r="AP3345" i="1"/>
  <c r="AO3345" i="1"/>
  <c r="AO3389" i="1" s="1"/>
  <c r="AO3698" i="1" s="1"/>
  <c r="AN3345" i="1"/>
  <c r="AL3345" i="1"/>
  <c r="AG3345" i="1"/>
  <c r="Y3345" i="1"/>
  <c r="T3345" i="1"/>
  <c r="AM3344" i="1"/>
  <c r="AM3346" i="1" s="1"/>
  <c r="AM3391" i="1" s="1"/>
  <c r="AI3344" i="1"/>
  <c r="AO3344" i="1" s="1"/>
  <c r="AH3344" i="1"/>
  <c r="Z3344" i="1"/>
  <c r="Z3346" i="1" s="1"/>
  <c r="Z3391" i="1" s="1"/>
  <c r="Z3700" i="1" s="1"/>
  <c r="V3344" i="1"/>
  <c r="U3344" i="1"/>
  <c r="U3346" i="1" s="1"/>
  <c r="U3391" i="1" s="1"/>
  <c r="AU3343" i="1"/>
  <c r="AV3343" i="1" s="1"/>
  <c r="AW3343" i="1" s="1"/>
  <c r="AT3343" i="1"/>
  <c r="AQ3343" i="1"/>
  <c r="AR3343" i="1" s="1"/>
  <c r="AS3343" i="1" s="1"/>
  <c r="AP3343" i="1"/>
  <c r="AO3343" i="1"/>
  <c r="AN3343" i="1"/>
  <c r="AT3342" i="1"/>
  <c r="AT3344" i="1" s="1"/>
  <c r="AT3346" i="1" s="1"/>
  <c r="AT3391" i="1" s="1"/>
  <c r="AT3700" i="1" s="1"/>
  <c r="AP3342" i="1"/>
  <c r="AO3342" i="1"/>
  <c r="AU3342" i="1" s="1"/>
  <c r="AN3342" i="1"/>
  <c r="AQ3342" i="1" s="1"/>
  <c r="AY3341" i="1"/>
  <c r="AZ3341" i="1" s="1"/>
  <c r="H3341" i="1"/>
  <c r="AJ3330" i="1"/>
  <c r="AI3330" i="1"/>
  <c r="AF3330" i="1"/>
  <c r="AB3330" i="1"/>
  <c r="Z3330" i="1"/>
  <c r="V3330" i="1"/>
  <c r="AM3329" i="1"/>
  <c r="AM3330" i="1" s="1"/>
  <c r="AK3329" i="1"/>
  <c r="AK3330" i="1" s="1"/>
  <c r="AJ3329" i="1"/>
  <c r="AI3329" i="1"/>
  <c r="AH3329" i="1"/>
  <c r="AH3330" i="1" s="1"/>
  <c r="AF3329" i="1"/>
  <c r="AE3329" i="1"/>
  <c r="AE3330" i="1" s="1"/>
  <c r="AD3329" i="1"/>
  <c r="AD3330" i="1" s="1"/>
  <c r="AC3329" i="1"/>
  <c r="AC3330" i="1" s="1"/>
  <c r="AB3329" i="1"/>
  <c r="AA3329" i="1"/>
  <c r="AA3330" i="1" s="1"/>
  <c r="Z3329" i="1"/>
  <c r="X3329" i="1"/>
  <c r="X3330" i="1" s="1"/>
  <c r="W3329" i="1"/>
  <c r="W3330" i="1" s="1"/>
  <c r="V3329" i="1"/>
  <c r="U3329" i="1"/>
  <c r="U3330" i="1" s="1"/>
  <c r="S3329" i="1"/>
  <c r="S3330" i="1" s="1"/>
  <c r="R3329" i="1"/>
  <c r="R3330" i="1" s="1"/>
  <c r="Q3329" i="1"/>
  <c r="Q3330" i="1" s="1"/>
  <c r="P3329" i="1"/>
  <c r="P3330" i="1" s="1"/>
  <c r="O3329" i="1"/>
  <c r="O3330" i="1" s="1"/>
  <c r="N3329" i="1"/>
  <c r="N3330" i="1" s="1"/>
  <c r="M3329" i="1"/>
  <c r="M3330" i="1" s="1"/>
  <c r="L3329" i="1"/>
  <c r="L3330" i="1" s="1"/>
  <c r="AY3328" i="1"/>
  <c r="AZ3328" i="1" s="1"/>
  <c r="AT3328" i="1"/>
  <c r="AP3328" i="1"/>
  <c r="AO3328" i="1"/>
  <c r="AU3328" i="1" s="1"/>
  <c r="AN3328" i="1"/>
  <c r="AQ3328" i="1" s="1"/>
  <c r="AR3328" i="1" s="1"/>
  <c r="AS3328" i="1" s="1"/>
  <c r="AL3328" i="1"/>
  <c r="AG3328" i="1"/>
  <c r="Y3328" i="1"/>
  <c r="T3328" i="1"/>
  <c r="H3328" i="1"/>
  <c r="AY3327" i="1"/>
  <c r="AZ3327" i="1" s="1"/>
  <c r="AV3327" i="1"/>
  <c r="AW3327" i="1" s="1"/>
  <c r="AT3327" i="1"/>
  <c r="AP3327" i="1"/>
  <c r="AO3327" i="1"/>
  <c r="AU3327" i="1" s="1"/>
  <c r="AN3327" i="1"/>
  <c r="AQ3327" i="1" s="1"/>
  <c r="AR3327" i="1" s="1"/>
  <c r="AS3327" i="1" s="1"/>
  <c r="AL3327" i="1"/>
  <c r="AG3327" i="1"/>
  <c r="Y3327" i="1"/>
  <c r="T3327" i="1"/>
  <c r="H3327" i="1"/>
  <c r="AY3326" i="1"/>
  <c r="AZ3326" i="1" s="1"/>
  <c r="AT3326" i="1"/>
  <c r="AP3326" i="1"/>
  <c r="AO3326" i="1"/>
  <c r="AU3326" i="1" s="1"/>
  <c r="AN3326" i="1"/>
  <c r="AQ3326" i="1" s="1"/>
  <c r="AL3326" i="1"/>
  <c r="AG3326" i="1"/>
  <c r="Y3326" i="1"/>
  <c r="T3326" i="1"/>
  <c r="H3326" i="1"/>
  <c r="AY3325" i="1"/>
  <c r="AZ3325" i="1" s="1"/>
  <c r="AU3325" i="1"/>
  <c r="AV3325" i="1" s="1"/>
  <c r="AW3325" i="1" s="1"/>
  <c r="AT3325" i="1"/>
  <c r="AP3325" i="1"/>
  <c r="AO3325" i="1"/>
  <c r="AN3325" i="1"/>
  <c r="AQ3325" i="1" s="1"/>
  <c r="AR3325" i="1" s="1"/>
  <c r="AS3325" i="1" s="1"/>
  <c r="AL3325" i="1"/>
  <c r="AG3325" i="1"/>
  <c r="Y3325" i="1"/>
  <c r="T3325" i="1"/>
  <c r="H3325" i="1"/>
  <c r="AY3324" i="1"/>
  <c r="AZ3324" i="1" s="1"/>
  <c r="AT3324" i="1"/>
  <c r="AP3324" i="1"/>
  <c r="AO3324" i="1"/>
  <c r="AU3324" i="1" s="1"/>
  <c r="AV3324" i="1" s="1"/>
  <c r="AW3324" i="1" s="1"/>
  <c r="AN3324" i="1"/>
  <c r="AQ3324" i="1" s="1"/>
  <c r="AL3324" i="1"/>
  <c r="AG3324" i="1"/>
  <c r="Y3324" i="1"/>
  <c r="T3324" i="1"/>
  <c r="H3324" i="1"/>
  <c r="AY3323" i="1"/>
  <c r="AZ3323" i="1" s="1"/>
  <c r="AT3323" i="1"/>
  <c r="AT3329" i="1" s="1"/>
  <c r="AT3330" i="1" s="1"/>
  <c r="AP3323" i="1"/>
  <c r="AO3323" i="1"/>
  <c r="AU3323" i="1" s="1"/>
  <c r="AN3323" i="1"/>
  <c r="AQ3323" i="1" s="1"/>
  <c r="AL3323" i="1"/>
  <c r="AG3323" i="1"/>
  <c r="Y3323" i="1"/>
  <c r="T3323" i="1"/>
  <c r="H3323" i="1"/>
  <c r="AJ3312" i="1"/>
  <c r="AD3312" i="1"/>
  <c r="X3312" i="1"/>
  <c r="P3312" i="1"/>
  <c r="O3312" i="1"/>
  <c r="AM3311" i="1"/>
  <c r="AM3312" i="1" s="1"/>
  <c r="AK3311" i="1"/>
  <c r="AK3312" i="1" s="1"/>
  <c r="AJ3311" i="1"/>
  <c r="AI3311" i="1"/>
  <c r="AI3312" i="1" s="1"/>
  <c r="AH3311" i="1"/>
  <c r="AH3312" i="1" s="1"/>
  <c r="AF3311" i="1"/>
  <c r="AF3312" i="1" s="1"/>
  <c r="AE3311" i="1"/>
  <c r="AE3312" i="1" s="1"/>
  <c r="AD3311" i="1"/>
  <c r="AC3311" i="1"/>
  <c r="AC3312" i="1" s="1"/>
  <c r="AB3311" i="1"/>
  <c r="AB3312" i="1" s="1"/>
  <c r="AA3311" i="1"/>
  <c r="AA3312" i="1" s="1"/>
  <c r="Z3311" i="1"/>
  <c r="Z3312" i="1" s="1"/>
  <c r="X3311" i="1"/>
  <c r="W3311" i="1"/>
  <c r="W3312" i="1" s="1"/>
  <c r="V3311" i="1"/>
  <c r="V3312" i="1" s="1"/>
  <c r="U3311" i="1"/>
  <c r="U3312" i="1" s="1"/>
  <c r="S3311" i="1"/>
  <c r="S3312" i="1" s="1"/>
  <c r="R3311" i="1"/>
  <c r="R3312" i="1" s="1"/>
  <c r="Q3311" i="1"/>
  <c r="Q3312" i="1" s="1"/>
  <c r="P3311" i="1"/>
  <c r="O3311" i="1"/>
  <c r="N3311" i="1"/>
  <c r="N3312" i="1" s="1"/>
  <c r="M3311" i="1"/>
  <c r="M3312" i="1" s="1"/>
  <c r="L3311" i="1"/>
  <c r="L3312" i="1" s="1"/>
  <c r="AY3310" i="1"/>
  <c r="AZ3310" i="1" s="1"/>
  <c r="AV3310" i="1"/>
  <c r="AW3310" i="1" s="1"/>
  <c r="AT3310" i="1"/>
  <c r="AP3310" i="1"/>
  <c r="AO3310" i="1"/>
  <c r="AU3310" i="1" s="1"/>
  <c r="AN3310" i="1"/>
  <c r="AQ3310" i="1" s="1"/>
  <c r="AL3310" i="1"/>
  <c r="AG3310" i="1"/>
  <c r="Y3310" i="1"/>
  <c r="T3310" i="1"/>
  <c r="H3310" i="1"/>
  <c r="AY3309" i="1"/>
  <c r="AZ3309" i="1" s="1"/>
  <c r="AT3309" i="1"/>
  <c r="AP3309" i="1"/>
  <c r="AO3309" i="1"/>
  <c r="AU3309" i="1" s="1"/>
  <c r="AV3309" i="1" s="1"/>
  <c r="AW3309" i="1" s="1"/>
  <c r="AN3309" i="1"/>
  <c r="AQ3309" i="1" s="1"/>
  <c r="AR3309" i="1" s="1"/>
  <c r="AS3309" i="1" s="1"/>
  <c r="AL3309" i="1"/>
  <c r="AG3309" i="1"/>
  <c r="Y3309" i="1"/>
  <c r="T3309" i="1"/>
  <c r="H3309" i="1"/>
  <c r="AY3308" i="1"/>
  <c r="AZ3308" i="1" s="1"/>
  <c r="AT3308" i="1"/>
  <c r="AP3308" i="1"/>
  <c r="AO3308" i="1"/>
  <c r="AU3308" i="1" s="1"/>
  <c r="AV3308" i="1" s="1"/>
  <c r="AW3308" i="1" s="1"/>
  <c r="AN3308" i="1"/>
  <c r="AQ3308" i="1" s="1"/>
  <c r="AL3308" i="1"/>
  <c r="AG3308" i="1"/>
  <c r="Y3308" i="1"/>
  <c r="T3308" i="1"/>
  <c r="H3308" i="1"/>
  <c r="AY3307" i="1"/>
  <c r="AZ3307" i="1" s="1"/>
  <c r="AU3307" i="1"/>
  <c r="AT3307" i="1"/>
  <c r="AP3307" i="1"/>
  <c r="AO3307" i="1"/>
  <c r="AN3307" i="1"/>
  <c r="AQ3307" i="1" s="1"/>
  <c r="AL3307" i="1"/>
  <c r="AG3307" i="1"/>
  <c r="Y3307" i="1"/>
  <c r="T3307" i="1"/>
  <c r="H3307" i="1"/>
  <c r="AY3306" i="1"/>
  <c r="AZ3306" i="1" s="1"/>
  <c r="AT3306" i="1"/>
  <c r="AP3306" i="1"/>
  <c r="AO3306" i="1"/>
  <c r="AU3306" i="1" s="1"/>
  <c r="AN3306" i="1"/>
  <c r="AL3306" i="1"/>
  <c r="AG3306" i="1"/>
  <c r="Y3306" i="1"/>
  <c r="T3306" i="1"/>
  <c r="H3306" i="1"/>
  <c r="AI3295" i="1"/>
  <c r="AC3295" i="1"/>
  <c r="S3295" i="1"/>
  <c r="AM3294" i="1"/>
  <c r="AK3294" i="1"/>
  <c r="AJ3294" i="1"/>
  <c r="AI3294" i="1"/>
  <c r="AH3294" i="1"/>
  <c r="AF3294" i="1"/>
  <c r="AE3294" i="1"/>
  <c r="AD3294" i="1"/>
  <c r="AC3294" i="1"/>
  <c r="AB3294" i="1"/>
  <c r="AA3294" i="1"/>
  <c r="Z3294" i="1"/>
  <c r="X3294" i="1"/>
  <c r="W3294" i="1"/>
  <c r="V3294" i="1"/>
  <c r="U3294" i="1"/>
  <c r="S3294" i="1"/>
  <c r="R3294" i="1"/>
  <c r="Q3294" i="1"/>
  <c r="P3294" i="1"/>
  <c r="O3294" i="1"/>
  <c r="N3294" i="1"/>
  <c r="M3294" i="1"/>
  <c r="L3294" i="1"/>
  <c r="AY3293" i="1"/>
  <c r="AZ3293" i="1" s="1"/>
  <c r="AV3293" i="1"/>
  <c r="AW3293" i="1" s="1"/>
  <c r="AT3293" i="1"/>
  <c r="AP3293" i="1"/>
  <c r="AO3293" i="1"/>
  <c r="AU3293" i="1" s="1"/>
  <c r="AN3293" i="1"/>
  <c r="AQ3293" i="1" s="1"/>
  <c r="AR3293" i="1" s="1"/>
  <c r="AS3293" i="1" s="1"/>
  <c r="AL3293" i="1"/>
  <c r="AG3293" i="1"/>
  <c r="Y3293" i="1"/>
  <c r="T3293" i="1"/>
  <c r="H3293" i="1"/>
  <c r="AY3292" i="1"/>
  <c r="AZ3292" i="1" s="1"/>
  <c r="AT3292" i="1"/>
  <c r="AT3294" i="1" s="1"/>
  <c r="AP3292" i="1"/>
  <c r="AO3292" i="1"/>
  <c r="AN3292" i="1"/>
  <c r="AN3294" i="1" s="1"/>
  <c r="AL3292" i="1"/>
  <c r="AG3292" i="1"/>
  <c r="Y3292" i="1"/>
  <c r="T3292" i="1"/>
  <c r="H3292" i="1"/>
  <c r="AM3288" i="1"/>
  <c r="AM3295" i="1" s="1"/>
  <c r="AK3288" i="1"/>
  <c r="AK3295" i="1" s="1"/>
  <c r="AJ3288" i="1"/>
  <c r="AI3288" i="1"/>
  <c r="AH3288" i="1"/>
  <c r="AH3295" i="1" s="1"/>
  <c r="AF3288" i="1"/>
  <c r="AE3288" i="1"/>
  <c r="AE3295" i="1" s="1"/>
  <c r="AD3288" i="1"/>
  <c r="AD3295" i="1" s="1"/>
  <c r="AC3288" i="1"/>
  <c r="AB3288" i="1"/>
  <c r="AA3288" i="1"/>
  <c r="AA3295" i="1" s="1"/>
  <c r="Z3288" i="1"/>
  <c r="Z3295" i="1" s="1"/>
  <c r="X3288" i="1"/>
  <c r="X3295" i="1" s="1"/>
  <c r="W3288" i="1"/>
  <c r="W3295" i="1" s="1"/>
  <c r="V3288" i="1"/>
  <c r="U3288" i="1"/>
  <c r="S3288" i="1"/>
  <c r="R3288" i="1"/>
  <c r="Q3288" i="1"/>
  <c r="Q3295" i="1" s="1"/>
  <c r="P3288" i="1"/>
  <c r="P3295" i="1" s="1"/>
  <c r="O3288" i="1"/>
  <c r="O3295" i="1" s="1"/>
  <c r="N3288" i="1"/>
  <c r="M3288" i="1"/>
  <c r="M3295" i="1" s="1"/>
  <c r="L3288" i="1"/>
  <c r="AY3287" i="1"/>
  <c r="AZ3287" i="1" s="1"/>
  <c r="AT3287" i="1"/>
  <c r="AV3287" i="1" s="1"/>
  <c r="AW3287" i="1" s="1"/>
  <c r="AP3287" i="1"/>
  <c r="AO3287" i="1"/>
  <c r="AU3287" i="1" s="1"/>
  <c r="AN3287" i="1"/>
  <c r="AQ3287" i="1" s="1"/>
  <c r="AL3287" i="1"/>
  <c r="AG3287" i="1"/>
  <c r="Y3287" i="1"/>
  <c r="T3287" i="1"/>
  <c r="H3287" i="1"/>
  <c r="AY3286" i="1"/>
  <c r="AZ3286" i="1" s="1"/>
  <c r="AW3286" i="1"/>
  <c r="AT3286" i="1"/>
  <c r="AP3286" i="1"/>
  <c r="AO3286" i="1"/>
  <c r="AU3286" i="1" s="1"/>
  <c r="AV3286" i="1" s="1"/>
  <c r="AN3286" i="1"/>
  <c r="AQ3286" i="1" s="1"/>
  <c r="AL3286" i="1"/>
  <c r="AG3286" i="1"/>
  <c r="Y3286" i="1"/>
  <c r="T3286" i="1"/>
  <c r="H3286" i="1"/>
  <c r="AY3285" i="1"/>
  <c r="AZ3285" i="1" s="1"/>
  <c r="AU3285" i="1"/>
  <c r="AT3285" i="1"/>
  <c r="AP3285" i="1"/>
  <c r="AO3285" i="1"/>
  <c r="AN3285" i="1"/>
  <c r="AQ3285" i="1" s="1"/>
  <c r="AR3285" i="1" s="1"/>
  <c r="AS3285" i="1" s="1"/>
  <c r="AL3285" i="1"/>
  <c r="AG3285" i="1"/>
  <c r="Y3285" i="1"/>
  <c r="T3285" i="1"/>
  <c r="H3285" i="1"/>
  <c r="AY3284" i="1"/>
  <c r="AZ3284" i="1" s="1"/>
  <c r="AT3284" i="1"/>
  <c r="AP3284" i="1"/>
  <c r="AO3284" i="1"/>
  <c r="AU3284" i="1" s="1"/>
  <c r="AN3284" i="1"/>
  <c r="AQ3284" i="1" s="1"/>
  <c r="AR3284" i="1" s="1"/>
  <c r="AS3284" i="1" s="1"/>
  <c r="AL3284" i="1"/>
  <c r="AG3284" i="1"/>
  <c r="Y3284" i="1"/>
  <c r="T3284" i="1"/>
  <c r="H3284" i="1"/>
  <c r="AY3283" i="1"/>
  <c r="AZ3283" i="1" s="1"/>
  <c r="AT3283" i="1"/>
  <c r="AR3283" i="1"/>
  <c r="AS3283" i="1" s="1"/>
  <c r="AP3283" i="1"/>
  <c r="AO3283" i="1"/>
  <c r="AU3283" i="1" s="1"/>
  <c r="AN3283" i="1"/>
  <c r="AQ3283" i="1" s="1"/>
  <c r="AL3283" i="1"/>
  <c r="AG3283" i="1"/>
  <c r="Y3283" i="1"/>
  <c r="T3283" i="1"/>
  <c r="H3283" i="1"/>
  <c r="AY3282" i="1"/>
  <c r="AZ3282" i="1" s="1"/>
  <c r="AU3282" i="1"/>
  <c r="AV3282" i="1" s="1"/>
  <c r="AW3282" i="1" s="1"/>
  <c r="AT3282" i="1"/>
  <c r="AQ3282" i="1"/>
  <c r="AP3282" i="1"/>
  <c r="AO3282" i="1"/>
  <c r="AN3282" i="1"/>
  <c r="AL3282" i="1"/>
  <c r="AG3282" i="1"/>
  <c r="Y3282" i="1"/>
  <c r="T3282" i="1"/>
  <c r="H3282" i="1"/>
  <c r="AY3281" i="1"/>
  <c r="AZ3281" i="1" s="1"/>
  <c r="AU3281" i="1"/>
  <c r="AV3281" i="1" s="1"/>
  <c r="AW3281" i="1" s="1"/>
  <c r="AT3281" i="1"/>
  <c r="AP3281" i="1"/>
  <c r="AO3281" i="1"/>
  <c r="AN3281" i="1"/>
  <c r="AQ3281" i="1" s="1"/>
  <c r="AL3281" i="1"/>
  <c r="AG3281" i="1"/>
  <c r="Y3281" i="1"/>
  <c r="T3281" i="1"/>
  <c r="H3281" i="1"/>
  <c r="AY3280" i="1"/>
  <c r="AZ3280" i="1" s="1"/>
  <c r="AU3280" i="1"/>
  <c r="AV3280" i="1" s="1"/>
  <c r="AW3280" i="1" s="1"/>
  <c r="AT3280" i="1"/>
  <c r="AP3280" i="1"/>
  <c r="AO3280" i="1"/>
  <c r="AN3280" i="1"/>
  <c r="AQ3280" i="1" s="1"/>
  <c r="AR3280" i="1" s="1"/>
  <c r="AS3280" i="1" s="1"/>
  <c r="AL3280" i="1"/>
  <c r="AG3280" i="1"/>
  <c r="Y3280" i="1"/>
  <c r="T3280" i="1"/>
  <c r="H3280" i="1"/>
  <c r="AY3279" i="1"/>
  <c r="AZ3279" i="1" s="1"/>
  <c r="AT3279" i="1"/>
  <c r="AP3279" i="1"/>
  <c r="AO3279" i="1"/>
  <c r="AU3279" i="1" s="1"/>
  <c r="AN3279" i="1"/>
  <c r="AQ3279" i="1" s="1"/>
  <c r="AL3279" i="1"/>
  <c r="AG3279" i="1"/>
  <c r="Y3279" i="1"/>
  <c r="T3279" i="1"/>
  <c r="H3279" i="1"/>
  <c r="AY3278" i="1"/>
  <c r="AZ3278" i="1" s="1"/>
  <c r="AT3278" i="1"/>
  <c r="AQ3278" i="1"/>
  <c r="AP3278" i="1"/>
  <c r="AO3278" i="1"/>
  <c r="AU3278" i="1" s="1"/>
  <c r="AN3278" i="1"/>
  <c r="AL3278" i="1"/>
  <c r="AG3278" i="1"/>
  <c r="Y3278" i="1"/>
  <c r="T3278" i="1"/>
  <c r="H3278" i="1"/>
  <c r="AY3277" i="1"/>
  <c r="AZ3277" i="1" s="1"/>
  <c r="AT3277" i="1"/>
  <c r="AP3277" i="1"/>
  <c r="AO3277" i="1"/>
  <c r="AU3277" i="1" s="1"/>
  <c r="AV3277" i="1" s="1"/>
  <c r="AW3277" i="1" s="1"/>
  <c r="AN3277" i="1"/>
  <c r="AQ3277" i="1" s="1"/>
  <c r="AR3277" i="1" s="1"/>
  <c r="AS3277" i="1" s="1"/>
  <c r="AL3277" i="1"/>
  <c r="AG3277" i="1"/>
  <c r="Y3277" i="1"/>
  <c r="T3277" i="1"/>
  <c r="H3277" i="1"/>
  <c r="AY3276" i="1"/>
  <c r="AZ3276" i="1" s="1"/>
  <c r="AT3276" i="1"/>
  <c r="AQ3276" i="1"/>
  <c r="AR3276" i="1" s="1"/>
  <c r="AS3276" i="1" s="1"/>
  <c r="AP3276" i="1"/>
  <c r="AO3276" i="1"/>
  <c r="AU3276" i="1" s="1"/>
  <c r="AV3276" i="1" s="1"/>
  <c r="AW3276" i="1" s="1"/>
  <c r="AN3276" i="1"/>
  <c r="AL3276" i="1"/>
  <c r="AG3276" i="1"/>
  <c r="Y3276" i="1"/>
  <c r="T3276" i="1"/>
  <c r="H3276" i="1"/>
  <c r="AY3275" i="1"/>
  <c r="AZ3275" i="1" s="1"/>
  <c r="AT3275" i="1"/>
  <c r="AP3275" i="1"/>
  <c r="AO3275" i="1"/>
  <c r="AU3275" i="1" s="1"/>
  <c r="AU3288" i="1" s="1"/>
  <c r="AN3275" i="1"/>
  <c r="AL3275" i="1"/>
  <c r="AG3275" i="1"/>
  <c r="Y3275" i="1"/>
  <c r="T3275" i="1"/>
  <c r="H3275" i="1"/>
  <c r="AM3264" i="1"/>
  <c r="O3264" i="1"/>
  <c r="AM3263" i="1"/>
  <c r="AK3263" i="1"/>
  <c r="AJ3263" i="1"/>
  <c r="AJ3264" i="1" s="1"/>
  <c r="AI3263" i="1"/>
  <c r="AH3263" i="1"/>
  <c r="AH3264" i="1" s="1"/>
  <c r="AF3263" i="1"/>
  <c r="AE3263" i="1"/>
  <c r="AD3263" i="1"/>
  <c r="AD3264" i="1" s="1"/>
  <c r="AC3263" i="1"/>
  <c r="AB3263" i="1"/>
  <c r="AA3263" i="1"/>
  <c r="AA3264" i="1" s="1"/>
  <c r="Z3263" i="1"/>
  <c r="X3263" i="1"/>
  <c r="W3263" i="1"/>
  <c r="V3263" i="1"/>
  <c r="U3263" i="1"/>
  <c r="S3263" i="1"/>
  <c r="S3264" i="1" s="1"/>
  <c r="R3263" i="1"/>
  <c r="Q3263" i="1"/>
  <c r="P3263" i="1"/>
  <c r="O3263" i="1"/>
  <c r="N3263" i="1"/>
  <c r="M3263" i="1"/>
  <c r="M3264" i="1" s="1"/>
  <c r="L3263" i="1"/>
  <c r="L3264" i="1" s="1"/>
  <c r="AY3262" i="1"/>
  <c r="AZ3262" i="1" s="1"/>
  <c r="AT3262" i="1"/>
  <c r="AQ3262" i="1"/>
  <c r="AP3262" i="1"/>
  <c r="AO3262" i="1"/>
  <c r="AN3262" i="1"/>
  <c r="AL3262" i="1"/>
  <c r="AG3262" i="1"/>
  <c r="Y3262" i="1"/>
  <c r="T3262" i="1"/>
  <c r="H3262" i="1"/>
  <c r="AZ3261" i="1"/>
  <c r="AY3261" i="1"/>
  <c r="AU3261" i="1"/>
  <c r="AT3261" i="1"/>
  <c r="AP3261" i="1"/>
  <c r="AO3261" i="1"/>
  <c r="AN3261" i="1"/>
  <c r="AN3263" i="1" s="1"/>
  <c r="AL3261" i="1"/>
  <c r="AG3261" i="1"/>
  <c r="Y3261" i="1"/>
  <c r="T3261" i="1"/>
  <c r="H3261" i="1"/>
  <c r="AM3257" i="1"/>
  <c r="AK3257" i="1"/>
  <c r="AJ3257" i="1"/>
  <c r="AI3257" i="1"/>
  <c r="AI3264" i="1" s="1"/>
  <c r="AH3257" i="1"/>
  <c r="AF3257" i="1"/>
  <c r="AE3257" i="1"/>
  <c r="AD3257" i="1"/>
  <c r="AC3257" i="1"/>
  <c r="AB3257" i="1"/>
  <c r="AA3257" i="1"/>
  <c r="Z3257" i="1"/>
  <c r="X3257" i="1"/>
  <c r="W3257" i="1"/>
  <c r="V3257" i="1"/>
  <c r="U3257" i="1"/>
  <c r="U3264" i="1" s="1"/>
  <c r="S3257" i="1"/>
  <c r="R3257" i="1"/>
  <c r="Q3257" i="1"/>
  <c r="P3257" i="1"/>
  <c r="P3264" i="1" s="1"/>
  <c r="O3257" i="1"/>
  <c r="N3257" i="1"/>
  <c r="N3264" i="1" s="1"/>
  <c r="M3257" i="1"/>
  <c r="L3257" i="1"/>
  <c r="AY3256" i="1"/>
  <c r="AZ3256" i="1" s="1"/>
  <c r="AU3256" i="1"/>
  <c r="AV3256" i="1" s="1"/>
  <c r="AT3256" i="1"/>
  <c r="AQ3256" i="1"/>
  <c r="AP3256" i="1"/>
  <c r="AO3256" i="1"/>
  <c r="AO3257" i="1" s="1"/>
  <c r="AN3256" i="1"/>
  <c r="AL3256" i="1"/>
  <c r="AG3256" i="1"/>
  <c r="Y3256" i="1"/>
  <c r="T3256" i="1"/>
  <c r="H3256" i="1"/>
  <c r="AY3255" i="1"/>
  <c r="AZ3255" i="1" s="1"/>
  <c r="AT3255" i="1"/>
  <c r="AP3255" i="1"/>
  <c r="AO3255" i="1"/>
  <c r="AU3255" i="1" s="1"/>
  <c r="AV3255" i="1" s="1"/>
  <c r="AW3255" i="1" s="1"/>
  <c r="AN3255" i="1"/>
  <c r="AQ3255" i="1" s="1"/>
  <c r="AL3255" i="1"/>
  <c r="AG3255" i="1"/>
  <c r="Y3255" i="1"/>
  <c r="T3255" i="1"/>
  <c r="H3255" i="1"/>
  <c r="AY3254" i="1"/>
  <c r="AZ3254" i="1" s="1"/>
  <c r="AT3254" i="1"/>
  <c r="AP3254" i="1"/>
  <c r="AO3254" i="1"/>
  <c r="AU3254" i="1" s="1"/>
  <c r="AN3254" i="1"/>
  <c r="AQ3254" i="1" s="1"/>
  <c r="AL3254" i="1"/>
  <c r="AG3254" i="1"/>
  <c r="Y3254" i="1"/>
  <c r="T3254" i="1"/>
  <c r="H3254" i="1"/>
  <c r="AY3253" i="1"/>
  <c r="AZ3253" i="1" s="1"/>
  <c r="AU3253" i="1"/>
  <c r="AT3253" i="1"/>
  <c r="AP3253" i="1"/>
  <c r="AO3253" i="1"/>
  <c r="AN3253" i="1"/>
  <c r="AQ3253" i="1" s="1"/>
  <c r="AL3253" i="1"/>
  <c r="AG3253" i="1"/>
  <c r="Y3253" i="1"/>
  <c r="T3253" i="1"/>
  <c r="H3253" i="1"/>
  <c r="AM3247" i="1"/>
  <c r="AM3701" i="1" s="1"/>
  <c r="AK3247" i="1"/>
  <c r="AJ3247" i="1"/>
  <c r="AJ3701" i="1" s="1"/>
  <c r="AI3247" i="1"/>
  <c r="AI3701" i="1" s="1"/>
  <c r="AH3247" i="1"/>
  <c r="AH3701" i="1" s="1"/>
  <c r="AF3247" i="1"/>
  <c r="AE3247" i="1"/>
  <c r="AE3701" i="1" s="1"/>
  <c r="AD3247" i="1"/>
  <c r="AC3247" i="1"/>
  <c r="AC3701" i="1" s="1"/>
  <c r="AB3247" i="1"/>
  <c r="AB3701" i="1" s="1"/>
  <c r="AA3247" i="1"/>
  <c r="AA3701" i="1" s="1"/>
  <c r="Z3247" i="1"/>
  <c r="Z3701" i="1" s="1"/>
  <c r="X3247" i="1"/>
  <c r="X3701" i="1" s="1"/>
  <c r="W3247" i="1"/>
  <c r="V3247" i="1"/>
  <c r="V3701" i="1" s="1"/>
  <c r="U3247" i="1"/>
  <c r="U3701" i="1" s="1"/>
  <c r="S3247" i="1"/>
  <c r="S3701" i="1" s="1"/>
  <c r="R3247" i="1"/>
  <c r="Q3247" i="1"/>
  <c r="Q3701" i="1" s="1"/>
  <c r="P3247" i="1"/>
  <c r="O3247" i="1"/>
  <c r="O3701" i="1" s="1"/>
  <c r="N3247" i="1"/>
  <c r="N3701" i="1" s="1"/>
  <c r="M3247" i="1"/>
  <c r="M3701" i="1" s="1"/>
  <c r="L3247" i="1"/>
  <c r="L3701" i="1" s="1"/>
  <c r="AM3241" i="1"/>
  <c r="AM3242" i="1" s="1"/>
  <c r="AK3241" i="1"/>
  <c r="AJ3241" i="1"/>
  <c r="AI3241" i="1"/>
  <c r="AH3241" i="1"/>
  <c r="AF3241" i="1"/>
  <c r="AE3241" i="1"/>
  <c r="AE3242" i="1" s="1"/>
  <c r="AD3241" i="1"/>
  <c r="AC3241" i="1"/>
  <c r="AB3241" i="1"/>
  <c r="AA3241" i="1"/>
  <c r="Z3241" i="1"/>
  <c r="Z3242" i="1" s="1"/>
  <c r="X3241" i="1"/>
  <c r="W3241" i="1"/>
  <c r="V3241" i="1"/>
  <c r="U3241" i="1"/>
  <c r="S3241" i="1"/>
  <c r="S3242" i="1" s="1"/>
  <c r="R3241" i="1"/>
  <c r="Q3241" i="1"/>
  <c r="P3241" i="1"/>
  <c r="O3241" i="1"/>
  <c r="N3241" i="1"/>
  <c r="M3241" i="1"/>
  <c r="L3241" i="1"/>
  <c r="L3242" i="1" s="1"/>
  <c r="AY3240" i="1"/>
  <c r="AZ3240" i="1" s="1"/>
  <c r="AT3240" i="1"/>
  <c r="AQ3240" i="1"/>
  <c r="AP3240" i="1"/>
  <c r="AO3240" i="1"/>
  <c r="AU3240" i="1" s="1"/>
  <c r="AV3240" i="1" s="1"/>
  <c r="AW3240" i="1" s="1"/>
  <c r="AN3240" i="1"/>
  <c r="AL3240" i="1"/>
  <c r="AG3240" i="1"/>
  <c r="Y3240" i="1"/>
  <c r="T3240" i="1"/>
  <c r="H3240" i="1"/>
  <c r="AY3239" i="1"/>
  <c r="AZ3239" i="1" s="1"/>
  <c r="AT3239" i="1"/>
  <c r="AQ3239" i="1"/>
  <c r="AP3239" i="1"/>
  <c r="AO3239" i="1"/>
  <c r="AU3239" i="1" s="1"/>
  <c r="AV3239" i="1" s="1"/>
  <c r="AW3239" i="1" s="1"/>
  <c r="AN3239" i="1"/>
  <c r="AL3239" i="1"/>
  <c r="AG3239" i="1"/>
  <c r="Y3239" i="1"/>
  <c r="T3239" i="1"/>
  <c r="H3239" i="1"/>
  <c r="AY3238" i="1"/>
  <c r="AZ3238" i="1" s="1"/>
  <c r="AT3238" i="1"/>
  <c r="AP3238" i="1"/>
  <c r="AO3238" i="1"/>
  <c r="AU3238" i="1" s="1"/>
  <c r="AV3238" i="1" s="1"/>
  <c r="AW3238" i="1" s="1"/>
  <c r="AN3238" i="1"/>
  <c r="AQ3238" i="1" s="1"/>
  <c r="AR3238" i="1" s="1"/>
  <c r="AS3238" i="1" s="1"/>
  <c r="AL3238" i="1"/>
  <c r="AG3238" i="1"/>
  <c r="Y3238" i="1"/>
  <c r="T3238" i="1"/>
  <c r="H3238" i="1"/>
  <c r="AZ3237" i="1"/>
  <c r="AY3237" i="1"/>
  <c r="AT3237" i="1"/>
  <c r="AP3237" i="1"/>
  <c r="AO3237" i="1"/>
  <c r="AU3237" i="1" s="1"/>
  <c r="AN3237" i="1"/>
  <c r="AQ3237" i="1" s="1"/>
  <c r="AR3237" i="1" s="1"/>
  <c r="AS3237" i="1" s="1"/>
  <c r="AL3237" i="1"/>
  <c r="AG3237" i="1"/>
  <c r="Y3237" i="1"/>
  <c r="T3237" i="1"/>
  <c r="H3237" i="1"/>
  <c r="AY3236" i="1"/>
  <c r="AZ3236" i="1" s="1"/>
  <c r="AT3236" i="1"/>
  <c r="AP3236" i="1"/>
  <c r="AO3236" i="1"/>
  <c r="AU3236" i="1" s="1"/>
  <c r="AN3236" i="1"/>
  <c r="AQ3236" i="1" s="1"/>
  <c r="AR3236" i="1" s="1"/>
  <c r="AS3236" i="1" s="1"/>
  <c r="AL3236" i="1"/>
  <c r="AG3236" i="1"/>
  <c r="Y3236" i="1"/>
  <c r="T3236" i="1"/>
  <c r="H3236" i="1"/>
  <c r="AY3235" i="1"/>
  <c r="AZ3235" i="1" s="1"/>
  <c r="AT3235" i="1"/>
  <c r="AP3235" i="1"/>
  <c r="AO3235" i="1"/>
  <c r="AU3235" i="1" s="1"/>
  <c r="AN3235" i="1"/>
  <c r="AQ3235" i="1" s="1"/>
  <c r="AL3235" i="1"/>
  <c r="AG3235" i="1"/>
  <c r="Y3235" i="1"/>
  <c r="T3235" i="1"/>
  <c r="H3235" i="1"/>
  <c r="AY3234" i="1"/>
  <c r="AZ3234" i="1" s="1"/>
  <c r="AT3234" i="1"/>
  <c r="AQ3234" i="1"/>
  <c r="AR3234" i="1" s="1"/>
  <c r="AS3234" i="1" s="1"/>
  <c r="AP3234" i="1"/>
  <c r="AO3234" i="1"/>
  <c r="AU3234" i="1" s="1"/>
  <c r="AV3234" i="1" s="1"/>
  <c r="AW3234" i="1" s="1"/>
  <c r="AN3234" i="1"/>
  <c r="AL3234" i="1"/>
  <c r="AG3234" i="1"/>
  <c r="Y3234" i="1"/>
  <c r="T3234" i="1"/>
  <c r="H3234" i="1"/>
  <c r="AZ3233" i="1"/>
  <c r="AY3233" i="1"/>
  <c r="AU3233" i="1"/>
  <c r="AV3233" i="1" s="1"/>
  <c r="AW3233" i="1" s="1"/>
  <c r="AT3233" i="1"/>
  <c r="AP3233" i="1"/>
  <c r="AO3233" i="1"/>
  <c r="AN3233" i="1"/>
  <c r="AQ3233" i="1" s="1"/>
  <c r="AL3233" i="1"/>
  <c r="AG3233" i="1"/>
  <c r="Y3233" i="1"/>
  <c r="T3233" i="1"/>
  <c r="H3233" i="1"/>
  <c r="AZ3232" i="1"/>
  <c r="AY3232" i="1"/>
  <c r="AU3232" i="1"/>
  <c r="AV3232" i="1" s="1"/>
  <c r="AW3232" i="1" s="1"/>
  <c r="AT3232" i="1"/>
  <c r="AP3232" i="1"/>
  <c r="AO3232" i="1"/>
  <c r="AN3232" i="1"/>
  <c r="AQ3232" i="1" s="1"/>
  <c r="AL3232" i="1"/>
  <c r="AG3232" i="1"/>
  <c r="Y3232" i="1"/>
  <c r="T3232" i="1"/>
  <c r="H3232" i="1"/>
  <c r="AY3231" i="1"/>
  <c r="AZ3231" i="1" s="1"/>
  <c r="AT3231" i="1"/>
  <c r="AP3231" i="1"/>
  <c r="AO3231" i="1"/>
  <c r="AU3231" i="1" s="1"/>
  <c r="AV3231" i="1" s="1"/>
  <c r="AW3231" i="1" s="1"/>
  <c r="AN3231" i="1"/>
  <c r="AQ3231" i="1" s="1"/>
  <c r="AL3231" i="1"/>
  <c r="AG3231" i="1"/>
  <c r="Y3231" i="1"/>
  <c r="T3231" i="1"/>
  <c r="H3231" i="1"/>
  <c r="AY3230" i="1"/>
  <c r="AZ3230" i="1" s="1"/>
  <c r="AU3230" i="1"/>
  <c r="AT3230" i="1"/>
  <c r="AP3230" i="1"/>
  <c r="AP3241" i="1" s="1"/>
  <c r="AO3230" i="1"/>
  <c r="AN3230" i="1"/>
  <c r="AL3230" i="1"/>
  <c r="AG3230" i="1"/>
  <c r="Y3230" i="1"/>
  <c r="T3230" i="1"/>
  <c r="H3230" i="1"/>
  <c r="AZ3229" i="1"/>
  <c r="AY3229" i="1"/>
  <c r="AT3229" i="1"/>
  <c r="AP3229" i="1"/>
  <c r="AO3229" i="1"/>
  <c r="AU3229" i="1" s="1"/>
  <c r="AN3229" i="1"/>
  <c r="AQ3229" i="1" s="1"/>
  <c r="AL3229" i="1"/>
  <c r="AG3229" i="1"/>
  <c r="Y3229" i="1"/>
  <c r="T3229" i="1"/>
  <c r="H3229" i="1"/>
  <c r="AM3225" i="1"/>
  <c r="AK3225" i="1"/>
  <c r="AJ3225" i="1"/>
  <c r="AI3225" i="1"/>
  <c r="AI3242" i="1" s="1"/>
  <c r="AH3225" i="1"/>
  <c r="AF3225" i="1"/>
  <c r="AE3225" i="1"/>
  <c r="AD3225" i="1"/>
  <c r="AC3225" i="1"/>
  <c r="AB3225" i="1"/>
  <c r="AB3242" i="1" s="1"/>
  <c r="AA3225" i="1"/>
  <c r="Z3225" i="1"/>
  <c r="X3225" i="1"/>
  <c r="W3225" i="1"/>
  <c r="W3242" i="1" s="1"/>
  <c r="V3225" i="1"/>
  <c r="U3225" i="1"/>
  <c r="U3242" i="1" s="1"/>
  <c r="S3225" i="1"/>
  <c r="R3225" i="1"/>
  <c r="Q3225" i="1"/>
  <c r="P3225" i="1"/>
  <c r="O3225" i="1"/>
  <c r="N3225" i="1"/>
  <c r="N3242" i="1" s="1"/>
  <c r="M3225" i="1"/>
  <c r="L3225" i="1"/>
  <c r="AY3224" i="1"/>
  <c r="AZ3224" i="1" s="1"/>
  <c r="AT3224" i="1"/>
  <c r="AQ3224" i="1"/>
  <c r="AP3224" i="1"/>
  <c r="AO3224" i="1"/>
  <c r="AU3224" i="1" s="1"/>
  <c r="AV3224" i="1" s="1"/>
  <c r="AW3224" i="1" s="1"/>
  <c r="AN3224" i="1"/>
  <c r="AL3224" i="1"/>
  <c r="AG3224" i="1"/>
  <c r="Y3224" i="1"/>
  <c r="T3224" i="1"/>
  <c r="H3224" i="1"/>
  <c r="AZ3223" i="1"/>
  <c r="AY3223" i="1"/>
  <c r="AT3223" i="1"/>
  <c r="AP3223" i="1"/>
  <c r="AO3223" i="1"/>
  <c r="AU3223" i="1" s="1"/>
  <c r="AV3223" i="1" s="1"/>
  <c r="AW3223" i="1" s="1"/>
  <c r="AN3223" i="1"/>
  <c r="AQ3223" i="1" s="1"/>
  <c r="AL3223" i="1"/>
  <c r="AG3223" i="1"/>
  <c r="Y3223" i="1"/>
  <c r="T3223" i="1"/>
  <c r="H3223" i="1"/>
  <c r="AY3222" i="1"/>
  <c r="AZ3222" i="1" s="1"/>
  <c r="AT3222" i="1"/>
  <c r="AQ3222" i="1"/>
  <c r="AR3222" i="1" s="1"/>
  <c r="AS3222" i="1" s="1"/>
  <c r="AP3222" i="1"/>
  <c r="AO3222" i="1"/>
  <c r="AU3222" i="1" s="1"/>
  <c r="AV3222" i="1" s="1"/>
  <c r="AW3222" i="1" s="1"/>
  <c r="AN3222" i="1"/>
  <c r="AL3222" i="1"/>
  <c r="AG3222" i="1"/>
  <c r="Y3222" i="1"/>
  <c r="T3222" i="1"/>
  <c r="H3222" i="1"/>
  <c r="AY3221" i="1"/>
  <c r="AZ3221" i="1" s="1"/>
  <c r="AV3221" i="1"/>
  <c r="AW3221" i="1" s="1"/>
  <c r="AT3221" i="1"/>
  <c r="AP3221" i="1"/>
  <c r="AO3221" i="1"/>
  <c r="AU3221" i="1" s="1"/>
  <c r="AN3221" i="1"/>
  <c r="AQ3221" i="1" s="1"/>
  <c r="AR3221" i="1" s="1"/>
  <c r="AS3221" i="1" s="1"/>
  <c r="AL3221" i="1"/>
  <c r="AG3221" i="1"/>
  <c r="Y3221" i="1"/>
  <c r="T3221" i="1"/>
  <c r="H3221" i="1"/>
  <c r="AY3220" i="1"/>
  <c r="AZ3220" i="1" s="1"/>
  <c r="AT3220" i="1"/>
  <c r="AP3220" i="1"/>
  <c r="AP3247" i="1" s="1"/>
  <c r="AP3701" i="1" s="1"/>
  <c r="AO3220" i="1"/>
  <c r="AN3220" i="1"/>
  <c r="AN3247" i="1" s="1"/>
  <c r="AL3220" i="1"/>
  <c r="AG3220" i="1"/>
  <c r="Y3220" i="1"/>
  <c r="T3220" i="1"/>
  <c r="H3220" i="1"/>
  <c r="AY3219" i="1"/>
  <c r="AZ3219" i="1" s="1"/>
  <c r="AU3219" i="1"/>
  <c r="AT3219" i="1"/>
  <c r="AP3219" i="1"/>
  <c r="AO3219" i="1"/>
  <c r="AN3219" i="1"/>
  <c r="AQ3219" i="1" s="1"/>
  <c r="AR3219" i="1" s="1"/>
  <c r="AS3219" i="1" s="1"/>
  <c r="AL3219" i="1"/>
  <c r="AG3219" i="1"/>
  <c r="Y3219" i="1"/>
  <c r="T3219" i="1"/>
  <c r="H3219" i="1"/>
  <c r="AZ3218" i="1"/>
  <c r="AY3218" i="1"/>
  <c r="AU3218" i="1"/>
  <c r="AV3218" i="1" s="1"/>
  <c r="AW3218" i="1" s="1"/>
  <c r="AT3218" i="1"/>
  <c r="AQ3218" i="1"/>
  <c r="AR3218" i="1" s="1"/>
  <c r="AS3218" i="1" s="1"/>
  <c r="AP3218" i="1"/>
  <c r="AO3218" i="1"/>
  <c r="AN3218" i="1"/>
  <c r="AL3218" i="1"/>
  <c r="AG3218" i="1"/>
  <c r="Y3218" i="1"/>
  <c r="T3218" i="1"/>
  <c r="H3218" i="1"/>
  <c r="AY3217" i="1"/>
  <c r="AZ3217" i="1" s="1"/>
  <c r="AU3217" i="1"/>
  <c r="AV3217" i="1" s="1"/>
  <c r="AW3217" i="1" s="1"/>
  <c r="AT3217" i="1"/>
  <c r="AQ3217" i="1"/>
  <c r="AR3217" i="1" s="1"/>
  <c r="AS3217" i="1" s="1"/>
  <c r="AP3217" i="1"/>
  <c r="AO3217" i="1"/>
  <c r="AN3217" i="1"/>
  <c r="AL3217" i="1"/>
  <c r="AG3217" i="1"/>
  <c r="Y3217" i="1"/>
  <c r="T3217" i="1"/>
  <c r="H3217" i="1"/>
  <c r="AY3216" i="1"/>
  <c r="AZ3216" i="1" s="1"/>
  <c r="AT3216" i="1"/>
  <c r="AP3216" i="1"/>
  <c r="AO3216" i="1"/>
  <c r="AU3216" i="1" s="1"/>
  <c r="AN3216" i="1"/>
  <c r="AQ3216" i="1" s="1"/>
  <c r="AR3216" i="1" s="1"/>
  <c r="AS3216" i="1" s="1"/>
  <c r="AL3216" i="1"/>
  <c r="AG3216" i="1"/>
  <c r="Y3216" i="1"/>
  <c r="T3216" i="1"/>
  <c r="H3216" i="1"/>
  <c r="AY3215" i="1"/>
  <c r="AZ3215" i="1" s="1"/>
  <c r="AU3215" i="1"/>
  <c r="AT3215" i="1"/>
  <c r="AQ3215" i="1"/>
  <c r="AP3215" i="1"/>
  <c r="AO3215" i="1"/>
  <c r="AN3215" i="1"/>
  <c r="AL3215" i="1"/>
  <c r="AG3215" i="1"/>
  <c r="Y3215" i="1"/>
  <c r="T3215" i="1"/>
  <c r="H3215" i="1"/>
  <c r="AY3214" i="1"/>
  <c r="AZ3214" i="1" s="1"/>
  <c r="AU3214" i="1"/>
  <c r="AV3214" i="1" s="1"/>
  <c r="AW3214" i="1" s="1"/>
  <c r="AT3214" i="1"/>
  <c r="AP3214" i="1"/>
  <c r="AO3214" i="1"/>
  <c r="AN3214" i="1"/>
  <c r="AQ3214" i="1" s="1"/>
  <c r="AR3214" i="1" s="1"/>
  <c r="AS3214" i="1" s="1"/>
  <c r="AL3214" i="1"/>
  <c r="AG3214" i="1"/>
  <c r="Y3214" i="1"/>
  <c r="T3214" i="1"/>
  <c r="H3214" i="1"/>
  <c r="AY3213" i="1"/>
  <c r="AZ3213" i="1" s="1"/>
  <c r="AT3213" i="1"/>
  <c r="AP3213" i="1"/>
  <c r="AO3213" i="1"/>
  <c r="AU3213" i="1" s="1"/>
  <c r="AN3213" i="1"/>
  <c r="AQ3213" i="1" s="1"/>
  <c r="AL3213" i="1"/>
  <c r="AG3213" i="1"/>
  <c r="Y3213" i="1"/>
  <c r="T3213" i="1"/>
  <c r="H3213" i="1"/>
  <c r="AY3212" i="1"/>
  <c r="AZ3212" i="1" s="1"/>
  <c r="AV3212" i="1"/>
  <c r="AT3212" i="1"/>
  <c r="AQ3212" i="1"/>
  <c r="AR3212" i="1" s="1"/>
  <c r="AS3212" i="1" s="1"/>
  <c r="AP3212" i="1"/>
  <c r="AO3212" i="1"/>
  <c r="AU3212" i="1" s="1"/>
  <c r="AN3212" i="1"/>
  <c r="AL3212" i="1"/>
  <c r="AG3212" i="1"/>
  <c r="Y3212" i="1"/>
  <c r="T3212" i="1"/>
  <c r="H3212" i="1"/>
  <c r="AO3201" i="1"/>
  <c r="AF3201" i="1"/>
  <c r="AD3201" i="1"/>
  <c r="R3201" i="1"/>
  <c r="M3201" i="1"/>
  <c r="AM3200" i="1"/>
  <c r="AM3201" i="1" s="1"/>
  <c r="AK3200" i="1"/>
  <c r="AK3201" i="1" s="1"/>
  <c r="AJ3200" i="1"/>
  <c r="AJ3201" i="1" s="1"/>
  <c r="AI3200" i="1"/>
  <c r="AI3201" i="1" s="1"/>
  <c r="AH3200" i="1"/>
  <c r="AH3201" i="1" s="1"/>
  <c r="AF3200" i="1"/>
  <c r="AE3200" i="1"/>
  <c r="AE3201" i="1" s="1"/>
  <c r="AD3200" i="1"/>
  <c r="AC3200" i="1"/>
  <c r="AC3201" i="1" s="1"/>
  <c r="AB3200" i="1"/>
  <c r="AB3201" i="1" s="1"/>
  <c r="AA3200" i="1"/>
  <c r="AA3201" i="1" s="1"/>
  <c r="Z3200" i="1"/>
  <c r="Z3201" i="1" s="1"/>
  <c r="X3200" i="1"/>
  <c r="X3201" i="1" s="1"/>
  <c r="W3200" i="1"/>
  <c r="W3201" i="1" s="1"/>
  <c r="V3200" i="1"/>
  <c r="V3201" i="1" s="1"/>
  <c r="U3200" i="1"/>
  <c r="U3201" i="1" s="1"/>
  <c r="S3200" i="1"/>
  <c r="S3201" i="1" s="1"/>
  <c r="R3200" i="1"/>
  <c r="Q3200" i="1"/>
  <c r="Q3201" i="1" s="1"/>
  <c r="P3200" i="1"/>
  <c r="P3201" i="1" s="1"/>
  <c r="O3200" i="1"/>
  <c r="O3201" i="1" s="1"/>
  <c r="N3200" i="1"/>
  <c r="N3201" i="1" s="1"/>
  <c r="M3200" i="1"/>
  <c r="L3200" i="1"/>
  <c r="L3201" i="1" s="1"/>
  <c r="AY3199" i="1"/>
  <c r="AZ3199" i="1" s="1"/>
  <c r="AU3199" i="1"/>
  <c r="AU3200" i="1" s="1"/>
  <c r="AU3201" i="1" s="1"/>
  <c r="AT3199" i="1"/>
  <c r="AT3200" i="1" s="1"/>
  <c r="AT3201" i="1" s="1"/>
  <c r="AP3199" i="1"/>
  <c r="AP3200" i="1" s="1"/>
  <c r="AP3201" i="1" s="1"/>
  <c r="AO3199" i="1"/>
  <c r="AO3200" i="1" s="1"/>
  <c r="AN3199" i="1"/>
  <c r="AN3200" i="1" s="1"/>
  <c r="AN3201" i="1" s="1"/>
  <c r="AL3199" i="1"/>
  <c r="AG3199" i="1"/>
  <c r="Y3199" i="1"/>
  <c r="T3199" i="1"/>
  <c r="H3199" i="1"/>
  <c r="AH3188" i="1"/>
  <c r="AB3188" i="1"/>
  <c r="O3188" i="1"/>
  <c r="M3188" i="1"/>
  <c r="AM3187" i="1"/>
  <c r="AM3188" i="1" s="1"/>
  <c r="AK3187" i="1"/>
  <c r="AK3188" i="1" s="1"/>
  <c r="AJ3187" i="1"/>
  <c r="AJ3188" i="1" s="1"/>
  <c r="AI3187" i="1"/>
  <c r="AI3188" i="1" s="1"/>
  <c r="AH3187" i="1"/>
  <c r="AF3187" i="1"/>
  <c r="AF3188" i="1" s="1"/>
  <c r="AE3187" i="1"/>
  <c r="AD3187" i="1"/>
  <c r="AC3187" i="1"/>
  <c r="AC3188" i="1" s="1"/>
  <c r="AB3187" i="1"/>
  <c r="AA3187" i="1"/>
  <c r="Z3187" i="1"/>
  <c r="X3187" i="1"/>
  <c r="X3188" i="1" s="1"/>
  <c r="W3187" i="1"/>
  <c r="V3187" i="1"/>
  <c r="U3187" i="1"/>
  <c r="U3188" i="1" s="1"/>
  <c r="S3187" i="1"/>
  <c r="R3187" i="1"/>
  <c r="R3188" i="1" s="1"/>
  <c r="Q3187" i="1"/>
  <c r="P3187" i="1"/>
  <c r="O3187" i="1"/>
  <c r="N3187" i="1"/>
  <c r="N3188" i="1" s="1"/>
  <c r="M3187" i="1"/>
  <c r="L3187" i="1"/>
  <c r="AY3186" i="1"/>
  <c r="AZ3186" i="1" s="1"/>
  <c r="AU3186" i="1"/>
  <c r="AT3186" i="1"/>
  <c r="AT3187" i="1" s="1"/>
  <c r="AT3188" i="1" s="1"/>
  <c r="AP3186" i="1"/>
  <c r="AP3187" i="1" s="1"/>
  <c r="AP3188" i="1" s="1"/>
  <c r="AO3186" i="1"/>
  <c r="AO3187" i="1" s="1"/>
  <c r="AN3186" i="1"/>
  <c r="AQ3186" i="1" s="1"/>
  <c r="AQ3187" i="1" s="1"/>
  <c r="AL3186" i="1"/>
  <c r="AG3186" i="1"/>
  <c r="Y3186" i="1"/>
  <c r="T3186" i="1"/>
  <c r="H3186" i="1"/>
  <c r="AT3182" i="1"/>
  <c r="AP3182" i="1"/>
  <c r="AO3182" i="1"/>
  <c r="AM3182" i="1"/>
  <c r="AK3182" i="1"/>
  <c r="AJ3182" i="1"/>
  <c r="AI3182" i="1"/>
  <c r="AH3182" i="1"/>
  <c r="AF3182" i="1"/>
  <c r="AE3182" i="1"/>
  <c r="AD3182" i="1"/>
  <c r="AC3182" i="1"/>
  <c r="AB3182" i="1"/>
  <c r="AA3182" i="1"/>
  <c r="Z3182" i="1"/>
  <c r="X3182" i="1"/>
  <c r="W3182" i="1"/>
  <c r="V3182" i="1"/>
  <c r="U3182" i="1"/>
  <c r="S3182" i="1"/>
  <c r="R3182" i="1"/>
  <c r="Q3182" i="1"/>
  <c r="P3182" i="1"/>
  <c r="O3182" i="1"/>
  <c r="N3182" i="1"/>
  <c r="M3182" i="1"/>
  <c r="L3182" i="1"/>
  <c r="AY3181" i="1"/>
  <c r="AZ3181" i="1" s="1"/>
  <c r="AU3181" i="1"/>
  <c r="AT3181" i="1"/>
  <c r="AP3181" i="1"/>
  <c r="AO3181" i="1"/>
  <c r="AN3181" i="1"/>
  <c r="AN3182" i="1" s="1"/>
  <c r="AL3181" i="1"/>
  <c r="AG3181" i="1"/>
  <c r="Y3181" i="1"/>
  <c r="T3181" i="1"/>
  <c r="H3181" i="1"/>
  <c r="AK3170" i="1"/>
  <c r="O3170" i="1"/>
  <c r="AM3169" i="1"/>
  <c r="AK3169" i="1"/>
  <c r="AJ3169" i="1"/>
  <c r="AI3169" i="1"/>
  <c r="AH3169" i="1"/>
  <c r="AF3169" i="1"/>
  <c r="AE3169" i="1"/>
  <c r="AD3169" i="1"/>
  <c r="AD3170" i="1" s="1"/>
  <c r="AC3169" i="1"/>
  <c r="AB3169" i="1"/>
  <c r="AA3169" i="1"/>
  <c r="Z3169" i="1"/>
  <c r="Z3170" i="1" s="1"/>
  <c r="X3169" i="1"/>
  <c r="W3169" i="1"/>
  <c r="V3169" i="1"/>
  <c r="U3169" i="1"/>
  <c r="S3169" i="1"/>
  <c r="R3169" i="1"/>
  <c r="R3170" i="1" s="1"/>
  <c r="Q3169" i="1"/>
  <c r="P3169" i="1"/>
  <c r="P3170" i="1" s="1"/>
  <c r="O3169" i="1"/>
  <c r="N3169" i="1"/>
  <c r="M3169" i="1"/>
  <c r="L3169" i="1"/>
  <c r="L3170" i="1" s="1"/>
  <c r="AY3168" i="1"/>
  <c r="AZ3168" i="1" s="1"/>
  <c r="AT3168" i="1"/>
  <c r="AV3168" i="1" s="1"/>
  <c r="AW3168" i="1" s="1"/>
  <c r="AP3168" i="1"/>
  <c r="AO3168" i="1"/>
  <c r="AU3168" i="1" s="1"/>
  <c r="AN3168" i="1"/>
  <c r="AQ3168" i="1" s="1"/>
  <c r="AL3168" i="1"/>
  <c r="AG3168" i="1"/>
  <c r="Y3168" i="1"/>
  <c r="T3168" i="1"/>
  <c r="AY3167" i="1"/>
  <c r="AZ3167" i="1" s="1"/>
  <c r="AT3167" i="1"/>
  <c r="AP3167" i="1"/>
  <c r="AO3167" i="1"/>
  <c r="AU3167" i="1" s="1"/>
  <c r="AV3167" i="1" s="1"/>
  <c r="AW3167" i="1" s="1"/>
  <c r="AN3167" i="1"/>
  <c r="AQ3167" i="1" s="1"/>
  <c r="AR3167" i="1" s="1"/>
  <c r="AS3167" i="1" s="1"/>
  <c r="AL3167" i="1"/>
  <c r="AG3167" i="1"/>
  <c r="Y3167" i="1"/>
  <c r="T3167" i="1"/>
  <c r="AY3166" i="1"/>
  <c r="AZ3166" i="1" s="1"/>
  <c r="AT3166" i="1"/>
  <c r="AP3166" i="1"/>
  <c r="AO3166" i="1"/>
  <c r="AU3166" i="1" s="1"/>
  <c r="AV3166" i="1" s="1"/>
  <c r="AW3166" i="1" s="1"/>
  <c r="AN3166" i="1"/>
  <c r="AQ3166" i="1" s="1"/>
  <c r="AR3166" i="1" s="1"/>
  <c r="AS3166" i="1" s="1"/>
  <c r="AL3166" i="1"/>
  <c r="AG3166" i="1"/>
  <c r="Y3166" i="1"/>
  <c r="T3166" i="1"/>
  <c r="AY3165" i="1"/>
  <c r="AZ3165" i="1" s="1"/>
  <c r="AV3165" i="1"/>
  <c r="AW3165" i="1" s="1"/>
  <c r="AT3165" i="1"/>
  <c r="AP3165" i="1"/>
  <c r="AO3165" i="1"/>
  <c r="AU3165" i="1" s="1"/>
  <c r="AN3165" i="1"/>
  <c r="AQ3165" i="1" s="1"/>
  <c r="AR3165" i="1" s="1"/>
  <c r="AS3165" i="1" s="1"/>
  <c r="AL3165" i="1"/>
  <c r="AG3165" i="1"/>
  <c r="Y3165" i="1"/>
  <c r="T3165" i="1"/>
  <c r="AY3164" i="1"/>
  <c r="AZ3164" i="1" s="1"/>
  <c r="AT3164" i="1"/>
  <c r="AR3164" i="1"/>
  <c r="AS3164" i="1" s="1"/>
  <c r="AP3164" i="1"/>
  <c r="AO3164" i="1"/>
  <c r="AU3164" i="1" s="1"/>
  <c r="AN3164" i="1"/>
  <c r="AQ3164" i="1" s="1"/>
  <c r="AL3164" i="1"/>
  <c r="AG3164" i="1"/>
  <c r="Y3164" i="1"/>
  <c r="T3164" i="1"/>
  <c r="AZ3163" i="1"/>
  <c r="AY3163" i="1"/>
  <c r="AT3163" i="1"/>
  <c r="AP3163" i="1"/>
  <c r="AO3163" i="1"/>
  <c r="AU3163" i="1" s="1"/>
  <c r="AV3163" i="1" s="1"/>
  <c r="AW3163" i="1" s="1"/>
  <c r="AN3163" i="1"/>
  <c r="AQ3163" i="1" s="1"/>
  <c r="AL3163" i="1"/>
  <c r="AG3163" i="1"/>
  <c r="Y3163" i="1"/>
  <c r="T3163" i="1"/>
  <c r="AY3162" i="1"/>
  <c r="AZ3162" i="1" s="1"/>
  <c r="AT3162" i="1"/>
  <c r="AQ3162" i="1"/>
  <c r="AR3162" i="1" s="1"/>
  <c r="AS3162" i="1" s="1"/>
  <c r="AP3162" i="1"/>
  <c r="AO3162" i="1"/>
  <c r="AU3162" i="1" s="1"/>
  <c r="AV3162" i="1" s="1"/>
  <c r="AW3162" i="1" s="1"/>
  <c r="AN3162" i="1"/>
  <c r="AL3162" i="1"/>
  <c r="AG3162" i="1"/>
  <c r="Y3162" i="1"/>
  <c r="T3162" i="1"/>
  <c r="AY3161" i="1"/>
  <c r="AZ3161" i="1" s="1"/>
  <c r="AT3161" i="1"/>
  <c r="AP3161" i="1"/>
  <c r="AO3161" i="1"/>
  <c r="AU3161" i="1" s="1"/>
  <c r="AN3161" i="1"/>
  <c r="AQ3161" i="1" s="1"/>
  <c r="AL3161" i="1"/>
  <c r="AG3161" i="1"/>
  <c r="Y3161" i="1"/>
  <c r="T3161" i="1"/>
  <c r="AZ3160" i="1"/>
  <c r="AY3160" i="1"/>
  <c r="AT3160" i="1"/>
  <c r="AP3160" i="1"/>
  <c r="AO3160" i="1"/>
  <c r="AU3160" i="1" s="1"/>
  <c r="AN3160" i="1"/>
  <c r="AQ3160" i="1" s="1"/>
  <c r="AR3160" i="1" s="1"/>
  <c r="AS3160" i="1" s="1"/>
  <c r="AL3160" i="1"/>
  <c r="AG3160" i="1"/>
  <c r="Y3160" i="1"/>
  <c r="T3160" i="1"/>
  <c r="AY3159" i="1"/>
  <c r="AZ3159" i="1" s="1"/>
  <c r="AT3159" i="1"/>
  <c r="AP3159" i="1"/>
  <c r="AO3159" i="1"/>
  <c r="AU3159" i="1" s="1"/>
  <c r="AV3159" i="1" s="1"/>
  <c r="AW3159" i="1" s="1"/>
  <c r="AN3159" i="1"/>
  <c r="AQ3159" i="1" s="1"/>
  <c r="AR3159" i="1" s="1"/>
  <c r="AS3159" i="1" s="1"/>
  <c r="AL3159" i="1"/>
  <c r="AG3159" i="1"/>
  <c r="Y3159" i="1"/>
  <c r="T3159" i="1"/>
  <c r="AY3158" i="1"/>
  <c r="AZ3158" i="1" s="1"/>
  <c r="AT3158" i="1"/>
  <c r="AP3158" i="1"/>
  <c r="AO3158" i="1"/>
  <c r="AU3158" i="1" s="1"/>
  <c r="AN3158" i="1"/>
  <c r="AQ3158" i="1" s="1"/>
  <c r="AR3158" i="1" s="1"/>
  <c r="AS3158" i="1" s="1"/>
  <c r="AL3158" i="1"/>
  <c r="AG3158" i="1"/>
  <c r="Y3158" i="1"/>
  <c r="T3158" i="1"/>
  <c r="AY3157" i="1"/>
  <c r="AZ3157" i="1" s="1"/>
  <c r="AT3157" i="1"/>
  <c r="AP3157" i="1"/>
  <c r="AO3157" i="1"/>
  <c r="AU3157" i="1" s="1"/>
  <c r="AN3157" i="1"/>
  <c r="AQ3157" i="1" s="1"/>
  <c r="AR3157" i="1" s="1"/>
  <c r="AS3157" i="1" s="1"/>
  <c r="AL3157" i="1"/>
  <c r="AG3157" i="1"/>
  <c r="Y3157" i="1"/>
  <c r="T3157" i="1"/>
  <c r="AY3156" i="1"/>
  <c r="AZ3156" i="1" s="1"/>
  <c r="AV3156" i="1"/>
  <c r="AW3156" i="1" s="1"/>
  <c r="AT3156" i="1"/>
  <c r="AQ3156" i="1"/>
  <c r="AR3156" i="1" s="1"/>
  <c r="AS3156" i="1" s="1"/>
  <c r="AP3156" i="1"/>
  <c r="AO3156" i="1"/>
  <c r="AU3156" i="1" s="1"/>
  <c r="AN3156" i="1"/>
  <c r="AL3156" i="1"/>
  <c r="AG3156" i="1"/>
  <c r="Y3156" i="1"/>
  <c r="T3156" i="1"/>
  <c r="AZ3155" i="1"/>
  <c r="AY3155" i="1"/>
  <c r="AT3155" i="1"/>
  <c r="AP3155" i="1"/>
  <c r="AO3155" i="1"/>
  <c r="AU3155" i="1" s="1"/>
  <c r="AV3155" i="1" s="1"/>
  <c r="AW3155" i="1" s="1"/>
  <c r="AN3155" i="1"/>
  <c r="AQ3155" i="1" s="1"/>
  <c r="AL3155" i="1"/>
  <c r="AG3155" i="1"/>
  <c r="Y3155" i="1"/>
  <c r="T3155" i="1"/>
  <c r="AZ3154" i="1"/>
  <c r="AY3154" i="1"/>
  <c r="AV3154" i="1"/>
  <c r="AW3154" i="1" s="1"/>
  <c r="AT3154" i="1"/>
  <c r="AQ3154" i="1"/>
  <c r="AR3154" i="1" s="1"/>
  <c r="AS3154" i="1" s="1"/>
  <c r="AP3154" i="1"/>
  <c r="AO3154" i="1"/>
  <c r="AU3154" i="1" s="1"/>
  <c r="AN3154" i="1"/>
  <c r="AL3154" i="1"/>
  <c r="AG3154" i="1"/>
  <c r="Y3154" i="1"/>
  <c r="T3154" i="1"/>
  <c r="AY3153" i="1"/>
  <c r="AZ3153" i="1" s="1"/>
  <c r="AU3153" i="1"/>
  <c r="AT3153" i="1"/>
  <c r="AV3153" i="1" s="1"/>
  <c r="AW3153" i="1" s="1"/>
  <c r="AP3153" i="1"/>
  <c r="AO3153" i="1"/>
  <c r="AN3153" i="1"/>
  <c r="AQ3153" i="1" s="1"/>
  <c r="AL3153" i="1"/>
  <c r="AG3153" i="1"/>
  <c r="Y3153" i="1"/>
  <c r="T3153" i="1"/>
  <c r="AZ3152" i="1"/>
  <c r="AY3152" i="1"/>
  <c r="AU3152" i="1"/>
  <c r="AT3152" i="1"/>
  <c r="AR3152" i="1"/>
  <c r="AP3152" i="1"/>
  <c r="AO3152" i="1"/>
  <c r="AN3152" i="1"/>
  <c r="AQ3152" i="1" s="1"/>
  <c r="AL3152" i="1"/>
  <c r="AG3152" i="1"/>
  <c r="Y3152" i="1"/>
  <c r="T3152" i="1"/>
  <c r="AM3148" i="1"/>
  <c r="AM3170" i="1" s="1"/>
  <c r="AK3148" i="1"/>
  <c r="AJ3148" i="1"/>
  <c r="AJ3170" i="1" s="1"/>
  <c r="AI3148" i="1"/>
  <c r="AH3148" i="1"/>
  <c r="AH3170" i="1" s="1"/>
  <c r="AF3148" i="1"/>
  <c r="AE3148" i="1"/>
  <c r="AE3170" i="1" s="1"/>
  <c r="AD3148" i="1"/>
  <c r="AC3148" i="1"/>
  <c r="AB3148" i="1"/>
  <c r="AB3170" i="1" s="1"/>
  <c r="AA3148" i="1"/>
  <c r="AA3170" i="1" s="1"/>
  <c r="Z3148" i="1"/>
  <c r="X3148" i="1"/>
  <c r="X3170" i="1" s="1"/>
  <c r="W3148" i="1"/>
  <c r="V3148" i="1"/>
  <c r="U3148" i="1"/>
  <c r="S3148" i="1"/>
  <c r="S3170" i="1" s="1"/>
  <c r="R3148" i="1"/>
  <c r="Q3148" i="1"/>
  <c r="Q3170" i="1" s="1"/>
  <c r="P3148" i="1"/>
  <c r="O3148" i="1"/>
  <c r="N3148" i="1"/>
  <c r="N3170" i="1" s="1"/>
  <c r="M3148" i="1"/>
  <c r="M3170" i="1" s="1"/>
  <c r="L3148" i="1"/>
  <c r="AY3147" i="1"/>
  <c r="AZ3147" i="1" s="1"/>
  <c r="AT3147" i="1"/>
  <c r="AQ3147" i="1"/>
  <c r="AP3147" i="1"/>
  <c r="AO3147" i="1"/>
  <c r="AU3147" i="1" s="1"/>
  <c r="AV3147" i="1" s="1"/>
  <c r="AW3147" i="1" s="1"/>
  <c r="AN3147" i="1"/>
  <c r="AL3147" i="1"/>
  <c r="AG3147" i="1"/>
  <c r="Y3147" i="1"/>
  <c r="T3147" i="1"/>
  <c r="AY3146" i="1"/>
  <c r="AZ3146" i="1" s="1"/>
  <c r="AT3146" i="1"/>
  <c r="AQ3146" i="1"/>
  <c r="AR3146" i="1" s="1"/>
  <c r="AS3146" i="1" s="1"/>
  <c r="AP3146" i="1"/>
  <c r="AO3146" i="1"/>
  <c r="AU3146" i="1" s="1"/>
  <c r="AN3146" i="1"/>
  <c r="AL3146" i="1"/>
  <c r="AG3146" i="1"/>
  <c r="Y3146" i="1"/>
  <c r="T3146" i="1"/>
  <c r="AY3145" i="1"/>
  <c r="AZ3145" i="1" s="1"/>
  <c r="AU3145" i="1"/>
  <c r="AV3145" i="1" s="1"/>
  <c r="AW3145" i="1" s="1"/>
  <c r="AT3145" i="1"/>
  <c r="AP3145" i="1"/>
  <c r="AO3145" i="1"/>
  <c r="AN3145" i="1"/>
  <c r="AQ3145" i="1" s="1"/>
  <c r="AR3145" i="1" s="1"/>
  <c r="AS3145" i="1" s="1"/>
  <c r="AL3145" i="1"/>
  <c r="AG3145" i="1"/>
  <c r="Y3145" i="1"/>
  <c r="T3145" i="1"/>
  <c r="AY3144" i="1"/>
  <c r="AZ3144" i="1" s="1"/>
  <c r="AT3144" i="1"/>
  <c r="AQ3144" i="1"/>
  <c r="AR3144" i="1" s="1"/>
  <c r="AS3144" i="1" s="1"/>
  <c r="AP3144" i="1"/>
  <c r="AO3144" i="1"/>
  <c r="AU3144" i="1" s="1"/>
  <c r="AV3144" i="1" s="1"/>
  <c r="AW3144" i="1" s="1"/>
  <c r="AN3144" i="1"/>
  <c r="AL3144" i="1"/>
  <c r="AG3144" i="1"/>
  <c r="Y3144" i="1"/>
  <c r="T3144" i="1"/>
  <c r="AY3143" i="1"/>
  <c r="AZ3143" i="1" s="1"/>
  <c r="AU3143" i="1"/>
  <c r="AT3143" i="1"/>
  <c r="AP3143" i="1"/>
  <c r="AO3143" i="1"/>
  <c r="AN3143" i="1"/>
  <c r="AQ3143" i="1" s="1"/>
  <c r="AR3143" i="1" s="1"/>
  <c r="AS3143" i="1" s="1"/>
  <c r="AL3143" i="1"/>
  <c r="AG3143" i="1"/>
  <c r="Y3143" i="1"/>
  <c r="T3143" i="1"/>
  <c r="AY3142" i="1"/>
  <c r="AZ3142" i="1" s="1"/>
  <c r="AU3142" i="1"/>
  <c r="AT3142" i="1"/>
  <c r="AP3142" i="1"/>
  <c r="AO3142" i="1"/>
  <c r="AN3142" i="1"/>
  <c r="AQ3142" i="1" s="1"/>
  <c r="AL3142" i="1"/>
  <c r="AG3142" i="1"/>
  <c r="Y3142" i="1"/>
  <c r="T3142" i="1"/>
  <c r="AY3141" i="1"/>
  <c r="AZ3141" i="1" s="1"/>
  <c r="AT3141" i="1"/>
  <c r="AQ3141" i="1"/>
  <c r="AR3141" i="1" s="1"/>
  <c r="AS3141" i="1" s="1"/>
  <c r="AP3141" i="1"/>
  <c r="AO3141" i="1"/>
  <c r="AU3141" i="1" s="1"/>
  <c r="AN3141" i="1"/>
  <c r="AL3141" i="1"/>
  <c r="AG3141" i="1"/>
  <c r="Y3141" i="1"/>
  <c r="T3141" i="1"/>
  <c r="AY3140" i="1"/>
  <c r="AZ3140" i="1" s="1"/>
  <c r="AT3140" i="1"/>
  <c r="AP3140" i="1"/>
  <c r="AO3140" i="1"/>
  <c r="AU3140" i="1" s="1"/>
  <c r="AV3140" i="1" s="1"/>
  <c r="AW3140" i="1" s="1"/>
  <c r="AN3140" i="1"/>
  <c r="AQ3140" i="1" s="1"/>
  <c r="AR3140" i="1" s="1"/>
  <c r="AS3140" i="1" s="1"/>
  <c r="AL3140" i="1"/>
  <c r="AG3140" i="1"/>
  <c r="Y3140" i="1"/>
  <c r="T3140" i="1"/>
  <c r="AZ3139" i="1"/>
  <c r="AY3139" i="1"/>
  <c r="AU3139" i="1"/>
  <c r="AV3139" i="1" s="1"/>
  <c r="AW3139" i="1" s="1"/>
  <c r="AT3139" i="1"/>
  <c r="AP3139" i="1"/>
  <c r="AO3139" i="1"/>
  <c r="AN3139" i="1"/>
  <c r="AQ3139" i="1" s="1"/>
  <c r="AR3139" i="1" s="1"/>
  <c r="AS3139" i="1" s="1"/>
  <c r="AL3139" i="1"/>
  <c r="AG3139" i="1"/>
  <c r="Y3139" i="1"/>
  <c r="T3139" i="1"/>
  <c r="AY3138" i="1"/>
  <c r="AZ3138" i="1" s="1"/>
  <c r="AV3138" i="1"/>
  <c r="AW3138" i="1" s="1"/>
  <c r="AU3138" i="1"/>
  <c r="AT3138" i="1"/>
  <c r="AP3138" i="1"/>
  <c r="AO3138" i="1"/>
  <c r="AN3138" i="1"/>
  <c r="AQ3138" i="1" s="1"/>
  <c r="AR3138" i="1" s="1"/>
  <c r="AS3138" i="1" s="1"/>
  <c r="AL3138" i="1"/>
  <c r="AG3138" i="1"/>
  <c r="Y3138" i="1"/>
  <c r="T3138" i="1"/>
  <c r="AZ3137" i="1"/>
  <c r="AY3137" i="1"/>
  <c r="AT3137" i="1"/>
  <c r="AP3137" i="1"/>
  <c r="AO3137" i="1"/>
  <c r="AU3137" i="1" s="1"/>
  <c r="AN3137" i="1"/>
  <c r="AQ3137" i="1" s="1"/>
  <c r="AL3137" i="1"/>
  <c r="AG3137" i="1"/>
  <c r="Y3137" i="1"/>
  <c r="T3137" i="1"/>
  <c r="AZ3136" i="1"/>
  <c r="AY3136" i="1"/>
  <c r="AT3136" i="1"/>
  <c r="AP3136" i="1"/>
  <c r="AO3136" i="1"/>
  <c r="AU3136" i="1" s="1"/>
  <c r="AV3136" i="1" s="1"/>
  <c r="AW3136" i="1" s="1"/>
  <c r="AN3136" i="1"/>
  <c r="AQ3136" i="1" s="1"/>
  <c r="AR3136" i="1" s="1"/>
  <c r="AS3136" i="1" s="1"/>
  <c r="AL3136" i="1"/>
  <c r="AG3136" i="1"/>
  <c r="Y3136" i="1"/>
  <c r="T3136" i="1"/>
  <c r="AY3135" i="1"/>
  <c r="AZ3135" i="1" s="1"/>
  <c r="AU3135" i="1"/>
  <c r="AT3135" i="1"/>
  <c r="AP3135" i="1"/>
  <c r="AO3135" i="1"/>
  <c r="AN3135" i="1"/>
  <c r="AQ3135" i="1" s="1"/>
  <c r="AL3135" i="1"/>
  <c r="AG3135" i="1"/>
  <c r="Y3135" i="1"/>
  <c r="T3135" i="1"/>
  <c r="AY3134" i="1"/>
  <c r="AZ3134" i="1" s="1"/>
  <c r="AT3134" i="1"/>
  <c r="AV3134" i="1" s="1"/>
  <c r="AW3134" i="1" s="1"/>
  <c r="AP3134" i="1"/>
  <c r="AO3134" i="1"/>
  <c r="AU3134" i="1" s="1"/>
  <c r="AN3134" i="1"/>
  <c r="AQ3134" i="1" s="1"/>
  <c r="AL3134" i="1"/>
  <c r="AG3134" i="1"/>
  <c r="Y3134" i="1"/>
  <c r="T3134" i="1"/>
  <c r="AZ3133" i="1"/>
  <c r="AY3133" i="1"/>
  <c r="AT3133" i="1"/>
  <c r="AP3133" i="1"/>
  <c r="AO3133" i="1"/>
  <c r="AU3133" i="1" s="1"/>
  <c r="AN3133" i="1"/>
  <c r="AQ3133" i="1" s="1"/>
  <c r="AL3133" i="1"/>
  <c r="AG3133" i="1"/>
  <c r="Y3133" i="1"/>
  <c r="T3133" i="1"/>
  <c r="AY3132" i="1"/>
  <c r="AZ3132" i="1" s="1"/>
  <c r="AT3132" i="1"/>
  <c r="AP3132" i="1"/>
  <c r="AO3132" i="1"/>
  <c r="AU3132" i="1" s="1"/>
  <c r="AV3132" i="1" s="1"/>
  <c r="AW3132" i="1" s="1"/>
  <c r="AN3132" i="1"/>
  <c r="AQ3132" i="1" s="1"/>
  <c r="AR3132" i="1" s="1"/>
  <c r="AS3132" i="1" s="1"/>
  <c r="AL3132" i="1"/>
  <c r="AG3132" i="1"/>
  <c r="Y3132" i="1"/>
  <c r="T3132" i="1"/>
  <c r="AY3131" i="1"/>
  <c r="AZ3131" i="1" s="1"/>
  <c r="AT3131" i="1"/>
  <c r="AQ3131" i="1"/>
  <c r="AR3131" i="1" s="1"/>
  <c r="AS3131" i="1" s="1"/>
  <c r="AP3131" i="1"/>
  <c r="AO3131" i="1"/>
  <c r="AU3131" i="1" s="1"/>
  <c r="AV3131" i="1" s="1"/>
  <c r="AW3131" i="1" s="1"/>
  <c r="AN3131" i="1"/>
  <c r="AL3131" i="1"/>
  <c r="AG3131" i="1"/>
  <c r="Y3131" i="1"/>
  <c r="T3131" i="1"/>
  <c r="AY3130" i="1"/>
  <c r="AZ3130" i="1" s="1"/>
  <c r="AT3130" i="1"/>
  <c r="AP3130" i="1"/>
  <c r="AO3130" i="1"/>
  <c r="AU3130" i="1" s="1"/>
  <c r="AN3130" i="1"/>
  <c r="AQ3130" i="1" s="1"/>
  <c r="AL3130" i="1"/>
  <c r="AG3130" i="1"/>
  <c r="Y3130" i="1"/>
  <c r="T3130" i="1"/>
  <c r="AY3129" i="1"/>
  <c r="AZ3129" i="1" s="1"/>
  <c r="AT3129" i="1"/>
  <c r="AP3129" i="1"/>
  <c r="AO3129" i="1"/>
  <c r="AU3129" i="1" s="1"/>
  <c r="AN3129" i="1"/>
  <c r="AQ3129" i="1" s="1"/>
  <c r="AL3129" i="1"/>
  <c r="AG3129" i="1"/>
  <c r="Y3129" i="1"/>
  <c r="T3129" i="1"/>
  <c r="AY3128" i="1"/>
  <c r="AZ3128" i="1" s="1"/>
  <c r="AT3128" i="1"/>
  <c r="AQ3128" i="1"/>
  <c r="AP3128" i="1"/>
  <c r="AO3128" i="1"/>
  <c r="AU3128" i="1" s="1"/>
  <c r="AV3128" i="1" s="1"/>
  <c r="AW3128" i="1" s="1"/>
  <c r="AN3128" i="1"/>
  <c r="AL3128" i="1"/>
  <c r="AG3128" i="1"/>
  <c r="Y3128" i="1"/>
  <c r="T3128" i="1"/>
  <c r="AY3127" i="1"/>
  <c r="AZ3127" i="1" s="1"/>
  <c r="AT3127" i="1"/>
  <c r="AP3127" i="1"/>
  <c r="AO3127" i="1"/>
  <c r="AU3127" i="1" s="1"/>
  <c r="AN3127" i="1"/>
  <c r="AQ3127" i="1" s="1"/>
  <c r="AR3127" i="1" s="1"/>
  <c r="AS3127" i="1" s="1"/>
  <c r="AL3127" i="1"/>
  <c r="AG3127" i="1"/>
  <c r="Y3127" i="1"/>
  <c r="T3127" i="1"/>
  <c r="AZ3126" i="1"/>
  <c r="AY3126" i="1"/>
  <c r="AT3126" i="1"/>
  <c r="AP3126" i="1"/>
  <c r="AO3126" i="1"/>
  <c r="AU3126" i="1" s="1"/>
  <c r="AN3126" i="1"/>
  <c r="AQ3126" i="1" s="1"/>
  <c r="AR3126" i="1" s="1"/>
  <c r="AS3126" i="1" s="1"/>
  <c r="AL3126" i="1"/>
  <c r="AG3126" i="1"/>
  <c r="Y3126" i="1"/>
  <c r="T3126" i="1"/>
  <c r="AY3125" i="1"/>
  <c r="AZ3125" i="1" s="1"/>
  <c r="AU3125" i="1"/>
  <c r="AV3125" i="1" s="1"/>
  <c r="AW3125" i="1" s="1"/>
  <c r="AT3125" i="1"/>
  <c r="AQ3125" i="1"/>
  <c r="AR3125" i="1" s="1"/>
  <c r="AS3125" i="1" s="1"/>
  <c r="AP3125" i="1"/>
  <c r="AO3125" i="1"/>
  <c r="AN3125" i="1"/>
  <c r="AL3125" i="1"/>
  <c r="AG3125" i="1"/>
  <c r="Y3125" i="1"/>
  <c r="T3125" i="1"/>
  <c r="AY3124" i="1"/>
  <c r="AZ3124" i="1" s="1"/>
  <c r="AT3124" i="1"/>
  <c r="AP3124" i="1"/>
  <c r="AO3124" i="1"/>
  <c r="AU3124" i="1" s="1"/>
  <c r="AN3124" i="1"/>
  <c r="AL3124" i="1"/>
  <c r="AG3124" i="1"/>
  <c r="Y3124" i="1"/>
  <c r="T3124" i="1"/>
  <c r="AH3113" i="1"/>
  <c r="S3113" i="1"/>
  <c r="AT3112" i="1"/>
  <c r="AP3112" i="1"/>
  <c r="AM3112" i="1"/>
  <c r="AK3112" i="1"/>
  <c r="AJ3112" i="1"/>
  <c r="AI3112" i="1"/>
  <c r="AH3112" i="1"/>
  <c r="AF3112" i="1"/>
  <c r="AE3112" i="1"/>
  <c r="AD3112" i="1"/>
  <c r="AC3112" i="1"/>
  <c r="AB3112" i="1"/>
  <c r="AB3113" i="1" s="1"/>
  <c r="AA3112" i="1"/>
  <c r="Z3112" i="1"/>
  <c r="X3112" i="1"/>
  <c r="W3112" i="1"/>
  <c r="V3112" i="1"/>
  <c r="U3112" i="1"/>
  <c r="S3112" i="1"/>
  <c r="R3112" i="1"/>
  <c r="Q3112" i="1"/>
  <c r="P3112" i="1"/>
  <c r="O3112" i="1"/>
  <c r="N3112" i="1"/>
  <c r="N3113" i="1" s="1"/>
  <c r="M3112" i="1"/>
  <c r="L3112" i="1"/>
  <c r="L3113" i="1" s="1"/>
  <c r="AZ3111" i="1"/>
  <c r="AY3111" i="1"/>
  <c r="AT3111" i="1"/>
  <c r="AP3111" i="1"/>
  <c r="AO3111" i="1"/>
  <c r="AU3111" i="1" s="1"/>
  <c r="AN3111" i="1"/>
  <c r="AL3111" i="1"/>
  <c r="AG3111" i="1"/>
  <c r="Y3111" i="1"/>
  <c r="T3111" i="1"/>
  <c r="H3111" i="1"/>
  <c r="AM3107" i="1"/>
  <c r="AK3107" i="1"/>
  <c r="AJ3107" i="1"/>
  <c r="AI3107" i="1"/>
  <c r="AH3107" i="1"/>
  <c r="AF3107" i="1"/>
  <c r="AE3107" i="1"/>
  <c r="AE3113" i="1" s="1"/>
  <c r="AD3107" i="1"/>
  <c r="AC3107" i="1"/>
  <c r="AC3113" i="1" s="1"/>
  <c r="AB3107" i="1"/>
  <c r="AA3107" i="1"/>
  <c r="Z3107" i="1"/>
  <c r="X3107" i="1"/>
  <c r="W3107" i="1"/>
  <c r="V3107" i="1"/>
  <c r="U3107" i="1"/>
  <c r="S3107" i="1"/>
  <c r="R3107" i="1"/>
  <c r="Q3107" i="1"/>
  <c r="Q3113" i="1" s="1"/>
  <c r="P3107" i="1"/>
  <c r="O3107" i="1"/>
  <c r="O3113" i="1" s="1"/>
  <c r="N3107" i="1"/>
  <c r="M3107" i="1"/>
  <c r="L3107" i="1"/>
  <c r="AY3106" i="1"/>
  <c r="AZ3106" i="1" s="1"/>
  <c r="AT3106" i="1"/>
  <c r="AP3106" i="1"/>
  <c r="AO3106" i="1"/>
  <c r="AU3106" i="1" s="1"/>
  <c r="AV3106" i="1" s="1"/>
  <c r="AW3106" i="1" s="1"/>
  <c r="AN3106" i="1"/>
  <c r="AQ3106" i="1" s="1"/>
  <c r="AR3106" i="1" s="1"/>
  <c r="AS3106" i="1" s="1"/>
  <c r="AL3106" i="1"/>
  <c r="AG3106" i="1"/>
  <c r="Y3106" i="1"/>
  <c r="T3106" i="1"/>
  <c r="H3106" i="1"/>
  <c r="AY3105" i="1"/>
  <c r="AZ3105" i="1" s="1"/>
  <c r="AT3105" i="1"/>
  <c r="AP3105" i="1"/>
  <c r="AO3105" i="1"/>
  <c r="AU3105" i="1" s="1"/>
  <c r="AV3105" i="1" s="1"/>
  <c r="AW3105" i="1" s="1"/>
  <c r="AN3105" i="1"/>
  <c r="AQ3105" i="1" s="1"/>
  <c r="AR3105" i="1" s="1"/>
  <c r="AS3105" i="1" s="1"/>
  <c r="AL3105" i="1"/>
  <c r="AG3105" i="1"/>
  <c r="Y3105" i="1"/>
  <c r="T3105" i="1"/>
  <c r="H3105" i="1"/>
  <c r="AZ3104" i="1"/>
  <c r="AY3104" i="1"/>
  <c r="AT3104" i="1"/>
  <c r="AP3104" i="1"/>
  <c r="AO3104" i="1"/>
  <c r="AU3104" i="1" s="1"/>
  <c r="AN3104" i="1"/>
  <c r="AQ3104" i="1" s="1"/>
  <c r="AR3104" i="1" s="1"/>
  <c r="AS3104" i="1" s="1"/>
  <c r="AL3104" i="1"/>
  <c r="AG3104" i="1"/>
  <c r="Y3104" i="1"/>
  <c r="T3104" i="1"/>
  <c r="H3104" i="1"/>
  <c r="AZ3103" i="1"/>
  <c r="AY3103" i="1"/>
  <c r="AV3103" i="1"/>
  <c r="AW3103" i="1" s="1"/>
  <c r="AT3103" i="1"/>
  <c r="AP3103" i="1"/>
  <c r="AO3103" i="1"/>
  <c r="AU3103" i="1" s="1"/>
  <c r="AN3103" i="1"/>
  <c r="AQ3103" i="1" s="1"/>
  <c r="AR3103" i="1" s="1"/>
  <c r="AS3103" i="1" s="1"/>
  <c r="AL3103" i="1"/>
  <c r="AG3103" i="1"/>
  <c r="Y3103" i="1"/>
  <c r="T3103" i="1"/>
  <c r="H3103" i="1"/>
  <c r="AY3102" i="1"/>
  <c r="AZ3102" i="1" s="1"/>
  <c r="AT3102" i="1"/>
  <c r="AV3102" i="1" s="1"/>
  <c r="AW3102" i="1" s="1"/>
  <c r="AP3102" i="1"/>
  <c r="AO3102" i="1"/>
  <c r="AU3102" i="1" s="1"/>
  <c r="AN3102" i="1"/>
  <c r="AQ3102" i="1" s="1"/>
  <c r="AL3102" i="1"/>
  <c r="AG3102" i="1"/>
  <c r="Y3102" i="1"/>
  <c r="T3102" i="1"/>
  <c r="H3102" i="1"/>
  <c r="AY3101" i="1"/>
  <c r="AZ3101" i="1" s="1"/>
  <c r="AT3101" i="1"/>
  <c r="AQ3101" i="1"/>
  <c r="AP3101" i="1"/>
  <c r="AO3101" i="1"/>
  <c r="AU3101" i="1" s="1"/>
  <c r="AV3101" i="1" s="1"/>
  <c r="AW3101" i="1" s="1"/>
  <c r="AN3101" i="1"/>
  <c r="AL3101" i="1"/>
  <c r="AG3101" i="1"/>
  <c r="Y3101" i="1"/>
  <c r="T3101" i="1"/>
  <c r="H3101" i="1"/>
  <c r="AY3100" i="1"/>
  <c r="AZ3100" i="1" s="1"/>
  <c r="AT3100" i="1"/>
  <c r="AP3100" i="1"/>
  <c r="AO3100" i="1"/>
  <c r="AU3100" i="1" s="1"/>
  <c r="AV3100" i="1" s="1"/>
  <c r="AW3100" i="1" s="1"/>
  <c r="AN3100" i="1"/>
  <c r="AL3100" i="1"/>
  <c r="AG3100" i="1"/>
  <c r="Y3100" i="1"/>
  <c r="T3100" i="1"/>
  <c r="H3100" i="1"/>
  <c r="AZ3099" i="1"/>
  <c r="AY3099" i="1"/>
  <c r="AT3099" i="1"/>
  <c r="AP3099" i="1"/>
  <c r="AO3099" i="1"/>
  <c r="AU3099" i="1" s="1"/>
  <c r="AV3099" i="1" s="1"/>
  <c r="AW3099" i="1" s="1"/>
  <c r="AN3099" i="1"/>
  <c r="AQ3099" i="1" s="1"/>
  <c r="AL3099" i="1"/>
  <c r="AG3099" i="1"/>
  <c r="Y3099" i="1"/>
  <c r="T3099" i="1"/>
  <c r="H3099" i="1"/>
  <c r="AY3098" i="1"/>
  <c r="AZ3098" i="1" s="1"/>
  <c r="AT3098" i="1"/>
  <c r="AP3098" i="1"/>
  <c r="AO3098" i="1"/>
  <c r="AU3098" i="1" s="1"/>
  <c r="AV3098" i="1" s="1"/>
  <c r="AW3098" i="1" s="1"/>
  <c r="AN3098" i="1"/>
  <c r="AQ3098" i="1" s="1"/>
  <c r="AR3098" i="1" s="1"/>
  <c r="AS3098" i="1" s="1"/>
  <c r="AL3098" i="1"/>
  <c r="AG3098" i="1"/>
  <c r="Y3098" i="1"/>
  <c r="T3098" i="1"/>
  <c r="H3098" i="1"/>
  <c r="AY3097" i="1"/>
  <c r="AZ3097" i="1" s="1"/>
  <c r="AT3097" i="1"/>
  <c r="AQ3097" i="1"/>
  <c r="AP3097" i="1"/>
  <c r="AO3097" i="1"/>
  <c r="AN3097" i="1"/>
  <c r="AL3097" i="1"/>
  <c r="AG3097" i="1"/>
  <c r="Y3097" i="1"/>
  <c r="T3097" i="1"/>
  <c r="H3097" i="1"/>
  <c r="AJ3086" i="1"/>
  <c r="Z3086" i="1"/>
  <c r="P3086" i="1"/>
  <c r="L3086" i="1"/>
  <c r="AM3085" i="1"/>
  <c r="AM3086" i="1" s="1"/>
  <c r="AK3085" i="1"/>
  <c r="AK3086" i="1" s="1"/>
  <c r="AJ3085" i="1"/>
  <c r="AI3085" i="1"/>
  <c r="AI3086" i="1" s="1"/>
  <c r="AH3085" i="1"/>
  <c r="AH3086" i="1" s="1"/>
  <c r="AF3085" i="1"/>
  <c r="AF3086" i="1" s="1"/>
  <c r="AE3085" i="1"/>
  <c r="AE3086" i="1" s="1"/>
  <c r="AD3085" i="1"/>
  <c r="AD3086" i="1" s="1"/>
  <c r="AC3085" i="1"/>
  <c r="AC3086" i="1" s="1"/>
  <c r="AB3085" i="1"/>
  <c r="AB3086" i="1" s="1"/>
  <c r="AA3085" i="1"/>
  <c r="AA3086" i="1" s="1"/>
  <c r="Z3085" i="1"/>
  <c r="X3085" i="1"/>
  <c r="X3086" i="1" s="1"/>
  <c r="W3085" i="1"/>
  <c r="W3086" i="1" s="1"/>
  <c r="V3085" i="1"/>
  <c r="V3086" i="1" s="1"/>
  <c r="U3085" i="1"/>
  <c r="U3086" i="1" s="1"/>
  <c r="S3085" i="1"/>
  <c r="S3086" i="1" s="1"/>
  <c r="R3085" i="1"/>
  <c r="R3086" i="1" s="1"/>
  <c r="Q3085" i="1"/>
  <c r="Q3086" i="1" s="1"/>
  <c r="P3085" i="1"/>
  <c r="O3085" i="1"/>
  <c r="O3086" i="1" s="1"/>
  <c r="N3085" i="1"/>
  <c r="N3086" i="1" s="1"/>
  <c r="M3085" i="1"/>
  <c r="M3086" i="1" s="1"/>
  <c r="L3085" i="1"/>
  <c r="AY3084" i="1"/>
  <c r="AZ3084" i="1" s="1"/>
  <c r="AT3084" i="1"/>
  <c r="AQ3084" i="1"/>
  <c r="AR3084" i="1" s="1"/>
  <c r="AS3084" i="1" s="1"/>
  <c r="AP3084" i="1"/>
  <c r="AO3084" i="1"/>
  <c r="AU3084" i="1" s="1"/>
  <c r="AN3084" i="1"/>
  <c r="AL3084" i="1"/>
  <c r="AG3084" i="1"/>
  <c r="Y3084" i="1"/>
  <c r="T3084" i="1"/>
  <c r="H3084" i="1"/>
  <c r="AY3083" i="1"/>
  <c r="AZ3083" i="1" s="1"/>
  <c r="AT3083" i="1"/>
  <c r="AP3083" i="1"/>
  <c r="AO3083" i="1"/>
  <c r="AU3083" i="1" s="1"/>
  <c r="AU3085" i="1" s="1"/>
  <c r="AU3086" i="1" s="1"/>
  <c r="AN3083" i="1"/>
  <c r="AL3083" i="1"/>
  <c r="AG3083" i="1"/>
  <c r="Y3083" i="1"/>
  <c r="T3083" i="1"/>
  <c r="H3083" i="1"/>
  <c r="AY3082" i="1"/>
  <c r="AZ3082" i="1" s="1"/>
  <c r="AT3082" i="1"/>
  <c r="AQ3082" i="1"/>
  <c r="AR3082" i="1" s="1"/>
  <c r="AS3082" i="1" s="1"/>
  <c r="AP3082" i="1"/>
  <c r="AO3082" i="1"/>
  <c r="AU3082" i="1" s="1"/>
  <c r="AN3082" i="1"/>
  <c r="AL3082" i="1"/>
  <c r="AG3082" i="1"/>
  <c r="Y3082" i="1"/>
  <c r="T3082" i="1"/>
  <c r="H3082" i="1"/>
  <c r="AY3081" i="1"/>
  <c r="AZ3081" i="1" s="1"/>
  <c r="AV3081" i="1"/>
  <c r="AT3081" i="1"/>
  <c r="AR3081" i="1"/>
  <c r="AS3081" i="1" s="1"/>
  <c r="AP3081" i="1"/>
  <c r="AP3085" i="1" s="1"/>
  <c r="AP3086" i="1" s="1"/>
  <c r="AO3081" i="1"/>
  <c r="AU3081" i="1" s="1"/>
  <c r="AN3081" i="1"/>
  <c r="AQ3081" i="1" s="1"/>
  <c r="AL3081" i="1"/>
  <c r="AG3081" i="1"/>
  <c r="Y3081" i="1"/>
  <c r="T3081" i="1"/>
  <c r="H3081" i="1"/>
  <c r="AB3070" i="1"/>
  <c r="AA3070" i="1"/>
  <c r="P3070" i="1"/>
  <c r="AM3069" i="1"/>
  <c r="AM3070" i="1" s="1"/>
  <c r="AK3069" i="1"/>
  <c r="AK3070" i="1" s="1"/>
  <c r="AJ3069" i="1"/>
  <c r="AJ3070" i="1" s="1"/>
  <c r="AI3069" i="1"/>
  <c r="AI3070" i="1" s="1"/>
  <c r="AH3069" i="1"/>
  <c r="AH3070" i="1" s="1"/>
  <c r="AF3069" i="1"/>
  <c r="AF3070" i="1" s="1"/>
  <c r="AE3069" i="1"/>
  <c r="AE3070" i="1" s="1"/>
  <c r="AD3069" i="1"/>
  <c r="AD3070" i="1" s="1"/>
  <c r="AC3069" i="1"/>
  <c r="AC3070" i="1" s="1"/>
  <c r="AB3069" i="1"/>
  <c r="AA3069" i="1"/>
  <c r="Z3069" i="1"/>
  <c r="Z3070" i="1" s="1"/>
  <c r="X3069" i="1"/>
  <c r="X3070" i="1" s="1"/>
  <c r="W3069" i="1"/>
  <c r="W3070" i="1" s="1"/>
  <c r="V3069" i="1"/>
  <c r="V3070" i="1" s="1"/>
  <c r="U3069" i="1"/>
  <c r="U3070" i="1" s="1"/>
  <c r="S3069" i="1"/>
  <c r="S3070" i="1" s="1"/>
  <c r="R3069" i="1"/>
  <c r="R3070" i="1" s="1"/>
  <c r="Q3069" i="1"/>
  <c r="Q3070" i="1" s="1"/>
  <c r="P3069" i="1"/>
  <c r="O3069" i="1"/>
  <c r="O3070" i="1" s="1"/>
  <c r="N3069" i="1"/>
  <c r="N3070" i="1" s="1"/>
  <c r="M3069" i="1"/>
  <c r="M3070" i="1" s="1"/>
  <c r="L3069" i="1"/>
  <c r="L3070" i="1" s="1"/>
  <c r="AY3068" i="1"/>
  <c r="AZ3068" i="1" s="1"/>
  <c r="AU3068" i="1"/>
  <c r="AT3068" i="1"/>
  <c r="AP3068" i="1"/>
  <c r="AO3068" i="1"/>
  <c r="AN3068" i="1"/>
  <c r="AQ3068" i="1" s="1"/>
  <c r="AL3068" i="1"/>
  <c r="AG3068" i="1"/>
  <c r="Y3068" i="1"/>
  <c r="T3068" i="1"/>
  <c r="H3068" i="1"/>
  <c r="AY3067" i="1"/>
  <c r="AZ3067" i="1" s="1"/>
  <c r="AU3067" i="1"/>
  <c r="AV3067" i="1" s="1"/>
  <c r="AW3067" i="1" s="1"/>
  <c r="AT3067" i="1"/>
  <c r="AP3067" i="1"/>
  <c r="AO3067" i="1"/>
  <c r="AN3067" i="1"/>
  <c r="AQ3067" i="1" s="1"/>
  <c r="AL3067" i="1"/>
  <c r="AG3067" i="1"/>
  <c r="Y3067" i="1"/>
  <c r="T3067" i="1"/>
  <c r="H3067" i="1"/>
  <c r="AY3066" i="1"/>
  <c r="AZ3066" i="1" s="1"/>
  <c r="AT3066" i="1"/>
  <c r="AQ3066" i="1"/>
  <c r="AP3066" i="1"/>
  <c r="AO3066" i="1"/>
  <c r="AU3066" i="1" s="1"/>
  <c r="AV3066" i="1" s="1"/>
  <c r="AW3066" i="1" s="1"/>
  <c r="AN3066" i="1"/>
  <c r="AL3066" i="1"/>
  <c r="AG3066" i="1"/>
  <c r="Y3066" i="1"/>
  <c r="T3066" i="1"/>
  <c r="H3066" i="1"/>
  <c r="AY3065" i="1"/>
  <c r="AZ3065" i="1" s="1"/>
  <c r="AT3065" i="1"/>
  <c r="AP3065" i="1"/>
  <c r="AP3069" i="1" s="1"/>
  <c r="AP3070" i="1" s="1"/>
  <c r="AO3065" i="1"/>
  <c r="AN3065" i="1"/>
  <c r="AL3065" i="1"/>
  <c r="AG3065" i="1"/>
  <c r="Y3065" i="1"/>
  <c r="T3065" i="1"/>
  <c r="H3065" i="1"/>
  <c r="AE3054" i="1"/>
  <c r="X3054" i="1"/>
  <c r="Q3054" i="1"/>
  <c r="AM3053" i="1"/>
  <c r="AM3054" i="1" s="1"/>
  <c r="AK3053" i="1"/>
  <c r="AK3054" i="1" s="1"/>
  <c r="AJ3053" i="1"/>
  <c r="AJ3054" i="1" s="1"/>
  <c r="AI3053" i="1"/>
  <c r="AI3054" i="1" s="1"/>
  <c r="AH3053" i="1"/>
  <c r="AH3054" i="1" s="1"/>
  <c r="AF3053" i="1"/>
  <c r="AF3054" i="1" s="1"/>
  <c r="AE3053" i="1"/>
  <c r="AD3053" i="1"/>
  <c r="AD3054" i="1" s="1"/>
  <c r="AC3053" i="1"/>
  <c r="AC3054" i="1" s="1"/>
  <c r="AB3053" i="1"/>
  <c r="AB3054" i="1" s="1"/>
  <c r="AA3053" i="1"/>
  <c r="AA3054" i="1" s="1"/>
  <c r="Z3053" i="1"/>
  <c r="Z3054" i="1" s="1"/>
  <c r="X3053" i="1"/>
  <c r="W3053" i="1"/>
  <c r="W3054" i="1" s="1"/>
  <c r="V3053" i="1"/>
  <c r="V3054" i="1" s="1"/>
  <c r="U3053" i="1"/>
  <c r="U3054" i="1" s="1"/>
  <c r="S3053" i="1"/>
  <c r="S3054" i="1" s="1"/>
  <c r="R3053" i="1"/>
  <c r="R3054" i="1" s="1"/>
  <c r="Q3053" i="1"/>
  <c r="P3053" i="1"/>
  <c r="P3054" i="1" s="1"/>
  <c r="O3053" i="1"/>
  <c r="O3054" i="1" s="1"/>
  <c r="N3053" i="1"/>
  <c r="N3054" i="1" s="1"/>
  <c r="M3053" i="1"/>
  <c r="M3054" i="1" s="1"/>
  <c r="L3053" i="1"/>
  <c r="L3054" i="1" s="1"/>
  <c r="AY3052" i="1"/>
  <c r="AZ3052" i="1" s="1"/>
  <c r="AT3052" i="1"/>
  <c r="AP3052" i="1"/>
  <c r="AR3052" i="1" s="1"/>
  <c r="AS3052" i="1" s="1"/>
  <c r="AO3052" i="1"/>
  <c r="AU3052" i="1" s="1"/>
  <c r="AN3052" i="1"/>
  <c r="AQ3052" i="1" s="1"/>
  <c r="AL3052" i="1"/>
  <c r="AG3052" i="1"/>
  <c r="Y3052" i="1"/>
  <c r="T3052" i="1"/>
  <c r="H3052" i="1"/>
  <c r="AY3051" i="1"/>
  <c r="AZ3051" i="1" s="1"/>
  <c r="AU3051" i="1"/>
  <c r="AT3051" i="1"/>
  <c r="AQ3051" i="1"/>
  <c r="AP3051" i="1"/>
  <c r="AO3051" i="1"/>
  <c r="AN3051" i="1"/>
  <c r="AL3051" i="1"/>
  <c r="AG3051" i="1"/>
  <c r="Y3051" i="1"/>
  <c r="T3051" i="1"/>
  <c r="H3051" i="1"/>
  <c r="AJ3040" i="1"/>
  <c r="AH3040" i="1"/>
  <c r="V3040" i="1"/>
  <c r="Q3040" i="1"/>
  <c r="AM3039" i="1"/>
  <c r="AK3039" i="1"/>
  <c r="AJ3039" i="1"/>
  <c r="AI3039" i="1"/>
  <c r="AH3039" i="1"/>
  <c r="AF3039" i="1"/>
  <c r="AE3039" i="1"/>
  <c r="AD3039" i="1"/>
  <c r="AC3039" i="1"/>
  <c r="AB3039" i="1"/>
  <c r="AA3039" i="1"/>
  <c r="Z3039" i="1"/>
  <c r="X3039" i="1"/>
  <c r="W3039" i="1"/>
  <c r="V3039" i="1"/>
  <c r="U3039" i="1"/>
  <c r="S3039" i="1"/>
  <c r="R3039" i="1"/>
  <c r="Q3039" i="1"/>
  <c r="P3039" i="1"/>
  <c r="O3039" i="1"/>
  <c r="N3039" i="1"/>
  <c r="M3039" i="1"/>
  <c r="L3039" i="1"/>
  <c r="L3040" i="1" s="1"/>
  <c r="AY3038" i="1"/>
  <c r="AZ3038" i="1" s="1"/>
  <c r="AT3038" i="1"/>
  <c r="AQ3038" i="1"/>
  <c r="AP3038" i="1"/>
  <c r="AO3038" i="1"/>
  <c r="AU3038" i="1" s="1"/>
  <c r="AN3038" i="1"/>
  <c r="AL3038" i="1"/>
  <c r="AG3038" i="1"/>
  <c r="Y3038" i="1"/>
  <c r="T3038" i="1"/>
  <c r="H3038" i="1"/>
  <c r="AY3037" i="1"/>
  <c r="AZ3037" i="1" s="1"/>
  <c r="AT3037" i="1"/>
  <c r="AQ3037" i="1"/>
  <c r="AP3037" i="1"/>
  <c r="AO3037" i="1"/>
  <c r="AU3037" i="1" s="1"/>
  <c r="AV3037" i="1" s="1"/>
  <c r="AW3037" i="1" s="1"/>
  <c r="AN3037" i="1"/>
  <c r="AL3037" i="1"/>
  <c r="AG3037" i="1"/>
  <c r="Y3037" i="1"/>
  <c r="T3037" i="1"/>
  <c r="H3037" i="1"/>
  <c r="AM3033" i="1"/>
  <c r="AM3040" i="1" s="1"/>
  <c r="AK3033" i="1"/>
  <c r="AJ3033" i="1"/>
  <c r="AI3033" i="1"/>
  <c r="AH3033" i="1"/>
  <c r="AF3033" i="1"/>
  <c r="AF3040" i="1" s="1"/>
  <c r="AE3033" i="1"/>
  <c r="AD3033" i="1"/>
  <c r="AC3033" i="1"/>
  <c r="AB3033" i="1"/>
  <c r="AA3033" i="1"/>
  <c r="Z3033" i="1"/>
  <c r="Z3040" i="1" s="1"/>
  <c r="X3033" i="1"/>
  <c r="X3040" i="1" s="1"/>
  <c r="W3033" i="1"/>
  <c r="V3033" i="1"/>
  <c r="U3033" i="1"/>
  <c r="S3033" i="1"/>
  <c r="R3033" i="1"/>
  <c r="R3040" i="1" s="1"/>
  <c r="Q3033" i="1"/>
  <c r="P3033" i="1"/>
  <c r="O3033" i="1"/>
  <c r="N3033" i="1"/>
  <c r="M3033" i="1"/>
  <c r="L3033" i="1"/>
  <c r="AZ3032" i="1"/>
  <c r="AY3032" i="1"/>
  <c r="AT3032" i="1"/>
  <c r="AP3032" i="1"/>
  <c r="AO3032" i="1"/>
  <c r="AU3032" i="1" s="1"/>
  <c r="AV3032" i="1" s="1"/>
  <c r="AW3032" i="1" s="1"/>
  <c r="AN3032" i="1"/>
  <c r="AQ3032" i="1" s="1"/>
  <c r="AL3032" i="1"/>
  <c r="AG3032" i="1"/>
  <c r="Y3032" i="1"/>
  <c r="T3032" i="1"/>
  <c r="H3032" i="1"/>
  <c r="AZ3031" i="1"/>
  <c r="AY3031" i="1"/>
  <c r="AT3031" i="1"/>
  <c r="AR3031" i="1"/>
  <c r="AS3031" i="1" s="1"/>
  <c r="AP3031" i="1"/>
  <c r="AO3031" i="1"/>
  <c r="AU3031" i="1" s="1"/>
  <c r="AN3031" i="1"/>
  <c r="AQ3031" i="1" s="1"/>
  <c r="AL3031" i="1"/>
  <c r="AG3031" i="1"/>
  <c r="Y3031" i="1"/>
  <c r="T3031" i="1"/>
  <c r="H3031" i="1"/>
  <c r="AY3030" i="1"/>
  <c r="AZ3030" i="1" s="1"/>
  <c r="AT3030" i="1"/>
  <c r="AQ3030" i="1"/>
  <c r="AP3030" i="1"/>
  <c r="AO3030" i="1"/>
  <c r="AU3030" i="1" s="1"/>
  <c r="AN3030" i="1"/>
  <c r="AL3030" i="1"/>
  <c r="AG3030" i="1"/>
  <c r="Y3030" i="1"/>
  <c r="T3030" i="1"/>
  <c r="H3030" i="1"/>
  <c r="AY3029" i="1"/>
  <c r="AZ3029" i="1" s="1"/>
  <c r="AU3029" i="1"/>
  <c r="AT3029" i="1"/>
  <c r="AP3029" i="1"/>
  <c r="AO3029" i="1"/>
  <c r="AN3029" i="1"/>
  <c r="AQ3029" i="1" s="1"/>
  <c r="AL3029" i="1"/>
  <c r="AG3029" i="1"/>
  <c r="Y3029" i="1"/>
  <c r="T3029" i="1"/>
  <c r="H3029" i="1"/>
  <c r="AY3028" i="1"/>
  <c r="AZ3028" i="1" s="1"/>
  <c r="AU3028" i="1"/>
  <c r="AV3028" i="1" s="1"/>
  <c r="AW3028" i="1" s="1"/>
  <c r="AT3028" i="1"/>
  <c r="AP3028" i="1"/>
  <c r="AO3028" i="1"/>
  <c r="AN3028" i="1"/>
  <c r="AQ3028" i="1" s="1"/>
  <c r="AL3028" i="1"/>
  <c r="AG3028" i="1"/>
  <c r="Y3028" i="1"/>
  <c r="T3028" i="1"/>
  <c r="H3028" i="1"/>
  <c r="AY3027" i="1"/>
  <c r="AZ3027" i="1" s="1"/>
  <c r="AT3027" i="1"/>
  <c r="AP3027" i="1"/>
  <c r="AO3027" i="1"/>
  <c r="AU3027" i="1" s="1"/>
  <c r="AN3027" i="1"/>
  <c r="AQ3027" i="1" s="1"/>
  <c r="AR3027" i="1" s="1"/>
  <c r="AS3027" i="1" s="1"/>
  <c r="AL3027" i="1"/>
  <c r="AG3027" i="1"/>
  <c r="Y3027" i="1"/>
  <c r="T3027" i="1"/>
  <c r="H3027" i="1"/>
  <c r="AY3026" i="1"/>
  <c r="AZ3026" i="1" s="1"/>
  <c r="AT3026" i="1"/>
  <c r="AS3026" i="1"/>
  <c r="AP3026" i="1"/>
  <c r="AO3026" i="1"/>
  <c r="AU3026" i="1" s="1"/>
  <c r="AV3026" i="1" s="1"/>
  <c r="AW3026" i="1" s="1"/>
  <c r="AN3026" i="1"/>
  <c r="AQ3026" i="1" s="1"/>
  <c r="AR3026" i="1" s="1"/>
  <c r="AL3026" i="1"/>
  <c r="AG3026" i="1"/>
  <c r="Y3026" i="1"/>
  <c r="T3026" i="1"/>
  <c r="H3026" i="1"/>
  <c r="AY3024" i="1"/>
  <c r="AZ3024" i="1" s="1"/>
  <c r="AT3024" i="1"/>
  <c r="AQ3024" i="1"/>
  <c r="AQ3033" i="1" s="1"/>
  <c r="AP3024" i="1"/>
  <c r="AO3024" i="1"/>
  <c r="AU3024" i="1" s="1"/>
  <c r="AV3024" i="1" s="1"/>
  <c r="AW3024" i="1" s="1"/>
  <c r="AN3024" i="1"/>
  <c r="AL3024" i="1"/>
  <c r="AG3024" i="1"/>
  <c r="Y3024" i="1"/>
  <c r="T3024" i="1"/>
  <c r="H3024" i="1"/>
  <c r="AY3022" i="1"/>
  <c r="AZ3022" i="1" s="1"/>
  <c r="AT3022" i="1"/>
  <c r="AP3022" i="1"/>
  <c r="AO3022" i="1"/>
  <c r="AU3022" i="1" s="1"/>
  <c r="AV3022" i="1" s="1"/>
  <c r="AW3022" i="1" s="1"/>
  <c r="AN3022" i="1"/>
  <c r="AQ3022" i="1" s="1"/>
  <c r="AL3022" i="1"/>
  <c r="AG3022" i="1"/>
  <c r="Y3022" i="1"/>
  <c r="T3022" i="1"/>
  <c r="H3022" i="1"/>
  <c r="AW3013" i="1"/>
  <c r="AV3013" i="1"/>
  <c r="AU3013" i="1"/>
  <c r="AT3013" i="1"/>
  <c r="AS3013" i="1"/>
  <c r="AR3013" i="1"/>
  <c r="AQ3013" i="1"/>
  <c r="AP3013" i="1"/>
  <c r="AO3013" i="1"/>
  <c r="AN3013" i="1"/>
  <c r="AM3013" i="1"/>
  <c r="AK3013" i="1"/>
  <c r="AJ3013" i="1"/>
  <c r="AI3013" i="1"/>
  <c r="AH3013" i="1"/>
  <c r="AF3013" i="1"/>
  <c r="AE3013" i="1"/>
  <c r="AD3013" i="1"/>
  <c r="AC3013" i="1"/>
  <c r="AB3013" i="1"/>
  <c r="AA3013" i="1"/>
  <c r="Z3013" i="1"/>
  <c r="X3013" i="1"/>
  <c r="W3013" i="1"/>
  <c r="V3013" i="1"/>
  <c r="U3013" i="1"/>
  <c r="S3013" i="1"/>
  <c r="R3013" i="1"/>
  <c r="Q3013" i="1"/>
  <c r="P3013" i="1"/>
  <c r="O3013" i="1"/>
  <c r="N3013" i="1"/>
  <c r="M3013" i="1"/>
  <c r="L3013" i="1"/>
  <c r="AW3012" i="1"/>
  <c r="AV3012" i="1"/>
  <c r="AU3012" i="1"/>
  <c r="AT3012" i="1"/>
  <c r="AS3012" i="1"/>
  <c r="AR3012" i="1"/>
  <c r="AQ3012" i="1"/>
  <c r="AP3012" i="1"/>
  <c r="AO3012" i="1"/>
  <c r="AN3012" i="1"/>
  <c r="AM3012" i="1"/>
  <c r="AK3012" i="1"/>
  <c r="AJ3012" i="1"/>
  <c r="AI3012" i="1"/>
  <c r="AH3012" i="1"/>
  <c r="AF3012" i="1"/>
  <c r="AE3012" i="1"/>
  <c r="AD3012" i="1"/>
  <c r="AC3012" i="1"/>
  <c r="AB3012" i="1"/>
  <c r="AA3012" i="1"/>
  <c r="Z3012" i="1"/>
  <c r="X3012" i="1"/>
  <c r="W3012" i="1"/>
  <c r="V3012" i="1"/>
  <c r="U3012" i="1"/>
  <c r="S3012" i="1"/>
  <c r="R3012" i="1"/>
  <c r="Q3012" i="1"/>
  <c r="P3012" i="1"/>
  <c r="O3012" i="1"/>
  <c r="N3012" i="1"/>
  <c r="M3012" i="1"/>
  <c r="L3012" i="1"/>
  <c r="AW3011" i="1"/>
  <c r="AV3011" i="1"/>
  <c r="AU3011" i="1"/>
  <c r="AT3011" i="1"/>
  <c r="AS3011" i="1"/>
  <c r="AR3011" i="1"/>
  <c r="AQ3011" i="1"/>
  <c r="AP3011" i="1"/>
  <c r="AO3011" i="1"/>
  <c r="AN3011" i="1"/>
  <c r="AM3011" i="1"/>
  <c r="AK3011" i="1"/>
  <c r="AJ3011" i="1"/>
  <c r="AI3011" i="1"/>
  <c r="AH3011" i="1"/>
  <c r="AF3011" i="1"/>
  <c r="AE3011" i="1"/>
  <c r="AD3011" i="1"/>
  <c r="AC3011" i="1"/>
  <c r="AB3011" i="1"/>
  <c r="AA3011" i="1"/>
  <c r="Z3011" i="1"/>
  <c r="X3011" i="1"/>
  <c r="W3011" i="1"/>
  <c r="V3011" i="1"/>
  <c r="U3011" i="1"/>
  <c r="S3011" i="1"/>
  <c r="R3011" i="1"/>
  <c r="Q3011" i="1"/>
  <c r="P3011" i="1"/>
  <c r="O3011" i="1"/>
  <c r="N3011" i="1"/>
  <c r="M3011" i="1"/>
  <c r="L3011" i="1"/>
  <c r="AA3001" i="1"/>
  <c r="Q3001" i="1"/>
  <c r="M3001" i="1"/>
  <c r="AM3000" i="1"/>
  <c r="AK3000" i="1"/>
  <c r="AJ3000" i="1"/>
  <c r="AJ3001" i="1" s="1"/>
  <c r="AI3000" i="1"/>
  <c r="AH3000" i="1"/>
  <c r="AH3001" i="1" s="1"/>
  <c r="AF3000" i="1"/>
  <c r="AE3000" i="1"/>
  <c r="AD3000" i="1"/>
  <c r="AD3001" i="1" s="1"/>
  <c r="AC3000" i="1"/>
  <c r="AB3000" i="1"/>
  <c r="AA3000" i="1"/>
  <c r="Z3000" i="1"/>
  <c r="X3000" i="1"/>
  <c r="W3000" i="1"/>
  <c r="V3000" i="1"/>
  <c r="V3001" i="1" s="1"/>
  <c r="U3000" i="1"/>
  <c r="S3000" i="1"/>
  <c r="S3001" i="1" s="1"/>
  <c r="R3000" i="1"/>
  <c r="Q3000" i="1"/>
  <c r="P3000" i="1"/>
  <c r="P3001" i="1" s="1"/>
  <c r="O3000" i="1"/>
  <c r="N3000" i="1"/>
  <c r="M3000" i="1"/>
  <c r="L3000" i="1"/>
  <c r="AY2999" i="1"/>
  <c r="AZ2999" i="1" s="1"/>
  <c r="AU2999" i="1"/>
  <c r="AV2999" i="1" s="1"/>
  <c r="AW2999" i="1" s="1"/>
  <c r="AT2999" i="1"/>
  <c r="AP2999" i="1"/>
  <c r="AO2999" i="1"/>
  <c r="AN2999" i="1"/>
  <c r="AQ2999" i="1" s="1"/>
  <c r="AR2999" i="1" s="1"/>
  <c r="AS2999" i="1" s="1"/>
  <c r="AL2999" i="1"/>
  <c r="AG2999" i="1"/>
  <c r="Y2999" i="1"/>
  <c r="T2999" i="1"/>
  <c r="H2999" i="1"/>
  <c r="AZ2998" i="1"/>
  <c r="AY2998" i="1"/>
  <c r="AT2998" i="1"/>
  <c r="AP2998" i="1"/>
  <c r="AO2998" i="1"/>
  <c r="AU2998" i="1" s="1"/>
  <c r="AN2998" i="1"/>
  <c r="AQ2998" i="1" s="1"/>
  <c r="AR2998" i="1" s="1"/>
  <c r="AS2998" i="1" s="1"/>
  <c r="AL2998" i="1"/>
  <c r="AG2998" i="1"/>
  <c r="Y2998" i="1"/>
  <c r="T2998" i="1"/>
  <c r="H2998" i="1"/>
  <c r="AY2997" i="1"/>
  <c r="AZ2997" i="1" s="1"/>
  <c r="AT2997" i="1"/>
  <c r="AP2997" i="1"/>
  <c r="AO2997" i="1"/>
  <c r="AU2997" i="1" s="1"/>
  <c r="AV2997" i="1" s="1"/>
  <c r="AW2997" i="1" s="1"/>
  <c r="AN2997" i="1"/>
  <c r="AQ2997" i="1" s="1"/>
  <c r="AL2997" i="1"/>
  <c r="AG2997" i="1"/>
  <c r="Y2997" i="1"/>
  <c r="T2997" i="1"/>
  <c r="H2997" i="1"/>
  <c r="AZ2996" i="1"/>
  <c r="AY2996" i="1"/>
  <c r="AU2996" i="1"/>
  <c r="AT2996" i="1"/>
  <c r="AQ2996" i="1"/>
  <c r="AP2996" i="1"/>
  <c r="AO2996" i="1"/>
  <c r="AN2996" i="1"/>
  <c r="AL2996" i="1"/>
  <c r="AG2996" i="1"/>
  <c r="Y2996" i="1"/>
  <c r="T2996" i="1"/>
  <c r="H2996" i="1"/>
  <c r="AY2995" i="1"/>
  <c r="AZ2995" i="1" s="1"/>
  <c r="AU2995" i="1"/>
  <c r="AV2995" i="1" s="1"/>
  <c r="AW2995" i="1" s="1"/>
  <c r="AT2995" i="1"/>
  <c r="AP2995" i="1"/>
  <c r="AO2995" i="1"/>
  <c r="AN2995" i="1"/>
  <c r="AQ2995" i="1" s="1"/>
  <c r="AL2995" i="1"/>
  <c r="AG2995" i="1"/>
  <c r="Y2995" i="1"/>
  <c r="T2995" i="1"/>
  <c r="H2995" i="1"/>
  <c r="AY2994" i="1"/>
  <c r="AZ2994" i="1" s="1"/>
  <c r="AT2994" i="1"/>
  <c r="AP2994" i="1"/>
  <c r="AO2994" i="1"/>
  <c r="AU2994" i="1" s="1"/>
  <c r="AN2994" i="1"/>
  <c r="AQ2994" i="1" s="1"/>
  <c r="AL2994" i="1"/>
  <c r="AG2994" i="1"/>
  <c r="Y2994" i="1"/>
  <c r="T2994" i="1"/>
  <c r="H2994" i="1"/>
  <c r="AZ2993" i="1"/>
  <c r="AY2993" i="1"/>
  <c r="AT2993" i="1"/>
  <c r="AP2993" i="1"/>
  <c r="AO2993" i="1"/>
  <c r="AU2993" i="1" s="1"/>
  <c r="AV2993" i="1" s="1"/>
  <c r="AW2993" i="1" s="1"/>
  <c r="AN2993" i="1"/>
  <c r="AQ2993" i="1" s="1"/>
  <c r="AL2993" i="1"/>
  <c r="AG2993" i="1"/>
  <c r="Y2993" i="1"/>
  <c r="T2993" i="1"/>
  <c r="H2993" i="1"/>
  <c r="AY2992" i="1"/>
  <c r="AZ2992" i="1" s="1"/>
  <c r="AT2992" i="1"/>
  <c r="AP2992" i="1"/>
  <c r="AO2992" i="1"/>
  <c r="AU2992" i="1" s="1"/>
  <c r="AV2992" i="1" s="1"/>
  <c r="AW2992" i="1" s="1"/>
  <c r="AN2992" i="1"/>
  <c r="AQ2992" i="1" s="1"/>
  <c r="AL2992" i="1"/>
  <c r="AG2992" i="1"/>
  <c r="Y2992" i="1"/>
  <c r="T2992" i="1"/>
  <c r="H2992" i="1"/>
  <c r="AY2991" i="1"/>
  <c r="AZ2991" i="1" s="1"/>
  <c r="AT2991" i="1"/>
  <c r="AP2991" i="1"/>
  <c r="AO2991" i="1"/>
  <c r="AU2991" i="1" s="1"/>
  <c r="AN2991" i="1"/>
  <c r="AQ2991" i="1" s="1"/>
  <c r="AR2991" i="1" s="1"/>
  <c r="AS2991" i="1" s="1"/>
  <c r="AL2991" i="1"/>
  <c r="AG2991" i="1"/>
  <c r="Y2991" i="1"/>
  <c r="T2991" i="1"/>
  <c r="H2991" i="1"/>
  <c r="AY2990" i="1"/>
  <c r="AZ2990" i="1" s="1"/>
  <c r="AT2990" i="1"/>
  <c r="AP2990" i="1"/>
  <c r="AO2990" i="1"/>
  <c r="AU2990" i="1" s="1"/>
  <c r="AV2990" i="1" s="1"/>
  <c r="AW2990" i="1" s="1"/>
  <c r="AN2990" i="1"/>
  <c r="AQ2990" i="1" s="1"/>
  <c r="AR2990" i="1" s="1"/>
  <c r="AS2990" i="1" s="1"/>
  <c r="AL2990" i="1"/>
  <c r="AG2990" i="1"/>
  <c r="Y2990" i="1"/>
  <c r="T2990" i="1"/>
  <c r="H2990" i="1"/>
  <c r="AY2989" i="1"/>
  <c r="AZ2989" i="1" s="1"/>
  <c r="AT2989" i="1"/>
  <c r="AP2989" i="1"/>
  <c r="AR2989" i="1" s="1"/>
  <c r="AS2989" i="1" s="1"/>
  <c r="AO2989" i="1"/>
  <c r="AU2989" i="1" s="1"/>
  <c r="AV2989" i="1" s="1"/>
  <c r="AW2989" i="1" s="1"/>
  <c r="AN2989" i="1"/>
  <c r="AQ2989" i="1" s="1"/>
  <c r="AL2989" i="1"/>
  <c r="AG2989" i="1"/>
  <c r="Y2989" i="1"/>
  <c r="T2989" i="1"/>
  <c r="H2989" i="1"/>
  <c r="AY2988" i="1"/>
  <c r="AZ2988" i="1" s="1"/>
  <c r="AT2988" i="1"/>
  <c r="AP2988" i="1"/>
  <c r="AO2988" i="1"/>
  <c r="AU2988" i="1" s="1"/>
  <c r="AN2988" i="1"/>
  <c r="AL2988" i="1"/>
  <c r="AG2988" i="1"/>
  <c r="Y2988" i="1"/>
  <c r="T2988" i="1"/>
  <c r="H2988" i="1"/>
  <c r="AZ2987" i="1"/>
  <c r="AY2987" i="1"/>
  <c r="AT2987" i="1"/>
  <c r="AP2987" i="1"/>
  <c r="AO2987" i="1"/>
  <c r="AU2987" i="1" s="1"/>
  <c r="AN2987" i="1"/>
  <c r="AQ2987" i="1" s="1"/>
  <c r="AR2987" i="1" s="1"/>
  <c r="AL2987" i="1"/>
  <c r="AG2987" i="1"/>
  <c r="Y2987" i="1"/>
  <c r="T2987" i="1"/>
  <c r="H2987" i="1"/>
  <c r="AY2986" i="1"/>
  <c r="AZ2986" i="1" s="1"/>
  <c r="AT2986" i="1"/>
  <c r="AP2986" i="1"/>
  <c r="AR2986" i="1" s="1"/>
  <c r="AS2986" i="1" s="1"/>
  <c r="AO2986" i="1"/>
  <c r="AU2986" i="1" s="1"/>
  <c r="AN2986" i="1"/>
  <c r="AQ2986" i="1" s="1"/>
  <c r="AL2986" i="1"/>
  <c r="AG2986" i="1"/>
  <c r="Y2986" i="1"/>
  <c r="T2986" i="1"/>
  <c r="H2986" i="1"/>
  <c r="AM2982" i="1"/>
  <c r="AK2982" i="1"/>
  <c r="AJ2982" i="1"/>
  <c r="AI2982" i="1"/>
  <c r="AH2982" i="1"/>
  <c r="AF2982" i="1"/>
  <c r="AE2982" i="1"/>
  <c r="AD2982" i="1"/>
  <c r="AC2982" i="1"/>
  <c r="AB2982" i="1"/>
  <c r="AA2982" i="1"/>
  <c r="Z2982" i="1"/>
  <c r="X2982" i="1"/>
  <c r="W2982" i="1"/>
  <c r="V2982" i="1"/>
  <c r="U2982" i="1"/>
  <c r="U3001" i="1" s="1"/>
  <c r="S2982" i="1"/>
  <c r="R2982" i="1"/>
  <c r="Q2982" i="1"/>
  <c r="P2982" i="1"/>
  <c r="O2982" i="1"/>
  <c r="N2982" i="1"/>
  <c r="M2982" i="1"/>
  <c r="L2982" i="1"/>
  <c r="AY2981" i="1"/>
  <c r="AZ2981" i="1" s="1"/>
  <c r="AT2981" i="1"/>
  <c r="AP2981" i="1"/>
  <c r="AR2981" i="1" s="1"/>
  <c r="AS2981" i="1" s="1"/>
  <c r="AO2981" i="1"/>
  <c r="AU2981" i="1" s="1"/>
  <c r="AV2981" i="1" s="1"/>
  <c r="AW2981" i="1" s="1"/>
  <c r="AN2981" i="1"/>
  <c r="AQ2981" i="1" s="1"/>
  <c r="AL2981" i="1"/>
  <c r="AG2981" i="1"/>
  <c r="Y2981" i="1"/>
  <c r="T2981" i="1"/>
  <c r="H2981" i="1"/>
  <c r="AY2980" i="1"/>
  <c r="AZ2980" i="1" s="1"/>
  <c r="AT2980" i="1"/>
  <c r="AP2980" i="1"/>
  <c r="AO2980" i="1"/>
  <c r="AU2980" i="1" s="1"/>
  <c r="AN2980" i="1"/>
  <c r="AQ2980" i="1" s="1"/>
  <c r="AR2980" i="1" s="1"/>
  <c r="AS2980" i="1" s="1"/>
  <c r="AL2980" i="1"/>
  <c r="AG2980" i="1"/>
  <c r="Y2980" i="1"/>
  <c r="T2980" i="1"/>
  <c r="H2980" i="1"/>
  <c r="AY2979" i="1"/>
  <c r="AZ2979" i="1" s="1"/>
  <c r="AT2979" i="1"/>
  <c r="AV2979" i="1" s="1"/>
  <c r="AW2979" i="1" s="1"/>
  <c r="AQ2979" i="1"/>
  <c r="AR2979" i="1" s="1"/>
  <c r="AS2979" i="1" s="1"/>
  <c r="AP2979" i="1"/>
  <c r="AO2979" i="1"/>
  <c r="AU2979" i="1" s="1"/>
  <c r="AN2979" i="1"/>
  <c r="AL2979" i="1"/>
  <c r="AG2979" i="1"/>
  <c r="Y2979" i="1"/>
  <c r="T2979" i="1"/>
  <c r="H2979" i="1"/>
  <c r="AZ2978" i="1"/>
  <c r="AY2978" i="1"/>
  <c r="AU2978" i="1"/>
  <c r="AT2978" i="1"/>
  <c r="AP2978" i="1"/>
  <c r="AO2978" i="1"/>
  <c r="AN2978" i="1"/>
  <c r="AQ2978" i="1" s="1"/>
  <c r="AL2978" i="1"/>
  <c r="AG2978" i="1"/>
  <c r="Y2978" i="1"/>
  <c r="T2978" i="1"/>
  <c r="H2978" i="1"/>
  <c r="AY2977" i="1"/>
  <c r="AZ2977" i="1" s="1"/>
  <c r="AT2977" i="1"/>
  <c r="AP2977" i="1"/>
  <c r="AO2977" i="1"/>
  <c r="AU2977" i="1" s="1"/>
  <c r="AN2977" i="1"/>
  <c r="AQ2977" i="1" s="1"/>
  <c r="AR2977" i="1" s="1"/>
  <c r="AS2977" i="1" s="1"/>
  <c r="AL2977" i="1"/>
  <c r="AG2977" i="1"/>
  <c r="Y2977" i="1"/>
  <c r="T2977" i="1"/>
  <c r="H2977" i="1"/>
  <c r="AY2976" i="1"/>
  <c r="AZ2976" i="1" s="1"/>
  <c r="AT2976" i="1"/>
  <c r="AP2976" i="1"/>
  <c r="AO2976" i="1"/>
  <c r="AU2976" i="1" s="1"/>
  <c r="AV2976" i="1" s="1"/>
  <c r="AW2976" i="1" s="1"/>
  <c r="AN2976" i="1"/>
  <c r="AQ2976" i="1" s="1"/>
  <c r="AR2976" i="1" s="1"/>
  <c r="AS2976" i="1" s="1"/>
  <c r="AL2976" i="1"/>
  <c r="AG2976" i="1"/>
  <c r="Y2976" i="1"/>
  <c r="T2976" i="1"/>
  <c r="H2976" i="1"/>
  <c r="AZ2975" i="1"/>
  <c r="AY2975" i="1"/>
  <c r="AT2975" i="1"/>
  <c r="AP2975" i="1"/>
  <c r="AO2975" i="1"/>
  <c r="AU2975" i="1" s="1"/>
  <c r="AV2975" i="1" s="1"/>
  <c r="AW2975" i="1" s="1"/>
  <c r="AN2975" i="1"/>
  <c r="AQ2975" i="1" s="1"/>
  <c r="AR2975" i="1" s="1"/>
  <c r="AS2975" i="1" s="1"/>
  <c r="AL2975" i="1"/>
  <c r="AG2975" i="1"/>
  <c r="Y2975" i="1"/>
  <c r="T2975" i="1"/>
  <c r="H2975" i="1"/>
  <c r="AY2974" i="1"/>
  <c r="AZ2974" i="1" s="1"/>
  <c r="AT2974" i="1"/>
  <c r="AP2974" i="1"/>
  <c r="AO2974" i="1"/>
  <c r="AU2974" i="1" s="1"/>
  <c r="AN2974" i="1"/>
  <c r="AQ2974" i="1" s="1"/>
  <c r="AR2974" i="1" s="1"/>
  <c r="AS2974" i="1" s="1"/>
  <c r="AL2974" i="1"/>
  <c r="AG2974" i="1"/>
  <c r="Y2974" i="1"/>
  <c r="T2974" i="1"/>
  <c r="H2974" i="1"/>
  <c r="AZ2973" i="1"/>
  <c r="AY2973" i="1"/>
  <c r="AU2973" i="1"/>
  <c r="AT2973" i="1"/>
  <c r="AP2973" i="1"/>
  <c r="AO2973" i="1"/>
  <c r="AN2973" i="1"/>
  <c r="AQ2973" i="1" s="1"/>
  <c r="AR2973" i="1" s="1"/>
  <c r="AS2973" i="1" s="1"/>
  <c r="AL2973" i="1"/>
  <c r="AG2973" i="1"/>
  <c r="Y2973" i="1"/>
  <c r="T2973" i="1"/>
  <c r="H2973" i="1"/>
  <c r="AZ2972" i="1"/>
  <c r="AY2972" i="1"/>
  <c r="AT2972" i="1"/>
  <c r="AP2972" i="1"/>
  <c r="AO2972" i="1"/>
  <c r="AU2972" i="1" s="1"/>
  <c r="AV2972" i="1" s="1"/>
  <c r="AW2972" i="1" s="1"/>
  <c r="AN2972" i="1"/>
  <c r="AQ2972" i="1" s="1"/>
  <c r="AL2972" i="1"/>
  <c r="AG2972" i="1"/>
  <c r="Y2972" i="1"/>
  <c r="T2972" i="1"/>
  <c r="H2972" i="1"/>
  <c r="AY2971" i="1"/>
  <c r="AZ2971" i="1" s="1"/>
  <c r="AT2971" i="1"/>
  <c r="AP2971" i="1"/>
  <c r="AO2971" i="1"/>
  <c r="AU2971" i="1" s="1"/>
  <c r="AV2971" i="1" s="1"/>
  <c r="AW2971" i="1" s="1"/>
  <c r="AN2971" i="1"/>
  <c r="AQ2971" i="1" s="1"/>
  <c r="AL2971" i="1"/>
  <c r="AG2971" i="1"/>
  <c r="Y2971" i="1"/>
  <c r="T2971" i="1"/>
  <c r="H2971" i="1"/>
  <c r="AY2970" i="1"/>
  <c r="AZ2970" i="1" s="1"/>
  <c r="AT2970" i="1"/>
  <c r="AQ2970" i="1"/>
  <c r="AP2970" i="1"/>
  <c r="AO2970" i="1"/>
  <c r="AU2970" i="1" s="1"/>
  <c r="AN2970" i="1"/>
  <c r="AL2970" i="1"/>
  <c r="AG2970" i="1"/>
  <c r="Y2970" i="1"/>
  <c r="T2970" i="1"/>
  <c r="H2970" i="1"/>
  <c r="AY2969" i="1"/>
  <c r="AZ2969" i="1" s="1"/>
  <c r="AT2969" i="1"/>
  <c r="AP2969" i="1"/>
  <c r="AO2969" i="1"/>
  <c r="AU2969" i="1" s="1"/>
  <c r="AV2969" i="1" s="1"/>
  <c r="AW2969" i="1" s="1"/>
  <c r="AN2969" i="1"/>
  <c r="AQ2969" i="1" s="1"/>
  <c r="AL2969" i="1"/>
  <c r="AG2969" i="1"/>
  <c r="Y2969" i="1"/>
  <c r="T2969" i="1"/>
  <c r="H2969" i="1"/>
  <c r="AY2968" i="1"/>
  <c r="AZ2968" i="1" s="1"/>
  <c r="AT2968" i="1"/>
  <c r="AP2968" i="1"/>
  <c r="AO2968" i="1"/>
  <c r="AU2968" i="1" s="1"/>
  <c r="AV2968" i="1" s="1"/>
  <c r="AW2968" i="1" s="1"/>
  <c r="AN2968" i="1"/>
  <c r="AQ2968" i="1" s="1"/>
  <c r="AR2968" i="1" s="1"/>
  <c r="AS2968" i="1" s="1"/>
  <c r="AL2968" i="1"/>
  <c r="AG2968" i="1"/>
  <c r="Y2968" i="1"/>
  <c r="T2968" i="1"/>
  <c r="H2968" i="1"/>
  <c r="AY2967" i="1"/>
  <c r="AZ2967" i="1" s="1"/>
  <c r="AT2967" i="1"/>
  <c r="AP2967" i="1"/>
  <c r="AO2967" i="1"/>
  <c r="AU2967" i="1" s="1"/>
  <c r="AN2967" i="1"/>
  <c r="AQ2967" i="1" s="1"/>
  <c r="AR2967" i="1" s="1"/>
  <c r="AS2967" i="1" s="1"/>
  <c r="AL2967" i="1"/>
  <c r="AG2967" i="1"/>
  <c r="Y2967" i="1"/>
  <c r="T2967" i="1"/>
  <c r="H2967" i="1"/>
  <c r="AY2966" i="1"/>
  <c r="AZ2966" i="1" s="1"/>
  <c r="AV2966" i="1"/>
  <c r="AW2966" i="1" s="1"/>
  <c r="AT2966" i="1"/>
  <c r="AQ2966" i="1"/>
  <c r="AP2966" i="1"/>
  <c r="AO2966" i="1"/>
  <c r="AU2966" i="1" s="1"/>
  <c r="AN2966" i="1"/>
  <c r="AL2966" i="1"/>
  <c r="AG2966" i="1"/>
  <c r="Y2966" i="1"/>
  <c r="T2966" i="1"/>
  <c r="H2966" i="1"/>
  <c r="AZ2965" i="1"/>
  <c r="AY2965" i="1"/>
  <c r="AU2965" i="1"/>
  <c r="AT2965" i="1"/>
  <c r="AP2965" i="1"/>
  <c r="AO2965" i="1"/>
  <c r="AN2965" i="1"/>
  <c r="AQ2965" i="1" s="1"/>
  <c r="AL2965" i="1"/>
  <c r="AG2965" i="1"/>
  <c r="Y2965" i="1"/>
  <c r="T2965" i="1"/>
  <c r="H2965" i="1"/>
  <c r="AZ2964" i="1"/>
  <c r="AY2964" i="1"/>
  <c r="AT2964" i="1"/>
  <c r="AP2964" i="1"/>
  <c r="AO2964" i="1"/>
  <c r="AU2964" i="1" s="1"/>
  <c r="AN2964" i="1"/>
  <c r="AQ2964" i="1" s="1"/>
  <c r="AR2964" i="1" s="1"/>
  <c r="AS2964" i="1" s="1"/>
  <c r="AL2964" i="1"/>
  <c r="AG2964" i="1"/>
  <c r="Y2964" i="1"/>
  <c r="T2964" i="1"/>
  <c r="H2964" i="1"/>
  <c r="AZ2963" i="1"/>
  <c r="AY2963" i="1"/>
  <c r="AT2963" i="1"/>
  <c r="AP2963" i="1"/>
  <c r="AO2963" i="1"/>
  <c r="AU2963" i="1" s="1"/>
  <c r="AV2963" i="1" s="1"/>
  <c r="AW2963" i="1" s="1"/>
  <c r="AN2963" i="1"/>
  <c r="AQ2963" i="1" s="1"/>
  <c r="AL2963" i="1"/>
  <c r="AG2963" i="1"/>
  <c r="Y2963" i="1"/>
  <c r="T2963" i="1"/>
  <c r="H2963" i="1"/>
  <c r="AY2962" i="1"/>
  <c r="AZ2962" i="1" s="1"/>
  <c r="AT2962" i="1"/>
  <c r="AP2962" i="1"/>
  <c r="AO2962" i="1"/>
  <c r="AN2962" i="1"/>
  <c r="AQ2962" i="1" s="1"/>
  <c r="AL2962" i="1"/>
  <c r="AG2962" i="1"/>
  <c r="Y2962" i="1"/>
  <c r="T2962" i="1"/>
  <c r="H2962" i="1"/>
  <c r="AZ2961" i="1"/>
  <c r="AY2961" i="1"/>
  <c r="AT2961" i="1"/>
  <c r="AR2961" i="1"/>
  <c r="AP2961" i="1"/>
  <c r="AO2961" i="1"/>
  <c r="AU2961" i="1" s="1"/>
  <c r="AN2961" i="1"/>
  <c r="AQ2961" i="1" s="1"/>
  <c r="AL2961" i="1"/>
  <c r="AG2961" i="1"/>
  <c r="Y2961" i="1"/>
  <c r="T2961" i="1"/>
  <c r="H2961" i="1"/>
  <c r="AK2950" i="1"/>
  <c r="Z2950" i="1"/>
  <c r="AM2949" i="1"/>
  <c r="AK2949" i="1"/>
  <c r="AJ2949" i="1"/>
  <c r="AI2949" i="1"/>
  <c r="AI2950" i="1" s="1"/>
  <c r="AH2949" i="1"/>
  <c r="AF2949" i="1"/>
  <c r="AF2950" i="1" s="1"/>
  <c r="AE2949" i="1"/>
  <c r="AD2949" i="1"/>
  <c r="AD2950" i="1" s="1"/>
  <c r="AC2949" i="1"/>
  <c r="AB2949" i="1"/>
  <c r="AB2950" i="1" s="1"/>
  <c r="AA2949" i="1"/>
  <c r="Z2949" i="1"/>
  <c r="X2949" i="1"/>
  <c r="W2949" i="1"/>
  <c r="W2950" i="1" s="1"/>
  <c r="V2949" i="1"/>
  <c r="U2949" i="1"/>
  <c r="S2949" i="1"/>
  <c r="R2949" i="1"/>
  <c r="R2950" i="1" s="1"/>
  <c r="Q2949" i="1"/>
  <c r="P2949" i="1"/>
  <c r="P2950" i="1" s="1"/>
  <c r="O2949" i="1"/>
  <c r="N2949" i="1"/>
  <c r="N2950" i="1" s="1"/>
  <c r="M2949" i="1"/>
  <c r="L2949" i="1"/>
  <c r="AY2948" i="1"/>
  <c r="AZ2948" i="1" s="1"/>
  <c r="AU2948" i="1"/>
  <c r="AV2948" i="1" s="1"/>
  <c r="AW2948" i="1" s="1"/>
  <c r="AT2948" i="1"/>
  <c r="AP2948" i="1"/>
  <c r="AO2948" i="1"/>
  <c r="AN2948" i="1"/>
  <c r="AL2948" i="1"/>
  <c r="AG2948" i="1"/>
  <c r="Y2948" i="1"/>
  <c r="T2948" i="1"/>
  <c r="H2948" i="1"/>
  <c r="AY2947" i="1"/>
  <c r="AZ2947" i="1" s="1"/>
  <c r="AT2947" i="1"/>
  <c r="AQ2947" i="1"/>
  <c r="AR2947" i="1" s="1"/>
  <c r="AS2947" i="1" s="1"/>
  <c r="AP2947" i="1"/>
  <c r="AO2947" i="1"/>
  <c r="AU2947" i="1" s="1"/>
  <c r="AV2947" i="1" s="1"/>
  <c r="AW2947" i="1" s="1"/>
  <c r="AN2947" i="1"/>
  <c r="AL2947" i="1"/>
  <c r="AG2947" i="1"/>
  <c r="Y2947" i="1"/>
  <c r="T2947" i="1"/>
  <c r="H2947" i="1"/>
  <c r="AY2946" i="1"/>
  <c r="AZ2946" i="1" s="1"/>
  <c r="AT2946" i="1"/>
  <c r="AT2949" i="1" s="1"/>
  <c r="AP2946" i="1"/>
  <c r="AO2946" i="1"/>
  <c r="AU2946" i="1" s="1"/>
  <c r="AN2946" i="1"/>
  <c r="AQ2946" i="1" s="1"/>
  <c r="AL2946" i="1"/>
  <c r="AG2946" i="1"/>
  <c r="Y2946" i="1"/>
  <c r="T2946" i="1"/>
  <c r="H2946" i="1"/>
  <c r="AY2945" i="1"/>
  <c r="AZ2945" i="1" s="1"/>
  <c r="AU2945" i="1"/>
  <c r="AV2945" i="1" s="1"/>
  <c r="AW2945" i="1" s="1"/>
  <c r="AT2945" i="1"/>
  <c r="AP2945" i="1"/>
  <c r="AO2945" i="1"/>
  <c r="AN2945" i="1"/>
  <c r="AQ2945" i="1" s="1"/>
  <c r="AR2945" i="1" s="1"/>
  <c r="AS2945" i="1" s="1"/>
  <c r="AL2945" i="1"/>
  <c r="AG2945" i="1"/>
  <c r="Y2945" i="1"/>
  <c r="T2945" i="1"/>
  <c r="H2945" i="1"/>
  <c r="AM2941" i="1"/>
  <c r="AK2941" i="1"/>
  <c r="AJ2941" i="1"/>
  <c r="AJ2950" i="1" s="1"/>
  <c r="AI2941" i="1"/>
  <c r="AH2941" i="1"/>
  <c r="AF2941" i="1"/>
  <c r="AE2941" i="1"/>
  <c r="AE2950" i="1" s="1"/>
  <c r="AD2941" i="1"/>
  <c r="AC2941" i="1"/>
  <c r="AB2941" i="1"/>
  <c r="AA2941" i="1"/>
  <c r="Z2941" i="1"/>
  <c r="X2941" i="1"/>
  <c r="X2950" i="1" s="1"/>
  <c r="W2941" i="1"/>
  <c r="V2941" i="1"/>
  <c r="V2950" i="1" s="1"/>
  <c r="U2941" i="1"/>
  <c r="S2941" i="1"/>
  <c r="R2941" i="1"/>
  <c r="Q2941" i="1"/>
  <c r="Q2950" i="1" s="1"/>
  <c r="P2941" i="1"/>
  <c r="O2941" i="1"/>
  <c r="N2941" i="1"/>
  <c r="M2941" i="1"/>
  <c r="L2941" i="1"/>
  <c r="AZ2940" i="1"/>
  <c r="AY2940" i="1"/>
  <c r="AT2940" i="1"/>
  <c r="AP2940" i="1"/>
  <c r="AO2940" i="1"/>
  <c r="AU2940" i="1" s="1"/>
  <c r="AN2940" i="1"/>
  <c r="AQ2940" i="1" s="1"/>
  <c r="AL2940" i="1"/>
  <c r="AG2940" i="1"/>
  <c r="Y2940" i="1"/>
  <c r="T2940" i="1"/>
  <c r="H2940" i="1"/>
  <c r="AY2939" i="1"/>
  <c r="AZ2939" i="1" s="1"/>
  <c r="AU2939" i="1"/>
  <c r="AT2939" i="1"/>
  <c r="AV2939" i="1" s="1"/>
  <c r="AW2939" i="1" s="1"/>
  <c r="AP2939" i="1"/>
  <c r="AO2939" i="1"/>
  <c r="AN2939" i="1"/>
  <c r="AQ2939" i="1" s="1"/>
  <c r="AR2939" i="1" s="1"/>
  <c r="AS2939" i="1" s="1"/>
  <c r="AL2939" i="1"/>
  <c r="AG2939" i="1"/>
  <c r="Y2939" i="1"/>
  <c r="T2939" i="1"/>
  <c r="H2939" i="1"/>
  <c r="AZ2938" i="1"/>
  <c r="AY2938" i="1"/>
  <c r="AT2938" i="1"/>
  <c r="AP2938" i="1"/>
  <c r="AO2938" i="1"/>
  <c r="AU2938" i="1" s="1"/>
  <c r="AV2938" i="1" s="1"/>
  <c r="AW2938" i="1" s="1"/>
  <c r="AN2938" i="1"/>
  <c r="AQ2938" i="1" s="1"/>
  <c r="AR2938" i="1" s="1"/>
  <c r="AS2938" i="1" s="1"/>
  <c r="AL2938" i="1"/>
  <c r="AG2938" i="1"/>
  <c r="Y2938" i="1"/>
  <c r="T2938" i="1"/>
  <c r="H2938" i="1"/>
  <c r="AY2937" i="1"/>
  <c r="AZ2937" i="1" s="1"/>
  <c r="AT2937" i="1"/>
  <c r="AP2937" i="1"/>
  <c r="AO2937" i="1"/>
  <c r="AU2937" i="1" s="1"/>
  <c r="AN2937" i="1"/>
  <c r="AQ2937" i="1" s="1"/>
  <c r="AL2937" i="1"/>
  <c r="AG2937" i="1"/>
  <c r="Y2937" i="1"/>
  <c r="T2937" i="1"/>
  <c r="H2937" i="1"/>
  <c r="AY2936" i="1"/>
  <c r="AZ2936" i="1" s="1"/>
  <c r="AU2936" i="1"/>
  <c r="AT2936" i="1"/>
  <c r="AQ2936" i="1"/>
  <c r="AP2936" i="1"/>
  <c r="AO2936" i="1"/>
  <c r="AN2936" i="1"/>
  <c r="AL2936" i="1"/>
  <c r="AG2936" i="1"/>
  <c r="Y2936" i="1"/>
  <c r="T2936" i="1"/>
  <c r="H2936" i="1"/>
  <c r="AY2935" i="1"/>
  <c r="AZ2935" i="1" s="1"/>
  <c r="AV2935" i="1"/>
  <c r="AW2935" i="1" s="1"/>
  <c r="AT2935" i="1"/>
  <c r="AP2935" i="1"/>
  <c r="AO2935" i="1"/>
  <c r="AU2935" i="1" s="1"/>
  <c r="AN2935" i="1"/>
  <c r="AQ2935" i="1" s="1"/>
  <c r="AL2935" i="1"/>
  <c r="AG2935" i="1"/>
  <c r="Y2935" i="1"/>
  <c r="T2935" i="1"/>
  <c r="H2935" i="1"/>
  <c r="AY2934" i="1"/>
  <c r="AZ2934" i="1" s="1"/>
  <c r="AU2934" i="1"/>
  <c r="AT2934" i="1"/>
  <c r="AP2934" i="1"/>
  <c r="AO2934" i="1"/>
  <c r="AN2934" i="1"/>
  <c r="AQ2934" i="1" s="1"/>
  <c r="AL2934" i="1"/>
  <c r="AG2934" i="1"/>
  <c r="Y2934" i="1"/>
  <c r="T2934" i="1"/>
  <c r="H2934" i="1"/>
  <c r="AY2933" i="1"/>
  <c r="AZ2933" i="1" s="1"/>
  <c r="AT2933" i="1"/>
  <c r="AQ2933" i="1"/>
  <c r="AR2933" i="1" s="1"/>
  <c r="AS2933" i="1" s="1"/>
  <c r="AP2933" i="1"/>
  <c r="AO2933" i="1"/>
  <c r="AU2933" i="1" s="1"/>
  <c r="AV2933" i="1" s="1"/>
  <c r="AW2933" i="1" s="1"/>
  <c r="AN2933" i="1"/>
  <c r="AL2933" i="1"/>
  <c r="AG2933" i="1"/>
  <c r="Y2933" i="1"/>
  <c r="T2933" i="1"/>
  <c r="H2933" i="1"/>
  <c r="AY2932" i="1"/>
  <c r="AZ2932" i="1" s="1"/>
  <c r="AT2932" i="1"/>
  <c r="AP2932" i="1"/>
  <c r="AR2932" i="1" s="1"/>
  <c r="AS2932" i="1" s="1"/>
  <c r="AO2932" i="1"/>
  <c r="AU2932" i="1" s="1"/>
  <c r="AV2932" i="1" s="1"/>
  <c r="AW2932" i="1" s="1"/>
  <c r="AN2932" i="1"/>
  <c r="AQ2932" i="1" s="1"/>
  <c r="AL2932" i="1"/>
  <c r="AG2932" i="1"/>
  <c r="Y2932" i="1"/>
  <c r="T2932" i="1"/>
  <c r="H2932" i="1"/>
  <c r="AY2931" i="1"/>
  <c r="AZ2931" i="1" s="1"/>
  <c r="AU2931" i="1"/>
  <c r="AV2931" i="1" s="1"/>
  <c r="AW2931" i="1" s="1"/>
  <c r="AT2931" i="1"/>
  <c r="AQ2931" i="1"/>
  <c r="AP2931" i="1"/>
  <c r="AO2931" i="1"/>
  <c r="AN2931" i="1"/>
  <c r="AL2931" i="1"/>
  <c r="AG2931" i="1"/>
  <c r="Y2931" i="1"/>
  <c r="T2931" i="1"/>
  <c r="H2931" i="1"/>
  <c r="AY2930" i="1"/>
  <c r="AZ2930" i="1" s="1"/>
  <c r="AT2930" i="1"/>
  <c r="AQ2930" i="1"/>
  <c r="AR2930" i="1" s="1"/>
  <c r="AS2930" i="1" s="1"/>
  <c r="AP2930" i="1"/>
  <c r="AO2930" i="1"/>
  <c r="AU2930" i="1" s="1"/>
  <c r="AV2930" i="1" s="1"/>
  <c r="AW2930" i="1" s="1"/>
  <c r="AN2930" i="1"/>
  <c r="AL2930" i="1"/>
  <c r="AG2930" i="1"/>
  <c r="Y2930" i="1"/>
  <c r="T2930" i="1"/>
  <c r="H2930" i="1"/>
  <c r="AY2929" i="1"/>
  <c r="AZ2929" i="1" s="1"/>
  <c r="AT2929" i="1"/>
  <c r="AP2929" i="1"/>
  <c r="AO2929" i="1"/>
  <c r="AU2929" i="1" s="1"/>
  <c r="AN2929" i="1"/>
  <c r="AQ2929" i="1" s="1"/>
  <c r="AL2929" i="1"/>
  <c r="AG2929" i="1"/>
  <c r="Y2929" i="1"/>
  <c r="T2929" i="1"/>
  <c r="H2929" i="1"/>
  <c r="AY2928" i="1"/>
  <c r="AZ2928" i="1" s="1"/>
  <c r="AT2928" i="1"/>
  <c r="AQ2928" i="1"/>
  <c r="AP2928" i="1"/>
  <c r="AO2928" i="1"/>
  <c r="AU2928" i="1" s="1"/>
  <c r="AN2928" i="1"/>
  <c r="AL2928" i="1"/>
  <c r="AG2928" i="1"/>
  <c r="Y2928" i="1"/>
  <c r="T2928" i="1"/>
  <c r="H2928" i="1"/>
  <c r="AZ2927" i="1"/>
  <c r="AY2927" i="1"/>
  <c r="AT2927" i="1"/>
  <c r="AQ2927" i="1"/>
  <c r="AR2927" i="1" s="1"/>
  <c r="AS2927" i="1" s="1"/>
  <c r="AP2927" i="1"/>
  <c r="AO2927" i="1"/>
  <c r="AU2927" i="1" s="1"/>
  <c r="AV2927" i="1" s="1"/>
  <c r="AW2927" i="1" s="1"/>
  <c r="AN2927" i="1"/>
  <c r="AL2927" i="1"/>
  <c r="AG2927" i="1"/>
  <c r="Y2927" i="1"/>
  <c r="T2927" i="1"/>
  <c r="H2927" i="1"/>
  <c r="AY2926" i="1"/>
  <c r="AZ2926" i="1" s="1"/>
  <c r="AT2926" i="1"/>
  <c r="AP2926" i="1"/>
  <c r="AO2926" i="1"/>
  <c r="AU2926" i="1" s="1"/>
  <c r="AN2926" i="1"/>
  <c r="AQ2926" i="1" s="1"/>
  <c r="AL2926" i="1"/>
  <c r="AG2926" i="1"/>
  <c r="Y2926" i="1"/>
  <c r="T2926" i="1"/>
  <c r="H2926" i="1"/>
  <c r="AY2925" i="1"/>
  <c r="AZ2925" i="1" s="1"/>
  <c r="AT2925" i="1"/>
  <c r="AQ2925" i="1"/>
  <c r="AR2925" i="1" s="1"/>
  <c r="AS2925" i="1" s="1"/>
  <c r="AP2925" i="1"/>
  <c r="AO2925" i="1"/>
  <c r="AU2925" i="1" s="1"/>
  <c r="AV2925" i="1" s="1"/>
  <c r="AW2925" i="1" s="1"/>
  <c r="AN2925" i="1"/>
  <c r="AL2925" i="1"/>
  <c r="AG2925" i="1"/>
  <c r="Y2925" i="1"/>
  <c r="T2925" i="1"/>
  <c r="H2925" i="1"/>
  <c r="AY2924" i="1"/>
  <c r="AZ2924" i="1" s="1"/>
  <c r="AT2924" i="1"/>
  <c r="AV2924" i="1" s="1"/>
  <c r="AW2924" i="1" s="1"/>
  <c r="AP2924" i="1"/>
  <c r="AO2924" i="1"/>
  <c r="AU2924" i="1" s="1"/>
  <c r="AN2924" i="1"/>
  <c r="AQ2924" i="1" s="1"/>
  <c r="AL2924" i="1"/>
  <c r="AG2924" i="1"/>
  <c r="Y2924" i="1"/>
  <c r="T2924" i="1"/>
  <c r="H2924" i="1"/>
  <c r="AZ2923" i="1"/>
  <c r="AY2923" i="1"/>
  <c r="AT2923" i="1"/>
  <c r="AR2923" i="1"/>
  <c r="AS2923" i="1" s="1"/>
  <c r="AQ2923" i="1"/>
  <c r="AP2923" i="1"/>
  <c r="AO2923" i="1"/>
  <c r="AU2923" i="1" s="1"/>
  <c r="AV2923" i="1" s="1"/>
  <c r="AW2923" i="1" s="1"/>
  <c r="AN2923" i="1"/>
  <c r="AL2923" i="1"/>
  <c r="AG2923" i="1"/>
  <c r="Y2923" i="1"/>
  <c r="T2923" i="1"/>
  <c r="H2923" i="1"/>
  <c r="AY2922" i="1"/>
  <c r="AZ2922" i="1" s="1"/>
  <c r="AU2922" i="1"/>
  <c r="AT2922" i="1"/>
  <c r="AP2922" i="1"/>
  <c r="AO2922" i="1"/>
  <c r="AN2922" i="1"/>
  <c r="AQ2922" i="1" s="1"/>
  <c r="AL2922" i="1"/>
  <c r="AG2922" i="1"/>
  <c r="Y2922" i="1"/>
  <c r="T2922" i="1"/>
  <c r="H2922" i="1"/>
  <c r="AY2921" i="1"/>
  <c r="AZ2921" i="1" s="1"/>
  <c r="AT2921" i="1"/>
  <c r="AP2921" i="1"/>
  <c r="AO2921" i="1"/>
  <c r="AU2921" i="1" s="1"/>
  <c r="AN2921" i="1"/>
  <c r="AQ2921" i="1" s="1"/>
  <c r="AL2921" i="1"/>
  <c r="AG2921" i="1"/>
  <c r="Y2921" i="1"/>
  <c r="T2921" i="1"/>
  <c r="H2921" i="1"/>
  <c r="AZ2920" i="1"/>
  <c r="AY2920" i="1"/>
  <c r="AU2920" i="1"/>
  <c r="AV2920" i="1" s="1"/>
  <c r="AW2920" i="1" s="1"/>
  <c r="AT2920" i="1"/>
  <c r="AP2920" i="1"/>
  <c r="AO2920" i="1"/>
  <c r="AN2920" i="1"/>
  <c r="AQ2920" i="1" s="1"/>
  <c r="AR2920" i="1" s="1"/>
  <c r="AS2920" i="1" s="1"/>
  <c r="AL2920" i="1"/>
  <c r="AG2920" i="1"/>
  <c r="Y2920" i="1"/>
  <c r="T2920" i="1"/>
  <c r="H2920" i="1"/>
  <c r="AZ2919" i="1"/>
  <c r="AY2919" i="1"/>
  <c r="AT2919" i="1"/>
  <c r="AP2919" i="1"/>
  <c r="AO2919" i="1"/>
  <c r="AN2919" i="1"/>
  <c r="AQ2919" i="1" s="1"/>
  <c r="AL2919" i="1"/>
  <c r="AG2919" i="1"/>
  <c r="Y2919" i="1"/>
  <c r="T2919" i="1"/>
  <c r="H2919" i="1"/>
  <c r="AM2908" i="1"/>
  <c r="X2908" i="1"/>
  <c r="S2908" i="1"/>
  <c r="AP2907" i="1"/>
  <c r="AM2907" i="1"/>
  <c r="AK2907" i="1"/>
  <c r="AK2908" i="1" s="1"/>
  <c r="AJ2907" i="1"/>
  <c r="AI2907" i="1"/>
  <c r="AH2907" i="1"/>
  <c r="AH2908" i="1" s="1"/>
  <c r="AF2907" i="1"/>
  <c r="AE2907" i="1"/>
  <c r="AD2907" i="1"/>
  <c r="AD2908" i="1" s="1"/>
  <c r="AC2907" i="1"/>
  <c r="AC2908" i="1" s="1"/>
  <c r="AB2907" i="1"/>
  <c r="AA2907" i="1"/>
  <c r="AA2908" i="1" s="1"/>
  <c r="Z2907" i="1"/>
  <c r="X2907" i="1"/>
  <c r="W2907" i="1"/>
  <c r="W2908" i="1" s="1"/>
  <c r="V2907" i="1"/>
  <c r="U2907" i="1"/>
  <c r="S2907" i="1"/>
  <c r="R2907" i="1"/>
  <c r="R2908" i="1" s="1"/>
  <c r="Q2907" i="1"/>
  <c r="P2907" i="1"/>
  <c r="P2908" i="1" s="1"/>
  <c r="O2907" i="1"/>
  <c r="N2907" i="1"/>
  <c r="M2907" i="1"/>
  <c r="M2908" i="1" s="1"/>
  <c r="L2907" i="1"/>
  <c r="AY2906" i="1"/>
  <c r="AZ2906" i="1" s="1"/>
  <c r="AT2906" i="1"/>
  <c r="AT2907" i="1" s="1"/>
  <c r="AP2906" i="1"/>
  <c r="AO2906" i="1"/>
  <c r="AN2906" i="1"/>
  <c r="AQ2906" i="1" s="1"/>
  <c r="AQ2907" i="1" s="1"/>
  <c r="AL2906" i="1"/>
  <c r="AG2906" i="1"/>
  <c r="Y2906" i="1"/>
  <c r="T2906" i="1"/>
  <c r="H2906" i="1"/>
  <c r="AM2902" i="1"/>
  <c r="AK2902" i="1"/>
  <c r="AJ2902" i="1"/>
  <c r="AI2902" i="1"/>
  <c r="AH2902" i="1"/>
  <c r="AF2902" i="1"/>
  <c r="AF2908" i="1" s="1"/>
  <c r="AE2902" i="1"/>
  <c r="AD2902" i="1"/>
  <c r="AC2902" i="1"/>
  <c r="AB2902" i="1"/>
  <c r="AA2902" i="1"/>
  <c r="Z2902" i="1"/>
  <c r="X2902" i="1"/>
  <c r="W2902" i="1"/>
  <c r="V2902" i="1"/>
  <c r="U2902" i="1"/>
  <c r="S2902" i="1"/>
  <c r="R2902" i="1"/>
  <c r="Q2902" i="1"/>
  <c r="P2902" i="1"/>
  <c r="O2902" i="1"/>
  <c r="O2908" i="1" s="1"/>
  <c r="N2902" i="1"/>
  <c r="M2902" i="1"/>
  <c r="L2902" i="1"/>
  <c r="AY2901" i="1"/>
  <c r="AZ2901" i="1" s="1"/>
  <c r="AT2901" i="1"/>
  <c r="AR2901" i="1"/>
  <c r="AS2901" i="1" s="1"/>
  <c r="AP2901" i="1"/>
  <c r="AO2901" i="1"/>
  <c r="AU2901" i="1" s="1"/>
  <c r="AV2901" i="1" s="1"/>
  <c r="AW2901" i="1" s="1"/>
  <c r="AN2901" i="1"/>
  <c r="AQ2901" i="1" s="1"/>
  <c r="AL2901" i="1"/>
  <c r="AG2901" i="1"/>
  <c r="Y2901" i="1"/>
  <c r="T2901" i="1"/>
  <c r="H2901" i="1"/>
  <c r="AY2900" i="1"/>
  <c r="AZ2900" i="1" s="1"/>
  <c r="AU2900" i="1"/>
  <c r="AT2900" i="1"/>
  <c r="AP2900" i="1"/>
  <c r="AO2900" i="1"/>
  <c r="AN2900" i="1"/>
  <c r="AQ2900" i="1" s="1"/>
  <c r="AL2900" i="1"/>
  <c r="AG2900" i="1"/>
  <c r="Y2900" i="1"/>
  <c r="T2900" i="1"/>
  <c r="H2900" i="1"/>
  <c r="AZ2899" i="1"/>
  <c r="AY2899" i="1"/>
  <c r="AT2899" i="1"/>
  <c r="AP2899" i="1"/>
  <c r="AO2899" i="1"/>
  <c r="AU2899" i="1" s="1"/>
  <c r="AN2899" i="1"/>
  <c r="AQ2899" i="1" s="1"/>
  <c r="AL2899" i="1"/>
  <c r="AG2899" i="1"/>
  <c r="Y2899" i="1"/>
  <c r="T2899" i="1"/>
  <c r="H2899" i="1"/>
  <c r="AY2898" i="1"/>
  <c r="AZ2898" i="1" s="1"/>
  <c r="AT2898" i="1"/>
  <c r="AP2898" i="1"/>
  <c r="AO2898" i="1"/>
  <c r="AU2898" i="1" s="1"/>
  <c r="AV2898" i="1" s="1"/>
  <c r="AW2898" i="1" s="1"/>
  <c r="AN2898" i="1"/>
  <c r="AQ2898" i="1" s="1"/>
  <c r="AR2898" i="1" s="1"/>
  <c r="AS2898" i="1" s="1"/>
  <c r="AL2898" i="1"/>
  <c r="AG2898" i="1"/>
  <c r="Y2898" i="1"/>
  <c r="T2898" i="1"/>
  <c r="H2898" i="1"/>
  <c r="AY2897" i="1"/>
  <c r="AZ2897" i="1" s="1"/>
  <c r="AT2897" i="1"/>
  <c r="AQ2897" i="1"/>
  <c r="AR2897" i="1" s="1"/>
  <c r="AS2897" i="1" s="1"/>
  <c r="AP2897" i="1"/>
  <c r="AO2897" i="1"/>
  <c r="AU2897" i="1" s="1"/>
  <c r="AV2897" i="1" s="1"/>
  <c r="AW2897" i="1" s="1"/>
  <c r="AN2897" i="1"/>
  <c r="AL2897" i="1"/>
  <c r="AG2897" i="1"/>
  <c r="Y2897" i="1"/>
  <c r="T2897" i="1"/>
  <c r="H2897" i="1"/>
  <c r="AY2896" i="1"/>
  <c r="AZ2896" i="1" s="1"/>
  <c r="AT2896" i="1"/>
  <c r="AP2896" i="1"/>
  <c r="AO2896" i="1"/>
  <c r="AN2896" i="1"/>
  <c r="AQ2896" i="1" s="1"/>
  <c r="AL2896" i="1"/>
  <c r="AG2896" i="1"/>
  <c r="Y2896" i="1"/>
  <c r="T2896" i="1"/>
  <c r="H2896" i="1"/>
  <c r="AH2885" i="1"/>
  <c r="L2885" i="1"/>
  <c r="AO2884" i="1"/>
  <c r="AM2884" i="1"/>
  <c r="AK2884" i="1"/>
  <c r="AJ2884" i="1"/>
  <c r="AJ2885" i="1" s="1"/>
  <c r="AI2884" i="1"/>
  <c r="AH2884" i="1"/>
  <c r="AF2884" i="1"/>
  <c r="AE2884" i="1"/>
  <c r="AD2884" i="1"/>
  <c r="AC2884" i="1"/>
  <c r="AB2884" i="1"/>
  <c r="AA2884" i="1"/>
  <c r="Z2884" i="1"/>
  <c r="X2884" i="1"/>
  <c r="W2884" i="1"/>
  <c r="V2884" i="1"/>
  <c r="U2884" i="1"/>
  <c r="S2884" i="1"/>
  <c r="R2884" i="1"/>
  <c r="Q2884" i="1"/>
  <c r="P2884" i="1"/>
  <c r="O2884" i="1"/>
  <c r="N2884" i="1"/>
  <c r="M2884" i="1"/>
  <c r="L2884" i="1"/>
  <c r="AY2883" i="1"/>
  <c r="AZ2883" i="1" s="1"/>
  <c r="AU2883" i="1"/>
  <c r="AT2883" i="1"/>
  <c r="AR2883" i="1"/>
  <c r="AS2883" i="1" s="1"/>
  <c r="AP2883" i="1"/>
  <c r="AO2883" i="1"/>
  <c r="AN2883" i="1"/>
  <c r="AQ2883" i="1" s="1"/>
  <c r="AL2883" i="1"/>
  <c r="AG2883" i="1"/>
  <c r="Y2883" i="1"/>
  <c r="T2883" i="1"/>
  <c r="H2883" i="1"/>
  <c r="AZ2882" i="1"/>
  <c r="AY2882" i="1"/>
  <c r="AT2882" i="1"/>
  <c r="AP2882" i="1"/>
  <c r="AO2882" i="1"/>
  <c r="AU2882" i="1" s="1"/>
  <c r="AN2882" i="1"/>
  <c r="AL2882" i="1"/>
  <c r="AG2882" i="1"/>
  <c r="Y2882" i="1"/>
  <c r="T2882" i="1"/>
  <c r="H2882" i="1"/>
  <c r="AY2881" i="1"/>
  <c r="AZ2881" i="1" s="1"/>
  <c r="AT2881" i="1"/>
  <c r="AQ2881" i="1"/>
  <c r="AR2881" i="1" s="1"/>
  <c r="AP2881" i="1"/>
  <c r="AO2881" i="1"/>
  <c r="AU2881" i="1" s="1"/>
  <c r="AN2881" i="1"/>
  <c r="AL2881" i="1"/>
  <c r="AG2881" i="1"/>
  <c r="Y2881" i="1"/>
  <c r="T2881" i="1"/>
  <c r="H2881" i="1"/>
  <c r="AM2877" i="1"/>
  <c r="AM2885" i="1" s="1"/>
  <c r="AK2877" i="1"/>
  <c r="AJ2877" i="1"/>
  <c r="AI2877" i="1"/>
  <c r="AI2885" i="1" s="1"/>
  <c r="AH2877" i="1"/>
  <c r="AF2877" i="1"/>
  <c r="AE2877" i="1"/>
  <c r="AE2885" i="1" s="1"/>
  <c r="AD2877" i="1"/>
  <c r="AC2877" i="1"/>
  <c r="AB2877" i="1"/>
  <c r="AB2885" i="1" s="1"/>
  <c r="AA2877" i="1"/>
  <c r="Z2877" i="1"/>
  <c r="Z2885" i="1" s="1"/>
  <c r="X2877" i="1"/>
  <c r="X2885" i="1" s="1"/>
  <c r="W2877" i="1"/>
  <c r="V2877" i="1"/>
  <c r="V2885" i="1" s="1"/>
  <c r="U2877" i="1"/>
  <c r="U2885" i="1" s="1"/>
  <c r="S2877" i="1"/>
  <c r="R2877" i="1"/>
  <c r="R2885" i="1" s="1"/>
  <c r="Q2877" i="1"/>
  <c r="Q2885" i="1" s="1"/>
  <c r="P2877" i="1"/>
  <c r="O2877" i="1"/>
  <c r="O2885" i="1" s="1"/>
  <c r="N2877" i="1"/>
  <c r="N2885" i="1" s="1"/>
  <c r="M2877" i="1"/>
  <c r="L2877" i="1"/>
  <c r="AZ2876" i="1"/>
  <c r="AY2876" i="1"/>
  <c r="AT2876" i="1"/>
  <c r="AP2876" i="1"/>
  <c r="AO2876" i="1"/>
  <c r="AU2876" i="1" s="1"/>
  <c r="AV2876" i="1" s="1"/>
  <c r="AW2876" i="1" s="1"/>
  <c r="AN2876" i="1"/>
  <c r="AQ2876" i="1" s="1"/>
  <c r="AR2876" i="1" s="1"/>
  <c r="AS2876" i="1" s="1"/>
  <c r="AL2876" i="1"/>
  <c r="AG2876" i="1"/>
  <c r="Y2876" i="1"/>
  <c r="T2876" i="1"/>
  <c r="H2876" i="1"/>
  <c r="AY2875" i="1"/>
  <c r="AZ2875" i="1" s="1"/>
  <c r="AU2875" i="1"/>
  <c r="AV2875" i="1" s="1"/>
  <c r="AW2875" i="1" s="1"/>
  <c r="AT2875" i="1"/>
  <c r="AP2875" i="1"/>
  <c r="AO2875" i="1"/>
  <c r="AN2875" i="1"/>
  <c r="AQ2875" i="1" s="1"/>
  <c r="AR2875" i="1" s="1"/>
  <c r="AS2875" i="1" s="1"/>
  <c r="AL2875" i="1"/>
  <c r="AG2875" i="1"/>
  <c r="Y2875" i="1"/>
  <c r="T2875" i="1"/>
  <c r="H2875" i="1"/>
  <c r="AY2874" i="1"/>
  <c r="AZ2874" i="1" s="1"/>
  <c r="AT2874" i="1"/>
  <c r="AQ2874" i="1"/>
  <c r="AR2874" i="1" s="1"/>
  <c r="AS2874" i="1" s="1"/>
  <c r="AP2874" i="1"/>
  <c r="AO2874" i="1"/>
  <c r="AU2874" i="1" s="1"/>
  <c r="AV2874" i="1" s="1"/>
  <c r="AW2874" i="1" s="1"/>
  <c r="AN2874" i="1"/>
  <c r="AL2874" i="1"/>
  <c r="AG2874" i="1"/>
  <c r="Y2874" i="1"/>
  <c r="T2874" i="1"/>
  <c r="H2874" i="1"/>
  <c r="AY2873" i="1"/>
  <c r="AZ2873" i="1" s="1"/>
  <c r="AT2873" i="1"/>
  <c r="AS2873" i="1"/>
  <c r="AP2873" i="1"/>
  <c r="AO2873" i="1"/>
  <c r="AU2873" i="1" s="1"/>
  <c r="AV2873" i="1" s="1"/>
  <c r="AW2873" i="1" s="1"/>
  <c r="AN2873" i="1"/>
  <c r="AQ2873" i="1" s="1"/>
  <c r="AR2873" i="1" s="1"/>
  <c r="AL2873" i="1"/>
  <c r="AG2873" i="1"/>
  <c r="Y2873" i="1"/>
  <c r="T2873" i="1"/>
  <c r="H2873" i="1"/>
  <c r="AY2872" i="1"/>
  <c r="AZ2872" i="1" s="1"/>
  <c r="AT2872" i="1"/>
  <c r="AP2872" i="1"/>
  <c r="AO2872" i="1"/>
  <c r="AU2872" i="1" s="1"/>
  <c r="AV2872" i="1" s="1"/>
  <c r="AW2872" i="1" s="1"/>
  <c r="AN2872" i="1"/>
  <c r="AQ2872" i="1" s="1"/>
  <c r="AR2872" i="1" s="1"/>
  <c r="AS2872" i="1" s="1"/>
  <c r="AL2872" i="1"/>
  <c r="AG2872" i="1"/>
  <c r="Y2872" i="1"/>
  <c r="T2872" i="1"/>
  <c r="H2872" i="1"/>
  <c r="AY2871" i="1"/>
  <c r="AZ2871" i="1" s="1"/>
  <c r="AT2871" i="1"/>
  <c r="AQ2871" i="1"/>
  <c r="AR2871" i="1" s="1"/>
  <c r="AS2871" i="1" s="1"/>
  <c r="AP2871" i="1"/>
  <c r="AO2871" i="1"/>
  <c r="AU2871" i="1" s="1"/>
  <c r="AV2871" i="1" s="1"/>
  <c r="AW2871" i="1" s="1"/>
  <c r="AN2871" i="1"/>
  <c r="AL2871" i="1"/>
  <c r="AG2871" i="1"/>
  <c r="Y2871" i="1"/>
  <c r="T2871" i="1"/>
  <c r="H2871" i="1"/>
  <c r="AY2870" i="1"/>
  <c r="AZ2870" i="1" s="1"/>
  <c r="AT2870" i="1"/>
  <c r="AP2870" i="1"/>
  <c r="AR2870" i="1" s="1"/>
  <c r="AS2870" i="1" s="1"/>
  <c r="AO2870" i="1"/>
  <c r="AU2870" i="1" s="1"/>
  <c r="AN2870" i="1"/>
  <c r="AQ2870" i="1" s="1"/>
  <c r="AL2870" i="1"/>
  <c r="AG2870" i="1"/>
  <c r="Y2870" i="1"/>
  <c r="T2870" i="1"/>
  <c r="H2870" i="1"/>
  <c r="AY2869" i="1"/>
  <c r="AZ2869" i="1" s="1"/>
  <c r="AT2869" i="1"/>
  <c r="AP2869" i="1"/>
  <c r="AO2869" i="1"/>
  <c r="AU2869" i="1" s="1"/>
  <c r="AN2869" i="1"/>
  <c r="AQ2869" i="1" s="1"/>
  <c r="AL2869" i="1"/>
  <c r="AG2869" i="1"/>
  <c r="Y2869" i="1"/>
  <c r="T2869" i="1"/>
  <c r="H2869" i="1"/>
  <c r="AZ2868" i="1"/>
  <c r="AY2868" i="1"/>
  <c r="AV2868" i="1"/>
  <c r="AW2868" i="1" s="1"/>
  <c r="AT2868" i="1"/>
  <c r="AP2868" i="1"/>
  <c r="AO2868" i="1"/>
  <c r="AU2868" i="1" s="1"/>
  <c r="AN2868" i="1"/>
  <c r="AQ2868" i="1" s="1"/>
  <c r="AL2868" i="1"/>
  <c r="AG2868" i="1"/>
  <c r="Y2868" i="1"/>
  <c r="T2868" i="1"/>
  <c r="H2868" i="1"/>
  <c r="AZ2867" i="1"/>
  <c r="AY2867" i="1"/>
  <c r="AT2867" i="1"/>
  <c r="AP2867" i="1"/>
  <c r="AO2867" i="1"/>
  <c r="AU2867" i="1" s="1"/>
  <c r="AN2867" i="1"/>
  <c r="AQ2867" i="1" s="1"/>
  <c r="AR2867" i="1" s="1"/>
  <c r="AS2867" i="1" s="1"/>
  <c r="AL2867" i="1"/>
  <c r="AG2867" i="1"/>
  <c r="Y2867" i="1"/>
  <c r="T2867" i="1"/>
  <c r="H2867" i="1"/>
  <c r="AY2866" i="1"/>
  <c r="AZ2866" i="1" s="1"/>
  <c r="AT2866" i="1"/>
  <c r="AP2866" i="1"/>
  <c r="AO2866" i="1"/>
  <c r="AU2866" i="1" s="1"/>
  <c r="AN2866" i="1"/>
  <c r="AQ2866" i="1" s="1"/>
  <c r="AR2866" i="1" s="1"/>
  <c r="AS2866" i="1" s="1"/>
  <c r="AL2866" i="1"/>
  <c r="AG2866" i="1"/>
  <c r="Y2866" i="1"/>
  <c r="T2866" i="1"/>
  <c r="H2866" i="1"/>
  <c r="AY2865" i="1"/>
  <c r="AZ2865" i="1" s="1"/>
  <c r="AT2865" i="1"/>
  <c r="AP2865" i="1"/>
  <c r="AO2865" i="1"/>
  <c r="AU2865" i="1" s="1"/>
  <c r="AN2865" i="1"/>
  <c r="AQ2865" i="1" s="1"/>
  <c r="AL2865" i="1"/>
  <c r="AG2865" i="1"/>
  <c r="Y2865" i="1"/>
  <c r="T2865" i="1"/>
  <c r="H2865" i="1"/>
  <c r="AY2864" i="1"/>
  <c r="AZ2864" i="1" s="1"/>
  <c r="AT2864" i="1"/>
  <c r="AP2864" i="1"/>
  <c r="AO2864" i="1"/>
  <c r="AU2864" i="1" s="1"/>
  <c r="AN2864" i="1"/>
  <c r="AQ2864" i="1" s="1"/>
  <c r="AR2864" i="1" s="1"/>
  <c r="AS2864" i="1" s="1"/>
  <c r="AL2864" i="1"/>
  <c r="AG2864" i="1"/>
  <c r="Y2864" i="1"/>
  <c r="T2864" i="1"/>
  <c r="H2864" i="1"/>
  <c r="AY2863" i="1"/>
  <c r="AZ2863" i="1" s="1"/>
  <c r="AT2863" i="1"/>
  <c r="AP2863" i="1"/>
  <c r="AO2863" i="1"/>
  <c r="AU2863" i="1" s="1"/>
  <c r="AN2863" i="1"/>
  <c r="AQ2863" i="1" s="1"/>
  <c r="AR2863" i="1" s="1"/>
  <c r="AS2863" i="1" s="1"/>
  <c r="AL2863" i="1"/>
  <c r="AG2863" i="1"/>
  <c r="Y2863" i="1"/>
  <c r="T2863" i="1"/>
  <c r="H2863" i="1"/>
  <c r="AY2862" i="1"/>
  <c r="AZ2862" i="1" s="1"/>
  <c r="AT2862" i="1"/>
  <c r="AV2862" i="1" s="1"/>
  <c r="AW2862" i="1" s="1"/>
  <c r="AP2862" i="1"/>
  <c r="AO2862" i="1"/>
  <c r="AU2862" i="1" s="1"/>
  <c r="AN2862" i="1"/>
  <c r="AL2862" i="1"/>
  <c r="AG2862" i="1"/>
  <c r="Y2862" i="1"/>
  <c r="T2862" i="1"/>
  <c r="H2862" i="1"/>
  <c r="AZ2861" i="1"/>
  <c r="AY2861" i="1"/>
  <c r="AT2861" i="1"/>
  <c r="AP2861" i="1"/>
  <c r="AO2861" i="1"/>
  <c r="AU2861" i="1" s="1"/>
  <c r="AV2861" i="1" s="1"/>
  <c r="AW2861" i="1" s="1"/>
  <c r="AN2861" i="1"/>
  <c r="AQ2861" i="1" s="1"/>
  <c r="AR2861" i="1" s="1"/>
  <c r="AS2861" i="1" s="1"/>
  <c r="AL2861" i="1"/>
  <c r="AG2861" i="1"/>
  <c r="Y2861" i="1"/>
  <c r="T2861" i="1"/>
  <c r="H2861" i="1"/>
  <c r="U2850" i="1"/>
  <c r="P2850" i="1"/>
  <c r="AM2849" i="1"/>
  <c r="AK2849" i="1"/>
  <c r="AJ2849" i="1"/>
  <c r="AI2849" i="1"/>
  <c r="AH2849" i="1"/>
  <c r="AF2849" i="1"/>
  <c r="AE2849" i="1"/>
  <c r="AD2849" i="1"/>
  <c r="AD2850" i="1" s="1"/>
  <c r="AC2849" i="1"/>
  <c r="AB2849" i="1"/>
  <c r="AA2849" i="1"/>
  <c r="Z2849" i="1"/>
  <c r="X2849" i="1"/>
  <c r="X2850" i="1" s="1"/>
  <c r="W2849" i="1"/>
  <c r="V2849" i="1"/>
  <c r="U2849" i="1"/>
  <c r="S2849" i="1"/>
  <c r="R2849" i="1"/>
  <c r="Q2849" i="1"/>
  <c r="P2849" i="1"/>
  <c r="O2849" i="1"/>
  <c r="N2849" i="1"/>
  <c r="N2850" i="1" s="1"/>
  <c r="M2849" i="1"/>
  <c r="L2849" i="1"/>
  <c r="AZ2848" i="1"/>
  <c r="AY2848" i="1"/>
  <c r="AT2848" i="1"/>
  <c r="AQ2848" i="1"/>
  <c r="AP2848" i="1"/>
  <c r="AO2848" i="1"/>
  <c r="AU2848" i="1" s="1"/>
  <c r="AN2848" i="1"/>
  <c r="AL2848" i="1"/>
  <c r="AG2848" i="1"/>
  <c r="Y2848" i="1"/>
  <c r="T2848" i="1"/>
  <c r="H2848" i="1"/>
  <c r="AZ2847" i="1"/>
  <c r="AY2847" i="1"/>
  <c r="AT2847" i="1"/>
  <c r="AQ2847" i="1"/>
  <c r="AR2847" i="1" s="1"/>
  <c r="AS2847" i="1" s="1"/>
  <c r="AP2847" i="1"/>
  <c r="AO2847" i="1"/>
  <c r="AU2847" i="1" s="1"/>
  <c r="AV2847" i="1" s="1"/>
  <c r="AW2847" i="1" s="1"/>
  <c r="AN2847" i="1"/>
  <c r="AL2847" i="1"/>
  <c r="AG2847" i="1"/>
  <c r="Y2847" i="1"/>
  <c r="T2847" i="1"/>
  <c r="H2847" i="1"/>
  <c r="AY2846" i="1"/>
  <c r="AZ2846" i="1" s="1"/>
  <c r="AU2846" i="1"/>
  <c r="AT2846" i="1"/>
  <c r="AP2846" i="1"/>
  <c r="AP2849" i="1" s="1"/>
  <c r="AO2846" i="1"/>
  <c r="AN2846" i="1"/>
  <c r="AL2846" i="1"/>
  <c r="AG2846" i="1"/>
  <c r="Y2846" i="1"/>
  <c r="T2846" i="1"/>
  <c r="H2846" i="1"/>
  <c r="AM2842" i="1"/>
  <c r="AK2842" i="1"/>
  <c r="AK2850" i="1" s="1"/>
  <c r="AJ2842" i="1"/>
  <c r="AI2842" i="1"/>
  <c r="AH2842" i="1"/>
  <c r="AH2850" i="1" s="1"/>
  <c r="AF2842" i="1"/>
  <c r="AE2842" i="1"/>
  <c r="AE2850" i="1" s="1"/>
  <c r="AD2842" i="1"/>
  <c r="AC2842" i="1"/>
  <c r="AB2842" i="1"/>
  <c r="AA2842" i="1"/>
  <c r="Z2842" i="1"/>
  <c r="X2842" i="1"/>
  <c r="W2842" i="1"/>
  <c r="W2850" i="1" s="1"/>
  <c r="V2842" i="1"/>
  <c r="U2842" i="1"/>
  <c r="S2842" i="1"/>
  <c r="S2850" i="1" s="1"/>
  <c r="R2842" i="1"/>
  <c r="Q2842" i="1"/>
  <c r="Q2850" i="1" s="1"/>
  <c r="P2842" i="1"/>
  <c r="O2842" i="1"/>
  <c r="N2842" i="1"/>
  <c r="M2842" i="1"/>
  <c r="M2850" i="1" s="1"/>
  <c r="L2842" i="1"/>
  <c r="AY2841" i="1"/>
  <c r="AZ2841" i="1" s="1"/>
  <c r="AU2841" i="1"/>
  <c r="AV2841" i="1" s="1"/>
  <c r="AW2841" i="1" s="1"/>
  <c r="AT2841" i="1"/>
  <c r="AQ2841" i="1"/>
  <c r="AP2841" i="1"/>
  <c r="AO2841" i="1"/>
  <c r="AN2841" i="1"/>
  <c r="AL2841" i="1"/>
  <c r="AG2841" i="1"/>
  <c r="Y2841" i="1"/>
  <c r="T2841" i="1"/>
  <c r="H2841" i="1"/>
  <c r="AY2840" i="1"/>
  <c r="AZ2840" i="1" s="1"/>
  <c r="AU2840" i="1"/>
  <c r="AT2840" i="1"/>
  <c r="AP2840" i="1"/>
  <c r="AO2840" i="1"/>
  <c r="AN2840" i="1"/>
  <c r="AQ2840" i="1" s="1"/>
  <c r="AL2840" i="1"/>
  <c r="AG2840" i="1"/>
  <c r="Y2840" i="1"/>
  <c r="T2840" i="1"/>
  <c r="H2840" i="1"/>
  <c r="AY2839" i="1"/>
  <c r="AZ2839" i="1" s="1"/>
  <c r="AT2839" i="1"/>
  <c r="AQ2839" i="1"/>
  <c r="AR2839" i="1" s="1"/>
  <c r="AS2839" i="1" s="1"/>
  <c r="AP2839" i="1"/>
  <c r="AO2839" i="1"/>
  <c r="AU2839" i="1" s="1"/>
  <c r="AN2839" i="1"/>
  <c r="AL2839" i="1"/>
  <c r="AG2839" i="1"/>
  <c r="Y2839" i="1"/>
  <c r="T2839" i="1"/>
  <c r="H2839" i="1"/>
  <c r="AY2838" i="1"/>
  <c r="AZ2838" i="1" s="1"/>
  <c r="AT2838" i="1"/>
  <c r="AQ2838" i="1"/>
  <c r="AP2838" i="1"/>
  <c r="AO2838" i="1"/>
  <c r="AU2838" i="1" s="1"/>
  <c r="AV2838" i="1" s="1"/>
  <c r="AW2838" i="1" s="1"/>
  <c r="AN2838" i="1"/>
  <c r="AL2838" i="1"/>
  <c r="AG2838" i="1"/>
  <c r="Y2838" i="1"/>
  <c r="T2838" i="1"/>
  <c r="H2838" i="1"/>
  <c r="AZ2837" i="1"/>
  <c r="AY2837" i="1"/>
  <c r="AT2837" i="1"/>
  <c r="AQ2837" i="1"/>
  <c r="AP2837" i="1"/>
  <c r="AO2837" i="1"/>
  <c r="AU2837" i="1" s="1"/>
  <c r="AV2837" i="1" s="1"/>
  <c r="AW2837" i="1" s="1"/>
  <c r="AN2837" i="1"/>
  <c r="AL2837" i="1"/>
  <c r="AG2837" i="1"/>
  <c r="Y2837" i="1"/>
  <c r="T2837" i="1"/>
  <c r="H2837" i="1"/>
  <c r="AY2836" i="1"/>
  <c r="AZ2836" i="1" s="1"/>
  <c r="AV2836" i="1"/>
  <c r="AW2836" i="1" s="1"/>
  <c r="AT2836" i="1"/>
  <c r="AQ2836" i="1"/>
  <c r="AP2836" i="1"/>
  <c r="AR2836" i="1" s="1"/>
  <c r="AS2836" i="1" s="1"/>
  <c r="AO2836" i="1"/>
  <c r="AU2836" i="1" s="1"/>
  <c r="AN2836" i="1"/>
  <c r="AL2836" i="1"/>
  <c r="AG2836" i="1"/>
  <c r="Y2836" i="1"/>
  <c r="T2836" i="1"/>
  <c r="H2836" i="1"/>
  <c r="AY2835" i="1"/>
  <c r="AZ2835" i="1" s="1"/>
  <c r="AT2835" i="1"/>
  <c r="AQ2835" i="1"/>
  <c r="AR2835" i="1" s="1"/>
  <c r="AS2835" i="1" s="1"/>
  <c r="AP2835" i="1"/>
  <c r="AO2835" i="1"/>
  <c r="AU2835" i="1" s="1"/>
  <c r="AN2835" i="1"/>
  <c r="AL2835" i="1"/>
  <c r="AG2835" i="1"/>
  <c r="Y2835" i="1"/>
  <c r="T2835" i="1"/>
  <c r="H2835" i="1"/>
  <c r="AY2834" i="1"/>
  <c r="AZ2834" i="1" s="1"/>
  <c r="AT2834" i="1"/>
  <c r="AQ2834" i="1"/>
  <c r="AP2834" i="1"/>
  <c r="AO2834" i="1"/>
  <c r="AU2834" i="1" s="1"/>
  <c r="AN2834" i="1"/>
  <c r="AL2834" i="1"/>
  <c r="AG2834" i="1"/>
  <c r="Y2834" i="1"/>
  <c r="T2834" i="1"/>
  <c r="H2834" i="1"/>
  <c r="AY2833" i="1"/>
  <c r="AZ2833" i="1" s="1"/>
  <c r="AT2833" i="1"/>
  <c r="AQ2833" i="1"/>
  <c r="AR2833" i="1" s="1"/>
  <c r="AS2833" i="1" s="1"/>
  <c r="AP2833" i="1"/>
  <c r="AO2833" i="1"/>
  <c r="AU2833" i="1" s="1"/>
  <c r="AV2833" i="1" s="1"/>
  <c r="AW2833" i="1" s="1"/>
  <c r="AN2833" i="1"/>
  <c r="AL2833" i="1"/>
  <c r="AG2833" i="1"/>
  <c r="Y2833" i="1"/>
  <c r="T2833" i="1"/>
  <c r="H2833" i="1"/>
  <c r="AY2832" i="1"/>
  <c r="AZ2832" i="1" s="1"/>
  <c r="AU2832" i="1"/>
  <c r="AT2832" i="1"/>
  <c r="AP2832" i="1"/>
  <c r="AO2832" i="1"/>
  <c r="AN2832" i="1"/>
  <c r="AQ2832" i="1" s="1"/>
  <c r="AL2832" i="1"/>
  <c r="AG2832" i="1"/>
  <c r="Y2832" i="1"/>
  <c r="T2832" i="1"/>
  <c r="H2832" i="1"/>
  <c r="AY2831" i="1"/>
  <c r="AZ2831" i="1" s="1"/>
  <c r="AU2831" i="1"/>
  <c r="AT2831" i="1"/>
  <c r="AP2831" i="1"/>
  <c r="AO2831" i="1"/>
  <c r="AN2831" i="1"/>
  <c r="AQ2831" i="1" s="1"/>
  <c r="AL2831" i="1"/>
  <c r="AG2831" i="1"/>
  <c r="Y2831" i="1"/>
  <c r="T2831" i="1"/>
  <c r="H2831" i="1"/>
  <c r="AY2830" i="1"/>
  <c r="AZ2830" i="1" s="1"/>
  <c r="AT2830" i="1"/>
  <c r="AR2830" i="1"/>
  <c r="AS2830" i="1" s="1"/>
  <c r="AP2830" i="1"/>
  <c r="AO2830" i="1"/>
  <c r="AU2830" i="1" s="1"/>
  <c r="AV2830" i="1" s="1"/>
  <c r="AW2830" i="1" s="1"/>
  <c r="AN2830" i="1"/>
  <c r="AQ2830" i="1" s="1"/>
  <c r="AL2830" i="1"/>
  <c r="AG2830" i="1"/>
  <c r="Y2830" i="1"/>
  <c r="T2830" i="1"/>
  <c r="H2830" i="1"/>
  <c r="AY2829" i="1"/>
  <c r="AZ2829" i="1" s="1"/>
  <c r="AT2829" i="1"/>
  <c r="AP2829" i="1"/>
  <c r="AO2829" i="1"/>
  <c r="AU2829" i="1" s="1"/>
  <c r="AV2829" i="1" s="1"/>
  <c r="AW2829" i="1" s="1"/>
  <c r="AN2829" i="1"/>
  <c r="AQ2829" i="1" s="1"/>
  <c r="AR2829" i="1" s="1"/>
  <c r="AS2829" i="1" s="1"/>
  <c r="AL2829" i="1"/>
  <c r="AG2829" i="1"/>
  <c r="Y2829" i="1"/>
  <c r="T2829" i="1"/>
  <c r="H2829" i="1"/>
  <c r="AY2828" i="1"/>
  <c r="AZ2828" i="1" s="1"/>
  <c r="AU2828" i="1"/>
  <c r="AV2828" i="1" s="1"/>
  <c r="AW2828" i="1" s="1"/>
  <c r="AT2828" i="1"/>
  <c r="AP2828" i="1"/>
  <c r="AO2828" i="1"/>
  <c r="AN2828" i="1"/>
  <c r="AQ2828" i="1" s="1"/>
  <c r="AR2828" i="1" s="1"/>
  <c r="AS2828" i="1" s="1"/>
  <c r="AL2828" i="1"/>
  <c r="AG2828" i="1"/>
  <c r="Y2828" i="1"/>
  <c r="T2828" i="1"/>
  <c r="H2828" i="1"/>
  <c r="AY2827" i="1"/>
  <c r="AZ2827" i="1" s="1"/>
  <c r="AT2827" i="1"/>
  <c r="AQ2827" i="1"/>
  <c r="AP2827" i="1"/>
  <c r="AO2827" i="1"/>
  <c r="AU2827" i="1" s="1"/>
  <c r="AN2827" i="1"/>
  <c r="AL2827" i="1"/>
  <c r="AG2827" i="1"/>
  <c r="Y2827" i="1"/>
  <c r="T2827" i="1"/>
  <c r="H2827" i="1"/>
  <c r="AY2826" i="1"/>
  <c r="AZ2826" i="1" s="1"/>
  <c r="AU2826" i="1"/>
  <c r="AT2826" i="1"/>
  <c r="AV2826" i="1" s="1"/>
  <c r="AW2826" i="1" s="1"/>
  <c r="AP2826" i="1"/>
  <c r="AO2826" i="1"/>
  <c r="AN2826" i="1"/>
  <c r="AQ2826" i="1" s="1"/>
  <c r="AR2826" i="1" s="1"/>
  <c r="AS2826" i="1" s="1"/>
  <c r="AL2826" i="1"/>
  <c r="AG2826" i="1"/>
  <c r="Y2826" i="1"/>
  <c r="T2826" i="1"/>
  <c r="H2826" i="1"/>
  <c r="AZ2825" i="1"/>
  <c r="AY2825" i="1"/>
  <c r="AT2825" i="1"/>
  <c r="AP2825" i="1"/>
  <c r="AO2825" i="1"/>
  <c r="AU2825" i="1" s="1"/>
  <c r="AN2825" i="1"/>
  <c r="AQ2825" i="1" s="1"/>
  <c r="AR2825" i="1" s="1"/>
  <c r="AS2825" i="1" s="1"/>
  <c r="AL2825" i="1"/>
  <c r="AG2825" i="1"/>
  <c r="Y2825" i="1"/>
  <c r="T2825" i="1"/>
  <c r="H2825" i="1"/>
  <c r="AY2824" i="1"/>
  <c r="AZ2824" i="1" s="1"/>
  <c r="AT2824" i="1"/>
  <c r="AP2824" i="1"/>
  <c r="AO2824" i="1"/>
  <c r="AU2824" i="1" s="1"/>
  <c r="AN2824" i="1"/>
  <c r="AQ2824" i="1" s="1"/>
  <c r="AR2824" i="1" s="1"/>
  <c r="AS2824" i="1" s="1"/>
  <c r="AL2824" i="1"/>
  <c r="AG2824" i="1"/>
  <c r="Y2824" i="1"/>
  <c r="T2824" i="1"/>
  <c r="H2824" i="1"/>
  <c r="AZ2823" i="1"/>
  <c r="AY2823" i="1"/>
  <c r="AT2823" i="1"/>
  <c r="AP2823" i="1"/>
  <c r="AO2823" i="1"/>
  <c r="AN2823" i="1"/>
  <c r="AQ2823" i="1" s="1"/>
  <c r="AR2823" i="1" s="1"/>
  <c r="AS2823" i="1" s="1"/>
  <c r="AL2823" i="1"/>
  <c r="AG2823" i="1"/>
  <c r="Y2823" i="1"/>
  <c r="T2823" i="1"/>
  <c r="H2823" i="1"/>
  <c r="AY2822" i="1"/>
  <c r="AZ2822" i="1" s="1"/>
  <c r="AT2822" i="1"/>
  <c r="AP2822" i="1"/>
  <c r="AO2822" i="1"/>
  <c r="AU2822" i="1" s="1"/>
  <c r="AV2822" i="1" s="1"/>
  <c r="AW2822" i="1" s="1"/>
  <c r="AN2822" i="1"/>
  <c r="AQ2822" i="1" s="1"/>
  <c r="AL2822" i="1"/>
  <c r="AG2822" i="1"/>
  <c r="Y2822" i="1"/>
  <c r="T2822" i="1"/>
  <c r="H2822" i="1"/>
  <c r="AZ2821" i="1"/>
  <c r="AY2821" i="1"/>
  <c r="AU2821" i="1"/>
  <c r="AT2821" i="1"/>
  <c r="AP2821" i="1"/>
  <c r="AR2821" i="1" s="1"/>
  <c r="AS2821" i="1" s="1"/>
  <c r="AO2821" i="1"/>
  <c r="AN2821" i="1"/>
  <c r="AQ2821" i="1" s="1"/>
  <c r="AL2821" i="1"/>
  <c r="AG2821" i="1"/>
  <c r="Y2821" i="1"/>
  <c r="T2821" i="1"/>
  <c r="H2821" i="1"/>
  <c r="AY2820" i="1"/>
  <c r="AZ2820" i="1" s="1"/>
  <c r="AT2820" i="1"/>
  <c r="AP2820" i="1"/>
  <c r="AO2820" i="1"/>
  <c r="AU2820" i="1" s="1"/>
  <c r="AN2820" i="1"/>
  <c r="AQ2820" i="1" s="1"/>
  <c r="AR2820" i="1" s="1"/>
  <c r="AS2820" i="1" s="1"/>
  <c r="AL2820" i="1"/>
  <c r="AG2820" i="1"/>
  <c r="Y2820" i="1"/>
  <c r="T2820" i="1"/>
  <c r="H2820" i="1"/>
  <c r="AZ2819" i="1"/>
  <c r="AY2819" i="1"/>
  <c r="AT2819" i="1"/>
  <c r="AP2819" i="1"/>
  <c r="AO2819" i="1"/>
  <c r="AU2819" i="1" s="1"/>
  <c r="AV2819" i="1" s="1"/>
  <c r="AW2819" i="1" s="1"/>
  <c r="AN2819" i="1"/>
  <c r="AQ2819" i="1" s="1"/>
  <c r="AL2819" i="1"/>
  <c r="AG2819" i="1"/>
  <c r="Y2819" i="1"/>
  <c r="T2819" i="1"/>
  <c r="H2819" i="1"/>
  <c r="AM2809" i="1"/>
  <c r="AJ2809" i="1"/>
  <c r="AB2809" i="1"/>
  <c r="V2809" i="1"/>
  <c r="Q2809" i="1"/>
  <c r="AM2808" i="1"/>
  <c r="AK2808" i="1"/>
  <c r="AK2809" i="1" s="1"/>
  <c r="AJ2808" i="1"/>
  <c r="AI2808" i="1"/>
  <c r="AI2809" i="1" s="1"/>
  <c r="AH2808" i="1"/>
  <c r="AH2809" i="1" s="1"/>
  <c r="AF2808" i="1"/>
  <c r="AF2809" i="1" s="1"/>
  <c r="AE2808" i="1"/>
  <c r="AE2809" i="1" s="1"/>
  <c r="AD2808" i="1"/>
  <c r="AD2809" i="1" s="1"/>
  <c r="AC2808" i="1"/>
  <c r="AC2809" i="1" s="1"/>
  <c r="AB2808" i="1"/>
  <c r="AA2808" i="1"/>
  <c r="AA2809" i="1" s="1"/>
  <c r="Z2808" i="1"/>
  <c r="Z2809" i="1" s="1"/>
  <c r="X2808" i="1"/>
  <c r="X2809" i="1" s="1"/>
  <c r="W2808" i="1"/>
  <c r="W2809" i="1" s="1"/>
  <c r="V2808" i="1"/>
  <c r="U2808" i="1"/>
  <c r="U2809" i="1" s="1"/>
  <c r="S2808" i="1"/>
  <c r="S2809" i="1" s="1"/>
  <c r="R2808" i="1"/>
  <c r="R2809" i="1" s="1"/>
  <c r="Q2808" i="1"/>
  <c r="P2808" i="1"/>
  <c r="P2809" i="1" s="1"/>
  <c r="O2808" i="1"/>
  <c r="O2809" i="1" s="1"/>
  <c r="N2808" i="1"/>
  <c r="N2809" i="1" s="1"/>
  <c r="M2808" i="1"/>
  <c r="M2809" i="1" s="1"/>
  <c r="L2808" i="1"/>
  <c r="L2809" i="1" s="1"/>
  <c r="AY2807" i="1"/>
  <c r="AZ2807" i="1" s="1"/>
  <c r="AT2807" i="1"/>
  <c r="AP2807" i="1"/>
  <c r="AO2807" i="1"/>
  <c r="AN2807" i="1"/>
  <c r="AQ2807" i="1" s="1"/>
  <c r="AR2807" i="1" s="1"/>
  <c r="AL2807" i="1"/>
  <c r="AG2807" i="1"/>
  <c r="Y2807" i="1"/>
  <c r="T2807" i="1"/>
  <c r="H2807" i="1"/>
  <c r="AZ2806" i="1"/>
  <c r="AY2806" i="1"/>
  <c r="AT2806" i="1"/>
  <c r="AV2806" i="1" s="1"/>
  <c r="AW2806" i="1" s="1"/>
  <c r="AP2806" i="1"/>
  <c r="AO2806" i="1"/>
  <c r="AU2806" i="1" s="1"/>
  <c r="AN2806" i="1"/>
  <c r="AQ2806" i="1" s="1"/>
  <c r="AL2806" i="1"/>
  <c r="AG2806" i="1"/>
  <c r="Y2806" i="1"/>
  <c r="T2806" i="1"/>
  <c r="H2806" i="1"/>
  <c r="AY2805" i="1"/>
  <c r="AZ2805" i="1" s="1"/>
  <c r="AT2805" i="1"/>
  <c r="AQ2805" i="1"/>
  <c r="AP2805" i="1"/>
  <c r="AO2805" i="1"/>
  <c r="AU2805" i="1" s="1"/>
  <c r="AN2805" i="1"/>
  <c r="AL2805" i="1"/>
  <c r="AG2805" i="1"/>
  <c r="Y2805" i="1"/>
  <c r="T2805" i="1"/>
  <c r="H2805" i="1"/>
  <c r="AM2795" i="1"/>
  <c r="AI2795" i="1"/>
  <c r="AE2795" i="1"/>
  <c r="AD2795" i="1"/>
  <c r="AB2795" i="1"/>
  <c r="U2795" i="1"/>
  <c r="M2795" i="1"/>
  <c r="AT2794" i="1"/>
  <c r="AT2795" i="1" s="1"/>
  <c r="AN2794" i="1"/>
  <c r="AN2795" i="1" s="1"/>
  <c r="AM2794" i="1"/>
  <c r="AK2794" i="1"/>
  <c r="AK2795" i="1" s="1"/>
  <c r="AJ2794" i="1"/>
  <c r="AJ2795" i="1" s="1"/>
  <c r="AI2794" i="1"/>
  <c r="AH2794" i="1"/>
  <c r="AH2795" i="1" s="1"/>
  <c r="AF2794" i="1"/>
  <c r="AF2795" i="1" s="1"/>
  <c r="AE2794" i="1"/>
  <c r="AD2794" i="1"/>
  <c r="AC2794" i="1"/>
  <c r="AC2795" i="1" s="1"/>
  <c r="AB2794" i="1"/>
  <c r="AA2794" i="1"/>
  <c r="AA2795" i="1" s="1"/>
  <c r="Z2794" i="1"/>
  <c r="Z2795" i="1" s="1"/>
  <c r="X2794" i="1"/>
  <c r="X2795" i="1" s="1"/>
  <c r="W2794" i="1"/>
  <c r="W2795" i="1" s="1"/>
  <c r="V2794" i="1"/>
  <c r="V2795" i="1" s="1"/>
  <c r="U2794" i="1"/>
  <c r="S2794" i="1"/>
  <c r="S2795" i="1" s="1"/>
  <c r="R2794" i="1"/>
  <c r="R2795" i="1" s="1"/>
  <c r="Q2794" i="1"/>
  <c r="Q2795" i="1" s="1"/>
  <c r="P2794" i="1"/>
  <c r="P2795" i="1" s="1"/>
  <c r="O2794" i="1"/>
  <c r="O2795" i="1" s="1"/>
  <c r="N2794" i="1"/>
  <c r="N2795" i="1" s="1"/>
  <c r="M2794" i="1"/>
  <c r="L2794" i="1"/>
  <c r="L2795" i="1" s="1"/>
  <c r="AZ2793" i="1"/>
  <c r="AY2793" i="1"/>
  <c r="AU2793" i="1"/>
  <c r="AU2794" i="1" s="1"/>
  <c r="AU2795" i="1" s="1"/>
  <c r="AT2793" i="1"/>
  <c r="AP2793" i="1"/>
  <c r="AP2794" i="1" s="1"/>
  <c r="AP2795" i="1" s="1"/>
  <c r="AO2793" i="1"/>
  <c r="AO2794" i="1" s="1"/>
  <c r="AO2795" i="1" s="1"/>
  <c r="AN2793" i="1"/>
  <c r="AQ2793" i="1" s="1"/>
  <c r="AL2793" i="1"/>
  <c r="AG2793" i="1"/>
  <c r="Y2793" i="1"/>
  <c r="T2793" i="1"/>
  <c r="H2793" i="1"/>
  <c r="AT2782" i="1"/>
  <c r="AJ2782" i="1"/>
  <c r="AF2782" i="1"/>
  <c r="Z2782" i="1"/>
  <c r="W2782" i="1"/>
  <c r="R2782" i="1"/>
  <c r="L2782" i="1"/>
  <c r="AT2781" i="1"/>
  <c r="AM2781" i="1"/>
  <c r="AM2782" i="1" s="1"/>
  <c r="AK2781" i="1"/>
  <c r="AK2782" i="1" s="1"/>
  <c r="AJ2781" i="1"/>
  <c r="AI2781" i="1"/>
  <c r="AI2782" i="1" s="1"/>
  <c r="AH2781" i="1"/>
  <c r="AH2782" i="1" s="1"/>
  <c r="AF2781" i="1"/>
  <c r="AE2781" i="1"/>
  <c r="AE2782" i="1" s="1"/>
  <c r="AD2781" i="1"/>
  <c r="AD2782" i="1" s="1"/>
  <c r="AC2781" i="1"/>
  <c r="AC2782" i="1" s="1"/>
  <c r="AB2781" i="1"/>
  <c r="AB2782" i="1" s="1"/>
  <c r="AA2781" i="1"/>
  <c r="AA2782" i="1" s="1"/>
  <c r="Z2781" i="1"/>
  <c r="X2781" i="1"/>
  <c r="X2782" i="1" s="1"/>
  <c r="W2781" i="1"/>
  <c r="V2781" i="1"/>
  <c r="V2782" i="1" s="1"/>
  <c r="U2781" i="1"/>
  <c r="U2782" i="1" s="1"/>
  <c r="S2781" i="1"/>
  <c r="S2782" i="1" s="1"/>
  <c r="R2781" i="1"/>
  <c r="Q2781" i="1"/>
  <c r="Q2782" i="1" s="1"/>
  <c r="P2781" i="1"/>
  <c r="P2782" i="1" s="1"/>
  <c r="O2781" i="1"/>
  <c r="O2782" i="1" s="1"/>
  <c r="N2781" i="1"/>
  <c r="N2782" i="1" s="1"/>
  <c r="M2781" i="1"/>
  <c r="M2782" i="1" s="1"/>
  <c r="L2781" i="1"/>
  <c r="AY2780" i="1"/>
  <c r="AZ2780" i="1" s="1"/>
  <c r="AT2780" i="1"/>
  <c r="AP2780" i="1"/>
  <c r="AO2780" i="1"/>
  <c r="AU2780" i="1" s="1"/>
  <c r="AN2780" i="1"/>
  <c r="AQ2780" i="1" s="1"/>
  <c r="AL2780" i="1"/>
  <c r="AG2780" i="1"/>
  <c r="Y2780" i="1"/>
  <c r="T2780" i="1"/>
  <c r="H2780" i="1"/>
  <c r="AY2779" i="1"/>
  <c r="AZ2779" i="1" s="1"/>
  <c r="AT2779" i="1"/>
  <c r="AQ2779" i="1"/>
  <c r="AP2779" i="1"/>
  <c r="AO2779" i="1"/>
  <c r="AN2779" i="1"/>
  <c r="AL2779" i="1"/>
  <c r="AG2779" i="1"/>
  <c r="Y2779" i="1"/>
  <c r="T2779" i="1"/>
  <c r="H2779" i="1"/>
  <c r="AD2768" i="1"/>
  <c r="U2768" i="1"/>
  <c r="AO2767" i="1"/>
  <c r="AO2768" i="1" s="1"/>
  <c r="AM2767" i="1"/>
  <c r="AM2768" i="1" s="1"/>
  <c r="AK2767" i="1"/>
  <c r="AK2768" i="1" s="1"/>
  <c r="AJ2767" i="1"/>
  <c r="AJ2768" i="1" s="1"/>
  <c r="AI2767" i="1"/>
  <c r="AI2768" i="1" s="1"/>
  <c r="AH2767" i="1"/>
  <c r="AH2768" i="1" s="1"/>
  <c r="AF2767" i="1"/>
  <c r="AF2768" i="1" s="1"/>
  <c r="AE2767" i="1"/>
  <c r="AE2768" i="1" s="1"/>
  <c r="AD2767" i="1"/>
  <c r="AC2767" i="1"/>
  <c r="AC2768" i="1" s="1"/>
  <c r="AB2767" i="1"/>
  <c r="AB2768" i="1" s="1"/>
  <c r="AA2767" i="1"/>
  <c r="AA2768" i="1" s="1"/>
  <c r="Z2767" i="1"/>
  <c r="Z2768" i="1" s="1"/>
  <c r="X2767" i="1"/>
  <c r="X2768" i="1" s="1"/>
  <c r="W2767" i="1"/>
  <c r="W2768" i="1" s="1"/>
  <c r="V2767" i="1"/>
  <c r="V2768" i="1" s="1"/>
  <c r="U2767" i="1"/>
  <c r="S2767" i="1"/>
  <c r="S2768" i="1" s="1"/>
  <c r="R2767" i="1"/>
  <c r="R2768" i="1" s="1"/>
  <c r="Q2767" i="1"/>
  <c r="Q2768" i="1" s="1"/>
  <c r="P2767" i="1"/>
  <c r="P2768" i="1" s="1"/>
  <c r="O2767" i="1"/>
  <c r="O2768" i="1" s="1"/>
  <c r="N2767" i="1"/>
  <c r="N2768" i="1" s="1"/>
  <c r="M2767" i="1"/>
  <c r="M2768" i="1" s="1"/>
  <c r="L2767" i="1"/>
  <c r="L2768" i="1" s="1"/>
  <c r="AY2766" i="1"/>
  <c r="AZ2766" i="1" s="1"/>
  <c r="AT2766" i="1"/>
  <c r="AT2767" i="1" s="1"/>
  <c r="AT2768" i="1" s="1"/>
  <c r="AP2766" i="1"/>
  <c r="AO2766" i="1"/>
  <c r="AU2766" i="1" s="1"/>
  <c r="AN2766" i="1"/>
  <c r="AQ2766" i="1" s="1"/>
  <c r="AQ2767" i="1" s="1"/>
  <c r="AQ2768" i="1" s="1"/>
  <c r="AL2766" i="1"/>
  <c r="AG2766" i="1"/>
  <c r="Y2766" i="1"/>
  <c r="T2766" i="1"/>
  <c r="H2766" i="1"/>
  <c r="AK2755" i="1"/>
  <c r="AJ2755" i="1"/>
  <c r="Z2755" i="1"/>
  <c r="W2755" i="1"/>
  <c r="P2755" i="1"/>
  <c r="M2755" i="1"/>
  <c r="L2755" i="1"/>
  <c r="AM2754" i="1"/>
  <c r="AM2755" i="1" s="1"/>
  <c r="AK2754" i="1"/>
  <c r="AJ2754" i="1"/>
  <c r="AI2754" i="1"/>
  <c r="AI2755" i="1" s="1"/>
  <c r="AH2754" i="1"/>
  <c r="AH2755" i="1" s="1"/>
  <c r="AF2754" i="1"/>
  <c r="AF2755" i="1" s="1"/>
  <c r="AE2754" i="1"/>
  <c r="AE2755" i="1" s="1"/>
  <c r="AD2754" i="1"/>
  <c r="AD2755" i="1" s="1"/>
  <c r="AC2754" i="1"/>
  <c r="AC2755" i="1" s="1"/>
  <c r="AB2754" i="1"/>
  <c r="AB2755" i="1" s="1"/>
  <c r="AA2754" i="1"/>
  <c r="AA2755" i="1" s="1"/>
  <c r="Z2754" i="1"/>
  <c r="X2754" i="1"/>
  <c r="X2755" i="1" s="1"/>
  <c r="W2754" i="1"/>
  <c r="V2754" i="1"/>
  <c r="V2755" i="1" s="1"/>
  <c r="U2754" i="1"/>
  <c r="U2755" i="1" s="1"/>
  <c r="S2754" i="1"/>
  <c r="S2755" i="1" s="1"/>
  <c r="R2754" i="1"/>
  <c r="R2755" i="1" s="1"/>
  <c r="Q2754" i="1"/>
  <c r="Q2755" i="1" s="1"/>
  <c r="P2754" i="1"/>
  <c r="O2754" i="1"/>
  <c r="O2755" i="1" s="1"/>
  <c r="N2754" i="1"/>
  <c r="N2755" i="1" s="1"/>
  <c r="M2754" i="1"/>
  <c r="L2754" i="1"/>
  <c r="AZ2753" i="1"/>
  <c r="AY2753" i="1"/>
  <c r="AT2753" i="1"/>
  <c r="AQ2753" i="1"/>
  <c r="AP2753" i="1"/>
  <c r="AO2753" i="1"/>
  <c r="AN2753" i="1"/>
  <c r="AL2753" i="1"/>
  <c r="AG2753" i="1"/>
  <c r="Y2753" i="1"/>
  <c r="T2753" i="1"/>
  <c r="H2753" i="1"/>
  <c r="AY2752" i="1"/>
  <c r="AZ2752" i="1" s="1"/>
  <c r="AT2752" i="1"/>
  <c r="AR2752" i="1"/>
  <c r="AS2752" i="1" s="1"/>
  <c r="AP2752" i="1"/>
  <c r="AO2752" i="1"/>
  <c r="AU2752" i="1" s="1"/>
  <c r="AV2752" i="1" s="1"/>
  <c r="AW2752" i="1" s="1"/>
  <c r="AN2752" i="1"/>
  <c r="AQ2752" i="1" s="1"/>
  <c r="AL2752" i="1"/>
  <c r="AG2752" i="1"/>
  <c r="Y2752" i="1"/>
  <c r="T2752" i="1"/>
  <c r="H2752" i="1"/>
  <c r="AY2751" i="1"/>
  <c r="AZ2751" i="1" s="1"/>
  <c r="AT2751" i="1"/>
  <c r="AQ2751" i="1"/>
  <c r="AR2751" i="1" s="1"/>
  <c r="AS2751" i="1" s="1"/>
  <c r="AP2751" i="1"/>
  <c r="AO2751" i="1"/>
  <c r="AU2751" i="1" s="1"/>
  <c r="AN2751" i="1"/>
  <c r="AL2751" i="1"/>
  <c r="AG2751" i="1"/>
  <c r="Y2751" i="1"/>
  <c r="T2751" i="1"/>
  <c r="H2751" i="1"/>
  <c r="U2740" i="1"/>
  <c r="AT2739" i="1"/>
  <c r="AO2739" i="1"/>
  <c r="AM2739" i="1"/>
  <c r="AK2739" i="1"/>
  <c r="AJ2739" i="1"/>
  <c r="AJ2740" i="1" s="1"/>
  <c r="AI2739" i="1"/>
  <c r="AH2739" i="1"/>
  <c r="AF2739" i="1"/>
  <c r="AF2740" i="1" s="1"/>
  <c r="AE2739" i="1"/>
  <c r="AD2739" i="1"/>
  <c r="AC2739" i="1"/>
  <c r="AC2740" i="1" s="1"/>
  <c r="AB2739" i="1"/>
  <c r="AA2739" i="1"/>
  <c r="AA2740" i="1" s="1"/>
  <c r="Z2739" i="1"/>
  <c r="X2739" i="1"/>
  <c r="W2739" i="1"/>
  <c r="V2739" i="1"/>
  <c r="U2739" i="1"/>
  <c r="S2739" i="1"/>
  <c r="R2739" i="1"/>
  <c r="R2740" i="1" s="1"/>
  <c r="Q2739" i="1"/>
  <c r="P2739" i="1"/>
  <c r="O2739" i="1"/>
  <c r="O2740" i="1" s="1"/>
  <c r="N2739" i="1"/>
  <c r="M2739" i="1"/>
  <c r="M2740" i="1" s="1"/>
  <c r="L2739" i="1"/>
  <c r="AY2738" i="1"/>
  <c r="AZ2738" i="1" s="1"/>
  <c r="AU2738" i="1"/>
  <c r="AU2739" i="1" s="1"/>
  <c r="AT2738" i="1"/>
  <c r="AP2738" i="1"/>
  <c r="AP2739" i="1" s="1"/>
  <c r="AO2738" i="1"/>
  <c r="AN2738" i="1"/>
  <c r="AL2738" i="1"/>
  <c r="AG2738" i="1"/>
  <c r="Y2738" i="1"/>
  <c r="T2738" i="1"/>
  <c r="H2738" i="1"/>
  <c r="AM2734" i="1"/>
  <c r="AK2734" i="1"/>
  <c r="AJ2734" i="1"/>
  <c r="AI2734" i="1"/>
  <c r="AI2740" i="1" s="1"/>
  <c r="AH2734" i="1"/>
  <c r="AF2734" i="1"/>
  <c r="AE2734" i="1"/>
  <c r="AD2734" i="1"/>
  <c r="AC2734" i="1"/>
  <c r="AB2734" i="1"/>
  <c r="AB2740" i="1" s="1"/>
  <c r="AA2734" i="1"/>
  <c r="Z2734" i="1"/>
  <c r="X2734" i="1"/>
  <c r="W2734" i="1"/>
  <c r="V2734" i="1"/>
  <c r="U2734" i="1"/>
  <c r="S2734" i="1"/>
  <c r="R2734" i="1"/>
  <c r="Q2734" i="1"/>
  <c r="P2734" i="1"/>
  <c r="O2734" i="1"/>
  <c r="N2734" i="1"/>
  <c r="M2734" i="1"/>
  <c r="L2734" i="1"/>
  <c r="AY2733" i="1"/>
  <c r="AZ2733" i="1" s="1"/>
  <c r="AU2733" i="1"/>
  <c r="AT2733" i="1"/>
  <c r="AP2733" i="1"/>
  <c r="AO2733" i="1"/>
  <c r="AN2733" i="1"/>
  <c r="AQ2733" i="1" s="1"/>
  <c r="AR2733" i="1" s="1"/>
  <c r="AS2733" i="1" s="1"/>
  <c r="AL2733" i="1"/>
  <c r="AG2733" i="1"/>
  <c r="Y2733" i="1"/>
  <c r="T2733" i="1"/>
  <c r="H2733" i="1"/>
  <c r="AY2732" i="1"/>
  <c r="AZ2732" i="1" s="1"/>
  <c r="AU2732" i="1"/>
  <c r="AT2732" i="1"/>
  <c r="AQ2732" i="1"/>
  <c r="AR2732" i="1" s="1"/>
  <c r="AS2732" i="1" s="1"/>
  <c r="AP2732" i="1"/>
  <c r="AO2732" i="1"/>
  <c r="AN2732" i="1"/>
  <c r="AL2732" i="1"/>
  <c r="AG2732" i="1"/>
  <c r="Y2732" i="1"/>
  <c r="T2732" i="1"/>
  <c r="H2732" i="1"/>
  <c r="AY2731" i="1"/>
  <c r="AZ2731" i="1" s="1"/>
  <c r="AU2731" i="1"/>
  <c r="AV2731" i="1" s="1"/>
  <c r="AW2731" i="1" s="1"/>
  <c r="AT2731" i="1"/>
  <c r="AQ2731" i="1"/>
  <c r="AP2731" i="1"/>
  <c r="AO2731" i="1"/>
  <c r="AN2731" i="1"/>
  <c r="AL2731" i="1"/>
  <c r="AG2731" i="1"/>
  <c r="Y2731" i="1"/>
  <c r="T2731" i="1"/>
  <c r="H2731" i="1"/>
  <c r="AY2730" i="1"/>
  <c r="AZ2730" i="1" s="1"/>
  <c r="AU2730" i="1"/>
  <c r="AV2730" i="1" s="1"/>
  <c r="AW2730" i="1" s="1"/>
  <c r="AT2730" i="1"/>
  <c r="AR2730" i="1"/>
  <c r="AS2730" i="1" s="1"/>
  <c r="AP2730" i="1"/>
  <c r="AO2730" i="1"/>
  <c r="AN2730" i="1"/>
  <c r="AQ2730" i="1" s="1"/>
  <c r="AL2730" i="1"/>
  <c r="AG2730" i="1"/>
  <c r="Y2730" i="1"/>
  <c r="T2730" i="1"/>
  <c r="H2730" i="1"/>
  <c r="AZ2729" i="1"/>
  <c r="AY2729" i="1"/>
  <c r="AT2729" i="1"/>
  <c r="AQ2729" i="1"/>
  <c r="AR2729" i="1" s="1"/>
  <c r="AS2729" i="1" s="1"/>
  <c r="AP2729" i="1"/>
  <c r="AO2729" i="1"/>
  <c r="AU2729" i="1" s="1"/>
  <c r="AN2729" i="1"/>
  <c r="AL2729" i="1"/>
  <c r="AG2729" i="1"/>
  <c r="Y2729" i="1"/>
  <c r="T2729" i="1"/>
  <c r="H2729" i="1"/>
  <c r="AZ2728" i="1"/>
  <c r="AY2728" i="1"/>
  <c r="AT2728" i="1"/>
  <c r="AV2728" i="1" s="1"/>
  <c r="AW2728" i="1" s="1"/>
  <c r="AQ2728" i="1"/>
  <c r="AP2728" i="1"/>
  <c r="AO2728" i="1"/>
  <c r="AU2728" i="1" s="1"/>
  <c r="AN2728" i="1"/>
  <c r="AL2728" i="1"/>
  <c r="AG2728" i="1"/>
  <c r="Y2728" i="1"/>
  <c r="T2728" i="1"/>
  <c r="H2728" i="1"/>
  <c r="AZ2727" i="1"/>
  <c r="AY2727" i="1"/>
  <c r="AT2727" i="1"/>
  <c r="AP2727" i="1"/>
  <c r="AO2727" i="1"/>
  <c r="AU2727" i="1" s="1"/>
  <c r="AN2727" i="1"/>
  <c r="AQ2727" i="1" s="1"/>
  <c r="AR2727" i="1" s="1"/>
  <c r="AS2727" i="1" s="1"/>
  <c r="AL2727" i="1"/>
  <c r="AG2727" i="1"/>
  <c r="Y2727" i="1"/>
  <c r="T2727" i="1"/>
  <c r="H2727" i="1"/>
  <c r="AZ2726" i="1"/>
  <c r="AY2726" i="1"/>
  <c r="AV2726" i="1"/>
  <c r="AW2726" i="1" s="1"/>
  <c r="AT2726" i="1"/>
  <c r="AP2726" i="1"/>
  <c r="AR2726" i="1" s="1"/>
  <c r="AS2726" i="1" s="1"/>
  <c r="AO2726" i="1"/>
  <c r="AU2726" i="1" s="1"/>
  <c r="AN2726" i="1"/>
  <c r="AQ2726" i="1" s="1"/>
  <c r="AL2726" i="1"/>
  <c r="AG2726" i="1"/>
  <c r="Y2726" i="1"/>
  <c r="T2726" i="1"/>
  <c r="H2726" i="1"/>
  <c r="AY2725" i="1"/>
  <c r="AZ2725" i="1" s="1"/>
  <c r="AT2725" i="1"/>
  <c r="AQ2725" i="1"/>
  <c r="AR2725" i="1" s="1"/>
  <c r="AS2725" i="1" s="1"/>
  <c r="AP2725" i="1"/>
  <c r="AO2725" i="1"/>
  <c r="AU2725" i="1" s="1"/>
  <c r="AV2725" i="1" s="1"/>
  <c r="AW2725" i="1" s="1"/>
  <c r="AN2725" i="1"/>
  <c r="AL2725" i="1"/>
  <c r="AG2725" i="1"/>
  <c r="Y2725" i="1"/>
  <c r="T2725" i="1"/>
  <c r="H2725" i="1"/>
  <c r="AY2724" i="1"/>
  <c r="AZ2724" i="1" s="1"/>
  <c r="AU2724" i="1"/>
  <c r="AT2724" i="1"/>
  <c r="AP2724" i="1"/>
  <c r="AO2724" i="1"/>
  <c r="AN2724" i="1"/>
  <c r="AQ2724" i="1" s="1"/>
  <c r="AR2724" i="1" s="1"/>
  <c r="AS2724" i="1" s="1"/>
  <c r="AL2724" i="1"/>
  <c r="AG2724" i="1"/>
  <c r="Y2724" i="1"/>
  <c r="T2724" i="1"/>
  <c r="H2724" i="1"/>
  <c r="AZ2723" i="1"/>
  <c r="AY2723" i="1"/>
  <c r="AT2723" i="1"/>
  <c r="AQ2723" i="1"/>
  <c r="AR2723" i="1" s="1"/>
  <c r="AS2723" i="1" s="1"/>
  <c r="AP2723" i="1"/>
  <c r="AO2723" i="1"/>
  <c r="AU2723" i="1" s="1"/>
  <c r="AN2723" i="1"/>
  <c r="AL2723" i="1"/>
  <c r="AG2723" i="1"/>
  <c r="Y2723" i="1"/>
  <c r="T2723" i="1"/>
  <c r="H2723" i="1"/>
  <c r="AY2722" i="1"/>
  <c r="AZ2722" i="1" s="1"/>
  <c r="AT2722" i="1"/>
  <c r="AP2722" i="1"/>
  <c r="AO2722" i="1"/>
  <c r="AU2722" i="1" s="1"/>
  <c r="AV2722" i="1" s="1"/>
  <c r="AW2722" i="1" s="1"/>
  <c r="AN2722" i="1"/>
  <c r="AQ2722" i="1" s="1"/>
  <c r="AL2722" i="1"/>
  <c r="AG2722" i="1"/>
  <c r="Y2722" i="1"/>
  <c r="T2722" i="1"/>
  <c r="H2722" i="1"/>
  <c r="AY2721" i="1"/>
  <c r="AZ2721" i="1" s="1"/>
  <c r="AT2721" i="1"/>
  <c r="AP2721" i="1"/>
  <c r="AO2721" i="1"/>
  <c r="AU2721" i="1" s="1"/>
  <c r="AN2721" i="1"/>
  <c r="AQ2721" i="1" s="1"/>
  <c r="AR2721" i="1" s="1"/>
  <c r="AS2721" i="1" s="1"/>
  <c r="AL2721" i="1"/>
  <c r="AG2721" i="1"/>
  <c r="Y2721" i="1"/>
  <c r="T2721" i="1"/>
  <c r="H2721" i="1"/>
  <c r="AY2720" i="1"/>
  <c r="AZ2720" i="1" s="1"/>
  <c r="AU2720" i="1"/>
  <c r="AT2720" i="1"/>
  <c r="AV2720" i="1" s="1"/>
  <c r="AW2720" i="1" s="1"/>
  <c r="AP2720" i="1"/>
  <c r="AO2720" i="1"/>
  <c r="AN2720" i="1"/>
  <c r="AQ2720" i="1" s="1"/>
  <c r="AR2720" i="1" s="1"/>
  <c r="AS2720" i="1" s="1"/>
  <c r="AL2720" i="1"/>
  <c r="AG2720" i="1"/>
  <c r="Y2720" i="1"/>
  <c r="T2720" i="1"/>
  <c r="H2720" i="1"/>
  <c r="AZ2719" i="1"/>
  <c r="AY2719" i="1"/>
  <c r="AT2719" i="1"/>
  <c r="AQ2719" i="1"/>
  <c r="AR2719" i="1" s="1"/>
  <c r="AS2719" i="1" s="1"/>
  <c r="AP2719" i="1"/>
  <c r="AO2719" i="1"/>
  <c r="AU2719" i="1" s="1"/>
  <c r="AV2719" i="1" s="1"/>
  <c r="AW2719" i="1" s="1"/>
  <c r="AN2719" i="1"/>
  <c r="AL2719" i="1"/>
  <c r="AG2719" i="1"/>
  <c r="Y2719" i="1"/>
  <c r="T2719" i="1"/>
  <c r="H2719" i="1"/>
  <c r="AY2718" i="1"/>
  <c r="AZ2718" i="1" s="1"/>
  <c r="AU2718" i="1"/>
  <c r="AV2718" i="1" s="1"/>
  <c r="AW2718" i="1" s="1"/>
  <c r="AT2718" i="1"/>
  <c r="AP2718" i="1"/>
  <c r="AO2718" i="1"/>
  <c r="AN2718" i="1"/>
  <c r="AQ2718" i="1" s="1"/>
  <c r="AL2718" i="1"/>
  <c r="AG2718" i="1"/>
  <c r="Y2718" i="1"/>
  <c r="T2718" i="1"/>
  <c r="H2718" i="1"/>
  <c r="AY2717" i="1"/>
  <c r="AZ2717" i="1" s="1"/>
  <c r="AT2717" i="1"/>
  <c r="AP2717" i="1"/>
  <c r="AO2717" i="1"/>
  <c r="AU2717" i="1" s="1"/>
  <c r="AN2717" i="1"/>
  <c r="AQ2717" i="1" s="1"/>
  <c r="AL2717" i="1"/>
  <c r="AG2717" i="1"/>
  <c r="Y2717" i="1"/>
  <c r="T2717" i="1"/>
  <c r="H2717" i="1"/>
  <c r="AM2707" i="1"/>
  <c r="AC2707" i="1"/>
  <c r="X2707" i="1"/>
  <c r="R2707" i="1"/>
  <c r="O2707" i="1"/>
  <c r="AM2706" i="1"/>
  <c r="AK2706" i="1"/>
  <c r="AK2707" i="1" s="1"/>
  <c r="AJ2706" i="1"/>
  <c r="AJ2707" i="1" s="1"/>
  <c r="AI2706" i="1"/>
  <c r="AI2707" i="1" s="1"/>
  <c r="AH2706" i="1"/>
  <c r="AH2707" i="1" s="1"/>
  <c r="AF2706" i="1"/>
  <c r="AF2707" i="1" s="1"/>
  <c r="AE2706" i="1"/>
  <c r="AE2707" i="1" s="1"/>
  <c r="AD2706" i="1"/>
  <c r="AD2707" i="1" s="1"/>
  <c r="AC2706" i="1"/>
  <c r="AB2706" i="1"/>
  <c r="AB2707" i="1" s="1"/>
  <c r="AA2706" i="1"/>
  <c r="AA2707" i="1" s="1"/>
  <c r="Z2706" i="1"/>
  <c r="Z2707" i="1" s="1"/>
  <c r="X2706" i="1"/>
  <c r="W2706" i="1"/>
  <c r="W2707" i="1" s="1"/>
  <c r="V2706" i="1"/>
  <c r="V2707" i="1" s="1"/>
  <c r="U2706" i="1"/>
  <c r="U2707" i="1" s="1"/>
  <c r="S2706" i="1"/>
  <c r="S2707" i="1" s="1"/>
  <c r="R2706" i="1"/>
  <c r="Q2706" i="1"/>
  <c r="Q2707" i="1" s="1"/>
  <c r="P2706" i="1"/>
  <c r="P2707" i="1" s="1"/>
  <c r="O2706" i="1"/>
  <c r="N2706" i="1"/>
  <c r="N2707" i="1" s="1"/>
  <c r="M2706" i="1"/>
  <c r="M2707" i="1" s="1"/>
  <c r="L2706" i="1"/>
  <c r="L2707" i="1" s="1"/>
  <c r="AY2705" i="1"/>
  <c r="AZ2705" i="1" s="1"/>
  <c r="AT2705" i="1"/>
  <c r="AP2705" i="1"/>
  <c r="AO2705" i="1"/>
  <c r="AU2705" i="1" s="1"/>
  <c r="AN2705" i="1"/>
  <c r="AQ2705" i="1" s="1"/>
  <c r="AL2705" i="1"/>
  <c r="AG2705" i="1"/>
  <c r="Y2705" i="1"/>
  <c r="T2705" i="1"/>
  <c r="H2705" i="1"/>
  <c r="AZ2704" i="1"/>
  <c r="AY2704" i="1"/>
  <c r="AU2704" i="1"/>
  <c r="AT2704" i="1"/>
  <c r="AQ2704" i="1"/>
  <c r="AR2704" i="1" s="1"/>
  <c r="AS2704" i="1" s="1"/>
  <c r="AP2704" i="1"/>
  <c r="AO2704" i="1"/>
  <c r="AN2704" i="1"/>
  <c r="AL2704" i="1"/>
  <c r="AG2704" i="1"/>
  <c r="Y2704" i="1"/>
  <c r="T2704" i="1"/>
  <c r="H2704" i="1"/>
  <c r="AZ2703" i="1"/>
  <c r="AY2703" i="1"/>
  <c r="AU2703" i="1"/>
  <c r="AV2703" i="1" s="1"/>
  <c r="AW2703" i="1" s="1"/>
  <c r="AT2703" i="1"/>
  <c r="AR2703" i="1"/>
  <c r="AS2703" i="1" s="1"/>
  <c r="AP2703" i="1"/>
  <c r="AO2703" i="1"/>
  <c r="AN2703" i="1"/>
  <c r="AQ2703" i="1" s="1"/>
  <c r="AL2703" i="1"/>
  <c r="AG2703" i="1"/>
  <c r="Y2703" i="1"/>
  <c r="T2703" i="1"/>
  <c r="H2703" i="1"/>
  <c r="AY2702" i="1"/>
  <c r="AZ2702" i="1" s="1"/>
  <c r="AU2702" i="1"/>
  <c r="AV2702" i="1" s="1"/>
  <c r="AW2702" i="1" s="1"/>
  <c r="AT2702" i="1"/>
  <c r="AR2702" i="1"/>
  <c r="AS2702" i="1" s="1"/>
  <c r="AP2702" i="1"/>
  <c r="AO2702" i="1"/>
  <c r="AN2702" i="1"/>
  <c r="AQ2702" i="1" s="1"/>
  <c r="AL2702" i="1"/>
  <c r="AG2702" i="1"/>
  <c r="Y2702" i="1"/>
  <c r="T2702" i="1"/>
  <c r="H2702" i="1"/>
  <c r="AY2701" i="1"/>
  <c r="AZ2701" i="1" s="1"/>
  <c r="AV2701" i="1"/>
  <c r="AW2701" i="1" s="1"/>
  <c r="AT2701" i="1"/>
  <c r="AP2701" i="1"/>
  <c r="AO2701" i="1"/>
  <c r="AU2701" i="1" s="1"/>
  <c r="AN2701" i="1"/>
  <c r="AQ2701" i="1" s="1"/>
  <c r="AL2701" i="1"/>
  <c r="AG2701" i="1"/>
  <c r="Y2701" i="1"/>
  <c r="T2701" i="1"/>
  <c r="H2701" i="1"/>
  <c r="AZ2700" i="1"/>
  <c r="AY2700" i="1"/>
  <c r="AV2700" i="1"/>
  <c r="AW2700" i="1" s="1"/>
  <c r="AU2700" i="1"/>
  <c r="AT2700" i="1"/>
  <c r="AP2700" i="1"/>
  <c r="AO2700" i="1"/>
  <c r="AN2700" i="1"/>
  <c r="AQ2700" i="1" s="1"/>
  <c r="AR2700" i="1" s="1"/>
  <c r="AS2700" i="1" s="1"/>
  <c r="AL2700" i="1"/>
  <c r="AG2700" i="1"/>
  <c r="Y2700" i="1"/>
  <c r="T2700" i="1"/>
  <c r="H2700" i="1"/>
  <c r="AY2699" i="1"/>
  <c r="AZ2699" i="1" s="1"/>
  <c r="AT2699" i="1"/>
  <c r="AR2699" i="1"/>
  <c r="AS2699" i="1" s="1"/>
  <c r="AP2699" i="1"/>
  <c r="AO2699" i="1"/>
  <c r="AU2699" i="1" s="1"/>
  <c r="AN2699" i="1"/>
  <c r="AQ2699" i="1" s="1"/>
  <c r="AL2699" i="1"/>
  <c r="AG2699" i="1"/>
  <c r="Y2699" i="1"/>
  <c r="T2699" i="1"/>
  <c r="H2699" i="1"/>
  <c r="AY2698" i="1"/>
  <c r="AZ2698" i="1" s="1"/>
  <c r="AT2698" i="1"/>
  <c r="AP2698" i="1"/>
  <c r="AO2698" i="1"/>
  <c r="AU2698" i="1" s="1"/>
  <c r="AN2698" i="1"/>
  <c r="AQ2698" i="1" s="1"/>
  <c r="AL2698" i="1"/>
  <c r="AG2698" i="1"/>
  <c r="Y2698" i="1"/>
  <c r="T2698" i="1"/>
  <c r="H2698" i="1"/>
  <c r="AY2697" i="1"/>
  <c r="AZ2697" i="1" s="1"/>
  <c r="AV2697" i="1"/>
  <c r="AW2697" i="1" s="1"/>
  <c r="AT2697" i="1"/>
  <c r="AQ2697" i="1"/>
  <c r="AR2697" i="1" s="1"/>
  <c r="AS2697" i="1" s="1"/>
  <c r="AP2697" i="1"/>
  <c r="AO2697" i="1"/>
  <c r="AU2697" i="1" s="1"/>
  <c r="AN2697" i="1"/>
  <c r="AL2697" i="1"/>
  <c r="AG2697" i="1"/>
  <c r="Y2697" i="1"/>
  <c r="T2697" i="1"/>
  <c r="H2697" i="1"/>
  <c r="AY2696" i="1"/>
  <c r="AZ2696" i="1" s="1"/>
  <c r="AT2696" i="1"/>
  <c r="AQ2696" i="1"/>
  <c r="AR2696" i="1" s="1"/>
  <c r="AS2696" i="1" s="1"/>
  <c r="AP2696" i="1"/>
  <c r="AO2696" i="1"/>
  <c r="AU2696" i="1" s="1"/>
  <c r="AV2696" i="1" s="1"/>
  <c r="AW2696" i="1" s="1"/>
  <c r="AN2696" i="1"/>
  <c r="AL2696" i="1"/>
  <c r="AG2696" i="1"/>
  <c r="Y2696" i="1"/>
  <c r="T2696" i="1"/>
  <c r="H2696" i="1"/>
  <c r="AZ2695" i="1"/>
  <c r="AY2695" i="1"/>
  <c r="AT2695" i="1"/>
  <c r="AP2695" i="1"/>
  <c r="AO2695" i="1"/>
  <c r="AU2695" i="1" s="1"/>
  <c r="AN2695" i="1"/>
  <c r="AQ2695" i="1" s="1"/>
  <c r="AL2695" i="1"/>
  <c r="AG2695" i="1"/>
  <c r="Y2695" i="1"/>
  <c r="T2695" i="1"/>
  <c r="H2695" i="1"/>
  <c r="AZ2694" i="1"/>
  <c r="AY2694" i="1"/>
  <c r="AT2694" i="1"/>
  <c r="AP2694" i="1"/>
  <c r="AO2694" i="1"/>
  <c r="AU2694" i="1" s="1"/>
  <c r="AV2694" i="1" s="1"/>
  <c r="AW2694" i="1" s="1"/>
  <c r="AN2694" i="1"/>
  <c r="AQ2694" i="1" s="1"/>
  <c r="AL2694" i="1"/>
  <c r="AG2694" i="1"/>
  <c r="Y2694" i="1"/>
  <c r="T2694" i="1"/>
  <c r="H2694" i="1"/>
  <c r="AY2693" i="1"/>
  <c r="AZ2693" i="1" s="1"/>
  <c r="AT2693" i="1"/>
  <c r="AP2693" i="1"/>
  <c r="AO2693" i="1"/>
  <c r="AU2693" i="1" s="1"/>
  <c r="AN2693" i="1"/>
  <c r="AQ2693" i="1" s="1"/>
  <c r="AR2693" i="1" s="1"/>
  <c r="AS2693" i="1" s="1"/>
  <c r="AL2693" i="1"/>
  <c r="AG2693" i="1"/>
  <c r="Y2693" i="1"/>
  <c r="T2693" i="1"/>
  <c r="H2693" i="1"/>
  <c r="AZ2692" i="1"/>
  <c r="AY2692" i="1"/>
  <c r="AT2692" i="1"/>
  <c r="AQ2692" i="1"/>
  <c r="AP2692" i="1"/>
  <c r="AO2692" i="1"/>
  <c r="AU2692" i="1" s="1"/>
  <c r="AV2692" i="1" s="1"/>
  <c r="AW2692" i="1" s="1"/>
  <c r="AN2692" i="1"/>
  <c r="AL2692" i="1"/>
  <c r="AG2692" i="1"/>
  <c r="Y2692" i="1"/>
  <c r="T2692" i="1"/>
  <c r="H2692" i="1"/>
  <c r="AZ2691" i="1"/>
  <c r="AY2691" i="1"/>
  <c r="AT2691" i="1"/>
  <c r="AS2691" i="1"/>
  <c r="AP2691" i="1"/>
  <c r="AO2691" i="1"/>
  <c r="AU2691" i="1" s="1"/>
  <c r="AV2691" i="1" s="1"/>
  <c r="AW2691" i="1" s="1"/>
  <c r="AN2691" i="1"/>
  <c r="AQ2691" i="1" s="1"/>
  <c r="AR2691" i="1" s="1"/>
  <c r="AL2691" i="1"/>
  <c r="AG2691" i="1"/>
  <c r="Y2691" i="1"/>
  <c r="T2691" i="1"/>
  <c r="H2691" i="1"/>
  <c r="AY2690" i="1"/>
  <c r="AZ2690" i="1" s="1"/>
  <c r="AT2690" i="1"/>
  <c r="AP2690" i="1"/>
  <c r="AO2690" i="1"/>
  <c r="AU2690" i="1" s="1"/>
  <c r="AV2690" i="1" s="1"/>
  <c r="AW2690" i="1" s="1"/>
  <c r="AN2690" i="1"/>
  <c r="AQ2690" i="1" s="1"/>
  <c r="AR2690" i="1" s="1"/>
  <c r="AS2690" i="1" s="1"/>
  <c r="AL2690" i="1"/>
  <c r="AG2690" i="1"/>
  <c r="Y2690" i="1"/>
  <c r="T2690" i="1"/>
  <c r="H2690" i="1"/>
  <c r="AY2689" i="1"/>
  <c r="AZ2689" i="1" s="1"/>
  <c r="AT2689" i="1"/>
  <c r="AP2689" i="1"/>
  <c r="AO2689" i="1"/>
  <c r="AU2689" i="1" s="1"/>
  <c r="AN2689" i="1"/>
  <c r="AQ2689" i="1" s="1"/>
  <c r="AL2689" i="1"/>
  <c r="AG2689" i="1"/>
  <c r="Y2689" i="1"/>
  <c r="T2689" i="1"/>
  <c r="H2689" i="1"/>
  <c r="AY2688" i="1"/>
  <c r="AZ2688" i="1" s="1"/>
  <c r="AT2688" i="1"/>
  <c r="AP2688" i="1"/>
  <c r="AO2688" i="1"/>
  <c r="AU2688" i="1" s="1"/>
  <c r="AV2688" i="1" s="1"/>
  <c r="AW2688" i="1" s="1"/>
  <c r="AN2688" i="1"/>
  <c r="AQ2688" i="1" s="1"/>
  <c r="AR2688" i="1" s="1"/>
  <c r="AS2688" i="1" s="1"/>
  <c r="AL2688" i="1"/>
  <c r="AG2688" i="1"/>
  <c r="Y2688" i="1"/>
  <c r="T2688" i="1"/>
  <c r="H2688" i="1"/>
  <c r="AY2687" i="1"/>
  <c r="AZ2687" i="1" s="1"/>
  <c r="AT2687" i="1"/>
  <c r="AP2687" i="1"/>
  <c r="AO2687" i="1"/>
  <c r="AU2687" i="1" s="1"/>
  <c r="AN2687" i="1"/>
  <c r="AQ2687" i="1" s="1"/>
  <c r="AR2687" i="1" s="1"/>
  <c r="AS2687" i="1" s="1"/>
  <c r="AL2687" i="1"/>
  <c r="AG2687" i="1"/>
  <c r="Y2687" i="1"/>
  <c r="T2687" i="1"/>
  <c r="H2687" i="1"/>
  <c r="AZ2686" i="1"/>
  <c r="AY2686" i="1"/>
  <c r="AT2686" i="1"/>
  <c r="AP2686" i="1"/>
  <c r="AO2686" i="1"/>
  <c r="AU2686" i="1" s="1"/>
  <c r="AN2686" i="1"/>
  <c r="AQ2686" i="1" s="1"/>
  <c r="AR2686" i="1" s="1"/>
  <c r="AS2686" i="1" s="1"/>
  <c r="AL2686" i="1"/>
  <c r="AG2686" i="1"/>
  <c r="Y2686" i="1"/>
  <c r="T2686" i="1"/>
  <c r="H2686" i="1"/>
  <c r="AY2685" i="1"/>
  <c r="AZ2685" i="1" s="1"/>
  <c r="AT2685" i="1"/>
  <c r="AP2685" i="1"/>
  <c r="AR2685" i="1" s="1"/>
  <c r="AS2685" i="1" s="1"/>
  <c r="AO2685" i="1"/>
  <c r="AU2685" i="1" s="1"/>
  <c r="AN2685" i="1"/>
  <c r="AQ2685" i="1" s="1"/>
  <c r="AL2685" i="1"/>
  <c r="AG2685" i="1"/>
  <c r="Y2685" i="1"/>
  <c r="T2685" i="1"/>
  <c r="H2685" i="1"/>
  <c r="AY2684" i="1"/>
  <c r="AZ2684" i="1" s="1"/>
  <c r="AT2684" i="1"/>
  <c r="AP2684" i="1"/>
  <c r="AO2684" i="1"/>
  <c r="AU2684" i="1" s="1"/>
  <c r="AV2684" i="1" s="1"/>
  <c r="AW2684" i="1" s="1"/>
  <c r="AN2684" i="1"/>
  <c r="AQ2684" i="1" s="1"/>
  <c r="AR2684" i="1" s="1"/>
  <c r="AS2684" i="1" s="1"/>
  <c r="AL2684" i="1"/>
  <c r="AG2684" i="1"/>
  <c r="Y2684" i="1"/>
  <c r="T2684" i="1"/>
  <c r="H2684" i="1"/>
  <c r="AZ2683" i="1"/>
  <c r="AY2683" i="1"/>
  <c r="AT2683" i="1"/>
  <c r="AP2683" i="1"/>
  <c r="AO2683" i="1"/>
  <c r="AU2683" i="1" s="1"/>
  <c r="AV2683" i="1" s="1"/>
  <c r="AW2683" i="1" s="1"/>
  <c r="AN2683" i="1"/>
  <c r="AQ2683" i="1" s="1"/>
  <c r="AR2683" i="1" s="1"/>
  <c r="AS2683" i="1" s="1"/>
  <c r="AL2683" i="1"/>
  <c r="AG2683" i="1"/>
  <c r="Y2683" i="1"/>
  <c r="T2683" i="1"/>
  <c r="H2683" i="1"/>
  <c r="AZ2682" i="1"/>
  <c r="AY2682" i="1"/>
  <c r="AT2682" i="1"/>
  <c r="AP2682" i="1"/>
  <c r="AO2682" i="1"/>
  <c r="AU2682" i="1" s="1"/>
  <c r="AN2682" i="1"/>
  <c r="AQ2682" i="1" s="1"/>
  <c r="AL2682" i="1"/>
  <c r="AG2682" i="1"/>
  <c r="Y2682" i="1"/>
  <c r="T2682" i="1"/>
  <c r="H2682" i="1"/>
  <c r="AY2681" i="1"/>
  <c r="AZ2681" i="1" s="1"/>
  <c r="AT2681" i="1"/>
  <c r="AP2681" i="1"/>
  <c r="AO2681" i="1"/>
  <c r="AU2681" i="1" s="1"/>
  <c r="AV2681" i="1" s="1"/>
  <c r="AW2681" i="1" s="1"/>
  <c r="AN2681" i="1"/>
  <c r="AQ2681" i="1" s="1"/>
  <c r="AL2681" i="1"/>
  <c r="AG2681" i="1"/>
  <c r="Y2681" i="1"/>
  <c r="T2681" i="1"/>
  <c r="H2681" i="1"/>
  <c r="AZ2680" i="1"/>
  <c r="AY2680" i="1"/>
  <c r="AT2680" i="1"/>
  <c r="AP2680" i="1"/>
  <c r="AO2680" i="1"/>
  <c r="AU2680" i="1" s="1"/>
  <c r="AV2680" i="1" s="1"/>
  <c r="AW2680" i="1" s="1"/>
  <c r="AN2680" i="1"/>
  <c r="AQ2680" i="1" s="1"/>
  <c r="AR2680" i="1" s="1"/>
  <c r="AS2680" i="1" s="1"/>
  <c r="AL2680" i="1"/>
  <c r="AG2680" i="1"/>
  <c r="Y2680" i="1"/>
  <c r="T2680" i="1"/>
  <c r="H2680" i="1"/>
  <c r="AZ2679" i="1"/>
  <c r="AY2679" i="1"/>
  <c r="AT2679" i="1"/>
  <c r="AP2679" i="1"/>
  <c r="AO2679" i="1"/>
  <c r="AU2679" i="1" s="1"/>
  <c r="AN2679" i="1"/>
  <c r="AL2679" i="1"/>
  <c r="AG2679" i="1"/>
  <c r="Y2679" i="1"/>
  <c r="T2679" i="1"/>
  <c r="H2679" i="1"/>
  <c r="AM2673" i="1"/>
  <c r="AK2673" i="1"/>
  <c r="AJ2673" i="1"/>
  <c r="AI2673" i="1"/>
  <c r="AH2673" i="1"/>
  <c r="AF2673" i="1"/>
  <c r="AE2673" i="1"/>
  <c r="AD2673" i="1"/>
  <c r="AC2673" i="1"/>
  <c r="AB2673" i="1"/>
  <c r="AA2673" i="1"/>
  <c r="Z2673" i="1"/>
  <c r="X2673" i="1"/>
  <c r="W2673" i="1"/>
  <c r="V2673" i="1"/>
  <c r="U2673" i="1"/>
  <c r="S2673" i="1"/>
  <c r="R2673" i="1"/>
  <c r="Q2673" i="1"/>
  <c r="P2673" i="1"/>
  <c r="O2673" i="1"/>
  <c r="N2673" i="1"/>
  <c r="M2673" i="1"/>
  <c r="L2673" i="1"/>
  <c r="AF2668" i="1"/>
  <c r="R2668" i="1"/>
  <c r="AM2667" i="1"/>
  <c r="AK2667" i="1"/>
  <c r="AJ2667" i="1"/>
  <c r="AI2667" i="1"/>
  <c r="AH2667" i="1"/>
  <c r="AF2667" i="1"/>
  <c r="AE2667" i="1"/>
  <c r="AE2668" i="1" s="1"/>
  <c r="AD2667" i="1"/>
  <c r="AC2667" i="1"/>
  <c r="AB2667" i="1"/>
  <c r="AA2667" i="1"/>
  <c r="Z2667" i="1"/>
  <c r="X2667" i="1"/>
  <c r="W2667" i="1"/>
  <c r="V2667" i="1"/>
  <c r="U2667" i="1"/>
  <c r="S2667" i="1"/>
  <c r="R2667" i="1"/>
  <c r="Q2667" i="1"/>
  <c r="P2667" i="1"/>
  <c r="O2667" i="1"/>
  <c r="N2667" i="1"/>
  <c r="M2667" i="1"/>
  <c r="L2667" i="1"/>
  <c r="AY2666" i="1"/>
  <c r="AZ2666" i="1" s="1"/>
  <c r="AT2666" i="1"/>
  <c r="AQ2666" i="1"/>
  <c r="AR2666" i="1" s="1"/>
  <c r="AS2666" i="1" s="1"/>
  <c r="AP2666" i="1"/>
  <c r="AO2666" i="1"/>
  <c r="AU2666" i="1" s="1"/>
  <c r="AN2666" i="1"/>
  <c r="AL2666" i="1"/>
  <c r="AG2666" i="1"/>
  <c r="Y2666" i="1"/>
  <c r="T2666" i="1"/>
  <c r="H2666" i="1"/>
  <c r="AY2665" i="1"/>
  <c r="AZ2665" i="1" s="1"/>
  <c r="AV2665" i="1"/>
  <c r="AW2665" i="1" s="1"/>
  <c r="AT2665" i="1"/>
  <c r="AQ2665" i="1"/>
  <c r="AR2665" i="1" s="1"/>
  <c r="AS2665" i="1" s="1"/>
  <c r="AP2665" i="1"/>
  <c r="AO2665" i="1"/>
  <c r="AU2665" i="1" s="1"/>
  <c r="AN2665" i="1"/>
  <c r="AL2665" i="1"/>
  <c r="AG2665" i="1"/>
  <c r="Y2665" i="1"/>
  <c r="T2665" i="1"/>
  <c r="H2665" i="1"/>
  <c r="AZ2664" i="1"/>
  <c r="AY2664" i="1"/>
  <c r="AT2664" i="1"/>
  <c r="AQ2664" i="1"/>
  <c r="AP2664" i="1"/>
  <c r="AO2664" i="1"/>
  <c r="AU2664" i="1" s="1"/>
  <c r="AV2664" i="1" s="1"/>
  <c r="AW2664" i="1" s="1"/>
  <c r="AN2664" i="1"/>
  <c r="AL2664" i="1"/>
  <c r="AG2664" i="1"/>
  <c r="Y2664" i="1"/>
  <c r="T2664" i="1"/>
  <c r="H2664" i="1"/>
  <c r="AZ2663" i="1"/>
  <c r="AY2663" i="1"/>
  <c r="AT2663" i="1"/>
  <c r="AQ2663" i="1"/>
  <c r="AP2663" i="1"/>
  <c r="AO2663" i="1"/>
  <c r="AO2667" i="1" s="1"/>
  <c r="AN2663" i="1"/>
  <c r="AL2663" i="1"/>
  <c r="AG2663" i="1"/>
  <c r="Y2663" i="1"/>
  <c r="T2663" i="1"/>
  <c r="H2663" i="1"/>
  <c r="AZ2662" i="1"/>
  <c r="AY2662" i="1"/>
  <c r="AU2662" i="1"/>
  <c r="AV2662" i="1" s="1"/>
  <c r="AW2662" i="1" s="1"/>
  <c r="AT2662" i="1"/>
  <c r="AQ2662" i="1"/>
  <c r="AP2662" i="1"/>
  <c r="AO2662" i="1"/>
  <c r="AN2662" i="1"/>
  <c r="AL2662" i="1"/>
  <c r="AG2662" i="1"/>
  <c r="Y2662" i="1"/>
  <c r="T2662" i="1"/>
  <c r="H2662" i="1"/>
  <c r="AY2661" i="1"/>
  <c r="AZ2661" i="1" s="1"/>
  <c r="AV2661" i="1"/>
  <c r="AW2661" i="1" s="1"/>
  <c r="AT2661" i="1"/>
  <c r="AP2661" i="1"/>
  <c r="AP2667" i="1" s="1"/>
  <c r="AO2661" i="1"/>
  <c r="AU2661" i="1" s="1"/>
  <c r="AN2661" i="1"/>
  <c r="AL2661" i="1"/>
  <c r="AG2661" i="1"/>
  <c r="Y2661" i="1"/>
  <c r="T2661" i="1"/>
  <c r="H2661" i="1"/>
  <c r="AM2657" i="1"/>
  <c r="AK2657" i="1"/>
  <c r="AJ2657" i="1"/>
  <c r="AJ2668" i="1" s="1"/>
  <c r="AI2657" i="1"/>
  <c r="AH2657" i="1"/>
  <c r="AH2668" i="1" s="1"/>
  <c r="AF2657" i="1"/>
  <c r="AE2657" i="1"/>
  <c r="AD2657" i="1"/>
  <c r="AD2668" i="1" s="1"/>
  <c r="AC2657" i="1"/>
  <c r="AB2657" i="1"/>
  <c r="AA2657" i="1"/>
  <c r="Z2657" i="1"/>
  <c r="Z2668" i="1" s="1"/>
  <c r="X2657" i="1"/>
  <c r="W2657" i="1"/>
  <c r="W2668" i="1" s="1"/>
  <c r="V2657" i="1"/>
  <c r="V2668" i="1" s="1"/>
  <c r="U2657" i="1"/>
  <c r="S2657" i="1"/>
  <c r="S2668" i="1" s="1"/>
  <c r="R2657" i="1"/>
  <c r="Q2657" i="1"/>
  <c r="P2657" i="1"/>
  <c r="P2668" i="1" s="1"/>
  <c r="O2657" i="1"/>
  <c r="O2668" i="1" s="1"/>
  <c r="N2657" i="1"/>
  <c r="M2657" i="1"/>
  <c r="L2657" i="1"/>
  <c r="L2668" i="1" s="1"/>
  <c r="AY2656" i="1"/>
  <c r="AZ2656" i="1" s="1"/>
  <c r="AT2656" i="1"/>
  <c r="AQ2656" i="1"/>
  <c r="AP2656" i="1"/>
  <c r="AO2656" i="1"/>
  <c r="AU2656" i="1" s="1"/>
  <c r="AV2656" i="1" s="1"/>
  <c r="AW2656" i="1" s="1"/>
  <c r="AN2656" i="1"/>
  <c r="AL2656" i="1"/>
  <c r="AG2656" i="1"/>
  <c r="Y2656" i="1"/>
  <c r="T2656" i="1"/>
  <c r="H2656" i="1"/>
  <c r="AY2655" i="1"/>
  <c r="AZ2655" i="1" s="1"/>
  <c r="AT2655" i="1"/>
  <c r="AS2655" i="1"/>
  <c r="AR2655" i="1"/>
  <c r="AP2655" i="1"/>
  <c r="AO2655" i="1"/>
  <c r="AU2655" i="1" s="1"/>
  <c r="AV2655" i="1" s="1"/>
  <c r="AW2655" i="1" s="1"/>
  <c r="AN2655" i="1"/>
  <c r="AQ2655" i="1" s="1"/>
  <c r="AL2655" i="1"/>
  <c r="AG2655" i="1"/>
  <c r="Y2655" i="1"/>
  <c r="T2655" i="1"/>
  <c r="H2655" i="1"/>
  <c r="AY2654" i="1"/>
  <c r="AZ2654" i="1" s="1"/>
  <c r="AU2654" i="1"/>
  <c r="AT2654" i="1"/>
  <c r="AP2654" i="1"/>
  <c r="AO2654" i="1"/>
  <c r="AN2654" i="1"/>
  <c r="AQ2654" i="1" s="1"/>
  <c r="AR2654" i="1" s="1"/>
  <c r="AS2654" i="1" s="1"/>
  <c r="AL2654" i="1"/>
  <c r="AG2654" i="1"/>
  <c r="Y2654" i="1"/>
  <c r="T2654" i="1"/>
  <c r="H2654" i="1"/>
  <c r="AZ2653" i="1"/>
  <c r="AY2653" i="1"/>
  <c r="AU2653" i="1"/>
  <c r="AT2653" i="1"/>
  <c r="AV2653" i="1" s="1"/>
  <c r="AW2653" i="1" s="1"/>
  <c r="AP2653" i="1"/>
  <c r="AO2653" i="1"/>
  <c r="AN2653" i="1"/>
  <c r="AQ2653" i="1" s="1"/>
  <c r="AR2653" i="1" s="1"/>
  <c r="AS2653" i="1" s="1"/>
  <c r="AL2653" i="1"/>
  <c r="AG2653" i="1"/>
  <c r="Y2653" i="1"/>
  <c r="T2653" i="1"/>
  <c r="H2653" i="1"/>
  <c r="AY2652" i="1"/>
  <c r="AZ2652" i="1" s="1"/>
  <c r="AT2652" i="1"/>
  <c r="AR2652" i="1"/>
  <c r="AS2652" i="1" s="1"/>
  <c r="AQ2652" i="1"/>
  <c r="AP2652" i="1"/>
  <c r="AO2652" i="1"/>
  <c r="AU2652" i="1" s="1"/>
  <c r="AV2652" i="1" s="1"/>
  <c r="AW2652" i="1" s="1"/>
  <c r="AN2652" i="1"/>
  <c r="AL2652" i="1"/>
  <c r="AG2652" i="1"/>
  <c r="Y2652" i="1"/>
  <c r="T2652" i="1"/>
  <c r="H2652" i="1"/>
  <c r="AY2651" i="1"/>
  <c r="AZ2651" i="1" s="1"/>
  <c r="AV2651" i="1"/>
  <c r="AW2651" i="1" s="1"/>
  <c r="AT2651" i="1"/>
  <c r="AP2651" i="1"/>
  <c r="AO2651" i="1"/>
  <c r="AU2651" i="1" s="1"/>
  <c r="AN2651" i="1"/>
  <c r="AQ2651" i="1" s="1"/>
  <c r="AL2651" i="1"/>
  <c r="AG2651" i="1"/>
  <c r="Y2651" i="1"/>
  <c r="T2651" i="1"/>
  <c r="H2651" i="1"/>
  <c r="AY2650" i="1"/>
  <c r="AZ2650" i="1" s="1"/>
  <c r="AV2650" i="1"/>
  <c r="AW2650" i="1" s="1"/>
  <c r="AT2650" i="1"/>
  <c r="AP2650" i="1"/>
  <c r="AO2650" i="1"/>
  <c r="AU2650" i="1" s="1"/>
  <c r="AN2650" i="1"/>
  <c r="AQ2650" i="1" s="1"/>
  <c r="AL2650" i="1"/>
  <c r="AG2650" i="1"/>
  <c r="Y2650" i="1"/>
  <c r="T2650" i="1"/>
  <c r="H2650" i="1"/>
  <c r="AY2649" i="1"/>
  <c r="AZ2649" i="1" s="1"/>
  <c r="AT2649" i="1"/>
  <c r="AP2649" i="1"/>
  <c r="AO2649" i="1"/>
  <c r="AU2649" i="1" s="1"/>
  <c r="AV2649" i="1" s="1"/>
  <c r="AW2649" i="1" s="1"/>
  <c r="AN2649" i="1"/>
  <c r="AQ2649" i="1" s="1"/>
  <c r="AR2649" i="1" s="1"/>
  <c r="AS2649" i="1" s="1"/>
  <c r="AL2649" i="1"/>
  <c r="AG2649" i="1"/>
  <c r="Y2649" i="1"/>
  <c r="T2649" i="1"/>
  <c r="H2649" i="1"/>
  <c r="AZ2648" i="1"/>
  <c r="AY2648" i="1"/>
  <c r="AT2648" i="1"/>
  <c r="AQ2648" i="1"/>
  <c r="AR2648" i="1" s="1"/>
  <c r="AS2648" i="1" s="1"/>
  <c r="AP2648" i="1"/>
  <c r="AO2648" i="1"/>
  <c r="AU2648" i="1" s="1"/>
  <c r="AN2648" i="1"/>
  <c r="AL2648" i="1"/>
  <c r="AG2648" i="1"/>
  <c r="Y2648" i="1"/>
  <c r="T2648" i="1"/>
  <c r="H2648" i="1"/>
  <c r="AY2647" i="1"/>
  <c r="AZ2647" i="1" s="1"/>
  <c r="AT2647" i="1"/>
  <c r="AP2647" i="1"/>
  <c r="AO2647" i="1"/>
  <c r="AU2647" i="1" s="1"/>
  <c r="AN2647" i="1"/>
  <c r="AQ2647" i="1" s="1"/>
  <c r="AL2647" i="1"/>
  <c r="AG2647" i="1"/>
  <c r="Y2647" i="1"/>
  <c r="T2647" i="1"/>
  <c r="H2647" i="1"/>
  <c r="AZ2646" i="1"/>
  <c r="AY2646" i="1"/>
  <c r="AT2646" i="1"/>
  <c r="AP2646" i="1"/>
  <c r="AR2646" i="1" s="1"/>
  <c r="AS2646" i="1" s="1"/>
  <c r="AO2646" i="1"/>
  <c r="AU2646" i="1" s="1"/>
  <c r="AV2646" i="1" s="1"/>
  <c r="AW2646" i="1" s="1"/>
  <c r="AN2646" i="1"/>
  <c r="AQ2646" i="1" s="1"/>
  <c r="AL2646" i="1"/>
  <c r="AG2646" i="1"/>
  <c r="Y2646" i="1"/>
  <c r="T2646" i="1"/>
  <c r="H2646" i="1"/>
  <c r="AY2645" i="1"/>
  <c r="AZ2645" i="1" s="1"/>
  <c r="AT2645" i="1"/>
  <c r="AP2645" i="1"/>
  <c r="AO2645" i="1"/>
  <c r="AU2645" i="1" s="1"/>
  <c r="AN2645" i="1"/>
  <c r="AQ2645" i="1" s="1"/>
  <c r="AR2645" i="1" s="1"/>
  <c r="AS2645" i="1" s="1"/>
  <c r="AL2645" i="1"/>
  <c r="AG2645" i="1"/>
  <c r="Y2645" i="1"/>
  <c r="T2645" i="1"/>
  <c r="H2645" i="1"/>
  <c r="AZ2644" i="1"/>
  <c r="AY2644" i="1"/>
  <c r="AU2644" i="1"/>
  <c r="AT2644" i="1"/>
  <c r="AP2644" i="1"/>
  <c r="AO2644" i="1"/>
  <c r="AN2644" i="1"/>
  <c r="AL2644" i="1"/>
  <c r="AG2644" i="1"/>
  <c r="Y2644" i="1"/>
  <c r="T2644" i="1"/>
  <c r="H2644" i="1"/>
  <c r="AZ2643" i="1"/>
  <c r="AY2643" i="1"/>
  <c r="AT2643" i="1"/>
  <c r="AP2643" i="1"/>
  <c r="AO2643" i="1"/>
  <c r="AU2643" i="1" s="1"/>
  <c r="AN2643" i="1"/>
  <c r="AQ2643" i="1" s="1"/>
  <c r="AL2643" i="1"/>
  <c r="AG2643" i="1"/>
  <c r="Y2643" i="1"/>
  <c r="T2643" i="1"/>
  <c r="H2643" i="1"/>
  <c r="AY2642" i="1"/>
  <c r="AZ2642" i="1" s="1"/>
  <c r="AU2642" i="1"/>
  <c r="AV2642" i="1" s="1"/>
  <c r="AW2642" i="1" s="1"/>
  <c r="AT2642" i="1"/>
  <c r="AR2642" i="1"/>
  <c r="AS2642" i="1" s="1"/>
  <c r="AP2642" i="1"/>
  <c r="AO2642" i="1"/>
  <c r="AN2642" i="1"/>
  <c r="AQ2642" i="1" s="1"/>
  <c r="AL2642" i="1"/>
  <c r="AG2642" i="1"/>
  <c r="Y2642" i="1"/>
  <c r="T2642" i="1"/>
  <c r="H2642" i="1"/>
  <c r="Q2631" i="1"/>
  <c r="P2631" i="1"/>
  <c r="AM2630" i="1"/>
  <c r="AK2630" i="1"/>
  <c r="AK2631" i="1" s="1"/>
  <c r="AJ2630" i="1"/>
  <c r="AI2630" i="1"/>
  <c r="AI2631" i="1" s="1"/>
  <c r="AH2630" i="1"/>
  <c r="AF2630" i="1"/>
  <c r="AE2630" i="1"/>
  <c r="AD2630" i="1"/>
  <c r="AC2630" i="1"/>
  <c r="AB2630" i="1"/>
  <c r="AA2630" i="1"/>
  <c r="AA2631" i="1" s="1"/>
  <c r="Z2630" i="1"/>
  <c r="X2630" i="1"/>
  <c r="W2630" i="1"/>
  <c r="W2631" i="1" s="1"/>
  <c r="V2630" i="1"/>
  <c r="U2630" i="1"/>
  <c r="U2631" i="1" s="1"/>
  <c r="S2630" i="1"/>
  <c r="R2630" i="1"/>
  <c r="Q2630" i="1"/>
  <c r="P2630" i="1"/>
  <c r="O2630" i="1"/>
  <c r="N2630" i="1"/>
  <c r="M2630" i="1"/>
  <c r="M2631" i="1" s="1"/>
  <c r="L2630" i="1"/>
  <c r="AY2629" i="1"/>
  <c r="AZ2629" i="1" s="1"/>
  <c r="AU2629" i="1"/>
  <c r="AT2629" i="1"/>
  <c r="AQ2629" i="1"/>
  <c r="AP2629" i="1"/>
  <c r="AO2629" i="1"/>
  <c r="AN2629" i="1"/>
  <c r="AL2629" i="1"/>
  <c r="AG2629" i="1"/>
  <c r="Y2629" i="1"/>
  <c r="T2629" i="1"/>
  <c r="H2629" i="1"/>
  <c r="AY2628" i="1"/>
  <c r="AZ2628" i="1" s="1"/>
  <c r="AU2628" i="1"/>
  <c r="AT2628" i="1"/>
  <c r="AP2628" i="1"/>
  <c r="AP2630" i="1" s="1"/>
  <c r="AO2628" i="1"/>
  <c r="AN2628" i="1"/>
  <c r="AQ2628" i="1" s="1"/>
  <c r="AL2628" i="1"/>
  <c r="AG2628" i="1"/>
  <c r="Y2628" i="1"/>
  <c r="T2628" i="1"/>
  <c r="H2628" i="1"/>
  <c r="AY2627" i="1"/>
  <c r="AZ2627" i="1" s="1"/>
  <c r="AT2627" i="1"/>
  <c r="AQ2627" i="1"/>
  <c r="AP2627" i="1"/>
  <c r="AO2627" i="1"/>
  <c r="AU2627" i="1" s="1"/>
  <c r="AN2627" i="1"/>
  <c r="AL2627" i="1"/>
  <c r="AG2627" i="1"/>
  <c r="Y2627" i="1"/>
  <c r="T2627" i="1"/>
  <c r="H2627" i="1"/>
  <c r="AY2626" i="1"/>
  <c r="AZ2626" i="1" s="1"/>
  <c r="AU2626" i="1"/>
  <c r="AV2626" i="1" s="1"/>
  <c r="AW2626" i="1" s="1"/>
  <c r="AT2626" i="1"/>
  <c r="AP2626" i="1"/>
  <c r="AO2626" i="1"/>
  <c r="AN2626" i="1"/>
  <c r="AQ2626" i="1" s="1"/>
  <c r="AL2626" i="1"/>
  <c r="AG2626" i="1"/>
  <c r="Y2626" i="1"/>
  <c r="T2626" i="1"/>
  <c r="H2626" i="1"/>
  <c r="AY2625" i="1"/>
  <c r="AZ2625" i="1" s="1"/>
  <c r="AT2625" i="1"/>
  <c r="AP2625" i="1"/>
  <c r="AO2625" i="1"/>
  <c r="AU2625" i="1" s="1"/>
  <c r="AV2625" i="1" s="1"/>
  <c r="AW2625" i="1" s="1"/>
  <c r="AN2625" i="1"/>
  <c r="AQ2625" i="1" s="1"/>
  <c r="AL2625" i="1"/>
  <c r="AG2625" i="1"/>
  <c r="Y2625" i="1"/>
  <c r="T2625" i="1"/>
  <c r="H2625" i="1"/>
  <c r="AZ2624" i="1"/>
  <c r="AY2624" i="1"/>
  <c r="AV2624" i="1"/>
  <c r="AW2624" i="1" s="1"/>
  <c r="AT2624" i="1"/>
  <c r="AP2624" i="1"/>
  <c r="AO2624" i="1"/>
  <c r="AU2624" i="1" s="1"/>
  <c r="AN2624" i="1"/>
  <c r="AQ2624" i="1" s="1"/>
  <c r="AL2624" i="1"/>
  <c r="AG2624" i="1"/>
  <c r="Y2624" i="1"/>
  <c r="T2624" i="1"/>
  <c r="H2624" i="1"/>
  <c r="AM2620" i="1"/>
  <c r="AK2620" i="1"/>
  <c r="AJ2620" i="1"/>
  <c r="AJ2631" i="1" s="1"/>
  <c r="AI2620" i="1"/>
  <c r="AH2620" i="1"/>
  <c r="AF2620" i="1"/>
  <c r="AF2631" i="1" s="1"/>
  <c r="AE2620" i="1"/>
  <c r="AD2620" i="1"/>
  <c r="AC2620" i="1"/>
  <c r="AB2620" i="1"/>
  <c r="AA2620" i="1"/>
  <c r="Z2620" i="1"/>
  <c r="Z2631" i="1" s="1"/>
  <c r="X2620" i="1"/>
  <c r="W2620" i="1"/>
  <c r="V2620" i="1"/>
  <c r="V2631" i="1" s="1"/>
  <c r="U2620" i="1"/>
  <c r="S2620" i="1"/>
  <c r="R2620" i="1"/>
  <c r="R2631" i="1" s="1"/>
  <c r="Q2620" i="1"/>
  <c r="P2620" i="1"/>
  <c r="O2620" i="1"/>
  <c r="N2620" i="1"/>
  <c r="M2620" i="1"/>
  <c r="L2620" i="1"/>
  <c r="L2631" i="1" s="1"/>
  <c r="AZ2619" i="1"/>
  <c r="AY2619" i="1"/>
  <c r="AU2619" i="1"/>
  <c r="AT2619" i="1"/>
  <c r="AQ2619" i="1"/>
  <c r="AP2619" i="1"/>
  <c r="AO2619" i="1"/>
  <c r="AN2619" i="1"/>
  <c r="AL2619" i="1"/>
  <c r="AG2619" i="1"/>
  <c r="Y2619" i="1"/>
  <c r="T2619" i="1"/>
  <c r="H2619" i="1"/>
  <c r="AY2618" i="1"/>
  <c r="AZ2618" i="1" s="1"/>
  <c r="AV2618" i="1"/>
  <c r="AW2618" i="1" s="1"/>
  <c r="AT2618" i="1"/>
  <c r="AP2618" i="1"/>
  <c r="AO2618" i="1"/>
  <c r="AU2618" i="1" s="1"/>
  <c r="AN2618" i="1"/>
  <c r="AQ2618" i="1" s="1"/>
  <c r="AL2618" i="1"/>
  <c r="AG2618" i="1"/>
  <c r="Y2618" i="1"/>
  <c r="T2618" i="1"/>
  <c r="H2618" i="1"/>
  <c r="AY2617" i="1"/>
  <c r="AZ2617" i="1" s="1"/>
  <c r="AT2617" i="1"/>
  <c r="AQ2617" i="1"/>
  <c r="AR2617" i="1" s="1"/>
  <c r="AS2617" i="1" s="1"/>
  <c r="AP2617" i="1"/>
  <c r="AO2617" i="1"/>
  <c r="AU2617" i="1" s="1"/>
  <c r="AN2617" i="1"/>
  <c r="AL2617" i="1"/>
  <c r="AG2617" i="1"/>
  <c r="Y2617" i="1"/>
  <c r="T2617" i="1"/>
  <c r="H2617" i="1"/>
  <c r="AY2616" i="1"/>
  <c r="AZ2616" i="1" s="1"/>
  <c r="AT2616" i="1"/>
  <c r="AP2616" i="1"/>
  <c r="AO2616" i="1"/>
  <c r="AU2616" i="1" s="1"/>
  <c r="AN2616" i="1"/>
  <c r="AQ2616" i="1" s="1"/>
  <c r="AL2616" i="1"/>
  <c r="AG2616" i="1"/>
  <c r="Y2616" i="1"/>
  <c r="T2616" i="1"/>
  <c r="H2616" i="1"/>
  <c r="AY2615" i="1"/>
  <c r="AZ2615" i="1" s="1"/>
  <c r="AT2615" i="1"/>
  <c r="AP2615" i="1"/>
  <c r="AO2615" i="1"/>
  <c r="AU2615" i="1" s="1"/>
  <c r="AN2615" i="1"/>
  <c r="AQ2615" i="1" s="1"/>
  <c r="AR2615" i="1" s="1"/>
  <c r="AS2615" i="1" s="1"/>
  <c r="AL2615" i="1"/>
  <c r="AG2615" i="1"/>
  <c r="Y2615" i="1"/>
  <c r="T2615" i="1"/>
  <c r="H2615" i="1"/>
  <c r="AY2614" i="1"/>
  <c r="AZ2614" i="1" s="1"/>
  <c r="AT2614" i="1"/>
  <c r="AP2614" i="1"/>
  <c r="AO2614" i="1"/>
  <c r="AU2614" i="1" s="1"/>
  <c r="AN2614" i="1"/>
  <c r="AQ2614" i="1" s="1"/>
  <c r="AR2614" i="1" s="1"/>
  <c r="AS2614" i="1" s="1"/>
  <c r="AL2614" i="1"/>
  <c r="AG2614" i="1"/>
  <c r="Y2614" i="1"/>
  <c r="T2614" i="1"/>
  <c r="H2614" i="1"/>
  <c r="AZ2613" i="1"/>
  <c r="AY2613" i="1"/>
  <c r="AT2613" i="1"/>
  <c r="AP2613" i="1"/>
  <c r="AO2613" i="1"/>
  <c r="AU2613" i="1" s="1"/>
  <c r="AV2613" i="1" s="1"/>
  <c r="AW2613" i="1" s="1"/>
  <c r="AN2613" i="1"/>
  <c r="AQ2613" i="1" s="1"/>
  <c r="AR2613" i="1" s="1"/>
  <c r="AS2613" i="1" s="1"/>
  <c r="AL2613" i="1"/>
  <c r="AG2613" i="1"/>
  <c r="Y2613" i="1"/>
  <c r="T2613" i="1"/>
  <c r="H2613" i="1"/>
  <c r="AY2612" i="1"/>
  <c r="AZ2612" i="1" s="1"/>
  <c r="AT2612" i="1"/>
  <c r="AP2612" i="1"/>
  <c r="AR2612" i="1" s="1"/>
  <c r="AS2612" i="1" s="1"/>
  <c r="AO2612" i="1"/>
  <c r="AU2612" i="1" s="1"/>
  <c r="AN2612" i="1"/>
  <c r="AQ2612" i="1" s="1"/>
  <c r="AL2612" i="1"/>
  <c r="AG2612" i="1"/>
  <c r="Y2612" i="1"/>
  <c r="T2612" i="1"/>
  <c r="H2612" i="1"/>
  <c r="AY2611" i="1"/>
  <c r="AZ2611" i="1" s="1"/>
  <c r="AT2611" i="1"/>
  <c r="AP2611" i="1"/>
  <c r="AO2611" i="1"/>
  <c r="AU2611" i="1" s="1"/>
  <c r="AN2611" i="1"/>
  <c r="AQ2611" i="1" s="1"/>
  <c r="AL2611" i="1"/>
  <c r="AG2611" i="1"/>
  <c r="Y2611" i="1"/>
  <c r="T2611" i="1"/>
  <c r="H2611" i="1"/>
  <c r="AZ2610" i="1"/>
  <c r="AY2610" i="1"/>
  <c r="AU2610" i="1"/>
  <c r="AV2610" i="1" s="1"/>
  <c r="AW2610" i="1" s="1"/>
  <c r="AT2610" i="1"/>
  <c r="AP2610" i="1"/>
  <c r="AO2610" i="1"/>
  <c r="AN2610" i="1"/>
  <c r="AQ2610" i="1" s="1"/>
  <c r="AL2610" i="1"/>
  <c r="AG2610" i="1"/>
  <c r="Y2610" i="1"/>
  <c r="T2610" i="1"/>
  <c r="H2610" i="1"/>
  <c r="AY2609" i="1"/>
  <c r="AZ2609" i="1" s="1"/>
  <c r="AT2609" i="1"/>
  <c r="AP2609" i="1"/>
  <c r="AO2609" i="1"/>
  <c r="AU2609" i="1" s="1"/>
  <c r="AN2609" i="1"/>
  <c r="AQ2609" i="1" s="1"/>
  <c r="AL2609" i="1"/>
  <c r="AG2609" i="1"/>
  <c r="Y2609" i="1"/>
  <c r="T2609" i="1"/>
  <c r="H2609" i="1"/>
  <c r="AY2608" i="1"/>
  <c r="AZ2608" i="1" s="1"/>
  <c r="AU2608" i="1"/>
  <c r="AT2608" i="1"/>
  <c r="AP2608" i="1"/>
  <c r="AO2608" i="1"/>
  <c r="AN2608" i="1"/>
  <c r="AQ2608" i="1" s="1"/>
  <c r="AL2608" i="1"/>
  <c r="AG2608" i="1"/>
  <c r="Y2608" i="1"/>
  <c r="T2608" i="1"/>
  <c r="H2608" i="1"/>
  <c r="AY2607" i="1"/>
  <c r="AZ2607" i="1" s="1"/>
  <c r="AU2607" i="1"/>
  <c r="AT2607" i="1"/>
  <c r="AP2607" i="1"/>
  <c r="AO2607" i="1"/>
  <c r="AN2607" i="1"/>
  <c r="AQ2607" i="1" s="1"/>
  <c r="AR2607" i="1" s="1"/>
  <c r="AS2607" i="1" s="1"/>
  <c r="AL2607" i="1"/>
  <c r="AG2607" i="1"/>
  <c r="Y2607" i="1"/>
  <c r="T2607" i="1"/>
  <c r="H2607" i="1"/>
  <c r="AY2606" i="1"/>
  <c r="AZ2606" i="1" s="1"/>
  <c r="AU2606" i="1"/>
  <c r="AV2606" i="1" s="1"/>
  <c r="AW2606" i="1" s="1"/>
  <c r="AT2606" i="1"/>
  <c r="AP2606" i="1"/>
  <c r="AO2606" i="1"/>
  <c r="AN2606" i="1"/>
  <c r="AQ2606" i="1" s="1"/>
  <c r="AL2606" i="1"/>
  <c r="AG2606" i="1"/>
  <c r="Y2606" i="1"/>
  <c r="T2606" i="1"/>
  <c r="H2606" i="1"/>
  <c r="AY2605" i="1"/>
  <c r="AZ2605" i="1" s="1"/>
  <c r="AU2605" i="1"/>
  <c r="AV2605" i="1" s="1"/>
  <c r="AW2605" i="1" s="1"/>
  <c r="AT2605" i="1"/>
  <c r="AP2605" i="1"/>
  <c r="AO2605" i="1"/>
  <c r="AN2605" i="1"/>
  <c r="AQ2605" i="1" s="1"/>
  <c r="AL2605" i="1"/>
  <c r="AG2605" i="1"/>
  <c r="Y2605" i="1"/>
  <c r="T2605" i="1"/>
  <c r="H2605" i="1"/>
  <c r="AY2604" i="1"/>
  <c r="AZ2604" i="1" s="1"/>
  <c r="AT2604" i="1"/>
  <c r="AQ2604" i="1"/>
  <c r="AR2604" i="1" s="1"/>
  <c r="AS2604" i="1" s="1"/>
  <c r="AP2604" i="1"/>
  <c r="AO2604" i="1"/>
  <c r="AU2604" i="1" s="1"/>
  <c r="AN2604" i="1"/>
  <c r="AL2604" i="1"/>
  <c r="AG2604" i="1"/>
  <c r="Y2604" i="1"/>
  <c r="T2604" i="1"/>
  <c r="H2604" i="1"/>
  <c r="AY2603" i="1"/>
  <c r="AZ2603" i="1" s="1"/>
  <c r="AU2603" i="1"/>
  <c r="AT2603" i="1"/>
  <c r="AQ2603" i="1"/>
  <c r="AR2603" i="1" s="1"/>
  <c r="AS2603" i="1" s="1"/>
  <c r="AP2603" i="1"/>
  <c r="AO2603" i="1"/>
  <c r="AN2603" i="1"/>
  <c r="AL2603" i="1"/>
  <c r="AG2603" i="1"/>
  <c r="Y2603" i="1"/>
  <c r="T2603" i="1"/>
  <c r="H2603" i="1"/>
  <c r="AZ2602" i="1"/>
  <c r="AY2602" i="1"/>
  <c r="AT2602" i="1"/>
  <c r="AQ2602" i="1"/>
  <c r="AR2602" i="1" s="1"/>
  <c r="AS2602" i="1" s="1"/>
  <c r="AP2602" i="1"/>
  <c r="AO2602" i="1"/>
  <c r="AU2602" i="1" s="1"/>
  <c r="AN2602" i="1"/>
  <c r="AL2602" i="1"/>
  <c r="AG2602" i="1"/>
  <c r="Y2602" i="1"/>
  <c r="T2602" i="1"/>
  <c r="H2602" i="1"/>
  <c r="AZ2601" i="1"/>
  <c r="AY2601" i="1"/>
  <c r="AT2601" i="1"/>
  <c r="AV2601" i="1" s="1"/>
  <c r="AW2601" i="1" s="1"/>
  <c r="AP2601" i="1"/>
  <c r="AO2601" i="1"/>
  <c r="AU2601" i="1" s="1"/>
  <c r="AN2601" i="1"/>
  <c r="AQ2601" i="1" s="1"/>
  <c r="AL2601" i="1"/>
  <c r="AG2601" i="1"/>
  <c r="Y2601" i="1"/>
  <c r="T2601" i="1"/>
  <c r="H2601" i="1"/>
  <c r="AY2600" i="1"/>
  <c r="AZ2600" i="1" s="1"/>
  <c r="AV2600" i="1"/>
  <c r="AW2600" i="1" s="1"/>
  <c r="AU2600" i="1"/>
  <c r="AT2600" i="1"/>
  <c r="AP2600" i="1"/>
  <c r="AR2600" i="1" s="1"/>
  <c r="AS2600" i="1" s="1"/>
  <c r="AO2600" i="1"/>
  <c r="AN2600" i="1"/>
  <c r="AQ2600" i="1" s="1"/>
  <c r="AL2600" i="1"/>
  <c r="AG2600" i="1"/>
  <c r="Y2600" i="1"/>
  <c r="T2600" i="1"/>
  <c r="H2600" i="1"/>
  <c r="AY2599" i="1"/>
  <c r="AZ2599" i="1" s="1"/>
  <c r="AU2599" i="1"/>
  <c r="AT2599" i="1"/>
  <c r="AP2599" i="1"/>
  <c r="AO2599" i="1"/>
  <c r="AN2599" i="1"/>
  <c r="AQ2599" i="1" s="1"/>
  <c r="AL2599" i="1"/>
  <c r="AG2599" i="1"/>
  <c r="Y2599" i="1"/>
  <c r="T2599" i="1"/>
  <c r="H2599" i="1"/>
  <c r="AY2598" i="1"/>
  <c r="AZ2598" i="1" s="1"/>
  <c r="AU2598" i="1"/>
  <c r="AV2598" i="1" s="1"/>
  <c r="AW2598" i="1" s="1"/>
  <c r="AT2598" i="1"/>
  <c r="AR2598" i="1"/>
  <c r="AS2598" i="1" s="1"/>
  <c r="AP2598" i="1"/>
  <c r="AO2598" i="1"/>
  <c r="AN2598" i="1"/>
  <c r="AQ2598" i="1" s="1"/>
  <c r="AL2598" i="1"/>
  <c r="AG2598" i="1"/>
  <c r="Y2598" i="1"/>
  <c r="T2598" i="1"/>
  <c r="H2598" i="1"/>
  <c r="AY2597" i="1"/>
  <c r="AZ2597" i="1" s="1"/>
  <c r="AU2597" i="1"/>
  <c r="AV2597" i="1" s="1"/>
  <c r="AW2597" i="1" s="1"/>
  <c r="AT2597" i="1"/>
  <c r="AP2597" i="1"/>
  <c r="AR2597" i="1" s="1"/>
  <c r="AS2597" i="1" s="1"/>
  <c r="AO2597" i="1"/>
  <c r="AN2597" i="1"/>
  <c r="AQ2597" i="1" s="1"/>
  <c r="AL2597" i="1"/>
  <c r="AG2597" i="1"/>
  <c r="Y2597" i="1"/>
  <c r="T2597" i="1"/>
  <c r="H2597" i="1"/>
  <c r="AY2596" i="1"/>
  <c r="AZ2596" i="1" s="1"/>
  <c r="AU2596" i="1"/>
  <c r="AT2596" i="1"/>
  <c r="AP2596" i="1"/>
  <c r="AO2596" i="1"/>
  <c r="AN2596" i="1"/>
  <c r="AQ2596" i="1" s="1"/>
  <c r="AR2596" i="1" s="1"/>
  <c r="AS2596" i="1" s="1"/>
  <c r="AL2596" i="1"/>
  <c r="AG2596" i="1"/>
  <c r="Y2596" i="1"/>
  <c r="T2596" i="1"/>
  <c r="H2596" i="1"/>
  <c r="AZ2595" i="1"/>
  <c r="AY2595" i="1"/>
  <c r="AT2595" i="1"/>
  <c r="AQ2595" i="1"/>
  <c r="AP2595" i="1"/>
  <c r="AO2595" i="1"/>
  <c r="AU2595" i="1" s="1"/>
  <c r="AV2595" i="1" s="1"/>
  <c r="AW2595" i="1" s="1"/>
  <c r="AN2595" i="1"/>
  <c r="AL2595" i="1"/>
  <c r="AG2595" i="1"/>
  <c r="Y2595" i="1"/>
  <c r="T2595" i="1"/>
  <c r="H2595" i="1"/>
  <c r="AY2594" i="1"/>
  <c r="AZ2594" i="1" s="1"/>
  <c r="AT2594" i="1"/>
  <c r="AQ2594" i="1"/>
  <c r="AP2594" i="1"/>
  <c r="AO2594" i="1"/>
  <c r="AU2594" i="1" s="1"/>
  <c r="AN2594" i="1"/>
  <c r="AL2594" i="1"/>
  <c r="AG2594" i="1"/>
  <c r="Y2594" i="1"/>
  <c r="T2594" i="1"/>
  <c r="H2594" i="1"/>
  <c r="AY2593" i="1"/>
  <c r="AZ2593" i="1" s="1"/>
  <c r="AT2593" i="1"/>
  <c r="AP2593" i="1"/>
  <c r="AO2593" i="1"/>
  <c r="AU2593" i="1" s="1"/>
  <c r="AN2593" i="1"/>
  <c r="AQ2593" i="1" s="1"/>
  <c r="AR2593" i="1" s="1"/>
  <c r="AS2593" i="1" s="1"/>
  <c r="AL2593" i="1"/>
  <c r="AG2593" i="1"/>
  <c r="Y2593" i="1"/>
  <c r="T2593" i="1"/>
  <c r="H2593" i="1"/>
  <c r="AY2592" i="1"/>
  <c r="AZ2592" i="1" s="1"/>
  <c r="AT2592" i="1"/>
  <c r="AP2592" i="1"/>
  <c r="AO2592" i="1"/>
  <c r="AU2592" i="1" s="1"/>
  <c r="AN2592" i="1"/>
  <c r="AQ2592" i="1" s="1"/>
  <c r="AL2592" i="1"/>
  <c r="AG2592" i="1"/>
  <c r="Y2592" i="1"/>
  <c r="T2592" i="1"/>
  <c r="H2592" i="1"/>
  <c r="AM2586" i="1"/>
  <c r="AK2586" i="1"/>
  <c r="AJ2586" i="1"/>
  <c r="AI2586" i="1"/>
  <c r="AH2586" i="1"/>
  <c r="AF2586" i="1"/>
  <c r="AE2586" i="1"/>
  <c r="AD2586" i="1"/>
  <c r="AC2586" i="1"/>
  <c r="AB2586" i="1"/>
  <c r="AA2586" i="1"/>
  <c r="Z2586" i="1"/>
  <c r="X2586" i="1"/>
  <c r="W2586" i="1"/>
  <c r="V2586" i="1"/>
  <c r="U2586" i="1"/>
  <c r="S2586" i="1"/>
  <c r="R2586" i="1"/>
  <c r="Q2586" i="1"/>
  <c r="P2586" i="1"/>
  <c r="O2586" i="1"/>
  <c r="N2586" i="1"/>
  <c r="M2586" i="1"/>
  <c r="L2586" i="1"/>
  <c r="AM2582" i="1"/>
  <c r="AM3010" i="1" s="1"/>
  <c r="AK2582" i="1"/>
  <c r="AK3010" i="1" s="1"/>
  <c r="AJ2582" i="1"/>
  <c r="AJ3010" i="1" s="1"/>
  <c r="AI2582" i="1"/>
  <c r="AI3010" i="1" s="1"/>
  <c r="AH2582" i="1"/>
  <c r="AH3010" i="1" s="1"/>
  <c r="AF2582" i="1"/>
  <c r="AF3010" i="1" s="1"/>
  <c r="AE2582" i="1"/>
  <c r="AE3010" i="1" s="1"/>
  <c r="AD2582" i="1"/>
  <c r="AD3010" i="1" s="1"/>
  <c r="AC2582" i="1"/>
  <c r="AC3010" i="1" s="1"/>
  <c r="AB2582" i="1"/>
  <c r="AB3010" i="1" s="1"/>
  <c r="AA2582" i="1"/>
  <c r="AA3010" i="1" s="1"/>
  <c r="Z2582" i="1"/>
  <c r="Z3010" i="1" s="1"/>
  <c r="X2582" i="1"/>
  <c r="X3010" i="1" s="1"/>
  <c r="W2582" i="1"/>
  <c r="W3010" i="1" s="1"/>
  <c r="V2582" i="1"/>
  <c r="V3010" i="1" s="1"/>
  <c r="U2582" i="1"/>
  <c r="U3010" i="1" s="1"/>
  <c r="S2582" i="1"/>
  <c r="S3010" i="1" s="1"/>
  <c r="R2582" i="1"/>
  <c r="R3010" i="1" s="1"/>
  <c r="Q2582" i="1"/>
  <c r="Q3010" i="1" s="1"/>
  <c r="P2582" i="1"/>
  <c r="P3010" i="1" s="1"/>
  <c r="O2582" i="1"/>
  <c r="O3010" i="1" s="1"/>
  <c r="N2582" i="1"/>
  <c r="N3010" i="1" s="1"/>
  <c r="M2582" i="1"/>
  <c r="M3010" i="1" s="1"/>
  <c r="L2582" i="1"/>
  <c r="L3010" i="1" s="1"/>
  <c r="AI2581" i="1"/>
  <c r="AH2581" i="1"/>
  <c r="S2581" i="1"/>
  <c r="P2581" i="1"/>
  <c r="N2581" i="1"/>
  <c r="AM2580" i="1"/>
  <c r="AM2581" i="1" s="1"/>
  <c r="AK2580" i="1"/>
  <c r="AJ2580" i="1"/>
  <c r="AI2580" i="1"/>
  <c r="AH2580" i="1"/>
  <c r="AF2580" i="1"/>
  <c r="AE2580" i="1"/>
  <c r="AE2581" i="1" s="1"/>
  <c r="AD2580" i="1"/>
  <c r="AC2580" i="1"/>
  <c r="AB2580" i="1"/>
  <c r="AA2580" i="1"/>
  <c r="Z2580" i="1"/>
  <c r="Z2581" i="1" s="1"/>
  <c r="X2580" i="1"/>
  <c r="X2581" i="1" s="1"/>
  <c r="W2580" i="1"/>
  <c r="V2580" i="1"/>
  <c r="U2580" i="1"/>
  <c r="S2580" i="1"/>
  <c r="R2580" i="1"/>
  <c r="Q2580" i="1"/>
  <c r="Q2581" i="1" s="1"/>
  <c r="P2580" i="1"/>
  <c r="O2580" i="1"/>
  <c r="N2580" i="1"/>
  <c r="M2580" i="1"/>
  <c r="L2580" i="1"/>
  <c r="L2581" i="1" s="1"/>
  <c r="AZ2579" i="1"/>
  <c r="AY2579" i="1"/>
  <c r="AU2579" i="1"/>
  <c r="AT2579" i="1"/>
  <c r="AP2579" i="1"/>
  <c r="AP2586" i="1" s="1"/>
  <c r="AO2579" i="1"/>
  <c r="AN2579" i="1"/>
  <c r="AL2579" i="1"/>
  <c r="AG2579" i="1"/>
  <c r="Y2579" i="1"/>
  <c r="T2579" i="1"/>
  <c r="H2579" i="1"/>
  <c r="AZ2578" i="1"/>
  <c r="AY2578" i="1"/>
  <c r="AT2578" i="1"/>
  <c r="AP2578" i="1"/>
  <c r="AO2578" i="1"/>
  <c r="AU2578" i="1" s="1"/>
  <c r="AN2578" i="1"/>
  <c r="AQ2578" i="1" s="1"/>
  <c r="AL2578" i="1"/>
  <c r="AG2578" i="1"/>
  <c r="Y2578" i="1"/>
  <c r="T2578" i="1"/>
  <c r="H2578" i="1"/>
  <c r="AY2577" i="1"/>
  <c r="AZ2577" i="1" s="1"/>
  <c r="AU2577" i="1"/>
  <c r="AV2577" i="1" s="1"/>
  <c r="AW2577" i="1" s="1"/>
  <c r="AT2577" i="1"/>
  <c r="AP2577" i="1"/>
  <c r="AO2577" i="1"/>
  <c r="AO2586" i="1" s="1"/>
  <c r="AN2577" i="1"/>
  <c r="AQ2577" i="1" s="1"/>
  <c r="AR2577" i="1" s="1"/>
  <c r="AS2577" i="1" s="1"/>
  <c r="AL2577" i="1"/>
  <c r="AG2577" i="1"/>
  <c r="Y2577" i="1"/>
  <c r="T2577" i="1"/>
  <c r="H2577" i="1"/>
  <c r="AY2576" i="1"/>
  <c r="AZ2576" i="1" s="1"/>
  <c r="AT2576" i="1"/>
  <c r="AQ2576" i="1"/>
  <c r="AP2576" i="1"/>
  <c r="AO2576" i="1"/>
  <c r="AU2576" i="1" s="1"/>
  <c r="AN2576" i="1"/>
  <c r="AL2576" i="1"/>
  <c r="AG2576" i="1"/>
  <c r="Y2576" i="1"/>
  <c r="T2576" i="1"/>
  <c r="H2576" i="1"/>
  <c r="AY2575" i="1"/>
  <c r="AZ2575" i="1" s="1"/>
  <c r="AT2575" i="1"/>
  <c r="AQ2575" i="1"/>
  <c r="AP2575" i="1"/>
  <c r="AO2575" i="1"/>
  <c r="AU2575" i="1" s="1"/>
  <c r="AV2575" i="1" s="1"/>
  <c r="AW2575" i="1" s="1"/>
  <c r="AN2575" i="1"/>
  <c r="AL2575" i="1"/>
  <c r="AG2575" i="1"/>
  <c r="Y2575" i="1"/>
  <c r="T2575" i="1"/>
  <c r="H2575" i="1"/>
  <c r="AY2574" i="1"/>
  <c r="AZ2574" i="1" s="1"/>
  <c r="AT2574" i="1"/>
  <c r="AP2574" i="1"/>
  <c r="AO2574" i="1"/>
  <c r="AN2574" i="1"/>
  <c r="AQ2574" i="1" s="1"/>
  <c r="AL2574" i="1"/>
  <c r="AG2574" i="1"/>
  <c r="Y2574" i="1"/>
  <c r="T2574" i="1"/>
  <c r="H2574" i="1"/>
  <c r="AM2570" i="1"/>
  <c r="AK2570" i="1"/>
  <c r="AJ2570" i="1"/>
  <c r="AI2570" i="1"/>
  <c r="AH2570" i="1"/>
  <c r="AF2570" i="1"/>
  <c r="AE2570" i="1"/>
  <c r="AD2570" i="1"/>
  <c r="AD2581" i="1" s="1"/>
  <c r="AC2570" i="1"/>
  <c r="AB2570" i="1"/>
  <c r="AA2570" i="1"/>
  <c r="AA2581" i="1" s="1"/>
  <c r="Z2570" i="1"/>
  <c r="X2570" i="1"/>
  <c r="W2570" i="1"/>
  <c r="V2570" i="1"/>
  <c r="U2570" i="1"/>
  <c r="S2570" i="1"/>
  <c r="R2570" i="1"/>
  <c r="Q2570" i="1"/>
  <c r="P2570" i="1"/>
  <c r="O2570" i="1"/>
  <c r="N2570" i="1"/>
  <c r="M2570" i="1"/>
  <c r="M2581" i="1" s="1"/>
  <c r="L2570" i="1"/>
  <c r="AY2569" i="1"/>
  <c r="AZ2569" i="1" s="1"/>
  <c r="AT2569" i="1"/>
  <c r="AP2569" i="1"/>
  <c r="AO2569" i="1"/>
  <c r="AU2569" i="1" s="1"/>
  <c r="AN2569" i="1"/>
  <c r="AQ2569" i="1" s="1"/>
  <c r="AR2569" i="1" s="1"/>
  <c r="AS2569" i="1" s="1"/>
  <c r="AL2569" i="1"/>
  <c r="AG2569" i="1"/>
  <c r="Y2569" i="1"/>
  <c r="T2569" i="1"/>
  <c r="H2569" i="1"/>
  <c r="AZ2568" i="1"/>
  <c r="AY2568" i="1"/>
  <c r="AT2568" i="1"/>
  <c r="AS2568" i="1"/>
  <c r="AR2568" i="1"/>
  <c r="AP2568" i="1"/>
  <c r="AO2568" i="1"/>
  <c r="AU2568" i="1" s="1"/>
  <c r="AV2568" i="1" s="1"/>
  <c r="AW2568" i="1" s="1"/>
  <c r="AN2568" i="1"/>
  <c r="AQ2568" i="1" s="1"/>
  <c r="AL2568" i="1"/>
  <c r="AG2568" i="1"/>
  <c r="Y2568" i="1"/>
  <c r="T2568" i="1"/>
  <c r="H2568" i="1"/>
  <c r="AY2567" i="1"/>
  <c r="AZ2567" i="1" s="1"/>
  <c r="AT2567" i="1"/>
  <c r="AP2567" i="1"/>
  <c r="AO2567" i="1"/>
  <c r="AU2567" i="1" s="1"/>
  <c r="AN2567" i="1"/>
  <c r="AQ2567" i="1" s="1"/>
  <c r="AL2567" i="1"/>
  <c r="AG2567" i="1"/>
  <c r="Y2567" i="1"/>
  <c r="T2567" i="1"/>
  <c r="H2567" i="1"/>
  <c r="AY2566" i="1"/>
  <c r="AZ2566" i="1" s="1"/>
  <c r="AT2566" i="1"/>
  <c r="AQ2566" i="1"/>
  <c r="AP2566" i="1"/>
  <c r="AO2566" i="1"/>
  <c r="AU2566" i="1" s="1"/>
  <c r="AV2566" i="1" s="1"/>
  <c r="AN2566" i="1"/>
  <c r="AL2566" i="1"/>
  <c r="AG2566" i="1"/>
  <c r="Y2566" i="1"/>
  <c r="T2566" i="1"/>
  <c r="H2566" i="1"/>
  <c r="AY2565" i="1"/>
  <c r="AZ2565" i="1" s="1"/>
  <c r="AV2565" i="1"/>
  <c r="AW2565" i="1" s="1"/>
  <c r="AT2565" i="1"/>
  <c r="AP2565" i="1"/>
  <c r="AO2565" i="1"/>
  <c r="AU2565" i="1" s="1"/>
  <c r="AN2565" i="1"/>
  <c r="AQ2565" i="1" s="1"/>
  <c r="AL2565" i="1"/>
  <c r="AG2565" i="1"/>
  <c r="Y2565" i="1"/>
  <c r="T2565" i="1"/>
  <c r="H2565" i="1"/>
  <c r="AY2564" i="1"/>
  <c r="AZ2564" i="1" s="1"/>
  <c r="AT2564" i="1"/>
  <c r="AQ2564" i="1"/>
  <c r="AP2564" i="1"/>
  <c r="AO2564" i="1"/>
  <c r="AU2564" i="1" s="1"/>
  <c r="AV2564" i="1" s="1"/>
  <c r="AN2564" i="1"/>
  <c r="AL2564" i="1"/>
  <c r="AG2564" i="1"/>
  <c r="Y2564" i="1"/>
  <c r="T2564" i="1"/>
  <c r="H2564" i="1"/>
  <c r="AY2563" i="1"/>
  <c r="AZ2563" i="1" s="1"/>
  <c r="AV2563" i="1"/>
  <c r="AW2563" i="1" s="1"/>
  <c r="AT2563" i="1"/>
  <c r="AQ2563" i="1"/>
  <c r="AP2563" i="1"/>
  <c r="AO2563" i="1"/>
  <c r="AU2563" i="1" s="1"/>
  <c r="AN2563" i="1"/>
  <c r="AL2563" i="1"/>
  <c r="AG2563" i="1"/>
  <c r="Y2563" i="1"/>
  <c r="T2563" i="1"/>
  <c r="H2563" i="1"/>
  <c r="AY2562" i="1"/>
  <c r="AZ2562" i="1" s="1"/>
  <c r="AT2562" i="1"/>
  <c r="AP2562" i="1"/>
  <c r="AO2562" i="1"/>
  <c r="AU2562" i="1" s="1"/>
  <c r="AN2562" i="1"/>
  <c r="AQ2562" i="1" s="1"/>
  <c r="AL2562" i="1"/>
  <c r="AG2562" i="1"/>
  <c r="Y2562" i="1"/>
  <c r="T2562" i="1"/>
  <c r="H2562" i="1"/>
  <c r="AZ2560" i="1"/>
  <c r="AY2560" i="1"/>
  <c r="AW2560" i="1"/>
  <c r="AT2560" i="1"/>
  <c r="AQ2560" i="1"/>
  <c r="AP2560" i="1"/>
  <c r="AO2560" i="1"/>
  <c r="AU2560" i="1" s="1"/>
  <c r="AV2560" i="1" s="1"/>
  <c r="AN2560" i="1"/>
  <c r="AN2582" i="1" s="1"/>
  <c r="AN3010" i="1" s="1"/>
  <c r="AL2560" i="1"/>
  <c r="AG2560" i="1"/>
  <c r="Y2560" i="1"/>
  <c r="T2560" i="1"/>
  <c r="H2560" i="1"/>
  <c r="AM2554" i="1"/>
  <c r="AM3014" i="1" s="1"/>
  <c r="AK2554" i="1"/>
  <c r="AK3014" i="1" s="1"/>
  <c r="AJ2554" i="1"/>
  <c r="AI2554" i="1"/>
  <c r="AH2554" i="1"/>
  <c r="AH3014" i="1" s="1"/>
  <c r="AF2554" i="1"/>
  <c r="AE2554" i="1"/>
  <c r="AD2554" i="1"/>
  <c r="AC2554" i="1"/>
  <c r="AB2554" i="1"/>
  <c r="AA2554" i="1"/>
  <c r="Z2554" i="1"/>
  <c r="Z3014" i="1" s="1"/>
  <c r="X2554" i="1"/>
  <c r="X3014" i="1" s="1"/>
  <c r="W2554" i="1"/>
  <c r="W3014" i="1" s="1"/>
  <c r="V2554" i="1"/>
  <c r="U2554" i="1"/>
  <c r="S2554" i="1"/>
  <c r="S3014" i="1" s="1"/>
  <c r="R2554" i="1"/>
  <c r="Q2554" i="1"/>
  <c r="P2554" i="1"/>
  <c r="O2554" i="1"/>
  <c r="N2554" i="1"/>
  <c r="M2554" i="1"/>
  <c r="L2554" i="1"/>
  <c r="L3014" i="1" s="1"/>
  <c r="AC2549" i="1"/>
  <c r="Q2549" i="1"/>
  <c r="O2549" i="1"/>
  <c r="AM2548" i="1"/>
  <c r="AM2549" i="1" s="1"/>
  <c r="AK2548" i="1"/>
  <c r="AK2549" i="1" s="1"/>
  <c r="AJ2548" i="1"/>
  <c r="AJ2549" i="1" s="1"/>
  <c r="AI2548" i="1"/>
  <c r="AI2549" i="1" s="1"/>
  <c r="AH2548" i="1"/>
  <c r="AH2549" i="1" s="1"/>
  <c r="AF2548" i="1"/>
  <c r="AF2549" i="1" s="1"/>
  <c r="AE2548" i="1"/>
  <c r="AE2549" i="1" s="1"/>
  <c r="AD2548" i="1"/>
  <c r="AD2549" i="1" s="1"/>
  <c r="AC2548" i="1"/>
  <c r="AB2548" i="1"/>
  <c r="AB2549" i="1" s="1"/>
  <c r="AA2548" i="1"/>
  <c r="AA2549" i="1" s="1"/>
  <c r="Z2548" i="1"/>
  <c r="Z2549" i="1" s="1"/>
  <c r="X2548" i="1"/>
  <c r="X2549" i="1" s="1"/>
  <c r="W2548" i="1"/>
  <c r="W2549" i="1" s="1"/>
  <c r="V2548" i="1"/>
  <c r="V2549" i="1" s="1"/>
  <c r="U2548" i="1"/>
  <c r="U2549" i="1" s="1"/>
  <c r="S2548" i="1"/>
  <c r="S2549" i="1" s="1"/>
  <c r="R2548" i="1"/>
  <c r="R2549" i="1" s="1"/>
  <c r="Q2548" i="1"/>
  <c r="P2548" i="1"/>
  <c r="P2549" i="1" s="1"/>
  <c r="O2548" i="1"/>
  <c r="N2548" i="1"/>
  <c r="N2549" i="1" s="1"/>
  <c r="M2548" i="1"/>
  <c r="M2549" i="1" s="1"/>
  <c r="L2548" i="1"/>
  <c r="L2549" i="1" s="1"/>
  <c r="AY2547" i="1"/>
  <c r="AZ2547" i="1" s="1"/>
  <c r="AU2547" i="1"/>
  <c r="AT2547" i="1"/>
  <c r="AP2547" i="1"/>
  <c r="AO2547" i="1"/>
  <c r="AN2547" i="1"/>
  <c r="AQ2547" i="1" s="1"/>
  <c r="AR2547" i="1" s="1"/>
  <c r="AS2547" i="1" s="1"/>
  <c r="AL2547" i="1"/>
  <c r="AG2547" i="1"/>
  <c r="Y2547" i="1"/>
  <c r="T2547" i="1"/>
  <c r="H2547" i="1"/>
  <c r="AY2546" i="1"/>
  <c r="AZ2546" i="1" s="1"/>
  <c r="AV2546" i="1"/>
  <c r="AW2546" i="1" s="1"/>
  <c r="AU2546" i="1"/>
  <c r="AT2546" i="1"/>
  <c r="AP2546" i="1"/>
  <c r="AO2546" i="1"/>
  <c r="AN2546" i="1"/>
  <c r="AQ2546" i="1" s="1"/>
  <c r="AL2546" i="1"/>
  <c r="AG2546" i="1"/>
  <c r="Y2546" i="1"/>
  <c r="T2546" i="1"/>
  <c r="H2546" i="1"/>
  <c r="AY2545" i="1"/>
  <c r="AZ2545" i="1" s="1"/>
  <c r="AT2545" i="1"/>
  <c r="AQ2545" i="1"/>
  <c r="AP2545" i="1"/>
  <c r="AO2545" i="1"/>
  <c r="AU2545" i="1" s="1"/>
  <c r="AN2545" i="1"/>
  <c r="AL2545" i="1"/>
  <c r="AG2545" i="1"/>
  <c r="Y2545" i="1"/>
  <c r="T2545" i="1"/>
  <c r="H2545" i="1"/>
  <c r="AY2544" i="1"/>
  <c r="AZ2544" i="1" s="1"/>
  <c r="AU2544" i="1"/>
  <c r="AT2544" i="1"/>
  <c r="AP2544" i="1"/>
  <c r="AO2544" i="1"/>
  <c r="AN2544" i="1"/>
  <c r="AQ2544" i="1" s="1"/>
  <c r="AL2544" i="1"/>
  <c r="AG2544" i="1"/>
  <c r="Y2544" i="1"/>
  <c r="T2544" i="1"/>
  <c r="H2544" i="1"/>
  <c r="AY2543" i="1"/>
  <c r="AZ2543" i="1" s="1"/>
  <c r="AV2543" i="1"/>
  <c r="AW2543" i="1" s="1"/>
  <c r="AU2543" i="1"/>
  <c r="AT2543" i="1"/>
  <c r="AQ2543" i="1"/>
  <c r="AQ2554" i="1" s="1"/>
  <c r="AP2543" i="1"/>
  <c r="AO2543" i="1"/>
  <c r="AN2543" i="1"/>
  <c r="AN2554" i="1" s="1"/>
  <c r="AL2543" i="1"/>
  <c r="AG2543" i="1"/>
  <c r="Y2543" i="1"/>
  <c r="T2543" i="1"/>
  <c r="H2543" i="1"/>
  <c r="AZ2542" i="1"/>
  <c r="AY2542" i="1"/>
  <c r="AT2542" i="1"/>
  <c r="AQ2542" i="1"/>
  <c r="AP2542" i="1"/>
  <c r="AO2542" i="1"/>
  <c r="AU2542" i="1" s="1"/>
  <c r="AN2542" i="1"/>
  <c r="AL2542" i="1"/>
  <c r="AG2542" i="1"/>
  <c r="Y2542" i="1"/>
  <c r="T2542" i="1"/>
  <c r="H2542" i="1"/>
  <c r="AY2541" i="1"/>
  <c r="AZ2541" i="1" s="1"/>
  <c r="AT2541" i="1"/>
  <c r="AP2541" i="1"/>
  <c r="AO2541" i="1"/>
  <c r="AU2541" i="1" s="1"/>
  <c r="AV2541" i="1" s="1"/>
  <c r="AW2541" i="1" s="1"/>
  <c r="AN2541" i="1"/>
  <c r="AQ2541" i="1" s="1"/>
  <c r="AL2541" i="1"/>
  <c r="AG2541" i="1"/>
  <c r="Y2541" i="1"/>
  <c r="T2541" i="1"/>
  <c r="H2541" i="1"/>
  <c r="AY2540" i="1"/>
  <c r="AZ2540" i="1" s="1"/>
  <c r="AT2540" i="1"/>
  <c r="AP2540" i="1"/>
  <c r="AO2540" i="1"/>
  <c r="AU2540" i="1" s="1"/>
  <c r="AV2540" i="1" s="1"/>
  <c r="AW2540" i="1" s="1"/>
  <c r="AN2540" i="1"/>
  <c r="AQ2540" i="1" s="1"/>
  <c r="AL2540" i="1"/>
  <c r="AG2540" i="1"/>
  <c r="Y2540" i="1"/>
  <c r="T2540" i="1"/>
  <c r="H2540" i="1"/>
  <c r="AY2539" i="1"/>
  <c r="AZ2539" i="1" s="1"/>
  <c r="AU2539" i="1"/>
  <c r="AV2539" i="1" s="1"/>
  <c r="AW2539" i="1" s="1"/>
  <c r="AT2539" i="1"/>
  <c r="AQ2539" i="1"/>
  <c r="AP2539" i="1"/>
  <c r="AR2539" i="1" s="1"/>
  <c r="AS2539" i="1" s="1"/>
  <c r="AO2539" i="1"/>
  <c r="AN2539" i="1"/>
  <c r="AL2539" i="1"/>
  <c r="AG2539" i="1"/>
  <c r="Y2539" i="1"/>
  <c r="T2539" i="1"/>
  <c r="H2539" i="1"/>
  <c r="AY2538" i="1"/>
  <c r="AZ2538" i="1" s="1"/>
  <c r="AU2538" i="1"/>
  <c r="AV2538" i="1" s="1"/>
  <c r="AW2538" i="1" s="1"/>
  <c r="AT2538" i="1"/>
  <c r="AP2538" i="1"/>
  <c r="AO2538" i="1"/>
  <c r="AN2538" i="1"/>
  <c r="AQ2538" i="1" s="1"/>
  <c r="AL2538" i="1"/>
  <c r="AG2538" i="1"/>
  <c r="Y2538" i="1"/>
  <c r="T2538" i="1"/>
  <c r="H2538" i="1"/>
  <c r="AY2537" i="1"/>
  <c r="AZ2537" i="1" s="1"/>
  <c r="AT2537" i="1"/>
  <c r="AP2537" i="1"/>
  <c r="AO2537" i="1"/>
  <c r="AU2537" i="1" s="1"/>
  <c r="AN2537" i="1"/>
  <c r="AL2537" i="1"/>
  <c r="AG2537" i="1"/>
  <c r="Y2537" i="1"/>
  <c r="T2537" i="1"/>
  <c r="H2537" i="1"/>
  <c r="AZ2536" i="1"/>
  <c r="AY2536" i="1"/>
  <c r="AU2536" i="1"/>
  <c r="AV2536" i="1" s="1"/>
  <c r="AW2536" i="1" s="1"/>
  <c r="AT2536" i="1"/>
  <c r="AP2536" i="1"/>
  <c r="AO2536" i="1"/>
  <c r="AN2536" i="1"/>
  <c r="AQ2536" i="1" s="1"/>
  <c r="AL2536" i="1"/>
  <c r="AG2536" i="1"/>
  <c r="Y2536" i="1"/>
  <c r="T2536" i="1"/>
  <c r="H2536" i="1"/>
  <c r="AF2523" i="1"/>
  <c r="AC2523" i="1"/>
  <c r="Q2523" i="1"/>
  <c r="AM2522" i="1"/>
  <c r="AK2522" i="1"/>
  <c r="AK2523" i="1" s="1"/>
  <c r="AJ2522" i="1"/>
  <c r="AI2522" i="1"/>
  <c r="AH2522" i="1"/>
  <c r="AF2522" i="1"/>
  <c r="AE2522" i="1"/>
  <c r="AE2523" i="1" s="1"/>
  <c r="AD2522" i="1"/>
  <c r="AC2522" i="1"/>
  <c r="AB2522" i="1"/>
  <c r="AA2522" i="1"/>
  <c r="Z2522" i="1"/>
  <c r="X2522" i="1"/>
  <c r="W2522" i="1"/>
  <c r="W2523" i="1" s="1"/>
  <c r="V2522" i="1"/>
  <c r="U2522" i="1"/>
  <c r="S2522" i="1"/>
  <c r="R2522" i="1"/>
  <c r="Q2522" i="1"/>
  <c r="P2522" i="1"/>
  <c r="O2522" i="1"/>
  <c r="N2522" i="1"/>
  <c r="M2522" i="1"/>
  <c r="M2523" i="1" s="1"/>
  <c r="L2522" i="1"/>
  <c r="AY2521" i="1"/>
  <c r="AZ2521" i="1" s="1"/>
  <c r="AT2521" i="1"/>
  <c r="AP2521" i="1"/>
  <c r="AO2521" i="1"/>
  <c r="AU2521" i="1" s="1"/>
  <c r="AN2521" i="1"/>
  <c r="AQ2521" i="1" s="1"/>
  <c r="AR2521" i="1" s="1"/>
  <c r="AS2521" i="1" s="1"/>
  <c r="AL2521" i="1"/>
  <c r="AG2521" i="1"/>
  <c r="Y2521" i="1"/>
  <c r="T2521" i="1"/>
  <c r="H2521" i="1"/>
  <c r="AZ2520" i="1"/>
  <c r="AY2520" i="1"/>
  <c r="AT2520" i="1"/>
  <c r="AP2520" i="1"/>
  <c r="AO2520" i="1"/>
  <c r="AN2520" i="1"/>
  <c r="AL2520" i="1"/>
  <c r="AG2520" i="1"/>
  <c r="Y2520" i="1"/>
  <c r="T2520" i="1"/>
  <c r="H2520" i="1"/>
  <c r="AM2516" i="1"/>
  <c r="AM2523" i="1" s="1"/>
  <c r="AK2516" i="1"/>
  <c r="AJ2516" i="1"/>
  <c r="AJ2523" i="1" s="1"/>
  <c r="AI2516" i="1"/>
  <c r="AI2523" i="1" s="1"/>
  <c r="AH2516" i="1"/>
  <c r="AH2523" i="1" s="1"/>
  <c r="AF2516" i="1"/>
  <c r="AE2516" i="1"/>
  <c r="AD2516" i="1"/>
  <c r="AD2523" i="1" s="1"/>
  <c r="AC2516" i="1"/>
  <c r="AB2516" i="1"/>
  <c r="AA2516" i="1"/>
  <c r="Z2516" i="1"/>
  <c r="Z2523" i="1" s="1"/>
  <c r="X2516" i="1"/>
  <c r="X2523" i="1" s="1"/>
  <c r="W2516" i="1"/>
  <c r="V2516" i="1"/>
  <c r="U2516" i="1"/>
  <c r="U2523" i="1" s="1"/>
  <c r="S2516" i="1"/>
  <c r="S2523" i="1" s="1"/>
  <c r="R2516" i="1"/>
  <c r="R2523" i="1" s="1"/>
  <c r="Q2516" i="1"/>
  <c r="P2516" i="1"/>
  <c r="P2523" i="1" s="1"/>
  <c r="O2516" i="1"/>
  <c r="O2523" i="1" s="1"/>
  <c r="N2516" i="1"/>
  <c r="M2516" i="1"/>
  <c r="L2516" i="1"/>
  <c r="L2523" i="1" s="1"/>
  <c r="AZ2515" i="1"/>
  <c r="AY2515" i="1"/>
  <c r="AT2515" i="1"/>
  <c r="AP2515" i="1"/>
  <c r="AO2515" i="1"/>
  <c r="AU2515" i="1" s="1"/>
  <c r="AN2515" i="1"/>
  <c r="AQ2515" i="1" s="1"/>
  <c r="AR2515" i="1" s="1"/>
  <c r="AS2515" i="1" s="1"/>
  <c r="AL2515" i="1"/>
  <c r="AG2515" i="1"/>
  <c r="Y2515" i="1"/>
  <c r="T2515" i="1"/>
  <c r="H2515" i="1"/>
  <c r="AY2514" i="1"/>
  <c r="AZ2514" i="1" s="1"/>
  <c r="AU2514" i="1"/>
  <c r="AV2514" i="1" s="1"/>
  <c r="AW2514" i="1" s="1"/>
  <c r="AT2514" i="1"/>
  <c r="AP2514" i="1"/>
  <c r="AR2514" i="1" s="1"/>
  <c r="AS2514" i="1" s="1"/>
  <c r="AO2514" i="1"/>
  <c r="AN2514" i="1"/>
  <c r="AQ2514" i="1" s="1"/>
  <c r="AL2514" i="1"/>
  <c r="AG2514" i="1"/>
  <c r="Y2514" i="1"/>
  <c r="T2514" i="1"/>
  <c r="H2514" i="1"/>
  <c r="AY2513" i="1"/>
  <c r="AZ2513" i="1" s="1"/>
  <c r="AU2513" i="1"/>
  <c r="AV2513" i="1" s="1"/>
  <c r="AW2513" i="1" s="1"/>
  <c r="AT2513" i="1"/>
  <c r="AP2513" i="1"/>
  <c r="AO2513" i="1"/>
  <c r="AN2513" i="1"/>
  <c r="AQ2513" i="1" s="1"/>
  <c r="AL2513" i="1"/>
  <c r="AG2513" i="1"/>
  <c r="Y2513" i="1"/>
  <c r="T2513" i="1"/>
  <c r="H2513" i="1"/>
  <c r="AZ2512" i="1"/>
  <c r="AY2512" i="1"/>
  <c r="AU2512" i="1"/>
  <c r="AV2512" i="1" s="1"/>
  <c r="AW2512" i="1" s="1"/>
  <c r="AT2512" i="1"/>
  <c r="AP2512" i="1"/>
  <c r="AO2512" i="1"/>
  <c r="AN2512" i="1"/>
  <c r="AQ2512" i="1" s="1"/>
  <c r="AR2512" i="1" s="1"/>
  <c r="AS2512" i="1" s="1"/>
  <c r="AL2512" i="1"/>
  <c r="AG2512" i="1"/>
  <c r="Y2512" i="1"/>
  <c r="T2512" i="1"/>
  <c r="H2512" i="1"/>
  <c r="AY2511" i="1"/>
  <c r="AZ2511" i="1" s="1"/>
  <c r="AT2511" i="1"/>
  <c r="AQ2511" i="1"/>
  <c r="AR2511" i="1" s="1"/>
  <c r="AS2511" i="1" s="1"/>
  <c r="AP2511" i="1"/>
  <c r="AO2511" i="1"/>
  <c r="AU2511" i="1" s="1"/>
  <c r="AV2511" i="1" s="1"/>
  <c r="AW2511" i="1" s="1"/>
  <c r="AN2511" i="1"/>
  <c r="AL2511" i="1"/>
  <c r="AG2511" i="1"/>
  <c r="Y2511" i="1"/>
  <c r="T2511" i="1"/>
  <c r="H2511" i="1"/>
  <c r="AY2510" i="1"/>
  <c r="AZ2510" i="1" s="1"/>
  <c r="AT2510" i="1"/>
  <c r="AS2510" i="1"/>
  <c r="AP2510" i="1"/>
  <c r="AO2510" i="1"/>
  <c r="AU2510" i="1" s="1"/>
  <c r="AV2510" i="1" s="1"/>
  <c r="AW2510" i="1" s="1"/>
  <c r="AN2510" i="1"/>
  <c r="AQ2510" i="1" s="1"/>
  <c r="AR2510" i="1" s="1"/>
  <c r="AL2510" i="1"/>
  <c r="AG2510" i="1"/>
  <c r="Y2510" i="1"/>
  <c r="T2510" i="1"/>
  <c r="H2510" i="1"/>
  <c r="AY2509" i="1"/>
  <c r="AZ2509" i="1" s="1"/>
  <c r="AT2509" i="1"/>
  <c r="AP2509" i="1"/>
  <c r="AP2516" i="1" s="1"/>
  <c r="AO2509" i="1"/>
  <c r="AN2509" i="1"/>
  <c r="AL2509" i="1"/>
  <c r="AG2509" i="1"/>
  <c r="Y2509" i="1"/>
  <c r="T2509" i="1"/>
  <c r="H2509" i="1"/>
  <c r="AY2508" i="1"/>
  <c r="AZ2508" i="1" s="1"/>
  <c r="AT2508" i="1"/>
  <c r="AQ2508" i="1"/>
  <c r="AR2508" i="1" s="1"/>
  <c r="AS2508" i="1" s="1"/>
  <c r="AP2508" i="1"/>
  <c r="AO2508" i="1"/>
  <c r="AU2508" i="1" s="1"/>
  <c r="AV2508" i="1" s="1"/>
  <c r="AW2508" i="1" s="1"/>
  <c r="AN2508" i="1"/>
  <c r="AL2508" i="1"/>
  <c r="AG2508" i="1"/>
  <c r="Y2508" i="1"/>
  <c r="T2508" i="1"/>
  <c r="H2508" i="1"/>
  <c r="AI2497" i="1"/>
  <c r="AH2497" i="1"/>
  <c r="AE2497" i="1"/>
  <c r="AA2497" i="1"/>
  <c r="W2497" i="1"/>
  <c r="Q2497" i="1"/>
  <c r="AM2496" i="1"/>
  <c r="AM2497" i="1" s="1"/>
  <c r="AK2496" i="1"/>
  <c r="AK2497" i="1" s="1"/>
  <c r="AJ2496" i="1"/>
  <c r="AJ2497" i="1" s="1"/>
  <c r="AI2496" i="1"/>
  <c r="AH2496" i="1"/>
  <c r="AF2496" i="1"/>
  <c r="AF2497" i="1" s="1"/>
  <c r="AE2496" i="1"/>
  <c r="AD2496" i="1"/>
  <c r="AD2497" i="1" s="1"/>
  <c r="AC2496" i="1"/>
  <c r="AC2497" i="1" s="1"/>
  <c r="AB2496" i="1"/>
  <c r="AB2497" i="1" s="1"/>
  <c r="AA2496" i="1"/>
  <c r="Z2496" i="1"/>
  <c r="Z2497" i="1" s="1"/>
  <c r="X2496" i="1"/>
  <c r="X2497" i="1" s="1"/>
  <c r="W2496" i="1"/>
  <c r="V2496" i="1"/>
  <c r="V2497" i="1" s="1"/>
  <c r="U2496" i="1"/>
  <c r="U2497" i="1" s="1"/>
  <c r="S2496" i="1"/>
  <c r="S2497" i="1" s="1"/>
  <c r="R2496" i="1"/>
  <c r="R2497" i="1" s="1"/>
  <c r="Q2496" i="1"/>
  <c r="P2496" i="1"/>
  <c r="P2497" i="1" s="1"/>
  <c r="O2496" i="1"/>
  <c r="O2497" i="1" s="1"/>
  <c r="N2496" i="1"/>
  <c r="N2497" i="1" s="1"/>
  <c r="M2496" i="1"/>
  <c r="M2497" i="1" s="1"/>
  <c r="L2496" i="1"/>
  <c r="L2497" i="1" s="1"/>
  <c r="AZ2495" i="1"/>
  <c r="AY2495" i="1"/>
  <c r="AU2495" i="1"/>
  <c r="AV2495" i="1" s="1"/>
  <c r="AW2495" i="1" s="1"/>
  <c r="AT2495" i="1"/>
  <c r="AP2495" i="1"/>
  <c r="AO2495" i="1"/>
  <c r="AN2495" i="1"/>
  <c r="AQ2495" i="1" s="1"/>
  <c r="AL2495" i="1"/>
  <c r="AG2495" i="1"/>
  <c r="Y2495" i="1"/>
  <c r="T2495" i="1"/>
  <c r="H2495" i="1"/>
  <c r="AZ2494" i="1"/>
  <c r="AY2494" i="1"/>
  <c r="AV2494" i="1"/>
  <c r="AW2494" i="1" s="1"/>
  <c r="AT2494" i="1"/>
  <c r="AP2494" i="1"/>
  <c r="AO2494" i="1"/>
  <c r="AU2494" i="1" s="1"/>
  <c r="AN2494" i="1"/>
  <c r="AQ2494" i="1" s="1"/>
  <c r="AL2494" i="1"/>
  <c r="AG2494" i="1"/>
  <c r="Y2494" i="1"/>
  <c r="T2494" i="1"/>
  <c r="H2494" i="1"/>
  <c r="AY2493" i="1"/>
  <c r="AZ2493" i="1" s="1"/>
  <c r="AT2493" i="1"/>
  <c r="AQ2493" i="1"/>
  <c r="AP2493" i="1"/>
  <c r="AO2493" i="1"/>
  <c r="AO2496" i="1" s="1"/>
  <c r="AO2497" i="1" s="1"/>
  <c r="AN2493" i="1"/>
  <c r="AL2493" i="1"/>
  <c r="AG2493" i="1"/>
  <c r="Y2493" i="1"/>
  <c r="T2493" i="1"/>
  <c r="H2493" i="1"/>
  <c r="AJ2482" i="1"/>
  <c r="V2482" i="1"/>
  <c r="R2482" i="1"/>
  <c r="Q2482" i="1"/>
  <c r="P2482" i="1"/>
  <c r="AM2481" i="1"/>
  <c r="AM2482" i="1" s="1"/>
  <c r="AK2481" i="1"/>
  <c r="AK2482" i="1" s="1"/>
  <c r="AJ2481" i="1"/>
  <c r="AI2481" i="1"/>
  <c r="AI2482" i="1" s="1"/>
  <c r="AH2481" i="1"/>
  <c r="AH2482" i="1" s="1"/>
  <c r="AF2481" i="1"/>
  <c r="AF2482" i="1" s="1"/>
  <c r="AE2481" i="1"/>
  <c r="AE2482" i="1" s="1"/>
  <c r="AD2481" i="1"/>
  <c r="AD2482" i="1" s="1"/>
  <c r="AC2481" i="1"/>
  <c r="AC2482" i="1" s="1"/>
  <c r="AB2481" i="1"/>
  <c r="AB2482" i="1" s="1"/>
  <c r="AA2481" i="1"/>
  <c r="AA2482" i="1" s="1"/>
  <c r="Z2481" i="1"/>
  <c r="Z2482" i="1" s="1"/>
  <c r="X2481" i="1"/>
  <c r="X2482" i="1" s="1"/>
  <c r="W2481" i="1"/>
  <c r="W2482" i="1" s="1"/>
  <c r="V2481" i="1"/>
  <c r="U2481" i="1"/>
  <c r="U2482" i="1" s="1"/>
  <c r="S2481" i="1"/>
  <c r="S2482" i="1" s="1"/>
  <c r="R2481" i="1"/>
  <c r="Q2481" i="1"/>
  <c r="P2481" i="1"/>
  <c r="O2481" i="1"/>
  <c r="O2482" i="1" s="1"/>
  <c r="N2481" i="1"/>
  <c r="N2482" i="1" s="1"/>
  <c r="M2481" i="1"/>
  <c r="M2482" i="1" s="1"/>
  <c r="L2481" i="1"/>
  <c r="L2482" i="1" s="1"/>
  <c r="AY2480" i="1"/>
  <c r="AZ2480" i="1" s="1"/>
  <c r="AT2480" i="1"/>
  <c r="AP2480" i="1"/>
  <c r="AO2480" i="1"/>
  <c r="AU2480" i="1" s="1"/>
  <c r="AN2480" i="1"/>
  <c r="AQ2480" i="1" s="1"/>
  <c r="AR2480" i="1" s="1"/>
  <c r="AS2480" i="1" s="1"/>
  <c r="AL2480" i="1"/>
  <c r="AG2480" i="1"/>
  <c r="Y2480" i="1"/>
  <c r="T2480" i="1"/>
  <c r="H2480" i="1"/>
  <c r="AZ2479" i="1"/>
  <c r="AY2479" i="1"/>
  <c r="AT2479" i="1"/>
  <c r="AT2481" i="1" s="1"/>
  <c r="AT2482" i="1" s="1"/>
  <c r="AQ2479" i="1"/>
  <c r="AP2479" i="1"/>
  <c r="AP2481" i="1" s="1"/>
  <c r="AP2482" i="1" s="1"/>
  <c r="AO2479" i="1"/>
  <c r="AU2479" i="1" s="1"/>
  <c r="AN2479" i="1"/>
  <c r="AL2479" i="1"/>
  <c r="AG2479" i="1"/>
  <c r="Y2479" i="1"/>
  <c r="T2479" i="1"/>
  <c r="H2479" i="1"/>
  <c r="AA2468" i="1"/>
  <c r="M2468" i="1"/>
  <c r="AM2467" i="1"/>
  <c r="AK2467" i="1"/>
  <c r="AJ2467" i="1"/>
  <c r="AI2467" i="1"/>
  <c r="AH2467" i="1"/>
  <c r="AF2467" i="1"/>
  <c r="AE2467" i="1"/>
  <c r="AD2467" i="1"/>
  <c r="AC2467" i="1"/>
  <c r="AB2467" i="1"/>
  <c r="AA2467" i="1"/>
  <c r="Z2467" i="1"/>
  <c r="X2467" i="1"/>
  <c r="W2467" i="1"/>
  <c r="V2467" i="1"/>
  <c r="U2467" i="1"/>
  <c r="S2467" i="1"/>
  <c r="R2467" i="1"/>
  <c r="Q2467" i="1"/>
  <c r="P2467" i="1"/>
  <c r="O2467" i="1"/>
  <c r="N2467" i="1"/>
  <c r="M2467" i="1"/>
  <c r="L2467" i="1"/>
  <c r="AZ2466" i="1"/>
  <c r="AY2466" i="1"/>
  <c r="AT2466" i="1"/>
  <c r="AP2466" i="1"/>
  <c r="AO2466" i="1"/>
  <c r="AU2466" i="1" s="1"/>
  <c r="AN2466" i="1"/>
  <c r="AQ2466" i="1" s="1"/>
  <c r="AR2466" i="1" s="1"/>
  <c r="AS2466" i="1" s="1"/>
  <c r="AL2466" i="1"/>
  <c r="AG2466" i="1"/>
  <c r="Y2466" i="1"/>
  <c r="T2466" i="1"/>
  <c r="AY2465" i="1"/>
  <c r="AZ2465" i="1" s="1"/>
  <c r="AU2465" i="1"/>
  <c r="AT2465" i="1"/>
  <c r="AP2465" i="1"/>
  <c r="AO2465" i="1"/>
  <c r="AN2465" i="1"/>
  <c r="AQ2465" i="1" s="1"/>
  <c r="AR2465" i="1" s="1"/>
  <c r="AS2465" i="1" s="1"/>
  <c r="AL2465" i="1"/>
  <c r="AG2465" i="1"/>
  <c r="Y2465" i="1"/>
  <c r="T2465" i="1"/>
  <c r="AY2464" i="1"/>
  <c r="AZ2464" i="1" s="1"/>
  <c r="AT2464" i="1"/>
  <c r="AR2464" i="1"/>
  <c r="AS2464" i="1" s="1"/>
  <c r="AP2464" i="1"/>
  <c r="AO2464" i="1"/>
  <c r="AU2464" i="1" s="1"/>
  <c r="AV2464" i="1" s="1"/>
  <c r="AW2464" i="1" s="1"/>
  <c r="AN2464" i="1"/>
  <c r="AQ2464" i="1" s="1"/>
  <c r="AL2464" i="1"/>
  <c r="AG2464" i="1"/>
  <c r="Y2464" i="1"/>
  <c r="T2464" i="1"/>
  <c r="AY2463" i="1"/>
  <c r="AZ2463" i="1" s="1"/>
  <c r="AT2463" i="1"/>
  <c r="AP2463" i="1"/>
  <c r="AO2463" i="1"/>
  <c r="AU2463" i="1" s="1"/>
  <c r="AV2463" i="1" s="1"/>
  <c r="AW2463" i="1" s="1"/>
  <c r="AN2463" i="1"/>
  <c r="AQ2463" i="1" s="1"/>
  <c r="AR2463" i="1" s="1"/>
  <c r="AS2463" i="1" s="1"/>
  <c r="AL2463" i="1"/>
  <c r="AG2463" i="1"/>
  <c r="Y2463" i="1"/>
  <c r="T2463" i="1"/>
  <c r="AY2462" i="1"/>
  <c r="AZ2462" i="1" s="1"/>
  <c r="AT2462" i="1"/>
  <c r="AQ2462" i="1"/>
  <c r="AR2462" i="1" s="1"/>
  <c r="AS2462" i="1" s="1"/>
  <c r="AP2462" i="1"/>
  <c r="AO2462" i="1"/>
  <c r="AU2462" i="1" s="1"/>
  <c r="AV2462" i="1" s="1"/>
  <c r="AW2462" i="1" s="1"/>
  <c r="AN2462" i="1"/>
  <c r="AL2462" i="1"/>
  <c r="AG2462" i="1"/>
  <c r="Y2462" i="1"/>
  <c r="T2462" i="1"/>
  <c r="AZ2461" i="1"/>
  <c r="AY2461" i="1"/>
  <c r="AU2461" i="1"/>
  <c r="AV2461" i="1" s="1"/>
  <c r="AW2461" i="1" s="1"/>
  <c r="AT2461" i="1"/>
  <c r="AP2461" i="1"/>
  <c r="AO2461" i="1"/>
  <c r="AN2461" i="1"/>
  <c r="AQ2461" i="1" s="1"/>
  <c r="AL2461" i="1"/>
  <c r="AG2461" i="1"/>
  <c r="Y2461" i="1"/>
  <c r="T2461" i="1"/>
  <c r="AY2460" i="1"/>
  <c r="AZ2460" i="1" s="1"/>
  <c r="AT2460" i="1"/>
  <c r="AP2460" i="1"/>
  <c r="AO2460" i="1"/>
  <c r="AU2460" i="1" s="1"/>
  <c r="AN2460" i="1"/>
  <c r="AQ2460" i="1" s="1"/>
  <c r="AR2460" i="1" s="1"/>
  <c r="AS2460" i="1" s="1"/>
  <c r="AL2460" i="1"/>
  <c r="AG2460" i="1"/>
  <c r="Y2460" i="1"/>
  <c r="T2460" i="1"/>
  <c r="AY2459" i="1"/>
  <c r="AZ2459" i="1" s="1"/>
  <c r="AU2459" i="1"/>
  <c r="AT2459" i="1"/>
  <c r="AP2459" i="1"/>
  <c r="AO2459" i="1"/>
  <c r="AN2459" i="1"/>
  <c r="AQ2459" i="1" s="1"/>
  <c r="AR2459" i="1" s="1"/>
  <c r="AS2459" i="1" s="1"/>
  <c r="AL2459" i="1"/>
  <c r="AG2459" i="1"/>
  <c r="Y2459" i="1"/>
  <c r="T2459" i="1"/>
  <c r="AY2458" i="1"/>
  <c r="AZ2458" i="1" s="1"/>
  <c r="AT2458" i="1"/>
  <c r="AR2458" i="1"/>
  <c r="AS2458" i="1" s="1"/>
  <c r="AP2458" i="1"/>
  <c r="AO2458" i="1"/>
  <c r="AU2458" i="1" s="1"/>
  <c r="AV2458" i="1" s="1"/>
  <c r="AW2458" i="1" s="1"/>
  <c r="AN2458" i="1"/>
  <c r="AQ2458" i="1" s="1"/>
  <c r="AL2458" i="1"/>
  <c r="AG2458" i="1"/>
  <c r="Y2458" i="1"/>
  <c r="T2458" i="1"/>
  <c r="AZ2457" i="1"/>
  <c r="AY2457" i="1"/>
  <c r="AT2457" i="1"/>
  <c r="AP2457" i="1"/>
  <c r="AO2457" i="1"/>
  <c r="AU2457" i="1" s="1"/>
  <c r="AN2457" i="1"/>
  <c r="AQ2457" i="1" s="1"/>
  <c r="AL2457" i="1"/>
  <c r="AG2457" i="1"/>
  <c r="Y2457" i="1"/>
  <c r="T2457" i="1"/>
  <c r="AY2456" i="1"/>
  <c r="AZ2456" i="1" s="1"/>
  <c r="AT2456" i="1"/>
  <c r="AP2456" i="1"/>
  <c r="AO2456" i="1"/>
  <c r="AU2456" i="1" s="1"/>
  <c r="AV2456" i="1" s="1"/>
  <c r="AW2456" i="1" s="1"/>
  <c r="AN2456" i="1"/>
  <c r="AQ2456" i="1" s="1"/>
  <c r="AR2456" i="1" s="1"/>
  <c r="AS2456" i="1" s="1"/>
  <c r="AL2456" i="1"/>
  <c r="AG2456" i="1"/>
  <c r="Y2456" i="1"/>
  <c r="T2456" i="1"/>
  <c r="AZ2455" i="1"/>
  <c r="AY2455" i="1"/>
  <c r="AT2455" i="1"/>
  <c r="AP2455" i="1"/>
  <c r="AO2455" i="1"/>
  <c r="AU2455" i="1" s="1"/>
  <c r="AV2455" i="1" s="1"/>
  <c r="AW2455" i="1" s="1"/>
  <c r="AN2455" i="1"/>
  <c r="AQ2455" i="1" s="1"/>
  <c r="AL2455" i="1"/>
  <c r="AG2455" i="1"/>
  <c r="Y2455" i="1"/>
  <c r="T2455" i="1"/>
  <c r="AY2454" i="1"/>
  <c r="AZ2454" i="1" s="1"/>
  <c r="AV2454" i="1"/>
  <c r="AW2454" i="1" s="1"/>
  <c r="AT2454" i="1"/>
  <c r="AP2454" i="1"/>
  <c r="AO2454" i="1"/>
  <c r="AU2454" i="1" s="1"/>
  <c r="AN2454" i="1"/>
  <c r="AQ2454" i="1" s="1"/>
  <c r="AR2454" i="1" s="1"/>
  <c r="AS2454" i="1" s="1"/>
  <c r="AL2454" i="1"/>
  <c r="AG2454" i="1"/>
  <c r="Y2454" i="1"/>
  <c r="T2454" i="1"/>
  <c r="AY2453" i="1"/>
  <c r="AZ2453" i="1" s="1"/>
  <c r="AT2453" i="1"/>
  <c r="AP2453" i="1"/>
  <c r="AO2453" i="1"/>
  <c r="AU2453" i="1" s="1"/>
  <c r="AV2453" i="1" s="1"/>
  <c r="AW2453" i="1" s="1"/>
  <c r="AN2453" i="1"/>
  <c r="AQ2453" i="1" s="1"/>
  <c r="AL2453" i="1"/>
  <c r="AG2453" i="1"/>
  <c r="Y2453" i="1"/>
  <c r="T2453" i="1"/>
  <c r="AY2452" i="1"/>
  <c r="AZ2452" i="1" s="1"/>
  <c r="AT2452" i="1"/>
  <c r="AS2452" i="1"/>
  <c r="AP2452" i="1"/>
  <c r="AO2452" i="1"/>
  <c r="AU2452" i="1" s="1"/>
  <c r="AV2452" i="1" s="1"/>
  <c r="AW2452" i="1" s="1"/>
  <c r="AN2452" i="1"/>
  <c r="AQ2452" i="1" s="1"/>
  <c r="AR2452" i="1" s="1"/>
  <c r="AL2452" i="1"/>
  <c r="AG2452" i="1"/>
  <c r="Y2452" i="1"/>
  <c r="T2452" i="1"/>
  <c r="AZ2451" i="1"/>
  <c r="AY2451" i="1"/>
  <c r="AT2451" i="1"/>
  <c r="AP2451" i="1"/>
  <c r="AO2451" i="1"/>
  <c r="AU2451" i="1" s="1"/>
  <c r="AN2451" i="1"/>
  <c r="AQ2451" i="1" s="1"/>
  <c r="AR2451" i="1" s="1"/>
  <c r="AS2451" i="1" s="1"/>
  <c r="AL2451" i="1"/>
  <c r="AG2451" i="1"/>
  <c r="Y2451" i="1"/>
  <c r="T2451" i="1"/>
  <c r="AY2450" i="1"/>
  <c r="AZ2450" i="1" s="1"/>
  <c r="AU2450" i="1"/>
  <c r="AT2450" i="1"/>
  <c r="AP2450" i="1"/>
  <c r="AO2450" i="1"/>
  <c r="AN2450" i="1"/>
  <c r="AQ2450" i="1" s="1"/>
  <c r="AR2450" i="1" s="1"/>
  <c r="AS2450" i="1" s="1"/>
  <c r="AL2450" i="1"/>
  <c r="AG2450" i="1"/>
  <c r="Y2450" i="1"/>
  <c r="T2450" i="1"/>
  <c r="AZ2449" i="1"/>
  <c r="AY2449" i="1"/>
  <c r="AT2449" i="1"/>
  <c r="AP2449" i="1"/>
  <c r="AO2449" i="1"/>
  <c r="AU2449" i="1" s="1"/>
  <c r="AN2449" i="1"/>
  <c r="AQ2449" i="1" s="1"/>
  <c r="AL2449" i="1"/>
  <c r="AG2449" i="1"/>
  <c r="Y2449" i="1"/>
  <c r="T2449" i="1"/>
  <c r="AY2448" i="1"/>
  <c r="AZ2448" i="1" s="1"/>
  <c r="AT2448" i="1"/>
  <c r="AR2448" i="1"/>
  <c r="AS2448" i="1" s="1"/>
  <c r="AQ2448" i="1"/>
  <c r="AP2448" i="1"/>
  <c r="AO2448" i="1"/>
  <c r="AU2448" i="1" s="1"/>
  <c r="AN2448" i="1"/>
  <c r="AL2448" i="1"/>
  <c r="AG2448" i="1"/>
  <c r="Y2448" i="1"/>
  <c r="T2448" i="1"/>
  <c r="AY2447" i="1"/>
  <c r="AZ2447" i="1" s="1"/>
  <c r="AT2447" i="1"/>
  <c r="AP2447" i="1"/>
  <c r="AO2447" i="1"/>
  <c r="AU2447" i="1" s="1"/>
  <c r="AV2447" i="1" s="1"/>
  <c r="AW2447" i="1" s="1"/>
  <c r="AN2447" i="1"/>
  <c r="AL2447" i="1"/>
  <c r="AG2447" i="1"/>
  <c r="Y2447" i="1"/>
  <c r="T2447" i="1"/>
  <c r="AY2446" i="1"/>
  <c r="AZ2446" i="1" s="1"/>
  <c r="AT2446" i="1"/>
  <c r="AP2446" i="1"/>
  <c r="AO2446" i="1"/>
  <c r="AU2446" i="1" s="1"/>
  <c r="AV2446" i="1" s="1"/>
  <c r="AN2446" i="1"/>
  <c r="AQ2446" i="1" s="1"/>
  <c r="AR2446" i="1" s="1"/>
  <c r="AS2446" i="1" s="1"/>
  <c r="AL2446" i="1"/>
  <c r="AG2446" i="1"/>
  <c r="Y2446" i="1"/>
  <c r="T2446" i="1"/>
  <c r="AM2442" i="1"/>
  <c r="AK2442" i="1"/>
  <c r="AK2468" i="1" s="1"/>
  <c r="AJ2442" i="1"/>
  <c r="AJ2468" i="1" s="1"/>
  <c r="AI2442" i="1"/>
  <c r="AH2442" i="1"/>
  <c r="AH2468" i="1" s="1"/>
  <c r="AF2442" i="1"/>
  <c r="AF2468" i="1" s="1"/>
  <c r="AE2442" i="1"/>
  <c r="AD2442" i="1"/>
  <c r="AD2468" i="1" s="1"/>
  <c r="AC2442" i="1"/>
  <c r="AC2468" i="1" s="1"/>
  <c r="AB2442" i="1"/>
  <c r="AB2468" i="1" s="1"/>
  <c r="AA2442" i="1"/>
  <c r="Z2442" i="1"/>
  <c r="X2442" i="1"/>
  <c r="W2442" i="1"/>
  <c r="W2468" i="1" s="1"/>
  <c r="V2442" i="1"/>
  <c r="V2468" i="1" s="1"/>
  <c r="U2442" i="1"/>
  <c r="U2468" i="1" s="1"/>
  <c r="S2442" i="1"/>
  <c r="S2468" i="1" s="1"/>
  <c r="R2442" i="1"/>
  <c r="R2468" i="1" s="1"/>
  <c r="Q2442" i="1"/>
  <c r="P2442" i="1"/>
  <c r="P2468" i="1" s="1"/>
  <c r="O2442" i="1"/>
  <c r="O2468" i="1" s="1"/>
  <c r="N2442" i="1"/>
  <c r="N2468" i="1" s="1"/>
  <c r="M2442" i="1"/>
  <c r="L2442" i="1"/>
  <c r="AY2441" i="1"/>
  <c r="AZ2441" i="1" s="1"/>
  <c r="AT2441" i="1"/>
  <c r="AP2441" i="1"/>
  <c r="AO2441" i="1"/>
  <c r="AU2441" i="1" s="1"/>
  <c r="AN2441" i="1"/>
  <c r="AQ2441" i="1" s="1"/>
  <c r="AL2441" i="1"/>
  <c r="AG2441" i="1"/>
  <c r="Y2441" i="1"/>
  <c r="T2441" i="1"/>
  <c r="AZ2440" i="1"/>
  <c r="AY2440" i="1"/>
  <c r="AT2440" i="1"/>
  <c r="AP2440" i="1"/>
  <c r="AO2440" i="1"/>
  <c r="AU2440" i="1" s="1"/>
  <c r="AV2440" i="1" s="1"/>
  <c r="AW2440" i="1" s="1"/>
  <c r="AN2440" i="1"/>
  <c r="AQ2440" i="1" s="1"/>
  <c r="AR2440" i="1" s="1"/>
  <c r="AS2440" i="1" s="1"/>
  <c r="AL2440" i="1"/>
  <c r="AG2440" i="1"/>
  <c r="Y2440" i="1"/>
  <c r="T2440" i="1"/>
  <c r="AZ2439" i="1"/>
  <c r="AY2439" i="1"/>
  <c r="AT2439" i="1"/>
  <c r="AP2439" i="1"/>
  <c r="AO2439" i="1"/>
  <c r="AU2439" i="1" s="1"/>
  <c r="AV2439" i="1" s="1"/>
  <c r="AW2439" i="1" s="1"/>
  <c r="AN2439" i="1"/>
  <c r="AQ2439" i="1" s="1"/>
  <c r="AL2439" i="1"/>
  <c r="AG2439" i="1"/>
  <c r="Y2439" i="1"/>
  <c r="T2439" i="1"/>
  <c r="AZ2438" i="1"/>
  <c r="AY2438" i="1"/>
  <c r="AT2438" i="1"/>
  <c r="AQ2438" i="1"/>
  <c r="AR2438" i="1" s="1"/>
  <c r="AS2438" i="1" s="1"/>
  <c r="AP2438" i="1"/>
  <c r="AO2438" i="1"/>
  <c r="AU2438" i="1" s="1"/>
  <c r="AV2438" i="1" s="1"/>
  <c r="AW2438" i="1" s="1"/>
  <c r="AN2438" i="1"/>
  <c r="AL2438" i="1"/>
  <c r="AG2438" i="1"/>
  <c r="Y2438" i="1"/>
  <c r="T2438" i="1"/>
  <c r="AZ2437" i="1"/>
  <c r="AY2437" i="1"/>
  <c r="AT2437" i="1"/>
  <c r="AQ2437" i="1"/>
  <c r="AR2437" i="1" s="1"/>
  <c r="AS2437" i="1" s="1"/>
  <c r="AP2437" i="1"/>
  <c r="AO2437" i="1"/>
  <c r="AU2437" i="1" s="1"/>
  <c r="AV2437" i="1" s="1"/>
  <c r="AW2437" i="1" s="1"/>
  <c r="AN2437" i="1"/>
  <c r="AL2437" i="1"/>
  <c r="AG2437" i="1"/>
  <c r="Y2437" i="1"/>
  <c r="T2437" i="1"/>
  <c r="AZ2436" i="1"/>
  <c r="AY2436" i="1"/>
  <c r="AT2436" i="1"/>
  <c r="AQ2436" i="1"/>
  <c r="AR2436" i="1" s="1"/>
  <c r="AS2436" i="1" s="1"/>
  <c r="AP2436" i="1"/>
  <c r="AO2436" i="1"/>
  <c r="AU2436" i="1" s="1"/>
  <c r="AV2436" i="1" s="1"/>
  <c r="AW2436" i="1" s="1"/>
  <c r="AN2436" i="1"/>
  <c r="AL2436" i="1"/>
  <c r="AG2436" i="1"/>
  <c r="Y2436" i="1"/>
  <c r="T2436" i="1"/>
  <c r="AZ2435" i="1"/>
  <c r="AY2435" i="1"/>
  <c r="AU2435" i="1"/>
  <c r="AT2435" i="1"/>
  <c r="AP2435" i="1"/>
  <c r="AO2435" i="1"/>
  <c r="AN2435" i="1"/>
  <c r="AQ2435" i="1" s="1"/>
  <c r="AL2435" i="1"/>
  <c r="AG2435" i="1"/>
  <c r="Y2435" i="1"/>
  <c r="T2435" i="1"/>
  <c r="AY2434" i="1"/>
  <c r="AZ2434" i="1" s="1"/>
  <c r="AV2434" i="1"/>
  <c r="AW2434" i="1" s="1"/>
  <c r="AU2434" i="1"/>
  <c r="AT2434" i="1"/>
  <c r="AP2434" i="1"/>
  <c r="AO2434" i="1"/>
  <c r="AN2434" i="1"/>
  <c r="AQ2434" i="1" s="1"/>
  <c r="AR2434" i="1" s="1"/>
  <c r="AS2434" i="1" s="1"/>
  <c r="AL2434" i="1"/>
  <c r="AG2434" i="1"/>
  <c r="Y2434" i="1"/>
  <c r="T2434" i="1"/>
  <c r="AY2433" i="1"/>
  <c r="AZ2433" i="1" s="1"/>
  <c r="AU2433" i="1"/>
  <c r="AT2433" i="1"/>
  <c r="AP2433" i="1"/>
  <c r="AO2433" i="1"/>
  <c r="AN2433" i="1"/>
  <c r="AQ2433" i="1" s="1"/>
  <c r="AL2433" i="1"/>
  <c r="AG2433" i="1"/>
  <c r="Y2433" i="1"/>
  <c r="T2433" i="1"/>
  <c r="AY2432" i="1"/>
  <c r="AZ2432" i="1" s="1"/>
  <c r="AT2432" i="1"/>
  <c r="AP2432" i="1"/>
  <c r="AO2432" i="1"/>
  <c r="AU2432" i="1" s="1"/>
  <c r="AN2432" i="1"/>
  <c r="AQ2432" i="1" s="1"/>
  <c r="AR2432" i="1" s="1"/>
  <c r="AS2432" i="1" s="1"/>
  <c r="AL2432" i="1"/>
  <c r="AG2432" i="1"/>
  <c r="Y2432" i="1"/>
  <c r="T2432" i="1"/>
  <c r="AZ2431" i="1"/>
  <c r="AY2431" i="1"/>
  <c r="AT2431" i="1"/>
  <c r="AP2431" i="1"/>
  <c r="AO2431" i="1"/>
  <c r="AU2431" i="1" s="1"/>
  <c r="AV2431" i="1" s="1"/>
  <c r="AW2431" i="1" s="1"/>
  <c r="AN2431" i="1"/>
  <c r="AQ2431" i="1" s="1"/>
  <c r="AR2431" i="1" s="1"/>
  <c r="AS2431" i="1" s="1"/>
  <c r="AL2431" i="1"/>
  <c r="AG2431" i="1"/>
  <c r="Y2431" i="1"/>
  <c r="T2431" i="1"/>
  <c r="AY2430" i="1"/>
  <c r="AZ2430" i="1" s="1"/>
  <c r="AT2430" i="1"/>
  <c r="AP2430" i="1"/>
  <c r="AO2430" i="1"/>
  <c r="AU2430" i="1" s="1"/>
  <c r="AV2430" i="1" s="1"/>
  <c r="AW2430" i="1" s="1"/>
  <c r="AN2430" i="1"/>
  <c r="AQ2430" i="1" s="1"/>
  <c r="AR2430" i="1" s="1"/>
  <c r="AS2430" i="1" s="1"/>
  <c r="AL2430" i="1"/>
  <c r="AG2430" i="1"/>
  <c r="Y2430" i="1"/>
  <c r="T2430" i="1"/>
  <c r="AZ2429" i="1"/>
  <c r="AY2429" i="1"/>
  <c r="AT2429" i="1"/>
  <c r="AQ2429" i="1"/>
  <c r="AR2429" i="1" s="1"/>
  <c r="AS2429" i="1" s="1"/>
  <c r="AP2429" i="1"/>
  <c r="AO2429" i="1"/>
  <c r="AU2429" i="1" s="1"/>
  <c r="AN2429" i="1"/>
  <c r="AL2429" i="1"/>
  <c r="AG2429" i="1"/>
  <c r="Y2429" i="1"/>
  <c r="T2429" i="1"/>
  <c r="AZ2428" i="1"/>
  <c r="AY2428" i="1"/>
  <c r="AT2428" i="1"/>
  <c r="AQ2428" i="1"/>
  <c r="AR2428" i="1" s="1"/>
  <c r="AS2428" i="1" s="1"/>
  <c r="AP2428" i="1"/>
  <c r="AO2428" i="1"/>
  <c r="AU2428" i="1" s="1"/>
  <c r="AN2428" i="1"/>
  <c r="AL2428" i="1"/>
  <c r="AG2428" i="1"/>
  <c r="Y2428" i="1"/>
  <c r="T2428" i="1"/>
  <c r="AZ2427" i="1"/>
  <c r="AY2427" i="1"/>
  <c r="AT2427" i="1"/>
  <c r="AP2427" i="1"/>
  <c r="AO2427" i="1"/>
  <c r="AU2427" i="1" s="1"/>
  <c r="AV2427" i="1" s="1"/>
  <c r="AW2427" i="1" s="1"/>
  <c r="AN2427" i="1"/>
  <c r="AQ2427" i="1" s="1"/>
  <c r="AL2427" i="1"/>
  <c r="AG2427" i="1"/>
  <c r="Y2427" i="1"/>
  <c r="T2427" i="1"/>
  <c r="AY2426" i="1"/>
  <c r="AZ2426" i="1" s="1"/>
  <c r="AT2426" i="1"/>
  <c r="AP2426" i="1"/>
  <c r="AO2426" i="1"/>
  <c r="AU2426" i="1" s="1"/>
  <c r="AN2426" i="1"/>
  <c r="AQ2426" i="1" s="1"/>
  <c r="AR2426" i="1" s="1"/>
  <c r="AS2426" i="1" s="1"/>
  <c r="AL2426" i="1"/>
  <c r="AG2426" i="1"/>
  <c r="Y2426" i="1"/>
  <c r="T2426" i="1"/>
  <c r="AY2425" i="1"/>
  <c r="AZ2425" i="1" s="1"/>
  <c r="AU2425" i="1"/>
  <c r="AV2425" i="1" s="1"/>
  <c r="AW2425" i="1" s="1"/>
  <c r="AT2425" i="1"/>
  <c r="AQ2425" i="1"/>
  <c r="AP2425" i="1"/>
  <c r="AO2425" i="1"/>
  <c r="AN2425" i="1"/>
  <c r="AL2425" i="1"/>
  <c r="AG2425" i="1"/>
  <c r="Y2425" i="1"/>
  <c r="T2425" i="1"/>
  <c r="AZ2424" i="1"/>
  <c r="AY2424" i="1"/>
  <c r="AU2424" i="1"/>
  <c r="AT2424" i="1"/>
  <c r="AP2424" i="1"/>
  <c r="AO2424" i="1"/>
  <c r="AN2424" i="1"/>
  <c r="AQ2424" i="1" s="1"/>
  <c r="AL2424" i="1"/>
  <c r="AG2424" i="1"/>
  <c r="Y2424" i="1"/>
  <c r="T2424" i="1"/>
  <c r="AY2423" i="1"/>
  <c r="AZ2423" i="1" s="1"/>
  <c r="AT2423" i="1"/>
  <c r="AP2423" i="1"/>
  <c r="AO2423" i="1"/>
  <c r="AN2423" i="1"/>
  <c r="AQ2423" i="1" s="1"/>
  <c r="AR2423" i="1" s="1"/>
  <c r="AS2423" i="1" s="1"/>
  <c r="AL2423" i="1"/>
  <c r="AG2423" i="1"/>
  <c r="Y2423" i="1"/>
  <c r="T2423" i="1"/>
  <c r="AZ2422" i="1"/>
  <c r="AY2422" i="1"/>
  <c r="AT2422" i="1"/>
  <c r="AQ2422" i="1"/>
  <c r="AR2422" i="1" s="1"/>
  <c r="AS2422" i="1" s="1"/>
  <c r="AP2422" i="1"/>
  <c r="AO2422" i="1"/>
  <c r="AU2422" i="1" s="1"/>
  <c r="AV2422" i="1" s="1"/>
  <c r="AW2422" i="1" s="1"/>
  <c r="AN2422" i="1"/>
  <c r="AL2422" i="1"/>
  <c r="AG2422" i="1"/>
  <c r="Y2422" i="1"/>
  <c r="T2422" i="1"/>
  <c r="AY2421" i="1"/>
  <c r="AZ2421" i="1" s="1"/>
  <c r="AT2421" i="1"/>
  <c r="AP2421" i="1"/>
  <c r="AO2421" i="1"/>
  <c r="AU2421" i="1" s="1"/>
  <c r="AN2421" i="1"/>
  <c r="AL2421" i="1"/>
  <c r="AG2421" i="1"/>
  <c r="Y2421" i="1"/>
  <c r="T2421" i="1"/>
  <c r="AN2409" i="1"/>
  <c r="AM2409" i="1"/>
  <c r="AK2409" i="1"/>
  <c r="AJ2409" i="1"/>
  <c r="AI2409" i="1"/>
  <c r="AH2409" i="1"/>
  <c r="AF2409" i="1"/>
  <c r="AE2409" i="1"/>
  <c r="AD2409" i="1"/>
  <c r="AC2409" i="1"/>
  <c r="AB2409" i="1"/>
  <c r="AA2409" i="1"/>
  <c r="Z2409" i="1"/>
  <c r="X2409" i="1"/>
  <c r="W2409" i="1"/>
  <c r="V2409" i="1"/>
  <c r="U2409" i="1"/>
  <c r="S2409" i="1"/>
  <c r="R2409" i="1"/>
  <c r="Q2409" i="1"/>
  <c r="P2409" i="1"/>
  <c r="O2409" i="1"/>
  <c r="N2409" i="1"/>
  <c r="M2409" i="1"/>
  <c r="L2409" i="1"/>
  <c r="AZ2408" i="1"/>
  <c r="AY2408" i="1"/>
  <c r="AU2408" i="1"/>
  <c r="AT2408" i="1"/>
  <c r="AT2409" i="1" s="1"/>
  <c r="AQ2408" i="1"/>
  <c r="AP2408" i="1"/>
  <c r="AO2408" i="1"/>
  <c r="AN2408" i="1"/>
  <c r="AL2408" i="1"/>
  <c r="AG2408" i="1"/>
  <c r="Y2408" i="1"/>
  <c r="T2408" i="1"/>
  <c r="H2408" i="1"/>
  <c r="AY2407" i="1"/>
  <c r="AZ2407" i="1" s="1"/>
  <c r="AT2407" i="1"/>
  <c r="AQ2407" i="1"/>
  <c r="AQ2409" i="1" s="1"/>
  <c r="AP2407" i="1"/>
  <c r="AO2407" i="1"/>
  <c r="AN2407" i="1"/>
  <c r="AL2407" i="1"/>
  <c r="AG2407" i="1"/>
  <c r="Y2407" i="1"/>
  <c r="T2407" i="1"/>
  <c r="H2407" i="1"/>
  <c r="AM2403" i="1"/>
  <c r="AK2403" i="1"/>
  <c r="AK2410" i="1" s="1"/>
  <c r="AJ2403" i="1"/>
  <c r="AI2403" i="1"/>
  <c r="AI2410" i="1" s="1"/>
  <c r="AH2403" i="1"/>
  <c r="AH2410" i="1" s="1"/>
  <c r="AF2403" i="1"/>
  <c r="AF2410" i="1" s="1"/>
  <c r="AE2403" i="1"/>
  <c r="AD2403" i="1"/>
  <c r="AD2410" i="1" s="1"/>
  <c r="AC2403" i="1"/>
  <c r="AB2403" i="1"/>
  <c r="AA2403" i="1"/>
  <c r="AA2410" i="1" s="1"/>
  <c r="Z2403" i="1"/>
  <c r="Z2410" i="1" s="1"/>
  <c r="X2403" i="1"/>
  <c r="W2403" i="1"/>
  <c r="W2410" i="1" s="1"/>
  <c r="V2403" i="1"/>
  <c r="V2410" i="1" s="1"/>
  <c r="U2403" i="1"/>
  <c r="U2410" i="1" s="1"/>
  <c r="S2403" i="1"/>
  <c r="S2410" i="1" s="1"/>
  <c r="R2403" i="1"/>
  <c r="R2410" i="1" s="1"/>
  <c r="Q2403" i="1"/>
  <c r="P2403" i="1"/>
  <c r="P2410" i="1" s="1"/>
  <c r="O2403" i="1"/>
  <c r="N2403" i="1"/>
  <c r="M2403" i="1"/>
  <c r="M2410" i="1" s="1"/>
  <c r="L2403" i="1"/>
  <c r="AY2402" i="1"/>
  <c r="AZ2402" i="1" s="1"/>
  <c r="AT2402" i="1"/>
  <c r="AP2402" i="1"/>
  <c r="AO2402" i="1"/>
  <c r="AN2402" i="1"/>
  <c r="AQ2402" i="1" s="1"/>
  <c r="AL2402" i="1"/>
  <c r="AG2402" i="1"/>
  <c r="Y2402" i="1"/>
  <c r="T2402" i="1"/>
  <c r="H2402" i="1"/>
  <c r="AZ2401" i="1"/>
  <c r="AY2401" i="1"/>
  <c r="AU2401" i="1"/>
  <c r="AV2401" i="1" s="1"/>
  <c r="AW2401" i="1" s="1"/>
  <c r="AT2401" i="1"/>
  <c r="AP2401" i="1"/>
  <c r="AO2401" i="1"/>
  <c r="AN2401" i="1"/>
  <c r="AQ2401" i="1" s="1"/>
  <c r="AL2401" i="1"/>
  <c r="AG2401" i="1"/>
  <c r="Y2401" i="1"/>
  <c r="T2401" i="1"/>
  <c r="H2401" i="1"/>
  <c r="AZ2400" i="1"/>
  <c r="AY2400" i="1"/>
  <c r="AT2400" i="1"/>
  <c r="AQ2400" i="1"/>
  <c r="AR2400" i="1" s="1"/>
  <c r="AS2400" i="1" s="1"/>
  <c r="AP2400" i="1"/>
  <c r="AO2400" i="1"/>
  <c r="AU2400" i="1" s="1"/>
  <c r="AN2400" i="1"/>
  <c r="AL2400" i="1"/>
  <c r="AG2400" i="1"/>
  <c r="Y2400" i="1"/>
  <c r="T2400" i="1"/>
  <c r="H2400" i="1"/>
  <c r="AY2399" i="1"/>
  <c r="AZ2399" i="1" s="1"/>
  <c r="AU2399" i="1"/>
  <c r="AV2399" i="1" s="1"/>
  <c r="AW2399" i="1" s="1"/>
  <c r="AT2399" i="1"/>
  <c r="AP2399" i="1"/>
  <c r="AR2399" i="1" s="1"/>
  <c r="AS2399" i="1" s="1"/>
  <c r="AO2399" i="1"/>
  <c r="AN2399" i="1"/>
  <c r="AQ2399" i="1" s="1"/>
  <c r="AL2399" i="1"/>
  <c r="AG2399" i="1"/>
  <c r="Y2399" i="1"/>
  <c r="T2399" i="1"/>
  <c r="H2399" i="1"/>
  <c r="AJ2389" i="1"/>
  <c r="AE2389" i="1"/>
  <c r="AD2389" i="1"/>
  <c r="AA2389" i="1"/>
  <c r="P2389" i="1"/>
  <c r="AM2388" i="1"/>
  <c r="AM2389" i="1" s="1"/>
  <c r="AK2388" i="1"/>
  <c r="AK2389" i="1" s="1"/>
  <c r="AJ2388" i="1"/>
  <c r="AI2388" i="1"/>
  <c r="AI2389" i="1" s="1"/>
  <c r="AH2388" i="1"/>
  <c r="AH2389" i="1" s="1"/>
  <c r="AF2388" i="1"/>
  <c r="AF2389" i="1" s="1"/>
  <c r="AE2388" i="1"/>
  <c r="AD2388" i="1"/>
  <c r="AC2388" i="1"/>
  <c r="AC2389" i="1" s="1"/>
  <c r="AB2388" i="1"/>
  <c r="AB2389" i="1" s="1"/>
  <c r="AA2388" i="1"/>
  <c r="Z2388" i="1"/>
  <c r="Z2389" i="1" s="1"/>
  <c r="X2388" i="1"/>
  <c r="X2389" i="1" s="1"/>
  <c r="W2388" i="1"/>
  <c r="W2389" i="1" s="1"/>
  <c r="V2388" i="1"/>
  <c r="V2389" i="1" s="1"/>
  <c r="U2388" i="1"/>
  <c r="U2389" i="1" s="1"/>
  <c r="S2388" i="1"/>
  <c r="S2389" i="1" s="1"/>
  <c r="R2388" i="1"/>
  <c r="R2389" i="1" s="1"/>
  <c r="Q2388" i="1"/>
  <c r="Q2389" i="1" s="1"/>
  <c r="P2388" i="1"/>
  <c r="O2388" i="1"/>
  <c r="O2389" i="1" s="1"/>
  <c r="N2388" i="1"/>
  <c r="N2389" i="1" s="1"/>
  <c r="M2388" i="1"/>
  <c r="M2389" i="1" s="1"/>
  <c r="L2388" i="1"/>
  <c r="L2389" i="1" s="1"/>
  <c r="AY2387" i="1"/>
  <c r="AZ2387" i="1" s="1"/>
  <c r="AV2387" i="1"/>
  <c r="AW2387" i="1" s="1"/>
  <c r="AU2387" i="1"/>
  <c r="AT2387" i="1"/>
  <c r="AP2387" i="1"/>
  <c r="AP2388" i="1" s="1"/>
  <c r="AP2389" i="1" s="1"/>
  <c r="AO2387" i="1"/>
  <c r="AN2387" i="1"/>
  <c r="AL2387" i="1"/>
  <c r="AG2387" i="1"/>
  <c r="Y2387" i="1"/>
  <c r="T2387" i="1"/>
  <c r="H2387" i="1"/>
  <c r="AZ2386" i="1"/>
  <c r="AY2386" i="1"/>
  <c r="AT2386" i="1"/>
  <c r="AP2386" i="1"/>
  <c r="AO2386" i="1"/>
  <c r="AU2386" i="1" s="1"/>
  <c r="AN2386" i="1"/>
  <c r="AQ2386" i="1" s="1"/>
  <c r="AL2386" i="1"/>
  <c r="AG2386" i="1"/>
  <c r="Y2386" i="1"/>
  <c r="T2386" i="1"/>
  <c r="H2386" i="1"/>
  <c r="AY2385" i="1"/>
  <c r="AZ2385" i="1" s="1"/>
  <c r="AT2385" i="1"/>
  <c r="AQ2385" i="1"/>
  <c r="AR2385" i="1" s="1"/>
  <c r="AS2385" i="1" s="1"/>
  <c r="AP2385" i="1"/>
  <c r="AO2385" i="1"/>
  <c r="AU2385" i="1" s="1"/>
  <c r="AN2385" i="1"/>
  <c r="AL2385" i="1"/>
  <c r="AG2385" i="1"/>
  <c r="Y2385" i="1"/>
  <c r="T2385" i="1"/>
  <c r="H2385" i="1"/>
  <c r="P2374" i="1"/>
  <c r="O2374" i="1"/>
  <c r="AP2373" i="1"/>
  <c r="AM2373" i="1"/>
  <c r="AK2373" i="1"/>
  <c r="AJ2373" i="1"/>
  <c r="AI2373" i="1"/>
  <c r="AI2374" i="1" s="1"/>
  <c r="AH2373" i="1"/>
  <c r="AF2373" i="1"/>
  <c r="AF2374" i="1" s="1"/>
  <c r="AE2373" i="1"/>
  <c r="AD2373" i="1"/>
  <c r="AC2373" i="1"/>
  <c r="AB2373" i="1"/>
  <c r="AB2374" i="1" s="1"/>
  <c r="AA2373" i="1"/>
  <c r="Z2373" i="1"/>
  <c r="X2373" i="1"/>
  <c r="W2373" i="1"/>
  <c r="V2373" i="1"/>
  <c r="U2373" i="1"/>
  <c r="U2374" i="1" s="1"/>
  <c r="S2373" i="1"/>
  <c r="R2373" i="1"/>
  <c r="R2374" i="1" s="1"/>
  <c r="Q2373" i="1"/>
  <c r="P2373" i="1"/>
  <c r="O2373" i="1"/>
  <c r="N2373" i="1"/>
  <c r="N2374" i="1" s="1"/>
  <c r="M2373" i="1"/>
  <c r="L2373" i="1"/>
  <c r="AY2372" i="1"/>
  <c r="AZ2372" i="1" s="1"/>
  <c r="AT2372" i="1"/>
  <c r="AP2372" i="1"/>
  <c r="AO2372" i="1"/>
  <c r="AN2372" i="1"/>
  <c r="AQ2372" i="1" s="1"/>
  <c r="AL2372" i="1"/>
  <c r="AG2372" i="1"/>
  <c r="Y2372" i="1"/>
  <c r="T2372" i="1"/>
  <c r="H2372" i="1"/>
  <c r="AY2371" i="1"/>
  <c r="AZ2371" i="1" s="1"/>
  <c r="AT2371" i="1"/>
  <c r="AQ2371" i="1"/>
  <c r="AR2371" i="1" s="1"/>
  <c r="AS2371" i="1" s="1"/>
  <c r="AP2371" i="1"/>
  <c r="AO2371" i="1"/>
  <c r="AU2371" i="1" s="1"/>
  <c r="AV2371" i="1" s="1"/>
  <c r="AW2371" i="1" s="1"/>
  <c r="AN2371" i="1"/>
  <c r="AL2371" i="1"/>
  <c r="AG2371" i="1"/>
  <c r="Y2371" i="1"/>
  <c r="T2371" i="1"/>
  <c r="H2371" i="1"/>
  <c r="AM2367" i="1"/>
  <c r="AK2367" i="1"/>
  <c r="AJ2367" i="1"/>
  <c r="AJ2374" i="1" s="1"/>
  <c r="AI2367" i="1"/>
  <c r="AH2367" i="1"/>
  <c r="AF2367" i="1"/>
  <c r="AE2367" i="1"/>
  <c r="AD2367" i="1"/>
  <c r="AC2367" i="1"/>
  <c r="AB2367" i="1"/>
  <c r="AA2367" i="1"/>
  <c r="Z2367" i="1"/>
  <c r="Z2374" i="1" s="1"/>
  <c r="X2367" i="1"/>
  <c r="W2367" i="1"/>
  <c r="V2367" i="1"/>
  <c r="V2374" i="1" s="1"/>
  <c r="U2367" i="1"/>
  <c r="S2367" i="1"/>
  <c r="R2367" i="1"/>
  <c r="Q2367" i="1"/>
  <c r="P2367" i="1"/>
  <c r="O2367" i="1"/>
  <c r="N2367" i="1"/>
  <c r="M2367" i="1"/>
  <c r="L2367" i="1"/>
  <c r="L2374" i="1" s="1"/>
  <c r="AY2366" i="1"/>
  <c r="AZ2366" i="1" s="1"/>
  <c r="AT2366" i="1"/>
  <c r="AP2366" i="1"/>
  <c r="AO2366" i="1"/>
  <c r="AU2366" i="1" s="1"/>
  <c r="AN2366" i="1"/>
  <c r="AQ2366" i="1" s="1"/>
  <c r="AR2366" i="1" s="1"/>
  <c r="AS2366" i="1" s="1"/>
  <c r="AL2366" i="1"/>
  <c r="AG2366" i="1"/>
  <c r="Y2366" i="1"/>
  <c r="T2366" i="1"/>
  <c r="H2366" i="1"/>
  <c r="AY2365" i="1"/>
  <c r="AZ2365" i="1" s="1"/>
  <c r="AT2365" i="1"/>
  <c r="AP2365" i="1"/>
  <c r="AO2365" i="1"/>
  <c r="AU2365" i="1" s="1"/>
  <c r="AN2365" i="1"/>
  <c r="AQ2365" i="1" s="1"/>
  <c r="AR2365" i="1" s="1"/>
  <c r="AS2365" i="1" s="1"/>
  <c r="AL2365" i="1"/>
  <c r="AG2365" i="1"/>
  <c r="Y2365" i="1"/>
  <c r="T2365" i="1"/>
  <c r="H2365" i="1"/>
  <c r="AY2364" i="1"/>
  <c r="AZ2364" i="1" s="1"/>
  <c r="AT2364" i="1"/>
  <c r="AP2364" i="1"/>
  <c r="AO2364" i="1"/>
  <c r="AU2364" i="1" s="1"/>
  <c r="AV2364" i="1" s="1"/>
  <c r="AW2364" i="1" s="1"/>
  <c r="AN2364" i="1"/>
  <c r="AQ2364" i="1" s="1"/>
  <c r="AL2364" i="1"/>
  <c r="AG2364" i="1"/>
  <c r="Y2364" i="1"/>
  <c r="T2364" i="1"/>
  <c r="H2364" i="1"/>
  <c r="AY2363" i="1"/>
  <c r="AZ2363" i="1" s="1"/>
  <c r="AT2363" i="1"/>
  <c r="AP2363" i="1"/>
  <c r="AO2363" i="1"/>
  <c r="AU2363" i="1" s="1"/>
  <c r="AN2363" i="1"/>
  <c r="AQ2363" i="1" s="1"/>
  <c r="AL2363" i="1"/>
  <c r="AG2363" i="1"/>
  <c r="Y2363" i="1"/>
  <c r="T2363" i="1"/>
  <c r="H2363" i="1"/>
  <c r="AY2362" i="1"/>
  <c r="AZ2362" i="1" s="1"/>
  <c r="AT2362" i="1"/>
  <c r="AP2362" i="1"/>
  <c r="AO2362" i="1"/>
  <c r="AU2362" i="1" s="1"/>
  <c r="AV2362" i="1" s="1"/>
  <c r="AW2362" i="1" s="1"/>
  <c r="AN2362" i="1"/>
  <c r="AL2362" i="1"/>
  <c r="AG2362" i="1"/>
  <c r="Y2362" i="1"/>
  <c r="T2362" i="1"/>
  <c r="H2362" i="1"/>
  <c r="AZ2361" i="1"/>
  <c r="AY2361" i="1"/>
  <c r="AT2361" i="1"/>
  <c r="AP2361" i="1"/>
  <c r="AO2361" i="1"/>
  <c r="AU2361" i="1" s="1"/>
  <c r="AV2361" i="1" s="1"/>
  <c r="AW2361" i="1" s="1"/>
  <c r="AN2361" i="1"/>
  <c r="AQ2361" i="1" s="1"/>
  <c r="AR2361" i="1" s="1"/>
  <c r="AS2361" i="1" s="1"/>
  <c r="AL2361" i="1"/>
  <c r="AG2361" i="1"/>
  <c r="Y2361" i="1"/>
  <c r="T2361" i="1"/>
  <c r="H2361" i="1"/>
  <c r="AY2359" i="1"/>
  <c r="AZ2359" i="1" s="1"/>
  <c r="AU2359" i="1"/>
  <c r="AV2359" i="1" s="1"/>
  <c r="AW2359" i="1" s="1"/>
  <c r="AT2359" i="1"/>
  <c r="AP2359" i="1"/>
  <c r="AO2359" i="1"/>
  <c r="AN2359" i="1"/>
  <c r="AQ2359" i="1" s="1"/>
  <c r="AR2359" i="1" s="1"/>
  <c r="AS2359" i="1" s="1"/>
  <c r="AL2359" i="1"/>
  <c r="AG2359" i="1"/>
  <c r="Y2359" i="1"/>
  <c r="T2359" i="1"/>
  <c r="H2359" i="1"/>
  <c r="AY2357" i="1"/>
  <c r="AZ2357" i="1" s="1"/>
  <c r="AT2357" i="1"/>
  <c r="AT2367" i="1" s="1"/>
  <c r="AP2357" i="1"/>
  <c r="AP2367" i="1" s="1"/>
  <c r="AO2357" i="1"/>
  <c r="AN2357" i="1"/>
  <c r="AQ2357" i="1" s="1"/>
  <c r="AL2357" i="1"/>
  <c r="AG2357" i="1"/>
  <c r="Y2357" i="1"/>
  <c r="T2357" i="1"/>
  <c r="H2357" i="1"/>
  <c r="AW2345" i="1"/>
  <c r="AV2345" i="1"/>
  <c r="AU2345" i="1"/>
  <c r="AT2345" i="1"/>
  <c r="AS2345" i="1"/>
  <c r="AR2345" i="1"/>
  <c r="AQ2345" i="1"/>
  <c r="AP2345" i="1"/>
  <c r="AO2345" i="1"/>
  <c r="AN2345" i="1"/>
  <c r="AM2345" i="1"/>
  <c r="AK2345" i="1"/>
  <c r="AJ2345" i="1"/>
  <c r="AI2345" i="1"/>
  <c r="AH2345" i="1"/>
  <c r="AF2345" i="1"/>
  <c r="AE2345" i="1"/>
  <c r="AD2345" i="1"/>
  <c r="AC2345" i="1"/>
  <c r="AB2345" i="1"/>
  <c r="AA2345" i="1"/>
  <c r="Z2345" i="1"/>
  <c r="X2345" i="1"/>
  <c r="W2345" i="1"/>
  <c r="V2345" i="1"/>
  <c r="U2345" i="1"/>
  <c r="S2345" i="1"/>
  <c r="R2345" i="1"/>
  <c r="Q2345" i="1"/>
  <c r="P2345" i="1"/>
  <c r="O2345" i="1"/>
  <c r="N2345" i="1"/>
  <c r="M2345" i="1"/>
  <c r="L2345" i="1"/>
  <c r="AF2336" i="1"/>
  <c r="AD2336" i="1"/>
  <c r="AA2336" i="1"/>
  <c r="Z2336" i="1"/>
  <c r="R2336" i="1"/>
  <c r="P2336" i="1"/>
  <c r="L2336" i="1"/>
  <c r="AM2335" i="1"/>
  <c r="AM2336" i="1" s="1"/>
  <c r="AK2335" i="1"/>
  <c r="AK2336" i="1" s="1"/>
  <c r="AJ2335" i="1"/>
  <c r="AJ2336" i="1" s="1"/>
  <c r="AI2335" i="1"/>
  <c r="AI2336" i="1" s="1"/>
  <c r="AH2335" i="1"/>
  <c r="AH2336" i="1" s="1"/>
  <c r="AF2335" i="1"/>
  <c r="AE2335" i="1"/>
  <c r="AE2336" i="1" s="1"/>
  <c r="AD2335" i="1"/>
  <c r="AC2335" i="1"/>
  <c r="AC2336" i="1" s="1"/>
  <c r="AB2335" i="1"/>
  <c r="AB2336" i="1" s="1"/>
  <c r="AA2335" i="1"/>
  <c r="Z2335" i="1"/>
  <c r="X2335" i="1"/>
  <c r="X2336" i="1" s="1"/>
  <c r="W2335" i="1"/>
  <c r="W2336" i="1" s="1"/>
  <c r="V2335" i="1"/>
  <c r="V2336" i="1" s="1"/>
  <c r="U2335" i="1"/>
  <c r="U2336" i="1" s="1"/>
  <c r="S2335" i="1"/>
  <c r="S2336" i="1" s="1"/>
  <c r="R2335" i="1"/>
  <c r="Q2335" i="1"/>
  <c r="Q2336" i="1" s="1"/>
  <c r="P2335" i="1"/>
  <c r="O2335" i="1"/>
  <c r="O2336" i="1" s="1"/>
  <c r="N2335" i="1"/>
  <c r="N2336" i="1" s="1"/>
  <c r="M2335" i="1"/>
  <c r="M2336" i="1" s="1"/>
  <c r="L2335" i="1"/>
  <c r="AY2334" i="1"/>
  <c r="AZ2334" i="1" s="1"/>
  <c r="AT2334" i="1"/>
  <c r="AT2335" i="1" s="1"/>
  <c r="AT2336" i="1" s="1"/>
  <c r="AP2334" i="1"/>
  <c r="AP2335" i="1" s="1"/>
  <c r="AP2336" i="1" s="1"/>
  <c r="AO2334" i="1"/>
  <c r="AO2335" i="1" s="1"/>
  <c r="AO2336" i="1" s="1"/>
  <c r="AN2334" i="1"/>
  <c r="AL2334" i="1"/>
  <c r="AG2334" i="1"/>
  <c r="Y2334" i="1"/>
  <c r="T2334" i="1"/>
  <c r="H2334" i="1"/>
  <c r="AM2326" i="1"/>
  <c r="AK2326" i="1"/>
  <c r="AJ2326" i="1"/>
  <c r="AI2326" i="1"/>
  <c r="AH2326" i="1"/>
  <c r="AF2326" i="1"/>
  <c r="AE2326" i="1"/>
  <c r="AD2326" i="1"/>
  <c r="AC2326" i="1"/>
  <c r="AB2326" i="1"/>
  <c r="AA2326" i="1"/>
  <c r="Z2326" i="1"/>
  <c r="X2326" i="1"/>
  <c r="W2326" i="1"/>
  <c r="V2326" i="1"/>
  <c r="U2326" i="1"/>
  <c r="S2326" i="1"/>
  <c r="R2326" i="1"/>
  <c r="Q2326" i="1"/>
  <c r="P2326" i="1"/>
  <c r="O2326" i="1"/>
  <c r="N2326" i="1"/>
  <c r="M2326" i="1"/>
  <c r="L2326" i="1"/>
  <c r="AM2323" i="1"/>
  <c r="AK2323" i="1"/>
  <c r="AJ2323" i="1"/>
  <c r="AI2323" i="1"/>
  <c r="AH2323" i="1"/>
  <c r="AF2323" i="1"/>
  <c r="AE2323" i="1"/>
  <c r="AD2323" i="1"/>
  <c r="AC2323" i="1"/>
  <c r="AB2323" i="1"/>
  <c r="AA2323" i="1"/>
  <c r="Z2323" i="1"/>
  <c r="X2323" i="1"/>
  <c r="W2323" i="1"/>
  <c r="V2323" i="1"/>
  <c r="U2323" i="1"/>
  <c r="S2323" i="1"/>
  <c r="R2323" i="1"/>
  <c r="Q2323" i="1"/>
  <c r="P2323" i="1"/>
  <c r="O2323" i="1"/>
  <c r="N2323" i="1"/>
  <c r="M2323" i="1"/>
  <c r="L2323" i="1"/>
  <c r="O2321" i="1"/>
  <c r="AM2320" i="1"/>
  <c r="AK2320" i="1"/>
  <c r="AK2321" i="1" s="1"/>
  <c r="AJ2320" i="1"/>
  <c r="AI2320" i="1"/>
  <c r="AH2320" i="1"/>
  <c r="AF2320" i="1"/>
  <c r="AE2320" i="1"/>
  <c r="AD2320" i="1"/>
  <c r="AC2320" i="1"/>
  <c r="AB2320" i="1"/>
  <c r="AA2320" i="1"/>
  <c r="AA2321" i="1" s="1"/>
  <c r="Z2320" i="1"/>
  <c r="Z2321" i="1" s="1"/>
  <c r="X2320" i="1"/>
  <c r="W2320" i="1"/>
  <c r="W2321" i="1" s="1"/>
  <c r="V2320" i="1"/>
  <c r="U2320" i="1"/>
  <c r="S2320" i="1"/>
  <c r="R2320" i="1"/>
  <c r="Q2320" i="1"/>
  <c r="P2320" i="1"/>
  <c r="O2320" i="1"/>
  <c r="N2320" i="1"/>
  <c r="M2320" i="1"/>
  <c r="L2320" i="1"/>
  <c r="L2321" i="1" s="1"/>
  <c r="AY2319" i="1"/>
  <c r="AZ2319" i="1" s="1"/>
  <c r="AT2319" i="1"/>
  <c r="AP2319" i="1"/>
  <c r="AO2319" i="1"/>
  <c r="AU2319" i="1" s="1"/>
  <c r="AN2319" i="1"/>
  <c r="AQ2319" i="1" s="1"/>
  <c r="AL2319" i="1"/>
  <c r="AG2319" i="1"/>
  <c r="Y2319" i="1"/>
  <c r="T2319" i="1"/>
  <c r="H2319" i="1"/>
  <c r="AY2318" i="1"/>
  <c r="AZ2318" i="1" s="1"/>
  <c r="AT2318" i="1"/>
  <c r="AP2318" i="1"/>
  <c r="AO2318" i="1"/>
  <c r="AU2318" i="1" s="1"/>
  <c r="AV2318" i="1" s="1"/>
  <c r="AW2318" i="1" s="1"/>
  <c r="AN2318" i="1"/>
  <c r="AQ2318" i="1" s="1"/>
  <c r="AL2318" i="1"/>
  <c r="AG2318" i="1"/>
  <c r="Y2318" i="1"/>
  <c r="T2318" i="1"/>
  <c r="H2318" i="1"/>
  <c r="AY2317" i="1"/>
  <c r="AZ2317" i="1" s="1"/>
  <c r="AU2317" i="1"/>
  <c r="AV2317" i="1" s="1"/>
  <c r="AW2317" i="1" s="1"/>
  <c r="AT2317" i="1"/>
  <c r="AP2317" i="1"/>
  <c r="AO2317" i="1"/>
  <c r="AN2317" i="1"/>
  <c r="AQ2317" i="1" s="1"/>
  <c r="AL2317" i="1"/>
  <c r="AG2317" i="1"/>
  <c r="Y2317" i="1"/>
  <c r="T2317" i="1"/>
  <c r="H2317" i="1"/>
  <c r="AY2316" i="1"/>
  <c r="AZ2316" i="1" s="1"/>
  <c r="AT2316" i="1"/>
  <c r="AQ2316" i="1"/>
  <c r="AP2316" i="1"/>
  <c r="AO2316" i="1"/>
  <c r="AU2316" i="1" s="1"/>
  <c r="AV2316" i="1" s="1"/>
  <c r="AW2316" i="1" s="1"/>
  <c r="AN2316" i="1"/>
  <c r="AL2316" i="1"/>
  <c r="AG2316" i="1"/>
  <c r="Y2316" i="1"/>
  <c r="T2316" i="1"/>
  <c r="H2316" i="1"/>
  <c r="AY2315" i="1"/>
  <c r="AZ2315" i="1" s="1"/>
  <c r="AU2315" i="1"/>
  <c r="AT2315" i="1"/>
  <c r="AP2315" i="1"/>
  <c r="AO2315" i="1"/>
  <c r="AN2315" i="1"/>
  <c r="AQ2315" i="1" s="1"/>
  <c r="AR2315" i="1" s="1"/>
  <c r="AS2315" i="1" s="1"/>
  <c r="AL2315" i="1"/>
  <c r="AG2315" i="1"/>
  <c r="Y2315" i="1"/>
  <c r="T2315" i="1"/>
  <c r="H2315" i="1"/>
  <c r="AY2314" i="1"/>
  <c r="AZ2314" i="1" s="1"/>
  <c r="AT2314" i="1"/>
  <c r="AQ2314" i="1"/>
  <c r="AR2314" i="1" s="1"/>
  <c r="AS2314" i="1" s="1"/>
  <c r="AP2314" i="1"/>
  <c r="AO2314" i="1"/>
  <c r="AU2314" i="1" s="1"/>
  <c r="AV2314" i="1" s="1"/>
  <c r="AW2314" i="1" s="1"/>
  <c r="AN2314" i="1"/>
  <c r="AL2314" i="1"/>
  <c r="AG2314" i="1"/>
  <c r="Y2314" i="1"/>
  <c r="T2314" i="1"/>
  <c r="H2314" i="1"/>
  <c r="AY2313" i="1"/>
  <c r="AZ2313" i="1" s="1"/>
  <c r="AU2313" i="1"/>
  <c r="AT2313" i="1"/>
  <c r="AR2313" i="1"/>
  <c r="AS2313" i="1" s="1"/>
  <c r="AP2313" i="1"/>
  <c r="AO2313" i="1"/>
  <c r="AN2313" i="1"/>
  <c r="AQ2313" i="1" s="1"/>
  <c r="AL2313" i="1"/>
  <c r="AG2313" i="1"/>
  <c r="Y2313" i="1"/>
  <c r="T2313" i="1"/>
  <c r="H2313" i="1"/>
  <c r="AY2312" i="1"/>
  <c r="AZ2312" i="1" s="1"/>
  <c r="AT2312" i="1"/>
  <c r="AT2323" i="1" s="1"/>
  <c r="AP2312" i="1"/>
  <c r="AP2323" i="1" s="1"/>
  <c r="AO2312" i="1"/>
  <c r="AO2323" i="1" s="1"/>
  <c r="AN2312" i="1"/>
  <c r="AL2312" i="1"/>
  <c r="AG2312" i="1"/>
  <c r="Y2312" i="1"/>
  <c r="T2312" i="1"/>
  <c r="H2312" i="1"/>
  <c r="AY2311" i="1"/>
  <c r="AZ2311" i="1" s="1"/>
  <c r="AT2311" i="1"/>
  <c r="AP2311" i="1"/>
  <c r="AO2311" i="1"/>
  <c r="AU2311" i="1" s="1"/>
  <c r="AV2311" i="1" s="1"/>
  <c r="AW2311" i="1" s="1"/>
  <c r="AN2311" i="1"/>
  <c r="AQ2311" i="1" s="1"/>
  <c r="AR2311" i="1" s="1"/>
  <c r="AS2311" i="1" s="1"/>
  <c r="AL2311" i="1"/>
  <c r="AG2311" i="1"/>
  <c r="Y2311" i="1"/>
  <c r="T2311" i="1"/>
  <c r="H2311" i="1"/>
  <c r="AY2310" i="1"/>
  <c r="AZ2310" i="1" s="1"/>
  <c r="AT2310" i="1"/>
  <c r="AP2310" i="1"/>
  <c r="AO2310" i="1"/>
  <c r="AU2310" i="1" s="1"/>
  <c r="AN2310" i="1"/>
  <c r="AQ2310" i="1" s="1"/>
  <c r="AL2310" i="1"/>
  <c r="AG2310" i="1"/>
  <c r="Y2310" i="1"/>
  <c r="T2310" i="1"/>
  <c r="H2310" i="1"/>
  <c r="AZ2309" i="1"/>
  <c r="AY2309" i="1"/>
  <c r="AT2309" i="1"/>
  <c r="AP2309" i="1"/>
  <c r="AO2309" i="1"/>
  <c r="AU2309" i="1" s="1"/>
  <c r="AN2309" i="1"/>
  <c r="AQ2309" i="1" s="1"/>
  <c r="AL2309" i="1"/>
  <c r="AG2309" i="1"/>
  <c r="Y2309" i="1"/>
  <c r="T2309" i="1"/>
  <c r="H2309" i="1"/>
  <c r="AZ2308" i="1"/>
  <c r="AY2308" i="1"/>
  <c r="AT2308" i="1"/>
  <c r="AP2308" i="1"/>
  <c r="AO2308" i="1"/>
  <c r="AU2308" i="1" s="1"/>
  <c r="AN2308" i="1"/>
  <c r="AQ2308" i="1" s="1"/>
  <c r="AR2308" i="1" s="1"/>
  <c r="AS2308" i="1" s="1"/>
  <c r="AL2308" i="1"/>
  <c r="AG2308" i="1"/>
  <c r="Y2308" i="1"/>
  <c r="T2308" i="1"/>
  <c r="H2308" i="1"/>
  <c r="AZ2307" i="1"/>
  <c r="AY2307" i="1"/>
  <c r="AT2307" i="1"/>
  <c r="AP2307" i="1"/>
  <c r="AO2307" i="1"/>
  <c r="AU2307" i="1" s="1"/>
  <c r="AV2307" i="1" s="1"/>
  <c r="AW2307" i="1" s="1"/>
  <c r="AN2307" i="1"/>
  <c r="AQ2307" i="1" s="1"/>
  <c r="AL2307" i="1"/>
  <c r="AG2307" i="1"/>
  <c r="Y2307" i="1"/>
  <c r="T2307" i="1"/>
  <c r="H2307" i="1"/>
  <c r="AZ2306" i="1"/>
  <c r="AY2306" i="1"/>
  <c r="AT2306" i="1"/>
  <c r="AS2306" i="1"/>
  <c r="AR2306" i="1"/>
  <c r="AQ2306" i="1"/>
  <c r="AP2306" i="1"/>
  <c r="AO2306" i="1"/>
  <c r="AU2306" i="1" s="1"/>
  <c r="AV2306" i="1" s="1"/>
  <c r="AW2306" i="1" s="1"/>
  <c r="AN2306" i="1"/>
  <c r="AL2306" i="1"/>
  <c r="AG2306" i="1"/>
  <c r="Y2306" i="1"/>
  <c r="T2306" i="1"/>
  <c r="H2306" i="1"/>
  <c r="AY2305" i="1"/>
  <c r="AZ2305" i="1" s="1"/>
  <c r="AW2305" i="1"/>
  <c r="AU2305" i="1"/>
  <c r="AV2305" i="1" s="1"/>
  <c r="AT2305" i="1"/>
  <c r="AP2305" i="1"/>
  <c r="AO2305" i="1"/>
  <c r="AN2305" i="1"/>
  <c r="AQ2305" i="1" s="1"/>
  <c r="AL2305" i="1"/>
  <c r="AG2305" i="1"/>
  <c r="Y2305" i="1"/>
  <c r="T2305" i="1"/>
  <c r="H2305" i="1"/>
  <c r="AZ2304" i="1"/>
  <c r="AY2304" i="1"/>
  <c r="AU2304" i="1"/>
  <c r="AV2304" i="1" s="1"/>
  <c r="AW2304" i="1" s="1"/>
  <c r="AT2304" i="1"/>
  <c r="AP2304" i="1"/>
  <c r="AO2304" i="1"/>
  <c r="AN2304" i="1"/>
  <c r="AQ2304" i="1" s="1"/>
  <c r="AL2304" i="1"/>
  <c r="AG2304" i="1"/>
  <c r="Y2304" i="1"/>
  <c r="T2304" i="1"/>
  <c r="H2304" i="1"/>
  <c r="AZ2303" i="1"/>
  <c r="AY2303" i="1"/>
  <c r="AT2303" i="1"/>
  <c r="AP2303" i="1"/>
  <c r="AO2303" i="1"/>
  <c r="AU2303" i="1" s="1"/>
  <c r="AN2303" i="1"/>
  <c r="AL2303" i="1"/>
  <c r="AG2303" i="1"/>
  <c r="Y2303" i="1"/>
  <c r="T2303" i="1"/>
  <c r="H2303" i="1"/>
  <c r="AY2302" i="1"/>
  <c r="AZ2302" i="1" s="1"/>
  <c r="AT2302" i="1"/>
  <c r="AP2302" i="1"/>
  <c r="AO2302" i="1"/>
  <c r="AU2302" i="1" s="1"/>
  <c r="AN2302" i="1"/>
  <c r="AQ2302" i="1" s="1"/>
  <c r="AR2302" i="1" s="1"/>
  <c r="AS2302" i="1" s="1"/>
  <c r="AL2302" i="1"/>
  <c r="AG2302" i="1"/>
  <c r="Y2302" i="1"/>
  <c r="T2302" i="1"/>
  <c r="H2302" i="1"/>
  <c r="AY2301" i="1"/>
  <c r="AZ2301" i="1" s="1"/>
  <c r="AT2301" i="1"/>
  <c r="AP2301" i="1"/>
  <c r="AO2301" i="1"/>
  <c r="AU2301" i="1" s="1"/>
  <c r="AV2301" i="1" s="1"/>
  <c r="AW2301" i="1" s="1"/>
  <c r="AN2301" i="1"/>
  <c r="AQ2301" i="1" s="1"/>
  <c r="AL2301" i="1"/>
  <c r="AG2301" i="1"/>
  <c r="Y2301" i="1"/>
  <c r="T2301" i="1"/>
  <c r="H2301" i="1"/>
  <c r="AY2300" i="1"/>
  <c r="AZ2300" i="1" s="1"/>
  <c r="AU2300" i="1"/>
  <c r="AT2300" i="1"/>
  <c r="AP2300" i="1"/>
  <c r="AO2300" i="1"/>
  <c r="AN2300" i="1"/>
  <c r="AQ2300" i="1" s="1"/>
  <c r="AL2300" i="1"/>
  <c r="AG2300" i="1"/>
  <c r="Y2300" i="1"/>
  <c r="T2300" i="1"/>
  <c r="H2300" i="1"/>
  <c r="AY2299" i="1"/>
  <c r="AZ2299" i="1" s="1"/>
  <c r="AT2299" i="1"/>
  <c r="AQ2299" i="1"/>
  <c r="AR2299" i="1" s="1"/>
  <c r="AS2299" i="1" s="1"/>
  <c r="AP2299" i="1"/>
  <c r="AO2299" i="1"/>
  <c r="AU2299" i="1" s="1"/>
  <c r="AV2299" i="1" s="1"/>
  <c r="AW2299" i="1" s="1"/>
  <c r="AN2299" i="1"/>
  <c r="AL2299" i="1"/>
  <c r="AG2299" i="1"/>
  <c r="Y2299" i="1"/>
  <c r="T2299" i="1"/>
  <c r="H2299" i="1"/>
  <c r="AY2298" i="1"/>
  <c r="AZ2298" i="1" s="1"/>
  <c r="AT2298" i="1"/>
  <c r="AP2298" i="1"/>
  <c r="AO2298" i="1"/>
  <c r="AU2298" i="1" s="1"/>
  <c r="AN2298" i="1"/>
  <c r="AQ2298" i="1" s="1"/>
  <c r="AL2298" i="1"/>
  <c r="AG2298" i="1"/>
  <c r="Y2298" i="1"/>
  <c r="T2298" i="1"/>
  <c r="H2298" i="1"/>
  <c r="AY2297" i="1"/>
  <c r="AZ2297" i="1" s="1"/>
  <c r="AT2297" i="1"/>
  <c r="AP2297" i="1"/>
  <c r="AO2297" i="1"/>
  <c r="AU2297" i="1" s="1"/>
  <c r="AV2297" i="1" s="1"/>
  <c r="AW2297" i="1" s="1"/>
  <c r="AN2297" i="1"/>
  <c r="AQ2297" i="1" s="1"/>
  <c r="AL2297" i="1"/>
  <c r="AG2297" i="1"/>
  <c r="Y2297" i="1"/>
  <c r="T2297" i="1"/>
  <c r="H2297" i="1"/>
  <c r="AM2293" i="1"/>
  <c r="AK2293" i="1"/>
  <c r="AJ2293" i="1"/>
  <c r="AI2293" i="1"/>
  <c r="AH2293" i="1"/>
  <c r="AF2293" i="1"/>
  <c r="AF2321" i="1" s="1"/>
  <c r="AE2293" i="1"/>
  <c r="AD2293" i="1"/>
  <c r="AD2321" i="1" s="1"/>
  <c r="AC2293" i="1"/>
  <c r="AC2321" i="1" s="1"/>
  <c r="AB2293" i="1"/>
  <c r="AA2293" i="1"/>
  <c r="Z2293" i="1"/>
  <c r="X2293" i="1"/>
  <c r="W2293" i="1"/>
  <c r="V2293" i="1"/>
  <c r="U2293" i="1"/>
  <c r="S2293" i="1"/>
  <c r="R2293" i="1"/>
  <c r="R2321" i="1" s="1"/>
  <c r="Q2293" i="1"/>
  <c r="P2293" i="1"/>
  <c r="O2293" i="1"/>
  <c r="N2293" i="1"/>
  <c r="M2293" i="1"/>
  <c r="L2293" i="1"/>
  <c r="AY2292" i="1"/>
  <c r="AZ2292" i="1" s="1"/>
  <c r="AT2292" i="1"/>
  <c r="AP2292" i="1"/>
  <c r="AO2292" i="1"/>
  <c r="AU2292" i="1" s="1"/>
  <c r="AV2292" i="1" s="1"/>
  <c r="AW2292" i="1" s="1"/>
  <c r="AN2292" i="1"/>
  <c r="AQ2292" i="1" s="1"/>
  <c r="AR2292" i="1" s="1"/>
  <c r="AS2292" i="1" s="1"/>
  <c r="AL2292" i="1"/>
  <c r="AG2292" i="1"/>
  <c r="Y2292" i="1"/>
  <c r="T2292" i="1"/>
  <c r="H2292" i="1"/>
  <c r="AY2291" i="1"/>
  <c r="AZ2291" i="1" s="1"/>
  <c r="AT2291" i="1"/>
  <c r="AP2291" i="1"/>
  <c r="AO2291" i="1"/>
  <c r="AU2291" i="1" s="1"/>
  <c r="AV2291" i="1" s="1"/>
  <c r="AW2291" i="1" s="1"/>
  <c r="AN2291" i="1"/>
  <c r="AQ2291" i="1" s="1"/>
  <c r="AL2291" i="1"/>
  <c r="AG2291" i="1"/>
  <c r="Y2291" i="1"/>
  <c r="T2291" i="1"/>
  <c r="H2291" i="1"/>
  <c r="AZ2290" i="1"/>
  <c r="AY2290" i="1"/>
  <c r="AT2290" i="1"/>
  <c r="AQ2290" i="1"/>
  <c r="AP2290" i="1"/>
  <c r="AO2290" i="1"/>
  <c r="AU2290" i="1" s="1"/>
  <c r="AN2290" i="1"/>
  <c r="AL2290" i="1"/>
  <c r="AG2290" i="1"/>
  <c r="Y2290" i="1"/>
  <c r="T2290" i="1"/>
  <c r="H2290" i="1"/>
  <c r="AY2289" i="1"/>
  <c r="AZ2289" i="1" s="1"/>
  <c r="AT2289" i="1"/>
  <c r="AP2289" i="1"/>
  <c r="AO2289" i="1"/>
  <c r="AU2289" i="1" s="1"/>
  <c r="AV2289" i="1" s="1"/>
  <c r="AW2289" i="1" s="1"/>
  <c r="AN2289" i="1"/>
  <c r="AQ2289" i="1" s="1"/>
  <c r="AL2289" i="1"/>
  <c r="AG2289" i="1"/>
  <c r="Y2289" i="1"/>
  <c r="T2289" i="1"/>
  <c r="H2289" i="1"/>
  <c r="AY2288" i="1"/>
  <c r="AZ2288" i="1" s="1"/>
  <c r="AT2288" i="1"/>
  <c r="AR2288" i="1"/>
  <c r="AS2288" i="1" s="1"/>
  <c r="AP2288" i="1"/>
  <c r="AO2288" i="1"/>
  <c r="AU2288" i="1" s="1"/>
  <c r="AV2288" i="1" s="1"/>
  <c r="AW2288" i="1" s="1"/>
  <c r="AN2288" i="1"/>
  <c r="AQ2288" i="1" s="1"/>
  <c r="AL2288" i="1"/>
  <c r="AG2288" i="1"/>
  <c r="Y2288" i="1"/>
  <c r="T2288" i="1"/>
  <c r="H2288" i="1"/>
  <c r="AJ2277" i="1"/>
  <c r="AI2277" i="1"/>
  <c r="AD2277" i="1"/>
  <c r="AC2277" i="1"/>
  <c r="W2277" i="1"/>
  <c r="O2277" i="1"/>
  <c r="AU2276" i="1"/>
  <c r="AU2277" i="1" s="1"/>
  <c r="AO2276" i="1"/>
  <c r="AO2277" i="1" s="1"/>
  <c r="AM2276" i="1"/>
  <c r="AM2277" i="1" s="1"/>
  <c r="AK2276" i="1"/>
  <c r="AK2277" i="1" s="1"/>
  <c r="AJ2276" i="1"/>
  <c r="AI2276" i="1"/>
  <c r="AH2276" i="1"/>
  <c r="AH2277" i="1" s="1"/>
  <c r="AF2276" i="1"/>
  <c r="AF2277" i="1" s="1"/>
  <c r="AE2276" i="1"/>
  <c r="AE2277" i="1" s="1"/>
  <c r="AD2276" i="1"/>
  <c r="AC2276" i="1"/>
  <c r="AB2276" i="1"/>
  <c r="AB2277" i="1" s="1"/>
  <c r="AA2276" i="1"/>
  <c r="AA2277" i="1" s="1"/>
  <c r="Z2276" i="1"/>
  <c r="Z2277" i="1" s="1"/>
  <c r="X2276" i="1"/>
  <c r="X2277" i="1" s="1"/>
  <c r="W2276" i="1"/>
  <c r="V2276" i="1"/>
  <c r="V2277" i="1" s="1"/>
  <c r="U2276" i="1"/>
  <c r="U2277" i="1" s="1"/>
  <c r="S2276" i="1"/>
  <c r="S2277" i="1" s="1"/>
  <c r="R2276" i="1"/>
  <c r="R2277" i="1" s="1"/>
  <c r="Q2276" i="1"/>
  <c r="Q2277" i="1" s="1"/>
  <c r="P2276" i="1"/>
  <c r="P2277" i="1" s="1"/>
  <c r="O2276" i="1"/>
  <c r="N2276" i="1"/>
  <c r="N2277" i="1" s="1"/>
  <c r="M2276" i="1"/>
  <c r="M2277" i="1" s="1"/>
  <c r="L2276" i="1"/>
  <c r="L2277" i="1" s="1"/>
  <c r="AZ2275" i="1"/>
  <c r="AY2275" i="1"/>
  <c r="AU2275" i="1"/>
  <c r="AT2275" i="1"/>
  <c r="AT2276" i="1" s="1"/>
  <c r="AT2277" i="1" s="1"/>
  <c r="AP2275" i="1"/>
  <c r="AP2276" i="1" s="1"/>
  <c r="AP2277" i="1" s="1"/>
  <c r="AO2275" i="1"/>
  <c r="AN2275" i="1"/>
  <c r="AN2276" i="1" s="1"/>
  <c r="AN2277" i="1" s="1"/>
  <c r="AL2275" i="1"/>
  <c r="AG2275" i="1"/>
  <c r="Y2275" i="1"/>
  <c r="T2275" i="1"/>
  <c r="H2275" i="1"/>
  <c r="AM2269" i="1"/>
  <c r="AK2269" i="1"/>
  <c r="AJ2269" i="1"/>
  <c r="AI2269" i="1"/>
  <c r="AH2269" i="1"/>
  <c r="AF2269" i="1"/>
  <c r="AE2269" i="1"/>
  <c r="AD2269" i="1"/>
  <c r="AC2269" i="1"/>
  <c r="AB2269" i="1"/>
  <c r="AA2269" i="1"/>
  <c r="Z2269" i="1"/>
  <c r="X2269" i="1"/>
  <c r="W2269" i="1"/>
  <c r="V2269" i="1"/>
  <c r="U2269" i="1"/>
  <c r="S2269" i="1"/>
  <c r="R2269" i="1"/>
  <c r="Q2269" i="1"/>
  <c r="P2269" i="1"/>
  <c r="O2269" i="1"/>
  <c r="N2269" i="1"/>
  <c r="M2269" i="1"/>
  <c r="L2269" i="1"/>
  <c r="AC2264" i="1"/>
  <c r="AM2263" i="1"/>
  <c r="AM2264" i="1" s="1"/>
  <c r="AK2263" i="1"/>
  <c r="AJ2263" i="1"/>
  <c r="AI2263" i="1"/>
  <c r="AI2264" i="1" s="1"/>
  <c r="AH2263" i="1"/>
  <c r="AF2263" i="1"/>
  <c r="AF2264" i="1" s="1"/>
  <c r="AE2263" i="1"/>
  <c r="AD2263" i="1"/>
  <c r="AC2263" i="1"/>
  <c r="AB2263" i="1"/>
  <c r="AB2264" i="1" s="1"/>
  <c r="AA2263" i="1"/>
  <c r="Z2263" i="1"/>
  <c r="Z2264" i="1" s="1"/>
  <c r="X2263" i="1"/>
  <c r="X2264" i="1" s="1"/>
  <c r="W2263" i="1"/>
  <c r="V2263" i="1"/>
  <c r="U2263" i="1"/>
  <c r="U2264" i="1" s="1"/>
  <c r="S2263" i="1"/>
  <c r="R2263" i="1"/>
  <c r="R2264" i="1" s="1"/>
  <c r="Q2263" i="1"/>
  <c r="P2263" i="1"/>
  <c r="O2263" i="1"/>
  <c r="N2263" i="1"/>
  <c r="N2264" i="1" s="1"/>
  <c r="M2263" i="1"/>
  <c r="L2263" i="1"/>
  <c r="L2264" i="1" s="1"/>
  <c r="AY2262" i="1"/>
  <c r="AZ2262" i="1" s="1"/>
  <c r="AU2262" i="1"/>
  <c r="AT2262" i="1"/>
  <c r="AP2262" i="1"/>
  <c r="AO2262" i="1"/>
  <c r="AN2262" i="1"/>
  <c r="AQ2262" i="1" s="1"/>
  <c r="AL2262" i="1"/>
  <c r="AG2262" i="1"/>
  <c r="Y2262" i="1"/>
  <c r="T2262" i="1"/>
  <c r="H2262" i="1"/>
  <c r="AY2261" i="1"/>
  <c r="AZ2261" i="1" s="1"/>
  <c r="AU2261" i="1"/>
  <c r="AT2261" i="1"/>
  <c r="AP2261" i="1"/>
  <c r="AO2261" i="1"/>
  <c r="AN2261" i="1"/>
  <c r="AQ2261" i="1" s="1"/>
  <c r="AR2261" i="1" s="1"/>
  <c r="AS2261" i="1" s="1"/>
  <c r="AL2261" i="1"/>
  <c r="AG2261" i="1"/>
  <c r="Y2261" i="1"/>
  <c r="T2261" i="1"/>
  <c r="H2261" i="1"/>
  <c r="AY2260" i="1"/>
  <c r="AZ2260" i="1" s="1"/>
  <c r="AU2260" i="1"/>
  <c r="AV2260" i="1" s="1"/>
  <c r="AW2260" i="1" s="1"/>
  <c r="AT2260" i="1"/>
  <c r="AP2260" i="1"/>
  <c r="AO2260" i="1"/>
  <c r="AN2260" i="1"/>
  <c r="AQ2260" i="1" s="1"/>
  <c r="AR2260" i="1" s="1"/>
  <c r="AS2260" i="1" s="1"/>
  <c r="AL2260" i="1"/>
  <c r="AG2260" i="1"/>
  <c r="Y2260" i="1"/>
  <c r="T2260" i="1"/>
  <c r="H2260" i="1"/>
  <c r="AY2259" i="1"/>
  <c r="AZ2259" i="1" s="1"/>
  <c r="AU2259" i="1"/>
  <c r="AV2259" i="1" s="1"/>
  <c r="AW2259" i="1" s="1"/>
  <c r="AT2259" i="1"/>
  <c r="AP2259" i="1"/>
  <c r="AO2259" i="1"/>
  <c r="AN2259" i="1"/>
  <c r="AQ2259" i="1" s="1"/>
  <c r="AL2259" i="1"/>
  <c r="AG2259" i="1"/>
  <c r="Y2259" i="1"/>
  <c r="T2259" i="1"/>
  <c r="H2259" i="1"/>
  <c r="AY2258" i="1"/>
  <c r="AZ2258" i="1" s="1"/>
  <c r="AT2258" i="1"/>
  <c r="AV2258" i="1" s="1"/>
  <c r="AW2258" i="1" s="1"/>
  <c r="AP2258" i="1"/>
  <c r="AO2258" i="1"/>
  <c r="AU2258" i="1" s="1"/>
  <c r="AN2258" i="1"/>
  <c r="AQ2258" i="1" s="1"/>
  <c r="AL2258" i="1"/>
  <c r="AG2258" i="1"/>
  <c r="Y2258" i="1"/>
  <c r="T2258" i="1"/>
  <c r="H2258" i="1"/>
  <c r="AY2257" i="1"/>
  <c r="AZ2257" i="1" s="1"/>
  <c r="AT2257" i="1"/>
  <c r="AP2257" i="1"/>
  <c r="AO2257" i="1"/>
  <c r="AU2257" i="1" s="1"/>
  <c r="AN2257" i="1"/>
  <c r="AQ2257" i="1" s="1"/>
  <c r="AR2257" i="1" s="1"/>
  <c r="AS2257" i="1" s="1"/>
  <c r="AL2257" i="1"/>
  <c r="AG2257" i="1"/>
  <c r="Y2257" i="1"/>
  <c r="T2257" i="1"/>
  <c r="H2257" i="1"/>
  <c r="AY2256" i="1"/>
  <c r="AZ2256" i="1" s="1"/>
  <c r="AT2256" i="1"/>
  <c r="AP2256" i="1"/>
  <c r="AO2256" i="1"/>
  <c r="AU2256" i="1" s="1"/>
  <c r="AV2256" i="1" s="1"/>
  <c r="AN2256" i="1"/>
  <c r="AQ2256" i="1" s="1"/>
  <c r="AL2256" i="1"/>
  <c r="AG2256" i="1"/>
  <c r="Y2256" i="1"/>
  <c r="T2256" i="1"/>
  <c r="H2256" i="1"/>
  <c r="AM2252" i="1"/>
  <c r="AK2252" i="1"/>
  <c r="AJ2252" i="1"/>
  <c r="AI2252" i="1"/>
  <c r="AH2252" i="1"/>
  <c r="AF2252" i="1"/>
  <c r="AE2252" i="1"/>
  <c r="AD2252" i="1"/>
  <c r="AC2252" i="1"/>
  <c r="AB2252" i="1"/>
  <c r="AA2252" i="1"/>
  <c r="Z2252" i="1"/>
  <c r="X2252" i="1"/>
  <c r="W2252" i="1"/>
  <c r="V2252" i="1"/>
  <c r="U2252" i="1"/>
  <c r="S2252" i="1"/>
  <c r="R2252" i="1"/>
  <c r="Q2252" i="1"/>
  <c r="P2252" i="1"/>
  <c r="O2252" i="1"/>
  <c r="O2264" i="1" s="1"/>
  <c r="N2252" i="1"/>
  <c r="M2252" i="1"/>
  <c r="L2252" i="1"/>
  <c r="AY2251" i="1"/>
  <c r="AZ2251" i="1" s="1"/>
  <c r="AT2251" i="1"/>
  <c r="AP2251" i="1"/>
  <c r="AO2251" i="1"/>
  <c r="AU2251" i="1" s="1"/>
  <c r="AV2251" i="1" s="1"/>
  <c r="AW2251" i="1" s="1"/>
  <c r="AN2251" i="1"/>
  <c r="AQ2251" i="1" s="1"/>
  <c r="AR2251" i="1" s="1"/>
  <c r="AS2251" i="1" s="1"/>
  <c r="AL2251" i="1"/>
  <c r="AG2251" i="1"/>
  <c r="Y2251" i="1"/>
  <c r="T2251" i="1"/>
  <c r="H2251" i="1"/>
  <c r="AY2250" i="1"/>
  <c r="AZ2250" i="1" s="1"/>
  <c r="AT2250" i="1"/>
  <c r="AP2250" i="1"/>
  <c r="AO2250" i="1"/>
  <c r="AU2250" i="1" s="1"/>
  <c r="AV2250" i="1" s="1"/>
  <c r="AW2250" i="1" s="1"/>
  <c r="AN2250" i="1"/>
  <c r="AQ2250" i="1" s="1"/>
  <c r="AR2250" i="1" s="1"/>
  <c r="AS2250" i="1" s="1"/>
  <c r="AL2250" i="1"/>
  <c r="AG2250" i="1"/>
  <c r="Y2250" i="1"/>
  <c r="T2250" i="1"/>
  <c r="H2250" i="1"/>
  <c r="AY2249" i="1"/>
  <c r="AZ2249" i="1" s="1"/>
  <c r="AT2249" i="1"/>
  <c r="AP2249" i="1"/>
  <c r="AO2249" i="1"/>
  <c r="AU2249" i="1" s="1"/>
  <c r="AV2249" i="1" s="1"/>
  <c r="AW2249" i="1" s="1"/>
  <c r="AN2249" i="1"/>
  <c r="AQ2249" i="1" s="1"/>
  <c r="AR2249" i="1" s="1"/>
  <c r="AS2249" i="1" s="1"/>
  <c r="AL2249" i="1"/>
  <c r="AG2249" i="1"/>
  <c r="Y2249" i="1"/>
  <c r="T2249" i="1"/>
  <c r="H2249" i="1"/>
  <c r="AY2248" i="1"/>
  <c r="AZ2248" i="1" s="1"/>
  <c r="AT2248" i="1"/>
  <c r="AP2248" i="1"/>
  <c r="AO2248" i="1"/>
  <c r="AU2248" i="1" s="1"/>
  <c r="AV2248" i="1" s="1"/>
  <c r="AW2248" i="1" s="1"/>
  <c r="AN2248" i="1"/>
  <c r="AQ2248" i="1" s="1"/>
  <c r="AR2248" i="1" s="1"/>
  <c r="AS2248" i="1" s="1"/>
  <c r="AL2248" i="1"/>
  <c r="AG2248" i="1"/>
  <c r="Y2248" i="1"/>
  <c r="T2248" i="1"/>
  <c r="H2248" i="1"/>
  <c r="AY2247" i="1"/>
  <c r="AZ2247" i="1" s="1"/>
  <c r="AT2247" i="1"/>
  <c r="AP2247" i="1"/>
  <c r="AO2247" i="1"/>
  <c r="AU2247" i="1" s="1"/>
  <c r="AN2247" i="1"/>
  <c r="AQ2247" i="1" s="1"/>
  <c r="AR2247" i="1" s="1"/>
  <c r="AS2247" i="1" s="1"/>
  <c r="AL2247" i="1"/>
  <c r="AG2247" i="1"/>
  <c r="Y2247" i="1"/>
  <c r="T2247" i="1"/>
  <c r="H2247" i="1"/>
  <c r="AY2246" i="1"/>
  <c r="AZ2246" i="1" s="1"/>
  <c r="AT2246" i="1"/>
  <c r="AP2246" i="1"/>
  <c r="AO2246" i="1"/>
  <c r="AU2246" i="1" s="1"/>
  <c r="AV2246" i="1" s="1"/>
  <c r="AW2246" i="1" s="1"/>
  <c r="AN2246" i="1"/>
  <c r="AQ2246" i="1" s="1"/>
  <c r="AR2246" i="1" s="1"/>
  <c r="AS2246" i="1" s="1"/>
  <c r="AL2246" i="1"/>
  <c r="AG2246" i="1"/>
  <c r="Y2246" i="1"/>
  <c r="T2246" i="1"/>
  <c r="H2246" i="1"/>
  <c r="AY2245" i="1"/>
  <c r="AZ2245" i="1" s="1"/>
  <c r="AT2245" i="1"/>
  <c r="AP2245" i="1"/>
  <c r="AO2245" i="1"/>
  <c r="AU2245" i="1" s="1"/>
  <c r="AV2245" i="1" s="1"/>
  <c r="AW2245" i="1" s="1"/>
  <c r="AN2245" i="1"/>
  <c r="AQ2245" i="1" s="1"/>
  <c r="AR2245" i="1" s="1"/>
  <c r="AS2245" i="1" s="1"/>
  <c r="AL2245" i="1"/>
  <c r="AG2245" i="1"/>
  <c r="Y2245" i="1"/>
  <c r="T2245" i="1"/>
  <c r="H2245" i="1"/>
  <c r="AY2244" i="1"/>
  <c r="AZ2244" i="1" s="1"/>
  <c r="AT2244" i="1"/>
  <c r="AP2244" i="1"/>
  <c r="AO2244" i="1"/>
  <c r="AU2244" i="1" s="1"/>
  <c r="AV2244" i="1" s="1"/>
  <c r="AW2244" i="1" s="1"/>
  <c r="AN2244" i="1"/>
  <c r="AQ2244" i="1" s="1"/>
  <c r="AR2244" i="1" s="1"/>
  <c r="AS2244" i="1" s="1"/>
  <c r="AL2244" i="1"/>
  <c r="AG2244" i="1"/>
  <c r="Y2244" i="1"/>
  <c r="T2244" i="1"/>
  <c r="H2244" i="1"/>
  <c r="AY2243" i="1"/>
  <c r="AZ2243" i="1" s="1"/>
  <c r="AT2243" i="1"/>
  <c r="AQ2243" i="1"/>
  <c r="AR2243" i="1" s="1"/>
  <c r="AS2243" i="1" s="1"/>
  <c r="AP2243" i="1"/>
  <c r="AO2243" i="1"/>
  <c r="AU2243" i="1" s="1"/>
  <c r="AV2243" i="1" s="1"/>
  <c r="AW2243" i="1" s="1"/>
  <c r="AN2243" i="1"/>
  <c r="AL2243" i="1"/>
  <c r="AG2243" i="1"/>
  <c r="Y2243" i="1"/>
  <c r="T2243" i="1"/>
  <c r="H2243" i="1"/>
  <c r="AY2242" i="1"/>
  <c r="AZ2242" i="1" s="1"/>
  <c r="AT2242" i="1"/>
  <c r="AP2242" i="1"/>
  <c r="AO2242" i="1"/>
  <c r="AU2242" i="1" s="1"/>
  <c r="AN2242" i="1"/>
  <c r="AQ2242" i="1" s="1"/>
  <c r="AR2242" i="1" s="1"/>
  <c r="AS2242" i="1" s="1"/>
  <c r="AL2242" i="1"/>
  <c r="AG2242" i="1"/>
  <c r="Y2242" i="1"/>
  <c r="T2242" i="1"/>
  <c r="H2242" i="1"/>
  <c r="AZ2241" i="1"/>
  <c r="AY2241" i="1"/>
  <c r="AV2241" i="1"/>
  <c r="AW2241" i="1" s="1"/>
  <c r="AT2241" i="1"/>
  <c r="AQ2241" i="1"/>
  <c r="AR2241" i="1" s="1"/>
  <c r="AS2241" i="1" s="1"/>
  <c r="AP2241" i="1"/>
  <c r="AO2241" i="1"/>
  <c r="AU2241" i="1" s="1"/>
  <c r="AN2241" i="1"/>
  <c r="AL2241" i="1"/>
  <c r="AG2241" i="1"/>
  <c r="Y2241" i="1"/>
  <c r="T2241" i="1"/>
  <c r="H2241" i="1"/>
  <c r="AY2240" i="1"/>
  <c r="AZ2240" i="1" s="1"/>
  <c r="AT2240" i="1"/>
  <c r="AP2240" i="1"/>
  <c r="AO2240" i="1"/>
  <c r="AU2240" i="1" s="1"/>
  <c r="AV2240" i="1" s="1"/>
  <c r="AW2240" i="1" s="1"/>
  <c r="AN2240" i="1"/>
  <c r="AQ2240" i="1" s="1"/>
  <c r="AR2240" i="1" s="1"/>
  <c r="AS2240" i="1" s="1"/>
  <c r="AL2240" i="1"/>
  <c r="AG2240" i="1"/>
  <c r="Y2240" i="1"/>
  <c r="T2240" i="1"/>
  <c r="H2240" i="1"/>
  <c r="AY2239" i="1"/>
  <c r="AZ2239" i="1" s="1"/>
  <c r="AT2239" i="1"/>
  <c r="AQ2239" i="1"/>
  <c r="AR2239" i="1" s="1"/>
  <c r="AS2239" i="1" s="1"/>
  <c r="AP2239" i="1"/>
  <c r="AO2239" i="1"/>
  <c r="AU2239" i="1" s="1"/>
  <c r="AV2239" i="1" s="1"/>
  <c r="AW2239" i="1" s="1"/>
  <c r="AN2239" i="1"/>
  <c r="AL2239" i="1"/>
  <c r="AG2239" i="1"/>
  <c r="Y2239" i="1"/>
  <c r="T2239" i="1"/>
  <c r="H2239" i="1"/>
  <c r="AY2238" i="1"/>
  <c r="AZ2238" i="1" s="1"/>
  <c r="AT2238" i="1"/>
  <c r="AP2238" i="1"/>
  <c r="AO2238" i="1"/>
  <c r="AU2238" i="1" s="1"/>
  <c r="AV2238" i="1" s="1"/>
  <c r="AW2238" i="1" s="1"/>
  <c r="AN2238" i="1"/>
  <c r="AQ2238" i="1" s="1"/>
  <c r="AR2238" i="1" s="1"/>
  <c r="AS2238" i="1" s="1"/>
  <c r="AL2238" i="1"/>
  <c r="AG2238" i="1"/>
  <c r="Y2238" i="1"/>
  <c r="T2238" i="1"/>
  <c r="H2238" i="1"/>
  <c r="AY2237" i="1"/>
  <c r="AZ2237" i="1" s="1"/>
  <c r="AT2237" i="1"/>
  <c r="AP2237" i="1"/>
  <c r="AR2237" i="1" s="1"/>
  <c r="AS2237" i="1" s="1"/>
  <c r="AO2237" i="1"/>
  <c r="AU2237" i="1" s="1"/>
  <c r="AV2237" i="1" s="1"/>
  <c r="AW2237" i="1" s="1"/>
  <c r="AN2237" i="1"/>
  <c r="AQ2237" i="1" s="1"/>
  <c r="AL2237" i="1"/>
  <c r="AG2237" i="1"/>
  <c r="Y2237" i="1"/>
  <c r="T2237" i="1"/>
  <c r="H2237" i="1"/>
  <c r="AY2236" i="1"/>
  <c r="AZ2236" i="1" s="1"/>
  <c r="AT2236" i="1"/>
  <c r="AR2236" i="1"/>
  <c r="AS2236" i="1" s="1"/>
  <c r="AP2236" i="1"/>
  <c r="AO2236" i="1"/>
  <c r="AU2236" i="1" s="1"/>
  <c r="AV2236" i="1" s="1"/>
  <c r="AW2236" i="1" s="1"/>
  <c r="AN2236" i="1"/>
  <c r="AQ2236" i="1" s="1"/>
  <c r="AL2236" i="1"/>
  <c r="AG2236" i="1"/>
  <c r="Y2236" i="1"/>
  <c r="T2236" i="1"/>
  <c r="H2236" i="1"/>
  <c r="AY2235" i="1"/>
  <c r="AZ2235" i="1" s="1"/>
  <c r="AT2235" i="1"/>
  <c r="AP2235" i="1"/>
  <c r="AO2235" i="1"/>
  <c r="AU2235" i="1" s="1"/>
  <c r="AN2235" i="1"/>
  <c r="AQ2235" i="1" s="1"/>
  <c r="AL2235" i="1"/>
  <c r="AG2235" i="1"/>
  <c r="Y2235" i="1"/>
  <c r="T2235" i="1"/>
  <c r="H2235" i="1"/>
  <c r="AY2234" i="1"/>
  <c r="AZ2234" i="1" s="1"/>
  <c r="AT2234" i="1"/>
  <c r="AQ2234" i="1"/>
  <c r="AR2234" i="1" s="1"/>
  <c r="AS2234" i="1" s="1"/>
  <c r="AP2234" i="1"/>
  <c r="AO2234" i="1"/>
  <c r="AU2234" i="1" s="1"/>
  <c r="AV2234" i="1" s="1"/>
  <c r="AW2234" i="1" s="1"/>
  <c r="AN2234" i="1"/>
  <c r="AL2234" i="1"/>
  <c r="AG2234" i="1"/>
  <c r="Y2234" i="1"/>
  <c r="T2234" i="1"/>
  <c r="H2234" i="1"/>
  <c r="AY2233" i="1"/>
  <c r="AZ2233" i="1" s="1"/>
  <c r="AT2233" i="1"/>
  <c r="AQ2233" i="1"/>
  <c r="AR2233" i="1" s="1"/>
  <c r="AS2233" i="1" s="1"/>
  <c r="AP2233" i="1"/>
  <c r="AO2233" i="1"/>
  <c r="AU2233" i="1" s="1"/>
  <c r="AV2233" i="1" s="1"/>
  <c r="AW2233" i="1" s="1"/>
  <c r="AN2233" i="1"/>
  <c r="AL2233" i="1"/>
  <c r="AG2233" i="1"/>
  <c r="Y2233" i="1"/>
  <c r="T2233" i="1"/>
  <c r="H2233" i="1"/>
  <c r="AY2232" i="1"/>
  <c r="AZ2232" i="1" s="1"/>
  <c r="AT2232" i="1"/>
  <c r="AP2232" i="1"/>
  <c r="AO2232" i="1"/>
  <c r="AU2232" i="1" s="1"/>
  <c r="AV2232" i="1" s="1"/>
  <c r="AW2232" i="1" s="1"/>
  <c r="AN2232" i="1"/>
  <c r="AQ2232" i="1" s="1"/>
  <c r="AL2232" i="1"/>
  <c r="AG2232" i="1"/>
  <c r="Y2232" i="1"/>
  <c r="T2232" i="1"/>
  <c r="H2232" i="1"/>
  <c r="AY2231" i="1"/>
  <c r="AZ2231" i="1" s="1"/>
  <c r="AT2231" i="1"/>
  <c r="AP2231" i="1"/>
  <c r="AO2231" i="1"/>
  <c r="AU2231" i="1" s="1"/>
  <c r="AV2231" i="1" s="1"/>
  <c r="AW2231" i="1" s="1"/>
  <c r="AN2231" i="1"/>
  <c r="AQ2231" i="1" s="1"/>
  <c r="AL2231" i="1"/>
  <c r="AG2231" i="1"/>
  <c r="Y2231" i="1"/>
  <c r="T2231" i="1"/>
  <c r="H2231" i="1"/>
  <c r="AY2230" i="1"/>
  <c r="AZ2230" i="1" s="1"/>
  <c r="AT2230" i="1"/>
  <c r="AP2230" i="1"/>
  <c r="AO2230" i="1"/>
  <c r="AU2230" i="1" s="1"/>
  <c r="AV2230" i="1" s="1"/>
  <c r="AW2230" i="1" s="1"/>
  <c r="AN2230" i="1"/>
  <c r="AQ2230" i="1" s="1"/>
  <c r="AR2230" i="1" s="1"/>
  <c r="AS2230" i="1" s="1"/>
  <c r="AL2230" i="1"/>
  <c r="AG2230" i="1"/>
  <c r="Y2230" i="1"/>
  <c r="T2230" i="1"/>
  <c r="H2230" i="1"/>
  <c r="AY2229" i="1"/>
  <c r="AZ2229" i="1" s="1"/>
  <c r="AT2229" i="1"/>
  <c r="AP2229" i="1"/>
  <c r="AO2229" i="1"/>
  <c r="AU2229" i="1" s="1"/>
  <c r="AN2229" i="1"/>
  <c r="AQ2229" i="1" s="1"/>
  <c r="AR2229" i="1" s="1"/>
  <c r="AS2229" i="1" s="1"/>
  <c r="AL2229" i="1"/>
  <c r="AG2229" i="1"/>
  <c r="Y2229" i="1"/>
  <c r="T2229" i="1"/>
  <c r="H2229" i="1"/>
  <c r="AY2228" i="1"/>
  <c r="AZ2228" i="1" s="1"/>
  <c r="AT2228" i="1"/>
  <c r="AP2228" i="1"/>
  <c r="AO2228" i="1"/>
  <c r="AU2228" i="1" s="1"/>
  <c r="AV2228" i="1" s="1"/>
  <c r="AW2228" i="1" s="1"/>
  <c r="AN2228" i="1"/>
  <c r="AQ2228" i="1" s="1"/>
  <c r="AL2228" i="1"/>
  <c r="AG2228" i="1"/>
  <c r="Y2228" i="1"/>
  <c r="T2228" i="1"/>
  <c r="H2228" i="1"/>
  <c r="AY2227" i="1"/>
  <c r="AZ2227" i="1" s="1"/>
  <c r="AT2227" i="1"/>
  <c r="AP2227" i="1"/>
  <c r="AO2227" i="1"/>
  <c r="AU2227" i="1" s="1"/>
  <c r="AV2227" i="1" s="1"/>
  <c r="AW2227" i="1" s="1"/>
  <c r="AN2227" i="1"/>
  <c r="AQ2227" i="1" s="1"/>
  <c r="AL2227" i="1"/>
  <c r="AG2227" i="1"/>
  <c r="Y2227" i="1"/>
  <c r="T2227" i="1"/>
  <c r="H2227" i="1"/>
  <c r="AY2226" i="1"/>
  <c r="AZ2226" i="1" s="1"/>
  <c r="AT2226" i="1"/>
  <c r="AP2226" i="1"/>
  <c r="AO2226" i="1"/>
  <c r="AU2226" i="1" s="1"/>
  <c r="AV2226" i="1" s="1"/>
  <c r="AW2226" i="1" s="1"/>
  <c r="AN2226" i="1"/>
  <c r="AQ2226" i="1" s="1"/>
  <c r="AL2226" i="1"/>
  <c r="AG2226" i="1"/>
  <c r="Y2226" i="1"/>
  <c r="T2226" i="1"/>
  <c r="H2226" i="1"/>
  <c r="AZ2225" i="1"/>
  <c r="AY2225" i="1"/>
  <c r="AT2225" i="1"/>
  <c r="AP2225" i="1"/>
  <c r="AO2225" i="1"/>
  <c r="AU2225" i="1" s="1"/>
  <c r="AV2225" i="1" s="1"/>
  <c r="AW2225" i="1" s="1"/>
  <c r="AN2225" i="1"/>
  <c r="AQ2225" i="1" s="1"/>
  <c r="AL2225" i="1"/>
  <c r="AG2225" i="1"/>
  <c r="Y2225" i="1"/>
  <c r="T2225" i="1"/>
  <c r="H2225" i="1"/>
  <c r="AY2224" i="1"/>
  <c r="AZ2224" i="1" s="1"/>
  <c r="AT2224" i="1"/>
  <c r="AP2224" i="1"/>
  <c r="AO2224" i="1"/>
  <c r="AU2224" i="1" s="1"/>
  <c r="AV2224" i="1" s="1"/>
  <c r="AW2224" i="1" s="1"/>
  <c r="AN2224" i="1"/>
  <c r="AQ2224" i="1" s="1"/>
  <c r="AR2224" i="1" s="1"/>
  <c r="AS2224" i="1" s="1"/>
  <c r="AL2224" i="1"/>
  <c r="AG2224" i="1"/>
  <c r="Y2224" i="1"/>
  <c r="T2224" i="1"/>
  <c r="H2224" i="1"/>
  <c r="AZ2223" i="1"/>
  <c r="AY2223" i="1"/>
  <c r="AT2223" i="1"/>
  <c r="AP2223" i="1"/>
  <c r="AO2223" i="1"/>
  <c r="AU2223" i="1" s="1"/>
  <c r="AV2223" i="1" s="1"/>
  <c r="AW2223" i="1" s="1"/>
  <c r="AN2223" i="1"/>
  <c r="AQ2223" i="1" s="1"/>
  <c r="AL2223" i="1"/>
  <c r="AG2223" i="1"/>
  <c r="Y2223" i="1"/>
  <c r="T2223" i="1"/>
  <c r="H2223" i="1"/>
  <c r="AY2222" i="1"/>
  <c r="AZ2222" i="1" s="1"/>
  <c r="AT2222" i="1"/>
  <c r="AQ2222" i="1"/>
  <c r="AP2222" i="1"/>
  <c r="AO2222" i="1"/>
  <c r="AU2222" i="1" s="1"/>
  <c r="AV2222" i="1" s="1"/>
  <c r="AW2222" i="1" s="1"/>
  <c r="AN2222" i="1"/>
  <c r="AL2222" i="1"/>
  <c r="AG2222" i="1"/>
  <c r="Y2222" i="1"/>
  <c r="T2222" i="1"/>
  <c r="H2222" i="1"/>
  <c r="AY2221" i="1"/>
  <c r="AZ2221" i="1" s="1"/>
  <c r="AT2221" i="1"/>
  <c r="AP2221" i="1"/>
  <c r="AO2221" i="1"/>
  <c r="AU2221" i="1" s="1"/>
  <c r="AV2221" i="1" s="1"/>
  <c r="AW2221" i="1" s="1"/>
  <c r="AN2221" i="1"/>
  <c r="AQ2221" i="1" s="1"/>
  <c r="AL2221" i="1"/>
  <c r="AG2221" i="1"/>
  <c r="Y2221" i="1"/>
  <c r="T2221" i="1"/>
  <c r="H2221" i="1"/>
  <c r="AY2220" i="1"/>
  <c r="AZ2220" i="1" s="1"/>
  <c r="AT2220" i="1"/>
  <c r="AP2220" i="1"/>
  <c r="AO2220" i="1"/>
  <c r="AU2220" i="1" s="1"/>
  <c r="AV2220" i="1" s="1"/>
  <c r="AW2220" i="1" s="1"/>
  <c r="AN2220" i="1"/>
  <c r="AQ2220" i="1" s="1"/>
  <c r="AR2220" i="1" s="1"/>
  <c r="AS2220" i="1" s="1"/>
  <c r="AL2220" i="1"/>
  <c r="AG2220" i="1"/>
  <c r="Y2220" i="1"/>
  <c r="T2220" i="1"/>
  <c r="H2220" i="1"/>
  <c r="AZ2219" i="1"/>
  <c r="AY2219" i="1"/>
  <c r="AT2219" i="1"/>
  <c r="AP2219" i="1"/>
  <c r="AO2219" i="1"/>
  <c r="AN2219" i="1"/>
  <c r="AQ2219" i="1" s="1"/>
  <c r="AR2219" i="1" s="1"/>
  <c r="AL2219" i="1"/>
  <c r="AG2219" i="1"/>
  <c r="Y2219" i="1"/>
  <c r="T2219" i="1"/>
  <c r="H2219" i="1"/>
  <c r="AY2218" i="1"/>
  <c r="AZ2218" i="1" s="1"/>
  <c r="AT2218" i="1"/>
  <c r="AQ2218" i="1"/>
  <c r="AR2218" i="1" s="1"/>
  <c r="AS2218" i="1" s="1"/>
  <c r="AP2218" i="1"/>
  <c r="AO2218" i="1"/>
  <c r="AU2218" i="1" s="1"/>
  <c r="AV2218" i="1" s="1"/>
  <c r="AW2218" i="1" s="1"/>
  <c r="AN2218" i="1"/>
  <c r="AL2218" i="1"/>
  <c r="AG2218" i="1"/>
  <c r="Y2218" i="1"/>
  <c r="T2218" i="1"/>
  <c r="H2218" i="1"/>
  <c r="AY2217" i="1"/>
  <c r="AZ2217" i="1" s="1"/>
  <c r="AT2217" i="1"/>
  <c r="AP2217" i="1"/>
  <c r="AO2217" i="1"/>
  <c r="AU2217" i="1" s="1"/>
  <c r="AN2217" i="1"/>
  <c r="AQ2217" i="1" s="1"/>
  <c r="AR2217" i="1" s="1"/>
  <c r="AS2217" i="1" s="1"/>
  <c r="AL2217" i="1"/>
  <c r="AG2217" i="1"/>
  <c r="Y2217" i="1"/>
  <c r="T2217" i="1"/>
  <c r="H2217" i="1"/>
  <c r="AY2216" i="1"/>
  <c r="AZ2216" i="1" s="1"/>
  <c r="AT2216" i="1"/>
  <c r="AP2216" i="1"/>
  <c r="AR2216" i="1" s="1"/>
  <c r="AS2216" i="1" s="1"/>
  <c r="AO2216" i="1"/>
  <c r="AU2216" i="1" s="1"/>
  <c r="AN2216" i="1"/>
  <c r="AQ2216" i="1" s="1"/>
  <c r="AL2216" i="1"/>
  <c r="AG2216" i="1"/>
  <c r="Y2216" i="1"/>
  <c r="T2216" i="1"/>
  <c r="H2216" i="1"/>
  <c r="AY2215" i="1"/>
  <c r="AZ2215" i="1" s="1"/>
  <c r="AT2215" i="1"/>
  <c r="AQ2215" i="1"/>
  <c r="AR2215" i="1" s="1"/>
  <c r="AS2215" i="1" s="1"/>
  <c r="AP2215" i="1"/>
  <c r="AO2215" i="1"/>
  <c r="AU2215" i="1" s="1"/>
  <c r="AV2215" i="1" s="1"/>
  <c r="AW2215" i="1" s="1"/>
  <c r="AN2215" i="1"/>
  <c r="AL2215" i="1"/>
  <c r="AG2215" i="1"/>
  <c r="Y2215" i="1"/>
  <c r="T2215" i="1"/>
  <c r="H2215" i="1"/>
  <c r="AY2214" i="1"/>
  <c r="AZ2214" i="1" s="1"/>
  <c r="AT2214" i="1"/>
  <c r="AP2214" i="1"/>
  <c r="AO2214" i="1"/>
  <c r="AU2214" i="1" s="1"/>
  <c r="AN2214" i="1"/>
  <c r="AQ2214" i="1" s="1"/>
  <c r="AL2214" i="1"/>
  <c r="AG2214" i="1"/>
  <c r="Y2214" i="1"/>
  <c r="T2214" i="1"/>
  <c r="H2214" i="1"/>
  <c r="AZ2213" i="1"/>
  <c r="AY2213" i="1"/>
  <c r="AV2213" i="1"/>
  <c r="AW2213" i="1" s="1"/>
  <c r="AT2213" i="1"/>
  <c r="AP2213" i="1"/>
  <c r="AO2213" i="1"/>
  <c r="AU2213" i="1" s="1"/>
  <c r="AN2213" i="1"/>
  <c r="AQ2213" i="1" s="1"/>
  <c r="AL2213" i="1"/>
  <c r="AG2213" i="1"/>
  <c r="Y2213" i="1"/>
  <c r="T2213" i="1"/>
  <c r="H2213" i="1"/>
  <c r="AY2212" i="1"/>
  <c r="AZ2212" i="1" s="1"/>
  <c r="AU2212" i="1"/>
  <c r="AV2212" i="1" s="1"/>
  <c r="AW2212" i="1" s="1"/>
  <c r="AT2212" i="1"/>
  <c r="AR2212" i="1"/>
  <c r="AS2212" i="1" s="1"/>
  <c r="AP2212" i="1"/>
  <c r="AO2212" i="1"/>
  <c r="AN2212" i="1"/>
  <c r="AQ2212" i="1" s="1"/>
  <c r="AL2212" i="1"/>
  <c r="AG2212" i="1"/>
  <c r="Y2212" i="1"/>
  <c r="T2212" i="1"/>
  <c r="H2212" i="1"/>
  <c r="AY2211" i="1"/>
  <c r="AZ2211" i="1" s="1"/>
  <c r="AT2211" i="1"/>
  <c r="AP2211" i="1"/>
  <c r="AO2211" i="1"/>
  <c r="AU2211" i="1" s="1"/>
  <c r="AV2211" i="1" s="1"/>
  <c r="AW2211" i="1" s="1"/>
  <c r="AN2211" i="1"/>
  <c r="AQ2211" i="1" s="1"/>
  <c r="AR2211" i="1" s="1"/>
  <c r="AS2211" i="1" s="1"/>
  <c r="AL2211" i="1"/>
  <c r="AG2211" i="1"/>
  <c r="Y2211" i="1"/>
  <c r="T2211" i="1"/>
  <c r="H2211" i="1"/>
  <c r="AY2210" i="1"/>
  <c r="AZ2210" i="1" s="1"/>
  <c r="AT2210" i="1"/>
  <c r="AP2210" i="1"/>
  <c r="AO2210" i="1"/>
  <c r="AU2210" i="1" s="1"/>
  <c r="AV2210" i="1" s="1"/>
  <c r="AW2210" i="1" s="1"/>
  <c r="AN2210" i="1"/>
  <c r="AQ2210" i="1" s="1"/>
  <c r="AR2210" i="1" s="1"/>
  <c r="AS2210" i="1" s="1"/>
  <c r="AL2210" i="1"/>
  <c r="AG2210" i="1"/>
  <c r="Y2210" i="1"/>
  <c r="T2210" i="1"/>
  <c r="H2210" i="1"/>
  <c r="AY2209" i="1"/>
  <c r="AZ2209" i="1" s="1"/>
  <c r="AV2209" i="1"/>
  <c r="AW2209" i="1" s="1"/>
  <c r="AT2209" i="1"/>
  <c r="AP2209" i="1"/>
  <c r="AO2209" i="1"/>
  <c r="AU2209" i="1" s="1"/>
  <c r="AN2209" i="1"/>
  <c r="AQ2209" i="1" s="1"/>
  <c r="AR2209" i="1" s="1"/>
  <c r="AS2209" i="1" s="1"/>
  <c r="AL2209" i="1"/>
  <c r="AG2209" i="1"/>
  <c r="Y2209" i="1"/>
  <c r="T2209" i="1"/>
  <c r="H2209" i="1"/>
  <c r="AY2208" i="1"/>
  <c r="AZ2208" i="1" s="1"/>
  <c r="AT2208" i="1"/>
  <c r="AP2208" i="1"/>
  <c r="AO2208" i="1"/>
  <c r="AU2208" i="1" s="1"/>
  <c r="AN2208" i="1"/>
  <c r="AQ2208" i="1" s="1"/>
  <c r="AR2208" i="1" s="1"/>
  <c r="AS2208" i="1" s="1"/>
  <c r="AL2208" i="1"/>
  <c r="AG2208" i="1"/>
  <c r="Y2208" i="1"/>
  <c r="T2208" i="1"/>
  <c r="H2208" i="1"/>
  <c r="AZ2207" i="1"/>
  <c r="AY2207" i="1"/>
  <c r="AU2207" i="1"/>
  <c r="AV2207" i="1" s="1"/>
  <c r="AW2207" i="1" s="1"/>
  <c r="AT2207" i="1"/>
  <c r="AP2207" i="1"/>
  <c r="AO2207" i="1"/>
  <c r="AN2207" i="1"/>
  <c r="AQ2207" i="1" s="1"/>
  <c r="AL2207" i="1"/>
  <c r="AG2207" i="1"/>
  <c r="Y2207" i="1"/>
  <c r="T2207" i="1"/>
  <c r="H2207" i="1"/>
  <c r="AY2206" i="1"/>
  <c r="AZ2206" i="1" s="1"/>
  <c r="AT2206" i="1"/>
  <c r="AP2206" i="1"/>
  <c r="AO2206" i="1"/>
  <c r="AU2206" i="1" s="1"/>
  <c r="AV2206" i="1" s="1"/>
  <c r="AW2206" i="1" s="1"/>
  <c r="AN2206" i="1"/>
  <c r="AQ2206" i="1" s="1"/>
  <c r="AR2206" i="1" s="1"/>
  <c r="AS2206" i="1" s="1"/>
  <c r="AL2206" i="1"/>
  <c r="AG2206" i="1"/>
  <c r="Y2206" i="1"/>
  <c r="T2206" i="1"/>
  <c r="H2206" i="1"/>
  <c r="AZ2205" i="1"/>
  <c r="AY2205" i="1"/>
  <c r="AT2205" i="1"/>
  <c r="AP2205" i="1"/>
  <c r="AO2205" i="1"/>
  <c r="AU2205" i="1" s="1"/>
  <c r="AN2205" i="1"/>
  <c r="AQ2205" i="1" s="1"/>
  <c r="AR2205" i="1" s="1"/>
  <c r="AS2205" i="1" s="1"/>
  <c r="AL2205" i="1"/>
  <c r="AG2205" i="1"/>
  <c r="Y2205" i="1"/>
  <c r="T2205" i="1"/>
  <c r="H2205" i="1"/>
  <c r="AZ2204" i="1"/>
  <c r="AY2204" i="1"/>
  <c r="AT2204" i="1"/>
  <c r="AP2204" i="1"/>
  <c r="AO2204" i="1"/>
  <c r="AU2204" i="1" s="1"/>
  <c r="AV2204" i="1" s="1"/>
  <c r="AW2204" i="1" s="1"/>
  <c r="AN2204" i="1"/>
  <c r="AQ2204" i="1" s="1"/>
  <c r="AL2204" i="1"/>
  <c r="AG2204" i="1"/>
  <c r="Y2204" i="1"/>
  <c r="T2204" i="1"/>
  <c r="H2204" i="1"/>
  <c r="AY2203" i="1"/>
  <c r="AZ2203" i="1" s="1"/>
  <c r="AT2203" i="1"/>
  <c r="AP2203" i="1"/>
  <c r="AO2203" i="1"/>
  <c r="AU2203" i="1" s="1"/>
  <c r="AV2203" i="1" s="1"/>
  <c r="AW2203" i="1" s="1"/>
  <c r="AN2203" i="1"/>
  <c r="AQ2203" i="1" s="1"/>
  <c r="AL2203" i="1"/>
  <c r="AG2203" i="1"/>
  <c r="Y2203" i="1"/>
  <c r="T2203" i="1"/>
  <c r="H2203" i="1"/>
  <c r="AZ2202" i="1"/>
  <c r="AY2202" i="1"/>
  <c r="AT2202" i="1"/>
  <c r="AQ2202" i="1"/>
  <c r="AP2202" i="1"/>
  <c r="AO2202" i="1"/>
  <c r="AU2202" i="1" s="1"/>
  <c r="AV2202" i="1" s="1"/>
  <c r="AW2202" i="1" s="1"/>
  <c r="AN2202" i="1"/>
  <c r="AL2202" i="1"/>
  <c r="AG2202" i="1"/>
  <c r="Y2202" i="1"/>
  <c r="T2202" i="1"/>
  <c r="H2202" i="1"/>
  <c r="AZ2201" i="1"/>
  <c r="AY2201" i="1"/>
  <c r="AU2201" i="1"/>
  <c r="AT2201" i="1"/>
  <c r="AP2201" i="1"/>
  <c r="AO2201" i="1"/>
  <c r="AN2201" i="1"/>
  <c r="AQ2201" i="1" s="1"/>
  <c r="AR2201" i="1" s="1"/>
  <c r="AS2201" i="1" s="1"/>
  <c r="AL2201" i="1"/>
  <c r="AG2201" i="1"/>
  <c r="Y2201" i="1"/>
  <c r="T2201" i="1"/>
  <c r="H2201" i="1"/>
  <c r="AY2200" i="1"/>
  <c r="AZ2200" i="1" s="1"/>
  <c r="AT2200" i="1"/>
  <c r="AP2200" i="1"/>
  <c r="AO2200" i="1"/>
  <c r="AU2200" i="1" s="1"/>
  <c r="AN2200" i="1"/>
  <c r="AQ2200" i="1" s="1"/>
  <c r="AL2200" i="1"/>
  <c r="AG2200" i="1"/>
  <c r="Y2200" i="1"/>
  <c r="T2200" i="1"/>
  <c r="H2200" i="1"/>
  <c r="AY2199" i="1"/>
  <c r="AZ2199" i="1" s="1"/>
  <c r="AT2199" i="1"/>
  <c r="AQ2199" i="1"/>
  <c r="AP2199" i="1"/>
  <c r="AO2199" i="1"/>
  <c r="AU2199" i="1" s="1"/>
  <c r="AN2199" i="1"/>
  <c r="AL2199" i="1"/>
  <c r="AG2199" i="1"/>
  <c r="Y2199" i="1"/>
  <c r="T2199" i="1"/>
  <c r="H2199" i="1"/>
  <c r="AY2198" i="1"/>
  <c r="AZ2198" i="1" s="1"/>
  <c r="AT2198" i="1"/>
  <c r="AQ2198" i="1"/>
  <c r="AR2198" i="1" s="1"/>
  <c r="AS2198" i="1" s="1"/>
  <c r="AP2198" i="1"/>
  <c r="AO2198" i="1"/>
  <c r="AU2198" i="1" s="1"/>
  <c r="AV2198" i="1" s="1"/>
  <c r="AW2198" i="1" s="1"/>
  <c r="AN2198" i="1"/>
  <c r="AL2198" i="1"/>
  <c r="AG2198" i="1"/>
  <c r="Y2198" i="1"/>
  <c r="T2198" i="1"/>
  <c r="H2198" i="1"/>
  <c r="AY2197" i="1"/>
  <c r="AZ2197" i="1" s="1"/>
  <c r="AT2197" i="1"/>
  <c r="AQ2197" i="1"/>
  <c r="AP2197" i="1"/>
  <c r="AO2197" i="1"/>
  <c r="AU2197" i="1" s="1"/>
  <c r="AV2197" i="1" s="1"/>
  <c r="AW2197" i="1" s="1"/>
  <c r="AN2197" i="1"/>
  <c r="AL2197" i="1"/>
  <c r="AG2197" i="1"/>
  <c r="Y2197" i="1"/>
  <c r="T2197" i="1"/>
  <c r="H2197" i="1"/>
  <c r="AY2196" i="1"/>
  <c r="AZ2196" i="1" s="1"/>
  <c r="AT2196" i="1"/>
  <c r="AP2196" i="1"/>
  <c r="AO2196" i="1"/>
  <c r="AU2196" i="1" s="1"/>
  <c r="AN2196" i="1"/>
  <c r="AQ2196" i="1" s="1"/>
  <c r="AR2196" i="1" s="1"/>
  <c r="AS2196" i="1" s="1"/>
  <c r="AL2196" i="1"/>
  <c r="AG2196" i="1"/>
  <c r="Y2196" i="1"/>
  <c r="T2196" i="1"/>
  <c r="H2196" i="1"/>
  <c r="AY2195" i="1"/>
  <c r="AZ2195" i="1" s="1"/>
  <c r="AT2195" i="1"/>
  <c r="AP2195" i="1"/>
  <c r="AO2195" i="1"/>
  <c r="AU2195" i="1" s="1"/>
  <c r="AN2195" i="1"/>
  <c r="AQ2195" i="1" s="1"/>
  <c r="AL2195" i="1"/>
  <c r="AG2195" i="1"/>
  <c r="Y2195" i="1"/>
  <c r="T2195" i="1"/>
  <c r="H2195" i="1"/>
  <c r="AY2194" i="1"/>
  <c r="AZ2194" i="1" s="1"/>
  <c r="AT2194" i="1"/>
  <c r="AQ2194" i="1"/>
  <c r="AR2194" i="1" s="1"/>
  <c r="AS2194" i="1" s="1"/>
  <c r="AP2194" i="1"/>
  <c r="AO2194" i="1"/>
  <c r="AU2194" i="1" s="1"/>
  <c r="AV2194" i="1" s="1"/>
  <c r="AW2194" i="1" s="1"/>
  <c r="AN2194" i="1"/>
  <c r="AL2194" i="1"/>
  <c r="AG2194" i="1"/>
  <c r="Y2194" i="1"/>
  <c r="T2194" i="1"/>
  <c r="H2194" i="1"/>
  <c r="AY2193" i="1"/>
  <c r="AZ2193" i="1" s="1"/>
  <c r="AT2193" i="1"/>
  <c r="AP2193" i="1"/>
  <c r="AO2193" i="1"/>
  <c r="AU2193" i="1" s="1"/>
  <c r="AN2193" i="1"/>
  <c r="AQ2193" i="1" s="1"/>
  <c r="AR2193" i="1" s="1"/>
  <c r="AS2193" i="1" s="1"/>
  <c r="AL2193" i="1"/>
  <c r="AG2193" i="1"/>
  <c r="Y2193" i="1"/>
  <c r="T2193" i="1"/>
  <c r="H2193" i="1"/>
  <c r="AY2192" i="1"/>
  <c r="AZ2192" i="1" s="1"/>
  <c r="AT2192" i="1"/>
  <c r="AP2192" i="1"/>
  <c r="AO2192" i="1"/>
  <c r="AU2192" i="1" s="1"/>
  <c r="AV2192" i="1" s="1"/>
  <c r="AW2192" i="1" s="1"/>
  <c r="AN2192" i="1"/>
  <c r="AQ2192" i="1" s="1"/>
  <c r="AL2192" i="1"/>
  <c r="AG2192" i="1"/>
  <c r="Y2192" i="1"/>
  <c r="T2192" i="1"/>
  <c r="H2192" i="1"/>
  <c r="AY2191" i="1"/>
  <c r="AZ2191" i="1" s="1"/>
  <c r="AT2191" i="1"/>
  <c r="AP2191" i="1"/>
  <c r="AO2191" i="1"/>
  <c r="AU2191" i="1" s="1"/>
  <c r="AN2191" i="1"/>
  <c r="AQ2191" i="1" s="1"/>
  <c r="AL2191" i="1"/>
  <c r="AG2191" i="1"/>
  <c r="Y2191" i="1"/>
  <c r="T2191" i="1"/>
  <c r="H2191" i="1"/>
  <c r="AZ2190" i="1"/>
  <c r="AY2190" i="1"/>
  <c r="AU2190" i="1"/>
  <c r="AV2190" i="1" s="1"/>
  <c r="AW2190" i="1" s="1"/>
  <c r="AT2190" i="1"/>
  <c r="AP2190" i="1"/>
  <c r="AO2190" i="1"/>
  <c r="AN2190" i="1"/>
  <c r="AQ2190" i="1" s="1"/>
  <c r="AL2190" i="1"/>
  <c r="AG2190" i="1"/>
  <c r="Y2190" i="1"/>
  <c r="T2190" i="1"/>
  <c r="H2190" i="1"/>
  <c r="AZ2189" i="1"/>
  <c r="AY2189" i="1"/>
  <c r="AT2189" i="1"/>
  <c r="AP2189" i="1"/>
  <c r="AR2189" i="1" s="1"/>
  <c r="AS2189" i="1" s="1"/>
  <c r="AO2189" i="1"/>
  <c r="AU2189" i="1" s="1"/>
  <c r="AN2189" i="1"/>
  <c r="AQ2189" i="1" s="1"/>
  <c r="AL2189" i="1"/>
  <c r="AG2189" i="1"/>
  <c r="Y2189" i="1"/>
  <c r="T2189" i="1"/>
  <c r="H2189" i="1"/>
  <c r="AY2188" i="1"/>
  <c r="AZ2188" i="1" s="1"/>
  <c r="AW2188" i="1"/>
  <c r="AT2188" i="1"/>
  <c r="AP2188" i="1"/>
  <c r="AO2188" i="1"/>
  <c r="AU2188" i="1" s="1"/>
  <c r="AV2188" i="1" s="1"/>
  <c r="AN2188" i="1"/>
  <c r="AQ2188" i="1" s="1"/>
  <c r="AL2188" i="1"/>
  <c r="AG2188" i="1"/>
  <c r="Y2188" i="1"/>
  <c r="T2188" i="1"/>
  <c r="H2188" i="1"/>
  <c r="AY2187" i="1"/>
  <c r="AZ2187" i="1" s="1"/>
  <c r="AU2187" i="1"/>
  <c r="AV2187" i="1" s="1"/>
  <c r="AW2187" i="1" s="1"/>
  <c r="AT2187" i="1"/>
  <c r="AP2187" i="1"/>
  <c r="AO2187" i="1"/>
  <c r="AN2187" i="1"/>
  <c r="AQ2187" i="1" s="1"/>
  <c r="AL2187" i="1"/>
  <c r="AG2187" i="1"/>
  <c r="Y2187" i="1"/>
  <c r="T2187" i="1"/>
  <c r="H2187" i="1"/>
  <c r="AZ2186" i="1"/>
  <c r="AY2186" i="1"/>
  <c r="AT2186" i="1"/>
  <c r="AP2186" i="1"/>
  <c r="AO2186" i="1"/>
  <c r="AU2186" i="1" s="1"/>
  <c r="AV2186" i="1" s="1"/>
  <c r="AW2186" i="1" s="1"/>
  <c r="AN2186" i="1"/>
  <c r="AQ2186" i="1" s="1"/>
  <c r="AL2186" i="1"/>
  <c r="AG2186" i="1"/>
  <c r="Y2186" i="1"/>
  <c r="T2186" i="1"/>
  <c r="H2186" i="1"/>
  <c r="AY2185" i="1"/>
  <c r="AZ2185" i="1" s="1"/>
  <c r="AT2185" i="1"/>
  <c r="AQ2185" i="1"/>
  <c r="AR2185" i="1" s="1"/>
  <c r="AS2185" i="1" s="1"/>
  <c r="AP2185" i="1"/>
  <c r="AO2185" i="1"/>
  <c r="AU2185" i="1" s="1"/>
  <c r="AV2185" i="1" s="1"/>
  <c r="AW2185" i="1" s="1"/>
  <c r="AN2185" i="1"/>
  <c r="AL2185" i="1"/>
  <c r="AG2185" i="1"/>
  <c r="Y2185" i="1"/>
  <c r="T2185" i="1"/>
  <c r="H2185" i="1"/>
  <c r="AY2184" i="1"/>
  <c r="AZ2184" i="1" s="1"/>
  <c r="AW2184" i="1"/>
  <c r="AT2184" i="1"/>
  <c r="AP2184" i="1"/>
  <c r="AO2184" i="1"/>
  <c r="AU2184" i="1" s="1"/>
  <c r="AV2184" i="1" s="1"/>
  <c r="AN2184" i="1"/>
  <c r="AQ2184" i="1" s="1"/>
  <c r="AL2184" i="1"/>
  <c r="AG2184" i="1"/>
  <c r="Y2184" i="1"/>
  <c r="T2184" i="1"/>
  <c r="H2184" i="1"/>
  <c r="AY2183" i="1"/>
  <c r="AZ2183" i="1" s="1"/>
  <c r="AT2183" i="1"/>
  <c r="AQ2183" i="1"/>
  <c r="AP2183" i="1"/>
  <c r="AO2183" i="1"/>
  <c r="AU2183" i="1" s="1"/>
  <c r="AV2183" i="1" s="1"/>
  <c r="AW2183" i="1" s="1"/>
  <c r="AN2183" i="1"/>
  <c r="AL2183" i="1"/>
  <c r="AG2183" i="1"/>
  <c r="Y2183" i="1"/>
  <c r="T2183" i="1"/>
  <c r="H2183" i="1"/>
  <c r="AY2182" i="1"/>
  <c r="AZ2182" i="1" s="1"/>
  <c r="AT2182" i="1"/>
  <c r="AP2182" i="1"/>
  <c r="AO2182" i="1"/>
  <c r="AU2182" i="1" s="1"/>
  <c r="AV2182" i="1" s="1"/>
  <c r="AW2182" i="1" s="1"/>
  <c r="AN2182" i="1"/>
  <c r="AQ2182" i="1" s="1"/>
  <c r="AR2182" i="1" s="1"/>
  <c r="AS2182" i="1" s="1"/>
  <c r="AL2182" i="1"/>
  <c r="AG2182" i="1"/>
  <c r="Y2182" i="1"/>
  <c r="T2182" i="1"/>
  <c r="H2182" i="1"/>
  <c r="AY2181" i="1"/>
  <c r="AZ2181" i="1" s="1"/>
  <c r="AT2181" i="1"/>
  <c r="AR2181" i="1"/>
  <c r="AS2181" i="1" s="1"/>
  <c r="AP2181" i="1"/>
  <c r="AO2181" i="1"/>
  <c r="AU2181" i="1" s="1"/>
  <c r="AV2181" i="1" s="1"/>
  <c r="AW2181" i="1" s="1"/>
  <c r="AN2181" i="1"/>
  <c r="AQ2181" i="1" s="1"/>
  <c r="AL2181" i="1"/>
  <c r="AG2181" i="1"/>
  <c r="Y2181" i="1"/>
  <c r="T2181" i="1"/>
  <c r="H2181" i="1"/>
  <c r="AY2180" i="1"/>
  <c r="AZ2180" i="1" s="1"/>
  <c r="AT2180" i="1"/>
  <c r="AP2180" i="1"/>
  <c r="AO2180" i="1"/>
  <c r="AU2180" i="1" s="1"/>
  <c r="AN2180" i="1"/>
  <c r="AQ2180" i="1" s="1"/>
  <c r="AL2180" i="1"/>
  <c r="AG2180" i="1"/>
  <c r="Y2180" i="1"/>
  <c r="T2180" i="1"/>
  <c r="H2180" i="1"/>
  <c r="AY2179" i="1"/>
  <c r="AZ2179" i="1" s="1"/>
  <c r="AT2179" i="1"/>
  <c r="AP2179" i="1"/>
  <c r="AO2179" i="1"/>
  <c r="AU2179" i="1" s="1"/>
  <c r="AV2179" i="1" s="1"/>
  <c r="AW2179" i="1" s="1"/>
  <c r="AN2179" i="1"/>
  <c r="AQ2179" i="1" s="1"/>
  <c r="AR2179" i="1" s="1"/>
  <c r="AS2179" i="1" s="1"/>
  <c r="AL2179" i="1"/>
  <c r="AG2179" i="1"/>
  <c r="Y2179" i="1"/>
  <c r="T2179" i="1"/>
  <c r="H2179" i="1"/>
  <c r="AZ2178" i="1"/>
  <c r="AY2178" i="1"/>
  <c r="AU2178" i="1"/>
  <c r="AV2178" i="1" s="1"/>
  <c r="AW2178" i="1" s="1"/>
  <c r="AT2178" i="1"/>
  <c r="AQ2178" i="1"/>
  <c r="AR2178" i="1" s="1"/>
  <c r="AS2178" i="1" s="1"/>
  <c r="AP2178" i="1"/>
  <c r="AO2178" i="1"/>
  <c r="AN2178" i="1"/>
  <c r="AL2178" i="1"/>
  <c r="AG2178" i="1"/>
  <c r="Y2178" i="1"/>
  <c r="T2178" i="1"/>
  <c r="H2178" i="1"/>
  <c r="AY2177" i="1"/>
  <c r="AZ2177" i="1" s="1"/>
  <c r="AT2177" i="1"/>
  <c r="AP2177" i="1"/>
  <c r="AO2177" i="1"/>
  <c r="AU2177" i="1" s="1"/>
  <c r="AV2177" i="1" s="1"/>
  <c r="AW2177" i="1" s="1"/>
  <c r="AN2177" i="1"/>
  <c r="AQ2177" i="1" s="1"/>
  <c r="AL2177" i="1"/>
  <c r="AG2177" i="1"/>
  <c r="Y2177" i="1"/>
  <c r="T2177" i="1"/>
  <c r="H2177" i="1"/>
  <c r="AY2176" i="1"/>
  <c r="AZ2176" i="1" s="1"/>
  <c r="AU2176" i="1"/>
  <c r="AT2176" i="1"/>
  <c r="AR2176" i="1"/>
  <c r="AS2176" i="1" s="1"/>
  <c r="AP2176" i="1"/>
  <c r="AO2176" i="1"/>
  <c r="AN2176" i="1"/>
  <c r="AQ2176" i="1" s="1"/>
  <c r="AL2176" i="1"/>
  <c r="AG2176" i="1"/>
  <c r="Y2176" i="1"/>
  <c r="T2176" i="1"/>
  <c r="H2176" i="1"/>
  <c r="AY2175" i="1"/>
  <c r="AZ2175" i="1" s="1"/>
  <c r="AT2175" i="1"/>
  <c r="AP2175" i="1"/>
  <c r="AO2175" i="1"/>
  <c r="AU2175" i="1" s="1"/>
  <c r="AV2175" i="1" s="1"/>
  <c r="AN2175" i="1"/>
  <c r="AQ2175" i="1" s="1"/>
  <c r="AR2175" i="1" s="1"/>
  <c r="AL2175" i="1"/>
  <c r="AG2175" i="1"/>
  <c r="Y2175" i="1"/>
  <c r="T2175" i="1"/>
  <c r="H2175" i="1"/>
  <c r="AZ2174" i="1"/>
  <c r="AY2174" i="1"/>
  <c r="AU2174" i="1"/>
  <c r="AV2174" i="1" s="1"/>
  <c r="AW2174" i="1" s="1"/>
  <c r="AT2174" i="1"/>
  <c r="AP2174" i="1"/>
  <c r="AO2174" i="1"/>
  <c r="AN2174" i="1"/>
  <c r="AQ2174" i="1" s="1"/>
  <c r="AR2174" i="1" s="1"/>
  <c r="AS2174" i="1" s="1"/>
  <c r="AL2174" i="1"/>
  <c r="AG2174" i="1"/>
  <c r="Y2174" i="1"/>
  <c r="T2174" i="1"/>
  <c r="H2174" i="1"/>
  <c r="AY2173" i="1"/>
  <c r="AZ2173" i="1" s="1"/>
  <c r="AT2173" i="1"/>
  <c r="AP2173" i="1"/>
  <c r="AO2173" i="1"/>
  <c r="AU2173" i="1" s="1"/>
  <c r="AN2173" i="1"/>
  <c r="AQ2173" i="1" s="1"/>
  <c r="AR2173" i="1" s="1"/>
  <c r="AS2173" i="1" s="1"/>
  <c r="AL2173" i="1"/>
  <c r="AG2173" i="1"/>
  <c r="Y2173" i="1"/>
  <c r="T2173" i="1"/>
  <c r="H2173" i="1"/>
  <c r="AC2162" i="1"/>
  <c r="AP2161" i="1"/>
  <c r="AO2161" i="1"/>
  <c r="AM2161" i="1"/>
  <c r="AK2161" i="1"/>
  <c r="AK2162" i="1" s="1"/>
  <c r="AJ2161" i="1"/>
  <c r="AI2161" i="1"/>
  <c r="AH2161" i="1"/>
  <c r="AF2161" i="1"/>
  <c r="AE2161" i="1"/>
  <c r="AD2161" i="1"/>
  <c r="AC2161" i="1"/>
  <c r="AB2161" i="1"/>
  <c r="AA2161" i="1"/>
  <c r="AA2162" i="1" s="1"/>
  <c r="Z2161" i="1"/>
  <c r="X2161" i="1"/>
  <c r="W2161" i="1"/>
  <c r="W2162" i="1" s="1"/>
  <c r="V2161" i="1"/>
  <c r="U2161" i="1"/>
  <c r="S2161" i="1"/>
  <c r="R2161" i="1"/>
  <c r="Q2161" i="1"/>
  <c r="P2161" i="1"/>
  <c r="O2161" i="1"/>
  <c r="N2161" i="1"/>
  <c r="M2161" i="1"/>
  <c r="M2162" i="1" s="1"/>
  <c r="L2161" i="1"/>
  <c r="AY2160" i="1"/>
  <c r="AZ2160" i="1" s="1"/>
  <c r="AT2160" i="1"/>
  <c r="AT2161" i="1" s="1"/>
  <c r="AP2160" i="1"/>
  <c r="AO2160" i="1"/>
  <c r="AU2160" i="1" s="1"/>
  <c r="AU2161" i="1" s="1"/>
  <c r="AN2160" i="1"/>
  <c r="AL2160" i="1"/>
  <c r="AG2160" i="1"/>
  <c r="Y2160" i="1"/>
  <c r="T2160" i="1"/>
  <c r="H2160" i="1"/>
  <c r="AM2156" i="1"/>
  <c r="AK2156" i="1"/>
  <c r="AJ2156" i="1"/>
  <c r="AJ2162" i="1" s="1"/>
  <c r="AI2156" i="1"/>
  <c r="AH2156" i="1"/>
  <c r="AH2162" i="1" s="1"/>
  <c r="AF2156" i="1"/>
  <c r="AE2156" i="1"/>
  <c r="AD2156" i="1"/>
  <c r="AD2162" i="1" s="1"/>
  <c r="AC2156" i="1"/>
  <c r="AB2156" i="1"/>
  <c r="AA2156" i="1"/>
  <c r="Z2156" i="1"/>
  <c r="X2156" i="1"/>
  <c r="X2162" i="1" s="1"/>
  <c r="W2156" i="1"/>
  <c r="V2156" i="1"/>
  <c r="V2162" i="1" s="1"/>
  <c r="U2156" i="1"/>
  <c r="S2156" i="1"/>
  <c r="S2162" i="1" s="1"/>
  <c r="R2156" i="1"/>
  <c r="Q2156" i="1"/>
  <c r="P2156" i="1"/>
  <c r="O2156" i="1"/>
  <c r="O2162" i="1" s="1"/>
  <c r="N2156" i="1"/>
  <c r="M2156" i="1"/>
  <c r="L2156" i="1"/>
  <c r="AZ2155" i="1"/>
  <c r="AY2155" i="1"/>
  <c r="AT2155" i="1"/>
  <c r="AP2155" i="1"/>
  <c r="AO2155" i="1"/>
  <c r="AU2155" i="1" s="1"/>
  <c r="AN2155" i="1"/>
  <c r="AQ2155" i="1" s="1"/>
  <c r="AL2155" i="1"/>
  <c r="AG2155" i="1"/>
  <c r="Y2155" i="1"/>
  <c r="T2155" i="1"/>
  <c r="H2155" i="1"/>
  <c r="AY2154" i="1"/>
  <c r="AZ2154" i="1" s="1"/>
  <c r="AU2154" i="1"/>
  <c r="AV2154" i="1" s="1"/>
  <c r="AW2154" i="1" s="1"/>
  <c r="AT2154" i="1"/>
  <c r="AP2154" i="1"/>
  <c r="AP2156" i="1" s="1"/>
  <c r="AO2154" i="1"/>
  <c r="AN2154" i="1"/>
  <c r="AQ2154" i="1" s="1"/>
  <c r="AR2154" i="1" s="1"/>
  <c r="AS2154" i="1" s="1"/>
  <c r="AL2154" i="1"/>
  <c r="AG2154" i="1"/>
  <c r="Y2154" i="1"/>
  <c r="T2154" i="1"/>
  <c r="H2154" i="1"/>
  <c r="AM2148" i="1"/>
  <c r="AK2148" i="1"/>
  <c r="AJ2148" i="1"/>
  <c r="AI2148" i="1"/>
  <c r="AH2148" i="1"/>
  <c r="AF2148" i="1"/>
  <c r="AE2148" i="1"/>
  <c r="AD2148" i="1"/>
  <c r="AC2148" i="1"/>
  <c r="AB2148" i="1"/>
  <c r="AA2148" i="1"/>
  <c r="Z2148" i="1"/>
  <c r="X2148" i="1"/>
  <c r="W2148" i="1"/>
  <c r="V2148" i="1"/>
  <c r="U2148" i="1"/>
  <c r="S2148" i="1"/>
  <c r="R2148" i="1"/>
  <c r="Q2148" i="1"/>
  <c r="P2148" i="1"/>
  <c r="O2148" i="1"/>
  <c r="N2148" i="1"/>
  <c r="M2148" i="1"/>
  <c r="L2148" i="1"/>
  <c r="AM2145" i="1"/>
  <c r="AK2145" i="1"/>
  <c r="AJ2145" i="1"/>
  <c r="AI2145" i="1"/>
  <c r="AH2145" i="1"/>
  <c r="AF2145" i="1"/>
  <c r="AE2145" i="1"/>
  <c r="AD2145" i="1"/>
  <c r="AC2145" i="1"/>
  <c r="AB2145" i="1"/>
  <c r="AA2145" i="1"/>
  <c r="Z2145" i="1"/>
  <c r="X2145" i="1"/>
  <c r="W2145" i="1"/>
  <c r="V2145" i="1"/>
  <c r="U2145" i="1"/>
  <c r="S2145" i="1"/>
  <c r="R2145" i="1"/>
  <c r="Q2145" i="1"/>
  <c r="P2145" i="1"/>
  <c r="O2145" i="1"/>
  <c r="N2145" i="1"/>
  <c r="M2145" i="1"/>
  <c r="L2145" i="1"/>
  <c r="U2143" i="1"/>
  <c r="AM2142" i="1"/>
  <c r="AK2142" i="1"/>
  <c r="AJ2142" i="1"/>
  <c r="AI2142" i="1"/>
  <c r="AH2142" i="1"/>
  <c r="AF2142" i="1"/>
  <c r="AF2143" i="1" s="1"/>
  <c r="AE2142" i="1"/>
  <c r="AE2143" i="1" s="1"/>
  <c r="AD2142" i="1"/>
  <c r="AC2142" i="1"/>
  <c r="AB2142" i="1"/>
  <c r="AA2142" i="1"/>
  <c r="Z2142" i="1"/>
  <c r="X2142" i="1"/>
  <c r="W2142" i="1"/>
  <c r="V2142" i="1"/>
  <c r="U2142" i="1"/>
  <c r="S2142" i="1"/>
  <c r="R2142" i="1"/>
  <c r="R2143" i="1" s="1"/>
  <c r="Q2142" i="1"/>
  <c r="Q2143" i="1" s="1"/>
  <c r="P2142" i="1"/>
  <c r="O2142" i="1"/>
  <c r="N2142" i="1"/>
  <c r="M2142" i="1"/>
  <c r="L2142" i="1"/>
  <c r="AY2141" i="1"/>
  <c r="AZ2141" i="1" s="1"/>
  <c r="AU2141" i="1"/>
  <c r="AV2141" i="1" s="1"/>
  <c r="AW2141" i="1" s="1"/>
  <c r="AT2141" i="1"/>
  <c r="AP2141" i="1"/>
  <c r="AO2141" i="1"/>
  <c r="AN2141" i="1"/>
  <c r="AQ2141" i="1" s="1"/>
  <c r="AR2141" i="1" s="1"/>
  <c r="AS2141" i="1" s="1"/>
  <c r="AL2141" i="1"/>
  <c r="AG2141" i="1"/>
  <c r="Y2141" i="1"/>
  <c r="T2141" i="1"/>
  <c r="H2141" i="1"/>
  <c r="AY2140" i="1"/>
  <c r="AZ2140" i="1" s="1"/>
  <c r="AT2140" i="1"/>
  <c r="AP2140" i="1"/>
  <c r="AO2140" i="1"/>
  <c r="AU2140" i="1" s="1"/>
  <c r="AV2140" i="1" s="1"/>
  <c r="AW2140" i="1" s="1"/>
  <c r="AN2140" i="1"/>
  <c r="AQ2140" i="1" s="1"/>
  <c r="AL2140" i="1"/>
  <c r="AG2140" i="1"/>
  <c r="Y2140" i="1"/>
  <c r="T2140" i="1"/>
  <c r="H2140" i="1"/>
  <c r="AZ2139" i="1"/>
  <c r="AY2139" i="1"/>
  <c r="AT2139" i="1"/>
  <c r="AP2139" i="1"/>
  <c r="AO2139" i="1"/>
  <c r="AU2139" i="1" s="1"/>
  <c r="AV2139" i="1" s="1"/>
  <c r="AW2139" i="1" s="1"/>
  <c r="AN2139" i="1"/>
  <c r="AQ2139" i="1" s="1"/>
  <c r="AL2139" i="1"/>
  <c r="AG2139" i="1"/>
  <c r="Y2139" i="1"/>
  <c r="T2139" i="1"/>
  <c r="H2139" i="1"/>
  <c r="AY2138" i="1"/>
  <c r="AZ2138" i="1" s="1"/>
  <c r="AT2138" i="1"/>
  <c r="AP2138" i="1"/>
  <c r="AO2138" i="1"/>
  <c r="AU2138" i="1" s="1"/>
  <c r="AN2138" i="1"/>
  <c r="AQ2138" i="1" s="1"/>
  <c r="AR2138" i="1" s="1"/>
  <c r="AS2138" i="1" s="1"/>
  <c r="AL2138" i="1"/>
  <c r="AG2138" i="1"/>
  <c r="Y2138" i="1"/>
  <c r="T2138" i="1"/>
  <c r="H2138" i="1"/>
  <c r="AY2137" i="1"/>
  <c r="AZ2137" i="1" s="1"/>
  <c r="AU2137" i="1"/>
  <c r="AT2137" i="1"/>
  <c r="AP2137" i="1"/>
  <c r="AO2137" i="1"/>
  <c r="AN2137" i="1"/>
  <c r="AQ2137" i="1" s="1"/>
  <c r="AR2137" i="1" s="1"/>
  <c r="AS2137" i="1" s="1"/>
  <c r="AL2137" i="1"/>
  <c r="AG2137" i="1"/>
  <c r="Y2137" i="1"/>
  <c r="T2137" i="1"/>
  <c r="H2137" i="1"/>
  <c r="AY2136" i="1"/>
  <c r="AZ2136" i="1" s="1"/>
  <c r="AU2136" i="1"/>
  <c r="AV2136" i="1" s="1"/>
  <c r="AW2136" i="1" s="1"/>
  <c r="AT2136" i="1"/>
  <c r="AP2136" i="1"/>
  <c r="AO2136" i="1"/>
  <c r="AN2136" i="1"/>
  <c r="AQ2136" i="1" s="1"/>
  <c r="AR2136" i="1" s="1"/>
  <c r="AS2136" i="1" s="1"/>
  <c r="AL2136" i="1"/>
  <c r="AG2136" i="1"/>
  <c r="Y2136" i="1"/>
  <c r="T2136" i="1"/>
  <c r="H2136" i="1"/>
  <c r="AY2135" i="1"/>
  <c r="AZ2135" i="1" s="1"/>
  <c r="AT2135" i="1"/>
  <c r="AP2135" i="1"/>
  <c r="AO2135" i="1"/>
  <c r="AU2135" i="1" s="1"/>
  <c r="AN2135" i="1"/>
  <c r="AQ2135" i="1" s="1"/>
  <c r="AR2135" i="1" s="1"/>
  <c r="AS2135" i="1" s="1"/>
  <c r="AL2135" i="1"/>
  <c r="AG2135" i="1"/>
  <c r="Y2135" i="1"/>
  <c r="T2135" i="1"/>
  <c r="H2135" i="1"/>
  <c r="AY2134" i="1"/>
  <c r="AZ2134" i="1" s="1"/>
  <c r="AT2134" i="1"/>
  <c r="AQ2134" i="1"/>
  <c r="AP2134" i="1"/>
  <c r="AO2134" i="1"/>
  <c r="AU2134" i="1" s="1"/>
  <c r="AN2134" i="1"/>
  <c r="AL2134" i="1"/>
  <c r="AG2134" i="1"/>
  <c r="Y2134" i="1"/>
  <c r="T2134" i="1"/>
  <c r="H2134" i="1"/>
  <c r="AY2133" i="1"/>
  <c r="AZ2133" i="1" s="1"/>
  <c r="AT2133" i="1"/>
  <c r="AP2133" i="1"/>
  <c r="AO2133" i="1"/>
  <c r="AU2133" i="1" s="1"/>
  <c r="AN2133" i="1"/>
  <c r="AQ2133" i="1" s="1"/>
  <c r="AL2133" i="1"/>
  <c r="AG2133" i="1"/>
  <c r="Y2133" i="1"/>
  <c r="T2133" i="1"/>
  <c r="H2133" i="1"/>
  <c r="AY2132" i="1"/>
  <c r="AZ2132" i="1" s="1"/>
  <c r="AT2132" i="1"/>
  <c r="AQ2132" i="1"/>
  <c r="AP2132" i="1"/>
  <c r="AO2132" i="1"/>
  <c r="AU2132" i="1" s="1"/>
  <c r="AV2132" i="1" s="1"/>
  <c r="AW2132" i="1" s="1"/>
  <c r="AN2132" i="1"/>
  <c r="AL2132" i="1"/>
  <c r="AG2132" i="1"/>
  <c r="Y2132" i="1"/>
  <c r="T2132" i="1"/>
  <c r="H2132" i="1"/>
  <c r="AZ2131" i="1"/>
  <c r="AY2131" i="1"/>
  <c r="AT2131" i="1"/>
  <c r="AQ2131" i="1"/>
  <c r="AP2131" i="1"/>
  <c r="AO2131" i="1"/>
  <c r="AU2131" i="1" s="1"/>
  <c r="AN2131" i="1"/>
  <c r="AL2131" i="1"/>
  <c r="AG2131" i="1"/>
  <c r="Y2131" i="1"/>
  <c r="T2131" i="1"/>
  <c r="H2131" i="1"/>
  <c r="AZ2130" i="1"/>
  <c r="AY2130" i="1"/>
  <c r="AV2130" i="1"/>
  <c r="AW2130" i="1" s="1"/>
  <c r="AT2130" i="1"/>
  <c r="AP2130" i="1"/>
  <c r="AO2130" i="1"/>
  <c r="AU2130" i="1" s="1"/>
  <c r="AN2130" i="1"/>
  <c r="AQ2130" i="1" s="1"/>
  <c r="AL2130" i="1"/>
  <c r="AG2130" i="1"/>
  <c r="Y2130" i="1"/>
  <c r="T2130" i="1"/>
  <c r="H2130" i="1"/>
  <c r="AY2129" i="1"/>
  <c r="AZ2129" i="1" s="1"/>
  <c r="AT2129" i="1"/>
  <c r="AR2129" i="1"/>
  <c r="AS2129" i="1" s="1"/>
  <c r="AP2129" i="1"/>
  <c r="AO2129" i="1"/>
  <c r="AU2129" i="1" s="1"/>
  <c r="AN2129" i="1"/>
  <c r="AQ2129" i="1" s="1"/>
  <c r="AL2129" i="1"/>
  <c r="AG2129" i="1"/>
  <c r="Y2129" i="1"/>
  <c r="T2129" i="1"/>
  <c r="H2129" i="1"/>
  <c r="AZ2128" i="1"/>
  <c r="AY2128" i="1"/>
  <c r="AT2128" i="1"/>
  <c r="AP2128" i="1"/>
  <c r="AO2128" i="1"/>
  <c r="AU2128" i="1" s="1"/>
  <c r="AN2128" i="1"/>
  <c r="AQ2128" i="1" s="1"/>
  <c r="AR2128" i="1" s="1"/>
  <c r="AS2128" i="1" s="1"/>
  <c r="AL2128" i="1"/>
  <c r="AG2128" i="1"/>
  <c r="Y2128" i="1"/>
  <c r="T2128" i="1"/>
  <c r="H2128" i="1"/>
  <c r="AY2127" i="1"/>
  <c r="AZ2127" i="1" s="1"/>
  <c r="AT2127" i="1"/>
  <c r="AP2127" i="1"/>
  <c r="AO2127" i="1"/>
  <c r="AU2127" i="1" s="1"/>
  <c r="AV2127" i="1" s="1"/>
  <c r="AW2127" i="1" s="1"/>
  <c r="AN2127" i="1"/>
  <c r="AQ2127" i="1" s="1"/>
  <c r="AR2127" i="1" s="1"/>
  <c r="AS2127" i="1" s="1"/>
  <c r="AL2127" i="1"/>
  <c r="AG2127" i="1"/>
  <c r="Y2127" i="1"/>
  <c r="T2127" i="1"/>
  <c r="H2127" i="1"/>
  <c r="AY2126" i="1"/>
  <c r="AZ2126" i="1" s="1"/>
  <c r="AU2126" i="1"/>
  <c r="AT2126" i="1"/>
  <c r="AP2126" i="1"/>
  <c r="AO2126" i="1"/>
  <c r="AN2126" i="1"/>
  <c r="AQ2126" i="1" s="1"/>
  <c r="AR2126" i="1" s="1"/>
  <c r="AS2126" i="1" s="1"/>
  <c r="AL2126" i="1"/>
  <c r="AG2126" i="1"/>
  <c r="Y2126" i="1"/>
  <c r="T2126" i="1"/>
  <c r="H2126" i="1"/>
  <c r="AY2125" i="1"/>
  <c r="AZ2125" i="1" s="1"/>
  <c r="AU2125" i="1"/>
  <c r="AT2125" i="1"/>
  <c r="AP2125" i="1"/>
  <c r="AO2125" i="1"/>
  <c r="AN2125" i="1"/>
  <c r="AQ2125" i="1" s="1"/>
  <c r="AR2125" i="1" s="1"/>
  <c r="AS2125" i="1" s="1"/>
  <c r="AL2125" i="1"/>
  <c r="AG2125" i="1"/>
  <c r="Y2125" i="1"/>
  <c r="T2125" i="1"/>
  <c r="H2125" i="1"/>
  <c r="AZ2124" i="1"/>
  <c r="AY2124" i="1"/>
  <c r="AU2124" i="1"/>
  <c r="AV2124" i="1" s="1"/>
  <c r="AW2124" i="1" s="1"/>
  <c r="AT2124" i="1"/>
  <c r="AP2124" i="1"/>
  <c r="AO2124" i="1"/>
  <c r="AN2124" i="1"/>
  <c r="AQ2124" i="1" s="1"/>
  <c r="AL2124" i="1"/>
  <c r="AG2124" i="1"/>
  <c r="Y2124" i="1"/>
  <c r="T2124" i="1"/>
  <c r="H2124" i="1"/>
  <c r="AY2123" i="1"/>
  <c r="AZ2123" i="1" s="1"/>
  <c r="AT2123" i="1"/>
  <c r="AP2123" i="1"/>
  <c r="AO2123" i="1"/>
  <c r="AU2123" i="1" s="1"/>
  <c r="AV2123" i="1" s="1"/>
  <c r="AW2123" i="1" s="1"/>
  <c r="AN2123" i="1"/>
  <c r="AQ2123" i="1" s="1"/>
  <c r="AR2123" i="1" s="1"/>
  <c r="AS2123" i="1" s="1"/>
  <c r="AL2123" i="1"/>
  <c r="AG2123" i="1"/>
  <c r="Y2123" i="1"/>
  <c r="T2123" i="1"/>
  <c r="H2123" i="1"/>
  <c r="AY2122" i="1"/>
  <c r="AZ2122" i="1" s="1"/>
  <c r="AT2122" i="1"/>
  <c r="AP2122" i="1"/>
  <c r="AO2122" i="1"/>
  <c r="AU2122" i="1" s="1"/>
  <c r="AN2122" i="1"/>
  <c r="AL2122" i="1"/>
  <c r="AG2122" i="1"/>
  <c r="Y2122" i="1"/>
  <c r="T2122" i="1"/>
  <c r="H2122" i="1"/>
  <c r="AY2121" i="1"/>
  <c r="AZ2121" i="1" s="1"/>
  <c r="AU2121" i="1"/>
  <c r="AV2121" i="1" s="1"/>
  <c r="AW2121" i="1" s="1"/>
  <c r="AT2121" i="1"/>
  <c r="AP2121" i="1"/>
  <c r="AO2121" i="1"/>
  <c r="AN2121" i="1"/>
  <c r="AQ2121" i="1" s="1"/>
  <c r="AL2121" i="1"/>
  <c r="AG2121" i="1"/>
  <c r="Y2121" i="1"/>
  <c r="T2121" i="1"/>
  <c r="H2121" i="1"/>
  <c r="AY2120" i="1"/>
  <c r="AZ2120" i="1" s="1"/>
  <c r="AT2120" i="1"/>
  <c r="AR2120" i="1"/>
  <c r="AS2120" i="1" s="1"/>
  <c r="AP2120" i="1"/>
  <c r="AO2120" i="1"/>
  <c r="AU2120" i="1" s="1"/>
  <c r="AV2120" i="1" s="1"/>
  <c r="AW2120" i="1" s="1"/>
  <c r="AN2120" i="1"/>
  <c r="AQ2120" i="1" s="1"/>
  <c r="AL2120" i="1"/>
  <c r="AG2120" i="1"/>
  <c r="Y2120" i="1"/>
  <c r="T2120" i="1"/>
  <c r="H2120" i="1"/>
  <c r="AY2119" i="1"/>
  <c r="AZ2119" i="1" s="1"/>
  <c r="AT2119" i="1"/>
  <c r="AQ2119" i="1"/>
  <c r="AR2119" i="1" s="1"/>
  <c r="AS2119" i="1" s="1"/>
  <c r="AP2119" i="1"/>
  <c r="AO2119" i="1"/>
  <c r="AU2119" i="1" s="1"/>
  <c r="AV2119" i="1" s="1"/>
  <c r="AW2119" i="1" s="1"/>
  <c r="AN2119" i="1"/>
  <c r="AL2119" i="1"/>
  <c r="AG2119" i="1"/>
  <c r="Y2119" i="1"/>
  <c r="T2119" i="1"/>
  <c r="H2119" i="1"/>
  <c r="AY2118" i="1"/>
  <c r="AZ2118" i="1" s="1"/>
  <c r="AT2118" i="1"/>
  <c r="AQ2118" i="1"/>
  <c r="AP2118" i="1"/>
  <c r="AR2118" i="1" s="1"/>
  <c r="AS2118" i="1" s="1"/>
  <c r="AO2118" i="1"/>
  <c r="AU2118" i="1" s="1"/>
  <c r="AN2118" i="1"/>
  <c r="AL2118" i="1"/>
  <c r="AG2118" i="1"/>
  <c r="Y2118" i="1"/>
  <c r="T2118" i="1"/>
  <c r="H2118" i="1"/>
  <c r="AY2117" i="1"/>
  <c r="AZ2117" i="1" s="1"/>
  <c r="AT2117" i="1"/>
  <c r="AQ2117" i="1"/>
  <c r="AP2117" i="1"/>
  <c r="AO2117" i="1"/>
  <c r="AU2117" i="1" s="1"/>
  <c r="AN2117" i="1"/>
  <c r="AL2117" i="1"/>
  <c r="AG2117" i="1"/>
  <c r="Y2117" i="1"/>
  <c r="T2117" i="1"/>
  <c r="H2117" i="1"/>
  <c r="AY2116" i="1"/>
  <c r="AZ2116" i="1" s="1"/>
  <c r="AT2116" i="1"/>
  <c r="AP2116" i="1"/>
  <c r="AO2116" i="1"/>
  <c r="AU2116" i="1" s="1"/>
  <c r="AN2116" i="1"/>
  <c r="AQ2116" i="1" s="1"/>
  <c r="AR2116" i="1" s="1"/>
  <c r="AS2116" i="1" s="1"/>
  <c r="AL2116" i="1"/>
  <c r="AG2116" i="1"/>
  <c r="Y2116" i="1"/>
  <c r="T2116" i="1"/>
  <c r="H2116" i="1"/>
  <c r="AY2115" i="1"/>
  <c r="AZ2115" i="1" s="1"/>
  <c r="AT2115" i="1"/>
  <c r="AP2115" i="1"/>
  <c r="AR2115" i="1" s="1"/>
  <c r="AS2115" i="1" s="1"/>
  <c r="AO2115" i="1"/>
  <c r="AU2115" i="1" s="1"/>
  <c r="AV2115" i="1" s="1"/>
  <c r="AW2115" i="1" s="1"/>
  <c r="AN2115" i="1"/>
  <c r="AQ2115" i="1" s="1"/>
  <c r="AL2115" i="1"/>
  <c r="AG2115" i="1"/>
  <c r="Y2115" i="1"/>
  <c r="T2115" i="1"/>
  <c r="H2115" i="1"/>
  <c r="AY2114" i="1"/>
  <c r="AZ2114" i="1" s="1"/>
  <c r="AT2114" i="1"/>
  <c r="AS2114" i="1"/>
  <c r="AP2114" i="1"/>
  <c r="AO2114" i="1"/>
  <c r="AN2114" i="1"/>
  <c r="AQ2114" i="1" s="1"/>
  <c r="AR2114" i="1" s="1"/>
  <c r="AL2114" i="1"/>
  <c r="AG2114" i="1"/>
  <c r="Y2114" i="1"/>
  <c r="T2114" i="1"/>
  <c r="H2114" i="1"/>
  <c r="AZ2113" i="1"/>
  <c r="AY2113" i="1"/>
  <c r="AT2113" i="1"/>
  <c r="AP2113" i="1"/>
  <c r="AO2113" i="1"/>
  <c r="AU2113" i="1" s="1"/>
  <c r="AV2113" i="1" s="1"/>
  <c r="AW2113" i="1" s="1"/>
  <c r="AN2113" i="1"/>
  <c r="AL2113" i="1"/>
  <c r="AG2113" i="1"/>
  <c r="Y2113" i="1"/>
  <c r="T2113" i="1"/>
  <c r="H2113" i="1"/>
  <c r="AY2112" i="1"/>
  <c r="AZ2112" i="1" s="1"/>
  <c r="AU2112" i="1"/>
  <c r="AV2112" i="1" s="1"/>
  <c r="AW2112" i="1" s="1"/>
  <c r="AT2112" i="1"/>
  <c r="AP2112" i="1"/>
  <c r="AO2112" i="1"/>
  <c r="AN2112" i="1"/>
  <c r="AQ2112" i="1" s="1"/>
  <c r="AL2112" i="1"/>
  <c r="AG2112" i="1"/>
  <c r="Y2112" i="1"/>
  <c r="T2112" i="1"/>
  <c r="H2112" i="1"/>
  <c r="AY2111" i="1"/>
  <c r="AZ2111" i="1" s="1"/>
  <c r="AT2111" i="1"/>
  <c r="AP2111" i="1"/>
  <c r="AO2111" i="1"/>
  <c r="AU2111" i="1" s="1"/>
  <c r="AV2111" i="1" s="1"/>
  <c r="AW2111" i="1" s="1"/>
  <c r="AN2111" i="1"/>
  <c r="AQ2111" i="1" s="1"/>
  <c r="AR2111" i="1" s="1"/>
  <c r="AS2111" i="1" s="1"/>
  <c r="AL2111" i="1"/>
  <c r="AG2111" i="1"/>
  <c r="Y2111" i="1"/>
  <c r="T2111" i="1"/>
  <c r="H2111" i="1"/>
  <c r="AY2110" i="1"/>
  <c r="AZ2110" i="1" s="1"/>
  <c r="AT2110" i="1"/>
  <c r="AP2110" i="1"/>
  <c r="AO2110" i="1"/>
  <c r="AU2110" i="1" s="1"/>
  <c r="AN2110" i="1"/>
  <c r="AQ2110" i="1" s="1"/>
  <c r="AR2110" i="1" s="1"/>
  <c r="AS2110" i="1" s="1"/>
  <c r="AL2110" i="1"/>
  <c r="AG2110" i="1"/>
  <c r="Y2110" i="1"/>
  <c r="T2110" i="1"/>
  <c r="H2110" i="1"/>
  <c r="AZ2109" i="1"/>
  <c r="AY2109" i="1"/>
  <c r="AU2109" i="1"/>
  <c r="AV2109" i="1" s="1"/>
  <c r="AW2109" i="1" s="1"/>
  <c r="AT2109" i="1"/>
  <c r="AP2109" i="1"/>
  <c r="AO2109" i="1"/>
  <c r="AN2109" i="1"/>
  <c r="AQ2109" i="1" s="1"/>
  <c r="AR2109" i="1" s="1"/>
  <c r="AS2109" i="1" s="1"/>
  <c r="AL2109" i="1"/>
  <c r="AG2109" i="1"/>
  <c r="Y2109" i="1"/>
  <c r="T2109" i="1"/>
  <c r="H2109" i="1"/>
  <c r="AY2108" i="1"/>
  <c r="AZ2108" i="1" s="1"/>
  <c r="AT2108" i="1"/>
  <c r="AP2108" i="1"/>
  <c r="AO2108" i="1"/>
  <c r="AU2108" i="1" s="1"/>
  <c r="AN2108" i="1"/>
  <c r="AQ2108" i="1" s="1"/>
  <c r="AR2108" i="1" s="1"/>
  <c r="AS2108" i="1" s="1"/>
  <c r="AL2108" i="1"/>
  <c r="AG2108" i="1"/>
  <c r="Y2108" i="1"/>
  <c r="T2108" i="1"/>
  <c r="H2108" i="1"/>
  <c r="AZ2107" i="1"/>
  <c r="AY2107" i="1"/>
  <c r="AT2107" i="1"/>
  <c r="AP2107" i="1"/>
  <c r="AO2107" i="1"/>
  <c r="AU2107" i="1" s="1"/>
  <c r="AN2107" i="1"/>
  <c r="AQ2107" i="1" s="1"/>
  <c r="AR2107" i="1" s="1"/>
  <c r="AS2107" i="1" s="1"/>
  <c r="AL2107" i="1"/>
  <c r="AG2107" i="1"/>
  <c r="Y2107" i="1"/>
  <c r="T2107" i="1"/>
  <c r="H2107" i="1"/>
  <c r="AM2103" i="1"/>
  <c r="AM2143" i="1" s="1"/>
  <c r="AK2103" i="1"/>
  <c r="AJ2103" i="1"/>
  <c r="AI2103" i="1"/>
  <c r="AI2143" i="1" s="1"/>
  <c r="AH2103" i="1"/>
  <c r="AF2103" i="1"/>
  <c r="AE2103" i="1"/>
  <c r="AD2103" i="1"/>
  <c r="AC2103" i="1"/>
  <c r="AB2103" i="1"/>
  <c r="AA2103" i="1"/>
  <c r="Z2103" i="1"/>
  <c r="X2103" i="1"/>
  <c r="X2143" i="1" s="1"/>
  <c r="W2103" i="1"/>
  <c r="V2103" i="1"/>
  <c r="U2103" i="1"/>
  <c r="S2103" i="1"/>
  <c r="R2103" i="1"/>
  <c r="Q2103" i="1"/>
  <c r="P2103" i="1"/>
  <c r="P2143" i="1" s="1"/>
  <c r="O2103" i="1"/>
  <c r="O2143" i="1" s="1"/>
  <c r="N2103" i="1"/>
  <c r="M2103" i="1"/>
  <c r="L2103" i="1"/>
  <c r="AZ2102" i="1"/>
  <c r="AY2102" i="1"/>
  <c r="AU2102" i="1"/>
  <c r="AT2102" i="1"/>
  <c r="AP2102" i="1"/>
  <c r="AO2102" i="1"/>
  <c r="AN2102" i="1"/>
  <c r="AQ2102" i="1" s="1"/>
  <c r="AR2102" i="1" s="1"/>
  <c r="AS2102" i="1" s="1"/>
  <c r="AL2102" i="1"/>
  <c r="AG2102" i="1"/>
  <c r="Y2102" i="1"/>
  <c r="T2102" i="1"/>
  <c r="H2102" i="1"/>
  <c r="AZ2101" i="1"/>
  <c r="AY2101" i="1"/>
  <c r="AV2101" i="1"/>
  <c r="AW2101" i="1" s="1"/>
  <c r="AT2101" i="1"/>
  <c r="AP2101" i="1"/>
  <c r="AO2101" i="1"/>
  <c r="AU2101" i="1" s="1"/>
  <c r="AN2101" i="1"/>
  <c r="AQ2101" i="1" s="1"/>
  <c r="AR2101" i="1" s="1"/>
  <c r="AS2101" i="1" s="1"/>
  <c r="AL2101" i="1"/>
  <c r="AG2101" i="1"/>
  <c r="Y2101" i="1"/>
  <c r="T2101" i="1"/>
  <c r="H2101" i="1"/>
  <c r="AY2100" i="1"/>
  <c r="AZ2100" i="1" s="1"/>
  <c r="AU2100" i="1"/>
  <c r="AT2100" i="1"/>
  <c r="AP2100" i="1"/>
  <c r="AO2100" i="1"/>
  <c r="AN2100" i="1"/>
  <c r="AQ2100" i="1" s="1"/>
  <c r="AL2100" i="1"/>
  <c r="AG2100" i="1"/>
  <c r="Y2100" i="1"/>
  <c r="T2100" i="1"/>
  <c r="H2100" i="1"/>
  <c r="AY2099" i="1"/>
  <c r="AZ2099" i="1" s="1"/>
  <c r="AU2099" i="1"/>
  <c r="AT2099" i="1"/>
  <c r="AQ2099" i="1"/>
  <c r="AR2099" i="1" s="1"/>
  <c r="AS2099" i="1" s="1"/>
  <c r="AP2099" i="1"/>
  <c r="AO2099" i="1"/>
  <c r="AN2099" i="1"/>
  <c r="AL2099" i="1"/>
  <c r="AG2099" i="1"/>
  <c r="Y2099" i="1"/>
  <c r="T2099" i="1"/>
  <c r="H2099" i="1"/>
  <c r="AY2098" i="1"/>
  <c r="AZ2098" i="1" s="1"/>
  <c r="AU2098" i="1"/>
  <c r="AV2098" i="1" s="1"/>
  <c r="AW2098" i="1" s="1"/>
  <c r="AT2098" i="1"/>
  <c r="AP2098" i="1"/>
  <c r="AO2098" i="1"/>
  <c r="AN2098" i="1"/>
  <c r="AQ2098" i="1" s="1"/>
  <c r="AR2098" i="1" s="1"/>
  <c r="AS2098" i="1" s="1"/>
  <c r="AL2098" i="1"/>
  <c r="AG2098" i="1"/>
  <c r="Y2098" i="1"/>
  <c r="T2098" i="1"/>
  <c r="H2098" i="1"/>
  <c r="AY2097" i="1"/>
  <c r="AZ2097" i="1" s="1"/>
  <c r="AV2097" i="1"/>
  <c r="AW2097" i="1" s="1"/>
  <c r="AU2097" i="1"/>
  <c r="AT2097" i="1"/>
  <c r="AP2097" i="1"/>
  <c r="AO2097" i="1"/>
  <c r="AN2097" i="1"/>
  <c r="AQ2097" i="1" s="1"/>
  <c r="AR2097" i="1" s="1"/>
  <c r="AS2097" i="1" s="1"/>
  <c r="AL2097" i="1"/>
  <c r="AG2097" i="1"/>
  <c r="Y2097" i="1"/>
  <c r="T2097" i="1"/>
  <c r="H2097" i="1"/>
  <c r="AY2096" i="1"/>
  <c r="AZ2096" i="1" s="1"/>
  <c r="AT2096" i="1"/>
  <c r="AV2096" i="1" s="1"/>
  <c r="AW2096" i="1" s="1"/>
  <c r="AP2096" i="1"/>
  <c r="AO2096" i="1"/>
  <c r="AU2096" i="1" s="1"/>
  <c r="AN2096" i="1"/>
  <c r="AQ2096" i="1" s="1"/>
  <c r="AL2096" i="1"/>
  <c r="AG2096" i="1"/>
  <c r="Y2096" i="1"/>
  <c r="T2096" i="1"/>
  <c r="H2096" i="1"/>
  <c r="AY2095" i="1"/>
  <c r="AZ2095" i="1" s="1"/>
  <c r="AT2095" i="1"/>
  <c r="AP2095" i="1"/>
  <c r="AO2095" i="1"/>
  <c r="AU2095" i="1" s="1"/>
  <c r="AN2095" i="1"/>
  <c r="AQ2095" i="1" s="1"/>
  <c r="AL2095" i="1"/>
  <c r="AG2095" i="1"/>
  <c r="Y2095" i="1"/>
  <c r="T2095" i="1"/>
  <c r="H2095" i="1"/>
  <c r="AY2094" i="1"/>
  <c r="AZ2094" i="1" s="1"/>
  <c r="AT2094" i="1"/>
  <c r="AP2094" i="1"/>
  <c r="AO2094" i="1"/>
  <c r="AU2094" i="1" s="1"/>
  <c r="AV2094" i="1" s="1"/>
  <c r="AW2094" i="1" s="1"/>
  <c r="AN2094" i="1"/>
  <c r="AQ2094" i="1" s="1"/>
  <c r="AR2094" i="1" s="1"/>
  <c r="AS2094" i="1" s="1"/>
  <c r="AL2094" i="1"/>
  <c r="AG2094" i="1"/>
  <c r="Y2094" i="1"/>
  <c r="T2094" i="1"/>
  <c r="H2094" i="1"/>
  <c r="AZ2093" i="1"/>
  <c r="AY2093" i="1"/>
  <c r="AT2093" i="1"/>
  <c r="AP2093" i="1"/>
  <c r="AO2093" i="1"/>
  <c r="AU2093" i="1" s="1"/>
  <c r="AV2093" i="1" s="1"/>
  <c r="AW2093" i="1" s="1"/>
  <c r="AN2093" i="1"/>
  <c r="AQ2093" i="1" s="1"/>
  <c r="AL2093" i="1"/>
  <c r="AG2093" i="1"/>
  <c r="Y2093" i="1"/>
  <c r="T2093" i="1"/>
  <c r="H2093" i="1"/>
  <c r="AY2092" i="1"/>
  <c r="AZ2092" i="1" s="1"/>
  <c r="AT2092" i="1"/>
  <c r="AP2092" i="1"/>
  <c r="AO2092" i="1"/>
  <c r="AU2092" i="1" s="1"/>
  <c r="AV2092" i="1" s="1"/>
  <c r="AW2092" i="1" s="1"/>
  <c r="AN2092" i="1"/>
  <c r="AQ2092" i="1" s="1"/>
  <c r="AL2092" i="1"/>
  <c r="AG2092" i="1"/>
  <c r="Y2092" i="1"/>
  <c r="T2092" i="1"/>
  <c r="H2092" i="1"/>
  <c r="AY2091" i="1"/>
  <c r="AZ2091" i="1" s="1"/>
  <c r="AT2091" i="1"/>
  <c r="AQ2091" i="1"/>
  <c r="AP2091" i="1"/>
  <c r="AO2091" i="1"/>
  <c r="AU2091" i="1" s="1"/>
  <c r="AN2091" i="1"/>
  <c r="AL2091" i="1"/>
  <c r="AG2091" i="1"/>
  <c r="Y2091" i="1"/>
  <c r="T2091" i="1"/>
  <c r="H2091" i="1"/>
  <c r="AY2090" i="1"/>
  <c r="AZ2090" i="1" s="1"/>
  <c r="AT2090" i="1"/>
  <c r="AQ2090" i="1"/>
  <c r="AP2090" i="1"/>
  <c r="AO2090" i="1"/>
  <c r="AU2090" i="1" s="1"/>
  <c r="AV2090" i="1" s="1"/>
  <c r="AW2090" i="1" s="1"/>
  <c r="AN2090" i="1"/>
  <c r="AL2090" i="1"/>
  <c r="AG2090" i="1"/>
  <c r="Y2090" i="1"/>
  <c r="T2090" i="1"/>
  <c r="H2090" i="1"/>
  <c r="AZ2089" i="1"/>
  <c r="AY2089" i="1"/>
  <c r="AT2089" i="1"/>
  <c r="AP2089" i="1"/>
  <c r="AO2089" i="1"/>
  <c r="AU2089" i="1" s="1"/>
  <c r="AN2089" i="1"/>
  <c r="AQ2089" i="1" s="1"/>
  <c r="AL2089" i="1"/>
  <c r="AG2089" i="1"/>
  <c r="Y2089" i="1"/>
  <c r="T2089" i="1"/>
  <c r="H2089" i="1"/>
  <c r="AY2088" i="1"/>
  <c r="AZ2088" i="1" s="1"/>
  <c r="AU2088" i="1"/>
  <c r="AT2088" i="1"/>
  <c r="AS2088" i="1"/>
  <c r="AR2088" i="1"/>
  <c r="AP2088" i="1"/>
  <c r="AO2088" i="1"/>
  <c r="AN2088" i="1"/>
  <c r="AQ2088" i="1" s="1"/>
  <c r="AL2088" i="1"/>
  <c r="AG2088" i="1"/>
  <c r="Y2088" i="1"/>
  <c r="T2088" i="1"/>
  <c r="H2088" i="1"/>
  <c r="AY2087" i="1"/>
  <c r="AZ2087" i="1" s="1"/>
  <c r="AU2087" i="1"/>
  <c r="AV2087" i="1" s="1"/>
  <c r="AW2087" i="1" s="1"/>
  <c r="AT2087" i="1"/>
  <c r="AP2087" i="1"/>
  <c r="AO2087" i="1"/>
  <c r="AN2087" i="1"/>
  <c r="AQ2087" i="1" s="1"/>
  <c r="AR2087" i="1" s="1"/>
  <c r="AS2087" i="1" s="1"/>
  <c r="AL2087" i="1"/>
  <c r="AG2087" i="1"/>
  <c r="Y2087" i="1"/>
  <c r="T2087" i="1"/>
  <c r="H2087" i="1"/>
  <c r="AZ2086" i="1"/>
  <c r="AY2086" i="1"/>
  <c r="AT2086" i="1"/>
  <c r="AP2086" i="1"/>
  <c r="AO2086" i="1"/>
  <c r="AU2086" i="1" s="1"/>
  <c r="AV2086" i="1" s="1"/>
  <c r="AW2086" i="1" s="1"/>
  <c r="AN2086" i="1"/>
  <c r="AQ2086" i="1" s="1"/>
  <c r="AR2086" i="1" s="1"/>
  <c r="AS2086" i="1" s="1"/>
  <c r="AL2086" i="1"/>
  <c r="AG2086" i="1"/>
  <c r="Y2086" i="1"/>
  <c r="T2086" i="1"/>
  <c r="H2086" i="1"/>
  <c r="AY2085" i="1"/>
  <c r="AZ2085" i="1" s="1"/>
  <c r="AT2085" i="1"/>
  <c r="AP2085" i="1"/>
  <c r="AO2085" i="1"/>
  <c r="AU2085" i="1" s="1"/>
  <c r="AV2085" i="1" s="1"/>
  <c r="AW2085" i="1" s="1"/>
  <c r="AN2085" i="1"/>
  <c r="AQ2085" i="1" s="1"/>
  <c r="AR2085" i="1" s="1"/>
  <c r="AS2085" i="1" s="1"/>
  <c r="AL2085" i="1"/>
  <c r="AG2085" i="1"/>
  <c r="Y2085" i="1"/>
  <c r="T2085" i="1"/>
  <c r="H2085" i="1"/>
  <c r="AY2084" i="1"/>
  <c r="AZ2084" i="1" s="1"/>
  <c r="AV2084" i="1"/>
  <c r="AW2084" i="1" s="1"/>
  <c r="AT2084" i="1"/>
  <c r="AP2084" i="1"/>
  <c r="AO2084" i="1"/>
  <c r="AU2084" i="1" s="1"/>
  <c r="AN2084" i="1"/>
  <c r="AQ2084" i="1" s="1"/>
  <c r="AR2084" i="1" s="1"/>
  <c r="AS2084" i="1" s="1"/>
  <c r="AL2084" i="1"/>
  <c r="AG2084" i="1"/>
  <c r="Y2084" i="1"/>
  <c r="T2084" i="1"/>
  <c r="H2084" i="1"/>
  <c r="AY2083" i="1"/>
  <c r="AZ2083" i="1" s="1"/>
  <c r="AU2083" i="1"/>
  <c r="AV2083" i="1" s="1"/>
  <c r="AW2083" i="1" s="1"/>
  <c r="AT2083" i="1"/>
  <c r="AP2083" i="1"/>
  <c r="AO2083" i="1"/>
  <c r="AN2083" i="1"/>
  <c r="AQ2083" i="1" s="1"/>
  <c r="AL2083" i="1"/>
  <c r="AG2083" i="1"/>
  <c r="Y2083" i="1"/>
  <c r="T2083" i="1"/>
  <c r="H2083" i="1"/>
  <c r="AY2082" i="1"/>
  <c r="AZ2082" i="1" s="1"/>
  <c r="AT2082" i="1"/>
  <c r="AP2082" i="1"/>
  <c r="AO2082" i="1"/>
  <c r="AU2082" i="1" s="1"/>
  <c r="AN2082" i="1"/>
  <c r="AL2082" i="1"/>
  <c r="AG2082" i="1"/>
  <c r="Y2082" i="1"/>
  <c r="T2082" i="1"/>
  <c r="H2082" i="1"/>
  <c r="AY2081" i="1"/>
  <c r="AZ2081" i="1" s="1"/>
  <c r="AT2081" i="1"/>
  <c r="AV2081" i="1" s="1"/>
  <c r="AW2081" i="1" s="1"/>
  <c r="AQ2081" i="1"/>
  <c r="AR2081" i="1" s="1"/>
  <c r="AS2081" i="1" s="1"/>
  <c r="AP2081" i="1"/>
  <c r="AO2081" i="1"/>
  <c r="AU2081" i="1" s="1"/>
  <c r="AN2081" i="1"/>
  <c r="AL2081" i="1"/>
  <c r="AG2081" i="1"/>
  <c r="Y2081" i="1"/>
  <c r="T2081" i="1"/>
  <c r="H2081" i="1"/>
  <c r="AY2080" i="1"/>
  <c r="AZ2080" i="1" s="1"/>
  <c r="AV2080" i="1"/>
  <c r="AW2080" i="1" s="1"/>
  <c r="AT2080" i="1"/>
  <c r="AP2080" i="1"/>
  <c r="AO2080" i="1"/>
  <c r="AU2080" i="1" s="1"/>
  <c r="AN2080" i="1"/>
  <c r="AQ2080" i="1" s="1"/>
  <c r="AR2080" i="1" s="1"/>
  <c r="AS2080" i="1" s="1"/>
  <c r="AL2080" i="1"/>
  <c r="AG2080" i="1"/>
  <c r="Y2080" i="1"/>
  <c r="T2080" i="1"/>
  <c r="H2080" i="1"/>
  <c r="AM2074" i="1"/>
  <c r="AK2074" i="1"/>
  <c r="AJ2074" i="1"/>
  <c r="AI2074" i="1"/>
  <c r="AH2074" i="1"/>
  <c r="AF2074" i="1"/>
  <c r="AE2074" i="1"/>
  <c r="AD2074" i="1"/>
  <c r="AC2074" i="1"/>
  <c r="AB2074" i="1"/>
  <c r="AA2074" i="1"/>
  <c r="Z2074" i="1"/>
  <c r="X2074" i="1"/>
  <c r="W2074" i="1"/>
  <c r="V2074" i="1"/>
  <c r="U2074" i="1"/>
  <c r="S2074" i="1"/>
  <c r="R2074" i="1"/>
  <c r="Q2074" i="1"/>
  <c r="P2074" i="1"/>
  <c r="O2074" i="1"/>
  <c r="N2074" i="1"/>
  <c r="M2074" i="1"/>
  <c r="L2074" i="1"/>
  <c r="AC2069" i="1"/>
  <c r="AP2068" i="1"/>
  <c r="AM2068" i="1"/>
  <c r="AK2068" i="1"/>
  <c r="AJ2068" i="1"/>
  <c r="AI2068" i="1"/>
  <c r="AH2068" i="1"/>
  <c r="AH2069" i="1" s="1"/>
  <c r="AF2068" i="1"/>
  <c r="AF2069" i="1" s="1"/>
  <c r="AE2068" i="1"/>
  <c r="AD2068" i="1"/>
  <c r="AC2068" i="1"/>
  <c r="AB2068" i="1"/>
  <c r="AA2068" i="1"/>
  <c r="Z2068" i="1"/>
  <c r="X2068" i="1"/>
  <c r="W2068" i="1"/>
  <c r="V2068" i="1"/>
  <c r="U2068" i="1"/>
  <c r="S2068" i="1"/>
  <c r="S2069" i="1" s="1"/>
  <c r="R2068" i="1"/>
  <c r="R2069" i="1" s="1"/>
  <c r="Q2068" i="1"/>
  <c r="P2068" i="1"/>
  <c r="O2068" i="1"/>
  <c r="O2069" i="1" s="1"/>
  <c r="N2068" i="1"/>
  <c r="M2068" i="1"/>
  <c r="L2068" i="1"/>
  <c r="AY2067" i="1"/>
  <c r="AZ2067" i="1" s="1"/>
  <c r="AT2067" i="1"/>
  <c r="AP2067" i="1"/>
  <c r="AO2067" i="1"/>
  <c r="AU2067" i="1" s="1"/>
  <c r="AN2067" i="1"/>
  <c r="AL2067" i="1"/>
  <c r="AG2067" i="1"/>
  <c r="Y2067" i="1"/>
  <c r="T2067" i="1"/>
  <c r="H2067" i="1"/>
  <c r="AY2066" i="1"/>
  <c r="AZ2066" i="1" s="1"/>
  <c r="AU2066" i="1"/>
  <c r="AV2066" i="1" s="1"/>
  <c r="AW2066" i="1" s="1"/>
  <c r="AT2066" i="1"/>
  <c r="AP2066" i="1"/>
  <c r="AO2066" i="1"/>
  <c r="AO2068" i="1" s="1"/>
  <c r="AN2066" i="1"/>
  <c r="AQ2066" i="1" s="1"/>
  <c r="AR2066" i="1" s="1"/>
  <c r="AS2066" i="1" s="1"/>
  <c r="AL2066" i="1"/>
  <c r="AG2066" i="1"/>
  <c r="Y2066" i="1"/>
  <c r="T2066" i="1"/>
  <c r="H2066" i="1"/>
  <c r="AM2062" i="1"/>
  <c r="AK2062" i="1"/>
  <c r="AJ2062" i="1"/>
  <c r="AI2062" i="1"/>
  <c r="AH2062" i="1"/>
  <c r="AF2062" i="1"/>
  <c r="AE2062" i="1"/>
  <c r="AE2069" i="1" s="1"/>
  <c r="AD2062" i="1"/>
  <c r="AD2069" i="1" s="1"/>
  <c r="AC2062" i="1"/>
  <c r="AB2062" i="1"/>
  <c r="AA2062" i="1"/>
  <c r="Z2062" i="1"/>
  <c r="X2062" i="1"/>
  <c r="W2062" i="1"/>
  <c r="V2062" i="1"/>
  <c r="U2062" i="1"/>
  <c r="S2062" i="1"/>
  <c r="R2062" i="1"/>
  <c r="Q2062" i="1"/>
  <c r="P2062" i="1"/>
  <c r="O2062" i="1"/>
  <c r="N2062" i="1"/>
  <c r="M2062" i="1"/>
  <c r="L2062" i="1"/>
  <c r="L2069" i="1" s="1"/>
  <c r="AY2061" i="1"/>
  <c r="AZ2061" i="1" s="1"/>
  <c r="AV2061" i="1"/>
  <c r="AW2061" i="1" s="1"/>
  <c r="AT2061" i="1"/>
  <c r="AP2061" i="1"/>
  <c r="AO2061" i="1"/>
  <c r="AU2061" i="1" s="1"/>
  <c r="AN2061" i="1"/>
  <c r="AQ2061" i="1" s="1"/>
  <c r="AR2061" i="1" s="1"/>
  <c r="AS2061" i="1" s="1"/>
  <c r="AL2061" i="1"/>
  <c r="AG2061" i="1"/>
  <c r="Y2061" i="1"/>
  <c r="T2061" i="1"/>
  <c r="H2061" i="1"/>
  <c r="AZ2060" i="1"/>
  <c r="AY2060" i="1"/>
  <c r="AT2060" i="1"/>
  <c r="AQ2060" i="1"/>
  <c r="AP2060" i="1"/>
  <c r="AO2060" i="1"/>
  <c r="AU2060" i="1" s="1"/>
  <c r="AN2060" i="1"/>
  <c r="AL2060" i="1"/>
  <c r="AG2060" i="1"/>
  <c r="Y2060" i="1"/>
  <c r="T2060" i="1"/>
  <c r="H2060" i="1"/>
  <c r="AY2059" i="1"/>
  <c r="AZ2059" i="1" s="1"/>
  <c r="AU2059" i="1"/>
  <c r="AT2059" i="1"/>
  <c r="AQ2059" i="1"/>
  <c r="AP2059" i="1"/>
  <c r="AO2059" i="1"/>
  <c r="AN2059" i="1"/>
  <c r="AL2059" i="1"/>
  <c r="AG2059" i="1"/>
  <c r="Y2059" i="1"/>
  <c r="T2059" i="1"/>
  <c r="H2059" i="1"/>
  <c r="AY2058" i="1"/>
  <c r="AZ2058" i="1" s="1"/>
  <c r="AU2058" i="1"/>
  <c r="AV2058" i="1" s="1"/>
  <c r="AW2058" i="1" s="1"/>
  <c r="AT2058" i="1"/>
  <c r="AP2058" i="1"/>
  <c r="AO2058" i="1"/>
  <c r="AN2058" i="1"/>
  <c r="AQ2058" i="1" s="1"/>
  <c r="AL2058" i="1"/>
  <c r="AG2058" i="1"/>
  <c r="Y2058" i="1"/>
  <c r="T2058" i="1"/>
  <c r="H2058" i="1"/>
  <c r="AZ2057" i="1"/>
  <c r="AY2057" i="1"/>
  <c r="AW2057" i="1"/>
  <c r="AV2057" i="1"/>
  <c r="AT2057" i="1"/>
  <c r="AP2057" i="1"/>
  <c r="AO2057" i="1"/>
  <c r="AU2057" i="1" s="1"/>
  <c r="AN2057" i="1"/>
  <c r="AQ2057" i="1" s="1"/>
  <c r="AL2057" i="1"/>
  <c r="AG2057" i="1"/>
  <c r="Y2057" i="1"/>
  <c r="T2057" i="1"/>
  <c r="H2057" i="1"/>
  <c r="AY2056" i="1"/>
  <c r="AZ2056" i="1" s="1"/>
  <c r="AT2056" i="1"/>
  <c r="AR2056" i="1"/>
  <c r="AS2056" i="1" s="1"/>
  <c r="AP2056" i="1"/>
  <c r="AO2056" i="1"/>
  <c r="AU2056" i="1" s="1"/>
  <c r="AN2056" i="1"/>
  <c r="AQ2056" i="1" s="1"/>
  <c r="AL2056" i="1"/>
  <c r="AG2056" i="1"/>
  <c r="Y2056" i="1"/>
  <c r="T2056" i="1"/>
  <c r="H2056" i="1"/>
  <c r="AY2055" i="1"/>
  <c r="AZ2055" i="1" s="1"/>
  <c r="AT2055" i="1"/>
  <c r="AP2055" i="1"/>
  <c r="AO2055" i="1"/>
  <c r="AU2055" i="1" s="1"/>
  <c r="AN2055" i="1"/>
  <c r="AQ2055" i="1" s="1"/>
  <c r="AL2055" i="1"/>
  <c r="AG2055" i="1"/>
  <c r="Y2055" i="1"/>
  <c r="T2055" i="1"/>
  <c r="H2055" i="1"/>
  <c r="AY2054" i="1"/>
  <c r="AZ2054" i="1" s="1"/>
  <c r="AT2054" i="1"/>
  <c r="AP2054" i="1"/>
  <c r="AR2054" i="1" s="1"/>
  <c r="AS2054" i="1" s="1"/>
  <c r="AO2054" i="1"/>
  <c r="AU2054" i="1" s="1"/>
  <c r="AV2054" i="1" s="1"/>
  <c r="AW2054" i="1" s="1"/>
  <c r="AN2054" i="1"/>
  <c r="AQ2054" i="1" s="1"/>
  <c r="AL2054" i="1"/>
  <c r="AG2054" i="1"/>
  <c r="Y2054" i="1"/>
  <c r="T2054" i="1"/>
  <c r="H2054" i="1"/>
  <c r="AY2053" i="1"/>
  <c r="AZ2053" i="1" s="1"/>
  <c r="AU2053" i="1"/>
  <c r="AV2053" i="1" s="1"/>
  <c r="AW2053" i="1" s="1"/>
  <c r="AT2053" i="1"/>
  <c r="AP2053" i="1"/>
  <c r="AO2053" i="1"/>
  <c r="AN2053" i="1"/>
  <c r="AQ2053" i="1" s="1"/>
  <c r="AL2053" i="1"/>
  <c r="AG2053" i="1"/>
  <c r="Y2053" i="1"/>
  <c r="T2053" i="1"/>
  <c r="H2053" i="1"/>
  <c r="AY2052" i="1"/>
  <c r="AZ2052" i="1" s="1"/>
  <c r="AU2052" i="1"/>
  <c r="AT2052" i="1"/>
  <c r="AP2052" i="1"/>
  <c r="AO2052" i="1"/>
  <c r="AN2052" i="1"/>
  <c r="AQ2052" i="1" s="1"/>
  <c r="AL2052" i="1"/>
  <c r="AG2052" i="1"/>
  <c r="Y2052" i="1"/>
  <c r="T2052" i="1"/>
  <c r="H2052" i="1"/>
  <c r="AZ2051" i="1"/>
  <c r="AY2051" i="1"/>
  <c r="AU2051" i="1"/>
  <c r="AT2051" i="1"/>
  <c r="AQ2051" i="1"/>
  <c r="AR2051" i="1" s="1"/>
  <c r="AS2051" i="1" s="1"/>
  <c r="AP2051" i="1"/>
  <c r="AO2051" i="1"/>
  <c r="AN2051" i="1"/>
  <c r="AL2051" i="1"/>
  <c r="AG2051" i="1"/>
  <c r="Y2051" i="1"/>
  <c r="T2051" i="1"/>
  <c r="H2051" i="1"/>
  <c r="AY2050" i="1"/>
  <c r="AZ2050" i="1" s="1"/>
  <c r="AT2050" i="1"/>
  <c r="AP2050" i="1"/>
  <c r="AO2050" i="1"/>
  <c r="AU2050" i="1" s="1"/>
  <c r="AN2050" i="1"/>
  <c r="AQ2050" i="1" s="1"/>
  <c r="AL2050" i="1"/>
  <c r="AG2050" i="1"/>
  <c r="Y2050" i="1"/>
  <c r="T2050" i="1"/>
  <c r="H2050" i="1"/>
  <c r="AZ2049" i="1"/>
  <c r="AY2049" i="1"/>
  <c r="AT2049" i="1"/>
  <c r="AP2049" i="1"/>
  <c r="AO2049" i="1"/>
  <c r="AU2049" i="1" s="1"/>
  <c r="AN2049" i="1"/>
  <c r="AQ2049" i="1" s="1"/>
  <c r="AL2049" i="1"/>
  <c r="AG2049" i="1"/>
  <c r="Y2049" i="1"/>
  <c r="T2049" i="1"/>
  <c r="H2049" i="1"/>
  <c r="AY2048" i="1"/>
  <c r="AZ2048" i="1" s="1"/>
  <c r="AT2048" i="1"/>
  <c r="AP2048" i="1"/>
  <c r="AO2048" i="1"/>
  <c r="AU2048" i="1" s="1"/>
  <c r="AN2048" i="1"/>
  <c r="AQ2048" i="1" s="1"/>
  <c r="AL2048" i="1"/>
  <c r="AG2048" i="1"/>
  <c r="Y2048" i="1"/>
  <c r="T2048" i="1"/>
  <c r="H2048" i="1"/>
  <c r="AY2047" i="1"/>
  <c r="AZ2047" i="1" s="1"/>
  <c r="AT2047" i="1"/>
  <c r="AR2047" i="1"/>
  <c r="AS2047" i="1" s="1"/>
  <c r="AP2047" i="1"/>
  <c r="AO2047" i="1"/>
  <c r="AU2047" i="1" s="1"/>
  <c r="AV2047" i="1" s="1"/>
  <c r="AW2047" i="1" s="1"/>
  <c r="AN2047" i="1"/>
  <c r="AQ2047" i="1" s="1"/>
  <c r="AL2047" i="1"/>
  <c r="AG2047" i="1"/>
  <c r="Y2047" i="1"/>
  <c r="T2047" i="1"/>
  <c r="H2047" i="1"/>
  <c r="AZ2046" i="1"/>
  <c r="AY2046" i="1"/>
  <c r="AT2046" i="1"/>
  <c r="AP2046" i="1"/>
  <c r="AO2046" i="1"/>
  <c r="AU2046" i="1" s="1"/>
  <c r="AN2046" i="1"/>
  <c r="AQ2046" i="1" s="1"/>
  <c r="AR2046" i="1" s="1"/>
  <c r="AS2046" i="1" s="1"/>
  <c r="AL2046" i="1"/>
  <c r="AG2046" i="1"/>
  <c r="Y2046" i="1"/>
  <c r="T2046" i="1"/>
  <c r="H2046" i="1"/>
  <c r="AZ2045" i="1"/>
  <c r="AY2045" i="1"/>
  <c r="AT2045" i="1"/>
  <c r="AP2045" i="1"/>
  <c r="AO2045" i="1"/>
  <c r="AU2045" i="1" s="1"/>
  <c r="AN2045" i="1"/>
  <c r="AQ2045" i="1" s="1"/>
  <c r="AL2045" i="1"/>
  <c r="AG2045" i="1"/>
  <c r="Y2045" i="1"/>
  <c r="T2045" i="1"/>
  <c r="H2045" i="1"/>
  <c r="AZ2044" i="1"/>
  <c r="AY2044" i="1"/>
  <c r="AT2044" i="1"/>
  <c r="AP2044" i="1"/>
  <c r="AO2044" i="1"/>
  <c r="AU2044" i="1" s="1"/>
  <c r="AN2044" i="1"/>
  <c r="AQ2044" i="1" s="1"/>
  <c r="AL2044" i="1"/>
  <c r="AG2044" i="1"/>
  <c r="Y2044" i="1"/>
  <c r="T2044" i="1"/>
  <c r="H2044" i="1"/>
  <c r="AY2043" i="1"/>
  <c r="AZ2043" i="1" s="1"/>
  <c r="AT2043" i="1"/>
  <c r="AP2043" i="1"/>
  <c r="AO2043" i="1"/>
  <c r="AU2043" i="1" s="1"/>
  <c r="AN2043" i="1"/>
  <c r="AQ2043" i="1" s="1"/>
  <c r="AL2043" i="1"/>
  <c r="AG2043" i="1"/>
  <c r="Y2043" i="1"/>
  <c r="T2043" i="1"/>
  <c r="H2043" i="1"/>
  <c r="AY2042" i="1"/>
  <c r="AZ2042" i="1" s="1"/>
  <c r="AT2042" i="1"/>
  <c r="AP2042" i="1"/>
  <c r="AO2042" i="1"/>
  <c r="AU2042" i="1" s="1"/>
  <c r="AV2042" i="1" s="1"/>
  <c r="AW2042" i="1" s="1"/>
  <c r="AN2042" i="1"/>
  <c r="AQ2042" i="1" s="1"/>
  <c r="AL2042" i="1"/>
  <c r="AG2042" i="1"/>
  <c r="Y2042" i="1"/>
  <c r="T2042" i="1"/>
  <c r="H2042" i="1"/>
  <c r="AY2041" i="1"/>
  <c r="AZ2041" i="1" s="1"/>
  <c r="AT2041" i="1"/>
  <c r="AP2041" i="1"/>
  <c r="AO2041" i="1"/>
  <c r="AU2041" i="1" s="1"/>
  <c r="AV2041" i="1" s="1"/>
  <c r="AW2041" i="1" s="1"/>
  <c r="AN2041" i="1"/>
  <c r="AQ2041" i="1" s="1"/>
  <c r="AR2041" i="1" s="1"/>
  <c r="AS2041" i="1" s="1"/>
  <c r="AL2041" i="1"/>
  <c r="AG2041" i="1"/>
  <c r="Y2041" i="1"/>
  <c r="T2041" i="1"/>
  <c r="H2041" i="1"/>
  <c r="AY2040" i="1"/>
  <c r="AZ2040" i="1" s="1"/>
  <c r="AU2040" i="1"/>
  <c r="AT2040" i="1"/>
  <c r="AP2040" i="1"/>
  <c r="AO2040" i="1"/>
  <c r="AN2040" i="1"/>
  <c r="AQ2040" i="1" s="1"/>
  <c r="AR2040" i="1" s="1"/>
  <c r="AS2040" i="1" s="1"/>
  <c r="AL2040" i="1"/>
  <c r="AG2040" i="1"/>
  <c r="Y2040" i="1"/>
  <c r="T2040" i="1"/>
  <c r="H2040" i="1"/>
  <c r="AY2039" i="1"/>
  <c r="AZ2039" i="1" s="1"/>
  <c r="AT2039" i="1"/>
  <c r="AS2039" i="1"/>
  <c r="AP2039" i="1"/>
  <c r="AO2039" i="1"/>
  <c r="AU2039" i="1" s="1"/>
  <c r="AV2039" i="1" s="1"/>
  <c r="AW2039" i="1" s="1"/>
  <c r="AN2039" i="1"/>
  <c r="AQ2039" i="1" s="1"/>
  <c r="AR2039" i="1" s="1"/>
  <c r="AL2039" i="1"/>
  <c r="AG2039" i="1"/>
  <c r="Y2039" i="1"/>
  <c r="T2039" i="1"/>
  <c r="H2039" i="1"/>
  <c r="AZ2038" i="1"/>
  <c r="AY2038" i="1"/>
  <c r="AT2038" i="1"/>
  <c r="AP2038" i="1"/>
  <c r="AO2038" i="1"/>
  <c r="AN2038" i="1"/>
  <c r="AL2038" i="1"/>
  <c r="AG2038" i="1"/>
  <c r="Y2038" i="1"/>
  <c r="T2038" i="1"/>
  <c r="H2038" i="1"/>
  <c r="AY2037" i="1"/>
  <c r="AZ2037" i="1" s="1"/>
  <c r="AT2037" i="1"/>
  <c r="AP2037" i="1"/>
  <c r="AO2037" i="1"/>
  <c r="AU2037" i="1" s="1"/>
  <c r="AN2037" i="1"/>
  <c r="AQ2037" i="1" s="1"/>
  <c r="AL2037" i="1"/>
  <c r="AG2037" i="1"/>
  <c r="Y2037" i="1"/>
  <c r="T2037" i="1"/>
  <c r="H2037" i="1"/>
  <c r="AZ2036" i="1"/>
  <c r="AY2036" i="1"/>
  <c r="AT2036" i="1"/>
  <c r="AQ2036" i="1"/>
  <c r="AR2036" i="1" s="1"/>
  <c r="AP2036" i="1"/>
  <c r="AO2036" i="1"/>
  <c r="AU2036" i="1" s="1"/>
  <c r="AV2036" i="1" s="1"/>
  <c r="AN2036" i="1"/>
  <c r="AL2036" i="1"/>
  <c r="AG2036" i="1"/>
  <c r="Y2036" i="1"/>
  <c r="T2036" i="1"/>
  <c r="H2036" i="1"/>
  <c r="V2025" i="1"/>
  <c r="Q2025" i="1"/>
  <c r="N2025" i="1"/>
  <c r="M2025" i="1"/>
  <c r="AM2024" i="1"/>
  <c r="AK2024" i="1"/>
  <c r="AJ2024" i="1"/>
  <c r="AJ2025" i="1" s="1"/>
  <c r="AI2024" i="1"/>
  <c r="AH2024" i="1"/>
  <c r="AH2025" i="1" s="1"/>
  <c r="AF2024" i="1"/>
  <c r="AE2024" i="1"/>
  <c r="AD2024" i="1"/>
  <c r="AC2024" i="1"/>
  <c r="AB2024" i="1"/>
  <c r="AA2024" i="1"/>
  <c r="Z2024" i="1"/>
  <c r="X2024" i="1"/>
  <c r="W2024" i="1"/>
  <c r="V2024" i="1"/>
  <c r="U2024" i="1"/>
  <c r="S2024" i="1"/>
  <c r="R2024" i="1"/>
  <c r="Q2024" i="1"/>
  <c r="P2024" i="1"/>
  <c r="O2024" i="1"/>
  <c r="N2024" i="1"/>
  <c r="M2024" i="1"/>
  <c r="L2024" i="1"/>
  <c r="AY2023" i="1"/>
  <c r="AZ2023" i="1" s="1"/>
  <c r="AU2023" i="1"/>
  <c r="AU2024" i="1" s="1"/>
  <c r="AT2023" i="1"/>
  <c r="AT2024" i="1" s="1"/>
  <c r="AP2023" i="1"/>
  <c r="AP2024" i="1" s="1"/>
  <c r="AO2023" i="1"/>
  <c r="AO2024" i="1" s="1"/>
  <c r="AN2023" i="1"/>
  <c r="AL2023" i="1"/>
  <c r="AG2023" i="1"/>
  <c r="Y2023" i="1"/>
  <c r="T2023" i="1"/>
  <c r="H2023" i="1"/>
  <c r="AO2019" i="1"/>
  <c r="AO2025" i="1" s="1"/>
  <c r="AM2019" i="1"/>
  <c r="AM2025" i="1" s="1"/>
  <c r="AK2019" i="1"/>
  <c r="AJ2019" i="1"/>
  <c r="AI2019" i="1"/>
  <c r="AI2025" i="1" s="1"/>
  <c r="AH2019" i="1"/>
  <c r="AF2019" i="1"/>
  <c r="AF2025" i="1" s="1"/>
  <c r="AE2019" i="1"/>
  <c r="AE2025" i="1" s="1"/>
  <c r="AD2019" i="1"/>
  <c r="AC2019" i="1"/>
  <c r="AB2019" i="1"/>
  <c r="AA2019" i="1"/>
  <c r="AA2025" i="1" s="1"/>
  <c r="Z2019" i="1"/>
  <c r="Z2025" i="1" s="1"/>
  <c r="X2019" i="1"/>
  <c r="X2025" i="1" s="1"/>
  <c r="W2019" i="1"/>
  <c r="V2019" i="1"/>
  <c r="U2019" i="1"/>
  <c r="U2025" i="1" s="1"/>
  <c r="S2019" i="1"/>
  <c r="R2019" i="1"/>
  <c r="R2025" i="1" s="1"/>
  <c r="Q2019" i="1"/>
  <c r="P2019" i="1"/>
  <c r="O2019" i="1"/>
  <c r="N2019" i="1"/>
  <c r="M2019" i="1"/>
  <c r="L2019" i="1"/>
  <c r="AY2018" i="1"/>
  <c r="AZ2018" i="1" s="1"/>
  <c r="AU2018" i="1"/>
  <c r="AT2018" i="1"/>
  <c r="AT2019" i="1" s="1"/>
  <c r="AT2025" i="1" s="1"/>
  <c r="AP2018" i="1"/>
  <c r="AP2019" i="1" s="1"/>
  <c r="AP2025" i="1" s="1"/>
  <c r="AO2018" i="1"/>
  <c r="AN2018" i="1"/>
  <c r="AN2019" i="1" s="1"/>
  <c r="AL2018" i="1"/>
  <c r="AG2018" i="1"/>
  <c r="Y2018" i="1"/>
  <c r="T2018" i="1"/>
  <c r="H2018" i="1"/>
  <c r="AK2011" i="1"/>
  <c r="AJ2011" i="1"/>
  <c r="AF2011" i="1"/>
  <c r="AE2011" i="1"/>
  <c r="AD2011" i="1"/>
  <c r="AC2011" i="1"/>
  <c r="AB2011" i="1"/>
  <c r="AA2011" i="1"/>
  <c r="X2011" i="1"/>
  <c r="W2011" i="1"/>
  <c r="S2011" i="1"/>
  <c r="R2011" i="1"/>
  <c r="Q2011" i="1"/>
  <c r="P2011" i="1"/>
  <c r="O2011" i="1"/>
  <c r="N2011" i="1"/>
  <c r="M2011" i="1"/>
  <c r="L2011" i="1"/>
  <c r="AM2010" i="1"/>
  <c r="AK2010" i="1"/>
  <c r="AJ2010" i="1"/>
  <c r="AI2010" i="1"/>
  <c r="AH2010" i="1"/>
  <c r="AF2010" i="1"/>
  <c r="AE2010" i="1"/>
  <c r="AD2010" i="1"/>
  <c r="AC2010" i="1"/>
  <c r="AB2010" i="1"/>
  <c r="AA2010" i="1"/>
  <c r="Z2010" i="1"/>
  <c r="X2010" i="1"/>
  <c r="W2010" i="1"/>
  <c r="V2010" i="1"/>
  <c r="U2010" i="1"/>
  <c r="S2010" i="1"/>
  <c r="R2010" i="1"/>
  <c r="Q2010" i="1"/>
  <c r="P2010" i="1"/>
  <c r="O2010" i="1"/>
  <c r="N2010" i="1"/>
  <c r="M2010" i="1"/>
  <c r="L2010" i="1"/>
  <c r="AM2007" i="1"/>
  <c r="AK2007" i="1"/>
  <c r="AJ2007" i="1"/>
  <c r="AI2007" i="1"/>
  <c r="AH2007" i="1"/>
  <c r="AF2007" i="1"/>
  <c r="AE2007" i="1"/>
  <c r="AD2007" i="1"/>
  <c r="AC2007" i="1"/>
  <c r="AB2007" i="1"/>
  <c r="AA2007" i="1"/>
  <c r="Z2007" i="1"/>
  <c r="X2007" i="1"/>
  <c r="W2007" i="1"/>
  <c r="V2007" i="1"/>
  <c r="U2007" i="1"/>
  <c r="S2007" i="1"/>
  <c r="R2007" i="1"/>
  <c r="Q2007" i="1"/>
  <c r="P2007" i="1"/>
  <c r="O2007" i="1"/>
  <c r="N2007" i="1"/>
  <c r="M2007" i="1"/>
  <c r="L2007" i="1"/>
  <c r="AY2006" i="1"/>
  <c r="AZ2006" i="1" s="1"/>
  <c r="H2006" i="1"/>
  <c r="AZ2002" i="1"/>
  <c r="AY2002" i="1"/>
  <c r="H2002" i="1"/>
  <c r="AY2001" i="1"/>
  <c r="AZ2001" i="1" s="1"/>
  <c r="H2001" i="1"/>
  <c r="AZ2000" i="1"/>
  <c r="AY2000" i="1"/>
  <c r="H2000" i="1"/>
  <c r="AY1999" i="1"/>
  <c r="AZ1999" i="1" s="1"/>
  <c r="H1999" i="1"/>
  <c r="AZ1997" i="1"/>
  <c r="AY1997" i="1"/>
  <c r="H1997" i="1"/>
  <c r="AT1992" i="1"/>
  <c r="AP1992" i="1"/>
  <c r="AP2007" i="1" s="1"/>
  <c r="AO1992" i="1"/>
  <c r="AO2010" i="1" s="1"/>
  <c r="AN1992" i="1"/>
  <c r="AL1992" i="1"/>
  <c r="AG1992" i="1"/>
  <c r="Y1992" i="1"/>
  <c r="T1992" i="1"/>
  <c r="AM1991" i="1"/>
  <c r="AM1993" i="1" s="1"/>
  <c r="AM2011" i="1" s="1"/>
  <c r="AI1991" i="1"/>
  <c r="AI1993" i="1" s="1"/>
  <c r="AI2011" i="1" s="1"/>
  <c r="AH1991" i="1"/>
  <c r="AO1991" i="1" s="1"/>
  <c r="Z1991" i="1"/>
  <c r="Z1993" i="1" s="1"/>
  <c r="Z2011" i="1" s="1"/>
  <c r="V1991" i="1"/>
  <c r="V1993" i="1" s="1"/>
  <c r="V2011" i="1" s="1"/>
  <c r="U1991" i="1"/>
  <c r="U1993" i="1" s="1"/>
  <c r="AT1990" i="1"/>
  <c r="AP1990" i="1"/>
  <c r="AP1991" i="1" s="1"/>
  <c r="AO1990" i="1"/>
  <c r="AU1990" i="1" s="1"/>
  <c r="AV1990" i="1" s="1"/>
  <c r="AW1990" i="1" s="1"/>
  <c r="AN1990" i="1"/>
  <c r="AQ1990" i="1" s="1"/>
  <c r="AT1989" i="1"/>
  <c r="AT1991" i="1" s="1"/>
  <c r="AP1989" i="1"/>
  <c r="AO1989" i="1"/>
  <c r="AU1989" i="1" s="1"/>
  <c r="AN1989" i="1"/>
  <c r="AQ1989" i="1" s="1"/>
  <c r="AR1989" i="1" s="1"/>
  <c r="AS1989" i="1" s="1"/>
  <c r="AZ1988" i="1"/>
  <c r="AY1988" i="1"/>
  <c r="H1988" i="1"/>
  <c r="AK1981" i="1"/>
  <c r="AJ1981" i="1"/>
  <c r="AF1981" i="1"/>
  <c r="AE1981" i="1"/>
  <c r="AD1981" i="1"/>
  <c r="AC1981" i="1"/>
  <c r="AB1981" i="1"/>
  <c r="AA1981" i="1"/>
  <c r="X1981" i="1"/>
  <c r="W1981" i="1"/>
  <c r="S1981" i="1"/>
  <c r="R1981" i="1"/>
  <c r="Q1981" i="1"/>
  <c r="P1981" i="1"/>
  <c r="O1981" i="1"/>
  <c r="N1981" i="1"/>
  <c r="M1981" i="1"/>
  <c r="L1981" i="1"/>
  <c r="AO1980" i="1"/>
  <c r="AM1980" i="1"/>
  <c r="AK1980" i="1"/>
  <c r="AJ1980" i="1"/>
  <c r="AI1980" i="1"/>
  <c r="AH1980" i="1"/>
  <c r="AF1980" i="1"/>
  <c r="AE1980" i="1"/>
  <c r="AD1980" i="1"/>
  <c r="AC1980" i="1"/>
  <c r="AB1980" i="1"/>
  <c r="AA1980" i="1"/>
  <c r="Z1980" i="1"/>
  <c r="X1980" i="1"/>
  <c r="W1980" i="1"/>
  <c r="V1980" i="1"/>
  <c r="U1980" i="1"/>
  <c r="S1980" i="1"/>
  <c r="R1980" i="1"/>
  <c r="Q1980" i="1"/>
  <c r="P1980" i="1"/>
  <c r="O1980" i="1"/>
  <c r="N1980" i="1"/>
  <c r="M1980" i="1"/>
  <c r="L1980" i="1"/>
  <c r="AO1977" i="1"/>
  <c r="AM1977" i="1"/>
  <c r="AK1977" i="1"/>
  <c r="AJ1977" i="1"/>
  <c r="AI1977" i="1"/>
  <c r="AH1977" i="1"/>
  <c r="AF1977" i="1"/>
  <c r="AE1977" i="1"/>
  <c r="AD1977" i="1"/>
  <c r="AC1977" i="1"/>
  <c r="AB1977" i="1"/>
  <c r="AA1977" i="1"/>
  <c r="Z1977" i="1"/>
  <c r="X1977" i="1"/>
  <c r="W1977" i="1"/>
  <c r="V1977" i="1"/>
  <c r="U1977" i="1"/>
  <c r="S1977" i="1"/>
  <c r="R1977" i="1"/>
  <c r="Q1977" i="1"/>
  <c r="P1977" i="1"/>
  <c r="O1977" i="1"/>
  <c r="N1977" i="1"/>
  <c r="M1977" i="1"/>
  <c r="L1977" i="1"/>
  <c r="AY1976" i="1"/>
  <c r="AZ1976" i="1" s="1"/>
  <c r="H1976" i="1"/>
  <c r="AY1975" i="1"/>
  <c r="AZ1975" i="1" s="1"/>
  <c r="H1975" i="1"/>
  <c r="AY1974" i="1"/>
  <c r="AZ1974" i="1" s="1"/>
  <c r="H1974" i="1"/>
  <c r="AY1973" i="1"/>
  <c r="AZ1973" i="1" s="1"/>
  <c r="H1973" i="1"/>
  <c r="AY1972" i="1"/>
  <c r="AZ1972" i="1" s="1"/>
  <c r="H1972" i="1"/>
  <c r="AZ1971" i="1"/>
  <c r="AY1971" i="1"/>
  <c r="H1971" i="1"/>
  <c r="AY1967" i="1"/>
  <c r="AZ1967" i="1" s="1"/>
  <c r="H1967" i="1"/>
  <c r="AZ1966" i="1"/>
  <c r="AY1966" i="1"/>
  <c r="H1966" i="1"/>
  <c r="AY1965" i="1"/>
  <c r="AZ1965" i="1" s="1"/>
  <c r="H1965" i="1"/>
  <c r="AY1964" i="1"/>
  <c r="AZ1964" i="1" s="1"/>
  <c r="H1964" i="1"/>
  <c r="AY1963" i="1"/>
  <c r="AZ1963" i="1" s="1"/>
  <c r="H1963" i="1"/>
  <c r="AY1962" i="1"/>
  <c r="AZ1962" i="1" s="1"/>
  <c r="H1962" i="1"/>
  <c r="AY1961" i="1"/>
  <c r="AZ1961" i="1" s="1"/>
  <c r="H1961" i="1"/>
  <c r="AY1960" i="1"/>
  <c r="AZ1960" i="1" s="1"/>
  <c r="H1960" i="1"/>
  <c r="AU1955" i="1"/>
  <c r="AU1980" i="1" s="1"/>
  <c r="AT1955" i="1"/>
  <c r="AT1977" i="1" s="1"/>
  <c r="AP1955" i="1"/>
  <c r="AO1955" i="1"/>
  <c r="AN1955" i="1"/>
  <c r="AL1955" i="1"/>
  <c r="AG1955" i="1"/>
  <c r="Y1955" i="1"/>
  <c r="T1955" i="1"/>
  <c r="AP1954" i="1"/>
  <c r="AM1954" i="1"/>
  <c r="AM1956" i="1" s="1"/>
  <c r="AM1981" i="1" s="1"/>
  <c r="AI1954" i="1"/>
  <c r="AI1956" i="1" s="1"/>
  <c r="AI1981" i="1" s="1"/>
  <c r="AH1954" i="1"/>
  <c r="Z1954" i="1"/>
  <c r="Z1956" i="1" s="1"/>
  <c r="Z1981" i="1" s="1"/>
  <c r="V1954" i="1"/>
  <c r="V1956" i="1" s="1"/>
  <c r="V1981" i="1" s="1"/>
  <c r="U1954" i="1"/>
  <c r="AT1953" i="1"/>
  <c r="AP1953" i="1"/>
  <c r="AO1953" i="1"/>
  <c r="AU1953" i="1" s="1"/>
  <c r="AN1953" i="1"/>
  <c r="AQ1953" i="1" s="1"/>
  <c r="AR1953" i="1" s="1"/>
  <c r="AS1953" i="1" s="1"/>
  <c r="AV1952" i="1"/>
  <c r="AW1952" i="1" s="1"/>
  <c r="AT1952" i="1"/>
  <c r="AT1954" i="1" s="1"/>
  <c r="AT1956" i="1" s="1"/>
  <c r="AT1981" i="1" s="1"/>
  <c r="AS1952" i="1"/>
  <c r="AP1952" i="1"/>
  <c r="AO1952" i="1"/>
  <c r="AU1952" i="1" s="1"/>
  <c r="AN1952" i="1"/>
  <c r="AQ1952" i="1" s="1"/>
  <c r="AR1952" i="1" s="1"/>
  <c r="AZ1951" i="1"/>
  <c r="AY1951" i="1"/>
  <c r="H1951" i="1"/>
  <c r="AK1944" i="1"/>
  <c r="AJ1944" i="1"/>
  <c r="AH1944" i="1"/>
  <c r="AF1944" i="1"/>
  <c r="AE1944" i="1"/>
  <c r="AD1944" i="1"/>
  <c r="AC1944" i="1"/>
  <c r="AB1944" i="1"/>
  <c r="AA1944" i="1"/>
  <c r="X1944" i="1"/>
  <c r="W1944" i="1"/>
  <c r="S1944" i="1"/>
  <c r="R1944" i="1"/>
  <c r="Q1944" i="1"/>
  <c r="P1944" i="1"/>
  <c r="O1944" i="1"/>
  <c r="N1944" i="1"/>
  <c r="M1944" i="1"/>
  <c r="L1944" i="1"/>
  <c r="AO1943" i="1"/>
  <c r="AM1943" i="1"/>
  <c r="AK1943" i="1"/>
  <c r="AJ1943" i="1"/>
  <c r="AI1943" i="1"/>
  <c r="AH1943" i="1"/>
  <c r="AF1943" i="1"/>
  <c r="AE1943" i="1"/>
  <c r="AD1943" i="1"/>
  <c r="AC1943" i="1"/>
  <c r="AB1943" i="1"/>
  <c r="AA1943" i="1"/>
  <c r="Z1943" i="1"/>
  <c r="X1943" i="1"/>
  <c r="W1943" i="1"/>
  <c r="V1943" i="1"/>
  <c r="U1943" i="1"/>
  <c r="S1943" i="1"/>
  <c r="R1943" i="1"/>
  <c r="Q1943" i="1"/>
  <c r="P1943" i="1"/>
  <c r="O1943" i="1"/>
  <c r="N1943" i="1"/>
  <c r="M1943" i="1"/>
  <c r="L1943" i="1"/>
  <c r="AO1942" i="1"/>
  <c r="AM1942" i="1"/>
  <c r="AK1942" i="1"/>
  <c r="AJ1942" i="1"/>
  <c r="AI1942" i="1"/>
  <c r="AH1942" i="1"/>
  <c r="AF1942" i="1"/>
  <c r="AE1942" i="1"/>
  <c r="AD1942" i="1"/>
  <c r="AC1942" i="1"/>
  <c r="AB1942" i="1"/>
  <c r="AA1942" i="1"/>
  <c r="Z1942" i="1"/>
  <c r="X1942" i="1"/>
  <c r="W1942" i="1"/>
  <c r="V1942" i="1"/>
  <c r="U1942" i="1"/>
  <c r="S1942" i="1"/>
  <c r="R1942" i="1"/>
  <c r="Q1942" i="1"/>
  <c r="P1942" i="1"/>
  <c r="O1942" i="1"/>
  <c r="N1942" i="1"/>
  <c r="M1942" i="1"/>
  <c r="L1942" i="1"/>
  <c r="AT1940" i="1"/>
  <c r="AO1940" i="1"/>
  <c r="AM1940" i="1"/>
  <c r="AK1940" i="1"/>
  <c r="AJ1940" i="1"/>
  <c r="AI1940" i="1"/>
  <c r="AH1940" i="1"/>
  <c r="AF1940" i="1"/>
  <c r="AE1940" i="1"/>
  <c r="AD1940" i="1"/>
  <c r="AC1940" i="1"/>
  <c r="AB1940" i="1"/>
  <c r="AA1940" i="1"/>
  <c r="Z1940" i="1"/>
  <c r="X1940" i="1"/>
  <c r="W1940" i="1"/>
  <c r="V1940" i="1"/>
  <c r="U1940" i="1"/>
  <c r="S1940" i="1"/>
  <c r="R1940" i="1"/>
  <c r="Q1940" i="1"/>
  <c r="P1940" i="1"/>
  <c r="O1940" i="1"/>
  <c r="N1940" i="1"/>
  <c r="M1940" i="1"/>
  <c r="L1940" i="1"/>
  <c r="AZ1939" i="1"/>
  <c r="AY1939" i="1"/>
  <c r="H1939" i="1"/>
  <c r="AZ1938" i="1"/>
  <c r="AY1938" i="1"/>
  <c r="H1938" i="1"/>
  <c r="AY1937" i="1"/>
  <c r="AZ1937" i="1" s="1"/>
  <c r="H1937" i="1"/>
  <c r="AY1936" i="1"/>
  <c r="AZ1936" i="1" s="1"/>
  <c r="H1936" i="1"/>
  <c r="AY1935" i="1"/>
  <c r="AZ1935" i="1" s="1"/>
  <c r="H1935" i="1"/>
  <c r="AZ1934" i="1"/>
  <c r="AY1934" i="1"/>
  <c r="H1934" i="1"/>
  <c r="AY1933" i="1"/>
  <c r="AZ1933" i="1" s="1"/>
  <c r="H1933" i="1"/>
  <c r="AY1932" i="1"/>
  <c r="AZ1932" i="1" s="1"/>
  <c r="H1932" i="1"/>
  <c r="AZ1931" i="1"/>
  <c r="AY1931" i="1"/>
  <c r="H1931" i="1"/>
  <c r="AY1927" i="1"/>
  <c r="AZ1927" i="1" s="1"/>
  <c r="H1927" i="1"/>
  <c r="AY1926" i="1"/>
  <c r="AZ1926" i="1" s="1"/>
  <c r="H1926" i="1"/>
  <c r="AY1925" i="1"/>
  <c r="AZ1925" i="1" s="1"/>
  <c r="H1925" i="1"/>
  <c r="AY1924" i="1"/>
  <c r="AZ1924" i="1" s="1"/>
  <c r="H1924" i="1"/>
  <c r="AY1923" i="1"/>
  <c r="AZ1923" i="1" s="1"/>
  <c r="H1923" i="1"/>
  <c r="AY1922" i="1"/>
  <c r="AZ1922" i="1" s="1"/>
  <c r="H1922" i="1"/>
  <c r="AY1921" i="1"/>
  <c r="AZ1921" i="1" s="1"/>
  <c r="H1921" i="1"/>
  <c r="AZ1920" i="1"/>
  <c r="AY1920" i="1"/>
  <c r="H1920" i="1"/>
  <c r="AZ1919" i="1"/>
  <c r="AY1919" i="1"/>
  <c r="H1919" i="1"/>
  <c r="AZ1918" i="1"/>
  <c r="AY1918" i="1"/>
  <c r="H1918" i="1"/>
  <c r="AM1914" i="1"/>
  <c r="AM1944" i="1" s="1"/>
  <c r="Z1914" i="1"/>
  <c r="Z1944" i="1" s="1"/>
  <c r="U1914" i="1"/>
  <c r="U1944" i="1" s="1"/>
  <c r="AT1913" i="1"/>
  <c r="AP1913" i="1"/>
  <c r="AP1940" i="1" s="1"/>
  <c r="AO1913" i="1"/>
  <c r="AU1913" i="1" s="1"/>
  <c r="AN1913" i="1"/>
  <c r="AL1913" i="1"/>
  <c r="AG1913" i="1"/>
  <c r="Y1913" i="1"/>
  <c r="T1913" i="1"/>
  <c r="AT1912" i="1"/>
  <c r="AT1914" i="1" s="1"/>
  <c r="AT1944" i="1" s="1"/>
  <c r="AM1912" i="1"/>
  <c r="AI1912" i="1"/>
  <c r="AH1912" i="1"/>
  <c r="AH1914" i="1" s="1"/>
  <c r="Z1912" i="1"/>
  <c r="V1912" i="1"/>
  <c r="AN1912" i="1" s="1"/>
  <c r="U1912" i="1"/>
  <c r="AT1911" i="1"/>
  <c r="AV1911" i="1" s="1"/>
  <c r="AW1911" i="1" s="1"/>
  <c r="AQ1911" i="1"/>
  <c r="AR1911" i="1" s="1"/>
  <c r="AS1911" i="1" s="1"/>
  <c r="AP1911" i="1"/>
  <c r="AO1911" i="1"/>
  <c r="AU1911" i="1" s="1"/>
  <c r="AN1911" i="1"/>
  <c r="AV1910" i="1"/>
  <c r="AW1910" i="1" s="1"/>
  <c r="AT1910" i="1"/>
  <c r="AP1910" i="1"/>
  <c r="AO1910" i="1"/>
  <c r="AU1910" i="1" s="1"/>
  <c r="AN1910" i="1"/>
  <c r="AQ1910" i="1" s="1"/>
  <c r="AY1909" i="1"/>
  <c r="AZ1909" i="1" s="1"/>
  <c r="H1909" i="1"/>
  <c r="AK1902" i="1"/>
  <c r="AJ1902" i="1"/>
  <c r="AF1902" i="1"/>
  <c r="AE1902" i="1"/>
  <c r="AD1902" i="1"/>
  <c r="AC1902" i="1"/>
  <c r="AB1902" i="1"/>
  <c r="AA1902" i="1"/>
  <c r="X1902" i="1"/>
  <c r="W1902" i="1"/>
  <c r="S1902" i="1"/>
  <c r="R1902" i="1"/>
  <c r="Q1902" i="1"/>
  <c r="P1902" i="1"/>
  <c r="O1902" i="1"/>
  <c r="N1902" i="1"/>
  <c r="M1902" i="1"/>
  <c r="L1902" i="1"/>
  <c r="AM1901" i="1"/>
  <c r="AK1901" i="1"/>
  <c r="AJ1901" i="1"/>
  <c r="AI1901" i="1"/>
  <c r="AH1901" i="1"/>
  <c r="AF1901" i="1"/>
  <c r="AE1901" i="1"/>
  <c r="AD1901" i="1"/>
  <c r="AC1901" i="1"/>
  <c r="AB1901" i="1"/>
  <c r="AA1901" i="1"/>
  <c r="Z1901" i="1"/>
  <c r="X1901" i="1"/>
  <c r="W1901" i="1"/>
  <c r="V1901" i="1"/>
  <c r="U1901" i="1"/>
  <c r="S1901" i="1"/>
  <c r="R1901" i="1"/>
  <c r="Q1901" i="1"/>
  <c r="P1901" i="1"/>
  <c r="O1901" i="1"/>
  <c r="N1901" i="1"/>
  <c r="M1901" i="1"/>
  <c r="L1901" i="1"/>
  <c r="AM1898" i="1"/>
  <c r="AK1898" i="1"/>
  <c r="AJ1898" i="1"/>
  <c r="AI1898" i="1"/>
  <c r="AH1898" i="1"/>
  <c r="AF1898" i="1"/>
  <c r="AE1898" i="1"/>
  <c r="AD1898" i="1"/>
  <c r="AC1898" i="1"/>
  <c r="AB1898" i="1"/>
  <c r="AA1898" i="1"/>
  <c r="Z1898" i="1"/>
  <c r="X1898" i="1"/>
  <c r="W1898" i="1"/>
  <c r="V1898" i="1"/>
  <c r="U1898" i="1"/>
  <c r="S1898" i="1"/>
  <c r="R1898" i="1"/>
  <c r="Q1898" i="1"/>
  <c r="P1898" i="1"/>
  <c r="O1898" i="1"/>
  <c r="N1898" i="1"/>
  <c r="M1898" i="1"/>
  <c r="L1898" i="1"/>
  <c r="AY1897" i="1"/>
  <c r="AZ1897" i="1" s="1"/>
  <c r="H1897" i="1"/>
  <c r="AY1896" i="1"/>
  <c r="AZ1896" i="1" s="1"/>
  <c r="H1896" i="1"/>
  <c r="AZ1895" i="1"/>
  <c r="AY1895" i="1"/>
  <c r="H1895" i="1"/>
  <c r="AY1894" i="1"/>
  <c r="AZ1894" i="1" s="1"/>
  <c r="H1894" i="1"/>
  <c r="AY1890" i="1"/>
  <c r="AZ1890" i="1" s="1"/>
  <c r="H1890" i="1"/>
  <c r="AZ1889" i="1"/>
  <c r="AY1889" i="1"/>
  <c r="H1889" i="1"/>
  <c r="AY1888" i="1"/>
  <c r="AZ1888" i="1" s="1"/>
  <c r="H1888" i="1"/>
  <c r="AY1887" i="1"/>
  <c r="AZ1887" i="1" s="1"/>
  <c r="H1887" i="1"/>
  <c r="Z1883" i="1"/>
  <c r="Z1902" i="1" s="1"/>
  <c r="U1883" i="1"/>
  <c r="U1902" i="1" s="1"/>
  <c r="AT1882" i="1"/>
  <c r="AT1901" i="1" s="1"/>
  <c r="AQ1882" i="1"/>
  <c r="AR1882" i="1" s="1"/>
  <c r="AS1882" i="1" s="1"/>
  <c r="AS1901" i="1" s="1"/>
  <c r="AP1882" i="1"/>
  <c r="AP1898" i="1" s="1"/>
  <c r="AO1882" i="1"/>
  <c r="AO1901" i="1" s="1"/>
  <c r="AN1882" i="1"/>
  <c r="AN1898" i="1" s="1"/>
  <c r="AL1882" i="1"/>
  <c r="AG1882" i="1"/>
  <c r="Y1882" i="1"/>
  <c r="T1882" i="1"/>
  <c r="AM1881" i="1"/>
  <c r="AM1883" i="1" s="1"/>
  <c r="AM1902" i="1" s="1"/>
  <c r="AI1881" i="1"/>
  <c r="AH1881" i="1"/>
  <c r="AH1883" i="1" s="1"/>
  <c r="AH1902" i="1" s="1"/>
  <c r="Z1881" i="1"/>
  <c r="V1881" i="1"/>
  <c r="AN1881" i="1" s="1"/>
  <c r="U1881" i="1"/>
  <c r="AT1880" i="1"/>
  <c r="AP1880" i="1"/>
  <c r="AO1880" i="1"/>
  <c r="AU1880" i="1" s="1"/>
  <c r="AV1880" i="1" s="1"/>
  <c r="AW1880" i="1" s="1"/>
  <c r="AN1880" i="1"/>
  <c r="AQ1880" i="1" s="1"/>
  <c r="AR1880" i="1" s="1"/>
  <c r="AS1880" i="1" s="1"/>
  <c r="AT1879" i="1"/>
  <c r="AQ1879" i="1"/>
  <c r="AR1879" i="1" s="1"/>
  <c r="AP1879" i="1"/>
  <c r="AP1881" i="1" s="1"/>
  <c r="AP1883" i="1" s="1"/>
  <c r="AP1902" i="1" s="1"/>
  <c r="AO1879" i="1"/>
  <c r="AU1879" i="1" s="1"/>
  <c r="AN1879" i="1"/>
  <c r="AY1878" i="1"/>
  <c r="AZ1878" i="1" s="1"/>
  <c r="H1878" i="1"/>
  <c r="AK1871" i="1"/>
  <c r="AJ1871" i="1"/>
  <c r="AF1871" i="1"/>
  <c r="AE1871" i="1"/>
  <c r="AD1871" i="1"/>
  <c r="AC1871" i="1"/>
  <c r="AB1871" i="1"/>
  <c r="AA1871" i="1"/>
  <c r="X1871" i="1"/>
  <c r="W1871" i="1"/>
  <c r="S1871" i="1"/>
  <c r="S2348" i="1" s="1"/>
  <c r="R1871" i="1"/>
  <c r="Q1871" i="1"/>
  <c r="P1871" i="1"/>
  <c r="O1871" i="1"/>
  <c r="N1871" i="1"/>
  <c r="M1871" i="1"/>
  <c r="M2348" i="1" s="1"/>
  <c r="L1871" i="1"/>
  <c r="AP1870" i="1"/>
  <c r="AM1870" i="1"/>
  <c r="AK1870" i="1"/>
  <c r="AJ1870" i="1"/>
  <c r="AI1870" i="1"/>
  <c r="AH1870" i="1"/>
  <c r="AF1870" i="1"/>
  <c r="AE1870" i="1"/>
  <c r="AD1870" i="1"/>
  <c r="AD2347" i="1" s="1"/>
  <c r="AC1870" i="1"/>
  <c r="AB1870" i="1"/>
  <c r="AA1870" i="1"/>
  <c r="Z1870" i="1"/>
  <c r="X1870" i="1"/>
  <c r="W1870" i="1"/>
  <c r="V1870" i="1"/>
  <c r="U1870" i="1"/>
  <c r="S1870" i="1"/>
  <c r="R1870" i="1"/>
  <c r="Q1870" i="1"/>
  <c r="P1870" i="1"/>
  <c r="P2347" i="1" s="1"/>
  <c r="O1870" i="1"/>
  <c r="N1870" i="1"/>
  <c r="M1870" i="1"/>
  <c r="L1870" i="1"/>
  <c r="AN1869" i="1"/>
  <c r="AM1869" i="1"/>
  <c r="AK1869" i="1"/>
  <c r="AJ1869" i="1"/>
  <c r="AI1869" i="1"/>
  <c r="AH1869" i="1"/>
  <c r="AF1869" i="1"/>
  <c r="AE1869" i="1"/>
  <c r="AD1869" i="1"/>
  <c r="AC1869" i="1"/>
  <c r="AB1869" i="1"/>
  <c r="AA1869" i="1"/>
  <c r="Z1869" i="1"/>
  <c r="X1869" i="1"/>
  <c r="W1869" i="1"/>
  <c r="V1869" i="1"/>
  <c r="U1869" i="1"/>
  <c r="S1869" i="1"/>
  <c r="R1869" i="1"/>
  <c r="Q1869" i="1"/>
  <c r="P1869" i="1"/>
  <c r="O1869" i="1"/>
  <c r="N1869" i="1"/>
  <c r="M1869" i="1"/>
  <c r="L1869" i="1"/>
  <c r="AM1867" i="1"/>
  <c r="AK1867" i="1"/>
  <c r="AJ1867" i="1"/>
  <c r="AI1867" i="1"/>
  <c r="AH1867" i="1"/>
  <c r="AF1867" i="1"/>
  <c r="AE1867" i="1"/>
  <c r="AD1867" i="1"/>
  <c r="AC1867" i="1"/>
  <c r="AB1867" i="1"/>
  <c r="AA1867" i="1"/>
  <c r="Z1867" i="1"/>
  <c r="X1867" i="1"/>
  <c r="W1867" i="1"/>
  <c r="V1867" i="1"/>
  <c r="U1867" i="1"/>
  <c r="S1867" i="1"/>
  <c r="R1867" i="1"/>
  <c r="Q1867" i="1"/>
  <c r="P1867" i="1"/>
  <c r="O1867" i="1"/>
  <c r="N1867" i="1"/>
  <c r="M1867" i="1"/>
  <c r="L1867" i="1"/>
  <c r="AY1866" i="1"/>
  <c r="AZ1866" i="1" s="1"/>
  <c r="H1866" i="1"/>
  <c r="AY1865" i="1"/>
  <c r="AZ1865" i="1" s="1"/>
  <c r="H1865" i="1"/>
  <c r="AZ1864" i="1"/>
  <c r="AY1864" i="1"/>
  <c r="H1864" i="1"/>
  <c r="AZ1863" i="1"/>
  <c r="AY1863" i="1"/>
  <c r="H1863" i="1"/>
  <c r="AY1862" i="1"/>
  <c r="AZ1862" i="1" s="1"/>
  <c r="H1862" i="1"/>
  <c r="AY1861" i="1"/>
  <c r="AZ1861" i="1" s="1"/>
  <c r="H1861" i="1"/>
  <c r="AY1860" i="1"/>
  <c r="AZ1860" i="1" s="1"/>
  <c r="H1860" i="1"/>
  <c r="AY1859" i="1"/>
  <c r="AZ1859" i="1" s="1"/>
  <c r="H1859" i="1"/>
  <c r="AZ1858" i="1"/>
  <c r="AY1858" i="1"/>
  <c r="H1858" i="1"/>
  <c r="AY1857" i="1"/>
  <c r="AZ1857" i="1" s="1"/>
  <c r="H1857" i="1"/>
  <c r="AY1856" i="1"/>
  <c r="AZ1856" i="1" s="1"/>
  <c r="H1856" i="1"/>
  <c r="AY1855" i="1"/>
  <c r="AZ1855" i="1" s="1"/>
  <c r="H1855" i="1"/>
  <c r="AZ1854" i="1"/>
  <c r="AY1854" i="1"/>
  <c r="H1854" i="1"/>
  <c r="AY1853" i="1"/>
  <c r="AZ1853" i="1" s="1"/>
  <c r="H1853" i="1"/>
  <c r="AY1852" i="1"/>
  <c r="AZ1852" i="1" s="1"/>
  <c r="H1852" i="1"/>
  <c r="AZ1851" i="1"/>
  <c r="AY1851" i="1"/>
  <c r="H1851" i="1"/>
  <c r="AY1850" i="1"/>
  <c r="AZ1850" i="1" s="1"/>
  <c r="H1850" i="1"/>
  <c r="AY1846" i="1"/>
  <c r="AZ1846" i="1" s="1"/>
  <c r="H1846" i="1"/>
  <c r="AY1845" i="1"/>
  <c r="AZ1845" i="1" s="1"/>
  <c r="H1845" i="1"/>
  <c r="AY1844" i="1"/>
  <c r="AZ1844" i="1" s="1"/>
  <c r="H1844" i="1"/>
  <c r="AY1843" i="1"/>
  <c r="AZ1843" i="1" s="1"/>
  <c r="H1843" i="1"/>
  <c r="AY1842" i="1"/>
  <c r="AZ1842" i="1" s="1"/>
  <c r="H1842" i="1"/>
  <c r="AY1841" i="1"/>
  <c r="AZ1841" i="1" s="1"/>
  <c r="H1841" i="1"/>
  <c r="AY1840" i="1"/>
  <c r="AZ1840" i="1" s="1"/>
  <c r="H1840" i="1"/>
  <c r="AY1839" i="1"/>
  <c r="AZ1839" i="1" s="1"/>
  <c r="H1839" i="1"/>
  <c r="AY1838" i="1"/>
  <c r="AZ1838" i="1" s="1"/>
  <c r="H1838" i="1"/>
  <c r="AZ1837" i="1"/>
  <c r="AY1837" i="1"/>
  <c r="H1837" i="1"/>
  <c r="AY1836" i="1"/>
  <c r="AZ1836" i="1" s="1"/>
  <c r="H1836" i="1"/>
  <c r="AY1835" i="1"/>
  <c r="AZ1835" i="1" s="1"/>
  <c r="H1835" i="1"/>
  <c r="AY1834" i="1"/>
  <c r="AZ1834" i="1" s="1"/>
  <c r="H1834" i="1"/>
  <c r="AY1833" i="1"/>
  <c r="AZ1833" i="1" s="1"/>
  <c r="H1833" i="1"/>
  <c r="AY1832" i="1"/>
  <c r="AZ1832" i="1" s="1"/>
  <c r="H1832" i="1"/>
  <c r="AY1831" i="1"/>
  <c r="AZ1831" i="1" s="1"/>
  <c r="H1831" i="1"/>
  <c r="AY1830" i="1"/>
  <c r="AZ1830" i="1" s="1"/>
  <c r="H1830" i="1"/>
  <c r="AZ1829" i="1"/>
  <c r="AY1829" i="1"/>
  <c r="H1829" i="1"/>
  <c r="AY1827" i="1"/>
  <c r="AZ1827" i="1" s="1"/>
  <c r="H1827" i="1"/>
  <c r="Z1823" i="1"/>
  <c r="Z1871" i="1" s="1"/>
  <c r="Z2348" i="1" s="1"/>
  <c r="AT1822" i="1"/>
  <c r="AT1870" i="1" s="1"/>
  <c r="AQ1822" i="1"/>
  <c r="AP1822" i="1"/>
  <c r="AP1869" i="1" s="1"/>
  <c r="AO1822" i="1"/>
  <c r="AO1867" i="1" s="1"/>
  <c r="AN1822" i="1"/>
  <c r="AN1870" i="1" s="1"/>
  <c r="AL1822" i="1"/>
  <c r="AG1822" i="1"/>
  <c r="Y1822" i="1"/>
  <c r="T1822" i="1"/>
  <c r="AQ1821" i="1"/>
  <c r="AM1821" i="1"/>
  <c r="AM1823" i="1" s="1"/>
  <c r="AM1871" i="1" s="1"/>
  <c r="AI1821" i="1"/>
  <c r="AI1823" i="1" s="1"/>
  <c r="AI1871" i="1" s="1"/>
  <c r="AH1821" i="1"/>
  <c r="AH1823" i="1" s="1"/>
  <c r="Z1821" i="1"/>
  <c r="V1821" i="1"/>
  <c r="V1823" i="1" s="1"/>
  <c r="V1871" i="1" s="1"/>
  <c r="U1821" i="1"/>
  <c r="AT1820" i="1"/>
  <c r="AP1820" i="1"/>
  <c r="AP1821" i="1" s="1"/>
  <c r="AP1823" i="1" s="1"/>
  <c r="AP1871" i="1" s="1"/>
  <c r="AO1820" i="1"/>
  <c r="AU1820" i="1" s="1"/>
  <c r="AV1820" i="1" s="1"/>
  <c r="AW1820" i="1" s="1"/>
  <c r="AN1820" i="1"/>
  <c r="AQ1820" i="1" s="1"/>
  <c r="AT1819" i="1"/>
  <c r="AT1821" i="1" s="1"/>
  <c r="AT1823" i="1" s="1"/>
  <c r="AT1871" i="1" s="1"/>
  <c r="AQ1819" i="1"/>
  <c r="AR1819" i="1" s="1"/>
  <c r="AS1819" i="1" s="1"/>
  <c r="AP1819" i="1"/>
  <c r="AO1819" i="1"/>
  <c r="AU1819" i="1" s="1"/>
  <c r="AV1819" i="1" s="1"/>
  <c r="AN1819" i="1"/>
  <c r="AY1818" i="1"/>
  <c r="AZ1818" i="1" s="1"/>
  <c r="H1818" i="1"/>
  <c r="AM1812" i="1"/>
  <c r="AK1812" i="1"/>
  <c r="AJ1812" i="1"/>
  <c r="AI1812" i="1"/>
  <c r="AH1812" i="1"/>
  <c r="AF1812" i="1"/>
  <c r="AE1812" i="1"/>
  <c r="AD1812" i="1"/>
  <c r="AC1812" i="1"/>
  <c r="AB1812" i="1"/>
  <c r="AA1812" i="1"/>
  <c r="Z1812" i="1"/>
  <c r="X1812" i="1"/>
  <c r="W1812" i="1"/>
  <c r="V1812" i="1"/>
  <c r="U1812" i="1"/>
  <c r="S1812" i="1"/>
  <c r="R1812" i="1"/>
  <c r="Q1812" i="1"/>
  <c r="P1812" i="1"/>
  <c r="O1812" i="1"/>
  <c r="N1812" i="1"/>
  <c r="M1812" i="1"/>
  <c r="L1812" i="1"/>
  <c r="AM1809" i="1"/>
  <c r="AK1809" i="1"/>
  <c r="AJ1809" i="1"/>
  <c r="AI1809" i="1"/>
  <c r="AH1809" i="1"/>
  <c r="AF1809" i="1"/>
  <c r="AE1809" i="1"/>
  <c r="AD1809" i="1"/>
  <c r="AC1809" i="1"/>
  <c r="AB1809" i="1"/>
  <c r="AA1809" i="1"/>
  <c r="Z1809" i="1"/>
  <c r="X1809" i="1"/>
  <c r="W1809" i="1"/>
  <c r="V1809" i="1"/>
  <c r="U1809" i="1"/>
  <c r="S1809" i="1"/>
  <c r="R1809" i="1"/>
  <c r="Q1809" i="1"/>
  <c r="P1809" i="1"/>
  <c r="O1809" i="1"/>
  <c r="N1809" i="1"/>
  <c r="M1809" i="1"/>
  <c r="L1809" i="1"/>
  <c r="AM1806" i="1"/>
  <c r="AK1806" i="1"/>
  <c r="AJ1806" i="1"/>
  <c r="AI1806" i="1"/>
  <c r="AH1806" i="1"/>
  <c r="AF1806" i="1"/>
  <c r="AE1806" i="1"/>
  <c r="AD1806" i="1"/>
  <c r="AC1806" i="1"/>
  <c r="AB1806" i="1"/>
  <c r="AA1806" i="1"/>
  <c r="AA1807" i="1" s="1"/>
  <c r="Z1806" i="1"/>
  <c r="X1806" i="1"/>
  <c r="W1806" i="1"/>
  <c r="V1806" i="1"/>
  <c r="U1806" i="1"/>
  <c r="S1806" i="1"/>
  <c r="R1806" i="1"/>
  <c r="Q1806" i="1"/>
  <c r="P1806" i="1"/>
  <c r="O1806" i="1"/>
  <c r="N1806" i="1"/>
  <c r="M1806" i="1"/>
  <c r="M1807" i="1" s="1"/>
  <c r="L1806" i="1"/>
  <c r="AY1805" i="1"/>
  <c r="AZ1805" i="1" s="1"/>
  <c r="AT1805" i="1"/>
  <c r="AQ1805" i="1"/>
  <c r="AR1805" i="1" s="1"/>
  <c r="AS1805" i="1" s="1"/>
  <c r="AP1805" i="1"/>
  <c r="AO1805" i="1"/>
  <c r="AU1805" i="1" s="1"/>
  <c r="AV1805" i="1" s="1"/>
  <c r="AW1805" i="1" s="1"/>
  <c r="AN1805" i="1"/>
  <c r="AL1805" i="1"/>
  <c r="AG1805" i="1"/>
  <c r="Y1805" i="1"/>
  <c r="T1805" i="1"/>
  <c r="H1805" i="1"/>
  <c r="AZ1804" i="1"/>
  <c r="AY1804" i="1"/>
  <c r="AT1804" i="1"/>
  <c r="AP1804" i="1"/>
  <c r="AO1804" i="1"/>
  <c r="AU1804" i="1" s="1"/>
  <c r="AV1804" i="1" s="1"/>
  <c r="AW1804" i="1" s="1"/>
  <c r="AN1804" i="1"/>
  <c r="AQ1804" i="1" s="1"/>
  <c r="AL1804" i="1"/>
  <c r="AG1804" i="1"/>
  <c r="Y1804" i="1"/>
  <c r="T1804" i="1"/>
  <c r="H1804" i="1"/>
  <c r="AZ1803" i="1"/>
  <c r="AY1803" i="1"/>
  <c r="AV1803" i="1"/>
  <c r="AW1803" i="1" s="1"/>
  <c r="AT1803" i="1"/>
  <c r="AR1803" i="1"/>
  <c r="AS1803" i="1" s="1"/>
  <c r="AP1803" i="1"/>
  <c r="AO1803" i="1"/>
  <c r="AU1803" i="1" s="1"/>
  <c r="AN1803" i="1"/>
  <c r="AQ1803" i="1" s="1"/>
  <c r="AL1803" i="1"/>
  <c r="AG1803" i="1"/>
  <c r="Y1803" i="1"/>
  <c r="T1803" i="1"/>
  <c r="H1803" i="1"/>
  <c r="AY1802" i="1"/>
  <c r="AZ1802" i="1" s="1"/>
  <c r="AT1802" i="1"/>
  <c r="AV1802" i="1" s="1"/>
  <c r="AW1802" i="1" s="1"/>
  <c r="AP1802" i="1"/>
  <c r="AO1802" i="1"/>
  <c r="AU1802" i="1" s="1"/>
  <c r="AN1802" i="1"/>
  <c r="AQ1802" i="1" s="1"/>
  <c r="AR1802" i="1" s="1"/>
  <c r="AS1802" i="1" s="1"/>
  <c r="AL1802" i="1"/>
  <c r="AG1802" i="1"/>
  <c r="Y1802" i="1"/>
  <c r="T1802" i="1"/>
  <c r="H1802" i="1"/>
  <c r="AY1801" i="1"/>
  <c r="AZ1801" i="1" s="1"/>
  <c r="AT1801" i="1"/>
  <c r="AQ1801" i="1"/>
  <c r="AP1801" i="1"/>
  <c r="AO1801" i="1"/>
  <c r="AU1801" i="1" s="1"/>
  <c r="AN1801" i="1"/>
  <c r="AL1801" i="1"/>
  <c r="AG1801" i="1"/>
  <c r="Y1801" i="1"/>
  <c r="T1801" i="1"/>
  <c r="H1801" i="1"/>
  <c r="AY1800" i="1"/>
  <c r="AZ1800" i="1" s="1"/>
  <c r="AT1800" i="1"/>
  <c r="AP1800" i="1"/>
  <c r="AR1800" i="1" s="1"/>
  <c r="AS1800" i="1" s="1"/>
  <c r="AO1800" i="1"/>
  <c r="AU1800" i="1" s="1"/>
  <c r="AN1800" i="1"/>
  <c r="AQ1800" i="1" s="1"/>
  <c r="AL1800" i="1"/>
  <c r="AG1800" i="1"/>
  <c r="Y1800" i="1"/>
  <c r="T1800" i="1"/>
  <c r="H1800" i="1"/>
  <c r="AY1799" i="1"/>
  <c r="AZ1799" i="1" s="1"/>
  <c r="AU1799" i="1"/>
  <c r="AT1799" i="1"/>
  <c r="AP1799" i="1"/>
  <c r="AO1799" i="1"/>
  <c r="AN1799" i="1"/>
  <c r="AQ1799" i="1" s="1"/>
  <c r="AL1799" i="1"/>
  <c r="AG1799" i="1"/>
  <c r="Y1799" i="1"/>
  <c r="T1799" i="1"/>
  <c r="H1799" i="1"/>
  <c r="AY1798" i="1"/>
  <c r="AZ1798" i="1" s="1"/>
  <c r="AT1798" i="1"/>
  <c r="AR1798" i="1"/>
  <c r="AS1798" i="1" s="1"/>
  <c r="AP1798" i="1"/>
  <c r="AO1798" i="1"/>
  <c r="AN1798" i="1"/>
  <c r="AQ1798" i="1" s="1"/>
  <c r="AL1798" i="1"/>
  <c r="AG1798" i="1"/>
  <c r="Y1798" i="1"/>
  <c r="T1798" i="1"/>
  <c r="H1798" i="1"/>
  <c r="AZ1797" i="1"/>
  <c r="AY1797" i="1"/>
  <c r="AU1797" i="1"/>
  <c r="AT1797" i="1"/>
  <c r="AQ1797" i="1"/>
  <c r="AP1797" i="1"/>
  <c r="AO1797" i="1"/>
  <c r="AN1797" i="1"/>
  <c r="AL1797" i="1"/>
  <c r="AG1797" i="1"/>
  <c r="Y1797" i="1"/>
  <c r="T1797" i="1"/>
  <c r="H1797" i="1"/>
  <c r="AY1796" i="1"/>
  <c r="AZ1796" i="1" s="1"/>
  <c r="AU1796" i="1"/>
  <c r="AT1796" i="1"/>
  <c r="AP1796" i="1"/>
  <c r="AO1796" i="1"/>
  <c r="AN1796" i="1"/>
  <c r="AQ1796" i="1" s="1"/>
  <c r="AL1796" i="1"/>
  <c r="AG1796" i="1"/>
  <c r="Y1796" i="1"/>
  <c r="T1796" i="1"/>
  <c r="H1796" i="1"/>
  <c r="AY1795" i="1"/>
  <c r="AZ1795" i="1" s="1"/>
  <c r="AT1795" i="1"/>
  <c r="AR1795" i="1"/>
  <c r="AS1795" i="1" s="1"/>
  <c r="AQ1795" i="1"/>
  <c r="AP1795" i="1"/>
  <c r="AO1795" i="1"/>
  <c r="AU1795" i="1" s="1"/>
  <c r="AV1795" i="1" s="1"/>
  <c r="AW1795" i="1" s="1"/>
  <c r="AN1795" i="1"/>
  <c r="AL1795" i="1"/>
  <c r="AG1795" i="1"/>
  <c r="Y1795" i="1"/>
  <c r="T1795" i="1"/>
  <c r="H1795" i="1"/>
  <c r="AY1794" i="1"/>
  <c r="AZ1794" i="1" s="1"/>
  <c r="AT1794" i="1"/>
  <c r="AP1794" i="1"/>
  <c r="AO1794" i="1"/>
  <c r="AU1794" i="1" s="1"/>
  <c r="AN1794" i="1"/>
  <c r="AQ1794" i="1" s="1"/>
  <c r="AL1794" i="1"/>
  <c r="AG1794" i="1"/>
  <c r="Y1794" i="1"/>
  <c r="T1794" i="1"/>
  <c r="H1794" i="1"/>
  <c r="AY1793" i="1"/>
  <c r="AZ1793" i="1" s="1"/>
  <c r="AT1793" i="1"/>
  <c r="AS1793" i="1"/>
  <c r="AQ1793" i="1"/>
  <c r="AR1793" i="1" s="1"/>
  <c r="AP1793" i="1"/>
  <c r="AO1793" i="1"/>
  <c r="AU1793" i="1" s="1"/>
  <c r="AN1793" i="1"/>
  <c r="AL1793" i="1"/>
  <c r="AG1793" i="1"/>
  <c r="Y1793" i="1"/>
  <c r="T1793" i="1"/>
  <c r="H1793" i="1"/>
  <c r="AY1792" i="1"/>
  <c r="AZ1792" i="1" s="1"/>
  <c r="AT1792" i="1"/>
  <c r="AQ1792" i="1"/>
  <c r="AP1792" i="1"/>
  <c r="AO1792" i="1"/>
  <c r="AU1792" i="1" s="1"/>
  <c r="AN1792" i="1"/>
  <c r="AL1792" i="1"/>
  <c r="AG1792" i="1"/>
  <c r="Y1792" i="1"/>
  <c r="T1792" i="1"/>
  <c r="H1792" i="1"/>
  <c r="AY1791" i="1"/>
  <c r="AZ1791" i="1" s="1"/>
  <c r="AU1791" i="1"/>
  <c r="AV1791" i="1" s="1"/>
  <c r="AW1791" i="1" s="1"/>
  <c r="AT1791" i="1"/>
  <c r="AP1791" i="1"/>
  <c r="AO1791" i="1"/>
  <c r="AN1791" i="1"/>
  <c r="AQ1791" i="1" s="1"/>
  <c r="AL1791" i="1"/>
  <c r="AG1791" i="1"/>
  <c r="Y1791" i="1"/>
  <c r="T1791" i="1"/>
  <c r="H1791" i="1"/>
  <c r="AY1790" i="1"/>
  <c r="AZ1790" i="1" s="1"/>
  <c r="AT1790" i="1"/>
  <c r="AR1790" i="1"/>
  <c r="AS1790" i="1" s="1"/>
  <c r="AP1790" i="1"/>
  <c r="AO1790" i="1"/>
  <c r="AU1790" i="1" s="1"/>
  <c r="AN1790" i="1"/>
  <c r="AQ1790" i="1" s="1"/>
  <c r="AL1790" i="1"/>
  <c r="AG1790" i="1"/>
  <c r="Y1790" i="1"/>
  <c r="T1790" i="1"/>
  <c r="H1790" i="1"/>
  <c r="AY1789" i="1"/>
  <c r="AZ1789" i="1" s="1"/>
  <c r="AT1789" i="1"/>
  <c r="AQ1789" i="1"/>
  <c r="AR1789" i="1" s="1"/>
  <c r="AS1789" i="1" s="1"/>
  <c r="AP1789" i="1"/>
  <c r="AO1789" i="1"/>
  <c r="AU1789" i="1" s="1"/>
  <c r="AV1789" i="1" s="1"/>
  <c r="AW1789" i="1" s="1"/>
  <c r="AN1789" i="1"/>
  <c r="AL1789" i="1"/>
  <c r="AG1789" i="1"/>
  <c r="Y1789" i="1"/>
  <c r="T1789" i="1"/>
  <c r="H1789" i="1"/>
  <c r="AZ1788" i="1"/>
  <c r="AY1788" i="1"/>
  <c r="AT1788" i="1"/>
  <c r="AV1788" i="1" s="1"/>
  <c r="AW1788" i="1" s="1"/>
  <c r="AP1788" i="1"/>
  <c r="AO1788" i="1"/>
  <c r="AU1788" i="1" s="1"/>
  <c r="AN1788" i="1"/>
  <c r="AQ1788" i="1" s="1"/>
  <c r="AR1788" i="1" s="1"/>
  <c r="AS1788" i="1" s="1"/>
  <c r="AL1788" i="1"/>
  <c r="AG1788" i="1"/>
  <c r="Y1788" i="1"/>
  <c r="T1788" i="1"/>
  <c r="H1788" i="1"/>
  <c r="AY1787" i="1"/>
  <c r="AZ1787" i="1" s="1"/>
  <c r="AT1787" i="1"/>
  <c r="AQ1787" i="1"/>
  <c r="AR1787" i="1" s="1"/>
  <c r="AS1787" i="1" s="1"/>
  <c r="AP1787" i="1"/>
  <c r="AO1787" i="1"/>
  <c r="AU1787" i="1" s="1"/>
  <c r="AN1787" i="1"/>
  <c r="AL1787" i="1"/>
  <c r="AG1787" i="1"/>
  <c r="Y1787" i="1"/>
  <c r="T1787" i="1"/>
  <c r="H1787" i="1"/>
  <c r="AZ1786" i="1"/>
  <c r="AY1786" i="1"/>
  <c r="AV1786" i="1"/>
  <c r="AW1786" i="1" s="1"/>
  <c r="AU1786" i="1"/>
  <c r="AT1786" i="1"/>
  <c r="AP1786" i="1"/>
  <c r="AO1786" i="1"/>
  <c r="AN1786" i="1"/>
  <c r="AQ1786" i="1" s="1"/>
  <c r="AL1786" i="1"/>
  <c r="AG1786" i="1"/>
  <c r="Y1786" i="1"/>
  <c r="T1786" i="1"/>
  <c r="H1786" i="1"/>
  <c r="AY1785" i="1"/>
  <c r="AZ1785" i="1" s="1"/>
  <c r="AU1785" i="1"/>
  <c r="AV1785" i="1" s="1"/>
  <c r="AW1785" i="1" s="1"/>
  <c r="AT1785" i="1"/>
  <c r="AP1785" i="1"/>
  <c r="AO1785" i="1"/>
  <c r="AN1785" i="1"/>
  <c r="AQ1785" i="1" s="1"/>
  <c r="AR1785" i="1" s="1"/>
  <c r="AS1785" i="1" s="1"/>
  <c r="AL1785" i="1"/>
  <c r="AG1785" i="1"/>
  <c r="Y1785" i="1"/>
  <c r="T1785" i="1"/>
  <c r="H1785" i="1"/>
  <c r="AY1784" i="1"/>
  <c r="AZ1784" i="1" s="1"/>
  <c r="AT1784" i="1"/>
  <c r="AQ1784" i="1"/>
  <c r="AR1784" i="1" s="1"/>
  <c r="AS1784" i="1" s="1"/>
  <c r="AP1784" i="1"/>
  <c r="AO1784" i="1"/>
  <c r="AU1784" i="1" s="1"/>
  <c r="AV1784" i="1" s="1"/>
  <c r="AW1784" i="1" s="1"/>
  <c r="AN1784" i="1"/>
  <c r="AL1784" i="1"/>
  <c r="AG1784" i="1"/>
  <c r="Y1784" i="1"/>
  <c r="T1784" i="1"/>
  <c r="H1784" i="1"/>
  <c r="AY1783" i="1"/>
  <c r="AZ1783" i="1" s="1"/>
  <c r="AV1783" i="1"/>
  <c r="AW1783" i="1" s="1"/>
  <c r="AU1783" i="1"/>
  <c r="AT1783" i="1"/>
  <c r="AP1783" i="1"/>
  <c r="AO1783" i="1"/>
  <c r="AN1783" i="1"/>
  <c r="AQ1783" i="1" s="1"/>
  <c r="AR1783" i="1" s="1"/>
  <c r="AS1783" i="1" s="1"/>
  <c r="AL1783" i="1"/>
  <c r="AG1783" i="1"/>
  <c r="Y1783" i="1"/>
  <c r="T1783" i="1"/>
  <c r="H1783" i="1"/>
  <c r="AY1782" i="1"/>
  <c r="AZ1782" i="1" s="1"/>
  <c r="AT1782" i="1"/>
  <c r="AP1782" i="1"/>
  <c r="AO1782" i="1"/>
  <c r="AU1782" i="1" s="1"/>
  <c r="AN1782" i="1"/>
  <c r="AQ1782" i="1" s="1"/>
  <c r="AR1782" i="1" s="1"/>
  <c r="AS1782" i="1" s="1"/>
  <c r="AL1782" i="1"/>
  <c r="AG1782" i="1"/>
  <c r="Y1782" i="1"/>
  <c r="T1782" i="1"/>
  <c r="H1782" i="1"/>
  <c r="AY1781" i="1"/>
  <c r="AZ1781" i="1" s="1"/>
  <c r="AT1781" i="1"/>
  <c r="AP1781" i="1"/>
  <c r="AO1781" i="1"/>
  <c r="AU1781" i="1" s="1"/>
  <c r="AN1781" i="1"/>
  <c r="AQ1781" i="1" s="1"/>
  <c r="AL1781" i="1"/>
  <c r="AG1781" i="1"/>
  <c r="Y1781" i="1"/>
  <c r="T1781" i="1"/>
  <c r="H1781" i="1"/>
  <c r="AZ1780" i="1"/>
  <c r="AY1780" i="1"/>
  <c r="AU1780" i="1"/>
  <c r="AT1780" i="1"/>
  <c r="AP1780" i="1"/>
  <c r="AO1780" i="1"/>
  <c r="AN1780" i="1"/>
  <c r="AQ1780" i="1" s="1"/>
  <c r="AL1780" i="1"/>
  <c r="AG1780" i="1"/>
  <c r="Y1780" i="1"/>
  <c r="T1780" i="1"/>
  <c r="H1780" i="1"/>
  <c r="AY1779" i="1"/>
  <c r="AZ1779" i="1" s="1"/>
  <c r="AT1779" i="1"/>
  <c r="AP1779" i="1"/>
  <c r="AO1779" i="1"/>
  <c r="AU1779" i="1" s="1"/>
  <c r="AV1779" i="1" s="1"/>
  <c r="AW1779" i="1" s="1"/>
  <c r="AN1779" i="1"/>
  <c r="AQ1779" i="1" s="1"/>
  <c r="AR1779" i="1" s="1"/>
  <c r="AS1779" i="1" s="1"/>
  <c r="AL1779" i="1"/>
  <c r="AG1779" i="1"/>
  <c r="Y1779" i="1"/>
  <c r="T1779" i="1"/>
  <c r="H1779" i="1"/>
  <c r="AY1778" i="1"/>
  <c r="AZ1778" i="1" s="1"/>
  <c r="AT1778" i="1"/>
  <c r="AP1778" i="1"/>
  <c r="AO1778" i="1"/>
  <c r="AU1778" i="1" s="1"/>
  <c r="AN1778" i="1"/>
  <c r="AQ1778" i="1" s="1"/>
  <c r="AR1778" i="1" s="1"/>
  <c r="AS1778" i="1" s="1"/>
  <c r="AL1778" i="1"/>
  <c r="AG1778" i="1"/>
  <c r="Y1778" i="1"/>
  <c r="T1778" i="1"/>
  <c r="H1778" i="1"/>
  <c r="AY1777" i="1"/>
  <c r="AZ1777" i="1" s="1"/>
  <c r="AU1777" i="1"/>
  <c r="AT1777" i="1"/>
  <c r="AV1777" i="1" s="1"/>
  <c r="AW1777" i="1" s="1"/>
  <c r="AP1777" i="1"/>
  <c r="AO1777" i="1"/>
  <c r="AN1777" i="1"/>
  <c r="AQ1777" i="1" s="1"/>
  <c r="AR1777" i="1" s="1"/>
  <c r="AS1777" i="1" s="1"/>
  <c r="AL1777" i="1"/>
  <c r="AG1777" i="1"/>
  <c r="Y1777" i="1"/>
  <c r="T1777" i="1"/>
  <c r="H1777" i="1"/>
  <c r="AY1776" i="1"/>
  <c r="AZ1776" i="1" s="1"/>
  <c r="AU1776" i="1"/>
  <c r="AV1776" i="1" s="1"/>
  <c r="AW1776" i="1" s="1"/>
  <c r="AT1776" i="1"/>
  <c r="AP1776" i="1"/>
  <c r="AO1776" i="1"/>
  <c r="AN1776" i="1"/>
  <c r="AQ1776" i="1" s="1"/>
  <c r="AR1776" i="1" s="1"/>
  <c r="AS1776" i="1" s="1"/>
  <c r="AL1776" i="1"/>
  <c r="AG1776" i="1"/>
  <c r="Y1776" i="1"/>
  <c r="T1776" i="1"/>
  <c r="H1776" i="1"/>
  <c r="AY1775" i="1"/>
  <c r="AZ1775" i="1" s="1"/>
  <c r="AV1775" i="1"/>
  <c r="AW1775" i="1" s="1"/>
  <c r="AU1775" i="1"/>
  <c r="AT1775" i="1"/>
  <c r="AP1775" i="1"/>
  <c r="AO1775" i="1"/>
  <c r="AN1775" i="1"/>
  <c r="AQ1775" i="1" s="1"/>
  <c r="AR1775" i="1" s="1"/>
  <c r="AS1775" i="1" s="1"/>
  <c r="AL1775" i="1"/>
  <c r="AG1775" i="1"/>
  <c r="Y1775" i="1"/>
  <c r="T1775" i="1"/>
  <c r="H1775" i="1"/>
  <c r="AY1774" i="1"/>
  <c r="AZ1774" i="1" s="1"/>
  <c r="AT1774" i="1"/>
  <c r="AP1774" i="1"/>
  <c r="AO1774" i="1"/>
  <c r="AU1774" i="1" s="1"/>
  <c r="AV1774" i="1" s="1"/>
  <c r="AW1774" i="1" s="1"/>
  <c r="AN1774" i="1"/>
  <c r="AQ1774" i="1" s="1"/>
  <c r="AR1774" i="1" s="1"/>
  <c r="AS1774" i="1" s="1"/>
  <c r="AL1774" i="1"/>
  <c r="AG1774" i="1"/>
  <c r="Y1774" i="1"/>
  <c r="T1774" i="1"/>
  <c r="H1774" i="1"/>
  <c r="AY1773" i="1"/>
  <c r="AZ1773" i="1" s="1"/>
  <c r="AT1773" i="1"/>
  <c r="AP1773" i="1"/>
  <c r="AO1773" i="1"/>
  <c r="AU1773" i="1" s="1"/>
  <c r="AV1773" i="1" s="1"/>
  <c r="AW1773" i="1" s="1"/>
  <c r="AN1773" i="1"/>
  <c r="AQ1773" i="1" s="1"/>
  <c r="AR1773" i="1" s="1"/>
  <c r="AS1773" i="1" s="1"/>
  <c r="AL1773" i="1"/>
  <c r="AG1773" i="1"/>
  <c r="Y1773" i="1"/>
  <c r="T1773" i="1"/>
  <c r="H1773" i="1"/>
  <c r="AY1772" i="1"/>
  <c r="AZ1772" i="1" s="1"/>
  <c r="AT1772" i="1"/>
  <c r="AP1772" i="1"/>
  <c r="AO1772" i="1"/>
  <c r="AU1772" i="1" s="1"/>
  <c r="AV1772" i="1" s="1"/>
  <c r="AW1772" i="1" s="1"/>
  <c r="AN1772" i="1"/>
  <c r="AQ1772" i="1" s="1"/>
  <c r="AR1772" i="1" s="1"/>
  <c r="AS1772" i="1" s="1"/>
  <c r="AL1772" i="1"/>
  <c r="AG1772" i="1"/>
  <c r="Y1772" i="1"/>
  <c r="T1772" i="1"/>
  <c r="H1772" i="1"/>
  <c r="AY1771" i="1"/>
  <c r="AZ1771" i="1" s="1"/>
  <c r="AT1771" i="1"/>
  <c r="AP1771" i="1"/>
  <c r="AO1771" i="1"/>
  <c r="AU1771" i="1" s="1"/>
  <c r="AV1771" i="1" s="1"/>
  <c r="AW1771" i="1" s="1"/>
  <c r="AN1771" i="1"/>
  <c r="AQ1771" i="1" s="1"/>
  <c r="AR1771" i="1" s="1"/>
  <c r="AS1771" i="1" s="1"/>
  <c r="AL1771" i="1"/>
  <c r="AG1771" i="1"/>
  <c r="Y1771" i="1"/>
  <c r="T1771" i="1"/>
  <c r="H1771" i="1"/>
  <c r="AY1770" i="1"/>
  <c r="AZ1770" i="1" s="1"/>
  <c r="AT1770" i="1"/>
  <c r="AP1770" i="1"/>
  <c r="AO1770" i="1"/>
  <c r="AU1770" i="1" s="1"/>
  <c r="AV1770" i="1" s="1"/>
  <c r="AW1770" i="1" s="1"/>
  <c r="AN1770" i="1"/>
  <c r="AQ1770" i="1" s="1"/>
  <c r="AL1770" i="1"/>
  <c r="AG1770" i="1"/>
  <c r="Y1770" i="1"/>
  <c r="T1770" i="1"/>
  <c r="H1770" i="1"/>
  <c r="AZ1769" i="1"/>
  <c r="AY1769" i="1"/>
  <c r="AT1769" i="1"/>
  <c r="AP1769" i="1"/>
  <c r="AO1769" i="1"/>
  <c r="AU1769" i="1" s="1"/>
  <c r="AN1769" i="1"/>
  <c r="AQ1769" i="1" s="1"/>
  <c r="AL1769" i="1"/>
  <c r="AG1769" i="1"/>
  <c r="Y1769" i="1"/>
  <c r="T1769" i="1"/>
  <c r="H1769" i="1"/>
  <c r="AZ1768" i="1"/>
  <c r="AY1768" i="1"/>
  <c r="AV1768" i="1"/>
  <c r="AW1768" i="1" s="1"/>
  <c r="AT1768" i="1"/>
  <c r="AP1768" i="1"/>
  <c r="AO1768" i="1"/>
  <c r="AU1768" i="1" s="1"/>
  <c r="AN1768" i="1"/>
  <c r="AQ1768" i="1" s="1"/>
  <c r="AR1768" i="1" s="1"/>
  <c r="AS1768" i="1" s="1"/>
  <c r="AL1768" i="1"/>
  <c r="AG1768" i="1"/>
  <c r="Y1768" i="1"/>
  <c r="T1768" i="1"/>
  <c r="H1768" i="1"/>
  <c r="AY1767" i="1"/>
  <c r="AZ1767" i="1" s="1"/>
  <c r="AV1767" i="1"/>
  <c r="AW1767" i="1" s="1"/>
  <c r="AT1767" i="1"/>
  <c r="AP1767" i="1"/>
  <c r="AO1767" i="1"/>
  <c r="AU1767" i="1" s="1"/>
  <c r="AN1767" i="1"/>
  <c r="AQ1767" i="1" s="1"/>
  <c r="AR1767" i="1" s="1"/>
  <c r="AS1767" i="1" s="1"/>
  <c r="AL1767" i="1"/>
  <c r="AG1767" i="1"/>
  <c r="Y1767" i="1"/>
  <c r="T1767" i="1"/>
  <c r="H1767" i="1"/>
  <c r="AY1766" i="1"/>
  <c r="AZ1766" i="1" s="1"/>
  <c r="AT1766" i="1"/>
  <c r="AQ1766" i="1"/>
  <c r="AR1766" i="1" s="1"/>
  <c r="AS1766" i="1" s="1"/>
  <c r="AP1766" i="1"/>
  <c r="AO1766" i="1"/>
  <c r="AU1766" i="1" s="1"/>
  <c r="AN1766" i="1"/>
  <c r="AL1766" i="1"/>
  <c r="AG1766" i="1"/>
  <c r="Y1766" i="1"/>
  <c r="T1766" i="1"/>
  <c r="H1766" i="1"/>
  <c r="AZ1765" i="1"/>
  <c r="AY1765" i="1"/>
  <c r="AT1765" i="1"/>
  <c r="AV1765" i="1" s="1"/>
  <c r="AW1765" i="1" s="1"/>
  <c r="AP1765" i="1"/>
  <c r="AO1765" i="1"/>
  <c r="AU1765" i="1" s="1"/>
  <c r="AN1765" i="1"/>
  <c r="AQ1765" i="1" s="1"/>
  <c r="AL1765" i="1"/>
  <c r="AG1765" i="1"/>
  <c r="Y1765" i="1"/>
  <c r="T1765" i="1"/>
  <c r="H1765" i="1"/>
  <c r="AY1764" i="1"/>
  <c r="AZ1764" i="1" s="1"/>
  <c r="AT1764" i="1"/>
  <c r="AQ1764" i="1"/>
  <c r="AR1764" i="1" s="1"/>
  <c r="AS1764" i="1" s="1"/>
  <c r="AP1764" i="1"/>
  <c r="AO1764" i="1"/>
  <c r="AU1764" i="1" s="1"/>
  <c r="AN1764" i="1"/>
  <c r="AL1764" i="1"/>
  <c r="AG1764" i="1"/>
  <c r="Y1764" i="1"/>
  <c r="T1764" i="1"/>
  <c r="H1764" i="1"/>
  <c r="AY1763" i="1"/>
  <c r="AZ1763" i="1" s="1"/>
  <c r="AT1763" i="1"/>
  <c r="AP1763" i="1"/>
  <c r="AO1763" i="1"/>
  <c r="AU1763" i="1" s="1"/>
  <c r="AN1763" i="1"/>
  <c r="AQ1763" i="1" s="1"/>
  <c r="AL1763" i="1"/>
  <c r="AG1763" i="1"/>
  <c r="Y1763" i="1"/>
  <c r="T1763" i="1"/>
  <c r="H1763" i="1"/>
  <c r="AZ1762" i="1"/>
  <c r="AY1762" i="1"/>
  <c r="AT1762" i="1"/>
  <c r="AP1762" i="1"/>
  <c r="AO1762" i="1"/>
  <c r="AU1762" i="1" s="1"/>
  <c r="AN1762" i="1"/>
  <c r="AQ1762" i="1" s="1"/>
  <c r="AR1762" i="1" s="1"/>
  <c r="AS1762" i="1" s="1"/>
  <c r="AL1762" i="1"/>
  <c r="AG1762" i="1"/>
  <c r="Y1762" i="1"/>
  <c r="T1762" i="1"/>
  <c r="H1762" i="1"/>
  <c r="AY1761" i="1"/>
  <c r="AZ1761" i="1" s="1"/>
  <c r="AU1761" i="1"/>
  <c r="AV1761" i="1" s="1"/>
  <c r="AW1761" i="1" s="1"/>
  <c r="AT1761" i="1"/>
  <c r="AP1761" i="1"/>
  <c r="AO1761" i="1"/>
  <c r="AN1761" i="1"/>
  <c r="AQ1761" i="1" s="1"/>
  <c r="AL1761" i="1"/>
  <c r="AG1761" i="1"/>
  <c r="Y1761" i="1"/>
  <c r="T1761" i="1"/>
  <c r="H1761" i="1"/>
  <c r="AY1760" i="1"/>
  <c r="AZ1760" i="1" s="1"/>
  <c r="AU1760" i="1"/>
  <c r="AT1760" i="1"/>
  <c r="AP1760" i="1"/>
  <c r="AO1760" i="1"/>
  <c r="AN1760" i="1"/>
  <c r="AQ1760" i="1" s="1"/>
  <c r="AR1760" i="1" s="1"/>
  <c r="AS1760" i="1" s="1"/>
  <c r="AL1760" i="1"/>
  <c r="AG1760" i="1"/>
  <c r="Y1760" i="1"/>
  <c r="T1760" i="1"/>
  <c r="H1760" i="1"/>
  <c r="AY1759" i="1"/>
  <c r="AZ1759" i="1" s="1"/>
  <c r="AV1759" i="1"/>
  <c r="AW1759" i="1" s="1"/>
  <c r="AT1759" i="1"/>
  <c r="AP1759" i="1"/>
  <c r="AO1759" i="1"/>
  <c r="AU1759" i="1" s="1"/>
  <c r="AN1759" i="1"/>
  <c r="AQ1759" i="1" s="1"/>
  <c r="AR1759" i="1" s="1"/>
  <c r="AS1759" i="1" s="1"/>
  <c r="AL1759" i="1"/>
  <c r="AG1759" i="1"/>
  <c r="Y1759" i="1"/>
  <c r="T1759" i="1"/>
  <c r="H1759" i="1"/>
  <c r="AY1758" i="1"/>
  <c r="AZ1758" i="1" s="1"/>
  <c r="AT1758" i="1"/>
  <c r="AR1758" i="1"/>
  <c r="AS1758" i="1" s="1"/>
  <c r="AP1758" i="1"/>
  <c r="AO1758" i="1"/>
  <c r="AU1758" i="1" s="1"/>
  <c r="AV1758" i="1" s="1"/>
  <c r="AW1758" i="1" s="1"/>
  <c r="AN1758" i="1"/>
  <c r="AQ1758" i="1" s="1"/>
  <c r="AL1758" i="1"/>
  <c r="AG1758" i="1"/>
  <c r="Y1758" i="1"/>
  <c r="T1758" i="1"/>
  <c r="H1758" i="1"/>
  <c r="AY1757" i="1"/>
  <c r="AZ1757" i="1" s="1"/>
  <c r="AT1757" i="1"/>
  <c r="AP1757" i="1"/>
  <c r="AO1757" i="1"/>
  <c r="AU1757" i="1" s="1"/>
  <c r="AV1757" i="1" s="1"/>
  <c r="AW1757" i="1" s="1"/>
  <c r="AN1757" i="1"/>
  <c r="AQ1757" i="1" s="1"/>
  <c r="AL1757" i="1"/>
  <c r="AG1757" i="1"/>
  <c r="Y1757" i="1"/>
  <c r="T1757" i="1"/>
  <c r="H1757" i="1"/>
  <c r="AY1756" i="1"/>
  <c r="AZ1756" i="1" s="1"/>
  <c r="AT1756" i="1"/>
  <c r="AP1756" i="1"/>
  <c r="AO1756" i="1"/>
  <c r="AU1756" i="1" s="1"/>
  <c r="AN1756" i="1"/>
  <c r="AL1756" i="1"/>
  <c r="AG1756" i="1"/>
  <c r="Y1756" i="1"/>
  <c r="T1756" i="1"/>
  <c r="H1756" i="1"/>
  <c r="AZ1755" i="1"/>
  <c r="AY1755" i="1"/>
  <c r="AT1755" i="1"/>
  <c r="AP1755" i="1"/>
  <c r="AO1755" i="1"/>
  <c r="AU1755" i="1" s="1"/>
  <c r="AN1755" i="1"/>
  <c r="AQ1755" i="1" s="1"/>
  <c r="AL1755" i="1"/>
  <c r="AG1755" i="1"/>
  <c r="Y1755" i="1"/>
  <c r="T1755" i="1"/>
  <c r="H1755" i="1"/>
  <c r="AY1754" i="1"/>
  <c r="AZ1754" i="1" s="1"/>
  <c r="AT1754" i="1"/>
  <c r="AP1754" i="1"/>
  <c r="AO1754" i="1"/>
  <c r="AU1754" i="1" s="1"/>
  <c r="AN1754" i="1"/>
  <c r="AQ1754" i="1" s="1"/>
  <c r="AL1754" i="1"/>
  <c r="AG1754" i="1"/>
  <c r="Y1754" i="1"/>
  <c r="T1754" i="1"/>
  <c r="H1754" i="1"/>
  <c r="AY1753" i="1"/>
  <c r="AZ1753" i="1" s="1"/>
  <c r="AT1753" i="1"/>
  <c r="AQ1753" i="1"/>
  <c r="AR1753" i="1" s="1"/>
  <c r="AS1753" i="1" s="1"/>
  <c r="AP1753" i="1"/>
  <c r="AO1753" i="1"/>
  <c r="AU1753" i="1" s="1"/>
  <c r="AV1753" i="1" s="1"/>
  <c r="AW1753" i="1" s="1"/>
  <c r="AN1753" i="1"/>
  <c r="AL1753" i="1"/>
  <c r="AG1753" i="1"/>
  <c r="Y1753" i="1"/>
  <c r="T1753" i="1"/>
  <c r="H1753" i="1"/>
  <c r="AY1752" i="1"/>
  <c r="AZ1752" i="1" s="1"/>
  <c r="AT1752" i="1"/>
  <c r="AQ1752" i="1"/>
  <c r="AP1752" i="1"/>
  <c r="AO1752" i="1"/>
  <c r="AU1752" i="1" s="1"/>
  <c r="AN1752" i="1"/>
  <c r="AL1752" i="1"/>
  <c r="AG1752" i="1"/>
  <c r="Y1752" i="1"/>
  <c r="T1752" i="1"/>
  <c r="H1752" i="1"/>
  <c r="AY1751" i="1"/>
  <c r="AZ1751" i="1" s="1"/>
  <c r="AT1751" i="1"/>
  <c r="AV1751" i="1" s="1"/>
  <c r="AW1751" i="1" s="1"/>
  <c r="AR1751" i="1"/>
  <c r="AS1751" i="1" s="1"/>
  <c r="AP1751" i="1"/>
  <c r="AO1751" i="1"/>
  <c r="AU1751" i="1" s="1"/>
  <c r="AN1751" i="1"/>
  <c r="AQ1751" i="1" s="1"/>
  <c r="AL1751" i="1"/>
  <c r="AG1751" i="1"/>
  <c r="Y1751" i="1"/>
  <c r="T1751" i="1"/>
  <c r="H1751" i="1"/>
  <c r="AY1750" i="1"/>
  <c r="AZ1750" i="1" s="1"/>
  <c r="AT1750" i="1"/>
  <c r="AP1750" i="1"/>
  <c r="AO1750" i="1"/>
  <c r="AU1750" i="1" s="1"/>
  <c r="AV1750" i="1" s="1"/>
  <c r="AW1750" i="1" s="1"/>
  <c r="AN1750" i="1"/>
  <c r="AQ1750" i="1" s="1"/>
  <c r="AL1750" i="1"/>
  <c r="AG1750" i="1"/>
  <c r="Y1750" i="1"/>
  <c r="T1750" i="1"/>
  <c r="H1750" i="1"/>
  <c r="AM1746" i="1"/>
  <c r="AK1746" i="1"/>
  <c r="AJ1746" i="1"/>
  <c r="AJ1807" i="1" s="1"/>
  <c r="AI1746" i="1"/>
  <c r="AH1746" i="1"/>
  <c r="AH1807" i="1" s="1"/>
  <c r="AF1746" i="1"/>
  <c r="AE1746" i="1"/>
  <c r="AD1746" i="1"/>
  <c r="AD1807" i="1" s="1"/>
  <c r="AC1746" i="1"/>
  <c r="AB1746" i="1"/>
  <c r="AB1807" i="1" s="1"/>
  <c r="AA1746" i="1"/>
  <c r="Z1746" i="1"/>
  <c r="X1746" i="1"/>
  <c r="W1746" i="1"/>
  <c r="V1746" i="1"/>
  <c r="V1807" i="1" s="1"/>
  <c r="U1746" i="1"/>
  <c r="S1746" i="1"/>
  <c r="S1807" i="1" s="1"/>
  <c r="R1746" i="1"/>
  <c r="Q1746" i="1"/>
  <c r="P1746" i="1"/>
  <c r="P1807" i="1" s="1"/>
  <c r="O1746" i="1"/>
  <c r="N1746" i="1"/>
  <c r="N1807" i="1" s="1"/>
  <c r="M1746" i="1"/>
  <c r="L1746" i="1"/>
  <c r="AY1745" i="1"/>
  <c r="AZ1745" i="1" s="1"/>
  <c r="AU1745" i="1"/>
  <c r="AV1745" i="1" s="1"/>
  <c r="AW1745" i="1" s="1"/>
  <c r="AT1745" i="1"/>
  <c r="AQ1745" i="1"/>
  <c r="AP1745" i="1"/>
  <c r="AO1745" i="1"/>
  <c r="AN1745" i="1"/>
  <c r="AL1745" i="1"/>
  <c r="AG1745" i="1"/>
  <c r="Y1745" i="1"/>
  <c r="T1745" i="1"/>
  <c r="H1745" i="1"/>
  <c r="AY1744" i="1"/>
  <c r="AZ1744" i="1" s="1"/>
  <c r="AT1744" i="1"/>
  <c r="AP1744" i="1"/>
  <c r="AO1744" i="1"/>
  <c r="AN1744" i="1"/>
  <c r="AL1744" i="1"/>
  <c r="AG1744" i="1"/>
  <c r="Y1744" i="1"/>
  <c r="T1744" i="1"/>
  <c r="H1744" i="1"/>
  <c r="AY1743" i="1"/>
  <c r="AZ1743" i="1" s="1"/>
  <c r="AT1743" i="1"/>
  <c r="AV1743" i="1" s="1"/>
  <c r="AW1743" i="1" s="1"/>
  <c r="AP1743" i="1"/>
  <c r="AR1743" i="1" s="1"/>
  <c r="AS1743" i="1" s="1"/>
  <c r="AO1743" i="1"/>
  <c r="AU1743" i="1" s="1"/>
  <c r="AN1743" i="1"/>
  <c r="AQ1743" i="1" s="1"/>
  <c r="AL1743" i="1"/>
  <c r="AG1743" i="1"/>
  <c r="Y1743" i="1"/>
  <c r="T1743" i="1"/>
  <c r="H1743" i="1"/>
  <c r="AY1742" i="1"/>
  <c r="AZ1742" i="1" s="1"/>
  <c r="AU1742" i="1"/>
  <c r="AT1742" i="1"/>
  <c r="AP1742" i="1"/>
  <c r="AO1742" i="1"/>
  <c r="AN1742" i="1"/>
  <c r="AQ1742" i="1" s="1"/>
  <c r="AR1742" i="1" s="1"/>
  <c r="AS1742" i="1" s="1"/>
  <c r="AL1742" i="1"/>
  <c r="AG1742" i="1"/>
  <c r="Y1742" i="1"/>
  <c r="T1742" i="1"/>
  <c r="H1742" i="1"/>
  <c r="AZ1741" i="1"/>
  <c r="AY1741" i="1"/>
  <c r="AT1741" i="1"/>
  <c r="AP1741" i="1"/>
  <c r="AO1741" i="1"/>
  <c r="AU1741" i="1" s="1"/>
  <c r="AV1741" i="1" s="1"/>
  <c r="AW1741" i="1" s="1"/>
  <c r="AN1741" i="1"/>
  <c r="AQ1741" i="1" s="1"/>
  <c r="AR1741" i="1" s="1"/>
  <c r="AS1741" i="1" s="1"/>
  <c r="AL1741" i="1"/>
  <c r="AG1741" i="1"/>
  <c r="Y1741" i="1"/>
  <c r="T1741" i="1"/>
  <c r="H1741" i="1"/>
  <c r="AY1740" i="1"/>
  <c r="AZ1740" i="1" s="1"/>
  <c r="AT1740" i="1"/>
  <c r="AP1740" i="1"/>
  <c r="AO1740" i="1"/>
  <c r="AU1740" i="1" s="1"/>
  <c r="AN1740" i="1"/>
  <c r="AQ1740" i="1" s="1"/>
  <c r="AL1740" i="1"/>
  <c r="AG1740" i="1"/>
  <c r="Y1740" i="1"/>
  <c r="T1740" i="1"/>
  <c r="H1740" i="1"/>
  <c r="AY1739" i="1"/>
  <c r="AZ1739" i="1" s="1"/>
  <c r="AT1739" i="1"/>
  <c r="AQ1739" i="1"/>
  <c r="AR1739" i="1" s="1"/>
  <c r="AS1739" i="1" s="1"/>
  <c r="AP1739" i="1"/>
  <c r="AO1739" i="1"/>
  <c r="AU1739" i="1" s="1"/>
  <c r="AV1739" i="1" s="1"/>
  <c r="AW1739" i="1" s="1"/>
  <c r="AN1739" i="1"/>
  <c r="AL1739" i="1"/>
  <c r="AG1739" i="1"/>
  <c r="Y1739" i="1"/>
  <c r="T1739" i="1"/>
  <c r="H1739" i="1"/>
  <c r="AY1738" i="1"/>
  <c r="AZ1738" i="1" s="1"/>
  <c r="AT1738" i="1"/>
  <c r="AQ1738" i="1"/>
  <c r="AP1738" i="1"/>
  <c r="AO1738" i="1"/>
  <c r="AU1738" i="1" s="1"/>
  <c r="AN1738" i="1"/>
  <c r="AL1738" i="1"/>
  <c r="AG1738" i="1"/>
  <c r="Y1738" i="1"/>
  <c r="T1738" i="1"/>
  <c r="H1738" i="1"/>
  <c r="AZ1737" i="1"/>
  <c r="AY1737" i="1"/>
  <c r="AT1737" i="1"/>
  <c r="AQ1737" i="1"/>
  <c r="AR1737" i="1" s="1"/>
  <c r="AS1737" i="1" s="1"/>
  <c r="AP1737" i="1"/>
  <c r="AO1737" i="1"/>
  <c r="AU1737" i="1" s="1"/>
  <c r="AN1737" i="1"/>
  <c r="AL1737" i="1"/>
  <c r="AG1737" i="1"/>
  <c r="Y1737" i="1"/>
  <c r="T1737" i="1"/>
  <c r="H1737" i="1"/>
  <c r="AY1736" i="1"/>
  <c r="AZ1736" i="1" s="1"/>
  <c r="AT1736" i="1"/>
  <c r="AQ1736" i="1"/>
  <c r="AR1736" i="1" s="1"/>
  <c r="AS1736" i="1" s="1"/>
  <c r="AP1736" i="1"/>
  <c r="AO1736" i="1"/>
  <c r="AU1736" i="1" s="1"/>
  <c r="AN1736" i="1"/>
  <c r="AL1736" i="1"/>
  <c r="AG1736" i="1"/>
  <c r="Y1736" i="1"/>
  <c r="T1736" i="1"/>
  <c r="H1736" i="1"/>
  <c r="AZ1735" i="1"/>
  <c r="AY1735" i="1"/>
  <c r="AT1735" i="1"/>
  <c r="AP1735" i="1"/>
  <c r="AO1735" i="1"/>
  <c r="AU1735" i="1" s="1"/>
  <c r="AV1735" i="1" s="1"/>
  <c r="AW1735" i="1" s="1"/>
  <c r="AN1735" i="1"/>
  <c r="AQ1735" i="1" s="1"/>
  <c r="AR1735" i="1" s="1"/>
  <c r="AS1735" i="1" s="1"/>
  <c r="AL1735" i="1"/>
  <c r="AG1735" i="1"/>
  <c r="Y1735" i="1"/>
  <c r="T1735" i="1"/>
  <c r="H1735" i="1"/>
  <c r="AY1734" i="1"/>
  <c r="AZ1734" i="1" s="1"/>
  <c r="AT1734" i="1"/>
  <c r="AP1734" i="1"/>
  <c r="AO1734" i="1"/>
  <c r="AU1734" i="1" s="1"/>
  <c r="AV1734" i="1" s="1"/>
  <c r="AW1734" i="1" s="1"/>
  <c r="AN1734" i="1"/>
  <c r="AQ1734" i="1" s="1"/>
  <c r="AL1734" i="1"/>
  <c r="AG1734" i="1"/>
  <c r="Y1734" i="1"/>
  <c r="T1734" i="1"/>
  <c r="H1734" i="1"/>
  <c r="AY1733" i="1"/>
  <c r="AZ1733" i="1" s="1"/>
  <c r="AT1733" i="1"/>
  <c r="AP1733" i="1"/>
  <c r="AO1733" i="1"/>
  <c r="AU1733" i="1" s="1"/>
  <c r="AV1733" i="1" s="1"/>
  <c r="AW1733" i="1" s="1"/>
  <c r="AN1733" i="1"/>
  <c r="AQ1733" i="1" s="1"/>
  <c r="AR1733" i="1" s="1"/>
  <c r="AS1733" i="1" s="1"/>
  <c r="AL1733" i="1"/>
  <c r="AG1733" i="1"/>
  <c r="Y1733" i="1"/>
  <c r="T1733" i="1"/>
  <c r="H1733" i="1"/>
  <c r="AY1732" i="1"/>
  <c r="AZ1732" i="1" s="1"/>
  <c r="AT1732" i="1"/>
  <c r="AP1732" i="1"/>
  <c r="AO1732" i="1"/>
  <c r="AU1732" i="1" s="1"/>
  <c r="AV1732" i="1" s="1"/>
  <c r="AW1732" i="1" s="1"/>
  <c r="AN1732" i="1"/>
  <c r="AQ1732" i="1" s="1"/>
  <c r="AL1732" i="1"/>
  <c r="AG1732" i="1"/>
  <c r="Y1732" i="1"/>
  <c r="T1732" i="1"/>
  <c r="H1732" i="1"/>
  <c r="AY1731" i="1"/>
  <c r="AZ1731" i="1" s="1"/>
  <c r="AT1731" i="1"/>
  <c r="AP1731" i="1"/>
  <c r="AO1731" i="1"/>
  <c r="AU1731" i="1" s="1"/>
  <c r="AN1731" i="1"/>
  <c r="AQ1731" i="1" s="1"/>
  <c r="AR1731" i="1" s="1"/>
  <c r="AS1731" i="1" s="1"/>
  <c r="AL1731" i="1"/>
  <c r="AG1731" i="1"/>
  <c r="Y1731" i="1"/>
  <c r="T1731" i="1"/>
  <c r="H1731" i="1"/>
  <c r="AY1730" i="1"/>
  <c r="AZ1730" i="1" s="1"/>
  <c r="AT1730" i="1"/>
  <c r="AQ1730" i="1"/>
  <c r="AP1730" i="1"/>
  <c r="AO1730" i="1"/>
  <c r="AU1730" i="1" s="1"/>
  <c r="AN1730" i="1"/>
  <c r="AL1730" i="1"/>
  <c r="AG1730" i="1"/>
  <c r="Y1730" i="1"/>
  <c r="T1730" i="1"/>
  <c r="H1730" i="1"/>
  <c r="AY1729" i="1"/>
  <c r="AZ1729" i="1" s="1"/>
  <c r="AT1729" i="1"/>
  <c r="AP1729" i="1"/>
  <c r="AO1729" i="1"/>
  <c r="AU1729" i="1" s="1"/>
  <c r="AV1729" i="1" s="1"/>
  <c r="AW1729" i="1" s="1"/>
  <c r="AN1729" i="1"/>
  <c r="AQ1729" i="1" s="1"/>
  <c r="AL1729" i="1"/>
  <c r="AG1729" i="1"/>
  <c r="Y1729" i="1"/>
  <c r="T1729" i="1"/>
  <c r="H1729" i="1"/>
  <c r="AZ1728" i="1"/>
  <c r="AY1728" i="1"/>
  <c r="AV1728" i="1"/>
  <c r="AW1728" i="1" s="1"/>
  <c r="AU1728" i="1"/>
  <c r="AT1728" i="1"/>
  <c r="AS1728" i="1"/>
  <c r="AP1728" i="1"/>
  <c r="AO1728" i="1"/>
  <c r="AN1728" i="1"/>
  <c r="AQ1728" i="1" s="1"/>
  <c r="AR1728" i="1" s="1"/>
  <c r="AL1728" i="1"/>
  <c r="AG1728" i="1"/>
  <c r="Y1728" i="1"/>
  <c r="T1728" i="1"/>
  <c r="H1728" i="1"/>
  <c r="AY1727" i="1"/>
  <c r="AZ1727" i="1" s="1"/>
  <c r="AT1727" i="1"/>
  <c r="AQ1727" i="1"/>
  <c r="AP1727" i="1"/>
  <c r="AO1727" i="1"/>
  <c r="AU1727" i="1" s="1"/>
  <c r="AN1727" i="1"/>
  <c r="AL1727" i="1"/>
  <c r="AG1727" i="1"/>
  <c r="Y1727" i="1"/>
  <c r="T1727" i="1"/>
  <c r="H1727" i="1"/>
  <c r="AY1726" i="1"/>
  <c r="AZ1726" i="1" s="1"/>
  <c r="AU1726" i="1"/>
  <c r="AV1726" i="1" s="1"/>
  <c r="AW1726" i="1" s="1"/>
  <c r="AT1726" i="1"/>
  <c r="AQ1726" i="1"/>
  <c r="AP1726" i="1"/>
  <c r="AO1726" i="1"/>
  <c r="AN1726" i="1"/>
  <c r="AL1726" i="1"/>
  <c r="AG1726" i="1"/>
  <c r="Y1726" i="1"/>
  <c r="T1726" i="1"/>
  <c r="H1726" i="1"/>
  <c r="AY1725" i="1"/>
  <c r="AZ1725" i="1" s="1"/>
  <c r="AV1725" i="1"/>
  <c r="AW1725" i="1" s="1"/>
  <c r="AU1725" i="1"/>
  <c r="AT1725" i="1"/>
  <c r="AP1725" i="1"/>
  <c r="AO1725" i="1"/>
  <c r="AN1725" i="1"/>
  <c r="AQ1725" i="1" s="1"/>
  <c r="AR1725" i="1" s="1"/>
  <c r="AS1725" i="1" s="1"/>
  <c r="AL1725" i="1"/>
  <c r="AG1725" i="1"/>
  <c r="Y1725" i="1"/>
  <c r="T1725" i="1"/>
  <c r="H1725" i="1"/>
  <c r="AY1724" i="1"/>
  <c r="AZ1724" i="1" s="1"/>
  <c r="AV1724" i="1"/>
  <c r="AW1724" i="1" s="1"/>
  <c r="AT1724" i="1"/>
  <c r="AP1724" i="1"/>
  <c r="AO1724" i="1"/>
  <c r="AU1724" i="1" s="1"/>
  <c r="AN1724" i="1"/>
  <c r="AQ1724" i="1" s="1"/>
  <c r="AR1724" i="1" s="1"/>
  <c r="AS1724" i="1" s="1"/>
  <c r="AL1724" i="1"/>
  <c r="AG1724" i="1"/>
  <c r="Y1724" i="1"/>
  <c r="T1724" i="1"/>
  <c r="H1724" i="1"/>
  <c r="AY1723" i="1"/>
  <c r="AZ1723" i="1" s="1"/>
  <c r="AW1723" i="1"/>
  <c r="AU1723" i="1"/>
  <c r="AV1723" i="1" s="1"/>
  <c r="AT1723" i="1"/>
  <c r="AP1723" i="1"/>
  <c r="AO1723" i="1"/>
  <c r="AN1723" i="1"/>
  <c r="AQ1723" i="1" s="1"/>
  <c r="AR1723" i="1" s="1"/>
  <c r="AS1723" i="1" s="1"/>
  <c r="AL1723" i="1"/>
  <c r="AG1723" i="1"/>
  <c r="Y1723" i="1"/>
  <c r="T1723" i="1"/>
  <c r="H1723" i="1"/>
  <c r="AY1722" i="1"/>
  <c r="AZ1722" i="1" s="1"/>
  <c r="AT1722" i="1"/>
  <c r="AP1722" i="1"/>
  <c r="AO1722" i="1"/>
  <c r="AU1722" i="1" s="1"/>
  <c r="AN1722" i="1"/>
  <c r="AQ1722" i="1" s="1"/>
  <c r="AL1722" i="1"/>
  <c r="AG1722" i="1"/>
  <c r="Y1722" i="1"/>
  <c r="T1722" i="1"/>
  <c r="H1722" i="1"/>
  <c r="AY1721" i="1"/>
  <c r="AZ1721" i="1" s="1"/>
  <c r="AU1721" i="1"/>
  <c r="AT1721" i="1"/>
  <c r="AQ1721" i="1"/>
  <c r="AR1721" i="1" s="1"/>
  <c r="AS1721" i="1" s="1"/>
  <c r="AP1721" i="1"/>
  <c r="AO1721" i="1"/>
  <c r="AN1721" i="1"/>
  <c r="AL1721" i="1"/>
  <c r="AG1721" i="1"/>
  <c r="Y1721" i="1"/>
  <c r="T1721" i="1"/>
  <c r="H1721" i="1"/>
  <c r="AY1720" i="1"/>
  <c r="AZ1720" i="1" s="1"/>
  <c r="AU1720" i="1"/>
  <c r="AV1720" i="1" s="1"/>
  <c r="AW1720" i="1" s="1"/>
  <c r="AT1720" i="1"/>
  <c r="AP1720" i="1"/>
  <c r="AO1720" i="1"/>
  <c r="AN1720" i="1"/>
  <c r="AQ1720" i="1" s="1"/>
  <c r="AL1720" i="1"/>
  <c r="AG1720" i="1"/>
  <c r="Y1720" i="1"/>
  <c r="T1720" i="1"/>
  <c r="H1720" i="1"/>
  <c r="AY1719" i="1"/>
  <c r="AZ1719" i="1" s="1"/>
  <c r="AT1719" i="1"/>
  <c r="AP1719" i="1"/>
  <c r="AO1719" i="1"/>
  <c r="AU1719" i="1" s="1"/>
  <c r="AN1719" i="1"/>
  <c r="AQ1719" i="1" s="1"/>
  <c r="AL1719" i="1"/>
  <c r="AG1719" i="1"/>
  <c r="Y1719" i="1"/>
  <c r="T1719" i="1"/>
  <c r="H1719" i="1"/>
  <c r="AY1718" i="1"/>
  <c r="AZ1718" i="1" s="1"/>
  <c r="AT1718" i="1"/>
  <c r="AQ1718" i="1"/>
  <c r="AP1718" i="1"/>
  <c r="AO1718" i="1"/>
  <c r="AU1718" i="1" s="1"/>
  <c r="AV1718" i="1" s="1"/>
  <c r="AW1718" i="1" s="1"/>
  <c r="AN1718" i="1"/>
  <c r="AL1718" i="1"/>
  <c r="AG1718" i="1"/>
  <c r="Y1718" i="1"/>
  <c r="T1718" i="1"/>
  <c r="H1718" i="1"/>
  <c r="AY1717" i="1"/>
  <c r="AZ1717" i="1" s="1"/>
  <c r="AU1717" i="1"/>
  <c r="AT1717" i="1"/>
  <c r="AV1717" i="1" s="1"/>
  <c r="AW1717" i="1" s="1"/>
  <c r="AP1717" i="1"/>
  <c r="AO1717" i="1"/>
  <c r="AN1717" i="1"/>
  <c r="AQ1717" i="1" s="1"/>
  <c r="AL1717" i="1"/>
  <c r="AG1717" i="1"/>
  <c r="Y1717" i="1"/>
  <c r="T1717" i="1"/>
  <c r="H1717" i="1"/>
  <c r="AZ1716" i="1"/>
  <c r="AY1716" i="1"/>
  <c r="AT1716" i="1"/>
  <c r="AQ1716" i="1"/>
  <c r="AP1716" i="1"/>
  <c r="AO1716" i="1"/>
  <c r="AU1716" i="1" s="1"/>
  <c r="AN1716" i="1"/>
  <c r="AL1716" i="1"/>
  <c r="AG1716" i="1"/>
  <c r="Y1716" i="1"/>
  <c r="T1716" i="1"/>
  <c r="H1716" i="1"/>
  <c r="AY1715" i="1"/>
  <c r="AZ1715" i="1" s="1"/>
  <c r="AV1715" i="1"/>
  <c r="AW1715" i="1" s="1"/>
  <c r="AT1715" i="1"/>
  <c r="AQ1715" i="1"/>
  <c r="AP1715" i="1"/>
  <c r="AO1715" i="1"/>
  <c r="AU1715" i="1" s="1"/>
  <c r="AN1715" i="1"/>
  <c r="AL1715" i="1"/>
  <c r="AG1715" i="1"/>
  <c r="Y1715" i="1"/>
  <c r="T1715" i="1"/>
  <c r="H1715" i="1"/>
  <c r="AY1714" i="1"/>
  <c r="AZ1714" i="1" s="1"/>
  <c r="AU1714" i="1"/>
  <c r="AV1714" i="1" s="1"/>
  <c r="AW1714" i="1" s="1"/>
  <c r="AT1714" i="1"/>
  <c r="AR1714" i="1"/>
  <c r="AS1714" i="1" s="1"/>
  <c r="AP1714" i="1"/>
  <c r="AO1714" i="1"/>
  <c r="AN1714" i="1"/>
  <c r="AQ1714" i="1" s="1"/>
  <c r="AL1714" i="1"/>
  <c r="AG1714" i="1"/>
  <c r="Y1714" i="1"/>
  <c r="T1714" i="1"/>
  <c r="H1714" i="1"/>
  <c r="AY1713" i="1"/>
  <c r="AZ1713" i="1" s="1"/>
  <c r="AU1713" i="1"/>
  <c r="AT1713" i="1"/>
  <c r="AP1713" i="1"/>
  <c r="AO1713" i="1"/>
  <c r="AN1713" i="1"/>
  <c r="AQ1713" i="1" s="1"/>
  <c r="AR1713" i="1" s="1"/>
  <c r="AS1713" i="1" s="1"/>
  <c r="AL1713" i="1"/>
  <c r="AG1713" i="1"/>
  <c r="Y1713" i="1"/>
  <c r="T1713" i="1"/>
  <c r="H1713" i="1"/>
  <c r="AZ1712" i="1"/>
  <c r="AY1712" i="1"/>
  <c r="AT1712" i="1"/>
  <c r="AQ1712" i="1"/>
  <c r="AR1712" i="1" s="1"/>
  <c r="AS1712" i="1" s="1"/>
  <c r="AP1712" i="1"/>
  <c r="AO1712" i="1"/>
  <c r="AU1712" i="1" s="1"/>
  <c r="AN1712" i="1"/>
  <c r="AL1712" i="1"/>
  <c r="AG1712" i="1"/>
  <c r="Y1712" i="1"/>
  <c r="T1712" i="1"/>
  <c r="H1712" i="1"/>
  <c r="AY1711" i="1"/>
  <c r="AZ1711" i="1" s="1"/>
  <c r="AT1711" i="1"/>
  <c r="AP1711" i="1"/>
  <c r="AO1711" i="1"/>
  <c r="AU1711" i="1" s="1"/>
  <c r="AV1711" i="1" s="1"/>
  <c r="AW1711" i="1" s="1"/>
  <c r="AN1711" i="1"/>
  <c r="AQ1711" i="1" s="1"/>
  <c r="AL1711" i="1"/>
  <c r="AG1711" i="1"/>
  <c r="Y1711" i="1"/>
  <c r="T1711" i="1"/>
  <c r="H1711" i="1"/>
  <c r="AY1710" i="1"/>
  <c r="AZ1710" i="1" s="1"/>
  <c r="AT1710" i="1"/>
  <c r="AP1710" i="1"/>
  <c r="AO1710" i="1"/>
  <c r="AU1710" i="1" s="1"/>
  <c r="AV1710" i="1" s="1"/>
  <c r="AW1710" i="1" s="1"/>
  <c r="AN1710" i="1"/>
  <c r="AQ1710" i="1" s="1"/>
  <c r="AL1710" i="1"/>
  <c r="AG1710" i="1"/>
  <c r="Y1710" i="1"/>
  <c r="T1710" i="1"/>
  <c r="H1710" i="1"/>
  <c r="AY1709" i="1"/>
  <c r="AZ1709" i="1" s="1"/>
  <c r="AV1709" i="1"/>
  <c r="AW1709" i="1" s="1"/>
  <c r="AU1709" i="1"/>
  <c r="AT1709" i="1"/>
  <c r="AP1709" i="1"/>
  <c r="AO1709" i="1"/>
  <c r="AN1709" i="1"/>
  <c r="AQ1709" i="1" s="1"/>
  <c r="AR1709" i="1" s="1"/>
  <c r="AS1709" i="1" s="1"/>
  <c r="AL1709" i="1"/>
  <c r="AG1709" i="1"/>
  <c r="Y1709" i="1"/>
  <c r="T1709" i="1"/>
  <c r="H1709" i="1"/>
  <c r="AZ1708" i="1"/>
  <c r="AY1708" i="1"/>
  <c r="AT1708" i="1"/>
  <c r="AP1708" i="1"/>
  <c r="AO1708" i="1"/>
  <c r="AU1708" i="1" s="1"/>
  <c r="AN1708" i="1"/>
  <c r="AQ1708" i="1" s="1"/>
  <c r="AR1708" i="1" s="1"/>
  <c r="AS1708" i="1" s="1"/>
  <c r="AL1708" i="1"/>
  <c r="AG1708" i="1"/>
  <c r="Y1708" i="1"/>
  <c r="T1708" i="1"/>
  <c r="H1708" i="1"/>
  <c r="AY1707" i="1"/>
  <c r="AZ1707" i="1" s="1"/>
  <c r="AT1707" i="1"/>
  <c r="AQ1707" i="1"/>
  <c r="AP1707" i="1"/>
  <c r="AO1707" i="1"/>
  <c r="AU1707" i="1" s="1"/>
  <c r="AV1707" i="1" s="1"/>
  <c r="AW1707" i="1" s="1"/>
  <c r="AN1707" i="1"/>
  <c r="AL1707" i="1"/>
  <c r="AG1707" i="1"/>
  <c r="Y1707" i="1"/>
  <c r="T1707" i="1"/>
  <c r="H1707" i="1"/>
  <c r="AY1706" i="1"/>
  <c r="AZ1706" i="1" s="1"/>
  <c r="AU1706" i="1"/>
  <c r="AV1706" i="1" s="1"/>
  <c r="AW1706" i="1" s="1"/>
  <c r="AT1706" i="1"/>
  <c r="AP1706" i="1"/>
  <c r="AO1706" i="1"/>
  <c r="AN1706" i="1"/>
  <c r="AQ1706" i="1" s="1"/>
  <c r="AR1706" i="1" s="1"/>
  <c r="AS1706" i="1" s="1"/>
  <c r="AL1706" i="1"/>
  <c r="AG1706" i="1"/>
  <c r="Y1706" i="1"/>
  <c r="T1706" i="1"/>
  <c r="H1706" i="1"/>
  <c r="AZ1705" i="1"/>
  <c r="AY1705" i="1"/>
  <c r="AT1705" i="1"/>
  <c r="AQ1705" i="1"/>
  <c r="AR1705" i="1" s="1"/>
  <c r="AS1705" i="1" s="1"/>
  <c r="AP1705" i="1"/>
  <c r="AO1705" i="1"/>
  <c r="AU1705" i="1" s="1"/>
  <c r="AV1705" i="1" s="1"/>
  <c r="AW1705" i="1" s="1"/>
  <c r="AN1705" i="1"/>
  <c r="AL1705" i="1"/>
  <c r="AG1705" i="1"/>
  <c r="Y1705" i="1"/>
  <c r="T1705" i="1"/>
  <c r="H1705" i="1"/>
  <c r="AY1704" i="1"/>
  <c r="AZ1704" i="1" s="1"/>
  <c r="AT1704" i="1"/>
  <c r="AP1704" i="1"/>
  <c r="AO1704" i="1"/>
  <c r="AU1704" i="1" s="1"/>
  <c r="AV1704" i="1" s="1"/>
  <c r="AW1704" i="1" s="1"/>
  <c r="AN1704" i="1"/>
  <c r="AQ1704" i="1" s="1"/>
  <c r="AR1704" i="1" s="1"/>
  <c r="AS1704" i="1" s="1"/>
  <c r="AL1704" i="1"/>
  <c r="AG1704" i="1"/>
  <c r="Y1704" i="1"/>
  <c r="T1704" i="1"/>
  <c r="H1704" i="1"/>
  <c r="AY1703" i="1"/>
  <c r="AZ1703" i="1" s="1"/>
  <c r="AT1703" i="1"/>
  <c r="AR1703" i="1"/>
  <c r="AS1703" i="1" s="1"/>
  <c r="AP1703" i="1"/>
  <c r="AO1703" i="1"/>
  <c r="AU1703" i="1" s="1"/>
  <c r="AV1703" i="1" s="1"/>
  <c r="AW1703" i="1" s="1"/>
  <c r="AN1703" i="1"/>
  <c r="AQ1703" i="1" s="1"/>
  <c r="AL1703" i="1"/>
  <c r="AG1703" i="1"/>
  <c r="Y1703" i="1"/>
  <c r="T1703" i="1"/>
  <c r="H1703" i="1"/>
  <c r="AY1702" i="1"/>
  <c r="AZ1702" i="1" s="1"/>
  <c r="AT1702" i="1"/>
  <c r="AQ1702" i="1"/>
  <c r="AR1702" i="1" s="1"/>
  <c r="AS1702" i="1" s="1"/>
  <c r="AP1702" i="1"/>
  <c r="AO1702" i="1"/>
  <c r="AU1702" i="1" s="1"/>
  <c r="AV1702" i="1" s="1"/>
  <c r="AW1702" i="1" s="1"/>
  <c r="AN1702" i="1"/>
  <c r="AL1702" i="1"/>
  <c r="AG1702" i="1"/>
  <c r="Y1702" i="1"/>
  <c r="T1702" i="1"/>
  <c r="H1702" i="1"/>
  <c r="AY1701" i="1"/>
  <c r="AZ1701" i="1" s="1"/>
  <c r="AT1701" i="1"/>
  <c r="AR1701" i="1"/>
  <c r="AS1701" i="1" s="1"/>
  <c r="AP1701" i="1"/>
  <c r="AO1701" i="1"/>
  <c r="AU1701" i="1" s="1"/>
  <c r="AV1701" i="1" s="1"/>
  <c r="AW1701" i="1" s="1"/>
  <c r="AN1701" i="1"/>
  <c r="AQ1701" i="1" s="1"/>
  <c r="AL1701" i="1"/>
  <c r="AG1701" i="1"/>
  <c r="Y1701" i="1"/>
  <c r="T1701" i="1"/>
  <c r="H1701" i="1"/>
  <c r="AZ1700" i="1"/>
  <c r="AY1700" i="1"/>
  <c r="AT1700" i="1"/>
  <c r="AP1700" i="1"/>
  <c r="AO1700" i="1"/>
  <c r="AU1700" i="1" s="1"/>
  <c r="AN1700" i="1"/>
  <c r="AQ1700" i="1" s="1"/>
  <c r="AR1700" i="1" s="1"/>
  <c r="AS1700" i="1" s="1"/>
  <c r="AL1700" i="1"/>
  <c r="AG1700" i="1"/>
  <c r="Y1700" i="1"/>
  <c r="T1700" i="1"/>
  <c r="H1700" i="1"/>
  <c r="AZ1699" i="1"/>
  <c r="AY1699" i="1"/>
  <c r="AT1699" i="1"/>
  <c r="AS1699" i="1"/>
  <c r="AP1699" i="1"/>
  <c r="AR1699" i="1" s="1"/>
  <c r="AO1699" i="1"/>
  <c r="AU1699" i="1" s="1"/>
  <c r="AV1699" i="1" s="1"/>
  <c r="AW1699" i="1" s="1"/>
  <c r="AN1699" i="1"/>
  <c r="AQ1699" i="1" s="1"/>
  <c r="AL1699" i="1"/>
  <c r="AG1699" i="1"/>
  <c r="Y1699" i="1"/>
  <c r="T1699" i="1"/>
  <c r="H1699" i="1"/>
  <c r="AZ1698" i="1"/>
  <c r="AY1698" i="1"/>
  <c r="AT1698" i="1"/>
  <c r="AP1698" i="1"/>
  <c r="AO1698" i="1"/>
  <c r="AU1698" i="1" s="1"/>
  <c r="AN1698" i="1"/>
  <c r="AQ1698" i="1" s="1"/>
  <c r="AL1698" i="1"/>
  <c r="AG1698" i="1"/>
  <c r="Y1698" i="1"/>
  <c r="T1698" i="1"/>
  <c r="H1698" i="1"/>
  <c r="AY1697" i="1"/>
  <c r="AZ1697" i="1" s="1"/>
  <c r="AT1697" i="1"/>
  <c r="AQ1697" i="1"/>
  <c r="AR1697" i="1" s="1"/>
  <c r="AS1697" i="1" s="1"/>
  <c r="AP1697" i="1"/>
  <c r="AO1697" i="1"/>
  <c r="AU1697" i="1" s="1"/>
  <c r="AV1697" i="1" s="1"/>
  <c r="AW1697" i="1" s="1"/>
  <c r="AN1697" i="1"/>
  <c r="AL1697" i="1"/>
  <c r="AG1697" i="1"/>
  <c r="Y1697" i="1"/>
  <c r="T1697" i="1"/>
  <c r="H1697" i="1"/>
  <c r="AM1691" i="1"/>
  <c r="AK1691" i="1"/>
  <c r="AJ1691" i="1"/>
  <c r="AI1691" i="1"/>
  <c r="AH1691" i="1"/>
  <c r="AF1691" i="1"/>
  <c r="AE1691" i="1"/>
  <c r="AD1691" i="1"/>
  <c r="AC1691" i="1"/>
  <c r="AB1691" i="1"/>
  <c r="AA1691" i="1"/>
  <c r="Z1691" i="1"/>
  <c r="X1691" i="1"/>
  <c r="W1691" i="1"/>
  <c r="V1691" i="1"/>
  <c r="U1691" i="1"/>
  <c r="S1691" i="1"/>
  <c r="R1691" i="1"/>
  <c r="Q1691" i="1"/>
  <c r="P1691" i="1"/>
  <c r="O1691" i="1"/>
  <c r="N1691" i="1"/>
  <c r="M1691" i="1"/>
  <c r="L1691" i="1"/>
  <c r="AM1688" i="1"/>
  <c r="AK1688" i="1"/>
  <c r="AJ1688" i="1"/>
  <c r="AI1688" i="1"/>
  <c r="AH1688" i="1"/>
  <c r="AF1688" i="1"/>
  <c r="AE1688" i="1"/>
  <c r="AD1688" i="1"/>
  <c r="AC1688" i="1"/>
  <c r="AB1688" i="1"/>
  <c r="AA1688" i="1"/>
  <c r="Z1688" i="1"/>
  <c r="X1688" i="1"/>
  <c r="W1688" i="1"/>
  <c r="V1688" i="1"/>
  <c r="U1688" i="1"/>
  <c r="S1688" i="1"/>
  <c r="R1688" i="1"/>
  <c r="Q1688" i="1"/>
  <c r="P1688" i="1"/>
  <c r="O1688" i="1"/>
  <c r="N1688" i="1"/>
  <c r="M1688" i="1"/>
  <c r="L1688" i="1"/>
  <c r="AJ1686" i="1"/>
  <c r="V1686" i="1"/>
  <c r="R1686" i="1"/>
  <c r="AM1685" i="1"/>
  <c r="AK1685" i="1"/>
  <c r="AJ1685" i="1"/>
  <c r="AI1685" i="1"/>
  <c r="AH1685" i="1"/>
  <c r="AF1685" i="1"/>
  <c r="AE1685" i="1"/>
  <c r="AD1685" i="1"/>
  <c r="AC1685" i="1"/>
  <c r="AC1686" i="1" s="1"/>
  <c r="AB1685" i="1"/>
  <c r="AA1685" i="1"/>
  <c r="Z1685" i="1"/>
  <c r="X1685" i="1"/>
  <c r="W1685" i="1"/>
  <c r="V1685" i="1"/>
  <c r="U1685" i="1"/>
  <c r="S1685" i="1"/>
  <c r="R1685" i="1"/>
  <c r="Q1685" i="1"/>
  <c r="P1685" i="1"/>
  <c r="O1685" i="1"/>
  <c r="N1685" i="1"/>
  <c r="M1685" i="1"/>
  <c r="L1685" i="1"/>
  <c r="AY1684" i="1"/>
  <c r="AZ1684" i="1" s="1"/>
  <c r="AT1684" i="1"/>
  <c r="AP1684" i="1"/>
  <c r="AO1684" i="1"/>
  <c r="AU1684" i="1" s="1"/>
  <c r="AN1684" i="1"/>
  <c r="AQ1684" i="1" s="1"/>
  <c r="AR1684" i="1" s="1"/>
  <c r="AS1684" i="1" s="1"/>
  <c r="AL1684" i="1"/>
  <c r="AG1684" i="1"/>
  <c r="Y1684" i="1"/>
  <c r="T1684" i="1"/>
  <c r="H1684" i="1"/>
  <c r="AY1683" i="1"/>
  <c r="AZ1683" i="1" s="1"/>
  <c r="AT1683" i="1"/>
  <c r="AQ1683" i="1"/>
  <c r="AR1683" i="1" s="1"/>
  <c r="AS1683" i="1" s="1"/>
  <c r="AP1683" i="1"/>
  <c r="AO1683" i="1"/>
  <c r="AU1683" i="1" s="1"/>
  <c r="AN1683" i="1"/>
  <c r="AL1683" i="1"/>
  <c r="AG1683" i="1"/>
  <c r="Y1683" i="1"/>
  <c r="T1683" i="1"/>
  <c r="H1683" i="1"/>
  <c r="AY1682" i="1"/>
  <c r="AZ1682" i="1" s="1"/>
  <c r="AU1682" i="1"/>
  <c r="AT1682" i="1"/>
  <c r="AP1682" i="1"/>
  <c r="AO1682" i="1"/>
  <c r="AN1682" i="1"/>
  <c r="AQ1682" i="1" s="1"/>
  <c r="AR1682" i="1" s="1"/>
  <c r="AS1682" i="1" s="1"/>
  <c r="AL1682" i="1"/>
  <c r="AG1682" i="1"/>
  <c r="Y1682" i="1"/>
  <c r="T1682" i="1"/>
  <c r="H1682" i="1"/>
  <c r="AY1681" i="1"/>
  <c r="AZ1681" i="1" s="1"/>
  <c r="AU1681" i="1"/>
  <c r="AV1681" i="1" s="1"/>
  <c r="AW1681" i="1" s="1"/>
  <c r="AT1681" i="1"/>
  <c r="AP1681" i="1"/>
  <c r="AO1681" i="1"/>
  <c r="AN1681" i="1"/>
  <c r="AQ1681" i="1" s="1"/>
  <c r="AL1681" i="1"/>
  <c r="AG1681" i="1"/>
  <c r="Y1681" i="1"/>
  <c r="T1681" i="1"/>
  <c r="H1681" i="1"/>
  <c r="AY1680" i="1"/>
  <c r="AZ1680" i="1" s="1"/>
  <c r="AT1680" i="1"/>
  <c r="AP1680" i="1"/>
  <c r="AO1680" i="1"/>
  <c r="AU1680" i="1" s="1"/>
  <c r="AN1680" i="1"/>
  <c r="AQ1680" i="1" s="1"/>
  <c r="AR1680" i="1" s="1"/>
  <c r="AS1680" i="1" s="1"/>
  <c r="AL1680" i="1"/>
  <c r="AG1680" i="1"/>
  <c r="Y1680" i="1"/>
  <c r="T1680" i="1"/>
  <c r="H1680" i="1"/>
  <c r="AZ1679" i="1"/>
  <c r="AY1679" i="1"/>
  <c r="AT1679" i="1"/>
  <c r="AP1679" i="1"/>
  <c r="AO1679" i="1"/>
  <c r="AU1679" i="1" s="1"/>
  <c r="AV1679" i="1" s="1"/>
  <c r="AW1679" i="1" s="1"/>
  <c r="AN1679" i="1"/>
  <c r="AQ1679" i="1" s="1"/>
  <c r="AL1679" i="1"/>
  <c r="AG1679" i="1"/>
  <c r="Y1679" i="1"/>
  <c r="T1679" i="1"/>
  <c r="H1679" i="1"/>
  <c r="AY1678" i="1"/>
  <c r="AZ1678" i="1" s="1"/>
  <c r="AT1678" i="1"/>
  <c r="AP1678" i="1"/>
  <c r="AO1678" i="1"/>
  <c r="AU1678" i="1" s="1"/>
  <c r="AN1678" i="1"/>
  <c r="AQ1678" i="1" s="1"/>
  <c r="AR1678" i="1" s="1"/>
  <c r="AS1678" i="1" s="1"/>
  <c r="AL1678" i="1"/>
  <c r="AG1678" i="1"/>
  <c r="Y1678" i="1"/>
  <c r="T1678" i="1"/>
  <c r="H1678" i="1"/>
  <c r="AY1677" i="1"/>
  <c r="AZ1677" i="1" s="1"/>
  <c r="AT1677" i="1"/>
  <c r="AQ1677" i="1"/>
  <c r="AR1677" i="1" s="1"/>
  <c r="AS1677" i="1" s="1"/>
  <c r="AP1677" i="1"/>
  <c r="AO1677" i="1"/>
  <c r="AU1677" i="1" s="1"/>
  <c r="AN1677" i="1"/>
  <c r="AL1677" i="1"/>
  <c r="AG1677" i="1"/>
  <c r="Y1677" i="1"/>
  <c r="T1677" i="1"/>
  <c r="H1677" i="1"/>
  <c r="AZ1676" i="1"/>
  <c r="AY1676" i="1"/>
  <c r="AT1676" i="1"/>
  <c r="AP1676" i="1"/>
  <c r="AO1676" i="1"/>
  <c r="AU1676" i="1" s="1"/>
  <c r="AN1676" i="1"/>
  <c r="AQ1676" i="1" s="1"/>
  <c r="AR1676" i="1" s="1"/>
  <c r="AS1676" i="1" s="1"/>
  <c r="AL1676" i="1"/>
  <c r="AG1676" i="1"/>
  <c r="Y1676" i="1"/>
  <c r="T1676" i="1"/>
  <c r="H1676" i="1"/>
  <c r="AY1675" i="1"/>
  <c r="AZ1675" i="1" s="1"/>
  <c r="AT1675" i="1"/>
  <c r="AP1675" i="1"/>
  <c r="AO1675" i="1"/>
  <c r="AU1675" i="1" s="1"/>
  <c r="AN1675" i="1"/>
  <c r="AQ1675" i="1" s="1"/>
  <c r="AR1675" i="1" s="1"/>
  <c r="AS1675" i="1" s="1"/>
  <c r="AL1675" i="1"/>
  <c r="AG1675" i="1"/>
  <c r="Y1675" i="1"/>
  <c r="T1675" i="1"/>
  <c r="H1675" i="1"/>
  <c r="AY1674" i="1"/>
  <c r="AZ1674" i="1" s="1"/>
  <c r="AT1674" i="1"/>
  <c r="AP1674" i="1"/>
  <c r="AO1674" i="1"/>
  <c r="AN1674" i="1"/>
  <c r="AL1674" i="1"/>
  <c r="AG1674" i="1"/>
  <c r="Y1674" i="1"/>
  <c r="T1674" i="1"/>
  <c r="H1674" i="1"/>
  <c r="AY1673" i="1"/>
  <c r="AZ1673" i="1" s="1"/>
  <c r="AU1673" i="1"/>
  <c r="AV1673" i="1" s="1"/>
  <c r="AW1673" i="1" s="1"/>
  <c r="AT1673" i="1"/>
  <c r="AQ1673" i="1"/>
  <c r="AP1673" i="1"/>
  <c r="AO1673" i="1"/>
  <c r="AN1673" i="1"/>
  <c r="AL1673" i="1"/>
  <c r="AG1673" i="1"/>
  <c r="Y1673" i="1"/>
  <c r="T1673" i="1"/>
  <c r="H1673" i="1"/>
  <c r="AY1672" i="1"/>
  <c r="AZ1672" i="1" s="1"/>
  <c r="AT1672" i="1"/>
  <c r="AV1672" i="1" s="1"/>
  <c r="AW1672" i="1" s="1"/>
  <c r="AR1672" i="1"/>
  <c r="AS1672" i="1" s="1"/>
  <c r="AP1672" i="1"/>
  <c r="AO1672" i="1"/>
  <c r="AU1672" i="1" s="1"/>
  <c r="AN1672" i="1"/>
  <c r="AQ1672" i="1" s="1"/>
  <c r="AL1672" i="1"/>
  <c r="AG1672" i="1"/>
  <c r="Y1672" i="1"/>
  <c r="T1672" i="1"/>
  <c r="H1672" i="1"/>
  <c r="AY1671" i="1"/>
  <c r="AZ1671" i="1" s="1"/>
  <c r="AT1671" i="1"/>
  <c r="AS1671" i="1"/>
  <c r="AQ1671" i="1"/>
  <c r="AR1671" i="1" s="1"/>
  <c r="AP1671" i="1"/>
  <c r="AO1671" i="1"/>
  <c r="AU1671" i="1" s="1"/>
  <c r="AV1671" i="1" s="1"/>
  <c r="AW1671" i="1" s="1"/>
  <c r="AN1671" i="1"/>
  <c r="AL1671" i="1"/>
  <c r="AG1671" i="1"/>
  <c r="Y1671" i="1"/>
  <c r="T1671" i="1"/>
  <c r="H1671" i="1"/>
  <c r="AZ1670" i="1"/>
  <c r="AY1670" i="1"/>
  <c r="AT1670" i="1"/>
  <c r="AP1670" i="1"/>
  <c r="AO1670" i="1"/>
  <c r="AU1670" i="1" s="1"/>
  <c r="AV1670" i="1" s="1"/>
  <c r="AW1670" i="1" s="1"/>
  <c r="AN1670" i="1"/>
  <c r="AQ1670" i="1" s="1"/>
  <c r="AL1670" i="1"/>
  <c r="AG1670" i="1"/>
  <c r="Y1670" i="1"/>
  <c r="T1670" i="1"/>
  <c r="H1670" i="1"/>
  <c r="AZ1669" i="1"/>
  <c r="AY1669" i="1"/>
  <c r="AU1669" i="1"/>
  <c r="AT1669" i="1"/>
  <c r="AQ1669" i="1"/>
  <c r="AP1669" i="1"/>
  <c r="AO1669" i="1"/>
  <c r="AN1669" i="1"/>
  <c r="AL1669" i="1"/>
  <c r="AG1669" i="1"/>
  <c r="Y1669" i="1"/>
  <c r="T1669" i="1"/>
  <c r="H1669" i="1"/>
  <c r="AY1668" i="1"/>
  <c r="AZ1668" i="1" s="1"/>
  <c r="AU1668" i="1"/>
  <c r="AT1668" i="1"/>
  <c r="AV1668" i="1" s="1"/>
  <c r="AW1668" i="1" s="1"/>
  <c r="AQ1668" i="1"/>
  <c r="AP1668" i="1"/>
  <c r="AO1668" i="1"/>
  <c r="AN1668" i="1"/>
  <c r="AL1668" i="1"/>
  <c r="AG1668" i="1"/>
  <c r="Y1668" i="1"/>
  <c r="T1668" i="1"/>
  <c r="H1668" i="1"/>
  <c r="AZ1667" i="1"/>
  <c r="AY1667" i="1"/>
  <c r="AV1667" i="1"/>
  <c r="AT1667" i="1"/>
  <c r="AQ1667" i="1"/>
  <c r="AP1667" i="1"/>
  <c r="AO1667" i="1"/>
  <c r="AU1667" i="1" s="1"/>
  <c r="AN1667" i="1"/>
  <c r="AL1667" i="1"/>
  <c r="AG1667" i="1"/>
  <c r="Y1667" i="1"/>
  <c r="T1667" i="1"/>
  <c r="H1667" i="1"/>
  <c r="AM1663" i="1"/>
  <c r="AM1686" i="1" s="1"/>
  <c r="AK1663" i="1"/>
  <c r="AJ1663" i="1"/>
  <c r="AI1663" i="1"/>
  <c r="AH1663" i="1"/>
  <c r="AF1663" i="1"/>
  <c r="AF1686" i="1" s="1"/>
  <c r="AE1663" i="1"/>
  <c r="AD1663" i="1"/>
  <c r="AD1686" i="1" s="1"/>
  <c r="AC1663" i="1"/>
  <c r="AB1663" i="1"/>
  <c r="AA1663" i="1"/>
  <c r="AA1686" i="1" s="1"/>
  <c r="Z1663" i="1"/>
  <c r="Z1686" i="1" s="1"/>
  <c r="X1663" i="1"/>
  <c r="X1686" i="1" s="1"/>
  <c r="W1663" i="1"/>
  <c r="V1663" i="1"/>
  <c r="U1663" i="1"/>
  <c r="S1663" i="1"/>
  <c r="R1663" i="1"/>
  <c r="Q1663" i="1"/>
  <c r="P1663" i="1"/>
  <c r="P1686" i="1" s="1"/>
  <c r="O1663" i="1"/>
  <c r="O1686" i="1" s="1"/>
  <c r="N1663" i="1"/>
  <c r="M1663" i="1"/>
  <c r="M1686" i="1" s="1"/>
  <c r="L1663" i="1"/>
  <c r="L1686" i="1" s="1"/>
  <c r="AY1662" i="1"/>
  <c r="AZ1662" i="1" s="1"/>
  <c r="AT1662" i="1"/>
  <c r="AR1662" i="1"/>
  <c r="AS1662" i="1" s="1"/>
  <c r="AP1662" i="1"/>
  <c r="AO1662" i="1"/>
  <c r="AU1662" i="1" s="1"/>
  <c r="AN1662" i="1"/>
  <c r="AQ1662" i="1" s="1"/>
  <c r="AL1662" i="1"/>
  <c r="AG1662" i="1"/>
  <c r="Y1662" i="1"/>
  <c r="T1662" i="1"/>
  <c r="H1662" i="1"/>
  <c r="AY1661" i="1"/>
  <c r="AZ1661" i="1" s="1"/>
  <c r="AU1661" i="1"/>
  <c r="AT1661" i="1"/>
  <c r="AP1661" i="1"/>
  <c r="AO1661" i="1"/>
  <c r="AN1661" i="1"/>
  <c r="AQ1661" i="1" s="1"/>
  <c r="AR1661" i="1" s="1"/>
  <c r="AS1661" i="1" s="1"/>
  <c r="AL1661" i="1"/>
  <c r="AG1661" i="1"/>
  <c r="Y1661" i="1"/>
  <c r="T1661" i="1"/>
  <c r="H1661" i="1"/>
  <c r="AY1660" i="1"/>
  <c r="AZ1660" i="1" s="1"/>
  <c r="AT1660" i="1"/>
  <c r="AP1660" i="1"/>
  <c r="AO1660" i="1"/>
  <c r="AU1660" i="1" s="1"/>
  <c r="AN1660" i="1"/>
  <c r="AQ1660" i="1" s="1"/>
  <c r="AR1660" i="1" s="1"/>
  <c r="AS1660" i="1" s="1"/>
  <c r="AL1660" i="1"/>
  <c r="AG1660" i="1"/>
  <c r="Y1660" i="1"/>
  <c r="T1660" i="1"/>
  <c r="H1660" i="1"/>
  <c r="AY1659" i="1"/>
  <c r="AZ1659" i="1" s="1"/>
  <c r="AT1659" i="1"/>
  <c r="AQ1659" i="1"/>
  <c r="AR1659" i="1" s="1"/>
  <c r="AP1659" i="1"/>
  <c r="AO1659" i="1"/>
  <c r="AU1659" i="1" s="1"/>
  <c r="AV1659" i="1" s="1"/>
  <c r="AW1659" i="1" s="1"/>
  <c r="AN1659" i="1"/>
  <c r="AL1659" i="1"/>
  <c r="AG1659" i="1"/>
  <c r="Y1659" i="1"/>
  <c r="T1659" i="1"/>
  <c r="H1659" i="1"/>
  <c r="AY1658" i="1"/>
  <c r="AZ1658" i="1" s="1"/>
  <c r="AT1658" i="1"/>
  <c r="AR1658" i="1"/>
  <c r="AS1658" i="1" s="1"/>
  <c r="AP1658" i="1"/>
  <c r="AO1658" i="1"/>
  <c r="AN1658" i="1"/>
  <c r="AQ1658" i="1" s="1"/>
  <c r="AL1658" i="1"/>
  <c r="AG1658" i="1"/>
  <c r="Y1658" i="1"/>
  <c r="T1658" i="1"/>
  <c r="H1658" i="1"/>
  <c r="AM1652" i="1"/>
  <c r="AK1652" i="1"/>
  <c r="AJ1652" i="1"/>
  <c r="AI1652" i="1"/>
  <c r="AH1652" i="1"/>
  <c r="AF1652" i="1"/>
  <c r="AE1652" i="1"/>
  <c r="AD1652" i="1"/>
  <c r="AC1652" i="1"/>
  <c r="AB1652" i="1"/>
  <c r="AA1652" i="1"/>
  <c r="Z1652" i="1"/>
  <c r="X1652" i="1"/>
  <c r="W1652" i="1"/>
  <c r="V1652" i="1"/>
  <c r="U1652" i="1"/>
  <c r="S1652" i="1"/>
  <c r="R1652" i="1"/>
  <c r="Q1652" i="1"/>
  <c r="P1652" i="1"/>
  <c r="O1652" i="1"/>
  <c r="N1652" i="1"/>
  <c r="M1652" i="1"/>
  <c r="L1652" i="1"/>
  <c r="AM1649" i="1"/>
  <c r="AK1649" i="1"/>
  <c r="AJ1649" i="1"/>
  <c r="AI1649" i="1"/>
  <c r="AH1649" i="1"/>
  <c r="AF1649" i="1"/>
  <c r="AE1649" i="1"/>
  <c r="AE2346" i="1" s="1"/>
  <c r="AD1649" i="1"/>
  <c r="AC1649" i="1"/>
  <c r="AC2346" i="1" s="1"/>
  <c r="AB1649" i="1"/>
  <c r="AA1649" i="1"/>
  <c r="AA2346" i="1" s="1"/>
  <c r="Z1649" i="1"/>
  <c r="X1649" i="1"/>
  <c r="W1649" i="1"/>
  <c r="V1649" i="1"/>
  <c r="U1649" i="1"/>
  <c r="S1649" i="1"/>
  <c r="R1649" i="1"/>
  <c r="Q1649" i="1"/>
  <c r="Q2346" i="1" s="1"/>
  <c r="P1649" i="1"/>
  <c r="O1649" i="1"/>
  <c r="O2346" i="1" s="1"/>
  <c r="N1649" i="1"/>
  <c r="M1649" i="1"/>
  <c r="M2346" i="1" s="1"/>
  <c r="L1649" i="1"/>
  <c r="AC1647" i="1"/>
  <c r="Z1647" i="1"/>
  <c r="O1647" i="1"/>
  <c r="AM1646" i="1"/>
  <c r="AK1646" i="1"/>
  <c r="AJ1646" i="1"/>
  <c r="AI1646" i="1"/>
  <c r="AH1646" i="1"/>
  <c r="AF1646" i="1"/>
  <c r="AE1646" i="1"/>
  <c r="AD1646" i="1"/>
  <c r="AC1646" i="1"/>
  <c r="AB1646" i="1"/>
  <c r="AA1646" i="1"/>
  <c r="Z1646" i="1"/>
  <c r="X1646" i="1"/>
  <c r="X1647" i="1" s="1"/>
  <c r="W1646" i="1"/>
  <c r="V1646" i="1"/>
  <c r="U1646" i="1"/>
  <c r="S1646" i="1"/>
  <c r="R1646" i="1"/>
  <c r="Q1646" i="1"/>
  <c r="P1646" i="1"/>
  <c r="O1646" i="1"/>
  <c r="N1646" i="1"/>
  <c r="M1646" i="1"/>
  <c r="L1646" i="1"/>
  <c r="L1647" i="1" s="1"/>
  <c r="AY1645" i="1"/>
  <c r="AZ1645" i="1" s="1"/>
  <c r="AT1645" i="1"/>
  <c r="AS1645" i="1"/>
  <c r="AR1645" i="1"/>
  <c r="AP1645" i="1"/>
  <c r="AO1645" i="1"/>
  <c r="AU1645" i="1" s="1"/>
  <c r="AV1645" i="1" s="1"/>
  <c r="AW1645" i="1" s="1"/>
  <c r="AN1645" i="1"/>
  <c r="AQ1645" i="1" s="1"/>
  <c r="AL1645" i="1"/>
  <c r="AG1645" i="1"/>
  <c r="Y1645" i="1"/>
  <c r="T1645" i="1"/>
  <c r="H1645" i="1"/>
  <c r="AY1644" i="1"/>
  <c r="AZ1644" i="1" s="1"/>
  <c r="AT1644" i="1"/>
  <c r="AQ1644" i="1"/>
  <c r="AR1644" i="1" s="1"/>
  <c r="AS1644" i="1" s="1"/>
  <c r="AP1644" i="1"/>
  <c r="AO1644" i="1"/>
  <c r="AU1644" i="1" s="1"/>
  <c r="AV1644" i="1" s="1"/>
  <c r="AW1644" i="1" s="1"/>
  <c r="AN1644" i="1"/>
  <c r="AL1644" i="1"/>
  <c r="AG1644" i="1"/>
  <c r="Y1644" i="1"/>
  <c r="T1644" i="1"/>
  <c r="H1644" i="1"/>
  <c r="AY1643" i="1"/>
  <c r="AZ1643" i="1" s="1"/>
  <c r="AU1643" i="1"/>
  <c r="AT1643" i="1"/>
  <c r="AQ1643" i="1"/>
  <c r="AP1643" i="1"/>
  <c r="AO1643" i="1"/>
  <c r="AN1643" i="1"/>
  <c r="AL1643" i="1"/>
  <c r="AG1643" i="1"/>
  <c r="Y1643" i="1"/>
  <c r="T1643" i="1"/>
  <c r="H1643" i="1"/>
  <c r="AY1642" i="1"/>
  <c r="AZ1642" i="1" s="1"/>
  <c r="AU1642" i="1"/>
  <c r="AT1642" i="1"/>
  <c r="AP1642" i="1"/>
  <c r="AO1642" i="1"/>
  <c r="AN1642" i="1"/>
  <c r="AQ1642" i="1" s="1"/>
  <c r="AL1642" i="1"/>
  <c r="AG1642" i="1"/>
  <c r="Y1642" i="1"/>
  <c r="T1642" i="1"/>
  <c r="H1642" i="1"/>
  <c r="AY1641" i="1"/>
  <c r="AZ1641" i="1" s="1"/>
  <c r="AT1641" i="1"/>
  <c r="AP1641" i="1"/>
  <c r="AO1641" i="1"/>
  <c r="AU1641" i="1" s="1"/>
  <c r="AV1641" i="1" s="1"/>
  <c r="AW1641" i="1" s="1"/>
  <c r="AN1641" i="1"/>
  <c r="AQ1641" i="1" s="1"/>
  <c r="AL1641" i="1"/>
  <c r="AG1641" i="1"/>
  <c r="Y1641" i="1"/>
  <c r="T1641" i="1"/>
  <c r="H1641" i="1"/>
  <c r="AY1640" i="1"/>
  <c r="AZ1640" i="1" s="1"/>
  <c r="AT1640" i="1"/>
  <c r="AP1640" i="1"/>
  <c r="AO1640" i="1"/>
  <c r="AU1640" i="1" s="1"/>
  <c r="AV1640" i="1" s="1"/>
  <c r="AW1640" i="1" s="1"/>
  <c r="AN1640" i="1"/>
  <c r="AQ1640" i="1" s="1"/>
  <c r="AL1640" i="1"/>
  <c r="AG1640" i="1"/>
  <c r="Y1640" i="1"/>
  <c r="T1640" i="1"/>
  <c r="H1640" i="1"/>
  <c r="AY1639" i="1"/>
  <c r="AZ1639" i="1" s="1"/>
  <c r="AT1639" i="1"/>
  <c r="AP1639" i="1"/>
  <c r="AO1639" i="1"/>
  <c r="AU1639" i="1" s="1"/>
  <c r="AV1639" i="1" s="1"/>
  <c r="AW1639" i="1" s="1"/>
  <c r="AN1639" i="1"/>
  <c r="AQ1639" i="1" s="1"/>
  <c r="AR1639" i="1" s="1"/>
  <c r="AS1639" i="1" s="1"/>
  <c r="AL1639" i="1"/>
  <c r="AG1639" i="1"/>
  <c r="Y1639" i="1"/>
  <c r="T1639" i="1"/>
  <c r="H1639" i="1"/>
  <c r="AY1638" i="1"/>
  <c r="AZ1638" i="1" s="1"/>
  <c r="AT1638" i="1"/>
  <c r="AQ1638" i="1"/>
  <c r="AR1638" i="1" s="1"/>
  <c r="AS1638" i="1" s="1"/>
  <c r="AP1638" i="1"/>
  <c r="AO1638" i="1"/>
  <c r="AU1638" i="1" s="1"/>
  <c r="AN1638" i="1"/>
  <c r="AL1638" i="1"/>
  <c r="AG1638" i="1"/>
  <c r="Y1638" i="1"/>
  <c r="T1638" i="1"/>
  <c r="H1638" i="1"/>
  <c r="AZ1637" i="1"/>
  <c r="AY1637" i="1"/>
  <c r="AT1637" i="1"/>
  <c r="AQ1637" i="1"/>
  <c r="AP1637" i="1"/>
  <c r="AO1637" i="1"/>
  <c r="AU1637" i="1" s="1"/>
  <c r="AV1637" i="1" s="1"/>
  <c r="AW1637" i="1" s="1"/>
  <c r="AN1637" i="1"/>
  <c r="AL1637" i="1"/>
  <c r="AG1637" i="1"/>
  <c r="Y1637" i="1"/>
  <c r="T1637" i="1"/>
  <c r="H1637" i="1"/>
  <c r="AY1636" i="1"/>
  <c r="AZ1636" i="1" s="1"/>
  <c r="AT1636" i="1"/>
  <c r="AQ1636" i="1"/>
  <c r="AP1636" i="1"/>
  <c r="AR1636" i="1" s="1"/>
  <c r="AS1636" i="1" s="1"/>
  <c r="AO1636" i="1"/>
  <c r="AN1636" i="1"/>
  <c r="AL1636" i="1"/>
  <c r="AG1636" i="1"/>
  <c r="Y1636" i="1"/>
  <c r="T1636" i="1"/>
  <c r="H1636" i="1"/>
  <c r="AZ1635" i="1"/>
  <c r="AY1635" i="1"/>
  <c r="AT1635" i="1"/>
  <c r="AP1635" i="1"/>
  <c r="AO1635" i="1"/>
  <c r="AU1635" i="1" s="1"/>
  <c r="AN1635" i="1"/>
  <c r="AL1635" i="1"/>
  <c r="AG1635" i="1"/>
  <c r="Y1635" i="1"/>
  <c r="T1635" i="1"/>
  <c r="H1635" i="1"/>
  <c r="AZ1634" i="1"/>
  <c r="AY1634" i="1"/>
  <c r="AT1634" i="1"/>
  <c r="AP1634" i="1"/>
  <c r="AO1634" i="1"/>
  <c r="AU1634" i="1" s="1"/>
  <c r="AN1634" i="1"/>
  <c r="AL1634" i="1"/>
  <c r="AG1634" i="1"/>
  <c r="Y1634" i="1"/>
  <c r="T1634" i="1"/>
  <c r="H1634" i="1"/>
  <c r="AY1633" i="1"/>
  <c r="AZ1633" i="1" s="1"/>
  <c r="AT1633" i="1"/>
  <c r="AQ1633" i="1"/>
  <c r="AR1633" i="1" s="1"/>
  <c r="AS1633" i="1" s="1"/>
  <c r="AP1633" i="1"/>
  <c r="AO1633" i="1"/>
  <c r="AU1633" i="1" s="1"/>
  <c r="AV1633" i="1" s="1"/>
  <c r="AW1633" i="1" s="1"/>
  <c r="AN1633" i="1"/>
  <c r="AL1633" i="1"/>
  <c r="AG1633" i="1"/>
  <c r="Y1633" i="1"/>
  <c r="T1633" i="1"/>
  <c r="H1633" i="1"/>
  <c r="AY1632" i="1"/>
  <c r="AZ1632" i="1" s="1"/>
  <c r="AT1632" i="1"/>
  <c r="AP1632" i="1"/>
  <c r="AO1632" i="1"/>
  <c r="AU1632" i="1" s="1"/>
  <c r="AN1632" i="1"/>
  <c r="AQ1632" i="1" s="1"/>
  <c r="AL1632" i="1"/>
  <c r="AG1632" i="1"/>
  <c r="Y1632" i="1"/>
  <c r="T1632" i="1"/>
  <c r="H1632" i="1"/>
  <c r="AZ1631" i="1"/>
  <c r="AY1631" i="1"/>
  <c r="AT1631" i="1"/>
  <c r="AQ1631" i="1"/>
  <c r="AR1631" i="1" s="1"/>
  <c r="AS1631" i="1" s="1"/>
  <c r="AP1631" i="1"/>
  <c r="AO1631" i="1"/>
  <c r="AU1631" i="1" s="1"/>
  <c r="AV1631" i="1" s="1"/>
  <c r="AW1631" i="1" s="1"/>
  <c r="AN1631" i="1"/>
  <c r="AL1631" i="1"/>
  <c r="AG1631" i="1"/>
  <c r="Y1631" i="1"/>
  <c r="T1631" i="1"/>
  <c r="H1631" i="1"/>
  <c r="AM1627" i="1"/>
  <c r="AM1647" i="1" s="1"/>
  <c r="AK1627" i="1"/>
  <c r="AJ1627" i="1"/>
  <c r="AI1627" i="1"/>
  <c r="AH1627" i="1"/>
  <c r="AF1627" i="1"/>
  <c r="AF1647" i="1" s="1"/>
  <c r="AE1627" i="1"/>
  <c r="AD1627" i="1"/>
  <c r="AC1627" i="1"/>
  <c r="AB1627" i="1"/>
  <c r="AA1627" i="1"/>
  <c r="Z1627" i="1"/>
  <c r="X1627" i="1"/>
  <c r="W1627" i="1"/>
  <c r="V1627" i="1"/>
  <c r="U1627" i="1"/>
  <c r="S1627" i="1"/>
  <c r="R1627" i="1"/>
  <c r="R1647" i="1" s="1"/>
  <c r="Q1627" i="1"/>
  <c r="P1627" i="1"/>
  <c r="O1627" i="1"/>
  <c r="N1627" i="1"/>
  <c r="M1627" i="1"/>
  <c r="L1627" i="1"/>
  <c r="AY1626" i="1"/>
  <c r="AZ1626" i="1" s="1"/>
  <c r="AU1626" i="1"/>
  <c r="AV1626" i="1" s="1"/>
  <c r="AW1626" i="1" s="1"/>
  <c r="AT1626" i="1"/>
  <c r="AP1626" i="1"/>
  <c r="AO1626" i="1"/>
  <c r="AN1626" i="1"/>
  <c r="AQ1626" i="1" s="1"/>
  <c r="AR1626" i="1" s="1"/>
  <c r="AS1626" i="1" s="1"/>
  <c r="AL1626" i="1"/>
  <c r="AG1626" i="1"/>
  <c r="Y1626" i="1"/>
  <c r="T1626" i="1"/>
  <c r="H1626" i="1"/>
  <c r="AY1625" i="1"/>
  <c r="AZ1625" i="1" s="1"/>
  <c r="AT1625" i="1"/>
  <c r="AQ1625" i="1"/>
  <c r="AR1625" i="1" s="1"/>
  <c r="AS1625" i="1" s="1"/>
  <c r="AP1625" i="1"/>
  <c r="AO1625" i="1"/>
  <c r="AU1625" i="1" s="1"/>
  <c r="AV1625" i="1" s="1"/>
  <c r="AW1625" i="1" s="1"/>
  <c r="AN1625" i="1"/>
  <c r="AL1625" i="1"/>
  <c r="AG1625" i="1"/>
  <c r="Y1625" i="1"/>
  <c r="T1625" i="1"/>
  <c r="H1625" i="1"/>
  <c r="AY1624" i="1"/>
  <c r="AZ1624" i="1" s="1"/>
  <c r="AU1624" i="1"/>
  <c r="AT1624" i="1"/>
  <c r="AQ1624" i="1"/>
  <c r="AP1624" i="1"/>
  <c r="AR1624" i="1" s="1"/>
  <c r="AS1624" i="1" s="1"/>
  <c r="AO1624" i="1"/>
  <c r="AN1624" i="1"/>
  <c r="AL1624" i="1"/>
  <c r="AG1624" i="1"/>
  <c r="Y1624" i="1"/>
  <c r="T1624" i="1"/>
  <c r="H1624" i="1"/>
  <c r="AZ1623" i="1"/>
  <c r="AY1623" i="1"/>
  <c r="AT1623" i="1"/>
  <c r="AQ1623" i="1"/>
  <c r="AP1623" i="1"/>
  <c r="AO1623" i="1"/>
  <c r="AU1623" i="1" s="1"/>
  <c r="AN1623" i="1"/>
  <c r="AL1623" i="1"/>
  <c r="AG1623" i="1"/>
  <c r="Y1623" i="1"/>
  <c r="T1623" i="1"/>
  <c r="H1623" i="1"/>
  <c r="AY1622" i="1"/>
  <c r="AZ1622" i="1" s="1"/>
  <c r="AT1622" i="1"/>
  <c r="AP1622" i="1"/>
  <c r="AR1622" i="1" s="1"/>
  <c r="AS1622" i="1" s="1"/>
  <c r="AO1622" i="1"/>
  <c r="AU1622" i="1" s="1"/>
  <c r="AV1622" i="1" s="1"/>
  <c r="AW1622" i="1" s="1"/>
  <c r="AN1622" i="1"/>
  <c r="AQ1622" i="1" s="1"/>
  <c r="AL1622" i="1"/>
  <c r="AG1622" i="1"/>
  <c r="Y1622" i="1"/>
  <c r="T1622" i="1"/>
  <c r="H1622" i="1"/>
  <c r="AZ1621" i="1"/>
  <c r="AY1621" i="1"/>
  <c r="AU1621" i="1"/>
  <c r="AV1621" i="1" s="1"/>
  <c r="AW1621" i="1" s="1"/>
  <c r="AT1621" i="1"/>
  <c r="AP1621" i="1"/>
  <c r="AO1621" i="1"/>
  <c r="AN1621" i="1"/>
  <c r="AQ1621" i="1" s="1"/>
  <c r="AR1621" i="1" s="1"/>
  <c r="AS1621" i="1" s="1"/>
  <c r="AL1621" i="1"/>
  <c r="AG1621" i="1"/>
  <c r="Y1621" i="1"/>
  <c r="T1621" i="1"/>
  <c r="H1621" i="1"/>
  <c r="AY1620" i="1"/>
  <c r="AZ1620" i="1" s="1"/>
  <c r="AT1620" i="1"/>
  <c r="AP1620" i="1"/>
  <c r="AO1620" i="1"/>
  <c r="AU1620" i="1" s="1"/>
  <c r="AV1620" i="1" s="1"/>
  <c r="AW1620" i="1" s="1"/>
  <c r="AN1620" i="1"/>
  <c r="AQ1620" i="1" s="1"/>
  <c r="AL1620" i="1"/>
  <c r="AG1620" i="1"/>
  <c r="Y1620" i="1"/>
  <c r="T1620" i="1"/>
  <c r="H1620" i="1"/>
  <c r="AY1619" i="1"/>
  <c r="AZ1619" i="1" s="1"/>
  <c r="AT1619" i="1"/>
  <c r="AR1619" i="1"/>
  <c r="AS1619" i="1" s="1"/>
  <c r="AP1619" i="1"/>
  <c r="AO1619" i="1"/>
  <c r="AU1619" i="1" s="1"/>
  <c r="AN1619" i="1"/>
  <c r="AQ1619" i="1" s="1"/>
  <c r="AL1619" i="1"/>
  <c r="AG1619" i="1"/>
  <c r="Y1619" i="1"/>
  <c r="T1619" i="1"/>
  <c r="H1619" i="1"/>
  <c r="AY1618" i="1"/>
  <c r="AZ1618" i="1" s="1"/>
  <c r="AT1618" i="1"/>
  <c r="AQ1618" i="1"/>
  <c r="AP1618" i="1"/>
  <c r="AO1618" i="1"/>
  <c r="AN1618" i="1"/>
  <c r="AL1618" i="1"/>
  <c r="AG1618" i="1"/>
  <c r="Y1618" i="1"/>
  <c r="T1618" i="1"/>
  <c r="H1618" i="1"/>
  <c r="AZ1617" i="1"/>
  <c r="AY1617" i="1"/>
  <c r="AU1617" i="1"/>
  <c r="AV1617" i="1" s="1"/>
  <c r="AW1617" i="1" s="1"/>
  <c r="AT1617" i="1"/>
  <c r="AP1617" i="1"/>
  <c r="AO1617" i="1"/>
  <c r="AN1617" i="1"/>
  <c r="AQ1617" i="1" s="1"/>
  <c r="AL1617" i="1"/>
  <c r="AG1617" i="1"/>
  <c r="Y1617" i="1"/>
  <c r="T1617" i="1"/>
  <c r="H1617" i="1"/>
  <c r="AY1616" i="1"/>
  <c r="AZ1616" i="1" s="1"/>
  <c r="AT1616" i="1"/>
  <c r="AP1616" i="1"/>
  <c r="AO1616" i="1"/>
  <c r="AU1616" i="1" s="1"/>
  <c r="AV1616" i="1" s="1"/>
  <c r="AW1616" i="1" s="1"/>
  <c r="AN1616" i="1"/>
  <c r="AQ1616" i="1" s="1"/>
  <c r="AR1616" i="1" s="1"/>
  <c r="AS1616" i="1" s="1"/>
  <c r="AL1616" i="1"/>
  <c r="AG1616" i="1"/>
  <c r="Y1616" i="1"/>
  <c r="T1616" i="1"/>
  <c r="H1616" i="1"/>
  <c r="AY1615" i="1"/>
  <c r="AZ1615" i="1" s="1"/>
  <c r="AT1615" i="1"/>
  <c r="AP1615" i="1"/>
  <c r="AO1615" i="1"/>
  <c r="AU1615" i="1" s="1"/>
  <c r="AN1615" i="1"/>
  <c r="AQ1615" i="1" s="1"/>
  <c r="AR1615" i="1" s="1"/>
  <c r="AS1615" i="1" s="1"/>
  <c r="AL1615" i="1"/>
  <c r="AG1615" i="1"/>
  <c r="Y1615" i="1"/>
  <c r="T1615" i="1"/>
  <c r="H1615" i="1"/>
  <c r="AY1614" i="1"/>
  <c r="AZ1614" i="1" s="1"/>
  <c r="AT1614" i="1"/>
  <c r="AP1614" i="1"/>
  <c r="AO1614" i="1"/>
  <c r="AU1614" i="1" s="1"/>
  <c r="AV1614" i="1" s="1"/>
  <c r="AW1614" i="1" s="1"/>
  <c r="AN1614" i="1"/>
  <c r="AQ1614" i="1" s="1"/>
  <c r="AL1614" i="1"/>
  <c r="AG1614" i="1"/>
  <c r="Y1614" i="1"/>
  <c r="T1614" i="1"/>
  <c r="H1614" i="1"/>
  <c r="AY1613" i="1"/>
  <c r="AZ1613" i="1" s="1"/>
  <c r="AT1613" i="1"/>
  <c r="AQ1613" i="1"/>
  <c r="AR1613" i="1" s="1"/>
  <c r="AS1613" i="1" s="1"/>
  <c r="AP1613" i="1"/>
  <c r="AO1613" i="1"/>
  <c r="AU1613" i="1" s="1"/>
  <c r="AV1613" i="1" s="1"/>
  <c r="AW1613" i="1" s="1"/>
  <c r="AN1613" i="1"/>
  <c r="AL1613" i="1"/>
  <c r="AG1613" i="1"/>
  <c r="Y1613" i="1"/>
  <c r="T1613" i="1"/>
  <c r="H1613" i="1"/>
  <c r="AY1612" i="1"/>
  <c r="AZ1612" i="1" s="1"/>
  <c r="AT1612" i="1"/>
  <c r="AP1612" i="1"/>
  <c r="AO1612" i="1"/>
  <c r="AU1612" i="1" s="1"/>
  <c r="AV1612" i="1" s="1"/>
  <c r="AW1612" i="1" s="1"/>
  <c r="AN1612" i="1"/>
  <c r="AQ1612" i="1" s="1"/>
  <c r="AL1612" i="1"/>
  <c r="AG1612" i="1"/>
  <c r="Y1612" i="1"/>
  <c r="T1612" i="1"/>
  <c r="H1612" i="1"/>
  <c r="AZ1611" i="1"/>
  <c r="AY1611" i="1"/>
  <c r="AT1611" i="1"/>
  <c r="AP1611" i="1"/>
  <c r="AO1611" i="1"/>
  <c r="AU1611" i="1" s="1"/>
  <c r="AN1611" i="1"/>
  <c r="AQ1611" i="1" s="1"/>
  <c r="AL1611" i="1"/>
  <c r="AG1611" i="1"/>
  <c r="Y1611" i="1"/>
  <c r="T1611" i="1"/>
  <c r="H1611" i="1"/>
  <c r="AY1610" i="1"/>
  <c r="AZ1610" i="1" s="1"/>
  <c r="AU1610" i="1"/>
  <c r="AT1610" i="1"/>
  <c r="AP1610" i="1"/>
  <c r="AR1610" i="1" s="1"/>
  <c r="AS1610" i="1" s="1"/>
  <c r="AO1610" i="1"/>
  <c r="AN1610" i="1"/>
  <c r="AQ1610" i="1" s="1"/>
  <c r="AL1610" i="1"/>
  <c r="AG1610" i="1"/>
  <c r="Y1610" i="1"/>
  <c r="T1610" i="1"/>
  <c r="H1610" i="1"/>
  <c r="AM1604" i="1"/>
  <c r="AK1604" i="1"/>
  <c r="AJ1604" i="1"/>
  <c r="AI1604" i="1"/>
  <c r="AH1604" i="1"/>
  <c r="AF1604" i="1"/>
  <c r="AE1604" i="1"/>
  <c r="AE2349" i="1" s="1"/>
  <c r="AD1604" i="1"/>
  <c r="AD2349" i="1" s="1"/>
  <c r="AC1604" i="1"/>
  <c r="AB1604" i="1"/>
  <c r="AA1604" i="1"/>
  <c r="Z1604" i="1"/>
  <c r="X1604" i="1"/>
  <c r="W1604" i="1"/>
  <c r="V1604" i="1"/>
  <c r="U1604" i="1"/>
  <c r="S1604" i="1"/>
  <c r="R1604" i="1"/>
  <c r="Q1604" i="1"/>
  <c r="Q2349" i="1" s="1"/>
  <c r="P1604" i="1"/>
  <c r="P2349" i="1" s="1"/>
  <c r="O1604" i="1"/>
  <c r="N1604" i="1"/>
  <c r="M1604" i="1"/>
  <c r="L1604" i="1"/>
  <c r="AE1599" i="1"/>
  <c r="O1599" i="1"/>
  <c r="AM1598" i="1"/>
  <c r="AK1598" i="1"/>
  <c r="AJ1598" i="1"/>
  <c r="AI1598" i="1"/>
  <c r="AH1598" i="1"/>
  <c r="AF1598" i="1"/>
  <c r="AE1598" i="1"/>
  <c r="AD1598" i="1"/>
  <c r="AC1598" i="1"/>
  <c r="AB1598" i="1"/>
  <c r="AA1598" i="1"/>
  <c r="Z1598" i="1"/>
  <c r="X1598" i="1"/>
  <c r="W1598" i="1"/>
  <c r="V1598" i="1"/>
  <c r="U1598" i="1"/>
  <c r="S1598" i="1"/>
  <c r="R1598" i="1"/>
  <c r="Q1598" i="1"/>
  <c r="P1598" i="1"/>
  <c r="O1598" i="1"/>
  <c r="N1598" i="1"/>
  <c r="M1598" i="1"/>
  <c r="L1598" i="1"/>
  <c r="AY1597" i="1"/>
  <c r="AZ1597" i="1" s="1"/>
  <c r="AT1597" i="1"/>
  <c r="AP1597" i="1"/>
  <c r="AO1597" i="1"/>
  <c r="AU1597" i="1" s="1"/>
  <c r="AN1597" i="1"/>
  <c r="AQ1597" i="1" s="1"/>
  <c r="AR1597" i="1" s="1"/>
  <c r="AS1597" i="1" s="1"/>
  <c r="AL1597" i="1"/>
  <c r="AG1597" i="1"/>
  <c r="Y1597" i="1"/>
  <c r="T1597" i="1"/>
  <c r="H1597" i="1"/>
  <c r="AY1596" i="1"/>
  <c r="AZ1596" i="1" s="1"/>
  <c r="AU1596" i="1"/>
  <c r="AT1596" i="1"/>
  <c r="AV1596" i="1" s="1"/>
  <c r="AW1596" i="1" s="1"/>
  <c r="AP1596" i="1"/>
  <c r="AO1596" i="1"/>
  <c r="AN1596" i="1"/>
  <c r="AQ1596" i="1" s="1"/>
  <c r="AR1596" i="1" s="1"/>
  <c r="AS1596" i="1" s="1"/>
  <c r="AL1596" i="1"/>
  <c r="AG1596" i="1"/>
  <c r="Y1596" i="1"/>
  <c r="T1596" i="1"/>
  <c r="H1596" i="1"/>
  <c r="AY1595" i="1"/>
  <c r="AZ1595" i="1" s="1"/>
  <c r="AU1595" i="1"/>
  <c r="AT1595" i="1"/>
  <c r="AP1595" i="1"/>
  <c r="AO1595" i="1"/>
  <c r="AN1595" i="1"/>
  <c r="AQ1595" i="1" s="1"/>
  <c r="AR1595" i="1" s="1"/>
  <c r="AS1595" i="1" s="1"/>
  <c r="AL1595" i="1"/>
  <c r="AG1595" i="1"/>
  <c r="Y1595" i="1"/>
  <c r="T1595" i="1"/>
  <c r="H1595" i="1"/>
  <c r="AY1594" i="1"/>
  <c r="AZ1594" i="1" s="1"/>
  <c r="AU1594" i="1"/>
  <c r="AT1594" i="1"/>
  <c r="AP1594" i="1"/>
  <c r="AO1594" i="1"/>
  <c r="AN1594" i="1"/>
  <c r="AQ1594" i="1" s="1"/>
  <c r="AL1594" i="1"/>
  <c r="AG1594" i="1"/>
  <c r="Y1594" i="1"/>
  <c r="T1594" i="1"/>
  <c r="H1594" i="1"/>
  <c r="AZ1593" i="1"/>
  <c r="AY1593" i="1"/>
  <c r="AT1593" i="1"/>
  <c r="AQ1593" i="1"/>
  <c r="AP1593" i="1"/>
  <c r="AO1593" i="1"/>
  <c r="AU1593" i="1" s="1"/>
  <c r="AN1593" i="1"/>
  <c r="AL1593" i="1"/>
  <c r="AG1593" i="1"/>
  <c r="Y1593" i="1"/>
  <c r="T1593" i="1"/>
  <c r="H1593" i="1"/>
  <c r="AY1592" i="1"/>
  <c r="AZ1592" i="1" s="1"/>
  <c r="AT1592" i="1"/>
  <c r="AQ1592" i="1"/>
  <c r="AP1592" i="1"/>
  <c r="AR1592" i="1" s="1"/>
  <c r="AS1592" i="1" s="1"/>
  <c r="AO1592" i="1"/>
  <c r="AU1592" i="1" s="1"/>
  <c r="AV1592" i="1" s="1"/>
  <c r="AW1592" i="1" s="1"/>
  <c r="AN1592" i="1"/>
  <c r="AL1592" i="1"/>
  <c r="AG1592" i="1"/>
  <c r="Y1592" i="1"/>
  <c r="T1592" i="1"/>
  <c r="H1592" i="1"/>
  <c r="AZ1591" i="1"/>
  <c r="AY1591" i="1"/>
  <c r="AU1591" i="1"/>
  <c r="AV1591" i="1" s="1"/>
  <c r="AW1591" i="1" s="1"/>
  <c r="AT1591" i="1"/>
  <c r="AP1591" i="1"/>
  <c r="AO1591" i="1"/>
  <c r="AN1591" i="1"/>
  <c r="AQ1591" i="1" s="1"/>
  <c r="AL1591" i="1"/>
  <c r="AG1591" i="1"/>
  <c r="Y1591" i="1"/>
  <c r="T1591" i="1"/>
  <c r="H1591" i="1"/>
  <c r="AZ1590" i="1"/>
  <c r="AY1590" i="1"/>
  <c r="AT1590" i="1"/>
  <c r="AP1590" i="1"/>
  <c r="AR1590" i="1" s="1"/>
  <c r="AS1590" i="1" s="1"/>
  <c r="AO1590" i="1"/>
  <c r="AU1590" i="1" s="1"/>
  <c r="AN1590" i="1"/>
  <c r="AQ1590" i="1" s="1"/>
  <c r="AL1590" i="1"/>
  <c r="AG1590" i="1"/>
  <c r="Y1590" i="1"/>
  <c r="T1590" i="1"/>
  <c r="H1590" i="1"/>
  <c r="AY1589" i="1"/>
  <c r="AZ1589" i="1" s="1"/>
  <c r="AT1589" i="1"/>
  <c r="AR1589" i="1"/>
  <c r="AS1589" i="1" s="1"/>
  <c r="AQ1589" i="1"/>
  <c r="AP1589" i="1"/>
  <c r="AO1589" i="1"/>
  <c r="AU1589" i="1" s="1"/>
  <c r="AV1589" i="1" s="1"/>
  <c r="AW1589" i="1" s="1"/>
  <c r="AN1589" i="1"/>
  <c r="AL1589" i="1"/>
  <c r="AG1589" i="1"/>
  <c r="Y1589" i="1"/>
  <c r="T1589" i="1"/>
  <c r="H1589" i="1"/>
  <c r="AY1588" i="1"/>
  <c r="AZ1588" i="1" s="1"/>
  <c r="AT1588" i="1"/>
  <c r="AQ1588" i="1"/>
  <c r="AP1588" i="1"/>
  <c r="AO1588" i="1"/>
  <c r="AU1588" i="1" s="1"/>
  <c r="AN1588" i="1"/>
  <c r="AL1588" i="1"/>
  <c r="AG1588" i="1"/>
  <c r="Y1588" i="1"/>
  <c r="T1588" i="1"/>
  <c r="H1588" i="1"/>
  <c r="AY1587" i="1"/>
  <c r="AZ1587" i="1" s="1"/>
  <c r="AU1587" i="1"/>
  <c r="AV1587" i="1" s="1"/>
  <c r="AW1587" i="1" s="1"/>
  <c r="AT1587" i="1"/>
  <c r="AP1587" i="1"/>
  <c r="AO1587" i="1"/>
  <c r="AN1587" i="1"/>
  <c r="AQ1587" i="1" s="1"/>
  <c r="AL1587" i="1"/>
  <c r="AG1587" i="1"/>
  <c r="Y1587" i="1"/>
  <c r="T1587" i="1"/>
  <c r="H1587" i="1"/>
  <c r="AY1586" i="1"/>
  <c r="AZ1586" i="1" s="1"/>
  <c r="AU1586" i="1"/>
  <c r="AV1586" i="1" s="1"/>
  <c r="AW1586" i="1" s="1"/>
  <c r="AT1586" i="1"/>
  <c r="AP1586" i="1"/>
  <c r="AO1586" i="1"/>
  <c r="AN1586" i="1"/>
  <c r="AQ1586" i="1" s="1"/>
  <c r="AR1586" i="1" s="1"/>
  <c r="AS1586" i="1" s="1"/>
  <c r="AL1586" i="1"/>
  <c r="AG1586" i="1"/>
  <c r="Y1586" i="1"/>
  <c r="T1586" i="1"/>
  <c r="H1586" i="1"/>
  <c r="AY1585" i="1"/>
  <c r="AZ1585" i="1" s="1"/>
  <c r="AT1585" i="1"/>
  <c r="AP1585" i="1"/>
  <c r="AO1585" i="1"/>
  <c r="AU1585" i="1" s="1"/>
  <c r="AN1585" i="1"/>
  <c r="AQ1585" i="1" s="1"/>
  <c r="AR1585" i="1" s="1"/>
  <c r="AS1585" i="1" s="1"/>
  <c r="AL1585" i="1"/>
  <c r="AG1585" i="1"/>
  <c r="Y1585" i="1"/>
  <c r="T1585" i="1"/>
  <c r="H1585" i="1"/>
  <c r="AY1584" i="1"/>
  <c r="AZ1584" i="1" s="1"/>
  <c r="AU1584" i="1"/>
  <c r="AT1584" i="1"/>
  <c r="AV1584" i="1" s="1"/>
  <c r="AW1584" i="1" s="1"/>
  <c r="AP1584" i="1"/>
  <c r="AO1584" i="1"/>
  <c r="AN1584" i="1"/>
  <c r="AQ1584" i="1" s="1"/>
  <c r="AL1584" i="1"/>
  <c r="AG1584" i="1"/>
  <c r="Y1584" i="1"/>
  <c r="T1584" i="1"/>
  <c r="H1584" i="1"/>
  <c r="AY1583" i="1"/>
  <c r="AZ1583" i="1" s="1"/>
  <c r="AT1583" i="1"/>
  <c r="AQ1583" i="1"/>
  <c r="AP1583" i="1"/>
  <c r="AO1583" i="1"/>
  <c r="AN1583" i="1"/>
  <c r="AL1583" i="1"/>
  <c r="AG1583" i="1"/>
  <c r="Y1583" i="1"/>
  <c r="T1583" i="1"/>
  <c r="H1583" i="1"/>
  <c r="AY1582" i="1"/>
  <c r="AZ1582" i="1" s="1"/>
  <c r="AU1582" i="1"/>
  <c r="AT1582" i="1"/>
  <c r="AV1582" i="1" s="1"/>
  <c r="AW1582" i="1" s="1"/>
  <c r="AP1582" i="1"/>
  <c r="AO1582" i="1"/>
  <c r="AN1582" i="1"/>
  <c r="AQ1582" i="1" s="1"/>
  <c r="AR1582" i="1" s="1"/>
  <c r="AS1582" i="1" s="1"/>
  <c r="AL1582" i="1"/>
  <c r="AG1582" i="1"/>
  <c r="Y1582" i="1"/>
  <c r="T1582" i="1"/>
  <c r="H1582" i="1"/>
  <c r="AY1581" i="1"/>
  <c r="AZ1581" i="1" s="1"/>
  <c r="AT1581" i="1"/>
  <c r="AP1581" i="1"/>
  <c r="AO1581" i="1"/>
  <c r="AU1581" i="1" s="1"/>
  <c r="AN1581" i="1"/>
  <c r="AQ1581" i="1" s="1"/>
  <c r="AL1581" i="1"/>
  <c r="AG1581" i="1"/>
  <c r="Y1581" i="1"/>
  <c r="T1581" i="1"/>
  <c r="H1581" i="1"/>
  <c r="AY1580" i="1"/>
  <c r="AZ1580" i="1" s="1"/>
  <c r="AT1580" i="1"/>
  <c r="AQ1580" i="1"/>
  <c r="AP1580" i="1"/>
  <c r="AR1580" i="1" s="1"/>
  <c r="AS1580" i="1" s="1"/>
  <c r="AO1580" i="1"/>
  <c r="AU1580" i="1" s="1"/>
  <c r="AN1580" i="1"/>
  <c r="AL1580" i="1"/>
  <c r="AG1580" i="1"/>
  <c r="Y1580" i="1"/>
  <c r="T1580" i="1"/>
  <c r="H1580" i="1"/>
  <c r="AZ1579" i="1"/>
  <c r="AY1579" i="1"/>
  <c r="AU1579" i="1"/>
  <c r="AT1579" i="1"/>
  <c r="AP1579" i="1"/>
  <c r="AO1579" i="1"/>
  <c r="AN1579" i="1"/>
  <c r="AQ1579" i="1" s="1"/>
  <c r="AL1579" i="1"/>
  <c r="AG1579" i="1"/>
  <c r="Y1579" i="1"/>
  <c r="T1579" i="1"/>
  <c r="H1579" i="1"/>
  <c r="AZ1578" i="1"/>
  <c r="AY1578" i="1"/>
  <c r="AV1578" i="1"/>
  <c r="AT1578" i="1"/>
  <c r="AP1578" i="1"/>
  <c r="AP1604" i="1" s="1"/>
  <c r="AO1578" i="1"/>
  <c r="AU1578" i="1" s="1"/>
  <c r="AN1578" i="1"/>
  <c r="AL1578" i="1"/>
  <c r="AG1578" i="1"/>
  <c r="Y1578" i="1"/>
  <c r="T1578" i="1"/>
  <c r="H1578" i="1"/>
  <c r="AY1577" i="1"/>
  <c r="AZ1577" i="1" s="1"/>
  <c r="AT1577" i="1"/>
  <c r="AP1577" i="1"/>
  <c r="AO1577" i="1"/>
  <c r="AU1577" i="1" s="1"/>
  <c r="AN1577" i="1"/>
  <c r="AQ1577" i="1" s="1"/>
  <c r="AR1577" i="1" s="1"/>
  <c r="AS1577" i="1" s="1"/>
  <c r="AL1577" i="1"/>
  <c r="AG1577" i="1"/>
  <c r="Y1577" i="1"/>
  <c r="T1577" i="1"/>
  <c r="H1577" i="1"/>
  <c r="AY1576" i="1"/>
  <c r="AZ1576" i="1" s="1"/>
  <c r="AT1576" i="1"/>
  <c r="AQ1576" i="1"/>
  <c r="AP1576" i="1"/>
  <c r="AO1576" i="1"/>
  <c r="AU1576" i="1" s="1"/>
  <c r="AN1576" i="1"/>
  <c r="AL1576" i="1"/>
  <c r="AG1576" i="1"/>
  <c r="Y1576" i="1"/>
  <c r="T1576" i="1"/>
  <c r="H1576" i="1"/>
  <c r="AZ1575" i="1"/>
  <c r="AY1575" i="1"/>
  <c r="AU1575" i="1"/>
  <c r="AV1575" i="1" s="1"/>
  <c r="AW1575" i="1" s="1"/>
  <c r="AT1575" i="1"/>
  <c r="AP1575" i="1"/>
  <c r="AO1575" i="1"/>
  <c r="AN1575" i="1"/>
  <c r="AQ1575" i="1" s="1"/>
  <c r="AR1575" i="1" s="1"/>
  <c r="AS1575" i="1" s="1"/>
  <c r="AL1575" i="1"/>
  <c r="AG1575" i="1"/>
  <c r="Y1575" i="1"/>
  <c r="T1575" i="1"/>
  <c r="H1575" i="1"/>
  <c r="AM1571" i="1"/>
  <c r="AM1599" i="1" s="1"/>
  <c r="AK1571" i="1"/>
  <c r="AJ1571" i="1"/>
  <c r="AI1571" i="1"/>
  <c r="AI1599" i="1" s="1"/>
  <c r="AH1571" i="1"/>
  <c r="AH1599" i="1" s="1"/>
  <c r="AF1571" i="1"/>
  <c r="AF1599" i="1" s="1"/>
  <c r="AE1571" i="1"/>
  <c r="AD1571" i="1"/>
  <c r="AC1571" i="1"/>
  <c r="AB1571" i="1"/>
  <c r="AB1599" i="1" s="1"/>
  <c r="AA1571" i="1"/>
  <c r="AA1599" i="1" s="1"/>
  <c r="Z1571" i="1"/>
  <c r="Z1599" i="1" s="1"/>
  <c r="X1571" i="1"/>
  <c r="X1599" i="1" s="1"/>
  <c r="W1571" i="1"/>
  <c r="V1571" i="1"/>
  <c r="U1571" i="1"/>
  <c r="U1599" i="1" s="1"/>
  <c r="S1571" i="1"/>
  <c r="S1599" i="1" s="1"/>
  <c r="R1571" i="1"/>
  <c r="R1599" i="1" s="1"/>
  <c r="Q1571" i="1"/>
  <c r="Q1599" i="1" s="1"/>
  <c r="P1571" i="1"/>
  <c r="O1571" i="1"/>
  <c r="N1571" i="1"/>
  <c r="N1599" i="1" s="1"/>
  <c r="M1571" i="1"/>
  <c r="M1599" i="1" s="1"/>
  <c r="L1571" i="1"/>
  <c r="L1599" i="1" s="1"/>
  <c r="AY1570" i="1"/>
  <c r="AZ1570" i="1" s="1"/>
  <c r="AV1570" i="1"/>
  <c r="AW1570" i="1" s="1"/>
  <c r="AU1570" i="1"/>
  <c r="AT1570" i="1"/>
  <c r="AP1570" i="1"/>
  <c r="AO1570" i="1"/>
  <c r="AN1570" i="1"/>
  <c r="AQ1570" i="1" s="1"/>
  <c r="AL1570" i="1"/>
  <c r="AG1570" i="1"/>
  <c r="Y1570" i="1"/>
  <c r="T1570" i="1"/>
  <c r="H1570" i="1"/>
  <c r="AY1569" i="1"/>
  <c r="AZ1569" i="1" s="1"/>
  <c r="AT1569" i="1"/>
  <c r="AR1569" i="1"/>
  <c r="AS1569" i="1" s="1"/>
  <c r="AQ1569" i="1"/>
  <c r="AP1569" i="1"/>
  <c r="AO1569" i="1"/>
  <c r="AU1569" i="1" s="1"/>
  <c r="AV1569" i="1" s="1"/>
  <c r="AW1569" i="1" s="1"/>
  <c r="AN1569" i="1"/>
  <c r="AL1569" i="1"/>
  <c r="AG1569" i="1"/>
  <c r="Y1569" i="1"/>
  <c r="T1569" i="1"/>
  <c r="H1569" i="1"/>
  <c r="AY1568" i="1"/>
  <c r="AZ1568" i="1" s="1"/>
  <c r="AT1568" i="1"/>
  <c r="AQ1568" i="1"/>
  <c r="AP1568" i="1"/>
  <c r="AO1568" i="1"/>
  <c r="AU1568" i="1" s="1"/>
  <c r="AN1568" i="1"/>
  <c r="AL1568" i="1"/>
  <c r="AG1568" i="1"/>
  <c r="Y1568" i="1"/>
  <c r="T1568" i="1"/>
  <c r="H1568" i="1"/>
  <c r="AY1567" i="1"/>
  <c r="AZ1567" i="1" s="1"/>
  <c r="AT1567" i="1"/>
  <c r="AQ1567" i="1"/>
  <c r="AP1567" i="1"/>
  <c r="AO1567" i="1"/>
  <c r="AU1567" i="1" s="1"/>
  <c r="AN1567" i="1"/>
  <c r="AL1567" i="1"/>
  <c r="AG1567" i="1"/>
  <c r="Y1567" i="1"/>
  <c r="T1567" i="1"/>
  <c r="H1567" i="1"/>
  <c r="AY1566" i="1"/>
  <c r="AZ1566" i="1" s="1"/>
  <c r="AT1566" i="1"/>
  <c r="AQ1566" i="1"/>
  <c r="AP1566" i="1"/>
  <c r="AR1566" i="1" s="1"/>
  <c r="AS1566" i="1" s="1"/>
  <c r="AO1566" i="1"/>
  <c r="AU1566" i="1" s="1"/>
  <c r="AV1566" i="1" s="1"/>
  <c r="AW1566" i="1" s="1"/>
  <c r="AN1566" i="1"/>
  <c r="AL1566" i="1"/>
  <c r="AG1566" i="1"/>
  <c r="Y1566" i="1"/>
  <c r="T1566" i="1"/>
  <c r="H1566" i="1"/>
  <c r="AZ1565" i="1"/>
  <c r="AY1565" i="1"/>
  <c r="AU1565" i="1"/>
  <c r="AV1565" i="1" s="1"/>
  <c r="AW1565" i="1" s="1"/>
  <c r="AT1565" i="1"/>
  <c r="AP1565" i="1"/>
  <c r="AO1565" i="1"/>
  <c r="AN1565" i="1"/>
  <c r="AQ1565" i="1" s="1"/>
  <c r="AL1565" i="1"/>
  <c r="AG1565" i="1"/>
  <c r="Y1565" i="1"/>
  <c r="T1565" i="1"/>
  <c r="H1565" i="1"/>
  <c r="AZ1564" i="1"/>
  <c r="AY1564" i="1"/>
  <c r="AT1564" i="1"/>
  <c r="AP1564" i="1"/>
  <c r="AR1564" i="1" s="1"/>
  <c r="AS1564" i="1" s="1"/>
  <c r="AO1564" i="1"/>
  <c r="AU1564" i="1" s="1"/>
  <c r="AN1564" i="1"/>
  <c r="AQ1564" i="1" s="1"/>
  <c r="AL1564" i="1"/>
  <c r="AG1564" i="1"/>
  <c r="Y1564" i="1"/>
  <c r="T1564" i="1"/>
  <c r="H1564" i="1"/>
  <c r="AY1563" i="1"/>
  <c r="AZ1563" i="1" s="1"/>
  <c r="AT1563" i="1"/>
  <c r="AR1563" i="1"/>
  <c r="AS1563" i="1" s="1"/>
  <c r="AQ1563" i="1"/>
  <c r="AP1563" i="1"/>
  <c r="AO1563" i="1"/>
  <c r="AU1563" i="1" s="1"/>
  <c r="AV1563" i="1" s="1"/>
  <c r="AW1563" i="1" s="1"/>
  <c r="AN1563" i="1"/>
  <c r="AL1563" i="1"/>
  <c r="AG1563" i="1"/>
  <c r="Y1563" i="1"/>
  <c r="T1563" i="1"/>
  <c r="H1563" i="1"/>
  <c r="AY1562" i="1"/>
  <c r="AZ1562" i="1" s="1"/>
  <c r="AT1562" i="1"/>
  <c r="AQ1562" i="1"/>
  <c r="AP1562" i="1"/>
  <c r="AO1562" i="1"/>
  <c r="AU1562" i="1" s="1"/>
  <c r="AN1562" i="1"/>
  <c r="AL1562" i="1"/>
  <c r="AG1562" i="1"/>
  <c r="Y1562" i="1"/>
  <c r="T1562" i="1"/>
  <c r="H1562" i="1"/>
  <c r="AZ1561" i="1"/>
  <c r="AY1561" i="1"/>
  <c r="AU1561" i="1"/>
  <c r="AV1561" i="1" s="1"/>
  <c r="AW1561" i="1" s="1"/>
  <c r="AT1561" i="1"/>
  <c r="AP1561" i="1"/>
  <c r="AO1561" i="1"/>
  <c r="AN1561" i="1"/>
  <c r="AQ1561" i="1" s="1"/>
  <c r="AL1561" i="1"/>
  <c r="AG1561" i="1"/>
  <c r="Y1561" i="1"/>
  <c r="T1561" i="1"/>
  <c r="H1561" i="1"/>
  <c r="AY1560" i="1"/>
  <c r="AZ1560" i="1" s="1"/>
  <c r="AU1560" i="1"/>
  <c r="AV1560" i="1" s="1"/>
  <c r="AW1560" i="1" s="1"/>
  <c r="AT1560" i="1"/>
  <c r="AP1560" i="1"/>
  <c r="AO1560" i="1"/>
  <c r="AN1560" i="1"/>
  <c r="AQ1560" i="1" s="1"/>
  <c r="AR1560" i="1" s="1"/>
  <c r="AS1560" i="1" s="1"/>
  <c r="AL1560" i="1"/>
  <c r="AG1560" i="1"/>
  <c r="Y1560" i="1"/>
  <c r="T1560" i="1"/>
  <c r="H1560" i="1"/>
  <c r="AY1559" i="1"/>
  <c r="AZ1559" i="1" s="1"/>
  <c r="AT1559" i="1"/>
  <c r="AP1559" i="1"/>
  <c r="AO1559" i="1"/>
  <c r="AU1559" i="1" s="1"/>
  <c r="AN1559" i="1"/>
  <c r="AQ1559" i="1" s="1"/>
  <c r="AR1559" i="1" s="1"/>
  <c r="AS1559" i="1" s="1"/>
  <c r="AL1559" i="1"/>
  <c r="AG1559" i="1"/>
  <c r="Y1559" i="1"/>
  <c r="T1559" i="1"/>
  <c r="H1559" i="1"/>
  <c r="AY1558" i="1"/>
  <c r="AZ1558" i="1" s="1"/>
  <c r="AU1558" i="1"/>
  <c r="AT1558" i="1"/>
  <c r="AV1558" i="1" s="1"/>
  <c r="AW1558" i="1" s="1"/>
  <c r="AP1558" i="1"/>
  <c r="AO1558" i="1"/>
  <c r="AN1558" i="1"/>
  <c r="AQ1558" i="1" s="1"/>
  <c r="AL1558" i="1"/>
  <c r="AG1558" i="1"/>
  <c r="Y1558" i="1"/>
  <c r="T1558" i="1"/>
  <c r="H1558" i="1"/>
  <c r="AY1557" i="1"/>
  <c r="AZ1557" i="1" s="1"/>
  <c r="AT1557" i="1"/>
  <c r="AQ1557" i="1"/>
  <c r="AP1557" i="1"/>
  <c r="AO1557" i="1"/>
  <c r="AU1557" i="1" s="1"/>
  <c r="AN1557" i="1"/>
  <c r="AL1557" i="1"/>
  <c r="AG1557" i="1"/>
  <c r="Y1557" i="1"/>
  <c r="T1557" i="1"/>
  <c r="H1557" i="1"/>
  <c r="AY1556" i="1"/>
  <c r="AZ1556" i="1" s="1"/>
  <c r="AU1556" i="1"/>
  <c r="AV1556" i="1" s="1"/>
  <c r="AW1556" i="1" s="1"/>
  <c r="AT1556" i="1"/>
  <c r="AQ1556" i="1"/>
  <c r="AR1556" i="1" s="1"/>
  <c r="AS1556" i="1" s="1"/>
  <c r="AP1556" i="1"/>
  <c r="AO1556" i="1"/>
  <c r="AN1556" i="1"/>
  <c r="AL1556" i="1"/>
  <c r="AG1556" i="1"/>
  <c r="Y1556" i="1"/>
  <c r="T1556" i="1"/>
  <c r="H1556" i="1"/>
  <c r="AZ1555" i="1"/>
  <c r="AY1555" i="1"/>
  <c r="AT1555" i="1"/>
  <c r="AQ1555" i="1"/>
  <c r="AP1555" i="1"/>
  <c r="AO1555" i="1"/>
  <c r="AU1555" i="1" s="1"/>
  <c r="AV1555" i="1" s="1"/>
  <c r="AW1555" i="1" s="1"/>
  <c r="AN1555" i="1"/>
  <c r="AL1555" i="1"/>
  <c r="AG1555" i="1"/>
  <c r="Y1555" i="1"/>
  <c r="T1555" i="1"/>
  <c r="H1555" i="1"/>
  <c r="AY1554" i="1"/>
  <c r="AZ1554" i="1" s="1"/>
  <c r="AT1554" i="1"/>
  <c r="AP1554" i="1"/>
  <c r="AO1554" i="1"/>
  <c r="AU1554" i="1" s="1"/>
  <c r="AN1554" i="1"/>
  <c r="AQ1554" i="1" s="1"/>
  <c r="AL1554" i="1"/>
  <c r="AG1554" i="1"/>
  <c r="Y1554" i="1"/>
  <c r="T1554" i="1"/>
  <c r="H1554" i="1"/>
  <c r="AY1553" i="1"/>
  <c r="AZ1553" i="1" s="1"/>
  <c r="AU1553" i="1"/>
  <c r="AT1553" i="1"/>
  <c r="AP1553" i="1"/>
  <c r="AO1553" i="1"/>
  <c r="AN1553" i="1"/>
  <c r="AQ1553" i="1" s="1"/>
  <c r="AR1553" i="1" s="1"/>
  <c r="AS1553" i="1" s="1"/>
  <c r="AL1553" i="1"/>
  <c r="AG1553" i="1"/>
  <c r="Y1553" i="1"/>
  <c r="T1553" i="1"/>
  <c r="H1553" i="1"/>
  <c r="AY1552" i="1"/>
  <c r="AZ1552" i="1" s="1"/>
  <c r="AT1552" i="1"/>
  <c r="AV1552" i="1" s="1"/>
  <c r="AW1552" i="1" s="1"/>
  <c r="AP1552" i="1"/>
  <c r="AO1552" i="1"/>
  <c r="AU1552" i="1" s="1"/>
  <c r="AN1552" i="1"/>
  <c r="AQ1552" i="1" s="1"/>
  <c r="AR1552" i="1" s="1"/>
  <c r="AS1552" i="1" s="1"/>
  <c r="AL1552" i="1"/>
  <c r="AG1552" i="1"/>
  <c r="Y1552" i="1"/>
  <c r="T1552" i="1"/>
  <c r="H1552" i="1"/>
  <c r="AY1551" i="1"/>
  <c r="AZ1551" i="1" s="1"/>
  <c r="AT1551" i="1"/>
  <c r="AQ1551" i="1"/>
  <c r="AR1551" i="1" s="1"/>
  <c r="AS1551" i="1" s="1"/>
  <c r="AP1551" i="1"/>
  <c r="AO1551" i="1"/>
  <c r="AU1551" i="1" s="1"/>
  <c r="AN1551" i="1"/>
  <c r="AL1551" i="1"/>
  <c r="AG1551" i="1"/>
  <c r="Y1551" i="1"/>
  <c r="T1551" i="1"/>
  <c r="H1551" i="1"/>
  <c r="AY1550" i="1"/>
  <c r="AZ1550" i="1" s="1"/>
  <c r="AT1550" i="1"/>
  <c r="AQ1550" i="1"/>
  <c r="AR1550" i="1" s="1"/>
  <c r="AS1550" i="1" s="1"/>
  <c r="AP1550" i="1"/>
  <c r="AO1550" i="1"/>
  <c r="AU1550" i="1" s="1"/>
  <c r="AV1550" i="1" s="1"/>
  <c r="AW1550" i="1" s="1"/>
  <c r="AN1550" i="1"/>
  <c r="AL1550" i="1"/>
  <c r="AG1550" i="1"/>
  <c r="Y1550" i="1"/>
  <c r="T1550" i="1"/>
  <c r="H1550" i="1"/>
  <c r="AZ1549" i="1"/>
  <c r="AY1549" i="1"/>
  <c r="AT1549" i="1"/>
  <c r="AP1549" i="1"/>
  <c r="AO1549" i="1"/>
  <c r="AU1549" i="1" s="1"/>
  <c r="AV1549" i="1" s="1"/>
  <c r="AW1549" i="1" s="1"/>
  <c r="AN1549" i="1"/>
  <c r="AQ1549" i="1" s="1"/>
  <c r="AL1549" i="1"/>
  <c r="AG1549" i="1"/>
  <c r="Y1549" i="1"/>
  <c r="T1549" i="1"/>
  <c r="H1549" i="1"/>
  <c r="AY1548" i="1"/>
  <c r="AZ1548" i="1" s="1"/>
  <c r="AT1548" i="1"/>
  <c r="AP1548" i="1"/>
  <c r="AO1548" i="1"/>
  <c r="AU1548" i="1" s="1"/>
  <c r="AN1548" i="1"/>
  <c r="AQ1548" i="1" s="1"/>
  <c r="AR1548" i="1" s="1"/>
  <c r="AS1548" i="1" s="1"/>
  <c r="AL1548" i="1"/>
  <c r="AG1548" i="1"/>
  <c r="Y1548" i="1"/>
  <c r="T1548" i="1"/>
  <c r="H1548" i="1"/>
  <c r="AY1547" i="1"/>
  <c r="AZ1547" i="1" s="1"/>
  <c r="AT1547" i="1"/>
  <c r="AQ1547" i="1"/>
  <c r="AP1547" i="1"/>
  <c r="AO1547" i="1"/>
  <c r="AN1547" i="1"/>
  <c r="AL1547" i="1"/>
  <c r="AG1547" i="1"/>
  <c r="Y1547" i="1"/>
  <c r="T1547" i="1"/>
  <c r="H1547" i="1"/>
  <c r="AI1536" i="1"/>
  <c r="AC1536" i="1"/>
  <c r="Z1536" i="1"/>
  <c r="AM1535" i="1"/>
  <c r="AK1535" i="1"/>
  <c r="AJ1535" i="1"/>
  <c r="AI1535" i="1"/>
  <c r="AH1535" i="1"/>
  <c r="AF1535" i="1"/>
  <c r="AE1535" i="1"/>
  <c r="AD1535" i="1"/>
  <c r="AC1535" i="1"/>
  <c r="AB1535" i="1"/>
  <c r="AA1535" i="1"/>
  <c r="Z1535" i="1"/>
  <c r="X1535" i="1"/>
  <c r="W1535" i="1"/>
  <c r="V1535" i="1"/>
  <c r="U1535" i="1"/>
  <c r="S1535" i="1"/>
  <c r="R1535" i="1"/>
  <c r="Q1535" i="1"/>
  <c r="P1535" i="1"/>
  <c r="O1535" i="1"/>
  <c r="N1535" i="1"/>
  <c r="M1535" i="1"/>
  <c r="L1535" i="1"/>
  <c r="AY1534" i="1"/>
  <c r="AZ1534" i="1" s="1"/>
  <c r="AT1534" i="1"/>
  <c r="AT1535" i="1" s="1"/>
  <c r="AQ1534" i="1"/>
  <c r="AQ1535" i="1" s="1"/>
  <c r="AP1534" i="1"/>
  <c r="AO1534" i="1"/>
  <c r="AN1534" i="1"/>
  <c r="AN1535" i="1" s="1"/>
  <c r="AL1534" i="1"/>
  <c r="AG1534" i="1"/>
  <c r="Y1534" i="1"/>
  <c r="T1534" i="1"/>
  <c r="H1534" i="1"/>
  <c r="AM1530" i="1"/>
  <c r="AM1536" i="1" s="1"/>
  <c r="AK1530" i="1"/>
  <c r="AJ1530" i="1"/>
  <c r="AJ1536" i="1" s="1"/>
  <c r="AI1530" i="1"/>
  <c r="AH1530" i="1"/>
  <c r="AH1536" i="1" s="1"/>
  <c r="AF1530" i="1"/>
  <c r="AF1536" i="1" s="1"/>
  <c r="AE1530" i="1"/>
  <c r="AE1536" i="1" s="1"/>
  <c r="AD1530" i="1"/>
  <c r="AD1536" i="1" s="1"/>
  <c r="AC1530" i="1"/>
  <c r="AB1530" i="1"/>
  <c r="AA1530" i="1"/>
  <c r="Z1530" i="1"/>
  <c r="X1530" i="1"/>
  <c r="X1536" i="1" s="1"/>
  <c r="W1530" i="1"/>
  <c r="V1530" i="1"/>
  <c r="V1536" i="1" s="1"/>
  <c r="U1530" i="1"/>
  <c r="U1536" i="1" s="1"/>
  <c r="S1530" i="1"/>
  <c r="S1536" i="1" s="1"/>
  <c r="R1530" i="1"/>
  <c r="Q1530" i="1"/>
  <c r="Q1536" i="1" s="1"/>
  <c r="P1530" i="1"/>
  <c r="P1536" i="1" s="1"/>
  <c r="O1530" i="1"/>
  <c r="O1536" i="1" s="1"/>
  <c r="N1530" i="1"/>
  <c r="M1530" i="1"/>
  <c r="L1530" i="1"/>
  <c r="L1536" i="1" s="1"/>
  <c r="AY1529" i="1"/>
  <c r="AZ1529" i="1" s="1"/>
  <c r="AT1529" i="1"/>
  <c r="AP1529" i="1"/>
  <c r="AO1529" i="1"/>
  <c r="AU1529" i="1" s="1"/>
  <c r="AN1529" i="1"/>
  <c r="AL1529" i="1"/>
  <c r="AG1529" i="1"/>
  <c r="Y1529" i="1"/>
  <c r="T1529" i="1"/>
  <c r="H1529" i="1"/>
  <c r="AY1528" i="1"/>
  <c r="AZ1528" i="1" s="1"/>
  <c r="AT1528" i="1"/>
  <c r="AP1528" i="1"/>
  <c r="AO1528" i="1"/>
  <c r="AU1528" i="1" s="1"/>
  <c r="AN1528" i="1"/>
  <c r="AQ1528" i="1" s="1"/>
  <c r="AR1528" i="1" s="1"/>
  <c r="AS1528" i="1" s="1"/>
  <c r="AL1528" i="1"/>
  <c r="AG1528" i="1"/>
  <c r="Y1528" i="1"/>
  <c r="T1528" i="1"/>
  <c r="H1528" i="1"/>
  <c r="AY1527" i="1"/>
  <c r="AZ1527" i="1" s="1"/>
  <c r="AT1527" i="1"/>
  <c r="AQ1527" i="1"/>
  <c r="AR1527" i="1" s="1"/>
  <c r="AS1527" i="1" s="1"/>
  <c r="AP1527" i="1"/>
  <c r="AO1527" i="1"/>
  <c r="AN1527" i="1"/>
  <c r="AL1527" i="1"/>
  <c r="AG1527" i="1"/>
  <c r="Y1527" i="1"/>
  <c r="T1527" i="1"/>
  <c r="H1527" i="1"/>
  <c r="AE1516" i="1"/>
  <c r="W1516" i="1"/>
  <c r="AM1515" i="1"/>
  <c r="AK1515" i="1"/>
  <c r="AJ1515" i="1"/>
  <c r="AJ1516" i="1" s="1"/>
  <c r="AI1515" i="1"/>
  <c r="AH1515" i="1"/>
  <c r="AF1515" i="1"/>
  <c r="AE1515" i="1"/>
  <c r="AD1515" i="1"/>
  <c r="AC1515" i="1"/>
  <c r="AB1515" i="1"/>
  <c r="AA1515" i="1"/>
  <c r="Z1515" i="1"/>
  <c r="Z1516" i="1" s="1"/>
  <c r="X1515" i="1"/>
  <c r="W1515" i="1"/>
  <c r="V1515" i="1"/>
  <c r="V1516" i="1" s="1"/>
  <c r="U1515" i="1"/>
  <c r="S1515" i="1"/>
  <c r="R1515" i="1"/>
  <c r="Q1515" i="1"/>
  <c r="P1515" i="1"/>
  <c r="O1515" i="1"/>
  <c r="N1515" i="1"/>
  <c r="M1515" i="1"/>
  <c r="L1515" i="1"/>
  <c r="L1516" i="1" s="1"/>
  <c r="AY1514" i="1"/>
  <c r="AZ1514" i="1" s="1"/>
  <c r="AT1514" i="1"/>
  <c r="AP1514" i="1"/>
  <c r="AO1514" i="1"/>
  <c r="AU1514" i="1" s="1"/>
  <c r="AV1514" i="1" s="1"/>
  <c r="AW1514" i="1" s="1"/>
  <c r="AN1514" i="1"/>
  <c r="AQ1514" i="1" s="1"/>
  <c r="AL1514" i="1"/>
  <c r="AG1514" i="1"/>
  <c r="Y1514" i="1"/>
  <c r="T1514" i="1"/>
  <c r="AY1513" i="1"/>
  <c r="AZ1513" i="1" s="1"/>
  <c r="AT1513" i="1"/>
  <c r="AP1513" i="1"/>
  <c r="AO1513" i="1"/>
  <c r="AU1513" i="1" s="1"/>
  <c r="AN1513" i="1"/>
  <c r="AQ1513" i="1" s="1"/>
  <c r="AR1513" i="1" s="1"/>
  <c r="AS1513" i="1" s="1"/>
  <c r="AL1513" i="1"/>
  <c r="AG1513" i="1"/>
  <c r="Y1513" i="1"/>
  <c r="T1513" i="1"/>
  <c r="AY1512" i="1"/>
  <c r="AZ1512" i="1" s="1"/>
  <c r="AT1512" i="1"/>
  <c r="AP1512" i="1"/>
  <c r="AR1512" i="1" s="1"/>
  <c r="AS1512" i="1" s="1"/>
  <c r="AO1512" i="1"/>
  <c r="AU1512" i="1" s="1"/>
  <c r="AV1512" i="1" s="1"/>
  <c r="AW1512" i="1" s="1"/>
  <c r="AN1512" i="1"/>
  <c r="AQ1512" i="1" s="1"/>
  <c r="AL1512" i="1"/>
  <c r="AG1512" i="1"/>
  <c r="Y1512" i="1"/>
  <c r="T1512" i="1"/>
  <c r="AY1511" i="1"/>
  <c r="AZ1511" i="1" s="1"/>
  <c r="AU1511" i="1"/>
  <c r="AT1511" i="1"/>
  <c r="AT1515" i="1" s="1"/>
  <c r="AP1511" i="1"/>
  <c r="AO1511" i="1"/>
  <c r="AN1511" i="1"/>
  <c r="AQ1511" i="1" s="1"/>
  <c r="AR1511" i="1" s="1"/>
  <c r="AS1511" i="1" s="1"/>
  <c r="AL1511" i="1"/>
  <c r="AG1511" i="1"/>
  <c r="Y1511" i="1"/>
  <c r="T1511" i="1"/>
  <c r="AY1510" i="1"/>
  <c r="AZ1510" i="1" s="1"/>
  <c r="AT1510" i="1"/>
  <c r="AP1510" i="1"/>
  <c r="AO1510" i="1"/>
  <c r="AU1510" i="1" s="1"/>
  <c r="AV1510" i="1" s="1"/>
  <c r="AW1510" i="1" s="1"/>
  <c r="AN1510" i="1"/>
  <c r="AQ1510" i="1" s="1"/>
  <c r="AR1510" i="1" s="1"/>
  <c r="AS1510" i="1" s="1"/>
  <c r="AL1510" i="1"/>
  <c r="AG1510" i="1"/>
  <c r="Y1510" i="1"/>
  <c r="T1510" i="1"/>
  <c r="AY1509" i="1"/>
  <c r="AZ1509" i="1" s="1"/>
  <c r="AT1509" i="1"/>
  <c r="AP1509" i="1"/>
  <c r="AO1509" i="1"/>
  <c r="AU1509" i="1" s="1"/>
  <c r="AN1509" i="1"/>
  <c r="AQ1509" i="1" s="1"/>
  <c r="AR1509" i="1" s="1"/>
  <c r="AS1509" i="1" s="1"/>
  <c r="AL1509" i="1"/>
  <c r="AG1509" i="1"/>
  <c r="Y1509" i="1"/>
  <c r="T1509" i="1"/>
  <c r="AY1508" i="1"/>
  <c r="AZ1508" i="1" s="1"/>
  <c r="AT1508" i="1"/>
  <c r="AQ1508" i="1"/>
  <c r="AP1508" i="1"/>
  <c r="AO1508" i="1"/>
  <c r="AU1508" i="1" s="1"/>
  <c r="AV1508" i="1" s="1"/>
  <c r="AW1508" i="1" s="1"/>
  <c r="AN1508" i="1"/>
  <c r="AL1508" i="1"/>
  <c r="AG1508" i="1"/>
  <c r="Y1508" i="1"/>
  <c r="T1508" i="1"/>
  <c r="AY1507" i="1"/>
  <c r="AZ1507" i="1" s="1"/>
  <c r="AT1507" i="1"/>
  <c r="AP1507" i="1"/>
  <c r="AO1507" i="1"/>
  <c r="AU1507" i="1" s="1"/>
  <c r="AV1507" i="1" s="1"/>
  <c r="AW1507" i="1" s="1"/>
  <c r="AN1507" i="1"/>
  <c r="AQ1507" i="1" s="1"/>
  <c r="AR1507" i="1" s="1"/>
  <c r="AS1507" i="1" s="1"/>
  <c r="AL1507" i="1"/>
  <c r="AG1507" i="1"/>
  <c r="Y1507" i="1"/>
  <c r="T1507" i="1"/>
  <c r="AZ1506" i="1"/>
  <c r="AY1506" i="1"/>
  <c r="AT1506" i="1"/>
  <c r="AP1506" i="1"/>
  <c r="AO1506" i="1"/>
  <c r="AU1506" i="1" s="1"/>
  <c r="AN1506" i="1"/>
  <c r="AQ1506" i="1" s="1"/>
  <c r="AL1506" i="1"/>
  <c r="AG1506" i="1"/>
  <c r="Y1506" i="1"/>
  <c r="T1506" i="1"/>
  <c r="AY1505" i="1"/>
  <c r="AZ1505" i="1" s="1"/>
  <c r="AU1505" i="1"/>
  <c r="AV1505" i="1" s="1"/>
  <c r="AW1505" i="1" s="1"/>
  <c r="AT1505" i="1"/>
  <c r="AP1505" i="1"/>
  <c r="AR1505" i="1" s="1"/>
  <c r="AS1505" i="1" s="1"/>
  <c r="AO1505" i="1"/>
  <c r="AN1505" i="1"/>
  <c r="AQ1505" i="1" s="1"/>
  <c r="AL1505" i="1"/>
  <c r="AG1505" i="1"/>
  <c r="Y1505" i="1"/>
  <c r="T1505" i="1"/>
  <c r="AY1504" i="1"/>
  <c r="AZ1504" i="1" s="1"/>
  <c r="AT1504" i="1"/>
  <c r="AR1504" i="1"/>
  <c r="AS1504" i="1" s="1"/>
  <c r="AP1504" i="1"/>
  <c r="AO1504" i="1"/>
  <c r="AU1504" i="1" s="1"/>
  <c r="AN1504" i="1"/>
  <c r="AQ1504" i="1" s="1"/>
  <c r="AL1504" i="1"/>
  <c r="AG1504" i="1"/>
  <c r="Y1504" i="1"/>
  <c r="T1504" i="1"/>
  <c r="AZ1503" i="1"/>
  <c r="AY1503" i="1"/>
  <c r="AV1503" i="1"/>
  <c r="AW1503" i="1" s="1"/>
  <c r="AT1503" i="1"/>
  <c r="AP1503" i="1"/>
  <c r="AO1503" i="1"/>
  <c r="AU1503" i="1" s="1"/>
  <c r="AN1503" i="1"/>
  <c r="AQ1503" i="1" s="1"/>
  <c r="AL1503" i="1"/>
  <c r="AG1503" i="1"/>
  <c r="Y1503" i="1"/>
  <c r="T1503" i="1"/>
  <c r="AM1499" i="1"/>
  <c r="AM1516" i="1" s="1"/>
  <c r="AK1499" i="1"/>
  <c r="AK1516" i="1" s="1"/>
  <c r="AJ1499" i="1"/>
  <c r="AI1499" i="1"/>
  <c r="AI1516" i="1" s="1"/>
  <c r="AH1499" i="1"/>
  <c r="AF1499" i="1"/>
  <c r="AE1499" i="1"/>
  <c r="AD1499" i="1"/>
  <c r="AC1499" i="1"/>
  <c r="AB1499" i="1"/>
  <c r="AA1499" i="1"/>
  <c r="Z1499" i="1"/>
  <c r="X1499" i="1"/>
  <c r="X1516" i="1" s="1"/>
  <c r="W1499" i="1"/>
  <c r="V1499" i="1"/>
  <c r="U1499" i="1"/>
  <c r="U1516" i="1" s="1"/>
  <c r="S1499" i="1"/>
  <c r="R1499" i="1"/>
  <c r="Q1499" i="1"/>
  <c r="P1499" i="1"/>
  <c r="O1499" i="1"/>
  <c r="N1499" i="1"/>
  <c r="M1499" i="1"/>
  <c r="L1499" i="1"/>
  <c r="AY1498" i="1"/>
  <c r="AZ1498" i="1" s="1"/>
  <c r="AT1498" i="1"/>
  <c r="AQ1498" i="1"/>
  <c r="AR1498" i="1" s="1"/>
  <c r="AS1498" i="1" s="1"/>
  <c r="AP1498" i="1"/>
  <c r="AO1498" i="1"/>
  <c r="AU1498" i="1" s="1"/>
  <c r="AV1498" i="1" s="1"/>
  <c r="AW1498" i="1" s="1"/>
  <c r="AN1498" i="1"/>
  <c r="AL1498" i="1"/>
  <c r="AG1498" i="1"/>
  <c r="Y1498" i="1"/>
  <c r="T1498" i="1"/>
  <c r="AY1497" i="1"/>
  <c r="AZ1497" i="1" s="1"/>
  <c r="AU1497" i="1"/>
  <c r="AT1497" i="1"/>
  <c r="AP1497" i="1"/>
  <c r="AO1497" i="1"/>
  <c r="AN1497" i="1"/>
  <c r="AQ1497" i="1" s="1"/>
  <c r="AL1497" i="1"/>
  <c r="AG1497" i="1"/>
  <c r="Y1497" i="1"/>
  <c r="T1497" i="1"/>
  <c r="AY1496" i="1"/>
  <c r="AZ1496" i="1" s="1"/>
  <c r="AT1496" i="1"/>
  <c r="AP1496" i="1"/>
  <c r="AO1496" i="1"/>
  <c r="AU1496" i="1" s="1"/>
  <c r="AN1496" i="1"/>
  <c r="AQ1496" i="1" s="1"/>
  <c r="AL1496" i="1"/>
  <c r="AG1496" i="1"/>
  <c r="Y1496" i="1"/>
  <c r="T1496" i="1"/>
  <c r="AY1495" i="1"/>
  <c r="AZ1495" i="1" s="1"/>
  <c r="AT1495" i="1"/>
  <c r="AP1495" i="1"/>
  <c r="AO1495" i="1"/>
  <c r="AU1495" i="1" s="1"/>
  <c r="AN1495" i="1"/>
  <c r="AQ1495" i="1" s="1"/>
  <c r="AR1495" i="1" s="1"/>
  <c r="AS1495" i="1" s="1"/>
  <c r="AL1495" i="1"/>
  <c r="AG1495" i="1"/>
  <c r="Y1495" i="1"/>
  <c r="T1495" i="1"/>
  <c r="AZ1494" i="1"/>
  <c r="AY1494" i="1"/>
  <c r="AU1494" i="1"/>
  <c r="AT1494" i="1"/>
  <c r="AP1494" i="1"/>
  <c r="AO1494" i="1"/>
  <c r="AN1494" i="1"/>
  <c r="AQ1494" i="1" s="1"/>
  <c r="AL1494" i="1"/>
  <c r="AG1494" i="1"/>
  <c r="Y1494" i="1"/>
  <c r="T1494" i="1"/>
  <c r="AY1493" i="1"/>
  <c r="AZ1493" i="1" s="1"/>
  <c r="AT1493" i="1"/>
  <c r="AP1493" i="1"/>
  <c r="AO1493" i="1"/>
  <c r="AU1493" i="1" s="1"/>
  <c r="AN1493" i="1"/>
  <c r="AQ1493" i="1" s="1"/>
  <c r="AR1493" i="1" s="1"/>
  <c r="AS1493" i="1" s="1"/>
  <c r="AL1493" i="1"/>
  <c r="AG1493" i="1"/>
  <c r="Y1493" i="1"/>
  <c r="T1493" i="1"/>
  <c r="AY1492" i="1"/>
  <c r="AZ1492" i="1" s="1"/>
  <c r="AT1492" i="1"/>
  <c r="AQ1492" i="1"/>
  <c r="AR1492" i="1" s="1"/>
  <c r="AS1492" i="1" s="1"/>
  <c r="AP1492" i="1"/>
  <c r="AO1492" i="1"/>
  <c r="AN1492" i="1"/>
  <c r="AL1492" i="1"/>
  <c r="AG1492" i="1"/>
  <c r="Y1492" i="1"/>
  <c r="T1492" i="1"/>
  <c r="AZ1491" i="1"/>
  <c r="AY1491" i="1"/>
  <c r="AU1491" i="1"/>
  <c r="AT1491" i="1"/>
  <c r="AP1491" i="1"/>
  <c r="AO1491" i="1"/>
  <c r="AN1491" i="1"/>
  <c r="AL1491" i="1"/>
  <c r="AG1491" i="1"/>
  <c r="Y1491" i="1"/>
  <c r="T1491" i="1"/>
  <c r="AA1480" i="1"/>
  <c r="Z1480" i="1"/>
  <c r="W1480" i="1"/>
  <c r="AT1479" i="1"/>
  <c r="AM1479" i="1"/>
  <c r="AK1479" i="1"/>
  <c r="AJ1479" i="1"/>
  <c r="AJ1480" i="1" s="1"/>
  <c r="AI1479" i="1"/>
  <c r="AI1480" i="1" s="1"/>
  <c r="AH1479" i="1"/>
  <c r="AF1479" i="1"/>
  <c r="AE1479" i="1"/>
  <c r="AD1479" i="1"/>
  <c r="AD1480" i="1" s="1"/>
  <c r="AC1479" i="1"/>
  <c r="AC1480" i="1" s="1"/>
  <c r="AB1479" i="1"/>
  <c r="AA1479" i="1"/>
  <c r="Z1479" i="1"/>
  <c r="X1479" i="1"/>
  <c r="W1479" i="1"/>
  <c r="V1479" i="1"/>
  <c r="V1480" i="1" s="1"/>
  <c r="U1479" i="1"/>
  <c r="U1480" i="1" s="1"/>
  <c r="S1479" i="1"/>
  <c r="R1479" i="1"/>
  <c r="Q1479" i="1"/>
  <c r="P1479" i="1"/>
  <c r="P1480" i="1" s="1"/>
  <c r="O1479" i="1"/>
  <c r="O1480" i="1" s="1"/>
  <c r="N1479" i="1"/>
  <c r="M1479" i="1"/>
  <c r="M1480" i="1" s="1"/>
  <c r="L1479" i="1"/>
  <c r="AY1478" i="1"/>
  <c r="AZ1478" i="1" s="1"/>
  <c r="AT1478" i="1"/>
  <c r="AP1478" i="1"/>
  <c r="AP1479" i="1" s="1"/>
  <c r="AO1478" i="1"/>
  <c r="AU1478" i="1" s="1"/>
  <c r="AV1478" i="1" s="1"/>
  <c r="AN1478" i="1"/>
  <c r="AL1478" i="1"/>
  <c r="AG1478" i="1"/>
  <c r="Y1478" i="1"/>
  <c r="T1478" i="1"/>
  <c r="H1478" i="1"/>
  <c r="AY1477" i="1"/>
  <c r="AZ1477" i="1" s="1"/>
  <c r="AT1477" i="1"/>
  <c r="AP1477" i="1"/>
  <c r="AO1477" i="1"/>
  <c r="AU1477" i="1" s="1"/>
  <c r="AN1477" i="1"/>
  <c r="AQ1477" i="1" s="1"/>
  <c r="AR1477" i="1" s="1"/>
  <c r="AS1477" i="1" s="1"/>
  <c r="AL1477" i="1"/>
  <c r="AG1477" i="1"/>
  <c r="Y1477" i="1"/>
  <c r="T1477" i="1"/>
  <c r="H1477" i="1"/>
  <c r="AM1473" i="1"/>
  <c r="AK1473" i="1"/>
  <c r="AK1480" i="1" s="1"/>
  <c r="AJ1473" i="1"/>
  <c r="AI1473" i="1"/>
  <c r="AH1473" i="1"/>
  <c r="AH1480" i="1" s="1"/>
  <c r="AF1473" i="1"/>
  <c r="AE1473" i="1"/>
  <c r="AD1473" i="1"/>
  <c r="AC1473" i="1"/>
  <c r="AB1473" i="1"/>
  <c r="AA1473" i="1"/>
  <c r="Z1473" i="1"/>
  <c r="X1473" i="1"/>
  <c r="W1473" i="1"/>
  <c r="V1473" i="1"/>
  <c r="U1473" i="1"/>
  <c r="S1473" i="1"/>
  <c r="S1480" i="1" s="1"/>
  <c r="R1473" i="1"/>
  <c r="Q1473" i="1"/>
  <c r="P1473" i="1"/>
  <c r="O1473" i="1"/>
  <c r="N1473" i="1"/>
  <c r="M1473" i="1"/>
  <c r="L1473" i="1"/>
  <c r="L1480" i="1" s="1"/>
  <c r="AY1472" i="1"/>
  <c r="AZ1472" i="1" s="1"/>
  <c r="AU1472" i="1"/>
  <c r="AT1472" i="1"/>
  <c r="AP1472" i="1"/>
  <c r="AR1472" i="1" s="1"/>
  <c r="AS1472" i="1" s="1"/>
  <c r="AO1472" i="1"/>
  <c r="AN1472" i="1"/>
  <c r="AQ1472" i="1" s="1"/>
  <c r="AL1472" i="1"/>
  <c r="AG1472" i="1"/>
  <c r="Y1472" i="1"/>
  <c r="T1472" i="1"/>
  <c r="H1472" i="1"/>
  <c r="AY1471" i="1"/>
  <c r="AZ1471" i="1" s="1"/>
  <c r="AU1471" i="1"/>
  <c r="AT1471" i="1"/>
  <c r="AP1471" i="1"/>
  <c r="AO1471" i="1"/>
  <c r="AN1471" i="1"/>
  <c r="AQ1471" i="1" s="1"/>
  <c r="AL1471" i="1"/>
  <c r="AG1471" i="1"/>
  <c r="Y1471" i="1"/>
  <c r="T1471" i="1"/>
  <c r="H1471" i="1"/>
  <c r="AY1470" i="1"/>
  <c r="AZ1470" i="1" s="1"/>
  <c r="AT1470" i="1"/>
  <c r="AR1470" i="1"/>
  <c r="AS1470" i="1" s="1"/>
  <c r="AP1470" i="1"/>
  <c r="AO1470" i="1"/>
  <c r="AU1470" i="1" s="1"/>
  <c r="AV1470" i="1" s="1"/>
  <c r="AW1470" i="1" s="1"/>
  <c r="AN1470" i="1"/>
  <c r="AQ1470" i="1" s="1"/>
  <c r="AL1470" i="1"/>
  <c r="AG1470" i="1"/>
  <c r="Y1470" i="1"/>
  <c r="T1470" i="1"/>
  <c r="H1470" i="1"/>
  <c r="AY1469" i="1"/>
  <c r="AZ1469" i="1" s="1"/>
  <c r="AT1469" i="1"/>
  <c r="AQ1469" i="1"/>
  <c r="AP1469" i="1"/>
  <c r="AR1469" i="1" s="1"/>
  <c r="AS1469" i="1" s="1"/>
  <c r="AO1469" i="1"/>
  <c r="AU1469" i="1" s="1"/>
  <c r="AN1469" i="1"/>
  <c r="AL1469" i="1"/>
  <c r="AG1469" i="1"/>
  <c r="Y1469" i="1"/>
  <c r="T1469" i="1"/>
  <c r="H1469" i="1"/>
  <c r="AY1468" i="1"/>
  <c r="AZ1468" i="1" s="1"/>
  <c r="AT1468" i="1"/>
  <c r="AP1468" i="1"/>
  <c r="AO1468" i="1"/>
  <c r="AU1468" i="1" s="1"/>
  <c r="AV1468" i="1" s="1"/>
  <c r="AW1468" i="1" s="1"/>
  <c r="AN1468" i="1"/>
  <c r="AQ1468" i="1" s="1"/>
  <c r="AL1468" i="1"/>
  <c r="AG1468" i="1"/>
  <c r="Y1468" i="1"/>
  <c r="T1468" i="1"/>
  <c r="H1468" i="1"/>
  <c r="AZ1467" i="1"/>
  <c r="AY1467" i="1"/>
  <c r="AU1467" i="1"/>
  <c r="AT1467" i="1"/>
  <c r="AQ1467" i="1"/>
  <c r="AP1467" i="1"/>
  <c r="AO1467" i="1"/>
  <c r="AN1467" i="1"/>
  <c r="AL1467" i="1"/>
  <c r="AG1467" i="1"/>
  <c r="Y1467" i="1"/>
  <c r="T1467" i="1"/>
  <c r="H1467" i="1"/>
  <c r="AY1465" i="1"/>
  <c r="AZ1465" i="1" s="1"/>
  <c r="AT1465" i="1"/>
  <c r="AR1465" i="1"/>
  <c r="AS1465" i="1" s="1"/>
  <c r="AP1465" i="1"/>
  <c r="AO1465" i="1"/>
  <c r="AN1465" i="1"/>
  <c r="AQ1465" i="1" s="1"/>
  <c r="AL1465" i="1"/>
  <c r="AG1465" i="1"/>
  <c r="Y1465" i="1"/>
  <c r="T1465" i="1"/>
  <c r="H1465" i="1"/>
  <c r="AZ1463" i="1"/>
  <c r="AY1463" i="1"/>
  <c r="AT1463" i="1"/>
  <c r="AP1463" i="1"/>
  <c r="AO1463" i="1"/>
  <c r="AU1463" i="1" s="1"/>
  <c r="AN1463" i="1"/>
  <c r="AN1473" i="1" s="1"/>
  <c r="AL1463" i="1"/>
  <c r="AG1463" i="1"/>
  <c r="Y1463" i="1"/>
  <c r="T1463" i="1"/>
  <c r="H1463" i="1"/>
  <c r="AP1447" i="1"/>
  <c r="AO1447" i="1"/>
  <c r="AM1447" i="1"/>
  <c r="AK1447" i="1"/>
  <c r="AJ1447" i="1"/>
  <c r="AI1447" i="1"/>
  <c r="AH1447" i="1"/>
  <c r="AF1447" i="1"/>
  <c r="AE1447" i="1"/>
  <c r="AD1447" i="1"/>
  <c r="AC1447" i="1"/>
  <c r="AB1447" i="1"/>
  <c r="AA1447" i="1"/>
  <c r="Z1447" i="1"/>
  <c r="X1447" i="1"/>
  <c r="W1447" i="1"/>
  <c r="V1447" i="1"/>
  <c r="U1447" i="1"/>
  <c r="S1447" i="1"/>
  <c r="R1447" i="1"/>
  <c r="Q1447" i="1"/>
  <c r="P1447" i="1"/>
  <c r="O1447" i="1"/>
  <c r="N1447" i="1"/>
  <c r="M1447" i="1"/>
  <c r="L1447" i="1"/>
  <c r="AI1442" i="1"/>
  <c r="AD1442" i="1"/>
  <c r="P1442" i="1"/>
  <c r="AQ1441" i="1"/>
  <c r="AQ1442" i="1" s="1"/>
  <c r="AM1441" i="1"/>
  <c r="AM1442" i="1" s="1"/>
  <c r="AK1441" i="1"/>
  <c r="AK1442" i="1" s="1"/>
  <c r="AJ1441" i="1"/>
  <c r="AJ1442" i="1" s="1"/>
  <c r="AI1441" i="1"/>
  <c r="AH1441" i="1"/>
  <c r="AH1442" i="1" s="1"/>
  <c r="AF1441" i="1"/>
  <c r="AF1442" i="1" s="1"/>
  <c r="AE1441" i="1"/>
  <c r="AE1442" i="1" s="1"/>
  <c r="AD1441" i="1"/>
  <c r="AC1441" i="1"/>
  <c r="AC1442" i="1" s="1"/>
  <c r="AB1441" i="1"/>
  <c r="AB1442" i="1" s="1"/>
  <c r="AA1441" i="1"/>
  <c r="AA1442" i="1" s="1"/>
  <c r="Z1441" i="1"/>
  <c r="Z1442" i="1" s="1"/>
  <c r="X1441" i="1"/>
  <c r="X1442" i="1" s="1"/>
  <c r="W1441" i="1"/>
  <c r="W1442" i="1" s="1"/>
  <c r="V1441" i="1"/>
  <c r="V1442" i="1" s="1"/>
  <c r="U1441" i="1"/>
  <c r="U1442" i="1" s="1"/>
  <c r="S1441" i="1"/>
  <c r="S1442" i="1" s="1"/>
  <c r="R1441" i="1"/>
  <c r="R1442" i="1" s="1"/>
  <c r="Q1441" i="1"/>
  <c r="Q1442" i="1" s="1"/>
  <c r="P1441" i="1"/>
  <c r="O1441" i="1"/>
  <c r="O1442" i="1" s="1"/>
  <c r="N1441" i="1"/>
  <c r="N1442" i="1" s="1"/>
  <c r="M1441" i="1"/>
  <c r="M1442" i="1" s="1"/>
  <c r="L1441" i="1"/>
  <c r="L1442" i="1" s="1"/>
  <c r="AY1440" i="1"/>
  <c r="AZ1440" i="1" s="1"/>
  <c r="AT1440" i="1"/>
  <c r="AT1447" i="1" s="1"/>
  <c r="AQ1440" i="1"/>
  <c r="AP1440" i="1"/>
  <c r="AP1441" i="1" s="1"/>
  <c r="AP1442" i="1" s="1"/>
  <c r="AO1440" i="1"/>
  <c r="AO1441" i="1" s="1"/>
  <c r="AO1442" i="1" s="1"/>
  <c r="AN1440" i="1"/>
  <c r="AN1447" i="1" s="1"/>
  <c r="AL1440" i="1"/>
  <c r="AG1440" i="1"/>
  <c r="Y1440" i="1"/>
  <c r="T1440" i="1"/>
  <c r="H1440" i="1"/>
  <c r="AT1434" i="1"/>
  <c r="AQ1434" i="1"/>
  <c r="AO1434" i="1"/>
  <c r="AN1434" i="1"/>
  <c r="AM1434" i="1"/>
  <c r="AK1434" i="1"/>
  <c r="AJ1434" i="1"/>
  <c r="AI1434" i="1"/>
  <c r="AH1434" i="1"/>
  <c r="AF1434" i="1"/>
  <c r="AE1434" i="1"/>
  <c r="AD1434" i="1"/>
  <c r="AC1434" i="1"/>
  <c r="AB1434" i="1"/>
  <c r="AA1434" i="1"/>
  <c r="Z1434" i="1"/>
  <c r="X1434" i="1"/>
  <c r="W1434" i="1"/>
  <c r="V1434" i="1"/>
  <c r="U1434" i="1"/>
  <c r="S1434" i="1"/>
  <c r="R1434" i="1"/>
  <c r="Q1434" i="1"/>
  <c r="P1434" i="1"/>
  <c r="O1434" i="1"/>
  <c r="N1434" i="1"/>
  <c r="M1434" i="1"/>
  <c r="L1434" i="1"/>
  <c r="AK1429" i="1"/>
  <c r="AH1429" i="1"/>
  <c r="AD1429" i="1"/>
  <c r="AC1429" i="1"/>
  <c r="S1429" i="1"/>
  <c r="P1429" i="1"/>
  <c r="O1429" i="1"/>
  <c r="AM1428" i="1"/>
  <c r="AM1429" i="1" s="1"/>
  <c r="AK1428" i="1"/>
  <c r="AJ1428" i="1"/>
  <c r="AJ1429" i="1" s="1"/>
  <c r="AI1428" i="1"/>
  <c r="AI1429" i="1" s="1"/>
  <c r="AH1428" i="1"/>
  <c r="AF1428" i="1"/>
  <c r="AF1429" i="1" s="1"/>
  <c r="AE1428" i="1"/>
  <c r="AE1429" i="1" s="1"/>
  <c r="AD1428" i="1"/>
  <c r="AC1428" i="1"/>
  <c r="AB1428" i="1"/>
  <c r="AB1429" i="1" s="1"/>
  <c r="AA1428" i="1"/>
  <c r="AA1429" i="1" s="1"/>
  <c r="Z1428" i="1"/>
  <c r="Z1429" i="1" s="1"/>
  <c r="X1428" i="1"/>
  <c r="X1429" i="1" s="1"/>
  <c r="W1428" i="1"/>
  <c r="W1429" i="1" s="1"/>
  <c r="V1428" i="1"/>
  <c r="V1429" i="1" s="1"/>
  <c r="U1428" i="1"/>
  <c r="U1429" i="1" s="1"/>
  <c r="S1428" i="1"/>
  <c r="R1428" i="1"/>
  <c r="R1429" i="1" s="1"/>
  <c r="Q1428" i="1"/>
  <c r="Q1429" i="1" s="1"/>
  <c r="P1428" i="1"/>
  <c r="O1428" i="1"/>
  <c r="N1428" i="1"/>
  <c r="N1429" i="1" s="1"/>
  <c r="M1428" i="1"/>
  <c r="M1429" i="1" s="1"/>
  <c r="L1428" i="1"/>
  <c r="L1429" i="1" s="1"/>
  <c r="AZ1427" i="1"/>
  <c r="AY1427" i="1"/>
  <c r="AV1427" i="1"/>
  <c r="AV1434" i="1" s="1"/>
  <c r="AT1427" i="1"/>
  <c r="AT1428" i="1" s="1"/>
  <c r="AT1429" i="1" s="1"/>
  <c r="AQ1427" i="1"/>
  <c r="AP1427" i="1"/>
  <c r="AP1434" i="1" s="1"/>
  <c r="AO1427" i="1"/>
  <c r="AU1427" i="1" s="1"/>
  <c r="AN1427" i="1"/>
  <c r="AN1428" i="1" s="1"/>
  <c r="AN1429" i="1" s="1"/>
  <c r="AL1427" i="1"/>
  <c r="AG1427" i="1"/>
  <c r="Y1427" i="1"/>
  <c r="T1427" i="1"/>
  <c r="H1427" i="1"/>
  <c r="AP1417" i="1"/>
  <c r="AM1417" i="1"/>
  <c r="AK1417" i="1"/>
  <c r="AJ1417" i="1"/>
  <c r="AI1417" i="1"/>
  <c r="AH1417" i="1"/>
  <c r="AF1417" i="1"/>
  <c r="AE1417" i="1"/>
  <c r="AD1417" i="1"/>
  <c r="AC1417" i="1"/>
  <c r="AB1417" i="1"/>
  <c r="AA1417" i="1"/>
  <c r="Z1417" i="1"/>
  <c r="X1417" i="1"/>
  <c r="W1417" i="1"/>
  <c r="V1417" i="1"/>
  <c r="U1417" i="1"/>
  <c r="S1417" i="1"/>
  <c r="R1417" i="1"/>
  <c r="Q1417" i="1"/>
  <c r="P1417" i="1"/>
  <c r="O1417" i="1"/>
  <c r="N1417" i="1"/>
  <c r="M1417" i="1"/>
  <c r="L1417" i="1"/>
  <c r="N1416" i="1"/>
  <c r="AM1415" i="1"/>
  <c r="AM1416" i="1" s="1"/>
  <c r="AK1415" i="1"/>
  <c r="AJ1415" i="1"/>
  <c r="AJ1416" i="1" s="1"/>
  <c r="AI1415" i="1"/>
  <c r="AH1415" i="1"/>
  <c r="AF1415" i="1"/>
  <c r="AF1416" i="1" s="1"/>
  <c r="AE1415" i="1"/>
  <c r="AD1415" i="1"/>
  <c r="AC1415" i="1"/>
  <c r="AB1415" i="1"/>
  <c r="AB1416" i="1" s="1"/>
  <c r="AA1415" i="1"/>
  <c r="AA1416" i="1" s="1"/>
  <c r="Z1415" i="1"/>
  <c r="X1415" i="1"/>
  <c r="X1416" i="1" s="1"/>
  <c r="W1415" i="1"/>
  <c r="V1415" i="1"/>
  <c r="U1415" i="1"/>
  <c r="S1415" i="1"/>
  <c r="R1415" i="1"/>
  <c r="R1416" i="1" s="1"/>
  <c r="Q1415" i="1"/>
  <c r="P1415" i="1"/>
  <c r="O1415" i="1"/>
  <c r="N1415" i="1"/>
  <c r="M1415" i="1"/>
  <c r="M1416" i="1" s="1"/>
  <c r="L1415" i="1"/>
  <c r="AY1414" i="1"/>
  <c r="AZ1414" i="1" s="1"/>
  <c r="AU1414" i="1"/>
  <c r="AT1414" i="1"/>
  <c r="AP1414" i="1"/>
  <c r="AP1415" i="1" s="1"/>
  <c r="AO1414" i="1"/>
  <c r="AN1414" i="1"/>
  <c r="AQ1414" i="1" s="1"/>
  <c r="AL1414" i="1"/>
  <c r="AG1414" i="1"/>
  <c r="Y1414" i="1"/>
  <c r="T1414" i="1"/>
  <c r="H1414" i="1"/>
  <c r="AY1413" i="1"/>
  <c r="AZ1413" i="1" s="1"/>
  <c r="AT1413" i="1"/>
  <c r="AT1415" i="1" s="1"/>
  <c r="AP1413" i="1"/>
  <c r="AO1413" i="1"/>
  <c r="AU1413" i="1" s="1"/>
  <c r="AN1413" i="1"/>
  <c r="AQ1413" i="1" s="1"/>
  <c r="AL1413" i="1"/>
  <c r="AG1413" i="1"/>
  <c r="Y1413" i="1"/>
  <c r="T1413" i="1"/>
  <c r="H1413" i="1"/>
  <c r="AN1409" i="1"/>
  <c r="AM1409" i="1"/>
  <c r="AK1409" i="1"/>
  <c r="AJ1409" i="1"/>
  <c r="AI1409" i="1"/>
  <c r="AH1409" i="1"/>
  <c r="AF1409" i="1"/>
  <c r="AE1409" i="1"/>
  <c r="AD1409" i="1"/>
  <c r="AC1409" i="1"/>
  <c r="AC1416" i="1" s="1"/>
  <c r="AB1409" i="1"/>
  <c r="AA1409" i="1"/>
  <c r="Z1409" i="1"/>
  <c r="X1409" i="1"/>
  <c r="W1409" i="1"/>
  <c r="V1409" i="1"/>
  <c r="U1409" i="1"/>
  <c r="S1409" i="1"/>
  <c r="R1409" i="1"/>
  <c r="Q1409" i="1"/>
  <c r="P1409" i="1"/>
  <c r="O1409" i="1"/>
  <c r="N1409" i="1"/>
  <c r="M1409" i="1"/>
  <c r="L1409" i="1"/>
  <c r="AY1408" i="1"/>
  <c r="AZ1408" i="1" s="1"/>
  <c r="AU1408" i="1"/>
  <c r="AT1408" i="1"/>
  <c r="AQ1408" i="1"/>
  <c r="AR1408" i="1" s="1"/>
  <c r="AS1408" i="1" s="1"/>
  <c r="AP1408" i="1"/>
  <c r="AO1408" i="1"/>
  <c r="AN1408" i="1"/>
  <c r="AL1408" i="1"/>
  <c r="AG1408" i="1"/>
  <c r="Y1408" i="1"/>
  <c r="T1408" i="1"/>
  <c r="H1408" i="1"/>
  <c r="AZ1407" i="1"/>
  <c r="AY1407" i="1"/>
  <c r="AT1407" i="1"/>
  <c r="AQ1407" i="1"/>
  <c r="AP1407" i="1"/>
  <c r="AO1407" i="1"/>
  <c r="AU1407" i="1" s="1"/>
  <c r="AN1407" i="1"/>
  <c r="AL1407" i="1"/>
  <c r="AG1407" i="1"/>
  <c r="Y1407" i="1"/>
  <c r="T1407" i="1"/>
  <c r="H1407" i="1"/>
  <c r="AY1406" i="1"/>
  <c r="AZ1406" i="1" s="1"/>
  <c r="AU1406" i="1"/>
  <c r="AV1406" i="1" s="1"/>
  <c r="AW1406" i="1" s="1"/>
  <c r="AT1406" i="1"/>
  <c r="AP1406" i="1"/>
  <c r="AP1409" i="1" s="1"/>
  <c r="AO1406" i="1"/>
  <c r="AN1406" i="1"/>
  <c r="AQ1406" i="1" s="1"/>
  <c r="AL1406" i="1"/>
  <c r="AG1406" i="1"/>
  <c r="Y1406" i="1"/>
  <c r="T1406" i="1"/>
  <c r="H1406" i="1"/>
  <c r="AY1404" i="1"/>
  <c r="AZ1404" i="1" s="1"/>
  <c r="AU1404" i="1"/>
  <c r="AT1404" i="1"/>
  <c r="AT1417" i="1" s="1"/>
  <c r="AQ1404" i="1"/>
  <c r="AP1404" i="1"/>
  <c r="AO1404" i="1"/>
  <c r="AO1417" i="1" s="1"/>
  <c r="AN1404" i="1"/>
  <c r="AN1417" i="1" s="1"/>
  <c r="AL1404" i="1"/>
  <c r="AG1404" i="1"/>
  <c r="Y1404" i="1"/>
  <c r="T1404" i="1"/>
  <c r="H1404" i="1"/>
  <c r="AP1391" i="1"/>
  <c r="AF1391" i="1"/>
  <c r="R1391" i="1"/>
  <c r="AO1390" i="1"/>
  <c r="AM1390" i="1"/>
  <c r="AK1390" i="1"/>
  <c r="AK1391" i="1" s="1"/>
  <c r="AJ1390" i="1"/>
  <c r="AJ1391" i="1" s="1"/>
  <c r="AI1390" i="1"/>
  <c r="AI1391" i="1" s="1"/>
  <c r="AH1390" i="1"/>
  <c r="AF1390" i="1"/>
  <c r="AE1390" i="1"/>
  <c r="AD1390" i="1"/>
  <c r="AD1391" i="1" s="1"/>
  <c r="AC1390" i="1"/>
  <c r="AB1390" i="1"/>
  <c r="AA1390" i="1"/>
  <c r="AA1391" i="1" s="1"/>
  <c r="Z1390" i="1"/>
  <c r="X1390" i="1"/>
  <c r="W1390" i="1"/>
  <c r="W1391" i="1" s="1"/>
  <c r="V1390" i="1"/>
  <c r="U1390" i="1"/>
  <c r="U1391" i="1" s="1"/>
  <c r="S1390" i="1"/>
  <c r="R1390" i="1"/>
  <c r="Q1390" i="1"/>
  <c r="P1390" i="1"/>
  <c r="P1391" i="1" s="1"/>
  <c r="O1390" i="1"/>
  <c r="N1390" i="1"/>
  <c r="M1390" i="1"/>
  <c r="M1391" i="1" s="1"/>
  <c r="L1390" i="1"/>
  <c r="AY1389" i="1"/>
  <c r="AZ1389" i="1" s="1"/>
  <c r="AT1389" i="1"/>
  <c r="AT1390" i="1" s="1"/>
  <c r="AT1391" i="1" s="1"/>
  <c r="AP1389" i="1"/>
  <c r="AP1390" i="1" s="1"/>
  <c r="AO1389" i="1"/>
  <c r="AU1389" i="1" s="1"/>
  <c r="AN1389" i="1"/>
  <c r="AL1389" i="1"/>
  <c r="AG1389" i="1"/>
  <c r="Y1389" i="1"/>
  <c r="T1389" i="1"/>
  <c r="H1389" i="1"/>
  <c r="AM1385" i="1"/>
  <c r="AK1385" i="1"/>
  <c r="AJ1385" i="1"/>
  <c r="AI1385" i="1"/>
  <c r="AH1385" i="1"/>
  <c r="AF1385" i="1"/>
  <c r="AE1385" i="1"/>
  <c r="AD1385" i="1"/>
  <c r="AC1385" i="1"/>
  <c r="AB1385" i="1"/>
  <c r="AA1385" i="1"/>
  <c r="Z1385" i="1"/>
  <c r="X1385" i="1"/>
  <c r="W1385" i="1"/>
  <c r="V1385" i="1"/>
  <c r="V1391" i="1" s="1"/>
  <c r="U1385" i="1"/>
  <c r="S1385" i="1"/>
  <c r="R1385" i="1"/>
  <c r="Q1385" i="1"/>
  <c r="P1385" i="1"/>
  <c r="O1385" i="1"/>
  <c r="N1385" i="1"/>
  <c r="N1391" i="1" s="1"/>
  <c r="M1385" i="1"/>
  <c r="L1385" i="1"/>
  <c r="AZ1384" i="1"/>
  <c r="AY1384" i="1"/>
  <c r="AT1384" i="1"/>
  <c r="AT1385" i="1" s="1"/>
  <c r="AP1384" i="1"/>
  <c r="AP1385" i="1" s="1"/>
  <c r="AO1384" i="1"/>
  <c r="AU1384" i="1" s="1"/>
  <c r="AV1384" i="1" s="1"/>
  <c r="AN1384" i="1"/>
  <c r="AN1385" i="1" s="1"/>
  <c r="AL1384" i="1"/>
  <c r="AG1384" i="1"/>
  <c r="Y1384" i="1"/>
  <c r="T1384" i="1"/>
  <c r="H1384" i="1"/>
  <c r="S1371" i="1"/>
  <c r="N1371" i="1"/>
  <c r="AM1370" i="1"/>
  <c r="AK1370" i="1"/>
  <c r="AK1371" i="1" s="1"/>
  <c r="AJ1370" i="1"/>
  <c r="AJ1371" i="1" s="1"/>
  <c r="AI1370" i="1"/>
  <c r="AH1370" i="1"/>
  <c r="AH1371" i="1" s="1"/>
  <c r="AF1370" i="1"/>
  <c r="AF1371" i="1" s="1"/>
  <c r="AE1370" i="1"/>
  <c r="AD1370" i="1"/>
  <c r="AC1370" i="1"/>
  <c r="AC1371" i="1" s="1"/>
  <c r="AB1370" i="1"/>
  <c r="AB1371" i="1" s="1"/>
  <c r="AA1370" i="1"/>
  <c r="Z1370" i="1"/>
  <c r="Z1371" i="1" s="1"/>
  <c r="X1370" i="1"/>
  <c r="W1370" i="1"/>
  <c r="W1371" i="1" s="1"/>
  <c r="V1370" i="1"/>
  <c r="V1371" i="1" s="1"/>
  <c r="U1370" i="1"/>
  <c r="S1370" i="1"/>
  <c r="R1370" i="1"/>
  <c r="Q1370" i="1"/>
  <c r="P1370" i="1"/>
  <c r="P1371" i="1" s="1"/>
  <c r="O1370" i="1"/>
  <c r="O1371" i="1" s="1"/>
  <c r="N1370" i="1"/>
  <c r="M1370" i="1"/>
  <c r="L1370" i="1"/>
  <c r="L1371" i="1" s="1"/>
  <c r="AY1369" i="1"/>
  <c r="AZ1369" i="1" s="1"/>
  <c r="AV1369" i="1"/>
  <c r="AW1369" i="1" s="1"/>
  <c r="AT1369" i="1"/>
  <c r="AP1369" i="1"/>
  <c r="AO1369" i="1"/>
  <c r="AU1369" i="1" s="1"/>
  <c r="AN1369" i="1"/>
  <c r="AL1369" i="1"/>
  <c r="AG1369" i="1"/>
  <c r="Y1369" i="1"/>
  <c r="T1369" i="1"/>
  <c r="H1369" i="1"/>
  <c r="AY1368" i="1"/>
  <c r="AZ1368" i="1" s="1"/>
  <c r="AU1368" i="1"/>
  <c r="AT1368" i="1"/>
  <c r="AQ1368" i="1"/>
  <c r="AR1368" i="1" s="1"/>
  <c r="AS1368" i="1" s="1"/>
  <c r="AP1368" i="1"/>
  <c r="AO1368" i="1"/>
  <c r="AO1370" i="1" s="1"/>
  <c r="AN1368" i="1"/>
  <c r="AL1368" i="1"/>
  <c r="AG1368" i="1"/>
  <c r="Y1368" i="1"/>
  <c r="T1368" i="1"/>
  <c r="H1368" i="1"/>
  <c r="AY1367" i="1"/>
  <c r="AZ1367" i="1" s="1"/>
  <c r="AT1367" i="1"/>
  <c r="AQ1367" i="1"/>
  <c r="AP1367" i="1"/>
  <c r="AO1367" i="1"/>
  <c r="AU1367" i="1" s="1"/>
  <c r="AN1367" i="1"/>
  <c r="AL1367" i="1"/>
  <c r="AG1367" i="1"/>
  <c r="Y1367" i="1"/>
  <c r="T1367" i="1"/>
  <c r="H1367" i="1"/>
  <c r="AM1363" i="1"/>
  <c r="AK1363" i="1"/>
  <c r="AJ1363" i="1"/>
  <c r="AI1363" i="1"/>
  <c r="AH1363" i="1"/>
  <c r="AF1363" i="1"/>
  <c r="AE1363" i="1"/>
  <c r="AD1363" i="1"/>
  <c r="AC1363" i="1"/>
  <c r="AB1363" i="1"/>
  <c r="AA1363" i="1"/>
  <c r="AA1371" i="1" s="1"/>
  <c r="Z1363" i="1"/>
  <c r="X1363" i="1"/>
  <c r="W1363" i="1"/>
  <c r="V1363" i="1"/>
  <c r="U1363" i="1"/>
  <c r="S1363" i="1"/>
  <c r="R1363" i="1"/>
  <c r="R1371" i="1" s="1"/>
  <c r="Q1363" i="1"/>
  <c r="P1363" i="1"/>
  <c r="O1363" i="1"/>
  <c r="N1363" i="1"/>
  <c r="M1363" i="1"/>
  <c r="M1371" i="1" s="1"/>
  <c r="L1363" i="1"/>
  <c r="AZ1362" i="1"/>
  <c r="AY1362" i="1"/>
  <c r="AT1362" i="1"/>
  <c r="AQ1362" i="1"/>
  <c r="AR1362" i="1" s="1"/>
  <c r="AS1362" i="1" s="1"/>
  <c r="AP1362" i="1"/>
  <c r="AO1362" i="1"/>
  <c r="AU1362" i="1" s="1"/>
  <c r="AN1362" i="1"/>
  <c r="AL1362" i="1"/>
  <c r="AG1362" i="1"/>
  <c r="Y1362" i="1"/>
  <c r="T1362" i="1"/>
  <c r="H1362" i="1"/>
  <c r="AY1361" i="1"/>
  <c r="AZ1361" i="1" s="1"/>
  <c r="AT1361" i="1"/>
  <c r="AP1361" i="1"/>
  <c r="AO1361" i="1"/>
  <c r="AU1361" i="1" s="1"/>
  <c r="AN1361" i="1"/>
  <c r="AQ1361" i="1" s="1"/>
  <c r="AL1361" i="1"/>
  <c r="AG1361" i="1"/>
  <c r="Y1361" i="1"/>
  <c r="T1361" i="1"/>
  <c r="H1361" i="1"/>
  <c r="AY1360" i="1"/>
  <c r="AZ1360" i="1" s="1"/>
  <c r="AT1360" i="1"/>
  <c r="AQ1360" i="1"/>
  <c r="AR1360" i="1" s="1"/>
  <c r="AS1360" i="1" s="1"/>
  <c r="AP1360" i="1"/>
  <c r="AO1360" i="1"/>
  <c r="AU1360" i="1" s="1"/>
  <c r="AN1360" i="1"/>
  <c r="AL1360" i="1"/>
  <c r="AG1360" i="1"/>
  <c r="Y1360" i="1"/>
  <c r="T1360" i="1"/>
  <c r="H1360" i="1"/>
  <c r="AY1359" i="1"/>
  <c r="AZ1359" i="1" s="1"/>
  <c r="AV1359" i="1"/>
  <c r="AW1359" i="1" s="1"/>
  <c r="AT1359" i="1"/>
  <c r="AP1359" i="1"/>
  <c r="AO1359" i="1"/>
  <c r="AU1359" i="1" s="1"/>
  <c r="AN1359" i="1"/>
  <c r="AQ1359" i="1" s="1"/>
  <c r="AL1359" i="1"/>
  <c r="AG1359" i="1"/>
  <c r="Y1359" i="1"/>
  <c r="T1359" i="1"/>
  <c r="H1359" i="1"/>
  <c r="AY1358" i="1"/>
  <c r="AZ1358" i="1" s="1"/>
  <c r="AT1358" i="1"/>
  <c r="AP1358" i="1"/>
  <c r="AO1358" i="1"/>
  <c r="AU1358" i="1" s="1"/>
  <c r="AN1358" i="1"/>
  <c r="AQ1358" i="1" s="1"/>
  <c r="AL1358" i="1"/>
  <c r="AG1358" i="1"/>
  <c r="Y1358" i="1"/>
  <c r="T1358" i="1"/>
  <c r="H1358" i="1"/>
  <c r="AY1357" i="1"/>
  <c r="AZ1357" i="1" s="1"/>
  <c r="AT1357" i="1"/>
  <c r="AP1357" i="1"/>
  <c r="AO1357" i="1"/>
  <c r="AN1357" i="1"/>
  <c r="AQ1357" i="1" s="1"/>
  <c r="AL1357" i="1"/>
  <c r="AG1357" i="1"/>
  <c r="Y1357" i="1"/>
  <c r="T1357" i="1"/>
  <c r="H1357" i="1"/>
  <c r="AY1356" i="1"/>
  <c r="AZ1356" i="1" s="1"/>
  <c r="AT1356" i="1"/>
  <c r="AP1356" i="1"/>
  <c r="AO1356" i="1"/>
  <c r="AU1356" i="1" s="1"/>
  <c r="AN1356" i="1"/>
  <c r="AQ1356" i="1" s="1"/>
  <c r="AL1356" i="1"/>
  <c r="AG1356" i="1"/>
  <c r="Y1356" i="1"/>
  <c r="T1356" i="1"/>
  <c r="H1356" i="1"/>
  <c r="AY1355" i="1"/>
  <c r="AZ1355" i="1" s="1"/>
  <c r="AT1355" i="1"/>
  <c r="AR1355" i="1"/>
  <c r="AS1355" i="1" s="1"/>
  <c r="AP1355" i="1"/>
  <c r="AO1355" i="1"/>
  <c r="AU1355" i="1" s="1"/>
  <c r="AV1355" i="1" s="1"/>
  <c r="AW1355" i="1" s="1"/>
  <c r="AN1355" i="1"/>
  <c r="AQ1355" i="1" s="1"/>
  <c r="AL1355" i="1"/>
  <c r="AG1355" i="1"/>
  <c r="Y1355" i="1"/>
  <c r="T1355" i="1"/>
  <c r="H1355" i="1"/>
  <c r="AY1354" i="1"/>
  <c r="AZ1354" i="1" s="1"/>
  <c r="AT1354" i="1"/>
  <c r="AQ1354" i="1"/>
  <c r="AP1354" i="1"/>
  <c r="AO1354" i="1"/>
  <c r="AU1354" i="1" s="1"/>
  <c r="AN1354" i="1"/>
  <c r="AL1354" i="1"/>
  <c r="AG1354" i="1"/>
  <c r="Y1354" i="1"/>
  <c r="T1354" i="1"/>
  <c r="H1354" i="1"/>
  <c r="AH1341" i="1"/>
  <c r="AF1341" i="1"/>
  <c r="AA1341" i="1"/>
  <c r="S1341" i="1"/>
  <c r="AM1340" i="1"/>
  <c r="AM1341" i="1" s="1"/>
  <c r="AK1340" i="1"/>
  <c r="AK1341" i="1" s="1"/>
  <c r="AJ1340" i="1"/>
  <c r="AJ1341" i="1" s="1"/>
  <c r="AI1340" i="1"/>
  <c r="AI1341" i="1" s="1"/>
  <c r="AH1340" i="1"/>
  <c r="AF1340" i="1"/>
  <c r="AE1340" i="1"/>
  <c r="AE1341" i="1" s="1"/>
  <c r="AD1340" i="1"/>
  <c r="AD1341" i="1" s="1"/>
  <c r="AC1340" i="1"/>
  <c r="AC1341" i="1" s="1"/>
  <c r="AB1340" i="1"/>
  <c r="AB1341" i="1" s="1"/>
  <c r="AA1340" i="1"/>
  <c r="Z1340" i="1"/>
  <c r="Z1341" i="1" s="1"/>
  <c r="X1340" i="1"/>
  <c r="X1341" i="1" s="1"/>
  <c r="W1340" i="1"/>
  <c r="W1341" i="1" s="1"/>
  <c r="V1340" i="1"/>
  <c r="V1341" i="1" s="1"/>
  <c r="U1340" i="1"/>
  <c r="U1341" i="1" s="1"/>
  <c r="S1340" i="1"/>
  <c r="R1340" i="1"/>
  <c r="R1341" i="1" s="1"/>
  <c r="Q1340" i="1"/>
  <c r="Q1341" i="1" s="1"/>
  <c r="P1340" i="1"/>
  <c r="P1341" i="1" s="1"/>
  <c r="O1340" i="1"/>
  <c r="O1341" i="1" s="1"/>
  <c r="N1340" i="1"/>
  <c r="N1341" i="1" s="1"/>
  <c r="M1340" i="1"/>
  <c r="M1341" i="1" s="1"/>
  <c r="L1340" i="1"/>
  <c r="L1341" i="1" s="1"/>
  <c r="AY1339" i="1"/>
  <c r="AZ1339" i="1" s="1"/>
  <c r="AT1339" i="1"/>
  <c r="AV1339" i="1" s="1"/>
  <c r="AW1339" i="1" s="1"/>
  <c r="AP1339" i="1"/>
  <c r="AO1339" i="1"/>
  <c r="AU1339" i="1" s="1"/>
  <c r="AN1339" i="1"/>
  <c r="AQ1339" i="1" s="1"/>
  <c r="AL1339" i="1"/>
  <c r="AG1339" i="1"/>
  <c r="Y1339" i="1"/>
  <c r="T1339" i="1"/>
  <c r="H1339" i="1"/>
  <c r="AY1338" i="1"/>
  <c r="AZ1338" i="1" s="1"/>
  <c r="AU1338" i="1"/>
  <c r="AT1338" i="1"/>
  <c r="AQ1338" i="1"/>
  <c r="AR1338" i="1" s="1"/>
  <c r="AS1338" i="1" s="1"/>
  <c r="AP1338" i="1"/>
  <c r="AO1338" i="1"/>
  <c r="AN1338" i="1"/>
  <c r="AL1338" i="1"/>
  <c r="AG1338" i="1"/>
  <c r="Y1338" i="1"/>
  <c r="T1338" i="1"/>
  <c r="H1338" i="1"/>
  <c r="AY1337" i="1"/>
  <c r="AZ1337" i="1" s="1"/>
  <c r="AT1337" i="1"/>
  <c r="AT1340" i="1" s="1"/>
  <c r="AT1341" i="1" s="1"/>
  <c r="AQ1337" i="1"/>
  <c r="AP1337" i="1"/>
  <c r="AP1340" i="1" s="1"/>
  <c r="AP1341" i="1" s="1"/>
  <c r="AO1337" i="1"/>
  <c r="AN1337" i="1"/>
  <c r="AL1337" i="1"/>
  <c r="AG1337" i="1"/>
  <c r="Y1337" i="1"/>
  <c r="T1337" i="1"/>
  <c r="H1337" i="1"/>
  <c r="AT1325" i="1"/>
  <c r="AO1325" i="1"/>
  <c r="AM1325" i="1"/>
  <c r="AK1325" i="1"/>
  <c r="AJ1325" i="1"/>
  <c r="AI1325" i="1"/>
  <c r="AH1325" i="1"/>
  <c r="AF1325" i="1"/>
  <c r="AE1325" i="1"/>
  <c r="AD1325" i="1"/>
  <c r="AC1325" i="1"/>
  <c r="AB1325" i="1"/>
  <c r="AA1325" i="1"/>
  <c r="Z1325" i="1"/>
  <c r="X1325" i="1"/>
  <c r="W1325" i="1"/>
  <c r="V1325" i="1"/>
  <c r="U1325" i="1"/>
  <c r="S1325" i="1"/>
  <c r="R1325" i="1"/>
  <c r="Q1325" i="1"/>
  <c r="P1325" i="1"/>
  <c r="O1325" i="1"/>
  <c r="N1325" i="1"/>
  <c r="M1325" i="1"/>
  <c r="L1325" i="1"/>
  <c r="AJ1324" i="1"/>
  <c r="AD1324" i="1"/>
  <c r="V1324" i="1"/>
  <c r="P1324" i="1"/>
  <c r="O1324" i="1"/>
  <c r="AP1323" i="1"/>
  <c r="AM1323" i="1"/>
  <c r="AK1323" i="1"/>
  <c r="AJ1323" i="1"/>
  <c r="AI1323" i="1"/>
  <c r="AH1323" i="1"/>
  <c r="AF1323" i="1"/>
  <c r="AE1323" i="1"/>
  <c r="AD1323" i="1"/>
  <c r="AC1323" i="1"/>
  <c r="AC1324" i="1" s="1"/>
  <c r="AB1323" i="1"/>
  <c r="AA1323" i="1"/>
  <c r="Z1323" i="1"/>
  <c r="X1323" i="1"/>
  <c r="W1323" i="1"/>
  <c r="V1323" i="1"/>
  <c r="U1323" i="1"/>
  <c r="S1323" i="1"/>
  <c r="S1324" i="1" s="1"/>
  <c r="R1323" i="1"/>
  <c r="Q1323" i="1"/>
  <c r="P1323" i="1"/>
  <c r="O1323" i="1"/>
  <c r="N1323" i="1"/>
  <c r="M1323" i="1"/>
  <c r="M1324" i="1" s="1"/>
  <c r="L1323" i="1"/>
  <c r="AY1322" i="1"/>
  <c r="AZ1322" i="1" s="1"/>
  <c r="AT1322" i="1"/>
  <c r="AT1323" i="1" s="1"/>
  <c r="AQ1322" i="1"/>
  <c r="AR1322" i="1" s="1"/>
  <c r="AP1322" i="1"/>
  <c r="AO1322" i="1"/>
  <c r="AN1322" i="1"/>
  <c r="AN1323" i="1" s="1"/>
  <c r="AL1322" i="1"/>
  <c r="AG1322" i="1"/>
  <c r="Y1322" i="1"/>
  <c r="T1322" i="1"/>
  <c r="H1322" i="1"/>
  <c r="AM1318" i="1"/>
  <c r="AK1318" i="1"/>
  <c r="AJ1318" i="1"/>
  <c r="AI1318" i="1"/>
  <c r="AH1318" i="1"/>
  <c r="AF1318" i="1"/>
  <c r="AE1318" i="1"/>
  <c r="AD1318" i="1"/>
  <c r="AC1318" i="1"/>
  <c r="AB1318" i="1"/>
  <c r="AA1318" i="1"/>
  <c r="Z1318" i="1"/>
  <c r="X1318" i="1"/>
  <c r="W1318" i="1"/>
  <c r="V1318" i="1"/>
  <c r="U1318" i="1"/>
  <c r="S1318" i="1"/>
  <c r="R1318" i="1"/>
  <c r="Q1318" i="1"/>
  <c r="P1318" i="1"/>
  <c r="O1318" i="1"/>
  <c r="N1318" i="1"/>
  <c r="M1318" i="1"/>
  <c r="L1318" i="1"/>
  <c r="AY1317" i="1"/>
  <c r="AZ1317" i="1" s="1"/>
  <c r="AV1317" i="1"/>
  <c r="AW1317" i="1" s="1"/>
  <c r="AT1317" i="1"/>
  <c r="AR1317" i="1"/>
  <c r="AS1317" i="1" s="1"/>
  <c r="AP1317" i="1"/>
  <c r="AO1317" i="1"/>
  <c r="AU1317" i="1" s="1"/>
  <c r="AN1317" i="1"/>
  <c r="AQ1317" i="1" s="1"/>
  <c r="AL1317" i="1"/>
  <c r="AG1317" i="1"/>
  <c r="Y1317" i="1"/>
  <c r="T1317" i="1"/>
  <c r="H1317" i="1"/>
  <c r="AY1316" i="1"/>
  <c r="AZ1316" i="1" s="1"/>
  <c r="AT1316" i="1"/>
  <c r="AQ1316" i="1"/>
  <c r="AR1316" i="1" s="1"/>
  <c r="AS1316" i="1" s="1"/>
  <c r="AP1316" i="1"/>
  <c r="AO1316" i="1"/>
  <c r="AU1316" i="1" s="1"/>
  <c r="AN1316" i="1"/>
  <c r="AL1316" i="1"/>
  <c r="AG1316" i="1"/>
  <c r="Y1316" i="1"/>
  <c r="T1316" i="1"/>
  <c r="H1316" i="1"/>
  <c r="AY1315" i="1"/>
  <c r="AZ1315" i="1" s="1"/>
  <c r="AT1315" i="1"/>
  <c r="AP1315" i="1"/>
  <c r="AO1315" i="1"/>
  <c r="AU1315" i="1" s="1"/>
  <c r="AN1315" i="1"/>
  <c r="AL1315" i="1"/>
  <c r="AG1315" i="1"/>
  <c r="Y1315" i="1"/>
  <c r="T1315" i="1"/>
  <c r="H1315" i="1"/>
  <c r="AY1314" i="1"/>
  <c r="AZ1314" i="1" s="1"/>
  <c r="AT1314" i="1"/>
  <c r="AQ1314" i="1"/>
  <c r="AP1314" i="1"/>
  <c r="AO1314" i="1"/>
  <c r="AU1314" i="1" s="1"/>
  <c r="AV1314" i="1" s="1"/>
  <c r="AW1314" i="1" s="1"/>
  <c r="AN1314" i="1"/>
  <c r="AL1314" i="1"/>
  <c r="AG1314" i="1"/>
  <c r="Y1314" i="1"/>
  <c r="T1314" i="1"/>
  <c r="H1314" i="1"/>
  <c r="AY1313" i="1"/>
  <c r="AZ1313" i="1" s="1"/>
  <c r="AU1313" i="1"/>
  <c r="AV1313" i="1" s="1"/>
  <c r="AW1313" i="1" s="1"/>
  <c r="AT1313" i="1"/>
  <c r="AP1313" i="1"/>
  <c r="AO1313" i="1"/>
  <c r="AN1313" i="1"/>
  <c r="AQ1313" i="1" s="1"/>
  <c r="AL1313" i="1"/>
  <c r="AG1313" i="1"/>
  <c r="Y1313" i="1"/>
  <c r="T1313" i="1"/>
  <c r="H1313" i="1"/>
  <c r="AY1312" i="1"/>
  <c r="AZ1312" i="1" s="1"/>
  <c r="AT1312" i="1"/>
  <c r="AP1312" i="1"/>
  <c r="AO1312" i="1"/>
  <c r="AU1312" i="1" s="1"/>
  <c r="AV1312" i="1" s="1"/>
  <c r="AW1312" i="1" s="1"/>
  <c r="AN1312" i="1"/>
  <c r="AQ1312" i="1" s="1"/>
  <c r="AR1312" i="1" s="1"/>
  <c r="AS1312" i="1" s="1"/>
  <c r="AL1312" i="1"/>
  <c r="AG1312" i="1"/>
  <c r="Y1312" i="1"/>
  <c r="T1312" i="1"/>
  <c r="H1312" i="1"/>
  <c r="AY1310" i="1"/>
  <c r="AZ1310" i="1" s="1"/>
  <c r="AT1310" i="1"/>
  <c r="AP1310" i="1"/>
  <c r="AP1325" i="1" s="1"/>
  <c r="AO1310" i="1"/>
  <c r="AN1310" i="1"/>
  <c r="AL1310" i="1"/>
  <c r="AG1310" i="1"/>
  <c r="Y1310" i="1"/>
  <c r="T1310" i="1"/>
  <c r="H1310" i="1"/>
  <c r="X1297" i="1"/>
  <c r="AM1296" i="1"/>
  <c r="AM1297" i="1" s="1"/>
  <c r="AK1296" i="1"/>
  <c r="AK1297" i="1" s="1"/>
  <c r="AJ1296" i="1"/>
  <c r="AI1296" i="1"/>
  <c r="AH1296" i="1"/>
  <c r="AH1297" i="1" s="1"/>
  <c r="AF1296" i="1"/>
  <c r="AE1296" i="1"/>
  <c r="AE1297" i="1" s="1"/>
  <c r="AD1296" i="1"/>
  <c r="AD1297" i="1" s="1"/>
  <c r="AC1296" i="1"/>
  <c r="AC1297" i="1" s="1"/>
  <c r="AB1296" i="1"/>
  <c r="AA1296" i="1"/>
  <c r="Z1296" i="1"/>
  <c r="X1296" i="1"/>
  <c r="W1296" i="1"/>
  <c r="W1297" i="1" s="1"/>
  <c r="V1296" i="1"/>
  <c r="U1296" i="1"/>
  <c r="S1296" i="1"/>
  <c r="S1297" i="1" s="1"/>
  <c r="R1296" i="1"/>
  <c r="Q1296" i="1"/>
  <c r="P1296" i="1"/>
  <c r="P1297" i="1" s="1"/>
  <c r="O1296" i="1"/>
  <c r="O1297" i="1" s="1"/>
  <c r="N1296" i="1"/>
  <c r="M1296" i="1"/>
  <c r="L1296" i="1"/>
  <c r="AY1295" i="1"/>
  <c r="AZ1295" i="1" s="1"/>
  <c r="AT1295" i="1"/>
  <c r="AP1295" i="1"/>
  <c r="AO1295" i="1"/>
  <c r="AU1295" i="1" s="1"/>
  <c r="AN1295" i="1"/>
  <c r="AQ1295" i="1" s="1"/>
  <c r="AL1295" i="1"/>
  <c r="AG1295" i="1"/>
  <c r="Y1295" i="1"/>
  <c r="T1295" i="1"/>
  <c r="H1295" i="1"/>
  <c r="AY1294" i="1"/>
  <c r="AZ1294" i="1" s="1"/>
  <c r="AT1294" i="1"/>
  <c r="AV1294" i="1" s="1"/>
  <c r="AW1294" i="1" s="1"/>
  <c r="AP1294" i="1"/>
  <c r="AO1294" i="1"/>
  <c r="AU1294" i="1" s="1"/>
  <c r="AN1294" i="1"/>
  <c r="AQ1294" i="1" s="1"/>
  <c r="AR1294" i="1" s="1"/>
  <c r="AS1294" i="1" s="1"/>
  <c r="AL1294" i="1"/>
  <c r="AG1294" i="1"/>
  <c r="Y1294" i="1"/>
  <c r="T1294" i="1"/>
  <c r="H1294" i="1"/>
  <c r="AM1290" i="1"/>
  <c r="AK1290" i="1"/>
  <c r="AJ1290" i="1"/>
  <c r="AI1290" i="1"/>
  <c r="AI1297" i="1" s="1"/>
  <c r="AH1290" i="1"/>
  <c r="AF1290" i="1"/>
  <c r="AE1290" i="1"/>
  <c r="AD1290" i="1"/>
  <c r="AC1290" i="1"/>
  <c r="AB1290" i="1"/>
  <c r="AA1290" i="1"/>
  <c r="Z1290" i="1"/>
  <c r="X1290" i="1"/>
  <c r="W1290" i="1"/>
  <c r="V1290" i="1"/>
  <c r="U1290" i="1"/>
  <c r="U1297" i="1" s="1"/>
  <c r="S1290" i="1"/>
  <c r="R1290" i="1"/>
  <c r="Q1290" i="1"/>
  <c r="P1290" i="1"/>
  <c r="O1290" i="1"/>
  <c r="N1290" i="1"/>
  <c r="M1290" i="1"/>
  <c r="L1290" i="1"/>
  <c r="AY1289" i="1"/>
  <c r="AZ1289" i="1" s="1"/>
  <c r="AT1289" i="1"/>
  <c r="AQ1289" i="1"/>
  <c r="AP1289" i="1"/>
  <c r="AO1289" i="1"/>
  <c r="AU1289" i="1" s="1"/>
  <c r="AN1289" i="1"/>
  <c r="AL1289" i="1"/>
  <c r="AG1289" i="1"/>
  <c r="Y1289" i="1"/>
  <c r="T1289" i="1"/>
  <c r="H1289" i="1"/>
  <c r="AY1288" i="1"/>
  <c r="AZ1288" i="1" s="1"/>
  <c r="AV1288" i="1"/>
  <c r="AW1288" i="1" s="1"/>
  <c r="AU1288" i="1"/>
  <c r="AT1288" i="1"/>
  <c r="AP1288" i="1"/>
  <c r="AO1288" i="1"/>
  <c r="AN1288" i="1"/>
  <c r="AQ1288" i="1" s="1"/>
  <c r="AL1288" i="1"/>
  <c r="AG1288" i="1"/>
  <c r="Y1288" i="1"/>
  <c r="T1288" i="1"/>
  <c r="H1288" i="1"/>
  <c r="AY1287" i="1"/>
  <c r="AZ1287" i="1" s="1"/>
  <c r="AT1287" i="1"/>
  <c r="AQ1287" i="1"/>
  <c r="AR1287" i="1" s="1"/>
  <c r="AS1287" i="1" s="1"/>
  <c r="AP1287" i="1"/>
  <c r="AO1287" i="1"/>
  <c r="AU1287" i="1" s="1"/>
  <c r="AN1287" i="1"/>
  <c r="AL1287" i="1"/>
  <c r="AG1287" i="1"/>
  <c r="Y1287" i="1"/>
  <c r="T1287" i="1"/>
  <c r="H1287" i="1"/>
  <c r="AY1286" i="1"/>
  <c r="AZ1286" i="1" s="1"/>
  <c r="AT1286" i="1"/>
  <c r="AV1286" i="1" s="1"/>
  <c r="AW1286" i="1" s="1"/>
  <c r="AP1286" i="1"/>
  <c r="AR1286" i="1" s="1"/>
  <c r="AS1286" i="1" s="1"/>
  <c r="AO1286" i="1"/>
  <c r="AU1286" i="1" s="1"/>
  <c r="AN1286" i="1"/>
  <c r="AQ1286" i="1" s="1"/>
  <c r="AL1286" i="1"/>
  <c r="AG1286" i="1"/>
  <c r="Y1286" i="1"/>
  <c r="T1286" i="1"/>
  <c r="H1286" i="1"/>
  <c r="AY1285" i="1"/>
  <c r="AZ1285" i="1" s="1"/>
  <c r="AU1285" i="1"/>
  <c r="AV1285" i="1" s="1"/>
  <c r="AW1285" i="1" s="1"/>
  <c r="AT1285" i="1"/>
  <c r="AQ1285" i="1"/>
  <c r="AR1285" i="1" s="1"/>
  <c r="AS1285" i="1" s="1"/>
  <c r="AP1285" i="1"/>
  <c r="AO1285" i="1"/>
  <c r="AN1285" i="1"/>
  <c r="AL1285" i="1"/>
  <c r="AG1285" i="1"/>
  <c r="Y1285" i="1"/>
  <c r="T1285" i="1"/>
  <c r="H1285" i="1"/>
  <c r="AY1284" i="1"/>
  <c r="AZ1284" i="1" s="1"/>
  <c r="AU1284" i="1"/>
  <c r="AT1284" i="1"/>
  <c r="AP1284" i="1"/>
  <c r="AO1284" i="1"/>
  <c r="AN1284" i="1"/>
  <c r="AQ1284" i="1" s="1"/>
  <c r="AL1284" i="1"/>
  <c r="AG1284" i="1"/>
  <c r="Y1284" i="1"/>
  <c r="T1284" i="1"/>
  <c r="H1284" i="1"/>
  <c r="AZ1283" i="1"/>
  <c r="AY1283" i="1"/>
  <c r="AU1283" i="1"/>
  <c r="AV1283" i="1" s="1"/>
  <c r="AW1283" i="1" s="1"/>
  <c r="AT1283" i="1"/>
  <c r="AS1283" i="1"/>
  <c r="AQ1283" i="1"/>
  <c r="AR1283" i="1" s="1"/>
  <c r="AP1283" i="1"/>
  <c r="AO1283" i="1"/>
  <c r="AO1290" i="1" s="1"/>
  <c r="AN1283" i="1"/>
  <c r="AL1283" i="1"/>
  <c r="AG1283" i="1"/>
  <c r="Y1283" i="1"/>
  <c r="T1283" i="1"/>
  <c r="H1283" i="1"/>
  <c r="AY1282" i="1"/>
  <c r="AZ1282" i="1" s="1"/>
  <c r="AU1282" i="1"/>
  <c r="AT1282" i="1"/>
  <c r="AP1282" i="1"/>
  <c r="AO1282" i="1"/>
  <c r="AN1282" i="1"/>
  <c r="AQ1282" i="1" s="1"/>
  <c r="AL1282" i="1"/>
  <c r="AG1282" i="1"/>
  <c r="Y1282" i="1"/>
  <c r="T1282" i="1"/>
  <c r="H1282" i="1"/>
  <c r="AY1281" i="1"/>
  <c r="AZ1281" i="1" s="1"/>
  <c r="AT1281" i="1"/>
  <c r="AQ1281" i="1"/>
  <c r="AR1281" i="1" s="1"/>
  <c r="AP1281" i="1"/>
  <c r="AO1281" i="1"/>
  <c r="AU1281" i="1" s="1"/>
  <c r="AN1281" i="1"/>
  <c r="AL1281" i="1"/>
  <c r="AG1281" i="1"/>
  <c r="Y1281" i="1"/>
  <c r="T1281" i="1"/>
  <c r="H1281" i="1"/>
  <c r="AB1268" i="1"/>
  <c r="AT1267" i="1"/>
  <c r="AM1267" i="1"/>
  <c r="AK1267" i="1"/>
  <c r="AJ1267" i="1"/>
  <c r="AI1267" i="1"/>
  <c r="AH1267" i="1"/>
  <c r="AF1267" i="1"/>
  <c r="AE1267" i="1"/>
  <c r="AD1267" i="1"/>
  <c r="AC1267" i="1"/>
  <c r="AB1267" i="1"/>
  <c r="AA1267" i="1"/>
  <c r="Z1267" i="1"/>
  <c r="X1267" i="1"/>
  <c r="W1267" i="1"/>
  <c r="V1267" i="1"/>
  <c r="U1267" i="1"/>
  <c r="S1267" i="1"/>
  <c r="R1267" i="1"/>
  <c r="Q1267" i="1"/>
  <c r="P1267" i="1"/>
  <c r="O1267" i="1"/>
  <c r="N1267" i="1"/>
  <c r="M1267" i="1"/>
  <c r="L1267" i="1"/>
  <c r="AY1266" i="1"/>
  <c r="AZ1266" i="1" s="1"/>
  <c r="AU1266" i="1"/>
  <c r="AV1266" i="1" s="1"/>
  <c r="AW1266" i="1" s="1"/>
  <c r="AT1266" i="1"/>
  <c r="AP1266" i="1"/>
  <c r="AO1266" i="1"/>
  <c r="AN1266" i="1"/>
  <c r="AQ1266" i="1" s="1"/>
  <c r="AR1266" i="1" s="1"/>
  <c r="AS1266" i="1" s="1"/>
  <c r="AL1266" i="1"/>
  <c r="AG1266" i="1"/>
  <c r="Y1266" i="1"/>
  <c r="T1266" i="1"/>
  <c r="H1266" i="1"/>
  <c r="AZ1265" i="1"/>
  <c r="AY1265" i="1"/>
  <c r="AT1265" i="1"/>
  <c r="AP1265" i="1"/>
  <c r="AO1265" i="1"/>
  <c r="AN1265" i="1"/>
  <c r="AQ1265" i="1" s="1"/>
  <c r="AL1265" i="1"/>
  <c r="AG1265" i="1"/>
  <c r="Y1265" i="1"/>
  <c r="T1265" i="1"/>
  <c r="H1265" i="1"/>
  <c r="AM1261" i="1"/>
  <c r="AM1268" i="1" s="1"/>
  <c r="AK1261" i="1"/>
  <c r="AJ1261" i="1"/>
  <c r="AJ1268" i="1" s="1"/>
  <c r="AI1261" i="1"/>
  <c r="AI1268" i="1" s="1"/>
  <c r="AH1261" i="1"/>
  <c r="AF1261" i="1"/>
  <c r="AE1261" i="1"/>
  <c r="AD1261" i="1"/>
  <c r="AC1261" i="1"/>
  <c r="AB1261" i="1"/>
  <c r="AA1261" i="1"/>
  <c r="Z1261" i="1"/>
  <c r="Z1268" i="1" s="1"/>
  <c r="X1261" i="1"/>
  <c r="X1268" i="1" s="1"/>
  <c r="W1261" i="1"/>
  <c r="V1261" i="1"/>
  <c r="V1268" i="1" s="1"/>
  <c r="U1261" i="1"/>
  <c r="U1268" i="1" s="1"/>
  <c r="S1261" i="1"/>
  <c r="R1261" i="1"/>
  <c r="Q1261" i="1"/>
  <c r="P1261" i="1"/>
  <c r="O1261" i="1"/>
  <c r="O1268" i="1" s="1"/>
  <c r="N1261" i="1"/>
  <c r="N1268" i="1" s="1"/>
  <c r="M1261" i="1"/>
  <c r="L1261" i="1"/>
  <c r="L1268" i="1" s="1"/>
  <c r="AY1260" i="1"/>
  <c r="AZ1260" i="1" s="1"/>
  <c r="AT1260" i="1"/>
  <c r="AQ1260" i="1"/>
  <c r="AR1260" i="1" s="1"/>
  <c r="AS1260" i="1" s="1"/>
  <c r="AP1260" i="1"/>
  <c r="AO1260" i="1"/>
  <c r="AU1260" i="1" s="1"/>
  <c r="AV1260" i="1" s="1"/>
  <c r="AW1260" i="1" s="1"/>
  <c r="AN1260" i="1"/>
  <c r="AL1260" i="1"/>
  <c r="AG1260" i="1"/>
  <c r="Y1260" i="1"/>
  <c r="T1260" i="1"/>
  <c r="H1260" i="1"/>
  <c r="AY1259" i="1"/>
  <c r="AZ1259" i="1" s="1"/>
  <c r="AT1259" i="1"/>
  <c r="AP1259" i="1"/>
  <c r="AO1259" i="1"/>
  <c r="AN1259" i="1"/>
  <c r="AQ1259" i="1" s="1"/>
  <c r="AL1259" i="1"/>
  <c r="AG1259" i="1"/>
  <c r="Y1259" i="1"/>
  <c r="T1259" i="1"/>
  <c r="H1259" i="1"/>
  <c r="AY1258" i="1"/>
  <c r="AZ1258" i="1" s="1"/>
  <c r="AT1258" i="1"/>
  <c r="AP1258" i="1"/>
  <c r="AO1258" i="1"/>
  <c r="AU1258" i="1" s="1"/>
  <c r="AN1258" i="1"/>
  <c r="AQ1258" i="1" s="1"/>
  <c r="AR1258" i="1" s="1"/>
  <c r="AS1258" i="1" s="1"/>
  <c r="AL1258" i="1"/>
  <c r="AG1258" i="1"/>
  <c r="Y1258" i="1"/>
  <c r="T1258" i="1"/>
  <c r="H1258" i="1"/>
  <c r="AY1257" i="1"/>
  <c r="AZ1257" i="1" s="1"/>
  <c r="AT1257" i="1"/>
  <c r="AP1257" i="1"/>
  <c r="AO1257" i="1"/>
  <c r="AU1257" i="1" s="1"/>
  <c r="AV1257" i="1" s="1"/>
  <c r="AW1257" i="1" s="1"/>
  <c r="AN1257" i="1"/>
  <c r="AQ1257" i="1" s="1"/>
  <c r="AL1257" i="1"/>
  <c r="AG1257" i="1"/>
  <c r="Y1257" i="1"/>
  <c r="T1257" i="1"/>
  <c r="H1257" i="1"/>
  <c r="AK1248" i="1"/>
  <c r="AJ1248" i="1"/>
  <c r="AF1248" i="1"/>
  <c r="AE1248" i="1"/>
  <c r="AD1248" i="1"/>
  <c r="AC1248" i="1"/>
  <c r="AB1248" i="1"/>
  <c r="AA1248" i="1"/>
  <c r="X1248" i="1"/>
  <c r="W1248" i="1"/>
  <c r="S1248" i="1"/>
  <c r="R1248" i="1"/>
  <c r="Q1248" i="1"/>
  <c r="P1248" i="1"/>
  <c r="O1248" i="1"/>
  <c r="N1248" i="1"/>
  <c r="M1248" i="1"/>
  <c r="L1248" i="1"/>
  <c r="AP1247" i="1"/>
  <c r="AM1247" i="1"/>
  <c r="AK1247" i="1"/>
  <c r="AJ1247" i="1"/>
  <c r="AI1247" i="1"/>
  <c r="AH1247" i="1"/>
  <c r="AF1247" i="1"/>
  <c r="AE1247" i="1"/>
  <c r="AD1247" i="1"/>
  <c r="AC1247" i="1"/>
  <c r="AB1247" i="1"/>
  <c r="AA1247" i="1"/>
  <c r="Z1247" i="1"/>
  <c r="X1247" i="1"/>
  <c r="W1247" i="1"/>
  <c r="V1247" i="1"/>
  <c r="U1247" i="1"/>
  <c r="S1247" i="1"/>
  <c r="R1247" i="1"/>
  <c r="Q1247" i="1"/>
  <c r="P1247" i="1"/>
  <c r="O1247" i="1"/>
  <c r="N1247" i="1"/>
  <c r="M1247" i="1"/>
  <c r="L1247" i="1"/>
  <c r="AP1244" i="1"/>
  <c r="AM1244" i="1"/>
  <c r="AK1244" i="1"/>
  <c r="AJ1244" i="1"/>
  <c r="AI1244" i="1"/>
  <c r="AH1244" i="1"/>
  <c r="AF1244" i="1"/>
  <c r="AE1244" i="1"/>
  <c r="AD1244" i="1"/>
  <c r="AC1244" i="1"/>
  <c r="AB1244" i="1"/>
  <c r="AA1244" i="1"/>
  <c r="Z1244" i="1"/>
  <c r="X1244" i="1"/>
  <c r="W1244" i="1"/>
  <c r="V1244" i="1"/>
  <c r="U1244" i="1"/>
  <c r="S1244" i="1"/>
  <c r="R1244" i="1"/>
  <c r="Q1244" i="1"/>
  <c r="P1244" i="1"/>
  <c r="O1244" i="1"/>
  <c r="N1244" i="1"/>
  <c r="M1244" i="1"/>
  <c r="L1244" i="1"/>
  <c r="AY1243" i="1"/>
  <c r="AZ1243" i="1" s="1"/>
  <c r="H1243" i="1"/>
  <c r="AZ1242" i="1"/>
  <c r="AY1242" i="1"/>
  <c r="H1242" i="1"/>
  <c r="AY1241" i="1"/>
  <c r="AZ1241" i="1" s="1"/>
  <c r="H1241" i="1"/>
  <c r="AZ1237" i="1"/>
  <c r="AY1237" i="1"/>
  <c r="H1237" i="1"/>
  <c r="AY1236" i="1"/>
  <c r="AZ1236" i="1" s="1"/>
  <c r="H1236" i="1"/>
  <c r="AZ1235" i="1"/>
  <c r="AY1235" i="1"/>
  <c r="H1235" i="1"/>
  <c r="AY1234" i="1"/>
  <c r="AZ1234" i="1" s="1"/>
  <c r="H1234" i="1"/>
  <c r="AZ1233" i="1"/>
  <c r="AY1233" i="1"/>
  <c r="H1233" i="1"/>
  <c r="AZ1232" i="1"/>
  <c r="AY1232" i="1"/>
  <c r="H1232" i="1"/>
  <c r="AM1228" i="1"/>
  <c r="AM1248" i="1" s="1"/>
  <c r="AI1228" i="1"/>
  <c r="AI1248" i="1" s="1"/>
  <c r="AH1228" i="1"/>
  <c r="U1228" i="1"/>
  <c r="U1248" i="1" s="1"/>
  <c r="AT1227" i="1"/>
  <c r="AQ1227" i="1"/>
  <c r="AR1227" i="1" s="1"/>
  <c r="AP1227" i="1"/>
  <c r="AO1227" i="1"/>
  <c r="AN1227" i="1"/>
  <c r="AN1247" i="1" s="1"/>
  <c r="AL1227" i="1"/>
  <c r="AG1227" i="1"/>
  <c r="Y1227" i="1"/>
  <c r="T1227" i="1"/>
  <c r="AT1226" i="1"/>
  <c r="AP1226" i="1"/>
  <c r="AP1228" i="1" s="1"/>
  <c r="AP1248" i="1" s="1"/>
  <c r="AM1226" i="1"/>
  <c r="AI1226" i="1"/>
  <c r="AH1226" i="1"/>
  <c r="AO1226" i="1" s="1"/>
  <c r="AU1226" i="1" s="1"/>
  <c r="Z1226" i="1"/>
  <c r="Z1228" i="1" s="1"/>
  <c r="Z1248" i="1" s="1"/>
  <c r="V1226" i="1"/>
  <c r="V1228" i="1" s="1"/>
  <c r="V1248" i="1" s="1"/>
  <c r="U1226" i="1"/>
  <c r="AU1225" i="1"/>
  <c r="AT1225" i="1"/>
  <c r="AQ1225" i="1"/>
  <c r="AR1225" i="1" s="1"/>
  <c r="AS1225" i="1" s="1"/>
  <c r="AP1225" i="1"/>
  <c r="AO1225" i="1"/>
  <c r="AN1225" i="1"/>
  <c r="AT1224" i="1"/>
  <c r="AP1224" i="1"/>
  <c r="AO1224" i="1"/>
  <c r="AU1224" i="1" s="1"/>
  <c r="AN1224" i="1"/>
  <c r="AQ1224" i="1" s="1"/>
  <c r="AZ1223" i="1"/>
  <c r="AY1223" i="1"/>
  <c r="H1223" i="1"/>
  <c r="AM1217" i="1"/>
  <c r="AK1217" i="1"/>
  <c r="AJ1217" i="1"/>
  <c r="AI1217" i="1"/>
  <c r="AH1217" i="1"/>
  <c r="AF1217" i="1"/>
  <c r="AE1217" i="1"/>
  <c r="AD1217" i="1"/>
  <c r="AC1217" i="1"/>
  <c r="AB1217" i="1"/>
  <c r="AA1217" i="1"/>
  <c r="Z1217" i="1"/>
  <c r="X1217" i="1"/>
  <c r="W1217" i="1"/>
  <c r="V1217" i="1"/>
  <c r="U1217" i="1"/>
  <c r="S1217" i="1"/>
  <c r="R1217" i="1"/>
  <c r="Q1217" i="1"/>
  <c r="P1217" i="1"/>
  <c r="O1217" i="1"/>
  <c r="N1217" i="1"/>
  <c r="M1217" i="1"/>
  <c r="L1217" i="1"/>
  <c r="W1212" i="1"/>
  <c r="S1212" i="1"/>
  <c r="R1212" i="1"/>
  <c r="AM1211" i="1"/>
  <c r="AK1211" i="1"/>
  <c r="AK1212" i="1" s="1"/>
  <c r="AJ1211" i="1"/>
  <c r="AI1211" i="1"/>
  <c r="AH1211" i="1"/>
  <c r="AH1212" i="1" s="1"/>
  <c r="AF1211" i="1"/>
  <c r="AE1211" i="1"/>
  <c r="AD1211" i="1"/>
  <c r="AD1212" i="1" s="1"/>
  <c r="AC1211" i="1"/>
  <c r="AB1211" i="1"/>
  <c r="AB1212" i="1" s="1"/>
  <c r="AA1211" i="1"/>
  <c r="Z1211" i="1"/>
  <c r="X1211" i="1"/>
  <c r="W1211" i="1"/>
  <c r="V1211" i="1"/>
  <c r="U1211" i="1"/>
  <c r="S1211" i="1"/>
  <c r="R1211" i="1"/>
  <c r="Q1211" i="1"/>
  <c r="P1211" i="1"/>
  <c r="P1212" i="1" s="1"/>
  <c r="O1211" i="1"/>
  <c r="N1211" i="1"/>
  <c r="N1212" i="1" s="1"/>
  <c r="M1211" i="1"/>
  <c r="L1211" i="1"/>
  <c r="AY1210" i="1"/>
  <c r="AZ1210" i="1" s="1"/>
  <c r="AT1210" i="1"/>
  <c r="AP1210" i="1"/>
  <c r="AO1210" i="1"/>
  <c r="AU1210" i="1" s="1"/>
  <c r="AV1210" i="1" s="1"/>
  <c r="AW1210" i="1" s="1"/>
  <c r="AN1210" i="1"/>
  <c r="AQ1210" i="1" s="1"/>
  <c r="AL1210" i="1"/>
  <c r="AG1210" i="1"/>
  <c r="Y1210" i="1"/>
  <c r="T1210" i="1"/>
  <c r="H1210" i="1"/>
  <c r="AY1209" i="1"/>
  <c r="AZ1209" i="1" s="1"/>
  <c r="AT1209" i="1"/>
  <c r="AQ1209" i="1"/>
  <c r="AR1209" i="1" s="1"/>
  <c r="AS1209" i="1" s="1"/>
  <c r="AP1209" i="1"/>
  <c r="AO1209" i="1"/>
  <c r="AU1209" i="1" s="1"/>
  <c r="AN1209" i="1"/>
  <c r="AL1209" i="1"/>
  <c r="AG1209" i="1"/>
  <c r="Y1209" i="1"/>
  <c r="T1209" i="1"/>
  <c r="H1209" i="1"/>
  <c r="AY1208" i="1"/>
  <c r="AZ1208" i="1" s="1"/>
  <c r="AT1208" i="1"/>
  <c r="AV1208" i="1" s="1"/>
  <c r="AW1208" i="1" s="1"/>
  <c r="AQ1208" i="1"/>
  <c r="AP1208" i="1"/>
  <c r="AP1211" i="1" s="1"/>
  <c r="AO1208" i="1"/>
  <c r="AU1208" i="1" s="1"/>
  <c r="AN1208" i="1"/>
  <c r="AL1208" i="1"/>
  <c r="AG1208" i="1"/>
  <c r="Y1208" i="1"/>
  <c r="T1208" i="1"/>
  <c r="H1208" i="1"/>
  <c r="AZ1207" i="1"/>
  <c r="AY1207" i="1"/>
  <c r="AU1207" i="1"/>
  <c r="AV1207" i="1" s="1"/>
  <c r="AW1207" i="1" s="1"/>
  <c r="AT1207" i="1"/>
  <c r="AQ1207" i="1"/>
  <c r="AR1207" i="1" s="1"/>
  <c r="AS1207" i="1" s="1"/>
  <c r="AP1207" i="1"/>
  <c r="AO1207" i="1"/>
  <c r="AN1207" i="1"/>
  <c r="AL1207" i="1"/>
  <c r="AG1207" i="1"/>
  <c r="Y1207" i="1"/>
  <c r="T1207" i="1"/>
  <c r="H1207" i="1"/>
  <c r="AY1206" i="1"/>
  <c r="AZ1206" i="1" s="1"/>
  <c r="AT1206" i="1"/>
  <c r="AP1206" i="1"/>
  <c r="AO1206" i="1"/>
  <c r="AU1206" i="1" s="1"/>
  <c r="AV1206" i="1" s="1"/>
  <c r="AW1206" i="1" s="1"/>
  <c r="AN1206" i="1"/>
  <c r="AL1206" i="1"/>
  <c r="AG1206" i="1"/>
  <c r="Y1206" i="1"/>
  <c r="T1206" i="1"/>
  <c r="H1206" i="1"/>
  <c r="AY1205" i="1"/>
  <c r="AZ1205" i="1" s="1"/>
  <c r="AT1205" i="1"/>
  <c r="AQ1205" i="1"/>
  <c r="AP1205" i="1"/>
  <c r="AO1205" i="1"/>
  <c r="AU1205" i="1" s="1"/>
  <c r="AN1205" i="1"/>
  <c r="AL1205" i="1"/>
  <c r="AG1205" i="1"/>
  <c r="Y1205" i="1"/>
  <c r="T1205" i="1"/>
  <c r="H1205" i="1"/>
  <c r="AY1204" i="1"/>
  <c r="AZ1204" i="1" s="1"/>
  <c r="AT1204" i="1"/>
  <c r="AT1211" i="1" s="1"/>
  <c r="AP1204" i="1"/>
  <c r="AR1204" i="1" s="1"/>
  <c r="AS1204" i="1" s="1"/>
  <c r="AO1204" i="1"/>
  <c r="AU1204" i="1" s="1"/>
  <c r="AN1204" i="1"/>
  <c r="AQ1204" i="1" s="1"/>
  <c r="AL1204" i="1"/>
  <c r="AG1204" i="1"/>
  <c r="Y1204" i="1"/>
  <c r="T1204" i="1"/>
  <c r="H1204" i="1"/>
  <c r="AM1200" i="1"/>
  <c r="AK1200" i="1"/>
  <c r="AJ1200" i="1"/>
  <c r="AI1200" i="1"/>
  <c r="AI1212" i="1" s="1"/>
  <c r="AH1200" i="1"/>
  <c r="AF1200" i="1"/>
  <c r="AE1200" i="1"/>
  <c r="AD1200" i="1"/>
  <c r="AC1200" i="1"/>
  <c r="AB1200" i="1"/>
  <c r="AA1200" i="1"/>
  <c r="AA1212" i="1" s="1"/>
  <c r="Z1200" i="1"/>
  <c r="X1200" i="1"/>
  <c r="W1200" i="1"/>
  <c r="V1200" i="1"/>
  <c r="U1200" i="1"/>
  <c r="S1200" i="1"/>
  <c r="R1200" i="1"/>
  <c r="Q1200" i="1"/>
  <c r="P1200" i="1"/>
  <c r="O1200" i="1"/>
  <c r="N1200" i="1"/>
  <c r="M1200" i="1"/>
  <c r="M1212" i="1" s="1"/>
  <c r="L1200" i="1"/>
  <c r="AZ1199" i="1"/>
  <c r="AY1199" i="1"/>
  <c r="AT1199" i="1"/>
  <c r="AQ1199" i="1"/>
  <c r="AP1199" i="1"/>
  <c r="AO1199" i="1"/>
  <c r="AU1199" i="1" s="1"/>
  <c r="AN1199" i="1"/>
  <c r="AL1199" i="1"/>
  <c r="AG1199" i="1"/>
  <c r="Y1199" i="1"/>
  <c r="T1199" i="1"/>
  <c r="H1199" i="1"/>
  <c r="AY1198" i="1"/>
  <c r="AZ1198" i="1" s="1"/>
  <c r="AT1198" i="1"/>
  <c r="AR1198" i="1"/>
  <c r="AS1198" i="1" s="1"/>
  <c r="AP1198" i="1"/>
  <c r="AO1198" i="1"/>
  <c r="AU1198" i="1" s="1"/>
  <c r="AV1198" i="1" s="1"/>
  <c r="AW1198" i="1" s="1"/>
  <c r="AN1198" i="1"/>
  <c r="AQ1198" i="1" s="1"/>
  <c r="AL1198" i="1"/>
  <c r="AG1198" i="1"/>
  <c r="Y1198" i="1"/>
  <c r="T1198" i="1"/>
  <c r="H1198" i="1"/>
  <c r="AZ1197" i="1"/>
  <c r="AY1197" i="1"/>
  <c r="AT1197" i="1"/>
  <c r="AP1197" i="1"/>
  <c r="AO1197" i="1"/>
  <c r="AO1200" i="1" s="1"/>
  <c r="AN1197" i="1"/>
  <c r="AQ1197" i="1" s="1"/>
  <c r="AL1197" i="1"/>
  <c r="AG1197" i="1"/>
  <c r="Y1197" i="1"/>
  <c r="T1197" i="1"/>
  <c r="H1197" i="1"/>
  <c r="AZ1196" i="1"/>
  <c r="AY1196" i="1"/>
  <c r="AT1196" i="1"/>
  <c r="AP1196" i="1"/>
  <c r="AO1196" i="1"/>
  <c r="AU1196" i="1" s="1"/>
  <c r="AN1196" i="1"/>
  <c r="AQ1196" i="1" s="1"/>
  <c r="AL1196" i="1"/>
  <c r="AG1196" i="1"/>
  <c r="Y1196" i="1"/>
  <c r="T1196" i="1"/>
  <c r="H1196" i="1"/>
  <c r="AY1195" i="1"/>
  <c r="AZ1195" i="1" s="1"/>
  <c r="AT1195" i="1"/>
  <c r="AQ1195" i="1"/>
  <c r="AP1195" i="1"/>
  <c r="AO1195" i="1"/>
  <c r="AU1195" i="1" s="1"/>
  <c r="AN1195" i="1"/>
  <c r="AL1195" i="1"/>
  <c r="AG1195" i="1"/>
  <c r="Y1195" i="1"/>
  <c r="T1195" i="1"/>
  <c r="H1195" i="1"/>
  <c r="AY1194" i="1"/>
  <c r="AZ1194" i="1" s="1"/>
  <c r="AT1194" i="1"/>
  <c r="AP1194" i="1"/>
  <c r="AR1194" i="1" s="1"/>
  <c r="AS1194" i="1" s="1"/>
  <c r="AO1194" i="1"/>
  <c r="AU1194" i="1" s="1"/>
  <c r="AN1194" i="1"/>
  <c r="AQ1194" i="1" s="1"/>
  <c r="AL1194" i="1"/>
  <c r="AG1194" i="1"/>
  <c r="Y1194" i="1"/>
  <c r="T1194" i="1"/>
  <c r="H1194" i="1"/>
  <c r="AY1193" i="1"/>
  <c r="AZ1193" i="1" s="1"/>
  <c r="AT1193" i="1"/>
  <c r="AQ1193" i="1"/>
  <c r="AR1193" i="1" s="1"/>
  <c r="AS1193" i="1" s="1"/>
  <c r="AP1193" i="1"/>
  <c r="AO1193" i="1"/>
  <c r="AU1193" i="1" s="1"/>
  <c r="AV1193" i="1" s="1"/>
  <c r="AW1193" i="1" s="1"/>
  <c r="AN1193" i="1"/>
  <c r="AL1193" i="1"/>
  <c r="AG1193" i="1"/>
  <c r="Y1193" i="1"/>
  <c r="T1193" i="1"/>
  <c r="H1193" i="1"/>
  <c r="AZ1192" i="1"/>
  <c r="AY1192" i="1"/>
  <c r="AU1192" i="1"/>
  <c r="AT1192" i="1"/>
  <c r="AQ1192" i="1"/>
  <c r="AP1192" i="1"/>
  <c r="AO1192" i="1"/>
  <c r="AN1192" i="1"/>
  <c r="AL1192" i="1"/>
  <c r="AG1192" i="1"/>
  <c r="Y1192" i="1"/>
  <c r="T1192" i="1"/>
  <c r="H1192" i="1"/>
  <c r="AY1191" i="1"/>
  <c r="AZ1191" i="1" s="1"/>
  <c r="AV1191" i="1"/>
  <c r="AW1191" i="1" s="1"/>
  <c r="AU1191" i="1"/>
  <c r="AT1191" i="1"/>
  <c r="AP1191" i="1"/>
  <c r="AO1191" i="1"/>
  <c r="AN1191" i="1"/>
  <c r="AQ1191" i="1" s="1"/>
  <c r="AR1191" i="1" s="1"/>
  <c r="AS1191" i="1" s="1"/>
  <c r="AL1191" i="1"/>
  <c r="AG1191" i="1"/>
  <c r="Y1191" i="1"/>
  <c r="T1191" i="1"/>
  <c r="H1191" i="1"/>
  <c r="AY1190" i="1"/>
  <c r="AZ1190" i="1" s="1"/>
  <c r="AT1190" i="1"/>
  <c r="AP1190" i="1"/>
  <c r="AR1190" i="1" s="1"/>
  <c r="AS1190" i="1" s="1"/>
  <c r="AO1190" i="1"/>
  <c r="AU1190" i="1" s="1"/>
  <c r="AN1190" i="1"/>
  <c r="AQ1190" i="1" s="1"/>
  <c r="AL1190" i="1"/>
  <c r="AG1190" i="1"/>
  <c r="Y1190" i="1"/>
  <c r="T1190" i="1"/>
  <c r="H1190" i="1"/>
  <c r="AY1189" i="1"/>
  <c r="AZ1189" i="1" s="1"/>
  <c r="AT1189" i="1"/>
  <c r="AQ1189" i="1"/>
  <c r="AR1189" i="1" s="1"/>
  <c r="AS1189" i="1" s="1"/>
  <c r="AP1189" i="1"/>
  <c r="AO1189" i="1"/>
  <c r="AU1189" i="1" s="1"/>
  <c r="AN1189" i="1"/>
  <c r="AL1189" i="1"/>
  <c r="AG1189" i="1"/>
  <c r="Y1189" i="1"/>
  <c r="T1189" i="1"/>
  <c r="H1189" i="1"/>
  <c r="AZ1188" i="1"/>
  <c r="AY1188" i="1"/>
  <c r="AU1188" i="1"/>
  <c r="AT1188" i="1"/>
  <c r="AQ1188" i="1"/>
  <c r="AP1188" i="1"/>
  <c r="AO1188" i="1"/>
  <c r="AN1188" i="1"/>
  <c r="AL1188" i="1"/>
  <c r="AG1188" i="1"/>
  <c r="Y1188" i="1"/>
  <c r="T1188" i="1"/>
  <c r="H1188" i="1"/>
  <c r="AY1187" i="1"/>
  <c r="AZ1187" i="1" s="1"/>
  <c r="AU1187" i="1"/>
  <c r="AT1187" i="1"/>
  <c r="AQ1187" i="1"/>
  <c r="AP1187" i="1"/>
  <c r="AP1217" i="1" s="1"/>
  <c r="AO1187" i="1"/>
  <c r="AN1187" i="1"/>
  <c r="AL1187" i="1"/>
  <c r="AG1187" i="1"/>
  <c r="Y1187" i="1"/>
  <c r="T1187" i="1"/>
  <c r="H1187" i="1"/>
  <c r="AY1186" i="1"/>
  <c r="AZ1186" i="1" s="1"/>
  <c r="AT1186" i="1"/>
  <c r="AP1186" i="1"/>
  <c r="AO1186" i="1"/>
  <c r="AU1186" i="1" s="1"/>
  <c r="AN1186" i="1"/>
  <c r="AQ1186" i="1" s="1"/>
  <c r="AL1186" i="1"/>
  <c r="AG1186" i="1"/>
  <c r="Y1186" i="1"/>
  <c r="T1186" i="1"/>
  <c r="H1186" i="1"/>
  <c r="AY1185" i="1"/>
  <c r="AZ1185" i="1" s="1"/>
  <c r="AV1185" i="1"/>
  <c r="AW1185" i="1" s="1"/>
  <c r="AT1185" i="1"/>
  <c r="AP1185" i="1"/>
  <c r="AO1185" i="1"/>
  <c r="AU1185" i="1" s="1"/>
  <c r="AN1185" i="1"/>
  <c r="AQ1185" i="1" s="1"/>
  <c r="AR1185" i="1" s="1"/>
  <c r="AL1185" i="1"/>
  <c r="AG1185" i="1"/>
  <c r="Y1185" i="1"/>
  <c r="T1185" i="1"/>
  <c r="H1185" i="1"/>
  <c r="AY1184" i="1"/>
  <c r="AZ1184" i="1" s="1"/>
  <c r="AT1184" i="1"/>
  <c r="AP1184" i="1"/>
  <c r="AO1184" i="1"/>
  <c r="AU1184" i="1" s="1"/>
  <c r="AN1184" i="1"/>
  <c r="AQ1184" i="1" s="1"/>
  <c r="AR1184" i="1" s="1"/>
  <c r="AS1184" i="1" s="1"/>
  <c r="AL1184" i="1"/>
  <c r="AG1184" i="1"/>
  <c r="Y1184" i="1"/>
  <c r="T1184" i="1"/>
  <c r="H1184" i="1"/>
  <c r="AY1183" i="1"/>
  <c r="AZ1183" i="1" s="1"/>
  <c r="AU1183" i="1"/>
  <c r="AT1183" i="1"/>
  <c r="AQ1183" i="1"/>
  <c r="AR1183" i="1" s="1"/>
  <c r="AS1183" i="1" s="1"/>
  <c r="AP1183" i="1"/>
  <c r="AO1183" i="1"/>
  <c r="AN1183" i="1"/>
  <c r="AL1183" i="1"/>
  <c r="AG1183" i="1"/>
  <c r="Y1183" i="1"/>
  <c r="T1183" i="1"/>
  <c r="H1183" i="1"/>
  <c r="AY1182" i="1"/>
  <c r="AZ1182" i="1" s="1"/>
  <c r="AV1182" i="1"/>
  <c r="AW1182" i="1" s="1"/>
  <c r="AT1182" i="1"/>
  <c r="AP1182" i="1"/>
  <c r="AO1182" i="1"/>
  <c r="AU1182" i="1" s="1"/>
  <c r="AN1182" i="1"/>
  <c r="AQ1182" i="1" s="1"/>
  <c r="AL1182" i="1"/>
  <c r="AG1182" i="1"/>
  <c r="Y1182" i="1"/>
  <c r="T1182" i="1"/>
  <c r="H1182" i="1"/>
  <c r="AM1176" i="1"/>
  <c r="AK1176" i="1"/>
  <c r="AJ1176" i="1"/>
  <c r="AI1176" i="1"/>
  <c r="AH1176" i="1"/>
  <c r="AF1176" i="1"/>
  <c r="AE1176" i="1"/>
  <c r="AD1176" i="1"/>
  <c r="AC1176" i="1"/>
  <c r="AB1176" i="1"/>
  <c r="AA1176" i="1"/>
  <c r="Z1176" i="1"/>
  <c r="X1176" i="1"/>
  <c r="W1176" i="1"/>
  <c r="V1176" i="1"/>
  <c r="U1176" i="1"/>
  <c r="S1176" i="1"/>
  <c r="R1176" i="1"/>
  <c r="Q1176" i="1"/>
  <c r="P1176" i="1"/>
  <c r="O1176" i="1"/>
  <c r="N1176" i="1"/>
  <c r="M1176" i="1"/>
  <c r="L1176" i="1"/>
  <c r="AJ1171" i="1"/>
  <c r="AF1171" i="1"/>
  <c r="AM1170" i="1"/>
  <c r="AK1170" i="1"/>
  <c r="AJ1170" i="1"/>
  <c r="AI1170" i="1"/>
  <c r="AH1170" i="1"/>
  <c r="AF1170" i="1"/>
  <c r="AE1170" i="1"/>
  <c r="AD1170" i="1"/>
  <c r="AC1170" i="1"/>
  <c r="AC1171" i="1" s="1"/>
  <c r="AB1170" i="1"/>
  <c r="AA1170" i="1"/>
  <c r="Z1170" i="1"/>
  <c r="X1170" i="1"/>
  <c r="W1170" i="1"/>
  <c r="V1170" i="1"/>
  <c r="U1170" i="1"/>
  <c r="S1170" i="1"/>
  <c r="R1170" i="1"/>
  <c r="R1171" i="1" s="1"/>
  <c r="Q1170" i="1"/>
  <c r="P1170" i="1"/>
  <c r="O1170" i="1"/>
  <c r="O1171" i="1" s="1"/>
  <c r="N1170" i="1"/>
  <c r="M1170" i="1"/>
  <c r="L1170" i="1"/>
  <c r="AY1169" i="1"/>
  <c r="AZ1169" i="1" s="1"/>
  <c r="AT1169" i="1"/>
  <c r="AP1169" i="1"/>
  <c r="AO1169" i="1"/>
  <c r="AU1169" i="1" s="1"/>
  <c r="AN1169" i="1"/>
  <c r="AQ1169" i="1" s="1"/>
  <c r="AR1169" i="1" s="1"/>
  <c r="AS1169" i="1" s="1"/>
  <c r="AL1169" i="1"/>
  <c r="AG1169" i="1"/>
  <c r="Y1169" i="1"/>
  <c r="T1169" i="1"/>
  <c r="H1169" i="1"/>
  <c r="AY1168" i="1"/>
  <c r="AZ1168" i="1" s="1"/>
  <c r="AT1168" i="1"/>
  <c r="AP1168" i="1"/>
  <c r="AO1168" i="1"/>
  <c r="AU1168" i="1" s="1"/>
  <c r="AN1168" i="1"/>
  <c r="AQ1168" i="1" s="1"/>
  <c r="AR1168" i="1" s="1"/>
  <c r="AS1168" i="1" s="1"/>
  <c r="AL1168" i="1"/>
  <c r="AG1168" i="1"/>
  <c r="Y1168" i="1"/>
  <c r="T1168" i="1"/>
  <c r="H1168" i="1"/>
  <c r="AZ1167" i="1"/>
  <c r="AY1167" i="1"/>
  <c r="AT1167" i="1"/>
  <c r="AP1167" i="1"/>
  <c r="AO1167" i="1"/>
  <c r="AU1167" i="1" s="1"/>
  <c r="AV1167" i="1" s="1"/>
  <c r="AW1167" i="1" s="1"/>
  <c r="AN1167" i="1"/>
  <c r="AQ1167" i="1" s="1"/>
  <c r="AL1167" i="1"/>
  <c r="AG1167" i="1"/>
  <c r="Y1167" i="1"/>
  <c r="T1167" i="1"/>
  <c r="H1167" i="1"/>
  <c r="AY1166" i="1"/>
  <c r="AZ1166" i="1" s="1"/>
  <c r="AT1166" i="1"/>
  <c r="AP1166" i="1"/>
  <c r="AO1166" i="1"/>
  <c r="AU1166" i="1" s="1"/>
  <c r="AN1166" i="1"/>
  <c r="AQ1166" i="1" s="1"/>
  <c r="AR1166" i="1" s="1"/>
  <c r="AS1166" i="1" s="1"/>
  <c r="AL1166" i="1"/>
  <c r="AG1166" i="1"/>
  <c r="Y1166" i="1"/>
  <c r="T1166" i="1"/>
  <c r="H1166" i="1"/>
  <c r="AZ1165" i="1"/>
  <c r="AY1165" i="1"/>
  <c r="AV1165" i="1"/>
  <c r="AW1165" i="1" s="1"/>
  <c r="AT1165" i="1"/>
  <c r="AP1165" i="1"/>
  <c r="AO1165" i="1"/>
  <c r="AU1165" i="1" s="1"/>
  <c r="AN1165" i="1"/>
  <c r="AQ1165" i="1" s="1"/>
  <c r="AR1165" i="1" s="1"/>
  <c r="AS1165" i="1" s="1"/>
  <c r="AL1165" i="1"/>
  <c r="AG1165" i="1"/>
  <c r="Y1165" i="1"/>
  <c r="T1165" i="1"/>
  <c r="H1165" i="1"/>
  <c r="AY1164" i="1"/>
  <c r="AZ1164" i="1" s="1"/>
  <c r="AT1164" i="1"/>
  <c r="AP1164" i="1"/>
  <c r="AO1164" i="1"/>
  <c r="AU1164" i="1" s="1"/>
  <c r="AV1164" i="1" s="1"/>
  <c r="AW1164" i="1" s="1"/>
  <c r="AN1164" i="1"/>
  <c r="AQ1164" i="1" s="1"/>
  <c r="AR1164" i="1" s="1"/>
  <c r="AS1164" i="1" s="1"/>
  <c r="AL1164" i="1"/>
  <c r="AG1164" i="1"/>
  <c r="Y1164" i="1"/>
  <c r="T1164" i="1"/>
  <c r="H1164" i="1"/>
  <c r="AY1163" i="1"/>
  <c r="AZ1163" i="1" s="1"/>
  <c r="AT1163" i="1"/>
  <c r="AP1163" i="1"/>
  <c r="AO1163" i="1"/>
  <c r="AN1163" i="1"/>
  <c r="AQ1163" i="1" s="1"/>
  <c r="AR1163" i="1" s="1"/>
  <c r="AS1163" i="1" s="1"/>
  <c r="AL1163" i="1"/>
  <c r="AG1163" i="1"/>
  <c r="Y1163" i="1"/>
  <c r="T1163" i="1"/>
  <c r="H1163" i="1"/>
  <c r="AZ1162" i="1"/>
  <c r="AY1162" i="1"/>
  <c r="AU1162" i="1"/>
  <c r="AT1162" i="1"/>
  <c r="AP1162" i="1"/>
  <c r="AO1162" i="1"/>
  <c r="AN1162" i="1"/>
  <c r="AQ1162" i="1" s="1"/>
  <c r="AR1162" i="1" s="1"/>
  <c r="AS1162" i="1" s="1"/>
  <c r="AL1162" i="1"/>
  <c r="AG1162" i="1"/>
  <c r="Y1162" i="1"/>
  <c r="T1162" i="1"/>
  <c r="H1162" i="1"/>
  <c r="AZ1161" i="1"/>
  <c r="AY1161" i="1"/>
  <c r="AT1161" i="1"/>
  <c r="AP1161" i="1"/>
  <c r="AO1161" i="1"/>
  <c r="AU1161" i="1" s="1"/>
  <c r="AV1161" i="1" s="1"/>
  <c r="AW1161" i="1" s="1"/>
  <c r="AN1161" i="1"/>
  <c r="AQ1161" i="1" s="1"/>
  <c r="AR1161" i="1" s="1"/>
  <c r="AS1161" i="1" s="1"/>
  <c r="AL1161" i="1"/>
  <c r="AG1161" i="1"/>
  <c r="Y1161" i="1"/>
  <c r="T1161" i="1"/>
  <c r="H1161" i="1"/>
  <c r="AY1160" i="1"/>
  <c r="AZ1160" i="1" s="1"/>
  <c r="AT1160" i="1"/>
  <c r="AP1160" i="1"/>
  <c r="AO1160" i="1"/>
  <c r="AU1160" i="1" s="1"/>
  <c r="AV1160" i="1" s="1"/>
  <c r="AW1160" i="1" s="1"/>
  <c r="AN1160" i="1"/>
  <c r="AQ1160" i="1" s="1"/>
  <c r="AR1160" i="1" s="1"/>
  <c r="AS1160" i="1" s="1"/>
  <c r="AL1160" i="1"/>
  <c r="AG1160" i="1"/>
  <c r="Y1160" i="1"/>
  <c r="T1160" i="1"/>
  <c r="H1160" i="1"/>
  <c r="AY1159" i="1"/>
  <c r="AZ1159" i="1" s="1"/>
  <c r="AT1159" i="1"/>
  <c r="AP1159" i="1"/>
  <c r="AO1159" i="1"/>
  <c r="AU1159" i="1" s="1"/>
  <c r="AN1159" i="1"/>
  <c r="AL1159" i="1"/>
  <c r="AG1159" i="1"/>
  <c r="Y1159" i="1"/>
  <c r="T1159" i="1"/>
  <c r="H1159" i="1"/>
  <c r="AY1158" i="1"/>
  <c r="AZ1158" i="1" s="1"/>
  <c r="AT1158" i="1"/>
  <c r="AP1158" i="1"/>
  <c r="AO1158" i="1"/>
  <c r="AU1158" i="1" s="1"/>
  <c r="AV1158" i="1" s="1"/>
  <c r="AW1158" i="1" s="1"/>
  <c r="AN1158" i="1"/>
  <c r="AQ1158" i="1" s="1"/>
  <c r="AR1158" i="1" s="1"/>
  <c r="AS1158" i="1" s="1"/>
  <c r="AL1158" i="1"/>
  <c r="AG1158" i="1"/>
  <c r="Y1158" i="1"/>
  <c r="T1158" i="1"/>
  <c r="H1158" i="1"/>
  <c r="AM1154" i="1"/>
  <c r="AM1171" i="1" s="1"/>
  <c r="AK1154" i="1"/>
  <c r="AJ1154" i="1"/>
  <c r="AI1154" i="1"/>
  <c r="AH1154" i="1"/>
  <c r="AF1154" i="1"/>
  <c r="AE1154" i="1"/>
  <c r="AD1154" i="1"/>
  <c r="AC1154" i="1"/>
  <c r="AB1154" i="1"/>
  <c r="AB1171" i="1" s="1"/>
  <c r="AA1154" i="1"/>
  <c r="Z1154" i="1"/>
  <c r="Z1171" i="1" s="1"/>
  <c r="X1154" i="1"/>
  <c r="X1171" i="1" s="1"/>
  <c r="W1154" i="1"/>
  <c r="V1154" i="1"/>
  <c r="V1171" i="1" s="1"/>
  <c r="U1154" i="1"/>
  <c r="S1154" i="1"/>
  <c r="R1154" i="1"/>
  <c r="Q1154" i="1"/>
  <c r="P1154" i="1"/>
  <c r="O1154" i="1"/>
  <c r="N1154" i="1"/>
  <c r="N1171" i="1" s="1"/>
  <c r="M1154" i="1"/>
  <c r="M1171" i="1" s="1"/>
  <c r="L1154" i="1"/>
  <c r="L1171" i="1" s="1"/>
  <c r="AZ1153" i="1"/>
  <c r="AY1153" i="1"/>
  <c r="AT1153" i="1"/>
  <c r="AP1153" i="1"/>
  <c r="AO1153" i="1"/>
  <c r="AU1153" i="1" s="1"/>
  <c r="AV1153" i="1" s="1"/>
  <c r="AW1153" i="1" s="1"/>
  <c r="AN1153" i="1"/>
  <c r="AQ1153" i="1" s="1"/>
  <c r="AL1153" i="1"/>
  <c r="AG1153" i="1"/>
  <c r="Y1153" i="1"/>
  <c r="T1153" i="1"/>
  <c r="H1153" i="1"/>
  <c r="AY1152" i="1"/>
  <c r="AZ1152" i="1" s="1"/>
  <c r="AT1152" i="1"/>
  <c r="AP1152" i="1"/>
  <c r="AO1152" i="1"/>
  <c r="AU1152" i="1" s="1"/>
  <c r="AV1152" i="1" s="1"/>
  <c r="AW1152" i="1" s="1"/>
  <c r="AN1152" i="1"/>
  <c r="AQ1152" i="1" s="1"/>
  <c r="AR1152" i="1" s="1"/>
  <c r="AS1152" i="1" s="1"/>
  <c r="AL1152" i="1"/>
  <c r="AG1152" i="1"/>
  <c r="Y1152" i="1"/>
  <c r="T1152" i="1"/>
  <c r="H1152" i="1"/>
  <c r="AY1151" i="1"/>
  <c r="AZ1151" i="1" s="1"/>
  <c r="AT1151" i="1"/>
  <c r="AP1151" i="1"/>
  <c r="AO1151" i="1"/>
  <c r="AU1151" i="1" s="1"/>
  <c r="AV1151" i="1" s="1"/>
  <c r="AW1151" i="1" s="1"/>
  <c r="AN1151" i="1"/>
  <c r="AQ1151" i="1" s="1"/>
  <c r="AR1151" i="1" s="1"/>
  <c r="AS1151" i="1" s="1"/>
  <c r="AL1151" i="1"/>
  <c r="AG1151" i="1"/>
  <c r="Y1151" i="1"/>
  <c r="T1151" i="1"/>
  <c r="H1151" i="1"/>
  <c r="AZ1150" i="1"/>
  <c r="AY1150" i="1"/>
  <c r="AT1150" i="1"/>
  <c r="AP1150" i="1"/>
  <c r="AO1150" i="1"/>
  <c r="AU1150" i="1" s="1"/>
  <c r="AV1150" i="1" s="1"/>
  <c r="AW1150" i="1" s="1"/>
  <c r="AN1150" i="1"/>
  <c r="AQ1150" i="1" s="1"/>
  <c r="AR1150" i="1" s="1"/>
  <c r="AS1150" i="1" s="1"/>
  <c r="AL1150" i="1"/>
  <c r="AG1150" i="1"/>
  <c r="Y1150" i="1"/>
  <c r="T1150" i="1"/>
  <c r="H1150" i="1"/>
  <c r="AY1149" i="1"/>
  <c r="AZ1149" i="1" s="1"/>
  <c r="AT1149" i="1"/>
  <c r="AP1149" i="1"/>
  <c r="AO1149" i="1"/>
  <c r="AU1149" i="1" s="1"/>
  <c r="AV1149" i="1" s="1"/>
  <c r="AW1149" i="1" s="1"/>
  <c r="AN1149" i="1"/>
  <c r="AQ1149" i="1" s="1"/>
  <c r="AR1149" i="1" s="1"/>
  <c r="AS1149" i="1" s="1"/>
  <c r="AL1149" i="1"/>
  <c r="AG1149" i="1"/>
  <c r="Y1149" i="1"/>
  <c r="T1149" i="1"/>
  <c r="H1149" i="1"/>
  <c r="AY1148" i="1"/>
  <c r="AZ1148" i="1" s="1"/>
  <c r="AT1148" i="1"/>
  <c r="AP1148" i="1"/>
  <c r="AO1148" i="1"/>
  <c r="AU1148" i="1" s="1"/>
  <c r="AN1148" i="1"/>
  <c r="AQ1148" i="1" s="1"/>
  <c r="AR1148" i="1" s="1"/>
  <c r="AS1148" i="1" s="1"/>
  <c r="AL1148" i="1"/>
  <c r="AG1148" i="1"/>
  <c r="Y1148" i="1"/>
  <c r="T1148" i="1"/>
  <c r="H1148" i="1"/>
  <c r="AY1147" i="1"/>
  <c r="AZ1147" i="1" s="1"/>
  <c r="AT1147" i="1"/>
  <c r="AP1147" i="1"/>
  <c r="AO1147" i="1"/>
  <c r="AU1147" i="1" s="1"/>
  <c r="AV1147" i="1" s="1"/>
  <c r="AW1147" i="1" s="1"/>
  <c r="AN1147" i="1"/>
  <c r="AQ1147" i="1" s="1"/>
  <c r="AR1147" i="1" s="1"/>
  <c r="AS1147" i="1" s="1"/>
  <c r="AL1147" i="1"/>
  <c r="AG1147" i="1"/>
  <c r="Y1147" i="1"/>
  <c r="T1147" i="1"/>
  <c r="H1147" i="1"/>
  <c r="AY1146" i="1"/>
  <c r="AZ1146" i="1" s="1"/>
  <c r="AT1146" i="1"/>
  <c r="AP1146" i="1"/>
  <c r="AO1146" i="1"/>
  <c r="AU1146" i="1" s="1"/>
  <c r="AV1146" i="1" s="1"/>
  <c r="AW1146" i="1" s="1"/>
  <c r="AN1146" i="1"/>
  <c r="AQ1146" i="1" s="1"/>
  <c r="AL1146" i="1"/>
  <c r="AG1146" i="1"/>
  <c r="Y1146" i="1"/>
  <c r="T1146" i="1"/>
  <c r="H1146" i="1"/>
  <c r="AY1145" i="1"/>
  <c r="AZ1145" i="1" s="1"/>
  <c r="AT1145" i="1"/>
  <c r="AP1145" i="1"/>
  <c r="AO1145" i="1"/>
  <c r="AU1145" i="1" s="1"/>
  <c r="AN1145" i="1"/>
  <c r="AQ1145" i="1" s="1"/>
  <c r="AR1145" i="1" s="1"/>
  <c r="AS1145" i="1" s="1"/>
  <c r="AL1145" i="1"/>
  <c r="AG1145" i="1"/>
  <c r="Y1145" i="1"/>
  <c r="T1145" i="1"/>
  <c r="H1145" i="1"/>
  <c r="AY1144" i="1"/>
  <c r="AZ1144" i="1" s="1"/>
  <c r="AU1144" i="1"/>
  <c r="AV1144" i="1" s="1"/>
  <c r="AW1144" i="1" s="1"/>
  <c r="AT1144" i="1"/>
  <c r="AP1144" i="1"/>
  <c r="AO1144" i="1"/>
  <c r="AN1144" i="1"/>
  <c r="AQ1144" i="1" s="1"/>
  <c r="AL1144" i="1"/>
  <c r="AG1144" i="1"/>
  <c r="Y1144" i="1"/>
  <c r="T1144" i="1"/>
  <c r="H1144" i="1"/>
  <c r="AY1143" i="1"/>
  <c r="AZ1143" i="1" s="1"/>
  <c r="AT1143" i="1"/>
  <c r="AP1143" i="1"/>
  <c r="AO1143" i="1"/>
  <c r="AU1143" i="1" s="1"/>
  <c r="AN1143" i="1"/>
  <c r="AQ1143" i="1" s="1"/>
  <c r="AR1143" i="1" s="1"/>
  <c r="AS1143" i="1" s="1"/>
  <c r="AL1143" i="1"/>
  <c r="AG1143" i="1"/>
  <c r="Y1143" i="1"/>
  <c r="T1143" i="1"/>
  <c r="H1143" i="1"/>
  <c r="AY1142" i="1"/>
  <c r="AZ1142" i="1" s="1"/>
  <c r="AT1142" i="1"/>
  <c r="AV1142" i="1" s="1"/>
  <c r="AW1142" i="1" s="1"/>
  <c r="AQ1142" i="1"/>
  <c r="AP1142" i="1"/>
  <c r="AO1142" i="1"/>
  <c r="AU1142" i="1" s="1"/>
  <c r="AN1142" i="1"/>
  <c r="AL1142" i="1"/>
  <c r="AG1142" i="1"/>
  <c r="Y1142" i="1"/>
  <c r="T1142" i="1"/>
  <c r="H1142" i="1"/>
  <c r="AY1141" i="1"/>
  <c r="AZ1141" i="1" s="1"/>
  <c r="AT1141" i="1"/>
  <c r="AQ1141" i="1"/>
  <c r="AP1141" i="1"/>
  <c r="AO1141" i="1"/>
  <c r="AU1141" i="1" s="1"/>
  <c r="AV1141" i="1" s="1"/>
  <c r="AW1141" i="1" s="1"/>
  <c r="AN1141" i="1"/>
  <c r="AL1141" i="1"/>
  <c r="AG1141" i="1"/>
  <c r="Y1141" i="1"/>
  <c r="T1141" i="1"/>
  <c r="H1141" i="1"/>
  <c r="AY1140" i="1"/>
  <c r="AZ1140" i="1" s="1"/>
  <c r="AT1140" i="1"/>
  <c r="AQ1140" i="1"/>
  <c r="AR1140" i="1" s="1"/>
  <c r="AS1140" i="1" s="1"/>
  <c r="AP1140" i="1"/>
  <c r="AO1140" i="1"/>
  <c r="AU1140" i="1" s="1"/>
  <c r="AV1140" i="1" s="1"/>
  <c r="AW1140" i="1" s="1"/>
  <c r="AN1140" i="1"/>
  <c r="AL1140" i="1"/>
  <c r="AG1140" i="1"/>
  <c r="Y1140" i="1"/>
  <c r="T1140" i="1"/>
  <c r="H1140" i="1"/>
  <c r="AZ1139" i="1"/>
  <c r="AY1139" i="1"/>
  <c r="AU1139" i="1"/>
  <c r="AV1139" i="1" s="1"/>
  <c r="AW1139" i="1" s="1"/>
  <c r="AT1139" i="1"/>
  <c r="AP1139" i="1"/>
  <c r="AO1139" i="1"/>
  <c r="AN1139" i="1"/>
  <c r="AQ1139" i="1" s="1"/>
  <c r="AL1139" i="1"/>
  <c r="AG1139" i="1"/>
  <c r="Y1139" i="1"/>
  <c r="T1139" i="1"/>
  <c r="H1139" i="1"/>
  <c r="AY1138" i="1"/>
  <c r="AZ1138" i="1" s="1"/>
  <c r="AT1138" i="1"/>
  <c r="AP1138" i="1"/>
  <c r="AR1138" i="1" s="1"/>
  <c r="AS1138" i="1" s="1"/>
  <c r="AO1138" i="1"/>
  <c r="AU1138" i="1" s="1"/>
  <c r="AV1138" i="1" s="1"/>
  <c r="AW1138" i="1" s="1"/>
  <c r="AN1138" i="1"/>
  <c r="AQ1138" i="1" s="1"/>
  <c r="AL1138" i="1"/>
  <c r="AG1138" i="1"/>
  <c r="Y1138" i="1"/>
  <c r="T1138" i="1"/>
  <c r="H1138" i="1"/>
  <c r="AY1137" i="1"/>
  <c r="AZ1137" i="1" s="1"/>
  <c r="AT1137" i="1"/>
  <c r="AQ1137" i="1"/>
  <c r="AR1137" i="1" s="1"/>
  <c r="AS1137" i="1" s="1"/>
  <c r="AP1137" i="1"/>
  <c r="AO1137" i="1"/>
  <c r="AU1137" i="1" s="1"/>
  <c r="AV1137" i="1" s="1"/>
  <c r="AW1137" i="1" s="1"/>
  <c r="AN1137" i="1"/>
  <c r="AL1137" i="1"/>
  <c r="AG1137" i="1"/>
  <c r="Y1137" i="1"/>
  <c r="T1137" i="1"/>
  <c r="H1137" i="1"/>
  <c r="AZ1136" i="1"/>
  <c r="AY1136" i="1"/>
  <c r="AU1136" i="1"/>
  <c r="AT1136" i="1"/>
  <c r="AQ1136" i="1"/>
  <c r="AP1136" i="1"/>
  <c r="AO1136" i="1"/>
  <c r="AN1136" i="1"/>
  <c r="AL1136" i="1"/>
  <c r="AG1136" i="1"/>
  <c r="Y1136" i="1"/>
  <c r="T1136" i="1"/>
  <c r="H1136" i="1"/>
  <c r="AY1135" i="1"/>
  <c r="AZ1135" i="1" s="1"/>
  <c r="AU1135" i="1"/>
  <c r="AV1135" i="1" s="1"/>
  <c r="AW1135" i="1" s="1"/>
  <c r="AT1135" i="1"/>
  <c r="AP1135" i="1"/>
  <c r="AR1135" i="1" s="1"/>
  <c r="AS1135" i="1" s="1"/>
  <c r="AO1135" i="1"/>
  <c r="AN1135" i="1"/>
  <c r="AQ1135" i="1" s="1"/>
  <c r="AL1135" i="1"/>
  <c r="AG1135" i="1"/>
  <c r="Y1135" i="1"/>
  <c r="T1135" i="1"/>
  <c r="H1135" i="1"/>
  <c r="AY1134" i="1"/>
  <c r="AZ1134" i="1" s="1"/>
  <c r="AT1134" i="1"/>
  <c r="AR1134" i="1"/>
  <c r="AS1134" i="1" s="1"/>
  <c r="AP1134" i="1"/>
  <c r="AO1134" i="1"/>
  <c r="AU1134" i="1" s="1"/>
  <c r="AV1134" i="1" s="1"/>
  <c r="AW1134" i="1" s="1"/>
  <c r="AN1134" i="1"/>
  <c r="AQ1134" i="1" s="1"/>
  <c r="AL1134" i="1"/>
  <c r="AG1134" i="1"/>
  <c r="Y1134" i="1"/>
  <c r="T1134" i="1"/>
  <c r="H1134" i="1"/>
  <c r="AY1133" i="1"/>
  <c r="AZ1133" i="1" s="1"/>
  <c r="AT1133" i="1"/>
  <c r="AP1133" i="1"/>
  <c r="AO1133" i="1"/>
  <c r="AU1133" i="1" s="1"/>
  <c r="AN1133" i="1"/>
  <c r="AQ1133" i="1" s="1"/>
  <c r="AL1133" i="1"/>
  <c r="AG1133" i="1"/>
  <c r="Y1133" i="1"/>
  <c r="T1133" i="1"/>
  <c r="H1133" i="1"/>
  <c r="AY1132" i="1"/>
  <c r="AZ1132" i="1" s="1"/>
  <c r="AV1132" i="1"/>
  <c r="AW1132" i="1" s="1"/>
  <c r="AU1132" i="1"/>
  <c r="AT1132" i="1"/>
  <c r="AP1132" i="1"/>
  <c r="AO1132" i="1"/>
  <c r="AN1132" i="1"/>
  <c r="AQ1132" i="1" s="1"/>
  <c r="AL1132" i="1"/>
  <c r="AG1132" i="1"/>
  <c r="Y1132" i="1"/>
  <c r="T1132" i="1"/>
  <c r="H1132" i="1"/>
  <c r="AY1131" i="1"/>
  <c r="AZ1131" i="1" s="1"/>
  <c r="AU1131" i="1"/>
  <c r="AV1131" i="1" s="1"/>
  <c r="AW1131" i="1" s="1"/>
  <c r="AT1131" i="1"/>
  <c r="AP1131" i="1"/>
  <c r="AO1131" i="1"/>
  <c r="AN1131" i="1"/>
  <c r="AQ1131" i="1" s="1"/>
  <c r="AL1131" i="1"/>
  <c r="AG1131" i="1"/>
  <c r="Y1131" i="1"/>
  <c r="T1131" i="1"/>
  <c r="H1131" i="1"/>
  <c r="AY1130" i="1"/>
  <c r="AZ1130" i="1" s="1"/>
  <c r="AT1130" i="1"/>
  <c r="AS1130" i="1"/>
  <c r="AQ1130" i="1"/>
  <c r="AR1130" i="1" s="1"/>
  <c r="AP1130" i="1"/>
  <c r="AO1130" i="1"/>
  <c r="AU1130" i="1" s="1"/>
  <c r="AN1130" i="1"/>
  <c r="AL1130" i="1"/>
  <c r="AG1130" i="1"/>
  <c r="Y1130" i="1"/>
  <c r="T1130" i="1"/>
  <c r="H1130" i="1"/>
  <c r="AY1129" i="1"/>
  <c r="AZ1129" i="1" s="1"/>
  <c r="AV1129" i="1"/>
  <c r="AW1129" i="1" s="1"/>
  <c r="AT1129" i="1"/>
  <c r="AP1129" i="1"/>
  <c r="AO1129" i="1"/>
  <c r="AU1129" i="1" s="1"/>
  <c r="AN1129" i="1"/>
  <c r="AQ1129" i="1" s="1"/>
  <c r="AR1129" i="1" s="1"/>
  <c r="AS1129" i="1" s="1"/>
  <c r="AL1129" i="1"/>
  <c r="AG1129" i="1"/>
  <c r="Y1129" i="1"/>
  <c r="T1129" i="1"/>
  <c r="H1129" i="1"/>
  <c r="AY1128" i="1"/>
  <c r="AZ1128" i="1" s="1"/>
  <c r="AT1128" i="1"/>
  <c r="AP1128" i="1"/>
  <c r="AO1128" i="1"/>
  <c r="AU1128" i="1" s="1"/>
  <c r="AN1128" i="1"/>
  <c r="AQ1128" i="1" s="1"/>
  <c r="AR1128" i="1" s="1"/>
  <c r="AS1128" i="1" s="1"/>
  <c r="AL1128" i="1"/>
  <c r="AG1128" i="1"/>
  <c r="Y1128" i="1"/>
  <c r="T1128" i="1"/>
  <c r="H1128" i="1"/>
  <c r="AZ1127" i="1"/>
  <c r="AY1127" i="1"/>
  <c r="AU1127" i="1"/>
  <c r="AT1127" i="1"/>
  <c r="AP1127" i="1"/>
  <c r="AO1127" i="1"/>
  <c r="AN1127" i="1"/>
  <c r="AQ1127" i="1" s="1"/>
  <c r="AR1127" i="1" s="1"/>
  <c r="AS1127" i="1" s="1"/>
  <c r="AL1127" i="1"/>
  <c r="AG1127" i="1"/>
  <c r="Y1127" i="1"/>
  <c r="T1127" i="1"/>
  <c r="H1127" i="1"/>
  <c r="AZ1126" i="1"/>
  <c r="AY1126" i="1"/>
  <c r="AV1126" i="1"/>
  <c r="AW1126" i="1" s="1"/>
  <c r="AT1126" i="1"/>
  <c r="AP1126" i="1"/>
  <c r="AO1126" i="1"/>
  <c r="AU1126" i="1" s="1"/>
  <c r="AN1126" i="1"/>
  <c r="AQ1126" i="1" s="1"/>
  <c r="AR1126" i="1" s="1"/>
  <c r="AS1126" i="1" s="1"/>
  <c r="AL1126" i="1"/>
  <c r="AG1126" i="1"/>
  <c r="Y1126" i="1"/>
  <c r="T1126" i="1"/>
  <c r="H1126" i="1"/>
  <c r="AY1125" i="1"/>
  <c r="AZ1125" i="1" s="1"/>
  <c r="AU1125" i="1"/>
  <c r="AT1125" i="1"/>
  <c r="AP1125" i="1"/>
  <c r="AO1125" i="1"/>
  <c r="AN1125" i="1"/>
  <c r="AQ1125" i="1" s="1"/>
  <c r="AL1125" i="1"/>
  <c r="AG1125" i="1"/>
  <c r="Y1125" i="1"/>
  <c r="T1125" i="1"/>
  <c r="H1125" i="1"/>
  <c r="AZ1124" i="1"/>
  <c r="AY1124" i="1"/>
  <c r="AT1124" i="1"/>
  <c r="AQ1124" i="1"/>
  <c r="AP1124" i="1"/>
  <c r="AO1124" i="1"/>
  <c r="AU1124" i="1" s="1"/>
  <c r="AN1124" i="1"/>
  <c r="AL1124" i="1"/>
  <c r="AG1124" i="1"/>
  <c r="Y1124" i="1"/>
  <c r="T1124" i="1"/>
  <c r="H1124" i="1"/>
  <c r="AZ1123" i="1"/>
  <c r="AY1123" i="1"/>
  <c r="AU1123" i="1"/>
  <c r="AV1123" i="1" s="1"/>
  <c r="AW1123" i="1" s="1"/>
  <c r="AT1123" i="1"/>
  <c r="AP1123" i="1"/>
  <c r="AO1123" i="1"/>
  <c r="AN1123" i="1"/>
  <c r="AQ1123" i="1" s="1"/>
  <c r="AL1123" i="1"/>
  <c r="AG1123" i="1"/>
  <c r="Y1123" i="1"/>
  <c r="T1123" i="1"/>
  <c r="H1123" i="1"/>
  <c r="AY1122" i="1"/>
  <c r="AZ1122" i="1" s="1"/>
  <c r="AU1122" i="1"/>
  <c r="AV1122" i="1" s="1"/>
  <c r="AW1122" i="1" s="1"/>
  <c r="AT1122" i="1"/>
  <c r="AR1122" i="1"/>
  <c r="AS1122" i="1" s="1"/>
  <c r="AP1122" i="1"/>
  <c r="AO1122" i="1"/>
  <c r="AN1122" i="1"/>
  <c r="AQ1122" i="1" s="1"/>
  <c r="AL1122" i="1"/>
  <c r="AG1122" i="1"/>
  <c r="Y1122" i="1"/>
  <c r="T1122" i="1"/>
  <c r="H1122" i="1"/>
  <c r="AY1121" i="1"/>
  <c r="AZ1121" i="1" s="1"/>
  <c r="AT1121" i="1"/>
  <c r="AP1121" i="1"/>
  <c r="AO1121" i="1"/>
  <c r="AU1121" i="1" s="1"/>
  <c r="AN1121" i="1"/>
  <c r="AQ1121" i="1" s="1"/>
  <c r="AL1121" i="1"/>
  <c r="AG1121" i="1"/>
  <c r="Y1121" i="1"/>
  <c r="T1121" i="1"/>
  <c r="H1121" i="1"/>
  <c r="AY1120" i="1"/>
  <c r="AZ1120" i="1" s="1"/>
  <c r="AU1120" i="1"/>
  <c r="AT1120" i="1"/>
  <c r="AV1120" i="1" s="1"/>
  <c r="AW1120" i="1" s="1"/>
  <c r="AQ1120" i="1"/>
  <c r="AP1120" i="1"/>
  <c r="AO1120" i="1"/>
  <c r="AN1120" i="1"/>
  <c r="AL1120" i="1"/>
  <c r="AG1120" i="1"/>
  <c r="Y1120" i="1"/>
  <c r="T1120" i="1"/>
  <c r="H1120" i="1"/>
  <c r="AY1119" i="1"/>
  <c r="AZ1119" i="1" s="1"/>
  <c r="AT1119" i="1"/>
  <c r="AP1119" i="1"/>
  <c r="AO1119" i="1"/>
  <c r="AU1119" i="1" s="1"/>
  <c r="AN1119" i="1"/>
  <c r="AQ1119" i="1" s="1"/>
  <c r="AR1119" i="1" s="1"/>
  <c r="AS1119" i="1" s="1"/>
  <c r="AL1119" i="1"/>
  <c r="AG1119" i="1"/>
  <c r="Y1119" i="1"/>
  <c r="T1119" i="1"/>
  <c r="H1119" i="1"/>
  <c r="AY1118" i="1"/>
  <c r="AZ1118" i="1" s="1"/>
  <c r="AT1118" i="1"/>
  <c r="AV1118" i="1" s="1"/>
  <c r="AW1118" i="1" s="1"/>
  <c r="AQ1118" i="1"/>
  <c r="AR1118" i="1" s="1"/>
  <c r="AS1118" i="1" s="1"/>
  <c r="AP1118" i="1"/>
  <c r="AO1118" i="1"/>
  <c r="AU1118" i="1" s="1"/>
  <c r="AN1118" i="1"/>
  <c r="AL1118" i="1"/>
  <c r="AG1118" i="1"/>
  <c r="Y1118" i="1"/>
  <c r="T1118" i="1"/>
  <c r="H1118" i="1"/>
  <c r="AY1117" i="1"/>
  <c r="AZ1117" i="1" s="1"/>
  <c r="AT1117" i="1"/>
  <c r="AQ1117" i="1"/>
  <c r="AP1117" i="1"/>
  <c r="AO1117" i="1"/>
  <c r="AU1117" i="1" s="1"/>
  <c r="AN1117" i="1"/>
  <c r="AL1117" i="1"/>
  <c r="AG1117" i="1"/>
  <c r="Y1117" i="1"/>
  <c r="T1117" i="1"/>
  <c r="H1117" i="1"/>
  <c r="AY1116" i="1"/>
  <c r="AZ1116" i="1" s="1"/>
  <c r="AU1116" i="1"/>
  <c r="AT1116" i="1"/>
  <c r="AQ1116" i="1"/>
  <c r="AR1116" i="1" s="1"/>
  <c r="AS1116" i="1" s="1"/>
  <c r="AP1116" i="1"/>
  <c r="AO1116" i="1"/>
  <c r="AN1116" i="1"/>
  <c r="AL1116" i="1"/>
  <c r="AG1116" i="1"/>
  <c r="Y1116" i="1"/>
  <c r="T1116" i="1"/>
  <c r="H1116" i="1"/>
  <c r="AY1115" i="1"/>
  <c r="AZ1115" i="1" s="1"/>
  <c r="AV1115" i="1"/>
  <c r="AW1115" i="1" s="1"/>
  <c r="AU1115" i="1"/>
  <c r="AT1115" i="1"/>
  <c r="AP1115" i="1"/>
  <c r="AO1115" i="1"/>
  <c r="AN1115" i="1"/>
  <c r="AQ1115" i="1" s="1"/>
  <c r="AR1115" i="1" s="1"/>
  <c r="AS1115" i="1" s="1"/>
  <c r="AL1115" i="1"/>
  <c r="AG1115" i="1"/>
  <c r="Y1115" i="1"/>
  <c r="T1115" i="1"/>
  <c r="H1115" i="1"/>
  <c r="AZ1114" i="1"/>
  <c r="AY1114" i="1"/>
  <c r="AT1114" i="1"/>
  <c r="AP1114" i="1"/>
  <c r="AR1114" i="1" s="1"/>
  <c r="AS1114" i="1" s="1"/>
  <c r="AO1114" i="1"/>
  <c r="AU1114" i="1" s="1"/>
  <c r="AV1114" i="1" s="1"/>
  <c r="AW1114" i="1" s="1"/>
  <c r="AN1114" i="1"/>
  <c r="AQ1114" i="1" s="1"/>
  <c r="AL1114" i="1"/>
  <c r="AG1114" i="1"/>
  <c r="Y1114" i="1"/>
  <c r="T1114" i="1"/>
  <c r="H1114" i="1"/>
  <c r="AY1113" i="1"/>
  <c r="AZ1113" i="1" s="1"/>
  <c r="AU1113" i="1"/>
  <c r="AV1113" i="1" s="1"/>
  <c r="AW1113" i="1" s="1"/>
  <c r="AT1113" i="1"/>
  <c r="AP1113" i="1"/>
  <c r="AO1113" i="1"/>
  <c r="AN1113" i="1"/>
  <c r="AQ1113" i="1" s="1"/>
  <c r="AR1113" i="1" s="1"/>
  <c r="AS1113" i="1" s="1"/>
  <c r="AL1113" i="1"/>
  <c r="AG1113" i="1"/>
  <c r="Y1113" i="1"/>
  <c r="T1113" i="1"/>
  <c r="H1113" i="1"/>
  <c r="AZ1112" i="1"/>
  <c r="AY1112" i="1"/>
  <c r="AT1112" i="1"/>
  <c r="AP1112" i="1"/>
  <c r="AO1112" i="1"/>
  <c r="AU1112" i="1" s="1"/>
  <c r="AV1112" i="1" s="1"/>
  <c r="AW1112" i="1" s="1"/>
  <c r="AN1112" i="1"/>
  <c r="AQ1112" i="1" s="1"/>
  <c r="AL1112" i="1"/>
  <c r="AG1112" i="1"/>
  <c r="Y1112" i="1"/>
  <c r="T1112" i="1"/>
  <c r="H1112" i="1"/>
  <c r="AZ1111" i="1"/>
  <c r="AY1111" i="1"/>
  <c r="AT1111" i="1"/>
  <c r="AP1111" i="1"/>
  <c r="AO1111" i="1"/>
  <c r="AU1111" i="1" s="1"/>
  <c r="AV1111" i="1" s="1"/>
  <c r="AW1111" i="1" s="1"/>
  <c r="AN1111" i="1"/>
  <c r="AQ1111" i="1" s="1"/>
  <c r="AL1111" i="1"/>
  <c r="AG1111" i="1"/>
  <c r="Y1111" i="1"/>
  <c r="T1111" i="1"/>
  <c r="H1111" i="1"/>
  <c r="AY1110" i="1"/>
  <c r="AZ1110" i="1" s="1"/>
  <c r="AT1110" i="1"/>
  <c r="AP1110" i="1"/>
  <c r="AO1110" i="1"/>
  <c r="AN1110" i="1"/>
  <c r="AQ1110" i="1" s="1"/>
  <c r="AR1110" i="1" s="1"/>
  <c r="AS1110" i="1" s="1"/>
  <c r="AL1110" i="1"/>
  <c r="AG1110" i="1"/>
  <c r="Y1110" i="1"/>
  <c r="T1110" i="1"/>
  <c r="H1110" i="1"/>
  <c r="AY1109" i="1"/>
  <c r="AZ1109" i="1" s="1"/>
  <c r="AT1109" i="1"/>
  <c r="AP1109" i="1"/>
  <c r="AO1109" i="1"/>
  <c r="AU1109" i="1" s="1"/>
  <c r="AN1109" i="1"/>
  <c r="AL1109" i="1"/>
  <c r="AG1109" i="1"/>
  <c r="Y1109" i="1"/>
  <c r="T1109" i="1"/>
  <c r="H1109" i="1"/>
  <c r="AY1108" i="1"/>
  <c r="AZ1108" i="1" s="1"/>
  <c r="AU1108" i="1"/>
  <c r="AV1108" i="1" s="1"/>
  <c r="AW1108" i="1" s="1"/>
  <c r="AT1108" i="1"/>
  <c r="AQ1108" i="1"/>
  <c r="AR1108" i="1" s="1"/>
  <c r="AS1108" i="1" s="1"/>
  <c r="AP1108" i="1"/>
  <c r="AO1108" i="1"/>
  <c r="AN1108" i="1"/>
  <c r="AL1108" i="1"/>
  <c r="AG1108" i="1"/>
  <c r="Y1108" i="1"/>
  <c r="T1108" i="1"/>
  <c r="H1108" i="1"/>
  <c r="AY1107" i="1"/>
  <c r="AZ1107" i="1" s="1"/>
  <c r="AT1107" i="1"/>
  <c r="AP1107" i="1"/>
  <c r="AO1107" i="1"/>
  <c r="AU1107" i="1" s="1"/>
  <c r="AN1107" i="1"/>
  <c r="AQ1107" i="1" s="1"/>
  <c r="AL1107" i="1"/>
  <c r="AG1107" i="1"/>
  <c r="Y1107" i="1"/>
  <c r="T1107" i="1"/>
  <c r="H1107" i="1"/>
  <c r="AY1106" i="1"/>
  <c r="AZ1106" i="1" s="1"/>
  <c r="AT1106" i="1"/>
  <c r="AV1106" i="1" s="1"/>
  <c r="AW1106" i="1" s="1"/>
  <c r="AQ1106" i="1"/>
  <c r="AR1106" i="1" s="1"/>
  <c r="AS1106" i="1" s="1"/>
  <c r="AP1106" i="1"/>
  <c r="AO1106" i="1"/>
  <c r="AU1106" i="1" s="1"/>
  <c r="AN1106" i="1"/>
  <c r="AL1106" i="1"/>
  <c r="AG1106" i="1"/>
  <c r="Y1106" i="1"/>
  <c r="T1106" i="1"/>
  <c r="H1106" i="1"/>
  <c r="AY1105" i="1"/>
  <c r="AZ1105" i="1" s="1"/>
  <c r="AT1105" i="1"/>
  <c r="AQ1105" i="1"/>
  <c r="AP1105" i="1"/>
  <c r="AO1105" i="1"/>
  <c r="AU1105" i="1" s="1"/>
  <c r="AN1105" i="1"/>
  <c r="AL1105" i="1"/>
  <c r="AG1105" i="1"/>
  <c r="Y1105" i="1"/>
  <c r="T1105" i="1"/>
  <c r="H1105" i="1"/>
  <c r="AY1104" i="1"/>
  <c r="AZ1104" i="1" s="1"/>
  <c r="AT1104" i="1"/>
  <c r="AQ1104" i="1"/>
  <c r="AR1104" i="1" s="1"/>
  <c r="AS1104" i="1" s="1"/>
  <c r="AP1104" i="1"/>
  <c r="AO1104" i="1"/>
  <c r="AU1104" i="1" s="1"/>
  <c r="AN1104" i="1"/>
  <c r="AL1104" i="1"/>
  <c r="AG1104" i="1"/>
  <c r="Y1104" i="1"/>
  <c r="T1104" i="1"/>
  <c r="H1104" i="1"/>
  <c r="AY1103" i="1"/>
  <c r="AZ1103" i="1" s="1"/>
  <c r="AU1103" i="1"/>
  <c r="AT1103" i="1"/>
  <c r="AV1103" i="1" s="1"/>
  <c r="AW1103" i="1" s="1"/>
  <c r="AQ1103" i="1"/>
  <c r="AR1103" i="1" s="1"/>
  <c r="AS1103" i="1" s="1"/>
  <c r="AP1103" i="1"/>
  <c r="AO1103" i="1"/>
  <c r="AN1103" i="1"/>
  <c r="AL1103" i="1"/>
  <c r="AG1103" i="1"/>
  <c r="Y1103" i="1"/>
  <c r="T1103" i="1"/>
  <c r="H1103" i="1"/>
  <c r="AY1102" i="1"/>
  <c r="AZ1102" i="1" s="1"/>
  <c r="AT1102" i="1"/>
  <c r="AV1102" i="1" s="1"/>
  <c r="AW1102" i="1" s="1"/>
  <c r="AP1102" i="1"/>
  <c r="AR1102" i="1" s="1"/>
  <c r="AS1102" i="1" s="1"/>
  <c r="AO1102" i="1"/>
  <c r="AU1102" i="1" s="1"/>
  <c r="AN1102" i="1"/>
  <c r="AQ1102" i="1" s="1"/>
  <c r="AL1102" i="1"/>
  <c r="AG1102" i="1"/>
  <c r="Y1102" i="1"/>
  <c r="T1102" i="1"/>
  <c r="H1102" i="1"/>
  <c r="AY1101" i="1"/>
  <c r="AZ1101" i="1" s="1"/>
  <c r="AT1101" i="1"/>
  <c r="AQ1101" i="1"/>
  <c r="AR1101" i="1" s="1"/>
  <c r="AS1101" i="1" s="1"/>
  <c r="AP1101" i="1"/>
  <c r="AO1101" i="1"/>
  <c r="AU1101" i="1" s="1"/>
  <c r="AN1101" i="1"/>
  <c r="AL1101" i="1"/>
  <c r="AG1101" i="1"/>
  <c r="Y1101" i="1"/>
  <c r="T1101" i="1"/>
  <c r="H1101" i="1"/>
  <c r="AJ1090" i="1"/>
  <c r="AD1090" i="1"/>
  <c r="AA1090" i="1"/>
  <c r="AQ1089" i="1"/>
  <c r="AM1089" i="1"/>
  <c r="AK1089" i="1"/>
  <c r="AJ1089" i="1"/>
  <c r="AI1089" i="1"/>
  <c r="AI1090" i="1" s="1"/>
  <c r="AH1089" i="1"/>
  <c r="AH1090" i="1" s="1"/>
  <c r="AF1089" i="1"/>
  <c r="AE1089" i="1"/>
  <c r="AE1090" i="1" s="1"/>
  <c r="AD1089" i="1"/>
  <c r="AC1089" i="1"/>
  <c r="AB1089" i="1"/>
  <c r="AA1089" i="1"/>
  <c r="Z1089" i="1"/>
  <c r="Z1090" i="1" s="1"/>
  <c r="X1089" i="1"/>
  <c r="W1089" i="1"/>
  <c r="V1089" i="1"/>
  <c r="U1089" i="1"/>
  <c r="U1090" i="1" s="1"/>
  <c r="S1089" i="1"/>
  <c r="S1090" i="1" s="1"/>
  <c r="R1089" i="1"/>
  <c r="Q1089" i="1"/>
  <c r="Q1090" i="1" s="1"/>
  <c r="P1089" i="1"/>
  <c r="P1090" i="1" s="1"/>
  <c r="O1089" i="1"/>
  <c r="N1089" i="1"/>
  <c r="M1089" i="1"/>
  <c r="L1089" i="1"/>
  <c r="L1090" i="1" s="1"/>
  <c r="AY1088" i="1"/>
  <c r="AZ1088" i="1" s="1"/>
  <c r="AT1088" i="1"/>
  <c r="AT1089" i="1" s="1"/>
  <c r="AQ1088" i="1"/>
  <c r="AP1088" i="1"/>
  <c r="AP1089" i="1" s="1"/>
  <c r="AP1090" i="1" s="1"/>
  <c r="AO1088" i="1"/>
  <c r="AO1089" i="1" s="1"/>
  <c r="AN1088" i="1"/>
  <c r="AN1089" i="1" s="1"/>
  <c r="AN1090" i="1" s="1"/>
  <c r="AL1088" i="1"/>
  <c r="AG1088" i="1"/>
  <c r="Y1088" i="1"/>
  <c r="T1088" i="1"/>
  <c r="H1088" i="1"/>
  <c r="AP1084" i="1"/>
  <c r="AO1084" i="1"/>
  <c r="AM1084" i="1"/>
  <c r="AK1084" i="1"/>
  <c r="AJ1084" i="1"/>
  <c r="AI1084" i="1"/>
  <c r="AH1084" i="1"/>
  <c r="AF1084" i="1"/>
  <c r="AE1084" i="1"/>
  <c r="AD1084" i="1"/>
  <c r="AC1084" i="1"/>
  <c r="AB1084" i="1"/>
  <c r="AA1084" i="1"/>
  <c r="Z1084" i="1"/>
  <c r="X1084" i="1"/>
  <c r="W1084" i="1"/>
  <c r="V1084" i="1"/>
  <c r="V1090" i="1" s="1"/>
  <c r="U1084" i="1"/>
  <c r="S1084" i="1"/>
  <c r="R1084" i="1"/>
  <c r="Q1084" i="1"/>
  <c r="P1084" i="1"/>
  <c r="O1084" i="1"/>
  <c r="N1084" i="1"/>
  <c r="M1084" i="1"/>
  <c r="M1090" i="1" s="1"/>
  <c r="L1084" i="1"/>
  <c r="AY1083" i="1"/>
  <c r="AZ1083" i="1" s="1"/>
  <c r="AV1083" i="1"/>
  <c r="AW1083" i="1" s="1"/>
  <c r="AW1084" i="1" s="1"/>
  <c r="AT1083" i="1"/>
  <c r="AT1084" i="1" s="1"/>
  <c r="AQ1083" i="1"/>
  <c r="AR1083" i="1" s="1"/>
  <c r="AR1084" i="1" s="1"/>
  <c r="AP1083" i="1"/>
  <c r="AO1083" i="1"/>
  <c r="AU1083" i="1" s="1"/>
  <c r="AU1084" i="1" s="1"/>
  <c r="AN1083" i="1"/>
  <c r="AN1084" i="1" s="1"/>
  <c r="AL1083" i="1"/>
  <c r="AG1083" i="1"/>
  <c r="Y1083" i="1"/>
  <c r="T1083" i="1"/>
  <c r="H1083" i="1"/>
  <c r="AP1072" i="1"/>
  <c r="AK1072" i="1"/>
  <c r="AJ1072" i="1"/>
  <c r="AI1072" i="1"/>
  <c r="AA1072" i="1"/>
  <c r="U1072" i="1"/>
  <c r="M1072" i="1"/>
  <c r="AU1071" i="1"/>
  <c r="AU1072" i="1" s="1"/>
  <c r="AM1071" i="1"/>
  <c r="AM1072" i="1" s="1"/>
  <c r="AK1071" i="1"/>
  <c r="AJ1071" i="1"/>
  <c r="AI1071" i="1"/>
  <c r="AH1071" i="1"/>
  <c r="AH1072" i="1" s="1"/>
  <c r="AF1071" i="1"/>
  <c r="AF1072" i="1" s="1"/>
  <c r="AE1071" i="1"/>
  <c r="AE1072" i="1" s="1"/>
  <c r="AD1071" i="1"/>
  <c r="AD1072" i="1" s="1"/>
  <c r="AC1071" i="1"/>
  <c r="AC1072" i="1" s="1"/>
  <c r="AB1071" i="1"/>
  <c r="AB1072" i="1" s="1"/>
  <c r="AA1071" i="1"/>
  <c r="Z1071" i="1"/>
  <c r="Z1072" i="1" s="1"/>
  <c r="X1071" i="1"/>
  <c r="X1072" i="1" s="1"/>
  <c r="W1071" i="1"/>
  <c r="W1072" i="1" s="1"/>
  <c r="V1071" i="1"/>
  <c r="V1072" i="1" s="1"/>
  <c r="U1071" i="1"/>
  <c r="S1071" i="1"/>
  <c r="S1072" i="1" s="1"/>
  <c r="R1071" i="1"/>
  <c r="R1072" i="1" s="1"/>
  <c r="Q1071" i="1"/>
  <c r="Q1072" i="1" s="1"/>
  <c r="P1071" i="1"/>
  <c r="P1072" i="1" s="1"/>
  <c r="O1071" i="1"/>
  <c r="O1072" i="1" s="1"/>
  <c r="N1071" i="1"/>
  <c r="N1072" i="1" s="1"/>
  <c r="M1071" i="1"/>
  <c r="L1071" i="1"/>
  <c r="L1072" i="1" s="1"/>
  <c r="AY1070" i="1"/>
  <c r="AZ1070" i="1" s="1"/>
  <c r="AU1070" i="1"/>
  <c r="AT1070" i="1"/>
  <c r="AT1071" i="1" s="1"/>
  <c r="AT1072" i="1" s="1"/>
  <c r="AP1070" i="1"/>
  <c r="AP1071" i="1" s="1"/>
  <c r="AO1070" i="1"/>
  <c r="AO1071" i="1" s="1"/>
  <c r="AO1072" i="1" s="1"/>
  <c r="AN1070" i="1"/>
  <c r="AN1071" i="1" s="1"/>
  <c r="AN1072" i="1" s="1"/>
  <c r="AL1070" i="1"/>
  <c r="AG1070" i="1"/>
  <c r="Y1070" i="1"/>
  <c r="T1070" i="1"/>
  <c r="H1070" i="1"/>
  <c r="AN1060" i="1"/>
  <c r="AM1060" i="1"/>
  <c r="AK1060" i="1"/>
  <c r="AJ1060" i="1"/>
  <c r="AI1060" i="1"/>
  <c r="AH1060" i="1"/>
  <c r="AF1060" i="1"/>
  <c r="AE1060" i="1"/>
  <c r="AD1060" i="1"/>
  <c r="AC1060" i="1"/>
  <c r="AB1060" i="1"/>
  <c r="AA1060" i="1"/>
  <c r="Z1060" i="1"/>
  <c r="X1060" i="1"/>
  <c r="W1060" i="1"/>
  <c r="V1060" i="1"/>
  <c r="U1060" i="1"/>
  <c r="S1060" i="1"/>
  <c r="R1060" i="1"/>
  <c r="Q1060" i="1"/>
  <c r="P1060" i="1"/>
  <c r="O1060" i="1"/>
  <c r="N1060" i="1"/>
  <c r="M1060" i="1"/>
  <c r="L1060" i="1"/>
  <c r="AJ1059" i="1"/>
  <c r="AI1059" i="1"/>
  <c r="AD1059" i="1"/>
  <c r="AC1059" i="1"/>
  <c r="Z1059" i="1"/>
  <c r="V1059" i="1"/>
  <c r="AT1058" i="1"/>
  <c r="AT1059" i="1" s="1"/>
  <c r="AM1058" i="1"/>
  <c r="AM1059" i="1" s="1"/>
  <c r="AK1058" i="1"/>
  <c r="AK1059" i="1" s="1"/>
  <c r="AJ1058" i="1"/>
  <c r="AI1058" i="1"/>
  <c r="AH1058" i="1"/>
  <c r="AH1059" i="1" s="1"/>
  <c r="AF1058" i="1"/>
  <c r="AF1059" i="1" s="1"/>
  <c r="AE1058" i="1"/>
  <c r="AE1059" i="1" s="1"/>
  <c r="AD1058" i="1"/>
  <c r="AC1058" i="1"/>
  <c r="AB1058" i="1"/>
  <c r="AB1059" i="1" s="1"/>
  <c r="AA1058" i="1"/>
  <c r="AA1059" i="1" s="1"/>
  <c r="Z1058" i="1"/>
  <c r="X1058" i="1"/>
  <c r="X1059" i="1" s="1"/>
  <c r="W1058" i="1"/>
  <c r="W1059" i="1" s="1"/>
  <c r="V1058" i="1"/>
  <c r="U1058" i="1"/>
  <c r="U1059" i="1" s="1"/>
  <c r="S1058" i="1"/>
  <c r="S1059" i="1" s="1"/>
  <c r="R1058" i="1"/>
  <c r="R1059" i="1" s="1"/>
  <c r="Q1058" i="1"/>
  <c r="Q1059" i="1" s="1"/>
  <c r="P1058" i="1"/>
  <c r="P1059" i="1" s="1"/>
  <c r="O1058" i="1"/>
  <c r="O1059" i="1" s="1"/>
  <c r="N1058" i="1"/>
  <c r="N1059" i="1" s="1"/>
  <c r="M1058" i="1"/>
  <c r="M1059" i="1" s="1"/>
  <c r="L1058" i="1"/>
  <c r="L1059" i="1" s="1"/>
  <c r="AZ1057" i="1"/>
  <c r="AY1057" i="1"/>
  <c r="AT1057" i="1"/>
  <c r="AQ1057" i="1"/>
  <c r="AP1057" i="1"/>
  <c r="AO1057" i="1"/>
  <c r="AU1057" i="1" s="1"/>
  <c r="AN1057" i="1"/>
  <c r="AL1057" i="1"/>
  <c r="AG1057" i="1"/>
  <c r="Y1057" i="1"/>
  <c r="T1057" i="1"/>
  <c r="H1057" i="1"/>
  <c r="AY1056" i="1"/>
  <c r="AZ1056" i="1" s="1"/>
  <c r="AT1056" i="1"/>
  <c r="AQ1056" i="1"/>
  <c r="AP1056" i="1"/>
  <c r="AR1056" i="1" s="1"/>
  <c r="AS1056" i="1" s="1"/>
  <c r="AO1056" i="1"/>
  <c r="AU1056" i="1" s="1"/>
  <c r="AN1056" i="1"/>
  <c r="AL1056" i="1"/>
  <c r="AG1056" i="1"/>
  <c r="Y1056" i="1"/>
  <c r="T1056" i="1"/>
  <c r="H1056" i="1"/>
  <c r="AZ1055" i="1"/>
  <c r="AY1055" i="1"/>
  <c r="AU1055" i="1"/>
  <c r="AT1055" i="1"/>
  <c r="AQ1055" i="1"/>
  <c r="AR1055" i="1" s="1"/>
  <c r="AS1055" i="1" s="1"/>
  <c r="AP1055" i="1"/>
  <c r="AO1055" i="1"/>
  <c r="AN1055" i="1"/>
  <c r="AL1055" i="1"/>
  <c r="AG1055" i="1"/>
  <c r="Y1055" i="1"/>
  <c r="T1055" i="1"/>
  <c r="H1055" i="1"/>
  <c r="AZ1054" i="1"/>
  <c r="AY1054" i="1"/>
  <c r="AT1054" i="1"/>
  <c r="AP1054" i="1"/>
  <c r="AO1054" i="1"/>
  <c r="AU1054" i="1" s="1"/>
  <c r="AN1054" i="1"/>
  <c r="AQ1054" i="1" s="1"/>
  <c r="AL1054" i="1"/>
  <c r="AG1054" i="1"/>
  <c r="Y1054" i="1"/>
  <c r="T1054" i="1"/>
  <c r="H1054" i="1"/>
  <c r="AY1052" i="1"/>
  <c r="AZ1052" i="1" s="1"/>
  <c r="AU1052" i="1"/>
  <c r="AT1052" i="1"/>
  <c r="AQ1052" i="1"/>
  <c r="AP1052" i="1"/>
  <c r="AP1058" i="1" s="1"/>
  <c r="AP1059" i="1" s="1"/>
  <c r="AO1052" i="1"/>
  <c r="AN1052" i="1"/>
  <c r="AL1052" i="1"/>
  <c r="AG1052" i="1"/>
  <c r="Y1052" i="1"/>
  <c r="T1052" i="1"/>
  <c r="H1052" i="1"/>
  <c r="AJ1041" i="1"/>
  <c r="AA1041" i="1"/>
  <c r="Z1041" i="1"/>
  <c r="AM1040" i="1"/>
  <c r="AK1040" i="1"/>
  <c r="AJ1040" i="1"/>
  <c r="AI1040" i="1"/>
  <c r="AH1040" i="1"/>
  <c r="AH1041" i="1" s="1"/>
  <c r="AF1040" i="1"/>
  <c r="AE1040" i="1"/>
  <c r="AE1041" i="1" s="1"/>
  <c r="AD1040" i="1"/>
  <c r="AC1040" i="1"/>
  <c r="AB1040" i="1"/>
  <c r="AA1040" i="1"/>
  <c r="Z1040" i="1"/>
  <c r="X1040" i="1"/>
  <c r="W1040" i="1"/>
  <c r="V1040" i="1"/>
  <c r="U1040" i="1"/>
  <c r="S1040" i="1"/>
  <c r="R1040" i="1"/>
  <c r="Q1040" i="1"/>
  <c r="Q1041" i="1" s="1"/>
  <c r="P1040" i="1"/>
  <c r="O1040" i="1"/>
  <c r="N1040" i="1"/>
  <c r="M1040" i="1"/>
  <c r="M1041" i="1" s="1"/>
  <c r="L1040" i="1"/>
  <c r="L1041" i="1" s="1"/>
  <c r="AY1039" i="1"/>
  <c r="AZ1039" i="1" s="1"/>
  <c r="AT1039" i="1"/>
  <c r="AP1039" i="1"/>
  <c r="AP1040" i="1" s="1"/>
  <c r="AO1039" i="1"/>
  <c r="AU1039" i="1" s="1"/>
  <c r="AV1039" i="1" s="1"/>
  <c r="AW1039" i="1" s="1"/>
  <c r="AN1039" i="1"/>
  <c r="AQ1039" i="1" s="1"/>
  <c r="AR1039" i="1" s="1"/>
  <c r="AS1039" i="1" s="1"/>
  <c r="AL1039" i="1"/>
  <c r="AG1039" i="1"/>
  <c r="Y1039" i="1"/>
  <c r="T1039" i="1"/>
  <c r="H1039" i="1"/>
  <c r="AY1038" i="1"/>
  <c r="AZ1038" i="1" s="1"/>
  <c r="AT1038" i="1"/>
  <c r="AP1038" i="1"/>
  <c r="AO1038" i="1"/>
  <c r="AN1038" i="1"/>
  <c r="AL1038" i="1"/>
  <c r="AG1038" i="1"/>
  <c r="Y1038" i="1"/>
  <c r="T1038" i="1"/>
  <c r="H1038" i="1"/>
  <c r="AM1034" i="1"/>
  <c r="AK1034" i="1"/>
  <c r="AJ1034" i="1"/>
  <c r="AI1034" i="1"/>
  <c r="AH1034" i="1"/>
  <c r="AF1034" i="1"/>
  <c r="AE1034" i="1"/>
  <c r="AD1034" i="1"/>
  <c r="AD1041" i="1" s="1"/>
  <c r="AC1034" i="1"/>
  <c r="AC1041" i="1" s="1"/>
  <c r="AB1034" i="1"/>
  <c r="AA1034" i="1"/>
  <c r="Z1034" i="1"/>
  <c r="X1034" i="1"/>
  <c r="W1034" i="1"/>
  <c r="V1034" i="1"/>
  <c r="V1041" i="1" s="1"/>
  <c r="U1034" i="1"/>
  <c r="S1034" i="1"/>
  <c r="R1034" i="1"/>
  <c r="Q1034" i="1"/>
  <c r="P1034" i="1"/>
  <c r="P1041" i="1" s="1"/>
  <c r="O1034" i="1"/>
  <c r="O1041" i="1" s="1"/>
  <c r="N1034" i="1"/>
  <c r="M1034" i="1"/>
  <c r="L1034" i="1"/>
  <c r="AY1033" i="1"/>
  <c r="AT1033" i="1"/>
  <c r="AP1033" i="1"/>
  <c r="AO1033" i="1"/>
  <c r="AU1033" i="1" s="1"/>
  <c r="AN1033" i="1"/>
  <c r="AQ1033" i="1" s="1"/>
  <c r="AL1033" i="1"/>
  <c r="AG1033" i="1"/>
  <c r="Y1033" i="1"/>
  <c r="T1033" i="1"/>
  <c r="H1033" i="1"/>
  <c r="AZ1032" i="1"/>
  <c r="AY1032" i="1"/>
  <c r="AU1032" i="1"/>
  <c r="AV1032" i="1" s="1"/>
  <c r="AT1032" i="1"/>
  <c r="AP1032" i="1"/>
  <c r="AO1032" i="1"/>
  <c r="AN1032" i="1"/>
  <c r="AQ1032" i="1" s="1"/>
  <c r="AL1032" i="1"/>
  <c r="AG1032" i="1"/>
  <c r="Y1032" i="1"/>
  <c r="T1032" i="1"/>
  <c r="H1032" i="1"/>
  <c r="AY1031" i="1"/>
  <c r="AZ1031" i="1" s="1"/>
  <c r="AT1031" i="1"/>
  <c r="AP1031" i="1"/>
  <c r="AO1031" i="1"/>
  <c r="AO1034" i="1" s="1"/>
  <c r="AN1031" i="1"/>
  <c r="AN1034" i="1" s="1"/>
  <c r="AL1031" i="1"/>
  <c r="AG1031" i="1"/>
  <c r="Y1031" i="1"/>
  <c r="T1031" i="1"/>
  <c r="H1031" i="1"/>
  <c r="AQ1020" i="1"/>
  <c r="AK1020" i="1"/>
  <c r="AH1020" i="1"/>
  <c r="AA1020" i="1"/>
  <c r="Z1020" i="1"/>
  <c r="W1020" i="1"/>
  <c r="M1020" i="1"/>
  <c r="AM1019" i="1"/>
  <c r="AM1020" i="1" s="1"/>
  <c r="AK1019" i="1"/>
  <c r="AJ1019" i="1"/>
  <c r="AJ1020" i="1" s="1"/>
  <c r="AI1019" i="1"/>
  <c r="AI1020" i="1" s="1"/>
  <c r="AH1019" i="1"/>
  <c r="AF1019" i="1"/>
  <c r="AF1020" i="1" s="1"/>
  <c r="AE1019" i="1"/>
  <c r="AE1020" i="1" s="1"/>
  <c r="AD1019" i="1"/>
  <c r="AD1020" i="1" s="1"/>
  <c r="AC1019" i="1"/>
  <c r="AC1020" i="1" s="1"/>
  <c r="AB1019" i="1"/>
  <c r="AB1020" i="1" s="1"/>
  <c r="AA1019" i="1"/>
  <c r="Z1019" i="1"/>
  <c r="X1019" i="1"/>
  <c r="X1020" i="1" s="1"/>
  <c r="W1019" i="1"/>
  <c r="V1019" i="1"/>
  <c r="V1020" i="1" s="1"/>
  <c r="U1019" i="1"/>
  <c r="U1020" i="1" s="1"/>
  <c r="S1019" i="1"/>
  <c r="S1020" i="1" s="1"/>
  <c r="R1019" i="1"/>
  <c r="R1020" i="1" s="1"/>
  <c r="Q1019" i="1"/>
  <c r="Q1020" i="1" s="1"/>
  <c r="P1019" i="1"/>
  <c r="P1020" i="1" s="1"/>
  <c r="O1019" i="1"/>
  <c r="O1020" i="1" s="1"/>
  <c r="N1019" i="1"/>
  <c r="N1020" i="1" s="1"/>
  <c r="M1019" i="1"/>
  <c r="L1019" i="1"/>
  <c r="L1020" i="1" s="1"/>
  <c r="AY1018" i="1"/>
  <c r="AZ1018" i="1" s="1"/>
  <c r="AT1018" i="1"/>
  <c r="AT1019" i="1" s="1"/>
  <c r="AT1020" i="1" s="1"/>
  <c r="AP1018" i="1"/>
  <c r="AP1019" i="1" s="1"/>
  <c r="AP1020" i="1" s="1"/>
  <c r="AO1018" i="1"/>
  <c r="AU1018" i="1" s="1"/>
  <c r="AU1019" i="1" s="1"/>
  <c r="AU1020" i="1" s="1"/>
  <c r="AN1018" i="1"/>
  <c r="AQ1018" i="1" s="1"/>
  <c r="AQ1019" i="1" s="1"/>
  <c r="AL1018" i="1"/>
  <c r="AG1018" i="1"/>
  <c r="Y1018" i="1"/>
  <c r="T1018" i="1"/>
  <c r="H1018" i="1"/>
  <c r="AI1007" i="1"/>
  <c r="AH1007" i="1"/>
  <c r="AA1007" i="1"/>
  <c r="U1007" i="1"/>
  <c r="S1007" i="1"/>
  <c r="AM1006" i="1"/>
  <c r="AM1007" i="1" s="1"/>
  <c r="AK1006" i="1"/>
  <c r="AK1007" i="1" s="1"/>
  <c r="AJ1006" i="1"/>
  <c r="AJ1007" i="1" s="1"/>
  <c r="AI1006" i="1"/>
  <c r="AH1006" i="1"/>
  <c r="AF1006" i="1"/>
  <c r="AF1007" i="1" s="1"/>
  <c r="AE1006" i="1"/>
  <c r="AE1007" i="1" s="1"/>
  <c r="AD1006" i="1"/>
  <c r="AD1007" i="1" s="1"/>
  <c r="AC1006" i="1"/>
  <c r="AC1007" i="1" s="1"/>
  <c r="AB1006" i="1"/>
  <c r="AB1007" i="1" s="1"/>
  <c r="AA1006" i="1"/>
  <c r="Z1006" i="1"/>
  <c r="Z1007" i="1" s="1"/>
  <c r="X1006" i="1"/>
  <c r="X1007" i="1" s="1"/>
  <c r="W1006" i="1"/>
  <c r="W1007" i="1" s="1"/>
  <c r="V1006" i="1"/>
  <c r="V1007" i="1" s="1"/>
  <c r="U1006" i="1"/>
  <c r="S1006" i="1"/>
  <c r="R1006" i="1"/>
  <c r="R1007" i="1" s="1"/>
  <c r="Q1006" i="1"/>
  <c r="Q1007" i="1" s="1"/>
  <c r="P1006" i="1"/>
  <c r="P1007" i="1" s="1"/>
  <c r="O1006" i="1"/>
  <c r="O1007" i="1" s="1"/>
  <c r="N1006" i="1"/>
  <c r="N1007" i="1" s="1"/>
  <c r="M1006" i="1"/>
  <c r="M1007" i="1" s="1"/>
  <c r="L1006" i="1"/>
  <c r="L1007" i="1" s="1"/>
  <c r="AY1005" i="1"/>
  <c r="AZ1005" i="1" s="1"/>
  <c r="AT1005" i="1"/>
  <c r="AT1006" i="1" s="1"/>
  <c r="AT1007" i="1" s="1"/>
  <c r="AQ1005" i="1"/>
  <c r="AR1005" i="1" s="1"/>
  <c r="AR1006" i="1" s="1"/>
  <c r="AR1007" i="1" s="1"/>
  <c r="AP1005" i="1"/>
  <c r="AP1006" i="1" s="1"/>
  <c r="AP1007" i="1" s="1"/>
  <c r="AO1005" i="1"/>
  <c r="AU1005" i="1" s="1"/>
  <c r="AN1005" i="1"/>
  <c r="AN1006" i="1" s="1"/>
  <c r="AN1007" i="1" s="1"/>
  <c r="AL1005" i="1"/>
  <c r="AG1005" i="1"/>
  <c r="Y1005" i="1"/>
  <c r="T1005" i="1"/>
  <c r="H1005" i="1"/>
  <c r="AC994" i="1"/>
  <c r="AO993" i="1"/>
  <c r="AM993" i="1"/>
  <c r="AM994" i="1" s="1"/>
  <c r="AK993" i="1"/>
  <c r="AJ993" i="1"/>
  <c r="AJ994" i="1" s="1"/>
  <c r="AI993" i="1"/>
  <c r="AH993" i="1"/>
  <c r="AH994" i="1" s="1"/>
  <c r="AF993" i="1"/>
  <c r="AF994" i="1" s="1"/>
  <c r="AE993" i="1"/>
  <c r="AD993" i="1"/>
  <c r="AC993" i="1"/>
  <c r="AB993" i="1"/>
  <c r="AA993" i="1"/>
  <c r="Z993" i="1"/>
  <c r="X993" i="1"/>
  <c r="X994" i="1" s="1"/>
  <c r="W993" i="1"/>
  <c r="V993" i="1"/>
  <c r="V994" i="1" s="1"/>
  <c r="U993" i="1"/>
  <c r="S993" i="1"/>
  <c r="S994" i="1" s="1"/>
  <c r="R993" i="1"/>
  <c r="R994" i="1" s="1"/>
  <c r="Q993" i="1"/>
  <c r="P993" i="1"/>
  <c r="O993" i="1"/>
  <c r="N993" i="1"/>
  <c r="M993" i="1"/>
  <c r="L993" i="1"/>
  <c r="AY992" i="1"/>
  <c r="AZ992" i="1" s="1"/>
  <c r="AT992" i="1"/>
  <c r="AP992" i="1"/>
  <c r="AO992" i="1"/>
  <c r="AU992" i="1" s="1"/>
  <c r="AN992" i="1"/>
  <c r="AQ992" i="1" s="1"/>
  <c r="AR992" i="1" s="1"/>
  <c r="AS992" i="1" s="1"/>
  <c r="AL992" i="1"/>
  <c r="AG992" i="1"/>
  <c r="Y992" i="1"/>
  <c r="T992" i="1"/>
  <c r="H992" i="1"/>
  <c r="AZ991" i="1"/>
  <c r="AY991" i="1"/>
  <c r="AU991" i="1"/>
  <c r="AT991" i="1"/>
  <c r="AP991" i="1"/>
  <c r="AO991" i="1"/>
  <c r="AN991" i="1"/>
  <c r="AN993" i="1" s="1"/>
  <c r="AL991" i="1"/>
  <c r="AG991" i="1"/>
  <c r="Y991" i="1"/>
  <c r="T991" i="1"/>
  <c r="H991" i="1"/>
  <c r="AZ990" i="1"/>
  <c r="AY990" i="1"/>
  <c r="AT990" i="1"/>
  <c r="AV990" i="1" s="1"/>
  <c r="AW990" i="1" s="1"/>
  <c r="AR990" i="1"/>
  <c r="AS990" i="1" s="1"/>
  <c r="AP990" i="1"/>
  <c r="AO990" i="1"/>
  <c r="AU990" i="1" s="1"/>
  <c r="AN990" i="1"/>
  <c r="AQ990" i="1" s="1"/>
  <c r="AL990" i="1"/>
  <c r="AG990" i="1"/>
  <c r="Y990" i="1"/>
  <c r="T990" i="1"/>
  <c r="H990" i="1"/>
  <c r="AY989" i="1"/>
  <c r="AZ989" i="1" s="1"/>
  <c r="AU989" i="1"/>
  <c r="AV989" i="1" s="1"/>
  <c r="AW989" i="1" s="1"/>
  <c r="AT989" i="1"/>
  <c r="AQ989" i="1"/>
  <c r="AP989" i="1"/>
  <c r="AO989" i="1"/>
  <c r="AN989" i="1"/>
  <c r="AL989" i="1"/>
  <c r="AG989" i="1"/>
  <c r="Y989" i="1"/>
  <c r="T989" i="1"/>
  <c r="H989" i="1"/>
  <c r="AM985" i="1"/>
  <c r="AK985" i="1"/>
  <c r="AJ985" i="1"/>
  <c r="AI985" i="1"/>
  <c r="AH985" i="1"/>
  <c r="AF985" i="1"/>
  <c r="AE985" i="1"/>
  <c r="AD985" i="1"/>
  <c r="AC985" i="1"/>
  <c r="AB985" i="1"/>
  <c r="AB994" i="1" s="1"/>
  <c r="AA985" i="1"/>
  <c r="AA994" i="1" s="1"/>
  <c r="Z985" i="1"/>
  <c r="X985" i="1"/>
  <c r="W985" i="1"/>
  <c r="V985" i="1"/>
  <c r="U985" i="1"/>
  <c r="S985" i="1"/>
  <c r="R985" i="1"/>
  <c r="Q985" i="1"/>
  <c r="P985" i="1"/>
  <c r="O985" i="1"/>
  <c r="O994" i="1" s="1"/>
  <c r="N985" i="1"/>
  <c r="N994" i="1" s="1"/>
  <c r="M985" i="1"/>
  <c r="L985" i="1"/>
  <c r="AY984" i="1"/>
  <c r="AZ984" i="1" s="1"/>
  <c r="AT984" i="1"/>
  <c r="AR984" i="1"/>
  <c r="AS984" i="1" s="1"/>
  <c r="AP984" i="1"/>
  <c r="AO984" i="1"/>
  <c r="AN984" i="1"/>
  <c r="AQ984" i="1" s="1"/>
  <c r="AL984" i="1"/>
  <c r="AG984" i="1"/>
  <c r="Y984" i="1"/>
  <c r="T984" i="1"/>
  <c r="H984" i="1"/>
  <c r="AY983" i="1"/>
  <c r="AZ983" i="1" s="1"/>
  <c r="AT983" i="1"/>
  <c r="AQ983" i="1"/>
  <c r="AP983" i="1"/>
  <c r="AO983" i="1"/>
  <c r="AU983" i="1" s="1"/>
  <c r="AN983" i="1"/>
  <c r="AL983" i="1"/>
  <c r="AG983" i="1"/>
  <c r="Y983" i="1"/>
  <c r="T983" i="1"/>
  <c r="H983" i="1"/>
  <c r="AY982" i="1"/>
  <c r="AZ982" i="1" s="1"/>
  <c r="AU982" i="1"/>
  <c r="AT982" i="1"/>
  <c r="AQ982" i="1"/>
  <c r="AP982" i="1"/>
  <c r="AO982" i="1"/>
  <c r="AN982" i="1"/>
  <c r="AL982" i="1"/>
  <c r="AG982" i="1"/>
  <c r="Y982" i="1"/>
  <c r="T982" i="1"/>
  <c r="H982" i="1"/>
  <c r="AY981" i="1"/>
  <c r="AZ981" i="1" s="1"/>
  <c r="AT981" i="1"/>
  <c r="AP981" i="1"/>
  <c r="AO981" i="1"/>
  <c r="AU981" i="1" s="1"/>
  <c r="AV981" i="1" s="1"/>
  <c r="AW981" i="1" s="1"/>
  <c r="AN981" i="1"/>
  <c r="AL981" i="1"/>
  <c r="AG981" i="1"/>
  <c r="Y981" i="1"/>
  <c r="T981" i="1"/>
  <c r="H981" i="1"/>
  <c r="AY980" i="1"/>
  <c r="AZ980" i="1" s="1"/>
  <c r="AT980" i="1"/>
  <c r="AV980" i="1" s="1"/>
  <c r="AW980" i="1" s="1"/>
  <c r="AP980" i="1"/>
  <c r="AO980" i="1"/>
  <c r="AU980" i="1" s="1"/>
  <c r="AN980" i="1"/>
  <c r="AQ980" i="1" s="1"/>
  <c r="AR980" i="1" s="1"/>
  <c r="AS980" i="1" s="1"/>
  <c r="AL980" i="1"/>
  <c r="AG980" i="1"/>
  <c r="Y980" i="1"/>
  <c r="T980" i="1"/>
  <c r="H980" i="1"/>
  <c r="AZ979" i="1"/>
  <c r="AY979" i="1"/>
  <c r="AT979" i="1"/>
  <c r="AS979" i="1"/>
  <c r="AQ979" i="1"/>
  <c r="AR979" i="1" s="1"/>
  <c r="AP979" i="1"/>
  <c r="AO979" i="1"/>
  <c r="AU979" i="1" s="1"/>
  <c r="AN979" i="1"/>
  <c r="AL979" i="1"/>
  <c r="AG979" i="1"/>
  <c r="Y979" i="1"/>
  <c r="T979" i="1"/>
  <c r="H979" i="1"/>
  <c r="AY978" i="1"/>
  <c r="AZ978" i="1" s="1"/>
  <c r="AT978" i="1"/>
  <c r="AR978" i="1"/>
  <c r="AS978" i="1" s="1"/>
  <c r="AQ978" i="1"/>
  <c r="AP978" i="1"/>
  <c r="AO978" i="1"/>
  <c r="AU978" i="1" s="1"/>
  <c r="AV978" i="1" s="1"/>
  <c r="AW978" i="1" s="1"/>
  <c r="AN978" i="1"/>
  <c r="AL978" i="1"/>
  <c r="AG978" i="1"/>
  <c r="Y978" i="1"/>
  <c r="T978" i="1"/>
  <c r="H978" i="1"/>
  <c r="AZ977" i="1"/>
  <c r="AY977" i="1"/>
  <c r="AU977" i="1"/>
  <c r="AT977" i="1"/>
  <c r="AQ977" i="1"/>
  <c r="AP977" i="1"/>
  <c r="AO977" i="1"/>
  <c r="AN977" i="1"/>
  <c r="AL977" i="1"/>
  <c r="AG977" i="1"/>
  <c r="Y977" i="1"/>
  <c r="T977" i="1"/>
  <c r="H977" i="1"/>
  <c r="AF966" i="1"/>
  <c r="AC966" i="1"/>
  <c r="O966" i="1"/>
  <c r="N966" i="1"/>
  <c r="AM965" i="1"/>
  <c r="AM966" i="1" s="1"/>
  <c r="AK965" i="1"/>
  <c r="AK966" i="1" s="1"/>
  <c r="AJ965" i="1"/>
  <c r="AJ966" i="1" s="1"/>
  <c r="AI965" i="1"/>
  <c r="AI966" i="1" s="1"/>
  <c r="AH965" i="1"/>
  <c r="AH966" i="1" s="1"/>
  <c r="AF965" i="1"/>
  <c r="AE965" i="1"/>
  <c r="AE966" i="1" s="1"/>
  <c r="AD965" i="1"/>
  <c r="AD966" i="1" s="1"/>
  <c r="AC965" i="1"/>
  <c r="AB965" i="1"/>
  <c r="AB966" i="1" s="1"/>
  <c r="AA965" i="1"/>
  <c r="AA966" i="1" s="1"/>
  <c r="Z965" i="1"/>
  <c r="Z966" i="1" s="1"/>
  <c r="X965" i="1"/>
  <c r="X966" i="1" s="1"/>
  <c r="W965" i="1"/>
  <c r="W966" i="1" s="1"/>
  <c r="V965" i="1"/>
  <c r="V966" i="1" s="1"/>
  <c r="U965" i="1"/>
  <c r="U966" i="1" s="1"/>
  <c r="S965" i="1"/>
  <c r="S966" i="1" s="1"/>
  <c r="R965" i="1"/>
  <c r="R966" i="1" s="1"/>
  <c r="Q965" i="1"/>
  <c r="Q966" i="1" s="1"/>
  <c r="P965" i="1"/>
  <c r="P966" i="1" s="1"/>
  <c r="O965" i="1"/>
  <c r="N965" i="1"/>
  <c r="M965" i="1"/>
  <c r="M966" i="1" s="1"/>
  <c r="L965" i="1"/>
  <c r="L966" i="1" s="1"/>
  <c r="AY964" i="1"/>
  <c r="AZ964" i="1" s="1"/>
  <c r="AU964" i="1"/>
  <c r="AT964" i="1"/>
  <c r="AP964" i="1"/>
  <c r="AO964" i="1"/>
  <c r="AN964" i="1"/>
  <c r="AQ964" i="1" s="1"/>
  <c r="AL964" i="1"/>
  <c r="AG964" i="1"/>
  <c r="Y964" i="1"/>
  <c r="T964" i="1"/>
  <c r="H964" i="1"/>
  <c r="AY963" i="1"/>
  <c r="AZ963" i="1" s="1"/>
  <c r="AT963" i="1"/>
  <c r="AQ963" i="1"/>
  <c r="AP963" i="1"/>
  <c r="AO963" i="1"/>
  <c r="AU963" i="1" s="1"/>
  <c r="AN963" i="1"/>
  <c r="AL963" i="1"/>
  <c r="AG963" i="1"/>
  <c r="Y963" i="1"/>
  <c r="T963" i="1"/>
  <c r="H963" i="1"/>
  <c r="AY962" i="1"/>
  <c r="AZ962" i="1" s="1"/>
  <c r="AV962" i="1"/>
  <c r="AW962" i="1" s="1"/>
  <c r="AU962" i="1"/>
  <c r="AT962" i="1"/>
  <c r="AP962" i="1"/>
  <c r="AO962" i="1"/>
  <c r="AN962" i="1"/>
  <c r="AQ962" i="1" s="1"/>
  <c r="AR962" i="1" s="1"/>
  <c r="AS962" i="1" s="1"/>
  <c r="AL962" i="1"/>
  <c r="AG962" i="1"/>
  <c r="Y962" i="1"/>
  <c r="T962" i="1"/>
  <c r="H962" i="1"/>
  <c r="AY961" i="1"/>
  <c r="AZ961" i="1" s="1"/>
  <c r="AT961" i="1"/>
  <c r="AP961" i="1"/>
  <c r="AO961" i="1"/>
  <c r="AU961" i="1" s="1"/>
  <c r="AV961" i="1" s="1"/>
  <c r="AW961" i="1" s="1"/>
  <c r="AN961" i="1"/>
  <c r="AL961" i="1"/>
  <c r="AG961" i="1"/>
  <c r="Y961" i="1"/>
  <c r="T961" i="1"/>
  <c r="H961" i="1"/>
  <c r="AY960" i="1"/>
  <c r="AZ960" i="1" s="1"/>
  <c r="AW960" i="1"/>
  <c r="AV960" i="1"/>
  <c r="AT960" i="1"/>
  <c r="AQ960" i="1"/>
  <c r="AR960" i="1" s="1"/>
  <c r="AS960" i="1" s="1"/>
  <c r="AP960" i="1"/>
  <c r="AO960" i="1"/>
  <c r="AU960" i="1" s="1"/>
  <c r="AN960" i="1"/>
  <c r="AL960" i="1"/>
  <c r="AG960" i="1"/>
  <c r="Y960" i="1"/>
  <c r="T960" i="1"/>
  <c r="H960" i="1"/>
  <c r="AZ959" i="1"/>
  <c r="AY959" i="1"/>
  <c r="AT959" i="1"/>
  <c r="AQ959" i="1"/>
  <c r="AP959" i="1"/>
  <c r="AO959" i="1"/>
  <c r="AN959" i="1"/>
  <c r="AL959" i="1"/>
  <c r="AG959" i="1"/>
  <c r="Y959" i="1"/>
  <c r="T959" i="1"/>
  <c r="H959" i="1"/>
  <c r="AK948" i="1"/>
  <c r="AD948" i="1"/>
  <c r="AA948" i="1"/>
  <c r="M948" i="1"/>
  <c r="AM947" i="1"/>
  <c r="AK947" i="1"/>
  <c r="AJ947" i="1"/>
  <c r="AI947" i="1"/>
  <c r="AI948" i="1" s="1"/>
  <c r="AH947" i="1"/>
  <c r="AF947" i="1"/>
  <c r="AE947" i="1"/>
  <c r="AD947" i="1"/>
  <c r="AC947" i="1"/>
  <c r="AB947" i="1"/>
  <c r="AB948" i="1" s="1"/>
  <c r="AA947" i="1"/>
  <c r="Z947" i="1"/>
  <c r="X947" i="1"/>
  <c r="W947" i="1"/>
  <c r="V947" i="1"/>
  <c r="U947" i="1"/>
  <c r="S947" i="1"/>
  <c r="R947" i="1"/>
  <c r="Q947" i="1"/>
  <c r="P947" i="1"/>
  <c r="O947" i="1"/>
  <c r="N947" i="1"/>
  <c r="N948" i="1" s="1"/>
  <c r="M947" i="1"/>
  <c r="L947" i="1"/>
  <c r="AY946" i="1"/>
  <c r="AZ946" i="1" s="1"/>
  <c r="AU946" i="1"/>
  <c r="AU947" i="1" s="1"/>
  <c r="AT946" i="1"/>
  <c r="AT947" i="1" s="1"/>
  <c r="AP946" i="1"/>
  <c r="AP947" i="1" s="1"/>
  <c r="AO946" i="1"/>
  <c r="AO947" i="1" s="1"/>
  <c r="AN946" i="1"/>
  <c r="AQ946" i="1" s="1"/>
  <c r="AL946" i="1"/>
  <c r="AG946" i="1"/>
  <c r="Y946" i="1"/>
  <c r="T946" i="1"/>
  <c r="H946" i="1"/>
  <c r="AM942" i="1"/>
  <c r="AM948" i="1" s="1"/>
  <c r="AK942" i="1"/>
  <c r="AJ942" i="1"/>
  <c r="AJ948" i="1" s="1"/>
  <c r="AI942" i="1"/>
  <c r="AH942" i="1"/>
  <c r="AF942" i="1"/>
  <c r="AF948" i="1" s="1"/>
  <c r="AE942" i="1"/>
  <c r="AE948" i="1" s="1"/>
  <c r="AD942" i="1"/>
  <c r="AC942" i="1"/>
  <c r="AB942" i="1"/>
  <c r="AA942" i="1"/>
  <c r="Z942" i="1"/>
  <c r="X942" i="1"/>
  <c r="X948" i="1" s="1"/>
  <c r="W942" i="1"/>
  <c r="W948" i="1" s="1"/>
  <c r="V942" i="1"/>
  <c r="V948" i="1" s="1"/>
  <c r="U942" i="1"/>
  <c r="S942" i="1"/>
  <c r="R942" i="1"/>
  <c r="R948" i="1" s="1"/>
  <c r="Q942" i="1"/>
  <c r="Q948" i="1" s="1"/>
  <c r="P942" i="1"/>
  <c r="P948" i="1" s="1"/>
  <c r="O942" i="1"/>
  <c r="N942" i="1"/>
  <c r="M942" i="1"/>
  <c r="L942" i="1"/>
  <c r="AZ941" i="1"/>
  <c r="AY941" i="1"/>
  <c r="AT941" i="1"/>
  <c r="AQ941" i="1"/>
  <c r="AP941" i="1"/>
  <c r="AO941" i="1"/>
  <c r="AU941" i="1" s="1"/>
  <c r="AN941" i="1"/>
  <c r="AL941" i="1"/>
  <c r="AG941" i="1"/>
  <c r="Y941" i="1"/>
  <c r="T941" i="1"/>
  <c r="H941" i="1"/>
  <c r="AZ940" i="1"/>
  <c r="AY940" i="1"/>
  <c r="AU940" i="1"/>
  <c r="AV940" i="1" s="1"/>
  <c r="AW940" i="1" s="1"/>
  <c r="AT940" i="1"/>
  <c r="AP940" i="1"/>
  <c r="AO940" i="1"/>
  <c r="AN940" i="1"/>
  <c r="AQ940" i="1" s="1"/>
  <c r="AR940" i="1" s="1"/>
  <c r="AS940" i="1" s="1"/>
  <c r="AL940" i="1"/>
  <c r="AG940" i="1"/>
  <c r="Y940" i="1"/>
  <c r="T940" i="1"/>
  <c r="H940" i="1"/>
  <c r="AY939" i="1"/>
  <c r="AZ939" i="1" s="1"/>
  <c r="AT939" i="1"/>
  <c r="AP939" i="1"/>
  <c r="AO939" i="1"/>
  <c r="AU939" i="1" s="1"/>
  <c r="AN939" i="1"/>
  <c r="AQ939" i="1" s="1"/>
  <c r="AL939" i="1"/>
  <c r="AG939" i="1"/>
  <c r="Y939" i="1"/>
  <c r="T939" i="1"/>
  <c r="H939" i="1"/>
  <c r="AY938" i="1"/>
  <c r="AZ938" i="1" s="1"/>
  <c r="AT938" i="1"/>
  <c r="AV938" i="1" s="1"/>
  <c r="AW938" i="1" s="1"/>
  <c r="AQ938" i="1"/>
  <c r="AR938" i="1" s="1"/>
  <c r="AS938" i="1" s="1"/>
  <c r="AP938" i="1"/>
  <c r="AO938" i="1"/>
  <c r="AU938" i="1" s="1"/>
  <c r="AN938" i="1"/>
  <c r="AL938" i="1"/>
  <c r="AG938" i="1"/>
  <c r="Y938" i="1"/>
  <c r="T938" i="1"/>
  <c r="H938" i="1"/>
  <c r="AY937" i="1"/>
  <c r="AZ937" i="1" s="1"/>
  <c r="AU937" i="1"/>
  <c r="AT937" i="1"/>
  <c r="AP937" i="1"/>
  <c r="AO937" i="1"/>
  <c r="AN937" i="1"/>
  <c r="AQ937" i="1" s="1"/>
  <c r="AL937" i="1"/>
  <c r="AG937" i="1"/>
  <c r="Y937" i="1"/>
  <c r="T937" i="1"/>
  <c r="H937" i="1"/>
  <c r="AY936" i="1"/>
  <c r="AZ936" i="1" s="1"/>
  <c r="AT936" i="1"/>
  <c r="AP936" i="1"/>
  <c r="AO936" i="1"/>
  <c r="AU936" i="1" s="1"/>
  <c r="AN936" i="1"/>
  <c r="AQ936" i="1" s="1"/>
  <c r="AR936" i="1" s="1"/>
  <c r="AS936" i="1" s="1"/>
  <c r="AL936" i="1"/>
  <c r="AG936" i="1"/>
  <c r="Y936" i="1"/>
  <c r="T936" i="1"/>
  <c r="H936" i="1"/>
  <c r="AY935" i="1"/>
  <c r="AZ935" i="1" s="1"/>
  <c r="AW935" i="1"/>
  <c r="AV935" i="1"/>
  <c r="AT935" i="1"/>
  <c r="AP935" i="1"/>
  <c r="AO935" i="1"/>
  <c r="AU935" i="1" s="1"/>
  <c r="AN935" i="1"/>
  <c r="AL935" i="1"/>
  <c r="AG935" i="1"/>
  <c r="Y935" i="1"/>
  <c r="T935" i="1"/>
  <c r="H935" i="1"/>
  <c r="AI924" i="1"/>
  <c r="U924" i="1"/>
  <c r="S924" i="1"/>
  <c r="O924" i="1"/>
  <c r="AM923" i="1"/>
  <c r="AM924" i="1" s="1"/>
  <c r="AK923" i="1"/>
  <c r="AK924" i="1" s="1"/>
  <c r="AJ923" i="1"/>
  <c r="AJ924" i="1" s="1"/>
  <c r="AI923" i="1"/>
  <c r="AH923" i="1"/>
  <c r="AH924" i="1" s="1"/>
  <c r="AF923" i="1"/>
  <c r="AF924" i="1" s="1"/>
  <c r="AE923" i="1"/>
  <c r="AE924" i="1" s="1"/>
  <c r="AD923" i="1"/>
  <c r="AD924" i="1" s="1"/>
  <c r="AC923" i="1"/>
  <c r="AC924" i="1" s="1"/>
  <c r="AB923" i="1"/>
  <c r="AB924" i="1" s="1"/>
  <c r="AA923" i="1"/>
  <c r="AA924" i="1" s="1"/>
  <c r="Z923" i="1"/>
  <c r="Z924" i="1" s="1"/>
  <c r="X923" i="1"/>
  <c r="X924" i="1" s="1"/>
  <c r="W923" i="1"/>
  <c r="W924" i="1" s="1"/>
  <c r="V923" i="1"/>
  <c r="V924" i="1" s="1"/>
  <c r="U923" i="1"/>
  <c r="S923" i="1"/>
  <c r="R923" i="1"/>
  <c r="R924" i="1" s="1"/>
  <c r="Q923" i="1"/>
  <c r="Q924" i="1" s="1"/>
  <c r="P923" i="1"/>
  <c r="P924" i="1" s="1"/>
  <c r="O923" i="1"/>
  <c r="N923" i="1"/>
  <c r="N924" i="1" s="1"/>
  <c r="M923" i="1"/>
  <c r="M924" i="1" s="1"/>
  <c r="L923" i="1"/>
  <c r="L924" i="1" s="1"/>
  <c r="AY922" i="1"/>
  <c r="AZ922" i="1" s="1"/>
  <c r="AT922" i="1"/>
  <c r="AP922" i="1"/>
  <c r="AO922" i="1"/>
  <c r="AU922" i="1" s="1"/>
  <c r="AN922" i="1"/>
  <c r="AQ922" i="1" s="1"/>
  <c r="AL922" i="1"/>
  <c r="AG922" i="1"/>
  <c r="Y922" i="1"/>
  <c r="T922" i="1"/>
  <c r="H922" i="1"/>
  <c r="AY921" i="1"/>
  <c r="AZ921" i="1" s="1"/>
  <c r="AT921" i="1"/>
  <c r="AQ921" i="1"/>
  <c r="AR921" i="1" s="1"/>
  <c r="AS921" i="1" s="1"/>
  <c r="AP921" i="1"/>
  <c r="AO921" i="1"/>
  <c r="AU921" i="1" s="1"/>
  <c r="AN921" i="1"/>
  <c r="AL921" i="1"/>
  <c r="AG921" i="1"/>
  <c r="Y921" i="1"/>
  <c r="T921" i="1"/>
  <c r="H921" i="1"/>
  <c r="AZ920" i="1"/>
  <c r="AY920" i="1"/>
  <c r="AU920" i="1"/>
  <c r="AV920" i="1" s="1"/>
  <c r="AW920" i="1" s="1"/>
  <c r="AT920" i="1"/>
  <c r="AQ920" i="1"/>
  <c r="AP920" i="1"/>
  <c r="AO920" i="1"/>
  <c r="AN920" i="1"/>
  <c r="AL920" i="1"/>
  <c r="AG920" i="1"/>
  <c r="Y920" i="1"/>
  <c r="T920" i="1"/>
  <c r="H920" i="1"/>
  <c r="AY919" i="1"/>
  <c r="AZ919" i="1" s="1"/>
  <c r="AU919" i="1"/>
  <c r="AV919" i="1" s="1"/>
  <c r="AW919" i="1" s="1"/>
  <c r="AT919" i="1"/>
  <c r="AQ919" i="1"/>
  <c r="AP919" i="1"/>
  <c r="AO919" i="1"/>
  <c r="AN919" i="1"/>
  <c r="AL919" i="1"/>
  <c r="AG919" i="1"/>
  <c r="Y919" i="1"/>
  <c r="T919" i="1"/>
  <c r="H919" i="1"/>
  <c r="AY918" i="1"/>
  <c r="AZ918" i="1" s="1"/>
  <c r="AT918" i="1"/>
  <c r="AP918" i="1"/>
  <c r="AO918" i="1"/>
  <c r="AU918" i="1" s="1"/>
  <c r="AN918" i="1"/>
  <c r="AQ918" i="1" s="1"/>
  <c r="AL918" i="1"/>
  <c r="AG918" i="1"/>
  <c r="Y918" i="1"/>
  <c r="T918" i="1"/>
  <c r="H918" i="1"/>
  <c r="AK911" i="1"/>
  <c r="AJ911" i="1"/>
  <c r="AJ1454" i="1" s="1"/>
  <c r="AF911" i="1"/>
  <c r="AF1454" i="1" s="1"/>
  <c r="AE911" i="1"/>
  <c r="AE1454" i="1" s="1"/>
  <c r="AD911" i="1"/>
  <c r="AD1454" i="1" s="1"/>
  <c r="AC911" i="1"/>
  <c r="AC1454" i="1" s="1"/>
  <c r="AB911" i="1"/>
  <c r="AA911" i="1"/>
  <c r="X911" i="1"/>
  <c r="X1454" i="1" s="1"/>
  <c r="W911" i="1"/>
  <c r="S911" i="1"/>
  <c r="S1454" i="1" s="1"/>
  <c r="R911" i="1"/>
  <c r="R1454" i="1" s="1"/>
  <c r="Q911" i="1"/>
  <c r="Q1454" i="1" s="1"/>
  <c r="P911" i="1"/>
  <c r="P1454" i="1" s="1"/>
  <c r="O911" i="1"/>
  <c r="N911" i="1"/>
  <c r="N1454" i="1" s="1"/>
  <c r="M911" i="1"/>
  <c r="L911" i="1"/>
  <c r="AQ910" i="1"/>
  <c r="AM910" i="1"/>
  <c r="AM1453" i="1" s="1"/>
  <c r="AK910" i="1"/>
  <c r="AK1453" i="1" s="1"/>
  <c r="AJ910" i="1"/>
  <c r="AJ1453" i="1" s="1"/>
  <c r="AI910" i="1"/>
  <c r="AH910" i="1"/>
  <c r="AF910" i="1"/>
  <c r="AF1453" i="1" s="1"/>
  <c r="AE910" i="1"/>
  <c r="AE1453" i="1" s="1"/>
  <c r="AD910" i="1"/>
  <c r="AD1453" i="1" s="1"/>
  <c r="AC910" i="1"/>
  <c r="AC1453" i="1" s="1"/>
  <c r="AB910" i="1"/>
  <c r="AA910" i="1"/>
  <c r="Z910" i="1"/>
  <c r="Z1453" i="1" s="1"/>
  <c r="X910" i="1"/>
  <c r="X1453" i="1" s="1"/>
  <c r="W910" i="1"/>
  <c r="W1453" i="1" s="1"/>
  <c r="V910" i="1"/>
  <c r="V1453" i="1" s="1"/>
  <c r="U910" i="1"/>
  <c r="S910" i="1"/>
  <c r="R910" i="1"/>
  <c r="R1453" i="1" s="1"/>
  <c r="Q910" i="1"/>
  <c r="Q1453" i="1" s="1"/>
  <c r="P910" i="1"/>
  <c r="P1453" i="1" s="1"/>
  <c r="O910" i="1"/>
  <c r="O1453" i="1" s="1"/>
  <c r="N910" i="1"/>
  <c r="M910" i="1"/>
  <c r="L910" i="1"/>
  <c r="L1453" i="1" s="1"/>
  <c r="AN907" i="1"/>
  <c r="AM907" i="1"/>
  <c r="AK907" i="1"/>
  <c r="AJ907" i="1"/>
  <c r="AI907" i="1"/>
  <c r="AH907" i="1"/>
  <c r="AF907" i="1"/>
  <c r="AE907" i="1"/>
  <c r="AD907" i="1"/>
  <c r="AC907" i="1"/>
  <c r="AB907" i="1"/>
  <c r="AA907" i="1"/>
  <c r="Z907" i="1"/>
  <c r="X907" i="1"/>
  <c r="W907" i="1"/>
  <c r="V907" i="1"/>
  <c r="U907" i="1"/>
  <c r="S907" i="1"/>
  <c r="R907" i="1"/>
  <c r="Q907" i="1"/>
  <c r="P907" i="1"/>
  <c r="O907" i="1"/>
  <c r="N907" i="1"/>
  <c r="M907" i="1"/>
  <c r="L907" i="1"/>
  <c r="AZ905" i="1"/>
  <c r="AY905" i="1"/>
  <c r="H905" i="1"/>
  <c r="AZ901" i="1"/>
  <c r="AY901" i="1"/>
  <c r="H901" i="1"/>
  <c r="AY900" i="1"/>
  <c r="AZ900" i="1" s="1"/>
  <c r="H900" i="1"/>
  <c r="AY899" i="1"/>
  <c r="AZ899" i="1" s="1"/>
  <c r="H899" i="1"/>
  <c r="AY898" i="1"/>
  <c r="AZ898" i="1" s="1"/>
  <c r="H898" i="1"/>
  <c r="AY897" i="1"/>
  <c r="AZ897" i="1" s="1"/>
  <c r="H897" i="1"/>
  <c r="AZ896" i="1"/>
  <c r="AY896" i="1"/>
  <c r="H896" i="1"/>
  <c r="AY895" i="1"/>
  <c r="AZ895" i="1" s="1"/>
  <c r="H895" i="1"/>
  <c r="AZ894" i="1"/>
  <c r="AY894" i="1"/>
  <c r="H894" i="1"/>
  <c r="AZ893" i="1"/>
  <c r="AY893" i="1"/>
  <c r="H893" i="1"/>
  <c r="AZ892" i="1"/>
  <c r="AY892" i="1"/>
  <c r="H892" i="1"/>
  <c r="AY891" i="1"/>
  <c r="AZ891" i="1" s="1"/>
  <c r="H891" i="1"/>
  <c r="AM887" i="1"/>
  <c r="AM911" i="1" s="1"/>
  <c r="AM1454" i="1" s="1"/>
  <c r="AT886" i="1"/>
  <c r="AT907" i="1" s="1"/>
  <c r="AQ886" i="1"/>
  <c r="AP886" i="1"/>
  <c r="AO886" i="1"/>
  <c r="AO910" i="1" s="1"/>
  <c r="AN886" i="1"/>
  <c r="AN910" i="1" s="1"/>
  <c r="AL886" i="1"/>
  <c r="AG886" i="1"/>
  <c r="Y886" i="1"/>
  <c r="T886" i="1"/>
  <c r="AM885" i="1"/>
  <c r="AI885" i="1"/>
  <c r="AI887" i="1" s="1"/>
  <c r="AI911" i="1" s="1"/>
  <c r="AI1454" i="1" s="1"/>
  <c r="AH885" i="1"/>
  <c r="Z885" i="1"/>
  <c r="Z887" i="1" s="1"/>
  <c r="Z911" i="1" s="1"/>
  <c r="V885" i="1"/>
  <c r="V887" i="1" s="1"/>
  <c r="V911" i="1" s="1"/>
  <c r="V1454" i="1" s="1"/>
  <c r="U885" i="1"/>
  <c r="AT884" i="1"/>
  <c r="AP884" i="1"/>
  <c r="AO884" i="1"/>
  <c r="AU884" i="1" s="1"/>
  <c r="AV884" i="1" s="1"/>
  <c r="AW884" i="1" s="1"/>
  <c r="AN884" i="1"/>
  <c r="AQ884" i="1" s="1"/>
  <c r="AR884" i="1" s="1"/>
  <c r="AS884" i="1" s="1"/>
  <c r="AT883" i="1"/>
  <c r="AT885" i="1" s="1"/>
  <c r="AT887" i="1" s="1"/>
  <c r="AT911" i="1" s="1"/>
  <c r="AQ883" i="1"/>
  <c r="AP883" i="1"/>
  <c r="AO883" i="1"/>
  <c r="AU883" i="1" s="1"/>
  <c r="AN883" i="1"/>
  <c r="AY882" i="1"/>
  <c r="AZ882" i="1" s="1"/>
  <c r="H882" i="1"/>
  <c r="AM870" i="1"/>
  <c r="AK870" i="1"/>
  <c r="AJ870" i="1"/>
  <c r="AI870" i="1"/>
  <c r="AH870" i="1"/>
  <c r="AF870" i="1"/>
  <c r="AE870" i="1"/>
  <c r="AD870" i="1"/>
  <c r="AC870" i="1"/>
  <c r="AB870" i="1"/>
  <c r="AA870" i="1"/>
  <c r="Z870" i="1"/>
  <c r="X870" i="1"/>
  <c r="W870" i="1"/>
  <c r="V870" i="1"/>
  <c r="U870" i="1"/>
  <c r="S870" i="1"/>
  <c r="R870" i="1"/>
  <c r="Q870" i="1"/>
  <c r="P870" i="1"/>
  <c r="O870" i="1"/>
  <c r="N870" i="1"/>
  <c r="M870" i="1"/>
  <c r="L870" i="1"/>
  <c r="AY869" i="1"/>
  <c r="AZ869" i="1" s="1"/>
  <c r="AU869" i="1"/>
  <c r="AT869" i="1"/>
  <c r="AP869" i="1"/>
  <c r="AR869" i="1" s="1"/>
  <c r="AS869" i="1" s="1"/>
  <c r="AO869" i="1"/>
  <c r="AN869" i="1"/>
  <c r="AQ869" i="1" s="1"/>
  <c r="AL869" i="1"/>
  <c r="AG869" i="1"/>
  <c r="Y869" i="1"/>
  <c r="T869" i="1"/>
  <c r="AY868" i="1"/>
  <c r="AZ868" i="1" s="1"/>
  <c r="AT868" i="1"/>
  <c r="AP868" i="1"/>
  <c r="AO868" i="1"/>
  <c r="AU868" i="1" s="1"/>
  <c r="AN868" i="1"/>
  <c r="AQ868" i="1" s="1"/>
  <c r="AL868" i="1"/>
  <c r="AG868" i="1"/>
  <c r="Y868" i="1"/>
  <c r="T868" i="1"/>
  <c r="AY867" i="1"/>
  <c r="AZ867" i="1" s="1"/>
  <c r="AT867" i="1"/>
  <c r="AP867" i="1"/>
  <c r="AO867" i="1"/>
  <c r="AU867" i="1" s="1"/>
  <c r="AV867" i="1" s="1"/>
  <c r="AW867" i="1" s="1"/>
  <c r="AN867" i="1"/>
  <c r="AQ867" i="1" s="1"/>
  <c r="AR867" i="1" s="1"/>
  <c r="AS867" i="1" s="1"/>
  <c r="AL867" i="1"/>
  <c r="AG867" i="1"/>
  <c r="Y867" i="1"/>
  <c r="T867" i="1"/>
  <c r="AY866" i="1"/>
  <c r="AZ866" i="1" s="1"/>
  <c r="AT866" i="1"/>
  <c r="AP866" i="1"/>
  <c r="AO866" i="1"/>
  <c r="AU866" i="1" s="1"/>
  <c r="AV866" i="1" s="1"/>
  <c r="AW866" i="1" s="1"/>
  <c r="AN866" i="1"/>
  <c r="AQ866" i="1" s="1"/>
  <c r="AL866" i="1"/>
  <c r="AG866" i="1"/>
  <c r="Y866" i="1"/>
  <c r="T866" i="1"/>
  <c r="AY865" i="1"/>
  <c r="AZ865" i="1" s="1"/>
  <c r="AT865" i="1"/>
  <c r="AP865" i="1"/>
  <c r="AO865" i="1"/>
  <c r="AN865" i="1"/>
  <c r="AQ865" i="1" s="1"/>
  <c r="AL865" i="1"/>
  <c r="AG865" i="1"/>
  <c r="Y865" i="1"/>
  <c r="T865" i="1"/>
  <c r="AY864" i="1"/>
  <c r="AZ864" i="1" s="1"/>
  <c r="AT864" i="1"/>
  <c r="AQ864" i="1"/>
  <c r="AP864" i="1"/>
  <c r="AO864" i="1"/>
  <c r="AU864" i="1" s="1"/>
  <c r="AN864" i="1"/>
  <c r="AL864" i="1"/>
  <c r="AG864" i="1"/>
  <c r="Y864" i="1"/>
  <c r="T864" i="1"/>
  <c r="AM860" i="1"/>
  <c r="AM871" i="1" s="1"/>
  <c r="AK860" i="1"/>
  <c r="AJ860" i="1"/>
  <c r="AJ871" i="1" s="1"/>
  <c r="AI860" i="1"/>
  <c r="AH860" i="1"/>
  <c r="AH871" i="1" s="1"/>
  <c r="AF860" i="1"/>
  <c r="AE860" i="1"/>
  <c r="AD860" i="1"/>
  <c r="AC860" i="1"/>
  <c r="AC871" i="1" s="1"/>
  <c r="AB860" i="1"/>
  <c r="AB871" i="1" s="1"/>
  <c r="AA860" i="1"/>
  <c r="Z860" i="1"/>
  <c r="X860" i="1"/>
  <c r="X871" i="1" s="1"/>
  <c r="W860" i="1"/>
  <c r="V860" i="1"/>
  <c r="U860" i="1"/>
  <c r="S860" i="1"/>
  <c r="S871" i="1" s="1"/>
  <c r="R860" i="1"/>
  <c r="R871" i="1" s="1"/>
  <c r="Q860" i="1"/>
  <c r="P860" i="1"/>
  <c r="O860" i="1"/>
  <c r="O871" i="1" s="1"/>
  <c r="N860" i="1"/>
  <c r="N871" i="1" s="1"/>
  <c r="M860" i="1"/>
  <c r="L860" i="1"/>
  <c r="AY859" i="1"/>
  <c r="AZ859" i="1" s="1"/>
  <c r="AU859" i="1"/>
  <c r="AV859" i="1" s="1"/>
  <c r="AW859" i="1" s="1"/>
  <c r="AT859" i="1"/>
  <c r="AQ859" i="1"/>
  <c r="AP859" i="1"/>
  <c r="AO859" i="1"/>
  <c r="AN859" i="1"/>
  <c r="AL859" i="1"/>
  <c r="AG859" i="1"/>
  <c r="Y859" i="1"/>
  <c r="T859" i="1"/>
  <c r="AY858" i="1"/>
  <c r="AZ858" i="1" s="1"/>
  <c r="AU858" i="1"/>
  <c r="AV858" i="1" s="1"/>
  <c r="AW858" i="1" s="1"/>
  <c r="AT858" i="1"/>
  <c r="AP858" i="1"/>
  <c r="AO858" i="1"/>
  <c r="AN858" i="1"/>
  <c r="AQ858" i="1" s="1"/>
  <c r="AL858" i="1"/>
  <c r="AG858" i="1"/>
  <c r="Y858" i="1"/>
  <c r="T858" i="1"/>
  <c r="AY857" i="1"/>
  <c r="AZ857" i="1" s="1"/>
  <c r="AT857" i="1"/>
  <c r="AQ857" i="1"/>
  <c r="AR857" i="1" s="1"/>
  <c r="AS857" i="1" s="1"/>
  <c r="AP857" i="1"/>
  <c r="AO857" i="1"/>
  <c r="AU857" i="1" s="1"/>
  <c r="AN857" i="1"/>
  <c r="AL857" i="1"/>
  <c r="AG857" i="1"/>
  <c r="Y857" i="1"/>
  <c r="T857" i="1"/>
  <c r="AY856" i="1"/>
  <c r="AZ856" i="1" s="1"/>
  <c r="AU856" i="1"/>
  <c r="AV856" i="1" s="1"/>
  <c r="AW856" i="1" s="1"/>
  <c r="AT856" i="1"/>
  <c r="AQ856" i="1"/>
  <c r="AR856" i="1" s="1"/>
  <c r="AS856" i="1" s="1"/>
  <c r="AP856" i="1"/>
  <c r="AO856" i="1"/>
  <c r="AN856" i="1"/>
  <c r="AL856" i="1"/>
  <c r="AG856" i="1"/>
  <c r="Y856" i="1"/>
  <c r="T856" i="1"/>
  <c r="AY855" i="1"/>
  <c r="AZ855" i="1" s="1"/>
  <c r="AV855" i="1"/>
  <c r="AW855" i="1" s="1"/>
  <c r="AU855" i="1"/>
  <c r="AT855" i="1"/>
  <c r="AQ855" i="1"/>
  <c r="AP855" i="1"/>
  <c r="AO855" i="1"/>
  <c r="AN855" i="1"/>
  <c r="AL855" i="1"/>
  <c r="AG855" i="1"/>
  <c r="Y855" i="1"/>
  <c r="T855" i="1"/>
  <c r="AY854" i="1"/>
  <c r="AZ854" i="1" s="1"/>
  <c r="AT854" i="1"/>
  <c r="AP854" i="1"/>
  <c r="AR854" i="1" s="1"/>
  <c r="AS854" i="1" s="1"/>
  <c r="AO854" i="1"/>
  <c r="AU854" i="1" s="1"/>
  <c r="AN854" i="1"/>
  <c r="AQ854" i="1" s="1"/>
  <c r="AL854" i="1"/>
  <c r="AG854" i="1"/>
  <c r="Y854" i="1"/>
  <c r="T854" i="1"/>
  <c r="AY853" i="1"/>
  <c r="AZ853" i="1" s="1"/>
  <c r="AU853" i="1"/>
  <c r="AV853" i="1" s="1"/>
  <c r="AW853" i="1" s="1"/>
  <c r="AT853" i="1"/>
  <c r="AQ853" i="1"/>
  <c r="AR853" i="1" s="1"/>
  <c r="AS853" i="1" s="1"/>
  <c r="AP853" i="1"/>
  <c r="AO853" i="1"/>
  <c r="AN853" i="1"/>
  <c r="AL853" i="1"/>
  <c r="AG853" i="1"/>
  <c r="Y853" i="1"/>
  <c r="T853" i="1"/>
  <c r="AY852" i="1"/>
  <c r="AZ852" i="1" s="1"/>
  <c r="AT852" i="1"/>
  <c r="AP852" i="1"/>
  <c r="AO852" i="1"/>
  <c r="AU852" i="1" s="1"/>
  <c r="AV852" i="1" s="1"/>
  <c r="AW852" i="1" s="1"/>
  <c r="AN852" i="1"/>
  <c r="AQ852" i="1" s="1"/>
  <c r="AL852" i="1"/>
  <c r="AG852" i="1"/>
  <c r="Y852" i="1"/>
  <c r="T852" i="1"/>
  <c r="AY851" i="1"/>
  <c r="AZ851" i="1" s="1"/>
  <c r="AT851" i="1"/>
  <c r="AQ851" i="1"/>
  <c r="AR851" i="1" s="1"/>
  <c r="AS851" i="1" s="1"/>
  <c r="AP851" i="1"/>
  <c r="AO851" i="1"/>
  <c r="AU851" i="1" s="1"/>
  <c r="AV851" i="1" s="1"/>
  <c r="AW851" i="1" s="1"/>
  <c r="AN851" i="1"/>
  <c r="AL851" i="1"/>
  <c r="AG851" i="1"/>
  <c r="Y851" i="1"/>
  <c r="T851" i="1"/>
  <c r="AY850" i="1"/>
  <c r="AZ850" i="1" s="1"/>
  <c r="AT850" i="1"/>
  <c r="AQ850" i="1"/>
  <c r="AR850" i="1" s="1"/>
  <c r="AS850" i="1" s="1"/>
  <c r="AP850" i="1"/>
  <c r="AO850" i="1"/>
  <c r="AU850" i="1" s="1"/>
  <c r="AV850" i="1" s="1"/>
  <c r="AW850" i="1" s="1"/>
  <c r="AN850" i="1"/>
  <c r="AL850" i="1"/>
  <c r="AG850" i="1"/>
  <c r="Y850" i="1"/>
  <c r="T850" i="1"/>
  <c r="AY849" i="1"/>
  <c r="AZ849" i="1" s="1"/>
  <c r="AT849" i="1"/>
  <c r="AQ849" i="1"/>
  <c r="AR849" i="1" s="1"/>
  <c r="AS849" i="1" s="1"/>
  <c r="AP849" i="1"/>
  <c r="AP860" i="1" s="1"/>
  <c r="AO849" i="1"/>
  <c r="AU849" i="1" s="1"/>
  <c r="AV849" i="1" s="1"/>
  <c r="AW849" i="1" s="1"/>
  <c r="AN849" i="1"/>
  <c r="AL849" i="1"/>
  <c r="AG849" i="1"/>
  <c r="Y849" i="1"/>
  <c r="T849" i="1"/>
  <c r="AY848" i="1"/>
  <c r="AZ848" i="1" s="1"/>
  <c r="AT848" i="1"/>
  <c r="AP848" i="1"/>
  <c r="AO848" i="1"/>
  <c r="AU848" i="1" s="1"/>
  <c r="AV848" i="1" s="1"/>
  <c r="AW848" i="1" s="1"/>
  <c r="AN848" i="1"/>
  <c r="AQ848" i="1" s="1"/>
  <c r="AR848" i="1" s="1"/>
  <c r="AS848" i="1" s="1"/>
  <c r="AL848" i="1"/>
  <c r="AG848" i="1"/>
  <c r="Y848" i="1"/>
  <c r="T848" i="1"/>
  <c r="AY847" i="1"/>
  <c r="AZ847" i="1" s="1"/>
  <c r="AU847" i="1"/>
  <c r="AT847" i="1"/>
  <c r="AP847" i="1"/>
  <c r="AO847" i="1"/>
  <c r="AN847" i="1"/>
  <c r="AQ847" i="1" s="1"/>
  <c r="AR847" i="1" s="1"/>
  <c r="AL847" i="1"/>
  <c r="AG847" i="1"/>
  <c r="Y847" i="1"/>
  <c r="T847" i="1"/>
  <c r="AM838" i="1"/>
  <c r="AK838" i="1"/>
  <c r="AJ838" i="1"/>
  <c r="AI838" i="1"/>
  <c r="AH838" i="1"/>
  <c r="AF838" i="1"/>
  <c r="AE838" i="1"/>
  <c r="AD838" i="1"/>
  <c r="AC838" i="1"/>
  <c r="AB838" i="1"/>
  <c r="AA838" i="1"/>
  <c r="Z838" i="1"/>
  <c r="X838" i="1"/>
  <c r="W838" i="1"/>
  <c r="V838" i="1"/>
  <c r="U838" i="1"/>
  <c r="S838" i="1"/>
  <c r="R838" i="1"/>
  <c r="Q838" i="1"/>
  <c r="P838" i="1"/>
  <c r="O838" i="1"/>
  <c r="N838" i="1"/>
  <c r="M838" i="1"/>
  <c r="L838" i="1"/>
  <c r="AD836" i="1"/>
  <c r="AM835" i="1"/>
  <c r="AK835" i="1"/>
  <c r="AJ835" i="1"/>
  <c r="AI835" i="1"/>
  <c r="AH835" i="1"/>
  <c r="AF835" i="1"/>
  <c r="AE835" i="1"/>
  <c r="AD835" i="1"/>
  <c r="AC835" i="1"/>
  <c r="AB835" i="1"/>
  <c r="AA835" i="1"/>
  <c r="Z835" i="1"/>
  <c r="X835" i="1"/>
  <c r="W835" i="1"/>
  <c r="V835" i="1"/>
  <c r="U835" i="1"/>
  <c r="S835" i="1"/>
  <c r="R835" i="1"/>
  <c r="Q835" i="1"/>
  <c r="P835" i="1"/>
  <c r="O835" i="1"/>
  <c r="N835" i="1"/>
  <c r="M835" i="1"/>
  <c r="L835" i="1"/>
  <c r="AY834" i="1"/>
  <c r="AZ834" i="1" s="1"/>
  <c r="AT834" i="1"/>
  <c r="AP834" i="1"/>
  <c r="AO834" i="1"/>
  <c r="AU834" i="1" s="1"/>
  <c r="AV834" i="1" s="1"/>
  <c r="AW834" i="1" s="1"/>
  <c r="AN834" i="1"/>
  <c r="AQ834" i="1" s="1"/>
  <c r="AL834" i="1"/>
  <c r="AG834" i="1"/>
  <c r="Y834" i="1"/>
  <c r="T834" i="1"/>
  <c r="H834" i="1"/>
  <c r="AY833" i="1"/>
  <c r="AZ833" i="1" s="1"/>
  <c r="AT833" i="1"/>
  <c r="AP833" i="1"/>
  <c r="AO833" i="1"/>
  <c r="AU833" i="1" s="1"/>
  <c r="AV833" i="1" s="1"/>
  <c r="AW833" i="1" s="1"/>
  <c r="AN833" i="1"/>
  <c r="AQ833" i="1" s="1"/>
  <c r="AL833" i="1"/>
  <c r="AG833" i="1"/>
  <c r="Y833" i="1"/>
  <c r="T833" i="1"/>
  <c r="H833" i="1"/>
  <c r="AY832" i="1"/>
  <c r="AZ832" i="1" s="1"/>
  <c r="AT832" i="1"/>
  <c r="AP832" i="1"/>
  <c r="AO832" i="1"/>
  <c r="AU832" i="1" s="1"/>
  <c r="AV832" i="1" s="1"/>
  <c r="AW832" i="1" s="1"/>
  <c r="AN832" i="1"/>
  <c r="AQ832" i="1" s="1"/>
  <c r="AR832" i="1" s="1"/>
  <c r="AS832" i="1" s="1"/>
  <c r="AL832" i="1"/>
  <c r="AG832" i="1"/>
  <c r="Y832" i="1"/>
  <c r="T832" i="1"/>
  <c r="H832" i="1"/>
  <c r="AY831" i="1"/>
  <c r="AZ831" i="1" s="1"/>
  <c r="AT831" i="1"/>
  <c r="AP831" i="1"/>
  <c r="AO831" i="1"/>
  <c r="AU831" i="1" s="1"/>
  <c r="AN831" i="1"/>
  <c r="AQ831" i="1" s="1"/>
  <c r="AL831" i="1"/>
  <c r="AG831" i="1"/>
  <c r="Y831" i="1"/>
  <c r="T831" i="1"/>
  <c r="H831" i="1"/>
  <c r="AY830" i="1"/>
  <c r="AZ830" i="1" s="1"/>
  <c r="AT830" i="1"/>
  <c r="AP830" i="1"/>
  <c r="AO830" i="1"/>
  <c r="AU830" i="1" s="1"/>
  <c r="AV830" i="1" s="1"/>
  <c r="AW830" i="1" s="1"/>
  <c r="AN830" i="1"/>
  <c r="AQ830" i="1" s="1"/>
  <c r="AL830" i="1"/>
  <c r="AG830" i="1"/>
  <c r="Y830" i="1"/>
  <c r="T830" i="1"/>
  <c r="H830" i="1"/>
  <c r="AY829" i="1"/>
  <c r="AZ829" i="1" s="1"/>
  <c r="AT829" i="1"/>
  <c r="AP829" i="1"/>
  <c r="AO829" i="1"/>
  <c r="AU829" i="1" s="1"/>
  <c r="AV829" i="1" s="1"/>
  <c r="AW829" i="1" s="1"/>
  <c r="AN829" i="1"/>
  <c r="AQ829" i="1" s="1"/>
  <c r="AR829" i="1" s="1"/>
  <c r="AS829" i="1" s="1"/>
  <c r="AL829" i="1"/>
  <c r="AG829" i="1"/>
  <c r="Y829" i="1"/>
  <c r="T829" i="1"/>
  <c r="H829" i="1"/>
  <c r="AZ828" i="1"/>
  <c r="AY828" i="1"/>
  <c r="AT828" i="1"/>
  <c r="AP828" i="1"/>
  <c r="AO828" i="1"/>
  <c r="AU828" i="1" s="1"/>
  <c r="AN828" i="1"/>
  <c r="AQ828" i="1" s="1"/>
  <c r="AL828" i="1"/>
  <c r="AG828" i="1"/>
  <c r="Y828" i="1"/>
  <c r="T828" i="1"/>
  <c r="H828" i="1"/>
  <c r="AZ827" i="1"/>
  <c r="AY827" i="1"/>
  <c r="AT827" i="1"/>
  <c r="AP827" i="1"/>
  <c r="AO827" i="1"/>
  <c r="AU827" i="1" s="1"/>
  <c r="AV827" i="1" s="1"/>
  <c r="AW827" i="1" s="1"/>
  <c r="AN827" i="1"/>
  <c r="AQ827" i="1" s="1"/>
  <c r="AL827" i="1"/>
  <c r="AG827" i="1"/>
  <c r="Y827" i="1"/>
  <c r="T827" i="1"/>
  <c r="H827" i="1"/>
  <c r="AY826" i="1"/>
  <c r="AZ826" i="1" s="1"/>
  <c r="AT826" i="1"/>
  <c r="AP826" i="1"/>
  <c r="AO826" i="1"/>
  <c r="AU826" i="1" s="1"/>
  <c r="AN826" i="1"/>
  <c r="AQ826" i="1" s="1"/>
  <c r="AR826" i="1" s="1"/>
  <c r="AS826" i="1" s="1"/>
  <c r="AL826" i="1"/>
  <c r="AG826" i="1"/>
  <c r="Y826" i="1"/>
  <c r="T826" i="1"/>
  <c r="H826" i="1"/>
  <c r="AY825" i="1"/>
  <c r="AZ825" i="1" s="1"/>
  <c r="AT825" i="1"/>
  <c r="AQ825" i="1"/>
  <c r="AR825" i="1" s="1"/>
  <c r="AS825" i="1" s="1"/>
  <c r="AP825" i="1"/>
  <c r="AO825" i="1"/>
  <c r="AU825" i="1" s="1"/>
  <c r="AN825" i="1"/>
  <c r="AL825" i="1"/>
  <c r="AG825" i="1"/>
  <c r="Y825" i="1"/>
  <c r="T825" i="1"/>
  <c r="H825" i="1"/>
  <c r="AY824" i="1"/>
  <c r="AZ824" i="1" s="1"/>
  <c r="AU824" i="1"/>
  <c r="AT824" i="1"/>
  <c r="AQ824" i="1"/>
  <c r="AR824" i="1" s="1"/>
  <c r="AS824" i="1" s="1"/>
  <c r="AP824" i="1"/>
  <c r="AO824" i="1"/>
  <c r="AN824" i="1"/>
  <c r="AL824" i="1"/>
  <c r="AG824" i="1"/>
  <c r="Y824" i="1"/>
  <c r="T824" i="1"/>
  <c r="H824" i="1"/>
  <c r="AZ823" i="1"/>
  <c r="AY823" i="1"/>
  <c r="AU823" i="1"/>
  <c r="AV823" i="1" s="1"/>
  <c r="AW823" i="1" s="1"/>
  <c r="AT823" i="1"/>
  <c r="AP823" i="1"/>
  <c r="AO823" i="1"/>
  <c r="AN823" i="1"/>
  <c r="AQ823" i="1" s="1"/>
  <c r="AL823" i="1"/>
  <c r="AG823" i="1"/>
  <c r="Y823" i="1"/>
  <c r="T823" i="1"/>
  <c r="H823" i="1"/>
  <c r="AY822" i="1"/>
  <c r="AZ822" i="1" s="1"/>
  <c r="AT822" i="1"/>
  <c r="AP822" i="1"/>
  <c r="AO822" i="1"/>
  <c r="AU822" i="1" s="1"/>
  <c r="AN822" i="1"/>
  <c r="AQ822" i="1" s="1"/>
  <c r="AR822" i="1" s="1"/>
  <c r="AS822" i="1" s="1"/>
  <c r="AL822" i="1"/>
  <c r="AG822" i="1"/>
  <c r="Y822" i="1"/>
  <c r="T822" i="1"/>
  <c r="H822" i="1"/>
  <c r="AY821" i="1"/>
  <c r="AZ821" i="1" s="1"/>
  <c r="AT821" i="1"/>
  <c r="AP821" i="1"/>
  <c r="AO821" i="1"/>
  <c r="AU821" i="1" s="1"/>
  <c r="AV821" i="1" s="1"/>
  <c r="AW821" i="1" s="1"/>
  <c r="AN821" i="1"/>
  <c r="AQ821" i="1" s="1"/>
  <c r="AL821" i="1"/>
  <c r="AG821" i="1"/>
  <c r="Y821" i="1"/>
  <c r="T821" i="1"/>
  <c r="H821" i="1"/>
  <c r="AY820" i="1"/>
  <c r="AZ820" i="1" s="1"/>
  <c r="AU820" i="1"/>
  <c r="AT820" i="1"/>
  <c r="AP820" i="1"/>
  <c r="AO820" i="1"/>
  <c r="AN820" i="1"/>
  <c r="AQ820" i="1" s="1"/>
  <c r="AL820" i="1"/>
  <c r="AG820" i="1"/>
  <c r="Y820" i="1"/>
  <c r="T820" i="1"/>
  <c r="H820" i="1"/>
  <c r="AY819" i="1"/>
  <c r="AZ819" i="1" s="1"/>
  <c r="AT819" i="1"/>
  <c r="AP819" i="1"/>
  <c r="AO819" i="1"/>
  <c r="AU819" i="1" s="1"/>
  <c r="AV819" i="1" s="1"/>
  <c r="AW819" i="1" s="1"/>
  <c r="AN819" i="1"/>
  <c r="AQ819" i="1" s="1"/>
  <c r="AR819" i="1" s="1"/>
  <c r="AS819" i="1" s="1"/>
  <c r="AL819" i="1"/>
  <c r="AG819" i="1"/>
  <c r="Y819" i="1"/>
  <c r="T819" i="1"/>
  <c r="H819" i="1"/>
  <c r="AY818" i="1"/>
  <c r="AZ818" i="1" s="1"/>
  <c r="AT818" i="1"/>
  <c r="AP818" i="1"/>
  <c r="AO818" i="1"/>
  <c r="AU818" i="1" s="1"/>
  <c r="AV818" i="1" s="1"/>
  <c r="AW818" i="1" s="1"/>
  <c r="AN818" i="1"/>
  <c r="AQ818" i="1" s="1"/>
  <c r="AL818" i="1"/>
  <c r="AG818" i="1"/>
  <c r="Y818" i="1"/>
  <c r="T818" i="1"/>
  <c r="H818" i="1"/>
  <c r="AY817" i="1"/>
  <c r="AZ817" i="1" s="1"/>
  <c r="AU817" i="1"/>
  <c r="AV817" i="1" s="1"/>
  <c r="AT817" i="1"/>
  <c r="AP817" i="1"/>
  <c r="AO817" i="1"/>
  <c r="AN817" i="1"/>
  <c r="AQ817" i="1" s="1"/>
  <c r="AR817" i="1" s="1"/>
  <c r="AS817" i="1" s="1"/>
  <c r="AL817" i="1"/>
  <c r="AG817" i="1"/>
  <c r="Y817" i="1"/>
  <c r="T817" i="1"/>
  <c r="H817" i="1"/>
  <c r="AZ816" i="1"/>
  <c r="AY816" i="1"/>
  <c r="AT816" i="1"/>
  <c r="AP816" i="1"/>
  <c r="AO816" i="1"/>
  <c r="AU816" i="1" s="1"/>
  <c r="AN816" i="1"/>
  <c r="AQ816" i="1" s="1"/>
  <c r="AL816" i="1"/>
  <c r="AG816" i="1"/>
  <c r="Y816" i="1"/>
  <c r="T816" i="1"/>
  <c r="H816" i="1"/>
  <c r="AY815" i="1"/>
  <c r="AZ815" i="1" s="1"/>
  <c r="AT815" i="1"/>
  <c r="AV815" i="1" s="1"/>
  <c r="AW815" i="1" s="1"/>
  <c r="AQ815" i="1"/>
  <c r="AP815" i="1"/>
  <c r="AO815" i="1"/>
  <c r="AU815" i="1" s="1"/>
  <c r="AN815" i="1"/>
  <c r="AL815" i="1"/>
  <c r="AG815" i="1"/>
  <c r="Y815" i="1"/>
  <c r="T815" i="1"/>
  <c r="H815" i="1"/>
  <c r="AY814" i="1"/>
  <c r="AZ814" i="1" s="1"/>
  <c r="AT814" i="1"/>
  <c r="AP814" i="1"/>
  <c r="AO814" i="1"/>
  <c r="AU814" i="1" s="1"/>
  <c r="AN814" i="1"/>
  <c r="AQ814" i="1" s="1"/>
  <c r="AL814" i="1"/>
  <c r="AG814" i="1"/>
  <c r="Y814" i="1"/>
  <c r="T814" i="1"/>
  <c r="H814" i="1"/>
  <c r="AY813" i="1"/>
  <c r="AZ813" i="1" s="1"/>
  <c r="AT813" i="1"/>
  <c r="AP813" i="1"/>
  <c r="AO813" i="1"/>
  <c r="AU813" i="1" s="1"/>
  <c r="AV813" i="1" s="1"/>
  <c r="AW813" i="1" s="1"/>
  <c r="AN813" i="1"/>
  <c r="AQ813" i="1" s="1"/>
  <c r="AR813" i="1" s="1"/>
  <c r="AS813" i="1" s="1"/>
  <c r="AL813" i="1"/>
  <c r="AG813" i="1"/>
  <c r="Y813" i="1"/>
  <c r="T813" i="1"/>
  <c r="H813" i="1"/>
  <c r="AY812" i="1"/>
  <c r="AZ812" i="1" s="1"/>
  <c r="AT812" i="1"/>
  <c r="AQ812" i="1"/>
  <c r="AP812" i="1"/>
  <c r="AO812" i="1"/>
  <c r="AU812" i="1" s="1"/>
  <c r="AV812" i="1" s="1"/>
  <c r="AW812" i="1" s="1"/>
  <c r="AN812" i="1"/>
  <c r="AL812" i="1"/>
  <c r="AG812" i="1"/>
  <c r="Y812" i="1"/>
  <c r="T812" i="1"/>
  <c r="H812" i="1"/>
  <c r="AY811" i="1"/>
  <c r="AZ811" i="1" s="1"/>
  <c r="AT811" i="1"/>
  <c r="AQ811" i="1"/>
  <c r="AR811" i="1" s="1"/>
  <c r="AS811" i="1" s="1"/>
  <c r="AP811" i="1"/>
  <c r="AO811" i="1"/>
  <c r="AU811" i="1" s="1"/>
  <c r="AV811" i="1" s="1"/>
  <c r="AW811" i="1" s="1"/>
  <c r="AN811" i="1"/>
  <c r="AL811" i="1"/>
  <c r="AG811" i="1"/>
  <c r="Y811" i="1"/>
  <c r="T811" i="1"/>
  <c r="H811" i="1"/>
  <c r="AY810" i="1"/>
  <c r="AZ810" i="1" s="1"/>
  <c r="AT810" i="1"/>
  <c r="AP810" i="1"/>
  <c r="AO810" i="1"/>
  <c r="AU810" i="1" s="1"/>
  <c r="AN810" i="1"/>
  <c r="AQ810" i="1" s="1"/>
  <c r="AR810" i="1" s="1"/>
  <c r="AS810" i="1" s="1"/>
  <c r="AL810" i="1"/>
  <c r="AG810" i="1"/>
  <c r="Y810" i="1"/>
  <c r="T810" i="1"/>
  <c r="H810" i="1"/>
  <c r="AY809" i="1"/>
  <c r="AZ809" i="1" s="1"/>
  <c r="AT809" i="1"/>
  <c r="AP809" i="1"/>
  <c r="AO809" i="1"/>
  <c r="AU809" i="1" s="1"/>
  <c r="AV809" i="1" s="1"/>
  <c r="AW809" i="1" s="1"/>
  <c r="AN809" i="1"/>
  <c r="AQ809" i="1" s="1"/>
  <c r="AL809" i="1"/>
  <c r="AG809" i="1"/>
  <c r="Y809" i="1"/>
  <c r="T809" i="1"/>
  <c r="H809" i="1"/>
  <c r="AY808" i="1"/>
  <c r="AZ808" i="1" s="1"/>
  <c r="AU808" i="1"/>
  <c r="AV808" i="1" s="1"/>
  <c r="AW808" i="1" s="1"/>
  <c r="AT808" i="1"/>
  <c r="AP808" i="1"/>
  <c r="AO808" i="1"/>
  <c r="AN808" i="1"/>
  <c r="AQ808" i="1" s="1"/>
  <c r="AR808" i="1" s="1"/>
  <c r="AS808" i="1" s="1"/>
  <c r="AL808" i="1"/>
  <c r="AG808" i="1"/>
  <c r="Y808" i="1"/>
  <c r="T808" i="1"/>
  <c r="H808" i="1"/>
  <c r="AY807" i="1"/>
  <c r="AZ807" i="1" s="1"/>
  <c r="AT807" i="1"/>
  <c r="AP807" i="1"/>
  <c r="AO807" i="1"/>
  <c r="AU807" i="1" s="1"/>
  <c r="AV807" i="1" s="1"/>
  <c r="AW807" i="1" s="1"/>
  <c r="AN807" i="1"/>
  <c r="AQ807" i="1" s="1"/>
  <c r="AL807" i="1"/>
  <c r="AG807" i="1"/>
  <c r="Y807" i="1"/>
  <c r="T807" i="1"/>
  <c r="H807" i="1"/>
  <c r="AY806" i="1"/>
  <c r="AZ806" i="1" s="1"/>
  <c r="AT806" i="1"/>
  <c r="AV806" i="1" s="1"/>
  <c r="AW806" i="1" s="1"/>
  <c r="AP806" i="1"/>
  <c r="AO806" i="1"/>
  <c r="AU806" i="1" s="1"/>
  <c r="AN806" i="1"/>
  <c r="AQ806" i="1" s="1"/>
  <c r="AL806" i="1"/>
  <c r="AG806" i="1"/>
  <c r="Y806" i="1"/>
  <c r="T806" i="1"/>
  <c r="H806" i="1"/>
  <c r="AY805" i="1"/>
  <c r="AZ805" i="1" s="1"/>
  <c r="AU805" i="1"/>
  <c r="AT805" i="1"/>
  <c r="AQ805" i="1"/>
  <c r="AP805" i="1"/>
  <c r="AO805" i="1"/>
  <c r="AN805" i="1"/>
  <c r="AL805" i="1"/>
  <c r="AG805" i="1"/>
  <c r="Y805" i="1"/>
  <c r="T805" i="1"/>
  <c r="H805" i="1"/>
  <c r="AY804" i="1"/>
  <c r="AZ804" i="1" s="1"/>
  <c r="AU804" i="1"/>
  <c r="AT804" i="1"/>
  <c r="AQ804" i="1"/>
  <c r="AP804" i="1"/>
  <c r="AO804" i="1"/>
  <c r="AN804" i="1"/>
  <c r="AL804" i="1"/>
  <c r="AG804" i="1"/>
  <c r="Y804" i="1"/>
  <c r="T804" i="1"/>
  <c r="H804" i="1"/>
  <c r="AZ803" i="1"/>
  <c r="AY803" i="1"/>
  <c r="AT803" i="1"/>
  <c r="AP803" i="1"/>
  <c r="AO803" i="1"/>
  <c r="AU803" i="1" s="1"/>
  <c r="AN803" i="1"/>
  <c r="AQ803" i="1" s="1"/>
  <c r="AL803" i="1"/>
  <c r="AG803" i="1"/>
  <c r="Y803" i="1"/>
  <c r="T803" i="1"/>
  <c r="H803" i="1"/>
  <c r="AM799" i="1"/>
  <c r="AK799" i="1"/>
  <c r="AJ799" i="1"/>
  <c r="AJ836" i="1" s="1"/>
  <c r="AI799" i="1"/>
  <c r="AI836" i="1" s="1"/>
  <c r="AH799" i="1"/>
  <c r="AF799" i="1"/>
  <c r="AF836" i="1" s="1"/>
  <c r="AE799" i="1"/>
  <c r="AD799" i="1"/>
  <c r="AC799" i="1"/>
  <c r="AC836" i="1" s="1"/>
  <c r="AB799" i="1"/>
  <c r="AB836" i="1" s="1"/>
  <c r="AA799" i="1"/>
  <c r="Z799" i="1"/>
  <c r="Z836" i="1" s="1"/>
  <c r="X799" i="1"/>
  <c r="W799" i="1"/>
  <c r="V799" i="1"/>
  <c r="V836" i="1" s="1"/>
  <c r="U799" i="1"/>
  <c r="S799" i="1"/>
  <c r="R799" i="1"/>
  <c r="R836" i="1" s="1"/>
  <c r="Q799" i="1"/>
  <c r="P799" i="1"/>
  <c r="P836" i="1" s="1"/>
  <c r="O799" i="1"/>
  <c r="O836" i="1" s="1"/>
  <c r="N799" i="1"/>
  <c r="N836" i="1" s="1"/>
  <c r="M799" i="1"/>
  <c r="L799" i="1"/>
  <c r="L836" i="1" s="1"/>
  <c r="AY798" i="1"/>
  <c r="AZ798" i="1" s="1"/>
  <c r="AU798" i="1"/>
  <c r="AT798" i="1"/>
  <c r="AV798" i="1" s="1"/>
  <c r="AW798" i="1" s="1"/>
  <c r="AS798" i="1"/>
  <c r="AR798" i="1"/>
  <c r="AP798" i="1"/>
  <c r="AO798" i="1"/>
  <c r="AN798" i="1"/>
  <c r="AQ798" i="1" s="1"/>
  <c r="AL798" i="1"/>
  <c r="AG798" i="1"/>
  <c r="Y798" i="1"/>
  <c r="T798" i="1"/>
  <c r="H798" i="1"/>
  <c r="AY797" i="1"/>
  <c r="AZ797" i="1" s="1"/>
  <c r="AT797" i="1"/>
  <c r="AQ797" i="1"/>
  <c r="AR797" i="1" s="1"/>
  <c r="AS797" i="1" s="1"/>
  <c r="AP797" i="1"/>
  <c r="AO797" i="1"/>
  <c r="AU797" i="1" s="1"/>
  <c r="AN797" i="1"/>
  <c r="AL797" i="1"/>
  <c r="AG797" i="1"/>
  <c r="Y797" i="1"/>
  <c r="T797" i="1"/>
  <c r="H797" i="1"/>
  <c r="AY796" i="1"/>
  <c r="AZ796" i="1" s="1"/>
  <c r="AT796" i="1"/>
  <c r="AP796" i="1"/>
  <c r="AO796" i="1"/>
  <c r="AU796" i="1" s="1"/>
  <c r="AN796" i="1"/>
  <c r="AQ796" i="1" s="1"/>
  <c r="AL796" i="1"/>
  <c r="AG796" i="1"/>
  <c r="Y796" i="1"/>
  <c r="T796" i="1"/>
  <c r="H796" i="1"/>
  <c r="AY795" i="1"/>
  <c r="AZ795" i="1" s="1"/>
  <c r="AT795" i="1"/>
  <c r="AP795" i="1"/>
  <c r="AO795" i="1"/>
  <c r="AU795" i="1" s="1"/>
  <c r="AV795" i="1" s="1"/>
  <c r="AW795" i="1" s="1"/>
  <c r="AN795" i="1"/>
  <c r="AQ795" i="1" s="1"/>
  <c r="AL795" i="1"/>
  <c r="AG795" i="1"/>
  <c r="Y795" i="1"/>
  <c r="T795" i="1"/>
  <c r="H795" i="1"/>
  <c r="AY794" i="1"/>
  <c r="AZ794" i="1" s="1"/>
  <c r="AT794" i="1"/>
  <c r="AP794" i="1"/>
  <c r="AO794" i="1"/>
  <c r="AU794" i="1" s="1"/>
  <c r="AV794" i="1" s="1"/>
  <c r="AW794" i="1" s="1"/>
  <c r="AN794" i="1"/>
  <c r="AQ794" i="1" s="1"/>
  <c r="AL794" i="1"/>
  <c r="AG794" i="1"/>
  <c r="Y794" i="1"/>
  <c r="T794" i="1"/>
  <c r="H794" i="1"/>
  <c r="AZ793" i="1"/>
  <c r="AY793" i="1"/>
  <c r="AT793" i="1"/>
  <c r="AP793" i="1"/>
  <c r="AO793" i="1"/>
  <c r="AU793" i="1" s="1"/>
  <c r="AV793" i="1" s="1"/>
  <c r="AW793" i="1" s="1"/>
  <c r="AN793" i="1"/>
  <c r="AQ793" i="1" s="1"/>
  <c r="AL793" i="1"/>
  <c r="AG793" i="1"/>
  <c r="Y793" i="1"/>
  <c r="T793" i="1"/>
  <c r="H793" i="1"/>
  <c r="AY792" i="1"/>
  <c r="AZ792" i="1" s="1"/>
  <c r="AT792" i="1"/>
  <c r="AP792" i="1"/>
  <c r="AO792" i="1"/>
  <c r="AU792" i="1" s="1"/>
  <c r="AV792" i="1" s="1"/>
  <c r="AW792" i="1" s="1"/>
  <c r="AN792" i="1"/>
  <c r="AQ792" i="1" s="1"/>
  <c r="AL792" i="1"/>
  <c r="AG792" i="1"/>
  <c r="Y792" i="1"/>
  <c r="T792" i="1"/>
  <c r="H792" i="1"/>
  <c r="AY791" i="1"/>
  <c r="AZ791" i="1" s="1"/>
  <c r="AT791" i="1"/>
  <c r="AP791" i="1"/>
  <c r="AO791" i="1"/>
  <c r="AU791" i="1" s="1"/>
  <c r="AN791" i="1"/>
  <c r="AQ791" i="1" s="1"/>
  <c r="AR791" i="1" s="1"/>
  <c r="AS791" i="1" s="1"/>
  <c r="AL791" i="1"/>
  <c r="AG791" i="1"/>
  <c r="Y791" i="1"/>
  <c r="T791" i="1"/>
  <c r="H791" i="1"/>
  <c r="AY790" i="1"/>
  <c r="AZ790" i="1" s="1"/>
  <c r="AU790" i="1"/>
  <c r="AT790" i="1"/>
  <c r="AP790" i="1"/>
  <c r="AO790" i="1"/>
  <c r="AN790" i="1"/>
  <c r="AQ790" i="1" s="1"/>
  <c r="AR790" i="1" s="1"/>
  <c r="AS790" i="1" s="1"/>
  <c r="AL790" i="1"/>
  <c r="AG790" i="1"/>
  <c r="Y790" i="1"/>
  <c r="T790" i="1"/>
  <c r="H790" i="1"/>
  <c r="AZ789" i="1"/>
  <c r="AY789" i="1"/>
  <c r="AT789" i="1"/>
  <c r="AP789" i="1"/>
  <c r="AO789" i="1"/>
  <c r="AU789" i="1" s="1"/>
  <c r="AV789" i="1" s="1"/>
  <c r="AW789" i="1" s="1"/>
  <c r="AN789" i="1"/>
  <c r="AQ789" i="1" s="1"/>
  <c r="AL789" i="1"/>
  <c r="AG789" i="1"/>
  <c r="Y789" i="1"/>
  <c r="T789" i="1"/>
  <c r="H789" i="1"/>
  <c r="AY788" i="1"/>
  <c r="AZ788" i="1" s="1"/>
  <c r="AT788" i="1"/>
  <c r="AP788" i="1"/>
  <c r="AO788" i="1"/>
  <c r="AU788" i="1" s="1"/>
  <c r="AN788" i="1"/>
  <c r="AQ788" i="1" s="1"/>
  <c r="AR788" i="1" s="1"/>
  <c r="AS788" i="1" s="1"/>
  <c r="AL788" i="1"/>
  <c r="AG788" i="1"/>
  <c r="Y788" i="1"/>
  <c r="T788" i="1"/>
  <c r="H788" i="1"/>
  <c r="AY787" i="1"/>
  <c r="AZ787" i="1" s="1"/>
  <c r="AT787" i="1"/>
  <c r="AP787" i="1"/>
  <c r="AO787" i="1"/>
  <c r="AU787" i="1" s="1"/>
  <c r="AN787" i="1"/>
  <c r="AQ787" i="1" s="1"/>
  <c r="AL787" i="1"/>
  <c r="AG787" i="1"/>
  <c r="Y787" i="1"/>
  <c r="T787" i="1"/>
  <c r="H787" i="1"/>
  <c r="AY786" i="1"/>
  <c r="AZ786" i="1" s="1"/>
  <c r="AT786" i="1"/>
  <c r="AQ786" i="1"/>
  <c r="AP786" i="1"/>
  <c r="AO786" i="1"/>
  <c r="AU786" i="1" s="1"/>
  <c r="AN786" i="1"/>
  <c r="AL786" i="1"/>
  <c r="AG786" i="1"/>
  <c r="Y786" i="1"/>
  <c r="T786" i="1"/>
  <c r="H786" i="1"/>
  <c r="AY785" i="1"/>
  <c r="AZ785" i="1" s="1"/>
  <c r="AT785" i="1"/>
  <c r="AR785" i="1"/>
  <c r="AS785" i="1" s="1"/>
  <c r="AP785" i="1"/>
  <c r="AO785" i="1"/>
  <c r="AU785" i="1" s="1"/>
  <c r="AV785" i="1" s="1"/>
  <c r="AW785" i="1" s="1"/>
  <c r="AN785" i="1"/>
  <c r="AQ785" i="1" s="1"/>
  <c r="AL785" i="1"/>
  <c r="AG785" i="1"/>
  <c r="Y785" i="1"/>
  <c r="T785" i="1"/>
  <c r="H785" i="1"/>
  <c r="AY784" i="1"/>
  <c r="AZ784" i="1" s="1"/>
  <c r="AT784" i="1"/>
  <c r="AP784" i="1"/>
  <c r="AO784" i="1"/>
  <c r="AU784" i="1" s="1"/>
  <c r="AV784" i="1" s="1"/>
  <c r="AW784" i="1" s="1"/>
  <c r="AN784" i="1"/>
  <c r="AQ784" i="1" s="1"/>
  <c r="AR784" i="1" s="1"/>
  <c r="AS784" i="1" s="1"/>
  <c r="AL784" i="1"/>
  <c r="AG784" i="1"/>
  <c r="Y784" i="1"/>
  <c r="T784" i="1"/>
  <c r="H784" i="1"/>
  <c r="AY783" i="1"/>
  <c r="AZ783" i="1" s="1"/>
  <c r="AT783" i="1"/>
  <c r="AQ783" i="1"/>
  <c r="AP783" i="1"/>
  <c r="AO783" i="1"/>
  <c r="AU783" i="1" s="1"/>
  <c r="AV783" i="1" s="1"/>
  <c r="AW783" i="1" s="1"/>
  <c r="AN783" i="1"/>
  <c r="AL783" i="1"/>
  <c r="AG783" i="1"/>
  <c r="Y783" i="1"/>
  <c r="T783" i="1"/>
  <c r="H783" i="1"/>
  <c r="AZ782" i="1"/>
  <c r="AY782" i="1"/>
  <c r="AT782" i="1"/>
  <c r="AR782" i="1"/>
  <c r="AS782" i="1" s="1"/>
  <c r="AP782" i="1"/>
  <c r="AO782" i="1"/>
  <c r="AU782" i="1" s="1"/>
  <c r="AV782" i="1" s="1"/>
  <c r="AW782" i="1" s="1"/>
  <c r="AN782" i="1"/>
  <c r="AQ782" i="1" s="1"/>
  <c r="AL782" i="1"/>
  <c r="AG782" i="1"/>
  <c r="Y782" i="1"/>
  <c r="T782" i="1"/>
  <c r="H782" i="1"/>
  <c r="AZ781" i="1"/>
  <c r="AY781" i="1"/>
  <c r="AT781" i="1"/>
  <c r="AQ781" i="1"/>
  <c r="AP781" i="1"/>
  <c r="AO781" i="1"/>
  <c r="AU781" i="1" s="1"/>
  <c r="AV781" i="1" s="1"/>
  <c r="AW781" i="1" s="1"/>
  <c r="AN781" i="1"/>
  <c r="AL781" i="1"/>
  <c r="AG781" i="1"/>
  <c r="Y781" i="1"/>
  <c r="T781" i="1"/>
  <c r="H781" i="1"/>
  <c r="AY780" i="1"/>
  <c r="AZ780" i="1" s="1"/>
  <c r="AV780" i="1"/>
  <c r="AW780" i="1" s="1"/>
  <c r="AT780" i="1"/>
  <c r="AP780" i="1"/>
  <c r="AO780" i="1"/>
  <c r="AU780" i="1" s="1"/>
  <c r="AN780" i="1"/>
  <c r="AQ780" i="1" s="1"/>
  <c r="AL780" i="1"/>
  <c r="AG780" i="1"/>
  <c r="Y780" i="1"/>
  <c r="T780" i="1"/>
  <c r="H780" i="1"/>
  <c r="AY779" i="1"/>
  <c r="AZ779" i="1" s="1"/>
  <c r="AT779" i="1"/>
  <c r="AQ779" i="1"/>
  <c r="AR779" i="1" s="1"/>
  <c r="AS779" i="1" s="1"/>
  <c r="AP779" i="1"/>
  <c r="AO779" i="1"/>
  <c r="AU779" i="1" s="1"/>
  <c r="AV779" i="1" s="1"/>
  <c r="AW779" i="1" s="1"/>
  <c r="AN779" i="1"/>
  <c r="AL779" i="1"/>
  <c r="AG779" i="1"/>
  <c r="Y779" i="1"/>
  <c r="T779" i="1"/>
  <c r="H779" i="1"/>
  <c r="AY778" i="1"/>
  <c r="AZ778" i="1" s="1"/>
  <c r="AT778" i="1"/>
  <c r="AP778" i="1"/>
  <c r="AO778" i="1"/>
  <c r="AU778" i="1" s="1"/>
  <c r="AN778" i="1"/>
  <c r="AQ778" i="1" s="1"/>
  <c r="AL778" i="1"/>
  <c r="AG778" i="1"/>
  <c r="Y778" i="1"/>
  <c r="T778" i="1"/>
  <c r="H778" i="1"/>
  <c r="AY777" i="1"/>
  <c r="AZ777" i="1" s="1"/>
  <c r="AV777" i="1"/>
  <c r="AW777" i="1" s="1"/>
  <c r="AT777" i="1"/>
  <c r="AR777" i="1"/>
  <c r="AS777" i="1" s="1"/>
  <c r="AP777" i="1"/>
  <c r="AO777" i="1"/>
  <c r="AU777" i="1" s="1"/>
  <c r="AN777" i="1"/>
  <c r="AQ777" i="1" s="1"/>
  <c r="AL777" i="1"/>
  <c r="AG777" i="1"/>
  <c r="Y777" i="1"/>
  <c r="T777" i="1"/>
  <c r="H777" i="1"/>
  <c r="AY776" i="1"/>
  <c r="AZ776" i="1" s="1"/>
  <c r="AT776" i="1"/>
  <c r="AP776" i="1"/>
  <c r="AO776" i="1"/>
  <c r="AU776" i="1" s="1"/>
  <c r="AV776" i="1" s="1"/>
  <c r="AW776" i="1" s="1"/>
  <c r="AN776" i="1"/>
  <c r="AQ776" i="1" s="1"/>
  <c r="AR776" i="1" s="1"/>
  <c r="AS776" i="1" s="1"/>
  <c r="AL776" i="1"/>
  <c r="AG776" i="1"/>
  <c r="Y776" i="1"/>
  <c r="T776" i="1"/>
  <c r="H776" i="1"/>
  <c r="AY775" i="1"/>
  <c r="AZ775" i="1" s="1"/>
  <c r="AT775" i="1"/>
  <c r="AP775" i="1"/>
  <c r="AO775" i="1"/>
  <c r="AU775" i="1" s="1"/>
  <c r="AN775" i="1"/>
  <c r="AQ775" i="1" s="1"/>
  <c r="AL775" i="1"/>
  <c r="AG775" i="1"/>
  <c r="Y775" i="1"/>
  <c r="T775" i="1"/>
  <c r="H775" i="1"/>
  <c r="AY774" i="1"/>
  <c r="AZ774" i="1" s="1"/>
  <c r="AT774" i="1"/>
  <c r="AQ774" i="1"/>
  <c r="AR774" i="1" s="1"/>
  <c r="AP774" i="1"/>
  <c r="AO774" i="1"/>
  <c r="AU774" i="1" s="1"/>
  <c r="AN774" i="1"/>
  <c r="AL774" i="1"/>
  <c r="AG774" i="1"/>
  <c r="Y774" i="1"/>
  <c r="T774" i="1"/>
  <c r="H774" i="1"/>
  <c r="AY773" i="1"/>
  <c r="AZ773" i="1" s="1"/>
  <c r="AT773" i="1"/>
  <c r="AR773" i="1"/>
  <c r="AS773" i="1" s="1"/>
  <c r="AP773" i="1"/>
  <c r="AO773" i="1"/>
  <c r="AU773" i="1" s="1"/>
  <c r="AV773" i="1" s="1"/>
  <c r="AW773" i="1" s="1"/>
  <c r="AN773" i="1"/>
  <c r="AQ773" i="1" s="1"/>
  <c r="AL773" i="1"/>
  <c r="AG773" i="1"/>
  <c r="Y773" i="1"/>
  <c r="T773" i="1"/>
  <c r="H773" i="1"/>
  <c r="AY772" i="1"/>
  <c r="AZ772" i="1" s="1"/>
  <c r="AT772" i="1"/>
  <c r="AP772" i="1"/>
  <c r="AO772" i="1"/>
  <c r="AU772" i="1" s="1"/>
  <c r="AV772" i="1" s="1"/>
  <c r="AW772" i="1" s="1"/>
  <c r="AN772" i="1"/>
  <c r="AQ772" i="1" s="1"/>
  <c r="AR772" i="1" s="1"/>
  <c r="AS772" i="1" s="1"/>
  <c r="AL772" i="1"/>
  <c r="AG772" i="1"/>
  <c r="Y772" i="1"/>
  <c r="T772" i="1"/>
  <c r="H772" i="1"/>
  <c r="AY771" i="1"/>
  <c r="AZ771" i="1" s="1"/>
  <c r="AT771" i="1"/>
  <c r="AQ771" i="1"/>
  <c r="AP771" i="1"/>
  <c r="AO771" i="1"/>
  <c r="AU771" i="1" s="1"/>
  <c r="AV771" i="1" s="1"/>
  <c r="AW771" i="1" s="1"/>
  <c r="AN771" i="1"/>
  <c r="AL771" i="1"/>
  <c r="AG771" i="1"/>
  <c r="Y771" i="1"/>
  <c r="T771" i="1"/>
  <c r="H771" i="1"/>
  <c r="AY770" i="1"/>
  <c r="AZ770" i="1" s="1"/>
  <c r="AU770" i="1"/>
  <c r="AT770" i="1"/>
  <c r="AP770" i="1"/>
  <c r="AO770" i="1"/>
  <c r="AN770" i="1"/>
  <c r="AQ770" i="1" s="1"/>
  <c r="AL770" i="1"/>
  <c r="AG770" i="1"/>
  <c r="Y770" i="1"/>
  <c r="T770" i="1"/>
  <c r="H770" i="1"/>
  <c r="AY769" i="1"/>
  <c r="AZ769" i="1" s="1"/>
  <c r="AU769" i="1"/>
  <c r="AT769" i="1"/>
  <c r="AQ769" i="1"/>
  <c r="AP769" i="1"/>
  <c r="AO769" i="1"/>
  <c r="AN769" i="1"/>
  <c r="AL769" i="1"/>
  <c r="AG769" i="1"/>
  <c r="Y769" i="1"/>
  <c r="T769" i="1"/>
  <c r="H769" i="1"/>
  <c r="AY768" i="1"/>
  <c r="AZ768" i="1" s="1"/>
  <c r="AT768" i="1"/>
  <c r="AV768" i="1" s="1"/>
  <c r="AW768" i="1" s="1"/>
  <c r="AP768" i="1"/>
  <c r="AO768" i="1"/>
  <c r="AU768" i="1" s="1"/>
  <c r="AN768" i="1"/>
  <c r="AQ768" i="1" s="1"/>
  <c r="AL768" i="1"/>
  <c r="AG768" i="1"/>
  <c r="Y768" i="1"/>
  <c r="T768" i="1"/>
  <c r="H768" i="1"/>
  <c r="AY767" i="1"/>
  <c r="AZ767" i="1" s="1"/>
  <c r="AU767" i="1"/>
  <c r="AV767" i="1" s="1"/>
  <c r="AW767" i="1" s="1"/>
  <c r="AT767" i="1"/>
  <c r="AQ767" i="1"/>
  <c r="AR767" i="1" s="1"/>
  <c r="AS767" i="1" s="1"/>
  <c r="AP767" i="1"/>
  <c r="AO767" i="1"/>
  <c r="AN767" i="1"/>
  <c r="AL767" i="1"/>
  <c r="AG767" i="1"/>
  <c r="Y767" i="1"/>
  <c r="T767" i="1"/>
  <c r="H767" i="1"/>
  <c r="AY766" i="1"/>
  <c r="AZ766" i="1" s="1"/>
  <c r="AU766" i="1"/>
  <c r="AT766" i="1"/>
  <c r="AQ766" i="1"/>
  <c r="AR766" i="1" s="1"/>
  <c r="AS766" i="1" s="1"/>
  <c r="AP766" i="1"/>
  <c r="AO766" i="1"/>
  <c r="AN766" i="1"/>
  <c r="AL766" i="1"/>
  <c r="AG766" i="1"/>
  <c r="Y766" i="1"/>
  <c r="T766" i="1"/>
  <c r="H766" i="1"/>
  <c r="AZ765" i="1"/>
  <c r="AY765" i="1"/>
  <c r="AU765" i="1"/>
  <c r="AT765" i="1"/>
  <c r="AP765" i="1"/>
  <c r="AO765" i="1"/>
  <c r="AN765" i="1"/>
  <c r="AL765" i="1"/>
  <c r="AG765" i="1"/>
  <c r="Y765" i="1"/>
  <c r="T765" i="1"/>
  <c r="H765" i="1"/>
  <c r="AM754" i="1"/>
  <c r="X754" i="1"/>
  <c r="P754" i="1"/>
  <c r="AM753" i="1"/>
  <c r="AK753" i="1"/>
  <c r="AJ753" i="1"/>
  <c r="AI753" i="1"/>
  <c r="AH753" i="1"/>
  <c r="AF753" i="1"/>
  <c r="AE753" i="1"/>
  <c r="AD753" i="1"/>
  <c r="AC753" i="1"/>
  <c r="AB753" i="1"/>
  <c r="AA753" i="1"/>
  <c r="Z753" i="1"/>
  <c r="X753" i="1"/>
  <c r="W753" i="1"/>
  <c r="V753" i="1"/>
  <c r="U753" i="1"/>
  <c r="S753" i="1"/>
  <c r="R753" i="1"/>
  <c r="Q753" i="1"/>
  <c r="P753" i="1"/>
  <c r="O753" i="1"/>
  <c r="N753" i="1"/>
  <c r="M753" i="1"/>
  <c r="L753" i="1"/>
  <c r="AY752" i="1"/>
  <c r="AZ752" i="1" s="1"/>
  <c r="AT752" i="1"/>
  <c r="AP752" i="1"/>
  <c r="AO752" i="1"/>
  <c r="AU752" i="1" s="1"/>
  <c r="AN752" i="1"/>
  <c r="AQ752" i="1" s="1"/>
  <c r="AR752" i="1" s="1"/>
  <c r="AS752" i="1" s="1"/>
  <c r="AL752" i="1"/>
  <c r="AG752" i="1"/>
  <c r="Y752" i="1"/>
  <c r="T752" i="1"/>
  <c r="H752" i="1"/>
  <c r="AY751" i="1"/>
  <c r="AZ751" i="1" s="1"/>
  <c r="AT751" i="1"/>
  <c r="AQ751" i="1"/>
  <c r="AP751" i="1"/>
  <c r="AO751" i="1"/>
  <c r="AU751" i="1" s="1"/>
  <c r="AN751" i="1"/>
  <c r="AL751" i="1"/>
  <c r="AG751" i="1"/>
  <c r="Y751" i="1"/>
  <c r="T751" i="1"/>
  <c r="H751" i="1"/>
  <c r="AY750" i="1"/>
  <c r="AZ750" i="1" s="1"/>
  <c r="AU750" i="1"/>
  <c r="AT750" i="1"/>
  <c r="AV750" i="1" s="1"/>
  <c r="AW750" i="1" s="1"/>
  <c r="AP750" i="1"/>
  <c r="AO750" i="1"/>
  <c r="AN750" i="1"/>
  <c r="AQ750" i="1" s="1"/>
  <c r="AR750" i="1" s="1"/>
  <c r="AS750" i="1" s="1"/>
  <c r="AL750" i="1"/>
  <c r="AG750" i="1"/>
  <c r="Y750" i="1"/>
  <c r="T750" i="1"/>
  <c r="H750" i="1"/>
  <c r="AZ749" i="1"/>
  <c r="AY749" i="1"/>
  <c r="AV749" i="1"/>
  <c r="AW749" i="1" s="1"/>
  <c r="AT749" i="1"/>
  <c r="AP749" i="1"/>
  <c r="AO749" i="1"/>
  <c r="AU749" i="1" s="1"/>
  <c r="AN749" i="1"/>
  <c r="AQ749" i="1" s="1"/>
  <c r="AR749" i="1" s="1"/>
  <c r="AS749" i="1" s="1"/>
  <c r="AL749" i="1"/>
  <c r="AG749" i="1"/>
  <c r="Y749" i="1"/>
  <c r="T749" i="1"/>
  <c r="H749" i="1"/>
  <c r="AY748" i="1"/>
  <c r="AZ748" i="1" s="1"/>
  <c r="AT748" i="1"/>
  <c r="AV748" i="1" s="1"/>
  <c r="AW748" i="1" s="1"/>
  <c r="AP748" i="1"/>
  <c r="AO748" i="1"/>
  <c r="AU748" i="1" s="1"/>
  <c r="AN748" i="1"/>
  <c r="AQ748" i="1" s="1"/>
  <c r="AR748" i="1" s="1"/>
  <c r="AS748" i="1" s="1"/>
  <c r="AL748" i="1"/>
  <c r="AG748" i="1"/>
  <c r="Y748" i="1"/>
  <c r="T748" i="1"/>
  <c r="H748" i="1"/>
  <c r="AZ747" i="1"/>
  <c r="AY747" i="1"/>
  <c r="AU747" i="1"/>
  <c r="AV747" i="1" s="1"/>
  <c r="AW747" i="1" s="1"/>
  <c r="AT747" i="1"/>
  <c r="AP747" i="1"/>
  <c r="AO747" i="1"/>
  <c r="AN747" i="1"/>
  <c r="AQ747" i="1" s="1"/>
  <c r="AR747" i="1" s="1"/>
  <c r="AS747" i="1" s="1"/>
  <c r="AL747" i="1"/>
  <c r="AG747" i="1"/>
  <c r="Y747" i="1"/>
  <c r="T747" i="1"/>
  <c r="H747" i="1"/>
  <c r="AZ746" i="1"/>
  <c r="AY746" i="1"/>
  <c r="AV746" i="1"/>
  <c r="AW746" i="1" s="1"/>
  <c r="AT746" i="1"/>
  <c r="AR746" i="1"/>
  <c r="AS746" i="1" s="1"/>
  <c r="AP746" i="1"/>
  <c r="AO746" i="1"/>
  <c r="AU746" i="1" s="1"/>
  <c r="AN746" i="1"/>
  <c r="AQ746" i="1" s="1"/>
  <c r="AL746" i="1"/>
  <c r="AG746" i="1"/>
  <c r="Y746" i="1"/>
  <c r="T746" i="1"/>
  <c r="H746" i="1"/>
  <c r="AZ745" i="1"/>
  <c r="AY745" i="1"/>
  <c r="AT745" i="1"/>
  <c r="AP745" i="1"/>
  <c r="AO745" i="1"/>
  <c r="AU745" i="1" s="1"/>
  <c r="AV745" i="1" s="1"/>
  <c r="AW745" i="1" s="1"/>
  <c r="AN745" i="1"/>
  <c r="AQ745" i="1" s="1"/>
  <c r="AR745" i="1" s="1"/>
  <c r="AS745" i="1" s="1"/>
  <c r="AL745" i="1"/>
  <c r="AG745" i="1"/>
  <c r="Y745" i="1"/>
  <c r="T745" i="1"/>
  <c r="H745" i="1"/>
  <c r="AY744" i="1"/>
  <c r="AZ744" i="1" s="1"/>
  <c r="AT744" i="1"/>
  <c r="AP744" i="1"/>
  <c r="AR744" i="1" s="1"/>
  <c r="AS744" i="1" s="1"/>
  <c r="AO744" i="1"/>
  <c r="AU744" i="1" s="1"/>
  <c r="AN744" i="1"/>
  <c r="AQ744" i="1" s="1"/>
  <c r="AL744" i="1"/>
  <c r="AG744" i="1"/>
  <c r="Y744" i="1"/>
  <c r="T744" i="1"/>
  <c r="H744" i="1"/>
  <c r="AY743" i="1"/>
  <c r="AZ743" i="1" s="1"/>
  <c r="AU743" i="1"/>
  <c r="AV743" i="1" s="1"/>
  <c r="AW743" i="1" s="1"/>
  <c r="AT743" i="1"/>
  <c r="AQ743" i="1"/>
  <c r="AP743" i="1"/>
  <c r="AO743" i="1"/>
  <c r="AN743" i="1"/>
  <c r="AL743" i="1"/>
  <c r="AG743" i="1"/>
  <c r="Y743" i="1"/>
  <c r="T743" i="1"/>
  <c r="H743" i="1"/>
  <c r="AY742" i="1"/>
  <c r="AZ742" i="1" s="1"/>
  <c r="AT742" i="1"/>
  <c r="AS742" i="1"/>
  <c r="AP742" i="1"/>
  <c r="AO742" i="1"/>
  <c r="AU742" i="1" s="1"/>
  <c r="AV742" i="1" s="1"/>
  <c r="AW742" i="1" s="1"/>
  <c r="AN742" i="1"/>
  <c r="AQ742" i="1" s="1"/>
  <c r="AR742" i="1" s="1"/>
  <c r="AL742" i="1"/>
  <c r="AG742" i="1"/>
  <c r="Y742" i="1"/>
  <c r="T742" i="1"/>
  <c r="H742" i="1"/>
  <c r="AY741" i="1"/>
  <c r="AZ741" i="1" s="1"/>
  <c r="AU741" i="1"/>
  <c r="AT741" i="1"/>
  <c r="AP741" i="1"/>
  <c r="AO741" i="1"/>
  <c r="AN741" i="1"/>
  <c r="AQ741" i="1" s="1"/>
  <c r="AL741" i="1"/>
  <c r="AG741" i="1"/>
  <c r="Y741" i="1"/>
  <c r="T741" i="1"/>
  <c r="H741" i="1"/>
  <c r="AY740" i="1"/>
  <c r="AZ740" i="1" s="1"/>
  <c r="AV740" i="1"/>
  <c r="AW740" i="1" s="1"/>
  <c r="AU740" i="1"/>
  <c r="AT740" i="1"/>
  <c r="AP740" i="1"/>
  <c r="AO740" i="1"/>
  <c r="AN740" i="1"/>
  <c r="AQ740" i="1" s="1"/>
  <c r="AR740" i="1" s="1"/>
  <c r="AS740" i="1" s="1"/>
  <c r="AL740" i="1"/>
  <c r="AG740" i="1"/>
  <c r="Y740" i="1"/>
  <c r="T740" i="1"/>
  <c r="H740" i="1"/>
  <c r="AY739" i="1"/>
  <c r="AZ739" i="1" s="1"/>
  <c r="AT739" i="1"/>
  <c r="AP739" i="1"/>
  <c r="AO739" i="1"/>
  <c r="AU739" i="1" s="1"/>
  <c r="AN739" i="1"/>
  <c r="AQ739" i="1" s="1"/>
  <c r="AR739" i="1" s="1"/>
  <c r="AS739" i="1" s="1"/>
  <c r="AL739" i="1"/>
  <c r="AG739" i="1"/>
  <c r="Y739" i="1"/>
  <c r="T739" i="1"/>
  <c r="H739" i="1"/>
  <c r="AY738" i="1"/>
  <c r="AZ738" i="1" s="1"/>
  <c r="AT738" i="1"/>
  <c r="AP738" i="1"/>
  <c r="AO738" i="1"/>
  <c r="AU738" i="1" s="1"/>
  <c r="AN738" i="1"/>
  <c r="AQ738" i="1" s="1"/>
  <c r="AL738" i="1"/>
  <c r="AG738" i="1"/>
  <c r="Y738" i="1"/>
  <c r="T738" i="1"/>
  <c r="H738" i="1"/>
  <c r="AY737" i="1"/>
  <c r="AZ737" i="1" s="1"/>
  <c r="AU737" i="1"/>
  <c r="AV737" i="1" s="1"/>
  <c r="AW737" i="1" s="1"/>
  <c r="AT737" i="1"/>
  <c r="AQ737" i="1"/>
  <c r="AP737" i="1"/>
  <c r="AO737" i="1"/>
  <c r="AN737" i="1"/>
  <c r="AL737" i="1"/>
  <c r="AG737" i="1"/>
  <c r="Y737" i="1"/>
  <c r="T737" i="1"/>
  <c r="H737" i="1"/>
  <c r="AY736" i="1"/>
  <c r="AZ736" i="1" s="1"/>
  <c r="AT736" i="1"/>
  <c r="AP736" i="1"/>
  <c r="AO736" i="1"/>
  <c r="AU736" i="1" s="1"/>
  <c r="AV736" i="1" s="1"/>
  <c r="AW736" i="1" s="1"/>
  <c r="AN736" i="1"/>
  <c r="AQ736" i="1" s="1"/>
  <c r="AR736" i="1" s="1"/>
  <c r="AS736" i="1" s="1"/>
  <c r="AL736" i="1"/>
  <c r="AG736" i="1"/>
  <c r="Y736" i="1"/>
  <c r="T736" i="1"/>
  <c r="H736" i="1"/>
  <c r="AY735" i="1"/>
  <c r="AZ735" i="1" s="1"/>
  <c r="AW735" i="1"/>
  <c r="AT735" i="1"/>
  <c r="AP735" i="1"/>
  <c r="AO735" i="1"/>
  <c r="AU735" i="1" s="1"/>
  <c r="AV735" i="1" s="1"/>
  <c r="AN735" i="1"/>
  <c r="AQ735" i="1" s="1"/>
  <c r="AR735" i="1" s="1"/>
  <c r="AS735" i="1" s="1"/>
  <c r="AL735" i="1"/>
  <c r="AG735" i="1"/>
  <c r="Y735" i="1"/>
  <c r="T735" i="1"/>
  <c r="H735" i="1"/>
  <c r="AY734" i="1"/>
  <c r="AZ734" i="1" s="1"/>
  <c r="AV734" i="1"/>
  <c r="AW734" i="1" s="1"/>
  <c r="AT734" i="1"/>
  <c r="AP734" i="1"/>
  <c r="AO734" i="1"/>
  <c r="AU734" i="1" s="1"/>
  <c r="AN734" i="1"/>
  <c r="AQ734" i="1" s="1"/>
  <c r="AR734" i="1" s="1"/>
  <c r="AS734" i="1" s="1"/>
  <c r="AL734" i="1"/>
  <c r="AG734" i="1"/>
  <c r="Y734" i="1"/>
  <c r="T734" i="1"/>
  <c r="H734" i="1"/>
  <c r="AY733" i="1"/>
  <c r="AZ733" i="1" s="1"/>
  <c r="AT733" i="1"/>
  <c r="AP733" i="1"/>
  <c r="AO733" i="1"/>
  <c r="AU733" i="1" s="1"/>
  <c r="AV733" i="1" s="1"/>
  <c r="AW733" i="1" s="1"/>
  <c r="AN733" i="1"/>
  <c r="AQ733" i="1" s="1"/>
  <c r="AR733" i="1" s="1"/>
  <c r="AS733" i="1" s="1"/>
  <c r="AL733" i="1"/>
  <c r="AG733" i="1"/>
  <c r="Y733" i="1"/>
  <c r="T733" i="1"/>
  <c r="H733" i="1"/>
  <c r="AY732" i="1"/>
  <c r="AZ732" i="1" s="1"/>
  <c r="AT732" i="1"/>
  <c r="AP732" i="1"/>
  <c r="AO732" i="1"/>
  <c r="AU732" i="1" s="1"/>
  <c r="AN732" i="1"/>
  <c r="AQ732" i="1" s="1"/>
  <c r="AR732" i="1" s="1"/>
  <c r="AS732" i="1" s="1"/>
  <c r="AL732" i="1"/>
  <c r="AG732" i="1"/>
  <c r="Y732" i="1"/>
  <c r="T732" i="1"/>
  <c r="H732" i="1"/>
  <c r="AY731" i="1"/>
  <c r="AZ731" i="1" s="1"/>
  <c r="AT731" i="1"/>
  <c r="AP731" i="1"/>
  <c r="AO731" i="1"/>
  <c r="AU731" i="1" s="1"/>
  <c r="AN731" i="1"/>
  <c r="AQ731" i="1" s="1"/>
  <c r="AL731" i="1"/>
  <c r="AG731" i="1"/>
  <c r="Y731" i="1"/>
  <c r="T731" i="1"/>
  <c r="H731" i="1"/>
  <c r="AY730" i="1"/>
  <c r="AZ730" i="1" s="1"/>
  <c r="AT730" i="1"/>
  <c r="AP730" i="1"/>
  <c r="AO730" i="1"/>
  <c r="AU730" i="1" s="1"/>
  <c r="AN730" i="1"/>
  <c r="AQ730" i="1" s="1"/>
  <c r="AR730" i="1" s="1"/>
  <c r="AS730" i="1" s="1"/>
  <c r="AL730" i="1"/>
  <c r="AG730" i="1"/>
  <c r="Y730" i="1"/>
  <c r="T730" i="1"/>
  <c r="H730" i="1"/>
  <c r="AY729" i="1"/>
  <c r="AZ729" i="1" s="1"/>
  <c r="AU729" i="1"/>
  <c r="AV729" i="1" s="1"/>
  <c r="AW729" i="1" s="1"/>
  <c r="AT729" i="1"/>
  <c r="AP729" i="1"/>
  <c r="AO729" i="1"/>
  <c r="AN729" i="1"/>
  <c r="AQ729" i="1" s="1"/>
  <c r="AR729" i="1" s="1"/>
  <c r="AS729" i="1" s="1"/>
  <c r="AL729" i="1"/>
  <c r="AG729" i="1"/>
  <c r="Y729" i="1"/>
  <c r="T729" i="1"/>
  <c r="H729" i="1"/>
  <c r="AT725" i="1"/>
  <c r="AM725" i="1"/>
  <c r="AK725" i="1"/>
  <c r="AJ725" i="1"/>
  <c r="AJ754" i="1" s="1"/>
  <c r="AI725" i="1"/>
  <c r="AI754" i="1" s="1"/>
  <c r="AH725" i="1"/>
  <c r="AH754" i="1" s="1"/>
  <c r="AF725" i="1"/>
  <c r="AE725" i="1"/>
  <c r="AD725" i="1"/>
  <c r="AC725" i="1"/>
  <c r="AC754" i="1" s="1"/>
  <c r="AB725" i="1"/>
  <c r="AA725" i="1"/>
  <c r="AA754" i="1" s="1"/>
  <c r="Z725" i="1"/>
  <c r="Z754" i="1" s="1"/>
  <c r="X725" i="1"/>
  <c r="W725" i="1"/>
  <c r="V725" i="1"/>
  <c r="V754" i="1" s="1"/>
  <c r="U725" i="1"/>
  <c r="U754" i="1" s="1"/>
  <c r="S725" i="1"/>
  <c r="S754" i="1" s="1"/>
  <c r="R725" i="1"/>
  <c r="Q725" i="1"/>
  <c r="P725" i="1"/>
  <c r="O725" i="1"/>
  <c r="N725" i="1"/>
  <c r="M725" i="1"/>
  <c r="M754" i="1" s="1"/>
  <c r="L725" i="1"/>
  <c r="L754" i="1" s="1"/>
  <c r="AY724" i="1"/>
  <c r="AZ724" i="1" s="1"/>
  <c r="AT724" i="1"/>
  <c r="AP724" i="1"/>
  <c r="AO724" i="1"/>
  <c r="AU724" i="1" s="1"/>
  <c r="AV724" i="1" s="1"/>
  <c r="AW724" i="1" s="1"/>
  <c r="AN724" i="1"/>
  <c r="AQ724" i="1" s="1"/>
  <c r="AL724" i="1"/>
  <c r="AG724" i="1"/>
  <c r="Y724" i="1"/>
  <c r="T724" i="1"/>
  <c r="H724" i="1"/>
  <c r="AY723" i="1"/>
  <c r="AZ723" i="1" s="1"/>
  <c r="AT723" i="1"/>
  <c r="AP723" i="1"/>
  <c r="AO723" i="1"/>
  <c r="AU723" i="1" s="1"/>
  <c r="AV723" i="1" s="1"/>
  <c r="AW723" i="1" s="1"/>
  <c r="AN723" i="1"/>
  <c r="AQ723" i="1" s="1"/>
  <c r="AL723" i="1"/>
  <c r="AG723" i="1"/>
  <c r="Y723" i="1"/>
  <c r="T723" i="1"/>
  <c r="H723" i="1"/>
  <c r="AY722" i="1"/>
  <c r="AZ722" i="1" s="1"/>
  <c r="AT722" i="1"/>
  <c r="AQ722" i="1"/>
  <c r="AP722" i="1"/>
  <c r="AP725" i="1" s="1"/>
  <c r="AO722" i="1"/>
  <c r="AU722" i="1" s="1"/>
  <c r="AV722" i="1" s="1"/>
  <c r="AN722" i="1"/>
  <c r="AL722" i="1"/>
  <c r="AG722" i="1"/>
  <c r="Y722" i="1"/>
  <c r="T722" i="1"/>
  <c r="H722" i="1"/>
  <c r="AZ721" i="1"/>
  <c r="AY721" i="1"/>
  <c r="AT721" i="1"/>
  <c r="AP721" i="1"/>
  <c r="AO721" i="1"/>
  <c r="AU721" i="1" s="1"/>
  <c r="AV721" i="1" s="1"/>
  <c r="AW721" i="1" s="1"/>
  <c r="AN721" i="1"/>
  <c r="AQ721" i="1" s="1"/>
  <c r="AR721" i="1" s="1"/>
  <c r="AS721" i="1" s="1"/>
  <c r="AL721" i="1"/>
  <c r="AG721" i="1"/>
  <c r="Y721" i="1"/>
  <c r="T721" i="1"/>
  <c r="H721" i="1"/>
  <c r="AY720" i="1"/>
  <c r="AZ720" i="1" s="1"/>
  <c r="AT720" i="1"/>
  <c r="AP720" i="1"/>
  <c r="AO720" i="1"/>
  <c r="AN720" i="1"/>
  <c r="AQ720" i="1" s="1"/>
  <c r="AR720" i="1" s="1"/>
  <c r="AS720" i="1" s="1"/>
  <c r="AL720" i="1"/>
  <c r="AG720" i="1"/>
  <c r="Y720" i="1"/>
  <c r="T720" i="1"/>
  <c r="H720" i="1"/>
  <c r="AN710" i="1"/>
  <c r="AM710" i="1"/>
  <c r="AK710" i="1"/>
  <c r="AJ710" i="1"/>
  <c r="AI710" i="1"/>
  <c r="AH710" i="1"/>
  <c r="AF710" i="1"/>
  <c r="AE710" i="1"/>
  <c r="AD710" i="1"/>
  <c r="AC710" i="1"/>
  <c r="AB710" i="1"/>
  <c r="AA710" i="1"/>
  <c r="Z710" i="1"/>
  <c r="X710" i="1"/>
  <c r="W710" i="1"/>
  <c r="V710" i="1"/>
  <c r="U710" i="1"/>
  <c r="S710" i="1"/>
  <c r="R710" i="1"/>
  <c r="Q710" i="1"/>
  <c r="P710" i="1"/>
  <c r="O710" i="1"/>
  <c r="N710" i="1"/>
  <c r="M710" i="1"/>
  <c r="L710" i="1"/>
  <c r="N709" i="1"/>
  <c r="AM708" i="1"/>
  <c r="AK708" i="1"/>
  <c r="AJ708" i="1"/>
  <c r="AI708" i="1"/>
  <c r="AH708" i="1"/>
  <c r="AF708" i="1"/>
  <c r="AE708" i="1"/>
  <c r="AD708" i="1"/>
  <c r="AD709" i="1" s="1"/>
  <c r="AC708" i="1"/>
  <c r="AB708" i="1"/>
  <c r="AA708" i="1"/>
  <c r="Z708" i="1"/>
  <c r="X708" i="1"/>
  <c r="W708" i="1"/>
  <c r="V708" i="1"/>
  <c r="U708" i="1"/>
  <c r="S708" i="1"/>
  <c r="R708" i="1"/>
  <c r="Q708" i="1"/>
  <c r="P708" i="1"/>
  <c r="P709" i="1" s="1"/>
  <c r="O708" i="1"/>
  <c r="N708" i="1"/>
  <c r="M708" i="1"/>
  <c r="L708" i="1"/>
  <c r="AZ707" i="1"/>
  <c r="AY707" i="1"/>
  <c r="AT707" i="1"/>
  <c r="AP707" i="1"/>
  <c r="AO707" i="1"/>
  <c r="AU707" i="1" s="1"/>
  <c r="AV707" i="1" s="1"/>
  <c r="AW707" i="1" s="1"/>
  <c r="AN707" i="1"/>
  <c r="AQ707" i="1" s="1"/>
  <c r="AR707" i="1" s="1"/>
  <c r="AS707" i="1" s="1"/>
  <c r="AL707" i="1"/>
  <c r="AG707" i="1"/>
  <c r="Y707" i="1"/>
  <c r="T707" i="1"/>
  <c r="H707" i="1"/>
  <c r="AY706" i="1"/>
  <c r="AZ706" i="1" s="1"/>
  <c r="AT706" i="1"/>
  <c r="AP706" i="1"/>
  <c r="AO706" i="1"/>
  <c r="AU706" i="1" s="1"/>
  <c r="AN706" i="1"/>
  <c r="AQ706" i="1" s="1"/>
  <c r="AL706" i="1"/>
  <c r="AG706" i="1"/>
  <c r="Y706" i="1"/>
  <c r="T706" i="1"/>
  <c r="H706" i="1"/>
  <c r="AY705" i="1"/>
  <c r="AZ705" i="1" s="1"/>
  <c r="AT705" i="1"/>
  <c r="AQ705" i="1"/>
  <c r="AP705" i="1"/>
  <c r="AO705" i="1"/>
  <c r="AU705" i="1" s="1"/>
  <c r="AV705" i="1" s="1"/>
  <c r="AW705" i="1" s="1"/>
  <c r="AN705" i="1"/>
  <c r="AL705" i="1"/>
  <c r="AG705" i="1"/>
  <c r="Y705" i="1"/>
  <c r="T705" i="1"/>
  <c r="H705" i="1"/>
  <c r="AY704" i="1"/>
  <c r="AZ704" i="1" s="1"/>
  <c r="AT704" i="1"/>
  <c r="AQ704" i="1"/>
  <c r="AP704" i="1"/>
  <c r="AO704" i="1"/>
  <c r="AU704" i="1" s="1"/>
  <c r="AN704" i="1"/>
  <c r="AL704" i="1"/>
  <c r="AG704" i="1"/>
  <c r="Y704" i="1"/>
  <c r="T704" i="1"/>
  <c r="H704" i="1"/>
  <c r="AZ703" i="1"/>
  <c r="AY703" i="1"/>
  <c r="AT703" i="1"/>
  <c r="AP703" i="1"/>
  <c r="AO703" i="1"/>
  <c r="AU703" i="1" s="1"/>
  <c r="AV703" i="1" s="1"/>
  <c r="AW703" i="1" s="1"/>
  <c r="AN703" i="1"/>
  <c r="AQ703" i="1" s="1"/>
  <c r="AL703" i="1"/>
  <c r="AG703" i="1"/>
  <c r="Y703" i="1"/>
  <c r="T703" i="1"/>
  <c r="H703" i="1"/>
  <c r="AY702" i="1"/>
  <c r="AZ702" i="1" s="1"/>
  <c r="AT702" i="1"/>
  <c r="AP702" i="1"/>
  <c r="AO702" i="1"/>
  <c r="AU702" i="1" s="1"/>
  <c r="AN702" i="1"/>
  <c r="AQ702" i="1" s="1"/>
  <c r="AL702" i="1"/>
  <c r="AG702" i="1"/>
  <c r="Y702" i="1"/>
  <c r="T702" i="1"/>
  <c r="H702" i="1"/>
  <c r="AY701" i="1"/>
  <c r="AZ701" i="1" s="1"/>
  <c r="AT701" i="1"/>
  <c r="AQ701" i="1"/>
  <c r="AR701" i="1" s="1"/>
  <c r="AS701" i="1" s="1"/>
  <c r="AP701" i="1"/>
  <c r="AO701" i="1"/>
  <c r="AU701" i="1" s="1"/>
  <c r="AV701" i="1" s="1"/>
  <c r="AW701" i="1" s="1"/>
  <c r="AN701" i="1"/>
  <c r="AL701" i="1"/>
  <c r="AG701" i="1"/>
  <c r="Y701" i="1"/>
  <c r="T701" i="1"/>
  <c r="H701" i="1"/>
  <c r="AY700" i="1"/>
  <c r="AZ700" i="1" s="1"/>
  <c r="AU700" i="1"/>
  <c r="AT700" i="1"/>
  <c r="AP700" i="1"/>
  <c r="AO700" i="1"/>
  <c r="AN700" i="1"/>
  <c r="AQ700" i="1" s="1"/>
  <c r="AL700" i="1"/>
  <c r="AG700" i="1"/>
  <c r="Y700" i="1"/>
  <c r="T700" i="1"/>
  <c r="H700" i="1"/>
  <c r="AY699" i="1"/>
  <c r="AZ699" i="1" s="1"/>
  <c r="AT699" i="1"/>
  <c r="AQ699" i="1"/>
  <c r="AR699" i="1" s="1"/>
  <c r="AS699" i="1" s="1"/>
  <c r="AP699" i="1"/>
  <c r="AO699" i="1"/>
  <c r="AN699" i="1"/>
  <c r="AL699" i="1"/>
  <c r="AG699" i="1"/>
  <c r="Y699" i="1"/>
  <c r="T699" i="1"/>
  <c r="H699" i="1"/>
  <c r="AY698" i="1"/>
  <c r="AZ698" i="1" s="1"/>
  <c r="AV698" i="1"/>
  <c r="AW698" i="1" s="1"/>
  <c r="AT698" i="1"/>
  <c r="AP698" i="1"/>
  <c r="AO698" i="1"/>
  <c r="AU698" i="1" s="1"/>
  <c r="AN698" i="1"/>
  <c r="AQ698" i="1" s="1"/>
  <c r="AL698" i="1"/>
  <c r="AG698" i="1"/>
  <c r="Y698" i="1"/>
  <c r="T698" i="1"/>
  <c r="H698" i="1"/>
  <c r="AY697" i="1"/>
  <c r="AZ697" i="1" s="1"/>
  <c r="AT697" i="1"/>
  <c r="AP697" i="1"/>
  <c r="AO697" i="1"/>
  <c r="AU697" i="1" s="1"/>
  <c r="AN697" i="1"/>
  <c r="AQ697" i="1" s="1"/>
  <c r="AR697" i="1" s="1"/>
  <c r="AS697" i="1" s="1"/>
  <c r="AL697" i="1"/>
  <c r="AG697" i="1"/>
  <c r="Y697" i="1"/>
  <c r="T697" i="1"/>
  <c r="H697" i="1"/>
  <c r="AY696" i="1"/>
  <c r="AZ696" i="1" s="1"/>
  <c r="AT696" i="1"/>
  <c r="AP696" i="1"/>
  <c r="AO696" i="1"/>
  <c r="AU696" i="1" s="1"/>
  <c r="AV696" i="1" s="1"/>
  <c r="AW696" i="1" s="1"/>
  <c r="AN696" i="1"/>
  <c r="AQ696" i="1" s="1"/>
  <c r="AL696" i="1"/>
  <c r="AG696" i="1"/>
  <c r="Y696" i="1"/>
  <c r="T696" i="1"/>
  <c r="H696" i="1"/>
  <c r="AY695" i="1"/>
  <c r="AZ695" i="1" s="1"/>
  <c r="AU695" i="1"/>
  <c r="AT695" i="1"/>
  <c r="AP695" i="1"/>
  <c r="AO695" i="1"/>
  <c r="AN695" i="1"/>
  <c r="AQ695" i="1" s="1"/>
  <c r="AR695" i="1" s="1"/>
  <c r="AS695" i="1" s="1"/>
  <c r="AL695" i="1"/>
  <c r="AG695" i="1"/>
  <c r="Y695" i="1"/>
  <c r="T695" i="1"/>
  <c r="H695" i="1"/>
  <c r="AY694" i="1"/>
  <c r="AZ694" i="1" s="1"/>
  <c r="AV694" i="1"/>
  <c r="AW694" i="1" s="1"/>
  <c r="AT694" i="1"/>
  <c r="AP694" i="1"/>
  <c r="AO694" i="1"/>
  <c r="AU694" i="1" s="1"/>
  <c r="AN694" i="1"/>
  <c r="AQ694" i="1" s="1"/>
  <c r="AL694" i="1"/>
  <c r="AG694" i="1"/>
  <c r="Y694" i="1"/>
  <c r="T694" i="1"/>
  <c r="H694" i="1"/>
  <c r="AY693" i="1"/>
  <c r="AZ693" i="1" s="1"/>
  <c r="AT693" i="1"/>
  <c r="AQ693" i="1"/>
  <c r="AP693" i="1"/>
  <c r="AO693" i="1"/>
  <c r="AU693" i="1" s="1"/>
  <c r="AN693" i="1"/>
  <c r="AL693" i="1"/>
  <c r="AG693" i="1"/>
  <c r="Y693" i="1"/>
  <c r="T693" i="1"/>
  <c r="H693" i="1"/>
  <c r="AY692" i="1"/>
  <c r="AZ692" i="1" s="1"/>
  <c r="AU692" i="1"/>
  <c r="AT692" i="1"/>
  <c r="AP692" i="1"/>
  <c r="AO692" i="1"/>
  <c r="AN692" i="1"/>
  <c r="AQ692" i="1" s="1"/>
  <c r="AL692" i="1"/>
  <c r="AG692" i="1"/>
  <c r="Y692" i="1"/>
  <c r="T692" i="1"/>
  <c r="H692" i="1"/>
  <c r="AM688" i="1"/>
  <c r="AK688" i="1"/>
  <c r="AJ688" i="1"/>
  <c r="AJ709" i="1" s="1"/>
  <c r="AI688" i="1"/>
  <c r="AI709" i="1" s="1"/>
  <c r="AH688" i="1"/>
  <c r="AH709" i="1" s="1"/>
  <c r="AF688" i="1"/>
  <c r="AE688" i="1"/>
  <c r="AD688" i="1"/>
  <c r="AC688" i="1"/>
  <c r="AC709" i="1" s="1"/>
  <c r="AB688" i="1"/>
  <c r="AB709" i="1" s="1"/>
  <c r="AA688" i="1"/>
  <c r="AA709" i="1" s="1"/>
  <c r="Z688" i="1"/>
  <c r="X688" i="1"/>
  <c r="W688" i="1"/>
  <c r="V688" i="1"/>
  <c r="V709" i="1" s="1"/>
  <c r="U688" i="1"/>
  <c r="U709" i="1" s="1"/>
  <c r="S688" i="1"/>
  <c r="S709" i="1" s="1"/>
  <c r="R688" i="1"/>
  <c r="Q688" i="1"/>
  <c r="P688" i="1"/>
  <c r="O688" i="1"/>
  <c r="O709" i="1" s="1"/>
  <c r="N688" i="1"/>
  <c r="M688" i="1"/>
  <c r="M709" i="1" s="1"/>
  <c r="L688" i="1"/>
  <c r="AY687" i="1"/>
  <c r="AZ687" i="1" s="1"/>
  <c r="AT687" i="1"/>
  <c r="AQ687" i="1"/>
  <c r="AP687" i="1"/>
  <c r="AO687" i="1"/>
  <c r="AU687" i="1" s="1"/>
  <c r="AV687" i="1" s="1"/>
  <c r="AW687" i="1" s="1"/>
  <c r="AN687" i="1"/>
  <c r="AL687" i="1"/>
  <c r="AG687" i="1"/>
  <c r="Y687" i="1"/>
  <c r="T687" i="1"/>
  <c r="H687" i="1"/>
  <c r="AY686" i="1"/>
  <c r="AZ686" i="1" s="1"/>
  <c r="AT686" i="1"/>
  <c r="AP686" i="1"/>
  <c r="AO686" i="1"/>
  <c r="AU686" i="1" s="1"/>
  <c r="AN686" i="1"/>
  <c r="AQ686" i="1" s="1"/>
  <c r="AR686" i="1" s="1"/>
  <c r="AS686" i="1" s="1"/>
  <c r="AL686" i="1"/>
  <c r="AG686" i="1"/>
  <c r="Y686" i="1"/>
  <c r="T686" i="1"/>
  <c r="H686" i="1"/>
  <c r="AY685" i="1"/>
  <c r="AZ685" i="1" s="1"/>
  <c r="AU685" i="1"/>
  <c r="AV685" i="1" s="1"/>
  <c r="AW685" i="1" s="1"/>
  <c r="AT685" i="1"/>
  <c r="AQ685" i="1"/>
  <c r="AR685" i="1" s="1"/>
  <c r="AS685" i="1" s="1"/>
  <c r="AP685" i="1"/>
  <c r="AO685" i="1"/>
  <c r="AN685" i="1"/>
  <c r="AL685" i="1"/>
  <c r="AG685" i="1"/>
  <c r="Y685" i="1"/>
  <c r="T685" i="1"/>
  <c r="H685" i="1"/>
  <c r="AY684" i="1"/>
  <c r="AZ684" i="1" s="1"/>
  <c r="AT684" i="1"/>
  <c r="AP684" i="1"/>
  <c r="AO684" i="1"/>
  <c r="AU684" i="1" s="1"/>
  <c r="AV684" i="1" s="1"/>
  <c r="AW684" i="1" s="1"/>
  <c r="AN684" i="1"/>
  <c r="AQ684" i="1" s="1"/>
  <c r="AL684" i="1"/>
  <c r="AG684" i="1"/>
  <c r="Y684" i="1"/>
  <c r="T684" i="1"/>
  <c r="H684" i="1"/>
  <c r="AY683" i="1"/>
  <c r="AZ683" i="1" s="1"/>
  <c r="AT683" i="1"/>
  <c r="AQ683" i="1"/>
  <c r="AP683" i="1"/>
  <c r="AO683" i="1"/>
  <c r="AU683" i="1" s="1"/>
  <c r="AV683" i="1" s="1"/>
  <c r="AW683" i="1" s="1"/>
  <c r="AN683" i="1"/>
  <c r="AL683" i="1"/>
  <c r="AG683" i="1"/>
  <c r="Y683" i="1"/>
  <c r="T683" i="1"/>
  <c r="H683" i="1"/>
  <c r="AY682" i="1"/>
  <c r="AZ682" i="1" s="1"/>
  <c r="AU682" i="1"/>
  <c r="AV682" i="1" s="1"/>
  <c r="AW682" i="1" s="1"/>
  <c r="AT682" i="1"/>
  <c r="AP682" i="1"/>
  <c r="AR682" i="1" s="1"/>
  <c r="AS682" i="1" s="1"/>
  <c r="AO682" i="1"/>
  <c r="AN682" i="1"/>
  <c r="AQ682" i="1" s="1"/>
  <c r="AL682" i="1"/>
  <c r="AG682" i="1"/>
  <c r="Y682" i="1"/>
  <c r="T682" i="1"/>
  <c r="H682" i="1"/>
  <c r="AZ681" i="1"/>
  <c r="AY681" i="1"/>
  <c r="AU681" i="1"/>
  <c r="AT681" i="1"/>
  <c r="AP681" i="1"/>
  <c r="AO681" i="1"/>
  <c r="AN681" i="1"/>
  <c r="AQ681" i="1" s="1"/>
  <c r="AL681" i="1"/>
  <c r="AG681" i="1"/>
  <c r="Y681" i="1"/>
  <c r="T681" i="1"/>
  <c r="H681" i="1"/>
  <c r="AY680" i="1"/>
  <c r="AZ680" i="1" s="1"/>
  <c r="AT680" i="1"/>
  <c r="AP680" i="1"/>
  <c r="AO680" i="1"/>
  <c r="AU680" i="1" s="1"/>
  <c r="AN680" i="1"/>
  <c r="AQ680" i="1" s="1"/>
  <c r="AL680" i="1"/>
  <c r="AG680" i="1"/>
  <c r="Y680" i="1"/>
  <c r="T680" i="1"/>
  <c r="H680" i="1"/>
  <c r="AY679" i="1"/>
  <c r="AZ679" i="1" s="1"/>
  <c r="AU679" i="1"/>
  <c r="AV679" i="1" s="1"/>
  <c r="AW679" i="1" s="1"/>
  <c r="AT679" i="1"/>
  <c r="AQ679" i="1"/>
  <c r="AP679" i="1"/>
  <c r="AO679" i="1"/>
  <c r="AN679" i="1"/>
  <c r="AL679" i="1"/>
  <c r="AG679" i="1"/>
  <c r="Y679" i="1"/>
  <c r="T679" i="1"/>
  <c r="H679" i="1"/>
  <c r="AY678" i="1"/>
  <c r="AZ678" i="1" s="1"/>
  <c r="AT678" i="1"/>
  <c r="AP678" i="1"/>
  <c r="AO678" i="1"/>
  <c r="AU678" i="1" s="1"/>
  <c r="AV678" i="1" s="1"/>
  <c r="AW678" i="1" s="1"/>
  <c r="AN678" i="1"/>
  <c r="AQ678" i="1" s="1"/>
  <c r="AL678" i="1"/>
  <c r="AG678" i="1"/>
  <c r="Y678" i="1"/>
  <c r="T678" i="1"/>
  <c r="H678" i="1"/>
  <c r="AY677" i="1"/>
  <c r="AZ677" i="1" s="1"/>
  <c r="AT677" i="1"/>
  <c r="AP677" i="1"/>
  <c r="AO677" i="1"/>
  <c r="AU677" i="1" s="1"/>
  <c r="AV677" i="1" s="1"/>
  <c r="AW677" i="1" s="1"/>
  <c r="AN677" i="1"/>
  <c r="AQ677" i="1" s="1"/>
  <c r="AR677" i="1" s="1"/>
  <c r="AS677" i="1" s="1"/>
  <c r="AL677" i="1"/>
  <c r="AG677" i="1"/>
  <c r="Y677" i="1"/>
  <c r="T677" i="1"/>
  <c r="H677" i="1"/>
  <c r="AY676" i="1"/>
  <c r="AZ676" i="1" s="1"/>
  <c r="AT676" i="1"/>
  <c r="AP676" i="1"/>
  <c r="AO676" i="1"/>
  <c r="AU676" i="1" s="1"/>
  <c r="AN676" i="1"/>
  <c r="AQ676" i="1" s="1"/>
  <c r="AL676" i="1"/>
  <c r="AG676" i="1"/>
  <c r="Y676" i="1"/>
  <c r="T676" i="1"/>
  <c r="H676" i="1"/>
  <c r="AY675" i="1"/>
  <c r="AZ675" i="1" s="1"/>
  <c r="AU675" i="1"/>
  <c r="AT675" i="1"/>
  <c r="AQ675" i="1"/>
  <c r="AP675" i="1"/>
  <c r="AO675" i="1"/>
  <c r="AN675" i="1"/>
  <c r="AL675" i="1"/>
  <c r="AG675" i="1"/>
  <c r="Y675" i="1"/>
  <c r="T675" i="1"/>
  <c r="H675" i="1"/>
  <c r="AY674" i="1"/>
  <c r="AZ674" i="1" s="1"/>
  <c r="AV674" i="1"/>
  <c r="AW674" i="1" s="1"/>
  <c r="AT674" i="1"/>
  <c r="AQ674" i="1"/>
  <c r="AP674" i="1"/>
  <c r="AO674" i="1"/>
  <c r="AU674" i="1" s="1"/>
  <c r="AN674" i="1"/>
  <c r="AL674" i="1"/>
  <c r="AG674" i="1"/>
  <c r="Y674" i="1"/>
  <c r="T674" i="1"/>
  <c r="H674" i="1"/>
  <c r="AZ673" i="1"/>
  <c r="AY673" i="1"/>
  <c r="AT673" i="1"/>
  <c r="AQ673" i="1"/>
  <c r="AR673" i="1" s="1"/>
  <c r="AS673" i="1" s="1"/>
  <c r="AP673" i="1"/>
  <c r="AO673" i="1"/>
  <c r="AU673" i="1" s="1"/>
  <c r="AV673" i="1" s="1"/>
  <c r="AW673" i="1" s="1"/>
  <c r="AN673" i="1"/>
  <c r="AL673" i="1"/>
  <c r="AG673" i="1"/>
  <c r="Y673" i="1"/>
  <c r="T673" i="1"/>
  <c r="H673" i="1"/>
  <c r="AY672" i="1"/>
  <c r="AZ672" i="1" s="1"/>
  <c r="AT672" i="1"/>
  <c r="AP672" i="1"/>
  <c r="AO672" i="1"/>
  <c r="AU672" i="1" s="1"/>
  <c r="AV672" i="1" s="1"/>
  <c r="AW672" i="1" s="1"/>
  <c r="AN672" i="1"/>
  <c r="AQ672" i="1" s="1"/>
  <c r="AL672" i="1"/>
  <c r="AG672" i="1"/>
  <c r="Y672" i="1"/>
  <c r="T672" i="1"/>
  <c r="H672" i="1"/>
  <c r="AZ670" i="1"/>
  <c r="AY670" i="1"/>
  <c r="AT670" i="1"/>
  <c r="AT710" i="1" s="1"/>
  <c r="AQ670" i="1"/>
  <c r="AP670" i="1"/>
  <c r="AO670" i="1"/>
  <c r="AN670" i="1"/>
  <c r="AL670" i="1"/>
  <c r="AG670" i="1"/>
  <c r="Y670" i="1"/>
  <c r="T670" i="1"/>
  <c r="H670" i="1"/>
  <c r="AI659" i="1"/>
  <c r="AA659" i="1"/>
  <c r="Z659" i="1"/>
  <c r="Q659" i="1"/>
  <c r="AM658" i="1"/>
  <c r="AM659" i="1" s="1"/>
  <c r="AK658" i="1"/>
  <c r="AK659" i="1" s="1"/>
  <c r="AJ658" i="1"/>
  <c r="AJ659" i="1" s="1"/>
  <c r="AI658" i="1"/>
  <c r="AH658" i="1"/>
  <c r="AH659" i="1" s="1"/>
  <c r="AF658" i="1"/>
  <c r="AF659" i="1" s="1"/>
  <c r="AE658" i="1"/>
  <c r="AE659" i="1" s="1"/>
  <c r="AD658" i="1"/>
  <c r="AD659" i="1" s="1"/>
  <c r="AC658" i="1"/>
  <c r="AC659" i="1" s="1"/>
  <c r="AB658" i="1"/>
  <c r="AB659" i="1" s="1"/>
  <c r="AA658" i="1"/>
  <c r="Z658" i="1"/>
  <c r="X658" i="1"/>
  <c r="X659" i="1" s="1"/>
  <c r="W658" i="1"/>
  <c r="W659" i="1" s="1"/>
  <c r="V658" i="1"/>
  <c r="V659" i="1" s="1"/>
  <c r="U658" i="1"/>
  <c r="U659" i="1" s="1"/>
  <c r="S658" i="1"/>
  <c r="S659" i="1" s="1"/>
  <c r="R658" i="1"/>
  <c r="R659" i="1" s="1"/>
  <c r="Q658" i="1"/>
  <c r="P658" i="1"/>
  <c r="P659" i="1" s="1"/>
  <c r="O658" i="1"/>
  <c r="O659" i="1" s="1"/>
  <c r="N658" i="1"/>
  <c r="N659" i="1" s="1"/>
  <c r="M658" i="1"/>
  <c r="M659" i="1" s="1"/>
  <c r="L658" i="1"/>
  <c r="L659" i="1" s="1"/>
  <c r="AY657" i="1"/>
  <c r="AZ657" i="1" s="1"/>
  <c r="AT657" i="1"/>
  <c r="AP657" i="1"/>
  <c r="AO657" i="1"/>
  <c r="AU657" i="1" s="1"/>
  <c r="AV657" i="1" s="1"/>
  <c r="AW657" i="1" s="1"/>
  <c r="AN657" i="1"/>
  <c r="AQ657" i="1" s="1"/>
  <c r="AR657" i="1" s="1"/>
  <c r="AS657" i="1" s="1"/>
  <c r="AL657" i="1"/>
  <c r="AG657" i="1"/>
  <c r="Y657" i="1"/>
  <c r="T657" i="1"/>
  <c r="H657" i="1"/>
  <c r="AY656" i="1"/>
  <c r="AZ656" i="1" s="1"/>
  <c r="AT656" i="1"/>
  <c r="AP656" i="1"/>
  <c r="AO656" i="1"/>
  <c r="AU656" i="1" s="1"/>
  <c r="AN656" i="1"/>
  <c r="AQ656" i="1" s="1"/>
  <c r="AL656" i="1"/>
  <c r="AG656" i="1"/>
  <c r="Y656" i="1"/>
  <c r="T656" i="1"/>
  <c r="H656" i="1"/>
  <c r="AY655" i="1"/>
  <c r="AZ655" i="1" s="1"/>
  <c r="AT655" i="1"/>
  <c r="AP655" i="1"/>
  <c r="AO655" i="1"/>
  <c r="AU655" i="1" s="1"/>
  <c r="AV655" i="1" s="1"/>
  <c r="AW655" i="1" s="1"/>
  <c r="AN655" i="1"/>
  <c r="AQ655" i="1" s="1"/>
  <c r="AR655" i="1" s="1"/>
  <c r="AS655" i="1" s="1"/>
  <c r="AL655" i="1"/>
  <c r="AG655" i="1"/>
  <c r="Y655" i="1"/>
  <c r="T655" i="1"/>
  <c r="H655" i="1"/>
  <c r="AY654" i="1"/>
  <c r="AZ654" i="1" s="1"/>
  <c r="AU654" i="1"/>
  <c r="AV654" i="1" s="1"/>
  <c r="AW654" i="1" s="1"/>
  <c r="AT654" i="1"/>
  <c r="AP654" i="1"/>
  <c r="AO654" i="1"/>
  <c r="AN654" i="1"/>
  <c r="AQ654" i="1" s="1"/>
  <c r="AR654" i="1" s="1"/>
  <c r="AS654" i="1" s="1"/>
  <c r="AL654" i="1"/>
  <c r="AG654" i="1"/>
  <c r="Y654" i="1"/>
  <c r="T654" i="1"/>
  <c r="H654" i="1"/>
  <c r="AZ653" i="1"/>
  <c r="AY653" i="1"/>
  <c r="AT653" i="1"/>
  <c r="AP653" i="1"/>
  <c r="AO653" i="1"/>
  <c r="AU653" i="1" s="1"/>
  <c r="AV653" i="1" s="1"/>
  <c r="AW653" i="1" s="1"/>
  <c r="AN653" i="1"/>
  <c r="AQ653" i="1" s="1"/>
  <c r="AR653" i="1" s="1"/>
  <c r="AS653" i="1" s="1"/>
  <c r="AL653" i="1"/>
  <c r="AG653" i="1"/>
  <c r="Y653" i="1"/>
  <c r="T653" i="1"/>
  <c r="H653" i="1"/>
  <c r="AY652" i="1"/>
  <c r="AZ652" i="1" s="1"/>
  <c r="AT652" i="1"/>
  <c r="AR652" i="1"/>
  <c r="AS652" i="1" s="1"/>
  <c r="AQ652" i="1"/>
  <c r="AP652" i="1"/>
  <c r="AO652" i="1"/>
  <c r="AU652" i="1" s="1"/>
  <c r="AV652" i="1" s="1"/>
  <c r="AW652" i="1" s="1"/>
  <c r="AN652" i="1"/>
  <c r="AL652" i="1"/>
  <c r="AG652" i="1"/>
  <c r="Y652" i="1"/>
  <c r="T652" i="1"/>
  <c r="H652" i="1"/>
  <c r="R641" i="1"/>
  <c r="N641" i="1"/>
  <c r="AM640" i="1"/>
  <c r="AK640" i="1"/>
  <c r="AJ640" i="1"/>
  <c r="AI640" i="1"/>
  <c r="AI641" i="1" s="1"/>
  <c r="AH640" i="1"/>
  <c r="AF640" i="1"/>
  <c r="AE640" i="1"/>
  <c r="AD640" i="1"/>
  <c r="AC640" i="1"/>
  <c r="AB640" i="1"/>
  <c r="AA640" i="1"/>
  <c r="Z640" i="1"/>
  <c r="Z641" i="1" s="1"/>
  <c r="X640" i="1"/>
  <c r="W640" i="1"/>
  <c r="V640" i="1"/>
  <c r="U640" i="1"/>
  <c r="U641" i="1" s="1"/>
  <c r="S640" i="1"/>
  <c r="R640" i="1"/>
  <c r="Q640" i="1"/>
  <c r="P640" i="1"/>
  <c r="O640" i="1"/>
  <c r="N640" i="1"/>
  <c r="M640" i="1"/>
  <c r="L640" i="1"/>
  <c r="L641" i="1" s="1"/>
  <c r="AY639" i="1"/>
  <c r="AZ639" i="1" s="1"/>
  <c r="AT639" i="1"/>
  <c r="AP639" i="1"/>
  <c r="AO639" i="1"/>
  <c r="AU639" i="1" s="1"/>
  <c r="AV639" i="1" s="1"/>
  <c r="AW639" i="1" s="1"/>
  <c r="AN639" i="1"/>
  <c r="AQ639" i="1" s="1"/>
  <c r="AR639" i="1" s="1"/>
  <c r="AS639" i="1" s="1"/>
  <c r="AL639" i="1"/>
  <c r="AG639" i="1"/>
  <c r="Y639" i="1"/>
  <c r="T639" i="1"/>
  <c r="H639" i="1"/>
  <c r="AY638" i="1"/>
  <c r="AZ638" i="1" s="1"/>
  <c r="AU638" i="1"/>
  <c r="AV638" i="1" s="1"/>
  <c r="AW638" i="1" s="1"/>
  <c r="AT638" i="1"/>
  <c r="AP638" i="1"/>
  <c r="AO638" i="1"/>
  <c r="AN638" i="1"/>
  <c r="AQ638" i="1" s="1"/>
  <c r="AR638" i="1" s="1"/>
  <c r="AS638" i="1" s="1"/>
  <c r="AL638" i="1"/>
  <c r="AG638" i="1"/>
  <c r="Y638" i="1"/>
  <c r="T638" i="1"/>
  <c r="H638" i="1"/>
  <c r="AY637" i="1"/>
  <c r="AZ637" i="1" s="1"/>
  <c r="AT637" i="1"/>
  <c r="AP637" i="1"/>
  <c r="AO637" i="1"/>
  <c r="AU637" i="1" s="1"/>
  <c r="AV637" i="1" s="1"/>
  <c r="AW637" i="1" s="1"/>
  <c r="AN637" i="1"/>
  <c r="AQ637" i="1" s="1"/>
  <c r="AR637" i="1" s="1"/>
  <c r="AS637" i="1" s="1"/>
  <c r="AL637" i="1"/>
  <c r="AG637" i="1"/>
  <c r="Y637" i="1"/>
  <c r="T637" i="1"/>
  <c r="H637" i="1"/>
  <c r="AY636" i="1"/>
  <c r="AZ636" i="1" s="1"/>
  <c r="AT636" i="1"/>
  <c r="AP636" i="1"/>
  <c r="AO636" i="1"/>
  <c r="AU636" i="1" s="1"/>
  <c r="AV636" i="1" s="1"/>
  <c r="AW636" i="1" s="1"/>
  <c r="AN636" i="1"/>
  <c r="AQ636" i="1" s="1"/>
  <c r="AR636" i="1" s="1"/>
  <c r="AS636" i="1" s="1"/>
  <c r="AL636" i="1"/>
  <c r="AG636" i="1"/>
  <c r="Y636" i="1"/>
  <c r="T636" i="1"/>
  <c r="H636" i="1"/>
  <c r="AY635" i="1"/>
  <c r="AZ635" i="1" s="1"/>
  <c r="AT635" i="1"/>
  <c r="AP635" i="1"/>
  <c r="AO635" i="1"/>
  <c r="AU635" i="1" s="1"/>
  <c r="AN635" i="1"/>
  <c r="AQ635" i="1" s="1"/>
  <c r="AL635" i="1"/>
  <c r="AG635" i="1"/>
  <c r="Y635" i="1"/>
  <c r="T635" i="1"/>
  <c r="H635" i="1"/>
  <c r="AY634" i="1"/>
  <c r="AZ634" i="1" s="1"/>
  <c r="AT634" i="1"/>
  <c r="AQ634" i="1"/>
  <c r="AP634" i="1"/>
  <c r="AO634" i="1"/>
  <c r="AU634" i="1" s="1"/>
  <c r="AV634" i="1" s="1"/>
  <c r="AW634" i="1" s="1"/>
  <c r="AN634" i="1"/>
  <c r="AL634" i="1"/>
  <c r="AG634" i="1"/>
  <c r="Y634" i="1"/>
  <c r="T634" i="1"/>
  <c r="H634" i="1"/>
  <c r="AZ633" i="1"/>
  <c r="AY633" i="1"/>
  <c r="AT633" i="1"/>
  <c r="AP633" i="1"/>
  <c r="AO633" i="1"/>
  <c r="AU633" i="1" s="1"/>
  <c r="AN633" i="1"/>
  <c r="AQ633" i="1" s="1"/>
  <c r="AL633" i="1"/>
  <c r="AG633" i="1"/>
  <c r="Y633" i="1"/>
  <c r="T633" i="1"/>
  <c r="H633" i="1"/>
  <c r="AZ632" i="1"/>
  <c r="AY632" i="1"/>
  <c r="AT632" i="1"/>
  <c r="AQ632" i="1"/>
  <c r="AR632" i="1" s="1"/>
  <c r="AS632" i="1" s="1"/>
  <c r="AP632" i="1"/>
  <c r="AO632" i="1"/>
  <c r="AU632" i="1" s="1"/>
  <c r="AN632" i="1"/>
  <c r="AL632" i="1"/>
  <c r="AG632" i="1"/>
  <c r="Y632" i="1"/>
  <c r="T632" i="1"/>
  <c r="H632" i="1"/>
  <c r="AY631" i="1"/>
  <c r="AZ631" i="1" s="1"/>
  <c r="AT631" i="1"/>
  <c r="AP631" i="1"/>
  <c r="AO631" i="1"/>
  <c r="AU631" i="1" s="1"/>
  <c r="AV631" i="1" s="1"/>
  <c r="AW631" i="1" s="1"/>
  <c r="AN631" i="1"/>
  <c r="AQ631" i="1" s="1"/>
  <c r="AL631" i="1"/>
  <c r="AG631" i="1"/>
  <c r="Y631" i="1"/>
  <c r="T631" i="1"/>
  <c r="H631" i="1"/>
  <c r="AZ630" i="1"/>
  <c r="AY630" i="1"/>
  <c r="AU630" i="1"/>
  <c r="AT630" i="1"/>
  <c r="AQ630" i="1"/>
  <c r="AR630" i="1" s="1"/>
  <c r="AS630" i="1" s="1"/>
  <c r="AP630" i="1"/>
  <c r="AO630" i="1"/>
  <c r="AN630" i="1"/>
  <c r="AL630" i="1"/>
  <c r="AG630" i="1"/>
  <c r="Y630" i="1"/>
  <c r="T630" i="1"/>
  <c r="H630" i="1"/>
  <c r="AY629" i="1"/>
  <c r="AZ629" i="1" s="1"/>
  <c r="AU629" i="1"/>
  <c r="AT629" i="1"/>
  <c r="AP629" i="1"/>
  <c r="AO629" i="1"/>
  <c r="AN629" i="1"/>
  <c r="AQ629" i="1" s="1"/>
  <c r="AL629" i="1"/>
  <c r="AG629" i="1"/>
  <c r="Y629" i="1"/>
  <c r="T629" i="1"/>
  <c r="H629" i="1"/>
  <c r="AY628" i="1"/>
  <c r="AZ628" i="1" s="1"/>
  <c r="AT628" i="1"/>
  <c r="AP628" i="1"/>
  <c r="AO628" i="1"/>
  <c r="AU628" i="1" s="1"/>
  <c r="AV628" i="1" s="1"/>
  <c r="AW628" i="1" s="1"/>
  <c r="AN628" i="1"/>
  <c r="AQ628" i="1" s="1"/>
  <c r="AR628" i="1" s="1"/>
  <c r="AS628" i="1" s="1"/>
  <c r="AL628" i="1"/>
  <c r="AG628" i="1"/>
  <c r="Y628" i="1"/>
  <c r="T628" i="1"/>
  <c r="H628" i="1"/>
  <c r="AY627" i="1"/>
  <c r="AZ627" i="1" s="1"/>
  <c r="AV627" i="1"/>
  <c r="AW627" i="1" s="1"/>
  <c r="AT627" i="1"/>
  <c r="AP627" i="1"/>
  <c r="AO627" i="1"/>
  <c r="AU627" i="1" s="1"/>
  <c r="AN627" i="1"/>
  <c r="AQ627" i="1" s="1"/>
  <c r="AL627" i="1"/>
  <c r="AG627" i="1"/>
  <c r="Y627" i="1"/>
  <c r="T627" i="1"/>
  <c r="H627" i="1"/>
  <c r="AY626" i="1"/>
  <c r="AZ626" i="1" s="1"/>
  <c r="AT626" i="1"/>
  <c r="AP626" i="1"/>
  <c r="AO626" i="1"/>
  <c r="AN626" i="1"/>
  <c r="AQ626" i="1" s="1"/>
  <c r="AL626" i="1"/>
  <c r="AG626" i="1"/>
  <c r="Y626" i="1"/>
  <c r="T626" i="1"/>
  <c r="H626" i="1"/>
  <c r="AY625" i="1"/>
  <c r="AZ625" i="1" s="1"/>
  <c r="AT625" i="1"/>
  <c r="AP625" i="1"/>
  <c r="AO625" i="1"/>
  <c r="AU625" i="1" s="1"/>
  <c r="AV625" i="1" s="1"/>
  <c r="AW625" i="1" s="1"/>
  <c r="AN625" i="1"/>
  <c r="AQ625" i="1" s="1"/>
  <c r="AR625" i="1" s="1"/>
  <c r="AS625" i="1" s="1"/>
  <c r="AL625" i="1"/>
  <c r="AG625" i="1"/>
  <c r="Y625" i="1"/>
  <c r="T625" i="1"/>
  <c r="H625" i="1"/>
  <c r="AZ624" i="1"/>
  <c r="AY624" i="1"/>
  <c r="AT624" i="1"/>
  <c r="AP624" i="1"/>
  <c r="AO624" i="1"/>
  <c r="AU624" i="1" s="1"/>
  <c r="AV624" i="1" s="1"/>
  <c r="AW624" i="1" s="1"/>
  <c r="AN624" i="1"/>
  <c r="AQ624" i="1" s="1"/>
  <c r="AR624" i="1" s="1"/>
  <c r="AS624" i="1" s="1"/>
  <c r="AL624" i="1"/>
  <c r="AG624" i="1"/>
  <c r="Y624" i="1"/>
  <c r="T624" i="1"/>
  <c r="H624" i="1"/>
  <c r="AY623" i="1"/>
  <c r="AZ623" i="1" s="1"/>
  <c r="AT623" i="1"/>
  <c r="AP623" i="1"/>
  <c r="AO623" i="1"/>
  <c r="AU623" i="1" s="1"/>
  <c r="AN623" i="1"/>
  <c r="AQ623" i="1" s="1"/>
  <c r="AR623" i="1" s="1"/>
  <c r="AS623" i="1" s="1"/>
  <c r="AL623" i="1"/>
  <c r="AG623" i="1"/>
  <c r="Y623" i="1"/>
  <c r="T623" i="1"/>
  <c r="H623" i="1"/>
  <c r="AY622" i="1"/>
  <c r="AZ622" i="1" s="1"/>
  <c r="AT622" i="1"/>
  <c r="AQ622" i="1"/>
  <c r="AR622" i="1" s="1"/>
  <c r="AS622" i="1" s="1"/>
  <c r="AP622" i="1"/>
  <c r="AO622" i="1"/>
  <c r="AU622" i="1" s="1"/>
  <c r="AV622" i="1" s="1"/>
  <c r="AW622" i="1" s="1"/>
  <c r="AN622" i="1"/>
  <c r="AL622" i="1"/>
  <c r="AG622" i="1"/>
  <c r="Y622" i="1"/>
  <c r="T622" i="1"/>
  <c r="H622" i="1"/>
  <c r="AY621" i="1"/>
  <c r="AZ621" i="1" s="1"/>
  <c r="AU621" i="1"/>
  <c r="AT621" i="1"/>
  <c r="AV621" i="1" s="1"/>
  <c r="AW621" i="1" s="1"/>
  <c r="AP621" i="1"/>
  <c r="AO621" i="1"/>
  <c r="AN621" i="1"/>
  <c r="AQ621" i="1" s="1"/>
  <c r="AR621" i="1" s="1"/>
  <c r="AS621" i="1" s="1"/>
  <c r="AL621" i="1"/>
  <c r="AG621" i="1"/>
  <c r="Y621" i="1"/>
  <c r="T621" i="1"/>
  <c r="H621" i="1"/>
  <c r="AM617" i="1"/>
  <c r="AM641" i="1" s="1"/>
  <c r="AK617" i="1"/>
  <c r="AJ617" i="1"/>
  <c r="AJ641" i="1" s="1"/>
  <c r="AI617" i="1"/>
  <c r="AH617" i="1"/>
  <c r="AH641" i="1" s="1"/>
  <c r="AF617" i="1"/>
  <c r="AE617" i="1"/>
  <c r="AD617" i="1"/>
  <c r="AD641" i="1" s="1"/>
  <c r="AC617" i="1"/>
  <c r="AB617" i="1"/>
  <c r="AB641" i="1" s="1"/>
  <c r="AA617" i="1"/>
  <c r="Z617" i="1"/>
  <c r="X617" i="1"/>
  <c r="X641" i="1" s="1"/>
  <c r="W617" i="1"/>
  <c r="V617" i="1"/>
  <c r="V641" i="1" s="1"/>
  <c r="U617" i="1"/>
  <c r="S617" i="1"/>
  <c r="S641" i="1" s="1"/>
  <c r="R617" i="1"/>
  <c r="Q617" i="1"/>
  <c r="P617" i="1"/>
  <c r="O617" i="1"/>
  <c r="N617" i="1"/>
  <c r="M617" i="1"/>
  <c r="L617" i="1"/>
  <c r="AZ616" i="1"/>
  <c r="AY616" i="1"/>
  <c r="AU616" i="1"/>
  <c r="AV616" i="1" s="1"/>
  <c r="AW616" i="1" s="1"/>
  <c r="AT616" i="1"/>
  <c r="AP616" i="1"/>
  <c r="AO616" i="1"/>
  <c r="AN616" i="1"/>
  <c r="AQ616" i="1" s="1"/>
  <c r="AL616" i="1"/>
  <c r="AG616" i="1"/>
  <c r="Y616" i="1"/>
  <c r="T616" i="1"/>
  <c r="H616" i="1"/>
  <c r="AY615" i="1"/>
  <c r="AZ615" i="1" s="1"/>
  <c r="AU615" i="1"/>
  <c r="AV615" i="1" s="1"/>
  <c r="AW615" i="1" s="1"/>
  <c r="AT615" i="1"/>
  <c r="AP615" i="1"/>
  <c r="AR615" i="1" s="1"/>
  <c r="AS615" i="1" s="1"/>
  <c r="AO615" i="1"/>
  <c r="AN615" i="1"/>
  <c r="AQ615" i="1" s="1"/>
  <c r="AL615" i="1"/>
  <c r="AG615" i="1"/>
  <c r="Y615" i="1"/>
  <c r="T615" i="1"/>
  <c r="H615" i="1"/>
  <c r="AY614" i="1"/>
  <c r="AZ614" i="1" s="1"/>
  <c r="AT614" i="1"/>
  <c r="AP614" i="1"/>
  <c r="AO614" i="1"/>
  <c r="AU614" i="1" s="1"/>
  <c r="AV614" i="1" s="1"/>
  <c r="AW614" i="1" s="1"/>
  <c r="AN614" i="1"/>
  <c r="AQ614" i="1" s="1"/>
  <c r="AL614" i="1"/>
  <c r="AG614" i="1"/>
  <c r="Y614" i="1"/>
  <c r="T614" i="1"/>
  <c r="H614" i="1"/>
  <c r="AY613" i="1"/>
  <c r="AZ613" i="1" s="1"/>
  <c r="AT613" i="1"/>
  <c r="AP613" i="1"/>
  <c r="AO613" i="1"/>
  <c r="AU613" i="1" s="1"/>
  <c r="AV613" i="1" s="1"/>
  <c r="AW613" i="1" s="1"/>
  <c r="AN613" i="1"/>
  <c r="AQ613" i="1" s="1"/>
  <c r="AR613" i="1" s="1"/>
  <c r="AS613" i="1" s="1"/>
  <c r="AL613" i="1"/>
  <c r="AG613" i="1"/>
  <c r="Y613" i="1"/>
  <c r="T613" i="1"/>
  <c r="H613" i="1"/>
  <c r="AY612" i="1"/>
  <c r="AZ612" i="1" s="1"/>
  <c r="AT612" i="1"/>
  <c r="AP612" i="1"/>
  <c r="AO612" i="1"/>
  <c r="AU612" i="1" s="1"/>
  <c r="AV612" i="1" s="1"/>
  <c r="AW612" i="1" s="1"/>
  <c r="AN612" i="1"/>
  <c r="AQ612" i="1" s="1"/>
  <c r="AR612" i="1" s="1"/>
  <c r="AS612" i="1" s="1"/>
  <c r="AL612" i="1"/>
  <c r="AG612" i="1"/>
  <c r="Y612" i="1"/>
  <c r="T612" i="1"/>
  <c r="H612" i="1"/>
  <c r="AY611" i="1"/>
  <c r="AZ611" i="1" s="1"/>
  <c r="AT611" i="1"/>
  <c r="AP611" i="1"/>
  <c r="AO611" i="1"/>
  <c r="AU611" i="1" s="1"/>
  <c r="AV611" i="1" s="1"/>
  <c r="AW611" i="1" s="1"/>
  <c r="AN611" i="1"/>
  <c r="AQ611" i="1" s="1"/>
  <c r="AR611" i="1" s="1"/>
  <c r="AS611" i="1" s="1"/>
  <c r="AL611" i="1"/>
  <c r="AG611" i="1"/>
  <c r="Y611" i="1"/>
  <c r="T611" i="1"/>
  <c r="H611" i="1"/>
  <c r="AY610" i="1"/>
  <c r="AZ610" i="1" s="1"/>
  <c r="AT610" i="1"/>
  <c r="AP610" i="1"/>
  <c r="AO610" i="1"/>
  <c r="AU610" i="1" s="1"/>
  <c r="AN610" i="1"/>
  <c r="AQ610" i="1" s="1"/>
  <c r="AR610" i="1" s="1"/>
  <c r="AS610" i="1" s="1"/>
  <c r="AL610" i="1"/>
  <c r="AG610" i="1"/>
  <c r="Y610" i="1"/>
  <c r="T610" i="1"/>
  <c r="H610" i="1"/>
  <c r="AY609" i="1"/>
  <c r="AZ609" i="1" s="1"/>
  <c r="AT609" i="1"/>
  <c r="AP609" i="1"/>
  <c r="AO609" i="1"/>
  <c r="AU609" i="1" s="1"/>
  <c r="AV609" i="1" s="1"/>
  <c r="AW609" i="1" s="1"/>
  <c r="AN609" i="1"/>
  <c r="AQ609" i="1" s="1"/>
  <c r="AL609" i="1"/>
  <c r="AG609" i="1"/>
  <c r="Y609" i="1"/>
  <c r="T609" i="1"/>
  <c r="H609" i="1"/>
  <c r="AY608" i="1"/>
  <c r="AZ608" i="1" s="1"/>
  <c r="AT608" i="1"/>
  <c r="AQ608" i="1"/>
  <c r="AR608" i="1" s="1"/>
  <c r="AS608" i="1" s="1"/>
  <c r="AP608" i="1"/>
  <c r="AO608" i="1"/>
  <c r="AU608" i="1" s="1"/>
  <c r="AV608" i="1" s="1"/>
  <c r="AW608" i="1" s="1"/>
  <c r="AN608" i="1"/>
  <c r="AL608" i="1"/>
  <c r="AG608" i="1"/>
  <c r="Y608" i="1"/>
  <c r="T608" i="1"/>
  <c r="H608" i="1"/>
  <c r="AY607" i="1"/>
  <c r="AZ607" i="1" s="1"/>
  <c r="AU607" i="1"/>
  <c r="AT607" i="1"/>
  <c r="AP607" i="1"/>
  <c r="AO607" i="1"/>
  <c r="AN607" i="1"/>
  <c r="AQ607" i="1" s="1"/>
  <c r="AL607" i="1"/>
  <c r="AG607" i="1"/>
  <c r="Y607" i="1"/>
  <c r="T607" i="1"/>
  <c r="H607" i="1"/>
  <c r="AY606" i="1"/>
  <c r="AZ606" i="1" s="1"/>
  <c r="AT606" i="1"/>
  <c r="AP606" i="1"/>
  <c r="AO606" i="1"/>
  <c r="AU606" i="1" s="1"/>
  <c r="AN606" i="1"/>
  <c r="AQ606" i="1" s="1"/>
  <c r="AR606" i="1" s="1"/>
  <c r="AS606" i="1" s="1"/>
  <c r="AL606" i="1"/>
  <c r="AG606" i="1"/>
  <c r="Y606" i="1"/>
  <c r="T606" i="1"/>
  <c r="H606" i="1"/>
  <c r="AY605" i="1"/>
  <c r="AZ605" i="1" s="1"/>
  <c r="AV605" i="1"/>
  <c r="AW605" i="1" s="1"/>
  <c r="AT605" i="1"/>
  <c r="AP605" i="1"/>
  <c r="AO605" i="1"/>
  <c r="AU605" i="1" s="1"/>
  <c r="AN605" i="1"/>
  <c r="AQ605" i="1" s="1"/>
  <c r="AR605" i="1" s="1"/>
  <c r="AS605" i="1" s="1"/>
  <c r="AL605" i="1"/>
  <c r="AG605" i="1"/>
  <c r="Y605" i="1"/>
  <c r="T605" i="1"/>
  <c r="H605" i="1"/>
  <c r="AZ604" i="1"/>
  <c r="AY604" i="1"/>
  <c r="AT604" i="1"/>
  <c r="AP604" i="1"/>
  <c r="AO604" i="1"/>
  <c r="AU604" i="1" s="1"/>
  <c r="AN604" i="1"/>
  <c r="AQ604" i="1" s="1"/>
  <c r="AR604" i="1" s="1"/>
  <c r="AS604" i="1" s="1"/>
  <c r="AL604" i="1"/>
  <c r="AG604" i="1"/>
  <c r="Y604" i="1"/>
  <c r="T604" i="1"/>
  <c r="H604" i="1"/>
  <c r="AY603" i="1"/>
  <c r="AZ603" i="1" s="1"/>
  <c r="AT603" i="1"/>
  <c r="AP603" i="1"/>
  <c r="AO603" i="1"/>
  <c r="AU603" i="1" s="1"/>
  <c r="AV603" i="1" s="1"/>
  <c r="AW603" i="1" s="1"/>
  <c r="AN603" i="1"/>
  <c r="AQ603" i="1" s="1"/>
  <c r="AL603" i="1"/>
  <c r="AG603" i="1"/>
  <c r="Y603" i="1"/>
  <c r="T603" i="1"/>
  <c r="H603" i="1"/>
  <c r="AY602" i="1"/>
  <c r="AZ602" i="1" s="1"/>
  <c r="AT602" i="1"/>
  <c r="AP602" i="1"/>
  <c r="AO602" i="1"/>
  <c r="AU602" i="1" s="1"/>
  <c r="AV602" i="1" s="1"/>
  <c r="AW602" i="1" s="1"/>
  <c r="AN602" i="1"/>
  <c r="AQ602" i="1" s="1"/>
  <c r="AR602" i="1" s="1"/>
  <c r="AS602" i="1" s="1"/>
  <c r="AL602" i="1"/>
  <c r="AG602" i="1"/>
  <c r="Y602" i="1"/>
  <c r="T602" i="1"/>
  <c r="H602" i="1"/>
  <c r="AY601" i="1"/>
  <c r="AZ601" i="1" s="1"/>
  <c r="AV601" i="1"/>
  <c r="AW601" i="1" s="1"/>
  <c r="AT601" i="1"/>
  <c r="AP601" i="1"/>
  <c r="AO601" i="1"/>
  <c r="AU601" i="1" s="1"/>
  <c r="AN601" i="1"/>
  <c r="AQ601" i="1" s="1"/>
  <c r="AR601" i="1" s="1"/>
  <c r="AS601" i="1" s="1"/>
  <c r="AL601" i="1"/>
  <c r="AG601" i="1"/>
  <c r="Y601" i="1"/>
  <c r="T601" i="1"/>
  <c r="H601" i="1"/>
  <c r="AZ600" i="1"/>
  <c r="AY600" i="1"/>
  <c r="AT600" i="1"/>
  <c r="AP600" i="1"/>
  <c r="AO600" i="1"/>
  <c r="AU600" i="1" s="1"/>
  <c r="AN600" i="1"/>
  <c r="AQ600" i="1" s="1"/>
  <c r="AL600" i="1"/>
  <c r="AG600" i="1"/>
  <c r="Y600" i="1"/>
  <c r="T600" i="1"/>
  <c r="H600" i="1"/>
  <c r="AY599" i="1"/>
  <c r="AZ599" i="1" s="1"/>
  <c r="AT599" i="1"/>
  <c r="AP599" i="1"/>
  <c r="AO599" i="1"/>
  <c r="AU599" i="1" s="1"/>
  <c r="AV599" i="1" s="1"/>
  <c r="AW599" i="1" s="1"/>
  <c r="AN599" i="1"/>
  <c r="AQ599" i="1" s="1"/>
  <c r="AR599" i="1" s="1"/>
  <c r="AS599" i="1" s="1"/>
  <c r="AL599" i="1"/>
  <c r="AG599" i="1"/>
  <c r="Y599" i="1"/>
  <c r="T599" i="1"/>
  <c r="H599" i="1"/>
  <c r="AY598" i="1"/>
  <c r="AZ598" i="1" s="1"/>
  <c r="AT598" i="1"/>
  <c r="AP598" i="1"/>
  <c r="AO598" i="1"/>
  <c r="AU598" i="1" s="1"/>
  <c r="AV598" i="1" s="1"/>
  <c r="AW598" i="1" s="1"/>
  <c r="AN598" i="1"/>
  <c r="AQ598" i="1" s="1"/>
  <c r="AR598" i="1" s="1"/>
  <c r="AS598" i="1" s="1"/>
  <c r="AL598" i="1"/>
  <c r="AG598" i="1"/>
  <c r="Y598" i="1"/>
  <c r="T598" i="1"/>
  <c r="H598" i="1"/>
  <c r="AY597" i="1"/>
  <c r="AZ597" i="1" s="1"/>
  <c r="AT597" i="1"/>
  <c r="AP597" i="1"/>
  <c r="AO597" i="1"/>
  <c r="AU597" i="1" s="1"/>
  <c r="AV597" i="1" s="1"/>
  <c r="AW597" i="1" s="1"/>
  <c r="AN597" i="1"/>
  <c r="AQ597" i="1" s="1"/>
  <c r="AR597" i="1" s="1"/>
  <c r="AS597" i="1" s="1"/>
  <c r="AL597" i="1"/>
  <c r="AG597" i="1"/>
  <c r="Y597" i="1"/>
  <c r="T597" i="1"/>
  <c r="H597" i="1"/>
  <c r="AY596" i="1"/>
  <c r="AZ596" i="1" s="1"/>
  <c r="AW596" i="1"/>
  <c r="AU596" i="1"/>
  <c r="AV596" i="1" s="1"/>
  <c r="AT596" i="1"/>
  <c r="AQ596" i="1"/>
  <c r="AR596" i="1" s="1"/>
  <c r="AS596" i="1" s="1"/>
  <c r="AP596" i="1"/>
  <c r="AO596" i="1"/>
  <c r="AN596" i="1"/>
  <c r="AL596" i="1"/>
  <c r="AG596" i="1"/>
  <c r="Y596" i="1"/>
  <c r="T596" i="1"/>
  <c r="H596" i="1"/>
  <c r="AZ595" i="1"/>
  <c r="AY595" i="1"/>
  <c r="AU595" i="1"/>
  <c r="AT595" i="1"/>
  <c r="AV595" i="1" s="1"/>
  <c r="AW595" i="1" s="1"/>
  <c r="AP595" i="1"/>
  <c r="AO595" i="1"/>
  <c r="AN595" i="1"/>
  <c r="AQ595" i="1" s="1"/>
  <c r="AR595" i="1" s="1"/>
  <c r="AS595" i="1" s="1"/>
  <c r="AL595" i="1"/>
  <c r="AG595" i="1"/>
  <c r="Y595" i="1"/>
  <c r="T595" i="1"/>
  <c r="H595" i="1"/>
  <c r="AY594" i="1"/>
  <c r="AZ594" i="1" s="1"/>
  <c r="AT594" i="1"/>
  <c r="AP594" i="1"/>
  <c r="AO594" i="1"/>
  <c r="AU594" i="1" s="1"/>
  <c r="AN594" i="1"/>
  <c r="AQ594" i="1" s="1"/>
  <c r="AR594" i="1" s="1"/>
  <c r="AS594" i="1" s="1"/>
  <c r="AL594" i="1"/>
  <c r="AG594" i="1"/>
  <c r="Y594" i="1"/>
  <c r="T594" i="1"/>
  <c r="H594" i="1"/>
  <c r="AY593" i="1"/>
  <c r="AZ593" i="1" s="1"/>
  <c r="AT593" i="1"/>
  <c r="AV593" i="1" s="1"/>
  <c r="AW593" i="1" s="1"/>
  <c r="AR593" i="1"/>
  <c r="AS593" i="1" s="1"/>
  <c r="AP593" i="1"/>
  <c r="AO593" i="1"/>
  <c r="AU593" i="1" s="1"/>
  <c r="AN593" i="1"/>
  <c r="AQ593" i="1" s="1"/>
  <c r="AL593" i="1"/>
  <c r="AG593" i="1"/>
  <c r="Y593" i="1"/>
  <c r="T593" i="1"/>
  <c r="H593" i="1"/>
  <c r="AZ592" i="1"/>
  <c r="AY592" i="1"/>
  <c r="AU592" i="1"/>
  <c r="AV592" i="1" s="1"/>
  <c r="AW592" i="1" s="1"/>
  <c r="AT592" i="1"/>
  <c r="AP592" i="1"/>
  <c r="AO592" i="1"/>
  <c r="AN592" i="1"/>
  <c r="AQ592" i="1" s="1"/>
  <c r="AL592" i="1"/>
  <c r="AG592" i="1"/>
  <c r="Y592" i="1"/>
  <c r="T592" i="1"/>
  <c r="H592" i="1"/>
  <c r="AY591" i="1"/>
  <c r="AZ591" i="1" s="1"/>
  <c r="AT591" i="1"/>
  <c r="AP591" i="1"/>
  <c r="AO591" i="1"/>
  <c r="AU591" i="1" s="1"/>
  <c r="AN591" i="1"/>
  <c r="AQ591" i="1" s="1"/>
  <c r="AL591" i="1"/>
  <c r="AG591" i="1"/>
  <c r="Y591" i="1"/>
  <c r="T591" i="1"/>
  <c r="H591" i="1"/>
  <c r="AK580" i="1"/>
  <c r="W580" i="1"/>
  <c r="AM579" i="1"/>
  <c r="AK579" i="1"/>
  <c r="AJ579" i="1"/>
  <c r="AI579" i="1"/>
  <c r="AH579" i="1"/>
  <c r="AH580" i="1" s="1"/>
  <c r="AF579" i="1"/>
  <c r="AE579" i="1"/>
  <c r="AD579" i="1"/>
  <c r="AC579" i="1"/>
  <c r="AC580" i="1" s="1"/>
  <c r="AB579" i="1"/>
  <c r="AA579" i="1"/>
  <c r="Z579" i="1"/>
  <c r="X579" i="1"/>
  <c r="W579" i="1"/>
  <c r="V579" i="1"/>
  <c r="U579" i="1"/>
  <c r="S579" i="1"/>
  <c r="S580" i="1" s="1"/>
  <c r="R579" i="1"/>
  <c r="Q579" i="1"/>
  <c r="P579" i="1"/>
  <c r="O579" i="1"/>
  <c r="N579" i="1"/>
  <c r="M579" i="1"/>
  <c r="L579" i="1"/>
  <c r="AZ578" i="1"/>
  <c r="AY578" i="1"/>
  <c r="AU578" i="1"/>
  <c r="AV578" i="1" s="1"/>
  <c r="AW578" i="1" s="1"/>
  <c r="AT578" i="1"/>
  <c r="AQ578" i="1"/>
  <c r="AP578" i="1"/>
  <c r="AO578" i="1"/>
  <c r="AN578" i="1"/>
  <c r="AL578" i="1"/>
  <c r="AG578" i="1"/>
  <c r="Y578" i="1"/>
  <c r="T578" i="1"/>
  <c r="H578" i="1"/>
  <c r="AY577" i="1"/>
  <c r="AZ577" i="1" s="1"/>
  <c r="AT577" i="1"/>
  <c r="AP577" i="1"/>
  <c r="AO577" i="1"/>
  <c r="AU577" i="1" s="1"/>
  <c r="AN577" i="1"/>
  <c r="AQ577" i="1" s="1"/>
  <c r="AR577" i="1" s="1"/>
  <c r="AS577" i="1" s="1"/>
  <c r="AL577" i="1"/>
  <c r="AG577" i="1"/>
  <c r="Y577" i="1"/>
  <c r="T577" i="1"/>
  <c r="H577" i="1"/>
  <c r="AY576" i="1"/>
  <c r="AZ576" i="1" s="1"/>
  <c r="AU576" i="1"/>
  <c r="AT576" i="1"/>
  <c r="AP576" i="1"/>
  <c r="AO576" i="1"/>
  <c r="AN576" i="1"/>
  <c r="AQ576" i="1" s="1"/>
  <c r="AR576" i="1" s="1"/>
  <c r="AS576" i="1" s="1"/>
  <c r="AL576" i="1"/>
  <c r="AG576" i="1"/>
  <c r="Y576" i="1"/>
  <c r="T576" i="1"/>
  <c r="H576" i="1"/>
  <c r="AY575" i="1"/>
  <c r="AZ575" i="1" s="1"/>
  <c r="AU575" i="1"/>
  <c r="AV575" i="1" s="1"/>
  <c r="AW575" i="1" s="1"/>
  <c r="AT575" i="1"/>
  <c r="AQ575" i="1"/>
  <c r="AP575" i="1"/>
  <c r="AO575" i="1"/>
  <c r="AN575" i="1"/>
  <c r="AL575" i="1"/>
  <c r="AG575" i="1"/>
  <c r="Y575" i="1"/>
  <c r="T575" i="1"/>
  <c r="H575" i="1"/>
  <c r="AY574" i="1"/>
  <c r="AZ574" i="1" s="1"/>
  <c r="AT574" i="1"/>
  <c r="AP574" i="1"/>
  <c r="AO574" i="1"/>
  <c r="AU574" i="1" s="1"/>
  <c r="AV574" i="1" s="1"/>
  <c r="AW574" i="1" s="1"/>
  <c r="AN574" i="1"/>
  <c r="AQ574" i="1" s="1"/>
  <c r="AL574" i="1"/>
  <c r="AG574" i="1"/>
  <c r="Y574" i="1"/>
  <c r="T574" i="1"/>
  <c r="H574" i="1"/>
  <c r="AY573" i="1"/>
  <c r="AZ573" i="1" s="1"/>
  <c r="AT573" i="1"/>
  <c r="AP573" i="1"/>
  <c r="AO573" i="1"/>
  <c r="AU573" i="1" s="1"/>
  <c r="AV573" i="1" s="1"/>
  <c r="AW573" i="1" s="1"/>
  <c r="AN573" i="1"/>
  <c r="AQ573" i="1" s="1"/>
  <c r="AL573" i="1"/>
  <c r="AG573" i="1"/>
  <c r="Y573" i="1"/>
  <c r="T573" i="1"/>
  <c r="H573" i="1"/>
  <c r="AY572" i="1"/>
  <c r="AZ572" i="1" s="1"/>
  <c r="AU572" i="1"/>
  <c r="AT572" i="1"/>
  <c r="AQ572" i="1"/>
  <c r="AP572" i="1"/>
  <c r="AO572" i="1"/>
  <c r="AN572" i="1"/>
  <c r="AL572" i="1"/>
  <c r="AG572" i="1"/>
  <c r="Y572" i="1"/>
  <c r="T572" i="1"/>
  <c r="H572" i="1"/>
  <c r="AY571" i="1"/>
  <c r="AZ571" i="1" s="1"/>
  <c r="AT571" i="1"/>
  <c r="AP571" i="1"/>
  <c r="AO571" i="1"/>
  <c r="AU571" i="1" s="1"/>
  <c r="AV571" i="1" s="1"/>
  <c r="AW571" i="1" s="1"/>
  <c r="AN571" i="1"/>
  <c r="AL571" i="1"/>
  <c r="AG571" i="1"/>
  <c r="Y571" i="1"/>
  <c r="T571" i="1"/>
  <c r="H571" i="1"/>
  <c r="AZ570" i="1"/>
  <c r="AY570" i="1"/>
  <c r="AT570" i="1"/>
  <c r="AP570" i="1"/>
  <c r="AO570" i="1"/>
  <c r="AU570" i="1" s="1"/>
  <c r="AV570" i="1" s="1"/>
  <c r="AW570" i="1" s="1"/>
  <c r="AN570" i="1"/>
  <c r="AQ570" i="1" s="1"/>
  <c r="AL570" i="1"/>
  <c r="AG570" i="1"/>
  <c r="Y570" i="1"/>
  <c r="T570" i="1"/>
  <c r="H570" i="1"/>
  <c r="AY569" i="1"/>
  <c r="AZ569" i="1" s="1"/>
  <c r="AT569" i="1"/>
  <c r="AP569" i="1"/>
  <c r="AO569" i="1"/>
  <c r="AU569" i="1" s="1"/>
  <c r="AV569" i="1" s="1"/>
  <c r="AW569" i="1" s="1"/>
  <c r="AN569" i="1"/>
  <c r="AQ569" i="1" s="1"/>
  <c r="AR569" i="1" s="1"/>
  <c r="AS569" i="1" s="1"/>
  <c r="AL569" i="1"/>
  <c r="AG569" i="1"/>
  <c r="Y569" i="1"/>
  <c r="T569" i="1"/>
  <c r="H569" i="1"/>
  <c r="AY568" i="1"/>
  <c r="AZ568" i="1" s="1"/>
  <c r="AU568" i="1"/>
  <c r="AV568" i="1" s="1"/>
  <c r="AW568" i="1" s="1"/>
  <c r="AT568" i="1"/>
  <c r="AP568" i="1"/>
  <c r="AO568" i="1"/>
  <c r="AN568" i="1"/>
  <c r="AQ568" i="1" s="1"/>
  <c r="AL568" i="1"/>
  <c r="AG568" i="1"/>
  <c r="Y568" i="1"/>
  <c r="T568" i="1"/>
  <c r="H568" i="1"/>
  <c r="AZ567" i="1"/>
  <c r="AY567" i="1"/>
  <c r="AU567" i="1"/>
  <c r="AT567" i="1"/>
  <c r="AQ567" i="1"/>
  <c r="AP567" i="1"/>
  <c r="AO567" i="1"/>
  <c r="AN567" i="1"/>
  <c r="AL567" i="1"/>
  <c r="AG567" i="1"/>
  <c r="Y567" i="1"/>
  <c r="T567" i="1"/>
  <c r="H567" i="1"/>
  <c r="AZ566" i="1"/>
  <c r="AY566" i="1"/>
  <c r="AT566" i="1"/>
  <c r="AQ566" i="1"/>
  <c r="AP566" i="1"/>
  <c r="AO566" i="1"/>
  <c r="AU566" i="1" s="1"/>
  <c r="AV566" i="1" s="1"/>
  <c r="AW566" i="1" s="1"/>
  <c r="AN566" i="1"/>
  <c r="AL566" i="1"/>
  <c r="AG566" i="1"/>
  <c r="Y566" i="1"/>
  <c r="T566" i="1"/>
  <c r="H566" i="1"/>
  <c r="AY565" i="1"/>
  <c r="AZ565" i="1" s="1"/>
  <c r="AT565" i="1"/>
  <c r="AV565" i="1" s="1"/>
  <c r="AW565" i="1" s="1"/>
  <c r="AP565" i="1"/>
  <c r="AO565" i="1"/>
  <c r="AU565" i="1" s="1"/>
  <c r="AN565" i="1"/>
  <c r="AQ565" i="1" s="1"/>
  <c r="AR565" i="1" s="1"/>
  <c r="AS565" i="1" s="1"/>
  <c r="AL565" i="1"/>
  <c r="AG565" i="1"/>
  <c r="Y565" i="1"/>
  <c r="T565" i="1"/>
  <c r="H565" i="1"/>
  <c r="AY564" i="1"/>
  <c r="AZ564" i="1" s="1"/>
  <c r="AT564" i="1"/>
  <c r="AQ564" i="1"/>
  <c r="AR564" i="1" s="1"/>
  <c r="AS564" i="1" s="1"/>
  <c r="AP564" i="1"/>
  <c r="AO564" i="1"/>
  <c r="AU564" i="1" s="1"/>
  <c r="AN564" i="1"/>
  <c r="AL564" i="1"/>
  <c r="AG564" i="1"/>
  <c r="Y564" i="1"/>
  <c r="T564" i="1"/>
  <c r="H564" i="1"/>
  <c r="AZ563" i="1"/>
  <c r="AY563" i="1"/>
  <c r="AU563" i="1"/>
  <c r="AV563" i="1" s="1"/>
  <c r="AW563" i="1" s="1"/>
  <c r="AT563" i="1"/>
  <c r="AP563" i="1"/>
  <c r="AO563" i="1"/>
  <c r="AN563" i="1"/>
  <c r="AQ563" i="1" s="1"/>
  <c r="AL563" i="1"/>
  <c r="AG563" i="1"/>
  <c r="Y563" i="1"/>
  <c r="T563" i="1"/>
  <c r="H563" i="1"/>
  <c r="AY562" i="1"/>
  <c r="AZ562" i="1" s="1"/>
  <c r="AU562" i="1"/>
  <c r="AV562" i="1" s="1"/>
  <c r="AW562" i="1" s="1"/>
  <c r="AT562" i="1"/>
  <c r="AP562" i="1"/>
  <c r="AO562" i="1"/>
  <c r="AN562" i="1"/>
  <c r="AQ562" i="1" s="1"/>
  <c r="AR562" i="1" s="1"/>
  <c r="AS562" i="1" s="1"/>
  <c r="AL562" i="1"/>
  <c r="AG562" i="1"/>
  <c r="Y562" i="1"/>
  <c r="T562" i="1"/>
  <c r="H562" i="1"/>
  <c r="AY561" i="1"/>
  <c r="AZ561" i="1" s="1"/>
  <c r="AT561" i="1"/>
  <c r="AV561" i="1" s="1"/>
  <c r="AW561" i="1" s="1"/>
  <c r="AP561" i="1"/>
  <c r="AO561" i="1"/>
  <c r="AU561" i="1" s="1"/>
  <c r="AN561" i="1"/>
  <c r="AQ561" i="1" s="1"/>
  <c r="AL561" i="1"/>
  <c r="AG561" i="1"/>
  <c r="Y561" i="1"/>
  <c r="T561" i="1"/>
  <c r="H561" i="1"/>
  <c r="AY560" i="1"/>
  <c r="AZ560" i="1" s="1"/>
  <c r="AT560" i="1"/>
  <c r="AQ560" i="1"/>
  <c r="AP560" i="1"/>
  <c r="AO560" i="1"/>
  <c r="AU560" i="1" s="1"/>
  <c r="AV560" i="1" s="1"/>
  <c r="AW560" i="1" s="1"/>
  <c r="AN560" i="1"/>
  <c r="AL560" i="1"/>
  <c r="AG560" i="1"/>
  <c r="Y560" i="1"/>
  <c r="T560" i="1"/>
  <c r="H560" i="1"/>
  <c r="AY559" i="1"/>
  <c r="AZ559" i="1" s="1"/>
  <c r="AU559" i="1"/>
  <c r="AT559" i="1"/>
  <c r="AV559" i="1" s="1"/>
  <c r="AW559" i="1" s="1"/>
  <c r="AQ559" i="1"/>
  <c r="AR559" i="1" s="1"/>
  <c r="AS559" i="1" s="1"/>
  <c r="AP559" i="1"/>
  <c r="AO559" i="1"/>
  <c r="AN559" i="1"/>
  <c r="AL559" i="1"/>
  <c r="AG559" i="1"/>
  <c r="Y559" i="1"/>
  <c r="T559" i="1"/>
  <c r="H559" i="1"/>
  <c r="AZ558" i="1"/>
  <c r="AY558" i="1"/>
  <c r="AV558" i="1"/>
  <c r="AW558" i="1" s="1"/>
  <c r="AU558" i="1"/>
  <c r="AT558" i="1"/>
  <c r="AP558" i="1"/>
  <c r="AO558" i="1"/>
  <c r="AN558" i="1"/>
  <c r="AQ558" i="1" s="1"/>
  <c r="AR558" i="1" s="1"/>
  <c r="AS558" i="1" s="1"/>
  <c r="AL558" i="1"/>
  <c r="AG558" i="1"/>
  <c r="Y558" i="1"/>
  <c r="T558" i="1"/>
  <c r="H558" i="1"/>
  <c r="AY557" i="1"/>
  <c r="AZ557" i="1" s="1"/>
  <c r="AV557" i="1"/>
  <c r="AW557" i="1" s="1"/>
  <c r="AT557" i="1"/>
  <c r="AP557" i="1"/>
  <c r="AO557" i="1"/>
  <c r="AU557" i="1" s="1"/>
  <c r="AN557" i="1"/>
  <c r="AQ557" i="1" s="1"/>
  <c r="AL557" i="1"/>
  <c r="AG557" i="1"/>
  <c r="Y557" i="1"/>
  <c r="T557" i="1"/>
  <c r="H557" i="1"/>
  <c r="AZ556" i="1"/>
  <c r="AY556" i="1"/>
  <c r="AT556" i="1"/>
  <c r="AQ556" i="1"/>
  <c r="AR556" i="1" s="1"/>
  <c r="AS556" i="1" s="1"/>
  <c r="AP556" i="1"/>
  <c r="AO556" i="1"/>
  <c r="AU556" i="1" s="1"/>
  <c r="AN556" i="1"/>
  <c r="AL556" i="1"/>
  <c r="AG556" i="1"/>
  <c r="Y556" i="1"/>
  <c r="T556" i="1"/>
  <c r="H556" i="1"/>
  <c r="AY555" i="1"/>
  <c r="AZ555" i="1" s="1"/>
  <c r="AT555" i="1"/>
  <c r="AP555" i="1"/>
  <c r="AO555" i="1"/>
  <c r="AU555" i="1" s="1"/>
  <c r="AV555" i="1" s="1"/>
  <c r="AW555" i="1" s="1"/>
  <c r="AN555" i="1"/>
  <c r="AQ555" i="1" s="1"/>
  <c r="AL555" i="1"/>
  <c r="AG555" i="1"/>
  <c r="Y555" i="1"/>
  <c r="T555" i="1"/>
  <c r="H555" i="1"/>
  <c r="AY554" i="1"/>
  <c r="AZ554" i="1" s="1"/>
  <c r="AT554" i="1"/>
  <c r="AP554" i="1"/>
  <c r="AO554" i="1"/>
  <c r="AU554" i="1" s="1"/>
  <c r="AV554" i="1" s="1"/>
  <c r="AW554" i="1" s="1"/>
  <c r="AN554" i="1"/>
  <c r="AQ554" i="1" s="1"/>
  <c r="AL554" i="1"/>
  <c r="AG554" i="1"/>
  <c r="Y554" i="1"/>
  <c r="T554" i="1"/>
  <c r="H554" i="1"/>
  <c r="AY553" i="1"/>
  <c r="AZ553" i="1" s="1"/>
  <c r="AT553" i="1"/>
  <c r="AR553" i="1"/>
  <c r="AS553" i="1" s="1"/>
  <c r="AP553" i="1"/>
  <c r="AO553" i="1"/>
  <c r="AU553" i="1" s="1"/>
  <c r="AV553" i="1" s="1"/>
  <c r="AW553" i="1" s="1"/>
  <c r="AN553" i="1"/>
  <c r="AQ553" i="1" s="1"/>
  <c r="AL553" i="1"/>
  <c r="AG553" i="1"/>
  <c r="Y553" i="1"/>
  <c r="T553" i="1"/>
  <c r="H553" i="1"/>
  <c r="AY552" i="1"/>
  <c r="AZ552" i="1" s="1"/>
  <c r="AT552" i="1"/>
  <c r="AP552" i="1"/>
  <c r="AO552" i="1"/>
  <c r="AU552" i="1" s="1"/>
  <c r="AV552" i="1" s="1"/>
  <c r="AW552" i="1" s="1"/>
  <c r="AN552" i="1"/>
  <c r="AQ552" i="1" s="1"/>
  <c r="AL552" i="1"/>
  <c r="AG552" i="1"/>
  <c r="Y552" i="1"/>
  <c r="T552" i="1"/>
  <c r="H552" i="1"/>
  <c r="AY551" i="1"/>
  <c r="AZ551" i="1" s="1"/>
  <c r="AU551" i="1"/>
  <c r="AT551" i="1"/>
  <c r="AP551" i="1"/>
  <c r="AO551" i="1"/>
  <c r="AN551" i="1"/>
  <c r="AQ551" i="1" s="1"/>
  <c r="AL551" i="1"/>
  <c r="AG551" i="1"/>
  <c r="Y551" i="1"/>
  <c r="T551" i="1"/>
  <c r="H551" i="1"/>
  <c r="AY550" i="1"/>
  <c r="AZ550" i="1" s="1"/>
  <c r="AU550" i="1"/>
  <c r="AV550" i="1" s="1"/>
  <c r="AW550" i="1" s="1"/>
  <c r="AT550" i="1"/>
  <c r="AP550" i="1"/>
  <c r="AO550" i="1"/>
  <c r="AN550" i="1"/>
  <c r="AQ550" i="1" s="1"/>
  <c r="AL550" i="1"/>
  <c r="AG550" i="1"/>
  <c r="Y550" i="1"/>
  <c r="T550" i="1"/>
  <c r="H550" i="1"/>
  <c r="AY549" i="1"/>
  <c r="AZ549" i="1" s="1"/>
  <c r="AT549" i="1"/>
  <c r="AP549" i="1"/>
  <c r="AO549" i="1"/>
  <c r="AU549" i="1" s="1"/>
  <c r="AN549" i="1"/>
  <c r="AQ549" i="1" s="1"/>
  <c r="AR549" i="1" s="1"/>
  <c r="AS549" i="1" s="1"/>
  <c r="AL549" i="1"/>
  <c r="AG549" i="1"/>
  <c r="Y549" i="1"/>
  <c r="T549" i="1"/>
  <c r="H549" i="1"/>
  <c r="AZ548" i="1"/>
  <c r="AY548" i="1"/>
  <c r="AT548" i="1"/>
  <c r="AQ548" i="1"/>
  <c r="AR548" i="1" s="1"/>
  <c r="AS548" i="1" s="1"/>
  <c r="AP548" i="1"/>
  <c r="AO548" i="1"/>
  <c r="AU548" i="1" s="1"/>
  <c r="AN548" i="1"/>
  <c r="AL548" i="1"/>
  <c r="AG548" i="1"/>
  <c r="Y548" i="1"/>
  <c r="T548" i="1"/>
  <c r="H548" i="1"/>
  <c r="AY547" i="1"/>
  <c r="AZ547" i="1" s="1"/>
  <c r="AT547" i="1"/>
  <c r="AQ547" i="1"/>
  <c r="AR547" i="1" s="1"/>
  <c r="AS547" i="1" s="1"/>
  <c r="AP547" i="1"/>
  <c r="AO547" i="1"/>
  <c r="AU547" i="1" s="1"/>
  <c r="AV547" i="1" s="1"/>
  <c r="AW547" i="1" s="1"/>
  <c r="AN547" i="1"/>
  <c r="AL547" i="1"/>
  <c r="AG547" i="1"/>
  <c r="Y547" i="1"/>
  <c r="T547" i="1"/>
  <c r="H547" i="1"/>
  <c r="AY546" i="1"/>
  <c r="AZ546" i="1" s="1"/>
  <c r="AT546" i="1"/>
  <c r="AP546" i="1"/>
  <c r="AO546" i="1"/>
  <c r="AU546" i="1" s="1"/>
  <c r="AV546" i="1" s="1"/>
  <c r="AW546" i="1" s="1"/>
  <c r="AN546" i="1"/>
  <c r="AQ546" i="1" s="1"/>
  <c r="AR546" i="1" s="1"/>
  <c r="AS546" i="1" s="1"/>
  <c r="AL546" i="1"/>
  <c r="AG546" i="1"/>
  <c r="Y546" i="1"/>
  <c r="T546" i="1"/>
  <c r="H546" i="1"/>
  <c r="AY545" i="1"/>
  <c r="AZ545" i="1" s="1"/>
  <c r="AT545" i="1"/>
  <c r="AR545" i="1"/>
  <c r="AP545" i="1"/>
  <c r="AO545" i="1"/>
  <c r="AU545" i="1" s="1"/>
  <c r="AV545" i="1" s="1"/>
  <c r="AN545" i="1"/>
  <c r="AQ545" i="1" s="1"/>
  <c r="AL545" i="1"/>
  <c r="AG545" i="1"/>
  <c r="Y545" i="1"/>
  <c r="T545" i="1"/>
  <c r="H545" i="1"/>
  <c r="AM541" i="1"/>
  <c r="AK541" i="1"/>
  <c r="AJ541" i="1"/>
  <c r="AI541" i="1"/>
  <c r="AI580" i="1" s="1"/>
  <c r="AH541" i="1"/>
  <c r="AF541" i="1"/>
  <c r="AF580" i="1" s="1"/>
  <c r="AE541" i="1"/>
  <c r="AE580" i="1" s="1"/>
  <c r="AD541" i="1"/>
  <c r="AD580" i="1" s="1"/>
  <c r="AC541" i="1"/>
  <c r="AB541" i="1"/>
  <c r="AB580" i="1" s="1"/>
  <c r="AA541" i="1"/>
  <c r="AA580" i="1" s="1"/>
  <c r="Z541" i="1"/>
  <c r="X541" i="1"/>
  <c r="W541" i="1"/>
  <c r="V541" i="1"/>
  <c r="U541" i="1"/>
  <c r="U580" i="1" s="1"/>
  <c r="S541" i="1"/>
  <c r="R541" i="1"/>
  <c r="R580" i="1" s="1"/>
  <c r="Q541" i="1"/>
  <c r="P541" i="1"/>
  <c r="P580" i="1" s="1"/>
  <c r="O541" i="1"/>
  <c r="N541" i="1"/>
  <c r="N580" i="1" s="1"/>
  <c r="M541" i="1"/>
  <c r="L541" i="1"/>
  <c r="AY540" i="1"/>
  <c r="AZ540" i="1" s="1"/>
  <c r="AT540" i="1"/>
  <c r="AP540" i="1"/>
  <c r="AO540" i="1"/>
  <c r="AU540" i="1" s="1"/>
  <c r="AV540" i="1" s="1"/>
  <c r="AW540" i="1" s="1"/>
  <c r="AN540" i="1"/>
  <c r="AQ540" i="1" s="1"/>
  <c r="AR540" i="1" s="1"/>
  <c r="AS540" i="1" s="1"/>
  <c r="AL540" i="1"/>
  <c r="AG540" i="1"/>
  <c r="Y540" i="1"/>
  <c r="T540" i="1"/>
  <c r="H540" i="1"/>
  <c r="AY539" i="1"/>
  <c r="AZ539" i="1" s="1"/>
  <c r="AT539" i="1"/>
  <c r="AP539" i="1"/>
  <c r="AO539" i="1"/>
  <c r="AU539" i="1" s="1"/>
  <c r="AN539" i="1"/>
  <c r="AQ539" i="1" s="1"/>
  <c r="AR539" i="1" s="1"/>
  <c r="AS539" i="1" s="1"/>
  <c r="AL539" i="1"/>
  <c r="AG539" i="1"/>
  <c r="Y539" i="1"/>
  <c r="T539" i="1"/>
  <c r="H539" i="1"/>
  <c r="AZ538" i="1"/>
  <c r="AY538" i="1"/>
  <c r="AT538" i="1"/>
  <c r="AP538" i="1"/>
  <c r="AO538" i="1"/>
  <c r="AU538" i="1" s="1"/>
  <c r="AN538" i="1"/>
  <c r="AQ538" i="1" s="1"/>
  <c r="AR538" i="1" s="1"/>
  <c r="AS538" i="1" s="1"/>
  <c r="AL538" i="1"/>
  <c r="AG538" i="1"/>
  <c r="Y538" i="1"/>
  <c r="T538" i="1"/>
  <c r="H538" i="1"/>
  <c r="AY537" i="1"/>
  <c r="AZ537" i="1" s="1"/>
  <c r="AT537" i="1"/>
  <c r="AP537" i="1"/>
  <c r="AO537" i="1"/>
  <c r="AU537" i="1" s="1"/>
  <c r="AV537" i="1" s="1"/>
  <c r="AW537" i="1" s="1"/>
  <c r="AN537" i="1"/>
  <c r="AQ537" i="1" s="1"/>
  <c r="AL537" i="1"/>
  <c r="AG537" i="1"/>
  <c r="Y537" i="1"/>
  <c r="T537" i="1"/>
  <c r="H537" i="1"/>
  <c r="AZ536" i="1"/>
  <c r="AY536" i="1"/>
  <c r="AT536" i="1"/>
  <c r="AP536" i="1"/>
  <c r="AO536" i="1"/>
  <c r="AU536" i="1" s="1"/>
  <c r="AV536" i="1" s="1"/>
  <c r="AW536" i="1" s="1"/>
  <c r="AN536" i="1"/>
  <c r="AQ536" i="1" s="1"/>
  <c r="AR536" i="1" s="1"/>
  <c r="AS536" i="1" s="1"/>
  <c r="AL536" i="1"/>
  <c r="AG536" i="1"/>
  <c r="Y536" i="1"/>
  <c r="T536" i="1"/>
  <c r="H536" i="1"/>
  <c r="AY535" i="1"/>
  <c r="AZ535" i="1" s="1"/>
  <c r="AT535" i="1"/>
  <c r="AP535" i="1"/>
  <c r="AO535" i="1"/>
  <c r="AU535" i="1" s="1"/>
  <c r="AV535" i="1" s="1"/>
  <c r="AW535" i="1" s="1"/>
  <c r="AN535" i="1"/>
  <c r="AQ535" i="1" s="1"/>
  <c r="AR535" i="1" s="1"/>
  <c r="AS535" i="1" s="1"/>
  <c r="AL535" i="1"/>
  <c r="AG535" i="1"/>
  <c r="Y535" i="1"/>
  <c r="T535" i="1"/>
  <c r="H535" i="1"/>
  <c r="AY534" i="1"/>
  <c r="AZ534" i="1" s="1"/>
  <c r="AT534" i="1"/>
  <c r="AQ534" i="1"/>
  <c r="AP534" i="1"/>
  <c r="AO534" i="1"/>
  <c r="AU534" i="1" s="1"/>
  <c r="AN534" i="1"/>
  <c r="AL534" i="1"/>
  <c r="AG534" i="1"/>
  <c r="Y534" i="1"/>
  <c r="T534" i="1"/>
  <c r="H534" i="1"/>
  <c r="AY533" i="1"/>
  <c r="AZ533" i="1" s="1"/>
  <c r="AT533" i="1"/>
  <c r="AP533" i="1"/>
  <c r="AO533" i="1"/>
  <c r="AU533" i="1" s="1"/>
  <c r="AV533" i="1" s="1"/>
  <c r="AW533" i="1" s="1"/>
  <c r="AN533" i="1"/>
  <c r="AQ533" i="1" s="1"/>
  <c r="AR533" i="1" s="1"/>
  <c r="AS533" i="1" s="1"/>
  <c r="AL533" i="1"/>
  <c r="AG533" i="1"/>
  <c r="Y533" i="1"/>
  <c r="T533" i="1"/>
  <c r="H533" i="1"/>
  <c r="AZ532" i="1"/>
  <c r="AY532" i="1"/>
  <c r="AT532" i="1"/>
  <c r="AP532" i="1"/>
  <c r="AO532" i="1"/>
  <c r="AU532" i="1" s="1"/>
  <c r="AV532" i="1" s="1"/>
  <c r="AW532" i="1" s="1"/>
  <c r="AN532" i="1"/>
  <c r="AQ532" i="1" s="1"/>
  <c r="AL532" i="1"/>
  <c r="AG532" i="1"/>
  <c r="Y532" i="1"/>
  <c r="T532" i="1"/>
  <c r="H532" i="1"/>
  <c r="AY531" i="1"/>
  <c r="AZ531" i="1" s="1"/>
  <c r="AV531" i="1"/>
  <c r="AW531" i="1" s="1"/>
  <c r="AT531" i="1"/>
  <c r="AP531" i="1"/>
  <c r="AO531" i="1"/>
  <c r="AU531" i="1" s="1"/>
  <c r="AN531" i="1"/>
  <c r="AQ531" i="1" s="1"/>
  <c r="AL531" i="1"/>
  <c r="AG531" i="1"/>
  <c r="Y531" i="1"/>
  <c r="T531" i="1"/>
  <c r="H531" i="1"/>
  <c r="AY530" i="1"/>
  <c r="AZ530" i="1" s="1"/>
  <c r="AU530" i="1"/>
  <c r="AT530" i="1"/>
  <c r="AP530" i="1"/>
  <c r="AO530" i="1"/>
  <c r="AN530" i="1"/>
  <c r="AQ530" i="1" s="1"/>
  <c r="AR530" i="1" s="1"/>
  <c r="AS530" i="1" s="1"/>
  <c r="AL530" i="1"/>
  <c r="AG530" i="1"/>
  <c r="Y530" i="1"/>
  <c r="T530" i="1"/>
  <c r="H530" i="1"/>
  <c r="AY529" i="1"/>
  <c r="AZ529" i="1" s="1"/>
  <c r="AU529" i="1"/>
  <c r="AV529" i="1" s="1"/>
  <c r="AW529" i="1" s="1"/>
  <c r="AT529" i="1"/>
  <c r="AP529" i="1"/>
  <c r="AO529" i="1"/>
  <c r="AN529" i="1"/>
  <c r="AQ529" i="1" s="1"/>
  <c r="AR529" i="1" s="1"/>
  <c r="AS529" i="1" s="1"/>
  <c r="AL529" i="1"/>
  <c r="AG529" i="1"/>
  <c r="Y529" i="1"/>
  <c r="T529" i="1"/>
  <c r="H529" i="1"/>
  <c r="AZ528" i="1"/>
  <c r="AY528" i="1"/>
  <c r="AT528" i="1"/>
  <c r="AP528" i="1"/>
  <c r="AO528" i="1"/>
  <c r="AU528" i="1" s="1"/>
  <c r="AV528" i="1" s="1"/>
  <c r="AW528" i="1" s="1"/>
  <c r="AN528" i="1"/>
  <c r="AQ528" i="1" s="1"/>
  <c r="AL528" i="1"/>
  <c r="AG528" i="1"/>
  <c r="Y528" i="1"/>
  <c r="T528" i="1"/>
  <c r="H528" i="1"/>
  <c r="AY527" i="1"/>
  <c r="AZ527" i="1" s="1"/>
  <c r="AT527" i="1"/>
  <c r="AP527" i="1"/>
  <c r="AO527" i="1"/>
  <c r="AU527" i="1" s="1"/>
  <c r="AN527" i="1"/>
  <c r="AQ527" i="1" s="1"/>
  <c r="AR527" i="1" s="1"/>
  <c r="AS527" i="1" s="1"/>
  <c r="AL527" i="1"/>
  <c r="AG527" i="1"/>
  <c r="Y527" i="1"/>
  <c r="T527" i="1"/>
  <c r="H527" i="1"/>
  <c r="AY526" i="1"/>
  <c r="AZ526" i="1" s="1"/>
  <c r="AU526" i="1"/>
  <c r="AV526" i="1" s="1"/>
  <c r="AW526" i="1" s="1"/>
  <c r="AT526" i="1"/>
  <c r="AP526" i="1"/>
  <c r="AO526" i="1"/>
  <c r="AN526" i="1"/>
  <c r="AQ526" i="1" s="1"/>
  <c r="AL526" i="1"/>
  <c r="AG526" i="1"/>
  <c r="Y526" i="1"/>
  <c r="T526" i="1"/>
  <c r="H526" i="1"/>
  <c r="AY525" i="1"/>
  <c r="AZ525" i="1" s="1"/>
  <c r="AT525" i="1"/>
  <c r="AQ525" i="1"/>
  <c r="AP525" i="1"/>
  <c r="AO525" i="1"/>
  <c r="AU525" i="1" s="1"/>
  <c r="AN525" i="1"/>
  <c r="AL525" i="1"/>
  <c r="AG525" i="1"/>
  <c r="Y525" i="1"/>
  <c r="T525" i="1"/>
  <c r="H525" i="1"/>
  <c r="AZ524" i="1"/>
  <c r="AY524" i="1"/>
  <c r="AT524" i="1"/>
  <c r="AQ524" i="1"/>
  <c r="AP524" i="1"/>
  <c r="AO524" i="1"/>
  <c r="AU524" i="1" s="1"/>
  <c r="AV524" i="1" s="1"/>
  <c r="AW524" i="1" s="1"/>
  <c r="AN524" i="1"/>
  <c r="AL524" i="1"/>
  <c r="AG524" i="1"/>
  <c r="Y524" i="1"/>
  <c r="T524" i="1"/>
  <c r="H524" i="1"/>
  <c r="AY523" i="1"/>
  <c r="AZ523" i="1" s="1"/>
  <c r="AT523" i="1"/>
  <c r="AV523" i="1" s="1"/>
  <c r="AW523" i="1" s="1"/>
  <c r="AP523" i="1"/>
  <c r="AO523" i="1"/>
  <c r="AU523" i="1" s="1"/>
  <c r="AN523" i="1"/>
  <c r="AQ523" i="1" s="1"/>
  <c r="AR523" i="1" s="1"/>
  <c r="AS523" i="1" s="1"/>
  <c r="AL523" i="1"/>
  <c r="AG523" i="1"/>
  <c r="Y523" i="1"/>
  <c r="T523" i="1"/>
  <c r="H523" i="1"/>
  <c r="AY522" i="1"/>
  <c r="AZ522" i="1" s="1"/>
  <c r="AT522" i="1"/>
  <c r="AQ522" i="1"/>
  <c r="AR522" i="1" s="1"/>
  <c r="AS522" i="1" s="1"/>
  <c r="AP522" i="1"/>
  <c r="AO522" i="1"/>
  <c r="AU522" i="1" s="1"/>
  <c r="AN522" i="1"/>
  <c r="AL522" i="1"/>
  <c r="AG522" i="1"/>
  <c r="Y522" i="1"/>
  <c r="T522" i="1"/>
  <c r="H522" i="1"/>
  <c r="AZ521" i="1"/>
  <c r="AY521" i="1"/>
  <c r="AU521" i="1"/>
  <c r="AT521" i="1"/>
  <c r="AQ521" i="1"/>
  <c r="AP521" i="1"/>
  <c r="AO521" i="1"/>
  <c r="AN521" i="1"/>
  <c r="AL521" i="1"/>
  <c r="AG521" i="1"/>
  <c r="Y521" i="1"/>
  <c r="T521" i="1"/>
  <c r="H521" i="1"/>
  <c r="AY520" i="1"/>
  <c r="AZ520" i="1" s="1"/>
  <c r="AU520" i="1"/>
  <c r="AV520" i="1" s="1"/>
  <c r="AW520" i="1" s="1"/>
  <c r="AT520" i="1"/>
  <c r="AP520" i="1"/>
  <c r="AO520" i="1"/>
  <c r="AN520" i="1"/>
  <c r="AQ520" i="1" s="1"/>
  <c r="AR520" i="1" s="1"/>
  <c r="AS520" i="1" s="1"/>
  <c r="AL520" i="1"/>
  <c r="AG520" i="1"/>
  <c r="Y520" i="1"/>
  <c r="T520" i="1"/>
  <c r="H520" i="1"/>
  <c r="AY519" i="1"/>
  <c r="AZ519" i="1" s="1"/>
  <c r="AT519" i="1"/>
  <c r="AP519" i="1"/>
  <c r="AO519" i="1"/>
  <c r="AU519" i="1" s="1"/>
  <c r="AN519" i="1"/>
  <c r="AQ519" i="1" s="1"/>
  <c r="AL519" i="1"/>
  <c r="AG519" i="1"/>
  <c r="Y519" i="1"/>
  <c r="T519" i="1"/>
  <c r="H519" i="1"/>
  <c r="AY518" i="1"/>
  <c r="AZ518" i="1" s="1"/>
  <c r="AT518" i="1"/>
  <c r="AQ518" i="1"/>
  <c r="AP518" i="1"/>
  <c r="AO518" i="1"/>
  <c r="AU518" i="1" s="1"/>
  <c r="AV518" i="1" s="1"/>
  <c r="AW518" i="1" s="1"/>
  <c r="AN518" i="1"/>
  <c r="AL518" i="1"/>
  <c r="AG518" i="1"/>
  <c r="Y518" i="1"/>
  <c r="T518" i="1"/>
  <c r="H518" i="1"/>
  <c r="AZ517" i="1"/>
  <c r="AY517" i="1"/>
  <c r="AT517" i="1"/>
  <c r="AQ517" i="1"/>
  <c r="AR517" i="1" s="1"/>
  <c r="AS517" i="1" s="1"/>
  <c r="AP517" i="1"/>
  <c r="AO517" i="1"/>
  <c r="AU517" i="1" s="1"/>
  <c r="AN517" i="1"/>
  <c r="AL517" i="1"/>
  <c r="AG517" i="1"/>
  <c r="Y517" i="1"/>
  <c r="T517" i="1"/>
  <c r="H517" i="1"/>
  <c r="AZ516" i="1"/>
  <c r="AY516" i="1"/>
  <c r="AU516" i="1"/>
  <c r="AV516" i="1" s="1"/>
  <c r="AW516" i="1" s="1"/>
  <c r="AT516" i="1"/>
  <c r="AP516" i="1"/>
  <c r="AO516" i="1"/>
  <c r="AN516" i="1"/>
  <c r="AQ516" i="1" s="1"/>
  <c r="AR516" i="1" s="1"/>
  <c r="AS516" i="1" s="1"/>
  <c r="AL516" i="1"/>
  <c r="AG516" i="1"/>
  <c r="Y516" i="1"/>
  <c r="T516" i="1"/>
  <c r="H516" i="1"/>
  <c r="AY515" i="1"/>
  <c r="AZ515" i="1" s="1"/>
  <c r="AT515" i="1"/>
  <c r="AV515" i="1" s="1"/>
  <c r="AW515" i="1" s="1"/>
  <c r="AP515" i="1"/>
  <c r="AO515" i="1"/>
  <c r="AU515" i="1" s="1"/>
  <c r="AN515" i="1"/>
  <c r="AQ515" i="1" s="1"/>
  <c r="AL515" i="1"/>
  <c r="AG515" i="1"/>
  <c r="Y515" i="1"/>
  <c r="T515" i="1"/>
  <c r="H515" i="1"/>
  <c r="AZ514" i="1"/>
  <c r="AY514" i="1"/>
  <c r="AT514" i="1"/>
  <c r="AQ514" i="1"/>
  <c r="AR514" i="1" s="1"/>
  <c r="AS514" i="1" s="1"/>
  <c r="AP514" i="1"/>
  <c r="AO514" i="1"/>
  <c r="AU514" i="1" s="1"/>
  <c r="AN514" i="1"/>
  <c r="AL514" i="1"/>
  <c r="AG514" i="1"/>
  <c r="Y514" i="1"/>
  <c r="T514" i="1"/>
  <c r="H514" i="1"/>
  <c r="AY513" i="1"/>
  <c r="AZ513" i="1" s="1"/>
  <c r="AT513" i="1"/>
  <c r="AP513" i="1"/>
  <c r="AO513" i="1"/>
  <c r="AU513" i="1" s="1"/>
  <c r="AV513" i="1" s="1"/>
  <c r="AW513" i="1" s="1"/>
  <c r="AN513" i="1"/>
  <c r="AQ513" i="1" s="1"/>
  <c r="AL513" i="1"/>
  <c r="AG513" i="1"/>
  <c r="Y513" i="1"/>
  <c r="T513" i="1"/>
  <c r="H513" i="1"/>
  <c r="AY512" i="1"/>
  <c r="AZ512" i="1" s="1"/>
  <c r="AT512" i="1"/>
  <c r="AP512" i="1"/>
  <c r="AO512" i="1"/>
  <c r="AU512" i="1" s="1"/>
  <c r="AV512" i="1" s="1"/>
  <c r="AW512" i="1" s="1"/>
  <c r="AN512" i="1"/>
  <c r="AQ512" i="1" s="1"/>
  <c r="AL512" i="1"/>
  <c r="AG512" i="1"/>
  <c r="Y512" i="1"/>
  <c r="T512" i="1"/>
  <c r="H512" i="1"/>
  <c r="AY511" i="1"/>
  <c r="AZ511" i="1" s="1"/>
  <c r="AT511" i="1"/>
  <c r="AP511" i="1"/>
  <c r="AO511" i="1"/>
  <c r="AU511" i="1" s="1"/>
  <c r="AN511" i="1"/>
  <c r="AQ511" i="1" s="1"/>
  <c r="AR511" i="1" s="1"/>
  <c r="AS511" i="1" s="1"/>
  <c r="AL511" i="1"/>
  <c r="AG511" i="1"/>
  <c r="Y511" i="1"/>
  <c r="T511" i="1"/>
  <c r="H511" i="1"/>
  <c r="AY510" i="1"/>
  <c r="AZ510" i="1" s="1"/>
  <c r="AT510" i="1"/>
  <c r="AP510" i="1"/>
  <c r="AO510" i="1"/>
  <c r="AU510" i="1" s="1"/>
  <c r="AV510" i="1" s="1"/>
  <c r="AW510" i="1" s="1"/>
  <c r="AN510" i="1"/>
  <c r="AQ510" i="1" s="1"/>
  <c r="AL510" i="1"/>
  <c r="AG510" i="1"/>
  <c r="Y510" i="1"/>
  <c r="T510" i="1"/>
  <c r="H510" i="1"/>
  <c r="AZ509" i="1"/>
  <c r="AY509" i="1"/>
  <c r="AT509" i="1"/>
  <c r="AP509" i="1"/>
  <c r="AO509" i="1"/>
  <c r="AU509" i="1" s="1"/>
  <c r="AV509" i="1" s="1"/>
  <c r="AW509" i="1" s="1"/>
  <c r="AN509" i="1"/>
  <c r="AQ509" i="1" s="1"/>
  <c r="AL509" i="1"/>
  <c r="AG509" i="1"/>
  <c r="Y509" i="1"/>
  <c r="T509" i="1"/>
  <c r="H509" i="1"/>
  <c r="AY508" i="1"/>
  <c r="AZ508" i="1" s="1"/>
  <c r="AT508" i="1"/>
  <c r="AP508" i="1"/>
  <c r="AO508" i="1"/>
  <c r="AN508" i="1"/>
  <c r="AL508" i="1"/>
  <c r="AG508" i="1"/>
  <c r="Y508" i="1"/>
  <c r="T508" i="1"/>
  <c r="H508" i="1"/>
  <c r="AM496" i="1"/>
  <c r="AK496" i="1"/>
  <c r="AJ496" i="1"/>
  <c r="AI496" i="1"/>
  <c r="AH496" i="1"/>
  <c r="AF496" i="1"/>
  <c r="AE496" i="1"/>
  <c r="AD496" i="1"/>
  <c r="AD497" i="1" s="1"/>
  <c r="AC496" i="1"/>
  <c r="AB496" i="1"/>
  <c r="AA496" i="1"/>
  <c r="Z496" i="1"/>
  <c r="X496" i="1"/>
  <c r="W496" i="1"/>
  <c r="V496" i="1"/>
  <c r="U496" i="1"/>
  <c r="S496" i="1"/>
  <c r="R496" i="1"/>
  <c r="Q496" i="1"/>
  <c r="P496" i="1"/>
  <c r="O496" i="1"/>
  <c r="N496" i="1"/>
  <c r="M496" i="1"/>
  <c r="L496" i="1"/>
  <c r="AY495" i="1"/>
  <c r="AZ495" i="1" s="1"/>
  <c r="AT495" i="1"/>
  <c r="AP495" i="1"/>
  <c r="AO495" i="1"/>
  <c r="AU495" i="1" s="1"/>
  <c r="AN495" i="1"/>
  <c r="AQ495" i="1" s="1"/>
  <c r="AR495" i="1" s="1"/>
  <c r="AS495" i="1" s="1"/>
  <c r="AL495" i="1"/>
  <c r="AG495" i="1"/>
  <c r="Y495" i="1"/>
  <c r="T495" i="1"/>
  <c r="H495" i="1"/>
  <c r="AY494" i="1"/>
  <c r="AZ494" i="1" s="1"/>
  <c r="AT494" i="1"/>
  <c r="AQ494" i="1"/>
  <c r="AP494" i="1"/>
  <c r="AO494" i="1"/>
  <c r="AU494" i="1" s="1"/>
  <c r="AN494" i="1"/>
  <c r="AL494" i="1"/>
  <c r="AG494" i="1"/>
  <c r="Y494" i="1"/>
  <c r="T494" i="1"/>
  <c r="H494" i="1"/>
  <c r="AZ493" i="1"/>
  <c r="AY493" i="1"/>
  <c r="AU493" i="1"/>
  <c r="AT493" i="1"/>
  <c r="AV493" i="1" s="1"/>
  <c r="AW493" i="1" s="1"/>
  <c r="AQ493" i="1"/>
  <c r="AR493" i="1" s="1"/>
  <c r="AS493" i="1" s="1"/>
  <c r="AP493" i="1"/>
  <c r="AO493" i="1"/>
  <c r="AN493" i="1"/>
  <c r="AL493" i="1"/>
  <c r="AG493" i="1"/>
  <c r="Y493" i="1"/>
  <c r="T493" i="1"/>
  <c r="H493" i="1"/>
  <c r="AY492" i="1"/>
  <c r="AZ492" i="1" s="1"/>
  <c r="AV492" i="1"/>
  <c r="AW492" i="1" s="1"/>
  <c r="AU492" i="1"/>
  <c r="AT492" i="1"/>
  <c r="AP492" i="1"/>
  <c r="AO492" i="1"/>
  <c r="AN492" i="1"/>
  <c r="AQ492" i="1" s="1"/>
  <c r="AR492" i="1" s="1"/>
  <c r="AS492" i="1" s="1"/>
  <c r="AL492" i="1"/>
  <c r="AG492" i="1"/>
  <c r="Y492" i="1"/>
  <c r="T492" i="1"/>
  <c r="H492" i="1"/>
  <c r="AY491" i="1"/>
  <c r="AZ491" i="1" s="1"/>
  <c r="AV491" i="1"/>
  <c r="AW491" i="1" s="1"/>
  <c r="AT491" i="1"/>
  <c r="AP491" i="1"/>
  <c r="AO491" i="1"/>
  <c r="AU491" i="1" s="1"/>
  <c r="AN491" i="1"/>
  <c r="AQ491" i="1" s="1"/>
  <c r="AR491" i="1" s="1"/>
  <c r="AS491" i="1" s="1"/>
  <c r="AL491" i="1"/>
  <c r="AG491" i="1"/>
  <c r="Y491" i="1"/>
  <c r="T491" i="1"/>
  <c r="H491" i="1"/>
  <c r="AY490" i="1"/>
  <c r="AZ490" i="1" s="1"/>
  <c r="AT490" i="1"/>
  <c r="AQ490" i="1"/>
  <c r="AR490" i="1" s="1"/>
  <c r="AS490" i="1" s="1"/>
  <c r="AP490" i="1"/>
  <c r="AO490" i="1"/>
  <c r="AU490" i="1" s="1"/>
  <c r="AN490" i="1"/>
  <c r="AL490" i="1"/>
  <c r="AG490" i="1"/>
  <c r="Y490" i="1"/>
  <c r="T490" i="1"/>
  <c r="H490" i="1"/>
  <c r="AY489" i="1"/>
  <c r="AZ489" i="1" s="1"/>
  <c r="AU489" i="1"/>
  <c r="AT489" i="1"/>
  <c r="AP489" i="1"/>
  <c r="AO489" i="1"/>
  <c r="AN489" i="1"/>
  <c r="AQ489" i="1" s="1"/>
  <c r="AL489" i="1"/>
  <c r="AG489" i="1"/>
  <c r="Y489" i="1"/>
  <c r="T489" i="1"/>
  <c r="H489" i="1"/>
  <c r="AZ488" i="1"/>
  <c r="AY488" i="1"/>
  <c r="AT488" i="1"/>
  <c r="AP488" i="1"/>
  <c r="AO488" i="1"/>
  <c r="AU488" i="1" s="1"/>
  <c r="AN488" i="1"/>
  <c r="AQ488" i="1" s="1"/>
  <c r="AL488" i="1"/>
  <c r="AG488" i="1"/>
  <c r="Y488" i="1"/>
  <c r="T488" i="1"/>
  <c r="H488" i="1"/>
  <c r="AY487" i="1"/>
  <c r="AZ487" i="1" s="1"/>
  <c r="AT487" i="1"/>
  <c r="AP487" i="1"/>
  <c r="AO487" i="1"/>
  <c r="AU487" i="1" s="1"/>
  <c r="AV487" i="1" s="1"/>
  <c r="AW487" i="1" s="1"/>
  <c r="AN487" i="1"/>
  <c r="AQ487" i="1" s="1"/>
  <c r="AR487" i="1" s="1"/>
  <c r="AS487" i="1" s="1"/>
  <c r="AL487" i="1"/>
  <c r="AG487" i="1"/>
  <c r="Y487" i="1"/>
  <c r="T487" i="1"/>
  <c r="H487" i="1"/>
  <c r="AZ486" i="1"/>
  <c r="AY486" i="1"/>
  <c r="AU486" i="1"/>
  <c r="AV486" i="1" s="1"/>
  <c r="AW486" i="1" s="1"/>
  <c r="AT486" i="1"/>
  <c r="AQ486" i="1"/>
  <c r="AP486" i="1"/>
  <c r="AO486" i="1"/>
  <c r="AN486" i="1"/>
  <c r="AL486" i="1"/>
  <c r="AG486" i="1"/>
  <c r="Y486" i="1"/>
  <c r="T486" i="1"/>
  <c r="H486" i="1"/>
  <c r="AY485" i="1"/>
  <c r="AZ485" i="1" s="1"/>
  <c r="AU485" i="1"/>
  <c r="AV485" i="1" s="1"/>
  <c r="AW485" i="1" s="1"/>
  <c r="AT485" i="1"/>
  <c r="AP485" i="1"/>
  <c r="AO485" i="1"/>
  <c r="AN485" i="1"/>
  <c r="AQ485" i="1" s="1"/>
  <c r="AL485" i="1"/>
  <c r="AG485" i="1"/>
  <c r="Y485" i="1"/>
  <c r="T485" i="1"/>
  <c r="H485" i="1"/>
  <c r="AZ484" i="1"/>
  <c r="AY484" i="1"/>
  <c r="AU484" i="1"/>
  <c r="AT484" i="1"/>
  <c r="AP484" i="1"/>
  <c r="AO484" i="1"/>
  <c r="AN484" i="1"/>
  <c r="AQ484" i="1" s="1"/>
  <c r="AL484" i="1"/>
  <c r="AG484" i="1"/>
  <c r="Y484" i="1"/>
  <c r="T484" i="1"/>
  <c r="H484" i="1"/>
  <c r="AY483" i="1"/>
  <c r="AZ483" i="1" s="1"/>
  <c r="AT483" i="1"/>
  <c r="AP483" i="1"/>
  <c r="AO483" i="1"/>
  <c r="AU483" i="1" s="1"/>
  <c r="AV483" i="1" s="1"/>
  <c r="AW483" i="1" s="1"/>
  <c r="AN483" i="1"/>
  <c r="AQ483" i="1" s="1"/>
  <c r="AL483" i="1"/>
  <c r="AG483" i="1"/>
  <c r="Y483" i="1"/>
  <c r="T483" i="1"/>
  <c r="H483" i="1"/>
  <c r="AZ482" i="1"/>
  <c r="AY482" i="1"/>
  <c r="AU482" i="1"/>
  <c r="AT482" i="1"/>
  <c r="AQ482" i="1"/>
  <c r="AP482" i="1"/>
  <c r="AO482" i="1"/>
  <c r="AN482" i="1"/>
  <c r="AL482" i="1"/>
  <c r="AG482" i="1"/>
  <c r="Y482" i="1"/>
  <c r="T482" i="1"/>
  <c r="H482" i="1"/>
  <c r="AY481" i="1"/>
  <c r="AZ481" i="1" s="1"/>
  <c r="AU481" i="1"/>
  <c r="AV481" i="1" s="1"/>
  <c r="AW481" i="1" s="1"/>
  <c r="AT481" i="1"/>
  <c r="AQ481" i="1"/>
  <c r="AP481" i="1"/>
  <c r="AO481" i="1"/>
  <c r="AN481" i="1"/>
  <c r="AL481" i="1"/>
  <c r="AG481" i="1"/>
  <c r="Y481" i="1"/>
  <c r="T481" i="1"/>
  <c r="H481" i="1"/>
  <c r="AY480" i="1"/>
  <c r="AZ480" i="1" s="1"/>
  <c r="AU480" i="1"/>
  <c r="AT480" i="1"/>
  <c r="AQ480" i="1"/>
  <c r="AR480" i="1" s="1"/>
  <c r="AS480" i="1" s="1"/>
  <c r="AP480" i="1"/>
  <c r="AO480" i="1"/>
  <c r="AN480" i="1"/>
  <c r="AL480" i="1"/>
  <c r="AG480" i="1"/>
  <c r="Y480" i="1"/>
  <c r="T480" i="1"/>
  <c r="H480" i="1"/>
  <c r="AY479" i="1"/>
  <c r="AZ479" i="1" s="1"/>
  <c r="AT479" i="1"/>
  <c r="AP479" i="1"/>
  <c r="AR479" i="1" s="1"/>
  <c r="AS479" i="1" s="1"/>
  <c r="AO479" i="1"/>
  <c r="AU479" i="1" s="1"/>
  <c r="AV479" i="1" s="1"/>
  <c r="AW479" i="1" s="1"/>
  <c r="AN479" i="1"/>
  <c r="AQ479" i="1" s="1"/>
  <c r="AL479" i="1"/>
  <c r="AG479" i="1"/>
  <c r="Y479" i="1"/>
  <c r="T479" i="1"/>
  <c r="H479" i="1"/>
  <c r="AY478" i="1"/>
  <c r="AZ478" i="1" s="1"/>
  <c r="AU478" i="1"/>
  <c r="AV478" i="1" s="1"/>
  <c r="AW478" i="1" s="1"/>
  <c r="AT478" i="1"/>
  <c r="AQ478" i="1"/>
  <c r="AP478" i="1"/>
  <c r="AO478" i="1"/>
  <c r="AN478" i="1"/>
  <c r="AL478" i="1"/>
  <c r="AG478" i="1"/>
  <c r="Y478" i="1"/>
  <c r="T478" i="1"/>
  <c r="H478" i="1"/>
  <c r="AY477" i="1"/>
  <c r="AZ477" i="1" s="1"/>
  <c r="AU477" i="1"/>
  <c r="AV477" i="1" s="1"/>
  <c r="AW477" i="1" s="1"/>
  <c r="AT477" i="1"/>
  <c r="AQ477" i="1"/>
  <c r="AR477" i="1" s="1"/>
  <c r="AS477" i="1" s="1"/>
  <c r="AP477" i="1"/>
  <c r="AO477" i="1"/>
  <c r="AN477" i="1"/>
  <c r="AL477" i="1"/>
  <c r="AG477" i="1"/>
  <c r="Y477" i="1"/>
  <c r="T477" i="1"/>
  <c r="H477" i="1"/>
  <c r="AY476" i="1"/>
  <c r="AZ476" i="1" s="1"/>
  <c r="AV476" i="1"/>
  <c r="AW476" i="1" s="1"/>
  <c r="AU476" i="1"/>
  <c r="AT476" i="1"/>
  <c r="AP476" i="1"/>
  <c r="AO476" i="1"/>
  <c r="AN476" i="1"/>
  <c r="AQ476" i="1" s="1"/>
  <c r="AR476" i="1" s="1"/>
  <c r="AS476" i="1" s="1"/>
  <c r="AL476" i="1"/>
  <c r="AG476" i="1"/>
  <c r="Y476" i="1"/>
  <c r="T476" i="1"/>
  <c r="H476" i="1"/>
  <c r="AY475" i="1"/>
  <c r="AZ475" i="1" s="1"/>
  <c r="AV475" i="1"/>
  <c r="AW475" i="1" s="1"/>
  <c r="AT475" i="1"/>
  <c r="AP475" i="1"/>
  <c r="AO475" i="1"/>
  <c r="AU475" i="1" s="1"/>
  <c r="AN475" i="1"/>
  <c r="AQ475" i="1" s="1"/>
  <c r="AL475" i="1"/>
  <c r="AG475" i="1"/>
  <c r="Y475" i="1"/>
  <c r="T475" i="1"/>
  <c r="H475" i="1"/>
  <c r="AY474" i="1"/>
  <c r="AZ474" i="1" s="1"/>
  <c r="AT474" i="1"/>
  <c r="AQ474" i="1"/>
  <c r="AP474" i="1"/>
  <c r="AO474" i="1"/>
  <c r="AU474" i="1" s="1"/>
  <c r="AN474" i="1"/>
  <c r="AL474" i="1"/>
  <c r="AG474" i="1"/>
  <c r="Y474" i="1"/>
  <c r="T474" i="1"/>
  <c r="H474" i="1"/>
  <c r="AY473" i="1"/>
  <c r="AZ473" i="1" s="1"/>
  <c r="AU473" i="1"/>
  <c r="AT473" i="1"/>
  <c r="AP473" i="1"/>
  <c r="AO473" i="1"/>
  <c r="AN473" i="1"/>
  <c r="AQ473" i="1" s="1"/>
  <c r="AR473" i="1" s="1"/>
  <c r="AS473" i="1" s="1"/>
  <c r="AL473" i="1"/>
  <c r="AG473" i="1"/>
  <c r="Y473" i="1"/>
  <c r="T473" i="1"/>
  <c r="H473" i="1"/>
  <c r="AY472" i="1"/>
  <c r="AZ472" i="1" s="1"/>
  <c r="AT472" i="1"/>
  <c r="AP472" i="1"/>
  <c r="AO472" i="1"/>
  <c r="AU472" i="1" s="1"/>
  <c r="AN472" i="1"/>
  <c r="AQ472" i="1" s="1"/>
  <c r="AR472" i="1" s="1"/>
  <c r="AS472" i="1" s="1"/>
  <c r="AL472" i="1"/>
  <c r="AG472" i="1"/>
  <c r="Y472" i="1"/>
  <c r="T472" i="1"/>
  <c r="H472" i="1"/>
  <c r="AY471" i="1"/>
  <c r="AZ471" i="1" s="1"/>
  <c r="AT471" i="1"/>
  <c r="AV471" i="1" s="1"/>
  <c r="AW471" i="1" s="1"/>
  <c r="AR471" i="1"/>
  <c r="AS471" i="1" s="1"/>
  <c r="AP471" i="1"/>
  <c r="AO471" i="1"/>
  <c r="AU471" i="1" s="1"/>
  <c r="AN471" i="1"/>
  <c r="AQ471" i="1" s="1"/>
  <c r="AL471" i="1"/>
  <c r="AG471" i="1"/>
  <c r="Y471" i="1"/>
  <c r="T471" i="1"/>
  <c r="H471" i="1"/>
  <c r="AY470" i="1"/>
  <c r="AZ470" i="1" s="1"/>
  <c r="AT470" i="1"/>
  <c r="AQ470" i="1"/>
  <c r="AP470" i="1"/>
  <c r="AO470" i="1"/>
  <c r="AU470" i="1" s="1"/>
  <c r="AN470" i="1"/>
  <c r="AL470" i="1"/>
  <c r="AG470" i="1"/>
  <c r="Y470" i="1"/>
  <c r="T470" i="1"/>
  <c r="H470" i="1"/>
  <c r="AZ469" i="1"/>
  <c r="AY469" i="1"/>
  <c r="AU469" i="1"/>
  <c r="AT469" i="1"/>
  <c r="AP469" i="1"/>
  <c r="AO469" i="1"/>
  <c r="AN469" i="1"/>
  <c r="AQ469" i="1" s="1"/>
  <c r="AR469" i="1" s="1"/>
  <c r="AS469" i="1" s="1"/>
  <c r="AL469" i="1"/>
  <c r="AG469" i="1"/>
  <c r="Y469" i="1"/>
  <c r="T469" i="1"/>
  <c r="H469" i="1"/>
  <c r="AY468" i="1"/>
  <c r="AZ468" i="1" s="1"/>
  <c r="AT468" i="1"/>
  <c r="AQ468" i="1"/>
  <c r="AR468" i="1" s="1"/>
  <c r="AS468" i="1" s="1"/>
  <c r="AP468" i="1"/>
  <c r="AO468" i="1"/>
  <c r="AU468" i="1" s="1"/>
  <c r="AV468" i="1" s="1"/>
  <c r="AW468" i="1" s="1"/>
  <c r="AN468" i="1"/>
  <c r="AL468" i="1"/>
  <c r="AG468" i="1"/>
  <c r="Y468" i="1"/>
  <c r="T468" i="1"/>
  <c r="H468" i="1"/>
  <c r="AY467" i="1"/>
  <c r="AZ467" i="1" s="1"/>
  <c r="AV467" i="1"/>
  <c r="AW467" i="1" s="1"/>
  <c r="AT467" i="1"/>
  <c r="AP467" i="1"/>
  <c r="AO467" i="1"/>
  <c r="AU467" i="1" s="1"/>
  <c r="AN467" i="1"/>
  <c r="AQ467" i="1" s="1"/>
  <c r="AR467" i="1" s="1"/>
  <c r="AS467" i="1" s="1"/>
  <c r="AL467" i="1"/>
  <c r="AG467" i="1"/>
  <c r="Y467" i="1"/>
  <c r="T467" i="1"/>
  <c r="H467" i="1"/>
  <c r="AY466" i="1"/>
  <c r="AZ466" i="1" s="1"/>
  <c r="AT466" i="1"/>
  <c r="AP466" i="1"/>
  <c r="AO466" i="1"/>
  <c r="AU466" i="1" s="1"/>
  <c r="AN466" i="1"/>
  <c r="AQ466" i="1" s="1"/>
  <c r="AR466" i="1" s="1"/>
  <c r="AS466" i="1" s="1"/>
  <c r="AL466" i="1"/>
  <c r="AG466" i="1"/>
  <c r="Y466" i="1"/>
  <c r="T466" i="1"/>
  <c r="H466" i="1"/>
  <c r="AY465" i="1"/>
  <c r="AZ465" i="1" s="1"/>
  <c r="AU465" i="1"/>
  <c r="AV465" i="1" s="1"/>
  <c r="AW465" i="1" s="1"/>
  <c r="AT465" i="1"/>
  <c r="AP465" i="1"/>
  <c r="AO465" i="1"/>
  <c r="AN465" i="1"/>
  <c r="AQ465" i="1" s="1"/>
  <c r="AR465" i="1" s="1"/>
  <c r="AS465" i="1" s="1"/>
  <c r="AL465" i="1"/>
  <c r="AG465" i="1"/>
  <c r="Y465" i="1"/>
  <c r="T465" i="1"/>
  <c r="H465" i="1"/>
  <c r="AY464" i="1"/>
  <c r="AZ464" i="1" s="1"/>
  <c r="AU464" i="1"/>
  <c r="AV464" i="1" s="1"/>
  <c r="AW464" i="1" s="1"/>
  <c r="AT464" i="1"/>
  <c r="AP464" i="1"/>
  <c r="AO464" i="1"/>
  <c r="AN464" i="1"/>
  <c r="AQ464" i="1" s="1"/>
  <c r="AR464" i="1" s="1"/>
  <c r="AS464" i="1" s="1"/>
  <c r="AL464" i="1"/>
  <c r="AG464" i="1"/>
  <c r="Y464" i="1"/>
  <c r="T464" i="1"/>
  <c r="H464" i="1"/>
  <c r="AY463" i="1"/>
  <c r="AZ463" i="1" s="1"/>
  <c r="AT463" i="1"/>
  <c r="AP463" i="1"/>
  <c r="AO463" i="1"/>
  <c r="AU463" i="1" s="1"/>
  <c r="AN463" i="1"/>
  <c r="AQ463" i="1" s="1"/>
  <c r="AL463" i="1"/>
  <c r="AG463" i="1"/>
  <c r="Y463" i="1"/>
  <c r="T463" i="1"/>
  <c r="H463" i="1"/>
  <c r="AY462" i="1"/>
  <c r="AZ462" i="1" s="1"/>
  <c r="AU462" i="1"/>
  <c r="AT462" i="1"/>
  <c r="AS462" i="1"/>
  <c r="AQ462" i="1"/>
  <c r="AR462" i="1" s="1"/>
  <c r="AP462" i="1"/>
  <c r="AO462" i="1"/>
  <c r="AN462" i="1"/>
  <c r="AL462" i="1"/>
  <c r="AG462" i="1"/>
  <c r="Y462" i="1"/>
  <c r="T462" i="1"/>
  <c r="H462" i="1"/>
  <c r="AY461" i="1"/>
  <c r="AZ461" i="1" s="1"/>
  <c r="AU461" i="1"/>
  <c r="AV461" i="1" s="1"/>
  <c r="AW461" i="1" s="1"/>
  <c r="AT461" i="1"/>
  <c r="AP461" i="1"/>
  <c r="AO461" i="1"/>
  <c r="AN461" i="1"/>
  <c r="AQ461" i="1" s="1"/>
  <c r="AR461" i="1" s="1"/>
  <c r="AS461" i="1" s="1"/>
  <c r="AL461" i="1"/>
  <c r="AG461" i="1"/>
  <c r="Y461" i="1"/>
  <c r="T461" i="1"/>
  <c r="H461" i="1"/>
  <c r="AY460" i="1"/>
  <c r="AZ460" i="1" s="1"/>
  <c r="AT460" i="1"/>
  <c r="AP460" i="1"/>
  <c r="AO460" i="1"/>
  <c r="AU460" i="1" s="1"/>
  <c r="AN460" i="1"/>
  <c r="AQ460" i="1" s="1"/>
  <c r="AR460" i="1" s="1"/>
  <c r="AS460" i="1" s="1"/>
  <c r="AL460" i="1"/>
  <c r="AG460" i="1"/>
  <c r="Y460" i="1"/>
  <c r="T460" i="1"/>
  <c r="H460" i="1"/>
  <c r="AY459" i="1"/>
  <c r="AZ459" i="1" s="1"/>
  <c r="AT459" i="1"/>
  <c r="AP459" i="1"/>
  <c r="AR459" i="1" s="1"/>
  <c r="AS459" i="1" s="1"/>
  <c r="AO459" i="1"/>
  <c r="AU459" i="1" s="1"/>
  <c r="AN459" i="1"/>
  <c r="AQ459" i="1" s="1"/>
  <c r="AL459" i="1"/>
  <c r="AG459" i="1"/>
  <c r="Y459" i="1"/>
  <c r="T459" i="1"/>
  <c r="H459" i="1"/>
  <c r="AY458" i="1"/>
  <c r="AZ458" i="1" s="1"/>
  <c r="AT458" i="1"/>
  <c r="AQ458" i="1"/>
  <c r="AR458" i="1" s="1"/>
  <c r="AS458" i="1" s="1"/>
  <c r="AP458" i="1"/>
  <c r="AO458" i="1"/>
  <c r="AU458" i="1" s="1"/>
  <c r="AN458" i="1"/>
  <c r="AL458" i="1"/>
  <c r="AG458" i="1"/>
  <c r="Y458" i="1"/>
  <c r="T458" i="1"/>
  <c r="H458" i="1"/>
  <c r="AY457" i="1"/>
  <c r="AZ457" i="1" s="1"/>
  <c r="AU457" i="1"/>
  <c r="AV457" i="1" s="1"/>
  <c r="AW457" i="1" s="1"/>
  <c r="AT457" i="1"/>
  <c r="AP457" i="1"/>
  <c r="AO457" i="1"/>
  <c r="AN457" i="1"/>
  <c r="AQ457" i="1" s="1"/>
  <c r="AL457" i="1"/>
  <c r="AG457" i="1"/>
  <c r="Y457" i="1"/>
  <c r="T457" i="1"/>
  <c r="H457" i="1"/>
  <c r="AZ456" i="1"/>
  <c r="AY456" i="1"/>
  <c r="AT456" i="1"/>
  <c r="AP456" i="1"/>
  <c r="AO456" i="1"/>
  <c r="AN456" i="1"/>
  <c r="AL456" i="1"/>
  <c r="AG456" i="1"/>
  <c r="Y456" i="1"/>
  <c r="T456" i="1"/>
  <c r="H456" i="1"/>
  <c r="AY455" i="1"/>
  <c r="AZ455" i="1" s="1"/>
  <c r="AT455" i="1"/>
  <c r="AP455" i="1"/>
  <c r="AO455" i="1"/>
  <c r="AU455" i="1" s="1"/>
  <c r="AN455" i="1"/>
  <c r="AQ455" i="1" s="1"/>
  <c r="AR455" i="1" s="1"/>
  <c r="AS455" i="1" s="1"/>
  <c r="AL455" i="1"/>
  <c r="AG455" i="1"/>
  <c r="Y455" i="1"/>
  <c r="T455" i="1"/>
  <c r="H455" i="1"/>
  <c r="AY454" i="1"/>
  <c r="AZ454" i="1" s="1"/>
  <c r="AU454" i="1"/>
  <c r="AT454" i="1"/>
  <c r="AP454" i="1"/>
  <c r="AO454" i="1"/>
  <c r="AN454" i="1"/>
  <c r="AQ454" i="1" s="1"/>
  <c r="AL454" i="1"/>
  <c r="AG454" i="1"/>
  <c r="Y454" i="1"/>
  <c r="T454" i="1"/>
  <c r="H454" i="1"/>
  <c r="AZ453" i="1"/>
  <c r="AY453" i="1"/>
  <c r="AU453" i="1"/>
  <c r="AT453" i="1"/>
  <c r="AQ453" i="1"/>
  <c r="AP453" i="1"/>
  <c r="AO453" i="1"/>
  <c r="AN453" i="1"/>
  <c r="AL453" i="1"/>
  <c r="AG453" i="1"/>
  <c r="Y453" i="1"/>
  <c r="T453" i="1"/>
  <c r="H453" i="1"/>
  <c r="AY452" i="1"/>
  <c r="AZ452" i="1" s="1"/>
  <c r="AT452" i="1"/>
  <c r="AQ452" i="1"/>
  <c r="AP452" i="1"/>
  <c r="AO452" i="1"/>
  <c r="AU452" i="1" s="1"/>
  <c r="AV452" i="1" s="1"/>
  <c r="AW452" i="1" s="1"/>
  <c r="AN452" i="1"/>
  <c r="AL452" i="1"/>
  <c r="AG452" i="1"/>
  <c r="Y452" i="1"/>
  <c r="T452" i="1"/>
  <c r="H452" i="1"/>
  <c r="AM448" i="1"/>
  <c r="AM497" i="1" s="1"/>
  <c r="AK448" i="1"/>
  <c r="AK497" i="1" s="1"/>
  <c r="AJ448" i="1"/>
  <c r="AI448" i="1"/>
  <c r="AI497" i="1" s="1"/>
  <c r="AH448" i="1"/>
  <c r="AH497" i="1" s="1"/>
  <c r="AF448" i="1"/>
  <c r="AE448" i="1"/>
  <c r="AD448" i="1"/>
  <c r="AC448" i="1"/>
  <c r="AB448" i="1"/>
  <c r="AB497" i="1" s="1"/>
  <c r="AA448" i="1"/>
  <c r="AA497" i="1" s="1"/>
  <c r="Z448" i="1"/>
  <c r="Z497" i="1" s="1"/>
  <c r="X448" i="1"/>
  <c r="X497" i="1" s="1"/>
  <c r="W448" i="1"/>
  <c r="W497" i="1" s="1"/>
  <c r="V448" i="1"/>
  <c r="U448" i="1"/>
  <c r="U497" i="1" s="1"/>
  <c r="S448" i="1"/>
  <c r="S497" i="1" s="1"/>
  <c r="R448" i="1"/>
  <c r="Q448" i="1"/>
  <c r="P448" i="1"/>
  <c r="O448" i="1"/>
  <c r="N448" i="1"/>
  <c r="N497" i="1" s="1"/>
  <c r="M448" i="1"/>
  <c r="M497" i="1" s="1"/>
  <c r="L448" i="1"/>
  <c r="L497" i="1" s="1"/>
  <c r="AY447" i="1"/>
  <c r="AZ447" i="1" s="1"/>
  <c r="AU447" i="1"/>
  <c r="AV447" i="1" s="1"/>
  <c r="AW447" i="1" s="1"/>
  <c r="AT447" i="1"/>
  <c r="AP447" i="1"/>
  <c r="AO447" i="1"/>
  <c r="AN447" i="1"/>
  <c r="AQ447" i="1" s="1"/>
  <c r="AL447" i="1"/>
  <c r="AG447" i="1"/>
  <c r="Y447" i="1"/>
  <c r="T447" i="1"/>
  <c r="H447" i="1"/>
  <c r="AZ446" i="1"/>
  <c r="AY446" i="1"/>
  <c r="AT446" i="1"/>
  <c r="AQ446" i="1"/>
  <c r="AR446" i="1" s="1"/>
  <c r="AS446" i="1" s="1"/>
  <c r="AP446" i="1"/>
  <c r="AO446" i="1"/>
  <c r="AU446" i="1" s="1"/>
  <c r="AN446" i="1"/>
  <c r="AL446" i="1"/>
  <c r="AG446" i="1"/>
  <c r="Y446" i="1"/>
  <c r="T446" i="1"/>
  <c r="H446" i="1"/>
  <c r="AY445" i="1"/>
  <c r="AZ445" i="1" s="1"/>
  <c r="AT445" i="1"/>
  <c r="AP445" i="1"/>
  <c r="AR445" i="1" s="1"/>
  <c r="AS445" i="1" s="1"/>
  <c r="AO445" i="1"/>
  <c r="AU445" i="1" s="1"/>
  <c r="AV445" i="1" s="1"/>
  <c r="AW445" i="1" s="1"/>
  <c r="AN445" i="1"/>
  <c r="AQ445" i="1" s="1"/>
  <c r="AL445" i="1"/>
  <c r="AG445" i="1"/>
  <c r="Y445" i="1"/>
  <c r="T445" i="1"/>
  <c r="H445" i="1"/>
  <c r="AY444" i="1"/>
  <c r="AZ444" i="1" s="1"/>
  <c r="AU444" i="1"/>
  <c r="AT444" i="1"/>
  <c r="AQ444" i="1"/>
  <c r="AP444" i="1"/>
  <c r="AO444" i="1"/>
  <c r="AN444" i="1"/>
  <c r="AL444" i="1"/>
  <c r="AG444" i="1"/>
  <c r="Y444" i="1"/>
  <c r="T444" i="1"/>
  <c r="H444" i="1"/>
  <c r="AZ443" i="1"/>
  <c r="AY443" i="1"/>
  <c r="AU443" i="1"/>
  <c r="AV443" i="1" s="1"/>
  <c r="AW443" i="1" s="1"/>
  <c r="AT443" i="1"/>
  <c r="AP443" i="1"/>
  <c r="AO443" i="1"/>
  <c r="AN443" i="1"/>
  <c r="AQ443" i="1" s="1"/>
  <c r="AR443" i="1" s="1"/>
  <c r="AS443" i="1" s="1"/>
  <c r="AL443" i="1"/>
  <c r="AG443" i="1"/>
  <c r="Y443" i="1"/>
  <c r="T443" i="1"/>
  <c r="H443" i="1"/>
  <c r="AY442" i="1"/>
  <c r="AZ442" i="1" s="1"/>
  <c r="AU442" i="1"/>
  <c r="AV442" i="1" s="1"/>
  <c r="AW442" i="1" s="1"/>
  <c r="AT442" i="1"/>
  <c r="AP442" i="1"/>
  <c r="AO442" i="1"/>
  <c r="AN442" i="1"/>
  <c r="AQ442" i="1" s="1"/>
  <c r="AR442" i="1" s="1"/>
  <c r="AS442" i="1" s="1"/>
  <c r="AL442" i="1"/>
  <c r="AG442" i="1"/>
  <c r="Y442" i="1"/>
  <c r="T442" i="1"/>
  <c r="H442" i="1"/>
  <c r="AY441" i="1"/>
  <c r="AZ441" i="1" s="1"/>
  <c r="AV441" i="1"/>
  <c r="AW441" i="1" s="1"/>
  <c r="AT441" i="1"/>
  <c r="AP441" i="1"/>
  <c r="AO441" i="1"/>
  <c r="AU441" i="1" s="1"/>
  <c r="AN441" i="1"/>
  <c r="AQ441" i="1" s="1"/>
  <c r="AR441" i="1" s="1"/>
  <c r="AS441" i="1" s="1"/>
  <c r="AL441" i="1"/>
  <c r="AG441" i="1"/>
  <c r="Y441" i="1"/>
  <c r="T441" i="1"/>
  <c r="H441" i="1"/>
  <c r="AY440" i="1"/>
  <c r="AZ440" i="1" s="1"/>
  <c r="AU440" i="1"/>
  <c r="AT440" i="1"/>
  <c r="AP440" i="1"/>
  <c r="AO440" i="1"/>
  <c r="AN440" i="1"/>
  <c r="AQ440" i="1" s="1"/>
  <c r="AR440" i="1" s="1"/>
  <c r="AS440" i="1" s="1"/>
  <c r="AL440" i="1"/>
  <c r="AG440" i="1"/>
  <c r="Y440" i="1"/>
  <c r="T440" i="1"/>
  <c r="H440" i="1"/>
  <c r="AY439" i="1"/>
  <c r="AZ439" i="1" s="1"/>
  <c r="AU439" i="1"/>
  <c r="AV439" i="1" s="1"/>
  <c r="AW439" i="1" s="1"/>
  <c r="AT439" i="1"/>
  <c r="AP439" i="1"/>
  <c r="AO439" i="1"/>
  <c r="AN439" i="1"/>
  <c r="AQ439" i="1" s="1"/>
  <c r="AR439" i="1" s="1"/>
  <c r="AS439" i="1" s="1"/>
  <c r="AL439" i="1"/>
  <c r="AG439" i="1"/>
  <c r="Y439" i="1"/>
  <c r="T439" i="1"/>
  <c r="H439" i="1"/>
  <c r="AY438" i="1"/>
  <c r="AZ438" i="1" s="1"/>
  <c r="AT438" i="1"/>
  <c r="AP438" i="1"/>
  <c r="AO438" i="1"/>
  <c r="AU438" i="1" s="1"/>
  <c r="AN438" i="1"/>
  <c r="AQ438" i="1" s="1"/>
  <c r="AR438" i="1" s="1"/>
  <c r="AS438" i="1" s="1"/>
  <c r="AL438" i="1"/>
  <c r="AG438" i="1"/>
  <c r="Y438" i="1"/>
  <c r="T438" i="1"/>
  <c r="H438" i="1"/>
  <c r="AY437" i="1"/>
  <c r="AZ437" i="1" s="1"/>
  <c r="AT437" i="1"/>
  <c r="AR437" i="1"/>
  <c r="AS437" i="1" s="1"/>
  <c r="AP437" i="1"/>
  <c r="AO437" i="1"/>
  <c r="AU437" i="1" s="1"/>
  <c r="AN437" i="1"/>
  <c r="AQ437" i="1" s="1"/>
  <c r="AL437" i="1"/>
  <c r="AG437" i="1"/>
  <c r="Y437" i="1"/>
  <c r="T437" i="1"/>
  <c r="H437" i="1"/>
  <c r="AY436" i="1"/>
  <c r="AZ436" i="1" s="1"/>
  <c r="AU436" i="1"/>
  <c r="AV436" i="1" s="1"/>
  <c r="AW436" i="1" s="1"/>
  <c r="AT436" i="1"/>
  <c r="AQ436" i="1"/>
  <c r="AP436" i="1"/>
  <c r="AO436" i="1"/>
  <c r="AN436" i="1"/>
  <c r="AL436" i="1"/>
  <c r="AG436" i="1"/>
  <c r="Y436" i="1"/>
  <c r="T436" i="1"/>
  <c r="H436" i="1"/>
  <c r="AY435" i="1"/>
  <c r="AZ435" i="1" s="1"/>
  <c r="AT435" i="1"/>
  <c r="AQ435" i="1"/>
  <c r="AP435" i="1"/>
  <c r="AO435" i="1"/>
  <c r="AU435" i="1" s="1"/>
  <c r="AV435" i="1" s="1"/>
  <c r="AW435" i="1" s="1"/>
  <c r="AN435" i="1"/>
  <c r="AL435" i="1"/>
  <c r="AG435" i="1"/>
  <c r="Y435" i="1"/>
  <c r="T435" i="1"/>
  <c r="H435" i="1"/>
  <c r="AZ434" i="1"/>
  <c r="AY434" i="1"/>
  <c r="AT434" i="1"/>
  <c r="AP434" i="1"/>
  <c r="AO434" i="1"/>
  <c r="AU434" i="1" s="1"/>
  <c r="AV434" i="1" s="1"/>
  <c r="AW434" i="1" s="1"/>
  <c r="AN434" i="1"/>
  <c r="AQ434" i="1" s="1"/>
  <c r="AL434" i="1"/>
  <c r="AG434" i="1"/>
  <c r="Y434" i="1"/>
  <c r="T434" i="1"/>
  <c r="H434" i="1"/>
  <c r="AY433" i="1"/>
  <c r="AZ433" i="1" s="1"/>
  <c r="AV433" i="1"/>
  <c r="AW433" i="1" s="1"/>
  <c r="AT433" i="1"/>
  <c r="AP433" i="1"/>
  <c r="AO433" i="1"/>
  <c r="AU433" i="1" s="1"/>
  <c r="AN433" i="1"/>
  <c r="AQ433" i="1" s="1"/>
  <c r="AL433" i="1"/>
  <c r="AG433" i="1"/>
  <c r="Y433" i="1"/>
  <c r="T433" i="1"/>
  <c r="H433" i="1"/>
  <c r="AY432" i="1"/>
  <c r="AZ432" i="1" s="1"/>
  <c r="AT432" i="1"/>
  <c r="AP432" i="1"/>
  <c r="AO432" i="1"/>
  <c r="AU432" i="1" s="1"/>
  <c r="AN432" i="1"/>
  <c r="AQ432" i="1" s="1"/>
  <c r="AL432" i="1"/>
  <c r="AG432" i="1"/>
  <c r="Y432" i="1"/>
  <c r="T432" i="1"/>
  <c r="H432" i="1"/>
  <c r="AY431" i="1"/>
  <c r="AZ431" i="1" s="1"/>
  <c r="AU431" i="1"/>
  <c r="AV431" i="1" s="1"/>
  <c r="AW431" i="1" s="1"/>
  <c r="AT431" i="1"/>
  <c r="AP431" i="1"/>
  <c r="AO431" i="1"/>
  <c r="AN431" i="1"/>
  <c r="AQ431" i="1" s="1"/>
  <c r="AR431" i="1" s="1"/>
  <c r="AS431" i="1" s="1"/>
  <c r="AL431" i="1"/>
  <c r="AG431" i="1"/>
  <c r="Y431" i="1"/>
  <c r="T431" i="1"/>
  <c r="H431" i="1"/>
  <c r="AY430" i="1"/>
  <c r="AZ430" i="1" s="1"/>
  <c r="AT430" i="1"/>
  <c r="AP430" i="1"/>
  <c r="AO430" i="1"/>
  <c r="AU430" i="1" s="1"/>
  <c r="AN430" i="1"/>
  <c r="AQ430" i="1" s="1"/>
  <c r="AR430" i="1" s="1"/>
  <c r="AS430" i="1" s="1"/>
  <c r="AL430" i="1"/>
  <c r="AG430" i="1"/>
  <c r="Y430" i="1"/>
  <c r="T430" i="1"/>
  <c r="H430" i="1"/>
  <c r="AY429" i="1"/>
  <c r="AZ429" i="1" s="1"/>
  <c r="AT429" i="1"/>
  <c r="AV429" i="1" s="1"/>
  <c r="AW429" i="1" s="1"/>
  <c r="AR429" i="1"/>
  <c r="AS429" i="1" s="1"/>
  <c r="AP429" i="1"/>
  <c r="AO429" i="1"/>
  <c r="AU429" i="1" s="1"/>
  <c r="AN429" i="1"/>
  <c r="AQ429" i="1" s="1"/>
  <c r="AL429" i="1"/>
  <c r="AG429" i="1"/>
  <c r="Y429" i="1"/>
  <c r="T429" i="1"/>
  <c r="H429" i="1"/>
  <c r="AY428" i="1"/>
  <c r="AZ428" i="1" s="1"/>
  <c r="AT428" i="1"/>
  <c r="AQ428" i="1"/>
  <c r="AP428" i="1"/>
  <c r="AO428" i="1"/>
  <c r="AU428" i="1" s="1"/>
  <c r="AN428" i="1"/>
  <c r="AL428" i="1"/>
  <c r="AG428" i="1"/>
  <c r="Y428" i="1"/>
  <c r="T428" i="1"/>
  <c r="H428" i="1"/>
  <c r="AZ427" i="1"/>
  <c r="AY427" i="1"/>
  <c r="AU427" i="1"/>
  <c r="AV427" i="1" s="1"/>
  <c r="AW427" i="1" s="1"/>
  <c r="AT427" i="1"/>
  <c r="AP427" i="1"/>
  <c r="AO427" i="1"/>
  <c r="AN427" i="1"/>
  <c r="AQ427" i="1" s="1"/>
  <c r="AR427" i="1" s="1"/>
  <c r="AS427" i="1" s="1"/>
  <c r="AL427" i="1"/>
  <c r="AG427" i="1"/>
  <c r="Y427" i="1"/>
  <c r="T427" i="1"/>
  <c r="H427" i="1"/>
  <c r="AZ426" i="1"/>
  <c r="AY426" i="1"/>
  <c r="AT426" i="1"/>
  <c r="AQ426" i="1"/>
  <c r="AR426" i="1" s="1"/>
  <c r="AS426" i="1" s="1"/>
  <c r="AP426" i="1"/>
  <c r="AO426" i="1"/>
  <c r="AU426" i="1" s="1"/>
  <c r="AV426" i="1" s="1"/>
  <c r="AW426" i="1" s="1"/>
  <c r="AN426" i="1"/>
  <c r="AL426" i="1"/>
  <c r="AG426" i="1"/>
  <c r="Y426" i="1"/>
  <c r="T426" i="1"/>
  <c r="H426" i="1"/>
  <c r="AY425" i="1"/>
  <c r="AZ425" i="1" s="1"/>
  <c r="AV425" i="1"/>
  <c r="AW425" i="1" s="1"/>
  <c r="AT425" i="1"/>
  <c r="AP425" i="1"/>
  <c r="AO425" i="1"/>
  <c r="AU425" i="1" s="1"/>
  <c r="AN425" i="1"/>
  <c r="AQ425" i="1" s="1"/>
  <c r="AR425" i="1" s="1"/>
  <c r="AS425" i="1" s="1"/>
  <c r="AL425" i="1"/>
  <c r="AG425" i="1"/>
  <c r="Y425" i="1"/>
  <c r="T425" i="1"/>
  <c r="H425" i="1"/>
  <c r="AZ424" i="1"/>
  <c r="AY424" i="1"/>
  <c r="AT424" i="1"/>
  <c r="AP424" i="1"/>
  <c r="AO424" i="1"/>
  <c r="AU424" i="1" s="1"/>
  <c r="AN424" i="1"/>
  <c r="AQ424" i="1" s="1"/>
  <c r="AL424" i="1"/>
  <c r="AG424" i="1"/>
  <c r="Y424" i="1"/>
  <c r="T424" i="1"/>
  <c r="H424" i="1"/>
  <c r="AY423" i="1"/>
  <c r="AZ423" i="1" s="1"/>
  <c r="AU423" i="1"/>
  <c r="AV423" i="1" s="1"/>
  <c r="AW423" i="1" s="1"/>
  <c r="AT423" i="1"/>
  <c r="AP423" i="1"/>
  <c r="AO423" i="1"/>
  <c r="AN423" i="1"/>
  <c r="AQ423" i="1" s="1"/>
  <c r="AR423" i="1" s="1"/>
  <c r="AS423" i="1" s="1"/>
  <c r="AL423" i="1"/>
  <c r="AG423" i="1"/>
  <c r="Y423" i="1"/>
  <c r="T423" i="1"/>
  <c r="H423" i="1"/>
  <c r="AY422" i="1"/>
  <c r="AZ422" i="1" s="1"/>
  <c r="AU422" i="1"/>
  <c r="AV422" i="1" s="1"/>
  <c r="AW422" i="1" s="1"/>
  <c r="AT422" i="1"/>
  <c r="AP422" i="1"/>
  <c r="AO422" i="1"/>
  <c r="AN422" i="1"/>
  <c r="AQ422" i="1" s="1"/>
  <c r="AR422" i="1" s="1"/>
  <c r="AS422" i="1" s="1"/>
  <c r="AL422" i="1"/>
  <c r="AG422" i="1"/>
  <c r="Y422" i="1"/>
  <c r="T422" i="1"/>
  <c r="H422" i="1"/>
  <c r="AY421" i="1"/>
  <c r="AZ421" i="1" s="1"/>
  <c r="AT421" i="1"/>
  <c r="AP421" i="1"/>
  <c r="AO421" i="1"/>
  <c r="AU421" i="1" s="1"/>
  <c r="AN421" i="1"/>
  <c r="AQ421" i="1" s="1"/>
  <c r="AL421" i="1"/>
  <c r="AG421" i="1"/>
  <c r="Y421" i="1"/>
  <c r="T421" i="1"/>
  <c r="H421" i="1"/>
  <c r="AY420" i="1"/>
  <c r="AZ420" i="1" s="1"/>
  <c r="AU420" i="1"/>
  <c r="AT420" i="1"/>
  <c r="AQ420" i="1"/>
  <c r="AR420" i="1" s="1"/>
  <c r="AS420" i="1" s="1"/>
  <c r="AP420" i="1"/>
  <c r="AO420" i="1"/>
  <c r="AN420" i="1"/>
  <c r="AL420" i="1"/>
  <c r="AG420" i="1"/>
  <c r="Y420" i="1"/>
  <c r="T420" i="1"/>
  <c r="H420" i="1"/>
  <c r="AY419" i="1"/>
  <c r="AZ419" i="1" s="1"/>
  <c r="AU419" i="1"/>
  <c r="AT419" i="1"/>
  <c r="AQ419" i="1"/>
  <c r="AR419" i="1" s="1"/>
  <c r="AS419" i="1" s="1"/>
  <c r="AP419" i="1"/>
  <c r="AO419" i="1"/>
  <c r="AN419" i="1"/>
  <c r="AL419" i="1"/>
  <c r="AG419" i="1"/>
  <c r="Y419" i="1"/>
  <c r="T419" i="1"/>
  <c r="H419" i="1"/>
  <c r="AZ418" i="1"/>
  <c r="AY418" i="1"/>
  <c r="AT418" i="1"/>
  <c r="AP418" i="1"/>
  <c r="AO418" i="1"/>
  <c r="AU418" i="1" s="1"/>
  <c r="AN418" i="1"/>
  <c r="AQ418" i="1" s="1"/>
  <c r="AL418" i="1"/>
  <c r="AG418" i="1"/>
  <c r="Y418" i="1"/>
  <c r="T418" i="1"/>
  <c r="H418" i="1"/>
  <c r="AY417" i="1"/>
  <c r="AZ417" i="1" s="1"/>
  <c r="AT417" i="1"/>
  <c r="AP417" i="1"/>
  <c r="AO417" i="1"/>
  <c r="AU417" i="1" s="1"/>
  <c r="AN417" i="1"/>
  <c r="AQ417" i="1" s="1"/>
  <c r="AL417" i="1"/>
  <c r="AG417" i="1"/>
  <c r="Y417" i="1"/>
  <c r="T417" i="1"/>
  <c r="H417" i="1"/>
  <c r="AY416" i="1"/>
  <c r="AZ416" i="1" s="1"/>
  <c r="AT416" i="1"/>
  <c r="AQ416" i="1"/>
  <c r="AP416" i="1"/>
  <c r="AO416" i="1"/>
  <c r="AU416" i="1" s="1"/>
  <c r="AV416" i="1" s="1"/>
  <c r="AW416" i="1" s="1"/>
  <c r="AN416" i="1"/>
  <c r="AL416" i="1"/>
  <c r="AG416" i="1"/>
  <c r="Y416" i="1"/>
  <c r="T416" i="1"/>
  <c r="H416" i="1"/>
  <c r="AY415" i="1"/>
  <c r="AZ415" i="1" s="1"/>
  <c r="AU415" i="1"/>
  <c r="AV415" i="1" s="1"/>
  <c r="AW415" i="1" s="1"/>
  <c r="AT415" i="1"/>
  <c r="AP415" i="1"/>
  <c r="AO415" i="1"/>
  <c r="AN415" i="1"/>
  <c r="AQ415" i="1" s="1"/>
  <c r="AL415" i="1"/>
  <c r="AG415" i="1"/>
  <c r="Y415" i="1"/>
  <c r="T415" i="1"/>
  <c r="H415" i="1"/>
  <c r="AZ414" i="1"/>
  <c r="AY414" i="1"/>
  <c r="AU414" i="1"/>
  <c r="AV414" i="1" s="1"/>
  <c r="AW414" i="1" s="1"/>
  <c r="AT414" i="1"/>
  <c r="AP414" i="1"/>
  <c r="AO414" i="1"/>
  <c r="AN414" i="1"/>
  <c r="AQ414" i="1" s="1"/>
  <c r="AL414" i="1"/>
  <c r="AG414" i="1"/>
  <c r="Y414" i="1"/>
  <c r="T414" i="1"/>
  <c r="H414" i="1"/>
  <c r="AY413" i="1"/>
  <c r="AZ413" i="1" s="1"/>
  <c r="AT413" i="1"/>
  <c r="AP413" i="1"/>
  <c r="AR413" i="1" s="1"/>
  <c r="AS413" i="1" s="1"/>
  <c r="AO413" i="1"/>
  <c r="AU413" i="1" s="1"/>
  <c r="AN413" i="1"/>
  <c r="AQ413" i="1" s="1"/>
  <c r="AL413" i="1"/>
  <c r="AG413" i="1"/>
  <c r="Y413" i="1"/>
  <c r="T413" i="1"/>
  <c r="H413" i="1"/>
  <c r="AY412" i="1"/>
  <c r="AZ412" i="1" s="1"/>
  <c r="AT412" i="1"/>
  <c r="AP412" i="1"/>
  <c r="AO412" i="1"/>
  <c r="AU412" i="1" s="1"/>
  <c r="AN412" i="1"/>
  <c r="AQ412" i="1" s="1"/>
  <c r="AL412" i="1"/>
  <c r="AG412" i="1"/>
  <c r="Y412" i="1"/>
  <c r="T412" i="1"/>
  <c r="H412" i="1"/>
  <c r="AY411" i="1"/>
  <c r="AZ411" i="1" s="1"/>
  <c r="AT411" i="1"/>
  <c r="AP411" i="1"/>
  <c r="AO411" i="1"/>
  <c r="AU411" i="1" s="1"/>
  <c r="AN411" i="1"/>
  <c r="AQ411" i="1" s="1"/>
  <c r="AR411" i="1" s="1"/>
  <c r="AS411" i="1" s="1"/>
  <c r="AL411" i="1"/>
  <c r="AG411" i="1"/>
  <c r="Y411" i="1"/>
  <c r="T411" i="1"/>
  <c r="H411" i="1"/>
  <c r="AZ410" i="1"/>
  <c r="AY410" i="1"/>
  <c r="AT410" i="1"/>
  <c r="AP410" i="1"/>
  <c r="AO410" i="1"/>
  <c r="AU410" i="1" s="1"/>
  <c r="AV410" i="1" s="1"/>
  <c r="AW410" i="1" s="1"/>
  <c r="AN410" i="1"/>
  <c r="AQ410" i="1" s="1"/>
  <c r="AL410" i="1"/>
  <c r="AG410" i="1"/>
  <c r="Y410" i="1"/>
  <c r="T410" i="1"/>
  <c r="H410" i="1"/>
  <c r="AY409" i="1"/>
  <c r="AZ409" i="1" s="1"/>
  <c r="AT409" i="1"/>
  <c r="AP409" i="1"/>
  <c r="AO409" i="1"/>
  <c r="AU409" i="1" s="1"/>
  <c r="AN409" i="1"/>
  <c r="AQ409" i="1" s="1"/>
  <c r="AR409" i="1" s="1"/>
  <c r="AS409" i="1" s="1"/>
  <c r="AL409" i="1"/>
  <c r="AG409" i="1"/>
  <c r="Y409" i="1"/>
  <c r="T409" i="1"/>
  <c r="H409" i="1"/>
  <c r="AY408" i="1"/>
  <c r="AZ408" i="1" s="1"/>
  <c r="AT408" i="1"/>
  <c r="AP408" i="1"/>
  <c r="AO408" i="1"/>
  <c r="AU408" i="1" s="1"/>
  <c r="AV408" i="1" s="1"/>
  <c r="AW408" i="1" s="1"/>
  <c r="AN408" i="1"/>
  <c r="AQ408" i="1" s="1"/>
  <c r="AR408" i="1" s="1"/>
  <c r="AS408" i="1" s="1"/>
  <c r="AL408" i="1"/>
  <c r="AG408" i="1"/>
  <c r="Y408" i="1"/>
  <c r="T408" i="1"/>
  <c r="H408" i="1"/>
  <c r="AY407" i="1"/>
  <c r="AZ407" i="1" s="1"/>
  <c r="AT407" i="1"/>
  <c r="AQ407" i="1"/>
  <c r="AR407" i="1" s="1"/>
  <c r="AS407" i="1" s="1"/>
  <c r="AP407" i="1"/>
  <c r="AO407" i="1"/>
  <c r="AU407" i="1" s="1"/>
  <c r="AV407" i="1" s="1"/>
  <c r="AW407" i="1" s="1"/>
  <c r="AN407" i="1"/>
  <c r="AL407" i="1"/>
  <c r="AG407" i="1"/>
  <c r="Y407" i="1"/>
  <c r="T407" i="1"/>
  <c r="H407" i="1"/>
  <c r="AY406" i="1"/>
  <c r="AZ406" i="1" s="1"/>
  <c r="AT406" i="1"/>
  <c r="AP406" i="1"/>
  <c r="AO406" i="1"/>
  <c r="AU406" i="1" s="1"/>
  <c r="AV406" i="1" s="1"/>
  <c r="AW406" i="1" s="1"/>
  <c r="AN406" i="1"/>
  <c r="AQ406" i="1" s="1"/>
  <c r="AR406" i="1" s="1"/>
  <c r="AS406" i="1" s="1"/>
  <c r="AL406" i="1"/>
  <c r="AG406" i="1"/>
  <c r="Y406" i="1"/>
  <c r="T406" i="1"/>
  <c r="H406" i="1"/>
  <c r="AY405" i="1"/>
  <c r="AZ405" i="1" s="1"/>
  <c r="AT405" i="1"/>
  <c r="AP405" i="1"/>
  <c r="AO405" i="1"/>
  <c r="AU405" i="1" s="1"/>
  <c r="AV405" i="1" s="1"/>
  <c r="AW405" i="1" s="1"/>
  <c r="AN405" i="1"/>
  <c r="AQ405" i="1" s="1"/>
  <c r="AR405" i="1" s="1"/>
  <c r="AS405" i="1" s="1"/>
  <c r="AL405" i="1"/>
  <c r="AG405" i="1"/>
  <c r="Y405" i="1"/>
  <c r="T405" i="1"/>
  <c r="H405" i="1"/>
  <c r="AY404" i="1"/>
  <c r="AZ404" i="1" s="1"/>
  <c r="AT404" i="1"/>
  <c r="AQ404" i="1"/>
  <c r="AP404" i="1"/>
  <c r="AO404" i="1"/>
  <c r="AU404" i="1" s="1"/>
  <c r="AV404" i="1" s="1"/>
  <c r="AW404" i="1" s="1"/>
  <c r="AN404" i="1"/>
  <c r="AL404" i="1"/>
  <c r="AG404" i="1"/>
  <c r="Y404" i="1"/>
  <c r="T404" i="1"/>
  <c r="H404" i="1"/>
  <c r="AY403" i="1"/>
  <c r="AZ403" i="1" s="1"/>
  <c r="AT403" i="1"/>
  <c r="AQ403" i="1"/>
  <c r="AP403" i="1"/>
  <c r="AO403" i="1"/>
  <c r="AU403" i="1" s="1"/>
  <c r="AN403" i="1"/>
  <c r="AL403" i="1"/>
  <c r="AG403" i="1"/>
  <c r="Y403" i="1"/>
  <c r="T403" i="1"/>
  <c r="H403" i="1"/>
  <c r="AZ402" i="1"/>
  <c r="AY402" i="1"/>
  <c r="AV402" i="1"/>
  <c r="AW402" i="1" s="1"/>
  <c r="AU402" i="1"/>
  <c r="AT402" i="1"/>
  <c r="AQ402" i="1"/>
  <c r="AR402" i="1" s="1"/>
  <c r="AS402" i="1" s="1"/>
  <c r="AP402" i="1"/>
  <c r="AO402" i="1"/>
  <c r="AN402" i="1"/>
  <c r="AL402" i="1"/>
  <c r="AG402" i="1"/>
  <c r="Y402" i="1"/>
  <c r="T402" i="1"/>
  <c r="H402" i="1"/>
  <c r="AY401" i="1"/>
  <c r="AZ401" i="1" s="1"/>
  <c r="AT401" i="1"/>
  <c r="AP401" i="1"/>
  <c r="AO401" i="1"/>
  <c r="AU401" i="1" s="1"/>
  <c r="AN401" i="1"/>
  <c r="AQ401" i="1" s="1"/>
  <c r="AL401" i="1"/>
  <c r="AG401" i="1"/>
  <c r="Y401" i="1"/>
  <c r="T401" i="1"/>
  <c r="H401" i="1"/>
  <c r="AY400" i="1"/>
  <c r="AZ400" i="1" s="1"/>
  <c r="AT400" i="1"/>
  <c r="AQ400" i="1"/>
  <c r="AR400" i="1" s="1"/>
  <c r="AS400" i="1" s="1"/>
  <c r="AP400" i="1"/>
  <c r="AO400" i="1"/>
  <c r="AU400" i="1" s="1"/>
  <c r="AV400" i="1" s="1"/>
  <c r="AW400" i="1" s="1"/>
  <c r="AN400" i="1"/>
  <c r="AL400" i="1"/>
  <c r="AG400" i="1"/>
  <c r="Y400" i="1"/>
  <c r="T400" i="1"/>
  <c r="H400" i="1"/>
  <c r="AY399" i="1"/>
  <c r="AZ399" i="1" s="1"/>
  <c r="AU399" i="1"/>
  <c r="AV399" i="1" s="1"/>
  <c r="AW399" i="1" s="1"/>
  <c r="AT399" i="1"/>
  <c r="AP399" i="1"/>
  <c r="AO399" i="1"/>
  <c r="AN399" i="1"/>
  <c r="AQ399" i="1" s="1"/>
  <c r="AL399" i="1"/>
  <c r="AG399" i="1"/>
  <c r="Y399" i="1"/>
  <c r="T399" i="1"/>
  <c r="H399" i="1"/>
  <c r="AZ398" i="1"/>
  <c r="AY398" i="1"/>
  <c r="AT398" i="1"/>
  <c r="AQ398" i="1"/>
  <c r="AR398" i="1" s="1"/>
  <c r="AS398" i="1" s="1"/>
  <c r="AP398" i="1"/>
  <c r="AO398" i="1"/>
  <c r="AU398" i="1" s="1"/>
  <c r="AV398" i="1" s="1"/>
  <c r="AW398" i="1" s="1"/>
  <c r="AN398" i="1"/>
  <c r="AL398" i="1"/>
  <c r="AG398" i="1"/>
  <c r="Y398" i="1"/>
  <c r="T398" i="1"/>
  <c r="H398" i="1"/>
  <c r="AY397" i="1"/>
  <c r="AZ397" i="1" s="1"/>
  <c r="AT397" i="1"/>
  <c r="AP397" i="1"/>
  <c r="AO397" i="1"/>
  <c r="AU397" i="1" s="1"/>
  <c r="AN397" i="1"/>
  <c r="AQ397" i="1" s="1"/>
  <c r="AR397" i="1" s="1"/>
  <c r="AS397" i="1" s="1"/>
  <c r="AL397" i="1"/>
  <c r="AG397" i="1"/>
  <c r="Y397" i="1"/>
  <c r="T397" i="1"/>
  <c r="H397" i="1"/>
  <c r="AZ396" i="1"/>
  <c r="AY396" i="1"/>
  <c r="AT396" i="1"/>
  <c r="AQ396" i="1"/>
  <c r="AP396" i="1"/>
  <c r="AO396" i="1"/>
  <c r="AU396" i="1" s="1"/>
  <c r="AV396" i="1" s="1"/>
  <c r="AW396" i="1" s="1"/>
  <c r="AN396" i="1"/>
  <c r="AL396" i="1"/>
  <c r="AG396" i="1"/>
  <c r="Y396" i="1"/>
  <c r="T396" i="1"/>
  <c r="H396" i="1"/>
  <c r="AY395" i="1"/>
  <c r="AZ395" i="1" s="1"/>
  <c r="AU395" i="1"/>
  <c r="AV395" i="1" s="1"/>
  <c r="AW395" i="1" s="1"/>
  <c r="AT395" i="1"/>
  <c r="AP395" i="1"/>
  <c r="AO395" i="1"/>
  <c r="AN395" i="1"/>
  <c r="AQ395" i="1" s="1"/>
  <c r="AL395" i="1"/>
  <c r="AG395" i="1"/>
  <c r="Y395" i="1"/>
  <c r="T395" i="1"/>
  <c r="H395" i="1"/>
  <c r="AZ394" i="1"/>
  <c r="AY394" i="1"/>
  <c r="AU394" i="1"/>
  <c r="AV394" i="1" s="1"/>
  <c r="AW394" i="1" s="1"/>
  <c r="AT394" i="1"/>
  <c r="AP394" i="1"/>
  <c r="AO394" i="1"/>
  <c r="AN394" i="1"/>
  <c r="AQ394" i="1" s="1"/>
  <c r="AL394" i="1"/>
  <c r="AG394" i="1"/>
  <c r="Y394" i="1"/>
  <c r="T394" i="1"/>
  <c r="H394" i="1"/>
  <c r="AY393" i="1"/>
  <c r="AZ393" i="1" s="1"/>
  <c r="AT393" i="1"/>
  <c r="AP393" i="1"/>
  <c r="AO393" i="1"/>
  <c r="AN393" i="1"/>
  <c r="AQ393" i="1" s="1"/>
  <c r="AL393" i="1"/>
  <c r="AG393" i="1"/>
  <c r="Y393" i="1"/>
  <c r="T393" i="1"/>
  <c r="H393" i="1"/>
  <c r="AP384" i="1"/>
  <c r="AM384" i="1"/>
  <c r="AM1452" i="1" s="1"/>
  <c r="AK384" i="1"/>
  <c r="AJ384" i="1"/>
  <c r="AJ1452" i="1" s="1"/>
  <c r="AI384" i="1"/>
  <c r="AI1452" i="1" s="1"/>
  <c r="AH384" i="1"/>
  <c r="AH1452" i="1" s="1"/>
  <c r="AF384" i="1"/>
  <c r="AE384" i="1"/>
  <c r="AE1452" i="1" s="1"/>
  <c r="AD384" i="1"/>
  <c r="AD1452" i="1" s="1"/>
  <c r="AC384" i="1"/>
  <c r="AC1452" i="1" s="1"/>
  <c r="AB384" i="1"/>
  <c r="AB1452" i="1" s="1"/>
  <c r="AA384" i="1"/>
  <c r="AA1452" i="1" s="1"/>
  <c r="Z384" i="1"/>
  <c r="Z1452" i="1" s="1"/>
  <c r="X384" i="1"/>
  <c r="X1452" i="1" s="1"/>
  <c r="W384" i="1"/>
  <c r="V384" i="1"/>
  <c r="V1452" i="1" s="1"/>
  <c r="U384" i="1"/>
  <c r="U1452" i="1" s="1"/>
  <c r="S384" i="1"/>
  <c r="S1452" i="1" s="1"/>
  <c r="R384" i="1"/>
  <c r="Q384" i="1"/>
  <c r="Q1452" i="1" s="1"/>
  <c r="P384" i="1"/>
  <c r="P1452" i="1" s="1"/>
  <c r="O384" i="1"/>
  <c r="O1452" i="1" s="1"/>
  <c r="N384" i="1"/>
  <c r="N1452" i="1" s="1"/>
  <c r="M384" i="1"/>
  <c r="M1452" i="1" s="1"/>
  <c r="L384" i="1"/>
  <c r="L1452" i="1" s="1"/>
  <c r="AM383" i="1"/>
  <c r="AK383" i="1"/>
  <c r="AJ383" i="1"/>
  <c r="AI383" i="1"/>
  <c r="AH383" i="1"/>
  <c r="AF383" i="1"/>
  <c r="AE383" i="1"/>
  <c r="AD383" i="1"/>
  <c r="AC383" i="1"/>
  <c r="AB383" i="1"/>
  <c r="AA383" i="1"/>
  <c r="Z383" i="1"/>
  <c r="X383" i="1"/>
  <c r="W383" i="1"/>
  <c r="V383" i="1"/>
  <c r="U383" i="1"/>
  <c r="S383" i="1"/>
  <c r="R383" i="1"/>
  <c r="Q383" i="1"/>
  <c r="P383" i="1"/>
  <c r="O383" i="1"/>
  <c r="N383" i="1"/>
  <c r="M383" i="1"/>
  <c r="L383" i="1"/>
  <c r="AJ382" i="1"/>
  <c r="AI382" i="1"/>
  <c r="AC382" i="1"/>
  <c r="Q382" i="1"/>
  <c r="O382" i="1"/>
  <c r="AM381" i="1"/>
  <c r="AK381" i="1"/>
  <c r="AJ381" i="1"/>
  <c r="AI381" i="1"/>
  <c r="AH381" i="1"/>
  <c r="AH382" i="1" s="1"/>
  <c r="AF381" i="1"/>
  <c r="AE381" i="1"/>
  <c r="AD381" i="1"/>
  <c r="AC381" i="1"/>
  <c r="AB381" i="1"/>
  <c r="AA381" i="1"/>
  <c r="Z381" i="1"/>
  <c r="X381" i="1"/>
  <c r="W381" i="1"/>
  <c r="V381" i="1"/>
  <c r="U381" i="1"/>
  <c r="S381" i="1"/>
  <c r="R381" i="1"/>
  <c r="Q381" i="1"/>
  <c r="P381" i="1"/>
  <c r="O381" i="1"/>
  <c r="N381" i="1"/>
  <c r="M381" i="1"/>
  <c r="L381" i="1"/>
  <c r="AY380" i="1"/>
  <c r="AT380" i="1"/>
  <c r="AP380" i="1"/>
  <c r="AO380" i="1"/>
  <c r="AU380" i="1" s="1"/>
  <c r="AV380" i="1" s="1"/>
  <c r="AW380" i="1" s="1"/>
  <c r="AN380" i="1"/>
  <c r="AQ380" i="1" s="1"/>
  <c r="AR380" i="1" s="1"/>
  <c r="AS380" i="1" s="1"/>
  <c r="AL380" i="1"/>
  <c r="AG380" i="1"/>
  <c r="Y380" i="1"/>
  <c r="T380" i="1"/>
  <c r="H380" i="1"/>
  <c r="AY379" i="1"/>
  <c r="AZ379" i="1" s="1"/>
  <c r="AT379" i="1"/>
  <c r="AP379" i="1"/>
  <c r="AO379" i="1"/>
  <c r="AU379" i="1" s="1"/>
  <c r="AN379" i="1"/>
  <c r="AQ379" i="1" s="1"/>
  <c r="AR379" i="1" s="1"/>
  <c r="AS379" i="1" s="1"/>
  <c r="AL379" i="1"/>
  <c r="AG379" i="1"/>
  <c r="Y379" i="1"/>
  <c r="T379" i="1"/>
  <c r="H379" i="1"/>
  <c r="AY378" i="1"/>
  <c r="AT378" i="1"/>
  <c r="AP378" i="1"/>
  <c r="AO378" i="1"/>
  <c r="AU378" i="1" s="1"/>
  <c r="AN378" i="1"/>
  <c r="AQ378" i="1" s="1"/>
  <c r="AR378" i="1" s="1"/>
  <c r="AS378" i="1" s="1"/>
  <c r="AL378" i="1"/>
  <c r="AG378" i="1"/>
  <c r="Y378" i="1"/>
  <c r="T378" i="1"/>
  <c r="H378" i="1"/>
  <c r="AZ377" i="1"/>
  <c r="AY377" i="1"/>
  <c r="AU377" i="1"/>
  <c r="AV377" i="1" s="1"/>
  <c r="AW377" i="1" s="1"/>
  <c r="AT377" i="1"/>
  <c r="AP377" i="1"/>
  <c r="AO377" i="1"/>
  <c r="AN377" i="1"/>
  <c r="AQ377" i="1" s="1"/>
  <c r="AR377" i="1" s="1"/>
  <c r="AS377" i="1" s="1"/>
  <c r="AL377" i="1"/>
  <c r="AG377" i="1"/>
  <c r="Y377" i="1"/>
  <c r="T377" i="1"/>
  <c r="H377" i="1"/>
  <c r="AY376" i="1"/>
  <c r="AU376" i="1"/>
  <c r="AV376" i="1" s="1"/>
  <c r="AW376" i="1" s="1"/>
  <c r="AT376" i="1"/>
  <c r="AP376" i="1"/>
  <c r="AO376" i="1"/>
  <c r="AN376" i="1"/>
  <c r="AQ376" i="1" s="1"/>
  <c r="AR376" i="1" s="1"/>
  <c r="AS376" i="1" s="1"/>
  <c r="AL376" i="1"/>
  <c r="AG376" i="1"/>
  <c r="Y376" i="1"/>
  <c r="T376" i="1"/>
  <c r="H376" i="1"/>
  <c r="AZ375" i="1"/>
  <c r="AY375" i="1"/>
  <c r="AT375" i="1"/>
  <c r="AP375" i="1"/>
  <c r="AO375" i="1"/>
  <c r="AU375" i="1" s="1"/>
  <c r="AN375" i="1"/>
  <c r="AQ375" i="1" s="1"/>
  <c r="AR375" i="1" s="1"/>
  <c r="AS375" i="1" s="1"/>
  <c r="AL375" i="1"/>
  <c r="AG375" i="1"/>
  <c r="Y375" i="1"/>
  <c r="T375" i="1"/>
  <c r="H375" i="1"/>
  <c r="AY374" i="1"/>
  <c r="AZ374" i="1" s="1"/>
  <c r="AV374" i="1"/>
  <c r="AW374" i="1" s="1"/>
  <c r="AT374" i="1"/>
  <c r="AP374" i="1"/>
  <c r="AO374" i="1"/>
  <c r="AU374" i="1" s="1"/>
  <c r="AN374" i="1"/>
  <c r="AQ374" i="1" s="1"/>
  <c r="AR374" i="1" s="1"/>
  <c r="AS374" i="1" s="1"/>
  <c r="AL374" i="1"/>
  <c r="AG374" i="1"/>
  <c r="Y374" i="1"/>
  <c r="T374" i="1"/>
  <c r="H374" i="1"/>
  <c r="AY373" i="1"/>
  <c r="AZ373" i="1" s="1"/>
  <c r="AT373" i="1"/>
  <c r="AP373" i="1"/>
  <c r="AO373" i="1"/>
  <c r="AU373" i="1" s="1"/>
  <c r="AN373" i="1"/>
  <c r="AQ373" i="1" s="1"/>
  <c r="AR373" i="1" s="1"/>
  <c r="AS373" i="1" s="1"/>
  <c r="AL373" i="1"/>
  <c r="AG373" i="1"/>
  <c r="Y373" i="1"/>
  <c r="T373" i="1"/>
  <c r="H373" i="1"/>
  <c r="AY372" i="1"/>
  <c r="AZ372" i="1" s="1"/>
  <c r="AT372" i="1"/>
  <c r="AT384" i="1" s="1"/>
  <c r="AQ372" i="1"/>
  <c r="AP372" i="1"/>
  <c r="AO372" i="1"/>
  <c r="AN372" i="1"/>
  <c r="AL372" i="1"/>
  <c r="AG372" i="1"/>
  <c r="Y372" i="1"/>
  <c r="T372" i="1"/>
  <c r="H372" i="1"/>
  <c r="AM368" i="1"/>
  <c r="AK368" i="1"/>
  <c r="AJ368" i="1"/>
  <c r="AI368" i="1"/>
  <c r="AH368" i="1"/>
  <c r="AF368" i="1"/>
  <c r="AE368" i="1"/>
  <c r="AD368" i="1"/>
  <c r="AC368" i="1"/>
  <c r="AB368" i="1"/>
  <c r="AA368" i="1"/>
  <c r="AA382" i="1" s="1"/>
  <c r="Z368" i="1"/>
  <c r="Z382" i="1" s="1"/>
  <c r="X368" i="1"/>
  <c r="W368" i="1"/>
  <c r="W382" i="1" s="1"/>
  <c r="V368" i="1"/>
  <c r="V382" i="1" s="1"/>
  <c r="U368" i="1"/>
  <c r="U382" i="1" s="1"/>
  <c r="S368" i="1"/>
  <c r="R368" i="1"/>
  <c r="Q368" i="1"/>
  <c r="P368" i="1"/>
  <c r="O368" i="1"/>
  <c r="N368" i="1"/>
  <c r="M368" i="1"/>
  <c r="M382" i="1" s="1"/>
  <c r="L368" i="1"/>
  <c r="L382" i="1" s="1"/>
  <c r="AY367" i="1"/>
  <c r="AZ367" i="1" s="1"/>
  <c r="AT367" i="1"/>
  <c r="AP367" i="1"/>
  <c r="AO367" i="1"/>
  <c r="AU367" i="1" s="1"/>
  <c r="AN367" i="1"/>
  <c r="AQ367" i="1" s="1"/>
  <c r="AL367" i="1"/>
  <c r="AG367" i="1"/>
  <c r="Y367" i="1"/>
  <c r="T367" i="1"/>
  <c r="H367" i="1"/>
  <c r="AZ366" i="1"/>
  <c r="AY366" i="1"/>
  <c r="AT366" i="1"/>
  <c r="AR366" i="1"/>
  <c r="AS366" i="1" s="1"/>
  <c r="AQ366" i="1"/>
  <c r="AP366" i="1"/>
  <c r="AO366" i="1"/>
  <c r="AU366" i="1" s="1"/>
  <c r="AN366" i="1"/>
  <c r="AL366" i="1"/>
  <c r="AG366" i="1"/>
  <c r="Y366" i="1"/>
  <c r="T366" i="1"/>
  <c r="H366" i="1"/>
  <c r="AY365" i="1"/>
  <c r="AZ365" i="1" s="1"/>
  <c r="AT365" i="1"/>
  <c r="AR365" i="1"/>
  <c r="AS365" i="1" s="1"/>
  <c r="AQ365" i="1"/>
  <c r="AP365" i="1"/>
  <c r="AO365" i="1"/>
  <c r="AU365" i="1" s="1"/>
  <c r="AN365" i="1"/>
  <c r="AL365" i="1"/>
  <c r="AG365" i="1"/>
  <c r="Y365" i="1"/>
  <c r="T365" i="1"/>
  <c r="H365" i="1"/>
  <c r="AY364" i="1"/>
  <c r="AZ364" i="1" s="1"/>
  <c r="AU364" i="1"/>
  <c r="AV364" i="1" s="1"/>
  <c r="AW364" i="1" s="1"/>
  <c r="AT364" i="1"/>
  <c r="AP364" i="1"/>
  <c r="AO364" i="1"/>
  <c r="AN364" i="1"/>
  <c r="AQ364" i="1" s="1"/>
  <c r="AR364" i="1" s="1"/>
  <c r="AS364" i="1" s="1"/>
  <c r="AL364" i="1"/>
  <c r="AG364" i="1"/>
  <c r="Y364" i="1"/>
  <c r="T364" i="1"/>
  <c r="H364" i="1"/>
  <c r="AY363" i="1"/>
  <c r="AZ363" i="1" s="1"/>
  <c r="AU363" i="1"/>
  <c r="AV363" i="1" s="1"/>
  <c r="AW363" i="1" s="1"/>
  <c r="AT363" i="1"/>
  <c r="AP363" i="1"/>
  <c r="AO363" i="1"/>
  <c r="AN363" i="1"/>
  <c r="AQ363" i="1" s="1"/>
  <c r="AR363" i="1" s="1"/>
  <c r="AS363" i="1" s="1"/>
  <c r="AL363" i="1"/>
  <c r="AG363" i="1"/>
  <c r="Y363" i="1"/>
  <c r="T363" i="1"/>
  <c r="H363" i="1"/>
  <c r="AY362" i="1"/>
  <c r="AZ362" i="1" s="1"/>
  <c r="AU362" i="1"/>
  <c r="AT362" i="1"/>
  <c r="AP362" i="1"/>
  <c r="AO362" i="1"/>
  <c r="AN362" i="1"/>
  <c r="AQ362" i="1" s="1"/>
  <c r="AR362" i="1" s="1"/>
  <c r="AS362" i="1" s="1"/>
  <c r="AL362" i="1"/>
  <c r="AG362" i="1"/>
  <c r="Y362" i="1"/>
  <c r="T362" i="1"/>
  <c r="H362" i="1"/>
  <c r="AY360" i="1"/>
  <c r="AZ360" i="1" s="1"/>
  <c r="AU360" i="1"/>
  <c r="AV360" i="1" s="1"/>
  <c r="AT360" i="1"/>
  <c r="AT383" i="1" s="1"/>
  <c r="AP360" i="1"/>
  <c r="AP368" i="1" s="1"/>
  <c r="AO360" i="1"/>
  <c r="AN360" i="1"/>
  <c r="AL360" i="1"/>
  <c r="AG360" i="1"/>
  <c r="Y360" i="1"/>
  <c r="T360" i="1"/>
  <c r="H360" i="1"/>
  <c r="AK349" i="1"/>
  <c r="AJ349" i="1"/>
  <c r="AI349" i="1"/>
  <c r="AE349" i="1"/>
  <c r="AD349" i="1"/>
  <c r="V349" i="1"/>
  <c r="U349" i="1"/>
  <c r="Q349" i="1"/>
  <c r="P349" i="1"/>
  <c r="O349" i="1"/>
  <c r="AM348" i="1"/>
  <c r="AM349" i="1" s="1"/>
  <c r="AK348" i="1"/>
  <c r="AJ348" i="1"/>
  <c r="AI348" i="1"/>
  <c r="AH348" i="1"/>
  <c r="AH349" i="1" s="1"/>
  <c r="AF348" i="1"/>
  <c r="AF349" i="1" s="1"/>
  <c r="AE348" i="1"/>
  <c r="AD348" i="1"/>
  <c r="AC348" i="1"/>
  <c r="AC349" i="1" s="1"/>
  <c r="AB348" i="1"/>
  <c r="AB349" i="1" s="1"/>
  <c r="AA348" i="1"/>
  <c r="AA349" i="1" s="1"/>
  <c r="Z348" i="1"/>
  <c r="Z349" i="1" s="1"/>
  <c r="X348" i="1"/>
  <c r="X349" i="1" s="1"/>
  <c r="W348" i="1"/>
  <c r="W349" i="1" s="1"/>
  <c r="V348" i="1"/>
  <c r="U348" i="1"/>
  <c r="S348" i="1"/>
  <c r="S349" i="1" s="1"/>
  <c r="R348" i="1"/>
  <c r="R349" i="1" s="1"/>
  <c r="Q348" i="1"/>
  <c r="P348" i="1"/>
  <c r="O348" i="1"/>
  <c r="N348" i="1"/>
  <c r="N349" i="1" s="1"/>
  <c r="M348" i="1"/>
  <c r="M349" i="1" s="1"/>
  <c r="L348" i="1"/>
  <c r="L349" i="1" s="1"/>
  <c r="AZ347" i="1"/>
  <c r="AY347" i="1"/>
  <c r="AT347" i="1"/>
  <c r="AT348" i="1" s="1"/>
  <c r="AT349" i="1" s="1"/>
  <c r="AP347" i="1"/>
  <c r="AP348" i="1" s="1"/>
  <c r="AP349" i="1" s="1"/>
  <c r="AO347" i="1"/>
  <c r="AU347" i="1" s="1"/>
  <c r="AN347" i="1"/>
  <c r="AN348" i="1" s="1"/>
  <c r="AN349" i="1" s="1"/>
  <c r="AL347" i="1"/>
  <c r="AG347" i="1"/>
  <c r="Y347" i="1"/>
  <c r="T347" i="1"/>
  <c r="H347" i="1"/>
  <c r="AP341" i="1"/>
  <c r="AM341" i="1"/>
  <c r="AK341" i="1"/>
  <c r="AJ341" i="1"/>
  <c r="AI341" i="1"/>
  <c r="AH341" i="1"/>
  <c r="AF341" i="1"/>
  <c r="AE341" i="1"/>
  <c r="AD341" i="1"/>
  <c r="AC341" i="1"/>
  <c r="AB341" i="1"/>
  <c r="AA341" i="1"/>
  <c r="Z341" i="1"/>
  <c r="X341" i="1"/>
  <c r="W341" i="1"/>
  <c r="V341" i="1"/>
  <c r="U341" i="1"/>
  <c r="S341" i="1"/>
  <c r="R341" i="1"/>
  <c r="Q341" i="1"/>
  <c r="P341" i="1"/>
  <c r="O341" i="1"/>
  <c r="N341" i="1"/>
  <c r="M341" i="1"/>
  <c r="L341" i="1"/>
  <c r="AJ336" i="1"/>
  <c r="V336" i="1"/>
  <c r="U336" i="1"/>
  <c r="S336" i="1"/>
  <c r="O336" i="1"/>
  <c r="AM335" i="1"/>
  <c r="AM336" i="1" s="1"/>
  <c r="AK335" i="1"/>
  <c r="AK336" i="1" s="1"/>
  <c r="AJ335" i="1"/>
  <c r="AI335" i="1"/>
  <c r="AI336" i="1" s="1"/>
  <c r="AH335" i="1"/>
  <c r="AH336" i="1" s="1"/>
  <c r="AF335" i="1"/>
  <c r="AF336" i="1" s="1"/>
  <c r="AE335" i="1"/>
  <c r="AE336" i="1" s="1"/>
  <c r="AD335" i="1"/>
  <c r="AD336" i="1" s="1"/>
  <c r="AC335" i="1"/>
  <c r="AC336" i="1" s="1"/>
  <c r="AB335" i="1"/>
  <c r="AB336" i="1" s="1"/>
  <c r="AA335" i="1"/>
  <c r="AA336" i="1" s="1"/>
  <c r="Z335" i="1"/>
  <c r="Z336" i="1" s="1"/>
  <c r="X335" i="1"/>
  <c r="X336" i="1" s="1"/>
  <c r="W335" i="1"/>
  <c r="W336" i="1" s="1"/>
  <c r="V335" i="1"/>
  <c r="U335" i="1"/>
  <c r="S335" i="1"/>
  <c r="R335" i="1"/>
  <c r="R336" i="1" s="1"/>
  <c r="Q335" i="1"/>
  <c r="Q336" i="1" s="1"/>
  <c r="P335" i="1"/>
  <c r="P336" i="1" s="1"/>
  <c r="O335" i="1"/>
  <c r="N335" i="1"/>
  <c r="N336" i="1" s="1"/>
  <c r="M335" i="1"/>
  <c r="M336" i="1" s="1"/>
  <c r="L335" i="1"/>
  <c r="L336" i="1" s="1"/>
  <c r="AY334" i="1"/>
  <c r="AZ334" i="1" s="1"/>
  <c r="AT334" i="1"/>
  <c r="AP334" i="1"/>
  <c r="AO334" i="1"/>
  <c r="AN334" i="1"/>
  <c r="AQ334" i="1" s="1"/>
  <c r="AL334" i="1"/>
  <c r="AG334" i="1"/>
  <c r="Y334" i="1"/>
  <c r="T334" i="1"/>
  <c r="H334" i="1"/>
  <c r="AY333" i="1"/>
  <c r="AZ333" i="1" s="1"/>
  <c r="AT333" i="1"/>
  <c r="AP333" i="1"/>
  <c r="AO333" i="1"/>
  <c r="AU333" i="1" s="1"/>
  <c r="AV333" i="1" s="1"/>
  <c r="AW333" i="1" s="1"/>
  <c r="AN333" i="1"/>
  <c r="AQ333" i="1" s="1"/>
  <c r="AR333" i="1" s="1"/>
  <c r="AS333" i="1" s="1"/>
  <c r="AL333" i="1"/>
  <c r="AG333" i="1"/>
  <c r="Y333" i="1"/>
  <c r="T333" i="1"/>
  <c r="H333" i="1"/>
  <c r="AY332" i="1"/>
  <c r="AZ332" i="1" s="1"/>
  <c r="AT332" i="1"/>
  <c r="AP332" i="1"/>
  <c r="AO332" i="1"/>
  <c r="AU332" i="1" s="1"/>
  <c r="AV332" i="1" s="1"/>
  <c r="AW332" i="1" s="1"/>
  <c r="AN332" i="1"/>
  <c r="AQ332" i="1" s="1"/>
  <c r="AR332" i="1" s="1"/>
  <c r="AS332" i="1" s="1"/>
  <c r="AL332" i="1"/>
  <c r="AG332" i="1"/>
  <c r="Y332" i="1"/>
  <c r="T332" i="1"/>
  <c r="H332" i="1"/>
  <c r="AY331" i="1"/>
  <c r="AZ331" i="1" s="1"/>
  <c r="AT331" i="1"/>
  <c r="AP331" i="1"/>
  <c r="AO331" i="1"/>
  <c r="AU331" i="1" s="1"/>
  <c r="AV331" i="1" s="1"/>
  <c r="AW331" i="1" s="1"/>
  <c r="AN331" i="1"/>
  <c r="AQ331" i="1" s="1"/>
  <c r="AR331" i="1" s="1"/>
  <c r="AS331" i="1" s="1"/>
  <c r="AL331" i="1"/>
  <c r="AG331" i="1"/>
  <c r="Y331" i="1"/>
  <c r="T331" i="1"/>
  <c r="H331" i="1"/>
  <c r="AY330" i="1"/>
  <c r="AZ330" i="1" s="1"/>
  <c r="AT330" i="1"/>
  <c r="AP330" i="1"/>
  <c r="AO330" i="1"/>
  <c r="AU330" i="1" s="1"/>
  <c r="AV330" i="1" s="1"/>
  <c r="AW330" i="1" s="1"/>
  <c r="AN330" i="1"/>
  <c r="AQ330" i="1" s="1"/>
  <c r="AR330" i="1" s="1"/>
  <c r="AS330" i="1" s="1"/>
  <c r="AL330" i="1"/>
  <c r="AG330" i="1"/>
  <c r="Y330" i="1"/>
  <c r="T330" i="1"/>
  <c r="H330" i="1"/>
  <c r="AZ329" i="1"/>
  <c r="AY329" i="1"/>
  <c r="AT329" i="1"/>
  <c r="AP329" i="1"/>
  <c r="AO329" i="1"/>
  <c r="AN329" i="1"/>
  <c r="AL329" i="1"/>
  <c r="AG329" i="1"/>
  <c r="Y329" i="1"/>
  <c r="T329" i="1"/>
  <c r="H329" i="1"/>
  <c r="AZ328" i="1"/>
  <c r="AY328" i="1"/>
  <c r="AT328" i="1"/>
  <c r="AP328" i="1"/>
  <c r="AO328" i="1"/>
  <c r="AU328" i="1" s="1"/>
  <c r="AN328" i="1"/>
  <c r="AQ328" i="1" s="1"/>
  <c r="AR328" i="1" s="1"/>
  <c r="AS328" i="1" s="1"/>
  <c r="AL328" i="1"/>
  <c r="AG328" i="1"/>
  <c r="Y328" i="1"/>
  <c r="T328" i="1"/>
  <c r="H328" i="1"/>
  <c r="AY327" i="1"/>
  <c r="AZ327" i="1" s="1"/>
  <c r="AT327" i="1"/>
  <c r="AP327" i="1"/>
  <c r="AO327" i="1"/>
  <c r="AU327" i="1" s="1"/>
  <c r="AN327" i="1"/>
  <c r="AQ327" i="1" s="1"/>
  <c r="AR327" i="1" s="1"/>
  <c r="AS327" i="1" s="1"/>
  <c r="AL327" i="1"/>
  <c r="AG327" i="1"/>
  <c r="Y327" i="1"/>
  <c r="T327" i="1"/>
  <c r="H327" i="1"/>
  <c r="P316" i="1"/>
  <c r="N316" i="1"/>
  <c r="AM315" i="1"/>
  <c r="AK315" i="1"/>
  <c r="AJ315" i="1"/>
  <c r="AJ316" i="1" s="1"/>
  <c r="AI315" i="1"/>
  <c r="AI316" i="1" s="1"/>
  <c r="AH315" i="1"/>
  <c r="AH316" i="1" s="1"/>
  <c r="AF315" i="1"/>
  <c r="AE315" i="1"/>
  <c r="AD315" i="1"/>
  <c r="AD316" i="1" s="1"/>
  <c r="AC315" i="1"/>
  <c r="AB315" i="1"/>
  <c r="AB316" i="1" s="1"/>
  <c r="AA315" i="1"/>
  <c r="Z315" i="1"/>
  <c r="X315" i="1"/>
  <c r="W315" i="1"/>
  <c r="V315" i="1"/>
  <c r="V316" i="1" s="1"/>
  <c r="U315" i="1"/>
  <c r="U316" i="1" s="1"/>
  <c r="S315" i="1"/>
  <c r="S316" i="1" s="1"/>
  <c r="R315" i="1"/>
  <c r="Q315" i="1"/>
  <c r="P315" i="1"/>
  <c r="O315" i="1"/>
  <c r="N315" i="1"/>
  <c r="M315" i="1"/>
  <c r="L315" i="1"/>
  <c r="AY314" i="1"/>
  <c r="AZ314" i="1" s="1"/>
  <c r="AU314" i="1"/>
  <c r="AT314" i="1"/>
  <c r="AP314" i="1"/>
  <c r="AO314" i="1"/>
  <c r="AN314" i="1"/>
  <c r="AQ314" i="1" s="1"/>
  <c r="AL314" i="1"/>
  <c r="AG314" i="1"/>
  <c r="Y314" i="1"/>
  <c r="T314" i="1"/>
  <c r="H314" i="1"/>
  <c r="AY313" i="1"/>
  <c r="AZ313" i="1" s="1"/>
  <c r="AU313" i="1"/>
  <c r="AU315" i="1" s="1"/>
  <c r="AT313" i="1"/>
  <c r="AQ313" i="1"/>
  <c r="AR313" i="1" s="1"/>
  <c r="AS313" i="1" s="1"/>
  <c r="AP313" i="1"/>
  <c r="AO313" i="1"/>
  <c r="AN313" i="1"/>
  <c r="AL313" i="1"/>
  <c r="AG313" i="1"/>
  <c r="Y313" i="1"/>
  <c r="T313" i="1"/>
  <c r="H313" i="1"/>
  <c r="AY312" i="1"/>
  <c r="AZ312" i="1" s="1"/>
  <c r="AU312" i="1"/>
  <c r="AT312" i="1"/>
  <c r="AV312" i="1" s="1"/>
  <c r="AW312" i="1" s="1"/>
  <c r="AQ312" i="1"/>
  <c r="AR312" i="1" s="1"/>
  <c r="AP312" i="1"/>
  <c r="AO312" i="1"/>
  <c r="AN312" i="1"/>
  <c r="AL312" i="1"/>
  <c r="AG312" i="1"/>
  <c r="Y312" i="1"/>
  <c r="T312" i="1"/>
  <c r="H312" i="1"/>
  <c r="AM308" i="1"/>
  <c r="AK308" i="1"/>
  <c r="AJ308" i="1"/>
  <c r="AI308" i="1"/>
  <c r="AH308" i="1"/>
  <c r="AF308" i="1"/>
  <c r="AE308" i="1"/>
  <c r="AD308" i="1"/>
  <c r="AC308" i="1"/>
  <c r="AC316" i="1" s="1"/>
  <c r="AB308" i="1"/>
  <c r="AA308" i="1"/>
  <c r="AA316" i="1" s="1"/>
  <c r="Z308" i="1"/>
  <c r="X308" i="1"/>
  <c r="W308" i="1"/>
  <c r="V308" i="1"/>
  <c r="U308" i="1"/>
  <c r="S308" i="1"/>
  <c r="R308" i="1"/>
  <c r="Q308" i="1"/>
  <c r="P308" i="1"/>
  <c r="O308" i="1"/>
  <c r="O316" i="1" s="1"/>
  <c r="N308" i="1"/>
  <c r="M308" i="1"/>
  <c r="M316" i="1" s="1"/>
  <c r="L308" i="1"/>
  <c r="AZ307" i="1"/>
  <c r="AY307" i="1"/>
  <c r="AT307" i="1"/>
  <c r="AQ307" i="1"/>
  <c r="AR307" i="1" s="1"/>
  <c r="AS307" i="1" s="1"/>
  <c r="AP307" i="1"/>
  <c r="AO307" i="1"/>
  <c r="AU307" i="1" s="1"/>
  <c r="AN307" i="1"/>
  <c r="AL307" i="1"/>
  <c r="AG307" i="1"/>
  <c r="Y307" i="1"/>
  <c r="T307" i="1"/>
  <c r="H307" i="1"/>
  <c r="AZ306" i="1"/>
  <c r="AY306" i="1"/>
  <c r="AT306" i="1"/>
  <c r="AP306" i="1"/>
  <c r="AO306" i="1"/>
  <c r="AU306" i="1" s="1"/>
  <c r="AN306" i="1"/>
  <c r="AQ306" i="1" s="1"/>
  <c r="AL306" i="1"/>
  <c r="AG306" i="1"/>
  <c r="Y306" i="1"/>
  <c r="T306" i="1"/>
  <c r="H306" i="1"/>
  <c r="AY305" i="1"/>
  <c r="AZ305" i="1" s="1"/>
  <c r="AT305" i="1"/>
  <c r="AR305" i="1"/>
  <c r="AS305" i="1" s="1"/>
  <c r="AQ305" i="1"/>
  <c r="AP305" i="1"/>
  <c r="AO305" i="1"/>
  <c r="AU305" i="1" s="1"/>
  <c r="AN305" i="1"/>
  <c r="AL305" i="1"/>
  <c r="AG305" i="1"/>
  <c r="Y305" i="1"/>
  <c r="T305" i="1"/>
  <c r="H305" i="1"/>
  <c r="AY304" i="1"/>
  <c r="AZ304" i="1" s="1"/>
  <c r="AT304" i="1"/>
  <c r="AR304" i="1"/>
  <c r="AS304" i="1" s="1"/>
  <c r="AQ304" i="1"/>
  <c r="AP304" i="1"/>
  <c r="AO304" i="1"/>
  <c r="AU304" i="1" s="1"/>
  <c r="AN304" i="1"/>
  <c r="AL304" i="1"/>
  <c r="AG304" i="1"/>
  <c r="Y304" i="1"/>
  <c r="T304" i="1"/>
  <c r="H304" i="1"/>
  <c r="AZ303" i="1"/>
  <c r="AY303" i="1"/>
  <c r="AW303" i="1"/>
  <c r="AU303" i="1"/>
  <c r="AV303" i="1" s="1"/>
  <c r="AT303" i="1"/>
  <c r="AP303" i="1"/>
  <c r="AO303" i="1"/>
  <c r="AN303" i="1"/>
  <c r="AQ303" i="1" s="1"/>
  <c r="AR303" i="1" s="1"/>
  <c r="AS303" i="1" s="1"/>
  <c r="AL303" i="1"/>
  <c r="AG303" i="1"/>
  <c r="Y303" i="1"/>
  <c r="T303" i="1"/>
  <c r="H303" i="1"/>
  <c r="AY302" i="1"/>
  <c r="AZ302" i="1" s="1"/>
  <c r="AU302" i="1"/>
  <c r="AV302" i="1" s="1"/>
  <c r="AW302" i="1" s="1"/>
  <c r="AT302" i="1"/>
  <c r="AP302" i="1"/>
  <c r="AO302" i="1"/>
  <c r="AN302" i="1"/>
  <c r="AQ302" i="1" s="1"/>
  <c r="AL302" i="1"/>
  <c r="AG302" i="1"/>
  <c r="Y302" i="1"/>
  <c r="T302" i="1"/>
  <c r="H302" i="1"/>
  <c r="AY301" i="1"/>
  <c r="AZ301" i="1" s="1"/>
  <c r="AU301" i="1"/>
  <c r="AV301" i="1" s="1"/>
  <c r="AW301" i="1" s="1"/>
  <c r="AT301" i="1"/>
  <c r="AP301" i="1"/>
  <c r="AO301" i="1"/>
  <c r="AN301" i="1"/>
  <c r="AQ301" i="1" s="1"/>
  <c r="AR301" i="1" s="1"/>
  <c r="AS301" i="1" s="1"/>
  <c r="AL301" i="1"/>
  <c r="AG301" i="1"/>
  <c r="Y301" i="1"/>
  <c r="T301" i="1"/>
  <c r="H301" i="1"/>
  <c r="AY300" i="1"/>
  <c r="AZ300" i="1" s="1"/>
  <c r="AU300" i="1"/>
  <c r="AV300" i="1" s="1"/>
  <c r="AW300" i="1" s="1"/>
  <c r="AT300" i="1"/>
  <c r="AP300" i="1"/>
  <c r="AO300" i="1"/>
  <c r="AN300" i="1"/>
  <c r="AQ300" i="1" s="1"/>
  <c r="AL300" i="1"/>
  <c r="AG300" i="1"/>
  <c r="Y300" i="1"/>
  <c r="T300" i="1"/>
  <c r="H300" i="1"/>
  <c r="AY299" i="1"/>
  <c r="AZ299" i="1" s="1"/>
  <c r="AU299" i="1"/>
  <c r="AT299" i="1"/>
  <c r="AQ299" i="1"/>
  <c r="AR299" i="1" s="1"/>
  <c r="AS299" i="1" s="1"/>
  <c r="AP299" i="1"/>
  <c r="AO299" i="1"/>
  <c r="AN299" i="1"/>
  <c r="AL299" i="1"/>
  <c r="AG299" i="1"/>
  <c r="Y299" i="1"/>
  <c r="T299" i="1"/>
  <c r="H299" i="1"/>
  <c r="AY298" i="1"/>
  <c r="AZ298" i="1" s="1"/>
  <c r="AU298" i="1"/>
  <c r="AV298" i="1" s="1"/>
  <c r="AW298" i="1" s="1"/>
  <c r="AT298" i="1"/>
  <c r="AQ298" i="1"/>
  <c r="AR298" i="1" s="1"/>
  <c r="AS298" i="1" s="1"/>
  <c r="AP298" i="1"/>
  <c r="AO298" i="1"/>
  <c r="AN298" i="1"/>
  <c r="AL298" i="1"/>
  <c r="AG298" i="1"/>
  <c r="Y298" i="1"/>
  <c r="T298" i="1"/>
  <c r="H298" i="1"/>
  <c r="AY297" i="1"/>
  <c r="AZ297" i="1" s="1"/>
  <c r="AT297" i="1"/>
  <c r="AQ297" i="1"/>
  <c r="AR297" i="1" s="1"/>
  <c r="AS297" i="1" s="1"/>
  <c r="AP297" i="1"/>
  <c r="AO297" i="1"/>
  <c r="AU297" i="1" s="1"/>
  <c r="AN297" i="1"/>
  <c r="AL297" i="1"/>
  <c r="AG297" i="1"/>
  <c r="Y297" i="1"/>
  <c r="T297" i="1"/>
  <c r="H297" i="1"/>
  <c r="AY296" i="1"/>
  <c r="AZ296" i="1" s="1"/>
  <c r="AT296" i="1"/>
  <c r="AV296" i="1" s="1"/>
  <c r="AW296" i="1" s="1"/>
  <c r="AP296" i="1"/>
  <c r="AO296" i="1"/>
  <c r="AU296" i="1" s="1"/>
  <c r="AN296" i="1"/>
  <c r="AQ296" i="1" s="1"/>
  <c r="AL296" i="1"/>
  <c r="AG296" i="1"/>
  <c r="Y296" i="1"/>
  <c r="T296" i="1"/>
  <c r="H296" i="1"/>
  <c r="AY295" i="1"/>
  <c r="AZ295" i="1" s="1"/>
  <c r="AT295" i="1"/>
  <c r="AQ295" i="1"/>
  <c r="AR295" i="1" s="1"/>
  <c r="AS295" i="1" s="1"/>
  <c r="AP295" i="1"/>
  <c r="AO295" i="1"/>
  <c r="AN295" i="1"/>
  <c r="AL295" i="1"/>
  <c r="AG295" i="1"/>
  <c r="Y295" i="1"/>
  <c r="T295" i="1"/>
  <c r="H295" i="1"/>
  <c r="AY294" i="1"/>
  <c r="AZ294" i="1" s="1"/>
  <c r="AT294" i="1"/>
  <c r="AP294" i="1"/>
  <c r="AO294" i="1"/>
  <c r="AU294" i="1" s="1"/>
  <c r="AN294" i="1"/>
  <c r="AQ294" i="1" s="1"/>
  <c r="AL294" i="1"/>
  <c r="AG294" i="1"/>
  <c r="Y294" i="1"/>
  <c r="T294" i="1"/>
  <c r="H294" i="1"/>
  <c r="AZ293" i="1"/>
  <c r="AY293" i="1"/>
  <c r="AT293" i="1"/>
  <c r="AQ293" i="1"/>
  <c r="AR293" i="1" s="1"/>
  <c r="AS293" i="1" s="1"/>
  <c r="AP293" i="1"/>
  <c r="AO293" i="1"/>
  <c r="AU293" i="1" s="1"/>
  <c r="AN293" i="1"/>
  <c r="AL293" i="1"/>
  <c r="AG293" i="1"/>
  <c r="Y293" i="1"/>
  <c r="T293" i="1"/>
  <c r="H293" i="1"/>
  <c r="AY292" i="1"/>
  <c r="AZ292" i="1" s="1"/>
  <c r="AT292" i="1"/>
  <c r="AQ292" i="1"/>
  <c r="AR292" i="1" s="1"/>
  <c r="AS292" i="1" s="1"/>
  <c r="AP292" i="1"/>
  <c r="AO292" i="1"/>
  <c r="AU292" i="1" s="1"/>
  <c r="AN292" i="1"/>
  <c r="AL292" i="1"/>
  <c r="AG292" i="1"/>
  <c r="Y292" i="1"/>
  <c r="T292" i="1"/>
  <c r="H292" i="1"/>
  <c r="AY291" i="1"/>
  <c r="AZ291" i="1" s="1"/>
  <c r="AU291" i="1"/>
  <c r="AV291" i="1" s="1"/>
  <c r="AW291" i="1" s="1"/>
  <c r="AT291" i="1"/>
  <c r="AQ291" i="1"/>
  <c r="AR291" i="1" s="1"/>
  <c r="AS291" i="1" s="1"/>
  <c r="AP291" i="1"/>
  <c r="AO291" i="1"/>
  <c r="AN291" i="1"/>
  <c r="AL291" i="1"/>
  <c r="AG291" i="1"/>
  <c r="Y291" i="1"/>
  <c r="T291" i="1"/>
  <c r="H291" i="1"/>
  <c r="AY290" i="1"/>
  <c r="AZ290" i="1" s="1"/>
  <c r="AU290" i="1"/>
  <c r="AV290" i="1" s="1"/>
  <c r="AW290" i="1" s="1"/>
  <c r="AT290" i="1"/>
  <c r="AP290" i="1"/>
  <c r="AO290" i="1"/>
  <c r="AN290" i="1"/>
  <c r="AQ290" i="1" s="1"/>
  <c r="AL290" i="1"/>
  <c r="AG290" i="1"/>
  <c r="Y290" i="1"/>
  <c r="T290" i="1"/>
  <c r="H290" i="1"/>
  <c r="AZ289" i="1"/>
  <c r="AY289" i="1"/>
  <c r="AU289" i="1"/>
  <c r="AT289" i="1"/>
  <c r="AP289" i="1"/>
  <c r="AO289" i="1"/>
  <c r="AN289" i="1"/>
  <c r="AL289" i="1"/>
  <c r="AG289" i="1"/>
  <c r="Y289" i="1"/>
  <c r="T289" i="1"/>
  <c r="H289" i="1"/>
  <c r="AP283" i="1"/>
  <c r="AM283" i="1"/>
  <c r="AK283" i="1"/>
  <c r="AJ283" i="1"/>
  <c r="AI283" i="1"/>
  <c r="AH283" i="1"/>
  <c r="AF283" i="1"/>
  <c r="AE283" i="1"/>
  <c r="AD283" i="1"/>
  <c r="AC283" i="1"/>
  <c r="AB283" i="1"/>
  <c r="AA283" i="1"/>
  <c r="Z283" i="1"/>
  <c r="X283" i="1"/>
  <c r="W283" i="1"/>
  <c r="V283" i="1"/>
  <c r="U283" i="1"/>
  <c r="S283" i="1"/>
  <c r="R283" i="1"/>
  <c r="Q283" i="1"/>
  <c r="P283" i="1"/>
  <c r="O283" i="1"/>
  <c r="N283" i="1"/>
  <c r="M283" i="1"/>
  <c r="L283" i="1"/>
  <c r="AA278" i="1"/>
  <c r="AM277" i="1"/>
  <c r="AK277" i="1"/>
  <c r="AJ277" i="1"/>
  <c r="AI277" i="1"/>
  <c r="AH277" i="1"/>
  <c r="AF277" i="1"/>
  <c r="AF278" i="1" s="1"/>
  <c r="AE277" i="1"/>
  <c r="AD277" i="1"/>
  <c r="AC277" i="1"/>
  <c r="AB277" i="1"/>
  <c r="AA277" i="1"/>
  <c r="Z277" i="1"/>
  <c r="Z278" i="1" s="1"/>
  <c r="X277" i="1"/>
  <c r="W277" i="1"/>
  <c r="V277" i="1"/>
  <c r="U277" i="1"/>
  <c r="S277" i="1"/>
  <c r="R277" i="1"/>
  <c r="R278" i="1" s="1"/>
  <c r="Q277" i="1"/>
  <c r="P277" i="1"/>
  <c r="O277" i="1"/>
  <c r="N277" i="1"/>
  <c r="M277" i="1"/>
  <c r="L277" i="1"/>
  <c r="L278" i="1" s="1"/>
  <c r="AY276" i="1"/>
  <c r="AZ276" i="1" s="1"/>
  <c r="AT276" i="1"/>
  <c r="AT277" i="1" s="1"/>
  <c r="AP276" i="1"/>
  <c r="AO276" i="1"/>
  <c r="AU276" i="1" s="1"/>
  <c r="AN276" i="1"/>
  <c r="AQ276" i="1" s="1"/>
  <c r="AL276" i="1"/>
  <c r="AG276" i="1"/>
  <c r="Y276" i="1"/>
  <c r="T276" i="1"/>
  <c r="H276" i="1"/>
  <c r="AZ275" i="1"/>
  <c r="AY275" i="1"/>
  <c r="AT275" i="1"/>
  <c r="AQ275" i="1"/>
  <c r="AR275" i="1" s="1"/>
  <c r="AS275" i="1" s="1"/>
  <c r="AP275" i="1"/>
  <c r="AO275" i="1"/>
  <c r="AU275" i="1" s="1"/>
  <c r="AV275" i="1" s="1"/>
  <c r="AW275" i="1" s="1"/>
  <c r="AN275" i="1"/>
  <c r="AL275" i="1"/>
  <c r="AG275" i="1"/>
  <c r="Y275" i="1"/>
  <c r="T275" i="1"/>
  <c r="H275" i="1"/>
  <c r="AY274" i="1"/>
  <c r="AZ274" i="1" s="1"/>
  <c r="AT274" i="1"/>
  <c r="AQ274" i="1"/>
  <c r="AR274" i="1" s="1"/>
  <c r="AS274" i="1" s="1"/>
  <c r="AP274" i="1"/>
  <c r="AO274" i="1"/>
  <c r="AU274" i="1" s="1"/>
  <c r="AV274" i="1" s="1"/>
  <c r="AW274" i="1" s="1"/>
  <c r="AN274" i="1"/>
  <c r="AL274" i="1"/>
  <c r="AG274" i="1"/>
  <c r="Y274" i="1"/>
  <c r="T274" i="1"/>
  <c r="H274" i="1"/>
  <c r="AY273" i="1"/>
  <c r="AZ273" i="1" s="1"/>
  <c r="AU273" i="1"/>
  <c r="AV273" i="1" s="1"/>
  <c r="AW273" i="1" s="1"/>
  <c r="AT273" i="1"/>
  <c r="AQ273" i="1"/>
  <c r="AP273" i="1"/>
  <c r="AO273" i="1"/>
  <c r="AN273" i="1"/>
  <c r="AL273" i="1"/>
  <c r="AG273" i="1"/>
  <c r="Y273" i="1"/>
  <c r="T273" i="1"/>
  <c r="H273" i="1"/>
  <c r="AY272" i="1"/>
  <c r="AZ272" i="1" s="1"/>
  <c r="AU272" i="1"/>
  <c r="AV272" i="1" s="1"/>
  <c r="AW272" i="1" s="1"/>
  <c r="AT272" i="1"/>
  <c r="AP272" i="1"/>
  <c r="AO272" i="1"/>
  <c r="AN272" i="1"/>
  <c r="AQ272" i="1" s="1"/>
  <c r="AL272" i="1"/>
  <c r="AG272" i="1"/>
  <c r="Y272" i="1"/>
  <c r="T272" i="1"/>
  <c r="H272" i="1"/>
  <c r="AY271" i="1"/>
  <c r="AZ271" i="1" s="1"/>
  <c r="AU271" i="1"/>
  <c r="AT271" i="1"/>
  <c r="AT283" i="1" s="1"/>
  <c r="AP271" i="1"/>
  <c r="AO271" i="1"/>
  <c r="AN271" i="1"/>
  <c r="AQ271" i="1" s="1"/>
  <c r="AL271" i="1"/>
  <c r="AG271" i="1"/>
  <c r="Y271" i="1"/>
  <c r="T271" i="1"/>
  <c r="H271" i="1"/>
  <c r="AM267" i="1"/>
  <c r="AM278" i="1" s="1"/>
  <c r="AK267" i="1"/>
  <c r="AK278" i="1" s="1"/>
  <c r="AJ267" i="1"/>
  <c r="AJ278" i="1" s="1"/>
  <c r="AI267" i="1"/>
  <c r="AI278" i="1" s="1"/>
  <c r="AH267" i="1"/>
  <c r="AH278" i="1" s="1"/>
  <c r="AF267" i="1"/>
  <c r="AE267" i="1"/>
  <c r="AD267" i="1"/>
  <c r="AC267" i="1"/>
  <c r="AC278" i="1" s="1"/>
  <c r="AB267" i="1"/>
  <c r="AB278" i="1" s="1"/>
  <c r="AA267" i="1"/>
  <c r="Z267" i="1"/>
  <c r="X267" i="1"/>
  <c r="X278" i="1" s="1"/>
  <c r="W267" i="1"/>
  <c r="W278" i="1" s="1"/>
  <c r="V267" i="1"/>
  <c r="V278" i="1" s="1"/>
  <c r="U267" i="1"/>
  <c r="U278" i="1" s="1"/>
  <c r="S267" i="1"/>
  <c r="S278" i="1" s="1"/>
  <c r="R267" i="1"/>
  <c r="Q267" i="1"/>
  <c r="P267" i="1"/>
  <c r="O267" i="1"/>
  <c r="O278" i="1" s="1"/>
  <c r="N267" i="1"/>
  <c r="N278" i="1" s="1"/>
  <c r="M267" i="1"/>
  <c r="M278" i="1" s="1"/>
  <c r="L267" i="1"/>
  <c r="AY266" i="1"/>
  <c r="AZ266" i="1" s="1"/>
  <c r="AU266" i="1"/>
  <c r="AV266" i="1" s="1"/>
  <c r="AW266" i="1" s="1"/>
  <c r="AT266" i="1"/>
  <c r="AQ266" i="1"/>
  <c r="AR266" i="1" s="1"/>
  <c r="AS266" i="1" s="1"/>
  <c r="AP266" i="1"/>
  <c r="AO266" i="1"/>
  <c r="AN266" i="1"/>
  <c r="AL266" i="1"/>
  <c r="AG266" i="1"/>
  <c r="Y266" i="1"/>
  <c r="T266" i="1"/>
  <c r="H266" i="1"/>
  <c r="AY265" i="1"/>
  <c r="AZ265" i="1" s="1"/>
  <c r="AT265" i="1"/>
  <c r="AQ265" i="1"/>
  <c r="AP265" i="1"/>
  <c r="AO265" i="1"/>
  <c r="AU265" i="1" s="1"/>
  <c r="AN265" i="1"/>
  <c r="AL265" i="1"/>
  <c r="AG265" i="1"/>
  <c r="Y265" i="1"/>
  <c r="T265" i="1"/>
  <c r="H265" i="1"/>
  <c r="AY264" i="1"/>
  <c r="AZ264" i="1" s="1"/>
  <c r="AT264" i="1"/>
  <c r="AP264" i="1"/>
  <c r="AO264" i="1"/>
  <c r="AU264" i="1" s="1"/>
  <c r="AV264" i="1" s="1"/>
  <c r="AW264" i="1" s="1"/>
  <c r="AN264" i="1"/>
  <c r="AQ264" i="1" s="1"/>
  <c r="AR264" i="1" s="1"/>
  <c r="AS264" i="1" s="1"/>
  <c r="AL264" i="1"/>
  <c r="AG264" i="1"/>
  <c r="Y264" i="1"/>
  <c r="T264" i="1"/>
  <c r="H264" i="1"/>
  <c r="AY263" i="1"/>
  <c r="AZ263" i="1" s="1"/>
  <c r="AT263" i="1"/>
  <c r="AQ263" i="1"/>
  <c r="AR263" i="1" s="1"/>
  <c r="AS263" i="1" s="1"/>
  <c r="AP263" i="1"/>
  <c r="AO263" i="1"/>
  <c r="AU263" i="1" s="1"/>
  <c r="AV263" i="1" s="1"/>
  <c r="AW263" i="1" s="1"/>
  <c r="AN263" i="1"/>
  <c r="AL263" i="1"/>
  <c r="AG263" i="1"/>
  <c r="Y263" i="1"/>
  <c r="T263" i="1"/>
  <c r="H263" i="1"/>
  <c r="AY262" i="1"/>
  <c r="AZ262" i="1" s="1"/>
  <c r="AT262" i="1"/>
  <c r="AP262" i="1"/>
  <c r="AO262" i="1"/>
  <c r="AN262" i="1"/>
  <c r="AQ262" i="1" s="1"/>
  <c r="AL262" i="1"/>
  <c r="AG262" i="1"/>
  <c r="Y262" i="1"/>
  <c r="T262" i="1"/>
  <c r="H262" i="1"/>
  <c r="AY261" i="1"/>
  <c r="AZ261" i="1" s="1"/>
  <c r="AT261" i="1"/>
  <c r="AQ261" i="1"/>
  <c r="AP261" i="1"/>
  <c r="AO261" i="1"/>
  <c r="AU261" i="1" s="1"/>
  <c r="AV261" i="1" s="1"/>
  <c r="AW261" i="1" s="1"/>
  <c r="AN261" i="1"/>
  <c r="AL261" i="1"/>
  <c r="AG261" i="1"/>
  <c r="Y261" i="1"/>
  <c r="T261" i="1"/>
  <c r="H261" i="1"/>
  <c r="AY260" i="1"/>
  <c r="AZ260" i="1" s="1"/>
  <c r="AT260" i="1"/>
  <c r="AQ260" i="1"/>
  <c r="AR260" i="1" s="1"/>
  <c r="AS260" i="1" s="1"/>
  <c r="AP260" i="1"/>
  <c r="AO260" i="1"/>
  <c r="AU260" i="1" s="1"/>
  <c r="AV260" i="1" s="1"/>
  <c r="AW260" i="1" s="1"/>
  <c r="AN260" i="1"/>
  <c r="AL260" i="1"/>
  <c r="AG260" i="1"/>
  <c r="Y260" i="1"/>
  <c r="T260" i="1"/>
  <c r="H260" i="1"/>
  <c r="AY259" i="1"/>
  <c r="AZ259" i="1" s="1"/>
  <c r="AT259" i="1"/>
  <c r="AP259" i="1"/>
  <c r="AO259" i="1"/>
  <c r="AU259" i="1" s="1"/>
  <c r="AV259" i="1" s="1"/>
  <c r="AW259" i="1" s="1"/>
  <c r="AN259" i="1"/>
  <c r="AQ259" i="1" s="1"/>
  <c r="AR259" i="1" s="1"/>
  <c r="AS259" i="1" s="1"/>
  <c r="AL259" i="1"/>
  <c r="AG259" i="1"/>
  <c r="Y259" i="1"/>
  <c r="T259" i="1"/>
  <c r="H259" i="1"/>
  <c r="AY258" i="1"/>
  <c r="AZ258" i="1" s="1"/>
  <c r="AT258" i="1"/>
  <c r="AP258" i="1"/>
  <c r="AO258" i="1"/>
  <c r="AU258" i="1" s="1"/>
  <c r="AV258" i="1" s="1"/>
  <c r="AW258" i="1" s="1"/>
  <c r="AN258" i="1"/>
  <c r="AQ258" i="1" s="1"/>
  <c r="AL258" i="1"/>
  <c r="AG258" i="1"/>
  <c r="Y258" i="1"/>
  <c r="T258" i="1"/>
  <c r="H258" i="1"/>
  <c r="AY257" i="1"/>
  <c r="AZ257" i="1" s="1"/>
  <c r="AT257" i="1"/>
  <c r="AP257" i="1"/>
  <c r="AO257" i="1"/>
  <c r="AU257" i="1" s="1"/>
  <c r="AV257" i="1" s="1"/>
  <c r="AW257" i="1" s="1"/>
  <c r="AN257" i="1"/>
  <c r="AQ257" i="1" s="1"/>
  <c r="AL257" i="1"/>
  <c r="AG257" i="1"/>
  <c r="Y257" i="1"/>
  <c r="T257" i="1"/>
  <c r="H257" i="1"/>
  <c r="AY256" i="1"/>
  <c r="AZ256" i="1" s="1"/>
  <c r="AT256" i="1"/>
  <c r="AP256" i="1"/>
  <c r="AO256" i="1"/>
  <c r="AU256" i="1" s="1"/>
  <c r="AV256" i="1" s="1"/>
  <c r="AW256" i="1" s="1"/>
  <c r="AN256" i="1"/>
  <c r="AQ256" i="1" s="1"/>
  <c r="AR256" i="1" s="1"/>
  <c r="AS256" i="1" s="1"/>
  <c r="AL256" i="1"/>
  <c r="AG256" i="1"/>
  <c r="Y256" i="1"/>
  <c r="T256" i="1"/>
  <c r="H256" i="1"/>
  <c r="AY255" i="1"/>
  <c r="AZ255" i="1" s="1"/>
  <c r="AT255" i="1"/>
  <c r="AP255" i="1"/>
  <c r="AO255" i="1"/>
  <c r="AU255" i="1" s="1"/>
  <c r="AV255" i="1" s="1"/>
  <c r="AW255" i="1" s="1"/>
  <c r="AN255" i="1"/>
  <c r="AQ255" i="1" s="1"/>
  <c r="AR255" i="1" s="1"/>
  <c r="AS255" i="1" s="1"/>
  <c r="AL255" i="1"/>
  <c r="AG255" i="1"/>
  <c r="Y255" i="1"/>
  <c r="T255" i="1"/>
  <c r="H255" i="1"/>
  <c r="AY254" i="1"/>
  <c r="AZ254" i="1" s="1"/>
  <c r="AT254" i="1"/>
  <c r="AQ254" i="1"/>
  <c r="AP254" i="1"/>
  <c r="AO254" i="1"/>
  <c r="AU254" i="1" s="1"/>
  <c r="AV254" i="1" s="1"/>
  <c r="AW254" i="1" s="1"/>
  <c r="AN254" i="1"/>
  <c r="AL254" i="1"/>
  <c r="AG254" i="1"/>
  <c r="Y254" i="1"/>
  <c r="T254" i="1"/>
  <c r="H254" i="1"/>
  <c r="AY253" i="1"/>
  <c r="AZ253" i="1" s="1"/>
  <c r="AT253" i="1"/>
  <c r="AP253" i="1"/>
  <c r="AO253" i="1"/>
  <c r="AU253" i="1" s="1"/>
  <c r="AV253" i="1" s="1"/>
  <c r="AW253" i="1" s="1"/>
  <c r="AN253" i="1"/>
  <c r="AQ253" i="1" s="1"/>
  <c r="AR253" i="1" s="1"/>
  <c r="AS253" i="1" s="1"/>
  <c r="AL253" i="1"/>
  <c r="AG253" i="1"/>
  <c r="Y253" i="1"/>
  <c r="T253" i="1"/>
  <c r="H253" i="1"/>
  <c r="AY252" i="1"/>
  <c r="AZ252" i="1" s="1"/>
  <c r="AT252" i="1"/>
  <c r="AP252" i="1"/>
  <c r="AO252" i="1"/>
  <c r="AU252" i="1" s="1"/>
  <c r="AV252" i="1" s="1"/>
  <c r="AW252" i="1" s="1"/>
  <c r="AN252" i="1"/>
  <c r="AQ252" i="1" s="1"/>
  <c r="AR252" i="1" s="1"/>
  <c r="AS252" i="1" s="1"/>
  <c r="AL252" i="1"/>
  <c r="AG252" i="1"/>
  <c r="Y252" i="1"/>
  <c r="T252" i="1"/>
  <c r="H252" i="1"/>
  <c r="AY251" i="1"/>
  <c r="AZ251" i="1" s="1"/>
  <c r="AT251" i="1"/>
  <c r="AP251" i="1"/>
  <c r="AO251" i="1"/>
  <c r="AU251" i="1" s="1"/>
  <c r="AV251" i="1" s="1"/>
  <c r="AW251" i="1" s="1"/>
  <c r="AN251" i="1"/>
  <c r="AQ251" i="1" s="1"/>
  <c r="AR251" i="1" s="1"/>
  <c r="AS251" i="1" s="1"/>
  <c r="AL251" i="1"/>
  <c r="AG251" i="1"/>
  <c r="Y251" i="1"/>
  <c r="T251" i="1"/>
  <c r="H251" i="1"/>
  <c r="AY250" i="1"/>
  <c r="AZ250" i="1" s="1"/>
  <c r="AT250" i="1"/>
  <c r="AP250" i="1"/>
  <c r="AO250" i="1"/>
  <c r="AU250" i="1" s="1"/>
  <c r="AN250" i="1"/>
  <c r="AQ250" i="1" s="1"/>
  <c r="AR250" i="1" s="1"/>
  <c r="AS250" i="1" s="1"/>
  <c r="AL250" i="1"/>
  <c r="AG250" i="1"/>
  <c r="Y250" i="1"/>
  <c r="T250" i="1"/>
  <c r="H250" i="1"/>
  <c r="AZ249" i="1"/>
  <c r="AY249" i="1"/>
  <c r="AT249" i="1"/>
  <c r="AP249" i="1"/>
  <c r="AO249" i="1"/>
  <c r="AU249" i="1" s="1"/>
  <c r="AV249" i="1" s="1"/>
  <c r="AW249" i="1" s="1"/>
  <c r="AN249" i="1"/>
  <c r="AQ249" i="1" s="1"/>
  <c r="AR249" i="1" s="1"/>
  <c r="AS249" i="1" s="1"/>
  <c r="AL249" i="1"/>
  <c r="AG249" i="1"/>
  <c r="Y249" i="1"/>
  <c r="T249" i="1"/>
  <c r="H249" i="1"/>
  <c r="AY248" i="1"/>
  <c r="AZ248" i="1" s="1"/>
  <c r="AT248" i="1"/>
  <c r="AP248" i="1"/>
  <c r="AO248" i="1"/>
  <c r="AU248" i="1" s="1"/>
  <c r="AN248" i="1"/>
  <c r="AQ248" i="1" s="1"/>
  <c r="AL248" i="1"/>
  <c r="AG248" i="1"/>
  <c r="Y248" i="1"/>
  <c r="T248" i="1"/>
  <c r="H248" i="1"/>
  <c r="AZ247" i="1"/>
  <c r="AY247" i="1"/>
  <c r="AT247" i="1"/>
  <c r="AP247" i="1"/>
  <c r="AO247" i="1"/>
  <c r="AU247" i="1" s="1"/>
  <c r="AV247" i="1" s="1"/>
  <c r="AW247" i="1" s="1"/>
  <c r="AN247" i="1"/>
  <c r="AQ247" i="1" s="1"/>
  <c r="AR247" i="1" s="1"/>
  <c r="AS247" i="1" s="1"/>
  <c r="AL247" i="1"/>
  <c r="AG247" i="1"/>
  <c r="Y247" i="1"/>
  <c r="T247" i="1"/>
  <c r="H247" i="1"/>
  <c r="AY246" i="1"/>
  <c r="AZ246" i="1" s="1"/>
  <c r="AU246" i="1"/>
  <c r="AT246" i="1"/>
  <c r="AP246" i="1"/>
  <c r="AO246" i="1"/>
  <c r="AN246" i="1"/>
  <c r="AQ246" i="1" s="1"/>
  <c r="AR246" i="1" s="1"/>
  <c r="AS246" i="1" s="1"/>
  <c r="AL246" i="1"/>
  <c r="AG246" i="1"/>
  <c r="Y246" i="1"/>
  <c r="T246" i="1"/>
  <c r="H246" i="1"/>
  <c r="AZ245" i="1"/>
  <c r="AY245" i="1"/>
  <c r="AT245" i="1"/>
  <c r="AP245" i="1"/>
  <c r="AO245" i="1"/>
  <c r="AU245" i="1" s="1"/>
  <c r="AV245" i="1" s="1"/>
  <c r="AW245" i="1" s="1"/>
  <c r="AN245" i="1"/>
  <c r="AQ245" i="1" s="1"/>
  <c r="AR245" i="1" s="1"/>
  <c r="AS245" i="1" s="1"/>
  <c r="AL245" i="1"/>
  <c r="AG245" i="1"/>
  <c r="Y245" i="1"/>
  <c r="T245" i="1"/>
  <c r="H245" i="1"/>
  <c r="AY244" i="1"/>
  <c r="AZ244" i="1" s="1"/>
  <c r="AU244" i="1"/>
  <c r="AT244" i="1"/>
  <c r="AP244" i="1"/>
  <c r="AO244" i="1"/>
  <c r="AN244" i="1"/>
  <c r="AQ244" i="1" s="1"/>
  <c r="AR244" i="1" s="1"/>
  <c r="AS244" i="1" s="1"/>
  <c r="AL244" i="1"/>
  <c r="AG244" i="1"/>
  <c r="Y244" i="1"/>
  <c r="T244" i="1"/>
  <c r="H244" i="1"/>
  <c r="AY243" i="1"/>
  <c r="AZ243" i="1" s="1"/>
  <c r="AT243" i="1"/>
  <c r="AP243" i="1"/>
  <c r="AO243" i="1"/>
  <c r="AU243" i="1" s="1"/>
  <c r="AV243" i="1" s="1"/>
  <c r="AW243" i="1" s="1"/>
  <c r="AN243" i="1"/>
  <c r="AQ243" i="1" s="1"/>
  <c r="AR243" i="1" s="1"/>
  <c r="AS243" i="1" s="1"/>
  <c r="AL243" i="1"/>
  <c r="AG243" i="1"/>
  <c r="Y243" i="1"/>
  <c r="T243" i="1"/>
  <c r="H243" i="1"/>
  <c r="AM232" i="1"/>
  <c r="AK232" i="1"/>
  <c r="AK233" i="1" s="1"/>
  <c r="AJ232" i="1"/>
  <c r="AI232" i="1"/>
  <c r="AI233" i="1" s="1"/>
  <c r="AH232" i="1"/>
  <c r="AF232" i="1"/>
  <c r="AF233" i="1" s="1"/>
  <c r="AE232" i="1"/>
  <c r="AE233" i="1" s="1"/>
  <c r="AD232" i="1"/>
  <c r="AC232" i="1"/>
  <c r="AC233" i="1" s="1"/>
  <c r="AB232" i="1"/>
  <c r="AA232" i="1"/>
  <c r="Z232" i="1"/>
  <c r="X232" i="1"/>
  <c r="W232" i="1"/>
  <c r="W233" i="1" s="1"/>
  <c r="V232" i="1"/>
  <c r="U232" i="1"/>
  <c r="U233" i="1" s="1"/>
  <c r="S232" i="1"/>
  <c r="R232" i="1"/>
  <c r="R233" i="1" s="1"/>
  <c r="Q232" i="1"/>
  <c r="Q233" i="1" s="1"/>
  <c r="P232" i="1"/>
  <c r="O232" i="1"/>
  <c r="O233" i="1" s="1"/>
  <c r="N232" i="1"/>
  <c r="M232" i="1"/>
  <c r="L232" i="1"/>
  <c r="AY231" i="1"/>
  <c r="AZ231" i="1" s="1"/>
  <c r="AT231" i="1"/>
  <c r="AT232" i="1" s="1"/>
  <c r="AP231" i="1"/>
  <c r="AO231" i="1"/>
  <c r="AU231" i="1" s="1"/>
  <c r="AN231" i="1"/>
  <c r="AQ231" i="1" s="1"/>
  <c r="AL231" i="1"/>
  <c r="AG231" i="1"/>
  <c r="Y231" i="1"/>
  <c r="T231" i="1"/>
  <c r="H231" i="1"/>
  <c r="AY230" i="1"/>
  <c r="AZ230" i="1" s="1"/>
  <c r="AT230" i="1"/>
  <c r="AQ230" i="1"/>
  <c r="AP230" i="1"/>
  <c r="AO230" i="1"/>
  <c r="AU230" i="1" s="1"/>
  <c r="AN230" i="1"/>
  <c r="AL230" i="1"/>
  <c r="AG230" i="1"/>
  <c r="Y230" i="1"/>
  <c r="T230" i="1"/>
  <c r="H230" i="1"/>
  <c r="AN226" i="1"/>
  <c r="AM226" i="1"/>
  <c r="AK226" i="1"/>
  <c r="AJ226" i="1"/>
  <c r="AJ233" i="1" s="1"/>
  <c r="AI226" i="1"/>
  <c r="AH226" i="1"/>
  <c r="AF226" i="1"/>
  <c r="AE226" i="1"/>
  <c r="AD226" i="1"/>
  <c r="AC226" i="1"/>
  <c r="AB226" i="1"/>
  <c r="AA226" i="1"/>
  <c r="AA233" i="1" s="1"/>
  <c r="Z226" i="1"/>
  <c r="Z233" i="1" s="1"/>
  <c r="X226" i="1"/>
  <c r="W226" i="1"/>
  <c r="V226" i="1"/>
  <c r="V233" i="1" s="1"/>
  <c r="U226" i="1"/>
  <c r="S226" i="1"/>
  <c r="R226" i="1"/>
  <c r="Q226" i="1"/>
  <c r="P226" i="1"/>
  <c r="O226" i="1"/>
  <c r="N226" i="1"/>
  <c r="M226" i="1"/>
  <c r="M233" i="1" s="1"/>
  <c r="L226" i="1"/>
  <c r="L233" i="1" s="1"/>
  <c r="AY225" i="1"/>
  <c r="AZ225" i="1" s="1"/>
  <c r="AU225" i="1"/>
  <c r="AT225" i="1"/>
  <c r="AP225" i="1"/>
  <c r="AO225" i="1"/>
  <c r="AN225" i="1"/>
  <c r="AQ225" i="1" s="1"/>
  <c r="AL225" i="1"/>
  <c r="AG225" i="1"/>
  <c r="Y225" i="1"/>
  <c r="T225" i="1"/>
  <c r="H225" i="1"/>
  <c r="AY224" i="1"/>
  <c r="AZ224" i="1" s="1"/>
  <c r="AU224" i="1"/>
  <c r="AT224" i="1"/>
  <c r="AP224" i="1"/>
  <c r="AO224" i="1"/>
  <c r="AN224" i="1"/>
  <c r="AQ224" i="1" s="1"/>
  <c r="AL224" i="1"/>
  <c r="AG224" i="1"/>
  <c r="Y224" i="1"/>
  <c r="T224" i="1"/>
  <c r="H224" i="1"/>
  <c r="AY223" i="1"/>
  <c r="AZ223" i="1" s="1"/>
  <c r="AU223" i="1"/>
  <c r="AV223" i="1" s="1"/>
  <c r="AW223" i="1" s="1"/>
  <c r="AT223" i="1"/>
  <c r="AP223" i="1"/>
  <c r="AO223" i="1"/>
  <c r="AN223" i="1"/>
  <c r="AQ223" i="1" s="1"/>
  <c r="AL223" i="1"/>
  <c r="AG223" i="1"/>
  <c r="Y223" i="1"/>
  <c r="T223" i="1"/>
  <c r="H223" i="1"/>
  <c r="AY222" i="1"/>
  <c r="AZ222" i="1" s="1"/>
  <c r="AU222" i="1"/>
  <c r="AT222" i="1"/>
  <c r="AQ222" i="1"/>
  <c r="AP222" i="1"/>
  <c r="AP226" i="1" s="1"/>
  <c r="AO222" i="1"/>
  <c r="AN222" i="1"/>
  <c r="AL222" i="1"/>
  <c r="AG222" i="1"/>
  <c r="Y222" i="1"/>
  <c r="T222" i="1"/>
  <c r="H222" i="1"/>
  <c r="AI211" i="1"/>
  <c r="U211" i="1"/>
  <c r="R211" i="1"/>
  <c r="AM210" i="1"/>
  <c r="AK210" i="1"/>
  <c r="AJ210" i="1"/>
  <c r="AI210" i="1"/>
  <c r="AH210" i="1"/>
  <c r="AF210" i="1"/>
  <c r="AE210" i="1"/>
  <c r="AD210" i="1"/>
  <c r="AC210" i="1"/>
  <c r="AB210" i="1"/>
  <c r="AA210" i="1"/>
  <c r="Z210" i="1"/>
  <c r="X210" i="1"/>
  <c r="W210" i="1"/>
  <c r="V210" i="1"/>
  <c r="U210" i="1"/>
  <c r="S210" i="1"/>
  <c r="R210" i="1"/>
  <c r="Q210" i="1"/>
  <c r="P210" i="1"/>
  <c r="O210" i="1"/>
  <c r="N210" i="1"/>
  <c r="M210" i="1"/>
  <c r="L210" i="1"/>
  <c r="AY209" i="1"/>
  <c r="AZ209" i="1" s="1"/>
  <c r="AT209" i="1"/>
  <c r="AT210" i="1" s="1"/>
  <c r="AP209" i="1"/>
  <c r="AP210" i="1" s="1"/>
  <c r="AO209" i="1"/>
  <c r="AO210" i="1" s="1"/>
  <c r="AN209" i="1"/>
  <c r="AQ209" i="1" s="1"/>
  <c r="AQ210" i="1" s="1"/>
  <c r="AL209" i="1"/>
  <c r="AG209" i="1"/>
  <c r="Y209" i="1"/>
  <c r="T209" i="1"/>
  <c r="H209" i="1"/>
  <c r="AM205" i="1"/>
  <c r="AM211" i="1" s="1"/>
  <c r="AK205" i="1"/>
  <c r="AJ205" i="1"/>
  <c r="AJ211" i="1" s="1"/>
  <c r="AI205" i="1"/>
  <c r="AH205" i="1"/>
  <c r="AH211" i="1" s="1"/>
  <c r="AF205" i="1"/>
  <c r="AE205" i="1"/>
  <c r="AE211" i="1" s="1"/>
  <c r="AD205" i="1"/>
  <c r="AD211" i="1" s="1"/>
  <c r="AC205" i="1"/>
  <c r="AC211" i="1" s="1"/>
  <c r="AB205" i="1"/>
  <c r="AB211" i="1" s="1"/>
  <c r="AA205" i="1"/>
  <c r="AA211" i="1" s="1"/>
  <c r="Z205" i="1"/>
  <c r="Z211" i="1" s="1"/>
  <c r="X205" i="1"/>
  <c r="X211" i="1" s="1"/>
  <c r="W205" i="1"/>
  <c r="V205" i="1"/>
  <c r="V211" i="1" s="1"/>
  <c r="U205" i="1"/>
  <c r="S205" i="1"/>
  <c r="S211" i="1" s="1"/>
  <c r="R205" i="1"/>
  <c r="Q205" i="1"/>
  <c r="Q211" i="1" s="1"/>
  <c r="P205" i="1"/>
  <c r="P211" i="1" s="1"/>
  <c r="O205" i="1"/>
  <c r="O211" i="1" s="1"/>
  <c r="N205" i="1"/>
  <c r="N211" i="1" s="1"/>
  <c r="M205" i="1"/>
  <c r="M211" i="1" s="1"/>
  <c r="L205" i="1"/>
  <c r="L211" i="1" s="1"/>
  <c r="AZ204" i="1"/>
  <c r="AY204" i="1"/>
  <c r="AU204" i="1"/>
  <c r="AV204" i="1" s="1"/>
  <c r="AW204" i="1" s="1"/>
  <c r="AT204" i="1"/>
  <c r="AP204" i="1"/>
  <c r="AO204" i="1"/>
  <c r="AN204" i="1"/>
  <c r="AQ204" i="1" s="1"/>
  <c r="AR204" i="1" s="1"/>
  <c r="AS204" i="1" s="1"/>
  <c r="AL204" i="1"/>
  <c r="AG204" i="1"/>
  <c r="Y204" i="1"/>
  <c r="T204" i="1"/>
  <c r="H204" i="1"/>
  <c r="AY203" i="1"/>
  <c r="AZ203" i="1" s="1"/>
  <c r="AT203" i="1"/>
  <c r="AP203" i="1"/>
  <c r="AO203" i="1"/>
  <c r="AU203" i="1" s="1"/>
  <c r="AV203" i="1" s="1"/>
  <c r="AW203" i="1" s="1"/>
  <c r="AN203" i="1"/>
  <c r="AQ203" i="1" s="1"/>
  <c r="AL203" i="1"/>
  <c r="AG203" i="1"/>
  <c r="Y203" i="1"/>
  <c r="T203" i="1"/>
  <c r="H203" i="1"/>
  <c r="AZ201" i="1"/>
  <c r="AY201" i="1"/>
  <c r="AT201" i="1"/>
  <c r="AT205" i="1" s="1"/>
  <c r="AP201" i="1"/>
  <c r="AO201" i="1"/>
  <c r="AU201" i="1" s="1"/>
  <c r="AN201" i="1"/>
  <c r="AQ201" i="1" s="1"/>
  <c r="AL201" i="1"/>
  <c r="AG201" i="1"/>
  <c r="Y201" i="1"/>
  <c r="T201" i="1"/>
  <c r="H201" i="1"/>
  <c r="AM190" i="1"/>
  <c r="AK190" i="1"/>
  <c r="X190" i="1"/>
  <c r="W190" i="1"/>
  <c r="V190" i="1"/>
  <c r="O190" i="1"/>
  <c r="AM189" i="1"/>
  <c r="AK189" i="1"/>
  <c r="AJ189" i="1"/>
  <c r="AJ190" i="1" s="1"/>
  <c r="AI189" i="1"/>
  <c r="AI190" i="1" s="1"/>
  <c r="AH189" i="1"/>
  <c r="AH190" i="1" s="1"/>
  <c r="AF189" i="1"/>
  <c r="AF190" i="1" s="1"/>
  <c r="AE189" i="1"/>
  <c r="AE190" i="1" s="1"/>
  <c r="AD189" i="1"/>
  <c r="AD190" i="1" s="1"/>
  <c r="AC189" i="1"/>
  <c r="AC190" i="1" s="1"/>
  <c r="AB189" i="1"/>
  <c r="AB190" i="1" s="1"/>
  <c r="AA189" i="1"/>
  <c r="AA190" i="1" s="1"/>
  <c r="Z189" i="1"/>
  <c r="Z190" i="1" s="1"/>
  <c r="X189" i="1"/>
  <c r="W189" i="1"/>
  <c r="V189" i="1"/>
  <c r="U189" i="1"/>
  <c r="U190" i="1" s="1"/>
  <c r="S189" i="1"/>
  <c r="S190" i="1" s="1"/>
  <c r="R189" i="1"/>
  <c r="R190" i="1" s="1"/>
  <c r="Q189" i="1"/>
  <c r="Q190" i="1" s="1"/>
  <c r="P189" i="1"/>
  <c r="P190" i="1" s="1"/>
  <c r="O189" i="1"/>
  <c r="N189" i="1"/>
  <c r="N190" i="1" s="1"/>
  <c r="M189" i="1"/>
  <c r="M190" i="1" s="1"/>
  <c r="L189" i="1"/>
  <c r="L190" i="1" s="1"/>
  <c r="AY188" i="1"/>
  <c r="AZ188" i="1" s="1"/>
  <c r="AT188" i="1"/>
  <c r="AT189" i="1" s="1"/>
  <c r="AT190" i="1" s="1"/>
  <c r="AP188" i="1"/>
  <c r="AP189" i="1" s="1"/>
  <c r="AP190" i="1" s="1"/>
  <c r="AO188" i="1"/>
  <c r="AU188" i="1" s="1"/>
  <c r="AU189" i="1" s="1"/>
  <c r="AU190" i="1" s="1"/>
  <c r="AN188" i="1"/>
  <c r="AQ188" i="1" s="1"/>
  <c r="AL188" i="1"/>
  <c r="AG188" i="1"/>
  <c r="Y188" i="1"/>
  <c r="T188" i="1"/>
  <c r="H188" i="1"/>
  <c r="AO182" i="1"/>
  <c r="AM182" i="1"/>
  <c r="AK182" i="1"/>
  <c r="AJ182" i="1"/>
  <c r="AI182" i="1"/>
  <c r="AH182" i="1"/>
  <c r="AH1455" i="1" s="1"/>
  <c r="AF182" i="1"/>
  <c r="AE182" i="1"/>
  <c r="AE1455" i="1" s="1"/>
  <c r="AD182" i="1"/>
  <c r="AC182" i="1"/>
  <c r="AC1455" i="1" s="1"/>
  <c r="AB182" i="1"/>
  <c r="AA182" i="1"/>
  <c r="AA1455" i="1" s="1"/>
  <c r="Z182" i="1"/>
  <c r="X182" i="1"/>
  <c r="W182" i="1"/>
  <c r="V182" i="1"/>
  <c r="U182" i="1"/>
  <c r="S182" i="1"/>
  <c r="S1455" i="1" s="1"/>
  <c r="R182" i="1"/>
  <c r="Q182" i="1"/>
  <c r="Q1455" i="1" s="1"/>
  <c r="P182" i="1"/>
  <c r="O182" i="1"/>
  <c r="O1455" i="1" s="1"/>
  <c r="N182" i="1"/>
  <c r="M182" i="1"/>
  <c r="M1455" i="1" s="1"/>
  <c r="L182" i="1"/>
  <c r="AM177" i="1"/>
  <c r="AD177" i="1"/>
  <c r="AB177" i="1"/>
  <c r="AA177" i="1"/>
  <c r="X177" i="1"/>
  <c r="V177" i="1"/>
  <c r="N177" i="1"/>
  <c r="M177" i="1"/>
  <c r="AM176" i="1"/>
  <c r="AK176" i="1"/>
  <c r="AK177" i="1" s="1"/>
  <c r="AJ176" i="1"/>
  <c r="AJ177" i="1" s="1"/>
  <c r="AI176" i="1"/>
  <c r="AI177" i="1" s="1"/>
  <c r="AH176" i="1"/>
  <c r="AH177" i="1" s="1"/>
  <c r="AF176" i="1"/>
  <c r="AF177" i="1" s="1"/>
  <c r="AE176" i="1"/>
  <c r="AE177" i="1" s="1"/>
  <c r="AD176" i="1"/>
  <c r="AC176" i="1"/>
  <c r="AC177" i="1" s="1"/>
  <c r="AB176" i="1"/>
  <c r="AA176" i="1"/>
  <c r="Z176" i="1"/>
  <c r="Z177" i="1" s="1"/>
  <c r="X176" i="1"/>
  <c r="W176" i="1"/>
  <c r="W177" i="1" s="1"/>
  <c r="V176" i="1"/>
  <c r="U176" i="1"/>
  <c r="U177" i="1" s="1"/>
  <c r="S176" i="1"/>
  <c r="S177" i="1" s="1"/>
  <c r="R176" i="1"/>
  <c r="R177" i="1" s="1"/>
  <c r="Q176" i="1"/>
  <c r="Q177" i="1" s="1"/>
  <c r="P176" i="1"/>
  <c r="P177" i="1" s="1"/>
  <c r="O176" i="1"/>
  <c r="O177" i="1" s="1"/>
  <c r="N176" i="1"/>
  <c r="M176" i="1"/>
  <c r="L176" i="1"/>
  <c r="L177" i="1" s="1"/>
  <c r="AY175" i="1"/>
  <c r="AZ175" i="1" s="1"/>
  <c r="AT175" i="1"/>
  <c r="AP175" i="1"/>
  <c r="AO175" i="1"/>
  <c r="AU175" i="1" s="1"/>
  <c r="AV175" i="1" s="1"/>
  <c r="AW175" i="1" s="1"/>
  <c r="AN175" i="1"/>
  <c r="AQ175" i="1" s="1"/>
  <c r="AL175" i="1"/>
  <c r="AG175" i="1"/>
  <c r="Y175" i="1"/>
  <c r="T175" i="1"/>
  <c r="H175" i="1"/>
  <c r="AY174" i="1"/>
  <c r="AZ174" i="1" s="1"/>
  <c r="AT174" i="1"/>
  <c r="AP174" i="1"/>
  <c r="AO174" i="1"/>
  <c r="AU174" i="1" s="1"/>
  <c r="AV174" i="1" s="1"/>
  <c r="AW174" i="1" s="1"/>
  <c r="AN174" i="1"/>
  <c r="AQ174" i="1" s="1"/>
  <c r="AR174" i="1" s="1"/>
  <c r="AS174" i="1" s="1"/>
  <c r="AL174" i="1"/>
  <c r="AG174" i="1"/>
  <c r="Y174" i="1"/>
  <c r="T174" i="1"/>
  <c r="H174" i="1"/>
  <c r="AY173" i="1"/>
  <c r="AZ173" i="1" s="1"/>
  <c r="AT173" i="1"/>
  <c r="AQ173" i="1"/>
  <c r="AP173" i="1"/>
  <c r="AO173" i="1"/>
  <c r="AU173" i="1" s="1"/>
  <c r="AV173" i="1" s="1"/>
  <c r="AN173" i="1"/>
  <c r="AL173" i="1"/>
  <c r="AG173" i="1"/>
  <c r="Y173" i="1"/>
  <c r="T173" i="1"/>
  <c r="H173" i="1"/>
  <c r="AY172" i="1"/>
  <c r="AZ172" i="1" s="1"/>
  <c r="AT172" i="1"/>
  <c r="AP172" i="1"/>
  <c r="AO172" i="1"/>
  <c r="AU172" i="1" s="1"/>
  <c r="AV172" i="1" s="1"/>
  <c r="AW172" i="1" s="1"/>
  <c r="AN172" i="1"/>
  <c r="AQ172" i="1" s="1"/>
  <c r="AR172" i="1" s="1"/>
  <c r="AS172" i="1" s="1"/>
  <c r="AL172" i="1"/>
  <c r="AG172" i="1"/>
  <c r="Y172" i="1"/>
  <c r="T172" i="1"/>
  <c r="H172" i="1"/>
  <c r="AY171" i="1"/>
  <c r="AZ171" i="1" s="1"/>
  <c r="AT171" i="1"/>
  <c r="AP171" i="1"/>
  <c r="AO171" i="1"/>
  <c r="AU171" i="1" s="1"/>
  <c r="AN171" i="1"/>
  <c r="AQ171" i="1" s="1"/>
  <c r="AR171" i="1" s="1"/>
  <c r="AS171" i="1" s="1"/>
  <c r="AL171" i="1"/>
  <c r="AG171" i="1"/>
  <c r="Y171" i="1"/>
  <c r="T171" i="1"/>
  <c r="H171" i="1"/>
  <c r="AY170" i="1"/>
  <c r="AZ170" i="1" s="1"/>
  <c r="AT170" i="1"/>
  <c r="AP170" i="1"/>
  <c r="AO170" i="1"/>
  <c r="AU170" i="1" s="1"/>
  <c r="AU182" i="1" s="1"/>
  <c r="AN170" i="1"/>
  <c r="AQ170" i="1" s="1"/>
  <c r="AL170" i="1"/>
  <c r="AG170" i="1"/>
  <c r="Y170" i="1"/>
  <c r="T170" i="1"/>
  <c r="H170" i="1"/>
  <c r="AM161" i="1"/>
  <c r="AK161" i="1"/>
  <c r="AJ161" i="1"/>
  <c r="AI161" i="1"/>
  <c r="AH161" i="1"/>
  <c r="AF161" i="1"/>
  <c r="AE161" i="1"/>
  <c r="AD161" i="1"/>
  <c r="AC161" i="1"/>
  <c r="AB161" i="1"/>
  <c r="AA161" i="1"/>
  <c r="Z161" i="1"/>
  <c r="X161" i="1"/>
  <c r="W161" i="1"/>
  <c r="V161" i="1"/>
  <c r="U161" i="1"/>
  <c r="S161" i="1"/>
  <c r="R161" i="1"/>
  <c r="Q161" i="1"/>
  <c r="P161" i="1"/>
  <c r="O161" i="1"/>
  <c r="N161" i="1"/>
  <c r="M161" i="1"/>
  <c r="L161" i="1"/>
  <c r="AD160" i="1"/>
  <c r="AC160" i="1"/>
  <c r="AB160" i="1"/>
  <c r="AA160" i="1"/>
  <c r="P160" i="1"/>
  <c r="N160" i="1"/>
  <c r="M160" i="1"/>
  <c r="AM159" i="1"/>
  <c r="AM160" i="1" s="1"/>
  <c r="AK159" i="1"/>
  <c r="AK160" i="1" s="1"/>
  <c r="AJ159" i="1"/>
  <c r="AJ160" i="1" s="1"/>
  <c r="AI159" i="1"/>
  <c r="AI160" i="1" s="1"/>
  <c r="AH159" i="1"/>
  <c r="AH160" i="1" s="1"/>
  <c r="AF159" i="1"/>
  <c r="AF160" i="1" s="1"/>
  <c r="AE159" i="1"/>
  <c r="AE160" i="1" s="1"/>
  <c r="AD159" i="1"/>
  <c r="AC159" i="1"/>
  <c r="AB159" i="1"/>
  <c r="AA159" i="1"/>
  <c r="Z159" i="1"/>
  <c r="Z160" i="1" s="1"/>
  <c r="X159" i="1"/>
  <c r="X160" i="1" s="1"/>
  <c r="W159" i="1"/>
  <c r="W160" i="1" s="1"/>
  <c r="V159" i="1"/>
  <c r="V160" i="1" s="1"/>
  <c r="U159" i="1"/>
  <c r="U160" i="1" s="1"/>
  <c r="S159" i="1"/>
  <c r="S160" i="1" s="1"/>
  <c r="R159" i="1"/>
  <c r="R160" i="1" s="1"/>
  <c r="Q159" i="1"/>
  <c r="Q160" i="1" s="1"/>
  <c r="P159" i="1"/>
  <c r="O159" i="1"/>
  <c r="O160" i="1" s="1"/>
  <c r="N159" i="1"/>
  <c r="M159" i="1"/>
  <c r="L159" i="1"/>
  <c r="L160" i="1" s="1"/>
  <c r="AZ158" i="1"/>
  <c r="AY158" i="1"/>
  <c r="AU158" i="1"/>
  <c r="AV158" i="1" s="1"/>
  <c r="AW158" i="1" s="1"/>
  <c r="AT158" i="1"/>
  <c r="AP158" i="1"/>
  <c r="AO158" i="1"/>
  <c r="AN158" i="1"/>
  <c r="AQ158" i="1" s="1"/>
  <c r="AL158" i="1"/>
  <c r="AG158" i="1"/>
  <c r="Y158" i="1"/>
  <c r="T158" i="1"/>
  <c r="H158" i="1"/>
  <c r="AY156" i="1"/>
  <c r="AZ156" i="1" s="1"/>
  <c r="AU156" i="1"/>
  <c r="AV156" i="1" s="1"/>
  <c r="AT156" i="1"/>
  <c r="AT159" i="1" s="1"/>
  <c r="AT160" i="1" s="1"/>
  <c r="AP156" i="1"/>
  <c r="AO156" i="1"/>
  <c r="AO161" i="1" s="1"/>
  <c r="AN156" i="1"/>
  <c r="AL156" i="1"/>
  <c r="AG156" i="1"/>
  <c r="Y156" i="1"/>
  <c r="T156" i="1"/>
  <c r="H156" i="1"/>
  <c r="AU147" i="1"/>
  <c r="AM147" i="1"/>
  <c r="AK147" i="1"/>
  <c r="AJ147" i="1"/>
  <c r="AI147" i="1"/>
  <c r="AH147" i="1"/>
  <c r="AF147" i="1"/>
  <c r="AE147" i="1"/>
  <c r="AD147" i="1"/>
  <c r="AC147" i="1"/>
  <c r="AB147" i="1"/>
  <c r="AA147" i="1"/>
  <c r="Z147" i="1"/>
  <c r="X147" i="1"/>
  <c r="W147" i="1"/>
  <c r="V147" i="1"/>
  <c r="U147" i="1"/>
  <c r="S147" i="1"/>
  <c r="R147" i="1"/>
  <c r="Q147" i="1"/>
  <c r="P147" i="1"/>
  <c r="O147" i="1"/>
  <c r="N147" i="1"/>
  <c r="M147" i="1"/>
  <c r="L147" i="1"/>
  <c r="AI146" i="1"/>
  <c r="AF146" i="1"/>
  <c r="AE146" i="1"/>
  <c r="R146" i="1"/>
  <c r="Q146" i="1"/>
  <c r="O146" i="1"/>
  <c r="M146" i="1"/>
  <c r="AM145" i="1"/>
  <c r="AK145" i="1"/>
  <c r="AJ145" i="1"/>
  <c r="AI145" i="1"/>
  <c r="AH145" i="1"/>
  <c r="AF145" i="1"/>
  <c r="AE145" i="1"/>
  <c r="AD145" i="1"/>
  <c r="AC145" i="1"/>
  <c r="AC146" i="1" s="1"/>
  <c r="AB145" i="1"/>
  <c r="AA145" i="1"/>
  <c r="AA146" i="1" s="1"/>
  <c r="Z145" i="1"/>
  <c r="X145" i="1"/>
  <c r="W145" i="1"/>
  <c r="V145" i="1"/>
  <c r="U145" i="1"/>
  <c r="U146" i="1" s="1"/>
  <c r="S145" i="1"/>
  <c r="R145" i="1"/>
  <c r="Q145" i="1"/>
  <c r="P145" i="1"/>
  <c r="O145" i="1"/>
  <c r="N145" i="1"/>
  <c r="M145" i="1"/>
  <c r="L145" i="1"/>
  <c r="AZ144" i="1"/>
  <c r="AY144" i="1"/>
  <c r="AT144" i="1"/>
  <c r="AQ144" i="1"/>
  <c r="AR144" i="1" s="1"/>
  <c r="AP144" i="1"/>
  <c r="AO144" i="1"/>
  <c r="AU144" i="1" s="1"/>
  <c r="AN144" i="1"/>
  <c r="AL144" i="1"/>
  <c r="AG144" i="1"/>
  <c r="Y144" i="1"/>
  <c r="T144" i="1"/>
  <c r="H144" i="1"/>
  <c r="AY143" i="1"/>
  <c r="AZ143" i="1" s="1"/>
  <c r="AT143" i="1"/>
  <c r="AQ143" i="1"/>
  <c r="AP143" i="1"/>
  <c r="AO143" i="1"/>
  <c r="AU143" i="1" s="1"/>
  <c r="AN143" i="1"/>
  <c r="AL143" i="1"/>
  <c r="AG143" i="1"/>
  <c r="Y143" i="1"/>
  <c r="T143" i="1"/>
  <c r="H143" i="1"/>
  <c r="AM139" i="1"/>
  <c r="AM146" i="1" s="1"/>
  <c r="AK139" i="1"/>
  <c r="AJ139" i="1"/>
  <c r="AI139" i="1"/>
  <c r="AH139" i="1"/>
  <c r="AH146" i="1" s="1"/>
  <c r="AF139" i="1"/>
  <c r="AE139" i="1"/>
  <c r="AD139" i="1"/>
  <c r="AC139" i="1"/>
  <c r="AB139" i="1"/>
  <c r="AB146" i="1" s="1"/>
  <c r="AA139" i="1"/>
  <c r="Z139" i="1"/>
  <c r="Z146" i="1" s="1"/>
  <c r="X139" i="1"/>
  <c r="X146" i="1" s="1"/>
  <c r="W139" i="1"/>
  <c r="V139" i="1"/>
  <c r="U139" i="1"/>
  <c r="S139" i="1"/>
  <c r="S146" i="1" s="1"/>
  <c r="R139" i="1"/>
  <c r="Q139" i="1"/>
  <c r="P139" i="1"/>
  <c r="O139" i="1"/>
  <c r="N139" i="1"/>
  <c r="N146" i="1" s="1"/>
  <c r="M139" i="1"/>
  <c r="L139" i="1"/>
  <c r="L146" i="1" s="1"/>
  <c r="AZ138" i="1"/>
  <c r="AY138" i="1"/>
  <c r="AW138" i="1"/>
  <c r="AU138" i="1"/>
  <c r="AV138" i="1" s="1"/>
  <c r="AT138" i="1"/>
  <c r="AP138" i="1"/>
  <c r="AO138" i="1"/>
  <c r="AN138" i="1"/>
  <c r="AQ138" i="1" s="1"/>
  <c r="AL138" i="1"/>
  <c r="AG138" i="1"/>
  <c r="Y138" i="1"/>
  <c r="T138" i="1"/>
  <c r="H138" i="1"/>
  <c r="AY137" i="1"/>
  <c r="AZ137" i="1" s="1"/>
  <c r="AU137" i="1"/>
  <c r="AV137" i="1" s="1"/>
  <c r="AW137" i="1" s="1"/>
  <c r="AT137" i="1"/>
  <c r="AP137" i="1"/>
  <c r="AO137" i="1"/>
  <c r="AN137" i="1"/>
  <c r="AQ137" i="1" s="1"/>
  <c r="AL137" i="1"/>
  <c r="AG137" i="1"/>
  <c r="Y137" i="1"/>
  <c r="T137" i="1"/>
  <c r="H137" i="1"/>
  <c r="AY136" i="1"/>
  <c r="AZ136" i="1" s="1"/>
  <c r="AU136" i="1"/>
  <c r="AT136" i="1"/>
  <c r="AQ136" i="1"/>
  <c r="AP136" i="1"/>
  <c r="AO136" i="1"/>
  <c r="AN136" i="1"/>
  <c r="AL136" i="1"/>
  <c r="AG136" i="1"/>
  <c r="Y136" i="1"/>
  <c r="T136" i="1"/>
  <c r="H136" i="1"/>
  <c r="AY135" i="1"/>
  <c r="AZ135" i="1" s="1"/>
  <c r="AT135" i="1"/>
  <c r="AP135" i="1"/>
  <c r="AO135" i="1"/>
  <c r="AU135" i="1" s="1"/>
  <c r="AV135" i="1" s="1"/>
  <c r="AW135" i="1" s="1"/>
  <c r="AN135" i="1"/>
  <c r="AQ135" i="1" s="1"/>
  <c r="AL135" i="1"/>
  <c r="AG135" i="1"/>
  <c r="Y135" i="1"/>
  <c r="T135" i="1"/>
  <c r="H135" i="1"/>
  <c r="AY134" i="1"/>
  <c r="AZ134" i="1" s="1"/>
  <c r="AT134" i="1"/>
  <c r="AQ134" i="1"/>
  <c r="AP134" i="1"/>
  <c r="AO134" i="1"/>
  <c r="AU134" i="1" s="1"/>
  <c r="AV134" i="1" s="1"/>
  <c r="AW134" i="1" s="1"/>
  <c r="AN134" i="1"/>
  <c r="AL134" i="1"/>
  <c r="AG134" i="1"/>
  <c r="Y134" i="1"/>
  <c r="T134" i="1"/>
  <c r="H134" i="1"/>
  <c r="AY132" i="1"/>
  <c r="AZ132" i="1" s="1"/>
  <c r="AT132" i="1"/>
  <c r="AP132" i="1"/>
  <c r="AP147" i="1" s="1"/>
  <c r="AO132" i="1"/>
  <c r="AU132" i="1" s="1"/>
  <c r="AN132" i="1"/>
  <c r="AL132" i="1"/>
  <c r="AG132" i="1"/>
  <c r="Y132" i="1"/>
  <c r="T132" i="1"/>
  <c r="H132" i="1"/>
  <c r="AM123" i="1"/>
  <c r="AK123" i="1"/>
  <c r="AJ123" i="1"/>
  <c r="AI123" i="1"/>
  <c r="AH123" i="1"/>
  <c r="AF123" i="1"/>
  <c r="AE123" i="1"/>
  <c r="AD123" i="1"/>
  <c r="AC123" i="1"/>
  <c r="AB123" i="1"/>
  <c r="AA123" i="1"/>
  <c r="Z123" i="1"/>
  <c r="X123" i="1"/>
  <c r="W123" i="1"/>
  <c r="V123" i="1"/>
  <c r="U123" i="1"/>
  <c r="S123" i="1"/>
  <c r="R123" i="1"/>
  <c r="Q123" i="1"/>
  <c r="P123" i="1"/>
  <c r="O123" i="1"/>
  <c r="N123" i="1"/>
  <c r="M123" i="1"/>
  <c r="L123" i="1"/>
  <c r="AH122" i="1"/>
  <c r="AA122" i="1"/>
  <c r="P122" i="1"/>
  <c r="AM121" i="1"/>
  <c r="AK121" i="1"/>
  <c r="AJ121" i="1"/>
  <c r="AI121" i="1"/>
  <c r="AH121" i="1"/>
  <c r="AF121" i="1"/>
  <c r="AE121" i="1"/>
  <c r="AD121" i="1"/>
  <c r="AD122" i="1" s="1"/>
  <c r="AC121" i="1"/>
  <c r="AB121" i="1"/>
  <c r="AB122" i="1" s="1"/>
  <c r="AA121" i="1"/>
  <c r="Z121" i="1"/>
  <c r="X121" i="1"/>
  <c r="W121" i="1"/>
  <c r="V121" i="1"/>
  <c r="U121" i="1"/>
  <c r="S121" i="1"/>
  <c r="R121" i="1"/>
  <c r="Q121" i="1"/>
  <c r="P121" i="1"/>
  <c r="O121" i="1"/>
  <c r="N121" i="1"/>
  <c r="N122" i="1" s="1"/>
  <c r="M121" i="1"/>
  <c r="L121" i="1"/>
  <c r="AZ120" i="1"/>
  <c r="AY120" i="1"/>
  <c r="AT120" i="1"/>
  <c r="AT121" i="1" s="1"/>
  <c r="AP120" i="1"/>
  <c r="AO120" i="1"/>
  <c r="AN120" i="1"/>
  <c r="AQ120" i="1" s="1"/>
  <c r="AL120" i="1"/>
  <c r="AG120" i="1"/>
  <c r="Y120" i="1"/>
  <c r="T120" i="1"/>
  <c r="H120" i="1"/>
  <c r="AY119" i="1"/>
  <c r="AZ119" i="1" s="1"/>
  <c r="AT119" i="1"/>
  <c r="AP119" i="1"/>
  <c r="AO119" i="1"/>
  <c r="AU119" i="1" s="1"/>
  <c r="AV119" i="1" s="1"/>
  <c r="AW119" i="1" s="1"/>
  <c r="AN119" i="1"/>
  <c r="AQ119" i="1" s="1"/>
  <c r="AR119" i="1" s="1"/>
  <c r="AS119" i="1" s="1"/>
  <c r="AL119" i="1"/>
  <c r="AG119" i="1"/>
  <c r="Y119" i="1"/>
  <c r="T119" i="1"/>
  <c r="H119" i="1"/>
  <c r="AM115" i="1"/>
  <c r="AK115" i="1"/>
  <c r="AK122" i="1" s="1"/>
  <c r="AJ115" i="1"/>
  <c r="AI115" i="1"/>
  <c r="AI122" i="1" s="1"/>
  <c r="AH115" i="1"/>
  <c r="AF115" i="1"/>
  <c r="AE115" i="1"/>
  <c r="AD115" i="1"/>
  <c r="AC115" i="1"/>
  <c r="AC122" i="1" s="1"/>
  <c r="AB115" i="1"/>
  <c r="AA115" i="1"/>
  <c r="Z115" i="1"/>
  <c r="X115" i="1"/>
  <c r="W115" i="1"/>
  <c r="W122" i="1" s="1"/>
  <c r="V115" i="1"/>
  <c r="U115" i="1"/>
  <c r="U122" i="1" s="1"/>
  <c r="S115" i="1"/>
  <c r="R115" i="1"/>
  <c r="Q115" i="1"/>
  <c r="P115" i="1"/>
  <c r="O115" i="1"/>
  <c r="O122" i="1" s="1"/>
  <c r="N115" i="1"/>
  <c r="M115" i="1"/>
  <c r="M122" i="1" s="1"/>
  <c r="L115" i="1"/>
  <c r="AY114" i="1"/>
  <c r="AZ114" i="1" s="1"/>
  <c r="AT114" i="1"/>
  <c r="AP114" i="1"/>
  <c r="AO114" i="1"/>
  <c r="AU114" i="1" s="1"/>
  <c r="AN114" i="1"/>
  <c r="AQ114" i="1" s="1"/>
  <c r="AR114" i="1" s="1"/>
  <c r="AS114" i="1" s="1"/>
  <c r="AL114" i="1"/>
  <c r="AG114" i="1"/>
  <c r="Y114" i="1"/>
  <c r="T114" i="1"/>
  <c r="H114" i="1"/>
  <c r="AY113" i="1"/>
  <c r="AZ113" i="1" s="1"/>
  <c r="AT113" i="1"/>
  <c r="AP113" i="1"/>
  <c r="AO113" i="1"/>
  <c r="AU113" i="1" s="1"/>
  <c r="AN113" i="1"/>
  <c r="AQ113" i="1" s="1"/>
  <c r="AL113" i="1"/>
  <c r="AG113" i="1"/>
  <c r="Y113" i="1"/>
  <c r="T113" i="1"/>
  <c r="H113" i="1"/>
  <c r="AZ112" i="1"/>
  <c r="AY112" i="1"/>
  <c r="AT112" i="1"/>
  <c r="AQ112" i="1"/>
  <c r="AR112" i="1" s="1"/>
  <c r="AS112" i="1" s="1"/>
  <c r="AP112" i="1"/>
  <c r="AO112" i="1"/>
  <c r="AU112" i="1" s="1"/>
  <c r="AN112" i="1"/>
  <c r="AL112" i="1"/>
  <c r="AG112" i="1"/>
  <c r="Y112" i="1"/>
  <c r="T112" i="1"/>
  <c r="H112" i="1"/>
  <c r="AY111" i="1"/>
  <c r="AZ111" i="1" s="1"/>
  <c r="AT111" i="1"/>
  <c r="AP111" i="1"/>
  <c r="AO111" i="1"/>
  <c r="AU111" i="1" s="1"/>
  <c r="AV111" i="1" s="1"/>
  <c r="AW111" i="1" s="1"/>
  <c r="AN111" i="1"/>
  <c r="AQ111" i="1" s="1"/>
  <c r="AL111" i="1"/>
  <c r="AG111" i="1"/>
  <c r="Y111" i="1"/>
  <c r="T111" i="1"/>
  <c r="H111" i="1"/>
  <c r="AY110" i="1"/>
  <c r="AZ110" i="1" s="1"/>
  <c r="AT110" i="1"/>
  <c r="AQ110" i="1"/>
  <c r="AP110" i="1"/>
  <c r="AO110" i="1"/>
  <c r="AU110" i="1" s="1"/>
  <c r="AN110" i="1"/>
  <c r="AL110" i="1"/>
  <c r="AG110" i="1"/>
  <c r="Y110" i="1"/>
  <c r="T110" i="1"/>
  <c r="H110" i="1"/>
  <c r="AY109" i="1"/>
  <c r="AZ109" i="1" s="1"/>
  <c r="AT109" i="1"/>
  <c r="AQ109" i="1"/>
  <c r="AP109" i="1"/>
  <c r="AO109" i="1"/>
  <c r="AU109" i="1" s="1"/>
  <c r="AV109" i="1" s="1"/>
  <c r="AW109" i="1" s="1"/>
  <c r="AN109" i="1"/>
  <c r="AL109" i="1"/>
  <c r="AG109" i="1"/>
  <c r="Y109" i="1"/>
  <c r="T109" i="1"/>
  <c r="H109" i="1"/>
  <c r="AY108" i="1"/>
  <c r="AZ108" i="1" s="1"/>
  <c r="AT108" i="1"/>
  <c r="AQ108" i="1"/>
  <c r="AP108" i="1"/>
  <c r="AO108" i="1"/>
  <c r="AU108" i="1" s="1"/>
  <c r="AV108" i="1" s="1"/>
  <c r="AW108" i="1" s="1"/>
  <c r="AN108" i="1"/>
  <c r="AL108" i="1"/>
  <c r="AG108" i="1"/>
  <c r="Y108" i="1"/>
  <c r="T108" i="1"/>
  <c r="H108" i="1"/>
  <c r="AY107" i="1"/>
  <c r="AZ107" i="1" s="1"/>
  <c r="AT107" i="1"/>
  <c r="AP107" i="1"/>
  <c r="AO107" i="1"/>
  <c r="AU107" i="1" s="1"/>
  <c r="AN107" i="1"/>
  <c r="AL107" i="1"/>
  <c r="AG107" i="1"/>
  <c r="Y107" i="1"/>
  <c r="T107" i="1"/>
  <c r="H107" i="1"/>
  <c r="AY106" i="1"/>
  <c r="AZ106" i="1" s="1"/>
  <c r="AT106" i="1"/>
  <c r="AP106" i="1"/>
  <c r="AO106" i="1"/>
  <c r="AU106" i="1" s="1"/>
  <c r="AV106" i="1" s="1"/>
  <c r="AW106" i="1" s="1"/>
  <c r="AN106" i="1"/>
  <c r="AQ106" i="1" s="1"/>
  <c r="AL106" i="1"/>
  <c r="AG106" i="1"/>
  <c r="Y106" i="1"/>
  <c r="T106" i="1"/>
  <c r="H106" i="1"/>
  <c r="AY105" i="1"/>
  <c r="AZ105" i="1" s="1"/>
  <c r="AT105" i="1"/>
  <c r="AP105" i="1"/>
  <c r="AR105" i="1" s="1"/>
  <c r="AS105" i="1" s="1"/>
  <c r="AO105" i="1"/>
  <c r="AU105" i="1" s="1"/>
  <c r="AV105" i="1" s="1"/>
  <c r="AW105" i="1" s="1"/>
  <c r="AN105" i="1"/>
  <c r="AQ105" i="1" s="1"/>
  <c r="AL105" i="1"/>
  <c r="AG105" i="1"/>
  <c r="Y105" i="1"/>
  <c r="T105" i="1"/>
  <c r="H105" i="1"/>
  <c r="AY104" i="1"/>
  <c r="AZ104" i="1" s="1"/>
  <c r="AU104" i="1"/>
  <c r="AV104" i="1" s="1"/>
  <c r="AW104" i="1" s="1"/>
  <c r="AT104" i="1"/>
  <c r="AQ104" i="1"/>
  <c r="AR104" i="1" s="1"/>
  <c r="AS104" i="1" s="1"/>
  <c r="AP104" i="1"/>
  <c r="AO104" i="1"/>
  <c r="AN104" i="1"/>
  <c r="AL104" i="1"/>
  <c r="AG104" i="1"/>
  <c r="Y104" i="1"/>
  <c r="T104" i="1"/>
  <c r="H104" i="1"/>
  <c r="AY103" i="1"/>
  <c r="AZ103" i="1" s="1"/>
  <c r="AV103" i="1"/>
  <c r="AW103" i="1" s="1"/>
  <c r="AT103" i="1"/>
  <c r="AP103" i="1"/>
  <c r="AO103" i="1"/>
  <c r="AU103" i="1" s="1"/>
  <c r="AN103" i="1"/>
  <c r="AQ103" i="1" s="1"/>
  <c r="AL103" i="1"/>
  <c r="AG103" i="1"/>
  <c r="Y103" i="1"/>
  <c r="T103" i="1"/>
  <c r="H103" i="1"/>
  <c r="AY102" i="1"/>
  <c r="AZ102" i="1" s="1"/>
  <c r="AT102" i="1"/>
  <c r="AQ102" i="1"/>
  <c r="AR102" i="1" s="1"/>
  <c r="AS102" i="1" s="1"/>
  <c r="AP102" i="1"/>
  <c r="AO102" i="1"/>
  <c r="AU102" i="1" s="1"/>
  <c r="AN102" i="1"/>
  <c r="AL102" i="1"/>
  <c r="AG102" i="1"/>
  <c r="Y102" i="1"/>
  <c r="T102" i="1"/>
  <c r="H102" i="1"/>
  <c r="AY101" i="1"/>
  <c r="AZ101" i="1" s="1"/>
  <c r="AT101" i="1"/>
  <c r="AV101" i="1" s="1"/>
  <c r="AW101" i="1" s="1"/>
  <c r="AP101" i="1"/>
  <c r="AO101" i="1"/>
  <c r="AU101" i="1" s="1"/>
  <c r="AN101" i="1"/>
  <c r="AQ101" i="1" s="1"/>
  <c r="AL101" i="1"/>
  <c r="AG101" i="1"/>
  <c r="Y101" i="1"/>
  <c r="T101" i="1"/>
  <c r="H101" i="1"/>
  <c r="AZ100" i="1"/>
  <c r="AY100" i="1"/>
  <c r="AT100" i="1"/>
  <c r="AP100" i="1"/>
  <c r="AO100" i="1"/>
  <c r="AU100" i="1" s="1"/>
  <c r="AN100" i="1"/>
  <c r="AQ100" i="1" s="1"/>
  <c r="AR100" i="1" s="1"/>
  <c r="AS100" i="1" s="1"/>
  <c r="AL100" i="1"/>
  <c r="AG100" i="1"/>
  <c r="Y100" i="1"/>
  <c r="T100" i="1"/>
  <c r="H100" i="1"/>
  <c r="AY99" i="1"/>
  <c r="AZ99" i="1" s="1"/>
  <c r="AT99" i="1"/>
  <c r="AP99" i="1"/>
  <c r="AO99" i="1"/>
  <c r="AU99" i="1" s="1"/>
  <c r="AV99" i="1" s="1"/>
  <c r="AW99" i="1" s="1"/>
  <c r="AN99" i="1"/>
  <c r="AQ99" i="1" s="1"/>
  <c r="AL99" i="1"/>
  <c r="AG99" i="1"/>
  <c r="Y99" i="1"/>
  <c r="T99" i="1"/>
  <c r="H99" i="1"/>
  <c r="AY98" i="1"/>
  <c r="AZ98" i="1" s="1"/>
  <c r="AT98" i="1"/>
  <c r="AQ98" i="1"/>
  <c r="AP98" i="1"/>
  <c r="AO98" i="1"/>
  <c r="AU98" i="1" s="1"/>
  <c r="AV98" i="1" s="1"/>
  <c r="AW98" i="1" s="1"/>
  <c r="AN98" i="1"/>
  <c r="AL98" i="1"/>
  <c r="AG98" i="1"/>
  <c r="Y98" i="1"/>
  <c r="T98" i="1"/>
  <c r="H98" i="1"/>
  <c r="AY96" i="1"/>
  <c r="AZ96" i="1" s="1"/>
  <c r="AT96" i="1"/>
  <c r="AP96" i="1"/>
  <c r="AO96" i="1"/>
  <c r="AU96" i="1" s="1"/>
  <c r="AV96" i="1" s="1"/>
  <c r="AW96" i="1" s="1"/>
  <c r="AN96" i="1"/>
  <c r="AQ96" i="1" s="1"/>
  <c r="AL96" i="1"/>
  <c r="AG96" i="1"/>
  <c r="Y96" i="1"/>
  <c r="T96" i="1"/>
  <c r="H96" i="1"/>
  <c r="AY94" i="1"/>
  <c r="AZ94" i="1" s="1"/>
  <c r="AT94" i="1"/>
  <c r="AP94" i="1"/>
  <c r="AO94" i="1"/>
  <c r="AO123" i="1" s="1"/>
  <c r="AN94" i="1"/>
  <c r="AQ94" i="1" s="1"/>
  <c r="AR94" i="1" s="1"/>
  <c r="AS94" i="1" s="1"/>
  <c r="AL94" i="1"/>
  <c r="AG94" i="1"/>
  <c r="Y94" i="1"/>
  <c r="T94" i="1"/>
  <c r="H94" i="1"/>
  <c r="AY92" i="1"/>
  <c r="AZ92" i="1" s="1"/>
  <c r="AT92" i="1"/>
  <c r="AP92" i="1"/>
  <c r="AO92" i="1"/>
  <c r="AU92" i="1" s="1"/>
  <c r="AN92" i="1"/>
  <c r="AL92" i="1"/>
  <c r="AG92" i="1"/>
  <c r="Y92" i="1"/>
  <c r="T92" i="1"/>
  <c r="H92" i="1"/>
  <c r="AD82" i="1"/>
  <c r="Z82" i="1"/>
  <c r="X82" i="1"/>
  <c r="W82" i="1"/>
  <c r="V82" i="1"/>
  <c r="O82" i="1"/>
  <c r="AM81" i="1"/>
  <c r="AM82" i="1" s="1"/>
  <c r="AK81" i="1"/>
  <c r="AK82" i="1" s="1"/>
  <c r="AJ81" i="1"/>
  <c r="AJ82" i="1" s="1"/>
  <c r="AI81" i="1"/>
  <c r="AI82" i="1" s="1"/>
  <c r="AH81" i="1"/>
  <c r="AH82" i="1" s="1"/>
  <c r="AF81" i="1"/>
  <c r="AF82" i="1" s="1"/>
  <c r="AE81" i="1"/>
  <c r="AE82" i="1" s="1"/>
  <c r="AD81" i="1"/>
  <c r="AC81" i="1"/>
  <c r="AC82" i="1" s="1"/>
  <c r="AB81" i="1"/>
  <c r="AB82" i="1" s="1"/>
  <c r="AA81" i="1"/>
  <c r="AA82" i="1" s="1"/>
  <c r="Z81" i="1"/>
  <c r="X81" i="1"/>
  <c r="W81" i="1"/>
  <c r="V81" i="1"/>
  <c r="U81" i="1"/>
  <c r="U82" i="1" s="1"/>
  <c r="S81" i="1"/>
  <c r="S82" i="1" s="1"/>
  <c r="R81" i="1"/>
  <c r="R82" i="1" s="1"/>
  <c r="Q81" i="1"/>
  <c r="Q82" i="1" s="1"/>
  <c r="P81" i="1"/>
  <c r="P82" i="1" s="1"/>
  <c r="O81" i="1"/>
  <c r="N81" i="1"/>
  <c r="N82" i="1" s="1"/>
  <c r="M81" i="1"/>
  <c r="M82" i="1" s="1"/>
  <c r="L81" i="1"/>
  <c r="L82" i="1" s="1"/>
  <c r="AY80" i="1"/>
  <c r="AZ80" i="1" s="1"/>
  <c r="AT80" i="1"/>
  <c r="AQ80" i="1"/>
  <c r="AR80" i="1" s="1"/>
  <c r="AP80" i="1"/>
  <c r="AO80" i="1"/>
  <c r="AU80" i="1" s="1"/>
  <c r="AV80" i="1" s="1"/>
  <c r="AN80" i="1"/>
  <c r="AL80" i="1"/>
  <c r="AG80" i="1"/>
  <c r="Y80" i="1"/>
  <c r="T80" i="1"/>
  <c r="H80" i="1"/>
  <c r="AY79" i="1"/>
  <c r="AZ79" i="1" s="1"/>
  <c r="AT79" i="1"/>
  <c r="AP79" i="1"/>
  <c r="AO79" i="1"/>
  <c r="AU79" i="1" s="1"/>
  <c r="AV79" i="1" s="1"/>
  <c r="AW79" i="1" s="1"/>
  <c r="AN79" i="1"/>
  <c r="AQ79" i="1" s="1"/>
  <c r="AL79" i="1"/>
  <c r="AG79" i="1"/>
  <c r="Y79" i="1"/>
  <c r="T79" i="1"/>
  <c r="H79" i="1"/>
  <c r="AJ68" i="1"/>
  <c r="R68" i="1"/>
  <c r="AO67" i="1"/>
  <c r="AM67" i="1"/>
  <c r="AM68" i="1" s="1"/>
  <c r="AK67" i="1"/>
  <c r="AJ67" i="1"/>
  <c r="AI67" i="1"/>
  <c r="AI68" i="1" s="1"/>
  <c r="AH67" i="1"/>
  <c r="AF67" i="1"/>
  <c r="AF68" i="1" s="1"/>
  <c r="AE67" i="1"/>
  <c r="AD67" i="1"/>
  <c r="AD68" i="1" s="1"/>
  <c r="AC67" i="1"/>
  <c r="AC68" i="1" s="1"/>
  <c r="AB67" i="1"/>
  <c r="AA67" i="1"/>
  <c r="AA68" i="1" s="1"/>
  <c r="Z67" i="1"/>
  <c r="X67" i="1"/>
  <c r="W67" i="1"/>
  <c r="V67" i="1"/>
  <c r="U67" i="1"/>
  <c r="U68" i="1" s="1"/>
  <c r="S67" i="1"/>
  <c r="R67" i="1"/>
  <c r="Q67" i="1"/>
  <c r="P67" i="1"/>
  <c r="P68" i="1" s="1"/>
  <c r="O67" i="1"/>
  <c r="O68" i="1" s="1"/>
  <c r="N67" i="1"/>
  <c r="M67" i="1"/>
  <c r="M68" i="1" s="1"/>
  <c r="L67" i="1"/>
  <c r="AZ66" i="1"/>
  <c r="AY66" i="1"/>
  <c r="AT66" i="1"/>
  <c r="AP66" i="1"/>
  <c r="AO66" i="1"/>
  <c r="AU66" i="1" s="1"/>
  <c r="AN66" i="1"/>
  <c r="AQ66" i="1" s="1"/>
  <c r="AR66" i="1" s="1"/>
  <c r="AL66" i="1"/>
  <c r="AG66" i="1"/>
  <c r="Y66" i="1"/>
  <c r="T66" i="1"/>
  <c r="H66" i="1"/>
  <c r="AY65" i="1"/>
  <c r="AZ65" i="1" s="1"/>
  <c r="AT65" i="1"/>
  <c r="AP65" i="1"/>
  <c r="AO65" i="1"/>
  <c r="AU65" i="1" s="1"/>
  <c r="AN65" i="1"/>
  <c r="AQ65" i="1" s="1"/>
  <c r="AR65" i="1" s="1"/>
  <c r="AS65" i="1" s="1"/>
  <c r="AL65" i="1"/>
  <c r="AG65" i="1"/>
  <c r="Y65" i="1"/>
  <c r="T65" i="1"/>
  <c r="H65" i="1"/>
  <c r="AM61" i="1"/>
  <c r="AK61" i="1"/>
  <c r="AK68" i="1" s="1"/>
  <c r="AJ61" i="1"/>
  <c r="AI61" i="1"/>
  <c r="AH61" i="1"/>
  <c r="AF61" i="1"/>
  <c r="AE61" i="1"/>
  <c r="AD61" i="1"/>
  <c r="AC61" i="1"/>
  <c r="AB61" i="1"/>
  <c r="AA61" i="1"/>
  <c r="Z61" i="1"/>
  <c r="Z68" i="1" s="1"/>
  <c r="X61" i="1"/>
  <c r="W61" i="1"/>
  <c r="W68" i="1" s="1"/>
  <c r="V61" i="1"/>
  <c r="V68" i="1" s="1"/>
  <c r="U61" i="1"/>
  <c r="S61" i="1"/>
  <c r="R61" i="1"/>
  <c r="Q61" i="1"/>
  <c r="P61" i="1"/>
  <c r="O61" i="1"/>
  <c r="N61" i="1"/>
  <c r="M61" i="1"/>
  <c r="L61" i="1"/>
  <c r="L68" i="1" s="1"/>
  <c r="AY60" i="1"/>
  <c r="AZ60" i="1" s="1"/>
  <c r="AU60" i="1"/>
  <c r="AV60" i="1" s="1"/>
  <c r="AW60" i="1" s="1"/>
  <c r="AT60" i="1"/>
  <c r="AP60" i="1"/>
  <c r="AO60" i="1"/>
  <c r="AN60" i="1"/>
  <c r="AQ60" i="1" s="1"/>
  <c r="AR60" i="1" s="1"/>
  <c r="AS60" i="1" s="1"/>
  <c r="AL60" i="1"/>
  <c r="AG60" i="1"/>
  <c r="Y60" i="1"/>
  <c r="T60" i="1"/>
  <c r="H60" i="1"/>
  <c r="AY59" i="1"/>
  <c r="AZ59" i="1" s="1"/>
  <c r="AV59" i="1"/>
  <c r="AT59" i="1"/>
  <c r="AP59" i="1"/>
  <c r="AO59" i="1"/>
  <c r="AU59" i="1" s="1"/>
  <c r="AN59" i="1"/>
  <c r="AL59" i="1"/>
  <c r="AG59" i="1"/>
  <c r="Y59" i="1"/>
  <c r="T59" i="1"/>
  <c r="H59" i="1"/>
  <c r="AY58" i="1"/>
  <c r="AZ58" i="1" s="1"/>
  <c r="AU58" i="1"/>
  <c r="AV58" i="1" s="1"/>
  <c r="AW58" i="1" s="1"/>
  <c r="AT58" i="1"/>
  <c r="AP58" i="1"/>
  <c r="AO58" i="1"/>
  <c r="AN58" i="1"/>
  <c r="AQ58" i="1" s="1"/>
  <c r="AR58" i="1" s="1"/>
  <c r="AS58" i="1" s="1"/>
  <c r="AL58" i="1"/>
  <c r="AG58" i="1"/>
  <c r="Y58" i="1"/>
  <c r="T58" i="1"/>
  <c r="H58" i="1"/>
  <c r="AY57" i="1"/>
  <c r="AZ57" i="1" s="1"/>
  <c r="AT57" i="1"/>
  <c r="AV57" i="1" s="1"/>
  <c r="AW57" i="1" s="1"/>
  <c r="AP57" i="1"/>
  <c r="AO57" i="1"/>
  <c r="AU57" i="1" s="1"/>
  <c r="AN57" i="1"/>
  <c r="AQ57" i="1" s="1"/>
  <c r="AL57" i="1"/>
  <c r="AG57" i="1"/>
  <c r="Y57" i="1"/>
  <c r="T57" i="1"/>
  <c r="H57" i="1"/>
  <c r="AZ56" i="1"/>
  <c r="AY56" i="1"/>
  <c r="AT56" i="1"/>
  <c r="AQ56" i="1"/>
  <c r="AR56" i="1" s="1"/>
  <c r="AS56" i="1" s="1"/>
  <c r="AP56" i="1"/>
  <c r="AO56" i="1"/>
  <c r="AU56" i="1" s="1"/>
  <c r="AN56" i="1"/>
  <c r="AL56" i="1"/>
  <c r="AG56" i="1"/>
  <c r="Y56" i="1"/>
  <c r="T56" i="1"/>
  <c r="H56" i="1"/>
  <c r="AY55" i="1"/>
  <c r="AZ55" i="1" s="1"/>
  <c r="AT55" i="1"/>
  <c r="AP55" i="1"/>
  <c r="AR55" i="1" s="1"/>
  <c r="AS55" i="1" s="1"/>
  <c r="AO55" i="1"/>
  <c r="AU55" i="1" s="1"/>
  <c r="AN55" i="1"/>
  <c r="AQ55" i="1" s="1"/>
  <c r="AL55" i="1"/>
  <c r="AG55" i="1"/>
  <c r="Y55" i="1"/>
  <c r="T55" i="1"/>
  <c r="H55" i="1"/>
  <c r="AY54" i="1"/>
  <c r="AZ54" i="1" s="1"/>
  <c r="AT54" i="1"/>
  <c r="AQ54" i="1"/>
  <c r="AR54" i="1" s="1"/>
  <c r="AS54" i="1" s="1"/>
  <c r="AP54" i="1"/>
  <c r="AO54" i="1"/>
  <c r="AU54" i="1" s="1"/>
  <c r="AN54" i="1"/>
  <c r="AL54" i="1"/>
  <c r="AG54" i="1"/>
  <c r="Y54" i="1"/>
  <c r="T54" i="1"/>
  <c r="H54" i="1"/>
  <c r="AY52" i="1"/>
  <c r="AZ52" i="1" s="1"/>
  <c r="AT52" i="1"/>
  <c r="AQ52" i="1"/>
  <c r="AR52" i="1" s="1"/>
  <c r="AS52" i="1" s="1"/>
  <c r="AP52" i="1"/>
  <c r="AO52" i="1"/>
  <c r="AU52" i="1" s="1"/>
  <c r="AN52" i="1"/>
  <c r="AL52" i="1"/>
  <c r="AG52" i="1"/>
  <c r="Y52" i="1"/>
  <c r="T52" i="1"/>
  <c r="H52" i="1"/>
  <c r="AZ50" i="1"/>
  <c r="AY50" i="1"/>
  <c r="AU50" i="1"/>
  <c r="AV50" i="1" s="1"/>
  <c r="AW50" i="1" s="1"/>
  <c r="AT50" i="1"/>
  <c r="AP50" i="1"/>
  <c r="AO50" i="1"/>
  <c r="AN50" i="1"/>
  <c r="AQ50" i="1" s="1"/>
  <c r="AR50" i="1" s="1"/>
  <c r="AS50" i="1" s="1"/>
  <c r="AL50" i="1"/>
  <c r="AG50" i="1"/>
  <c r="Y50" i="1"/>
  <c r="T50" i="1"/>
  <c r="H50" i="1"/>
  <c r="AM37" i="1"/>
  <c r="AH37" i="1"/>
  <c r="X37" i="1"/>
  <c r="AP36" i="1"/>
  <c r="AP37" i="1" s="1"/>
  <c r="AM36" i="1"/>
  <c r="AK36" i="1"/>
  <c r="AK37" i="1" s="1"/>
  <c r="AJ36" i="1"/>
  <c r="AJ37" i="1" s="1"/>
  <c r="AI36" i="1"/>
  <c r="AI37" i="1" s="1"/>
  <c r="AH36" i="1"/>
  <c r="AF36" i="1"/>
  <c r="AF37" i="1" s="1"/>
  <c r="AE36" i="1"/>
  <c r="AE37" i="1" s="1"/>
  <c r="AD36" i="1"/>
  <c r="AD37" i="1" s="1"/>
  <c r="AC36" i="1"/>
  <c r="AC37" i="1" s="1"/>
  <c r="AB36" i="1"/>
  <c r="AB37" i="1" s="1"/>
  <c r="AA36" i="1"/>
  <c r="AA37" i="1" s="1"/>
  <c r="Z36" i="1"/>
  <c r="Z37" i="1" s="1"/>
  <c r="X36" i="1"/>
  <c r="W36" i="1"/>
  <c r="W37" i="1" s="1"/>
  <c r="V36" i="1"/>
  <c r="V37" i="1" s="1"/>
  <c r="U36" i="1"/>
  <c r="U37" i="1" s="1"/>
  <c r="S36" i="1"/>
  <c r="S37" i="1" s="1"/>
  <c r="R36" i="1"/>
  <c r="R37" i="1" s="1"/>
  <c r="Q36" i="1"/>
  <c r="Q37" i="1" s="1"/>
  <c r="P36" i="1"/>
  <c r="P37" i="1" s="1"/>
  <c r="O36" i="1"/>
  <c r="O37" i="1" s="1"/>
  <c r="N36" i="1"/>
  <c r="N37" i="1" s="1"/>
  <c r="M36" i="1"/>
  <c r="M37" i="1" s="1"/>
  <c r="L36" i="1"/>
  <c r="L37" i="1" s="1"/>
  <c r="AY35" i="1"/>
  <c r="AZ35" i="1" s="1"/>
  <c r="AT35" i="1"/>
  <c r="AT36" i="1" s="1"/>
  <c r="AT37" i="1" s="1"/>
  <c r="AP35" i="1"/>
  <c r="AO35" i="1"/>
  <c r="AU35" i="1" s="1"/>
  <c r="AU36" i="1" s="1"/>
  <c r="AU37" i="1" s="1"/>
  <c r="AN35" i="1"/>
  <c r="AQ35" i="1" s="1"/>
  <c r="AL35" i="1"/>
  <c r="AG35" i="1"/>
  <c r="Y35" i="1"/>
  <c r="T35" i="1"/>
  <c r="H35" i="1"/>
  <c r="AI22" i="1"/>
  <c r="Z22" i="1"/>
  <c r="U22" i="1"/>
  <c r="S22" i="1"/>
  <c r="R22" i="1"/>
  <c r="L22" i="1"/>
  <c r="AM21" i="1"/>
  <c r="AM22" i="1" s="1"/>
  <c r="AK21" i="1"/>
  <c r="AK22" i="1" s="1"/>
  <c r="AJ21" i="1"/>
  <c r="AJ22" i="1" s="1"/>
  <c r="AI21" i="1"/>
  <c r="AH21" i="1"/>
  <c r="AH22" i="1" s="1"/>
  <c r="AF21" i="1"/>
  <c r="AF22" i="1" s="1"/>
  <c r="AE21" i="1"/>
  <c r="AE22" i="1" s="1"/>
  <c r="AD21" i="1"/>
  <c r="AD22" i="1" s="1"/>
  <c r="AC21" i="1"/>
  <c r="AC22" i="1" s="1"/>
  <c r="AB21" i="1"/>
  <c r="AB22" i="1" s="1"/>
  <c r="AA21" i="1"/>
  <c r="AA22" i="1" s="1"/>
  <c r="Z21" i="1"/>
  <c r="X21" i="1"/>
  <c r="X22" i="1" s="1"/>
  <c r="W21" i="1"/>
  <c r="W22" i="1" s="1"/>
  <c r="V21" i="1"/>
  <c r="V22" i="1" s="1"/>
  <c r="U21" i="1"/>
  <c r="S21" i="1"/>
  <c r="R21" i="1"/>
  <c r="Q21" i="1"/>
  <c r="Q22" i="1" s="1"/>
  <c r="P21" i="1"/>
  <c r="P22" i="1" s="1"/>
  <c r="O21" i="1"/>
  <c r="O22" i="1" s="1"/>
  <c r="N21" i="1"/>
  <c r="N22" i="1" s="1"/>
  <c r="M21" i="1"/>
  <c r="M22" i="1" s="1"/>
  <c r="L21" i="1"/>
  <c r="AY20" i="1"/>
  <c r="AZ20" i="1" s="1"/>
  <c r="AT20" i="1"/>
  <c r="AT21" i="1" s="1"/>
  <c r="AT22" i="1" s="1"/>
  <c r="AP20" i="1"/>
  <c r="AP21" i="1" s="1"/>
  <c r="AP22" i="1" s="1"/>
  <c r="AO20" i="1"/>
  <c r="AU20" i="1" s="1"/>
  <c r="AN20" i="1"/>
  <c r="AN21" i="1" s="1"/>
  <c r="AN22" i="1" s="1"/>
  <c r="AL20" i="1"/>
  <c r="AG20" i="1"/>
  <c r="Y20" i="1"/>
  <c r="T20" i="1"/>
  <c r="H20" i="1"/>
  <c r="AU658" i="1" l="1"/>
  <c r="AU659" i="1" s="1"/>
  <c r="AV656" i="1"/>
  <c r="AW656" i="1" s="1"/>
  <c r="AV201" i="1"/>
  <c r="AU205" i="1"/>
  <c r="AM316" i="1"/>
  <c r="AP448" i="1"/>
  <c r="AR550" i="1"/>
  <c r="AS550" i="1" s="1"/>
  <c r="AR551" i="1"/>
  <c r="AS551" i="1" s="1"/>
  <c r="AR554" i="1"/>
  <c r="AS554" i="1" s="1"/>
  <c r="AR607" i="1"/>
  <c r="AS607" i="1" s="1"/>
  <c r="AR698" i="1"/>
  <c r="AS698" i="1" s="1"/>
  <c r="AO708" i="1"/>
  <c r="AR700" i="1"/>
  <c r="AS700" i="1" s="1"/>
  <c r="AV704" i="1"/>
  <c r="AW704" i="1" s="1"/>
  <c r="AV731" i="1"/>
  <c r="AW731" i="1" s="1"/>
  <c r="L316" i="1"/>
  <c r="Z316" i="1"/>
  <c r="AV454" i="1"/>
  <c r="AW454" i="1" s="1"/>
  <c r="P641" i="1"/>
  <c r="AR694" i="1"/>
  <c r="AS694" i="1" s="1"/>
  <c r="R754" i="1"/>
  <c r="AF754" i="1"/>
  <c r="AR743" i="1"/>
  <c r="AS743" i="1" s="1"/>
  <c r="AR769" i="1"/>
  <c r="AS769" i="1" s="1"/>
  <c r="AV822" i="1"/>
  <c r="AW822" i="1" s="1"/>
  <c r="X233" i="1"/>
  <c r="AU139" i="1"/>
  <c r="AU226" i="1"/>
  <c r="AQ20" i="1"/>
  <c r="Q68" i="1"/>
  <c r="AE68" i="1"/>
  <c r="AP123" i="1"/>
  <c r="AO121" i="1"/>
  <c r="AR203" i="1"/>
  <c r="AS203" i="1" s="1"/>
  <c r="AO205" i="1"/>
  <c r="AO211" i="1" s="1"/>
  <c r="N233" i="1"/>
  <c r="AB233" i="1"/>
  <c r="AV248" i="1"/>
  <c r="AW248" i="1" s="1"/>
  <c r="AV250" i="1"/>
  <c r="AW250" i="1" s="1"/>
  <c r="AO335" i="1"/>
  <c r="AO336" i="1" s="1"/>
  <c r="AE382" i="1"/>
  <c r="AR434" i="1"/>
  <c r="AS434" i="1" s="1"/>
  <c r="AR528" i="1"/>
  <c r="AS528" i="1" s="1"/>
  <c r="AR532" i="1"/>
  <c r="AS532" i="1" s="1"/>
  <c r="AR537" i="1"/>
  <c r="AS537" i="1" s="1"/>
  <c r="AV538" i="1"/>
  <c r="AW538" i="1" s="1"/>
  <c r="AV539" i="1"/>
  <c r="AW539" i="1" s="1"/>
  <c r="AV549" i="1"/>
  <c r="AW549" i="1" s="1"/>
  <c r="AV551" i="1"/>
  <c r="AW551" i="1" s="1"/>
  <c r="AV607" i="1"/>
  <c r="AW607" i="1" s="1"/>
  <c r="AR681" i="1"/>
  <c r="AS681" i="1" s="1"/>
  <c r="R709" i="1"/>
  <c r="AF709" i="1"/>
  <c r="AV700" i="1"/>
  <c r="AW700" i="1" s="1"/>
  <c r="AN725" i="1"/>
  <c r="AR723" i="1"/>
  <c r="AS723" i="1" s="1"/>
  <c r="AR778" i="1"/>
  <c r="AS778" i="1" s="1"/>
  <c r="AR789" i="1"/>
  <c r="AS789" i="1" s="1"/>
  <c r="AV791" i="1"/>
  <c r="AW791" i="1" s="1"/>
  <c r="AR818" i="1"/>
  <c r="AS818" i="1" s="1"/>
  <c r="AV831" i="1"/>
  <c r="AW831" i="1" s="1"/>
  <c r="AV868" i="1"/>
  <c r="AW868" i="1" s="1"/>
  <c r="AV869" i="1"/>
  <c r="AW869" i="1" s="1"/>
  <c r="V871" i="1"/>
  <c r="AR248" i="1"/>
  <c r="AS248" i="1" s="1"/>
  <c r="AR830" i="1"/>
  <c r="AS830" i="1" s="1"/>
  <c r="AT115" i="1"/>
  <c r="X316" i="1"/>
  <c r="AM233" i="1"/>
  <c r="AR96" i="1"/>
  <c r="AS96" i="1" s="1"/>
  <c r="AR98" i="1"/>
  <c r="AS98" i="1" s="1"/>
  <c r="AT123" i="1"/>
  <c r="AU61" i="1"/>
  <c r="AV114" i="1"/>
  <c r="AW114" i="1" s="1"/>
  <c r="S122" i="1"/>
  <c r="AR138" i="1"/>
  <c r="AS138" i="1" s="1"/>
  <c r="P146" i="1"/>
  <c r="AD146" i="1"/>
  <c r="AR158" i="1"/>
  <c r="AS158" i="1" s="1"/>
  <c r="AP205" i="1"/>
  <c r="AV327" i="1"/>
  <c r="AW327" i="1" s="1"/>
  <c r="AO341" i="1"/>
  <c r="AT335" i="1"/>
  <c r="AT336" i="1" s="1"/>
  <c r="AV373" i="1"/>
  <c r="AW373" i="1" s="1"/>
  <c r="AV375" i="1"/>
  <c r="AW375" i="1" s="1"/>
  <c r="AV378" i="1"/>
  <c r="AW378" i="1" s="1"/>
  <c r="AV379" i="1"/>
  <c r="AW379" i="1" s="1"/>
  <c r="AV424" i="1"/>
  <c r="AW424" i="1" s="1"/>
  <c r="AV430" i="1"/>
  <c r="AW430" i="1" s="1"/>
  <c r="AV432" i="1"/>
  <c r="AW432" i="1" s="1"/>
  <c r="AV438" i="1"/>
  <c r="AW438" i="1" s="1"/>
  <c r="O497" i="1"/>
  <c r="AC497" i="1"/>
  <c r="AV466" i="1"/>
  <c r="AW466" i="1" s="1"/>
  <c r="AV472" i="1"/>
  <c r="AW472" i="1" s="1"/>
  <c r="AV527" i="1"/>
  <c r="AW527" i="1" s="1"/>
  <c r="V580" i="1"/>
  <c r="AJ580" i="1"/>
  <c r="AP617" i="1"/>
  <c r="AO617" i="1"/>
  <c r="AR254" i="1"/>
  <c r="AS254" i="1" s="1"/>
  <c r="AR261" i="1"/>
  <c r="AS261" i="1" s="1"/>
  <c r="AT267" i="1"/>
  <c r="R122" i="1"/>
  <c r="AF122" i="1"/>
  <c r="AF211" i="1"/>
  <c r="AV35" i="1"/>
  <c r="AR57" i="1"/>
  <c r="AS57" i="1" s="1"/>
  <c r="AP61" i="1"/>
  <c r="AR113" i="1"/>
  <c r="AS113" i="1" s="1"/>
  <c r="AU120" i="1"/>
  <c r="AR137" i="1"/>
  <c r="AS137" i="1" s="1"/>
  <c r="AN145" i="1"/>
  <c r="AO159" i="1"/>
  <c r="AO160" i="1" s="1"/>
  <c r="V1455" i="1"/>
  <c r="AJ1455" i="1"/>
  <c r="AT211" i="1"/>
  <c r="P233" i="1"/>
  <c r="AD233" i="1"/>
  <c r="AV244" i="1"/>
  <c r="AW244" i="1" s="1"/>
  <c r="AV246" i="1"/>
  <c r="AW246" i="1" s="1"/>
  <c r="AN308" i="1"/>
  <c r="AR300" i="1"/>
  <c r="AS300" i="1" s="1"/>
  <c r="Q316" i="1"/>
  <c r="AE316" i="1"/>
  <c r="AV328" i="1"/>
  <c r="AW328" i="1" s="1"/>
  <c r="AU334" i="1"/>
  <c r="AN368" i="1"/>
  <c r="AO368" i="1"/>
  <c r="AV365" i="1"/>
  <c r="AW365" i="1" s="1"/>
  <c r="AV366" i="1"/>
  <c r="AW366" i="1" s="1"/>
  <c r="AR367" i="1"/>
  <c r="AS367" i="1" s="1"/>
  <c r="R382" i="1"/>
  <c r="AF382" i="1"/>
  <c r="AO384" i="1"/>
  <c r="AR421" i="1"/>
  <c r="AS421" i="1" s="1"/>
  <c r="AR433" i="1"/>
  <c r="AS433" i="1" s="1"/>
  <c r="AR435" i="1"/>
  <c r="AS435" i="1" s="1"/>
  <c r="AV437" i="1"/>
  <c r="AW437" i="1" s="1"/>
  <c r="P497" i="1"/>
  <c r="AR457" i="1"/>
  <c r="AS457" i="1" s="1"/>
  <c r="AV460" i="1"/>
  <c r="AW460" i="1" s="1"/>
  <c r="AR463" i="1"/>
  <c r="AS463" i="1" s="1"/>
  <c r="AV474" i="1"/>
  <c r="AW474" i="1" s="1"/>
  <c r="AR484" i="1"/>
  <c r="AS484" i="1" s="1"/>
  <c r="AR485" i="1"/>
  <c r="AS485" i="1" s="1"/>
  <c r="AR489" i="1"/>
  <c r="AS489" i="1" s="1"/>
  <c r="AV490" i="1"/>
  <c r="AW490" i="1" s="1"/>
  <c r="AV495" i="1"/>
  <c r="AW495" i="1" s="1"/>
  <c r="AR515" i="1"/>
  <c r="AS515" i="1" s="1"/>
  <c r="AR519" i="1"/>
  <c r="AS519" i="1" s="1"/>
  <c r="AR524" i="1"/>
  <c r="AS524" i="1" s="1"/>
  <c r="AR525" i="1"/>
  <c r="AS525" i="1" s="1"/>
  <c r="AR531" i="1"/>
  <c r="AS531" i="1" s="1"/>
  <c r="AR534" i="1"/>
  <c r="AS534" i="1" s="1"/>
  <c r="AV594" i="1"/>
  <c r="AW594" i="1" s="1"/>
  <c r="M641" i="1"/>
  <c r="AA641" i="1"/>
  <c r="AR687" i="1"/>
  <c r="AS687" i="1" s="1"/>
  <c r="AV692" i="1"/>
  <c r="AW692" i="1" s="1"/>
  <c r="AV695" i="1"/>
  <c r="AW695" i="1" s="1"/>
  <c r="AR775" i="1"/>
  <c r="AS775" i="1" s="1"/>
  <c r="AV788" i="1"/>
  <c r="AW788" i="1" s="1"/>
  <c r="AV803" i="1"/>
  <c r="AW803" i="1" s="1"/>
  <c r="AR814" i="1"/>
  <c r="AS814" i="1" s="1"/>
  <c r="AV411" i="1"/>
  <c r="AW411" i="1" s="1"/>
  <c r="AN341" i="1"/>
  <c r="AP335" i="1"/>
  <c r="AP336" i="1" s="1"/>
  <c r="P382" i="1"/>
  <c r="AD382" i="1"/>
  <c r="AV409" i="1"/>
  <c r="AW409" i="1" s="1"/>
  <c r="AO21" i="1"/>
  <c r="AO22" i="1" s="1"/>
  <c r="AV54" i="1"/>
  <c r="AW54" i="1" s="1"/>
  <c r="AV56" i="1"/>
  <c r="AW56" i="1" s="1"/>
  <c r="AV112" i="1"/>
  <c r="AW112" i="1" s="1"/>
  <c r="AV113" i="1"/>
  <c r="AW113" i="1" s="1"/>
  <c r="V122" i="1"/>
  <c r="AJ122" i="1"/>
  <c r="AR209" i="1"/>
  <c r="AS209" i="1" s="1"/>
  <c r="AS210" i="1" s="1"/>
  <c r="AR224" i="1"/>
  <c r="AS224" i="1" s="1"/>
  <c r="P278" i="1"/>
  <c r="AD278" i="1"/>
  <c r="AR296" i="1"/>
  <c r="AS296" i="1" s="1"/>
  <c r="AV297" i="1"/>
  <c r="AW297" i="1" s="1"/>
  <c r="AV304" i="1"/>
  <c r="AW304" i="1" s="1"/>
  <c r="AV305" i="1"/>
  <c r="AW305" i="1" s="1"/>
  <c r="AR306" i="1"/>
  <c r="AS306" i="1" s="1"/>
  <c r="AV307" i="1"/>
  <c r="AW307" i="1" s="1"/>
  <c r="AR314" i="1"/>
  <c r="AS314" i="1" s="1"/>
  <c r="R316" i="1"/>
  <c r="AF316" i="1"/>
  <c r="AQ329" i="1"/>
  <c r="AQ347" i="1"/>
  <c r="AR347" i="1" s="1"/>
  <c r="AO383" i="1"/>
  <c r="AV367" i="1"/>
  <c r="AW367" i="1" s="1"/>
  <c r="S382" i="1"/>
  <c r="AP381" i="1"/>
  <c r="AP382" i="1" s="1"/>
  <c r="AR418" i="1"/>
  <c r="AS418" i="1" s="1"/>
  <c r="AV421" i="1"/>
  <c r="AW421" i="1" s="1"/>
  <c r="AV428" i="1"/>
  <c r="AW428" i="1" s="1"/>
  <c r="AV446" i="1"/>
  <c r="AW446" i="1" s="1"/>
  <c r="Q497" i="1"/>
  <c r="AE497" i="1"/>
  <c r="AN496" i="1"/>
  <c r="AV458" i="1"/>
  <c r="AW458" i="1" s="1"/>
  <c r="AV463" i="1"/>
  <c r="AW463" i="1" s="1"/>
  <c r="AP496" i="1"/>
  <c r="AV470" i="1"/>
  <c r="AW470" i="1" s="1"/>
  <c r="AR475" i="1"/>
  <c r="AS475" i="1" s="1"/>
  <c r="AR488" i="1"/>
  <c r="AS488" i="1" s="1"/>
  <c r="AV494" i="1"/>
  <c r="AW494" i="1" s="1"/>
  <c r="AN541" i="1"/>
  <c r="AN580" i="1" s="1"/>
  <c r="AR509" i="1"/>
  <c r="AS509" i="1" s="1"/>
  <c r="AR513" i="1"/>
  <c r="AS513" i="1" s="1"/>
  <c r="AV514" i="1"/>
  <c r="AW514" i="1" s="1"/>
  <c r="AV519" i="1"/>
  <c r="AW519" i="1" s="1"/>
  <c r="AR521" i="1"/>
  <c r="AS521" i="1" s="1"/>
  <c r="AV522" i="1"/>
  <c r="AW522" i="1" s="1"/>
  <c r="AV525" i="1"/>
  <c r="AW525" i="1" s="1"/>
  <c r="X580" i="1"/>
  <c r="AM580" i="1"/>
  <c r="AR570" i="1"/>
  <c r="AS570" i="1" s="1"/>
  <c r="AN579" i="1"/>
  <c r="AT617" i="1"/>
  <c r="AR614" i="1"/>
  <c r="AS614" i="1" s="1"/>
  <c r="AR629" i="1"/>
  <c r="AS629" i="1" s="1"/>
  <c r="AV635" i="1"/>
  <c r="AW635" i="1" s="1"/>
  <c r="W641" i="1"/>
  <c r="AK641" i="1"/>
  <c r="AO688" i="1"/>
  <c r="AO709" i="1" s="1"/>
  <c r="AO710" i="1"/>
  <c r="AR672" i="1"/>
  <c r="AS672" i="1" s="1"/>
  <c r="AR676" i="1"/>
  <c r="AS676" i="1" s="1"/>
  <c r="AR680" i="1"/>
  <c r="AS680" i="1" s="1"/>
  <c r="AV681" i="1"/>
  <c r="AW681" i="1" s="1"/>
  <c r="AR683" i="1"/>
  <c r="AS683" i="1" s="1"/>
  <c r="AV686" i="1"/>
  <c r="AW686" i="1" s="1"/>
  <c r="W709" i="1"/>
  <c r="AK709" i="1"/>
  <c r="S836" i="1"/>
  <c r="AH836" i="1"/>
  <c r="AR815" i="1"/>
  <c r="AS815" i="1" s="1"/>
  <c r="AI994" i="1"/>
  <c r="AV403" i="1"/>
  <c r="AW403" i="1" s="1"/>
  <c r="AP176" i="1"/>
  <c r="AP177" i="1" s="1"/>
  <c r="AN36" i="1"/>
  <c r="AN37" i="1" s="1"/>
  <c r="X68" i="1"/>
  <c r="X1450" i="1" s="1"/>
  <c r="X1456" i="1" s="1"/>
  <c r="AR103" i="1"/>
  <c r="AS103" i="1" s="1"/>
  <c r="AR106" i="1"/>
  <c r="AS106" i="1" s="1"/>
  <c r="AR111" i="1"/>
  <c r="AS111" i="1" s="1"/>
  <c r="O1451" i="1"/>
  <c r="AC1451" i="1"/>
  <c r="AR135" i="1"/>
  <c r="AS135" i="1" s="1"/>
  <c r="AV143" i="1"/>
  <c r="AW143" i="1" s="1"/>
  <c r="AR175" i="1"/>
  <c r="AS175" i="1" s="1"/>
  <c r="X1455" i="1"/>
  <c r="AM1455" i="1"/>
  <c r="W211" i="1"/>
  <c r="AK211" i="1"/>
  <c r="AR223" i="1"/>
  <c r="AS223" i="1" s="1"/>
  <c r="AO226" i="1"/>
  <c r="S233" i="1"/>
  <c r="AH233" i="1"/>
  <c r="Q278" i="1"/>
  <c r="AE278" i="1"/>
  <c r="AO277" i="1"/>
  <c r="AP308" i="1"/>
  <c r="AV292" i="1"/>
  <c r="AW292" i="1" s="1"/>
  <c r="AV293" i="1"/>
  <c r="AW293" i="1" s="1"/>
  <c r="AR294" i="1"/>
  <c r="AS294" i="1" s="1"/>
  <c r="AV306" i="1"/>
  <c r="AW306" i="1" s="1"/>
  <c r="AO315" i="1"/>
  <c r="AT341" i="1"/>
  <c r="AK382" i="1"/>
  <c r="AR394" i="1"/>
  <c r="AS394" i="1" s="1"/>
  <c r="AR395" i="1"/>
  <c r="AS395" i="1" s="1"/>
  <c r="AR401" i="1"/>
  <c r="AS401" i="1" s="1"/>
  <c r="AR414" i="1"/>
  <c r="AS414" i="1" s="1"/>
  <c r="AR415" i="1"/>
  <c r="AS415" i="1" s="1"/>
  <c r="AV418" i="1"/>
  <c r="AW418" i="1" s="1"/>
  <c r="AR447" i="1"/>
  <c r="AS447" i="1" s="1"/>
  <c r="R497" i="1"/>
  <c r="AF497" i="1"/>
  <c r="AO496" i="1"/>
  <c r="AV459" i="1"/>
  <c r="AW459" i="1" s="1"/>
  <c r="AT496" i="1"/>
  <c r="AR483" i="1"/>
  <c r="AS483" i="1" s="1"/>
  <c r="AV488" i="1"/>
  <c r="AW488" i="1" s="1"/>
  <c r="AO541" i="1"/>
  <c r="AR512" i="1"/>
  <c r="AS512" i="1" s="1"/>
  <c r="AR574" i="1"/>
  <c r="AS574" i="1" s="1"/>
  <c r="Q580" i="1"/>
  <c r="O641" i="1"/>
  <c r="AC641" i="1"/>
  <c r="AR627" i="1"/>
  <c r="AS627" i="1" s="1"/>
  <c r="AV676" i="1"/>
  <c r="AW676" i="1" s="1"/>
  <c r="AV680" i="1"/>
  <c r="AW680" i="1" s="1"/>
  <c r="AR827" i="1"/>
  <c r="AS827" i="1" s="1"/>
  <c r="AV828" i="1"/>
  <c r="AW828" i="1" s="1"/>
  <c r="AV110" i="1"/>
  <c r="AW110" i="1" s="1"/>
  <c r="X122" i="1"/>
  <c r="AM122" i="1"/>
  <c r="AM1450" i="1" s="1"/>
  <c r="AM1456" i="1" s="1"/>
  <c r="P1451" i="1"/>
  <c r="AD1451" i="1"/>
  <c r="AR143" i="1"/>
  <c r="AS143" i="1" s="1"/>
  <c r="AV265" i="1"/>
  <c r="AW265" i="1" s="1"/>
  <c r="AO283" i="1"/>
  <c r="AP315" i="1"/>
  <c r="AU383" i="1"/>
  <c r="AT368" i="1"/>
  <c r="AT1452" i="1"/>
  <c r="AV455" i="1"/>
  <c r="AW455" i="1" s="1"/>
  <c r="M580" i="1"/>
  <c r="AV786" i="1"/>
  <c r="AW786" i="1" s="1"/>
  <c r="AT860" i="1"/>
  <c r="AV946" i="1"/>
  <c r="AW946" i="1" s="1"/>
  <c r="AW947" i="1" s="1"/>
  <c r="AO81" i="1"/>
  <c r="AO82" i="1" s="1"/>
  <c r="AR101" i="1"/>
  <c r="AS101" i="1" s="1"/>
  <c r="Z122" i="1"/>
  <c r="AT315" i="1"/>
  <c r="AR399" i="1"/>
  <c r="AS399" i="1" s="1"/>
  <c r="AV417" i="1"/>
  <c r="AW417" i="1" s="1"/>
  <c r="AR452" i="1"/>
  <c r="AS452" i="1" s="1"/>
  <c r="AR453" i="1"/>
  <c r="AS453" i="1" s="1"/>
  <c r="AV469" i="1"/>
  <c r="AW469" i="1" s="1"/>
  <c r="AV473" i="1"/>
  <c r="AW473" i="1" s="1"/>
  <c r="AR481" i="1"/>
  <c r="AS481" i="1" s="1"/>
  <c r="AR482" i="1"/>
  <c r="AS482" i="1" s="1"/>
  <c r="AV484" i="1"/>
  <c r="AW484" i="1" s="1"/>
  <c r="AV489" i="1"/>
  <c r="AW489" i="1" s="1"/>
  <c r="AT541" i="1"/>
  <c r="AV511" i="1"/>
  <c r="AW511" i="1" s="1"/>
  <c r="AV517" i="1"/>
  <c r="AW517" i="1" s="1"/>
  <c r="AV521" i="1"/>
  <c r="AW521" i="1" s="1"/>
  <c r="AR557" i="1"/>
  <c r="AS557" i="1" s="1"/>
  <c r="AR561" i="1"/>
  <c r="AS561" i="1" s="1"/>
  <c r="AR566" i="1"/>
  <c r="AS566" i="1" s="1"/>
  <c r="AR567" i="1"/>
  <c r="AS567" i="1" s="1"/>
  <c r="AR572" i="1"/>
  <c r="AS572" i="1" s="1"/>
  <c r="AR575" i="1"/>
  <c r="AS575" i="1" s="1"/>
  <c r="AV577" i="1"/>
  <c r="AW577" i="1" s="1"/>
  <c r="AR578" i="1"/>
  <c r="AS578" i="1" s="1"/>
  <c r="AT640" i="1"/>
  <c r="AV633" i="1"/>
  <c r="AW633" i="1" s="1"/>
  <c r="AR634" i="1"/>
  <c r="AS634" i="1" s="1"/>
  <c r="AT658" i="1"/>
  <c r="AT659" i="1" s="1"/>
  <c r="AR674" i="1"/>
  <c r="AS674" i="1" s="1"/>
  <c r="AR675" i="1"/>
  <c r="AS675" i="1" s="1"/>
  <c r="AR702" i="1"/>
  <c r="AS702" i="1" s="1"/>
  <c r="AR705" i="1"/>
  <c r="AS705" i="1" s="1"/>
  <c r="O754" i="1"/>
  <c r="AR793" i="1"/>
  <c r="AS793" i="1" s="1"/>
  <c r="AR823" i="1"/>
  <c r="AS823" i="1" s="1"/>
  <c r="AT942" i="1"/>
  <c r="AT948" i="1" s="1"/>
  <c r="L122" i="1"/>
  <c r="AT226" i="1"/>
  <c r="AT233" i="1" s="1"/>
  <c r="AP232" i="1"/>
  <c r="AQ277" i="1"/>
  <c r="AR276" i="1"/>
  <c r="AS276" i="1" s="1"/>
  <c r="AT61" i="1"/>
  <c r="AV55" i="1"/>
  <c r="AW55" i="1" s="1"/>
  <c r="N68" i="1"/>
  <c r="AB68" i="1"/>
  <c r="AR79" i="1"/>
  <c r="AS79" i="1" s="1"/>
  <c r="AP81" i="1"/>
  <c r="AP82" i="1" s="1"/>
  <c r="AR99" i="1"/>
  <c r="AS99" i="1" s="1"/>
  <c r="AV100" i="1"/>
  <c r="AW100" i="1" s="1"/>
  <c r="AR108" i="1"/>
  <c r="AS108" i="1" s="1"/>
  <c r="AR109" i="1"/>
  <c r="AS109" i="1" s="1"/>
  <c r="AR110" i="1"/>
  <c r="AS110" i="1" s="1"/>
  <c r="AV132" i="1"/>
  <c r="AR134" i="1"/>
  <c r="AS134" i="1" s="1"/>
  <c r="AV136" i="1"/>
  <c r="W146" i="1"/>
  <c r="AK146" i="1"/>
  <c r="AO147" i="1"/>
  <c r="AO1451" i="1" s="1"/>
  <c r="AV171" i="1"/>
  <c r="AW171" i="1" s="1"/>
  <c r="AV224" i="1"/>
  <c r="AW224" i="1" s="1"/>
  <c r="AV225" i="1"/>
  <c r="AW225" i="1" s="1"/>
  <c r="AR231" i="1"/>
  <c r="AS231" i="1" s="1"/>
  <c r="AR257" i="1"/>
  <c r="AS257" i="1" s="1"/>
  <c r="AR258" i="1"/>
  <c r="AS258" i="1" s="1"/>
  <c r="AR265" i="1"/>
  <c r="AS265" i="1" s="1"/>
  <c r="AV299" i="1"/>
  <c r="AW299" i="1" s="1"/>
  <c r="AV314" i="1"/>
  <c r="AW314" i="1" s="1"/>
  <c r="W316" i="1"/>
  <c r="AK316" i="1"/>
  <c r="X382" i="1"/>
  <c r="AM382" i="1"/>
  <c r="AT448" i="1"/>
  <c r="AT497" i="1" s="1"/>
  <c r="AV397" i="1"/>
  <c r="AW397" i="1" s="1"/>
  <c r="AV401" i="1"/>
  <c r="AW401" i="1" s="1"/>
  <c r="AR403" i="1"/>
  <c r="AS403" i="1" s="1"/>
  <c r="AR410" i="1"/>
  <c r="AS410" i="1" s="1"/>
  <c r="AV413" i="1"/>
  <c r="AW413" i="1" s="1"/>
  <c r="AR416" i="1"/>
  <c r="AS416" i="1" s="1"/>
  <c r="AR417" i="1"/>
  <c r="AS417" i="1" s="1"/>
  <c r="AV419" i="1"/>
  <c r="AW419" i="1" s="1"/>
  <c r="AV444" i="1"/>
  <c r="AW444" i="1" s="1"/>
  <c r="AV453" i="1"/>
  <c r="AW453" i="1" s="1"/>
  <c r="AV480" i="1"/>
  <c r="AW480" i="1" s="1"/>
  <c r="AU508" i="1"/>
  <c r="AV508" i="1" s="1"/>
  <c r="O580" i="1"/>
  <c r="AR555" i="1"/>
  <c r="AS555" i="1" s="1"/>
  <c r="AV556" i="1"/>
  <c r="AW556" i="1" s="1"/>
  <c r="AR563" i="1"/>
  <c r="AS563" i="1" s="1"/>
  <c r="AV564" i="1"/>
  <c r="AW564" i="1" s="1"/>
  <c r="AV567" i="1"/>
  <c r="AW567" i="1" s="1"/>
  <c r="AR573" i="1"/>
  <c r="AS573" i="1" s="1"/>
  <c r="AV600" i="1"/>
  <c r="AW600" i="1" s="1"/>
  <c r="AR603" i="1"/>
  <c r="AS603" i="1" s="1"/>
  <c r="AV604" i="1"/>
  <c r="AW604" i="1" s="1"/>
  <c r="AV606" i="1"/>
  <c r="AW606" i="1" s="1"/>
  <c r="AR609" i="1"/>
  <c r="AS609" i="1" s="1"/>
  <c r="AV610" i="1"/>
  <c r="AW610" i="1" s="1"/>
  <c r="AF641" i="1"/>
  <c r="AV623" i="1"/>
  <c r="AW623" i="1" s="1"/>
  <c r="AP640" i="1"/>
  <c r="AV629" i="1"/>
  <c r="AW629" i="1" s="1"/>
  <c r="AV630" i="1"/>
  <c r="AW630" i="1" s="1"/>
  <c r="AU670" i="1"/>
  <c r="AU710" i="1" s="1"/>
  <c r="AR704" i="1"/>
  <c r="AS704" i="1" s="1"/>
  <c r="AR731" i="1"/>
  <c r="AS731" i="1" s="1"/>
  <c r="AV744" i="1"/>
  <c r="AW744" i="1" s="1"/>
  <c r="X836" i="1"/>
  <c r="AM836" i="1"/>
  <c r="AR812" i="1"/>
  <c r="AS812" i="1" s="1"/>
  <c r="AV937" i="1"/>
  <c r="AW937" i="1" s="1"/>
  <c r="AV766" i="1"/>
  <c r="AW766" i="1" s="1"/>
  <c r="AR771" i="1"/>
  <c r="AS771" i="1" s="1"/>
  <c r="AR781" i="1"/>
  <c r="AS781" i="1" s="1"/>
  <c r="AR786" i="1"/>
  <c r="AS786" i="1" s="1"/>
  <c r="M836" i="1"/>
  <c r="AA836" i="1"/>
  <c r="AV824" i="1"/>
  <c r="AW824" i="1" s="1"/>
  <c r="AO885" i="1"/>
  <c r="AN923" i="1"/>
  <c r="AN924" i="1" s="1"/>
  <c r="AR983" i="1"/>
  <c r="AS983" i="1" s="1"/>
  <c r="W1041" i="1"/>
  <c r="AK1041" i="1"/>
  <c r="AV1199" i="1"/>
  <c r="AW1199" i="1" s="1"/>
  <c r="AT1261" i="1"/>
  <c r="AV1511" i="1"/>
  <c r="AW1511" i="1" s="1"/>
  <c r="AV864" i="1"/>
  <c r="AW864" i="1" s="1"/>
  <c r="AN942" i="1"/>
  <c r="AP965" i="1"/>
  <c r="AP966" i="1" s="1"/>
  <c r="AV963" i="1"/>
  <c r="AW963" i="1" s="1"/>
  <c r="AT985" i="1"/>
  <c r="AO1019" i="1"/>
  <c r="AO1020" i="1" s="1"/>
  <c r="X1041" i="1"/>
  <c r="AM1041" i="1"/>
  <c r="AR1125" i="1"/>
  <c r="AS1125" i="1" s="1"/>
  <c r="AV1130" i="1"/>
  <c r="AW1130" i="1" s="1"/>
  <c r="AC1268" i="1"/>
  <c r="AO1530" i="1"/>
  <c r="AU1527" i="1"/>
  <c r="AV1527" i="1" s="1"/>
  <c r="AW1527" i="1" s="1"/>
  <c r="AT1663" i="1"/>
  <c r="X709" i="1"/>
  <c r="AM709" i="1"/>
  <c r="AR706" i="1"/>
  <c r="AD754" i="1"/>
  <c r="AV752" i="1"/>
  <c r="AW752" i="1" s="1"/>
  <c r="AV778" i="1"/>
  <c r="AW778" i="1" s="1"/>
  <c r="AV857" i="1"/>
  <c r="AW857" i="1" s="1"/>
  <c r="AR859" i="1"/>
  <c r="AS859" i="1" s="1"/>
  <c r="AF871" i="1"/>
  <c r="AP885" i="1"/>
  <c r="AU886" i="1"/>
  <c r="AU907" i="1" s="1"/>
  <c r="AV991" i="1"/>
  <c r="AW991" i="1" s="1"/>
  <c r="AQ1060" i="1"/>
  <c r="AT1060" i="1"/>
  <c r="AR1057" i="1"/>
  <c r="AS1057" i="1" s="1"/>
  <c r="AV1105" i="1"/>
  <c r="AW1105" i="1" s="1"/>
  <c r="AR1107" i="1"/>
  <c r="AS1107" i="1" s="1"/>
  <c r="AV1117" i="1"/>
  <c r="AW1117" i="1" s="1"/>
  <c r="AV1127" i="1"/>
  <c r="AW1127" i="1" s="1"/>
  <c r="AV1136" i="1"/>
  <c r="AW1136" i="1" s="1"/>
  <c r="L1212" i="1"/>
  <c r="Z1212" i="1"/>
  <c r="AR1247" i="1"/>
  <c r="AS1227" i="1"/>
  <c r="L1297" i="1"/>
  <c r="Z1297" i="1"/>
  <c r="AT1363" i="1"/>
  <c r="O1416" i="1"/>
  <c r="AT1441" i="1"/>
  <c r="AT1442" i="1" s="1"/>
  <c r="Q1516" i="1"/>
  <c r="AR631" i="1"/>
  <c r="AS631" i="1" s="1"/>
  <c r="AV632" i="1"/>
  <c r="AW632" i="1" s="1"/>
  <c r="AR633" i="1"/>
  <c r="AS633" i="1" s="1"/>
  <c r="AR635" i="1"/>
  <c r="AS635" i="1" s="1"/>
  <c r="AR703" i="1"/>
  <c r="AS703" i="1" s="1"/>
  <c r="Q754" i="1"/>
  <c r="AE754" i="1"/>
  <c r="AV751" i="1"/>
  <c r="AW751" i="1" s="1"/>
  <c r="AT838" i="1"/>
  <c r="AR795" i="1"/>
  <c r="AS795" i="1" s="1"/>
  <c r="AR852" i="1"/>
  <c r="AS852" i="1" s="1"/>
  <c r="AV854" i="1"/>
  <c r="AW854" i="1" s="1"/>
  <c r="AR855" i="1"/>
  <c r="AS855" i="1" s="1"/>
  <c r="U871" i="1"/>
  <c r="AI871" i="1"/>
  <c r="AR868" i="1"/>
  <c r="AS868" i="1" s="1"/>
  <c r="AR883" i="1"/>
  <c r="AS883" i="1" s="1"/>
  <c r="AQ885" i="1"/>
  <c r="AQ887" i="1" s="1"/>
  <c r="AQ911" i="1" s="1"/>
  <c r="AO907" i="1"/>
  <c r="U948" i="1"/>
  <c r="AT965" i="1"/>
  <c r="AT966" i="1" s="1"/>
  <c r="AV979" i="1"/>
  <c r="AW979" i="1" s="1"/>
  <c r="L994" i="1"/>
  <c r="Z994" i="1"/>
  <c r="U994" i="1"/>
  <c r="AV1101" i="1"/>
  <c r="AW1101" i="1" s="1"/>
  <c r="AV1104" i="1"/>
  <c r="AW1104" i="1" s="1"/>
  <c r="AV1107" i="1"/>
  <c r="AW1107" i="1" s="1"/>
  <c r="AP1176" i="1"/>
  <c r="AR1146" i="1"/>
  <c r="AS1146" i="1" s="1"/>
  <c r="P1171" i="1"/>
  <c r="AD1171" i="1"/>
  <c r="AN1226" i="1"/>
  <c r="AQ1226" i="1" s="1"/>
  <c r="AT1244" i="1"/>
  <c r="AT1247" i="1"/>
  <c r="Q1268" i="1"/>
  <c r="AE1268" i="1"/>
  <c r="AA1297" i="1"/>
  <c r="AV1623" i="1"/>
  <c r="AW1623" i="1" s="1"/>
  <c r="AO1090" i="1"/>
  <c r="Q1171" i="1"/>
  <c r="AE1171" i="1"/>
  <c r="AV1169" i="1"/>
  <c r="AW1169" i="1" s="1"/>
  <c r="AU1197" i="1"/>
  <c r="AV1197" i="1" s="1"/>
  <c r="AW1197" i="1" s="1"/>
  <c r="AV1204" i="1"/>
  <c r="AW1204" i="1" s="1"/>
  <c r="R1268" i="1"/>
  <c r="AF1268" i="1"/>
  <c r="AO1267" i="1"/>
  <c r="AU1265" i="1"/>
  <c r="AR1354" i="1"/>
  <c r="AQ1363" i="1"/>
  <c r="AU1390" i="1"/>
  <c r="AV1389" i="1"/>
  <c r="U1324" i="1"/>
  <c r="AI1324" i="1"/>
  <c r="W1599" i="1"/>
  <c r="AK1599" i="1"/>
  <c r="AR1088" i="1"/>
  <c r="AR1089" i="1" s="1"/>
  <c r="AR1090" i="1" s="1"/>
  <c r="AV1116" i="1"/>
  <c r="AW1116" i="1" s="1"/>
  <c r="AN1040" i="1"/>
  <c r="AN1041" i="1" s="1"/>
  <c r="AV1638" i="1"/>
  <c r="AV1652" i="1" s="1"/>
  <c r="AU1652" i="1"/>
  <c r="AP658" i="1"/>
  <c r="AP659" i="1" s="1"/>
  <c r="AR684" i="1"/>
  <c r="AS684" i="1" s="1"/>
  <c r="Q709" i="1"/>
  <c r="AE709" i="1"/>
  <c r="AR692" i="1"/>
  <c r="AS692" i="1" s="1"/>
  <c r="AV693" i="1"/>
  <c r="AW693" i="1" s="1"/>
  <c r="AR696" i="1"/>
  <c r="AS696" i="1" s="1"/>
  <c r="AV697" i="1"/>
  <c r="AW697" i="1" s="1"/>
  <c r="AV702" i="1"/>
  <c r="AW702" i="1" s="1"/>
  <c r="W754" i="1"/>
  <c r="AK754" i="1"/>
  <c r="AP753" i="1"/>
  <c r="AP754" i="1" s="1"/>
  <c r="AR738" i="1"/>
  <c r="AS738" i="1" s="1"/>
  <c r="AV739" i="1"/>
  <c r="AW739" i="1" s="1"/>
  <c r="AR787" i="1"/>
  <c r="AS787" i="1" s="1"/>
  <c r="AV796" i="1"/>
  <c r="AW796" i="1" s="1"/>
  <c r="AV804" i="1"/>
  <c r="AW804" i="1" s="1"/>
  <c r="AV805" i="1"/>
  <c r="AW805" i="1" s="1"/>
  <c r="AV816" i="1"/>
  <c r="AW816" i="1" s="1"/>
  <c r="AV826" i="1"/>
  <c r="AW826" i="1" s="1"/>
  <c r="AR834" i="1"/>
  <c r="AS834" i="1" s="1"/>
  <c r="U836" i="1"/>
  <c r="AR866" i="1"/>
  <c r="AS866" i="1" s="1"/>
  <c r="AT870" i="1"/>
  <c r="AT871" i="1" s="1"/>
  <c r="L871" i="1"/>
  <c r="Z871" i="1"/>
  <c r="AV921" i="1"/>
  <c r="AW921" i="1" s="1"/>
  <c r="AV922" i="1"/>
  <c r="AW922" i="1" s="1"/>
  <c r="AN947" i="1"/>
  <c r="Q994" i="1"/>
  <c r="AE994" i="1"/>
  <c r="M994" i="1"/>
  <c r="AP1034" i="1"/>
  <c r="AV1033" i="1"/>
  <c r="AW1033" i="1" s="1"/>
  <c r="R1041" i="1"/>
  <c r="AF1041" i="1"/>
  <c r="AO1040" i="1"/>
  <c r="AO1041" i="1" s="1"/>
  <c r="U1041" i="1"/>
  <c r="AI1041" i="1"/>
  <c r="AU1088" i="1"/>
  <c r="AV1192" i="1"/>
  <c r="AW1192" i="1" s="1"/>
  <c r="AV1258" i="1"/>
  <c r="AW1258" i="1" s="1"/>
  <c r="W1324" i="1"/>
  <c r="AK1324" i="1"/>
  <c r="L1391" i="1"/>
  <c r="Z1391" i="1"/>
  <c r="AP1499" i="1"/>
  <c r="AU1534" i="1"/>
  <c r="AO1535" i="1"/>
  <c r="P1647" i="1"/>
  <c r="AD1647" i="1"/>
  <c r="AV1662" i="1"/>
  <c r="AW1662" i="1" s="1"/>
  <c r="AV732" i="1"/>
  <c r="AW732" i="1" s="1"/>
  <c r="AV738" i="1"/>
  <c r="AW738" i="1" s="1"/>
  <c r="AP799" i="1"/>
  <c r="AR770" i="1"/>
  <c r="AS770" i="1" s="1"/>
  <c r="AR780" i="1"/>
  <c r="AS780" i="1" s="1"/>
  <c r="AV787" i="1"/>
  <c r="AW787" i="1" s="1"/>
  <c r="W836" i="1"/>
  <c r="AK836" i="1"/>
  <c r="AN885" i="1"/>
  <c r="AN1453" i="1"/>
  <c r="O1454" i="1"/>
  <c r="AV918" i="1"/>
  <c r="AR919" i="1"/>
  <c r="AS919" i="1" s="1"/>
  <c r="AR920" i="1"/>
  <c r="AS920" i="1" s="1"/>
  <c r="S1041" i="1"/>
  <c r="AT1040" i="1"/>
  <c r="W1090" i="1"/>
  <c r="AK1090" i="1"/>
  <c r="AV1166" i="1"/>
  <c r="AW1166" i="1" s="1"/>
  <c r="AV1188" i="1"/>
  <c r="AW1188" i="1" s="1"/>
  <c r="AR1257" i="1"/>
  <c r="AS1257" i="1" s="1"/>
  <c r="M1268" i="1"/>
  <c r="AA1268" i="1"/>
  <c r="AR1313" i="1"/>
  <c r="AS1313" i="1" s="1"/>
  <c r="AV1315" i="1"/>
  <c r="AW1315" i="1" s="1"/>
  <c r="AO1385" i="1"/>
  <c r="AU1415" i="1"/>
  <c r="AV1414" i="1"/>
  <c r="AW1414" i="1" s="1"/>
  <c r="AR1471" i="1"/>
  <c r="AS1471" i="1" s="1"/>
  <c r="AT923" i="1"/>
  <c r="AT924" i="1" s="1"/>
  <c r="AV1018" i="1"/>
  <c r="AW1018" i="1" s="1"/>
  <c r="AW1019" i="1" s="1"/>
  <c r="AW1020" i="1" s="1"/>
  <c r="AU1031" i="1"/>
  <c r="AV1031" i="1" s="1"/>
  <c r="AW1031" i="1" s="1"/>
  <c r="AT1034" i="1"/>
  <c r="AT1041" i="1" s="1"/>
  <c r="X1090" i="1"/>
  <c r="AM1090" i="1"/>
  <c r="AV1183" i="1"/>
  <c r="AW1183" i="1" s="1"/>
  <c r="AQ1310" i="1"/>
  <c r="AN1325" i="1"/>
  <c r="AA1324" i="1"/>
  <c r="AB1391" i="1"/>
  <c r="AA1171" i="1"/>
  <c r="AV1184" i="1"/>
  <c r="AW1184" i="1" s="1"/>
  <c r="AV1186" i="1"/>
  <c r="AW1186" i="1" s="1"/>
  <c r="AR1187" i="1"/>
  <c r="AV1194" i="1"/>
  <c r="AW1194" i="1" s="1"/>
  <c r="AR1195" i="1"/>
  <c r="AS1195" i="1" s="1"/>
  <c r="X1212" i="1"/>
  <c r="AM1212" i="1"/>
  <c r="AV1224" i="1"/>
  <c r="AW1224" i="1" s="1"/>
  <c r="AV1225" i="1"/>
  <c r="AW1225" i="1" s="1"/>
  <c r="AT1228" i="1"/>
  <c r="AT1248" i="1" s="1"/>
  <c r="AT1454" i="1" s="1"/>
  <c r="AT1290" i="1"/>
  <c r="AV1282" i="1"/>
  <c r="AW1282" i="1" s="1"/>
  <c r="AV1284" i="1"/>
  <c r="AW1284" i="1" s="1"/>
  <c r="X1371" i="1"/>
  <c r="AM1371" i="1"/>
  <c r="AO1391" i="1"/>
  <c r="W1416" i="1"/>
  <c r="AK1416" i="1"/>
  <c r="AR1467" i="1"/>
  <c r="AS1467" i="1" s="1"/>
  <c r="AV1477" i="1"/>
  <c r="AW1477" i="1" s="1"/>
  <c r="AN1479" i="1"/>
  <c r="Q1480" i="1"/>
  <c r="AE1480" i="1"/>
  <c r="AV1491" i="1"/>
  <c r="S1516" i="1"/>
  <c r="AH1516" i="1"/>
  <c r="AV1528" i="1"/>
  <c r="AW1528" i="1" s="1"/>
  <c r="AR1534" i="1"/>
  <c r="AV1595" i="1"/>
  <c r="AW1595" i="1" s="1"/>
  <c r="AV1611" i="1"/>
  <c r="AW1611" i="1" s="1"/>
  <c r="AV1661" i="1"/>
  <c r="AW1661" i="1" s="1"/>
  <c r="AR1668" i="1"/>
  <c r="AS1668" i="1" s="1"/>
  <c r="AR1669" i="1"/>
  <c r="AS1669" i="1" s="1"/>
  <c r="AV1675" i="1"/>
  <c r="AW1675" i="1" s="1"/>
  <c r="AV1676" i="1"/>
  <c r="AW1676" i="1" s="1"/>
  <c r="AV1678" i="1"/>
  <c r="AW1678" i="1" s="1"/>
  <c r="AV1700" i="1"/>
  <c r="AW1700" i="1" s="1"/>
  <c r="AR1716" i="1"/>
  <c r="AS1716" i="1" s="1"/>
  <c r="AT1746" i="1"/>
  <c r="AR1745" i="1"/>
  <c r="AS1745" i="1" s="1"/>
  <c r="AR1752" i="1"/>
  <c r="AS1752" i="1" s="1"/>
  <c r="AR1881" i="1"/>
  <c r="AS1879" i="1"/>
  <c r="AR1642" i="1"/>
  <c r="AS1642" i="1" s="1"/>
  <c r="AO1649" i="1"/>
  <c r="AN1685" i="1"/>
  <c r="AV1680" i="1"/>
  <c r="AW1680" i="1" s="1"/>
  <c r="AV1763" i="1"/>
  <c r="AW1763" i="1" s="1"/>
  <c r="P1268" i="1"/>
  <c r="AD1268" i="1"/>
  <c r="M1297" i="1"/>
  <c r="X1324" i="1"/>
  <c r="AM1324" i="1"/>
  <c r="AV1338" i="1"/>
  <c r="AW1338" i="1" s="1"/>
  <c r="O1391" i="1"/>
  <c r="AC1391" i="1"/>
  <c r="L1416" i="1"/>
  <c r="Z1416" i="1"/>
  <c r="AO1415" i="1"/>
  <c r="AV1467" i="1"/>
  <c r="AW1467" i="1" s="1"/>
  <c r="AR1496" i="1"/>
  <c r="AS1496" i="1" s="1"/>
  <c r="AV1497" i="1"/>
  <c r="AW1497" i="1" s="1"/>
  <c r="AV1509" i="1"/>
  <c r="AW1509" i="1" s="1"/>
  <c r="AR1514" i="1"/>
  <c r="AS1514" i="1" s="1"/>
  <c r="R1516" i="1"/>
  <c r="AF1516" i="1"/>
  <c r="AT1530" i="1"/>
  <c r="AT1536" i="1" s="1"/>
  <c r="AR1549" i="1"/>
  <c r="AS1549" i="1" s="1"/>
  <c r="AV1624" i="1"/>
  <c r="AW1624" i="1" s="1"/>
  <c r="AR1632" i="1"/>
  <c r="AS1632" i="1" s="1"/>
  <c r="S1647" i="1"/>
  <c r="AH1647" i="1"/>
  <c r="AV1669" i="1"/>
  <c r="AW1669" i="1" s="1"/>
  <c r="AO1688" i="1"/>
  <c r="AO2074" i="1"/>
  <c r="AU2038" i="1"/>
  <c r="AV1551" i="1"/>
  <c r="AW1551" i="1" s="1"/>
  <c r="AT1627" i="1"/>
  <c r="AV1632" i="1"/>
  <c r="AW1632" i="1" s="1"/>
  <c r="AO1646" i="1"/>
  <c r="U1647" i="1"/>
  <c r="AI1647" i="1"/>
  <c r="AP1688" i="1"/>
  <c r="AR1732" i="1"/>
  <c r="AS1732" i="1" s="1"/>
  <c r="AV1740" i="1"/>
  <c r="AW1740" i="1" s="1"/>
  <c r="AV1495" i="1"/>
  <c r="AW1495" i="1" s="1"/>
  <c r="V2349" i="1"/>
  <c r="AJ2349" i="1"/>
  <c r="V1647" i="1"/>
  <c r="AJ1647" i="1"/>
  <c r="AV1742" i="1"/>
  <c r="AW1742" i="1" s="1"/>
  <c r="AN1170" i="1"/>
  <c r="AO1170" i="1"/>
  <c r="N1297" i="1"/>
  <c r="AB1297" i="1"/>
  <c r="AT1318" i="1"/>
  <c r="AD1371" i="1"/>
  <c r="Q1391" i="1"/>
  <c r="AE1391" i="1"/>
  <c r="AR1508" i="1"/>
  <c r="AS1508" i="1" s="1"/>
  <c r="AP1571" i="1"/>
  <c r="AR1554" i="1"/>
  <c r="AS1554" i="1" s="1"/>
  <c r="AV1557" i="1"/>
  <c r="AW1557" i="1" s="1"/>
  <c r="AV1564" i="1"/>
  <c r="AW1564" i="1" s="1"/>
  <c r="AV1567" i="1"/>
  <c r="AW1567" i="1" s="1"/>
  <c r="P1599" i="1"/>
  <c r="AD1599" i="1"/>
  <c r="AP1652" i="1"/>
  <c r="AV1642" i="1"/>
  <c r="AW1642" i="1" s="1"/>
  <c r="AV1643" i="1"/>
  <c r="AW1643" i="1" s="1"/>
  <c r="AV1731" i="1"/>
  <c r="AW1731" i="1" s="1"/>
  <c r="AN1806" i="1"/>
  <c r="AQ1756" i="1"/>
  <c r="R1807" i="1"/>
  <c r="AF1807" i="1"/>
  <c r="AQ1823" i="1"/>
  <c r="AQ1871" i="1" s="1"/>
  <c r="AT1898" i="1"/>
  <c r="AR792" i="1"/>
  <c r="AS792" i="1" s="1"/>
  <c r="AV797" i="1"/>
  <c r="AW797" i="1" s="1"/>
  <c r="AR806" i="1"/>
  <c r="AS806" i="1" s="1"/>
  <c r="P871" i="1"/>
  <c r="AD871" i="1"/>
  <c r="M1453" i="1"/>
  <c r="AA1453" i="1"/>
  <c r="L1454" i="1"/>
  <c r="AA1454" i="1"/>
  <c r="AV936" i="1"/>
  <c r="AW936" i="1" s="1"/>
  <c r="AP942" i="1"/>
  <c r="AR939" i="1"/>
  <c r="AS939" i="1" s="1"/>
  <c r="AR964" i="1"/>
  <c r="AS964" i="1" s="1"/>
  <c r="AO985" i="1"/>
  <c r="AO994" i="1" s="1"/>
  <c r="AN1058" i="1"/>
  <c r="AN1059" i="1" s="1"/>
  <c r="AR1054" i="1"/>
  <c r="AS1054" i="1" s="1"/>
  <c r="R1090" i="1"/>
  <c r="AF1090" i="1"/>
  <c r="N1090" i="1"/>
  <c r="AB1090" i="1"/>
  <c r="AR1123" i="1"/>
  <c r="AS1123" i="1" s="1"/>
  <c r="AR1139" i="1"/>
  <c r="AS1139" i="1" s="1"/>
  <c r="AV1143" i="1"/>
  <c r="AW1143" i="1" s="1"/>
  <c r="AV1168" i="1"/>
  <c r="AW1168" i="1" s="1"/>
  <c r="Q1212" i="1"/>
  <c r="AE1212" i="1"/>
  <c r="AP1267" i="1"/>
  <c r="Q1297" i="1"/>
  <c r="AV1360" i="1"/>
  <c r="AW1360" i="1" s="1"/>
  <c r="AR1361" i="1"/>
  <c r="AS1361" i="1" s="1"/>
  <c r="AQ1384" i="1"/>
  <c r="AR1406" i="1"/>
  <c r="AS1406" i="1" s="1"/>
  <c r="AV1407" i="1"/>
  <c r="AW1407" i="1" s="1"/>
  <c r="X1480" i="1"/>
  <c r="AM1480" i="1"/>
  <c r="M1516" i="1"/>
  <c r="AA1516" i="1"/>
  <c r="AV1513" i="1"/>
  <c r="AW1513" i="1" s="1"/>
  <c r="AR1570" i="1"/>
  <c r="AS1570" i="1" s="1"/>
  <c r="AR1584" i="1"/>
  <c r="AS1584" i="1" s="1"/>
  <c r="AV1634" i="1"/>
  <c r="AV1730" i="1"/>
  <c r="AW1730" i="1" s="1"/>
  <c r="AV790" i="1"/>
  <c r="AW790" i="1" s="1"/>
  <c r="AR796" i="1"/>
  <c r="AS796" i="1" s="1"/>
  <c r="Q836" i="1"/>
  <c r="AE836" i="1"/>
  <c r="AR807" i="1"/>
  <c r="AS807" i="1" s="1"/>
  <c r="AR828" i="1"/>
  <c r="AS828" i="1" s="1"/>
  <c r="AR831" i="1"/>
  <c r="AS831" i="1" s="1"/>
  <c r="AR858" i="1"/>
  <c r="AS858" i="1" s="1"/>
  <c r="N1453" i="1"/>
  <c r="AB1453" i="1"/>
  <c r="M1454" i="1"/>
  <c r="AB1454" i="1"/>
  <c r="AR922" i="1"/>
  <c r="AS922" i="1" s="1"/>
  <c r="AV939" i="1"/>
  <c r="AW939" i="1" s="1"/>
  <c r="AP948" i="1"/>
  <c r="AO965" i="1"/>
  <c r="AO966" i="1" s="1"/>
  <c r="AN985" i="1"/>
  <c r="AR989" i="1"/>
  <c r="AS989" i="1" s="1"/>
  <c r="N1041" i="1"/>
  <c r="AB1041" i="1"/>
  <c r="AO1060" i="1"/>
  <c r="AV1054" i="1"/>
  <c r="AW1054" i="1" s="1"/>
  <c r="AV1056" i="1"/>
  <c r="AW1056" i="1" s="1"/>
  <c r="AV1057" i="1"/>
  <c r="AW1057" i="1" s="1"/>
  <c r="O1090" i="1"/>
  <c r="AC1090" i="1"/>
  <c r="AR1111" i="1"/>
  <c r="AS1111" i="1" s="1"/>
  <c r="AR1112" i="1"/>
  <c r="AS1112" i="1" s="1"/>
  <c r="AR1121" i="1"/>
  <c r="AS1121" i="1" s="1"/>
  <c r="U1171" i="1"/>
  <c r="AI1171" i="1"/>
  <c r="AR1197" i="1"/>
  <c r="AS1197" i="1" s="1"/>
  <c r="AR1210" i="1"/>
  <c r="AS1210" i="1" s="1"/>
  <c r="AF1212" i="1"/>
  <c r="AN1244" i="1"/>
  <c r="AR1295" i="1"/>
  <c r="R1297" i="1"/>
  <c r="AF1297" i="1"/>
  <c r="AR1356" i="1"/>
  <c r="AS1356" i="1" s="1"/>
  <c r="AV1358" i="1"/>
  <c r="AW1358" i="1" s="1"/>
  <c r="AV1361" i="1"/>
  <c r="AW1361" i="1" s="1"/>
  <c r="S1391" i="1"/>
  <c r="AH1391" i="1"/>
  <c r="Q1416" i="1"/>
  <c r="AE1416" i="1"/>
  <c r="AV1494" i="1"/>
  <c r="AW1494" i="1" s="1"/>
  <c r="N1516" i="1"/>
  <c r="AB1516" i="1"/>
  <c r="AV1506" i="1"/>
  <c r="AW1506" i="1" s="1"/>
  <c r="AR1557" i="1"/>
  <c r="AS1557" i="1" s="1"/>
  <c r="AR1568" i="1"/>
  <c r="AS1568" i="1" s="1"/>
  <c r="AN1598" i="1"/>
  <c r="AV1577" i="1"/>
  <c r="AW1577" i="1" s="1"/>
  <c r="AR1579" i="1"/>
  <c r="AS1579" i="1" s="1"/>
  <c r="AV1581" i="1"/>
  <c r="AW1581" i="1" s="1"/>
  <c r="AV1585" i="1"/>
  <c r="AW1585" i="1" s="1"/>
  <c r="AR1591" i="1"/>
  <c r="AS1591" i="1" s="1"/>
  <c r="AR1594" i="1"/>
  <c r="AS1594" i="1" s="1"/>
  <c r="AR1620" i="1"/>
  <c r="AS1620" i="1" s="1"/>
  <c r="AP1627" i="1"/>
  <c r="AU1636" i="1"/>
  <c r="AU1646" i="1" s="1"/>
  <c r="AT1652" i="1"/>
  <c r="AV1684" i="1"/>
  <c r="AW1684" i="1" s="1"/>
  <c r="S1686" i="1"/>
  <c r="AH1686" i="1"/>
  <c r="AR1722" i="1"/>
  <c r="AS1722" i="1" s="1"/>
  <c r="AR1754" i="1"/>
  <c r="AS1754" i="1" s="1"/>
  <c r="AR1755" i="1"/>
  <c r="AS1755" i="1" s="1"/>
  <c r="W1268" i="1"/>
  <c r="AK1268" i="1"/>
  <c r="Q1324" i="1"/>
  <c r="AE1324" i="1"/>
  <c r="AP1370" i="1"/>
  <c r="AP1416" i="1"/>
  <c r="AV1568" i="1"/>
  <c r="AW1568" i="1" s="1"/>
  <c r="AV1580" i="1"/>
  <c r="AW1580" i="1" s="1"/>
  <c r="AO1604" i="1"/>
  <c r="AV1590" i="1"/>
  <c r="AW1590" i="1" s="1"/>
  <c r="AV1593" i="1"/>
  <c r="AW1593" i="1" s="1"/>
  <c r="M1647" i="1"/>
  <c r="AA1647" i="1"/>
  <c r="Q1686" i="1"/>
  <c r="AE1686" i="1"/>
  <c r="AV1787" i="1"/>
  <c r="AW1787" i="1" s="1"/>
  <c r="AV1119" i="1"/>
  <c r="AW1119" i="1" s="1"/>
  <c r="AV1128" i="1"/>
  <c r="AW1128" i="1" s="1"/>
  <c r="AR1131" i="1"/>
  <c r="AS1131" i="1" s="1"/>
  <c r="AR1133" i="1"/>
  <c r="AS1133" i="1" s="1"/>
  <c r="AR1136" i="1"/>
  <c r="AS1136" i="1" s="1"/>
  <c r="AR1142" i="1"/>
  <c r="AS1142" i="1" s="1"/>
  <c r="AN1217" i="1"/>
  <c r="AV1196" i="1"/>
  <c r="AW1196" i="1" s="1"/>
  <c r="AV1209" i="1"/>
  <c r="AW1209" i="1" s="1"/>
  <c r="AR1284" i="1"/>
  <c r="AS1284" i="1" s="1"/>
  <c r="AV1289" i="1"/>
  <c r="AW1289" i="1" s="1"/>
  <c r="AV1316" i="1"/>
  <c r="AW1316" i="1" s="1"/>
  <c r="AR1339" i="1"/>
  <c r="AS1339" i="1" s="1"/>
  <c r="AR1367" i="1"/>
  <c r="AS1367" i="1" s="1"/>
  <c r="AT1370" i="1"/>
  <c r="AT1371" i="1" s="1"/>
  <c r="U1371" i="1"/>
  <c r="AI1371" i="1"/>
  <c r="AV1408" i="1"/>
  <c r="AW1408" i="1" s="1"/>
  <c r="AR1414" i="1"/>
  <c r="AS1414" i="1" s="1"/>
  <c r="S1416" i="1"/>
  <c r="AH1416" i="1"/>
  <c r="AR1427" i="1"/>
  <c r="N1480" i="1"/>
  <c r="AB1480" i="1"/>
  <c r="AT1571" i="1"/>
  <c r="AV1597" i="1"/>
  <c r="AW1597" i="1" s="1"/>
  <c r="AV1619" i="1"/>
  <c r="AW1619" i="1" s="1"/>
  <c r="U2346" i="1"/>
  <c r="AI2346" i="1"/>
  <c r="AO1663" i="1"/>
  <c r="AU1691" i="1"/>
  <c r="AR1681" i="1"/>
  <c r="AS1681" i="1" s="1"/>
  <c r="AV1712" i="1"/>
  <c r="AW1712" i="1" s="1"/>
  <c r="AR1717" i="1"/>
  <c r="AS1717" i="1" s="1"/>
  <c r="AR1719" i="1"/>
  <c r="AS1719" i="1" s="1"/>
  <c r="AT2010" i="1"/>
  <c r="AT2007" i="1"/>
  <c r="AR1182" i="1"/>
  <c r="AS1182" i="1" s="1"/>
  <c r="AV1190" i="1"/>
  <c r="AW1190" i="1" s="1"/>
  <c r="AV1195" i="1"/>
  <c r="AW1195" i="1" s="1"/>
  <c r="AR1196" i="1"/>
  <c r="AS1196" i="1" s="1"/>
  <c r="AT1296" i="1"/>
  <c r="AJ1297" i="1"/>
  <c r="AN1318" i="1"/>
  <c r="AH1324" i="1"/>
  <c r="AR1357" i="1"/>
  <c r="AS1357" i="1" s="1"/>
  <c r="X1391" i="1"/>
  <c r="AM1391" i="1"/>
  <c r="V1416" i="1"/>
  <c r="AR1468" i="1"/>
  <c r="AS1468" i="1" s="1"/>
  <c r="AV1469" i="1"/>
  <c r="AW1469" i="1" s="1"/>
  <c r="R1536" i="1"/>
  <c r="AR1576" i="1"/>
  <c r="AT1598" i="1"/>
  <c r="AR1583" i="1"/>
  <c r="AS1583" i="1" s="1"/>
  <c r="AV1594" i="1"/>
  <c r="AW1594" i="1" s="1"/>
  <c r="V1599" i="1"/>
  <c r="V2344" i="1" s="1"/>
  <c r="V2350" i="1" s="1"/>
  <c r="AJ1599" i="1"/>
  <c r="AR1612" i="1"/>
  <c r="AS1612" i="1" s="1"/>
  <c r="AO1627" i="1"/>
  <c r="V2346" i="1"/>
  <c r="AJ2346" i="1"/>
  <c r="AP1663" i="1"/>
  <c r="AP1686" i="1" s="1"/>
  <c r="AP1685" i="1"/>
  <c r="AR1670" i="1"/>
  <c r="AS1670" i="1" s="1"/>
  <c r="AR1679" i="1"/>
  <c r="AS1679" i="1" s="1"/>
  <c r="W1686" i="1"/>
  <c r="AK1686" i="1"/>
  <c r="AR1750" i="1"/>
  <c r="AS1750" i="1" s="1"/>
  <c r="AV1752" i="1"/>
  <c r="AW1752" i="1" s="1"/>
  <c r="AV1708" i="1"/>
  <c r="AW1708" i="1" s="1"/>
  <c r="AR1710" i="1"/>
  <c r="AS1710" i="1" s="1"/>
  <c r="AR1711" i="1"/>
  <c r="AS1711" i="1" s="1"/>
  <c r="AV1716" i="1"/>
  <c r="AW1716" i="1" s="1"/>
  <c r="AV1722" i="1"/>
  <c r="AW1722" i="1" s="1"/>
  <c r="AR1729" i="1"/>
  <c r="AS1729" i="1" s="1"/>
  <c r="AV1737" i="1"/>
  <c r="AW1737" i="1" s="1"/>
  <c r="AR1740" i="1"/>
  <c r="AS1740" i="1" s="1"/>
  <c r="AI1807" i="1"/>
  <c r="AV1800" i="1"/>
  <c r="AW1800" i="1" s="1"/>
  <c r="AR1801" i="1"/>
  <c r="AS1801" i="1" s="1"/>
  <c r="AR1804" i="1"/>
  <c r="AS1804" i="1" s="1"/>
  <c r="AB2348" i="1"/>
  <c r="AO1898" i="1"/>
  <c r="AU1954" i="1"/>
  <c r="AU1956" i="1" s="1"/>
  <c r="AU1981" i="1" s="1"/>
  <c r="X2069" i="1"/>
  <c r="AM2069" i="1"/>
  <c r="Z2069" i="1"/>
  <c r="AR2093" i="1"/>
  <c r="AS2093" i="1" s="1"/>
  <c r="N2162" i="1"/>
  <c r="AB2162" i="1"/>
  <c r="AV2193" i="1"/>
  <c r="AW2193" i="1" s="1"/>
  <c r="AR2203" i="1"/>
  <c r="AS2203" i="1" s="1"/>
  <c r="AV1796" i="1"/>
  <c r="AW1796" i="1" s="1"/>
  <c r="AR1797" i="1"/>
  <c r="AS1797" i="1" s="1"/>
  <c r="AO1881" i="1"/>
  <c r="L2347" i="1"/>
  <c r="Z2347" i="1"/>
  <c r="AN1901" i="1"/>
  <c r="AV2052" i="1"/>
  <c r="AW2052" i="1" s="1"/>
  <c r="AD2143" i="1"/>
  <c r="AR2222" i="1"/>
  <c r="AS2222" i="1" s="1"/>
  <c r="L2410" i="1"/>
  <c r="AV2037" i="1"/>
  <c r="AW2037" i="1" s="1"/>
  <c r="AV2040" i="1"/>
  <c r="AW2040" i="1" s="1"/>
  <c r="AV2049" i="1"/>
  <c r="AW2049" i="1" s="1"/>
  <c r="AV2091" i="1"/>
  <c r="AW2091" i="1" s="1"/>
  <c r="AR2092" i="1"/>
  <c r="AS2092" i="1" s="1"/>
  <c r="AN2161" i="1"/>
  <c r="AQ2160" i="1"/>
  <c r="AQ2161" i="1" s="1"/>
  <c r="AR2180" i="1"/>
  <c r="AS2180" i="1" s="1"/>
  <c r="AR2202" i="1"/>
  <c r="AS2202" i="1" s="1"/>
  <c r="AV2214" i="1"/>
  <c r="AW2214" i="1" s="1"/>
  <c r="AV1762" i="1"/>
  <c r="AW1762" i="1" s="1"/>
  <c r="AV1764" i="1"/>
  <c r="AW1764" i="1" s="1"/>
  <c r="AV1766" i="1"/>
  <c r="AW1766" i="1" s="1"/>
  <c r="AR1770" i="1"/>
  <c r="AS1770" i="1" s="1"/>
  <c r="AV1790" i="1"/>
  <c r="AW1790" i="1" s="1"/>
  <c r="AT1867" i="1"/>
  <c r="AT1869" i="1"/>
  <c r="Q2347" i="1"/>
  <c r="AE2347" i="1"/>
  <c r="AN1942" i="1"/>
  <c r="AN1940" i="1"/>
  <c r="AP1942" i="1"/>
  <c r="P2025" i="1"/>
  <c r="AD2025" i="1"/>
  <c r="R2162" i="1"/>
  <c r="AF2162" i="1"/>
  <c r="AR2298" i="1"/>
  <c r="AS2298" i="1" s="1"/>
  <c r="AV1769" i="1"/>
  <c r="AW1769" i="1" s="1"/>
  <c r="AV1781" i="1"/>
  <c r="AW1781" i="1" s="1"/>
  <c r="AV1782" i="1"/>
  <c r="AW1782" i="1" s="1"/>
  <c r="W1807" i="1"/>
  <c r="AK1807" i="1"/>
  <c r="AP1912" i="1"/>
  <c r="AP1914" i="1" s="1"/>
  <c r="AP1944" i="1" s="1"/>
  <c r="AV1913" i="1"/>
  <c r="AN1943" i="1"/>
  <c r="AP2010" i="1"/>
  <c r="AR2044" i="1"/>
  <c r="AS2044" i="1" s="1"/>
  <c r="AR2045" i="1"/>
  <c r="AS2045" i="1" s="1"/>
  <c r="AV2046" i="1"/>
  <c r="AW2046" i="1" s="1"/>
  <c r="Q2069" i="1"/>
  <c r="AV2089" i="1"/>
  <c r="AW2089" i="1" s="1"/>
  <c r="AR2091" i="1"/>
  <c r="AS2091" i="1" s="1"/>
  <c r="AR2160" i="1"/>
  <c r="AR2228" i="1"/>
  <c r="AS2228" i="1" s="1"/>
  <c r="AO1954" i="1"/>
  <c r="AR1990" i="1"/>
  <c r="AS1990" i="1" s="1"/>
  <c r="AN2068" i="1"/>
  <c r="AO1499" i="1"/>
  <c r="P1516" i="1"/>
  <c r="AD1516" i="1"/>
  <c r="AQ1515" i="1"/>
  <c r="AV1504" i="1"/>
  <c r="AW1504" i="1" s="1"/>
  <c r="AV1548" i="1"/>
  <c r="AW1548" i="1" s="1"/>
  <c r="AV1554" i="1"/>
  <c r="AW1554" i="1" s="1"/>
  <c r="AV1559" i="1"/>
  <c r="AW1559" i="1" s="1"/>
  <c r="AR1565" i="1"/>
  <c r="AS1565" i="1" s="1"/>
  <c r="AC1599" i="1"/>
  <c r="AV1615" i="1"/>
  <c r="AW1615" i="1" s="1"/>
  <c r="W1647" i="1"/>
  <c r="AK1647" i="1"/>
  <c r="N1686" i="1"/>
  <c r="AB1686" i="1"/>
  <c r="AT1688" i="1"/>
  <c r="AV1682" i="1"/>
  <c r="AW1682" i="1" s="1"/>
  <c r="O1807" i="1"/>
  <c r="AC1807" i="1"/>
  <c r="AV1778" i="1"/>
  <c r="AW1778" i="1" s="1"/>
  <c r="AV1780" i="1"/>
  <c r="AW1780" i="1" s="1"/>
  <c r="L1807" i="1"/>
  <c r="Z1807" i="1"/>
  <c r="AQ1913" i="1"/>
  <c r="AQ1940" i="1" s="1"/>
  <c r="AR2043" i="1"/>
  <c r="AS2043" i="1" s="1"/>
  <c r="AV2060" i="1"/>
  <c r="AW2060" i="1" s="1"/>
  <c r="AR2139" i="1"/>
  <c r="AS2139" i="1" s="1"/>
  <c r="AR2197" i="1"/>
  <c r="AS2197" i="1" s="1"/>
  <c r="AR2305" i="1"/>
  <c r="AS2305" i="1" s="1"/>
  <c r="AV2319" i="1"/>
  <c r="AW2319" i="1" s="1"/>
  <c r="AR2433" i="1"/>
  <c r="AS2433" i="1" s="1"/>
  <c r="AP2467" i="1"/>
  <c r="AR1786" i="1"/>
  <c r="AS1786" i="1" s="1"/>
  <c r="AR1820" i="1"/>
  <c r="AS1820" i="1" s="1"/>
  <c r="AN1867" i="1"/>
  <c r="AT1943" i="1"/>
  <c r="AT1942" i="1"/>
  <c r="AP1993" i="1"/>
  <c r="AP2011" i="1" s="1"/>
  <c r="AV2043" i="1"/>
  <c r="AW2043" i="1" s="1"/>
  <c r="AV2116" i="1"/>
  <c r="AW2116" i="1" s="1"/>
  <c r="W2143" i="1"/>
  <c r="AK2143" i="1"/>
  <c r="AV2208" i="1"/>
  <c r="AW2208" i="1" s="1"/>
  <c r="AV2217" i="1"/>
  <c r="AW2217" i="1" s="1"/>
  <c r="AP1867" i="1"/>
  <c r="W2348" i="1"/>
  <c r="AO1912" i="1"/>
  <c r="AR2059" i="1"/>
  <c r="AS2059" i="1" s="1"/>
  <c r="AR2060" i="1"/>
  <c r="AS2060" i="1" s="1"/>
  <c r="AQ2067" i="1"/>
  <c r="AR2124" i="1"/>
  <c r="AS2124" i="1" s="1"/>
  <c r="AR2307" i="1"/>
  <c r="AS2307" i="1" s="1"/>
  <c r="AR2204" i="1"/>
  <c r="AS2204" i="1" s="1"/>
  <c r="AR2223" i="1"/>
  <c r="AS2223" i="1" s="1"/>
  <c r="AR2291" i="1"/>
  <c r="AS2291" i="1" s="1"/>
  <c r="AR1791" i="1"/>
  <c r="AS1791" i="1" s="1"/>
  <c r="AV1792" i="1"/>
  <c r="AW1792" i="1" s="1"/>
  <c r="AV1794" i="1"/>
  <c r="AW1794" i="1" s="1"/>
  <c r="AR1799" i="1"/>
  <c r="AS1799" i="1" s="1"/>
  <c r="AV1801" i="1"/>
  <c r="AW1801" i="1" s="1"/>
  <c r="X2347" i="1"/>
  <c r="AM2347" i="1"/>
  <c r="L2025" i="1"/>
  <c r="N2069" i="1"/>
  <c r="AB2069" i="1"/>
  <c r="AR2100" i="1"/>
  <c r="AS2100" i="1" s="1"/>
  <c r="AV2110" i="1"/>
  <c r="AW2110" i="1" s="1"/>
  <c r="AN2148" i="1"/>
  <c r="AV2129" i="1"/>
  <c r="AW2129" i="1" s="1"/>
  <c r="AV2135" i="1"/>
  <c r="AW2135" i="1" s="1"/>
  <c r="AV2173" i="1"/>
  <c r="AW2173" i="1" s="1"/>
  <c r="AR2177" i="1"/>
  <c r="AS2177" i="1" s="1"/>
  <c r="AV2191" i="1"/>
  <c r="AW2191" i="1" s="1"/>
  <c r="AR2192" i="1"/>
  <c r="AS2192" i="1" s="1"/>
  <c r="AV2195" i="1"/>
  <c r="AW2195" i="1" s="1"/>
  <c r="AV2201" i="1"/>
  <c r="AW2201" i="1" s="1"/>
  <c r="AR2227" i="1"/>
  <c r="AS2227" i="1" s="1"/>
  <c r="AT2293" i="1"/>
  <c r="AV2300" i="1"/>
  <c r="AV2308" i="1"/>
  <c r="AW2308" i="1" s="1"/>
  <c r="AV2309" i="1"/>
  <c r="AW2309" i="1" s="1"/>
  <c r="AV2310" i="1"/>
  <c r="AW2310" i="1" s="1"/>
  <c r="AU2312" i="1"/>
  <c r="AT2467" i="1"/>
  <c r="AA2523" i="1"/>
  <c r="AV2593" i="1"/>
  <c r="AW2593" i="1" s="1"/>
  <c r="AQ2630" i="1"/>
  <c r="AR2628" i="1"/>
  <c r="AS2628" i="1" s="1"/>
  <c r="AE2631" i="1"/>
  <c r="AV2686" i="1"/>
  <c r="AW2686" i="1" s="1"/>
  <c r="AO2007" i="1"/>
  <c r="AB2025" i="1"/>
  <c r="AR2050" i="1"/>
  <c r="AS2050" i="1" s="1"/>
  <c r="AR2053" i="1"/>
  <c r="AS2053" i="1" s="1"/>
  <c r="AR2058" i="1"/>
  <c r="AS2058" i="1" s="1"/>
  <c r="AR2112" i="1"/>
  <c r="AS2112" i="1" s="1"/>
  <c r="AV2128" i="1"/>
  <c r="AW2128" i="1" s="1"/>
  <c r="AR2130" i="1"/>
  <c r="AS2130" i="1" s="1"/>
  <c r="AR2133" i="1"/>
  <c r="AS2133" i="1" s="1"/>
  <c r="Q2162" i="1"/>
  <c r="AE2162" i="1"/>
  <c r="P2162" i="1"/>
  <c r="AP2252" i="1"/>
  <c r="AR2184" i="1"/>
  <c r="AS2184" i="1" s="1"/>
  <c r="AR2186" i="1"/>
  <c r="AS2186" i="1" s="1"/>
  <c r="AR2187" i="1"/>
  <c r="AS2187" i="1" s="1"/>
  <c r="AR2188" i="1"/>
  <c r="AS2188" i="1" s="1"/>
  <c r="AV2189" i="1"/>
  <c r="AW2189" i="1" s="1"/>
  <c r="AR2191" i="1"/>
  <c r="AS2191" i="1" s="1"/>
  <c r="AV2196" i="1"/>
  <c r="AW2196" i="1" s="1"/>
  <c r="AR2213" i="1"/>
  <c r="AS2213" i="1" s="1"/>
  <c r="AV2229" i="1"/>
  <c r="AW2229" i="1" s="1"/>
  <c r="V2321" i="1"/>
  <c r="AV2313" i="1"/>
  <c r="AW2313" i="1" s="1"/>
  <c r="AC2374" i="1"/>
  <c r="N2410" i="1"/>
  <c r="AR2424" i="1"/>
  <c r="AS2424" i="1" s="1"/>
  <c r="AV2428" i="1"/>
  <c r="AW2428" i="1" s="1"/>
  <c r="AV2429" i="1"/>
  <c r="AW2429" i="1" s="1"/>
  <c r="Q2468" i="1"/>
  <c r="AE2468" i="1"/>
  <c r="AR2494" i="1"/>
  <c r="AS2494" i="1" s="1"/>
  <c r="AR2495" i="1"/>
  <c r="AS2495" i="1" s="1"/>
  <c r="N2523" i="1"/>
  <c r="AB2523" i="1"/>
  <c r="AQ2582" i="1"/>
  <c r="AQ3010" i="1" s="1"/>
  <c r="O2581" i="1"/>
  <c r="AC2581" i="1"/>
  <c r="AR2610" i="1"/>
  <c r="AS2610" i="1" s="1"/>
  <c r="AR2611" i="1"/>
  <c r="AS2611" i="1" s="1"/>
  <c r="AN1954" i="1"/>
  <c r="AR2049" i="1"/>
  <c r="AS2049" i="1" s="1"/>
  <c r="AP2074" i="1"/>
  <c r="AR2055" i="1"/>
  <c r="AS2055" i="1" s="1"/>
  <c r="AV2056" i="1"/>
  <c r="AW2056" i="1" s="1"/>
  <c r="AV2118" i="1"/>
  <c r="AW2118" i="1" s="1"/>
  <c r="AV2131" i="1"/>
  <c r="AW2131" i="1" s="1"/>
  <c r="AV2133" i="1"/>
  <c r="AW2133" i="1" s="1"/>
  <c r="V2143" i="1"/>
  <c r="AJ2143" i="1"/>
  <c r="AV2180" i="1"/>
  <c r="AW2180" i="1" s="1"/>
  <c r="AV2216" i="1"/>
  <c r="AW2216" i="1" s="1"/>
  <c r="AD2374" i="1"/>
  <c r="AV2433" i="1"/>
  <c r="AW2433" i="1" s="1"/>
  <c r="AO2754" i="1"/>
  <c r="AO2755" i="1" s="1"/>
  <c r="AU2753" i="1"/>
  <c r="X2321" i="1"/>
  <c r="AM2321" i="1"/>
  <c r="AP2145" i="1"/>
  <c r="AO2142" i="1"/>
  <c r="AR2117" i="1"/>
  <c r="AS2117" i="1" s="1"/>
  <c r="AV2125" i="1"/>
  <c r="AW2125" i="1" s="1"/>
  <c r="AR2131" i="1"/>
  <c r="AS2131" i="1" s="1"/>
  <c r="AR2132" i="1"/>
  <c r="AS2132" i="1" s="1"/>
  <c r="U2162" i="1"/>
  <c r="AI2162" i="1"/>
  <c r="Q2264" i="1"/>
  <c r="AE2264" i="1"/>
  <c r="AV2366" i="1"/>
  <c r="AW2366" i="1" s="1"/>
  <c r="AO2373" i="1"/>
  <c r="S2374" i="1"/>
  <c r="AH2374" i="1"/>
  <c r="Q2410" i="1"/>
  <c r="AE2410" i="1"/>
  <c r="X2468" i="1"/>
  <c r="AM2468" i="1"/>
  <c r="AV2459" i="1"/>
  <c r="AW2459" i="1" s="1"/>
  <c r="AI2468" i="1"/>
  <c r="AV2480" i="1"/>
  <c r="AW2480" i="1" s="1"/>
  <c r="AQ2520" i="1"/>
  <c r="AN2522" i="1"/>
  <c r="AR2562" i="1"/>
  <c r="AS2562" i="1" s="1"/>
  <c r="AB2581" i="1"/>
  <c r="AR2262" i="1"/>
  <c r="AS2262" i="1" s="1"/>
  <c r="M2321" i="1"/>
  <c r="AR2304" i="1"/>
  <c r="AS2304" i="1" s="1"/>
  <c r="S2321" i="1"/>
  <c r="AH2321" i="1"/>
  <c r="AV2400" i="1"/>
  <c r="AW2400" i="1" s="1"/>
  <c r="AR2401" i="1"/>
  <c r="AS2401" i="1" s="1"/>
  <c r="AR2449" i="1"/>
  <c r="AS2449" i="1" s="1"/>
  <c r="AR2455" i="1"/>
  <c r="AS2455" i="1" s="1"/>
  <c r="AU2493" i="1"/>
  <c r="AR2546" i="1"/>
  <c r="AS2546" i="1" s="1"/>
  <c r="AV2578" i="1"/>
  <c r="AW2578" i="1" s="1"/>
  <c r="AR2601" i="1"/>
  <c r="AS2601" i="1" s="1"/>
  <c r="AR2608" i="1"/>
  <c r="AS2608" i="1" s="1"/>
  <c r="AR2609" i="1"/>
  <c r="AS2609" i="1" s="1"/>
  <c r="AV2682" i="1"/>
  <c r="AW2682" i="1" s="1"/>
  <c r="S2025" i="1"/>
  <c r="AV2088" i="1"/>
  <c r="AW2088" i="1" s="1"/>
  <c r="L2143" i="1"/>
  <c r="Z2143" i="1"/>
  <c r="M2143" i="1"/>
  <c r="AA2143" i="1"/>
  <c r="AR2259" i="1"/>
  <c r="AS2259" i="1" s="1"/>
  <c r="S2264" i="1"/>
  <c r="AH2264" i="1"/>
  <c r="AQ2275" i="1"/>
  <c r="N2321" i="1"/>
  <c r="AB2321" i="1"/>
  <c r="AR2318" i="1"/>
  <c r="AS2318" i="1" s="1"/>
  <c r="AR2319" i="1"/>
  <c r="AS2319" i="1" s="1"/>
  <c r="U2321" i="1"/>
  <c r="AI2321" i="1"/>
  <c r="AR2364" i="1"/>
  <c r="AS2364" i="1" s="1"/>
  <c r="AT2373" i="1"/>
  <c r="AT2374" i="1" s="1"/>
  <c r="AV2386" i="1"/>
  <c r="AW2386" i="1" s="1"/>
  <c r="AP2409" i="1"/>
  <c r="AQ2481" i="1"/>
  <c r="AQ2482" i="1" s="1"/>
  <c r="AR2479" i="1"/>
  <c r="AV2515" i="1"/>
  <c r="AW2515" i="1" s="1"/>
  <c r="AR2541" i="1"/>
  <c r="AS2541" i="1" s="1"/>
  <c r="AR2544" i="1"/>
  <c r="AS2544" i="1" s="1"/>
  <c r="X2740" i="1"/>
  <c r="AM2740" i="1"/>
  <c r="AV2365" i="1"/>
  <c r="AW2365" i="1" s="1"/>
  <c r="AR2386" i="1"/>
  <c r="AS2386" i="1" s="1"/>
  <c r="AP2403" i="1"/>
  <c r="AP2410" i="1" s="1"/>
  <c r="AP2554" i="1"/>
  <c r="AV2545" i="1"/>
  <c r="AW2545" i="1" s="1"/>
  <c r="V2581" i="1"/>
  <c r="AJ2581" i="1"/>
  <c r="AV2881" i="1"/>
  <c r="AU2884" i="1"/>
  <c r="AT1993" i="1"/>
  <c r="AT2011" i="1" s="1"/>
  <c r="AN1991" i="1"/>
  <c r="V2069" i="1"/>
  <c r="AJ2069" i="1"/>
  <c r="AT2068" i="1"/>
  <c r="W2069" i="1"/>
  <c r="AK2069" i="1"/>
  <c r="AC2143" i="1"/>
  <c r="L2162" i="1"/>
  <c r="Z2162" i="1"/>
  <c r="AN2156" i="1"/>
  <c r="AN2162" i="1" s="1"/>
  <c r="AM2162" i="1"/>
  <c r="AR2200" i="1"/>
  <c r="AS2200" i="1" s="1"/>
  <c r="AR2258" i="1"/>
  <c r="AS2258" i="1" s="1"/>
  <c r="V2264" i="1"/>
  <c r="AJ2264" i="1"/>
  <c r="AV2275" i="1"/>
  <c r="AR2301" i="1"/>
  <c r="AS2301" i="1" s="1"/>
  <c r="AV2302" i="1"/>
  <c r="AW2302" i="1" s="1"/>
  <c r="AP2326" i="1"/>
  <c r="AR2363" i="1"/>
  <c r="AS2363" i="1" s="1"/>
  <c r="AK2374" i="1"/>
  <c r="X2374" i="1"/>
  <c r="AM2374" i="1"/>
  <c r="AJ2410" i="1"/>
  <c r="AV2450" i="1"/>
  <c r="AW2450" i="1" s="1"/>
  <c r="AR2140" i="1"/>
  <c r="AS2140" i="1" s="1"/>
  <c r="AR2221" i="1"/>
  <c r="AS2221" i="1" s="1"/>
  <c r="AR2225" i="1"/>
  <c r="AS2225" i="1" s="1"/>
  <c r="AR2235" i="1"/>
  <c r="AS2235" i="1" s="1"/>
  <c r="AR2289" i="1"/>
  <c r="AS2289" i="1" s="1"/>
  <c r="AP2320" i="1"/>
  <c r="AV2363" i="1"/>
  <c r="AW2363" i="1" s="1"/>
  <c r="AT2403" i="1"/>
  <c r="AT2410" i="1" s="1"/>
  <c r="AP2442" i="1"/>
  <c r="AP2468" i="1" s="1"/>
  <c r="AR2435" i="1"/>
  <c r="AS2435" i="1" s="1"/>
  <c r="AR2461" i="1"/>
  <c r="AS2461" i="1" s="1"/>
  <c r="AV2547" i="1"/>
  <c r="AW2547" i="1" s="1"/>
  <c r="AR2567" i="1"/>
  <c r="AS2567" i="1" s="1"/>
  <c r="AV2594" i="1"/>
  <c r="AW2594" i="1" s="1"/>
  <c r="AR2651" i="1"/>
  <c r="AS2651" i="1" s="1"/>
  <c r="AV2689" i="1"/>
  <c r="AW2689" i="1" s="1"/>
  <c r="AP2293" i="1"/>
  <c r="AO2293" i="1"/>
  <c r="M2374" i="1"/>
  <c r="AA2374" i="1"/>
  <c r="AV2385" i="1"/>
  <c r="X2410" i="1"/>
  <c r="AM2410" i="1"/>
  <c r="AU2554" i="1"/>
  <c r="AA2850" i="1"/>
  <c r="AR2536" i="1"/>
  <c r="AS2536" i="1" s="1"/>
  <c r="AR2538" i="1"/>
  <c r="AS2538" i="1" s="1"/>
  <c r="AR2540" i="1"/>
  <c r="AS2540" i="1" s="1"/>
  <c r="AR2542" i="1"/>
  <c r="AS2542" i="1" s="1"/>
  <c r="AO2554" i="1"/>
  <c r="R3014" i="1"/>
  <c r="AF3014" i="1"/>
  <c r="AV2607" i="1"/>
  <c r="AW2607" i="1" s="1"/>
  <c r="AV2608" i="1"/>
  <c r="AW2608" i="1" s="1"/>
  <c r="AV2629" i="1"/>
  <c r="AW2629" i="1" s="1"/>
  <c r="AV2654" i="1"/>
  <c r="AW2654" i="1" s="1"/>
  <c r="AR2662" i="1"/>
  <c r="AS2662" i="1" s="1"/>
  <c r="AR2663" i="1"/>
  <c r="AS2663" i="1" s="1"/>
  <c r="AV2666" i="1"/>
  <c r="AW2666" i="1" s="1"/>
  <c r="AV2705" i="1"/>
  <c r="AW2705" i="1" s="1"/>
  <c r="AV2729" i="1"/>
  <c r="AW2729" i="1" s="1"/>
  <c r="AR2779" i="1"/>
  <c r="AS2779" i="1" s="1"/>
  <c r="AR2806" i="1"/>
  <c r="AS2806" i="1" s="1"/>
  <c r="AO2808" i="1"/>
  <c r="AO2809" i="1" s="1"/>
  <c r="AV2827" i="1"/>
  <c r="AW2827" i="1" s="1"/>
  <c r="AR2832" i="1"/>
  <c r="AS2832" i="1" s="1"/>
  <c r="AQ2846" i="1"/>
  <c r="AR2846" i="1" s="1"/>
  <c r="AN2849" i="1"/>
  <c r="AF2885" i="1"/>
  <c r="AR2900" i="1"/>
  <c r="AS2900" i="1" s="1"/>
  <c r="AV2922" i="1"/>
  <c r="AW2922" i="1" s="1"/>
  <c r="AN2949" i="1"/>
  <c r="AR2971" i="1"/>
  <c r="AS2971" i="1" s="1"/>
  <c r="AV2974" i="1"/>
  <c r="AW2974" i="1" s="1"/>
  <c r="AV2988" i="1"/>
  <c r="AW2988" i="1" s="1"/>
  <c r="AI3001" i="1"/>
  <c r="AR2728" i="1"/>
  <c r="AS2728" i="1" s="1"/>
  <c r="AP2808" i="1"/>
  <c r="AP2809" i="1" s="1"/>
  <c r="AV2835" i="1"/>
  <c r="AW2835" i="1" s="1"/>
  <c r="AR2840" i="1"/>
  <c r="AS2840" i="1" s="1"/>
  <c r="AO2849" i="1"/>
  <c r="AV2848" i="1"/>
  <c r="AW2848" i="1" s="1"/>
  <c r="R2850" i="1"/>
  <c r="AF2850" i="1"/>
  <c r="AV2882" i="1"/>
  <c r="AW2882" i="1" s="1"/>
  <c r="AR2899" i="1"/>
  <c r="AS2899" i="1" s="1"/>
  <c r="AR2935" i="1"/>
  <c r="AS2935" i="1" s="1"/>
  <c r="AV2937" i="1"/>
  <c r="AW2937" i="1" s="1"/>
  <c r="S2950" i="1"/>
  <c r="AH2950" i="1"/>
  <c r="R3113" i="1"/>
  <c r="AF3113" i="1"/>
  <c r="AV3130" i="1"/>
  <c r="AW3130" i="1" s="1"/>
  <c r="AR3168" i="1"/>
  <c r="AS3168" i="1" s="1"/>
  <c r="AV2805" i="1"/>
  <c r="AW2805" i="1" s="1"/>
  <c r="AT2808" i="1"/>
  <c r="AT2809" i="1" s="1"/>
  <c r="AR2934" i="1"/>
  <c r="AS2934" i="1" s="1"/>
  <c r="U2950" i="1"/>
  <c r="AR2969" i="1"/>
  <c r="AS2969" i="1" s="1"/>
  <c r="AV2986" i="1"/>
  <c r="AW2986" i="1" s="1"/>
  <c r="AT3000" i="1"/>
  <c r="AT3085" i="1"/>
  <c r="AT3086" i="1" s="1"/>
  <c r="AV3083" i="1"/>
  <c r="AW3083" i="1" s="1"/>
  <c r="AO3107" i="1"/>
  <c r="AU3097" i="1"/>
  <c r="AR2453" i="1"/>
  <c r="AS2453" i="1" s="1"/>
  <c r="AV2466" i="1"/>
  <c r="AW2466" i="1" s="1"/>
  <c r="AN2481" i="1"/>
  <c r="AN2482" i="1" s="1"/>
  <c r="AV2542" i="1"/>
  <c r="AW2542" i="1" s="1"/>
  <c r="AR2565" i="1"/>
  <c r="AS2565" i="1" s="1"/>
  <c r="AV2567" i="1"/>
  <c r="AW2567" i="1" s="1"/>
  <c r="AR2592" i="1"/>
  <c r="AS2592" i="1" s="1"/>
  <c r="AV2615" i="1"/>
  <c r="AW2615" i="1" s="1"/>
  <c r="AR2616" i="1"/>
  <c r="AS2616" i="1" s="1"/>
  <c r="X2668" i="1"/>
  <c r="AM2668" i="1"/>
  <c r="AV2704" i="1"/>
  <c r="AW2704" i="1" s="1"/>
  <c r="AV2732" i="1"/>
  <c r="AW2732" i="1" s="1"/>
  <c r="AV2733" i="1"/>
  <c r="AW2733" i="1" s="1"/>
  <c r="V2740" i="1"/>
  <c r="AN2767" i="1"/>
  <c r="AN2768" i="1" s="1"/>
  <c r="AR2805" i="1"/>
  <c r="AS2805" i="1" s="1"/>
  <c r="AR2834" i="1"/>
  <c r="AS2834" i="1" s="1"/>
  <c r="AV2839" i="1"/>
  <c r="AW2839" i="1" s="1"/>
  <c r="AR2841" i="1"/>
  <c r="AS2841" i="1" s="1"/>
  <c r="AR2848" i="1"/>
  <c r="AS2848" i="1" s="1"/>
  <c r="AI2850" i="1"/>
  <c r="AT2884" i="1"/>
  <c r="AP2949" i="1"/>
  <c r="AR3032" i="1"/>
  <c r="AS3032" i="1" s="1"/>
  <c r="AR3129" i="1"/>
  <c r="AS3129" i="1" s="1"/>
  <c r="AK2668" i="1"/>
  <c r="AV2832" i="1"/>
  <c r="AW2832" i="1" s="1"/>
  <c r="AR2837" i="1"/>
  <c r="AS2837" i="1" s="1"/>
  <c r="AV2840" i="1"/>
  <c r="AW2840" i="1" s="1"/>
  <c r="AR2868" i="1"/>
  <c r="AS2868" i="1" s="1"/>
  <c r="AR2869" i="1"/>
  <c r="AS2869" i="1" s="1"/>
  <c r="AV2883" i="1"/>
  <c r="AW2883" i="1" s="1"/>
  <c r="AN2907" i="1"/>
  <c r="AR2929" i="1"/>
  <c r="AS2929" i="1" s="1"/>
  <c r="AV2867" i="1"/>
  <c r="AW2867" i="1" s="1"/>
  <c r="AN2902" i="1"/>
  <c r="AM2950" i="1"/>
  <c r="AP2580" i="1"/>
  <c r="AR2624" i="1"/>
  <c r="AS2624" i="1" s="1"/>
  <c r="AR2626" i="1"/>
  <c r="AS2626" i="1" s="1"/>
  <c r="O2631" i="1"/>
  <c r="AV2643" i="1"/>
  <c r="AW2643" i="1" s="1"/>
  <c r="AR2650" i="1"/>
  <c r="AS2650" i="1" s="1"/>
  <c r="N2668" i="1"/>
  <c r="AB2668" i="1"/>
  <c r="AR2681" i="1"/>
  <c r="AS2681" i="1" s="1"/>
  <c r="L2740" i="1"/>
  <c r="Z2740" i="1"/>
  <c r="AR2838" i="1"/>
  <c r="AS2838" i="1" s="1"/>
  <c r="AM2850" i="1"/>
  <c r="AR2931" i="1"/>
  <c r="AS2931" i="1" s="1"/>
  <c r="AV2934" i="1"/>
  <c r="AW2934" i="1" s="1"/>
  <c r="AR2965" i="1"/>
  <c r="AS2965" i="1" s="1"/>
  <c r="AR2978" i="1"/>
  <c r="AS2978" i="1" s="1"/>
  <c r="AQ3053" i="1"/>
  <c r="AQ3054" i="1" s="1"/>
  <c r="AV2451" i="1"/>
  <c r="AW2451" i="1" s="1"/>
  <c r="AV2460" i="1"/>
  <c r="AW2460" i="1" s="1"/>
  <c r="AP2496" i="1"/>
  <c r="AP2497" i="1" s="1"/>
  <c r="AR2513" i="1"/>
  <c r="AS2513" i="1" s="1"/>
  <c r="AP2522" i="1"/>
  <c r="AP2523" i="1" s="1"/>
  <c r="AT2586" i="1"/>
  <c r="U2581" i="1"/>
  <c r="AR2605" i="1"/>
  <c r="AS2605" i="1" s="1"/>
  <c r="AR2606" i="1"/>
  <c r="AS2606" i="1" s="1"/>
  <c r="AV2612" i="1"/>
  <c r="AW2612" i="1" s="1"/>
  <c r="AR2625" i="1"/>
  <c r="AR2627" i="1"/>
  <c r="AS2627" i="1" s="1"/>
  <c r="AD2631" i="1"/>
  <c r="AR2643" i="1"/>
  <c r="AS2643" i="1" s="1"/>
  <c r="AV2647" i="1"/>
  <c r="AW2647" i="1" s="1"/>
  <c r="AC2668" i="1"/>
  <c r="M2668" i="1"/>
  <c r="AA2668" i="1"/>
  <c r="AV2685" i="1"/>
  <c r="AW2685" i="1" s="1"/>
  <c r="AR2695" i="1"/>
  <c r="AS2695" i="1" s="1"/>
  <c r="AR2717" i="1"/>
  <c r="AR2722" i="1"/>
  <c r="AS2722" i="1" s="1"/>
  <c r="N2740" i="1"/>
  <c r="AR2819" i="1"/>
  <c r="AR2865" i="1"/>
  <c r="AS2865" i="1" s="1"/>
  <c r="M2885" i="1"/>
  <c r="AA2885" i="1"/>
  <c r="AR2922" i="1"/>
  <c r="AS2922" i="1" s="1"/>
  <c r="AV2967" i="1"/>
  <c r="AW2967" i="1" s="1"/>
  <c r="AR3022" i="1"/>
  <c r="AS3022" i="1" s="1"/>
  <c r="AR3029" i="1"/>
  <c r="AS3029" i="1" s="1"/>
  <c r="AR3102" i="1"/>
  <c r="AS3102" i="1" s="1"/>
  <c r="AV3161" i="1"/>
  <c r="AW3161" i="1" s="1"/>
  <c r="AR2962" i="1"/>
  <c r="AS2962" i="1" s="1"/>
  <c r="AR2439" i="1"/>
  <c r="AS2439" i="1" s="1"/>
  <c r="AV2448" i="1"/>
  <c r="AW2448" i="1" s="1"/>
  <c r="AV2449" i="1"/>
  <c r="AW2449" i="1" s="1"/>
  <c r="AR2457" i="1"/>
  <c r="AS2457" i="1" s="1"/>
  <c r="AT2516" i="1"/>
  <c r="V2523" i="1"/>
  <c r="AV2602" i="1"/>
  <c r="AW2602" i="1" s="1"/>
  <c r="AV2604" i="1"/>
  <c r="AW2604" i="1" s="1"/>
  <c r="AV2609" i="1"/>
  <c r="AW2609" i="1" s="1"/>
  <c r="AV2611" i="1"/>
  <c r="AW2611" i="1" s="1"/>
  <c r="AV2687" i="1"/>
  <c r="AW2687" i="1" s="1"/>
  <c r="AV2693" i="1"/>
  <c r="AW2693" i="1" s="1"/>
  <c r="AR2698" i="1"/>
  <c r="AS2698" i="1" s="1"/>
  <c r="AP2734" i="1"/>
  <c r="AP2740" i="1" s="1"/>
  <c r="AV2721" i="1"/>
  <c r="AW2721" i="1" s="1"/>
  <c r="AD2740" i="1"/>
  <c r="AP2754" i="1"/>
  <c r="AP2755" i="1" s="1"/>
  <c r="AB2850" i="1"/>
  <c r="AR2919" i="1"/>
  <c r="AR2921" i="1"/>
  <c r="AS2921" i="1" s="1"/>
  <c r="AR2966" i="1"/>
  <c r="AS2966" i="1" s="1"/>
  <c r="AV3027" i="1"/>
  <c r="AW3027" i="1" s="1"/>
  <c r="N3040" i="1"/>
  <c r="AB3040" i="1"/>
  <c r="AV2695" i="1"/>
  <c r="AW2695" i="1" s="1"/>
  <c r="AV2698" i="1"/>
  <c r="AW2698" i="1" s="1"/>
  <c r="O2850" i="1"/>
  <c r="AC2850" i="1"/>
  <c r="AD2885" i="1"/>
  <c r="AV2965" i="1"/>
  <c r="AW2965" i="1" s="1"/>
  <c r="AV2978" i="1"/>
  <c r="AW2978" i="1" s="1"/>
  <c r="AF3001" i="1"/>
  <c r="AR2705" i="1"/>
  <c r="AS2705" i="1" s="1"/>
  <c r="AV2727" i="1"/>
  <c r="AW2727" i="1" s="1"/>
  <c r="AV2751" i="1"/>
  <c r="AW2751" i="1" s="1"/>
  <c r="AP2781" i="1"/>
  <c r="AP2782" i="1" s="1"/>
  <c r="AV2821" i="1"/>
  <c r="AW2821" i="1" s="1"/>
  <c r="AV2825" i="1"/>
  <c r="AW2825" i="1" s="1"/>
  <c r="AV3216" i="1"/>
  <c r="AW3216" i="1" s="1"/>
  <c r="AV3283" i="1"/>
  <c r="AW3283" i="1" s="1"/>
  <c r="AQ3292" i="1"/>
  <c r="AR3292" i="1" s="1"/>
  <c r="AS3292" i="1" s="1"/>
  <c r="AS3294" i="1" s="1"/>
  <c r="AV3494" i="1"/>
  <c r="AW3494" i="1" s="1"/>
  <c r="AV2921" i="1"/>
  <c r="AW2921" i="1" s="1"/>
  <c r="AR2924" i="1"/>
  <c r="AS2924" i="1" s="1"/>
  <c r="AV2926" i="1"/>
  <c r="AW2926" i="1" s="1"/>
  <c r="AV2929" i="1"/>
  <c r="AW2929" i="1" s="1"/>
  <c r="AR2937" i="1"/>
  <c r="AS2937" i="1" s="1"/>
  <c r="AP2941" i="1"/>
  <c r="AR2940" i="1"/>
  <c r="AS2940" i="1" s="1"/>
  <c r="AV2964" i="1"/>
  <c r="AW2964" i="1" s="1"/>
  <c r="AR2972" i="1"/>
  <c r="AS2972" i="1" s="1"/>
  <c r="AR3030" i="1"/>
  <c r="AS3030" i="1" s="1"/>
  <c r="AN3039" i="1"/>
  <c r="AE3040" i="1"/>
  <c r="AV3051" i="1"/>
  <c r="P3113" i="1"/>
  <c r="AD3113" i="1"/>
  <c r="AV3129" i="1"/>
  <c r="AW3129" i="1" s="1"/>
  <c r="AR3137" i="1"/>
  <c r="AS3137" i="1" s="1"/>
  <c r="AV3160" i="1"/>
  <c r="AW3160" i="1" s="1"/>
  <c r="S3188" i="1"/>
  <c r="AQ3199" i="1"/>
  <c r="AT3225" i="1"/>
  <c r="X3242" i="1"/>
  <c r="Q3242" i="1"/>
  <c r="Z3264" i="1"/>
  <c r="AR3278" i="1"/>
  <c r="AS3278" i="1" s="1"/>
  <c r="AR3282" i="1"/>
  <c r="AS3282" i="1" s="1"/>
  <c r="AU3345" i="1"/>
  <c r="S3699" i="1"/>
  <c r="AH3699" i="1"/>
  <c r="AV3488" i="1"/>
  <c r="AW3488" i="1" s="1"/>
  <c r="AR3555" i="1"/>
  <c r="AS3555" i="1" s="1"/>
  <c r="AT3528" i="1"/>
  <c r="AV3029" i="1"/>
  <c r="AW3029" i="1" s="1"/>
  <c r="AT3033" i="1"/>
  <c r="AV3031" i="1"/>
  <c r="AW3031" i="1" s="1"/>
  <c r="AP3039" i="1"/>
  <c r="S3040" i="1"/>
  <c r="AV3143" i="1"/>
  <c r="AW3143" i="1" s="1"/>
  <c r="AB3264" i="1"/>
  <c r="AU3456" i="1"/>
  <c r="AV3455" i="1"/>
  <c r="AR3037" i="1"/>
  <c r="AS3037" i="1" s="1"/>
  <c r="AR3038" i="1"/>
  <c r="AR3097" i="1"/>
  <c r="AS3097" i="1" s="1"/>
  <c r="AR3128" i="1"/>
  <c r="AS3128" i="1" s="1"/>
  <c r="AV3137" i="1"/>
  <c r="AW3137" i="1" s="1"/>
  <c r="W3188" i="1"/>
  <c r="AR3239" i="1"/>
  <c r="AS3239" i="1" s="1"/>
  <c r="AR3240" i="1"/>
  <c r="AS3240" i="1" s="1"/>
  <c r="L3295" i="1"/>
  <c r="AN3311" i="1"/>
  <c r="AN3312" i="1" s="1"/>
  <c r="AV3342" i="1"/>
  <c r="AI3346" i="1"/>
  <c r="AI3391" i="1" s="1"/>
  <c r="AI3700" i="1" s="1"/>
  <c r="AT3456" i="1"/>
  <c r="AT3462" i="1" s="1"/>
  <c r="AT2941" i="1"/>
  <c r="AV2936" i="1"/>
  <c r="AW2936" i="1" s="1"/>
  <c r="AV2970" i="1"/>
  <c r="AW2970" i="1" s="1"/>
  <c r="AV2973" i="1"/>
  <c r="AW2973" i="1" s="1"/>
  <c r="AV2980" i="1"/>
  <c r="AW2980" i="1" s="1"/>
  <c r="AV2998" i="1"/>
  <c r="AW2998" i="1" s="1"/>
  <c r="AE3001" i="1"/>
  <c r="AT3039" i="1"/>
  <c r="AR3068" i="1"/>
  <c r="AS3068" i="1" s="1"/>
  <c r="AV3084" i="1"/>
  <c r="AW3084" i="1" s="1"/>
  <c r="U3113" i="1"/>
  <c r="AI3113" i="1"/>
  <c r="V3113" i="1"/>
  <c r="AV3126" i="1"/>
  <c r="AW3126" i="1" s="1"/>
  <c r="AR3134" i="1"/>
  <c r="AS3134" i="1" s="1"/>
  <c r="AQ3169" i="1"/>
  <c r="AR3153" i="1"/>
  <c r="AS3153" i="1" s="1"/>
  <c r="AV3157" i="1"/>
  <c r="AW3157" i="1" s="1"/>
  <c r="AV3158" i="1"/>
  <c r="AW3158" i="1" s="1"/>
  <c r="V3170" i="1"/>
  <c r="AV3199" i="1"/>
  <c r="AV3236" i="1"/>
  <c r="AW3236" i="1" s="1"/>
  <c r="AR3253" i="1"/>
  <c r="AS3253" i="1" s="1"/>
  <c r="AR3256" i="1"/>
  <c r="AS3256" i="1" s="1"/>
  <c r="AT3288" i="1"/>
  <c r="AT3295" i="1" s="1"/>
  <c r="AT3311" i="1"/>
  <c r="AT3312" i="1" s="1"/>
  <c r="AR3326" i="1"/>
  <c r="AS3326" i="1" s="1"/>
  <c r="AU3402" i="1"/>
  <c r="AR3482" i="1"/>
  <c r="AS3482" i="1" s="1"/>
  <c r="AR3484" i="1"/>
  <c r="AS3484" i="1" s="1"/>
  <c r="W3001" i="1"/>
  <c r="AK3001" i="1"/>
  <c r="AR2993" i="1"/>
  <c r="AS2993" i="1" s="1"/>
  <c r="AR2994" i="1"/>
  <c r="AS2994" i="1" s="1"/>
  <c r="AR2997" i="1"/>
  <c r="AS2997" i="1" s="1"/>
  <c r="R3001" i="1"/>
  <c r="W3040" i="1"/>
  <c r="AK3040" i="1"/>
  <c r="AV3082" i="1"/>
  <c r="AW3082" i="1" s="1"/>
  <c r="AR3135" i="1"/>
  <c r="AS3135" i="1" s="1"/>
  <c r="AV3164" i="1"/>
  <c r="AW3164" i="1" s="1"/>
  <c r="AN3241" i="1"/>
  <c r="AR3232" i="1"/>
  <c r="AS3232" i="1" s="1"/>
  <c r="AR3233" i="1"/>
  <c r="AS3233" i="1" s="1"/>
  <c r="AR3235" i="1"/>
  <c r="AS3235" i="1" s="1"/>
  <c r="AK3242" i="1"/>
  <c r="AN3264" i="1"/>
  <c r="AV3326" i="1"/>
  <c r="AW3326" i="1" s="1"/>
  <c r="AR3473" i="1"/>
  <c r="AT3499" i="1"/>
  <c r="AT3500" i="1" s="1"/>
  <c r="AR3481" i="1"/>
  <c r="AS3481" i="1" s="1"/>
  <c r="X3542" i="1"/>
  <c r="AM3542" i="1"/>
  <c r="X3113" i="1"/>
  <c r="AM3113" i="1"/>
  <c r="AR3133" i="1"/>
  <c r="AS3133" i="1" s="1"/>
  <c r="AF3170" i="1"/>
  <c r="AP3169" i="1"/>
  <c r="AR3155" i="1"/>
  <c r="AS3155" i="1" s="1"/>
  <c r="AR3163" i="1"/>
  <c r="AS3163" i="1" s="1"/>
  <c r="AR3223" i="1"/>
  <c r="AS3223" i="1" s="1"/>
  <c r="AR3229" i="1"/>
  <c r="AS3229" i="1" s="1"/>
  <c r="AO3241" i="1"/>
  <c r="AR3231" i="1"/>
  <c r="AS3231" i="1" s="1"/>
  <c r="AO3263" i="1"/>
  <c r="R3264" i="1"/>
  <c r="AF3264" i="1"/>
  <c r="AQ3306" i="1"/>
  <c r="AR3324" i="1"/>
  <c r="AS3324" i="1" s="1"/>
  <c r="AV3146" i="1"/>
  <c r="AW3146" i="1" s="1"/>
  <c r="AP2877" i="1"/>
  <c r="AP2885" i="1" s="1"/>
  <c r="AV2863" i="1"/>
  <c r="AW2863" i="1" s="1"/>
  <c r="AV2869" i="1"/>
  <c r="AW2869" i="1" s="1"/>
  <c r="AV2870" i="1"/>
  <c r="AW2870" i="1" s="1"/>
  <c r="AC2885" i="1"/>
  <c r="AV2899" i="1"/>
  <c r="AW2899" i="1" s="1"/>
  <c r="AP2902" i="1"/>
  <c r="AP2908" i="1" s="1"/>
  <c r="M2950" i="1"/>
  <c r="AA2950" i="1"/>
  <c r="AR2992" i="1"/>
  <c r="AS2992" i="1" s="1"/>
  <c r="M3040" i="1"/>
  <c r="AA3040" i="1"/>
  <c r="AN3053" i="1"/>
  <c r="AN3054" i="1" s="1"/>
  <c r="AR3066" i="1"/>
  <c r="AS3066" i="1" s="1"/>
  <c r="AV3068" i="1"/>
  <c r="AW3068" i="1" s="1"/>
  <c r="Z3113" i="1"/>
  <c r="AA3113" i="1"/>
  <c r="AP3148" i="1"/>
  <c r="AP3170" i="1" s="1"/>
  <c r="AR3147" i="1"/>
  <c r="AS3147" i="1" s="1"/>
  <c r="U3170" i="1"/>
  <c r="AI3170" i="1"/>
  <c r="AR3224" i="1"/>
  <c r="AS3224" i="1" s="1"/>
  <c r="AV3253" i="1"/>
  <c r="AW3253" i="1" s="1"/>
  <c r="P3462" i="1"/>
  <c r="AD3462" i="1"/>
  <c r="AV3562" i="1"/>
  <c r="AW3562" i="1" s="1"/>
  <c r="AR3186" i="1"/>
  <c r="AR3213" i="1"/>
  <c r="AS3213" i="1" s="1"/>
  <c r="AO3225" i="1"/>
  <c r="AU3241" i="1"/>
  <c r="AV3261" i="1"/>
  <c r="AW3261" i="1" s="1"/>
  <c r="AT3263" i="1"/>
  <c r="V3264" i="1"/>
  <c r="AO3387" i="1"/>
  <c r="AO3390" i="1"/>
  <c r="AO3699" i="1" s="1"/>
  <c r="AR2822" i="1"/>
  <c r="AS2822" i="1" s="1"/>
  <c r="L2850" i="1"/>
  <c r="Z2850" i="1"/>
  <c r="S2885" i="1"/>
  <c r="AP2884" i="1"/>
  <c r="AN2884" i="1"/>
  <c r="AT2902" i="1"/>
  <c r="AT2908" i="1" s="1"/>
  <c r="AV2900" i="1"/>
  <c r="AW2900" i="1" s="1"/>
  <c r="V2908" i="1"/>
  <c r="AJ2908" i="1"/>
  <c r="AO2941" i="1"/>
  <c r="AR2963" i="1"/>
  <c r="AS2963" i="1" s="1"/>
  <c r="X3001" i="1"/>
  <c r="AM3001" i="1"/>
  <c r="AR3051" i="1"/>
  <c r="AV3052" i="1"/>
  <c r="AW3052" i="1" s="1"/>
  <c r="AT3069" i="1"/>
  <c r="AT3070" i="1" s="1"/>
  <c r="AR3130" i="1"/>
  <c r="AS3130" i="1" s="1"/>
  <c r="W3170" i="1"/>
  <c r="AR3161" i="1"/>
  <c r="AS3161" i="1" s="1"/>
  <c r="V3188" i="1"/>
  <c r="AO3188" i="1"/>
  <c r="Q3188" i="1"/>
  <c r="Q3696" i="1" s="1"/>
  <c r="Q3702" i="1" s="1"/>
  <c r="AE3188" i="1"/>
  <c r="AP3225" i="1"/>
  <c r="AV3230" i="1"/>
  <c r="AW3230" i="1" s="1"/>
  <c r="O3242" i="1"/>
  <c r="AC3242" i="1"/>
  <c r="AU3262" i="1"/>
  <c r="W3264" i="1"/>
  <c r="AK3264" i="1"/>
  <c r="AR3281" i="1"/>
  <c r="AS3281" i="1" s="1"/>
  <c r="AV3284" i="1"/>
  <c r="AW3284" i="1" s="1"/>
  <c r="AP3294" i="1"/>
  <c r="AO3446" i="1"/>
  <c r="AN3456" i="1"/>
  <c r="AQ3455" i="1"/>
  <c r="AV3307" i="1"/>
  <c r="AW3307" i="1" s="1"/>
  <c r="N3700" i="1"/>
  <c r="M3462" i="1"/>
  <c r="AA3462" i="1"/>
  <c r="AR3485" i="1"/>
  <c r="AS3485" i="1" s="1"/>
  <c r="AV3486" i="1"/>
  <c r="AW3486" i="1" s="1"/>
  <c r="AV3496" i="1"/>
  <c r="AW3496" i="1" s="1"/>
  <c r="AR3498" i="1"/>
  <c r="AS3498" i="1" s="1"/>
  <c r="AP3528" i="1"/>
  <c r="AR3526" i="1"/>
  <c r="AS3526" i="1" s="1"/>
  <c r="AV3527" i="1"/>
  <c r="AW3527" i="1" s="1"/>
  <c r="S3542" i="1"/>
  <c r="AH3542" i="1"/>
  <c r="AV3533" i="1"/>
  <c r="AW3533" i="1" s="1"/>
  <c r="AV3534" i="1"/>
  <c r="AW3534" i="1" s="1"/>
  <c r="AR3563" i="1"/>
  <c r="AS3563" i="1" s="1"/>
  <c r="AV3579" i="1"/>
  <c r="AW3579" i="1" s="1"/>
  <c r="AR3594" i="1"/>
  <c r="AS3594" i="1" s="1"/>
  <c r="AR3604" i="1"/>
  <c r="AS3604" i="1" s="1"/>
  <c r="AV3605" i="1"/>
  <c r="AW3605" i="1" s="1"/>
  <c r="AV3607" i="1"/>
  <c r="AW3607" i="1" s="1"/>
  <c r="AV3608" i="1"/>
  <c r="AW3608" i="1" s="1"/>
  <c r="AV3615" i="1"/>
  <c r="AW3615" i="1" s="1"/>
  <c r="AV3616" i="1"/>
  <c r="AW3616" i="1" s="1"/>
  <c r="AV3617" i="1"/>
  <c r="AW3617" i="1" s="1"/>
  <c r="AR3619" i="1"/>
  <c r="AS3619" i="1" s="1"/>
  <c r="AR3623" i="1"/>
  <c r="AS3623" i="1" s="1"/>
  <c r="AV3629" i="1"/>
  <c r="AW3629" i="1" s="1"/>
  <c r="AP3642" i="1"/>
  <c r="AV3638" i="1"/>
  <c r="AW3638" i="1" s="1"/>
  <c r="AV3653" i="1"/>
  <c r="AW3653" i="1" s="1"/>
  <c r="AR3675" i="1"/>
  <c r="AS3675" i="1" s="1"/>
  <c r="AV3677" i="1"/>
  <c r="AW3677" i="1" s="1"/>
  <c r="AV3713" i="1"/>
  <c r="AW3713" i="1" s="1"/>
  <c r="AN3725" i="1"/>
  <c r="O3760" i="1"/>
  <c r="AC3760" i="1"/>
  <c r="N3815" i="1"/>
  <c r="AB3815" i="1"/>
  <c r="AV3868" i="1"/>
  <c r="AW3868" i="1" s="1"/>
  <c r="AR3880" i="1"/>
  <c r="AS3880" i="1" s="1"/>
  <c r="U3889" i="1"/>
  <c r="AI3889" i="1"/>
  <c r="AR4047" i="1"/>
  <c r="AS4047" i="1" s="1"/>
  <c r="AV3526" i="1"/>
  <c r="AW3526" i="1" s="1"/>
  <c r="AV3574" i="1"/>
  <c r="AW3574" i="1" s="1"/>
  <c r="AR3615" i="1"/>
  <c r="AS3615" i="1" s="1"/>
  <c r="AV3654" i="1"/>
  <c r="AR3662" i="1"/>
  <c r="AS3662" i="1" s="1"/>
  <c r="X3726" i="1"/>
  <c r="AM3726" i="1"/>
  <c r="AR3737" i="1"/>
  <c r="V3780" i="1"/>
  <c r="AJ3780" i="1"/>
  <c r="M3854" i="1"/>
  <c r="AV3871" i="1"/>
  <c r="AW3871" i="1" s="1"/>
  <c r="AV3967" i="1"/>
  <c r="AT3968" i="1"/>
  <c r="AT3969" i="1" s="1"/>
  <c r="AU3773" i="1"/>
  <c r="AU3781" i="1" s="1"/>
  <c r="AV3614" i="1"/>
  <c r="AW3614" i="1" s="1"/>
  <c r="AV3620" i="1"/>
  <c r="AW3620" i="1" s="1"/>
  <c r="AV3634" i="1"/>
  <c r="AW3634" i="1" s="1"/>
  <c r="AR3659" i="1"/>
  <c r="AS3659" i="1" s="1"/>
  <c r="L4094" i="1"/>
  <c r="Z4094" i="1"/>
  <c r="AM3780" i="1"/>
  <c r="X3969" i="1"/>
  <c r="AR3665" i="1"/>
  <c r="AS3665" i="1" s="1"/>
  <c r="O3689" i="1"/>
  <c r="AC3689" i="1"/>
  <c r="AB3726" i="1"/>
  <c r="AN3779" i="1"/>
  <c r="AV3866" i="1"/>
  <c r="AW3866" i="1" s="1"/>
  <c r="L3889" i="1"/>
  <c r="L4093" i="1" s="1"/>
  <c r="L4099" i="1" s="1"/>
  <c r="AV4027" i="1"/>
  <c r="AW4027" i="1" s="1"/>
  <c r="AT4035" i="1"/>
  <c r="AV3235" i="1"/>
  <c r="AW3235" i="1" s="1"/>
  <c r="AV3237" i="1"/>
  <c r="AW3237" i="1" s="1"/>
  <c r="V3242" i="1"/>
  <c r="AJ3242" i="1"/>
  <c r="P3701" i="1"/>
  <c r="AD3701" i="1"/>
  <c r="AN3257" i="1"/>
  <c r="X3264" i="1"/>
  <c r="AR3279" i="1"/>
  <c r="AS3279" i="1" s="1"/>
  <c r="N3295" i="1"/>
  <c r="AB3295" i="1"/>
  <c r="AR3310" i="1"/>
  <c r="AS3310" i="1" s="1"/>
  <c r="AP3344" i="1"/>
  <c r="AP3346" i="1" s="1"/>
  <c r="AP3391" i="1" s="1"/>
  <c r="AP3700" i="1" s="1"/>
  <c r="AK3700" i="1"/>
  <c r="AV3400" i="1"/>
  <c r="AW3400" i="1" s="1"/>
  <c r="AV3482" i="1"/>
  <c r="AW3482" i="1" s="1"/>
  <c r="AV3812" i="1"/>
  <c r="AW3812" i="1" s="1"/>
  <c r="S3815" i="1"/>
  <c r="AH3815" i="1"/>
  <c r="AM3889" i="1"/>
  <c r="AR3911" i="1"/>
  <c r="AS3911" i="1" s="1"/>
  <c r="V3699" i="1"/>
  <c r="AJ3699" i="1"/>
  <c r="S3462" i="1"/>
  <c r="N3542" i="1"/>
  <c r="AB3542" i="1"/>
  <c r="AT3630" i="1"/>
  <c r="AT3643" i="1" s="1"/>
  <c r="AR3556" i="1"/>
  <c r="AS3556" i="1" s="1"/>
  <c r="AR3671" i="1"/>
  <c r="AS3671" i="1" s="1"/>
  <c r="AE3689" i="1"/>
  <c r="P3726" i="1"/>
  <c r="AT3760" i="1"/>
  <c r="O4094" i="1"/>
  <c r="AC4094" i="1"/>
  <c r="AR3791" i="1"/>
  <c r="AS3791" i="1" s="1"/>
  <c r="AV3794" i="1"/>
  <c r="AW3794" i="1" s="1"/>
  <c r="AP3814" i="1"/>
  <c r="AP3853" i="1"/>
  <c r="AR3928" i="1"/>
  <c r="AS3928" i="1" s="1"/>
  <c r="AV3930" i="1"/>
  <c r="AW3930" i="1" s="1"/>
  <c r="W3760" i="1"/>
  <c r="AK3760" i="1"/>
  <c r="AQ3847" i="1"/>
  <c r="AC4035" i="1"/>
  <c r="AR3679" i="1"/>
  <c r="AS3679" i="1" s="1"/>
  <c r="AR3716" i="1"/>
  <c r="AS3716" i="1" s="1"/>
  <c r="AR3723" i="1"/>
  <c r="AS3723" i="1" s="1"/>
  <c r="AR3795" i="1"/>
  <c r="AS3795" i="1" s="1"/>
  <c r="AT3853" i="1"/>
  <c r="AR4008" i="1"/>
  <c r="AS4008" i="1" s="1"/>
  <c r="AV4122" i="1"/>
  <c r="AA3242" i="1"/>
  <c r="Q3264" i="1"/>
  <c r="AE3264" i="1"/>
  <c r="AC3264" i="1"/>
  <c r="AV3278" i="1"/>
  <c r="AW3278" i="1" s="1"/>
  <c r="R3295" i="1"/>
  <c r="AF3295" i="1"/>
  <c r="AR3308" i="1"/>
  <c r="AS3308" i="1" s="1"/>
  <c r="AP3329" i="1"/>
  <c r="AP3330" i="1" s="1"/>
  <c r="AV3328" i="1"/>
  <c r="AW3328" i="1" s="1"/>
  <c r="AA3700" i="1"/>
  <c r="W3462" i="1"/>
  <c r="AK3462" i="1"/>
  <c r="AV3539" i="1"/>
  <c r="AW3539" i="1" s="1"/>
  <c r="Q3542" i="1"/>
  <c r="AE3542" i="1"/>
  <c r="AR3570" i="1"/>
  <c r="AS3570" i="1" s="1"/>
  <c r="AR3591" i="1"/>
  <c r="AS3591" i="1" s="1"/>
  <c r="AV3592" i="1"/>
  <c r="AW3592" i="1" s="1"/>
  <c r="AR3595" i="1"/>
  <c r="AS3595" i="1" s="1"/>
  <c r="AR3596" i="1"/>
  <c r="AS3596" i="1" s="1"/>
  <c r="AR3600" i="1"/>
  <c r="AS3600" i="1" s="1"/>
  <c r="AR3602" i="1"/>
  <c r="AS3602" i="1" s="1"/>
  <c r="AR3611" i="1"/>
  <c r="AS3611" i="1" s="1"/>
  <c r="AR3624" i="1"/>
  <c r="AS3624" i="1" s="1"/>
  <c r="AR3626" i="1"/>
  <c r="AS3626" i="1" s="1"/>
  <c r="P3643" i="1"/>
  <c r="AD3643" i="1"/>
  <c r="AR3636" i="1"/>
  <c r="AS3636" i="1" s="1"/>
  <c r="AR3637" i="1"/>
  <c r="AS3637" i="1" s="1"/>
  <c r="AV3640" i="1"/>
  <c r="AW3640" i="1" s="1"/>
  <c r="AR3641" i="1"/>
  <c r="AS3641" i="1" s="1"/>
  <c r="AT3688" i="1"/>
  <c r="AR3715" i="1"/>
  <c r="AS3715" i="1" s="1"/>
  <c r="AV3716" i="1"/>
  <c r="AW3716" i="1" s="1"/>
  <c r="AR3717" i="1"/>
  <c r="AS3717" i="1" s="1"/>
  <c r="AP3725" i="1"/>
  <c r="AO3759" i="1"/>
  <c r="P3780" i="1"/>
  <c r="AD3780" i="1"/>
  <c r="Q3780" i="1"/>
  <c r="AE3780" i="1"/>
  <c r="X3815" i="1"/>
  <c r="AM3815" i="1"/>
  <c r="AN3888" i="1"/>
  <c r="Q3889" i="1"/>
  <c r="AE3889" i="1"/>
  <c r="AV3926" i="1"/>
  <c r="AW3926" i="1" s="1"/>
  <c r="AU3980" i="1"/>
  <c r="Q4035" i="1"/>
  <c r="AR3518" i="1"/>
  <c r="AS3518" i="1" s="1"/>
  <c r="AV3522" i="1"/>
  <c r="AW3522" i="1" s="1"/>
  <c r="AR3537" i="1"/>
  <c r="AS3537" i="1" s="1"/>
  <c r="AV3594" i="1"/>
  <c r="AW3594" i="1" s="1"/>
  <c r="AR3627" i="1"/>
  <c r="AS3627" i="1" s="1"/>
  <c r="Q3643" i="1"/>
  <c r="AE3643" i="1"/>
  <c r="AR3638" i="1"/>
  <c r="AS3638" i="1" s="1"/>
  <c r="AO3781" i="1"/>
  <c r="AT3854" i="1"/>
  <c r="AN3950" i="1"/>
  <c r="AN3951" i="1" s="1"/>
  <c r="AQ3944" i="1"/>
  <c r="AF4035" i="1"/>
  <c r="AC3700" i="1"/>
  <c r="AU3403" i="1"/>
  <c r="AU3447" i="1" s="1"/>
  <c r="AR3486" i="1"/>
  <c r="AS3486" i="1" s="1"/>
  <c r="AV3489" i="1"/>
  <c r="AW3489" i="1" s="1"/>
  <c r="AR3495" i="1"/>
  <c r="AS3495" i="1" s="1"/>
  <c r="AV3515" i="1"/>
  <c r="AW3515" i="1" s="1"/>
  <c r="AV3516" i="1"/>
  <c r="AW3516" i="1" s="1"/>
  <c r="AF3542" i="1"/>
  <c r="AR3533" i="1"/>
  <c r="AS3533" i="1" s="1"/>
  <c r="AR3564" i="1"/>
  <c r="AS3564" i="1" s="1"/>
  <c r="AR3565" i="1"/>
  <c r="AS3565" i="1" s="1"/>
  <c r="AV3567" i="1"/>
  <c r="AW3567" i="1" s="1"/>
  <c r="AV3569" i="1"/>
  <c r="AW3569" i="1" s="1"/>
  <c r="AV3577" i="1"/>
  <c r="AW3577" i="1" s="1"/>
  <c r="AV3587" i="1"/>
  <c r="AW3587" i="1" s="1"/>
  <c r="AU3589" i="1"/>
  <c r="AV3609" i="1"/>
  <c r="AW3609" i="1" s="1"/>
  <c r="AR3620" i="1"/>
  <c r="AS3620" i="1" s="1"/>
  <c r="R3643" i="1"/>
  <c r="AF3643" i="1"/>
  <c r="AT3642" i="1"/>
  <c r="AO3680" i="1"/>
  <c r="AO3689" i="1" s="1"/>
  <c r="AV3714" i="1"/>
  <c r="AW3714" i="1" s="1"/>
  <c r="AV3717" i="1"/>
  <c r="AW3717" i="1" s="1"/>
  <c r="AU3774" i="1"/>
  <c r="AV3771" i="1"/>
  <c r="AW3771" i="1" s="1"/>
  <c r="AK3815" i="1"/>
  <c r="AR3867" i="1"/>
  <c r="AS3867" i="1" s="1"/>
  <c r="AV3872" i="1"/>
  <c r="AW3872" i="1" s="1"/>
  <c r="AR3926" i="1"/>
  <c r="AS3926" i="1" s="1"/>
  <c r="AV4007" i="1"/>
  <c r="AU4009" i="1"/>
  <c r="AQ4033" i="1"/>
  <c r="AQ4034" i="1" s="1"/>
  <c r="AN4034" i="1"/>
  <c r="AV3678" i="1"/>
  <c r="AW3678" i="1" s="1"/>
  <c r="W3689" i="1"/>
  <c r="AK3689" i="1"/>
  <c r="M3726" i="1"/>
  <c r="AP3754" i="1"/>
  <c r="AF3760" i="1"/>
  <c r="AR3800" i="1"/>
  <c r="AS3800" i="1" s="1"/>
  <c r="O3854" i="1"/>
  <c r="AC3854" i="1"/>
  <c r="AR3849" i="1"/>
  <c r="AS3849" i="1" s="1"/>
  <c r="AR3869" i="1"/>
  <c r="AS3869" i="1" s="1"/>
  <c r="AV3870" i="1"/>
  <c r="AW3870" i="1" s="1"/>
  <c r="AR3871" i="1"/>
  <c r="AS3871" i="1" s="1"/>
  <c r="AV3946" i="1"/>
  <c r="AW3946" i="1" s="1"/>
  <c r="W3969" i="1"/>
  <c r="AT4009" i="1"/>
  <c r="AT4015" i="1" s="1"/>
  <c r="U4035" i="1"/>
  <c r="AI4035" i="1"/>
  <c r="AD4085" i="1"/>
  <c r="O4221" i="1"/>
  <c r="AC4221" i="1"/>
  <c r="AR4206" i="1"/>
  <c r="AS4206" i="1" s="1"/>
  <c r="AR4233" i="1"/>
  <c r="AS4233" i="1" s="1"/>
  <c r="AB4246" i="1"/>
  <c r="P4297" i="1"/>
  <c r="AD4297" i="1"/>
  <c r="AV4340" i="1"/>
  <c r="AW4340" i="1" s="1"/>
  <c r="AQ4374" i="1"/>
  <c r="AQ4410" i="1"/>
  <c r="AN4415" i="1"/>
  <c r="AN4084" i="1"/>
  <c r="AO4138" i="1"/>
  <c r="AO4139" i="1" s="1"/>
  <c r="AN4153" i="1"/>
  <c r="AQ4184" i="1"/>
  <c r="AR4177" i="1"/>
  <c r="AR3666" i="1"/>
  <c r="AS3666" i="1" s="1"/>
  <c r="L3689" i="1"/>
  <c r="Z3689" i="1"/>
  <c r="AC3726" i="1"/>
  <c r="AP3760" i="1"/>
  <c r="U3760" i="1"/>
  <c r="U4093" i="1" s="1"/>
  <c r="U4099" i="1" s="1"/>
  <c r="AI3760" i="1"/>
  <c r="X4094" i="1"/>
  <c r="AM4094" i="1"/>
  <c r="AI3780" i="1"/>
  <c r="AV3795" i="1"/>
  <c r="AW3795" i="1" s="1"/>
  <c r="AV3799" i="1"/>
  <c r="AW3799" i="1" s="1"/>
  <c r="O3815" i="1"/>
  <c r="AC3815" i="1"/>
  <c r="AN3843" i="1"/>
  <c r="AN3854" i="1" s="1"/>
  <c r="AO3843" i="1"/>
  <c r="AR3873" i="1"/>
  <c r="AS3873" i="1" s="1"/>
  <c r="AV3905" i="1"/>
  <c r="AW3905" i="1" s="1"/>
  <c r="AV3907" i="1"/>
  <c r="AW3907" i="1" s="1"/>
  <c r="AA3969" i="1"/>
  <c r="AA4093" i="1" s="1"/>
  <c r="AA4099" i="1" s="1"/>
  <c r="AO3968" i="1"/>
  <c r="W4015" i="1"/>
  <c r="AK4015" i="1"/>
  <c r="X4035" i="1"/>
  <c r="AM4035" i="1"/>
  <c r="AR4052" i="1"/>
  <c r="AS4052" i="1" s="1"/>
  <c r="AV4053" i="1"/>
  <c r="AW4053" i="1" s="1"/>
  <c r="AV4055" i="1"/>
  <c r="AW4055" i="1" s="1"/>
  <c r="AN4164" i="1"/>
  <c r="AQ4157" i="1"/>
  <c r="AC4165" i="1"/>
  <c r="AC4216" i="1" s="1"/>
  <c r="AC4222" i="1" s="1"/>
  <c r="AR4200" i="1"/>
  <c r="AV4269" i="1"/>
  <c r="AW4269" i="1" s="1"/>
  <c r="AV4275" i="1"/>
  <c r="AW4275" i="1" s="1"/>
  <c r="AR4328" i="1"/>
  <c r="AS4328" i="1" s="1"/>
  <c r="AU4368" i="1"/>
  <c r="V4416" i="1"/>
  <c r="AJ4416" i="1"/>
  <c r="X4015" i="1"/>
  <c r="AM4015" i="1"/>
  <c r="L4035" i="1"/>
  <c r="AV4052" i="1"/>
  <c r="AW4052" i="1" s="1"/>
  <c r="AN4122" i="1"/>
  <c r="AQ4121" i="1"/>
  <c r="AR4121" i="1" s="1"/>
  <c r="AS4121" i="1" s="1"/>
  <c r="Q4123" i="1"/>
  <c r="Q4216" i="1" s="1"/>
  <c r="AE4123" i="1"/>
  <c r="AE4216" i="1" s="1"/>
  <c r="AO4164" i="1"/>
  <c r="AR4193" i="1"/>
  <c r="AS4193" i="1" s="1"/>
  <c r="Q4246" i="1"/>
  <c r="AE4246" i="1"/>
  <c r="AV4272" i="1"/>
  <c r="AW4272" i="1" s="1"/>
  <c r="AV4288" i="1"/>
  <c r="AW4288" i="1" s="1"/>
  <c r="W4416" i="1"/>
  <c r="AK4416" i="1"/>
  <c r="AO4465" i="1"/>
  <c r="AU4465" i="1" s="1"/>
  <c r="AH4467" i="1"/>
  <c r="AP4495" i="1"/>
  <c r="AP4498" i="1"/>
  <c r="AV4048" i="1"/>
  <c r="AW4048" i="1" s="1"/>
  <c r="AQ4062" i="1"/>
  <c r="AR4062" i="1" s="1"/>
  <c r="AS4062" i="1" s="1"/>
  <c r="AR4082" i="1"/>
  <c r="AS4082" i="1" s="1"/>
  <c r="AR4110" i="1"/>
  <c r="AS4110" i="1" s="1"/>
  <c r="AO4122" i="1"/>
  <c r="AU4121" i="1"/>
  <c r="AV4121" i="1" s="1"/>
  <c r="AW4121" i="1" s="1"/>
  <c r="R4123" i="1"/>
  <c r="AU4150" i="1"/>
  <c r="AO4153" i="1"/>
  <c r="AO4165" i="1" s="1"/>
  <c r="S4165" i="1"/>
  <c r="AH4165" i="1"/>
  <c r="AV4203" i="1"/>
  <c r="AW4203" i="1" s="1"/>
  <c r="AO4245" i="1"/>
  <c r="AU4244" i="1"/>
  <c r="AV4264" i="1"/>
  <c r="AW4264" i="1" s="1"/>
  <c r="AQ4293" i="1"/>
  <c r="AR4293" i="1" s="1"/>
  <c r="AV4321" i="1"/>
  <c r="AW4321" i="1" s="1"/>
  <c r="AR4327" i="1"/>
  <c r="AS4327" i="1" s="1"/>
  <c r="W4355" i="1"/>
  <c r="X4375" i="1"/>
  <c r="AM4375" i="1"/>
  <c r="AV4387" i="1"/>
  <c r="AW4387" i="1" s="1"/>
  <c r="AV4410" i="1"/>
  <c r="AW4410" i="1" s="1"/>
  <c r="S4533" i="1"/>
  <c r="AH4533" i="1"/>
  <c r="AP4532" i="1"/>
  <c r="AP4245" i="1"/>
  <c r="AR3887" i="1"/>
  <c r="AS3887" i="1" s="1"/>
  <c r="AV3909" i="1"/>
  <c r="AW3909" i="1" s="1"/>
  <c r="AV3918" i="1"/>
  <c r="AW3918" i="1" s="1"/>
  <c r="Q3969" i="1"/>
  <c r="O4035" i="1"/>
  <c r="AV4050" i="1"/>
  <c r="AW4050" i="1" s="1"/>
  <c r="AV4056" i="1"/>
  <c r="AW4056" i="1" s="1"/>
  <c r="AV4071" i="1"/>
  <c r="AW4071" i="1" s="1"/>
  <c r="AV4076" i="1"/>
  <c r="AW4076" i="1" s="1"/>
  <c r="U4216" i="1"/>
  <c r="AI4216" i="1"/>
  <c r="AU4164" i="1"/>
  <c r="AV4157" i="1"/>
  <c r="AR4243" i="1"/>
  <c r="AS4243" i="1" s="1"/>
  <c r="AV4265" i="1"/>
  <c r="AW4265" i="1" s="1"/>
  <c r="AV4268" i="1"/>
  <c r="AW4268" i="1" s="1"/>
  <c r="AV4351" i="1"/>
  <c r="AW4351" i="1" s="1"/>
  <c r="AV4404" i="1"/>
  <c r="AW4404" i="1" s="1"/>
  <c r="AR4070" i="1"/>
  <c r="AS4070" i="1" s="1"/>
  <c r="AR4076" i="1"/>
  <c r="AS4076" i="1" s="1"/>
  <c r="AR4115" i="1"/>
  <c r="AS4115" i="1" s="1"/>
  <c r="AV4261" i="1"/>
  <c r="AW4261" i="1" s="1"/>
  <c r="AR4283" i="1"/>
  <c r="AS4283" i="1" s="1"/>
  <c r="AR4284" i="1"/>
  <c r="AS4284" i="1" s="1"/>
  <c r="AR3669" i="1"/>
  <c r="AS3669" i="1" s="1"/>
  <c r="AV3687" i="1"/>
  <c r="AW3687" i="1" s="1"/>
  <c r="N3780" i="1"/>
  <c r="N4093" i="1" s="1"/>
  <c r="N4099" i="1" s="1"/>
  <c r="AB3780" i="1"/>
  <c r="AV3813" i="1"/>
  <c r="AW3813" i="1" s="1"/>
  <c r="X3854" i="1"/>
  <c r="AM3854" i="1"/>
  <c r="AF3854" i="1"/>
  <c r="W3889" i="1"/>
  <c r="AK3889" i="1"/>
  <c r="V3889" i="1"/>
  <c r="AJ3889" i="1"/>
  <c r="AR3925" i="1"/>
  <c r="AS3925" i="1" s="1"/>
  <c r="AR3927" i="1"/>
  <c r="AS3927" i="1" s="1"/>
  <c r="R3969" i="1"/>
  <c r="P4035" i="1"/>
  <c r="AD4035" i="1"/>
  <c r="AP4058" i="1"/>
  <c r="AT4122" i="1"/>
  <c r="AR4236" i="1"/>
  <c r="AS4236" i="1" s="1"/>
  <c r="AV4238" i="1"/>
  <c r="AW4238" i="1" s="1"/>
  <c r="L4246" i="1"/>
  <c r="Z4246" i="1"/>
  <c r="AV4263" i="1"/>
  <c r="AW4263" i="1" s="1"/>
  <c r="AR4282" i="1"/>
  <c r="AS4282" i="1" s="1"/>
  <c r="AV4311" i="1"/>
  <c r="AW4311" i="1" s="1"/>
  <c r="Z4355" i="1"/>
  <c r="AR4336" i="1"/>
  <c r="AS4336" i="1" s="1"/>
  <c r="AR4348" i="1"/>
  <c r="AS4348" i="1" s="1"/>
  <c r="AR4393" i="1"/>
  <c r="AS4393" i="1" s="1"/>
  <c r="R4208" i="1"/>
  <c r="AR4237" i="1"/>
  <c r="AS4237" i="1" s="1"/>
  <c r="AO4354" i="1"/>
  <c r="AB4375" i="1"/>
  <c r="M4085" i="1"/>
  <c r="AA4085" i="1"/>
  <c r="X4123" i="1"/>
  <c r="AO4144" i="1"/>
  <c r="AV4206" i="1"/>
  <c r="AW4206" i="1" s="1"/>
  <c r="AH4208" i="1"/>
  <c r="AH4216" i="1" s="1"/>
  <c r="AH4222" i="1" s="1"/>
  <c r="AV4391" i="1"/>
  <c r="AW4391" i="1" s="1"/>
  <c r="O4451" i="1"/>
  <c r="AV3925" i="1"/>
  <c r="AW3925" i="1" s="1"/>
  <c r="AV3945" i="1"/>
  <c r="AW3945" i="1" s="1"/>
  <c r="AR3946" i="1"/>
  <c r="AS3946" i="1" s="1"/>
  <c r="AV3947" i="1"/>
  <c r="AW3947" i="1" s="1"/>
  <c r="AP4009" i="1"/>
  <c r="AP4015" i="1" s="1"/>
  <c r="AP4028" i="1"/>
  <c r="AR4032" i="1"/>
  <c r="AS4032" i="1" s="1"/>
  <c r="AR4068" i="1"/>
  <c r="AS4068" i="1" s="1"/>
  <c r="N4085" i="1"/>
  <c r="AR4135" i="1"/>
  <c r="AS4135" i="1" s="1"/>
  <c r="N4165" i="1"/>
  <c r="W4221" i="1"/>
  <c r="AK4221" i="1"/>
  <c r="AV4231" i="1"/>
  <c r="AW4231" i="1" s="1"/>
  <c r="AV4258" i="1"/>
  <c r="AW4258" i="1" s="1"/>
  <c r="AV4276" i="1"/>
  <c r="AW4276" i="1" s="1"/>
  <c r="AV4310" i="1"/>
  <c r="AW4310" i="1" s="1"/>
  <c r="AV4316" i="1"/>
  <c r="AW4316" i="1" s="1"/>
  <c r="O4355" i="1"/>
  <c r="AC4355" i="1"/>
  <c r="AR4373" i="1"/>
  <c r="AS4373" i="1" s="1"/>
  <c r="L4165" i="1"/>
  <c r="N4221" i="1"/>
  <c r="AR4238" i="1"/>
  <c r="AS4238" i="1" s="1"/>
  <c r="AV4262" i="1"/>
  <c r="AW4262" i="1" s="1"/>
  <c r="AR4263" i="1"/>
  <c r="AS4263" i="1" s="1"/>
  <c r="AR4267" i="1"/>
  <c r="AS4267" i="1" s="1"/>
  <c r="AR4272" i="1"/>
  <c r="AS4272" i="1" s="1"/>
  <c r="AR4273" i="1"/>
  <c r="AS4273" i="1" s="1"/>
  <c r="V4297" i="1"/>
  <c r="AJ4297" i="1"/>
  <c r="AT4296" i="1"/>
  <c r="AV4315" i="1"/>
  <c r="AW4315" i="1" s="1"/>
  <c r="AI4375" i="1"/>
  <c r="AV4397" i="1"/>
  <c r="AW4397" i="1" s="1"/>
  <c r="AV4625" i="1"/>
  <c r="AW4625" i="1" s="1"/>
  <c r="AV4626" i="1"/>
  <c r="AW4626" i="1" s="1"/>
  <c r="AR4655" i="1"/>
  <c r="AS4655" i="1" s="1"/>
  <c r="AR4661" i="1"/>
  <c r="AS4661" i="1" s="1"/>
  <c r="AV4712" i="1"/>
  <c r="AW4712" i="1" s="1"/>
  <c r="AO4738" i="1"/>
  <c r="AU4713" i="1"/>
  <c r="AR4352" i="1"/>
  <c r="AS4352" i="1" s="1"/>
  <c r="AR4412" i="1"/>
  <c r="AS4412" i="1" s="1"/>
  <c r="AR4413" i="1"/>
  <c r="AS4413" i="1" s="1"/>
  <c r="AQ4495" i="1"/>
  <c r="AR4507" i="1"/>
  <c r="AS4507" i="1" s="1"/>
  <c r="AR4548" i="1"/>
  <c r="AS4548" i="1" s="1"/>
  <c r="AR4549" i="1"/>
  <c r="AS4549" i="1" s="1"/>
  <c r="AV4596" i="1"/>
  <c r="AW4596" i="1" s="1"/>
  <c r="AV4643" i="1"/>
  <c r="AW4643" i="1" s="1"/>
  <c r="AV4680" i="1"/>
  <c r="AW4680" i="1" s="1"/>
  <c r="AR4691" i="1"/>
  <c r="AS4691" i="1" s="1"/>
  <c r="AR4707" i="1"/>
  <c r="AS4707" i="1" s="1"/>
  <c r="AV4949" i="1"/>
  <c r="AW4949" i="1" s="1"/>
  <c r="AN5464" i="1"/>
  <c r="AN5461" i="1"/>
  <c r="AQ5458" i="1"/>
  <c r="AQ5461" i="1" s="1"/>
  <c r="AR4313" i="1"/>
  <c r="AS4313" i="1" s="1"/>
  <c r="X4355" i="1"/>
  <c r="AM4355" i="1"/>
  <c r="AT4368" i="1"/>
  <c r="AR4401" i="1"/>
  <c r="AS4401" i="1" s="1"/>
  <c r="AR4402" i="1"/>
  <c r="AS4402" i="1" s="1"/>
  <c r="AO4508" i="1"/>
  <c r="AF4514" i="1"/>
  <c r="AV4569" i="1"/>
  <c r="AW4569" i="1" s="1"/>
  <c r="AR4584" i="1"/>
  <c r="AS4584" i="1" s="1"/>
  <c r="AR4588" i="1"/>
  <c r="AS4588" i="1" s="1"/>
  <c r="AV4589" i="1"/>
  <c r="AW4589" i="1" s="1"/>
  <c r="M4601" i="1"/>
  <c r="AA4601" i="1"/>
  <c r="AR4654" i="1"/>
  <c r="AS4654" i="1" s="1"/>
  <c r="AR4706" i="1"/>
  <c r="AS4706" i="1" s="1"/>
  <c r="AT4738" i="1"/>
  <c r="AW4931" i="1"/>
  <c r="AW4932" i="1" s="1"/>
  <c r="AV4932" i="1"/>
  <c r="AT4967" i="1"/>
  <c r="X4533" i="1"/>
  <c r="AM4533" i="1"/>
  <c r="AV4553" i="1"/>
  <c r="AW4553" i="1" s="1"/>
  <c r="AV4559" i="1"/>
  <c r="AW4559" i="1" s="1"/>
  <c r="N4601" i="1"/>
  <c r="AB4601" i="1"/>
  <c r="AV4083" i="1"/>
  <c r="AW4083" i="1" s="1"/>
  <c r="N4123" i="1"/>
  <c r="N4216" i="1" s="1"/>
  <c r="AB4123" i="1"/>
  <c r="AR4203" i="1"/>
  <c r="AS4203" i="1" s="1"/>
  <c r="AR4205" i="1"/>
  <c r="AS4205" i="1" s="1"/>
  <c r="M4297" i="1"/>
  <c r="AA4297" i="1"/>
  <c r="AV4338" i="1"/>
  <c r="AW4338" i="1" s="1"/>
  <c r="AV4342" i="1"/>
  <c r="AW4342" i="1" s="1"/>
  <c r="L4375" i="1"/>
  <c r="Z4375" i="1"/>
  <c r="AV4400" i="1"/>
  <c r="AW4400" i="1" s="1"/>
  <c r="R4416" i="1"/>
  <c r="AF4416" i="1"/>
  <c r="AV4547" i="1"/>
  <c r="AW4547" i="1" s="1"/>
  <c r="AP4606" i="1"/>
  <c r="S4601" i="1"/>
  <c r="AH4601" i="1"/>
  <c r="AV4661" i="1"/>
  <c r="AW4661" i="1" s="1"/>
  <c r="X4758" i="1"/>
  <c r="U4085" i="1"/>
  <c r="AV4192" i="1"/>
  <c r="AW4192" i="1" s="1"/>
  <c r="AJ4208" i="1"/>
  <c r="AV4204" i="1"/>
  <c r="AW4204" i="1" s="1"/>
  <c r="N4297" i="1"/>
  <c r="O4297" i="1"/>
  <c r="AC4297" i="1"/>
  <c r="AP4354" i="1"/>
  <c r="AV4350" i="1"/>
  <c r="AW4350" i="1" s="1"/>
  <c r="AR4351" i="1"/>
  <c r="AS4351" i="1" s="1"/>
  <c r="AV4352" i="1"/>
  <c r="AW4352" i="1" s="1"/>
  <c r="M4375" i="1"/>
  <c r="AA4375" i="1"/>
  <c r="AR4394" i="1"/>
  <c r="AS4394" i="1" s="1"/>
  <c r="AP4415" i="1"/>
  <c r="AV4412" i="1"/>
  <c r="AW4412" i="1" s="1"/>
  <c r="AV4413" i="1"/>
  <c r="AW4413" i="1" s="1"/>
  <c r="AT4508" i="1"/>
  <c r="AU4507" i="1"/>
  <c r="AV4507" i="1" s="1"/>
  <c r="AW4507" i="1" s="1"/>
  <c r="AR4512" i="1"/>
  <c r="AR4566" i="1"/>
  <c r="AS4566" i="1" s="1"/>
  <c r="AR4580" i="1"/>
  <c r="AS4580" i="1" s="1"/>
  <c r="AT4600" i="1"/>
  <c r="AR4593" i="1"/>
  <c r="AS4593" i="1" s="1"/>
  <c r="AV4677" i="1"/>
  <c r="AW4677" i="1" s="1"/>
  <c r="AW4508" i="1"/>
  <c r="N4533" i="1"/>
  <c r="AB4533" i="1"/>
  <c r="AV4651" i="1"/>
  <c r="AW4651" i="1" s="1"/>
  <c r="AV4686" i="1"/>
  <c r="AW4686" i="1" s="1"/>
  <c r="AV4701" i="1"/>
  <c r="AW4701" i="1" s="1"/>
  <c r="AR4895" i="1"/>
  <c r="AS4895" i="1" s="1"/>
  <c r="U4906" i="1"/>
  <c r="AI4906" i="1"/>
  <c r="AV4958" i="1"/>
  <c r="AW4958" i="1" s="1"/>
  <c r="AT4575" i="1"/>
  <c r="AV4558" i="1"/>
  <c r="AW4558" i="1" s="1"/>
  <c r="AV4573" i="1"/>
  <c r="AW4573" i="1" s="1"/>
  <c r="W4601" i="1"/>
  <c r="AR4616" i="1"/>
  <c r="AS4616" i="1" s="1"/>
  <c r="AR4618" i="1"/>
  <c r="AS4618" i="1" s="1"/>
  <c r="AV4637" i="1"/>
  <c r="AW4637" i="1" s="1"/>
  <c r="AR4649" i="1"/>
  <c r="AS4649" i="1" s="1"/>
  <c r="AP4744" i="1"/>
  <c r="AT4744" i="1"/>
  <c r="AP4116" i="1"/>
  <c r="AP4123" i="1" s="1"/>
  <c r="AR4114" i="1"/>
  <c r="AS4114" i="1" s="1"/>
  <c r="V4165" i="1"/>
  <c r="V4216" i="1" s="1"/>
  <c r="V4222" i="1" s="1"/>
  <c r="W4165" i="1"/>
  <c r="AK4165" i="1"/>
  <c r="W4208" i="1"/>
  <c r="W4216" i="1" s="1"/>
  <c r="W4222" i="1" s="1"/>
  <c r="AK4208" i="1"/>
  <c r="AV4277" i="1"/>
  <c r="AW4277" i="1" s="1"/>
  <c r="AV4286" i="1"/>
  <c r="AW4286" i="1" s="1"/>
  <c r="AR4288" i="1"/>
  <c r="AS4288" i="1" s="1"/>
  <c r="AO4296" i="1"/>
  <c r="AV4295" i="1"/>
  <c r="AW4295" i="1" s="1"/>
  <c r="AV4325" i="1"/>
  <c r="AW4325" i="1" s="1"/>
  <c r="AV4336" i="1"/>
  <c r="AW4336" i="1" s="1"/>
  <c r="AV4349" i="1"/>
  <c r="AW4349" i="1" s="1"/>
  <c r="AN4374" i="1"/>
  <c r="AE4375" i="1"/>
  <c r="AR4531" i="1"/>
  <c r="AS4531" i="1" s="1"/>
  <c r="L4601" i="1"/>
  <c r="AR4635" i="1"/>
  <c r="AS4635" i="1" s="1"/>
  <c r="AV4647" i="1"/>
  <c r="AW4647" i="1" s="1"/>
  <c r="AR4849" i="1"/>
  <c r="AS4849" i="1" s="1"/>
  <c r="AT4164" i="1"/>
  <c r="N4208" i="1"/>
  <c r="AB4208" i="1"/>
  <c r="P4246" i="1"/>
  <c r="AD4246" i="1"/>
  <c r="AR4264" i="1"/>
  <c r="AS4264" i="1" s="1"/>
  <c r="AR4269" i="1"/>
  <c r="AS4269" i="1" s="1"/>
  <c r="AV4271" i="1"/>
  <c r="AW4271" i="1" s="1"/>
  <c r="AV4273" i="1"/>
  <c r="AW4273" i="1" s="1"/>
  <c r="AR4274" i="1"/>
  <c r="AS4274" i="1" s="1"/>
  <c r="AR4276" i="1"/>
  <c r="AS4276" i="1" s="1"/>
  <c r="AR4277" i="1"/>
  <c r="AS4277" i="1" s="1"/>
  <c r="S4297" i="1"/>
  <c r="AP4296" i="1"/>
  <c r="AR4343" i="1"/>
  <c r="AS4343" i="1" s="1"/>
  <c r="AV4344" i="1"/>
  <c r="AW4344" i="1" s="1"/>
  <c r="R4375" i="1"/>
  <c r="AF4375" i="1"/>
  <c r="M4416" i="1"/>
  <c r="AA4416" i="1"/>
  <c r="AO4415" i="1"/>
  <c r="AO4532" i="1"/>
  <c r="AR4645" i="1"/>
  <c r="AS4645" i="1" s="1"/>
  <c r="AV4646" i="1"/>
  <c r="AW4646" i="1" s="1"/>
  <c r="AV4649" i="1"/>
  <c r="AW4649" i="1" s="1"/>
  <c r="AV4804" i="1"/>
  <c r="AW4804" i="1" s="1"/>
  <c r="AR4898" i="1"/>
  <c r="AS4898" i="1" s="1"/>
  <c r="AR4957" i="1"/>
  <c r="AS4957" i="1" s="1"/>
  <c r="AV5015" i="1"/>
  <c r="AW5015" i="1" s="1"/>
  <c r="AR5104" i="1"/>
  <c r="AR5155" i="1"/>
  <c r="AS5155" i="1" s="1"/>
  <c r="AT4445" i="1"/>
  <c r="V4451" i="1"/>
  <c r="M4514" i="1"/>
  <c r="AA4514" i="1"/>
  <c r="AR4545" i="1"/>
  <c r="AS4545" i="1" s="1"/>
  <c r="AV4546" i="1"/>
  <c r="AW4546" i="1" s="1"/>
  <c r="AV4549" i="1"/>
  <c r="AW4549" i="1" s="1"/>
  <c r="AT4880" i="1"/>
  <c r="AR4553" i="1"/>
  <c r="AS4553" i="1" s="1"/>
  <c r="AR4555" i="1"/>
  <c r="AS4555" i="1" s="1"/>
  <c r="AR4557" i="1"/>
  <c r="AS4557" i="1" s="1"/>
  <c r="AV4561" i="1"/>
  <c r="AW4561" i="1" s="1"/>
  <c r="AV4563" i="1"/>
  <c r="AW4563" i="1" s="1"/>
  <c r="AV4566" i="1"/>
  <c r="AW4566" i="1" s="1"/>
  <c r="AV4568" i="1"/>
  <c r="AW4568" i="1" s="1"/>
  <c r="AR4569" i="1"/>
  <c r="AS4569" i="1" s="1"/>
  <c r="AR4571" i="1"/>
  <c r="AS4571" i="1" s="1"/>
  <c r="AR4574" i="1"/>
  <c r="AS4574" i="1" s="1"/>
  <c r="AV4581" i="1"/>
  <c r="AW4581" i="1" s="1"/>
  <c r="AR4587" i="1"/>
  <c r="AS4587" i="1" s="1"/>
  <c r="AR4594" i="1"/>
  <c r="AS4594" i="1" s="1"/>
  <c r="X4601" i="1"/>
  <c r="AM4601" i="1"/>
  <c r="AR4612" i="1"/>
  <c r="AS4612" i="1" s="1"/>
  <c r="AV4622" i="1"/>
  <c r="AW4622" i="1" s="1"/>
  <c r="AR4623" i="1"/>
  <c r="AS4623" i="1" s="1"/>
  <c r="AV4634" i="1"/>
  <c r="AW4634" i="1" s="1"/>
  <c r="AR4700" i="1"/>
  <c r="AS4700" i="1" s="1"/>
  <c r="AR4712" i="1"/>
  <c r="AS4712" i="1" s="1"/>
  <c r="M4739" i="1"/>
  <c r="AA4739" i="1"/>
  <c r="AV4849" i="1"/>
  <c r="AW4849" i="1" s="1"/>
  <c r="AN4899" i="1"/>
  <c r="AV4893" i="1"/>
  <c r="AW4893" i="1" s="1"/>
  <c r="AV4895" i="1"/>
  <c r="AW4895" i="1" s="1"/>
  <c r="X4933" i="1"/>
  <c r="AM4933" i="1"/>
  <c r="AR4956" i="1"/>
  <c r="AS4956" i="1" s="1"/>
  <c r="O4995" i="1"/>
  <c r="AC4995" i="1"/>
  <c r="AB5032" i="1"/>
  <c r="AR5046" i="1"/>
  <c r="AS5046" i="1" s="1"/>
  <c r="AV5048" i="1"/>
  <c r="AW5048" i="1" s="1"/>
  <c r="AR5066" i="1"/>
  <c r="AS5066" i="1" s="1"/>
  <c r="AV5071" i="1"/>
  <c r="AW5071" i="1" s="1"/>
  <c r="AR5147" i="1"/>
  <c r="AS5147" i="1" s="1"/>
  <c r="AU5558" i="1"/>
  <c r="AO5582" i="1"/>
  <c r="AR4692" i="1"/>
  <c r="AS4692" i="1" s="1"/>
  <c r="AV4699" i="1"/>
  <c r="AW4699" i="1" s="1"/>
  <c r="AR4718" i="1"/>
  <c r="AS4718" i="1" s="1"/>
  <c r="AR4721" i="1"/>
  <c r="AS4721" i="1" s="1"/>
  <c r="AR4723" i="1"/>
  <c r="AS4723" i="1" s="1"/>
  <c r="AV4726" i="1"/>
  <c r="AW4726" i="1" s="1"/>
  <c r="AR4727" i="1"/>
  <c r="AS4727" i="1" s="1"/>
  <c r="AR4731" i="1"/>
  <c r="AS4731" i="1" s="1"/>
  <c r="AM4758" i="1"/>
  <c r="AR4771" i="1"/>
  <c r="AS4771" i="1" s="1"/>
  <c r="AR4896" i="1"/>
  <c r="AS4896" i="1" s="1"/>
  <c r="AR4897" i="1"/>
  <c r="AS4897" i="1" s="1"/>
  <c r="AE4995" i="1"/>
  <c r="AV5059" i="1"/>
  <c r="AW5059" i="1" s="1"/>
  <c r="AM4663" i="1"/>
  <c r="AR4715" i="1"/>
  <c r="AS4715" i="1" s="1"/>
  <c r="AR4732" i="1"/>
  <c r="AS4732" i="1" s="1"/>
  <c r="P4739" i="1"/>
  <c r="AD4739" i="1"/>
  <c r="AO4787" i="1"/>
  <c r="AN4789" i="1"/>
  <c r="AN4795" i="1" s="1"/>
  <c r="V4795" i="1"/>
  <c r="V4879" i="1" s="1"/>
  <c r="AV4898" i="1"/>
  <c r="AW4898" i="1" s="1"/>
  <c r="AV4904" i="1"/>
  <c r="AV4956" i="1"/>
  <c r="AW4956" i="1" s="1"/>
  <c r="AV4957" i="1"/>
  <c r="AW4957" i="1" s="1"/>
  <c r="S4995" i="1"/>
  <c r="AH4995" i="1"/>
  <c r="AR5087" i="1"/>
  <c r="AS5087" i="1" s="1"/>
  <c r="AR4954" i="1"/>
  <c r="AS4954" i="1" s="1"/>
  <c r="AV5087" i="1"/>
  <c r="AW5087" i="1" s="1"/>
  <c r="AV5134" i="1"/>
  <c r="AW5134" i="1" s="1"/>
  <c r="AR5343" i="1"/>
  <c r="AP5351" i="1"/>
  <c r="AR5385" i="1"/>
  <c r="AQ5386" i="1"/>
  <c r="AQ5387" i="1" s="1"/>
  <c r="X4880" i="1"/>
  <c r="AM4880" i="1"/>
  <c r="AV4617" i="1"/>
  <c r="AW4617" i="1" s="1"/>
  <c r="AV4618" i="1"/>
  <c r="AW4618" i="1" s="1"/>
  <c r="AR4647" i="1"/>
  <c r="AS4647" i="1" s="1"/>
  <c r="AR4651" i="1"/>
  <c r="AS4651" i="1" s="1"/>
  <c r="AR4675" i="1"/>
  <c r="AS4675" i="1" s="1"/>
  <c r="AR4681" i="1"/>
  <c r="AS4681" i="1" s="1"/>
  <c r="AV4684" i="1"/>
  <c r="AW4684" i="1" s="1"/>
  <c r="AR4688" i="1"/>
  <c r="AS4688" i="1" s="1"/>
  <c r="AV4691" i="1"/>
  <c r="AW4691" i="1" s="1"/>
  <c r="AR4703" i="1"/>
  <c r="AS4703" i="1" s="1"/>
  <c r="AV4721" i="1"/>
  <c r="AW4721" i="1" s="1"/>
  <c r="AB4758" i="1"/>
  <c r="AP4772" i="1"/>
  <c r="AP4773" i="1" s="1"/>
  <c r="AO4794" i="1"/>
  <c r="AO4807" i="1"/>
  <c r="AO4840" i="1" s="1"/>
  <c r="Z4906" i="1"/>
  <c r="AN4905" i="1"/>
  <c r="AV4977" i="1"/>
  <c r="AW4977" i="1" s="1"/>
  <c r="AR5010" i="1"/>
  <c r="AS5010" i="1" s="1"/>
  <c r="P5032" i="1"/>
  <c r="AD5032" i="1"/>
  <c r="AV4730" i="1"/>
  <c r="AW4730" i="1" s="1"/>
  <c r="AV4737" i="1"/>
  <c r="AW4737" i="1" s="1"/>
  <c r="S4739" i="1"/>
  <c r="AH4739" i="1"/>
  <c r="AC4758" i="1"/>
  <c r="AP4787" i="1"/>
  <c r="AP4789" i="1" s="1"/>
  <c r="AP4795" i="1" s="1"/>
  <c r="AP4879" i="1" s="1"/>
  <c r="AP4807" i="1"/>
  <c r="AP4840" i="1" s="1"/>
  <c r="AU4806" i="1"/>
  <c r="AU4836" i="1" s="1"/>
  <c r="AR4953" i="1"/>
  <c r="AS4953" i="1" s="1"/>
  <c r="AD4663" i="1"/>
  <c r="O4739" i="1"/>
  <c r="AC4739" i="1"/>
  <c r="AN4752" i="1"/>
  <c r="AD4758" i="1"/>
  <c r="AU4769" i="1"/>
  <c r="AP4836" i="1"/>
  <c r="AV4921" i="1"/>
  <c r="AW4921" i="1" s="1"/>
  <c r="AF4933" i="1"/>
  <c r="AR4951" i="1"/>
  <c r="AS4951" i="1" s="1"/>
  <c r="AV4952" i="1"/>
  <c r="AW4952" i="1" s="1"/>
  <c r="AV5030" i="1"/>
  <c r="AW5030" i="1" s="1"/>
  <c r="AN5190" i="1"/>
  <c r="AJ4739" i="1"/>
  <c r="AO4839" i="1"/>
  <c r="AR4922" i="1"/>
  <c r="AS4922" i="1" s="1"/>
  <c r="AV4926" i="1"/>
  <c r="AW4926" i="1" s="1"/>
  <c r="AV5017" i="1"/>
  <c r="AW5017" i="1" s="1"/>
  <c r="AV5021" i="1"/>
  <c r="AW5021" i="1" s="1"/>
  <c r="AV5022" i="1"/>
  <c r="AW5022" i="1" s="1"/>
  <c r="S5032" i="1"/>
  <c r="AH5032" i="1"/>
  <c r="AR5052" i="1"/>
  <c r="AS5052" i="1" s="1"/>
  <c r="AR5067" i="1"/>
  <c r="AS5067" i="1" s="1"/>
  <c r="AR5071" i="1"/>
  <c r="AS5071" i="1" s="1"/>
  <c r="Q4878" i="1"/>
  <c r="AE4878" i="1"/>
  <c r="P4879" i="1"/>
  <c r="AJ4879" i="1"/>
  <c r="AT4514" i="1"/>
  <c r="AN4575" i="1"/>
  <c r="AR4551" i="1"/>
  <c r="AS4551" i="1" s="1"/>
  <c r="AV4554" i="1"/>
  <c r="AW4554" i="1" s="1"/>
  <c r="AR4562" i="1"/>
  <c r="AS4562" i="1" s="1"/>
  <c r="AV4597" i="1"/>
  <c r="AW4597" i="1" s="1"/>
  <c r="U4601" i="1"/>
  <c r="AV4633" i="1"/>
  <c r="AW4633" i="1" s="1"/>
  <c r="AV4635" i="1"/>
  <c r="AW4635" i="1" s="1"/>
  <c r="AV4638" i="1"/>
  <c r="AW4638" i="1" s="1"/>
  <c r="AV4657" i="1"/>
  <c r="AW4657" i="1" s="1"/>
  <c r="AR4660" i="1"/>
  <c r="AS4660" i="1" s="1"/>
  <c r="Q4663" i="1"/>
  <c r="W4739" i="1"/>
  <c r="AK4739" i="1"/>
  <c r="AK4875" i="1" s="1"/>
  <c r="AK4881" i="1" s="1"/>
  <c r="AR4750" i="1"/>
  <c r="AS4750" i="1" s="1"/>
  <c r="AQ4805" i="1"/>
  <c r="AU4865" i="1"/>
  <c r="AV4950" i="1"/>
  <c r="AW4950" i="1" s="1"/>
  <c r="M4995" i="1"/>
  <c r="AA4995" i="1"/>
  <c r="L4995" i="1"/>
  <c r="AR5053" i="1"/>
  <c r="AS5053" i="1" s="1"/>
  <c r="AV5063" i="1"/>
  <c r="AW5063" i="1" s="1"/>
  <c r="AR5105" i="1"/>
  <c r="AS5105" i="1" s="1"/>
  <c r="AR5157" i="1"/>
  <c r="AS5157" i="1" s="1"/>
  <c r="AU4791" i="1"/>
  <c r="AV4788" i="1"/>
  <c r="AV4794" i="1" s="1"/>
  <c r="AT4850" i="1"/>
  <c r="AT4852" i="1" s="1"/>
  <c r="AT4859" i="1" s="1"/>
  <c r="AJ4933" i="1"/>
  <c r="AT4752" i="1"/>
  <c r="AT4758" i="1" s="1"/>
  <c r="AQ4850" i="1"/>
  <c r="AN4852" i="1"/>
  <c r="AN4859" i="1" s="1"/>
  <c r="AJ4906" i="1"/>
  <c r="AT4927" i="1"/>
  <c r="AT4933" i="1" s="1"/>
  <c r="AI4933" i="1"/>
  <c r="AV4946" i="1"/>
  <c r="AW4946" i="1" s="1"/>
  <c r="AV4955" i="1"/>
  <c r="AW4955" i="1" s="1"/>
  <c r="X4995" i="1"/>
  <c r="AM4995" i="1"/>
  <c r="AR4980" i="1"/>
  <c r="AS4980" i="1" s="1"/>
  <c r="AR4991" i="1"/>
  <c r="AS4991" i="1" s="1"/>
  <c r="AR5009" i="1"/>
  <c r="AS5009" i="1" s="1"/>
  <c r="AV5012" i="1"/>
  <c r="AW5012" i="1" s="1"/>
  <c r="AV5019" i="1"/>
  <c r="AW5019" i="1" s="1"/>
  <c r="AR5020" i="1"/>
  <c r="AS5020" i="1" s="1"/>
  <c r="AR5029" i="1"/>
  <c r="AS5029" i="1" s="1"/>
  <c r="U5032" i="1"/>
  <c r="AV5051" i="1"/>
  <c r="AW5051" i="1" s="1"/>
  <c r="AV5081" i="1"/>
  <c r="AW5081" i="1" s="1"/>
  <c r="AR5091" i="1"/>
  <c r="AS5091" i="1" s="1"/>
  <c r="AR5093" i="1"/>
  <c r="AS5093" i="1" s="1"/>
  <c r="AR5094" i="1"/>
  <c r="AS5094" i="1" s="1"/>
  <c r="P5166" i="1"/>
  <c r="AR5196" i="1"/>
  <c r="AS5196" i="1" s="1"/>
  <c r="AV5198" i="1"/>
  <c r="AW5198" i="1" s="1"/>
  <c r="AR5204" i="1"/>
  <c r="AS5204" i="1" s="1"/>
  <c r="AH5206" i="1"/>
  <c r="AV5229" i="1"/>
  <c r="AW5229" i="1" s="1"/>
  <c r="AR5232" i="1"/>
  <c r="AS5232" i="1" s="1"/>
  <c r="AV5084" i="1"/>
  <c r="AW5084" i="1" s="1"/>
  <c r="AV5094" i="1"/>
  <c r="AW5094" i="1" s="1"/>
  <c r="V5115" i="1"/>
  <c r="AC5115" i="1"/>
  <c r="AR5140" i="1"/>
  <c r="AS5140" i="1" s="1"/>
  <c r="AV5151" i="1"/>
  <c r="AW5151" i="1" s="1"/>
  <c r="Q5166" i="1"/>
  <c r="AE5166" i="1"/>
  <c r="AE5621" i="1" s="1"/>
  <c r="AE5627" i="1" s="1"/>
  <c r="AP5413" i="1"/>
  <c r="AA5625" i="1"/>
  <c r="AV5083" i="1"/>
  <c r="AW5083" i="1" s="1"/>
  <c r="AR5129" i="1"/>
  <c r="AS5129" i="1" s="1"/>
  <c r="AR5137" i="1"/>
  <c r="AS5137" i="1" s="1"/>
  <c r="AV5139" i="1"/>
  <c r="AW5139" i="1" s="1"/>
  <c r="AV5140" i="1"/>
  <c r="AW5140" i="1" s="1"/>
  <c r="O5166" i="1"/>
  <c r="AC5166" i="1"/>
  <c r="AV5195" i="1"/>
  <c r="AW5195" i="1" s="1"/>
  <c r="V5459" i="1"/>
  <c r="V5465" i="1" s="1"/>
  <c r="AN5457" i="1"/>
  <c r="AQ5557" i="1"/>
  <c r="AQ5559" i="1" s="1"/>
  <c r="AQ5586" i="1" s="1"/>
  <c r="AR5555" i="1"/>
  <c r="AV5136" i="1"/>
  <c r="AW5136" i="1" s="1"/>
  <c r="W5206" i="1"/>
  <c r="AK5206" i="1"/>
  <c r="R5115" i="1"/>
  <c r="AF5115" i="1"/>
  <c r="AU5158" i="1"/>
  <c r="AR5135" i="1"/>
  <c r="AS5135" i="1" s="1"/>
  <c r="AV5163" i="1"/>
  <c r="AW5163" i="1" s="1"/>
  <c r="AR5195" i="1"/>
  <c r="AS5195" i="1" s="1"/>
  <c r="AV5197" i="1"/>
  <c r="AW5197" i="1" s="1"/>
  <c r="AV5242" i="1"/>
  <c r="AW5242" i="1" s="1"/>
  <c r="AV5262" i="1"/>
  <c r="AW5262" i="1" s="1"/>
  <c r="AR5347" i="1"/>
  <c r="AS5347" i="1" s="1"/>
  <c r="AI5477" i="1"/>
  <c r="AI5496" i="1" s="1"/>
  <c r="AO5475" i="1"/>
  <c r="AB4906" i="1"/>
  <c r="AR4949" i="1"/>
  <c r="AS4949" i="1" s="1"/>
  <c r="AV4973" i="1"/>
  <c r="AW4973" i="1" s="1"/>
  <c r="AV4976" i="1"/>
  <c r="AW4976" i="1" s="1"/>
  <c r="AR4987" i="1"/>
  <c r="AS4987" i="1" s="1"/>
  <c r="AR5074" i="1"/>
  <c r="AS5074" i="1" s="1"/>
  <c r="AR5134" i="1"/>
  <c r="AS5134" i="1" s="1"/>
  <c r="AV5135" i="1"/>
  <c r="AW5135" i="1" s="1"/>
  <c r="AR5136" i="1"/>
  <c r="AS5136" i="1" s="1"/>
  <c r="AV5138" i="1"/>
  <c r="AW5138" i="1" s="1"/>
  <c r="AV5223" i="1"/>
  <c r="AW5223" i="1" s="1"/>
  <c r="AR5246" i="1"/>
  <c r="AS5246" i="1" s="1"/>
  <c r="AV5251" i="1"/>
  <c r="AW5251" i="1" s="1"/>
  <c r="AP5477" i="1"/>
  <c r="AP5496" i="1" s="1"/>
  <c r="AP5506" i="1"/>
  <c r="AP5508" i="1" s="1"/>
  <c r="AP5525" i="1" s="1"/>
  <c r="AN5096" i="1"/>
  <c r="AV5184" i="1"/>
  <c r="AW5184" i="1" s="1"/>
  <c r="N5206" i="1"/>
  <c r="AB5206" i="1"/>
  <c r="AV5240" i="1"/>
  <c r="AW5240" i="1" s="1"/>
  <c r="AN5302" i="1"/>
  <c r="AQ5289" i="1"/>
  <c r="AQ5302" i="1" s="1"/>
  <c r="AO5443" i="1"/>
  <c r="AO5446" i="1"/>
  <c r="AV5259" i="1"/>
  <c r="AW5259" i="1" s="1"/>
  <c r="AN5427" i="1"/>
  <c r="U5429" i="1"/>
  <c r="AR5505" i="1"/>
  <c r="AS5505" i="1" s="1"/>
  <c r="AO4752" i="1"/>
  <c r="AT4772" i="1"/>
  <c r="AT4773" i="1" s="1"/>
  <c r="AT4787" i="1"/>
  <c r="AT4789" i="1" s="1"/>
  <c r="AT4795" i="1" s="1"/>
  <c r="AH4906" i="1"/>
  <c r="AR4920" i="1"/>
  <c r="AS4920" i="1" s="1"/>
  <c r="AV4923" i="1"/>
  <c r="AW4923" i="1" s="1"/>
  <c r="Q4933" i="1"/>
  <c r="AE4933" i="1"/>
  <c r="AP4967" i="1"/>
  <c r="AR4982" i="1"/>
  <c r="AS4982" i="1" s="1"/>
  <c r="AV4987" i="1"/>
  <c r="AW4987" i="1" s="1"/>
  <c r="AC5032" i="1"/>
  <c r="AR5058" i="1"/>
  <c r="AS5058" i="1" s="1"/>
  <c r="AR5059" i="1"/>
  <c r="AS5059" i="1" s="1"/>
  <c r="AR5077" i="1"/>
  <c r="AS5077" i="1" s="1"/>
  <c r="AR5082" i="1"/>
  <c r="AS5082" i="1" s="1"/>
  <c r="AR5132" i="1"/>
  <c r="AS5132" i="1" s="1"/>
  <c r="AR5154" i="1"/>
  <c r="AS5154" i="1" s="1"/>
  <c r="AR5186" i="1"/>
  <c r="AS5186" i="1" s="1"/>
  <c r="P5206" i="1"/>
  <c r="AV5238" i="1"/>
  <c r="AW5238" i="1" s="1"/>
  <c r="L5349" i="1"/>
  <c r="AN5401" i="1"/>
  <c r="V5403" i="1"/>
  <c r="V5417" i="1" s="1"/>
  <c r="X5349" i="1"/>
  <c r="AM5349" i="1"/>
  <c r="AT5413" i="1"/>
  <c r="X5624" i="1"/>
  <c r="AM5624" i="1"/>
  <c r="AQ5476" i="1"/>
  <c r="L5600" i="1"/>
  <c r="Z5600" i="1"/>
  <c r="W5300" i="1"/>
  <c r="AK5300" i="1"/>
  <c r="AR5316" i="1"/>
  <c r="AS5316" i="1" s="1"/>
  <c r="W5349" i="1"/>
  <c r="AK5349" i="1"/>
  <c r="O5374" i="1"/>
  <c r="AC5374" i="1"/>
  <c r="AP5401" i="1"/>
  <c r="AP5403" i="1" s="1"/>
  <c r="AP5417" i="1" s="1"/>
  <c r="M5624" i="1"/>
  <c r="AA5624" i="1"/>
  <c r="AP5427" i="1"/>
  <c r="AP5429" i="1" s="1"/>
  <c r="AP5447" i="1" s="1"/>
  <c r="AO5427" i="1"/>
  <c r="AO5543" i="1"/>
  <c r="N5600" i="1"/>
  <c r="AB5600" i="1"/>
  <c r="AV5317" i="1"/>
  <c r="AW5317" i="1" s="1"/>
  <c r="AR5325" i="1"/>
  <c r="AS5325" i="1" s="1"/>
  <c r="P5374" i="1"/>
  <c r="AD5374" i="1"/>
  <c r="AP5459" i="1"/>
  <c r="AP5465" i="1" s="1"/>
  <c r="AR5149" i="1"/>
  <c r="AS5149" i="1" s="1"/>
  <c r="AR5150" i="1"/>
  <c r="AS5150" i="1" s="1"/>
  <c r="AR5151" i="1"/>
  <c r="AS5151" i="1" s="1"/>
  <c r="S5166" i="1"/>
  <c r="AH5166" i="1"/>
  <c r="AP5165" i="1"/>
  <c r="AF5166" i="1"/>
  <c r="AT5205" i="1"/>
  <c r="AR5266" i="1"/>
  <c r="AS5266" i="1" s="1"/>
  <c r="AV5311" i="1"/>
  <c r="AW5311" i="1" s="1"/>
  <c r="AV5321" i="1"/>
  <c r="AW5321" i="1" s="1"/>
  <c r="AR5337" i="1"/>
  <c r="AS5337" i="1" s="1"/>
  <c r="Z5349" i="1"/>
  <c r="AR5366" i="1"/>
  <c r="AS5366" i="1" s="1"/>
  <c r="AN5373" i="1"/>
  <c r="M5625" i="1"/>
  <c r="AD5625" i="1"/>
  <c r="AT5457" i="1"/>
  <c r="AT5459" i="1" s="1"/>
  <c r="AT5465" i="1" s="1"/>
  <c r="AR5474" i="1"/>
  <c r="AS5474" i="1" s="1"/>
  <c r="AT5546" i="1"/>
  <c r="W5623" i="1"/>
  <c r="AK5623" i="1"/>
  <c r="AT5329" i="1"/>
  <c r="AR5326" i="1"/>
  <c r="AS5326" i="1" s="1"/>
  <c r="AR5426" i="1"/>
  <c r="AS5426" i="1" s="1"/>
  <c r="AU5457" i="1"/>
  <c r="AH5459" i="1"/>
  <c r="AH5465" i="1" s="1"/>
  <c r="AN5585" i="1"/>
  <c r="AR5108" i="1"/>
  <c r="AS5108" i="1" s="1"/>
  <c r="AV5111" i="1"/>
  <c r="AW5111" i="1" s="1"/>
  <c r="AR5128" i="1"/>
  <c r="AS5128" i="1" s="1"/>
  <c r="AT5165" i="1"/>
  <c r="AV5164" i="1"/>
  <c r="AW5164" i="1" s="1"/>
  <c r="U5166" i="1"/>
  <c r="AI5166" i="1"/>
  <c r="AV5267" i="1"/>
  <c r="AW5267" i="1" s="1"/>
  <c r="AV5273" i="1"/>
  <c r="AW5273" i="1" s="1"/>
  <c r="AV5319" i="1"/>
  <c r="AW5319" i="1" s="1"/>
  <c r="Q5349" i="1"/>
  <c r="AN5351" i="1"/>
  <c r="AV5364" i="1"/>
  <c r="AW5364" i="1" s="1"/>
  <c r="Q5624" i="1"/>
  <c r="AE5624" i="1"/>
  <c r="AF5625" i="1"/>
  <c r="AQ5507" i="1"/>
  <c r="AQ5524" i="1" s="1"/>
  <c r="AT5557" i="1"/>
  <c r="AT5559" i="1" s="1"/>
  <c r="AT5586" i="1" s="1"/>
  <c r="AO5557" i="1"/>
  <c r="AV5156" i="1"/>
  <c r="AW5156" i="1" s="1"/>
  <c r="AR5243" i="1"/>
  <c r="AS5243" i="1" s="1"/>
  <c r="AP5299" i="1"/>
  <c r="AV5282" i="1"/>
  <c r="AW5282" i="1" s="1"/>
  <c r="AR5287" i="1"/>
  <c r="AS5287" i="1" s="1"/>
  <c r="AV5292" i="1"/>
  <c r="AW5292" i="1" s="1"/>
  <c r="L5623" i="1"/>
  <c r="Z5623" i="1"/>
  <c r="AV5335" i="1"/>
  <c r="AW5335" i="1" s="1"/>
  <c r="AP5367" i="1"/>
  <c r="AT5373" i="1"/>
  <c r="AT5374" i="1" s="1"/>
  <c r="U5374" i="1"/>
  <c r="AI5374" i="1"/>
  <c r="R5624" i="1"/>
  <c r="AF5624" i="1"/>
  <c r="AV5077" i="1"/>
  <c r="AW5077" i="1" s="1"/>
  <c r="AR5079" i="1"/>
  <c r="AS5079" i="1" s="1"/>
  <c r="L5115" i="1"/>
  <c r="Z5115" i="1"/>
  <c r="AV5110" i="1"/>
  <c r="AW5110" i="1" s="1"/>
  <c r="AV5112" i="1"/>
  <c r="AW5112" i="1" s="1"/>
  <c r="M5206" i="1"/>
  <c r="AA5206" i="1"/>
  <c r="AV5222" i="1"/>
  <c r="AW5222" i="1" s="1"/>
  <c r="AR5227" i="1"/>
  <c r="AS5227" i="1" s="1"/>
  <c r="AR5234" i="1"/>
  <c r="AS5234" i="1" s="1"/>
  <c r="AR5250" i="1"/>
  <c r="AS5250" i="1" s="1"/>
  <c r="AR5262" i="1"/>
  <c r="AS5262" i="1" s="1"/>
  <c r="AR5263" i="1"/>
  <c r="AS5263" i="1" s="1"/>
  <c r="AR5283" i="1"/>
  <c r="AS5283" i="1" s="1"/>
  <c r="AV5285" i="1"/>
  <c r="AW5285" i="1" s="1"/>
  <c r="AV5287" i="1"/>
  <c r="AW5287" i="1" s="1"/>
  <c r="AV5289" i="1"/>
  <c r="AH5349" i="1"/>
  <c r="AP5348" i="1"/>
  <c r="P5349" i="1"/>
  <c r="AD5349" i="1"/>
  <c r="AV5365" i="1"/>
  <c r="AW5365" i="1" s="1"/>
  <c r="AU5371" i="1"/>
  <c r="AU5373" i="1" s="1"/>
  <c r="AV5372" i="1"/>
  <c r="AW5372" i="1" s="1"/>
  <c r="V5374" i="1"/>
  <c r="AJ5374" i="1"/>
  <c r="S5624" i="1"/>
  <c r="AH5624" i="1"/>
  <c r="AJ5625" i="1"/>
  <c r="AM5508" i="1"/>
  <c r="AM5525" i="1" s="1"/>
  <c r="AQ5535" i="1"/>
  <c r="AQ5593" i="1"/>
  <c r="U5600" i="1"/>
  <c r="AI5600" i="1"/>
  <c r="R5625" i="1"/>
  <c r="AR5181" i="1"/>
  <c r="AS5181" i="1" s="1"/>
  <c r="AR5189" i="1"/>
  <c r="AS5189" i="1" s="1"/>
  <c r="AR5222" i="1"/>
  <c r="AS5222" i="1" s="1"/>
  <c r="AV5230" i="1"/>
  <c r="AW5230" i="1" s="1"/>
  <c r="AR5233" i="1"/>
  <c r="AS5233" i="1" s="1"/>
  <c r="AR5238" i="1"/>
  <c r="AS5238" i="1" s="1"/>
  <c r="AR5241" i="1"/>
  <c r="AS5241" i="1" s="1"/>
  <c r="AR5245" i="1"/>
  <c r="AS5245" i="1" s="1"/>
  <c r="AV5246" i="1"/>
  <c r="AW5246" i="1" s="1"/>
  <c r="AR5249" i="1"/>
  <c r="AS5249" i="1" s="1"/>
  <c r="AR5253" i="1"/>
  <c r="AS5253" i="1" s="1"/>
  <c r="AV5278" i="1"/>
  <c r="AW5278" i="1" s="1"/>
  <c r="AV5280" i="1"/>
  <c r="AW5280" i="1" s="1"/>
  <c r="AR5284" i="1"/>
  <c r="AS5284" i="1" s="1"/>
  <c r="AV5291" i="1"/>
  <c r="AW5291" i="1" s="1"/>
  <c r="AV5294" i="1"/>
  <c r="AW5294" i="1" s="1"/>
  <c r="AV5298" i="1"/>
  <c r="AW5298" i="1" s="1"/>
  <c r="X5374" i="1"/>
  <c r="AM5374" i="1"/>
  <c r="S5625" i="1"/>
  <c r="AO5461" i="1"/>
  <c r="AN5475" i="1"/>
  <c r="AT5508" i="1"/>
  <c r="AT5525" i="1" s="1"/>
  <c r="AO5521" i="1"/>
  <c r="W5600" i="1"/>
  <c r="AK5600" i="1"/>
  <c r="AV5598" i="1"/>
  <c r="AW5598" i="1" s="1"/>
  <c r="AW5599" i="1" s="1"/>
  <c r="AV66" i="1"/>
  <c r="AU67" i="1"/>
  <c r="AU68" i="1" s="1"/>
  <c r="AV102" i="1"/>
  <c r="AW102" i="1" s="1"/>
  <c r="AU115" i="1"/>
  <c r="AV147" i="1"/>
  <c r="AW132" i="1"/>
  <c r="AW147" i="1" s="1"/>
  <c r="AW59" i="1"/>
  <c r="AW173" i="1"/>
  <c r="AN147" i="1"/>
  <c r="AQ132" i="1"/>
  <c r="AQ139" i="1" s="1"/>
  <c r="AN139" i="1"/>
  <c r="V146" i="1"/>
  <c r="AJ146" i="1"/>
  <c r="AR201" i="1"/>
  <c r="AQ205" i="1"/>
  <c r="AQ211" i="1" s="1"/>
  <c r="AP67" i="1"/>
  <c r="AP68" i="1" s="1"/>
  <c r="AR170" i="1"/>
  <c r="AQ182" i="1"/>
  <c r="AS80" i="1"/>
  <c r="AS81" i="1" s="1"/>
  <c r="AS82" i="1" s="1"/>
  <c r="AV107" i="1"/>
  <c r="AU176" i="1"/>
  <c r="AU177" i="1" s="1"/>
  <c r="AR225" i="1"/>
  <c r="AS225" i="1" s="1"/>
  <c r="AR271" i="1"/>
  <c r="AQ283" i="1"/>
  <c r="AR272" i="1"/>
  <c r="AS272" i="1" s="1"/>
  <c r="AR290" i="1"/>
  <c r="AS290" i="1" s="1"/>
  <c r="AR302" i="1"/>
  <c r="AS302" i="1" s="1"/>
  <c r="AV347" i="1"/>
  <c r="AU348" i="1"/>
  <c r="AU349" i="1" s="1"/>
  <c r="AR656" i="1"/>
  <c r="AQ658" i="1"/>
  <c r="AQ659" i="1" s="1"/>
  <c r="AQ688" i="1"/>
  <c r="AR678" i="1"/>
  <c r="AS678" i="1" s="1"/>
  <c r="AN123" i="1"/>
  <c r="AQ92" i="1"/>
  <c r="AP159" i="1"/>
  <c r="AP160" i="1" s="1"/>
  <c r="AP161" i="1"/>
  <c r="AP1451" i="1" s="1"/>
  <c r="AR173" i="1"/>
  <c r="AQ176" i="1"/>
  <c r="AQ177" i="1" s="1"/>
  <c r="AN67" i="1"/>
  <c r="AN68" i="1" s="1"/>
  <c r="AT81" i="1"/>
  <c r="AT82" i="1" s="1"/>
  <c r="AW80" i="1"/>
  <c r="AW81" i="1" s="1"/>
  <c r="AW82" i="1" s="1"/>
  <c r="AV81" i="1"/>
  <c r="AV82" i="1" s="1"/>
  <c r="AT145" i="1"/>
  <c r="AV170" i="1"/>
  <c r="AV176" i="1" s="1"/>
  <c r="AV177" i="1" s="1"/>
  <c r="V1451" i="1"/>
  <c r="AR136" i="1"/>
  <c r="AV65" i="1"/>
  <c r="AW65" i="1" s="1"/>
  <c r="AP121" i="1"/>
  <c r="Q122" i="1"/>
  <c r="AE122" i="1"/>
  <c r="X1451" i="1"/>
  <c r="AM1451" i="1"/>
  <c r="AT139" i="1"/>
  <c r="AT147" i="1"/>
  <c r="AO145" i="1"/>
  <c r="AU159" i="1"/>
  <c r="AU160" i="1" s="1"/>
  <c r="AP211" i="1"/>
  <c r="AP277" i="1"/>
  <c r="AQ617" i="1"/>
  <c r="AQ753" i="1"/>
  <c r="AR145" i="1"/>
  <c r="AS144" i="1"/>
  <c r="AS145" i="1" s="1"/>
  <c r="AT176" i="1"/>
  <c r="AT177" i="1" s="1"/>
  <c r="AT182" i="1"/>
  <c r="AV20" i="1"/>
  <c r="AU21" i="1"/>
  <c r="AU22" i="1" s="1"/>
  <c r="AQ36" i="1"/>
  <c r="AQ37" i="1" s="1"/>
  <c r="AR35" i="1"/>
  <c r="AO61" i="1"/>
  <c r="AO68" i="1" s="1"/>
  <c r="AS66" i="1"/>
  <c r="AS67" i="1" s="1"/>
  <c r="AR67" i="1"/>
  <c r="AU94" i="1"/>
  <c r="AV94" i="1" s="1"/>
  <c r="AW94" i="1" s="1"/>
  <c r="AR120" i="1"/>
  <c r="AQ121" i="1"/>
  <c r="AJ1451" i="1"/>
  <c r="AT67" i="1"/>
  <c r="AT68" i="1" s="1"/>
  <c r="S68" i="1"/>
  <c r="AH68" i="1"/>
  <c r="AQ81" i="1"/>
  <c r="AQ82" i="1" s="1"/>
  <c r="AU81" i="1"/>
  <c r="AU82" i="1" s="1"/>
  <c r="AN115" i="1"/>
  <c r="AQ107" i="1"/>
  <c r="AO115" i="1"/>
  <c r="AO122" i="1" s="1"/>
  <c r="AQ145" i="1"/>
  <c r="AR222" i="1"/>
  <c r="AQ226" i="1"/>
  <c r="AV230" i="1"/>
  <c r="AU232" i="1"/>
  <c r="AU233" i="1" s="1"/>
  <c r="AU295" i="1"/>
  <c r="AV295" i="1" s="1"/>
  <c r="AW295" i="1" s="1"/>
  <c r="AO308" i="1"/>
  <c r="AQ341" i="1"/>
  <c r="AS347" i="1"/>
  <c r="AS348" i="1" s="1"/>
  <c r="AS349" i="1" s="1"/>
  <c r="AR348" i="1"/>
  <c r="AR349" i="1" s="1"/>
  <c r="AT641" i="1"/>
  <c r="AT278" i="1"/>
  <c r="AV161" i="1"/>
  <c r="AW156" i="1"/>
  <c r="AV159" i="1"/>
  <c r="AV160" i="1" s="1"/>
  <c r="AQ59" i="1"/>
  <c r="AN61" i="1"/>
  <c r="AN81" i="1"/>
  <c r="AN82" i="1" s="1"/>
  <c r="AT122" i="1"/>
  <c r="M1451" i="1"/>
  <c r="AA1451" i="1"/>
  <c r="AV139" i="1"/>
  <c r="AV205" i="1"/>
  <c r="AW201" i="1"/>
  <c r="AW205" i="1" s="1"/>
  <c r="AV231" i="1"/>
  <c r="AW231" i="1" s="1"/>
  <c r="AR262" i="1"/>
  <c r="AQ267" i="1"/>
  <c r="AQ278" i="1" s="1"/>
  <c r="AV276" i="1"/>
  <c r="AW276" i="1" s="1"/>
  <c r="AV294" i="1"/>
  <c r="AW294" i="1" s="1"/>
  <c r="AO316" i="1"/>
  <c r="AQ384" i="1"/>
  <c r="AU617" i="1"/>
  <c r="AV52" i="1"/>
  <c r="AW52" i="1" s="1"/>
  <c r="AP145" i="1"/>
  <c r="AP115" i="1"/>
  <c r="AW136" i="1"/>
  <c r="AW139" i="1" s="1"/>
  <c r="AN159" i="1"/>
  <c r="AN160" i="1" s="1"/>
  <c r="AQ156" i="1"/>
  <c r="AN161" i="1"/>
  <c r="AR188" i="1"/>
  <c r="AQ189" i="1"/>
  <c r="AQ190" i="1" s="1"/>
  <c r="AQ232" i="1"/>
  <c r="AP233" i="1"/>
  <c r="AP267" i="1"/>
  <c r="AO267" i="1"/>
  <c r="AO278" i="1" s="1"/>
  <c r="AU283" i="1"/>
  <c r="AV271" i="1"/>
  <c r="AV289" i="1"/>
  <c r="AS312" i="1"/>
  <c r="AS315" i="1" s="1"/>
  <c r="AR315" i="1"/>
  <c r="AP316" i="1"/>
  <c r="AT308" i="1"/>
  <c r="AT316" i="1" s="1"/>
  <c r="AW360" i="1"/>
  <c r="AV368" i="1"/>
  <c r="AQ448" i="1"/>
  <c r="AW658" i="1"/>
  <c r="AW659" i="1" s="1"/>
  <c r="AW508" i="1"/>
  <c r="AV144" i="1"/>
  <c r="AU145" i="1"/>
  <c r="AU146" i="1" s="1"/>
  <c r="AV188" i="1"/>
  <c r="AR210" i="1"/>
  <c r="AN146" i="1"/>
  <c r="AR334" i="1"/>
  <c r="AQ335" i="1"/>
  <c r="AQ336" i="1" s="1"/>
  <c r="AW545" i="1"/>
  <c r="AN315" i="1"/>
  <c r="AN316" i="1" s="1"/>
  <c r="AU456" i="1"/>
  <c r="AU579" i="1"/>
  <c r="AT688" i="1"/>
  <c r="AP708" i="1"/>
  <c r="AQ708" i="1"/>
  <c r="AW722" i="1"/>
  <c r="AN835" i="1"/>
  <c r="AP887" i="1"/>
  <c r="AP911" i="1" s="1"/>
  <c r="AP1454" i="1" s="1"/>
  <c r="AQ907" i="1"/>
  <c r="AR886" i="1"/>
  <c r="AN965" i="1"/>
  <c r="AN966" i="1" s="1"/>
  <c r="AN335" i="1"/>
  <c r="AN336" i="1" s="1"/>
  <c r="AO348" i="1"/>
  <c r="AO349" i="1" s="1"/>
  <c r="AO381" i="1"/>
  <c r="AO382" i="1" s="1"/>
  <c r="AN383" i="1"/>
  <c r="L1451" i="1"/>
  <c r="Z1451" i="1"/>
  <c r="Z5631" i="1" s="1"/>
  <c r="L1455" i="1"/>
  <c r="Z1455" i="1"/>
  <c r="AN182" i="1"/>
  <c r="AU209" i="1"/>
  <c r="AU262" i="1"/>
  <c r="AU277" i="1"/>
  <c r="AV362" i="1"/>
  <c r="AW362" i="1" s="1"/>
  <c r="AU368" i="1"/>
  <c r="AR372" i="1"/>
  <c r="AR393" i="1"/>
  <c r="AR404" i="1"/>
  <c r="AS404" i="1" s="1"/>
  <c r="AV440" i="1"/>
  <c r="AW440" i="1" s="1"/>
  <c r="V497" i="1"/>
  <c r="AJ497" i="1"/>
  <c r="AV482" i="1"/>
  <c r="AW482" i="1" s="1"/>
  <c r="AR494" i="1"/>
  <c r="AS494" i="1" s="1"/>
  <c r="AR518" i="1"/>
  <c r="AS518" i="1" s="1"/>
  <c r="AU541" i="1"/>
  <c r="AU580" i="1" s="1"/>
  <c r="AS545" i="1"/>
  <c r="AV548" i="1"/>
  <c r="AW548" i="1" s="1"/>
  <c r="AR560" i="1"/>
  <c r="AS560" i="1" s="1"/>
  <c r="AQ571" i="1"/>
  <c r="AR571" i="1" s="1"/>
  <c r="AS571" i="1" s="1"/>
  <c r="AR591" i="1"/>
  <c r="AR600" i="1"/>
  <c r="AS600" i="1" s="1"/>
  <c r="AO658" i="1"/>
  <c r="AO659" i="1" s="1"/>
  <c r="AN658" i="1"/>
  <c r="AN659" i="1" s="1"/>
  <c r="AU688" i="1"/>
  <c r="AR693" i="1"/>
  <c r="AS693" i="1" s="1"/>
  <c r="AS706" i="1"/>
  <c r="AS708" i="1" s="1"/>
  <c r="AQ835" i="1"/>
  <c r="AN267" i="1"/>
  <c r="AP541" i="1"/>
  <c r="AT579" i="1"/>
  <c r="AT580" i="1" s="1"/>
  <c r="AN640" i="1"/>
  <c r="AN688" i="1"/>
  <c r="AT708" i="1"/>
  <c r="AO725" i="1"/>
  <c r="AU720" i="1"/>
  <c r="AV720" i="1" s="1"/>
  <c r="AW720" i="1" s="1"/>
  <c r="AN283" i="1"/>
  <c r="AQ348" i="1"/>
  <c r="AQ349" i="1" s="1"/>
  <c r="AQ381" i="1"/>
  <c r="AP383" i="1"/>
  <c r="AO36" i="1"/>
  <c r="AO37" i="1" s="1"/>
  <c r="N1451" i="1"/>
  <c r="AB1451" i="1"/>
  <c r="N1455" i="1"/>
  <c r="AB1455" i="1"/>
  <c r="AP182" i="1"/>
  <c r="AP1455" i="1" s="1"/>
  <c r="AN205" i="1"/>
  <c r="AV222" i="1"/>
  <c r="AV313" i="1"/>
  <c r="AW313" i="1" s="1"/>
  <c r="AW315" i="1" s="1"/>
  <c r="AQ315" i="1"/>
  <c r="AR329" i="1"/>
  <c r="AQ360" i="1"/>
  <c r="AU372" i="1"/>
  <c r="AR412" i="1"/>
  <c r="AS412" i="1" s="1"/>
  <c r="AR454" i="1"/>
  <c r="AS454" i="1" s="1"/>
  <c r="AQ508" i="1"/>
  <c r="AR526" i="1"/>
  <c r="AS526" i="1" s="1"/>
  <c r="AR568" i="1"/>
  <c r="AS568" i="1" s="1"/>
  <c r="AR592" i="1"/>
  <c r="AS592" i="1" s="1"/>
  <c r="AR679" i="1"/>
  <c r="AS679" i="1" s="1"/>
  <c r="AV706" i="1"/>
  <c r="AR741" i="1"/>
  <c r="AR885" i="1"/>
  <c r="AN994" i="1"/>
  <c r="AT381" i="1"/>
  <c r="AT382" i="1" s="1"/>
  <c r="AN448" i="1"/>
  <c r="AN497" i="1" s="1"/>
  <c r="AV591" i="1"/>
  <c r="AP710" i="1"/>
  <c r="AP688" i="1"/>
  <c r="AP709" i="1" s="1"/>
  <c r="AO753" i="1"/>
  <c r="AV769" i="1"/>
  <c r="AW769" i="1" s="1"/>
  <c r="AV770" i="1"/>
  <c r="AW770" i="1" s="1"/>
  <c r="AQ870" i="1"/>
  <c r="AR865" i="1"/>
  <c r="AV992" i="1"/>
  <c r="AW992" i="1" s="1"/>
  <c r="AU993" i="1"/>
  <c r="AR670" i="1"/>
  <c r="AQ710" i="1"/>
  <c r="AV730" i="1"/>
  <c r="AW730" i="1" s="1"/>
  <c r="AU753" i="1"/>
  <c r="AN799" i="1"/>
  <c r="AQ765" i="1"/>
  <c r="AV810" i="1"/>
  <c r="AW810" i="1" s="1"/>
  <c r="AV814" i="1"/>
  <c r="AW814" i="1" s="1"/>
  <c r="AR816" i="1"/>
  <c r="AS816" i="1" s="1"/>
  <c r="AU865" i="1"/>
  <c r="AO870" i="1"/>
  <c r="AN189" i="1"/>
  <c r="AN190" i="1" s="1"/>
  <c r="AQ67" i="1"/>
  <c r="AV412" i="1"/>
  <c r="AW412" i="1" s="1"/>
  <c r="AO640" i="1"/>
  <c r="AO641" i="1" s="1"/>
  <c r="N754" i="1"/>
  <c r="AB754" i="1"/>
  <c r="AV741" i="1"/>
  <c r="AT753" i="1"/>
  <c r="AT754" i="1" s="1"/>
  <c r="AN838" i="1"/>
  <c r="AO835" i="1"/>
  <c r="AO838" i="1"/>
  <c r="AO1452" i="1" s="1"/>
  <c r="AN948" i="1"/>
  <c r="AQ1200" i="1"/>
  <c r="AR1186" i="1"/>
  <c r="AS1186" i="1" s="1"/>
  <c r="AU1211" i="1"/>
  <c r="AV1205" i="1"/>
  <c r="AN121" i="1"/>
  <c r="AN122" i="1" s="1"/>
  <c r="AN176" i="1"/>
  <c r="AN177" i="1" s="1"/>
  <c r="AD1455" i="1"/>
  <c r="AO189" i="1"/>
  <c r="AO190" i="1" s="1"/>
  <c r="AR230" i="1"/>
  <c r="Q1451" i="1"/>
  <c r="AU329" i="1"/>
  <c r="R1451" i="1"/>
  <c r="AP139" i="1"/>
  <c r="R1455" i="1"/>
  <c r="AR470" i="1"/>
  <c r="AS470" i="1" s="1"/>
  <c r="AV530" i="1"/>
  <c r="AW530" i="1" s="1"/>
  <c r="AV572" i="1"/>
  <c r="AW572" i="1" s="1"/>
  <c r="AV658" i="1"/>
  <c r="AV659" i="1" s="1"/>
  <c r="AT799" i="1"/>
  <c r="AV775" i="1"/>
  <c r="AW775" i="1" s="1"/>
  <c r="AS1187" i="1"/>
  <c r="AS1217" i="1" s="1"/>
  <c r="AR1217" i="1"/>
  <c r="AN277" i="1"/>
  <c r="AR424" i="1"/>
  <c r="AS424" i="1" s="1"/>
  <c r="AF1451" i="1"/>
  <c r="AO232" i="1"/>
  <c r="AO233" i="1" s="1"/>
  <c r="AR428" i="1"/>
  <c r="AS428" i="1" s="1"/>
  <c r="S1451" i="1"/>
  <c r="AU161" i="1"/>
  <c r="AQ289" i="1"/>
  <c r="AV315" i="1"/>
  <c r="AV334" i="1"/>
  <c r="N382" i="1"/>
  <c r="AB382" i="1"/>
  <c r="AN384" i="1"/>
  <c r="AV420" i="1"/>
  <c r="AW420" i="1" s="1"/>
  <c r="AR432" i="1"/>
  <c r="AS432" i="1" s="1"/>
  <c r="AQ456" i="1"/>
  <c r="AV462" i="1"/>
  <c r="AW462" i="1" s="1"/>
  <c r="AR474" i="1"/>
  <c r="AS474" i="1" s="1"/>
  <c r="AV534" i="1"/>
  <c r="AW534" i="1" s="1"/>
  <c r="L580" i="1"/>
  <c r="L1450" i="1" s="1"/>
  <c r="L1456" i="1" s="1"/>
  <c r="Z580" i="1"/>
  <c r="AV576" i="1"/>
  <c r="AW576" i="1" s="1"/>
  <c r="AO579" i="1"/>
  <c r="AO580" i="1" s="1"/>
  <c r="AQ640" i="1"/>
  <c r="AR626" i="1"/>
  <c r="AV670" i="1"/>
  <c r="AV675" i="1"/>
  <c r="AW675" i="1" s="1"/>
  <c r="AU699" i="1"/>
  <c r="AV699" i="1" s="1"/>
  <c r="AW699" i="1" s="1"/>
  <c r="AQ725" i="1"/>
  <c r="AQ754" i="1" s="1"/>
  <c r="AR737" i="1"/>
  <c r="AS737" i="1" s="1"/>
  <c r="AR803" i="1"/>
  <c r="AS803" i="1" s="1"/>
  <c r="AR820" i="1"/>
  <c r="AS820" i="1" s="1"/>
  <c r="AS847" i="1"/>
  <c r="AS860" i="1" s="1"/>
  <c r="AR860" i="1"/>
  <c r="P1455" i="1"/>
  <c r="AV92" i="1"/>
  <c r="AE1451" i="1"/>
  <c r="AO139" i="1"/>
  <c r="AO176" i="1"/>
  <c r="AO177" i="1" s="1"/>
  <c r="AN210" i="1"/>
  <c r="AN232" i="1"/>
  <c r="AN233" i="1" s="1"/>
  <c r="AT161" i="1"/>
  <c r="AT1451" i="1" s="1"/>
  <c r="AF1455" i="1"/>
  <c r="AR273" i="1"/>
  <c r="AH1451" i="1"/>
  <c r="U1451" i="1"/>
  <c r="AI1451" i="1"/>
  <c r="U1455" i="1"/>
  <c r="AI1455" i="1"/>
  <c r="AN381" i="1"/>
  <c r="AN382" i="1" s="1"/>
  <c r="AR436" i="1"/>
  <c r="AS436" i="1" s="1"/>
  <c r="AR478" i="1"/>
  <c r="AS478" i="1" s="1"/>
  <c r="AN617" i="1"/>
  <c r="AN641" i="1" s="1"/>
  <c r="AR616" i="1"/>
  <c r="AS616" i="1" s="1"/>
  <c r="Q641" i="1"/>
  <c r="AE641" i="1"/>
  <c r="L709" i="1"/>
  <c r="Z709" i="1"/>
  <c r="AR722" i="1"/>
  <c r="AR724" i="1"/>
  <c r="AS724" i="1" s="1"/>
  <c r="AS774" i="1"/>
  <c r="AS838" i="1" s="1"/>
  <c r="AT835" i="1"/>
  <c r="AR946" i="1"/>
  <c r="AQ947" i="1"/>
  <c r="AV1034" i="1"/>
  <c r="AW1032" i="1"/>
  <c r="AW1034" i="1" s="1"/>
  <c r="AN708" i="1"/>
  <c r="AU799" i="1"/>
  <c r="AR768" i="1"/>
  <c r="AS768" i="1" s="1"/>
  <c r="AW817" i="1"/>
  <c r="AV847" i="1"/>
  <c r="AU860" i="1"/>
  <c r="AQ923" i="1"/>
  <c r="AQ924" i="1" s="1"/>
  <c r="AR918" i="1"/>
  <c r="W1451" i="1"/>
  <c r="AK1451" i="1"/>
  <c r="W1455" i="1"/>
  <c r="AK1455" i="1"/>
  <c r="AO448" i="1"/>
  <c r="AO497" i="1" s="1"/>
  <c r="AU393" i="1"/>
  <c r="AR396" i="1"/>
  <c r="AS396" i="1" s="1"/>
  <c r="AR444" i="1"/>
  <c r="AS444" i="1" s="1"/>
  <c r="AR486" i="1"/>
  <c r="AS486" i="1" s="1"/>
  <c r="AR510" i="1"/>
  <c r="AS510" i="1" s="1"/>
  <c r="AP579" i="1"/>
  <c r="AR552" i="1"/>
  <c r="AS552" i="1" s="1"/>
  <c r="AU626" i="1"/>
  <c r="AU725" i="1"/>
  <c r="AN753" i="1"/>
  <c r="AN754" i="1" s="1"/>
  <c r="AV765" i="1"/>
  <c r="AU838" i="1"/>
  <c r="AV774" i="1"/>
  <c r="AR794" i="1"/>
  <c r="AS794" i="1" s="1"/>
  <c r="AR805" i="1"/>
  <c r="AS805" i="1" s="1"/>
  <c r="AP835" i="1"/>
  <c r="AP836" i="1" s="1"/>
  <c r="AU885" i="1"/>
  <c r="AU887" i="1" s="1"/>
  <c r="AU911" i="1" s="1"/>
  <c r="AV883" i="1"/>
  <c r="AP910" i="1"/>
  <c r="AP1453" i="1" s="1"/>
  <c r="AP907" i="1"/>
  <c r="AV923" i="1"/>
  <c r="AV924" i="1" s="1"/>
  <c r="AW918" i="1"/>
  <c r="AW923" i="1" s="1"/>
  <c r="AW924" i="1" s="1"/>
  <c r="AP1041" i="1"/>
  <c r="AN1176" i="1"/>
  <c r="AN1154" i="1"/>
  <c r="AN1171" i="1" s="1"/>
  <c r="AV1281" i="1"/>
  <c r="AU1290" i="1"/>
  <c r="AR1384" i="1"/>
  <c r="AQ1385" i="1"/>
  <c r="AQ1389" i="1"/>
  <c r="AN1390" i="1"/>
  <c r="AN1391" i="1" s="1"/>
  <c r="R1452" i="1"/>
  <c r="AF1452" i="1"/>
  <c r="AO799" i="1"/>
  <c r="AO836" i="1" s="1"/>
  <c r="AU835" i="1"/>
  <c r="AR809" i="1"/>
  <c r="AS809" i="1" s="1"/>
  <c r="AN860" i="1"/>
  <c r="AN871" i="1" s="1"/>
  <c r="M871" i="1"/>
  <c r="M1450" i="1" s="1"/>
  <c r="M1456" i="1" s="1"/>
  <c r="AA871" i="1"/>
  <c r="AA1450" i="1" s="1"/>
  <c r="AA1456" i="1" s="1"/>
  <c r="AQ860" i="1"/>
  <c r="AQ871" i="1" s="1"/>
  <c r="AR864" i="1"/>
  <c r="AS864" i="1" s="1"/>
  <c r="AP870" i="1"/>
  <c r="AP871" i="1" s="1"/>
  <c r="AO923" i="1"/>
  <c r="AO924" i="1" s="1"/>
  <c r="AR963" i="1"/>
  <c r="AS963" i="1" s="1"/>
  <c r="AV977" i="1"/>
  <c r="AV982" i="1"/>
  <c r="AW982" i="1" s="1"/>
  <c r="AS1005" i="1"/>
  <c r="AS1006" i="1" s="1"/>
  <c r="AS1007" i="1" s="1"/>
  <c r="AR1032" i="1"/>
  <c r="AU1034" i="1"/>
  <c r="AU1038" i="1"/>
  <c r="AV1055" i="1"/>
  <c r="AW1055" i="1" s="1"/>
  <c r="AP1060" i="1"/>
  <c r="AV1109" i="1"/>
  <c r="AR1124" i="1"/>
  <c r="AS1124" i="1" s="1"/>
  <c r="AV1148" i="1"/>
  <c r="AW1148" i="1" s="1"/>
  <c r="W1171" i="1"/>
  <c r="AK1171" i="1"/>
  <c r="AV1162" i="1"/>
  <c r="AW1162" i="1" s="1"/>
  <c r="AS1185" i="1"/>
  <c r="AR1192" i="1"/>
  <c r="AS1192" i="1" s="1"/>
  <c r="AR1205" i="1"/>
  <c r="AQ1206" i="1"/>
  <c r="AR1206" i="1" s="1"/>
  <c r="AS1206" i="1" s="1"/>
  <c r="AN1211" i="1"/>
  <c r="AR1282" i="1"/>
  <c r="AS1282" i="1" s="1"/>
  <c r="AP1290" i="1"/>
  <c r="AR1506" i="1"/>
  <c r="AS1506" i="1" s="1"/>
  <c r="AR1641" i="1"/>
  <c r="AS1641" i="1" s="1"/>
  <c r="AQ1652" i="1"/>
  <c r="AO860" i="1"/>
  <c r="AO871" i="1" s="1"/>
  <c r="AN870" i="1"/>
  <c r="AT910" i="1"/>
  <c r="AT1453" i="1" s="1"/>
  <c r="AQ935" i="1"/>
  <c r="AV993" i="1"/>
  <c r="AQ991" i="1"/>
  <c r="AR991" i="1" s="1"/>
  <c r="AS991" i="1" s="1"/>
  <c r="AS993" i="1" s="1"/>
  <c r="AQ1070" i="1"/>
  <c r="AO1176" i="1"/>
  <c r="AO1217" i="1"/>
  <c r="AH1248" i="1"/>
  <c r="AO1228" i="1"/>
  <c r="AO1248" i="1" s="1"/>
  <c r="AR1244" i="1"/>
  <c r="AQ1267" i="1"/>
  <c r="AR1265" i="1"/>
  <c r="AR1296" i="1"/>
  <c r="AQ1323" i="1"/>
  <c r="AW1384" i="1"/>
  <c r="AW1385" i="1" s="1"/>
  <c r="AV1385" i="1"/>
  <c r="AO1473" i="1"/>
  <c r="AU1465" i="1"/>
  <c r="AV1465" i="1" s="1"/>
  <c r="AW1465" i="1" s="1"/>
  <c r="AR783" i="1"/>
  <c r="AS783" i="1" s="1"/>
  <c r="AV886" i="1"/>
  <c r="AU910" i="1"/>
  <c r="L948" i="1"/>
  <c r="Z948" i="1"/>
  <c r="AW993" i="1"/>
  <c r="AT993" i="1"/>
  <c r="AT994" i="1" s="1"/>
  <c r="AQ1109" i="1"/>
  <c r="AV1124" i="1"/>
  <c r="AW1124" i="1" s="1"/>
  <c r="AR1144" i="1"/>
  <c r="AS1144" i="1" s="1"/>
  <c r="AO1154" i="1"/>
  <c r="AO1171" i="1" s="1"/>
  <c r="AQ1217" i="1"/>
  <c r="AN1261" i="1"/>
  <c r="AV1295" i="1"/>
  <c r="AU1296" i="1"/>
  <c r="N1324" i="1"/>
  <c r="AB1324" i="1"/>
  <c r="AQ1463" i="1"/>
  <c r="AU959" i="1"/>
  <c r="AP985" i="1"/>
  <c r="AU984" i="1"/>
  <c r="AV984" i="1" s="1"/>
  <c r="AW984" i="1" s="1"/>
  <c r="P994" i="1"/>
  <c r="P1450" i="1" s="1"/>
  <c r="P1456" i="1" s="1"/>
  <c r="AD994" i="1"/>
  <c r="AV1019" i="1"/>
  <c r="AV1020" i="1" s="1"/>
  <c r="AR1033" i="1"/>
  <c r="AS1033" i="1" s="1"/>
  <c r="AQ1058" i="1"/>
  <c r="AQ1059" i="1" s="1"/>
  <c r="AV1070" i="1"/>
  <c r="AS1088" i="1"/>
  <c r="AS1089" i="1" s="1"/>
  <c r="AR1120" i="1"/>
  <c r="AS1120" i="1" s="1"/>
  <c r="AR1132" i="1"/>
  <c r="AS1132" i="1" s="1"/>
  <c r="AV1145" i="1"/>
  <c r="AW1145" i="1" s="1"/>
  <c r="AP1154" i="1"/>
  <c r="AV1159" i="1"/>
  <c r="AU1163" i="1"/>
  <c r="AV1163" i="1" s="1"/>
  <c r="AW1163" i="1" s="1"/>
  <c r="AR1208" i="1"/>
  <c r="AS1208" i="1" s="1"/>
  <c r="AV1265" i="1"/>
  <c r="AU1267" i="1"/>
  <c r="AP1473" i="1"/>
  <c r="AN1480" i="1"/>
  <c r="W1452" i="1"/>
  <c r="AK1452" i="1"/>
  <c r="AR821" i="1"/>
  <c r="AS821" i="1" s="1"/>
  <c r="Q871" i="1"/>
  <c r="AE871" i="1"/>
  <c r="U887" i="1"/>
  <c r="S1453" i="1"/>
  <c r="AH1453" i="1"/>
  <c r="Z1454" i="1"/>
  <c r="AU923" i="1"/>
  <c r="AU924" i="1" s="1"/>
  <c r="AV947" i="1"/>
  <c r="AR1018" i="1"/>
  <c r="AR1052" i="1"/>
  <c r="AT1090" i="1"/>
  <c r="AT1154" i="1"/>
  <c r="AT1176" i="1"/>
  <c r="AV1121" i="1"/>
  <c r="AW1121" i="1" s="1"/>
  <c r="AV1133" i="1"/>
  <c r="AW1133" i="1" s="1"/>
  <c r="AP1170" i="1"/>
  <c r="AR1188" i="1"/>
  <c r="AS1188" i="1" s="1"/>
  <c r="U1212" i="1"/>
  <c r="AO1244" i="1"/>
  <c r="AO1247" i="1"/>
  <c r="AO1453" i="1" s="1"/>
  <c r="AU1227" i="1"/>
  <c r="AN1228" i="1"/>
  <c r="AN1248" i="1" s="1"/>
  <c r="AS1295" i="1"/>
  <c r="AS1296" i="1" s="1"/>
  <c r="AO1318" i="1"/>
  <c r="AQ1417" i="1"/>
  <c r="AR1404" i="1"/>
  <c r="AQ1409" i="1"/>
  <c r="AQ1415" i="1"/>
  <c r="AR1413" i="1"/>
  <c r="AW1491" i="1"/>
  <c r="AP1515" i="1"/>
  <c r="AP1516" i="1" s="1"/>
  <c r="AR1503" i="1"/>
  <c r="AV820" i="1"/>
  <c r="AW820" i="1" s="1"/>
  <c r="AV825" i="1"/>
  <c r="AW825" i="1" s="1"/>
  <c r="AH887" i="1"/>
  <c r="AP923" i="1"/>
  <c r="AP924" i="1" s="1"/>
  <c r="AU942" i="1"/>
  <c r="AU948" i="1" s="1"/>
  <c r="O948" i="1"/>
  <c r="AC948" i="1"/>
  <c r="AQ961" i="1"/>
  <c r="AR961" i="1" s="1"/>
  <c r="AS961" i="1" s="1"/>
  <c r="AV964" i="1"/>
  <c r="AW964" i="1" s="1"/>
  <c r="AV1084" i="1"/>
  <c r="AR1105" i="1"/>
  <c r="AS1105" i="1" s="1"/>
  <c r="AV1125" i="1"/>
  <c r="AW1125" i="1" s="1"/>
  <c r="AQ1159" i="1"/>
  <c r="AV1189" i="1"/>
  <c r="AW1189" i="1" s="1"/>
  <c r="AO1261" i="1"/>
  <c r="AO1268" i="1" s="1"/>
  <c r="AU1259" i="1"/>
  <c r="AT1297" i="1"/>
  <c r="AQ1315" i="1"/>
  <c r="AR1315" i="1" s="1"/>
  <c r="AS1315" i="1" s="1"/>
  <c r="AO1323" i="1"/>
  <c r="AU1322" i="1"/>
  <c r="AQ1340" i="1"/>
  <c r="AQ1341" i="1" s="1"/>
  <c r="AR1337" i="1"/>
  <c r="AU1385" i="1"/>
  <c r="AU1391" i="1" s="1"/>
  <c r="AV1413" i="1"/>
  <c r="AR1440" i="1"/>
  <c r="AQ1447" i="1"/>
  <c r="AT1473" i="1"/>
  <c r="AT1480" i="1" s="1"/>
  <c r="AP1599" i="1"/>
  <c r="AO942" i="1"/>
  <c r="AO948" i="1" s="1"/>
  <c r="AV941" i="1"/>
  <c r="AW941" i="1" s="1"/>
  <c r="AW942" i="1" s="1"/>
  <c r="AW948" i="1" s="1"/>
  <c r="AQ981" i="1"/>
  <c r="AR981" i="1" s="1"/>
  <c r="AS981" i="1" s="1"/>
  <c r="AQ1006" i="1"/>
  <c r="AQ1007" i="1" s="1"/>
  <c r="AU1058" i="1"/>
  <c r="AU1059" i="1" s="1"/>
  <c r="AU1060" i="1"/>
  <c r="AV1052" i="1"/>
  <c r="AU1110" i="1"/>
  <c r="AU1217" i="1"/>
  <c r="AV1187" i="1"/>
  <c r="AT1268" i="1"/>
  <c r="AP1261" i="1"/>
  <c r="AP1268" i="1" s="1"/>
  <c r="V1297" i="1"/>
  <c r="AV1354" i="1"/>
  <c r="AR1359" i="1"/>
  <c r="AS1359" i="1" s="1"/>
  <c r="AW1515" i="1"/>
  <c r="AT1170" i="1"/>
  <c r="AV1226" i="1"/>
  <c r="AQ1290" i="1"/>
  <c r="AR1323" i="1"/>
  <c r="AS1322" i="1"/>
  <c r="AS1323" i="1" s="1"/>
  <c r="AP1363" i="1"/>
  <c r="AP1371" i="1" s="1"/>
  <c r="AO1363" i="1"/>
  <c r="AO1371" i="1" s="1"/>
  <c r="AU1357" i="1"/>
  <c r="AV1357" i="1" s="1"/>
  <c r="AW1357" i="1" s="1"/>
  <c r="AQ1369" i="1"/>
  <c r="AR1369" i="1" s="1"/>
  <c r="AN1370" i="1"/>
  <c r="AP838" i="1"/>
  <c r="AP1452" i="1" s="1"/>
  <c r="AR804" i="1"/>
  <c r="AS804" i="1" s="1"/>
  <c r="AR833" i="1"/>
  <c r="AS833" i="1" s="1"/>
  <c r="AR937" i="1"/>
  <c r="AS937" i="1" s="1"/>
  <c r="AR941" i="1"/>
  <c r="AS941" i="1" s="1"/>
  <c r="AR982" i="1"/>
  <c r="AS982" i="1" s="1"/>
  <c r="AO1058" i="1"/>
  <c r="AO1059" i="1" s="1"/>
  <c r="AS1083" i="1"/>
  <c r="AS1084" i="1" s="1"/>
  <c r="AR1153" i="1"/>
  <c r="AS1153" i="1" s="1"/>
  <c r="AR1167" i="1"/>
  <c r="AS1167" i="1" s="1"/>
  <c r="AS1247" i="1"/>
  <c r="AS1244" i="1"/>
  <c r="AS1354" i="1"/>
  <c r="AW1478" i="1"/>
  <c r="AW1479" i="1" s="1"/>
  <c r="AV1479" i="1"/>
  <c r="AR751" i="1"/>
  <c r="AS751" i="1" s="1"/>
  <c r="AQ838" i="1"/>
  <c r="W871" i="1"/>
  <c r="AK871" i="1"/>
  <c r="S948" i="1"/>
  <c r="AH948" i="1"/>
  <c r="AR977" i="1"/>
  <c r="AV983" i="1"/>
  <c r="AW983" i="1" s="1"/>
  <c r="AP993" i="1"/>
  <c r="W994" i="1"/>
  <c r="AK994" i="1"/>
  <c r="AK1450" i="1" s="1"/>
  <c r="AK1456" i="1" s="1"/>
  <c r="AV1005" i="1"/>
  <c r="AU1006" i="1"/>
  <c r="AU1007" i="1" s="1"/>
  <c r="AQ1038" i="1"/>
  <c r="AR1117" i="1"/>
  <c r="AS1117" i="1" s="1"/>
  <c r="AR1141" i="1"/>
  <c r="AS1141" i="1" s="1"/>
  <c r="S1171" i="1"/>
  <c r="AH1171" i="1"/>
  <c r="AU1200" i="1"/>
  <c r="AT1217" i="1"/>
  <c r="AN1296" i="1"/>
  <c r="AV1529" i="1"/>
  <c r="AU1530" i="1"/>
  <c r="AU1536" i="1" s="1"/>
  <c r="AV1534" i="1"/>
  <c r="AU1535" i="1"/>
  <c r="AR1663" i="1"/>
  <c r="AQ1031" i="1"/>
  <c r="AR1031" i="1" s="1"/>
  <c r="AS1031" i="1" s="1"/>
  <c r="AP1200" i="1"/>
  <c r="AP1212" i="1" s="1"/>
  <c r="AO1211" i="1"/>
  <c r="AO1212" i="1" s="1"/>
  <c r="AN1267" i="1"/>
  <c r="AR1288" i="1"/>
  <c r="AS1288" i="1" s="1"/>
  <c r="AQ1296" i="1"/>
  <c r="AR1428" i="1"/>
  <c r="AR1429" i="1" s="1"/>
  <c r="AR1434" i="1"/>
  <c r="AS1427" i="1"/>
  <c r="AP1480" i="1"/>
  <c r="AS1534" i="1"/>
  <c r="AS1535" i="1" s="1"/>
  <c r="AR1535" i="1"/>
  <c r="AS1576" i="1"/>
  <c r="AN1604" i="1"/>
  <c r="AQ1578" i="1"/>
  <c r="AQ1598" i="1" s="1"/>
  <c r="AN1663" i="1"/>
  <c r="AN1686" i="1" s="1"/>
  <c r="AO1746" i="1"/>
  <c r="AO1812" i="1"/>
  <c r="AQ1806" i="1"/>
  <c r="AR1756" i="1"/>
  <c r="AO1006" i="1"/>
  <c r="AO1007" i="1" s="1"/>
  <c r="AN1019" i="1"/>
  <c r="AN1020" i="1" s="1"/>
  <c r="AR1199" i="1"/>
  <c r="AS1199" i="1" s="1"/>
  <c r="O1212" i="1"/>
  <c r="AC1212" i="1"/>
  <c r="S1268" i="1"/>
  <c r="AH1268" i="1"/>
  <c r="AO1296" i="1"/>
  <c r="AO1297" i="1" s="1"/>
  <c r="AP1318" i="1"/>
  <c r="AV1472" i="1"/>
  <c r="AW1472" i="1" s="1"/>
  <c r="AN1499" i="1"/>
  <c r="AR1494" i="1"/>
  <c r="AS1494" i="1" s="1"/>
  <c r="AR1497" i="1"/>
  <c r="AS1497" i="1" s="1"/>
  <c r="O1516" i="1"/>
  <c r="AC1516" i="1"/>
  <c r="AT1499" i="1"/>
  <c r="AT1516" i="1" s="1"/>
  <c r="AP1535" i="1"/>
  <c r="AR1558" i="1"/>
  <c r="AS1558" i="1" s="1"/>
  <c r="AV1610" i="1"/>
  <c r="AW1610" i="1" s="1"/>
  <c r="AV1636" i="1"/>
  <c r="AW1636" i="1" s="1"/>
  <c r="Q1647" i="1"/>
  <c r="AE1647" i="1"/>
  <c r="AR1652" i="1"/>
  <c r="AU1658" i="1"/>
  <c r="AS1659" i="1"/>
  <c r="AS1663" i="1" s="1"/>
  <c r="AV1660" i="1"/>
  <c r="AW1660" i="1" s="1"/>
  <c r="AR1673" i="1"/>
  <c r="AS1673" i="1" s="1"/>
  <c r="AV1713" i="1"/>
  <c r="AW1713" i="1" s="1"/>
  <c r="AR1727" i="1"/>
  <c r="AS1727" i="1" s="1"/>
  <c r="AP1812" i="1"/>
  <c r="AV1755" i="1"/>
  <c r="AW1755" i="1" s="1"/>
  <c r="AP1980" i="1"/>
  <c r="AP1977" i="1"/>
  <c r="AS2036" i="1"/>
  <c r="AR1618" i="1"/>
  <c r="AQ1627" i="1"/>
  <c r="AN1688" i="1"/>
  <c r="AR1707" i="1"/>
  <c r="AS1707" i="1" s="1"/>
  <c r="AR1715" i="1"/>
  <c r="AS1715" i="1" s="1"/>
  <c r="AV1736" i="1"/>
  <c r="AW1736" i="1" s="1"/>
  <c r="AV1756" i="1"/>
  <c r="AT1806" i="1"/>
  <c r="AT1807" i="1" s="1"/>
  <c r="AP1809" i="1"/>
  <c r="AO1823" i="1"/>
  <c r="AO1871" i="1" s="1"/>
  <c r="AH1871" i="1"/>
  <c r="AQ1867" i="1"/>
  <c r="AQ1869" i="1"/>
  <c r="AQ1870" i="1"/>
  <c r="AR1822" i="1"/>
  <c r="AQ1912" i="1"/>
  <c r="AQ1914" i="1" s="1"/>
  <c r="AQ1944" i="1" s="1"/>
  <c r="AR1910" i="1"/>
  <c r="AT2062" i="1"/>
  <c r="AV2067" i="1"/>
  <c r="AU2068" i="1"/>
  <c r="AV1287" i="1"/>
  <c r="AW1287" i="1" s="1"/>
  <c r="AN1340" i="1"/>
  <c r="AN1341" i="1" s="1"/>
  <c r="P1416" i="1"/>
  <c r="AD1416" i="1"/>
  <c r="AV1493" i="1"/>
  <c r="AW1493" i="1" s="1"/>
  <c r="AV1496" i="1"/>
  <c r="AW1496" i="1" s="1"/>
  <c r="AN1515" i="1"/>
  <c r="AN1646" i="1"/>
  <c r="AQ1634" i="1"/>
  <c r="AS1652" i="1"/>
  <c r="AT1685" i="1"/>
  <c r="AT1686" i="1" s="1"/>
  <c r="AV1738" i="1"/>
  <c r="AW1738" i="1" s="1"/>
  <c r="Q1807" i="1"/>
  <c r="AE1807" i="1"/>
  <c r="AN1993" i="1"/>
  <c r="AN2011" i="1" s="1"/>
  <c r="U2011" i="1"/>
  <c r="U1453" i="1"/>
  <c r="AI1453" i="1"/>
  <c r="W1454" i="1"/>
  <c r="AK1454" i="1"/>
  <c r="AN1200" i="1"/>
  <c r="AR1224" i="1"/>
  <c r="AS1224" i="1" s="1"/>
  <c r="AQ1244" i="1"/>
  <c r="AQ1247" i="1"/>
  <c r="AQ1453" i="1" s="1"/>
  <c r="AN1290" i="1"/>
  <c r="AR1289" i="1"/>
  <c r="AS1289" i="1" s="1"/>
  <c r="AP1296" i="1"/>
  <c r="AP1297" i="1" s="1"/>
  <c r="AT1324" i="1"/>
  <c r="R1324" i="1"/>
  <c r="R1450" i="1" s="1"/>
  <c r="R1456" i="1" s="1"/>
  <c r="AF1324" i="1"/>
  <c r="AF1450" i="1" s="1"/>
  <c r="AF1456" i="1" s="1"/>
  <c r="AO1340" i="1"/>
  <c r="AO1341" i="1" s="1"/>
  <c r="AN1363" i="1"/>
  <c r="AV1367" i="1"/>
  <c r="AW1367" i="1" s="1"/>
  <c r="AU1417" i="1"/>
  <c r="AU1409" i="1"/>
  <c r="AU1416" i="1" s="1"/>
  <c r="AV1404" i="1"/>
  <c r="AR1407" i="1"/>
  <c r="AS1407" i="1" s="1"/>
  <c r="AW1427" i="1"/>
  <c r="AO1479" i="1"/>
  <c r="L2344" i="1"/>
  <c r="L2350" i="1" s="1"/>
  <c r="W1536" i="1"/>
  <c r="AK1536" i="1"/>
  <c r="AN1571" i="1"/>
  <c r="AN1599" i="1" s="1"/>
  <c r="S2349" i="1"/>
  <c r="AH2349" i="1"/>
  <c r="AR1614" i="1"/>
  <c r="AS1614" i="1" s="1"/>
  <c r="AR1640" i="1"/>
  <c r="AS1640" i="1" s="1"/>
  <c r="AV1691" i="1"/>
  <c r="AQ1674" i="1"/>
  <c r="AQ1685" i="1" s="1"/>
  <c r="AV1721" i="1"/>
  <c r="AW1721" i="1" s="1"/>
  <c r="AU1744" i="1"/>
  <c r="AT1809" i="1"/>
  <c r="AQ2068" i="1"/>
  <c r="AR2067" i="1"/>
  <c r="AT1409" i="1"/>
  <c r="AT1416" i="1" s="1"/>
  <c r="AO1571" i="1"/>
  <c r="AU1547" i="1"/>
  <c r="AT1604" i="1"/>
  <c r="AU1583" i="1"/>
  <c r="AP1646" i="1"/>
  <c r="AP1647" i="1" s="1"/>
  <c r="AN1649" i="1"/>
  <c r="X2346" i="1"/>
  <c r="AM2346" i="1"/>
  <c r="AW1667" i="1"/>
  <c r="AO1685" i="1"/>
  <c r="AO1686" i="1" s="1"/>
  <c r="AR1738" i="1"/>
  <c r="AS1738" i="1" s="1"/>
  <c r="AR1761" i="1"/>
  <c r="AS1761" i="1" s="1"/>
  <c r="AT1812" i="1"/>
  <c r="AR1780" i="1"/>
  <c r="AS1780" i="1" s="1"/>
  <c r="AR1883" i="1"/>
  <c r="AS1881" i="1"/>
  <c r="AV1989" i="1"/>
  <c r="AU1991" i="1"/>
  <c r="R1480" i="1"/>
  <c r="R2344" i="1" s="1"/>
  <c r="AF1480" i="1"/>
  <c r="AF2344" i="1" s="1"/>
  <c r="AO1536" i="1"/>
  <c r="AW1578" i="1"/>
  <c r="AP1956" i="1"/>
  <c r="AP1981" i="1" s="1"/>
  <c r="AP2348" i="1" s="1"/>
  <c r="AQ1084" i="1"/>
  <c r="AQ1090" i="1" s="1"/>
  <c r="V1212" i="1"/>
  <c r="AJ1212" i="1"/>
  <c r="AR1259" i="1"/>
  <c r="AR1290" i="1"/>
  <c r="U1416" i="1"/>
  <c r="AI1416" i="1"/>
  <c r="AI1450" i="1" s="1"/>
  <c r="AO1428" i="1"/>
  <c r="AO1429" i="1" s="1"/>
  <c r="AV1463" i="1"/>
  <c r="AU1473" i="1"/>
  <c r="AV1515" i="1"/>
  <c r="M1536" i="1"/>
  <c r="AA1536" i="1"/>
  <c r="AR1547" i="1"/>
  <c r="AQ1571" i="1"/>
  <c r="AV1553" i="1"/>
  <c r="AW1553" i="1" s="1"/>
  <c r="AR1567" i="1"/>
  <c r="AS1567" i="1" s="1"/>
  <c r="AV1579" i="1"/>
  <c r="AW1579" i="1" s="1"/>
  <c r="AR1593" i="1"/>
  <c r="AS1593" i="1" s="1"/>
  <c r="W2349" i="1"/>
  <c r="AK2349" i="1"/>
  <c r="AW1638" i="1"/>
  <c r="AW1652" i="1" s="1"/>
  <c r="AP1649" i="1"/>
  <c r="AP2346" i="1" s="1"/>
  <c r="AO1691" i="1"/>
  <c r="AR1698" i="1"/>
  <c r="AS1698" i="1" s="1"/>
  <c r="AR1991" i="1"/>
  <c r="AR959" i="1"/>
  <c r="AQ1261" i="1"/>
  <c r="AQ1268" i="1" s="1"/>
  <c r="AS1281" i="1"/>
  <c r="AS1290" i="1" s="1"/>
  <c r="AR1314" i="1"/>
  <c r="AV1362" i="1"/>
  <c r="AW1362" i="1" s="1"/>
  <c r="Q1371" i="1"/>
  <c r="AE1371" i="1"/>
  <c r="AP1428" i="1"/>
  <c r="AP1429" i="1" s="1"/>
  <c r="AU1479" i="1"/>
  <c r="AU1492" i="1"/>
  <c r="AU1515" i="1"/>
  <c r="N1536" i="1"/>
  <c r="AB1536" i="1"/>
  <c r="AR1555" i="1"/>
  <c r="AS1555" i="1" s="1"/>
  <c r="AR1561" i="1"/>
  <c r="AS1561" i="1" s="1"/>
  <c r="AR1581" i="1"/>
  <c r="AS1581" i="1" s="1"/>
  <c r="AR1587" i="1"/>
  <c r="AS1587" i="1" s="1"/>
  <c r="AT1646" i="1"/>
  <c r="AT1647" i="1" s="1"/>
  <c r="AQ1635" i="1"/>
  <c r="N2346" i="1"/>
  <c r="AB2346" i="1"/>
  <c r="AQ1663" i="1"/>
  <c r="U1686" i="1"/>
  <c r="AI1686" i="1"/>
  <c r="AV1683" i="1"/>
  <c r="AW1683" i="1" s="1"/>
  <c r="AP1691" i="1"/>
  <c r="AR1720" i="1"/>
  <c r="AS1720" i="1" s="1"/>
  <c r="AR1734" i="1"/>
  <c r="AS1734" i="1" s="1"/>
  <c r="AN2074" i="1"/>
  <c r="AQ2038" i="1"/>
  <c r="AQ2062" i="1" s="1"/>
  <c r="AN1530" i="1"/>
  <c r="AN1536" i="1" s="1"/>
  <c r="AV1562" i="1"/>
  <c r="AW1562" i="1" s="1"/>
  <c r="AV1588" i="1"/>
  <c r="AW1588" i="1" s="1"/>
  <c r="AW1634" i="1"/>
  <c r="AT1649" i="1"/>
  <c r="AV1719" i="1"/>
  <c r="AW1719" i="1" s="1"/>
  <c r="AV1793" i="1"/>
  <c r="AW1793" i="1" s="1"/>
  <c r="AR2052" i="1"/>
  <c r="AS2052" i="1" s="1"/>
  <c r="AT1200" i="1"/>
  <c r="AT1212" i="1" s="1"/>
  <c r="L1324" i="1"/>
  <c r="Z1324" i="1"/>
  <c r="AU1370" i="1"/>
  <c r="AV1368" i="1"/>
  <c r="AU1434" i="1"/>
  <c r="AU1428" i="1"/>
  <c r="AU1429" i="1" s="1"/>
  <c r="AV1428" i="1"/>
  <c r="AV1429" i="1" s="1"/>
  <c r="AN1441" i="1"/>
  <c r="AN1442" i="1" s="1"/>
  <c r="AV1471" i="1"/>
  <c r="AW1471" i="1" s="1"/>
  <c r="Z2344" i="1"/>
  <c r="Z2350" i="1" s="1"/>
  <c r="AU1598" i="1"/>
  <c r="AV1576" i="1"/>
  <c r="M2349" i="1"/>
  <c r="AA2349" i="1"/>
  <c r="AR1623" i="1"/>
  <c r="AS1623" i="1" s="1"/>
  <c r="AV1635" i="1"/>
  <c r="AU1649" i="1"/>
  <c r="N1647" i="1"/>
  <c r="AB1647" i="1"/>
  <c r="AN1691" i="1"/>
  <c r="AT1691" i="1"/>
  <c r="AR1726" i="1"/>
  <c r="AS1726" i="1" s="1"/>
  <c r="AV1754" i="1"/>
  <c r="AW1754" i="1" s="1"/>
  <c r="AO1806" i="1"/>
  <c r="AO1807" i="1" s="1"/>
  <c r="AR1757" i="1"/>
  <c r="AS1757" i="1" s="1"/>
  <c r="AR1763" i="1"/>
  <c r="AS1763" i="1" s="1"/>
  <c r="AR1765" i="1"/>
  <c r="AS1765" i="1" s="1"/>
  <c r="AN2024" i="1"/>
  <c r="AN2025" i="1" s="1"/>
  <c r="AQ2023" i="1"/>
  <c r="AR2037" i="1"/>
  <c r="AS2037" i="1" s="1"/>
  <c r="AR2042" i="1"/>
  <c r="AS2042" i="1" s="1"/>
  <c r="AV2050" i="1"/>
  <c r="AW2050" i="1" s="1"/>
  <c r="AQ1318" i="1"/>
  <c r="AN1324" i="1"/>
  <c r="AP1324" i="1"/>
  <c r="AV1356" i="1"/>
  <c r="AW1356" i="1" s="1"/>
  <c r="AR1358" i="1"/>
  <c r="AS1358" i="1" s="1"/>
  <c r="AN1415" i="1"/>
  <c r="AN1416" i="1" s="1"/>
  <c r="AP1530" i="1"/>
  <c r="AP1536" i="1" s="1"/>
  <c r="AR1562" i="1"/>
  <c r="AS1562" i="1" s="1"/>
  <c r="AP1598" i="1"/>
  <c r="AR1588" i="1"/>
  <c r="AS1588" i="1" s="1"/>
  <c r="AO1598" i="1"/>
  <c r="AR1611" i="1"/>
  <c r="AS1611" i="1" s="1"/>
  <c r="AR1617" i="1"/>
  <c r="AS1617" i="1" s="1"/>
  <c r="AN1627" i="1"/>
  <c r="AR1637" i="1"/>
  <c r="AS1637" i="1" s="1"/>
  <c r="AN1652" i="1"/>
  <c r="AR1643" i="1"/>
  <c r="AS1643" i="1" s="1"/>
  <c r="AO1652" i="1"/>
  <c r="AV1677" i="1"/>
  <c r="AW1677" i="1" s="1"/>
  <c r="AV1727" i="1"/>
  <c r="AW1727" i="1" s="1"/>
  <c r="AN1812" i="1"/>
  <c r="AQ1744" i="1"/>
  <c r="AN1746" i="1"/>
  <c r="AN1807" i="1" s="1"/>
  <c r="AP1806" i="1"/>
  <c r="AR1792" i="1"/>
  <c r="AS1792" i="1" s="1"/>
  <c r="AR1796" i="1"/>
  <c r="AS1796" i="1" s="1"/>
  <c r="AW2036" i="1"/>
  <c r="AO1409" i="1"/>
  <c r="AO1416" i="1" s="1"/>
  <c r="AU1440" i="1"/>
  <c r="AQ1478" i="1"/>
  <c r="AQ1491" i="1"/>
  <c r="AO1515" i="1"/>
  <c r="AO1516" i="1" s="1"/>
  <c r="N2349" i="1"/>
  <c r="AB2349" i="1"/>
  <c r="AU1618" i="1"/>
  <c r="R2346" i="1"/>
  <c r="AF2346" i="1"/>
  <c r="AU1674" i="1"/>
  <c r="AR1821" i="1"/>
  <c r="U2347" i="1"/>
  <c r="AI2347" i="1"/>
  <c r="AC2348" i="1"/>
  <c r="AQ1898" i="1"/>
  <c r="AU1940" i="1"/>
  <c r="AU1942" i="1"/>
  <c r="AU1943" i="1"/>
  <c r="AQ1954" i="1"/>
  <c r="AT1980" i="1"/>
  <c r="AU1992" i="1"/>
  <c r="AV2055" i="1"/>
  <c r="AW2055" i="1" s="1"/>
  <c r="AR2190" i="1"/>
  <c r="AS2190" i="1" s="1"/>
  <c r="AQ1529" i="1"/>
  <c r="O2349" i="1"/>
  <c r="AC2349" i="1"/>
  <c r="S2346" i="1"/>
  <c r="AH2346" i="1"/>
  <c r="AP1746" i="1"/>
  <c r="AV1799" i="1"/>
  <c r="AW1799" i="1" s="1"/>
  <c r="V2347" i="1"/>
  <c r="AJ2347" i="1"/>
  <c r="O2348" i="1"/>
  <c r="AD2348" i="1"/>
  <c r="AV1879" i="1"/>
  <c r="AU1881" i="1"/>
  <c r="V1883" i="1"/>
  <c r="V1902" i="1" s="1"/>
  <c r="AS1898" i="1"/>
  <c r="N2348" i="1"/>
  <c r="AV2051" i="1"/>
  <c r="AW2051" i="1" s="1"/>
  <c r="AT2142" i="1"/>
  <c r="AP2269" i="1"/>
  <c r="AV2205" i="1"/>
  <c r="AW2205" i="1" s="1"/>
  <c r="AU2219" i="1"/>
  <c r="AU2252" i="1" s="1"/>
  <c r="AO2269" i="1"/>
  <c r="AV2257" i="1"/>
  <c r="AW2257" i="1" s="1"/>
  <c r="AW2275" i="1"/>
  <c r="AW2276" i="1" s="1"/>
  <c r="AW2277" i="1" s="1"/>
  <c r="AV2276" i="1"/>
  <c r="AV2277" i="1" s="1"/>
  <c r="AN2320" i="1"/>
  <c r="AU2326" i="1"/>
  <c r="AV2303" i="1"/>
  <c r="W2347" i="1"/>
  <c r="AK2347" i="1"/>
  <c r="AV1912" i="1"/>
  <c r="AR1954" i="1"/>
  <c r="AV1953" i="1"/>
  <c r="AU1977" i="1"/>
  <c r="AV1955" i="1"/>
  <c r="O2025" i="1"/>
  <c r="O2344" i="1" s="1"/>
  <c r="AC2025" i="1"/>
  <c r="AC2344" i="1" s="1"/>
  <c r="AV2048" i="1"/>
  <c r="AW2048" i="1" s="1"/>
  <c r="AT2069" i="1"/>
  <c r="U2069" i="1"/>
  <c r="AI2069" i="1"/>
  <c r="AR2089" i="1"/>
  <c r="AS2089" i="1" s="1"/>
  <c r="AO2252" i="1"/>
  <c r="AQ2263" i="1"/>
  <c r="AR2256" i="1"/>
  <c r="AU2263" i="1"/>
  <c r="AR2357" i="1"/>
  <c r="AQ2367" i="1"/>
  <c r="Q2348" i="1"/>
  <c r="AF2348" i="1"/>
  <c r="AI1883" i="1"/>
  <c r="AQ1942" i="1"/>
  <c r="AR2096" i="1"/>
  <c r="AS2096" i="1" s="1"/>
  <c r="AV2155" i="1"/>
  <c r="AU2156" i="1"/>
  <c r="AU2162" i="1" s="1"/>
  <c r="AW2256" i="1"/>
  <c r="AN2367" i="1"/>
  <c r="AQ2362" i="1"/>
  <c r="AR2362" i="1" s="1"/>
  <c r="AS2362" i="1" s="1"/>
  <c r="R2349" i="1"/>
  <c r="AF2349" i="1"/>
  <c r="W2346" i="1"/>
  <c r="AK2346" i="1"/>
  <c r="AQ1691" i="1"/>
  <c r="AV1698" i="1"/>
  <c r="AW1698" i="1" s="1"/>
  <c r="AR1718" i="1"/>
  <c r="AS1718" i="1" s="1"/>
  <c r="AR1769" i="1"/>
  <c r="AS1769" i="1" s="1"/>
  <c r="AR1781" i="1"/>
  <c r="AS1781" i="1" s="1"/>
  <c r="AR1794" i="1"/>
  <c r="AS1794" i="1" s="1"/>
  <c r="R2348" i="1"/>
  <c r="V1914" i="1"/>
  <c r="U1956" i="1"/>
  <c r="AH1993" i="1"/>
  <c r="AR2048" i="1"/>
  <c r="AS2048" i="1" s="1"/>
  <c r="AV2108" i="1"/>
  <c r="AW2108" i="1" s="1"/>
  <c r="AT2252" i="1"/>
  <c r="AV2242" i="1"/>
  <c r="AW2242" i="1" s="1"/>
  <c r="AV2298" i="1"/>
  <c r="AW2298" i="1" s="1"/>
  <c r="AR2402" i="1"/>
  <c r="AQ2403" i="1"/>
  <c r="AQ2410" i="1" s="1"/>
  <c r="AQ1809" i="1"/>
  <c r="M2347" i="1"/>
  <c r="AA2347" i="1"/>
  <c r="AT2074" i="1"/>
  <c r="AN2103" i="1"/>
  <c r="AQ2082" i="1"/>
  <c r="AR2083" i="1"/>
  <c r="AS2083" i="1" s="1"/>
  <c r="AT2103" i="1"/>
  <c r="AV2102" i="1"/>
  <c r="AW2102" i="1" s="1"/>
  <c r="AS2160" i="1"/>
  <c r="AS2161" i="1" s="1"/>
  <c r="AR2161" i="1"/>
  <c r="AT2263" i="1"/>
  <c r="AA3009" i="1"/>
  <c r="AA3015" i="1" s="1"/>
  <c r="AU1337" i="1"/>
  <c r="U2349" i="1"/>
  <c r="AI2349" i="1"/>
  <c r="L2346" i="1"/>
  <c r="Z2346" i="1"/>
  <c r="AV1760" i="1"/>
  <c r="AW1760" i="1" s="1"/>
  <c r="AO1809" i="1"/>
  <c r="AN1809" i="1"/>
  <c r="AU1821" i="1"/>
  <c r="N2347" i="1"/>
  <c r="AB2347" i="1"/>
  <c r="AP1901" i="1"/>
  <c r="AP2347" i="1" s="1"/>
  <c r="AI1914" i="1"/>
  <c r="AH1956" i="1"/>
  <c r="AN2010" i="1"/>
  <c r="AN2007" i="1"/>
  <c r="AQ2018" i="1"/>
  <c r="AV2082" i="1"/>
  <c r="AU2103" i="1"/>
  <c r="AV2095" i="1"/>
  <c r="AW2095" i="1" s="1"/>
  <c r="AV2176" i="1"/>
  <c r="AW2176" i="1" s="1"/>
  <c r="AW2300" i="1"/>
  <c r="AW2385" i="1"/>
  <c r="AW2388" i="1" s="1"/>
  <c r="AW2389" i="1" s="1"/>
  <c r="AV2388" i="1"/>
  <c r="AV2389" i="1" s="1"/>
  <c r="U1807" i="1"/>
  <c r="AW1819" i="1"/>
  <c r="AV1821" i="1"/>
  <c r="AO1821" i="1"/>
  <c r="AM2348" i="1"/>
  <c r="O2347" i="1"/>
  <c r="AC2347" i="1"/>
  <c r="AK2348" i="1"/>
  <c r="AQ1881" i="1"/>
  <c r="AQ1883" i="1" s="1"/>
  <c r="AQ1902" i="1" s="1"/>
  <c r="AR1901" i="1"/>
  <c r="AR1898" i="1"/>
  <c r="AQ1901" i="1"/>
  <c r="AU2062" i="1"/>
  <c r="AO2062" i="1"/>
  <c r="AO2069" i="1" s="1"/>
  <c r="M2069" i="1"/>
  <c r="AA2069" i="1"/>
  <c r="AP2103" i="1"/>
  <c r="AV2107" i="1"/>
  <c r="AW2107" i="1" s="1"/>
  <c r="AT2145" i="1"/>
  <c r="AU2148" i="1"/>
  <c r="AU2323" i="1"/>
  <c r="AV2312" i="1"/>
  <c r="AU2320" i="1"/>
  <c r="AT2347" i="1"/>
  <c r="AV2018" i="1"/>
  <c r="AU2019" i="1"/>
  <c r="AU2025" i="1" s="1"/>
  <c r="AV2117" i="1"/>
  <c r="AW2117" i="1" s="1"/>
  <c r="AV2138" i="1"/>
  <c r="AW2138" i="1" s="1"/>
  <c r="AQ1428" i="1"/>
  <c r="AQ1429" i="1" s="1"/>
  <c r="X2349" i="1"/>
  <c r="AM2349" i="1"/>
  <c r="AR1730" i="1"/>
  <c r="AS1730" i="1" s="1"/>
  <c r="AV1797" i="1"/>
  <c r="AW1797" i="1" s="1"/>
  <c r="AO1870" i="1"/>
  <c r="AO2347" i="1" s="1"/>
  <c r="AU1822" i="1"/>
  <c r="AO1869" i="1"/>
  <c r="AO2346" i="1" s="1"/>
  <c r="AO5632" i="1" s="1"/>
  <c r="AU1912" i="1"/>
  <c r="AU1914" i="1" s="1"/>
  <c r="AU1944" i="1" s="1"/>
  <c r="AR1913" i="1"/>
  <c r="AP1943" i="1"/>
  <c r="AQ1955" i="1"/>
  <c r="AN1977" i="1"/>
  <c r="AN1980" i="1"/>
  <c r="AN2347" i="1" s="1"/>
  <c r="AQ1992" i="1"/>
  <c r="W2025" i="1"/>
  <c r="AK2025" i="1"/>
  <c r="AN2062" i="1"/>
  <c r="AN2069" i="1" s="1"/>
  <c r="AV2044" i="1"/>
  <c r="AW2044" i="1" s="1"/>
  <c r="AR2057" i="1"/>
  <c r="AS2057" i="1" s="1"/>
  <c r="AV2059" i="1"/>
  <c r="AW2059" i="1" s="1"/>
  <c r="AO2145" i="1"/>
  <c r="AU2114" i="1"/>
  <c r="AQ2122" i="1"/>
  <c r="AU1310" i="1"/>
  <c r="L2349" i="1"/>
  <c r="Z2349" i="1"/>
  <c r="P2346" i="1"/>
  <c r="AD2346" i="1"/>
  <c r="AR1667" i="1"/>
  <c r="AU1798" i="1"/>
  <c r="X1807" i="1"/>
  <c r="X2344" i="1" s="1"/>
  <c r="X2350" i="1" s="1"/>
  <c r="AM1807" i="1"/>
  <c r="AM2344" i="1" s="1"/>
  <c r="AM2350" i="1" s="1"/>
  <c r="R2347" i="1"/>
  <c r="AF2347" i="1"/>
  <c r="L2348" i="1"/>
  <c r="AA2348" i="1"/>
  <c r="AU1882" i="1"/>
  <c r="AQ1943" i="1"/>
  <c r="AQ1991" i="1"/>
  <c r="AV2045" i="1"/>
  <c r="AW2045" i="1" s="1"/>
  <c r="P2069" i="1"/>
  <c r="AV2134" i="1"/>
  <c r="AW2134" i="1" s="1"/>
  <c r="X2348" i="1"/>
  <c r="AP2142" i="1"/>
  <c r="AP2143" i="1" s="1"/>
  <c r="AO2148" i="1"/>
  <c r="AO2156" i="1"/>
  <c r="AO2162" i="1" s="1"/>
  <c r="AR2231" i="1"/>
  <c r="AS2231" i="1" s="1"/>
  <c r="AV2261" i="1"/>
  <c r="AW2261" i="1" s="1"/>
  <c r="AN2293" i="1"/>
  <c r="AO2320" i="1"/>
  <c r="AO2321" i="1" s="1"/>
  <c r="AV2432" i="1"/>
  <c r="AW2432" i="1" s="1"/>
  <c r="AV2435" i="1"/>
  <c r="AW2435" i="1" s="1"/>
  <c r="AN2548" i="1"/>
  <c r="AN2549" i="1" s="1"/>
  <c r="AQ2537" i="1"/>
  <c r="AT2148" i="1"/>
  <c r="N2143" i="1"/>
  <c r="AB2143" i="1"/>
  <c r="AQ2156" i="1"/>
  <c r="AQ2162" i="1" s="1"/>
  <c r="AP2162" i="1"/>
  <c r="AP2321" i="1"/>
  <c r="AQ2334" i="1"/>
  <c r="AN2335" i="1"/>
  <c r="AN2336" i="1" s="1"/>
  <c r="AQ2373" i="1"/>
  <c r="AR2372" i="1"/>
  <c r="AN2442" i="1"/>
  <c r="AR2718" i="1"/>
  <c r="AS2718" i="1" s="1"/>
  <c r="AQ2734" i="1"/>
  <c r="AQ2781" i="1"/>
  <c r="AQ2782" i="1" s="1"/>
  <c r="AR2780" i="1"/>
  <c r="AV2099" i="1"/>
  <c r="AW2099" i="1" s="1"/>
  <c r="AV2122" i="1"/>
  <c r="AV2126" i="1"/>
  <c r="AW2126" i="1" s="1"/>
  <c r="AN2252" i="1"/>
  <c r="AR2207" i="1"/>
  <c r="AS2207" i="1" s="1"/>
  <c r="AS2219" i="1"/>
  <c r="AV2247" i="1"/>
  <c r="AW2247" i="1" s="1"/>
  <c r="AR2275" i="1"/>
  <c r="AR2441" i="1"/>
  <c r="AS2441" i="1" s="1"/>
  <c r="AR2520" i="1"/>
  <c r="AQ2522" i="1"/>
  <c r="AV2023" i="1"/>
  <c r="AP2062" i="1"/>
  <c r="AP2069" i="1" s="1"/>
  <c r="AR2195" i="1"/>
  <c r="AS2195" i="1" s="1"/>
  <c r="AR2199" i="1"/>
  <c r="AS2199" i="1" s="1"/>
  <c r="AT2269" i="1"/>
  <c r="AR2232" i="1"/>
  <c r="AS2232" i="1" s="1"/>
  <c r="AV2235" i="1"/>
  <c r="AW2235" i="1" s="1"/>
  <c r="AV2262" i="1"/>
  <c r="AW2262" i="1" s="1"/>
  <c r="AR2290" i="1"/>
  <c r="AQ2293" i="1"/>
  <c r="AR2300" i="1"/>
  <c r="AR2309" i="1"/>
  <c r="AS2309" i="1" s="1"/>
  <c r="AT2326" i="1"/>
  <c r="AR2316" i="1"/>
  <c r="AS2316" i="1" s="1"/>
  <c r="AQ2387" i="1"/>
  <c r="AN2388" i="1"/>
  <c r="AN2389" i="1" s="1"/>
  <c r="AO2409" i="1"/>
  <c r="AU2407" i="1"/>
  <c r="AV2441" i="1"/>
  <c r="AW2441" i="1" s="1"/>
  <c r="AO2467" i="1"/>
  <c r="AV2457" i="1"/>
  <c r="AW2457" i="1" s="1"/>
  <c r="AN2516" i="1"/>
  <c r="AN2523" i="1" s="1"/>
  <c r="AP2570" i="1"/>
  <c r="AP2581" i="1" s="1"/>
  <c r="AN2586" i="1"/>
  <c r="AQ2579" i="1"/>
  <c r="AN2580" i="1"/>
  <c r="AR2155" i="1"/>
  <c r="AR2183" i="1"/>
  <c r="AS2183" i="1" s="1"/>
  <c r="W2264" i="1"/>
  <c r="AK2264" i="1"/>
  <c r="AV2315" i="1"/>
  <c r="AW2315" i="1" s="1"/>
  <c r="AU2357" i="1"/>
  <c r="AO2367" i="1"/>
  <c r="AO2374" i="1" s="1"/>
  <c r="AO2388" i="1"/>
  <c r="AO2389" i="1" s="1"/>
  <c r="AT2442" i="1"/>
  <c r="AT2468" i="1" s="1"/>
  <c r="AN2467" i="1"/>
  <c r="AQ2447" i="1"/>
  <c r="AV2100" i="1"/>
  <c r="AW2100" i="1" s="1"/>
  <c r="AU2293" i="1"/>
  <c r="AR2310" i="1"/>
  <c r="AS2310" i="1" s="1"/>
  <c r="P2321" i="1"/>
  <c r="AU2372" i="1"/>
  <c r="AR2407" i="1"/>
  <c r="U1823" i="1"/>
  <c r="AN1821" i="1"/>
  <c r="P2348" i="1"/>
  <c r="AE2348" i="1"/>
  <c r="AT1881" i="1"/>
  <c r="AT1883" i="1" s="1"/>
  <c r="AT1902" i="1" s="1"/>
  <c r="AT2348" i="1" s="1"/>
  <c r="AR2121" i="1"/>
  <c r="AS2121" i="1" s="1"/>
  <c r="S2143" i="1"/>
  <c r="S2344" i="1" s="1"/>
  <c r="AH2143" i="1"/>
  <c r="AH2344" i="1" s="1"/>
  <c r="AH2350" i="1" s="1"/>
  <c r="AT2156" i="1"/>
  <c r="AT2162" i="1" s="1"/>
  <c r="AV2160" i="1"/>
  <c r="AS2175" i="1"/>
  <c r="AV2199" i="1"/>
  <c r="AW2199" i="1" s="1"/>
  <c r="AQ2252" i="1"/>
  <c r="AN2263" i="1"/>
  <c r="AV2290" i="1"/>
  <c r="AR2297" i="1"/>
  <c r="AS2297" i="1" s="1"/>
  <c r="AQ2312" i="1"/>
  <c r="AN2323" i="1"/>
  <c r="Q2321" i="1"/>
  <c r="Q2344" i="1" s="1"/>
  <c r="AE2321" i="1"/>
  <c r="AE2344" i="1" s="1"/>
  <c r="AU2334" i="1"/>
  <c r="AD3009" i="1"/>
  <c r="AD3015" i="1" s="1"/>
  <c r="AT2388" i="1"/>
  <c r="AT2389" i="1" s="1"/>
  <c r="AB2410" i="1"/>
  <c r="AV2421" i="1"/>
  <c r="AO2442" i="1"/>
  <c r="AU2423" i="1"/>
  <c r="AV2423" i="1" s="1"/>
  <c r="AW2423" i="1" s="1"/>
  <c r="AV2562" i="1"/>
  <c r="AW2562" i="1" s="1"/>
  <c r="AW2582" i="1" s="1"/>
  <c r="AW3010" i="1" s="1"/>
  <c r="AN2142" i="1"/>
  <c r="AN2145" i="1"/>
  <c r="M2264" i="1"/>
  <c r="AA2264" i="1"/>
  <c r="AO2263" i="1"/>
  <c r="AO2264" i="1" s="1"/>
  <c r="W2374" i="1"/>
  <c r="AU2388" i="1"/>
  <c r="AU2389" i="1" s="1"/>
  <c r="O2410" i="1"/>
  <c r="AC2410" i="1"/>
  <c r="AR2425" i="1"/>
  <c r="AS2425" i="1" s="1"/>
  <c r="AR2427" i="1"/>
  <c r="AS2427" i="1" s="1"/>
  <c r="AT2570" i="1"/>
  <c r="AP2263" i="1"/>
  <c r="AP2264" i="1" s="1"/>
  <c r="AN2326" i="1"/>
  <c r="AQ2303" i="1"/>
  <c r="AR2090" i="1"/>
  <c r="AS2090" i="1" s="1"/>
  <c r="AR2095" i="1"/>
  <c r="AS2095" i="1" s="1"/>
  <c r="AR2134" i="1"/>
  <c r="AS2134" i="1" s="1"/>
  <c r="AV2137" i="1"/>
  <c r="AW2137" i="1" s="1"/>
  <c r="AW2175" i="1"/>
  <c r="AV2200" i="1"/>
  <c r="AW2200" i="1" s="1"/>
  <c r="AR2226" i="1"/>
  <c r="AS2226" i="1" s="1"/>
  <c r="AO2326" i="1"/>
  <c r="AP2374" i="1"/>
  <c r="AO2403" i="1"/>
  <c r="AO2410" i="1" s="1"/>
  <c r="AU2402" i="1"/>
  <c r="AV2408" i="1"/>
  <c r="AW2408" i="1" s="1"/>
  <c r="AV2424" i="1"/>
  <c r="AW2424" i="1" s="1"/>
  <c r="AV2426" i="1"/>
  <c r="AW2426" i="1" s="1"/>
  <c r="AW2446" i="1"/>
  <c r="AS2625" i="1"/>
  <c r="AO2103" i="1"/>
  <c r="AO2143" i="1" s="1"/>
  <c r="AQ2113" i="1"/>
  <c r="AP2148" i="1"/>
  <c r="AR2214" i="1"/>
  <c r="AS2214" i="1" s="1"/>
  <c r="AN2269" i="1"/>
  <c r="P2264" i="1"/>
  <c r="AD2264" i="1"/>
  <c r="AD2344" i="1" s="1"/>
  <c r="AD2350" i="1" s="1"/>
  <c r="AJ2321" i="1"/>
  <c r="AJ2344" i="1" s="1"/>
  <c r="M3009" i="1"/>
  <c r="M3015" i="1" s="1"/>
  <c r="AV2465" i="1"/>
  <c r="AW2465" i="1" s="1"/>
  <c r="AV2537" i="1"/>
  <c r="AU2548" i="1"/>
  <c r="AU2549" i="1" s="1"/>
  <c r="AR2563" i="1"/>
  <c r="AS2563" i="1" s="1"/>
  <c r="R2581" i="1"/>
  <c r="R3009" i="1" s="1"/>
  <c r="R3015" i="1" s="1"/>
  <c r="AF2581" i="1"/>
  <c r="AF3009" i="1" s="1"/>
  <c r="AF3015" i="1" s="1"/>
  <c r="AT2734" i="1"/>
  <c r="AV2717" i="1"/>
  <c r="AU2779" i="1"/>
  <c r="AV2779" i="1" s="1"/>
  <c r="AW2779" i="1" s="1"/>
  <c r="AO2781" i="1"/>
  <c r="AO2782" i="1" s="1"/>
  <c r="AT2320" i="1"/>
  <c r="AT2321" i="1" s="1"/>
  <c r="AO2516" i="1"/>
  <c r="AU2509" i="1"/>
  <c r="AR2543" i="1"/>
  <c r="AU2620" i="1"/>
  <c r="AR2595" i="1"/>
  <c r="AS2595" i="1" s="1"/>
  <c r="AR2629" i="1"/>
  <c r="AS2629" i="1" s="1"/>
  <c r="S2631" i="1"/>
  <c r="AH2631" i="1"/>
  <c r="AN2706" i="1"/>
  <c r="AN2707" i="1" s="1"/>
  <c r="AQ2679" i="1"/>
  <c r="AU2467" i="1"/>
  <c r="AU2481" i="1"/>
  <c r="AU2482" i="1" s="1"/>
  <c r="AO2481" i="1"/>
  <c r="AO2482" i="1" s="1"/>
  <c r="AR2578" i="1"/>
  <c r="AS2578" i="1" s="1"/>
  <c r="AU2630" i="1"/>
  <c r="AU2631" i="1" s="1"/>
  <c r="AV2628" i="1"/>
  <c r="AV2648" i="1"/>
  <c r="AW2648" i="1" s="1"/>
  <c r="AU2706" i="1"/>
  <c r="AU2707" i="1" s="1"/>
  <c r="AQ2509" i="1"/>
  <c r="AN2570" i="1"/>
  <c r="AU2586" i="1"/>
  <c r="AU3014" i="1" s="1"/>
  <c r="AV2579" i="1"/>
  <c r="AV2619" i="1"/>
  <c r="AW2619" i="1" s="1"/>
  <c r="AQ2269" i="1"/>
  <c r="AR2317" i="1"/>
  <c r="AS2317" i="1" s="1"/>
  <c r="AR2408" i="1"/>
  <c r="AS2408" i="1" s="1"/>
  <c r="AT2548" i="1"/>
  <c r="AT2549" i="1" s="1"/>
  <c r="AW2554" i="1"/>
  <c r="AO2548" i="1"/>
  <c r="AO2549" i="1" s="1"/>
  <c r="AV2570" i="1"/>
  <c r="AV2569" i="1"/>
  <c r="AW2569" i="1" s="1"/>
  <c r="AQ2580" i="1"/>
  <c r="AQ2581" i="1" s="1"/>
  <c r="W2581" i="1"/>
  <c r="AK2581" i="1"/>
  <c r="AO2582" i="1"/>
  <c r="AO3010" i="1" s="1"/>
  <c r="AV2603" i="1"/>
  <c r="AW2603" i="1" s="1"/>
  <c r="AS2479" i="1"/>
  <c r="AS2481" i="1" s="1"/>
  <c r="AS2482" i="1" s="1"/>
  <c r="AR2481" i="1"/>
  <c r="AR2482" i="1" s="1"/>
  <c r="AU2520" i="1"/>
  <c r="AO2522" i="1"/>
  <c r="AV2544" i="1"/>
  <c r="AW2544" i="1" s="1"/>
  <c r="AT2554" i="1"/>
  <c r="AP2548" i="1"/>
  <c r="AP2549" i="1" s="1"/>
  <c r="AV2582" i="1"/>
  <c r="AV3010" i="1" s="1"/>
  <c r="AO2580" i="1"/>
  <c r="AO2581" i="1" s="1"/>
  <c r="AQ2620" i="1"/>
  <c r="AQ2631" i="1" s="1"/>
  <c r="AR2599" i="1"/>
  <c r="AS2599" i="1" s="1"/>
  <c r="X2631" i="1"/>
  <c r="X3009" i="1" s="1"/>
  <c r="X3015" i="1" s="1"/>
  <c r="AM2631" i="1"/>
  <c r="AM3009" i="1" s="1"/>
  <c r="AM3015" i="1" s="1"/>
  <c r="AT2706" i="1"/>
  <c r="AT2707" i="1" s="1"/>
  <c r="AQ2496" i="1"/>
  <c r="AQ2497" i="1" s="1"/>
  <c r="AP2582" i="1"/>
  <c r="AP3010" i="1" s="1"/>
  <c r="AQ2570" i="1"/>
  <c r="AO2570" i="1"/>
  <c r="AU2582" i="1"/>
  <c r="AU3010" i="1" s="1"/>
  <c r="AN2657" i="1"/>
  <c r="AQ2644" i="1"/>
  <c r="Q2668" i="1"/>
  <c r="AN2673" i="1"/>
  <c r="AQ2276" i="1"/>
  <c r="AQ2277" i="1" s="1"/>
  <c r="AQ2421" i="1"/>
  <c r="AV2479" i="1"/>
  <c r="AR2493" i="1"/>
  <c r="AV2521" i="1"/>
  <c r="AW2521" i="1" s="1"/>
  <c r="AR2566" i="1"/>
  <c r="AR2574" i="1"/>
  <c r="AV2576" i="1"/>
  <c r="AW2576" i="1" s="1"/>
  <c r="AV2592" i="1"/>
  <c r="AW2592" i="1" s="1"/>
  <c r="AV2627" i="1"/>
  <c r="AW2627" i="1" s="1"/>
  <c r="S2347" i="1"/>
  <c r="AH2347" i="1"/>
  <c r="AJ2348" i="1"/>
  <c r="L2468" i="1"/>
  <c r="Z2468" i="1"/>
  <c r="AN2496" i="1"/>
  <c r="AN2497" i="1" s="1"/>
  <c r="O3014" i="1"/>
  <c r="AC3014" i="1"/>
  <c r="AR2560" i="1"/>
  <c r="AT2580" i="1"/>
  <c r="AT2581" i="1" s="1"/>
  <c r="AR2575" i="1"/>
  <c r="AS2575" i="1" s="1"/>
  <c r="AO2620" i="1"/>
  <c r="AV2614" i="1"/>
  <c r="AW2614" i="1" s="1"/>
  <c r="AP2657" i="1"/>
  <c r="AP2668" i="1" s="1"/>
  <c r="AP2673" i="1"/>
  <c r="AP3014" i="1" s="1"/>
  <c r="AV2645" i="1"/>
  <c r="AW2645" i="1" s="1"/>
  <c r="Q2374" i="1"/>
  <c r="AE2374" i="1"/>
  <c r="AN2403" i="1"/>
  <c r="AN2410" i="1" s="1"/>
  <c r="AT2496" i="1"/>
  <c r="AT2497" i="1" s="1"/>
  <c r="AT2522" i="1"/>
  <c r="AT2523" i="1" s="1"/>
  <c r="P3014" i="1"/>
  <c r="AD3014" i="1"/>
  <c r="AU2570" i="1"/>
  <c r="AU2574" i="1"/>
  <c r="AR2594" i="1"/>
  <c r="AP2620" i="1"/>
  <c r="AP2631" i="1" s="1"/>
  <c r="AV2599" i="1"/>
  <c r="AW2599" i="1" s="1"/>
  <c r="AT2620" i="1"/>
  <c r="AV2616" i="1"/>
  <c r="AW2616" i="1" s="1"/>
  <c r="AR2618" i="1"/>
  <c r="AS2618" i="1" s="1"/>
  <c r="AO2630" i="1"/>
  <c r="AC2631" i="1"/>
  <c r="AT2673" i="1"/>
  <c r="AT2657" i="1"/>
  <c r="AV2644" i="1"/>
  <c r="AR2647" i="1"/>
  <c r="AS2647" i="1" s="1"/>
  <c r="AT2582" i="1"/>
  <c r="AT3010" i="1" s="1"/>
  <c r="AW2566" i="1"/>
  <c r="AW2570" i="1" s="1"/>
  <c r="AV2617" i="1"/>
  <c r="AW2617" i="1" s="1"/>
  <c r="AT2630" i="1"/>
  <c r="AT2631" i="1" s="1"/>
  <c r="AU2657" i="1"/>
  <c r="AV2699" i="1"/>
  <c r="AW2699" i="1" s="1"/>
  <c r="AN2754" i="1"/>
  <c r="AN2755" i="1" s="1"/>
  <c r="U2668" i="1"/>
  <c r="AI2668" i="1"/>
  <c r="AP2706" i="1"/>
  <c r="AP2707" i="1" s="1"/>
  <c r="AN2734" i="1"/>
  <c r="AQ2808" i="1"/>
  <c r="AQ2809" i="1" s="1"/>
  <c r="AU2823" i="1"/>
  <c r="AO2842" i="1"/>
  <c r="AO2850" i="1" s="1"/>
  <c r="AT2849" i="1"/>
  <c r="AV2946" i="1"/>
  <c r="AU2949" i="1"/>
  <c r="AS3051" i="1"/>
  <c r="AS3053" i="1" s="1"/>
  <c r="AS3054" i="1" s="1"/>
  <c r="AR3053" i="1"/>
  <c r="AR3054" i="1" s="1"/>
  <c r="AN2842" i="1"/>
  <c r="AU2849" i="1"/>
  <c r="AV2846" i="1"/>
  <c r="AN2877" i="1"/>
  <c r="AN2885" i="1" s="1"/>
  <c r="AQ2862" i="1"/>
  <c r="AP2950" i="1"/>
  <c r="AN2373" i="1"/>
  <c r="N3014" i="1"/>
  <c r="AB3014" i="1"/>
  <c r="N2631" i="1"/>
  <c r="N3009" i="1" s="1"/>
  <c r="N3015" i="1" s="1"/>
  <c r="AB2631" i="1"/>
  <c r="AO2673" i="1"/>
  <c r="AO3014" i="1" s="1"/>
  <c r="AR2793" i="1"/>
  <c r="AQ2794" i="1"/>
  <c r="AQ2795" i="1" s="1"/>
  <c r="AV2824" i="1"/>
  <c r="AW2824" i="1" s="1"/>
  <c r="AU2781" i="1"/>
  <c r="AU2782" i="1" s="1"/>
  <c r="AV2780" i="1"/>
  <c r="AR2896" i="1"/>
  <c r="AQ2902" i="1"/>
  <c r="AQ2908" i="1" s="1"/>
  <c r="AN2620" i="1"/>
  <c r="AQ2661" i="1"/>
  <c r="AN2667" i="1"/>
  <c r="AU2663" i="1"/>
  <c r="AU2673" i="1" s="1"/>
  <c r="AR2664" i="1"/>
  <c r="AS2664" i="1" s="1"/>
  <c r="AV2679" i="1"/>
  <c r="AR2689" i="1"/>
  <c r="AS2689" i="1" s="1"/>
  <c r="AO2706" i="1"/>
  <c r="AO2707" i="1" s="1"/>
  <c r="AS2717" i="1"/>
  <c r="AT2740" i="1"/>
  <c r="AR2831" i="1"/>
  <c r="AS2831" i="1" s="1"/>
  <c r="AO2907" i="1"/>
  <c r="AU2906" i="1"/>
  <c r="Q3014" i="1"/>
  <c r="AE3014" i="1"/>
  <c r="AR2564" i="1"/>
  <c r="AR2576" i="1"/>
  <c r="AS2576" i="1" s="1"/>
  <c r="AR2701" i="1"/>
  <c r="AS2701" i="1" s="1"/>
  <c r="AU2734" i="1"/>
  <c r="AU2740" i="1" s="1"/>
  <c r="AV2834" i="1"/>
  <c r="AW2834" i="1" s="1"/>
  <c r="AU2877" i="1"/>
  <c r="AU2885" i="1" s="1"/>
  <c r="AV2864" i="1"/>
  <c r="AO2949" i="1"/>
  <c r="AO2950" i="1" s="1"/>
  <c r="P2740" i="1"/>
  <c r="AS2807" i="1"/>
  <c r="AS2808" i="1" s="1"/>
  <c r="AS2809" i="1" s="1"/>
  <c r="AR2808" i="1"/>
  <c r="AR2809" i="1" s="1"/>
  <c r="AQ2941" i="1"/>
  <c r="AR2545" i="1"/>
  <c r="AS2545" i="1" s="1"/>
  <c r="U3014" i="1"/>
  <c r="AI3014" i="1"/>
  <c r="AV2596" i="1"/>
  <c r="AW2596" i="1" s="1"/>
  <c r="AR2619" i="1"/>
  <c r="AS2619" i="1" s="1"/>
  <c r="AR2656" i="1"/>
  <c r="AS2656" i="1" s="1"/>
  <c r="AQ2738" i="1"/>
  <c r="AN2739" i="1"/>
  <c r="AN2740" i="1" s="1"/>
  <c r="AV2766" i="1"/>
  <c r="AU2767" i="1"/>
  <c r="AU2768" i="1" s="1"/>
  <c r="AV2820" i="1"/>
  <c r="AW2820" i="1" s="1"/>
  <c r="V3014" i="1"/>
  <c r="AJ3014" i="1"/>
  <c r="AN2630" i="1"/>
  <c r="AT2667" i="1"/>
  <c r="AR2682" i="1"/>
  <c r="AS2682" i="1" s="1"/>
  <c r="AR2694" i="1"/>
  <c r="AS2694" i="1" s="1"/>
  <c r="AQ2754" i="1"/>
  <c r="AQ2755" i="1" s="1"/>
  <c r="AP2767" i="1"/>
  <c r="AP2768" i="1" s="1"/>
  <c r="AR2766" i="1"/>
  <c r="AS2846" i="1"/>
  <c r="AS2849" i="1" s="1"/>
  <c r="AR2849" i="1"/>
  <c r="AV2884" i="1"/>
  <c r="AW2881" i="1"/>
  <c r="AW2884" i="1" s="1"/>
  <c r="Z2908" i="1"/>
  <c r="AR2692" i="1"/>
  <c r="AS2692" i="1" s="1"/>
  <c r="AR2731" i="1"/>
  <c r="AS2731" i="1" s="1"/>
  <c r="AU2807" i="1"/>
  <c r="AQ2849" i="1"/>
  <c r="W2885" i="1"/>
  <c r="AK2885" i="1"/>
  <c r="Q2908" i="1"/>
  <c r="AE2908" i="1"/>
  <c r="AV2940" i="1"/>
  <c r="AW2940" i="1" s="1"/>
  <c r="O2950" i="1"/>
  <c r="AC2950" i="1"/>
  <c r="AR3028" i="1"/>
  <c r="AS3028" i="1" s="1"/>
  <c r="AP3053" i="1"/>
  <c r="AP3054" i="1" s="1"/>
  <c r="AV3097" i="1"/>
  <c r="AU3107" i="1"/>
  <c r="AO2734" i="1"/>
  <c r="Q2740" i="1"/>
  <c r="AE2740" i="1"/>
  <c r="AV2865" i="1"/>
  <c r="AW2865" i="1" s="1"/>
  <c r="AR2926" i="1"/>
  <c r="AS2926" i="1" s="1"/>
  <c r="AR2946" i="1"/>
  <c r="AP3000" i="1"/>
  <c r="AR2995" i="1"/>
  <c r="AS2995" i="1" s="1"/>
  <c r="N3001" i="1"/>
  <c r="AB3001" i="1"/>
  <c r="AW3081" i="1"/>
  <c r="AW3085" i="1" s="1"/>
  <c r="AW3086" i="1" s="1"/>
  <c r="AV3085" i="1"/>
  <c r="AV3086" i="1" s="1"/>
  <c r="AN2808" i="1"/>
  <c r="AN2809" i="1" s="1"/>
  <c r="AT2950" i="1"/>
  <c r="AQ2988" i="1"/>
  <c r="AR2988" i="1" s="1"/>
  <c r="AS2988" i="1" s="1"/>
  <c r="AN3000" i="1"/>
  <c r="AV2723" i="1"/>
  <c r="AW2723" i="1" s="1"/>
  <c r="S2740" i="1"/>
  <c r="AH2740" i="1"/>
  <c r="AR2753" i="1"/>
  <c r="AN2781" i="1"/>
  <c r="AN2782" i="1" s="1"/>
  <c r="AT2877" i="1"/>
  <c r="AT2885" i="1" s="1"/>
  <c r="AV2866" i="1"/>
  <c r="AW2866" i="1" s="1"/>
  <c r="AU2896" i="1"/>
  <c r="AO2902" i="1"/>
  <c r="AQ2948" i="1"/>
  <c r="AR2948" i="1" s="1"/>
  <c r="AS2948" i="1" s="1"/>
  <c r="AQ2982" i="1"/>
  <c r="AS2987" i="1"/>
  <c r="AV2991" i="1"/>
  <c r="AW2991" i="1" s="1"/>
  <c r="AV2994" i="1"/>
  <c r="AW2994" i="1" s="1"/>
  <c r="AS2919" i="1"/>
  <c r="AE3696" i="1"/>
  <c r="AE3702" i="1" s="1"/>
  <c r="AV2724" i="1"/>
  <c r="AW2724" i="1" s="1"/>
  <c r="AV2738" i="1"/>
  <c r="AT2754" i="1"/>
  <c r="AT2755" i="1" s="1"/>
  <c r="AP2842" i="1"/>
  <c r="AP2850" i="1" s="1"/>
  <c r="AR2827" i="1"/>
  <c r="AS2827" i="1" s="1"/>
  <c r="AO2877" i="1"/>
  <c r="AO2885" i="1" s="1"/>
  <c r="P2885" i="1"/>
  <c r="AS2881" i="1"/>
  <c r="AN2982" i="1"/>
  <c r="AV2987" i="1"/>
  <c r="AU3000" i="1"/>
  <c r="W2740" i="1"/>
  <c r="AK2740" i="1"/>
  <c r="V2850" i="1"/>
  <c r="V3009" i="1" s="1"/>
  <c r="V3015" i="1" s="1"/>
  <c r="AJ2850" i="1"/>
  <c r="AJ3009" i="1" s="1"/>
  <c r="AJ3015" i="1" s="1"/>
  <c r="L2908" i="1"/>
  <c r="AN2908" i="1"/>
  <c r="AU2919" i="1"/>
  <c r="AS2961" i="1"/>
  <c r="AS2982" i="1" s="1"/>
  <c r="AO2982" i="1"/>
  <c r="AU2962" i="1"/>
  <c r="AV2962" i="1" s="1"/>
  <c r="AW2962" i="1" s="1"/>
  <c r="AP2982" i="1"/>
  <c r="AT3148" i="1"/>
  <c r="AS2819" i="1"/>
  <c r="AQ2842" i="1"/>
  <c r="AV2928" i="1"/>
  <c r="AW2928" i="1" s="1"/>
  <c r="AN2941" i="1"/>
  <c r="AN2950" i="1" s="1"/>
  <c r="AT2982" i="1"/>
  <c r="AT3001" i="1" s="1"/>
  <c r="AV2977" i="1"/>
  <c r="AW2977" i="1" s="1"/>
  <c r="AV2996" i="1"/>
  <c r="AW2996" i="1" s="1"/>
  <c r="U3040" i="1"/>
  <c r="AI3040" i="1"/>
  <c r="AV3053" i="1"/>
  <c r="AV3054" i="1" s="1"/>
  <c r="AW3051" i="1"/>
  <c r="AW3053" i="1" s="1"/>
  <c r="AW3054" i="1" s="1"/>
  <c r="AN3069" i="1"/>
  <c r="AN3070" i="1" s="1"/>
  <c r="AR3067" i="1"/>
  <c r="AS3067" i="1" s="1"/>
  <c r="AN3107" i="1"/>
  <c r="AQ3100" i="1"/>
  <c r="AR3100" i="1" s="1"/>
  <c r="AS3100" i="1" s="1"/>
  <c r="AV3152" i="1"/>
  <c r="AU3169" i="1"/>
  <c r="M3014" i="1"/>
  <c r="AA3014" i="1"/>
  <c r="AO2657" i="1"/>
  <c r="AO2668" i="1" s="1"/>
  <c r="AV2793" i="1"/>
  <c r="AT2842" i="1"/>
  <c r="AV2831" i="1"/>
  <c r="AW2831" i="1" s="1"/>
  <c r="AQ2882" i="1"/>
  <c r="N2908" i="1"/>
  <c r="AB2908" i="1"/>
  <c r="AV2961" i="1"/>
  <c r="AV3038" i="1"/>
  <c r="AU3039" i="1"/>
  <c r="AO2740" i="1"/>
  <c r="AN2850" i="1"/>
  <c r="AR2928" i="1"/>
  <c r="AS2928" i="1" s="1"/>
  <c r="AQ2949" i="1"/>
  <c r="AQ2950" i="1" s="1"/>
  <c r="L2950" i="1"/>
  <c r="AR2970" i="1"/>
  <c r="AS2970" i="1" s="1"/>
  <c r="AN3085" i="1"/>
  <c r="AN3086" i="1" s="1"/>
  <c r="AQ3083" i="1"/>
  <c r="AV3104" i="1"/>
  <c r="AW3104" i="1" s="1"/>
  <c r="L3001" i="1"/>
  <c r="Z3001" i="1"/>
  <c r="AT3053" i="1"/>
  <c r="AT3054" i="1" s="1"/>
  <c r="AN3148" i="1"/>
  <c r="AQ3124" i="1"/>
  <c r="AQ3181" i="1"/>
  <c r="L3188" i="1"/>
  <c r="Z3188" i="1"/>
  <c r="AR2936" i="1"/>
  <c r="AS2936" i="1" s="1"/>
  <c r="AU3053" i="1"/>
  <c r="AU3054" i="1" s="1"/>
  <c r="AR3101" i="1"/>
  <c r="AS3101" i="1" s="1"/>
  <c r="AJ3113" i="1"/>
  <c r="AO3148" i="1"/>
  <c r="AV3133" i="1"/>
  <c r="AW3133" i="1" s="1"/>
  <c r="AC3170" i="1"/>
  <c r="AA3188" i="1"/>
  <c r="AA3696" i="1" s="1"/>
  <c r="AA3702" i="1" s="1"/>
  <c r="AV3219" i="1"/>
  <c r="AW3219" i="1" s="1"/>
  <c r="AQ3275" i="1"/>
  <c r="AN3288" i="1"/>
  <c r="AN3295" i="1" s="1"/>
  <c r="AV3030" i="1"/>
  <c r="AW3030" i="1" s="1"/>
  <c r="AW3033" i="1" s="1"/>
  <c r="AQ3039" i="1"/>
  <c r="AQ3040" i="1" s="1"/>
  <c r="AQ3111" i="1"/>
  <c r="AN3112" i="1"/>
  <c r="AV3181" i="1"/>
  <c r="AU3182" i="1"/>
  <c r="AT3257" i="1"/>
  <c r="AT3264" i="1" s="1"/>
  <c r="AV3254" i="1"/>
  <c r="AW3254" i="1" s="1"/>
  <c r="AO3000" i="1"/>
  <c r="O3001" i="1"/>
  <c r="AC3001" i="1"/>
  <c r="AP3033" i="1"/>
  <c r="AP3040" i="1" s="1"/>
  <c r="AO3033" i="1"/>
  <c r="AB3696" i="1"/>
  <c r="AV3111" i="1"/>
  <c r="AU3112" i="1"/>
  <c r="AO3242" i="1"/>
  <c r="AP3288" i="1"/>
  <c r="AP3295" i="1" s="1"/>
  <c r="AU3329" i="1"/>
  <c r="AU3330" i="1" s="1"/>
  <c r="AV3323" i="1"/>
  <c r="AR2906" i="1"/>
  <c r="AR2996" i="1"/>
  <c r="AS2996" i="1" s="1"/>
  <c r="AU3033" i="1"/>
  <c r="AO3039" i="1"/>
  <c r="AO3040" i="1" s="1"/>
  <c r="O3040" i="1"/>
  <c r="O3696" i="1" s="1"/>
  <c r="AC3040" i="1"/>
  <c r="AC3696" i="1" s="1"/>
  <c r="AV3127" i="1"/>
  <c r="AW3127" i="1" s="1"/>
  <c r="AR3142" i="1"/>
  <c r="AS3142" i="1" s="1"/>
  <c r="AV3213" i="1"/>
  <c r="AW3213" i="1" s="1"/>
  <c r="AV3229" i="1"/>
  <c r="AW3229" i="1" s="1"/>
  <c r="AP3242" i="1"/>
  <c r="AO3264" i="1"/>
  <c r="AR3024" i="1"/>
  <c r="P3040" i="1"/>
  <c r="AD3040" i="1"/>
  <c r="AP3107" i="1"/>
  <c r="AP3113" i="1" s="1"/>
  <c r="M3113" i="1"/>
  <c r="AV3141" i="1"/>
  <c r="AW3141" i="1" s="1"/>
  <c r="AU3065" i="1"/>
  <c r="AO3069" i="1"/>
  <c r="AO3070" i="1" s="1"/>
  <c r="AW3199" i="1"/>
  <c r="AW3200" i="1" s="1"/>
  <c r="AW3201" i="1" s="1"/>
  <c r="AV3200" i="1"/>
  <c r="AV3201" i="1" s="1"/>
  <c r="AS3038" i="1"/>
  <c r="AS3039" i="1" s="1"/>
  <c r="AO3085" i="1"/>
  <c r="AO3086" i="1" s="1"/>
  <c r="AR3099" i="1"/>
  <c r="AS3099" i="1" s="1"/>
  <c r="AV3135" i="1"/>
  <c r="AW3135" i="1" s="1"/>
  <c r="AO3169" i="1"/>
  <c r="AW3212" i="1"/>
  <c r="AW3241" i="1"/>
  <c r="U2908" i="1"/>
  <c r="AI2908" i="1"/>
  <c r="AT3040" i="1"/>
  <c r="AO3053" i="1"/>
  <c r="AO3054" i="1" s="1"/>
  <c r="AQ3065" i="1"/>
  <c r="AT3107" i="1"/>
  <c r="AT3113" i="1" s="1"/>
  <c r="AR3215" i="1"/>
  <c r="AS3215" i="1" s="1"/>
  <c r="AR3169" i="1"/>
  <c r="AS3152" i="1"/>
  <c r="AS3169" i="1" s="1"/>
  <c r="AN3169" i="1"/>
  <c r="AU3187" i="1"/>
  <c r="AV3186" i="1"/>
  <c r="AN3033" i="1"/>
  <c r="AN3040" i="1" s="1"/>
  <c r="AO3112" i="1"/>
  <c r="AO3113" i="1" s="1"/>
  <c r="AV3215" i="1"/>
  <c r="AW3215" i="1" s="1"/>
  <c r="AO3247" i="1"/>
  <c r="AO3701" i="1" s="1"/>
  <c r="AU3220" i="1"/>
  <c r="AU3225" i="1" s="1"/>
  <c r="AU3242" i="1" s="1"/>
  <c r="AV3241" i="1"/>
  <c r="AR3255" i="1"/>
  <c r="AS3255" i="1" s="1"/>
  <c r="AS3257" i="1" s="1"/>
  <c r="AQ3257" i="1"/>
  <c r="AQ3230" i="1"/>
  <c r="R3242" i="1"/>
  <c r="R3696" i="1" s="1"/>
  <c r="R3702" i="1" s="1"/>
  <c r="AF3242" i="1"/>
  <c r="AF3696" i="1" s="1"/>
  <c r="AF3702" i="1" s="1"/>
  <c r="AQ3261" i="1"/>
  <c r="AR3261" i="1" s="1"/>
  <c r="AS3261" i="1" s="1"/>
  <c r="AP3263" i="1"/>
  <c r="AO3288" i="1"/>
  <c r="AO3329" i="1"/>
  <c r="AO3330" i="1" s="1"/>
  <c r="AS3399" i="1"/>
  <c r="AR3401" i="1"/>
  <c r="L3462" i="1"/>
  <c r="Z3462" i="1"/>
  <c r="AN3462" i="1"/>
  <c r="AV3460" i="1"/>
  <c r="AU3461" i="1"/>
  <c r="AV3474" i="1"/>
  <c r="AW3474" i="1" s="1"/>
  <c r="AN3630" i="1"/>
  <c r="AQ3553" i="1"/>
  <c r="AQ3220" i="1"/>
  <c r="AQ3225" i="1" s="1"/>
  <c r="AT3241" i="1"/>
  <c r="AT3242" i="1" s="1"/>
  <c r="AH3242" i="1"/>
  <c r="AP3257" i="1"/>
  <c r="AR3262" i="1"/>
  <c r="AV3285" i="1"/>
  <c r="AW3285" i="1" s="1"/>
  <c r="U3295" i="1"/>
  <c r="AH3403" i="1"/>
  <c r="AO3401" i="1"/>
  <c r="AS3473" i="1"/>
  <c r="AN3387" i="1"/>
  <c r="AN3389" i="1"/>
  <c r="AN3698" i="1" s="1"/>
  <c r="AQ3345" i="1"/>
  <c r="AN3390" i="1"/>
  <c r="AN3699" i="1" s="1"/>
  <c r="AV3262" i="1"/>
  <c r="AR3294" i="1"/>
  <c r="AO3311" i="1"/>
  <c r="AO3312" i="1" s="1"/>
  <c r="AW3399" i="1"/>
  <c r="AV3124" i="1"/>
  <c r="AV3142" i="1"/>
  <c r="AW3142" i="1" s="1"/>
  <c r="AN3187" i="1"/>
  <c r="AN3188" i="1" s="1"/>
  <c r="AT3247" i="1"/>
  <c r="AU3292" i="1"/>
  <c r="AO3294" i="1"/>
  <c r="AR3342" i="1"/>
  <c r="AQ3344" i="1"/>
  <c r="AV3275" i="1"/>
  <c r="AP3311" i="1"/>
  <c r="AP3312" i="1" s="1"/>
  <c r="AR3307" i="1"/>
  <c r="AS3307" i="1" s="1"/>
  <c r="AT3389" i="1"/>
  <c r="AT3698" i="1" s="1"/>
  <c r="AT3387" i="1"/>
  <c r="AR3454" i="1"/>
  <c r="AS3454" i="1" s="1"/>
  <c r="AU3257" i="1"/>
  <c r="AQ3294" i="1"/>
  <c r="AQ3311" i="1"/>
  <c r="AQ3312" i="1" s="1"/>
  <c r="AR3306" i="1"/>
  <c r="AW3342" i="1"/>
  <c r="AV3344" i="1"/>
  <c r="AV3454" i="1"/>
  <c r="AW3454" i="1" s="1"/>
  <c r="AU3148" i="1"/>
  <c r="M3242" i="1"/>
  <c r="AR3254" i="1"/>
  <c r="AS3254" i="1" s="1"/>
  <c r="AV3257" i="1"/>
  <c r="AN3344" i="1"/>
  <c r="AR3455" i="1"/>
  <c r="AQ3456" i="1"/>
  <c r="W3113" i="1"/>
  <c r="W3696" i="1" s="1"/>
  <c r="W3702" i="1" s="1"/>
  <c r="AK3113" i="1"/>
  <c r="AK3696" i="1" s="1"/>
  <c r="AK3702" i="1" s="1"/>
  <c r="AT3169" i="1"/>
  <c r="P3188" i="1"/>
  <c r="AD3188" i="1"/>
  <c r="AW3256" i="1"/>
  <c r="AW3257" i="1" s="1"/>
  <c r="AV3279" i="1"/>
  <c r="AW3279" i="1" s="1"/>
  <c r="AN3346" i="1"/>
  <c r="AN3391" i="1" s="1"/>
  <c r="U3462" i="1"/>
  <c r="AI3462" i="1"/>
  <c r="AP3499" i="1"/>
  <c r="AP3500" i="1" s="1"/>
  <c r="AS3513" i="1"/>
  <c r="AR3286" i="1"/>
  <c r="AS3286" i="1" s="1"/>
  <c r="AR3287" i="1"/>
  <c r="AS3287" i="1" s="1"/>
  <c r="AV3306" i="1"/>
  <c r="AU3311" i="1"/>
  <c r="AU3312" i="1" s="1"/>
  <c r="AU3462" i="1"/>
  <c r="AR3532" i="1"/>
  <c r="AN3225" i="1"/>
  <c r="AN3242" i="1" s="1"/>
  <c r="P3242" i="1"/>
  <c r="AD3242" i="1"/>
  <c r="AU3263" i="1"/>
  <c r="AU3264" i="1" s="1"/>
  <c r="AN3329" i="1"/>
  <c r="AN3330" i="1" s="1"/>
  <c r="AQ3443" i="1"/>
  <c r="AQ3446" i="1"/>
  <c r="AR3402" i="1"/>
  <c r="AW3455" i="1"/>
  <c r="AQ3461" i="1"/>
  <c r="AR3460" i="1"/>
  <c r="AR3323" i="1"/>
  <c r="AQ3329" i="1"/>
  <c r="AQ3330" i="1" s="1"/>
  <c r="AV3475" i="1"/>
  <c r="AW3475" i="1" s="1"/>
  <c r="W3701" i="1"/>
  <c r="W5635" i="1" s="1"/>
  <c r="AK3701" i="1"/>
  <c r="AU3389" i="1"/>
  <c r="AU3698" i="1" s="1"/>
  <c r="M3700" i="1"/>
  <c r="AP3456" i="1"/>
  <c r="AP3462" i="1" s="1"/>
  <c r="AN3528" i="1"/>
  <c r="AW3654" i="1"/>
  <c r="AR3657" i="1"/>
  <c r="AS3657" i="1" s="1"/>
  <c r="AQ3680" i="1"/>
  <c r="O3700" i="1"/>
  <c r="AU3528" i="1"/>
  <c r="AV3513" i="1"/>
  <c r="AQ3534" i="1"/>
  <c r="AR3534" i="1" s="1"/>
  <c r="AS3534" i="1" s="1"/>
  <c r="AN3541" i="1"/>
  <c r="AO3630" i="1"/>
  <c r="AV3345" i="1"/>
  <c r="L3699" i="1"/>
  <c r="Z3699" i="1"/>
  <c r="AD3700" i="1"/>
  <c r="AP3443" i="1"/>
  <c r="AT3446" i="1"/>
  <c r="AT3699" i="1" s="1"/>
  <c r="AN3547" i="1"/>
  <c r="AQ3521" i="1"/>
  <c r="AT3541" i="1"/>
  <c r="AT3542" i="1" s="1"/>
  <c r="AP3630" i="1"/>
  <c r="AP3643" i="1" s="1"/>
  <c r="AR3554" i="1"/>
  <c r="AS3554" i="1" s="1"/>
  <c r="AR3578" i="1"/>
  <c r="AS3578" i="1" s="1"/>
  <c r="AO3499" i="1"/>
  <c r="AO3500" i="1" s="1"/>
  <c r="V3542" i="1"/>
  <c r="AJ3542" i="1"/>
  <c r="AV3565" i="1"/>
  <c r="AW3565" i="1" s="1"/>
  <c r="AQ3589" i="1"/>
  <c r="AN3648" i="1"/>
  <c r="AN3701" i="1" s="1"/>
  <c r="AO3541" i="1"/>
  <c r="AU3535" i="1"/>
  <c r="AV3535" i="1" s="1"/>
  <c r="AW3535" i="1" s="1"/>
  <c r="AV3580" i="1"/>
  <c r="AW3580" i="1" s="1"/>
  <c r="O3699" i="1"/>
  <c r="AC3699" i="1"/>
  <c r="S3700" i="1"/>
  <c r="U3403" i="1"/>
  <c r="AV3525" i="1"/>
  <c r="AW3525" i="1" s="1"/>
  <c r="AW3532" i="1"/>
  <c r="AU3547" i="1"/>
  <c r="AV3564" i="1"/>
  <c r="AW3564" i="1" s="1"/>
  <c r="AP3541" i="1"/>
  <c r="AP3542" i="1" s="1"/>
  <c r="AR3573" i="1"/>
  <c r="AS3573" i="1" s="1"/>
  <c r="AU3719" i="1"/>
  <c r="V3295" i="1"/>
  <c r="AJ3295" i="1"/>
  <c r="AO3346" i="1"/>
  <c r="AO3391" i="1" s="1"/>
  <c r="V3700" i="1"/>
  <c r="AN3499" i="1"/>
  <c r="AN3500" i="1" s="1"/>
  <c r="AO3528" i="1"/>
  <c r="AV3566" i="1"/>
  <c r="AW3566" i="1" s="1"/>
  <c r="AR3597" i="1"/>
  <c r="AS3597" i="1" s="1"/>
  <c r="AV3589" i="1"/>
  <c r="AU3648" i="1"/>
  <c r="X3700" i="1"/>
  <c r="AM3700" i="1"/>
  <c r="AQ3401" i="1"/>
  <c r="AQ3403" i="1" s="1"/>
  <c r="AQ3447" i="1" s="1"/>
  <c r="AO3456" i="1"/>
  <c r="AO3462" i="1" s="1"/>
  <c r="AU3473" i="1"/>
  <c r="AW3521" i="1"/>
  <c r="AW3547" i="1" s="1"/>
  <c r="AR3523" i="1"/>
  <c r="AS3523" i="1" s="1"/>
  <c r="AV3536" i="1"/>
  <c r="AW3536" i="1" s="1"/>
  <c r="AV3538" i="1"/>
  <c r="AW3538" i="1" s="1"/>
  <c r="AU3344" i="1"/>
  <c r="AU3346" i="1" s="1"/>
  <c r="AU3391" i="1" s="1"/>
  <c r="AU3700" i="1" s="1"/>
  <c r="AP3389" i="1"/>
  <c r="AP3698" i="1" s="1"/>
  <c r="AP3390" i="1"/>
  <c r="AP3699" i="1" s="1"/>
  <c r="AP3387" i="1"/>
  <c r="AQ3474" i="1"/>
  <c r="AR3474" i="1" s="1"/>
  <c r="AS3474" i="1" s="1"/>
  <c r="AR3490" i="1"/>
  <c r="AS3490" i="1" s="1"/>
  <c r="AV3558" i="1"/>
  <c r="AW3558" i="1" s="1"/>
  <c r="AR3561" i="1"/>
  <c r="AS3561" i="1" s="1"/>
  <c r="AR3576" i="1"/>
  <c r="AS3576" i="1" s="1"/>
  <c r="AR3585" i="1"/>
  <c r="AS3585" i="1" s="1"/>
  <c r="AP3780" i="1"/>
  <c r="AV3684" i="1"/>
  <c r="AU3688" i="1"/>
  <c r="AR3761" i="1"/>
  <c r="AO3760" i="1"/>
  <c r="AR3881" i="1"/>
  <c r="AN3642" i="1"/>
  <c r="S3726" i="1"/>
  <c r="AH3726" i="1"/>
  <c r="AQ3725" i="1"/>
  <c r="AS3750" i="1"/>
  <c r="AF3780" i="1"/>
  <c r="AQ3805" i="1"/>
  <c r="AR3793" i="1"/>
  <c r="AR3796" i="1"/>
  <c r="AQ3820" i="1"/>
  <c r="AQ4098" i="1" s="1"/>
  <c r="AV3804" i="1"/>
  <c r="AW3804" i="1" s="1"/>
  <c r="AW3809" i="1"/>
  <c r="N3699" i="1"/>
  <c r="AB3699" i="1"/>
  <c r="P3700" i="1"/>
  <c r="AV3588" i="1"/>
  <c r="AW3588" i="1" s="1"/>
  <c r="AV3601" i="1"/>
  <c r="AW3601" i="1" s="1"/>
  <c r="N3643" i="1"/>
  <c r="N3696" i="1" s="1"/>
  <c r="AV3659" i="1"/>
  <c r="AW3659" i="1" s="1"/>
  <c r="AV3676" i="1"/>
  <c r="AW3676" i="1" s="1"/>
  <c r="AR3778" i="1"/>
  <c r="AT3805" i="1"/>
  <c r="AV3754" i="1"/>
  <c r="AV3761" i="1"/>
  <c r="AW3750" i="1"/>
  <c r="AV3810" i="1"/>
  <c r="AW3810" i="1" s="1"/>
  <c r="AU3814" i="1"/>
  <c r="AW3828" i="1"/>
  <c r="AW3829" i="1" s="1"/>
  <c r="AW3830" i="1" s="1"/>
  <c r="AV3829" i="1"/>
  <c r="AV3830" i="1" s="1"/>
  <c r="AW3881" i="1"/>
  <c r="R3701" i="1"/>
  <c r="AF3701" i="1"/>
  <c r="AD3699" i="1"/>
  <c r="R3700" i="1"/>
  <c r="AF3700" i="1"/>
  <c r="AT3648" i="1"/>
  <c r="AQ3635" i="1"/>
  <c r="AO3642" i="1"/>
  <c r="AP3719" i="1"/>
  <c r="AP3726" i="1" s="1"/>
  <c r="AR3709" i="1"/>
  <c r="AN3719" i="1"/>
  <c r="AN3726" i="1" s="1"/>
  <c r="AR3758" i="1"/>
  <c r="AQ3759" i="1"/>
  <c r="AQ3760" i="1" s="1"/>
  <c r="AV3793" i="1"/>
  <c r="AP3854" i="1"/>
  <c r="AS3724" i="1"/>
  <c r="AS3725" i="1" s="1"/>
  <c r="AR3725" i="1"/>
  <c r="AQ3841" i="1"/>
  <c r="AV3847" i="1"/>
  <c r="AU3853" i="1"/>
  <c r="AU3630" i="1"/>
  <c r="AV3553" i="1"/>
  <c r="AV3639" i="1"/>
  <c r="AW3639" i="1" s="1"/>
  <c r="AQ3719" i="1"/>
  <c r="AQ3726" i="1" s="1"/>
  <c r="AV3724" i="1"/>
  <c r="AU3725" i="1"/>
  <c r="R3760" i="1"/>
  <c r="AU3642" i="1"/>
  <c r="AP3680" i="1"/>
  <c r="AR3711" i="1"/>
  <c r="AS3711" i="1" s="1"/>
  <c r="AQ3781" i="1"/>
  <c r="AQ3774" i="1"/>
  <c r="AQ3780" i="1" s="1"/>
  <c r="AW3841" i="1"/>
  <c r="AW3843" i="1" s="1"/>
  <c r="AV3843" i="1"/>
  <c r="AR3847" i="1"/>
  <c r="AQ3853" i="1"/>
  <c r="AV3625" i="1"/>
  <c r="AW3625" i="1" s="1"/>
  <c r="AI3643" i="1"/>
  <c r="AV3635" i="1"/>
  <c r="AN3688" i="1"/>
  <c r="AQ3684" i="1"/>
  <c r="AB4093" i="1"/>
  <c r="AB4099" i="1" s="1"/>
  <c r="AT3725" i="1"/>
  <c r="AT3726" i="1" s="1"/>
  <c r="AV3758" i="1"/>
  <c r="AR3773" i="1"/>
  <c r="AV3801" i="1"/>
  <c r="AW3801" i="1" s="1"/>
  <c r="AQ3866" i="1"/>
  <c r="AR3866" i="1" s="1"/>
  <c r="AS3866" i="1" s="1"/>
  <c r="AN3876" i="1"/>
  <c r="AN3889" i="1" s="1"/>
  <c r="V3643" i="1"/>
  <c r="AR3654" i="1"/>
  <c r="AV3719" i="1"/>
  <c r="AW3709" i="1"/>
  <c r="AW3719" i="1" s="1"/>
  <c r="AJ3760" i="1"/>
  <c r="AU3761" i="1"/>
  <c r="AV3773" i="1"/>
  <c r="AT3774" i="1"/>
  <c r="AT3780" i="1" s="1"/>
  <c r="AU3865" i="1"/>
  <c r="AO3876" i="1"/>
  <c r="AT3680" i="1"/>
  <c r="AT3689" i="1" s="1"/>
  <c r="AV3660" i="1"/>
  <c r="AW3660" i="1" s="1"/>
  <c r="AR3685" i="1"/>
  <c r="AS3685" i="1" s="1"/>
  <c r="AU3737" i="1"/>
  <c r="AO3738" i="1"/>
  <c r="AO3739" i="1" s="1"/>
  <c r="AO3761" i="1"/>
  <c r="AO3754" i="1"/>
  <c r="AU3754" i="1"/>
  <c r="AU3760" i="1" s="1"/>
  <c r="O3780" i="1"/>
  <c r="AC3780" i="1"/>
  <c r="AC4093" i="1" s="1"/>
  <c r="AC4099" i="1" s="1"/>
  <c r="AO3805" i="1"/>
  <c r="AR3792" i="1"/>
  <c r="AS3792" i="1" s="1"/>
  <c r="X3643" i="1"/>
  <c r="X3696" i="1" s="1"/>
  <c r="X3702" i="1" s="1"/>
  <c r="AM3643" i="1"/>
  <c r="AM3696" i="1" s="1"/>
  <c r="AM3702" i="1" s="1"/>
  <c r="AU3680" i="1"/>
  <c r="AN3680" i="1"/>
  <c r="AN3689" i="1" s="1"/>
  <c r="M4093" i="1"/>
  <c r="M4099" i="1" s="1"/>
  <c r="AO3725" i="1"/>
  <c r="AR3752" i="1"/>
  <c r="AS3752" i="1" s="1"/>
  <c r="X3760" i="1"/>
  <c r="AD4094" i="1"/>
  <c r="AU3778" i="1"/>
  <c r="AO3779" i="1"/>
  <c r="AO3780" i="1" s="1"/>
  <c r="AP3805" i="1"/>
  <c r="AP3815" i="1" s="1"/>
  <c r="AR3811" i="1"/>
  <c r="AS3811" i="1" s="1"/>
  <c r="AR3828" i="1"/>
  <c r="AQ3829" i="1"/>
  <c r="AQ3830" i="1" s="1"/>
  <c r="AR3672" i="1"/>
  <c r="AS3672" i="1" s="1"/>
  <c r="AP3688" i="1"/>
  <c r="W4094" i="1"/>
  <c r="AK4094" i="1"/>
  <c r="AN3820" i="1"/>
  <c r="AN4098" i="1" s="1"/>
  <c r="AN3932" i="1"/>
  <c r="AN3933" i="1" s="1"/>
  <c r="AR4046" i="1"/>
  <c r="U4222" i="1"/>
  <c r="AN3814" i="1"/>
  <c r="AT3814" i="1"/>
  <c r="AT3815" i="1" s="1"/>
  <c r="AU3843" i="1"/>
  <c r="AU3854" i="1" s="1"/>
  <c r="AR3848" i="1"/>
  <c r="AS3848" i="1" s="1"/>
  <c r="AR3876" i="1"/>
  <c r="AS3865" i="1"/>
  <c r="AS3876" i="1" s="1"/>
  <c r="AQ3885" i="1"/>
  <c r="AR3885" i="1" s="1"/>
  <c r="AS3885" i="1" s="1"/>
  <c r="AO3932" i="1"/>
  <c r="AO3933" i="1" s="1"/>
  <c r="AR3909" i="1"/>
  <c r="AS3909" i="1" s="1"/>
  <c r="AU3944" i="1"/>
  <c r="AO3950" i="1"/>
  <c r="AO3951" i="1" s="1"/>
  <c r="AT4058" i="1"/>
  <c r="P3689" i="1"/>
  <c r="AD3689" i="1"/>
  <c r="AN3738" i="1"/>
  <c r="AN3739" i="1" s="1"/>
  <c r="AN3754" i="1"/>
  <c r="AN3759" i="1"/>
  <c r="AN3760" i="1" s="1"/>
  <c r="AN3761" i="1"/>
  <c r="AN3805" i="1"/>
  <c r="AO3820" i="1"/>
  <c r="AO4098" i="1" s="1"/>
  <c r="AU3796" i="1"/>
  <c r="AU3805" i="1" s="1"/>
  <c r="Q3854" i="1"/>
  <c r="AT3876" i="1"/>
  <c r="AQ3934" i="1"/>
  <c r="AQ4094" i="1" s="1"/>
  <c r="AR3901" i="1"/>
  <c r="AS4074" i="1"/>
  <c r="AU4106" i="1"/>
  <c r="AO4116" i="1"/>
  <c r="M4094" i="1"/>
  <c r="AA4094" i="1"/>
  <c r="AF3815" i="1"/>
  <c r="AQ3932" i="1"/>
  <c r="AQ3933" i="1" s="1"/>
  <c r="AP3950" i="1"/>
  <c r="AP3951" i="1" s="1"/>
  <c r="AV3949" i="1"/>
  <c r="AW3949" i="1" s="1"/>
  <c r="AR3962" i="1"/>
  <c r="AQ3963" i="1"/>
  <c r="AQ4007" i="1"/>
  <c r="AN4009" i="1"/>
  <c r="Q4222" i="1"/>
  <c r="AE4222" i="1"/>
  <c r="AO3719" i="1"/>
  <c r="AO3726" i="1" s="1"/>
  <c r="W3726" i="1"/>
  <c r="AK3726" i="1"/>
  <c r="AQ3809" i="1"/>
  <c r="AH3854" i="1"/>
  <c r="R3889" i="1"/>
  <c r="AF3889" i="1"/>
  <c r="AP3934" i="1"/>
  <c r="AP4094" i="1" s="1"/>
  <c r="AP3932" i="1"/>
  <c r="AP3933" i="1" s="1"/>
  <c r="AV3962" i="1"/>
  <c r="AU3963" i="1"/>
  <c r="AU3969" i="1" s="1"/>
  <c r="AQ3967" i="1"/>
  <c r="AN3968" i="1"/>
  <c r="AV3980" i="1"/>
  <c r="AU3981" i="1"/>
  <c r="AU3982" i="1" s="1"/>
  <c r="AV4009" i="1"/>
  <c r="AW4007" i="1"/>
  <c r="AW4009" i="1" s="1"/>
  <c r="AV3852" i="1"/>
  <c r="AW3852" i="1" s="1"/>
  <c r="AO3934" i="1"/>
  <c r="P3760" i="1"/>
  <c r="P4093" i="1" s="1"/>
  <c r="P4099" i="1" s="1"/>
  <c r="AD3760" i="1"/>
  <c r="AD4093" i="1" s="1"/>
  <c r="AD4099" i="1" s="1"/>
  <c r="P4094" i="1"/>
  <c r="AV3850" i="1"/>
  <c r="AW3850" i="1" s="1"/>
  <c r="AP3888" i="1"/>
  <c r="AP3889" i="1" s="1"/>
  <c r="AU3900" i="1"/>
  <c r="AT3934" i="1"/>
  <c r="AT4094" i="1" s="1"/>
  <c r="AT5631" i="1" s="1"/>
  <c r="AT3932" i="1"/>
  <c r="AT3933" i="1" s="1"/>
  <c r="AV3923" i="1"/>
  <c r="AW3923" i="1" s="1"/>
  <c r="AV3927" i="1"/>
  <c r="AW3927" i="1" s="1"/>
  <c r="AV3929" i="1"/>
  <c r="AW3929" i="1" s="1"/>
  <c r="AT3950" i="1"/>
  <c r="AT3951" i="1" s="1"/>
  <c r="AV3948" i="1"/>
  <c r="AW3948" i="1" s="1"/>
  <c r="AQ4028" i="1"/>
  <c r="AQ4035" i="1" s="1"/>
  <c r="AR4027" i="1"/>
  <c r="AQ4048" i="1"/>
  <c r="AR4048" i="1" s="1"/>
  <c r="AS4048" i="1" s="1"/>
  <c r="AN4058" i="1"/>
  <c r="AN4085" i="1" s="1"/>
  <c r="AV3667" i="1"/>
  <c r="AW3667" i="1" s="1"/>
  <c r="Q4094" i="1"/>
  <c r="AE4094" i="1"/>
  <c r="AN3774" i="1"/>
  <c r="AN3780" i="1" s="1"/>
  <c r="AR3810" i="1"/>
  <c r="AS3810" i="1" s="1"/>
  <c r="W3854" i="1"/>
  <c r="AK3854" i="1"/>
  <c r="AV3874" i="1"/>
  <c r="AW3874" i="1" s="1"/>
  <c r="AR3882" i="1"/>
  <c r="AS3882" i="1" s="1"/>
  <c r="AR3883" i="1"/>
  <c r="AS3883" i="1" s="1"/>
  <c r="AR3931" i="1"/>
  <c r="AS3931" i="1" s="1"/>
  <c r="V3969" i="1"/>
  <c r="AJ3969" i="1"/>
  <c r="AJ4093" i="1" s="1"/>
  <c r="AJ4099" i="1" s="1"/>
  <c r="AU4014" i="1"/>
  <c r="AU4015" i="1" s="1"/>
  <c r="AV4013" i="1"/>
  <c r="AO3888" i="1"/>
  <c r="AO3889" i="1" s="1"/>
  <c r="AU3882" i="1"/>
  <c r="AV3882" i="1" s="1"/>
  <c r="AW3882" i="1" s="1"/>
  <c r="AW3901" i="1"/>
  <c r="AW3934" i="1" s="1"/>
  <c r="AV3934" i="1"/>
  <c r="X4216" i="1"/>
  <c r="S3643" i="1"/>
  <c r="S3696" i="1" s="1"/>
  <c r="S3702" i="1" s="1"/>
  <c r="AH3643" i="1"/>
  <c r="AH3696" i="1" s="1"/>
  <c r="S3760" i="1"/>
  <c r="AH3760" i="1"/>
  <c r="AO3853" i="1"/>
  <c r="AO3854" i="1" s="1"/>
  <c r="X3889" i="1"/>
  <c r="AN3995" i="1"/>
  <c r="AN3996" i="1" s="1"/>
  <c r="AQ3994" i="1"/>
  <c r="AU4028" i="1"/>
  <c r="AV4026" i="1"/>
  <c r="AW4026" i="1" s="1"/>
  <c r="AW4028" i="1" s="1"/>
  <c r="AT3888" i="1"/>
  <c r="AT3889" i="1" s="1"/>
  <c r="AV3903" i="1"/>
  <c r="AW3903" i="1" s="1"/>
  <c r="AU3934" i="1"/>
  <c r="AU3994" i="1"/>
  <c r="AO3995" i="1"/>
  <c r="AO3996" i="1" s="1"/>
  <c r="AU4058" i="1"/>
  <c r="AV4046" i="1"/>
  <c r="AR4295" i="1"/>
  <c r="AS4295" i="1" s="1"/>
  <c r="AQ4296" i="1"/>
  <c r="AW5289" i="1"/>
  <c r="AW5302" i="1" s="1"/>
  <c r="AV5302" i="1"/>
  <c r="AU5302" i="1"/>
  <c r="AR4120" i="1"/>
  <c r="AS4120" i="1" s="1"/>
  <c r="AS4122" i="1" s="1"/>
  <c r="AQ4122" i="1"/>
  <c r="AR3930" i="1"/>
  <c r="AS3930" i="1" s="1"/>
  <c r="AN3934" i="1"/>
  <c r="Z4035" i="1"/>
  <c r="Z4093" i="1" s="1"/>
  <c r="Z4099" i="1" s="1"/>
  <c r="AI4085" i="1"/>
  <c r="AQ4116" i="1"/>
  <c r="AT4123" i="1"/>
  <c r="S4216" i="1"/>
  <c r="AR4204" i="1"/>
  <c r="AS4204" i="1" s="1"/>
  <c r="R4094" i="1"/>
  <c r="AN3963" i="1"/>
  <c r="AN4028" i="1"/>
  <c r="AN4035" i="1" s="1"/>
  <c r="AP4034" i="1"/>
  <c r="AP4035" i="1" s="1"/>
  <c r="AR4106" i="1"/>
  <c r="AW4120" i="1"/>
  <c r="AT4138" i="1"/>
  <c r="AT4139" i="1" s="1"/>
  <c r="U5635" i="1"/>
  <c r="AT4207" i="1"/>
  <c r="AV4202" i="1"/>
  <c r="AW4202" i="1" s="1"/>
  <c r="AH5635" i="1"/>
  <c r="AO3963" i="1"/>
  <c r="AO3969" i="1" s="1"/>
  <c r="AO4009" i="1"/>
  <c r="AO4015" i="1" s="1"/>
  <c r="AQ4013" i="1"/>
  <c r="AN4014" i="1"/>
  <c r="AN4015" i="1" s="1"/>
  <c r="AO4028" i="1"/>
  <c r="AR4053" i="1"/>
  <c r="AS4053" i="1" s="1"/>
  <c r="AV4067" i="1"/>
  <c r="AW4067" i="1" s="1"/>
  <c r="AV4072" i="1"/>
  <c r="AW4072" i="1" s="1"/>
  <c r="N4222" i="1"/>
  <c r="AB4216" i="1"/>
  <c r="AW4122" i="1"/>
  <c r="AR4259" i="1"/>
  <c r="AP4289" i="1"/>
  <c r="AP4297" i="1" s="1"/>
  <c r="AO4084" i="1"/>
  <c r="AI4222" i="1"/>
  <c r="V4094" i="1"/>
  <c r="AJ4094" i="1"/>
  <c r="AJ5631" i="1" s="1"/>
  <c r="AO3814" i="1"/>
  <c r="AO3815" i="1" s="1"/>
  <c r="AR3850" i="1"/>
  <c r="AS3850" i="1" s="1"/>
  <c r="AR4073" i="1"/>
  <c r="AS4073" i="1" s="1"/>
  <c r="AR4079" i="1"/>
  <c r="AS4079" i="1" s="1"/>
  <c r="AM4123" i="1"/>
  <c r="AM4216" i="1" s="1"/>
  <c r="X5635" i="1"/>
  <c r="AM5635" i="1"/>
  <c r="AT4165" i="1"/>
  <c r="AS4177" i="1"/>
  <c r="AS4184" i="1" s="1"/>
  <c r="AR4184" i="1"/>
  <c r="AO4034" i="1"/>
  <c r="AO4035" i="1" s="1"/>
  <c r="AU4033" i="1"/>
  <c r="AQ4084" i="1"/>
  <c r="AV4135" i="1"/>
  <c r="AW4135" i="1" s="1"/>
  <c r="AU4138" i="1"/>
  <c r="AU4139" i="1" s="1"/>
  <c r="AV4137" i="1"/>
  <c r="AW4137" i="1" s="1"/>
  <c r="L5635" i="1"/>
  <c r="Z5635" i="1"/>
  <c r="AQ4192" i="1"/>
  <c r="AR4192" i="1" s="1"/>
  <c r="AS4192" i="1" s="1"/>
  <c r="AN4196" i="1"/>
  <c r="AP4084" i="1"/>
  <c r="AP4085" i="1" s="1"/>
  <c r="AT4084" i="1"/>
  <c r="AO4196" i="1"/>
  <c r="AU4190" i="1"/>
  <c r="L4875" i="1"/>
  <c r="L4881" i="1" s="1"/>
  <c r="AI4015" i="1"/>
  <c r="AI4093" i="1" s="1"/>
  <c r="AI4099" i="1" s="1"/>
  <c r="AV4032" i="1"/>
  <c r="AW4032" i="1" s="1"/>
  <c r="AR4050" i="1"/>
  <c r="AS4050" i="1" s="1"/>
  <c r="AV4054" i="1"/>
  <c r="AW4054" i="1" s="1"/>
  <c r="AV4064" i="1"/>
  <c r="AW4064" i="1" s="1"/>
  <c r="AR4065" i="1"/>
  <c r="AS4065" i="1" s="1"/>
  <c r="AR4075" i="1"/>
  <c r="AS4075" i="1" s="1"/>
  <c r="O4085" i="1"/>
  <c r="O4093" i="1" s="1"/>
  <c r="O4099" i="1" s="1"/>
  <c r="AV4115" i="1"/>
  <c r="AW4115" i="1" s="1"/>
  <c r="O5631" i="1"/>
  <c r="AC5631" i="1"/>
  <c r="Q5632" i="1"/>
  <c r="AE5632" i="1"/>
  <c r="AH5633" i="1"/>
  <c r="AJ5634" i="1"/>
  <c r="AR3903" i="1"/>
  <c r="AS3903" i="1" s="1"/>
  <c r="AR3948" i="1"/>
  <c r="AR3980" i="1"/>
  <c r="AU4062" i="1"/>
  <c r="AV4062" i="1" s="1"/>
  <c r="AW4062" i="1" s="1"/>
  <c r="AV4065" i="1"/>
  <c r="AW4065" i="1" s="1"/>
  <c r="AV4144" i="1"/>
  <c r="O5635" i="1"/>
  <c r="AV4028" i="1"/>
  <c r="AJ4035" i="1"/>
  <c r="AO4058" i="1"/>
  <c r="AW4074" i="1"/>
  <c r="Q4085" i="1"/>
  <c r="Q4093" i="1" s="1"/>
  <c r="Q4099" i="1" s="1"/>
  <c r="AE4085" i="1"/>
  <c r="AE4093" i="1" s="1"/>
  <c r="AE4099" i="1" s="1"/>
  <c r="AN4116" i="1"/>
  <c r="AN4123" i="1" s="1"/>
  <c r="AO4123" i="1"/>
  <c r="AW4134" i="1"/>
  <c r="AK5635" i="1"/>
  <c r="Z4123" i="1"/>
  <c r="Z4216" i="1" s="1"/>
  <c r="AV4136" i="1"/>
  <c r="AW4136" i="1" s="1"/>
  <c r="AN4207" i="1"/>
  <c r="AN4208" i="1" s="1"/>
  <c r="AJ5635" i="1"/>
  <c r="AQ4278" i="1"/>
  <c r="AR4278" i="1" s="1"/>
  <c r="AS4278" i="1" s="1"/>
  <c r="AN4289" i="1"/>
  <c r="AN4297" i="1" s="1"/>
  <c r="AV4287" i="1"/>
  <c r="AW4287" i="1" s="1"/>
  <c r="AR4308" i="1"/>
  <c r="AR4190" i="1"/>
  <c r="AQ4207" i="1"/>
  <c r="AU4289" i="1"/>
  <c r="AV4259" i="1"/>
  <c r="AS4293" i="1"/>
  <c r="AS4296" i="1" s="1"/>
  <c r="AR4296" i="1"/>
  <c r="AQ4429" i="1"/>
  <c r="AN4431" i="1"/>
  <c r="AN4432" i="1" s="1"/>
  <c r="AR4449" i="1"/>
  <c r="AQ4450" i="1"/>
  <c r="S4035" i="1"/>
  <c r="AH4035" i="1"/>
  <c r="AR4072" i="1"/>
  <c r="AS4072" i="1" s="1"/>
  <c r="O4216" i="1"/>
  <c r="M5635" i="1"/>
  <c r="AA5635" i="1"/>
  <c r="AO4221" i="1"/>
  <c r="AN4165" i="1"/>
  <c r="AQ4164" i="1"/>
  <c r="AT4196" i="1"/>
  <c r="P5631" i="1"/>
  <c r="AD5631" i="1"/>
  <c r="R5632" i="1"/>
  <c r="AF5632" i="1"/>
  <c r="AR4231" i="1"/>
  <c r="AS4231" i="1" s="1"/>
  <c r="AQ4239" i="1"/>
  <c r="AR4244" i="1"/>
  <c r="AQ4245" i="1"/>
  <c r="X4085" i="1"/>
  <c r="AM4085" i="1"/>
  <c r="AM4093" i="1" s="1"/>
  <c r="AM4099" i="1" s="1"/>
  <c r="AV4113" i="1"/>
  <c r="AW4113" i="1" s="1"/>
  <c r="P4123" i="1"/>
  <c r="AD4123" i="1"/>
  <c r="AU4122" i="1"/>
  <c r="AQ4153" i="1"/>
  <c r="AQ4165" i="1" s="1"/>
  <c r="AR4150" i="1"/>
  <c r="AR4157" i="1"/>
  <c r="P4208" i="1"/>
  <c r="AD4208" i="1"/>
  <c r="V4246" i="1"/>
  <c r="AT4289" i="1"/>
  <c r="AT4297" i="1" s="1"/>
  <c r="AR4266" i="1"/>
  <c r="AS4266" i="1" s="1"/>
  <c r="Q5635" i="1"/>
  <c r="AR4239" i="1"/>
  <c r="AS4229" i="1"/>
  <c r="AS4239" i="1" s="1"/>
  <c r="W4875" i="1"/>
  <c r="W4881" i="1" s="1"/>
  <c r="AF4123" i="1"/>
  <c r="AF4216" i="1" s="1"/>
  <c r="L4216" i="1"/>
  <c r="AJ4216" i="1"/>
  <c r="P4221" i="1"/>
  <c r="P5635" i="1" s="1"/>
  <c r="AD4221" i="1"/>
  <c r="AD5635" i="1" s="1"/>
  <c r="P4165" i="1"/>
  <c r="AD4165" i="1"/>
  <c r="AS4200" i="1"/>
  <c r="AR4207" i="1"/>
  <c r="S5631" i="1"/>
  <c r="AH5631" i="1"/>
  <c r="V5632" i="1"/>
  <c r="AJ5632" i="1"/>
  <c r="X5633" i="1"/>
  <c r="AM5633" i="1"/>
  <c r="M5634" i="1"/>
  <c r="AA5634" i="1"/>
  <c r="S5635" i="1"/>
  <c r="AT4239" i="1"/>
  <c r="AT4245" i="1"/>
  <c r="AV4075" i="1"/>
  <c r="AW4075" i="1" s="1"/>
  <c r="AK4216" i="1"/>
  <c r="AQ4134" i="1"/>
  <c r="AN4138" i="1"/>
  <c r="AN4139" i="1" s="1"/>
  <c r="AV4151" i="1"/>
  <c r="AW4151" i="1" s="1"/>
  <c r="AQ4178" i="1"/>
  <c r="AQ4179" i="1" s="1"/>
  <c r="AR4176" i="1"/>
  <c r="V5635" i="1"/>
  <c r="AP4239" i="1"/>
  <c r="AP4246" i="1" s="1"/>
  <c r="AV4243" i="1"/>
  <c r="AW4243" i="1" s="1"/>
  <c r="AV4244" i="1"/>
  <c r="AU4245" i="1"/>
  <c r="R4216" i="1"/>
  <c r="R5635" i="1"/>
  <c r="AW4157" i="1"/>
  <c r="AW4164" i="1" s="1"/>
  <c r="AV4164" i="1"/>
  <c r="AP4207" i="1"/>
  <c r="AP4208" i="1" s="1"/>
  <c r="V5631" i="1"/>
  <c r="X5632" i="1"/>
  <c r="AM5632" i="1"/>
  <c r="M5633" i="1"/>
  <c r="AA5633" i="1"/>
  <c r="U4499" i="1"/>
  <c r="U4879" i="1" s="1"/>
  <c r="AN4467" i="1"/>
  <c r="AN4499" i="1" s="1"/>
  <c r="V4015" i="1"/>
  <c r="AJ4015" i="1"/>
  <c r="AP4144" i="1"/>
  <c r="AP4221" i="1" s="1"/>
  <c r="AP4138" i="1"/>
  <c r="AP4139" i="1" s="1"/>
  <c r="AO4289" i="1"/>
  <c r="AO4297" i="1" s="1"/>
  <c r="AR4286" i="1"/>
  <c r="AS4286" i="1" s="1"/>
  <c r="AI5635" i="1"/>
  <c r="AV4200" i="1"/>
  <c r="AU4207" i="1"/>
  <c r="X5631" i="1"/>
  <c r="AM5631" i="1"/>
  <c r="M5632" i="1"/>
  <c r="AA5632" i="1"/>
  <c r="AE5635" i="1"/>
  <c r="AW4308" i="1"/>
  <c r="AQ4354" i="1"/>
  <c r="AR4333" i="1"/>
  <c r="AR4349" i="1"/>
  <c r="AS4349" i="1" s="1"/>
  <c r="AQ4386" i="1"/>
  <c r="AN4406" i="1"/>
  <c r="AN4416" i="1" s="1"/>
  <c r="AV4431" i="1"/>
  <c r="AV4432" i="1" s="1"/>
  <c r="AW4429" i="1"/>
  <c r="AW4431" i="1" s="1"/>
  <c r="AW4432" i="1" s="1"/>
  <c r="R5631" i="1"/>
  <c r="AF5631" i="1"/>
  <c r="U5632" i="1"/>
  <c r="AI5632" i="1"/>
  <c r="AO4239" i="1"/>
  <c r="AO4246" i="1" s="1"/>
  <c r="AN4239" i="1"/>
  <c r="AN4246" i="1" s="1"/>
  <c r="AR4326" i="1"/>
  <c r="AS4326" i="1" s="1"/>
  <c r="AO4355" i="1"/>
  <c r="AT4354" i="1"/>
  <c r="AT4355" i="1" s="1"/>
  <c r="AV4449" i="1"/>
  <c r="AU4450" i="1"/>
  <c r="AO4495" i="1"/>
  <c r="AU4466" i="1"/>
  <c r="AU4467" i="1" s="1"/>
  <c r="AU4499" i="1" s="1"/>
  <c r="AO4498" i="1"/>
  <c r="AW4333" i="1"/>
  <c r="AW4354" i="1" s="1"/>
  <c r="AQ4415" i="1"/>
  <c r="AR4410" i="1"/>
  <c r="AU4594" i="1"/>
  <c r="AV4594" i="1" s="1"/>
  <c r="AW4594" i="1" s="1"/>
  <c r="AO4600" i="1"/>
  <c r="AU4177" i="1"/>
  <c r="AU4178" i="1" s="1"/>
  <c r="AU4179" i="1" s="1"/>
  <c r="M4208" i="1"/>
  <c r="M4216" i="1" s="1"/>
  <c r="AA4208" i="1"/>
  <c r="AA4216" i="1" s="1"/>
  <c r="AO4207" i="1"/>
  <c r="AO4208" i="1" s="1"/>
  <c r="AV4367" i="1"/>
  <c r="AW4367" i="1" s="1"/>
  <c r="AV4411" i="1"/>
  <c r="AW4411" i="1" s="1"/>
  <c r="AU4415" i="1"/>
  <c r="AT4601" i="1"/>
  <c r="AR4287" i="1"/>
  <c r="AS4287" i="1" s="1"/>
  <c r="AR4315" i="1"/>
  <c r="AS4315" i="1" s="1"/>
  <c r="AR4337" i="1"/>
  <c r="AS4337" i="1" s="1"/>
  <c r="AT4498" i="1"/>
  <c r="AT4495" i="1"/>
  <c r="AO4526" i="1"/>
  <c r="AO4533" i="1" s="1"/>
  <c r="AU4525" i="1"/>
  <c r="W5631" i="1"/>
  <c r="AK5631" i="1"/>
  <c r="L5632" i="1"/>
  <c r="Z5632" i="1"/>
  <c r="P5634" i="1"/>
  <c r="AD5634" i="1"/>
  <c r="AU4335" i="1"/>
  <c r="AV4335" i="1" s="1"/>
  <c r="AW4335" i="1" s="1"/>
  <c r="AQ4467" i="1"/>
  <c r="AQ4499" i="1" s="1"/>
  <c r="AR4465" i="1"/>
  <c r="AO4467" i="1"/>
  <c r="AO4499" i="1" s="1"/>
  <c r="AH4499" i="1"/>
  <c r="AR4615" i="1"/>
  <c r="AS4615" i="1" s="1"/>
  <c r="AQ4629" i="1"/>
  <c r="AP4374" i="1"/>
  <c r="AP4375" i="1" s="1"/>
  <c r="AR4372" i="1"/>
  <c r="AO4431" i="1"/>
  <c r="AO4432" i="1" s="1"/>
  <c r="L5631" i="1"/>
  <c r="P5633" i="1"/>
  <c r="AD5633" i="1"/>
  <c r="R5634" i="1"/>
  <c r="AF5634" i="1"/>
  <c r="AU4239" i="1"/>
  <c r="AO4368" i="1"/>
  <c r="AO4375" i="1" s="1"/>
  <c r="AO4406" i="1"/>
  <c r="AO4416" i="1" s="1"/>
  <c r="AW4415" i="1"/>
  <c r="AO4445" i="1"/>
  <c r="AO4451" i="1" s="1"/>
  <c r="AU4444" i="1"/>
  <c r="AT4467" i="1"/>
  <c r="AT4499" i="1" s="1"/>
  <c r="AT4879" i="1" s="1"/>
  <c r="AP4164" i="1"/>
  <c r="AP4165" i="1" s="1"/>
  <c r="M5631" i="1"/>
  <c r="AA5631" i="1"/>
  <c r="O5632" i="1"/>
  <c r="AC5632" i="1"/>
  <c r="Q5633" i="1"/>
  <c r="AE5633" i="1"/>
  <c r="S5634" i="1"/>
  <c r="AV4229" i="1"/>
  <c r="S4246" i="1"/>
  <c r="S4875" i="1" s="1"/>
  <c r="S4881" i="1" s="1"/>
  <c r="AH4246" i="1"/>
  <c r="AH4875" i="1" s="1"/>
  <c r="AH4881" i="1" s="1"/>
  <c r="AR4281" i="1"/>
  <c r="AS4281" i="1" s="1"/>
  <c r="R4297" i="1"/>
  <c r="AF4297" i="1"/>
  <c r="AR4311" i="1"/>
  <c r="AS4311" i="1" s="1"/>
  <c r="AR4321" i="1"/>
  <c r="AS4321" i="1" s="1"/>
  <c r="AV4322" i="1"/>
  <c r="AW4322" i="1" s="1"/>
  <c r="AV4372" i="1"/>
  <c r="AT4374" i="1"/>
  <c r="AT4375" i="1" s="1"/>
  <c r="AU4431" i="1"/>
  <c r="AU4432" i="1" s="1"/>
  <c r="N5631" i="1"/>
  <c r="AB5631" i="1"/>
  <c r="R5633" i="1"/>
  <c r="AF5633" i="1"/>
  <c r="AU4293" i="1"/>
  <c r="AN4355" i="1"/>
  <c r="AN4354" i="1"/>
  <c r="U4375" i="1"/>
  <c r="AT4406" i="1"/>
  <c r="AT4416" i="1" s="1"/>
  <c r="AR4396" i="1"/>
  <c r="AS4396" i="1" s="1"/>
  <c r="AT4451" i="1"/>
  <c r="AU4354" i="1"/>
  <c r="AQ4366" i="1"/>
  <c r="AN4368" i="1"/>
  <c r="AN4375" i="1" s="1"/>
  <c r="V4375" i="1"/>
  <c r="AJ4375" i="1"/>
  <c r="AV4443" i="1"/>
  <c r="AP4533" i="1"/>
  <c r="AR4546" i="1"/>
  <c r="AS4546" i="1" s="1"/>
  <c r="AV4552" i="1"/>
  <c r="AR4573" i="1"/>
  <c r="AS4573" i="1" s="1"/>
  <c r="AV4579" i="1"/>
  <c r="AW4579" i="1" s="1"/>
  <c r="AU4600" i="1"/>
  <c r="AN4629" i="1"/>
  <c r="X4514" i="1"/>
  <c r="X4875" i="1" s="1"/>
  <c r="X4881" i="1" s="1"/>
  <c r="AM4514" i="1"/>
  <c r="AQ4525" i="1"/>
  <c r="AV4565" i="1"/>
  <c r="AW4565" i="1" s="1"/>
  <c r="AV4586" i="1"/>
  <c r="AO4629" i="1"/>
  <c r="AV4620" i="1"/>
  <c r="AW4620" i="1" s="1"/>
  <c r="Q5631" i="1"/>
  <c r="AE5631" i="1"/>
  <c r="AR4338" i="1"/>
  <c r="AS4338" i="1" s="1"/>
  <c r="AR4344" i="1"/>
  <c r="AS4344" i="1" s="1"/>
  <c r="AR4350" i="1"/>
  <c r="AS4350" i="1" s="1"/>
  <c r="AU4374" i="1"/>
  <c r="AU4375" i="1" s="1"/>
  <c r="AP4406" i="1"/>
  <c r="AP4416" i="1" s="1"/>
  <c r="AU4389" i="1"/>
  <c r="AV4389" i="1" s="1"/>
  <c r="AW4389" i="1" s="1"/>
  <c r="AW4406" i="1" s="1"/>
  <c r="AN4495" i="1"/>
  <c r="AN4498" i="1"/>
  <c r="AV4582" i="1"/>
  <c r="AW4582" i="1" s="1"/>
  <c r="AR4590" i="1"/>
  <c r="AS4590" i="1" s="1"/>
  <c r="AQ4506" i="1"/>
  <c r="AN4508" i="1"/>
  <c r="N4514" i="1"/>
  <c r="AB4514" i="1"/>
  <c r="AQ4530" i="1"/>
  <c r="AN4532" i="1"/>
  <c r="AN4533" i="1" s="1"/>
  <c r="AV4560" i="1"/>
  <c r="AW4560" i="1" s="1"/>
  <c r="AP4575" i="1"/>
  <c r="AP4601" i="1" s="1"/>
  <c r="AV4588" i="1"/>
  <c r="AW4588" i="1" s="1"/>
  <c r="AT4629" i="1"/>
  <c r="AV4627" i="1"/>
  <c r="AW4627" i="1" s="1"/>
  <c r="AQ4662" i="1"/>
  <c r="AQ4663" i="1" s="1"/>
  <c r="AR4636" i="1"/>
  <c r="U5631" i="1"/>
  <c r="AI5631" i="1"/>
  <c r="W5632" i="1"/>
  <c r="AK5632" i="1"/>
  <c r="AR4322" i="1"/>
  <c r="AS4322" i="1" s="1"/>
  <c r="AR4395" i="1"/>
  <c r="AS4395" i="1" s="1"/>
  <c r="Q4416" i="1"/>
  <c r="AE4416" i="1"/>
  <c r="AN4445" i="1"/>
  <c r="AN4451" i="1" s="1"/>
  <c r="AV4512" i="1"/>
  <c r="AV4556" i="1"/>
  <c r="AW4556" i="1" s="1"/>
  <c r="AR4564" i="1"/>
  <c r="AS4564" i="1" s="1"/>
  <c r="AV4574" i="1"/>
  <c r="AW4574" i="1" s="1"/>
  <c r="AU4629" i="1"/>
  <c r="AV4366" i="1"/>
  <c r="P4375" i="1"/>
  <c r="AD4375" i="1"/>
  <c r="AD4875" i="1" s="1"/>
  <c r="AD4881" i="1" s="1"/>
  <c r="AU4406" i="1"/>
  <c r="AR4466" i="1"/>
  <c r="AU4508" i="1"/>
  <c r="AU4514" i="1" s="1"/>
  <c r="AU4532" i="1"/>
  <c r="AN4600" i="1"/>
  <c r="AN4601" i="1" s="1"/>
  <c r="AV4613" i="1"/>
  <c r="AP4662" i="1"/>
  <c r="AR4865" i="1"/>
  <c r="AQ4866" i="1"/>
  <c r="AQ4867" i="1" s="1"/>
  <c r="B4485" i="1"/>
  <c r="B4487" i="1"/>
  <c r="AO4575" i="1"/>
  <c r="AU4544" i="1"/>
  <c r="AQ4552" i="1"/>
  <c r="AN4606" i="1"/>
  <c r="AP4629" i="1"/>
  <c r="AV4640" i="1"/>
  <c r="AW4640" i="1" s="1"/>
  <c r="O4663" i="1"/>
  <c r="O4875" i="1" s="1"/>
  <c r="O4881" i="1" s="1"/>
  <c r="AC4663" i="1"/>
  <c r="AC4875" i="1" s="1"/>
  <c r="AC4881" i="1" s="1"/>
  <c r="AR4335" i="1"/>
  <c r="AS4335" i="1" s="1"/>
  <c r="AR4341" i="1"/>
  <c r="AS4341" i="1" s="1"/>
  <c r="AR4347" i="1"/>
  <c r="AS4347" i="1" s="1"/>
  <c r="AR4353" i="1"/>
  <c r="AS4353" i="1" s="1"/>
  <c r="AP4451" i="1"/>
  <c r="AV4465" i="1"/>
  <c r="AO4513" i="1"/>
  <c r="AO4514" i="1" s="1"/>
  <c r="AR4621" i="1"/>
  <c r="AS4621" i="1" s="1"/>
  <c r="P4663" i="1"/>
  <c r="AQ4445" i="1"/>
  <c r="AR4443" i="1"/>
  <c r="AV4508" i="1"/>
  <c r="AV4532" i="1"/>
  <c r="AQ4575" i="1"/>
  <c r="AR4619" i="1"/>
  <c r="AS4619" i="1" s="1"/>
  <c r="AW4532" i="1"/>
  <c r="AQ4586" i="1"/>
  <c r="AV4624" i="1"/>
  <c r="AW4624" i="1" s="1"/>
  <c r="AR4634" i="1"/>
  <c r="AS4634" i="1" s="1"/>
  <c r="AR4678" i="1"/>
  <c r="AS4678" i="1" s="1"/>
  <c r="AV4688" i="1"/>
  <c r="AW4688" i="1" s="1"/>
  <c r="AV4695" i="1"/>
  <c r="AW4695" i="1" s="1"/>
  <c r="AR4698" i="1"/>
  <c r="AS4698" i="1" s="1"/>
  <c r="AR4699" i="1"/>
  <c r="AS4699" i="1" s="1"/>
  <c r="AN4708" i="1"/>
  <c r="AP4738" i="1"/>
  <c r="AQ4787" i="1"/>
  <c r="AQ4789" i="1" s="1"/>
  <c r="AQ4795" i="1" s="1"/>
  <c r="AR4785" i="1"/>
  <c r="AQ4752" i="1"/>
  <c r="AR4751" i="1"/>
  <c r="AU4756" i="1"/>
  <c r="AO4757" i="1"/>
  <c r="AO4758" i="1" s="1"/>
  <c r="AS4805" i="1"/>
  <c r="AN4836" i="1"/>
  <c r="AN4839" i="1"/>
  <c r="AN4513" i="1"/>
  <c r="AR4658" i="1"/>
  <c r="AS4658" i="1" s="1"/>
  <c r="AO4708" i="1"/>
  <c r="AO4739" i="1" s="1"/>
  <c r="AV4679" i="1"/>
  <c r="AW4679" i="1" s="1"/>
  <c r="AV4683" i="1"/>
  <c r="AW4683" i="1" s="1"/>
  <c r="AV4713" i="1"/>
  <c r="AU4738" i="1"/>
  <c r="AT4662" i="1"/>
  <c r="AT4663" i="1" s="1"/>
  <c r="U4663" i="1"/>
  <c r="AI4663" i="1"/>
  <c r="AI4875" i="1" s="1"/>
  <c r="AI4881" i="1" s="1"/>
  <c r="AP4708" i="1"/>
  <c r="AW4788" i="1"/>
  <c r="AV4791" i="1"/>
  <c r="AS4803" i="1"/>
  <c r="AQ4806" i="1"/>
  <c r="N4879" i="1"/>
  <c r="R4601" i="1"/>
  <c r="AF4601" i="1"/>
  <c r="AO4662" i="1"/>
  <c r="AO4663" i="1" s="1"/>
  <c r="AR4674" i="1"/>
  <c r="AV4694" i="1"/>
  <c r="AW4694" i="1" s="1"/>
  <c r="AN4744" i="1"/>
  <c r="AQ4704" i="1"/>
  <c r="AQ4708" i="1" s="1"/>
  <c r="AT4708" i="1"/>
  <c r="AT4739" i="1" s="1"/>
  <c r="AR4696" i="1"/>
  <c r="AS4696" i="1" s="1"/>
  <c r="AU4704" i="1"/>
  <c r="AU4708" i="1" s="1"/>
  <c r="AO4744" i="1"/>
  <c r="AO4880" i="1" s="1"/>
  <c r="Z4739" i="1"/>
  <c r="Z4875" i="1" s="1"/>
  <c r="Z4881" i="1" s="1"/>
  <c r="AV4612" i="1"/>
  <c r="AW4612" i="1" s="1"/>
  <c r="AW4803" i="1"/>
  <c r="AV4805" i="1"/>
  <c r="V4601" i="1"/>
  <c r="AJ4601" i="1"/>
  <c r="AR4620" i="1"/>
  <c r="AS4620" i="1" s="1"/>
  <c r="AR4640" i="1"/>
  <c r="AS4640" i="1" s="1"/>
  <c r="AR4646" i="1"/>
  <c r="AS4646" i="1" s="1"/>
  <c r="AV4674" i="1"/>
  <c r="AV4682" i="1"/>
  <c r="AW4682" i="1" s="1"/>
  <c r="AR4690" i="1"/>
  <c r="AS4690" i="1" s="1"/>
  <c r="AR4725" i="1"/>
  <c r="AS4725" i="1" s="1"/>
  <c r="AV4728" i="1"/>
  <c r="AW4728" i="1" s="1"/>
  <c r="AU4636" i="1"/>
  <c r="N4663" i="1"/>
  <c r="AB4663" i="1"/>
  <c r="AR4684" i="1"/>
  <c r="AS4684" i="1" s="1"/>
  <c r="AQ4713" i="1"/>
  <c r="AN4738" i="1"/>
  <c r="AN4739" i="1" s="1"/>
  <c r="AV4727" i="1"/>
  <c r="AW4727" i="1" s="1"/>
  <c r="AV4731" i="1"/>
  <c r="AW4731" i="1" s="1"/>
  <c r="AN4662" i="1"/>
  <c r="AN4663" i="1" s="1"/>
  <c r="AV4724" i="1"/>
  <c r="AW4724" i="1" s="1"/>
  <c r="AU4752" i="1"/>
  <c r="AN4787" i="1"/>
  <c r="AI4789" i="1"/>
  <c r="AI4795" i="1" s="1"/>
  <c r="AI4879" i="1" s="1"/>
  <c r="AH4840" i="1"/>
  <c r="AP4855" i="1"/>
  <c r="AN4967" i="1"/>
  <c r="AQ4945" i="1"/>
  <c r="AR4945" i="1" s="1"/>
  <c r="AS4945" i="1" s="1"/>
  <c r="AP4752" i="1"/>
  <c r="AP4758" i="1" s="1"/>
  <c r="AU4794" i="1"/>
  <c r="AU4805" i="1"/>
  <c r="AU4807" i="1" s="1"/>
  <c r="AU4840" i="1" s="1"/>
  <c r="AO4967" i="1"/>
  <c r="AU4945" i="1"/>
  <c r="AV4945" i="1" s="1"/>
  <c r="AW4945" i="1" s="1"/>
  <c r="AV4770" i="1"/>
  <c r="AW4770" i="1" s="1"/>
  <c r="AT4836" i="1"/>
  <c r="AT4839" i="1"/>
  <c r="AR4850" i="1"/>
  <c r="AS4848" i="1"/>
  <c r="AR4944" i="1"/>
  <c r="AP4899" i="1"/>
  <c r="AP4906" i="1" s="1"/>
  <c r="AR4889" i="1"/>
  <c r="AU4905" i="1"/>
  <c r="AV4903" i="1"/>
  <c r="AW4903" i="1" s="1"/>
  <c r="AR4904" i="1"/>
  <c r="AQ4905" i="1"/>
  <c r="AV4752" i="1"/>
  <c r="AV4771" i="1"/>
  <c r="AW4771" i="1" s="1"/>
  <c r="AQ4791" i="1"/>
  <c r="AQ4794" i="1"/>
  <c r="AV4806" i="1"/>
  <c r="AU4850" i="1"/>
  <c r="AU4852" i="1" s="1"/>
  <c r="AU4859" i="1" s="1"/>
  <c r="AV4848" i="1"/>
  <c r="AH4852" i="1"/>
  <c r="AO4850" i="1"/>
  <c r="AN4906" i="1"/>
  <c r="AW4751" i="1"/>
  <c r="AW4752" i="1" s="1"/>
  <c r="AQ4772" i="1"/>
  <c r="AQ4773" i="1" s="1"/>
  <c r="AR4788" i="1"/>
  <c r="AO4791" i="1"/>
  <c r="AO4899" i="1"/>
  <c r="AN4757" i="1"/>
  <c r="AN4758" i="1" s="1"/>
  <c r="AQ4756" i="1"/>
  <c r="AN4850" i="1"/>
  <c r="AU4899" i="1"/>
  <c r="AQ4891" i="1"/>
  <c r="AR4724" i="1"/>
  <c r="AS4724" i="1" s="1"/>
  <c r="Q4739" i="1"/>
  <c r="AE4739" i="1"/>
  <c r="AR4769" i="1"/>
  <c r="AN4805" i="1"/>
  <c r="AW4889" i="1"/>
  <c r="AW4899" i="1" s="1"/>
  <c r="AV4899" i="1"/>
  <c r="AR4720" i="1"/>
  <c r="AS4720" i="1" s="1"/>
  <c r="M4758" i="1"/>
  <c r="M4875" i="1" s="1"/>
  <c r="M4881" i="1" s="1"/>
  <c r="AA4758" i="1"/>
  <c r="AA4875" i="1" s="1"/>
  <c r="AA4881" i="1" s="1"/>
  <c r="AN4807" i="1"/>
  <c r="AN4840" i="1" s="1"/>
  <c r="AP4794" i="1"/>
  <c r="AP4878" i="1" s="1"/>
  <c r="AN4858" i="1"/>
  <c r="AO4905" i="1"/>
  <c r="AN4927" i="1"/>
  <c r="AN4933" i="1" s="1"/>
  <c r="AV4948" i="1"/>
  <c r="AW4948" i="1" s="1"/>
  <c r="AH4795" i="1"/>
  <c r="AO4858" i="1"/>
  <c r="AS4931" i="1"/>
  <c r="AS4932" i="1" s="1"/>
  <c r="AR4932" i="1"/>
  <c r="AN4994" i="1"/>
  <c r="AN4772" i="1"/>
  <c r="AN4773" i="1" s="1"/>
  <c r="AT4794" i="1"/>
  <c r="AQ4851" i="1"/>
  <c r="AV4944" i="1"/>
  <c r="AP5024" i="1"/>
  <c r="AP5032" i="1" s="1"/>
  <c r="AO4994" i="1"/>
  <c r="AU4787" i="1"/>
  <c r="AU4789" i="1" s="1"/>
  <c r="AU4795" i="1" s="1"/>
  <c r="AU4858" i="1"/>
  <c r="L4906" i="1"/>
  <c r="AV4905" i="1"/>
  <c r="AU4917" i="1"/>
  <c r="AO4927" i="1"/>
  <c r="AO4933" i="1" s="1"/>
  <c r="AR4926" i="1"/>
  <c r="AS4926" i="1" s="1"/>
  <c r="AV4961" i="1"/>
  <c r="AW4961" i="1" s="1"/>
  <c r="AR4964" i="1"/>
  <c r="AS4964" i="1" s="1"/>
  <c r="AR4965" i="1"/>
  <c r="AS4965" i="1" s="1"/>
  <c r="AR4985" i="1"/>
  <c r="AS4985" i="1" s="1"/>
  <c r="AW5006" i="1"/>
  <c r="AV4785" i="1"/>
  <c r="AU4839" i="1"/>
  <c r="AV4851" i="1"/>
  <c r="AW4904" i="1"/>
  <c r="AW4905" i="1" s="1"/>
  <c r="AP4927" i="1"/>
  <c r="AP4933" i="1" s="1"/>
  <c r="AR4917" i="1"/>
  <c r="AV4966" i="1"/>
  <c r="AW4966" i="1" s="1"/>
  <c r="AS4971" i="1"/>
  <c r="AR4972" i="1"/>
  <c r="AS4972" i="1" s="1"/>
  <c r="AQ4994" i="1"/>
  <c r="AV4918" i="1"/>
  <c r="AW4918" i="1" s="1"/>
  <c r="AR4976" i="1"/>
  <c r="AS4976" i="1" s="1"/>
  <c r="O4906" i="1"/>
  <c r="O5621" i="1" s="1"/>
  <c r="AC4906" i="1"/>
  <c r="AC5621" i="1" s="1"/>
  <c r="AV4971" i="1"/>
  <c r="AU4994" i="1"/>
  <c r="R4933" i="1"/>
  <c r="AV4959" i="1"/>
  <c r="AW4959" i="1" s="1"/>
  <c r="AR5016" i="1"/>
  <c r="AS5016" i="1" s="1"/>
  <c r="AT5031" i="1"/>
  <c r="AR4952" i="1"/>
  <c r="AS4952" i="1" s="1"/>
  <c r="AV4954" i="1"/>
  <c r="AW4954" i="1" s="1"/>
  <c r="V4933" i="1"/>
  <c r="Z4995" i="1"/>
  <c r="AP4994" i="1"/>
  <c r="AP4995" i="1" s="1"/>
  <c r="AV5016" i="1"/>
  <c r="AW5016" i="1" s="1"/>
  <c r="AN5024" i="1"/>
  <c r="AQ5006" i="1"/>
  <c r="AW5068" i="1"/>
  <c r="AN5120" i="1"/>
  <c r="AN5626" i="1" s="1"/>
  <c r="AQ5103" i="1"/>
  <c r="AR5103" i="1" s="1"/>
  <c r="AS5103" i="1" s="1"/>
  <c r="AQ4927" i="1"/>
  <c r="AQ4933" i="1" s="1"/>
  <c r="AV4964" i="1"/>
  <c r="AW4964" i="1" s="1"/>
  <c r="P4995" i="1"/>
  <c r="AD4995" i="1"/>
  <c r="AV4925" i="1"/>
  <c r="AW4925" i="1" s="1"/>
  <c r="AR4974" i="1"/>
  <c r="AS4974" i="1" s="1"/>
  <c r="AV5050" i="1"/>
  <c r="AW5050" i="1" s="1"/>
  <c r="AT4994" i="1"/>
  <c r="AT4995" i="1" s="1"/>
  <c r="AV4988" i="1"/>
  <c r="AW4988" i="1" s="1"/>
  <c r="AT5024" i="1"/>
  <c r="AV5007" i="1"/>
  <c r="AW5007" i="1" s="1"/>
  <c r="R5032" i="1"/>
  <c r="R5621" i="1" s="1"/>
  <c r="R5627" i="1" s="1"/>
  <c r="AN5031" i="1"/>
  <c r="AQ5028" i="1"/>
  <c r="AU5024" i="1"/>
  <c r="AV5049" i="1"/>
  <c r="AW5049" i="1" s="1"/>
  <c r="AO5031" i="1"/>
  <c r="AV5046" i="1"/>
  <c r="AW5046" i="1" s="1"/>
  <c r="AV5057" i="1"/>
  <c r="AW5057" i="1" s="1"/>
  <c r="AR5063" i="1"/>
  <c r="AS5063" i="1" s="1"/>
  <c r="AO5096" i="1"/>
  <c r="AU5044" i="1"/>
  <c r="AR5073" i="1"/>
  <c r="AS5073" i="1" s="1"/>
  <c r="AO5024" i="1"/>
  <c r="AO5032" i="1" s="1"/>
  <c r="AP5096" i="1"/>
  <c r="AR5045" i="1"/>
  <c r="AS5045" i="1" s="1"/>
  <c r="AV5066" i="1"/>
  <c r="AW5066" i="1" s="1"/>
  <c r="AV5029" i="1"/>
  <c r="AW5029" i="1" s="1"/>
  <c r="AP5031" i="1"/>
  <c r="AQ5096" i="1"/>
  <c r="AO5120" i="1"/>
  <c r="AO5626" i="1" s="1"/>
  <c r="AS5104" i="1"/>
  <c r="AS5114" i="1" s="1"/>
  <c r="Q5032" i="1"/>
  <c r="AV5052" i="1"/>
  <c r="AW5052" i="1" s="1"/>
  <c r="AP5120" i="1"/>
  <c r="AP5626" i="1" s="1"/>
  <c r="AV5079" i="1"/>
  <c r="AW5079" i="1" s="1"/>
  <c r="AV5090" i="1"/>
  <c r="AW5090" i="1" s="1"/>
  <c r="AU5028" i="1"/>
  <c r="AS5044" i="1"/>
  <c r="AS5178" i="1"/>
  <c r="AS5190" i="1" s="1"/>
  <c r="AT5096" i="1"/>
  <c r="AS5068" i="1"/>
  <c r="AR5070" i="1"/>
  <c r="AS5070" i="1" s="1"/>
  <c r="AV5109" i="1"/>
  <c r="AW5109" i="1" s="1"/>
  <c r="AV5060" i="1"/>
  <c r="AW5060" i="1" s="1"/>
  <c r="AU5120" i="1"/>
  <c r="AU5626" i="1" s="1"/>
  <c r="AR5069" i="1"/>
  <c r="AS5069" i="1" s="1"/>
  <c r="AV5082" i="1"/>
  <c r="AW5082" i="1" s="1"/>
  <c r="AV5055" i="1"/>
  <c r="AW5055" i="1" s="1"/>
  <c r="AR5057" i="1"/>
  <c r="AS5057" i="1" s="1"/>
  <c r="AV5093" i="1"/>
  <c r="AW5093" i="1" s="1"/>
  <c r="W5115" i="1"/>
  <c r="W5621" i="1" s="1"/>
  <c r="AK5115" i="1"/>
  <c r="AK5621" i="1" s="1"/>
  <c r="AV5070" i="1"/>
  <c r="AW5070" i="1" s="1"/>
  <c r="AN5114" i="1"/>
  <c r="AN5115" i="1" s="1"/>
  <c r="Q5115" i="1"/>
  <c r="AP5158" i="1"/>
  <c r="AP5166" i="1" s="1"/>
  <c r="AO5158" i="1"/>
  <c r="AR5144" i="1"/>
  <c r="AS5144" i="1" s="1"/>
  <c r="AV5150" i="1"/>
  <c r="AW5150" i="1" s="1"/>
  <c r="AP5205" i="1"/>
  <c r="AO5114" i="1"/>
  <c r="AT5158" i="1"/>
  <c r="AT5166" i="1" s="1"/>
  <c r="AV5126" i="1"/>
  <c r="AV5143" i="1"/>
  <c r="AW5143" i="1" s="1"/>
  <c r="AV5144" i="1"/>
  <c r="AW5144" i="1" s="1"/>
  <c r="AU5190" i="1"/>
  <c r="AV5177" i="1"/>
  <c r="AU5205" i="1"/>
  <c r="AU5206" i="1" s="1"/>
  <c r="AV5194" i="1"/>
  <c r="AR5200" i="1"/>
  <c r="AS5200" i="1" s="1"/>
  <c r="AP5114" i="1"/>
  <c r="S5115" i="1"/>
  <c r="AR5164" i="1"/>
  <c r="AS5164" i="1" s="1"/>
  <c r="AT5114" i="1"/>
  <c r="AT5115" i="1" s="1"/>
  <c r="AQ5114" i="1"/>
  <c r="AQ5115" i="1" s="1"/>
  <c r="AU5165" i="1"/>
  <c r="AU5166" i="1" s="1"/>
  <c r="AV5162" i="1"/>
  <c r="AV5127" i="1"/>
  <c r="AW5127" i="1" s="1"/>
  <c r="AU5104" i="1"/>
  <c r="X5115" i="1"/>
  <c r="X5621" i="1" s="1"/>
  <c r="X5627" i="1" s="1"/>
  <c r="AM5115" i="1"/>
  <c r="AM5621" i="1" s="1"/>
  <c r="AM5627" i="1" s="1"/>
  <c r="AR5184" i="1"/>
  <c r="AS5184" i="1" s="1"/>
  <c r="AO5205" i="1"/>
  <c r="L5032" i="1"/>
  <c r="Z5032" i="1"/>
  <c r="Z5621" i="1" s="1"/>
  <c r="Z5627" i="1" s="1"/>
  <c r="N5115" i="1"/>
  <c r="AB5115" i="1"/>
  <c r="AQ5190" i="1"/>
  <c r="AV5178" i="1"/>
  <c r="AW5178" i="1" s="1"/>
  <c r="AR5188" i="1"/>
  <c r="AS5188" i="1" s="1"/>
  <c r="AQ5126" i="1"/>
  <c r="AN5158" i="1"/>
  <c r="AN5165" i="1"/>
  <c r="AT5268" i="1"/>
  <c r="AV5182" i="1"/>
  <c r="AW5182" i="1" s="1"/>
  <c r="AV5188" i="1"/>
  <c r="AW5188" i="1" s="1"/>
  <c r="AV5199" i="1"/>
  <c r="AW5199" i="1" s="1"/>
  <c r="AV5260" i="1"/>
  <c r="AW5260" i="1" s="1"/>
  <c r="AV5281" i="1"/>
  <c r="AW5281" i="1" s="1"/>
  <c r="AT5120" i="1"/>
  <c r="AT5626" i="1" s="1"/>
  <c r="AR5225" i="1"/>
  <c r="AS5225" i="1" s="1"/>
  <c r="AO5165" i="1"/>
  <c r="V5166" i="1"/>
  <c r="V5621" i="1" s="1"/>
  <c r="AJ5166" i="1"/>
  <c r="AJ5621" i="1" s="1"/>
  <c r="AJ5627" i="1" s="1"/>
  <c r="AV5202" i="1"/>
  <c r="AW5202" i="1" s="1"/>
  <c r="AV5225" i="1"/>
  <c r="AW5225" i="1" s="1"/>
  <c r="AR5242" i="1"/>
  <c r="AS5242" i="1" s="1"/>
  <c r="AR5156" i="1"/>
  <c r="AS5156" i="1" s="1"/>
  <c r="AQ5165" i="1"/>
  <c r="AO5190" i="1"/>
  <c r="AV5196" i="1"/>
  <c r="AW5196" i="1" s="1"/>
  <c r="AR5202" i="1"/>
  <c r="AS5202" i="1" s="1"/>
  <c r="AV5217" i="1"/>
  <c r="AW5217" i="1" s="1"/>
  <c r="AR5228" i="1"/>
  <c r="AS5228" i="1" s="1"/>
  <c r="AR5254" i="1"/>
  <c r="AS5254" i="1" s="1"/>
  <c r="AV5265" i="1"/>
  <c r="AW5265" i="1" s="1"/>
  <c r="P5115" i="1"/>
  <c r="AD5115" i="1"/>
  <c r="AR5162" i="1"/>
  <c r="L5166" i="1"/>
  <c r="Z5166" i="1"/>
  <c r="AO5268" i="1"/>
  <c r="AV5237" i="1"/>
  <c r="AW5237" i="1" s="1"/>
  <c r="AU5299" i="1"/>
  <c r="AU5300" i="1" s="1"/>
  <c r="AP5268" i="1"/>
  <c r="AP5300" i="1" s="1"/>
  <c r="AN5268" i="1"/>
  <c r="AR5261" i="1"/>
  <c r="AS5261" i="1" s="1"/>
  <c r="AR5218" i="1"/>
  <c r="AV5261" i="1"/>
  <c r="AW5261" i="1" s="1"/>
  <c r="AV5185" i="1"/>
  <c r="AW5185" i="1" s="1"/>
  <c r="AR5230" i="1"/>
  <c r="AS5230" i="1" s="1"/>
  <c r="AT5190" i="1"/>
  <c r="AT5206" i="1" s="1"/>
  <c r="AU5268" i="1"/>
  <c r="AV5218" i="1"/>
  <c r="AV5220" i="1"/>
  <c r="AW5220" i="1" s="1"/>
  <c r="AN5205" i="1"/>
  <c r="AN5206" i="1" s="1"/>
  <c r="X5206" i="1"/>
  <c r="AM5206" i="1"/>
  <c r="AQ5219" i="1"/>
  <c r="AR5219" i="1" s="1"/>
  <c r="AS5219" i="1" s="1"/>
  <c r="AR5237" i="1"/>
  <c r="AS5237" i="1" s="1"/>
  <c r="AR5248" i="1"/>
  <c r="AS5248" i="1" s="1"/>
  <c r="AR5252" i="1"/>
  <c r="AS5252" i="1" s="1"/>
  <c r="AQ5299" i="1"/>
  <c r="AR5275" i="1"/>
  <c r="AV5279" i="1"/>
  <c r="AW5279" i="1" s="1"/>
  <c r="AS5343" i="1"/>
  <c r="AS5351" i="1" s="1"/>
  <c r="AR5351" i="1"/>
  <c r="AV5244" i="1"/>
  <c r="AW5244" i="1" s="1"/>
  <c r="AV5256" i="1"/>
  <c r="AW5256" i="1" s="1"/>
  <c r="AV5264" i="1"/>
  <c r="AW5264" i="1" s="1"/>
  <c r="AT5299" i="1"/>
  <c r="AT5300" i="1" s="1"/>
  <c r="AF5300" i="1"/>
  <c r="AF5621" i="1" s="1"/>
  <c r="AF5627" i="1" s="1"/>
  <c r="AQ5194" i="1"/>
  <c r="AV5252" i="1"/>
  <c r="AW5252" i="1" s="1"/>
  <c r="AV5275" i="1"/>
  <c r="S5300" i="1"/>
  <c r="AH5300" i="1"/>
  <c r="AH5621" i="1" s="1"/>
  <c r="AH5627" i="1" s="1"/>
  <c r="AP5625" i="1"/>
  <c r="AP5190" i="1"/>
  <c r="AQ5268" i="1"/>
  <c r="V5300" i="1"/>
  <c r="AP5623" i="1"/>
  <c r="AO5329" i="1"/>
  <c r="AQ5348" i="1"/>
  <c r="AQ5361" i="1"/>
  <c r="AR5361" i="1" s="1"/>
  <c r="AS5361" i="1" s="1"/>
  <c r="AN5367" i="1"/>
  <c r="AR5289" i="1"/>
  <c r="L5300" i="1"/>
  <c r="Z5300" i="1"/>
  <c r="AO5299" i="1"/>
  <c r="AP5329" i="1"/>
  <c r="AP5349" i="1" s="1"/>
  <c r="AR5317" i="1"/>
  <c r="AS5317" i="1" s="1"/>
  <c r="AV5337" i="1"/>
  <c r="AW5337" i="1" s="1"/>
  <c r="AT5348" i="1"/>
  <c r="AT5349" i="1" s="1"/>
  <c r="AR5236" i="1"/>
  <c r="AS5236" i="1" s="1"/>
  <c r="AN5299" i="1"/>
  <c r="AN5300" i="1" s="1"/>
  <c r="AQ5329" i="1"/>
  <c r="AR5312" i="1"/>
  <c r="AV5316" i="1"/>
  <c r="AW5316" i="1" s="1"/>
  <c r="N5624" i="1"/>
  <c r="N5633" i="1" s="1"/>
  <c r="AB5624" i="1"/>
  <c r="AB5633" i="1" s="1"/>
  <c r="U5465" i="1"/>
  <c r="AN5459" i="1"/>
  <c r="AN5465" i="1" s="1"/>
  <c r="AP5492" i="1"/>
  <c r="AP5495" i="1"/>
  <c r="AS5360" i="1"/>
  <c r="AS5367" i="1" s="1"/>
  <c r="AQ5401" i="1"/>
  <c r="AN5413" i="1"/>
  <c r="AN5416" i="1"/>
  <c r="AQ5402" i="1"/>
  <c r="AC5625" i="1"/>
  <c r="AC5634" i="1" s="1"/>
  <c r="AQ5427" i="1"/>
  <c r="AQ5429" i="1" s="1"/>
  <c r="AQ5447" i="1" s="1"/>
  <c r="AR5425" i="1"/>
  <c r="AQ5475" i="1"/>
  <c r="AQ5477" i="1" s="1"/>
  <c r="AQ5496" i="1" s="1"/>
  <c r="AR5473" i="1"/>
  <c r="AR5399" i="1"/>
  <c r="S5623" i="1"/>
  <c r="S5632" i="1" s="1"/>
  <c r="AH5623" i="1"/>
  <c r="AH5632" i="1" s="1"/>
  <c r="AU5312" i="1"/>
  <c r="AQ5351" i="1"/>
  <c r="AQ5623" i="1" s="1"/>
  <c r="AV5371" i="1"/>
  <c r="AP5443" i="1"/>
  <c r="AP5446" i="1"/>
  <c r="AW5473" i="1"/>
  <c r="AV5475" i="1"/>
  <c r="AV5558" i="1"/>
  <c r="AU5585" i="1"/>
  <c r="AU5582" i="1"/>
  <c r="N5300" i="1"/>
  <c r="AB5300" i="1"/>
  <c r="AU5343" i="1"/>
  <c r="AO5351" i="1"/>
  <c r="AO5623" i="1" s="1"/>
  <c r="AW5399" i="1"/>
  <c r="O5625" i="1"/>
  <c r="O5634" i="1" s="1"/>
  <c r="AU5557" i="1"/>
  <c r="AU5559" i="1" s="1"/>
  <c r="AU5586" i="1" s="1"/>
  <c r="AV5555" i="1"/>
  <c r="AV5385" i="1"/>
  <c r="AU5386" i="1"/>
  <c r="AU5387" i="1" s="1"/>
  <c r="AV5402" i="1"/>
  <c r="AU5413" i="1"/>
  <c r="AU5416" i="1"/>
  <c r="AH5417" i="1"/>
  <c r="P5300" i="1"/>
  <c r="AD5300" i="1"/>
  <c r="AO5348" i="1"/>
  <c r="AU5333" i="1"/>
  <c r="AU5401" i="1"/>
  <c r="AU5403" i="1" s="1"/>
  <c r="AU5417" i="1" s="1"/>
  <c r="AV5400" i="1"/>
  <c r="AW5400" i="1" s="1"/>
  <c r="AO5401" i="1"/>
  <c r="AN5403" i="1"/>
  <c r="AN5417" i="1" s="1"/>
  <c r="U5417" i="1"/>
  <c r="AN5429" i="1"/>
  <c r="AN5447" i="1" s="1"/>
  <c r="U5447" i="1"/>
  <c r="U5525" i="1"/>
  <c r="AN5508" i="1"/>
  <c r="AN5525" i="1" s="1"/>
  <c r="AQ5536" i="1"/>
  <c r="AQ5537" i="1" s="1"/>
  <c r="AQ5547" i="1" s="1"/>
  <c r="AN5543" i="1"/>
  <c r="AN5546" i="1"/>
  <c r="AT5351" i="1"/>
  <c r="AT5623" i="1" s="1"/>
  <c r="AS5385" i="1"/>
  <c r="AS5386" i="1" s="1"/>
  <c r="AS5387" i="1" s="1"/>
  <c r="AR5386" i="1"/>
  <c r="AR5387" i="1" s="1"/>
  <c r="AO5429" i="1"/>
  <c r="AO5447" i="1" s="1"/>
  <c r="AQ5457" i="1"/>
  <c r="AQ5459" i="1" s="1"/>
  <c r="AQ5465" i="1" s="1"/>
  <c r="AR5455" i="1"/>
  <c r="AN5537" i="1"/>
  <c r="AN5547" i="1" s="1"/>
  <c r="U5547" i="1"/>
  <c r="AV5327" i="1"/>
  <c r="AW5327" i="1" s="1"/>
  <c r="AN5348" i="1"/>
  <c r="AP5374" i="1"/>
  <c r="Z5625" i="1"/>
  <c r="Z5634" i="1" s="1"/>
  <c r="AN5623" i="1"/>
  <c r="AN5329" i="1"/>
  <c r="AR5333" i="1"/>
  <c r="M5349" i="1"/>
  <c r="M5621" i="1" s="1"/>
  <c r="M5627" i="1" s="1"/>
  <c r="AA5349" i="1"/>
  <c r="AA5621" i="1" s="1"/>
  <c r="AA5627" i="1" s="1"/>
  <c r="AQ5367" i="1"/>
  <c r="AN5374" i="1"/>
  <c r="AP5464" i="1"/>
  <c r="AR5323" i="1"/>
  <c r="AS5323" i="1" s="1"/>
  <c r="AO5367" i="1"/>
  <c r="AO5374" i="1" s="1"/>
  <c r="AU5360" i="1"/>
  <c r="AO5386" i="1"/>
  <c r="AO5387" i="1" s="1"/>
  <c r="AU5506" i="1"/>
  <c r="AV5504" i="1"/>
  <c r="AI5625" i="1"/>
  <c r="AQ5464" i="1"/>
  <c r="AQ5492" i="1"/>
  <c r="AR5476" i="1"/>
  <c r="AQ5495" i="1"/>
  <c r="AQ5506" i="1"/>
  <c r="AQ5508" i="1" s="1"/>
  <c r="AQ5525" i="1" s="1"/>
  <c r="AR5504" i="1"/>
  <c r="AR5557" i="1"/>
  <c r="AS5555" i="1"/>
  <c r="AV5425" i="1"/>
  <c r="AR5428" i="1"/>
  <c r="AV5455" i="1"/>
  <c r="AR5458" i="1"/>
  <c r="AH5586" i="1"/>
  <c r="AQ5582" i="1"/>
  <c r="AR5558" i="1"/>
  <c r="AN5600" i="1"/>
  <c r="U5624" i="1"/>
  <c r="AI5624" i="1"/>
  <c r="W5625" i="1"/>
  <c r="W5634" i="1" s="1"/>
  <c r="AK5625" i="1"/>
  <c r="AK5634" i="1" s="1"/>
  <c r="AO5459" i="1"/>
  <c r="AO5465" i="1" s="1"/>
  <c r="AT5475" i="1"/>
  <c r="AT5477" i="1" s="1"/>
  <c r="AT5496" i="1" s="1"/>
  <c r="AT5625" i="1" s="1"/>
  <c r="AH5525" i="1"/>
  <c r="AO5508" i="1"/>
  <c r="AO5525" i="1" s="1"/>
  <c r="AU5535" i="1"/>
  <c r="AV5533" i="1"/>
  <c r="AO5537" i="1"/>
  <c r="AO5547" i="1" s="1"/>
  <c r="AH5547" i="1"/>
  <c r="V5624" i="1"/>
  <c r="V5633" i="1" s="1"/>
  <c r="AJ5624" i="1"/>
  <c r="AJ5633" i="1" s="1"/>
  <c r="X5625" i="1"/>
  <c r="X5634" i="1" s="1"/>
  <c r="AU5475" i="1"/>
  <c r="AU5477" i="1" s="1"/>
  <c r="AU5496" i="1" s="1"/>
  <c r="AQ5521" i="1"/>
  <c r="AR5507" i="1"/>
  <c r="N5623" i="1"/>
  <c r="N5632" i="1" s="1"/>
  <c r="AB5623" i="1"/>
  <c r="AB5632" i="1" s="1"/>
  <c r="W5624" i="1"/>
  <c r="W5633" i="1" s="1"/>
  <c r="AK5624" i="1"/>
  <c r="AK5633" i="1" s="1"/>
  <c r="L5625" i="1"/>
  <c r="L5634" i="1" s="1"/>
  <c r="AU5428" i="1"/>
  <c r="AU5429" i="1" s="1"/>
  <c r="AU5447" i="1" s="1"/>
  <c r="AU5458" i="1"/>
  <c r="AU5459" i="1" s="1"/>
  <c r="AU5465" i="1" s="1"/>
  <c r="V5477" i="1"/>
  <c r="V5496" i="1" s="1"/>
  <c r="V5625" i="1" s="1"/>
  <c r="AT5521" i="1"/>
  <c r="AT5524" i="1"/>
  <c r="AR5533" i="1"/>
  <c r="AR5593" i="1"/>
  <c r="AR5598" i="1"/>
  <c r="AQ5599" i="1"/>
  <c r="P5623" i="1"/>
  <c r="P5632" i="1" s="1"/>
  <c r="AD5623" i="1"/>
  <c r="AQ5371" i="1"/>
  <c r="L5624" i="1"/>
  <c r="L5633" i="1" s="1"/>
  <c r="Z5624" i="1"/>
  <c r="Z5633" i="1" s="1"/>
  <c r="N5625" i="1"/>
  <c r="AB5625" i="1"/>
  <c r="AB5634" i="1" s="1"/>
  <c r="AN5446" i="1"/>
  <c r="AV5593" i="1"/>
  <c r="AR5612" i="1"/>
  <c r="AR5613" i="1" s="1"/>
  <c r="AH5496" i="1"/>
  <c r="AO5477" i="1"/>
  <c r="AO5496" i="1" s="1"/>
  <c r="AM5559" i="1"/>
  <c r="AM5586" i="1" s="1"/>
  <c r="AM5625" i="1" s="1"/>
  <c r="AM5634" i="1" s="1"/>
  <c r="AN5495" i="1"/>
  <c r="O5624" i="1"/>
  <c r="O5633" i="1" s="1"/>
  <c r="AC5624" i="1"/>
  <c r="AC5633" i="1" s="1"/>
  <c r="Q5625" i="1"/>
  <c r="Q5634" i="1" s="1"/>
  <c r="AE5625" i="1"/>
  <c r="AE5634" i="1" s="1"/>
  <c r="AT5495" i="1"/>
  <c r="AQ5585" i="1"/>
  <c r="U5586" i="1"/>
  <c r="AN5559" i="1"/>
  <c r="AN5586" i="1" s="1"/>
  <c r="AU5476" i="1"/>
  <c r="AU5536" i="1"/>
  <c r="AN5557" i="1"/>
  <c r="AV5599" i="1"/>
  <c r="AU5611" i="1"/>
  <c r="AU5507" i="1"/>
  <c r="AN5535" i="1"/>
  <c r="AO5585" i="1"/>
  <c r="AO5624" i="1" s="1"/>
  <c r="AP5524" i="1"/>
  <c r="AO5535" i="1"/>
  <c r="AP5585" i="1"/>
  <c r="AO5594" i="1"/>
  <c r="AO5600" i="1" s="1"/>
  <c r="AN5506" i="1"/>
  <c r="AQ5594" i="1"/>
  <c r="AQ5600" i="1" s="1"/>
  <c r="AN5599" i="1"/>
  <c r="AN5612" i="1"/>
  <c r="AN5613" i="1" s="1"/>
  <c r="AT5585" i="1"/>
  <c r="AM4875" i="1" l="1"/>
  <c r="AM4881" i="1" s="1"/>
  <c r="AO5349" i="1"/>
  <c r="AQ5300" i="1"/>
  <c r="AO5206" i="1"/>
  <c r="N5634" i="1"/>
  <c r="AJ4875" i="1"/>
  <c r="AJ4881" i="1" s="1"/>
  <c r="R4875" i="1"/>
  <c r="R4881" i="1" s="1"/>
  <c r="AQ4123" i="1"/>
  <c r="AR3932" i="1"/>
  <c r="AR3933" i="1" s="1"/>
  <c r="AQ3876" i="1"/>
  <c r="R4093" i="1"/>
  <c r="R4099" i="1" s="1"/>
  <c r="AQ3541" i="1"/>
  <c r="M3696" i="1"/>
  <c r="M3702" i="1" s="1"/>
  <c r="Z3696" i="1"/>
  <c r="Z3702" i="1" s="1"/>
  <c r="AA2344" i="1"/>
  <c r="AA2350" i="1" s="1"/>
  <c r="U2344" i="1"/>
  <c r="U2350" i="1" s="1"/>
  <c r="AQ1034" i="1"/>
  <c r="AV942" i="1"/>
  <c r="AW835" i="1"/>
  <c r="V1450" i="1"/>
  <c r="V1456" i="1" s="1"/>
  <c r="AW725" i="1"/>
  <c r="AU3390" i="1"/>
  <c r="AU3699" i="1" s="1"/>
  <c r="AU3387" i="1"/>
  <c r="AD5621" i="1"/>
  <c r="AD5627" i="1" s="1"/>
  <c r="AN4216" i="1"/>
  <c r="AP5631" i="1"/>
  <c r="L3696" i="1"/>
  <c r="L3702" i="1" s="1"/>
  <c r="P3009" i="1"/>
  <c r="P3015" i="1" s="1"/>
  <c r="M2344" i="1"/>
  <c r="M2350" i="1" s="1"/>
  <c r="Z1450" i="1"/>
  <c r="Z1456" i="1" s="1"/>
  <c r="AV725" i="1"/>
  <c r="AU2074" i="1"/>
  <c r="AV2038" i="1"/>
  <c r="AQ5349" i="1"/>
  <c r="P5621" i="1"/>
  <c r="P5627" i="1" s="1"/>
  <c r="AN5166" i="1"/>
  <c r="P4875" i="1"/>
  <c r="P4881" i="1" s="1"/>
  <c r="AV2467" i="1"/>
  <c r="AC3009" i="1"/>
  <c r="AC3015" i="1" s="1"/>
  <c r="AC5635" i="1"/>
  <c r="AS835" i="1"/>
  <c r="AE1450" i="1"/>
  <c r="AE1456" i="1" s="1"/>
  <c r="AB1450" i="1"/>
  <c r="AB1456" i="1" s="1"/>
  <c r="AN709" i="1"/>
  <c r="AV2493" i="1"/>
  <c r="AU2496" i="1"/>
  <c r="AU2497" i="1" s="1"/>
  <c r="AR838" i="1"/>
  <c r="AV120" i="1"/>
  <c r="AU121" i="1"/>
  <c r="AP497" i="1"/>
  <c r="AW2467" i="1"/>
  <c r="AO2349" i="1"/>
  <c r="W2344" i="1"/>
  <c r="W2350" i="1" s="1"/>
  <c r="AS1200" i="1"/>
  <c r="Q1450" i="1"/>
  <c r="Q1456" i="1" s="1"/>
  <c r="AF5635" i="1"/>
  <c r="N1450" i="1"/>
  <c r="N1456" i="1" s="1"/>
  <c r="N5635" i="1"/>
  <c r="AU4772" i="1"/>
  <c r="AU4773" i="1" s="1"/>
  <c r="AV4769" i="1"/>
  <c r="AW4769" i="1" s="1"/>
  <c r="AV2753" i="1"/>
  <c r="AU2754" i="1"/>
  <c r="AU2755" i="1" s="1"/>
  <c r="AW1389" i="1"/>
  <c r="AW1390" i="1" s="1"/>
  <c r="AW1391" i="1" s="1"/>
  <c r="AV1390" i="1"/>
  <c r="AV1391" i="1" s="1"/>
  <c r="AR20" i="1"/>
  <c r="AQ21" i="1"/>
  <c r="AQ22" i="1" s="1"/>
  <c r="AP5624" i="1"/>
  <c r="V5627" i="1"/>
  <c r="AB4875" i="1"/>
  <c r="AB4881" i="1" s="1"/>
  <c r="AN4879" i="1"/>
  <c r="AF4093" i="1"/>
  <c r="AF4099" i="1" s="1"/>
  <c r="AO3001" i="1"/>
  <c r="AN3170" i="1"/>
  <c r="AB3009" i="1"/>
  <c r="AB3015" i="1" s="1"/>
  <c r="AU2321" i="1"/>
  <c r="O2350" i="1"/>
  <c r="AN1516" i="1"/>
  <c r="W1450" i="1"/>
  <c r="W1456" i="1" s="1"/>
  <c r="AP5632" i="1"/>
  <c r="AT709" i="1"/>
  <c r="AR708" i="1"/>
  <c r="AU308" i="1"/>
  <c r="AU316" i="1" s="1"/>
  <c r="AQ146" i="1"/>
  <c r="AR3738" i="1"/>
  <c r="AR3739" i="1" s="1"/>
  <c r="AS3737" i="1"/>
  <c r="AS3738" i="1" s="1"/>
  <c r="AS3739" i="1" s="1"/>
  <c r="AU3443" i="1"/>
  <c r="AV3402" i="1"/>
  <c r="AU3446" i="1"/>
  <c r="AO5559" i="1"/>
  <c r="AO5586" i="1" s="1"/>
  <c r="Q5621" i="1"/>
  <c r="Q5627" i="1" s="1"/>
  <c r="N4875" i="1"/>
  <c r="N4881" i="1" s="1"/>
  <c r="AV4406" i="1"/>
  <c r="AS4207" i="1"/>
  <c r="AQ2850" i="1"/>
  <c r="AN3014" i="1"/>
  <c r="AJ2350" i="1"/>
  <c r="AS2252" i="1"/>
  <c r="AU2442" i="1"/>
  <c r="AU2468" i="1" s="1"/>
  <c r="AN2468" i="1"/>
  <c r="P2344" i="1"/>
  <c r="P2350" i="1" s="1"/>
  <c r="AO1480" i="1"/>
  <c r="AQ1297" i="1"/>
  <c r="AP994" i="1"/>
  <c r="AU754" i="1"/>
  <c r="AV277" i="1"/>
  <c r="AU123" i="1"/>
  <c r="AQ3950" i="1"/>
  <c r="AQ3951" i="1" s="1"/>
  <c r="AR3944" i="1"/>
  <c r="AS3944" i="1" s="1"/>
  <c r="AR3187" i="1"/>
  <c r="AS3186" i="1"/>
  <c r="AS3187" i="1" s="1"/>
  <c r="AP641" i="1"/>
  <c r="AR81" i="1"/>
  <c r="AR82" i="1" s="1"/>
  <c r="AS5120" i="1"/>
  <c r="AS5626" i="1" s="1"/>
  <c r="AR5114" i="1"/>
  <c r="AP4663" i="1"/>
  <c r="AK4093" i="1"/>
  <c r="AK4099" i="1" s="1"/>
  <c r="AU3643" i="1"/>
  <c r="AQ3346" i="1"/>
  <c r="AQ3391" i="1" s="1"/>
  <c r="AU3040" i="1"/>
  <c r="L3009" i="1"/>
  <c r="L3015" i="1" s="1"/>
  <c r="AW2620" i="1"/>
  <c r="AD5632" i="1"/>
  <c r="AK2344" i="1"/>
  <c r="AK2350" i="1" s="1"/>
  <c r="AI1456" i="1"/>
  <c r="AN278" i="1"/>
  <c r="AP122" i="1"/>
  <c r="AW35" i="1"/>
  <c r="AW36" i="1" s="1"/>
  <c r="AW37" i="1" s="1"/>
  <c r="AV36" i="1"/>
  <c r="AV37" i="1" s="1"/>
  <c r="AO5625" i="1"/>
  <c r="AK5627" i="1"/>
  <c r="AR5120" i="1"/>
  <c r="AR5626" i="1" s="1"/>
  <c r="AR4122" i="1"/>
  <c r="AJ3696" i="1"/>
  <c r="AJ3702" i="1" s="1"/>
  <c r="AQ3462" i="1"/>
  <c r="AR3107" i="1"/>
  <c r="AK3009" i="1"/>
  <c r="AK3015" i="1" s="1"/>
  <c r="AQ1993" i="1"/>
  <c r="AQ2011" i="1" s="1"/>
  <c r="AP146" i="1"/>
  <c r="AP4355" i="1"/>
  <c r="AR3039" i="1"/>
  <c r="AR3199" i="1"/>
  <c r="AQ3200" i="1"/>
  <c r="AQ3201" i="1" s="1"/>
  <c r="AV1943" i="1"/>
  <c r="AV1942" i="1"/>
  <c r="AW1913" i="1"/>
  <c r="AV1940" i="1"/>
  <c r="AO5300" i="1"/>
  <c r="AB5621" i="1"/>
  <c r="AB5627" i="1" s="1"/>
  <c r="W5627" i="1"/>
  <c r="V4093" i="1"/>
  <c r="V4099" i="1" s="1"/>
  <c r="X4093" i="1"/>
  <c r="X4099" i="1" s="1"/>
  <c r="AT4093" i="1"/>
  <c r="AT4099" i="1" s="1"/>
  <c r="V3696" i="1"/>
  <c r="AS3107" i="1"/>
  <c r="AN2631" i="1"/>
  <c r="AH1450" i="1"/>
  <c r="AH1456" i="1" s="1"/>
  <c r="U1450" i="1"/>
  <c r="U1456" i="1" s="1"/>
  <c r="AN1268" i="1"/>
  <c r="AW579" i="1"/>
  <c r="AU122" i="1"/>
  <c r="AO1647" i="1"/>
  <c r="AU5508" i="1"/>
  <c r="AU5525" i="1" s="1"/>
  <c r="N5621" i="1"/>
  <c r="N5627" i="1" s="1"/>
  <c r="U4875" i="1"/>
  <c r="U4881" i="1" s="1"/>
  <c r="Z3009" i="1"/>
  <c r="Z3015" i="1" s="1"/>
  <c r="AI3009" i="1"/>
  <c r="AI3015" i="1" s="1"/>
  <c r="AH3009" i="1"/>
  <c r="AH3015" i="1" s="1"/>
  <c r="S2350" i="1"/>
  <c r="AP1807" i="1"/>
  <c r="AP2349" i="1"/>
  <c r="AI5621" i="1"/>
  <c r="AV3401" i="1"/>
  <c r="AT5624" i="1"/>
  <c r="AR5367" i="1"/>
  <c r="AO5115" i="1"/>
  <c r="AE4875" i="1"/>
  <c r="AE4881" i="1" s="1"/>
  <c r="AQ4246" i="1"/>
  <c r="AT4085" i="1"/>
  <c r="AU3188" i="1"/>
  <c r="AS2842" i="1"/>
  <c r="U3009" i="1"/>
  <c r="U3015" i="1" s="1"/>
  <c r="S3009" i="1"/>
  <c r="S3015" i="1" s="1"/>
  <c r="AN2143" i="1"/>
  <c r="AB2344" i="1"/>
  <c r="AB2350" i="1" s="1"/>
  <c r="AC1450" i="1"/>
  <c r="AC1456" i="1" s="1"/>
  <c r="S5633" i="1"/>
  <c r="AD1450" i="1"/>
  <c r="AD1456" i="1" s="1"/>
  <c r="AO1455" i="1"/>
  <c r="AQ233" i="1"/>
  <c r="AV4865" i="1"/>
  <c r="AU4866" i="1"/>
  <c r="AU4867" i="1" s="1"/>
  <c r="U5621" i="1"/>
  <c r="U5627" i="1" s="1"/>
  <c r="AV4150" i="1"/>
  <c r="AW4150" i="1" s="1"/>
  <c r="AU4153" i="1"/>
  <c r="AU4165" i="1" s="1"/>
  <c r="AR4033" i="1"/>
  <c r="AQ1325" i="1"/>
  <c r="AR1310" i="1"/>
  <c r="AP5634" i="1"/>
  <c r="AI5627" i="1"/>
  <c r="S5621" i="1"/>
  <c r="S5627" i="1" s="1"/>
  <c r="AP5206" i="1"/>
  <c r="Q4875" i="1"/>
  <c r="Q4881" i="1" s="1"/>
  <c r="AF4875" i="1"/>
  <c r="AF4881" i="1" s="1"/>
  <c r="AQ3107" i="1"/>
  <c r="AS2941" i="1"/>
  <c r="O3009" i="1"/>
  <c r="O3015" i="1" s="1"/>
  <c r="AS2630" i="1"/>
  <c r="AB5635" i="1"/>
  <c r="AI2344" i="1"/>
  <c r="AI2350" i="1" s="1"/>
  <c r="N2344" i="1"/>
  <c r="N2350" i="1" s="1"/>
  <c r="O1450" i="1"/>
  <c r="O1456" i="1" s="1"/>
  <c r="AJ1450" i="1"/>
  <c r="AJ1456" i="1" s="1"/>
  <c r="S1450" i="1"/>
  <c r="S1456" i="1" s="1"/>
  <c r="AS4512" i="1"/>
  <c r="AS4513" i="1" s="1"/>
  <c r="AR4513" i="1"/>
  <c r="AP4880" i="1"/>
  <c r="AW3967" i="1"/>
  <c r="AW3968" i="1" s="1"/>
  <c r="AV3968" i="1"/>
  <c r="AT1599" i="1"/>
  <c r="AU1089" i="1"/>
  <c r="AU1090" i="1" s="1"/>
  <c r="AV1088" i="1"/>
  <c r="AR1226" i="1"/>
  <c r="AQ1228" i="1"/>
  <c r="AQ1248" i="1" s="1"/>
  <c r="AQ1454" i="1" s="1"/>
  <c r="AN4222" i="1"/>
  <c r="AC2350" i="1"/>
  <c r="N3702" i="1"/>
  <c r="N5630" i="1"/>
  <c r="N5636" i="1" s="1"/>
  <c r="AA5630" i="1"/>
  <c r="AA5636" i="1" s="1"/>
  <c r="AA4222" i="1"/>
  <c r="AP5633" i="1"/>
  <c r="M5630" i="1"/>
  <c r="M5636" i="1" s="1"/>
  <c r="M4222" i="1"/>
  <c r="V3702" i="1"/>
  <c r="AE2350" i="1"/>
  <c r="Q2350" i="1"/>
  <c r="AH3702" i="1"/>
  <c r="AT5634" i="1"/>
  <c r="AP4216" i="1"/>
  <c r="AV5360" i="1"/>
  <c r="AU5367" i="1"/>
  <c r="AU5374" i="1" s="1"/>
  <c r="AV5557" i="1"/>
  <c r="AW5555" i="1"/>
  <c r="AW5475" i="1"/>
  <c r="AR5006" i="1"/>
  <c r="AQ5024" i="1"/>
  <c r="AS4917" i="1"/>
  <c r="AS4927" i="1" s="1"/>
  <c r="AS4933" i="1" s="1"/>
  <c r="AR4927" i="1"/>
  <c r="AR4933" i="1" s="1"/>
  <c r="AW4848" i="1"/>
  <c r="AV4850" i="1"/>
  <c r="AS4889" i="1"/>
  <c r="AW4512" i="1"/>
  <c r="AW4513" i="1" s="1"/>
  <c r="AW4514" i="1" s="1"/>
  <c r="AV4513" i="1"/>
  <c r="AV4207" i="1"/>
  <c r="AW4200" i="1"/>
  <c r="AW4207" i="1" s="1"/>
  <c r="AS4190" i="1"/>
  <c r="AS4196" i="1" s="1"/>
  <c r="AR4196" i="1"/>
  <c r="AS3948" i="1"/>
  <c r="AS3950" i="1" s="1"/>
  <c r="AS3951" i="1" s="1"/>
  <c r="AR3950" i="1"/>
  <c r="AR3951" i="1" s="1"/>
  <c r="AM5630" i="1"/>
  <c r="AM5636" i="1" s="1"/>
  <c r="AM4222" i="1"/>
  <c r="AS4259" i="1"/>
  <c r="AS4289" i="1" s="1"/>
  <c r="AS4297" i="1" s="1"/>
  <c r="AR4289" i="1"/>
  <c r="AR4297" i="1" s="1"/>
  <c r="AR4116" i="1"/>
  <c r="AS4106" i="1"/>
  <c r="AS4116" i="1" s="1"/>
  <c r="AU3950" i="1"/>
  <c r="AU3951" i="1" s="1"/>
  <c r="AV3944" i="1"/>
  <c r="AW3773" i="1"/>
  <c r="AV3774" i="1"/>
  <c r="AV3781" i="1"/>
  <c r="AV3725" i="1"/>
  <c r="AW3724" i="1"/>
  <c r="AW3725" i="1" s="1"/>
  <c r="AS3754" i="1"/>
  <c r="AS3761" i="1"/>
  <c r="AV3648" i="1"/>
  <c r="AW3589" i="1"/>
  <c r="AW3648" i="1" s="1"/>
  <c r="AR3521" i="1"/>
  <c r="AQ3547" i="1"/>
  <c r="AQ3528" i="1"/>
  <c r="AW3344" i="1"/>
  <c r="AV3346" i="1"/>
  <c r="AV3288" i="1"/>
  <c r="AW3275" i="1"/>
  <c r="AW3288" i="1" s="1"/>
  <c r="AW3186" i="1"/>
  <c r="AW3187" i="1" s="1"/>
  <c r="AV3187" i="1"/>
  <c r="AV3039" i="1"/>
  <c r="AW3038" i="1"/>
  <c r="AW3039" i="1" s="1"/>
  <c r="AW3040" i="1" s="1"/>
  <c r="AV2919" i="1"/>
  <c r="AU2941" i="1"/>
  <c r="AW3097" i="1"/>
  <c r="AW3107" i="1" s="1"/>
  <c r="AV3107" i="1"/>
  <c r="AU2808" i="1"/>
  <c r="AU2809" i="1" s="1"/>
  <c r="AV2807" i="1"/>
  <c r="AW2864" i="1"/>
  <c r="AW2877" i="1" s="1"/>
  <c r="AW2885" i="1" s="1"/>
  <c r="AV2877" i="1"/>
  <c r="AV2885" i="1" s="1"/>
  <c r="AV2906" i="1"/>
  <c r="AU2907" i="1"/>
  <c r="AQ2667" i="1"/>
  <c r="AR2661" i="1"/>
  <c r="AU2580" i="1"/>
  <c r="AU2581" i="1" s="1"/>
  <c r="AV2574" i="1"/>
  <c r="AR2421" i="1"/>
  <c r="AQ2442" i="1"/>
  <c r="AW2628" i="1"/>
  <c r="AW2630" i="1" s="1"/>
  <c r="AW2631" i="1" s="1"/>
  <c r="AV2630" i="1"/>
  <c r="AU2403" i="1"/>
  <c r="AV2402" i="1"/>
  <c r="AR2334" i="1"/>
  <c r="AQ2335" i="1"/>
  <c r="AQ2336" i="1" s="1"/>
  <c r="AQ1649" i="1"/>
  <c r="AR1635" i="1"/>
  <c r="AV1547" i="1"/>
  <c r="AU1571" i="1"/>
  <c r="AU1599" i="1" s="1"/>
  <c r="AW1404" i="1"/>
  <c r="AV1417" i="1"/>
  <c r="AV1409" i="1"/>
  <c r="AS1910" i="1"/>
  <c r="AR1912" i="1"/>
  <c r="AU1663" i="1"/>
  <c r="AV1658" i="1"/>
  <c r="AR1806" i="1"/>
  <c r="AS1756" i="1"/>
  <c r="AU1261" i="1"/>
  <c r="AU1268" i="1" s="1"/>
  <c r="AV1259" i="1"/>
  <c r="AV910" i="1"/>
  <c r="AV907" i="1"/>
  <c r="AW886" i="1"/>
  <c r="AR1034" i="1"/>
  <c r="AS1032" i="1"/>
  <c r="AS1034" i="1" s="1"/>
  <c r="AW883" i="1"/>
  <c r="AV885" i="1"/>
  <c r="AV329" i="1"/>
  <c r="AU341" i="1"/>
  <c r="AR688" i="1"/>
  <c r="AR709" i="1" s="1"/>
  <c r="AS670" i="1"/>
  <c r="AR710" i="1"/>
  <c r="AQ541" i="1"/>
  <c r="AR508" i="1"/>
  <c r="AV145" i="1"/>
  <c r="AV146" i="1" s="1"/>
  <c r="AW144" i="1"/>
  <c r="AW145" i="1" s="1"/>
  <c r="AW146" i="1" s="1"/>
  <c r="AW107" i="1"/>
  <c r="AV115" i="1"/>
  <c r="AW5533" i="1"/>
  <c r="AV5535" i="1"/>
  <c r="AN5349" i="1"/>
  <c r="AU5348" i="1"/>
  <c r="AV5333" i="1"/>
  <c r="AQ5205" i="1"/>
  <c r="AQ5206" i="1" s="1"/>
  <c r="AR5194" i="1"/>
  <c r="AP5115" i="1"/>
  <c r="AP5621" i="1" s="1"/>
  <c r="AP5627" i="1" s="1"/>
  <c r="AQ5120" i="1"/>
  <c r="AQ5626" i="1" s="1"/>
  <c r="AN5032" i="1"/>
  <c r="AV4994" i="1"/>
  <c r="AW4971" i="1"/>
  <c r="AW4994" i="1" s="1"/>
  <c r="AV4967" i="1"/>
  <c r="AW4944" i="1"/>
  <c r="AW4967" i="1" s="1"/>
  <c r="AO4789" i="1"/>
  <c r="AO4795" i="1" s="1"/>
  <c r="AQ4757" i="1"/>
  <c r="AQ4758" i="1" s="1"/>
  <c r="AR4756" i="1"/>
  <c r="AO4995" i="1"/>
  <c r="AR4704" i="1"/>
  <c r="AQ4744" i="1"/>
  <c r="AQ4600" i="1"/>
  <c r="AQ4601" i="1" s="1"/>
  <c r="AR4586" i="1"/>
  <c r="AR4629" i="1"/>
  <c r="AV4293" i="1"/>
  <c r="AU4296" i="1"/>
  <c r="AW4229" i="1"/>
  <c r="AW4239" i="1" s="1"/>
  <c r="AV4239" i="1"/>
  <c r="AV4415" i="1"/>
  <c r="AV4416" i="1" s="1"/>
  <c r="AT4878" i="1"/>
  <c r="AT5633" i="1" s="1"/>
  <c r="AV4354" i="1"/>
  <c r="AV4245" i="1"/>
  <c r="AW4244" i="1"/>
  <c r="AW4245" i="1" s="1"/>
  <c r="AS4449" i="1"/>
  <c r="AS4450" i="1" s="1"/>
  <c r="AR4450" i="1"/>
  <c r="AQ4196" i="1"/>
  <c r="AU4196" i="1"/>
  <c r="AV4190" i="1"/>
  <c r="AQ4289" i="1"/>
  <c r="AQ4297" i="1" s="1"/>
  <c r="AR4013" i="1"/>
  <c r="AQ4014" i="1"/>
  <c r="AR3994" i="1"/>
  <c r="AQ3995" i="1"/>
  <c r="AQ3996" i="1" s="1"/>
  <c r="AN4094" i="1"/>
  <c r="AQ4058" i="1"/>
  <c r="AU4094" i="1"/>
  <c r="AR3781" i="1"/>
  <c r="AS3773" i="1"/>
  <c r="AR3774" i="1"/>
  <c r="AR3853" i="1"/>
  <c r="AS3847" i="1"/>
  <c r="AS3853" i="1" s="1"/>
  <c r="AW3761" i="1"/>
  <c r="AW3754" i="1"/>
  <c r="AW3684" i="1"/>
  <c r="AW3688" i="1" s="1"/>
  <c r="AV3688" i="1"/>
  <c r="AO3542" i="1"/>
  <c r="AO3403" i="1"/>
  <c r="AO3447" i="1" s="1"/>
  <c r="AH3447" i="1"/>
  <c r="AH3700" i="1" s="1"/>
  <c r="AQ3288" i="1"/>
  <c r="AQ3295" i="1" s="1"/>
  <c r="AR3275" i="1"/>
  <c r="AV2982" i="1"/>
  <c r="AW2961" i="1"/>
  <c r="AW2982" i="1" s="1"/>
  <c r="AV3169" i="1"/>
  <c r="AW3152" i="1"/>
  <c r="AW3169" i="1" s="1"/>
  <c r="AO2908" i="1"/>
  <c r="AV2657" i="1"/>
  <c r="AW2644" i="1"/>
  <c r="AV2520" i="1"/>
  <c r="AU2522" i="1"/>
  <c r="AQ2326" i="1"/>
  <c r="AR2303" i="1"/>
  <c r="AW2160" i="1"/>
  <c r="AW2161" i="1" s="1"/>
  <c r="AV2161" i="1"/>
  <c r="AR2409" i="1"/>
  <c r="AS2407" i="1"/>
  <c r="AS2409" i="1" s="1"/>
  <c r="AS2300" i="1"/>
  <c r="AV2148" i="1"/>
  <c r="AW2122" i="1"/>
  <c r="AW2148" i="1" s="1"/>
  <c r="AV2323" i="1"/>
  <c r="AW2312" i="1"/>
  <c r="AW2323" i="1" s="1"/>
  <c r="AR2018" i="1"/>
  <c r="AQ2019" i="1"/>
  <c r="AV2263" i="1"/>
  <c r="AN2321" i="1"/>
  <c r="AQ1812" i="1"/>
  <c r="AQ1746" i="1"/>
  <c r="AQ1807" i="1" s="1"/>
  <c r="AR1744" i="1"/>
  <c r="AV1473" i="1"/>
  <c r="AW1463" i="1"/>
  <c r="AW1473" i="1" s="1"/>
  <c r="AO1599" i="1"/>
  <c r="AP2344" i="1"/>
  <c r="AP2350" i="1" s="1"/>
  <c r="AW1187" i="1"/>
  <c r="AV1217" i="1"/>
  <c r="AH911" i="1"/>
  <c r="AH1454" i="1" s="1"/>
  <c r="AO887" i="1"/>
  <c r="AO911" i="1" s="1"/>
  <c r="AO1454" i="1" s="1"/>
  <c r="AS1404" i="1"/>
  <c r="AR1409" i="1"/>
  <c r="AR1417" i="1"/>
  <c r="AN887" i="1"/>
  <c r="AN911" i="1" s="1"/>
  <c r="AN1454" i="1" s="1"/>
  <c r="U911" i="1"/>
  <c r="U1454" i="1" s="1"/>
  <c r="AV1267" i="1"/>
  <c r="AW1265" i="1"/>
  <c r="AW1267" i="1" s="1"/>
  <c r="AW1281" i="1"/>
  <c r="AW1290" i="1" s="1"/>
  <c r="AV1290" i="1"/>
  <c r="AS918" i="1"/>
  <c r="AS923" i="1" s="1"/>
  <c r="AS924" i="1" s="1"/>
  <c r="AR923" i="1"/>
  <c r="AR924" i="1" s="1"/>
  <c r="AR289" i="1"/>
  <c r="AQ308" i="1"/>
  <c r="AU985" i="1"/>
  <c r="AU994" i="1" s="1"/>
  <c r="AR617" i="1"/>
  <c r="AS591" i="1"/>
  <c r="AS617" i="1" s="1"/>
  <c r="AW159" i="1"/>
  <c r="AW160" i="1" s="1"/>
  <c r="AW161" i="1"/>
  <c r="AV232" i="1"/>
  <c r="AW230" i="1"/>
  <c r="AW232" i="1" s="1"/>
  <c r="AU335" i="1"/>
  <c r="AU336" i="1" s="1"/>
  <c r="AR658" i="1"/>
  <c r="AR659" i="1" s="1"/>
  <c r="AS656" i="1"/>
  <c r="AS658" i="1" s="1"/>
  <c r="AS659" i="1" s="1"/>
  <c r="AU5543" i="1"/>
  <c r="AU5546" i="1"/>
  <c r="AV5536" i="1"/>
  <c r="AU5537" i="1"/>
  <c r="AU5547" i="1" s="1"/>
  <c r="AS5476" i="1"/>
  <c r="AR5495" i="1"/>
  <c r="AR5492" i="1"/>
  <c r="AR5475" i="1"/>
  <c r="AS5473" i="1"/>
  <c r="AR5268" i="1"/>
  <c r="AS5218" i="1"/>
  <c r="AS5268" i="1" s="1"/>
  <c r="AS5096" i="1"/>
  <c r="AS5115" i="1" s="1"/>
  <c r="AU4967" i="1"/>
  <c r="AU4995" i="1" s="1"/>
  <c r="AV4906" i="1"/>
  <c r="AV4839" i="1"/>
  <c r="AW4806" i="1"/>
  <c r="AV4836" i="1"/>
  <c r="AS4944" i="1"/>
  <c r="AS4967" i="1" s="1"/>
  <c r="AR4967" i="1"/>
  <c r="AU4662" i="1"/>
  <c r="AU4663" i="1" s="1"/>
  <c r="AV4636" i="1"/>
  <c r="AV4807" i="1"/>
  <c r="AW4805" i="1"/>
  <c r="AW4791" i="1"/>
  <c r="AW4794" i="1"/>
  <c r="AR4787" i="1"/>
  <c r="AS4785" i="1"/>
  <c r="AN4880" i="1"/>
  <c r="AQ4532" i="1"/>
  <c r="AR4530" i="1"/>
  <c r="AR4374" i="1"/>
  <c r="AS4372" i="1"/>
  <c r="AS4374" i="1" s="1"/>
  <c r="AT4246" i="1"/>
  <c r="AT4875" i="1" s="1"/>
  <c r="AD4216" i="1"/>
  <c r="AR4123" i="1"/>
  <c r="AV4153" i="1"/>
  <c r="AV4165" i="1" s="1"/>
  <c r="AW4013" i="1"/>
  <c r="AW4014" i="1" s="1"/>
  <c r="AW4015" i="1" s="1"/>
  <c r="AV4014" i="1"/>
  <c r="AV4015" i="1" s="1"/>
  <c r="AR4058" i="1"/>
  <c r="AS4046" i="1"/>
  <c r="AS4058" i="1" s="1"/>
  <c r="AO4094" i="1"/>
  <c r="AO5631" i="1" s="1"/>
  <c r="AV4094" i="1"/>
  <c r="AR3311" i="1"/>
  <c r="AR3312" i="1" s="1"/>
  <c r="AS3306" i="1"/>
  <c r="AS3311" i="1" s="1"/>
  <c r="AS3312" i="1" s="1"/>
  <c r="AW3262" i="1"/>
  <c r="AW3263" i="1" s="1"/>
  <c r="AW3264" i="1" s="1"/>
  <c r="AV3263" i="1"/>
  <c r="AV3264" i="1" s="1"/>
  <c r="AW3460" i="1"/>
  <c r="AW3461" i="1" s="1"/>
  <c r="AV3461" i="1"/>
  <c r="AR3230" i="1"/>
  <c r="AQ3241" i="1"/>
  <c r="AQ3242" i="1" s="1"/>
  <c r="AR3181" i="1"/>
  <c r="AQ3182" i="1"/>
  <c r="AQ3188" i="1" s="1"/>
  <c r="AU2982" i="1"/>
  <c r="AU2950" i="1"/>
  <c r="AT2668" i="1"/>
  <c r="AV2620" i="1"/>
  <c r="AS2543" i="1"/>
  <c r="AS2554" i="1" s="1"/>
  <c r="AR2554" i="1"/>
  <c r="AQ2145" i="1"/>
  <c r="AR2113" i="1"/>
  <c r="AQ2142" i="1"/>
  <c r="AV2334" i="1"/>
  <c r="AU2335" i="1"/>
  <c r="AU2336" i="1" s="1"/>
  <c r="AU2367" i="1"/>
  <c r="AV2357" i="1"/>
  <c r="AS2520" i="1"/>
  <c r="AS2522" i="1" s="1"/>
  <c r="AR2522" i="1"/>
  <c r="AQ2007" i="1"/>
  <c r="AR1992" i="1"/>
  <c r="AQ2010" i="1"/>
  <c r="AW2263" i="1"/>
  <c r="AR2367" i="1"/>
  <c r="AS2357" i="1"/>
  <c r="AS2367" i="1" s="1"/>
  <c r="AV1977" i="1"/>
  <c r="AW1955" i="1"/>
  <c r="AV1980" i="1"/>
  <c r="AU1883" i="1"/>
  <c r="AU1902" i="1" s="1"/>
  <c r="AQ1530" i="1"/>
  <c r="AQ1536" i="1" s="1"/>
  <c r="AR1529" i="1"/>
  <c r="AS1822" i="1"/>
  <c r="AR1870" i="1"/>
  <c r="AR1867" i="1"/>
  <c r="AR1869" i="1"/>
  <c r="AS1434" i="1"/>
  <c r="AS1428" i="1"/>
  <c r="AS1429" i="1" s="1"/>
  <c r="AW1534" i="1"/>
  <c r="AW1535" i="1" s="1"/>
  <c r="AV1535" i="1"/>
  <c r="AR1038" i="1"/>
  <c r="AQ1040" i="1"/>
  <c r="AN1371" i="1"/>
  <c r="AV1200" i="1"/>
  <c r="AR1200" i="1"/>
  <c r="AS230" i="1"/>
  <c r="AS232" i="1" s="1"/>
  <c r="AR232" i="1"/>
  <c r="AR448" i="1"/>
  <c r="AS393" i="1"/>
  <c r="AS448" i="1" s="1"/>
  <c r="AS334" i="1"/>
  <c r="AR335" i="1"/>
  <c r="AR336" i="1" s="1"/>
  <c r="AV541" i="1"/>
  <c r="AS188" i="1"/>
  <c r="AS189" i="1" s="1"/>
  <c r="AS190" i="1" s="1"/>
  <c r="AR189" i="1"/>
  <c r="AR190" i="1" s="1"/>
  <c r="AV21" i="1"/>
  <c r="AV22" i="1" s="1"/>
  <c r="AW20" i="1"/>
  <c r="AW21" i="1" s="1"/>
  <c r="AW22" i="1" s="1"/>
  <c r="AR5582" i="1"/>
  <c r="AS5558" i="1"/>
  <c r="AR5585" i="1"/>
  <c r="AU5495" i="1"/>
  <c r="AU5492" i="1"/>
  <c r="AV5476" i="1"/>
  <c r="AR5599" i="1"/>
  <c r="AS5598" i="1"/>
  <c r="AS5599" i="1" s="1"/>
  <c r="AR5536" i="1"/>
  <c r="AQ5543" i="1"/>
  <c r="AQ5546" i="1"/>
  <c r="AW5194" i="1"/>
  <c r="AW5205" i="1" s="1"/>
  <c r="AV5205" i="1"/>
  <c r="AV5028" i="1"/>
  <c r="AU5031" i="1"/>
  <c r="AC5627" i="1"/>
  <c r="AU4927" i="1"/>
  <c r="AU4933" i="1" s="1"/>
  <c r="AV4917" i="1"/>
  <c r="AR4851" i="1"/>
  <c r="AQ4858" i="1"/>
  <c r="AQ4855" i="1"/>
  <c r="AW4906" i="1"/>
  <c r="AQ4967" i="1"/>
  <c r="AQ4995" i="1" s="1"/>
  <c r="AR4552" i="1"/>
  <c r="AQ4606" i="1"/>
  <c r="AQ4880" i="1" s="1"/>
  <c r="AR4498" i="1"/>
  <c r="AS4466" i="1"/>
  <c r="AR4495" i="1"/>
  <c r="AO4878" i="1"/>
  <c r="AO5633" i="1" s="1"/>
  <c r="AQ4406" i="1"/>
  <c r="AR4386" i="1"/>
  <c r="AR4208" i="1"/>
  <c r="P4216" i="1"/>
  <c r="AR4429" i="1"/>
  <c r="AQ4431" i="1"/>
  <c r="AQ4432" i="1" s="1"/>
  <c r="AQ4355" i="1"/>
  <c r="AW4144" i="1"/>
  <c r="AW4138" i="1"/>
  <c r="AW4139" i="1" s="1"/>
  <c r="AU4084" i="1"/>
  <c r="AU4085" i="1" s="1"/>
  <c r="AQ4085" i="1"/>
  <c r="AW4153" i="1"/>
  <c r="AW4165" i="1" s="1"/>
  <c r="AN3969" i="1"/>
  <c r="AU4116" i="1"/>
  <c r="AU4123" i="1" s="1"/>
  <c r="AV4106" i="1"/>
  <c r="AW3758" i="1"/>
  <c r="AW3759" i="1" s="1"/>
  <c r="AW3760" i="1" s="1"/>
  <c r="AV3759" i="1"/>
  <c r="AV3760" i="1" s="1"/>
  <c r="AW3793" i="1"/>
  <c r="AH4093" i="1"/>
  <c r="AH4099" i="1" s="1"/>
  <c r="AW3541" i="1"/>
  <c r="AQ3648" i="1"/>
  <c r="AR3589" i="1"/>
  <c r="AQ3700" i="1"/>
  <c r="AR3257" i="1"/>
  <c r="AV3182" i="1"/>
  <c r="AW3181" i="1"/>
  <c r="AW3182" i="1" s="1"/>
  <c r="AR3124" i="1"/>
  <c r="AQ3148" i="1"/>
  <c r="AQ3170" i="1" s="1"/>
  <c r="AN3113" i="1"/>
  <c r="AS3000" i="1"/>
  <c r="AS3001" i="1" s="1"/>
  <c r="AR2902" i="1"/>
  <c r="AS2896" i="1"/>
  <c r="AS2902" i="1" s="1"/>
  <c r="AW2946" i="1"/>
  <c r="AW2949" i="1" s="1"/>
  <c r="AV2949" i="1"/>
  <c r="AU2516" i="1"/>
  <c r="AU2523" i="1" s="1"/>
  <c r="AV2509" i="1"/>
  <c r="AU2373" i="1"/>
  <c r="AU2374" i="1" s="1"/>
  <c r="AV2372" i="1"/>
  <c r="AS2290" i="1"/>
  <c r="AS2293" i="1" s="1"/>
  <c r="AR2293" i="1"/>
  <c r="AU1898" i="1"/>
  <c r="AU1901" i="1"/>
  <c r="AV1882" i="1"/>
  <c r="AR2269" i="1"/>
  <c r="AU2264" i="1"/>
  <c r="AV1881" i="1"/>
  <c r="AW1879" i="1"/>
  <c r="AN1883" i="1"/>
  <c r="AN1902" i="1" s="1"/>
  <c r="AQ1499" i="1"/>
  <c r="AQ1516" i="1" s="1"/>
  <c r="AR1491" i="1"/>
  <c r="AR1318" i="1"/>
  <c r="AS1314" i="1"/>
  <c r="AQ1041" i="1"/>
  <c r="AS1369" i="1"/>
  <c r="AS1370" i="1" s="1"/>
  <c r="AR1370" i="1"/>
  <c r="AV1110" i="1"/>
  <c r="AW1110" i="1" s="1"/>
  <c r="AU1176" i="1"/>
  <c r="AS1440" i="1"/>
  <c r="AR1441" i="1"/>
  <c r="AR1442" i="1" s="1"/>
  <c r="AR1447" i="1"/>
  <c r="AR1159" i="1"/>
  <c r="AQ1170" i="1"/>
  <c r="AV985" i="1"/>
  <c r="AW977" i="1"/>
  <c r="AW985" i="1" s="1"/>
  <c r="AS946" i="1"/>
  <c r="AS947" i="1" s="1"/>
  <c r="AR947" i="1"/>
  <c r="AT836" i="1"/>
  <c r="AU870" i="1"/>
  <c r="AV865" i="1"/>
  <c r="AR870" i="1"/>
  <c r="AS865" i="1"/>
  <c r="AS870" i="1" s="1"/>
  <c r="AS871" i="1" s="1"/>
  <c r="AR993" i="1"/>
  <c r="AU381" i="1"/>
  <c r="AU382" i="1" s="1"/>
  <c r="AV372" i="1"/>
  <c r="AU384" i="1"/>
  <c r="AU1452" i="1" s="1"/>
  <c r="AP580" i="1"/>
  <c r="AR381" i="1"/>
  <c r="AS372" i="1"/>
  <c r="AR384" i="1"/>
  <c r="AR1452" i="1" s="1"/>
  <c r="AW541" i="1"/>
  <c r="AW580" i="1" s="1"/>
  <c r="AR226" i="1"/>
  <c r="AS222" i="1"/>
  <c r="AS226" i="1" s="1"/>
  <c r="AS170" i="1"/>
  <c r="AS182" i="1" s="1"/>
  <c r="AR182" i="1"/>
  <c r="AU5625" i="1"/>
  <c r="AS5162" i="1"/>
  <c r="AS5165" i="1" s="1"/>
  <c r="AR5165" i="1"/>
  <c r="AS5593" i="1"/>
  <c r="AS5594" i="1" s="1"/>
  <c r="AS5600" i="1" s="1"/>
  <c r="AR5594" i="1"/>
  <c r="AR5600" i="1" s="1"/>
  <c r="AV5401" i="1"/>
  <c r="AS5425" i="1"/>
  <c r="AR5427" i="1"/>
  <c r="AR5126" i="1"/>
  <c r="AQ5158" i="1"/>
  <c r="AV5104" i="1"/>
  <c r="AU5114" i="1"/>
  <c r="O5627" i="1"/>
  <c r="AV4858" i="1"/>
  <c r="AV4855" i="1"/>
  <c r="AW4851" i="1"/>
  <c r="AO4906" i="1"/>
  <c r="AR4708" i="1"/>
  <c r="AS4674" i="1"/>
  <c r="AP4739" i="1"/>
  <c r="AP4875" i="1" s="1"/>
  <c r="AP4881" i="1" s="1"/>
  <c r="AW4465" i="1"/>
  <c r="AV4544" i="1"/>
  <c r="AU4575" i="1"/>
  <c r="AU4601" i="1" s="1"/>
  <c r="AQ4368" i="1"/>
  <c r="AQ4375" i="1" s="1"/>
  <c r="AR4366" i="1"/>
  <c r="AW4372" i="1"/>
  <c r="AW4374" i="1" s="1"/>
  <c r="AV4374" i="1"/>
  <c r="AV4466" i="1"/>
  <c r="AV4467" i="1" s="1"/>
  <c r="AU4495" i="1"/>
  <c r="AU4498" i="1"/>
  <c r="AU4878" i="1" s="1"/>
  <c r="AS4208" i="1"/>
  <c r="AS4308" i="1"/>
  <c r="AO4216" i="1"/>
  <c r="AV4138" i="1"/>
  <c r="AV4139" i="1" s="1"/>
  <c r="AV4033" i="1"/>
  <c r="AU4034" i="1"/>
  <c r="AU4035" i="1" s="1"/>
  <c r="AU3888" i="1"/>
  <c r="AV4058" i="1"/>
  <c r="AW4046" i="1"/>
  <c r="AW4058" i="1" s="1"/>
  <c r="AU3932" i="1"/>
  <c r="AU3933" i="1" s="1"/>
  <c r="AV3900" i="1"/>
  <c r="AS4084" i="1"/>
  <c r="AS4085" i="1" s="1"/>
  <c r="AS3828" i="1"/>
  <c r="AS3829" i="1" s="1"/>
  <c r="AS3830" i="1" s="1"/>
  <c r="AR3829" i="1"/>
  <c r="AR3830" i="1" s="1"/>
  <c r="AU3738" i="1"/>
  <c r="AU3739" i="1" s="1"/>
  <c r="AV3737" i="1"/>
  <c r="AV3630" i="1"/>
  <c r="AW3553" i="1"/>
  <c r="AW3630" i="1" s="1"/>
  <c r="AV3814" i="1"/>
  <c r="S4093" i="1"/>
  <c r="S4099" i="1" s="1"/>
  <c r="AW3680" i="1"/>
  <c r="AW3689" i="1" s="1"/>
  <c r="AS3342" i="1"/>
  <c r="AR3344" i="1"/>
  <c r="AQ3499" i="1"/>
  <c r="AQ3500" i="1" s="1"/>
  <c r="AR3263" i="1"/>
  <c r="AS3262" i="1"/>
  <c r="AS3263" i="1" s="1"/>
  <c r="AS3264" i="1" s="1"/>
  <c r="AC3702" i="1"/>
  <c r="AV3112" i="1"/>
  <c r="AW3111" i="1"/>
  <c r="AW3112" i="1" s="1"/>
  <c r="AP3001" i="1"/>
  <c r="AP3009" i="1" s="1"/>
  <c r="AP3015" i="1" s="1"/>
  <c r="AR2734" i="1"/>
  <c r="AW2780" i="1"/>
  <c r="AW2781" i="1" s="1"/>
  <c r="AW2782" i="1" s="1"/>
  <c r="AV2781" i="1"/>
  <c r="AV2782" i="1" s="1"/>
  <c r="AT2850" i="1"/>
  <c r="AQ2657" i="1"/>
  <c r="AQ2668" i="1" s="1"/>
  <c r="AR2644" i="1"/>
  <c r="AQ2673" i="1"/>
  <c r="AO2523" i="1"/>
  <c r="AV2548" i="1"/>
  <c r="AV2549" i="1" s="1"/>
  <c r="AW2537" i="1"/>
  <c r="AW2548" i="1" s="1"/>
  <c r="AW2549" i="1" s="1"/>
  <c r="AR2630" i="1"/>
  <c r="AV2407" i="1"/>
  <c r="AU2409" i="1"/>
  <c r="AS2780" i="1"/>
  <c r="AS2781" i="1" s="1"/>
  <c r="AS2782" i="1" s="1"/>
  <c r="AR2781" i="1"/>
  <c r="AR2782" i="1" s="1"/>
  <c r="AU1318" i="1"/>
  <c r="AU1325" i="1"/>
  <c r="AV1310" i="1"/>
  <c r="AV2320" i="1"/>
  <c r="AH1981" i="1"/>
  <c r="AO1956" i="1"/>
  <c r="AO1981" i="1" s="1"/>
  <c r="AQ2103" i="1"/>
  <c r="AR2082" i="1"/>
  <c r="AR2252" i="1"/>
  <c r="AS2256" i="1"/>
  <c r="AS2263" i="1" s="1"/>
  <c r="AS2264" i="1" s="1"/>
  <c r="AR2263" i="1"/>
  <c r="AW1953" i="1"/>
  <c r="AV1954" i="1"/>
  <c r="AR1478" i="1"/>
  <c r="AQ1479" i="1"/>
  <c r="AV1530" i="1"/>
  <c r="AV1536" i="1" s="1"/>
  <c r="AW1529" i="1"/>
  <c r="AW1530" i="1" s="1"/>
  <c r="AW1536" i="1" s="1"/>
  <c r="AV1060" i="1"/>
  <c r="AW1052" i="1"/>
  <c r="AV1058" i="1"/>
  <c r="AV1059" i="1" s="1"/>
  <c r="AW1413" i="1"/>
  <c r="AW1415" i="1" s="1"/>
  <c r="AV1415" i="1"/>
  <c r="AV1416" i="1" s="1"/>
  <c r="AS1503" i="1"/>
  <c r="AS1515" i="1" s="1"/>
  <c r="AR1515" i="1"/>
  <c r="AT1171" i="1"/>
  <c r="AV1170" i="1"/>
  <c r="AW1159" i="1"/>
  <c r="AW1170" i="1" s="1"/>
  <c r="AU871" i="1"/>
  <c r="AR887" i="1"/>
  <c r="AS885" i="1"/>
  <c r="AQ368" i="1"/>
  <c r="AQ382" i="1" s="1"/>
  <c r="AR360" i="1"/>
  <c r="AQ383" i="1"/>
  <c r="AV308" i="1"/>
  <c r="AV316" i="1" s="1"/>
  <c r="AW289" i="1"/>
  <c r="AW308" i="1" s="1"/>
  <c r="AW316" i="1" s="1"/>
  <c r="AQ159" i="1"/>
  <c r="AQ160" i="1" s="1"/>
  <c r="AQ161" i="1"/>
  <c r="AR156" i="1"/>
  <c r="AT1455" i="1"/>
  <c r="AR176" i="1"/>
  <c r="AR177" i="1" s="1"/>
  <c r="AS173" i="1"/>
  <c r="AW347" i="1"/>
  <c r="AW348" i="1" s="1"/>
  <c r="AW349" i="1" s="1"/>
  <c r="AV348" i="1"/>
  <c r="AV349" i="1" s="1"/>
  <c r="AR579" i="1"/>
  <c r="AR5401" i="1"/>
  <c r="AS5399" i="1"/>
  <c r="AW5593" i="1"/>
  <c r="AW5594" i="1" s="1"/>
  <c r="AW5600" i="1" s="1"/>
  <c r="AV5594" i="1"/>
  <c r="AV5600" i="1" s="1"/>
  <c r="AR5535" i="1"/>
  <c r="AS5533" i="1"/>
  <c r="AR5521" i="1"/>
  <c r="AR5524" i="1"/>
  <c r="AS5507" i="1"/>
  <c r="AR5461" i="1"/>
  <c r="AS5458" i="1"/>
  <c r="AR5464" i="1"/>
  <c r="AV5373" i="1"/>
  <c r="AW5371" i="1"/>
  <c r="AW5373" i="1" s="1"/>
  <c r="AO5166" i="1"/>
  <c r="AV5190" i="1"/>
  <c r="AW5177" i="1"/>
  <c r="AW5190" i="1" s="1"/>
  <c r="AU5032" i="1"/>
  <c r="L5621" i="1"/>
  <c r="L5627" i="1" s="1"/>
  <c r="AR4772" i="1"/>
  <c r="AR4773" i="1" s="1"/>
  <c r="AS4769" i="1"/>
  <c r="AS4772" i="1" s="1"/>
  <c r="AS4773" i="1" s="1"/>
  <c r="AW4772" i="1"/>
  <c r="AW4773" i="1" s="1"/>
  <c r="AN4514" i="1"/>
  <c r="AV4444" i="1"/>
  <c r="AW4444" i="1" s="1"/>
  <c r="AU4445" i="1"/>
  <c r="AU4451" i="1" s="1"/>
  <c r="AS4629" i="1"/>
  <c r="AR4354" i="1"/>
  <c r="AS4333" i="1"/>
  <c r="AS4354" i="1" s="1"/>
  <c r="AS4176" i="1"/>
  <c r="AS4178" i="1" s="1"/>
  <c r="AS4179" i="1" s="1"/>
  <c r="AR4178" i="1"/>
  <c r="AR4179" i="1" s="1"/>
  <c r="AI5633" i="1"/>
  <c r="AO5635" i="1"/>
  <c r="AB5630" i="1"/>
  <c r="AB5636" i="1" s="1"/>
  <c r="AB4222" i="1"/>
  <c r="AR3809" i="1"/>
  <c r="AQ3814" i="1"/>
  <c r="AQ3815" i="1" s="1"/>
  <c r="AR4007" i="1"/>
  <c r="AQ4009" i="1"/>
  <c r="AR4084" i="1"/>
  <c r="AR4085" i="1" s="1"/>
  <c r="AU3689" i="1"/>
  <c r="AW3726" i="1"/>
  <c r="AS3758" i="1"/>
  <c r="AS3759" i="1" s="1"/>
  <c r="AS3760" i="1" s="1"/>
  <c r="AR3759" i="1"/>
  <c r="AW3814" i="1"/>
  <c r="AV3473" i="1"/>
  <c r="AU3499" i="1"/>
  <c r="AU3500" i="1" s="1"/>
  <c r="AN3403" i="1"/>
  <c r="AN3447" i="1" s="1"/>
  <c r="AN3700" i="1" s="1"/>
  <c r="U3447" i="1"/>
  <c r="U3700" i="1" s="1"/>
  <c r="AV3680" i="1"/>
  <c r="AV3689" i="1" s="1"/>
  <c r="AR3456" i="1"/>
  <c r="AS3455" i="1"/>
  <c r="AS3456" i="1" s="1"/>
  <c r="AD3696" i="1"/>
  <c r="AD3702" i="1" s="1"/>
  <c r="O3702" i="1"/>
  <c r="AB3702" i="1"/>
  <c r="AR3111" i="1"/>
  <c r="AQ3112" i="1"/>
  <c r="AQ3113" i="1" s="1"/>
  <c r="AR2882" i="1"/>
  <c r="AQ2884" i="1"/>
  <c r="AT3170" i="1"/>
  <c r="AT3696" i="1" s="1"/>
  <c r="AT3702" i="1" s="1"/>
  <c r="AV3033" i="1"/>
  <c r="AS2946" i="1"/>
  <c r="AS2949" i="1" s="1"/>
  <c r="AS2950" i="1" s="1"/>
  <c r="AR2949" i="1"/>
  <c r="AQ3000" i="1"/>
  <c r="AQ3001" i="1" s="1"/>
  <c r="AS2734" i="1"/>
  <c r="AN2374" i="1"/>
  <c r="AO2631" i="1"/>
  <c r="AN2668" i="1"/>
  <c r="AR2122" i="1"/>
  <c r="AQ2148" i="1"/>
  <c r="AR1955" i="1"/>
  <c r="AQ1980" i="1"/>
  <c r="AQ2347" i="1" s="1"/>
  <c r="AQ1977" i="1"/>
  <c r="AI1944" i="1"/>
  <c r="AO1914" i="1"/>
  <c r="AO1944" i="1" s="1"/>
  <c r="AU1340" i="1"/>
  <c r="AU1341" i="1" s="1"/>
  <c r="AV1337" i="1"/>
  <c r="AH2011" i="1"/>
  <c r="AH2348" i="1" s="1"/>
  <c r="AO1993" i="1"/>
  <c r="AO2011" i="1" s="1"/>
  <c r="AQ2264" i="1"/>
  <c r="AS1954" i="1"/>
  <c r="AR1956" i="1"/>
  <c r="AV1440" i="1"/>
  <c r="AU1441" i="1"/>
  <c r="AU1442" i="1" s="1"/>
  <c r="AU1447" i="1"/>
  <c r="AT2346" i="1"/>
  <c r="AT5632" i="1" s="1"/>
  <c r="AF2350" i="1"/>
  <c r="AW1691" i="1"/>
  <c r="AS1618" i="1"/>
  <c r="AS1627" i="1" s="1"/>
  <c r="AR1627" i="1"/>
  <c r="AQ1370" i="1"/>
  <c r="AQ1371" i="1" s="1"/>
  <c r="AV1006" i="1"/>
  <c r="AV1007" i="1" s="1"/>
  <c r="AW1005" i="1"/>
  <c r="AW1006" i="1" s="1"/>
  <c r="AW1007" i="1" s="1"/>
  <c r="AQ985" i="1"/>
  <c r="AV1363" i="1"/>
  <c r="AW1354" i="1"/>
  <c r="AW1363" i="1" s="1"/>
  <c r="AS1297" i="1"/>
  <c r="AP1171" i="1"/>
  <c r="AQ965" i="1"/>
  <c r="AQ966" i="1" s="1"/>
  <c r="AW774" i="1"/>
  <c r="AW838" i="1" s="1"/>
  <c r="AV838" i="1"/>
  <c r="AU448" i="1"/>
  <c r="AV393" i="1"/>
  <c r="AW847" i="1"/>
  <c r="AW860" i="1" s="1"/>
  <c r="AV860" i="1"/>
  <c r="AR835" i="1"/>
  <c r="AQ496" i="1"/>
  <c r="AQ497" i="1" s="1"/>
  <c r="AR456" i="1"/>
  <c r="AW741" i="1"/>
  <c r="AW753" i="1" s="1"/>
  <c r="AW754" i="1" s="1"/>
  <c r="AV753" i="1"/>
  <c r="AV754" i="1" s="1"/>
  <c r="AS329" i="1"/>
  <c r="AS341" i="1" s="1"/>
  <c r="AR341" i="1"/>
  <c r="AS579" i="1"/>
  <c r="AQ579" i="1"/>
  <c r="AR121" i="1"/>
  <c r="AS120" i="1"/>
  <c r="AS121" i="1" s="1"/>
  <c r="AO146" i="1"/>
  <c r="AV4445" i="1"/>
  <c r="AW4443" i="1"/>
  <c r="AW4445" i="1" s="1"/>
  <c r="AV5457" i="1"/>
  <c r="AW5455" i="1"/>
  <c r="AS5455" i="1"/>
  <c r="AR5457" i="1"/>
  <c r="AH5625" i="1"/>
  <c r="AV5343" i="1"/>
  <c r="AU5351" i="1"/>
  <c r="AQ5031" i="1"/>
  <c r="AR5028" i="1"/>
  <c r="AW4785" i="1"/>
  <c r="AV4787" i="1"/>
  <c r="AS4788" i="1"/>
  <c r="AR4791" i="1"/>
  <c r="AR4794" i="1"/>
  <c r="AV4772" i="1"/>
  <c r="AV4773" i="1" s="1"/>
  <c r="AS4636" i="1"/>
  <c r="AS4662" i="1" s="1"/>
  <c r="AS4663" i="1" s="1"/>
  <c r="AR4662" i="1"/>
  <c r="AR4663" i="1" s="1"/>
  <c r="AQ4508" i="1"/>
  <c r="AQ4514" i="1" s="1"/>
  <c r="AR4506" i="1"/>
  <c r="AU4355" i="1"/>
  <c r="AV4177" i="1"/>
  <c r="AU4184" i="1"/>
  <c r="AU4221" i="1" s="1"/>
  <c r="U5633" i="1"/>
  <c r="AT4208" i="1"/>
  <c r="AT4216" i="1" s="1"/>
  <c r="AV3981" i="1"/>
  <c r="AV3982" i="1" s="1"/>
  <c r="AW3980" i="1"/>
  <c r="AW3981" i="1" s="1"/>
  <c r="AW3982" i="1" s="1"/>
  <c r="AR3934" i="1"/>
  <c r="AS3901" i="1"/>
  <c r="AV3726" i="1"/>
  <c r="AV3888" i="1"/>
  <c r="AS3881" i="1"/>
  <c r="AS3888" i="1" s="1"/>
  <c r="AS3889" i="1" s="1"/>
  <c r="AR3888" i="1"/>
  <c r="AR3889" i="1" s="1"/>
  <c r="AS3323" i="1"/>
  <c r="AS3329" i="1" s="1"/>
  <c r="AS3330" i="1" s="1"/>
  <c r="AR3329" i="1"/>
  <c r="AR3330" i="1" s="1"/>
  <c r="AU3294" i="1"/>
  <c r="AU3295" i="1" s="1"/>
  <c r="AV3292" i="1"/>
  <c r="AQ3389" i="1"/>
  <c r="AQ3698" i="1" s="1"/>
  <c r="AQ3387" i="1"/>
  <c r="AR3345" i="1"/>
  <c r="AQ3390" i="1"/>
  <c r="AQ3699" i="1" s="1"/>
  <c r="AS3401" i="1"/>
  <c r="AR3403" i="1"/>
  <c r="AU3247" i="1"/>
  <c r="AU3701" i="1" s="1"/>
  <c r="AV3220" i="1"/>
  <c r="AV3225" i="1" s="1"/>
  <c r="AV3242" i="1" s="1"/>
  <c r="AU3069" i="1"/>
  <c r="AU3070" i="1" s="1"/>
  <c r="AV3065" i="1"/>
  <c r="P3696" i="1"/>
  <c r="P3702" i="1" s="1"/>
  <c r="AV2739" i="1"/>
  <c r="AW2738" i="1"/>
  <c r="AW2739" i="1" s="1"/>
  <c r="AN3001" i="1"/>
  <c r="AR2842" i="1"/>
  <c r="AR2850" i="1" s="1"/>
  <c r="AV2823" i="1"/>
  <c r="AU2842" i="1"/>
  <c r="AW2579" i="1"/>
  <c r="AW2586" i="1" s="1"/>
  <c r="AV2586" i="1"/>
  <c r="AQ2706" i="1"/>
  <c r="AQ2707" i="1" s="1"/>
  <c r="AR2679" i="1"/>
  <c r="AR2312" i="1"/>
  <c r="AQ2323" i="1"/>
  <c r="AQ2320" i="1"/>
  <c r="AQ2321" i="1" s="1"/>
  <c r="AV2114" i="1"/>
  <c r="AU2145" i="1"/>
  <c r="AU2142" i="1"/>
  <c r="AU2143" i="1" s="1"/>
  <c r="AN1956" i="1"/>
  <c r="AN1981" i="1" s="1"/>
  <c r="U1981" i="1"/>
  <c r="AW2155" i="1"/>
  <c r="AW2156" i="1" s="1"/>
  <c r="AW2162" i="1" s="1"/>
  <c r="AV2156" i="1"/>
  <c r="AV2162" i="1" s="1"/>
  <c r="AU2269" i="1"/>
  <c r="AV2219" i="1"/>
  <c r="AR2023" i="1"/>
  <c r="AQ2024" i="1"/>
  <c r="AW1646" i="1"/>
  <c r="AR965" i="1"/>
  <c r="AR966" i="1" s="1"/>
  <c r="AS959" i="1"/>
  <c r="AS965" i="1" s="1"/>
  <c r="AS966" i="1" s="1"/>
  <c r="AS1259" i="1"/>
  <c r="AS1261" i="1" s="1"/>
  <c r="AR1261" i="1"/>
  <c r="R2350" i="1"/>
  <c r="AR2068" i="1"/>
  <c r="AS2067" i="1"/>
  <c r="AS2068" i="1" s="1"/>
  <c r="AQ1604" i="1"/>
  <c r="AR1578" i="1"/>
  <c r="AN1297" i="1"/>
  <c r="AV1480" i="1"/>
  <c r="AU1363" i="1"/>
  <c r="AU1371" i="1" s="1"/>
  <c r="AS1337" i="1"/>
  <c r="AS1340" i="1" s="1"/>
  <c r="AS1341" i="1" s="1"/>
  <c r="AR1340" i="1"/>
  <c r="AR1341" i="1" s="1"/>
  <c r="AR1058" i="1"/>
  <c r="AR1059" i="1" s="1"/>
  <c r="AR1060" i="1"/>
  <c r="AS1052" i="1"/>
  <c r="AV959" i="1"/>
  <c r="AU965" i="1"/>
  <c r="AU966" i="1" s="1"/>
  <c r="AQ1154" i="1"/>
  <c r="AQ1171" i="1" s="1"/>
  <c r="AR1109" i="1"/>
  <c r="AQ1176" i="1"/>
  <c r="AQ1455" i="1" s="1"/>
  <c r="AR1070" i="1"/>
  <c r="AQ1071" i="1"/>
  <c r="AQ1072" i="1" s="1"/>
  <c r="AV1176" i="1"/>
  <c r="AV1154" i="1"/>
  <c r="AV1171" i="1" s="1"/>
  <c r="AW1109" i="1"/>
  <c r="AV835" i="1"/>
  <c r="AS741" i="1"/>
  <c r="AS753" i="1" s="1"/>
  <c r="AR753" i="1"/>
  <c r="AQ316" i="1"/>
  <c r="AQ1452" i="1"/>
  <c r="AQ115" i="1"/>
  <c r="AQ122" i="1" s="1"/>
  <c r="AR107" i="1"/>
  <c r="AS136" i="1"/>
  <c r="AR5446" i="1"/>
  <c r="AS5428" i="1"/>
  <c r="AR5443" i="1"/>
  <c r="AW5504" i="1"/>
  <c r="AV5506" i="1"/>
  <c r="AV5312" i="1"/>
  <c r="AU5329" i="1"/>
  <c r="AQ5416" i="1"/>
  <c r="AQ5624" i="1" s="1"/>
  <c r="AR5402" i="1"/>
  <c r="AQ5413" i="1"/>
  <c r="AW5162" i="1"/>
  <c r="AW5165" i="1" s="1"/>
  <c r="AV5165" i="1"/>
  <c r="AW5024" i="1"/>
  <c r="AR4852" i="1"/>
  <c r="AS4850" i="1"/>
  <c r="AW4674" i="1"/>
  <c r="AV4368" i="1"/>
  <c r="AW4366" i="1"/>
  <c r="AW4368" i="1" s="1"/>
  <c r="AW4416" i="1"/>
  <c r="AV4450" i="1"/>
  <c r="AW4449" i="1"/>
  <c r="AW4450" i="1" s="1"/>
  <c r="AW4355" i="1"/>
  <c r="V4875" i="1"/>
  <c r="V4881" i="1" s="1"/>
  <c r="AV4289" i="1"/>
  <c r="AW4259" i="1"/>
  <c r="AW4289" i="1" s="1"/>
  <c r="AV3994" i="1"/>
  <c r="AU3995" i="1"/>
  <c r="AU3996" i="1" s="1"/>
  <c r="AS4027" i="1"/>
  <c r="AS4028" i="1" s="1"/>
  <c r="AR4028" i="1"/>
  <c r="AS3962" i="1"/>
  <c r="AS3963" i="1" s="1"/>
  <c r="AR3963" i="1"/>
  <c r="AR3680" i="1"/>
  <c r="AS3654" i="1"/>
  <c r="AS3680" i="1" s="1"/>
  <c r="AR3684" i="1"/>
  <c r="AQ3688" i="1"/>
  <c r="AQ3689" i="1" s="1"/>
  <c r="AV3853" i="1"/>
  <c r="AV3854" i="1" s="1"/>
  <c r="AW3847" i="1"/>
  <c r="AW3853" i="1" s="1"/>
  <c r="AW3854" i="1" s="1"/>
  <c r="AW3888" i="1"/>
  <c r="AS3778" i="1"/>
  <c r="AS3779" i="1" s="1"/>
  <c r="AR3779" i="1"/>
  <c r="AR3780" i="1" s="1"/>
  <c r="AQ3888" i="1"/>
  <c r="AQ3889" i="1" s="1"/>
  <c r="AO3700" i="1"/>
  <c r="AV3387" i="1"/>
  <c r="AW3345" i="1"/>
  <c r="AV3390" i="1"/>
  <c r="AV3389" i="1"/>
  <c r="AV3698" i="1" s="1"/>
  <c r="AS3460" i="1"/>
  <c r="AS3461" i="1" s="1"/>
  <c r="AR3461" i="1"/>
  <c r="AQ3542" i="1"/>
  <c r="AT3701" i="1"/>
  <c r="AS3024" i="1"/>
  <c r="AS3033" i="1" s="1"/>
  <c r="AR3033" i="1"/>
  <c r="AR3040" i="1" s="1"/>
  <c r="AO3170" i="1"/>
  <c r="AV2896" i="1"/>
  <c r="AU2902" i="1"/>
  <c r="AS2850" i="1"/>
  <c r="AQ2877" i="1"/>
  <c r="AQ2885" i="1" s="1"/>
  <c r="AR2862" i="1"/>
  <c r="AE3009" i="1"/>
  <c r="AE3015" i="1" s="1"/>
  <c r="AR2582" i="1"/>
  <c r="AR3010" i="1" s="1"/>
  <c r="AS2560" i="1"/>
  <c r="AS2582" i="1" s="1"/>
  <c r="AS3010" i="1" s="1"/>
  <c r="AS2574" i="1"/>
  <c r="AS2155" i="1"/>
  <c r="AS2156" i="1" s="1"/>
  <c r="AS2162" i="1" s="1"/>
  <c r="AR2156" i="1"/>
  <c r="AR2162" i="1" s="1"/>
  <c r="AR2387" i="1"/>
  <c r="AQ2388" i="1"/>
  <c r="AQ2389" i="1" s="1"/>
  <c r="AR2276" i="1"/>
  <c r="AR2277" i="1" s="1"/>
  <c r="AS2275" i="1"/>
  <c r="AS2276" i="1" s="1"/>
  <c r="AS2277" i="1" s="1"/>
  <c r="AR1942" i="1"/>
  <c r="AR1943" i="1"/>
  <c r="AS1913" i="1"/>
  <c r="AR1940" i="1"/>
  <c r="AN1914" i="1"/>
  <c r="AN1944" i="1" s="1"/>
  <c r="V1944" i="1"/>
  <c r="V2348" i="1" s="1"/>
  <c r="V5634" i="1" s="1"/>
  <c r="AV1914" i="1"/>
  <c r="AW1912" i="1"/>
  <c r="AV1992" i="1"/>
  <c r="AU2007" i="1"/>
  <c r="AU2010" i="1"/>
  <c r="AS1821" i="1"/>
  <c r="AR1823" i="1"/>
  <c r="AW1635" i="1"/>
  <c r="AW1649" i="1" s="1"/>
  <c r="AV1649" i="1"/>
  <c r="AW1368" i="1"/>
  <c r="AW1370" i="1" s="1"/>
  <c r="AW1371" i="1" s="1"/>
  <c r="AV1370" i="1"/>
  <c r="AV1371" i="1" s="1"/>
  <c r="AV1646" i="1"/>
  <c r="AR1993" i="1"/>
  <c r="AS1991" i="1"/>
  <c r="AQ1599" i="1"/>
  <c r="AU1993" i="1"/>
  <c r="AU2011" i="1" s="1"/>
  <c r="AQ2069" i="1"/>
  <c r="AQ1646" i="1"/>
  <c r="AQ1647" i="1" s="1"/>
  <c r="AR1634" i="1"/>
  <c r="AN2349" i="1"/>
  <c r="AW1480" i="1"/>
  <c r="AU1244" i="1"/>
  <c r="AV1227" i="1"/>
  <c r="AU1247" i="1"/>
  <c r="AS1018" i="1"/>
  <c r="AS1019" i="1" s="1"/>
  <c r="AS1020" i="1" s="1"/>
  <c r="AR1019" i="1"/>
  <c r="AR1020" i="1" s="1"/>
  <c r="AR1463" i="1"/>
  <c r="AQ1473" i="1"/>
  <c r="AQ1324" i="1"/>
  <c r="AN1212" i="1"/>
  <c r="AU1154" i="1"/>
  <c r="AW765" i="1"/>
  <c r="AW799" i="1" s="1"/>
  <c r="AW836" i="1" s="1"/>
  <c r="AV799" i="1"/>
  <c r="AV836" i="1" s="1"/>
  <c r="AV123" i="1"/>
  <c r="AW92" i="1"/>
  <c r="AW123" i="1" s="1"/>
  <c r="AV688" i="1"/>
  <c r="AW670" i="1"/>
  <c r="AV710" i="1"/>
  <c r="AQ799" i="1"/>
  <c r="AQ836" i="1" s="1"/>
  <c r="AR765" i="1"/>
  <c r="AV708" i="1"/>
  <c r="AW706" i="1"/>
  <c r="AW708" i="1" s="1"/>
  <c r="AU267" i="1"/>
  <c r="AU278" i="1" s="1"/>
  <c r="AV262" i="1"/>
  <c r="AW188" i="1"/>
  <c r="AW189" i="1" s="1"/>
  <c r="AW190" i="1" s="1"/>
  <c r="AV189" i="1"/>
  <c r="AV190" i="1" s="1"/>
  <c r="AV283" i="1"/>
  <c r="AW271" i="1"/>
  <c r="AU1451" i="1"/>
  <c r="AR205" i="1"/>
  <c r="AR211" i="1" s="1"/>
  <c r="AS201" i="1"/>
  <c r="AS205" i="1" s="1"/>
  <c r="AS211" i="1" s="1"/>
  <c r="AV61" i="1"/>
  <c r="AV5427" i="1"/>
  <c r="AW5425" i="1"/>
  <c r="AS5333" i="1"/>
  <c r="AS5348" i="1" s="1"/>
  <c r="AR5348" i="1"/>
  <c r="U5625" i="1"/>
  <c r="AN5624" i="1"/>
  <c r="AV5268" i="1"/>
  <c r="AW5218" i="1"/>
  <c r="AW5268" i="1" s="1"/>
  <c r="AV5024" i="1"/>
  <c r="AV4606" i="1"/>
  <c r="AW4552" i="1"/>
  <c r="AW4606" i="1" s="1"/>
  <c r="AR4467" i="1"/>
  <c r="AS4465" i="1"/>
  <c r="AO4601" i="1"/>
  <c r="AO4875" i="1" s="1"/>
  <c r="AO4881" i="1" s="1"/>
  <c r="AV4355" i="1"/>
  <c r="O5630" i="1"/>
  <c r="O5636" i="1" s="1"/>
  <c r="O4222" i="1"/>
  <c r="AU4297" i="1"/>
  <c r="AV4084" i="1"/>
  <c r="AV4085" i="1" s="1"/>
  <c r="AS4123" i="1"/>
  <c r="AQ3968" i="1"/>
  <c r="AQ3969" i="1" s="1"/>
  <c r="AR3967" i="1"/>
  <c r="W4093" i="1"/>
  <c r="W4099" i="1" s="1"/>
  <c r="AU3779" i="1"/>
  <c r="AU3780" i="1" s="1"/>
  <c r="AV3778" i="1"/>
  <c r="AP3689" i="1"/>
  <c r="AR3841" i="1"/>
  <c r="AQ3843" i="1"/>
  <c r="AQ3854" i="1" s="1"/>
  <c r="AR3719" i="1"/>
  <c r="AR3726" i="1" s="1"/>
  <c r="AS3709" i="1"/>
  <c r="AS3719" i="1" s="1"/>
  <c r="AS3726" i="1" s="1"/>
  <c r="AS3796" i="1"/>
  <c r="AS3820" i="1" s="1"/>
  <c r="AS4098" i="1" s="1"/>
  <c r="AR3820" i="1"/>
  <c r="AR4098" i="1" s="1"/>
  <c r="AO3643" i="1"/>
  <c r="AR3541" i="1"/>
  <c r="AS3532" i="1"/>
  <c r="AS3541" i="1" s="1"/>
  <c r="AQ3247" i="1"/>
  <c r="AQ3701" i="1" s="1"/>
  <c r="AR3220" i="1"/>
  <c r="AV2794" i="1"/>
  <c r="AV2795" i="1" s="1"/>
  <c r="AW2793" i="1"/>
  <c r="AW2794" i="1" s="1"/>
  <c r="AW2795" i="1" s="1"/>
  <c r="AI3696" i="1"/>
  <c r="AR3000" i="1"/>
  <c r="AS2766" i="1"/>
  <c r="AS2767" i="1" s="1"/>
  <c r="AS2768" i="1" s="1"/>
  <c r="AR2767" i="1"/>
  <c r="AR2768" i="1" s="1"/>
  <c r="AV2767" i="1"/>
  <c r="AV2768" i="1" s="1"/>
  <c r="AW2766" i="1"/>
  <c r="AW2767" i="1" s="1"/>
  <c r="AW2768" i="1" s="1"/>
  <c r="AV2706" i="1"/>
  <c r="AV2707" i="1" s="1"/>
  <c r="AW2679" i="1"/>
  <c r="AW2706" i="1" s="1"/>
  <c r="AW2707" i="1" s="1"/>
  <c r="Q3009" i="1"/>
  <c r="Q3015" i="1" s="1"/>
  <c r="AR2570" i="1"/>
  <c r="AS2566" i="1"/>
  <c r="AV2734" i="1"/>
  <c r="AW2717" i="1"/>
  <c r="AW2734" i="1" s="1"/>
  <c r="AV2293" i="1"/>
  <c r="AW2290" i="1"/>
  <c r="AW2293" i="1" s="1"/>
  <c r="AN2581" i="1"/>
  <c r="AQ2548" i="1"/>
  <c r="AQ2549" i="1" s="1"/>
  <c r="AR2537" i="1"/>
  <c r="AU1688" i="1"/>
  <c r="AV1674" i="1"/>
  <c r="AV2062" i="1"/>
  <c r="AR1571" i="1"/>
  <c r="AS1547" i="1"/>
  <c r="AS1571" i="1" s="1"/>
  <c r="AV1991" i="1"/>
  <c r="AW1989" i="1"/>
  <c r="AN2346" i="1"/>
  <c r="AN1647" i="1"/>
  <c r="AU2069" i="1"/>
  <c r="AR1598" i="1"/>
  <c r="AS1363" i="1"/>
  <c r="AR1324" i="1"/>
  <c r="AV1322" i="1"/>
  <c r="AU1323" i="1"/>
  <c r="AU1324" i="1" s="1"/>
  <c r="AW994" i="1"/>
  <c r="AR1297" i="1"/>
  <c r="AV994" i="1"/>
  <c r="AS722" i="1"/>
  <c r="AS725" i="1" s="1"/>
  <c r="AS754" i="1" s="1"/>
  <c r="AR725" i="1"/>
  <c r="AR754" i="1" s="1"/>
  <c r="AS626" i="1"/>
  <c r="AS640" i="1" s="1"/>
  <c r="AR640" i="1"/>
  <c r="AN1452" i="1"/>
  <c r="AV1211" i="1"/>
  <c r="AV1212" i="1" s="1"/>
  <c r="AW1205" i="1"/>
  <c r="AW1211" i="1" s="1"/>
  <c r="AN836" i="1"/>
  <c r="AV226" i="1"/>
  <c r="AW222" i="1"/>
  <c r="AW226" i="1" s="1"/>
  <c r="AV209" i="1"/>
  <c r="AU210" i="1"/>
  <c r="AU211" i="1" s="1"/>
  <c r="AQ993" i="1"/>
  <c r="AQ994" i="1" s="1"/>
  <c r="AU708" i="1"/>
  <c r="AW383" i="1"/>
  <c r="AW368" i="1"/>
  <c r="AV182" i="1"/>
  <c r="AW170" i="1"/>
  <c r="AW182" i="1" s="1"/>
  <c r="AQ123" i="1"/>
  <c r="AR92" i="1"/>
  <c r="AW61" i="1"/>
  <c r="AN5477" i="1"/>
  <c r="AN5496" i="1" s="1"/>
  <c r="AN5625" i="1" s="1"/>
  <c r="AW5402" i="1"/>
  <c r="AV5413" i="1"/>
  <c r="AV5416" i="1"/>
  <c r="AR5302" i="1"/>
  <c r="AR5623" i="1" s="1"/>
  <c r="AS5289" i="1"/>
  <c r="AS5302" i="1" s="1"/>
  <c r="AS5623" i="1" s="1"/>
  <c r="AV5158" i="1"/>
  <c r="AW5126" i="1"/>
  <c r="AW5158" i="1" s="1"/>
  <c r="AR5096" i="1"/>
  <c r="AR4994" i="1"/>
  <c r="AQ4899" i="1"/>
  <c r="AQ4906" i="1" s="1"/>
  <c r="AR4891" i="1"/>
  <c r="AS4891" i="1" s="1"/>
  <c r="AN5621" i="1"/>
  <c r="AN5627" i="1" s="1"/>
  <c r="AS4904" i="1"/>
  <c r="AS4905" i="1" s="1"/>
  <c r="AR4905" i="1"/>
  <c r="AN4995" i="1"/>
  <c r="AU4744" i="1"/>
  <c r="AU4880" i="1" s="1"/>
  <c r="AV4704" i="1"/>
  <c r="AV4708" i="1" s="1"/>
  <c r="AV4514" i="1"/>
  <c r="AS4865" i="1"/>
  <c r="AS4866" i="1" s="1"/>
  <c r="AS4867" i="1" s="1"/>
  <c r="AR4866" i="1"/>
  <c r="AR4867" i="1" s="1"/>
  <c r="AV4600" i="1"/>
  <c r="AW4586" i="1"/>
  <c r="AW4600" i="1" s="1"/>
  <c r="AP5635" i="1"/>
  <c r="AQ4138" i="1"/>
  <c r="AQ4139" i="1" s="1"/>
  <c r="AR4134" i="1"/>
  <c r="AQ4144" i="1"/>
  <c r="AQ4221" i="1" s="1"/>
  <c r="AJ5630" i="1"/>
  <c r="AJ5636" i="1" s="1"/>
  <c r="AJ4222" i="1"/>
  <c r="AW4084" i="1"/>
  <c r="AW4085" i="1" s="1"/>
  <c r="AU5623" i="1"/>
  <c r="X5630" i="1"/>
  <c r="X5636" i="1" s="1"/>
  <c r="X4222" i="1"/>
  <c r="AU3541" i="1"/>
  <c r="AU3542" i="1" s="1"/>
  <c r="AW3635" i="1"/>
  <c r="AW3642" i="1" s="1"/>
  <c r="AV3642" i="1"/>
  <c r="AP4093" i="1"/>
  <c r="AP4099" i="1" s="1"/>
  <c r="AR3805" i="1"/>
  <c r="AS3793" i="1"/>
  <c r="AS3805" i="1" s="1"/>
  <c r="AR3754" i="1"/>
  <c r="AN3542" i="1"/>
  <c r="AV3456" i="1"/>
  <c r="AV3462" i="1" s="1"/>
  <c r="AQ3263" i="1"/>
  <c r="AQ3264" i="1" s="1"/>
  <c r="AQ3630" i="1"/>
  <c r="AR3553" i="1"/>
  <c r="AO3295" i="1"/>
  <c r="AQ3069" i="1"/>
  <c r="AQ3070" i="1" s="1"/>
  <c r="AR3065" i="1"/>
  <c r="AR2907" i="1"/>
  <c r="AR2908" i="1" s="1"/>
  <c r="AS2906" i="1"/>
  <c r="AS2907" i="1" s="1"/>
  <c r="AS2908" i="1" s="1"/>
  <c r="AR3083" i="1"/>
  <c r="AQ3085" i="1"/>
  <c r="AQ3086" i="1" s="1"/>
  <c r="U3696" i="1"/>
  <c r="AU3001" i="1"/>
  <c r="AV2849" i="1"/>
  <c r="AW2846" i="1"/>
  <c r="AW2849" i="1" s="1"/>
  <c r="AR2509" i="1"/>
  <c r="AQ2516" i="1"/>
  <c r="AQ2523" i="1" s="1"/>
  <c r="AO2468" i="1"/>
  <c r="AN2264" i="1"/>
  <c r="AQ2467" i="1"/>
  <c r="AR2447" i="1"/>
  <c r="AR2579" i="1"/>
  <c r="AQ2586" i="1"/>
  <c r="AQ3014" i="1" s="1"/>
  <c r="AS2269" i="1"/>
  <c r="AS2372" i="1"/>
  <c r="AS2373" i="1" s="1"/>
  <c r="AS2374" i="1" s="1"/>
  <c r="AR2373" i="1"/>
  <c r="AR2374" i="1" s="1"/>
  <c r="AW1821" i="1"/>
  <c r="AU1823" i="1"/>
  <c r="AU1871" i="1" s="1"/>
  <c r="AI1902" i="1"/>
  <c r="AI2348" i="1" s="1"/>
  <c r="AI5634" i="1" s="1"/>
  <c r="AO1883" i="1"/>
  <c r="AO1902" i="1" s="1"/>
  <c r="AO2348" i="1" s="1"/>
  <c r="AT2143" i="1"/>
  <c r="AQ1956" i="1"/>
  <c r="AQ1981" i="1" s="1"/>
  <c r="AQ2348" i="1" s="1"/>
  <c r="AQ1686" i="1"/>
  <c r="AV1492" i="1"/>
  <c r="AU1499" i="1"/>
  <c r="AU1516" i="1" s="1"/>
  <c r="AU1812" i="1"/>
  <c r="AU1746" i="1"/>
  <c r="AV1744" i="1"/>
  <c r="AO2344" i="1"/>
  <c r="AO2350" i="1" s="1"/>
  <c r="AV2068" i="1"/>
  <c r="AV2069" i="1" s="1"/>
  <c r="AW2067" i="1"/>
  <c r="AW2068" i="1" s="1"/>
  <c r="AU1170" i="1"/>
  <c r="AR1363" i="1"/>
  <c r="AO1324" i="1"/>
  <c r="AN2344" i="1"/>
  <c r="AN2350" i="1" s="1"/>
  <c r="AS1090" i="1"/>
  <c r="AS1265" i="1"/>
  <c r="AS1267" i="1" s="1"/>
  <c r="AR1267" i="1"/>
  <c r="AQ942" i="1"/>
  <c r="AQ948" i="1" s="1"/>
  <c r="AR935" i="1"/>
  <c r="AR1211" i="1"/>
  <c r="AR1212" i="1" s="1"/>
  <c r="AS1205" i="1"/>
  <c r="AS1211" i="1" s="1"/>
  <c r="AS1212" i="1" s="1"/>
  <c r="AQ1390" i="1"/>
  <c r="AQ1391" i="1" s="1"/>
  <c r="AR1389" i="1"/>
  <c r="AU836" i="1"/>
  <c r="AU1212" i="1"/>
  <c r="AN211" i="1"/>
  <c r="AN1450" i="1" s="1"/>
  <c r="AN1456" i="1" s="1"/>
  <c r="AU709" i="1"/>
  <c r="AN1455" i="1"/>
  <c r="AU496" i="1"/>
  <c r="AV456" i="1"/>
  <c r="AV383" i="1"/>
  <c r="AR59" i="1"/>
  <c r="AQ61" i="1"/>
  <c r="AQ641" i="1"/>
  <c r="AT146" i="1"/>
  <c r="AT1450" i="1" s="1"/>
  <c r="AT1456" i="1" s="1"/>
  <c r="AN1451" i="1"/>
  <c r="AS271" i="1"/>
  <c r="AS283" i="1" s="1"/>
  <c r="AR283" i="1"/>
  <c r="AU5524" i="1"/>
  <c r="AV5507" i="1"/>
  <c r="AU5521" i="1"/>
  <c r="AU5461" i="1"/>
  <c r="AV5458" i="1"/>
  <c r="AU5464" i="1"/>
  <c r="AR5559" i="1"/>
  <c r="AS5557" i="1"/>
  <c r="AQ5403" i="1"/>
  <c r="AQ5417" i="1" s="1"/>
  <c r="AQ5625" i="1" s="1"/>
  <c r="AR5329" i="1"/>
  <c r="AS5312" i="1"/>
  <c r="AS5329" i="1" s="1"/>
  <c r="AR5299" i="1"/>
  <c r="AR5300" i="1" s="1"/>
  <c r="AS5275" i="1"/>
  <c r="AS5299" i="1" s="1"/>
  <c r="AS5300" i="1" s="1"/>
  <c r="AQ5166" i="1"/>
  <c r="AR5190" i="1"/>
  <c r="AU5096" i="1"/>
  <c r="AV5044" i="1"/>
  <c r="AT5032" i="1"/>
  <c r="AT5621" i="1" s="1"/>
  <c r="AT5627" i="1" s="1"/>
  <c r="AV5120" i="1"/>
  <c r="AV5626" i="1" s="1"/>
  <c r="AS4994" i="1"/>
  <c r="AU4906" i="1"/>
  <c r="AQ4738" i="1"/>
  <c r="AQ4739" i="1" s="1"/>
  <c r="AR4713" i="1"/>
  <c r="AQ4852" i="1"/>
  <c r="AQ4859" i="1" s="1"/>
  <c r="AQ4879" i="1" s="1"/>
  <c r="AU4739" i="1"/>
  <c r="AU4757" i="1"/>
  <c r="AU4758" i="1" s="1"/>
  <c r="AV4756" i="1"/>
  <c r="AS4443" i="1"/>
  <c r="AS4445" i="1" s="1"/>
  <c r="AS4451" i="1" s="1"/>
  <c r="AR4445" i="1"/>
  <c r="AR4451" i="1" s="1"/>
  <c r="AV4525" i="1"/>
  <c r="AU4526" i="1"/>
  <c r="AU4533" i="1" s="1"/>
  <c r="AU4416" i="1"/>
  <c r="AS4410" i="1"/>
  <c r="AS4415" i="1" s="1"/>
  <c r="AR4415" i="1"/>
  <c r="R5630" i="1"/>
  <c r="R5636" i="1" s="1"/>
  <c r="R4222" i="1"/>
  <c r="AK5630" i="1"/>
  <c r="AK5636" i="1" s="1"/>
  <c r="AK4222" i="1"/>
  <c r="L5630" i="1"/>
  <c r="L5636" i="1" s="1"/>
  <c r="L4222" i="1"/>
  <c r="AR4164" i="1"/>
  <c r="AS4157" i="1"/>
  <c r="AS4164" i="1" s="1"/>
  <c r="AS4244" i="1"/>
  <c r="AS4245" i="1" s="1"/>
  <c r="AS4246" i="1" s="1"/>
  <c r="AR4245" i="1"/>
  <c r="AR4246" i="1" s="1"/>
  <c r="AO4085" i="1"/>
  <c r="AO4093" i="1" s="1"/>
  <c r="AO4099" i="1" s="1"/>
  <c r="AV3963" i="1"/>
  <c r="AV3969" i="1" s="1"/>
  <c r="AW3962" i="1"/>
  <c r="AW3963" i="1" s="1"/>
  <c r="AW3969" i="1" s="1"/>
  <c r="AU3820" i="1"/>
  <c r="AU4098" i="1" s="1"/>
  <c r="AV3796" i="1"/>
  <c r="AV3805" i="1" s="1"/>
  <c r="AN3815" i="1"/>
  <c r="AN4093" i="1" s="1"/>
  <c r="AN4099" i="1" s="1"/>
  <c r="AU3876" i="1"/>
  <c r="AV3865" i="1"/>
  <c r="AU3815" i="1"/>
  <c r="AR4094" i="1"/>
  <c r="AU3726" i="1"/>
  <c r="AW3456" i="1"/>
  <c r="AW3462" i="1" s="1"/>
  <c r="AU3170" i="1"/>
  <c r="AV3148" i="1"/>
  <c r="AV3170" i="1" s="1"/>
  <c r="AW3124" i="1"/>
  <c r="AW3148" i="1" s="1"/>
  <c r="AW3170" i="1" s="1"/>
  <c r="AR3499" i="1"/>
  <c r="AR3500" i="1" s="1"/>
  <c r="AN3643" i="1"/>
  <c r="AP3264" i="1"/>
  <c r="AP3696" i="1" s="1"/>
  <c r="AP3702" i="1" s="1"/>
  <c r="AV3329" i="1"/>
  <c r="AV3330" i="1" s="1"/>
  <c r="AW3323" i="1"/>
  <c r="AW3329" i="1" s="1"/>
  <c r="AW3330" i="1" s="1"/>
  <c r="AR2982" i="1"/>
  <c r="AW2987" i="1"/>
  <c r="AW3000" i="1" s="1"/>
  <c r="AW3001" i="1" s="1"/>
  <c r="AV3000" i="1"/>
  <c r="AV3001" i="1" s="1"/>
  <c r="AQ2739" i="1"/>
  <c r="AQ2740" i="1" s="1"/>
  <c r="AR2738" i="1"/>
  <c r="AU2667" i="1"/>
  <c r="AU2668" i="1" s="1"/>
  <c r="AV2663" i="1"/>
  <c r="AR2794" i="1"/>
  <c r="AR2795" i="1" s="1"/>
  <c r="AS2793" i="1"/>
  <c r="AS2794" i="1" s="1"/>
  <c r="AS2795" i="1" s="1"/>
  <c r="AU2850" i="1"/>
  <c r="AV2554" i="1"/>
  <c r="AR2496" i="1"/>
  <c r="AR2497" i="1" s="1"/>
  <c r="AS2493" i="1"/>
  <c r="AS2496" i="1" s="1"/>
  <c r="AS2497" i="1" s="1"/>
  <c r="AT3014" i="1"/>
  <c r="AV2442" i="1"/>
  <c r="AV2468" i="1" s="1"/>
  <c r="AW2421" i="1"/>
  <c r="AW2442" i="1" s="1"/>
  <c r="AW2468" i="1" s="1"/>
  <c r="U1871" i="1"/>
  <c r="U2348" i="1" s="1"/>
  <c r="AN1823" i="1"/>
  <c r="AN1871" i="1" s="1"/>
  <c r="AN2348" i="1" s="1"/>
  <c r="AQ2374" i="1"/>
  <c r="AV1798" i="1"/>
  <c r="AU1809" i="1"/>
  <c r="AU1870" i="1"/>
  <c r="AU1867" i="1"/>
  <c r="AV1822" i="1"/>
  <c r="AU1869" i="1"/>
  <c r="AW2018" i="1"/>
  <c r="AW2019" i="1" s="1"/>
  <c r="AV2019" i="1"/>
  <c r="AW2082" i="1"/>
  <c r="AW2103" i="1" s="1"/>
  <c r="AV2103" i="1"/>
  <c r="AT2264" i="1"/>
  <c r="AU1480" i="1"/>
  <c r="AU1685" i="1"/>
  <c r="AS1883" i="1"/>
  <c r="AS1902" i="1" s="1"/>
  <c r="AR1902" i="1"/>
  <c r="AV1583" i="1"/>
  <c r="AU1604" i="1"/>
  <c r="AU2349" i="1" s="1"/>
  <c r="AW1428" i="1"/>
  <c r="AW1429" i="1" s="1"/>
  <c r="AW1434" i="1"/>
  <c r="AW1756" i="1"/>
  <c r="AS977" i="1"/>
  <c r="AS985" i="1" s="1"/>
  <c r="AS994" i="1" s="1"/>
  <c r="AR985" i="1"/>
  <c r="AU1228" i="1"/>
  <c r="AU1248" i="1" s="1"/>
  <c r="AU1454" i="1" s="1"/>
  <c r="AS1413" i="1"/>
  <c r="AS1415" i="1" s="1"/>
  <c r="AR1415" i="1"/>
  <c r="AR1416" i="1" s="1"/>
  <c r="AV1071" i="1"/>
  <c r="AV1072" i="1" s="1"/>
  <c r="AW1070" i="1"/>
  <c r="AW1071" i="1" s="1"/>
  <c r="AW1072" i="1" s="1"/>
  <c r="AU1297" i="1"/>
  <c r="AQ1211" i="1"/>
  <c r="AQ1212" i="1" s="1"/>
  <c r="AU1040" i="1"/>
  <c r="AU1041" i="1" s="1"/>
  <c r="AV1038" i="1"/>
  <c r="AU640" i="1"/>
  <c r="AU641" i="1" s="1"/>
  <c r="AV626" i="1"/>
  <c r="AQ68" i="1"/>
  <c r="AW591" i="1"/>
  <c r="AW617" i="1" s="1"/>
  <c r="AV617" i="1"/>
  <c r="AO754" i="1"/>
  <c r="AP278" i="1"/>
  <c r="AP1450" i="1" s="1"/>
  <c r="AP1456" i="1" s="1"/>
  <c r="AV5611" i="1"/>
  <c r="AU5612" i="1"/>
  <c r="AU5613" i="1" s="1"/>
  <c r="AQ5373" i="1"/>
  <c r="AQ5374" i="1" s="1"/>
  <c r="AR5371" i="1"/>
  <c r="AV5428" i="1"/>
  <c r="AU5443" i="1"/>
  <c r="AU5446" i="1"/>
  <c r="AR5506" i="1"/>
  <c r="AS5504" i="1"/>
  <c r="AW5385" i="1"/>
  <c r="AW5386" i="1" s="1"/>
  <c r="AW5387" i="1" s="1"/>
  <c r="AV5386" i="1"/>
  <c r="AV5387" i="1" s="1"/>
  <c r="AV5585" i="1"/>
  <c r="AV5582" i="1"/>
  <c r="AW5558" i="1"/>
  <c r="AV5299" i="1"/>
  <c r="AV5300" i="1" s="1"/>
  <c r="AW5275" i="1"/>
  <c r="AW5299" i="1" s="1"/>
  <c r="AW5300" i="1" s="1"/>
  <c r="AR5115" i="1"/>
  <c r="AW5120" i="1"/>
  <c r="AW5626" i="1" s="1"/>
  <c r="AO4852" i="1"/>
  <c r="AO4859" i="1" s="1"/>
  <c r="AO4879" i="1" s="1"/>
  <c r="AH4859" i="1"/>
  <c r="AH4879" i="1" s="1"/>
  <c r="AQ4836" i="1"/>
  <c r="AQ4839" i="1"/>
  <c r="AQ4878" i="1" s="1"/>
  <c r="AR4806" i="1"/>
  <c r="AQ4807" i="1"/>
  <c r="AQ4840" i="1" s="1"/>
  <c r="AV4738" i="1"/>
  <c r="AW4713" i="1"/>
  <c r="AW4738" i="1" s="1"/>
  <c r="AS4751" i="1"/>
  <c r="AS4752" i="1" s="1"/>
  <c r="AR4752" i="1"/>
  <c r="AQ4451" i="1"/>
  <c r="AV4629" i="1"/>
  <c r="AW4613" i="1"/>
  <c r="AW4629" i="1" s="1"/>
  <c r="AN4878" i="1"/>
  <c r="AN5633" i="1" s="1"/>
  <c r="AR4525" i="1"/>
  <c r="AQ4526" i="1"/>
  <c r="AQ4533" i="1" s="1"/>
  <c r="AU4879" i="1"/>
  <c r="AU4246" i="1"/>
  <c r="AQ4416" i="1"/>
  <c r="AN4875" i="1"/>
  <c r="AN4881" i="1" s="1"/>
  <c r="AU4208" i="1"/>
  <c r="AF5630" i="1"/>
  <c r="AF5636" i="1" s="1"/>
  <c r="AF4222" i="1"/>
  <c r="AR4153" i="1"/>
  <c r="AS4150" i="1"/>
  <c r="AS4153" i="1" s="1"/>
  <c r="AQ4208" i="1"/>
  <c r="Z5630" i="1"/>
  <c r="Z5636" i="1" s="1"/>
  <c r="Z4222" i="1"/>
  <c r="AR3981" i="1"/>
  <c r="AR3982" i="1" s="1"/>
  <c r="AS3980" i="1"/>
  <c r="AS3981" i="1" s="1"/>
  <c r="AS3982" i="1" s="1"/>
  <c r="S5630" i="1"/>
  <c r="S5636" i="1" s="1"/>
  <c r="S4222" i="1"/>
  <c r="AR3635" i="1"/>
  <c r="AQ3642" i="1"/>
  <c r="AV3528" i="1"/>
  <c r="AW3513" i="1"/>
  <c r="AW3528" i="1" s="1"/>
  <c r="AR3446" i="1"/>
  <c r="AR3443" i="1"/>
  <c r="AS3402" i="1"/>
  <c r="AW3306" i="1"/>
  <c r="AW3311" i="1" s="1"/>
  <c r="AW3312" i="1" s="1"/>
  <c r="AV3311" i="1"/>
  <c r="AV3312" i="1" s="1"/>
  <c r="AS3499" i="1"/>
  <c r="AS3500" i="1" s="1"/>
  <c r="AV3541" i="1"/>
  <c r="AS3040" i="1"/>
  <c r="AR2941" i="1"/>
  <c r="AR2754" i="1"/>
  <c r="AR2755" i="1" s="1"/>
  <c r="AS2753" i="1"/>
  <c r="AS2754" i="1" s="1"/>
  <c r="AS2755" i="1" s="1"/>
  <c r="AU3113" i="1"/>
  <c r="AR2620" i="1"/>
  <c r="AS2594" i="1"/>
  <c r="AS2620" i="1" s="1"/>
  <c r="AS2631" i="1" s="1"/>
  <c r="AW2479" i="1"/>
  <c r="AW2481" i="1" s="1"/>
  <c r="AW2482" i="1" s="1"/>
  <c r="AV2481" i="1"/>
  <c r="AV2482" i="1" s="1"/>
  <c r="W3009" i="1"/>
  <c r="W3015" i="1" s="1"/>
  <c r="AV2024" i="1"/>
  <c r="AW2023" i="1"/>
  <c r="AW2024" i="1" s="1"/>
  <c r="AR1691" i="1"/>
  <c r="AS1667" i="1"/>
  <c r="AR2403" i="1"/>
  <c r="AR2410" i="1" s="1"/>
  <c r="AS2402" i="1"/>
  <c r="AS2403" i="1" s="1"/>
  <c r="AS2410" i="1" s="1"/>
  <c r="AW2303" i="1"/>
  <c r="AW2326" i="1" s="1"/>
  <c r="AV2326" i="1"/>
  <c r="AU1627" i="1"/>
  <c r="AU1647" i="1" s="1"/>
  <c r="AV1618" i="1"/>
  <c r="AV1598" i="1"/>
  <c r="AW1576" i="1"/>
  <c r="AQ2074" i="1"/>
  <c r="AR2038" i="1"/>
  <c r="AR1809" i="1"/>
  <c r="AT2349" i="1"/>
  <c r="AR1674" i="1"/>
  <c r="AQ1688" i="1"/>
  <c r="AU1806" i="1"/>
  <c r="AV1228" i="1"/>
  <c r="AW1226" i="1"/>
  <c r="AV948" i="1"/>
  <c r="AQ1416" i="1"/>
  <c r="AV1296" i="1"/>
  <c r="AV1297" i="1" s="1"/>
  <c r="AW1295" i="1"/>
  <c r="AW1296" i="1" s="1"/>
  <c r="AW1297" i="1" s="1"/>
  <c r="AU1453" i="1"/>
  <c r="AS1384" i="1"/>
  <c r="AS1385" i="1" s="1"/>
  <c r="AR1385" i="1"/>
  <c r="AR277" i="1"/>
  <c r="AS273" i="1"/>
  <c r="AS277" i="1" s="1"/>
  <c r="AR871" i="1"/>
  <c r="AW334" i="1"/>
  <c r="AV335" i="1"/>
  <c r="AV336" i="1" s="1"/>
  <c r="AS886" i="1"/>
  <c r="AR907" i="1"/>
  <c r="AR910" i="1"/>
  <c r="AR1453" i="1" s="1"/>
  <c r="AV579" i="1"/>
  <c r="AS262" i="1"/>
  <c r="AS267" i="1" s="1"/>
  <c r="AR267" i="1"/>
  <c r="AS35" i="1"/>
  <c r="AS36" i="1" s="1"/>
  <c r="AS37" i="1" s="1"/>
  <c r="AR36" i="1"/>
  <c r="AR37" i="1" s="1"/>
  <c r="AQ709" i="1"/>
  <c r="AR132" i="1"/>
  <c r="AQ147" i="1"/>
  <c r="AV67" i="1"/>
  <c r="AV68" i="1" s="1"/>
  <c r="AW66" i="1"/>
  <c r="AW67" i="1" s="1"/>
  <c r="AW68" i="1" s="1"/>
  <c r="AU4216" i="1" l="1"/>
  <c r="AV4995" i="1"/>
  <c r="AR3200" i="1"/>
  <c r="AR3201" i="1" s="1"/>
  <c r="AS3199" i="1"/>
  <c r="AS3200" i="1" s="1"/>
  <c r="AS3201" i="1" s="1"/>
  <c r="AU2346" i="1"/>
  <c r="AU5632" i="1" s="1"/>
  <c r="AV3699" i="1"/>
  <c r="AO1450" i="1"/>
  <c r="AO1456" i="1" s="1"/>
  <c r="AS1226" i="1"/>
  <c r="AR1228" i="1"/>
  <c r="AV2496" i="1"/>
  <c r="AV2497" i="1" s="1"/>
  <c r="AW2493" i="1"/>
  <c r="AW2496" i="1" s="1"/>
  <c r="AW2497" i="1" s="1"/>
  <c r="AW2038" i="1"/>
  <c r="AV2074" i="1"/>
  <c r="AV3542" i="1"/>
  <c r="AU2347" i="1"/>
  <c r="AO3009" i="1"/>
  <c r="AO3015" i="1" s="1"/>
  <c r="AS4355" i="1"/>
  <c r="AW1088" i="1"/>
  <c r="AW1089" i="1" s="1"/>
  <c r="AW1090" i="1" s="1"/>
  <c r="AV1089" i="1"/>
  <c r="AV1090" i="1" s="1"/>
  <c r="AR1325" i="1"/>
  <c r="AS1310" i="1"/>
  <c r="AR3264" i="1"/>
  <c r="AW3401" i="1"/>
  <c r="AV3403" i="1"/>
  <c r="AS4033" i="1"/>
  <c r="AS4034" i="1" s="1"/>
  <c r="AR4034" i="1"/>
  <c r="AS20" i="1"/>
  <c r="AS21" i="1" s="1"/>
  <c r="AS22" i="1" s="1"/>
  <c r="AR21" i="1"/>
  <c r="AR22" i="1" s="1"/>
  <c r="AR4035" i="1"/>
  <c r="AT3009" i="1"/>
  <c r="AT3015" i="1" s="1"/>
  <c r="AT2344" i="1"/>
  <c r="AT2350" i="1" s="1"/>
  <c r="AQ4216" i="1"/>
  <c r="AS4035" i="1"/>
  <c r="AW1942" i="1"/>
  <c r="AW1940" i="1"/>
  <c r="AW1943" i="1"/>
  <c r="AW3402" i="1"/>
  <c r="AV3443" i="1"/>
  <c r="AV3446" i="1"/>
  <c r="AN3696" i="1"/>
  <c r="AV4246" i="1"/>
  <c r="AU5624" i="1"/>
  <c r="AO3696" i="1"/>
  <c r="AO3702" i="1" s="1"/>
  <c r="AN5635" i="1"/>
  <c r="AQ4875" i="1"/>
  <c r="AQ4881" i="1" s="1"/>
  <c r="AU1455" i="1"/>
  <c r="AW2753" i="1"/>
  <c r="AW2754" i="1" s="1"/>
  <c r="AW2755" i="1" s="1"/>
  <c r="AV2754" i="1"/>
  <c r="AV2755" i="1" s="1"/>
  <c r="AU1807" i="1"/>
  <c r="AU3696" i="1"/>
  <c r="AU3702" i="1" s="1"/>
  <c r="AU2348" i="1"/>
  <c r="AU5634" i="1" s="1"/>
  <c r="AC5630" i="1"/>
  <c r="AC5636" i="1" s="1"/>
  <c r="AV4866" i="1"/>
  <c r="AV4867" i="1" s="1"/>
  <c r="AW4865" i="1"/>
  <c r="AW4866" i="1" s="1"/>
  <c r="AW4867" i="1" s="1"/>
  <c r="AW120" i="1"/>
  <c r="AW121" i="1" s="1"/>
  <c r="AV121" i="1"/>
  <c r="AV122" i="1" s="1"/>
  <c r="AQ4222" i="1"/>
  <c r="AN3702" i="1"/>
  <c r="AU4222" i="1"/>
  <c r="AT4222" i="1"/>
  <c r="AR2074" i="1"/>
  <c r="AS2038" i="1"/>
  <c r="AR2062" i="1"/>
  <c r="AR3642" i="1"/>
  <c r="AS3635" i="1"/>
  <c r="AS3642" i="1" s="1"/>
  <c r="AS5371" i="1"/>
  <c r="AS5373" i="1" s="1"/>
  <c r="AS5374" i="1" s="1"/>
  <c r="AR5373" i="1"/>
  <c r="AR5374" i="1" s="1"/>
  <c r="AW2025" i="1"/>
  <c r="AR5586" i="1"/>
  <c r="AS5559" i="1"/>
  <c r="AS5586" i="1" s="1"/>
  <c r="AR3069" i="1"/>
  <c r="AR3070" i="1" s="1"/>
  <c r="AS3065" i="1"/>
  <c r="AS3069" i="1" s="1"/>
  <c r="AS3070" i="1" s="1"/>
  <c r="AW5413" i="1"/>
  <c r="AW5416" i="1"/>
  <c r="AN5632" i="1"/>
  <c r="W5630" i="1"/>
  <c r="W5636" i="1" s="1"/>
  <c r="AS765" i="1"/>
  <c r="AS799" i="1" s="1"/>
  <c r="AS836" i="1" s="1"/>
  <c r="AR799" i="1"/>
  <c r="AR836" i="1" s="1"/>
  <c r="AS1940" i="1"/>
  <c r="AS1942" i="1"/>
  <c r="AS1943" i="1"/>
  <c r="AS107" i="1"/>
  <c r="AR115" i="1"/>
  <c r="AR122" i="1" s="1"/>
  <c r="AS1070" i="1"/>
  <c r="AS1071" i="1" s="1"/>
  <c r="AS1072" i="1" s="1"/>
  <c r="AR1071" i="1"/>
  <c r="AR1072" i="1" s="1"/>
  <c r="AS4506" i="1"/>
  <c r="AS4508" i="1" s="1"/>
  <c r="AS4514" i="1" s="1"/>
  <c r="AR4508" i="1"/>
  <c r="AR4514" i="1" s="1"/>
  <c r="AV448" i="1"/>
  <c r="AW393" i="1"/>
  <c r="AW448" i="1" s="1"/>
  <c r="AR2148" i="1"/>
  <c r="AS2122" i="1"/>
  <c r="AS2148" i="1" s="1"/>
  <c r="AS2882" i="1"/>
  <c r="AS2884" i="1" s="1"/>
  <c r="AR2884" i="1"/>
  <c r="AS3809" i="1"/>
  <c r="AS3814" i="1" s="1"/>
  <c r="AS3815" i="1" s="1"/>
  <c r="AR3814" i="1"/>
  <c r="AR3815" i="1" s="1"/>
  <c r="AR5403" i="1"/>
  <c r="AS5401" i="1"/>
  <c r="AR1479" i="1"/>
  <c r="AS1478" i="1"/>
  <c r="AS1479" i="1" s="1"/>
  <c r="AS1480" i="1" s="1"/>
  <c r="AR2673" i="1"/>
  <c r="AR2657" i="1"/>
  <c r="AS2644" i="1"/>
  <c r="AW2334" i="1"/>
  <c r="AW2335" i="1" s="1"/>
  <c r="AW2336" i="1" s="1"/>
  <c r="AV2335" i="1"/>
  <c r="AV2336" i="1" s="1"/>
  <c r="AS3181" i="1"/>
  <c r="AS3182" i="1" s="1"/>
  <c r="AS3188" i="1" s="1"/>
  <c r="AR3182" i="1"/>
  <c r="AR3188" i="1" s="1"/>
  <c r="AR4995" i="1"/>
  <c r="AV233" i="1"/>
  <c r="AQ4015" i="1"/>
  <c r="AQ4093" i="1" s="1"/>
  <c r="AQ4099" i="1" s="1"/>
  <c r="AW907" i="1"/>
  <c r="AW910" i="1"/>
  <c r="AR1914" i="1"/>
  <c r="AS1912" i="1"/>
  <c r="AU2410" i="1"/>
  <c r="AV3188" i="1"/>
  <c r="AV4526" i="1"/>
  <c r="AV4533" i="1" s="1"/>
  <c r="AW4525" i="1"/>
  <c r="AW4526" i="1" s="1"/>
  <c r="AW4533" i="1" s="1"/>
  <c r="AR3001" i="1"/>
  <c r="AS1463" i="1"/>
  <c r="AS1473" i="1" s="1"/>
  <c r="AR1473" i="1"/>
  <c r="AR1646" i="1"/>
  <c r="AR1647" i="1" s="1"/>
  <c r="AS1634" i="1"/>
  <c r="AN5634" i="1"/>
  <c r="AV5329" i="1"/>
  <c r="AW5312" i="1"/>
  <c r="AW5329" i="1" s="1"/>
  <c r="AW2114" i="1"/>
  <c r="AV2142" i="1"/>
  <c r="AV2143" i="1" s="1"/>
  <c r="AV2145" i="1"/>
  <c r="AQ5633" i="1"/>
  <c r="AS3934" i="1"/>
  <c r="AS3932" i="1"/>
  <c r="AS3933" i="1" s="1"/>
  <c r="AU497" i="1"/>
  <c r="AW1954" i="1"/>
  <c r="AV1956" i="1"/>
  <c r="AO4222" i="1"/>
  <c r="AW4544" i="1"/>
  <c r="AW4575" i="1" s="1"/>
  <c r="AW4601" i="1" s="1"/>
  <c r="AV4575" i="1"/>
  <c r="AU5115" i="1"/>
  <c r="AS4498" i="1"/>
  <c r="AS4495" i="1"/>
  <c r="AS335" i="1"/>
  <c r="AS336" i="1" s="1"/>
  <c r="AS4530" i="1"/>
  <c r="AS4532" i="1" s="1"/>
  <c r="AR4532" i="1"/>
  <c r="AS4995" i="1"/>
  <c r="AR4014" i="1"/>
  <c r="AS4013" i="1"/>
  <c r="AS4014" i="1" s="1"/>
  <c r="AS4756" i="1"/>
  <c r="AS4757" i="1" s="1"/>
  <c r="AS4758" i="1" s="1"/>
  <c r="AR4757" i="1"/>
  <c r="AR4758" i="1" s="1"/>
  <c r="AW5333" i="1"/>
  <c r="AV5348" i="1"/>
  <c r="AV5349" i="1" s="1"/>
  <c r="AS688" i="1"/>
  <c r="AS709" i="1" s="1"/>
  <c r="AS710" i="1"/>
  <c r="AV2631" i="1"/>
  <c r="AW3188" i="1"/>
  <c r="AH5630" i="1"/>
  <c r="AH5636" i="1" s="1"/>
  <c r="AS910" i="1"/>
  <c r="AS1453" i="1" s="1"/>
  <c r="AS907" i="1"/>
  <c r="AW5582" i="1"/>
  <c r="AW5585" i="1"/>
  <c r="AV1867" i="1"/>
  <c r="AV1870" i="1"/>
  <c r="AW1822" i="1"/>
  <c r="AV1869" i="1"/>
  <c r="AV3876" i="1"/>
  <c r="AW3865" i="1"/>
  <c r="AW3876" i="1" s="1"/>
  <c r="AW3889" i="1" s="1"/>
  <c r="AW5044" i="1"/>
  <c r="AW5096" i="1" s="1"/>
  <c r="AV5096" i="1"/>
  <c r="AW5458" i="1"/>
  <c r="AV5464" i="1"/>
  <c r="AV5461" i="1"/>
  <c r="AR61" i="1"/>
  <c r="AR68" i="1" s="1"/>
  <c r="AS59" i="1"/>
  <c r="AS61" i="1" s="1"/>
  <c r="AS68" i="1" s="1"/>
  <c r="AW209" i="1"/>
  <c r="AW210" i="1" s="1"/>
  <c r="AW211" i="1" s="1"/>
  <c r="AV210" i="1"/>
  <c r="AV211" i="1" s="1"/>
  <c r="AV1993" i="1"/>
  <c r="AW1991" i="1"/>
  <c r="AI3702" i="1"/>
  <c r="AI5630" i="1"/>
  <c r="AI5636" i="1" s="1"/>
  <c r="AS1823" i="1"/>
  <c r="AS1871" i="1" s="1"/>
  <c r="AR1871" i="1"/>
  <c r="AR2877" i="1"/>
  <c r="AS2862" i="1"/>
  <c r="AS2877" i="1" s="1"/>
  <c r="AS2885" i="1" s="1"/>
  <c r="AV3995" i="1"/>
  <c r="AV3996" i="1" s="1"/>
  <c r="AW3994" i="1"/>
  <c r="AW3995" i="1" s="1"/>
  <c r="AW3996" i="1" s="1"/>
  <c r="AR1154" i="1"/>
  <c r="AR1176" i="1"/>
  <c r="AR1455" i="1" s="1"/>
  <c r="AS1109" i="1"/>
  <c r="AR3390" i="1"/>
  <c r="AR3699" i="1" s="1"/>
  <c r="AS3345" i="1"/>
  <c r="AR3389" i="1"/>
  <c r="AR3698" i="1" s="1"/>
  <c r="AR3387" i="1"/>
  <c r="AW5343" i="1"/>
  <c r="AW5351" i="1" s="1"/>
  <c r="AW5623" i="1" s="1"/>
  <c r="AV5351" i="1"/>
  <c r="AV5623" i="1" s="1"/>
  <c r="AR3112" i="1"/>
  <c r="AR3113" i="1" s="1"/>
  <c r="AS3111" i="1"/>
  <c r="AS3112" i="1" s="1"/>
  <c r="AS3113" i="1" s="1"/>
  <c r="AV3499" i="1"/>
  <c r="AV3500" i="1" s="1"/>
  <c r="AW3473" i="1"/>
  <c r="AW3499" i="1" s="1"/>
  <c r="AW3500" i="1" s="1"/>
  <c r="AS5461" i="1"/>
  <c r="AS5464" i="1"/>
  <c r="AV4499" i="1"/>
  <c r="AW4467" i="1"/>
  <c r="AW4499" i="1" s="1"/>
  <c r="AW5104" i="1"/>
  <c r="AW5114" i="1" s="1"/>
  <c r="AW5115" i="1" s="1"/>
  <c r="AV5114" i="1"/>
  <c r="AV5115" i="1" s="1"/>
  <c r="AV381" i="1"/>
  <c r="AV382" i="1" s="1"/>
  <c r="AW372" i="1"/>
  <c r="AV384" i="1"/>
  <c r="AV1452" i="1" s="1"/>
  <c r="AR3148" i="1"/>
  <c r="AR3170" i="1" s="1"/>
  <c r="AS3124" i="1"/>
  <c r="AS3148" i="1" s="1"/>
  <c r="AS3170" i="1" s="1"/>
  <c r="AV5031" i="1"/>
  <c r="AV5032" i="1" s="1"/>
  <c r="AW5028" i="1"/>
  <c r="AW5031" i="1" s="1"/>
  <c r="AS5582" i="1"/>
  <c r="AS5585" i="1"/>
  <c r="AQ2143" i="1"/>
  <c r="AS3230" i="1"/>
  <c r="AS3241" i="1" s="1"/>
  <c r="AR3241" i="1"/>
  <c r="AS5495" i="1"/>
  <c r="AS5492" i="1"/>
  <c r="AW1217" i="1"/>
  <c r="AW1200" i="1"/>
  <c r="AW1212" i="1" s="1"/>
  <c r="AU5349" i="1"/>
  <c r="AW2807" i="1"/>
  <c r="AW2808" i="1" s="1"/>
  <c r="AW2809" i="1" s="1"/>
  <c r="AV2808" i="1"/>
  <c r="AV2809" i="1" s="1"/>
  <c r="AS4899" i="1"/>
  <c r="AS4906" i="1" s="1"/>
  <c r="AW5557" i="1"/>
  <c r="AV5559" i="1"/>
  <c r="AV4739" i="1"/>
  <c r="AW5611" i="1"/>
  <c r="AW5612" i="1" s="1"/>
  <c r="AW5613" i="1" s="1"/>
  <c r="AV5612" i="1"/>
  <c r="AV5613" i="1" s="1"/>
  <c r="AW1583" i="1"/>
  <c r="AW1604" i="1" s="1"/>
  <c r="AV1604" i="1"/>
  <c r="AR942" i="1"/>
  <c r="AR948" i="1" s="1"/>
  <c r="AS935" i="1"/>
  <c r="AS942" i="1" s="1"/>
  <c r="AS948" i="1" s="1"/>
  <c r="AV1823" i="1"/>
  <c r="AS2509" i="1"/>
  <c r="AS2516" i="1" s="1"/>
  <c r="AS2523" i="1" s="1"/>
  <c r="AR2516" i="1"/>
  <c r="AR2523" i="1" s="1"/>
  <c r="AS3553" i="1"/>
  <c r="AR3630" i="1"/>
  <c r="AR3643" i="1" s="1"/>
  <c r="AW283" i="1"/>
  <c r="AW277" i="1"/>
  <c r="AW710" i="1"/>
  <c r="AW688" i="1"/>
  <c r="AW709" i="1" s="1"/>
  <c r="AV5508" i="1"/>
  <c r="AW5506" i="1"/>
  <c r="AR1604" i="1"/>
  <c r="AS1578" i="1"/>
  <c r="AW2740" i="1"/>
  <c r="AV1340" i="1"/>
  <c r="AV1341" i="1" s="1"/>
  <c r="AW1337" i="1"/>
  <c r="AW1340" i="1" s="1"/>
  <c r="AW1341" i="1" s="1"/>
  <c r="AR2264" i="1"/>
  <c r="AS3344" i="1"/>
  <c r="AR3346" i="1"/>
  <c r="AR4355" i="1"/>
  <c r="AR1170" i="1"/>
  <c r="AS1159" i="1"/>
  <c r="AS1170" i="1" s="1"/>
  <c r="AS1491" i="1"/>
  <c r="AS1499" i="1" s="1"/>
  <c r="AS1516" i="1" s="1"/>
  <c r="AR1499" i="1"/>
  <c r="AR1516" i="1" s="1"/>
  <c r="AW2372" i="1"/>
  <c r="AW2373" i="1" s="1"/>
  <c r="AV2373" i="1"/>
  <c r="AV5206" i="1"/>
  <c r="AR2145" i="1"/>
  <c r="AR2142" i="1"/>
  <c r="AS2113" i="1"/>
  <c r="AW4839" i="1"/>
  <c r="AW4836" i="1"/>
  <c r="AQ2025" i="1"/>
  <c r="AR2326" i="1"/>
  <c r="AS2303" i="1"/>
  <c r="AS2326" i="1" s="1"/>
  <c r="AS3275" i="1"/>
  <c r="AS3288" i="1" s="1"/>
  <c r="AS3295" i="1" s="1"/>
  <c r="AR3288" i="1"/>
  <c r="AR3295" i="1" s="1"/>
  <c r="AV4196" i="1"/>
  <c r="AW4190" i="1"/>
  <c r="AW4196" i="1" s="1"/>
  <c r="AW4246" i="1"/>
  <c r="AV1261" i="1"/>
  <c r="AV1268" i="1" s="1"/>
  <c r="AW1259" i="1"/>
  <c r="AW1261" i="1" s="1"/>
  <c r="AW1268" i="1" s="1"/>
  <c r="AR4899" i="1"/>
  <c r="AR4906" i="1" s="1"/>
  <c r="AW1618" i="1"/>
  <c r="AW1627" i="1" s="1"/>
  <c r="AW1647" i="1" s="1"/>
  <c r="AV1627" i="1"/>
  <c r="AV1647" i="1" s="1"/>
  <c r="AU4875" i="1"/>
  <c r="AU4881" i="1" s="1"/>
  <c r="AU5633" i="1"/>
  <c r="AW4756" i="1"/>
  <c r="AW4757" i="1" s="1"/>
  <c r="AW4758" i="1" s="1"/>
  <c r="AV4757" i="1"/>
  <c r="AV4758" i="1" s="1"/>
  <c r="AV496" i="1"/>
  <c r="AW456" i="1"/>
  <c r="AW496" i="1" s="1"/>
  <c r="AV1812" i="1"/>
  <c r="AW1744" i="1"/>
  <c r="AV1746" i="1"/>
  <c r="AQ3643" i="1"/>
  <c r="AQ3696" i="1" s="1"/>
  <c r="AV4601" i="1"/>
  <c r="AR123" i="1"/>
  <c r="AS92" i="1"/>
  <c r="AS123" i="1" s="1"/>
  <c r="AR1599" i="1"/>
  <c r="AS2570" i="1"/>
  <c r="AS3841" i="1"/>
  <c r="AS3843" i="1" s="1"/>
  <c r="AS3854" i="1" s="1"/>
  <c r="AR3843" i="1"/>
  <c r="AR3854" i="1" s="1"/>
  <c r="AV709" i="1"/>
  <c r="AQ2349" i="1"/>
  <c r="AS2023" i="1"/>
  <c r="AS2024" i="1" s="1"/>
  <c r="AR2024" i="1"/>
  <c r="AS2312" i="1"/>
  <c r="AS2323" i="1" s="1"/>
  <c r="AR2323" i="1"/>
  <c r="AV2740" i="1"/>
  <c r="AR5459" i="1"/>
  <c r="AS5457" i="1"/>
  <c r="AN3009" i="1"/>
  <c r="AN3015" i="1" s="1"/>
  <c r="AR3760" i="1"/>
  <c r="AS5521" i="1"/>
  <c r="AS5524" i="1"/>
  <c r="AS176" i="1"/>
  <c r="AS177" i="1" s="1"/>
  <c r="AV3932" i="1"/>
  <c r="AV3933" i="1" s="1"/>
  <c r="AW3900" i="1"/>
  <c r="AW3932" i="1" s="1"/>
  <c r="AW3933" i="1" s="1"/>
  <c r="AR5158" i="1"/>
  <c r="AS5126" i="1"/>
  <c r="AS5158" i="1" s="1"/>
  <c r="AR994" i="1"/>
  <c r="AR4431" i="1"/>
  <c r="AR4432" i="1" s="1"/>
  <c r="AS4429" i="1"/>
  <c r="AS4431" i="1" s="1"/>
  <c r="AS4432" i="1" s="1"/>
  <c r="AS4552" i="1"/>
  <c r="AR4606" i="1"/>
  <c r="AR4575" i="1"/>
  <c r="AW5206" i="1"/>
  <c r="AR233" i="1"/>
  <c r="AV5543" i="1"/>
  <c r="AV5546" i="1"/>
  <c r="AW5536" i="1"/>
  <c r="AS641" i="1"/>
  <c r="AR2019" i="1"/>
  <c r="AS2018" i="1"/>
  <c r="AS2019" i="1" s="1"/>
  <c r="AW4995" i="1"/>
  <c r="AW5535" i="1"/>
  <c r="AV5537" i="1"/>
  <c r="AW329" i="1"/>
  <c r="AW341" i="1" s="1"/>
  <c r="AV341" i="1"/>
  <c r="AW1417" i="1"/>
  <c r="AW1409" i="1"/>
  <c r="AW1416" i="1" s="1"/>
  <c r="AQ2468" i="1"/>
  <c r="AV3113" i="1"/>
  <c r="AW3346" i="1"/>
  <c r="AW3391" i="1" s="1"/>
  <c r="AV3391" i="1"/>
  <c r="AW4850" i="1"/>
  <c r="AV4852" i="1"/>
  <c r="AV5367" i="1"/>
  <c r="AV5374" i="1" s="1"/>
  <c r="AW5360" i="1"/>
  <c r="AW5367" i="1" s="1"/>
  <c r="Q5630" i="1"/>
  <c r="Q5636" i="1" s="1"/>
  <c r="AS132" i="1"/>
  <c r="AS147" i="1" s="1"/>
  <c r="AR147" i="1"/>
  <c r="AV1248" i="1"/>
  <c r="AW1228" i="1"/>
  <c r="AW1248" i="1" s="1"/>
  <c r="AR4836" i="1"/>
  <c r="AS4806" i="1"/>
  <c r="AR4839" i="1"/>
  <c r="AR4878" i="1" s="1"/>
  <c r="AR4807" i="1"/>
  <c r="AW3796" i="1"/>
  <c r="AW3820" i="1" s="1"/>
  <c r="AW4098" i="1" s="1"/>
  <c r="AV3820" i="1"/>
  <c r="AV4098" i="1" s="1"/>
  <c r="AV5524" i="1"/>
  <c r="AV5521" i="1"/>
  <c r="AW5507" i="1"/>
  <c r="AQ1451" i="1"/>
  <c r="AQ5631" i="1" s="1"/>
  <c r="AW1322" i="1"/>
  <c r="AW1323" i="1" s="1"/>
  <c r="AV1323" i="1"/>
  <c r="AR5349" i="1"/>
  <c r="AV1247" i="1"/>
  <c r="AV1453" i="1" s="1"/>
  <c r="AW1227" i="1"/>
  <c r="AV1244" i="1"/>
  <c r="AR4859" i="1"/>
  <c r="AS4852" i="1"/>
  <c r="AS4859" i="1" s="1"/>
  <c r="AV965" i="1"/>
  <c r="AV966" i="1" s="1"/>
  <c r="AW959" i="1"/>
  <c r="AW965" i="1" s="1"/>
  <c r="AW966" i="1" s="1"/>
  <c r="AW2219" i="1"/>
  <c r="AV2269" i="1"/>
  <c r="AW3292" i="1"/>
  <c r="AW3294" i="1" s="1"/>
  <c r="AW3295" i="1" s="1"/>
  <c r="AV3294" i="1"/>
  <c r="AV3295" i="1" s="1"/>
  <c r="AW2407" i="1"/>
  <c r="AW2409" i="1" s="1"/>
  <c r="AV2409" i="1"/>
  <c r="AR5429" i="1"/>
  <c r="AS5427" i="1"/>
  <c r="AW2509" i="1"/>
  <c r="AW2516" i="1" s="1"/>
  <c r="AV2516" i="1"/>
  <c r="P5630" i="1"/>
  <c r="P5636" i="1" s="1"/>
  <c r="P4222" i="1"/>
  <c r="AS233" i="1"/>
  <c r="AR2007" i="1"/>
  <c r="AR2010" i="1"/>
  <c r="AS1992" i="1"/>
  <c r="AR4789" i="1"/>
  <c r="AS4787" i="1"/>
  <c r="AR641" i="1"/>
  <c r="AS3774" i="1"/>
  <c r="AS3780" i="1" s="1"/>
  <c r="AS3781" i="1"/>
  <c r="AW4293" i="1"/>
  <c r="AW4296" i="1" s="1"/>
  <c r="AW4297" i="1" s="1"/>
  <c r="AV4296" i="1"/>
  <c r="AV4297" i="1" s="1"/>
  <c r="AS2421" i="1"/>
  <c r="AS2442" i="1" s="1"/>
  <c r="AR2442" i="1"/>
  <c r="AW3113" i="1"/>
  <c r="AW3774" i="1"/>
  <c r="AW3781" i="1"/>
  <c r="AW4094" i="1" s="1"/>
  <c r="AS3443" i="1"/>
  <c r="AS3446" i="1"/>
  <c r="AV1809" i="1"/>
  <c r="AW1798" i="1"/>
  <c r="AW1809" i="1" s="1"/>
  <c r="AR3247" i="1"/>
  <c r="AS3220" i="1"/>
  <c r="AR3225" i="1"/>
  <c r="AV3779" i="1"/>
  <c r="AV3780" i="1" s="1"/>
  <c r="AW3778" i="1"/>
  <c r="AW3779" i="1" s="1"/>
  <c r="AS5349" i="1"/>
  <c r="AV2010" i="1"/>
  <c r="AW1992" i="1"/>
  <c r="AV2007" i="1"/>
  <c r="AR2388" i="1"/>
  <c r="AR2389" i="1" s="1"/>
  <c r="AS2387" i="1"/>
  <c r="AS2388" i="1" s="1"/>
  <c r="AS2389" i="1" s="1"/>
  <c r="AW2896" i="1"/>
  <c r="AW2902" i="1" s="1"/>
  <c r="AV2902" i="1"/>
  <c r="AS3684" i="1"/>
  <c r="AS3688" i="1" s="1"/>
  <c r="AR3688" i="1"/>
  <c r="AW5032" i="1"/>
  <c r="AS5443" i="1"/>
  <c r="AS5446" i="1"/>
  <c r="AS1058" i="1"/>
  <c r="AS1059" i="1" s="1"/>
  <c r="AS1060" i="1"/>
  <c r="AR2706" i="1"/>
  <c r="AR2707" i="1" s="1"/>
  <c r="AS2679" i="1"/>
  <c r="AS2706" i="1" s="1"/>
  <c r="AS2707" i="1" s="1"/>
  <c r="AR383" i="1"/>
  <c r="AR368" i="1"/>
  <c r="AR382" i="1" s="1"/>
  <c r="AS360" i="1"/>
  <c r="AR2103" i="1"/>
  <c r="AS2082" i="1"/>
  <c r="AS2103" i="1" s="1"/>
  <c r="AV2252" i="1"/>
  <c r="AV2264" i="1" s="1"/>
  <c r="AS1441" i="1"/>
  <c r="AS1442" i="1" s="1"/>
  <c r="AS1447" i="1"/>
  <c r="AW4106" i="1"/>
  <c r="AW4116" i="1" s="1"/>
  <c r="AW4123" i="1" s="1"/>
  <c r="AV4116" i="1"/>
  <c r="AV4123" i="1" s="1"/>
  <c r="AS1869" i="1"/>
  <c r="AS1870" i="1"/>
  <c r="AS1867" i="1"/>
  <c r="AW2520" i="1"/>
  <c r="AW2522" i="1" s="1"/>
  <c r="AV2522" i="1"/>
  <c r="AH5634" i="1"/>
  <c r="AW1547" i="1"/>
  <c r="AW1571" i="1" s="1"/>
  <c r="AV1571" i="1"/>
  <c r="AV1599" i="1" s="1"/>
  <c r="AW2574" i="1"/>
  <c r="AW2580" i="1" s="1"/>
  <c r="AW2581" i="1" s="1"/>
  <c r="AV2580" i="1"/>
  <c r="AV2581" i="1" s="1"/>
  <c r="AV3950" i="1"/>
  <c r="AV3951" i="1" s="1"/>
  <c r="AW3944" i="1"/>
  <c r="AW3950" i="1" s="1"/>
  <c r="AW3951" i="1" s="1"/>
  <c r="AE5630" i="1"/>
  <c r="AE5636" i="1" s="1"/>
  <c r="AS4525" i="1"/>
  <c r="AS4526" i="1" s="1"/>
  <c r="AS4533" i="1" s="1"/>
  <c r="AR4526" i="1"/>
  <c r="AR4533" i="1" s="1"/>
  <c r="AQ3009" i="1"/>
  <c r="AQ3015" i="1" s="1"/>
  <c r="AW2663" i="1"/>
  <c r="AW2667" i="1" s="1"/>
  <c r="AV2667" i="1"/>
  <c r="U3702" i="1"/>
  <c r="U5630" i="1"/>
  <c r="U5636" i="1" s="1"/>
  <c r="AV1688" i="1"/>
  <c r="AW1674" i="1"/>
  <c r="AV1685" i="1"/>
  <c r="AS1993" i="1"/>
  <c r="AS2011" i="1" s="1"/>
  <c r="AR2011" i="1"/>
  <c r="AW3390" i="1"/>
  <c r="AW3387" i="1"/>
  <c r="AW3389" i="1"/>
  <c r="AW3698" i="1" s="1"/>
  <c r="AS3689" i="1"/>
  <c r="AV5166" i="1"/>
  <c r="AR2069" i="1"/>
  <c r="AW3065" i="1"/>
  <c r="AW3069" i="1" s="1"/>
  <c r="AW3070" i="1" s="1"/>
  <c r="AV3069" i="1"/>
  <c r="AV3070" i="1" s="1"/>
  <c r="AV5459" i="1"/>
  <c r="AW5457" i="1"/>
  <c r="AS456" i="1"/>
  <c r="AS496" i="1" s="1"/>
  <c r="AS497" i="1" s="1"/>
  <c r="AR496" i="1"/>
  <c r="AR497" i="1" s="1"/>
  <c r="AW2320" i="1"/>
  <c r="AW2321" i="1" s="1"/>
  <c r="AR2950" i="1"/>
  <c r="AW1058" i="1"/>
  <c r="AW1059" i="1" s="1"/>
  <c r="AW1060" i="1"/>
  <c r="AR2631" i="1"/>
  <c r="AV3815" i="1"/>
  <c r="AW4466" i="1"/>
  <c r="AV4498" i="1"/>
  <c r="AV4878" i="1" s="1"/>
  <c r="AV4495" i="1"/>
  <c r="AW5401" i="1"/>
  <c r="AV5403" i="1"/>
  <c r="AV870" i="1"/>
  <c r="AV871" i="1" s="1"/>
  <c r="AW865" i="1"/>
  <c r="AW870" i="1" s="1"/>
  <c r="AW871" i="1" s="1"/>
  <c r="AV1883" i="1"/>
  <c r="AW1881" i="1"/>
  <c r="AQ5634" i="1"/>
  <c r="AS5536" i="1"/>
  <c r="AR5546" i="1"/>
  <c r="AR5543" i="1"/>
  <c r="AR1530" i="1"/>
  <c r="AR1536" i="1" s="1"/>
  <c r="AS1529" i="1"/>
  <c r="AS1530" i="1" s="1"/>
  <c r="AS1536" i="1" s="1"/>
  <c r="AW2673" i="1"/>
  <c r="AW3014" i="1" s="1"/>
  <c r="AW2657" i="1"/>
  <c r="AW2668" i="1" s="1"/>
  <c r="AU5631" i="1"/>
  <c r="AR4600" i="1"/>
  <c r="AR4601" i="1" s="1"/>
  <c r="AS4586" i="1"/>
  <c r="AS4600" i="1" s="1"/>
  <c r="AW115" i="1"/>
  <c r="AW122" i="1" s="1"/>
  <c r="AR1649" i="1"/>
  <c r="AS1635" i="1"/>
  <c r="AS1649" i="1" s="1"/>
  <c r="AP5630" i="1"/>
  <c r="AP5636" i="1" s="1"/>
  <c r="AP4222" i="1"/>
  <c r="AR5508" i="1"/>
  <c r="AS5506" i="1"/>
  <c r="AS4713" i="1"/>
  <c r="AS4738" i="1" s="1"/>
  <c r="AR4738" i="1"/>
  <c r="AR4739" i="1" s="1"/>
  <c r="AW1492" i="1"/>
  <c r="AW1499" i="1" s="1"/>
  <c r="AW1516" i="1" s="1"/>
  <c r="AV1499" i="1"/>
  <c r="AV1516" i="1" s="1"/>
  <c r="AW4704" i="1"/>
  <c r="AW4744" i="1" s="1"/>
  <c r="AW4880" i="1" s="1"/>
  <c r="AV4744" i="1"/>
  <c r="AS4467" i="1"/>
  <c r="AS4499" i="1" s="1"/>
  <c r="AR4499" i="1"/>
  <c r="AV5429" i="1"/>
  <c r="AW5427" i="1"/>
  <c r="AV267" i="1"/>
  <c r="AV278" i="1" s="1"/>
  <c r="AW262" i="1"/>
  <c r="AW267" i="1" s="1"/>
  <c r="AW278" i="1" s="1"/>
  <c r="AV1944" i="1"/>
  <c r="AW1914" i="1"/>
  <c r="AW1944" i="1" s="1"/>
  <c r="AR3689" i="1"/>
  <c r="AW5166" i="1"/>
  <c r="AW176" i="1"/>
  <c r="AW177" i="1" s="1"/>
  <c r="AW1176" i="1"/>
  <c r="AW1154" i="1"/>
  <c r="AW1171" i="1" s="1"/>
  <c r="AU5635" i="1"/>
  <c r="AS4794" i="1"/>
  <c r="AS4791" i="1"/>
  <c r="AW4451" i="1"/>
  <c r="AS3462" i="1"/>
  <c r="AS5535" i="1"/>
  <c r="AR5537" i="1"/>
  <c r="AW3643" i="1"/>
  <c r="AU3889" i="1"/>
  <c r="AU4093" i="1" s="1"/>
  <c r="AU4099" i="1" s="1"/>
  <c r="AV4375" i="1"/>
  <c r="AO5621" i="1"/>
  <c r="AO5627" i="1" s="1"/>
  <c r="AR3648" i="1"/>
  <c r="AS3589" i="1"/>
  <c r="AS3648" i="1" s="1"/>
  <c r="AD5630" i="1"/>
  <c r="AD5636" i="1" s="1"/>
  <c r="AD4222" i="1"/>
  <c r="AV2673" i="1"/>
  <c r="AV3014" i="1" s="1"/>
  <c r="AV887" i="1"/>
  <c r="AW885" i="1"/>
  <c r="AS1806" i="1"/>
  <c r="AS1809" i="1"/>
  <c r="AQ2346" i="1"/>
  <c r="AQ5632" i="1" s="1"/>
  <c r="AS2661" i="1"/>
  <c r="AS2667" i="1" s="1"/>
  <c r="AR2667" i="1"/>
  <c r="AV2941" i="1"/>
  <c r="AV2950" i="1" s="1"/>
  <c r="AW2919" i="1"/>
  <c r="AW2941" i="1" s="1"/>
  <c r="AW2950" i="1" s="1"/>
  <c r="AR3547" i="1"/>
  <c r="AS3521" i="1"/>
  <c r="AR3528" i="1"/>
  <c r="AR3542" i="1" s="1"/>
  <c r="AW4208" i="1"/>
  <c r="AQ5032" i="1"/>
  <c r="AQ5621" i="1" s="1"/>
  <c r="AQ5627" i="1" s="1"/>
  <c r="AR278" i="1"/>
  <c r="AS1674" i="1"/>
  <c r="AS1688" i="1" s="1"/>
  <c r="AR1688" i="1"/>
  <c r="AS4165" i="1"/>
  <c r="AV640" i="1"/>
  <c r="AV641" i="1" s="1"/>
  <c r="AW626" i="1"/>
  <c r="AW640" i="1" s="1"/>
  <c r="AW641" i="1" s="1"/>
  <c r="AS2738" i="1"/>
  <c r="AS2739" i="1" s="1"/>
  <c r="AS2740" i="1" s="1"/>
  <c r="AR2739" i="1"/>
  <c r="AR2740" i="1" s="1"/>
  <c r="AS2579" i="1"/>
  <c r="AS2586" i="1" s="1"/>
  <c r="AR2586" i="1"/>
  <c r="AR3014" i="1" s="1"/>
  <c r="AS3083" i="1"/>
  <c r="AS3085" i="1" s="1"/>
  <c r="AS3086" i="1" s="1"/>
  <c r="AR3085" i="1"/>
  <c r="AR3086" i="1" s="1"/>
  <c r="AR2548" i="1"/>
  <c r="AR2549" i="1" s="1"/>
  <c r="AS2537" i="1"/>
  <c r="AS2548" i="1" s="1"/>
  <c r="AS2549" i="1" s="1"/>
  <c r="AS3967" i="1"/>
  <c r="AS3968" i="1" s="1"/>
  <c r="AS3969" i="1" s="1"/>
  <c r="AR3968" i="1"/>
  <c r="AR3969" i="1" s="1"/>
  <c r="AU1171" i="1"/>
  <c r="AS2580" i="1"/>
  <c r="AS2581" i="1" s="1"/>
  <c r="AO5634" i="1"/>
  <c r="AS139" i="1"/>
  <c r="AS146" i="1" s="1"/>
  <c r="AR1268" i="1"/>
  <c r="AW3220" i="1"/>
  <c r="AV3247" i="1"/>
  <c r="AV3701" i="1" s="1"/>
  <c r="AV4184" i="1"/>
  <c r="AV4221" i="1" s="1"/>
  <c r="AW4177" i="1"/>
  <c r="AV4178" i="1"/>
  <c r="AV4179" i="1" s="1"/>
  <c r="AW4787" i="1"/>
  <c r="AV4789" i="1"/>
  <c r="AV4451" i="1"/>
  <c r="AV1447" i="1"/>
  <c r="AV1455" i="1" s="1"/>
  <c r="AV1441" i="1"/>
  <c r="AV1442" i="1" s="1"/>
  <c r="AW1440" i="1"/>
  <c r="AR3462" i="1"/>
  <c r="AR911" i="1"/>
  <c r="AS887" i="1"/>
  <c r="AS911" i="1" s="1"/>
  <c r="AV3643" i="1"/>
  <c r="AW4375" i="1"/>
  <c r="AW4858" i="1"/>
  <c r="AW4855" i="1"/>
  <c r="AR1371" i="1"/>
  <c r="AR4406" i="1"/>
  <c r="AR4416" i="1" s="1"/>
  <c r="AS4386" i="1"/>
  <c r="AS4406" i="1" s="1"/>
  <c r="AS4416" i="1" s="1"/>
  <c r="AS4851" i="1"/>
  <c r="AR4855" i="1"/>
  <c r="AR4858" i="1"/>
  <c r="AV2367" i="1"/>
  <c r="AW2357" i="1"/>
  <c r="AW2367" i="1" s="1"/>
  <c r="AV4840" i="1"/>
  <c r="AW4807" i="1"/>
  <c r="AW4840" i="1" s="1"/>
  <c r="AS289" i="1"/>
  <c r="AS308" i="1" s="1"/>
  <c r="AS316" i="1" s="1"/>
  <c r="AR308" i="1"/>
  <c r="AR316" i="1" s="1"/>
  <c r="AR2320" i="1"/>
  <c r="AR2321" i="1" s="1"/>
  <c r="AV2668" i="1"/>
  <c r="AN5631" i="1"/>
  <c r="AV4208" i="1"/>
  <c r="AR5024" i="1"/>
  <c r="AS5006" i="1"/>
  <c r="AS5024" i="1" s="1"/>
  <c r="AS5032" i="1" s="1"/>
  <c r="AS278" i="1"/>
  <c r="AS1691" i="1"/>
  <c r="AS1685" i="1"/>
  <c r="AS1686" i="1" s="1"/>
  <c r="AR4165" i="1"/>
  <c r="AU5621" i="1"/>
  <c r="AU5627" i="1" s="1"/>
  <c r="AS2447" i="1"/>
  <c r="AS2467" i="1" s="1"/>
  <c r="AR2467" i="1"/>
  <c r="AQ5635" i="1"/>
  <c r="AV4880" i="1"/>
  <c r="AR2580" i="1"/>
  <c r="AR2581" i="1" s="1"/>
  <c r="AT5635" i="1"/>
  <c r="AR5416" i="1"/>
  <c r="AS5402" i="1"/>
  <c r="AR5413" i="1"/>
  <c r="AR139" i="1"/>
  <c r="AR146" i="1" s="1"/>
  <c r="AS1268" i="1"/>
  <c r="AR1981" i="1"/>
  <c r="AS1956" i="1"/>
  <c r="AS1981" i="1" s="1"/>
  <c r="AR1980" i="1"/>
  <c r="AR2347" i="1" s="1"/>
  <c r="AR1977" i="1"/>
  <c r="AS1955" i="1"/>
  <c r="AR4009" i="1"/>
  <c r="AS4007" i="1"/>
  <c r="AS4009" i="1" s="1"/>
  <c r="AR159" i="1"/>
  <c r="AR160" i="1" s="1"/>
  <c r="AR161" i="1"/>
  <c r="AS156" i="1"/>
  <c r="AV2321" i="1"/>
  <c r="AV3738" i="1"/>
  <c r="AV3739" i="1" s="1"/>
  <c r="AW3737" i="1"/>
  <c r="AW3738" i="1" s="1"/>
  <c r="AW3739" i="1" s="1"/>
  <c r="AS4366" i="1"/>
  <c r="AS4368" i="1" s="1"/>
  <c r="AS4375" i="1" s="1"/>
  <c r="AR4368" i="1"/>
  <c r="AR4375" i="1" s="1"/>
  <c r="AR5166" i="1"/>
  <c r="AS381" i="1"/>
  <c r="AS384" i="1"/>
  <c r="AS1452" i="1" s="1"/>
  <c r="AS1371" i="1"/>
  <c r="AW1882" i="1"/>
  <c r="AV1901" i="1"/>
  <c r="AV1898" i="1"/>
  <c r="AW3542" i="1"/>
  <c r="AV4927" i="1"/>
  <c r="AV4933" i="1" s="1"/>
  <c r="AW4917" i="1"/>
  <c r="AW4927" i="1" s="1"/>
  <c r="AW4933" i="1" s="1"/>
  <c r="AV5492" i="1"/>
  <c r="AV5495" i="1"/>
  <c r="AW5476" i="1"/>
  <c r="AR1040" i="1"/>
  <c r="AR1041" i="1" s="1"/>
  <c r="AS1038" i="1"/>
  <c r="AS1040" i="1" s="1"/>
  <c r="AT4881" i="1"/>
  <c r="AV4662" i="1"/>
  <c r="AV4663" i="1" s="1"/>
  <c r="AW4636" i="1"/>
  <c r="AW4662" i="1" s="1"/>
  <c r="AW4663" i="1" s="1"/>
  <c r="AS1409" i="1"/>
  <c r="AS1416" i="1" s="1"/>
  <c r="AS1417" i="1"/>
  <c r="AR1812" i="1"/>
  <c r="AS1744" i="1"/>
  <c r="AR1746" i="1"/>
  <c r="AR1807" i="1" s="1"/>
  <c r="AS4704" i="1"/>
  <c r="AS4744" i="1" s="1"/>
  <c r="AR4744" i="1"/>
  <c r="AR541" i="1"/>
  <c r="AR580" i="1" s="1"/>
  <c r="AS508" i="1"/>
  <c r="AS541" i="1" s="1"/>
  <c r="AS580" i="1" s="1"/>
  <c r="AS1041" i="1"/>
  <c r="AW1658" i="1"/>
  <c r="AW1663" i="1" s="1"/>
  <c r="AV1663" i="1"/>
  <c r="AV1686" i="1" s="1"/>
  <c r="AR2335" i="1"/>
  <c r="AR2336" i="1" s="1"/>
  <c r="AS2334" i="1"/>
  <c r="AS2335" i="1" s="1"/>
  <c r="AS2336" i="1" s="1"/>
  <c r="AU2908" i="1"/>
  <c r="AV3040" i="1"/>
  <c r="V5630" i="1"/>
  <c r="V5636" i="1" s="1"/>
  <c r="AR1685" i="1"/>
  <c r="AR1686" i="1" s="1"/>
  <c r="AW5428" i="1"/>
  <c r="AV5443" i="1"/>
  <c r="AV5446" i="1"/>
  <c r="AV5624" i="1" s="1"/>
  <c r="AW1038" i="1"/>
  <c r="AW1040" i="1" s="1"/>
  <c r="AW1041" i="1" s="1"/>
  <c r="AV1040" i="1"/>
  <c r="AV1041" i="1" s="1"/>
  <c r="AV1806" i="1"/>
  <c r="AV1807" i="1" s="1"/>
  <c r="AV2025" i="1"/>
  <c r="AS1389" i="1"/>
  <c r="AS1390" i="1" s="1"/>
  <c r="AS1391" i="1" s="1"/>
  <c r="AR1390" i="1"/>
  <c r="AR1391" i="1" s="1"/>
  <c r="AR4138" i="1"/>
  <c r="AR4139" i="1" s="1"/>
  <c r="AR4144" i="1"/>
  <c r="AR4221" i="1" s="1"/>
  <c r="AS4134" i="1"/>
  <c r="AW2823" i="1"/>
  <c r="AW2842" i="1" s="1"/>
  <c r="AW2850" i="1" s="1"/>
  <c r="AV2842" i="1"/>
  <c r="AV2850" i="1" s="1"/>
  <c r="AR3447" i="1"/>
  <c r="AS3403" i="1"/>
  <c r="AS3447" i="1" s="1"/>
  <c r="AV3889" i="1"/>
  <c r="AS5028" i="1"/>
  <c r="AS5031" i="1" s="1"/>
  <c r="AR5031" i="1"/>
  <c r="U5634" i="1"/>
  <c r="AW5374" i="1"/>
  <c r="AQ1480" i="1"/>
  <c r="AQ2344" i="1" s="1"/>
  <c r="AQ2350" i="1" s="1"/>
  <c r="AV1325" i="1"/>
  <c r="AV1451" i="1" s="1"/>
  <c r="AV5631" i="1" s="1"/>
  <c r="AW1310" i="1"/>
  <c r="AV1318" i="1"/>
  <c r="AV4034" i="1"/>
  <c r="AV4035" i="1" s="1"/>
  <c r="AW4033" i="1"/>
  <c r="AW4034" i="1" s="1"/>
  <c r="AW4035" i="1" s="1"/>
  <c r="AS5166" i="1"/>
  <c r="AV580" i="1"/>
  <c r="AW1980" i="1"/>
  <c r="AW1977" i="1"/>
  <c r="AR5477" i="1"/>
  <c r="AS5475" i="1"/>
  <c r="AW233" i="1"/>
  <c r="AR3995" i="1"/>
  <c r="AR3996" i="1" s="1"/>
  <c r="AS3994" i="1"/>
  <c r="AS3995" i="1" s="1"/>
  <c r="AS3996" i="1" s="1"/>
  <c r="AR5205" i="1"/>
  <c r="AR5206" i="1" s="1"/>
  <c r="AS5194" i="1"/>
  <c r="AS5205" i="1" s="1"/>
  <c r="AS5206" i="1" s="1"/>
  <c r="AQ580" i="1"/>
  <c r="AQ1450" i="1" s="1"/>
  <c r="AQ1456" i="1" s="1"/>
  <c r="AU1686" i="1"/>
  <c r="AU2344" i="1" s="1"/>
  <c r="AW2402" i="1"/>
  <c r="AW2403" i="1" s="1"/>
  <c r="AW2410" i="1" s="1"/>
  <c r="AV2403" i="1"/>
  <c r="AV2410" i="1" s="1"/>
  <c r="AW2906" i="1"/>
  <c r="AW2907" i="1" s="1"/>
  <c r="AW2908" i="1" s="1"/>
  <c r="AV2907" i="1"/>
  <c r="AS4094" i="1"/>
  <c r="AV5477" i="1"/>
  <c r="AW1806" i="1" l="1"/>
  <c r="AW3403" i="1"/>
  <c r="AW3447" i="1" s="1"/>
  <c r="AV3447" i="1"/>
  <c r="AW2074" i="1"/>
  <c r="AW2062" i="1"/>
  <c r="AW2069" i="1" s="1"/>
  <c r="AW3699" i="1"/>
  <c r="AR1171" i="1"/>
  <c r="AR1450" i="1" s="1"/>
  <c r="AR1456" i="1" s="1"/>
  <c r="AU3009" i="1"/>
  <c r="AU3015" i="1" s="1"/>
  <c r="AS1318" i="1"/>
  <c r="AS1324" i="1" s="1"/>
  <c r="AS1325" i="1"/>
  <c r="AR1248" i="1"/>
  <c r="AS1228" i="1"/>
  <c r="AS1248" i="1" s="1"/>
  <c r="AV3700" i="1"/>
  <c r="AR4875" i="1"/>
  <c r="AR4881" i="1" s="1"/>
  <c r="AW3700" i="1"/>
  <c r="AR4216" i="1"/>
  <c r="AW1598" i="1"/>
  <c r="AV2346" i="1"/>
  <c r="AV5632" i="1" s="1"/>
  <c r="AV4093" i="1"/>
  <c r="AV4099" i="1" s="1"/>
  <c r="AU1450" i="1"/>
  <c r="AU1456" i="1" s="1"/>
  <c r="AT5630" i="1"/>
  <c r="AT5636" i="1" s="1"/>
  <c r="AW1599" i="1"/>
  <c r="AV4875" i="1"/>
  <c r="AV4881" i="1" s="1"/>
  <c r="AS1454" i="1"/>
  <c r="AR1454" i="1"/>
  <c r="AW3443" i="1"/>
  <c r="AW3446" i="1"/>
  <c r="AQ3702" i="1"/>
  <c r="AQ5630" i="1"/>
  <c r="AQ5636" i="1" s="1"/>
  <c r="AR4222" i="1"/>
  <c r="AV2344" i="1"/>
  <c r="AU2350" i="1"/>
  <c r="AU5630" i="1"/>
  <c r="AU5636" i="1" s="1"/>
  <c r="AV5621" i="1"/>
  <c r="AV5627" i="1" s="1"/>
  <c r="AS1812" i="1"/>
  <c r="AS1746" i="1"/>
  <c r="AR2346" i="1"/>
  <c r="AS5543" i="1"/>
  <c r="AS5546" i="1"/>
  <c r="AR3701" i="1"/>
  <c r="AS2010" i="1"/>
  <c r="AS2007" i="1"/>
  <c r="AS4708" i="1"/>
  <c r="AS4739" i="1" s="1"/>
  <c r="AW5521" i="1"/>
  <c r="AW5524" i="1"/>
  <c r="AW335" i="1"/>
  <c r="AW336" i="1" s="1"/>
  <c r="AR2349" i="1"/>
  <c r="AS3630" i="1"/>
  <c r="AS3643" i="1" s="1"/>
  <c r="AV5586" i="1"/>
  <c r="AW5559" i="1"/>
  <c r="AW5586" i="1" s="1"/>
  <c r="AV2347" i="1"/>
  <c r="AV5633" i="1" s="1"/>
  <c r="AR1944" i="1"/>
  <c r="AR2348" i="1" s="1"/>
  <c r="AS1914" i="1"/>
  <c r="AS1944" i="1" s="1"/>
  <c r="AW3805" i="1"/>
  <c r="AW3815" i="1" s="1"/>
  <c r="AS115" i="1"/>
  <c r="AS122" i="1" s="1"/>
  <c r="AV3696" i="1"/>
  <c r="AV3702" i="1" s="1"/>
  <c r="AR5447" i="1"/>
  <c r="AS5429" i="1"/>
  <c r="AS5447" i="1" s="1"/>
  <c r="AW1870" i="1"/>
  <c r="AW1867" i="1"/>
  <c r="AW1869" i="1"/>
  <c r="AW1447" i="1"/>
  <c r="AW1455" i="1" s="1"/>
  <c r="AW1441" i="1"/>
  <c r="AW1442" i="1" s="1"/>
  <c r="AS1807" i="1"/>
  <c r="AV4216" i="1"/>
  <c r="AR2468" i="1"/>
  <c r="AS2673" i="1"/>
  <c r="AS3014" i="1" s="1"/>
  <c r="AS2657" i="1"/>
  <c r="AS2668" i="1" s="1"/>
  <c r="AS3009" i="1" s="1"/>
  <c r="AS3015" i="1" s="1"/>
  <c r="AS2074" i="1"/>
  <c r="AS2062" i="1"/>
  <c r="AS2069" i="1" s="1"/>
  <c r="AN5630" i="1"/>
  <c r="AN5636" i="1" s="1"/>
  <c r="AW2374" i="1"/>
  <c r="AV2011" i="1"/>
  <c r="AW1993" i="1"/>
  <c r="AW2011" i="1" s="1"/>
  <c r="AS2346" i="1"/>
  <c r="AS3247" i="1"/>
  <c r="AS3225" i="1"/>
  <c r="AW5477" i="1"/>
  <c r="AW5496" i="1" s="1"/>
  <c r="AV5496" i="1"/>
  <c r="AS161" i="1"/>
  <c r="AS159" i="1"/>
  <c r="AS160" i="1" s="1"/>
  <c r="AS4855" i="1"/>
  <c r="AS4858" i="1"/>
  <c r="AR5547" i="1"/>
  <c r="AS5537" i="1"/>
  <c r="AS5547" i="1" s="1"/>
  <c r="AS2468" i="1"/>
  <c r="AW5537" i="1"/>
  <c r="AW5547" i="1" s="1"/>
  <c r="AV5547" i="1"/>
  <c r="AR4880" i="1"/>
  <c r="AW1812" i="1"/>
  <c r="AW1746" i="1"/>
  <c r="AW1807" i="1" s="1"/>
  <c r="AW5508" i="1"/>
  <c r="AW5525" i="1" s="1"/>
  <c r="AV5525" i="1"/>
  <c r="AR3242" i="1"/>
  <c r="AR3696" i="1" s="1"/>
  <c r="AW381" i="1"/>
  <c r="AW382" i="1" s="1"/>
  <c r="AW384" i="1"/>
  <c r="AW1452" i="1" s="1"/>
  <c r="AW5348" i="1"/>
  <c r="AW5349" i="1" s="1"/>
  <c r="AR2668" i="1"/>
  <c r="AR3009" i="1" s="1"/>
  <c r="AR3015" i="1" s="1"/>
  <c r="AW1318" i="1"/>
  <c r="AW1325" i="1"/>
  <c r="AW1451" i="1" s="1"/>
  <c r="AW5631" i="1" s="1"/>
  <c r="AV911" i="1"/>
  <c r="AV1454" i="1" s="1"/>
  <c r="AW887" i="1"/>
  <c r="AW911" i="1" s="1"/>
  <c r="AW1454" i="1" s="1"/>
  <c r="AW1247" i="1"/>
  <c r="AW1453" i="1" s="1"/>
  <c r="AW1244" i="1"/>
  <c r="AS4606" i="1"/>
  <c r="AS4880" i="1" s="1"/>
  <c r="AS4575" i="1"/>
  <c r="AS4601" i="1" s="1"/>
  <c r="AS2142" i="1"/>
  <c r="AS2143" i="1" s="1"/>
  <c r="AS2145" i="1"/>
  <c r="AW4708" i="1"/>
  <c r="AW4739" i="1" s="1"/>
  <c r="AV1871" i="1"/>
  <c r="AW1823" i="1"/>
  <c r="AW1871" i="1" s="1"/>
  <c r="AS3242" i="1"/>
  <c r="AS3696" i="1" s="1"/>
  <c r="AS3702" i="1" s="1"/>
  <c r="AR2885" i="1"/>
  <c r="AW497" i="1"/>
  <c r="AV2908" i="1"/>
  <c r="AW1901" i="1"/>
  <c r="AW1898" i="1"/>
  <c r="AS5413" i="1"/>
  <c r="AS5621" i="1" s="1"/>
  <c r="AS5416" i="1"/>
  <c r="AV1902" i="1"/>
  <c r="AW1883" i="1"/>
  <c r="AW1902" i="1" s="1"/>
  <c r="AW2010" i="1"/>
  <c r="AW2007" i="1"/>
  <c r="AV4859" i="1"/>
  <c r="AW4852" i="1"/>
  <c r="AW4859" i="1" s="1"/>
  <c r="AR2143" i="1"/>
  <c r="AR3391" i="1"/>
  <c r="AR3700" i="1" s="1"/>
  <c r="AS3346" i="1"/>
  <c r="AS3391" i="1" s="1"/>
  <c r="AS3700" i="1" s="1"/>
  <c r="AW2142" i="1"/>
  <c r="AW2143" i="1" s="1"/>
  <c r="AW2145" i="1"/>
  <c r="AV497" i="1"/>
  <c r="AW3247" i="1"/>
  <c r="AW3701" i="1" s="1"/>
  <c r="AW3225" i="1"/>
  <c r="AW3242" i="1" s="1"/>
  <c r="AW3696" i="1" s="1"/>
  <c r="AW3702" i="1" s="1"/>
  <c r="AR5624" i="1"/>
  <c r="AV4795" i="1"/>
  <c r="AW4789" i="1"/>
  <c r="AW4795" i="1" s="1"/>
  <c r="AS3547" i="1"/>
  <c r="AS3528" i="1"/>
  <c r="AS3542" i="1" s="1"/>
  <c r="AR4840" i="1"/>
  <c r="AS4807" i="1"/>
  <c r="AS4840" i="1" s="1"/>
  <c r="AS2025" i="1"/>
  <c r="AS2348" i="1"/>
  <c r="AW5461" i="1"/>
  <c r="AW5464" i="1"/>
  <c r="AS4015" i="1"/>
  <c r="AS4093" i="1" s="1"/>
  <c r="AS4099" i="1" s="1"/>
  <c r="AR1480" i="1"/>
  <c r="AW4498" i="1"/>
  <c r="AW4878" i="1" s="1"/>
  <c r="AW4495" i="1"/>
  <c r="AW4875" i="1" s="1"/>
  <c r="AW4881" i="1" s="1"/>
  <c r="AS1604" i="1"/>
  <c r="AS1598" i="1"/>
  <c r="AS1599" i="1" s="1"/>
  <c r="AS2344" i="1" s="1"/>
  <c r="AS2350" i="1" s="1"/>
  <c r="AR5496" i="1"/>
  <c r="AS5477" i="1"/>
  <c r="AS5496" i="1" s="1"/>
  <c r="AR2025" i="1"/>
  <c r="AS5459" i="1"/>
  <c r="AS5465" i="1" s="1"/>
  <c r="AR5465" i="1"/>
  <c r="AR5632" i="1"/>
  <c r="AR4015" i="1"/>
  <c r="AR4093" i="1" s="1"/>
  <c r="AR4099" i="1" s="1"/>
  <c r="AR5032" i="1"/>
  <c r="AR5621" i="1" s="1"/>
  <c r="AR5627" i="1" s="1"/>
  <c r="AS1646" i="1"/>
  <c r="AS1647" i="1" s="1"/>
  <c r="AS4144" i="1"/>
  <c r="AS4221" i="1" s="1"/>
  <c r="AS4138" i="1"/>
  <c r="AS4139" i="1" s="1"/>
  <c r="AS4216" i="1" s="1"/>
  <c r="AW5443" i="1"/>
  <c r="AW5446" i="1"/>
  <c r="AW5624" i="1" s="1"/>
  <c r="AS1977" i="1"/>
  <c r="AS1980" i="1"/>
  <c r="AW5403" i="1"/>
  <c r="AW5417" i="1" s="1"/>
  <c r="AV5417" i="1"/>
  <c r="AW2269" i="1"/>
  <c r="AW2252" i="1"/>
  <c r="AW2264" i="1" s="1"/>
  <c r="AV1324" i="1"/>
  <c r="AS4839" i="1"/>
  <c r="AS4878" i="1" s="1"/>
  <c r="AS4836" i="1"/>
  <c r="AV2349" i="1"/>
  <c r="AV5635" i="1" s="1"/>
  <c r="AW4879" i="1"/>
  <c r="AS3389" i="1"/>
  <c r="AS3698" i="1" s="1"/>
  <c r="AS5632" i="1" s="1"/>
  <c r="AS3390" i="1"/>
  <c r="AS3699" i="1" s="1"/>
  <c r="AS3387" i="1"/>
  <c r="AO5630" i="1"/>
  <c r="AO5636" i="1" s="1"/>
  <c r="AS5403" i="1"/>
  <c r="AS5417" i="1" s="1"/>
  <c r="AR5417" i="1"/>
  <c r="AR5635" i="1"/>
  <c r="AW5492" i="1"/>
  <c r="AW5495" i="1"/>
  <c r="AW4184" i="1"/>
  <c r="AW4221" i="1" s="1"/>
  <c r="AW4178" i="1"/>
  <c r="AW4179" i="1" s="1"/>
  <c r="AW4216" i="1" s="1"/>
  <c r="AR5525" i="1"/>
  <c r="AS5508" i="1"/>
  <c r="AS5525" i="1" s="1"/>
  <c r="AS368" i="1"/>
  <c r="AS382" i="1" s="1"/>
  <c r="AS383" i="1"/>
  <c r="AW3780" i="1"/>
  <c r="AW4093" i="1" s="1"/>
  <c r="AW4099" i="1" s="1"/>
  <c r="AV2523" i="1"/>
  <c r="AW1324" i="1"/>
  <c r="AW5543" i="1"/>
  <c r="AW5546" i="1"/>
  <c r="AV4879" i="1"/>
  <c r="AR5633" i="1"/>
  <c r="AW1956" i="1"/>
  <c r="AW1981" i="1" s="1"/>
  <c r="AV1981" i="1"/>
  <c r="AS4789" i="1"/>
  <c r="AS4795" i="1" s="1"/>
  <c r="AS4879" i="1" s="1"/>
  <c r="AR4795" i="1"/>
  <c r="AS2320" i="1"/>
  <c r="AS2321" i="1" s="1"/>
  <c r="AW5429" i="1"/>
  <c r="AW5447" i="1" s="1"/>
  <c r="AV5447" i="1"/>
  <c r="AW5459" i="1"/>
  <c r="AW5465" i="1" s="1"/>
  <c r="AV5465" i="1"/>
  <c r="AW1688" i="1"/>
  <c r="AW2346" i="1" s="1"/>
  <c r="AW5632" i="1" s="1"/>
  <c r="AW1685" i="1"/>
  <c r="AW1686" i="1" s="1"/>
  <c r="AS2347" i="1"/>
  <c r="AW2523" i="1"/>
  <c r="AR1451" i="1"/>
  <c r="AR5631" i="1" s="1"/>
  <c r="AV2374" i="1"/>
  <c r="AS1176" i="1"/>
  <c r="AS1455" i="1" s="1"/>
  <c r="AS1154" i="1"/>
  <c r="AS1171" i="1" s="1"/>
  <c r="AS1450" i="1" l="1"/>
  <c r="AS1456" i="1" s="1"/>
  <c r="AS3701" i="1"/>
  <c r="AR2344" i="1"/>
  <c r="AR2350" i="1" s="1"/>
  <c r="AW2348" i="1"/>
  <c r="AW5621" i="1"/>
  <c r="AR5625" i="1"/>
  <c r="AW2349" i="1"/>
  <c r="AW5635" i="1" s="1"/>
  <c r="AS5625" i="1"/>
  <c r="AV5625" i="1"/>
  <c r="AV1450" i="1"/>
  <c r="AV1456" i="1" s="1"/>
  <c r="AW5625" i="1"/>
  <c r="AS1451" i="1"/>
  <c r="AS5631" i="1" s="1"/>
  <c r="AS4875" i="1"/>
  <c r="AS4881" i="1" s="1"/>
  <c r="AR4879" i="1"/>
  <c r="AW1450" i="1"/>
  <c r="AW1456" i="1" s="1"/>
  <c r="AR3702" i="1"/>
  <c r="AR5630" i="1"/>
  <c r="AR5636" i="1" s="1"/>
  <c r="AW4222" i="1"/>
  <c r="AW5627" i="1"/>
  <c r="AW2344" i="1"/>
  <c r="AW2350" i="1" s="1"/>
  <c r="AV4222" i="1"/>
  <c r="AS5634" i="1"/>
  <c r="AR5634" i="1"/>
  <c r="AW3009" i="1"/>
  <c r="AW3015" i="1" s="1"/>
  <c r="AV3009" i="1"/>
  <c r="AV3015" i="1" s="1"/>
  <c r="AW2347" i="1"/>
  <c r="AW5633" i="1" s="1"/>
  <c r="AV2348" i="1"/>
  <c r="AV2350" i="1"/>
  <c r="AS4222" i="1"/>
  <c r="AS2349" i="1"/>
  <c r="AS5635" i="1" s="1"/>
  <c r="AS5624" i="1"/>
  <c r="AS5627" i="1" s="1"/>
  <c r="AS5630" i="1" l="1"/>
  <c r="AV5630" i="1"/>
  <c r="AV5636" i="1" s="1"/>
  <c r="AV5634" i="1"/>
  <c r="AW5634" i="1"/>
  <c r="AW5630" i="1"/>
  <c r="AW5636" i="1" s="1"/>
  <c r="AS5633" i="1"/>
  <c r="AS5636" i="1" s="1"/>
</calcChain>
</file>

<file path=xl/sharedStrings.xml><?xml version="1.0" encoding="utf-8"?>
<sst xmlns="http://schemas.openxmlformats.org/spreadsheetml/2006/main" count="15935" uniqueCount="6144">
  <si>
    <t xml:space="preserve"> </t>
  </si>
  <si>
    <t>2025 initial</t>
  </si>
  <si>
    <t>Ajustements</t>
  </si>
  <si>
    <t>Budget 2025 ajusté</t>
  </si>
  <si>
    <t>MA</t>
  </si>
  <si>
    <t>MP</t>
  </si>
  <si>
    <t>L  I  B  E  L  L  E  S</t>
  </si>
  <si>
    <t>Crédits d'engagement</t>
  </si>
  <si>
    <t>Crédits de liquidation</t>
  </si>
  <si>
    <t>2025 ajusté</t>
  </si>
  <si>
    <t>#</t>
  </si>
  <si>
    <t>%</t>
  </si>
  <si>
    <t>Ministre</t>
  </si>
  <si>
    <t>DO</t>
  </si>
  <si>
    <t>Intitulé</t>
  </si>
  <si>
    <t>Fonds</t>
  </si>
  <si>
    <t>Prog</t>
  </si>
  <si>
    <t>Nature</t>
  </si>
  <si>
    <t>Prog.</t>
  </si>
  <si>
    <t>Compte</t>
  </si>
  <si>
    <t xml:space="preserve">Domaine </t>
  </si>
  <si>
    <t>Préciputs</t>
  </si>
  <si>
    <t>Adaptation aux nouveaux paramètres économiques</t>
  </si>
  <si>
    <t>Autres variations</t>
  </si>
  <si>
    <t>Code SEC de l'AB</t>
  </si>
  <si>
    <t>Code SEC valide?</t>
  </si>
  <si>
    <t>ordon-</t>
  </si>
  <si>
    <t>SAP</t>
  </si>
  <si>
    <t>inv</t>
  </si>
  <si>
    <t>dép</t>
  </si>
  <si>
    <t>budgétaire</t>
  </si>
  <si>
    <t>fonctionnel</t>
  </si>
  <si>
    <t>nateur</t>
  </si>
  <si>
    <t>ESPACE D'ENCODAGE RESERVE AUX PROPOSITIONS MINISTERIELLES</t>
  </si>
  <si>
    <t>Montant non-ventilé</t>
  </si>
  <si>
    <t>ESPACE RESERVE AUX PROP MIN</t>
  </si>
  <si>
    <r>
      <rPr>
        <b/>
        <i/>
        <sz val="8"/>
        <rFont val="Times New Roman"/>
        <family val="1"/>
      </rPr>
      <t>1, 2, 3 =</t>
    </r>
    <r>
      <rPr>
        <b/>
        <sz val="8"/>
        <rFont val="Times New Roman"/>
        <family val="1"/>
      </rPr>
      <t xml:space="preserve"> crédits genrés</t>
    </r>
  </si>
  <si>
    <t>Décisions GW (a)</t>
  </si>
  <si>
    <t>Demandes complémentaires inéluctables (b)</t>
  </si>
  <si>
    <t>Demandes complémentaires (c)</t>
  </si>
  <si>
    <t>Contrôle ventilé vs. total</t>
  </si>
  <si>
    <t>Transferts entre Ministres 
(9)</t>
  </si>
  <si>
    <t>Variations compensées (d)
(10)</t>
  </si>
  <si>
    <r>
      <rPr>
        <b/>
        <i/>
        <sz val="8"/>
        <rFont val="Times New Roman"/>
        <family val="1"/>
      </rPr>
      <t xml:space="preserve">nl = </t>
    </r>
    <r>
      <rPr>
        <b/>
        <sz val="8"/>
        <rFont val="Times New Roman"/>
        <family val="1"/>
      </rPr>
      <t>crédits de liquidation non limitatifs</t>
    </r>
  </si>
  <si>
    <t>One shot (1)</t>
  </si>
  <si>
    <t>Récurrent (2)</t>
  </si>
  <si>
    <t>One shot (3)</t>
  </si>
  <si>
    <t>Récurrent (4)</t>
  </si>
  <si>
    <t>One shot (5)</t>
  </si>
  <si>
    <t>Récurrent (6)</t>
  </si>
  <si>
    <t>(1)</t>
  </si>
  <si>
    <t>(7)</t>
  </si>
  <si>
    <t>(8)</t>
  </si>
  <si>
    <t>(9)</t>
  </si>
  <si>
    <t>(10)</t>
  </si>
  <si>
    <t>(22=12)</t>
  </si>
  <si>
    <t>(23=20)</t>
  </si>
  <si>
    <t>(24=23-22)</t>
  </si>
  <si>
    <t>(25=24/22)</t>
  </si>
  <si>
    <t>(26=13)</t>
  </si>
  <si>
    <t>(27=21)</t>
  </si>
  <si>
    <t>(28=27-26)</t>
  </si>
  <si>
    <t>(29=28/26)</t>
  </si>
  <si>
    <t>Programme 01.002</t>
  </si>
  <si>
    <t>Dotation au Parlement de Wallonie.</t>
  </si>
  <si>
    <t>Titre I. - Dépenses courantes</t>
  </si>
  <si>
    <t>Parlement de Wallonie</t>
  </si>
  <si>
    <t>84170000</t>
  </si>
  <si>
    <t>002.001</t>
  </si>
  <si>
    <t>Dotation au Parlement de Wallonie</t>
  </si>
  <si>
    <t>Totaux pour le Titre I.</t>
  </si>
  <si>
    <t>Totaux pour le programme 01.002.</t>
  </si>
  <si>
    <t>Dont crédits de liquidation non limitatifs</t>
  </si>
  <si>
    <t>Dont programme d'investissement</t>
  </si>
  <si>
    <t>Dont moyens à charge des fonds budgétaires</t>
  </si>
  <si>
    <t>Solde des fonds budgétaires au 31 décembre</t>
  </si>
  <si>
    <t>Cofinancement européen</t>
  </si>
  <si>
    <t>Programme 01.003</t>
  </si>
  <si>
    <t>Dotation au service du médiateur de la Région wallonne.</t>
  </si>
  <si>
    <t>003.001</t>
  </si>
  <si>
    <t>Dotation au Parlement afin d'assurer le fonctionnement du Médiateur</t>
  </si>
  <si>
    <t>Totaux pour le programme 01.003.</t>
  </si>
  <si>
    <t>Programme 02.004</t>
  </si>
  <si>
    <t>Subsistance.</t>
  </si>
  <si>
    <t>Dépenses de cabinet</t>
  </si>
  <si>
    <t>81100000</t>
  </si>
  <si>
    <t>004.021</t>
  </si>
  <si>
    <t>Traitement et frais de représentation du Membre du Gouvernement wallon 2024-2029</t>
  </si>
  <si>
    <t>81111000
81112000
81120000
81131000
81132000
81140000</t>
  </si>
  <si>
    <t>004.022</t>
  </si>
  <si>
    <t>Traitements et indemnités du personnel du cabinet du Membre du Gouvernement wallon 2024-2029</t>
  </si>
  <si>
    <t>004.024</t>
  </si>
  <si>
    <t>Autres éléments de la rémunération</t>
  </si>
  <si>
    <t>81140000</t>
  </si>
  <si>
    <t>004.023</t>
  </si>
  <si>
    <t>Indemnités généralement quelconques au personnel 2024-2029</t>
  </si>
  <si>
    <t>81211000</t>
  </si>
  <si>
    <t>004.025</t>
  </si>
  <si>
    <t>Frais de fonctionnement du cabinet 2024-2029</t>
  </si>
  <si>
    <t>81212000</t>
  </si>
  <si>
    <t>004.026</t>
  </si>
  <si>
    <t>Loyer des biens immobiliers pris en location par le cabinet, en ce compris les loyers et charges locatives, rétributions et indemnités dus à la Régie des Bâtiments, impôts grevant les bâtiments 2024-2029</t>
  </si>
  <si>
    <t>004.027</t>
  </si>
  <si>
    <t>Achat de biens non durables et de services à l'intérieur du secteur des administrations publiques et remboursement du personnel détaché du Membre du Gouvernement wallon 2024-2029</t>
  </si>
  <si>
    <t>02</t>
  </si>
  <si>
    <t>004.015</t>
  </si>
  <si>
    <t>Taxes matérielles diverses</t>
  </si>
  <si>
    <t>004.028</t>
  </si>
  <si>
    <t>Taxes diverses</t>
  </si>
  <si>
    <t>Titre II. - Dépenses de capital</t>
  </si>
  <si>
    <t>87410000</t>
  </si>
  <si>
    <t>004.030</t>
  </si>
  <si>
    <t>Achat de matériel de transport 2024-2029</t>
  </si>
  <si>
    <t>87422000</t>
  </si>
  <si>
    <t>004.029</t>
  </si>
  <si>
    <t>Dépenses patrimoniales du cabinet 2024-2029</t>
  </si>
  <si>
    <t>Totaux pour le Titre II.</t>
  </si>
  <si>
    <t>Totaux pour le programme 02.004.</t>
  </si>
  <si>
    <t>Programme 09.012</t>
  </si>
  <si>
    <t>Conseil économique, social et environnemental de Wallonie.</t>
  </si>
  <si>
    <t>Services du Gouvernement wallon et organismes non rattachés aux divisions organiques.</t>
  </si>
  <si>
    <t>84140000</t>
  </si>
  <si>
    <t>012.001</t>
  </si>
  <si>
    <t>Dotation au Conseil économique, social et environnemental de wallonie</t>
  </si>
  <si>
    <t>012.002</t>
  </si>
  <si>
    <t>Dotation complémentaire aux organisations membres du bureau du CESE</t>
  </si>
  <si>
    <t>Totaux pour le programme 09.012.</t>
  </si>
  <si>
    <t>Programme 09.014 (es 09.03)</t>
  </si>
  <si>
    <t>Service d'assistance en matière administrative et pécuniaire des Cabinets</t>
  </si>
  <si>
    <t>nl 1</t>
  </si>
  <si>
    <t>014.002</t>
  </si>
  <si>
    <t>Traitements et indemnités du personnel</t>
  </si>
  <si>
    <t>014.003</t>
  </si>
  <si>
    <t>Charges liées à la fin du Gouvernement - AFD</t>
  </si>
  <si>
    <t>014.018</t>
  </si>
  <si>
    <t>Traitements du personnel d'entretien des cabinets</t>
  </si>
  <si>
    <t>014.022</t>
  </si>
  <si>
    <t>Dépenses conventions de transports public du domaine GOV</t>
  </si>
  <si>
    <t>09</t>
  </si>
  <si>
    <t>014.025</t>
  </si>
  <si>
    <t>Dépenses conventions de transport du domaine GOV </t>
  </si>
  <si>
    <t>014.017</t>
  </si>
  <si>
    <t>Cotisation aux Organismes externes en charge des contrôles médicaux, de la médecine du travail, de la prévention et de la protection au travail</t>
  </si>
  <si>
    <t>014.004</t>
  </si>
  <si>
    <t>Indemnités généralement quelconques au personnel</t>
  </si>
  <si>
    <t>014.005</t>
  </si>
  <si>
    <t>Charges d'entretien</t>
  </si>
  <si>
    <t>014.009</t>
  </si>
  <si>
    <t xml:space="preserve">Frais d'études et consultations juridiques </t>
  </si>
  <si>
    <t>014.010</t>
  </si>
  <si>
    <t>Frais de couverture de l’assurance « Tous risques » pour couvrir les risques encourus par les agents utilisant leur véhicule pour les besoins des services et de l’assurance « Responsabilité civile générale » pour couvrir les risques encourus par les agents visés aux articles 2§7 et 8§1er de l'arrêté du Gouvernement wallon du 27 juillet 2004 relatif aux Cabinets des Ministres du Gouvernement wallon et de l'assurance de la protection juridique "vie professionnelle" de certains membres du personnel des Cabinets</t>
  </si>
  <si>
    <t>014.011</t>
  </si>
  <si>
    <t>Frais de fonctionnement lié au siège du Gouvernement wallon</t>
  </si>
  <si>
    <t>014.012</t>
  </si>
  <si>
    <t>Frais d'assurance divers</t>
  </si>
  <si>
    <t>014.013</t>
  </si>
  <si>
    <t>Frais de fonctionnement du SePAC</t>
  </si>
  <si>
    <t>014.015</t>
  </si>
  <si>
    <t>Frais de couverture spécifique des Ministres membres du Gouvernement</t>
  </si>
  <si>
    <t>014.019</t>
  </si>
  <si>
    <t>Charges énergétiques et de maintenance des cabinets et du SePAC</t>
  </si>
  <si>
    <t>014.023</t>
  </si>
  <si>
    <t>Dépenses de fonctionnement mutualisées du domaine GOV</t>
  </si>
  <si>
    <t>81221000</t>
  </si>
  <si>
    <t>014.006</t>
  </si>
  <si>
    <t>Convention avec l'Ulg-SEGI pour la gestion informatique de la paie</t>
  </si>
  <si>
    <t>014.016</t>
  </si>
  <si>
    <t>Remboursement traitements du personnel détaché du SePAC</t>
  </si>
  <si>
    <t>014.020</t>
  </si>
  <si>
    <t>Impôts et taxes divers</t>
  </si>
  <si>
    <t>014.021</t>
  </si>
  <si>
    <t>Intérêts de la dette commerciale</t>
  </si>
  <si>
    <t>014.024</t>
  </si>
  <si>
    <t>Achats de matériel de transport pour le SePAC</t>
  </si>
  <si>
    <t>014.014</t>
  </si>
  <si>
    <t>Dépenses patrimoniales du Secrétariat pour l’Aide à la gestion et au Contrôle internes des Cabinets</t>
  </si>
  <si>
    <t>Totaux pour le programme 09.014.</t>
  </si>
  <si>
    <t>Programme 09.016</t>
  </si>
  <si>
    <t xml:space="preserve"> Secrétariat du Gouvernement wallon</t>
  </si>
  <si>
    <t>016.002</t>
  </si>
  <si>
    <t>Traitement et indemnités du personnel</t>
  </si>
  <si>
    <t>016.008</t>
  </si>
  <si>
    <t>016.003</t>
  </si>
  <si>
    <t>016.004</t>
  </si>
  <si>
    <t>Analyses juridiques dans le cadre des travaux du Gouvernement</t>
  </si>
  <si>
    <t>016.005</t>
  </si>
  <si>
    <t>Frais de fonctionnement</t>
  </si>
  <si>
    <t>01</t>
  </si>
  <si>
    <t>016.009</t>
  </si>
  <si>
    <t xml:space="preserve">Remboursement de personnel détaché </t>
  </si>
  <si>
    <t>016.007</t>
  </si>
  <si>
    <t>Achats de matériel roulant</t>
  </si>
  <si>
    <t>016.006</t>
  </si>
  <si>
    <t>Dépenses patrimoniales</t>
  </si>
  <si>
    <t>Totaux pour le programme 09.016.</t>
  </si>
  <si>
    <t>Programme 09.017</t>
  </si>
  <si>
    <t xml:space="preserve"> Collaborateurs des Ministres sortis de charge</t>
  </si>
  <si>
    <t>017.001</t>
  </si>
  <si>
    <t>Traitement et indemnités</t>
  </si>
  <si>
    <t>017.007</t>
  </si>
  <si>
    <t>Remboursement des traitements du personnel détaché</t>
  </si>
  <si>
    <t>Totaux pour le programme 09.017.</t>
  </si>
  <si>
    <t>Programme 09.019</t>
  </si>
  <si>
    <t>Relations extérieures</t>
  </si>
  <si>
    <t>83132000</t>
  </si>
  <si>
    <t>019.002</t>
  </si>
  <si>
    <t xml:space="preserve">Actions de promotion des relations transfrontalières FEDER  - Subventions aux organismes privés  - programmation 2014-2020 </t>
  </si>
  <si>
    <t>83300000</t>
  </si>
  <si>
    <t>019.008</t>
  </si>
  <si>
    <t>Transfert de revenus aux ASBL relatifs à la représentation à la Grande Région</t>
  </si>
  <si>
    <t>019.009</t>
  </si>
  <si>
    <t>Transfert de revenus à destination d'autres secteurs relatifs à la représentation à la Grande Région</t>
  </si>
  <si>
    <t>019.003</t>
  </si>
  <si>
    <t>Dotation à WBI</t>
  </si>
  <si>
    <t>019.010</t>
  </si>
  <si>
    <t xml:space="preserve">subventions pour les structures de l’assistance des programmes Interreg </t>
  </si>
  <si>
    <t>019.011</t>
  </si>
  <si>
    <t>Subventions à l'association intercommunale Bureau économique de la Province de Namur</t>
  </si>
  <si>
    <t>Totaux pour le programme 09.019.</t>
  </si>
  <si>
    <t>Programme 09.021</t>
  </si>
  <si>
    <t>Institut Wallon de l'Evaluation, de la Prospective et de la Statistique</t>
  </si>
  <si>
    <t>021.001</t>
  </si>
  <si>
    <t>Subside de fonctionnement à l'Institut Wallon de l'Evaluation, de la Prospective et de la Statistique</t>
  </si>
  <si>
    <t>Totaux pour le programme 09.021.</t>
  </si>
  <si>
    <t>Programme 09.025</t>
  </si>
  <si>
    <t>Cellule audit de l'Inspection des finances pour les fonds européens</t>
  </si>
  <si>
    <t>025.001</t>
  </si>
  <si>
    <t>Remboursement de traitements, allocations et indemnités du personnel de la cellule Audit de l'Inspection des Finances pour les Fonds européens</t>
  </si>
  <si>
    <t>025.004</t>
  </si>
  <si>
    <t>Frais de fonctionnement de la cellule d'audit de l'Inspection des Finances pour les Fonds européens</t>
  </si>
  <si>
    <t>025.005</t>
  </si>
  <si>
    <t>Prestation d'assistance pour la CAIF</t>
  </si>
  <si>
    <t>025.009</t>
  </si>
  <si>
    <t>Frais d'équipement de la cellule d'audit de l'Inspection des Finances pour les Fonds européens</t>
  </si>
  <si>
    <t>Totaux pour le programme 09.025.</t>
  </si>
  <si>
    <t>Programme 10.001</t>
  </si>
  <si>
    <t>Fonctionnel</t>
  </si>
  <si>
    <t>Secrétariat général</t>
  </si>
  <si>
    <t>001.146</t>
  </si>
  <si>
    <t>Frais de fonctionnement commun SG</t>
  </si>
  <si>
    <t>001.155</t>
  </si>
  <si>
    <t>Etudes, enquêtes et mise en œuvre des projets transversaux du contrat d’administration du SPW et des projets du Secrétariat général, frais de fonctionnement de la Cellule des Stratégies transversales</t>
  </si>
  <si>
    <t>001.156</t>
  </si>
  <si>
    <t>Dépenses spécifiques relatives au fonctionnement du Centre régional de Crise</t>
  </si>
  <si>
    <t>001.157</t>
  </si>
  <si>
    <t>Dépenses relatives au fonctionnement du Haut Conseil Stratégique (HCS)</t>
  </si>
  <si>
    <t>001.158</t>
  </si>
  <si>
    <t>Frais d’équipement de la Cellule des Stratégies transversale</t>
  </si>
  <si>
    <t>001.159</t>
  </si>
  <si>
    <t>Frais d’équipement du Centre régional de Crise</t>
  </si>
  <si>
    <t>Totaux pour le programme 10.001.</t>
  </si>
  <si>
    <t>Programme 10.022</t>
  </si>
  <si>
    <t>022.001</t>
  </si>
  <si>
    <t>Etudes, enquêtes et mise en œuvre des projets transversaux du contrat d’administration du Service Public de Wallonie et des projets du Secrétariat général, frais de fonctionnement de la Cellule des Stratégies transversales</t>
  </si>
  <si>
    <t>022.002</t>
  </si>
  <si>
    <t>Etudes relatives au contrôle des fonds structurels européens par l'autorité de certification et aux échanges d'expériences</t>
  </si>
  <si>
    <t>022.003</t>
  </si>
  <si>
    <t>Dépenses relatives au fonctionnement de la Commission des Arts, aux frais d’études, de documentation, de publications et d’exposition, aux frais de valorisation des intégrations artistiques</t>
  </si>
  <si>
    <t>022.004</t>
  </si>
  <si>
    <t>022.019</t>
  </si>
  <si>
    <t>Dépenses relatives au fonctionnement du  Haut Conseil Stratégique (HCS)</t>
  </si>
  <si>
    <t>022.021</t>
  </si>
  <si>
    <t>Frais généraux de fonctionnement liés au Commissariat spécial à la reconstruction</t>
  </si>
  <si>
    <t>022.025</t>
  </si>
  <si>
    <t>Frais généraux de fonctionnement liés au marché alimentation</t>
  </si>
  <si>
    <t>10</t>
  </si>
  <si>
    <t>022.044</t>
  </si>
  <si>
    <t>Dépenses de fonctionnement en lien avec le dispositif urgences sociales du 1718</t>
  </si>
  <si>
    <t>022.051</t>
  </si>
  <si>
    <t>Frais généraux de fonctionnement liés à l'équipe Intermarché circus Wanty</t>
  </si>
  <si>
    <t>022.034</t>
  </si>
  <si>
    <t xml:space="preserve">Remboursements du personnel détaché des membres du Commissariat spécial à la reconstruction </t>
  </si>
  <si>
    <t>022.041</t>
  </si>
  <si>
    <t>Appui scientifique à la planification d'urgence (projet Interreg Marhetak)</t>
  </si>
  <si>
    <t>022.028</t>
  </si>
  <si>
    <t>Autres subventions d'exploitation à des producteurs autres que des entreprises publiques</t>
  </si>
  <si>
    <t xml:space="preserve">Secrétariat général </t>
  </si>
  <si>
    <t>022.049</t>
  </si>
  <si>
    <t>Subventions aux ASBL liées à la Culture du risque</t>
  </si>
  <si>
    <t>022.052</t>
  </si>
  <si>
    <t>Subvention à l'ASBL "Wallonie-Picarde"</t>
  </si>
  <si>
    <t>022.005</t>
  </si>
  <si>
    <t>Subventions et indemnités</t>
  </si>
  <si>
    <t>022.007</t>
  </si>
  <si>
    <t>Dépenses relatives aux subventions octroyées par la Commission des arts de Wallonie - ASBL</t>
  </si>
  <si>
    <t>022.027</t>
  </si>
  <si>
    <t>Subvention à l'asbl "Wallonie-picarde"</t>
  </si>
  <si>
    <t>022.048</t>
  </si>
  <si>
    <t xml:space="preserve">Subvention au Théâtre National Wallonie-Bruxelles </t>
  </si>
  <si>
    <t>022.029</t>
  </si>
  <si>
    <t>Prestations en espèces</t>
  </si>
  <si>
    <t>83450000</t>
  </si>
  <si>
    <t>022.008</t>
  </si>
  <si>
    <t>Dépenses relatives à la procédure de sélection des projets artistiques examinés par la Commission des arts (prix, défraiements) et subventions octroyées par la Commission (particuliers)</t>
  </si>
  <si>
    <t>022.016</t>
  </si>
  <si>
    <t>Fonds post Covid-19 de rayonnement de la Wallonie</t>
  </si>
  <si>
    <t>84322000</t>
  </si>
  <si>
    <t>022.009</t>
  </si>
  <si>
    <t>Commission des arts - Subventions au secteur public</t>
  </si>
  <si>
    <t>022.050</t>
  </si>
  <si>
    <t xml:space="preserve">Subvention Communes Sinistres Inondations </t>
  </si>
  <si>
    <t>84524000</t>
  </si>
  <si>
    <t>022.017</t>
  </si>
  <si>
    <t>Subvention à St'Art Invest</t>
  </si>
  <si>
    <t>86321000</t>
  </si>
  <si>
    <t>022.010</t>
  </si>
  <si>
    <t xml:space="preserve">Subventions en matière de situations de crise </t>
  </si>
  <si>
    <t>022.047</t>
  </si>
  <si>
    <t>Subsides Investissements destinés aux communes Commémorations Inondations</t>
  </si>
  <si>
    <t>022.012</t>
  </si>
  <si>
    <t>Frais d’équipement de l’autorité de Certification</t>
  </si>
  <si>
    <t>022.013</t>
  </si>
  <si>
    <t>Frais d’équipement de la Commission des Arts</t>
  </si>
  <si>
    <t>022.014</t>
  </si>
  <si>
    <t>Frais d’équipement de la Cellule des Stratégies transversales</t>
  </si>
  <si>
    <t>022.024</t>
  </si>
  <si>
    <t>Dépenses patrimoniales en lien avec le Commissariat spécial à la reconstruction</t>
  </si>
  <si>
    <t>Totaux pour le programme 10.022.</t>
  </si>
  <si>
    <t>Programme 10.023</t>
  </si>
  <si>
    <t>Service de la Présidence et Chancellerie.</t>
  </si>
  <si>
    <t>023.005</t>
  </si>
  <si>
    <t>Etudes, relations publiques, honoraires d'avocats</t>
  </si>
  <si>
    <t>83122000</t>
  </si>
  <si>
    <t>023.012</t>
  </si>
  <si>
    <t>Subvention à la RTBF pour la prise en charge d'une partie des coûts inhérents à la promotion de la Région wallonne</t>
  </si>
  <si>
    <t>023.045</t>
  </si>
  <si>
    <t>Autres subventions d'exploitation aux entreprises publiques</t>
  </si>
  <si>
    <t>023.041</t>
  </si>
  <si>
    <t>Subventions et soutien aux études et actions en matière de développement régional - ASBL Secteur 11</t>
  </si>
  <si>
    <t>023.046</t>
  </si>
  <si>
    <t>Subvention en faveur d'événements et d'activités propices à la mise en valeur du domaine de la Hulpe (Fondation Folon)</t>
  </si>
  <si>
    <t>023.047</t>
  </si>
  <si>
    <t>Subventions à des opérateurs privés ou publics spécialisés en vue de favoriser une meilleure connaissance des mécanismes d'importation, d'exportation et de transit d'armes – GRIP</t>
  </si>
  <si>
    <t>023.015</t>
  </si>
  <si>
    <t>Subvention en faveur d'événements et d'activités propices à la mise en valeur du domaine de la Hulpe</t>
  </si>
  <si>
    <t>023.016</t>
  </si>
  <si>
    <t>Subventions à l'Institut Jules Destrée</t>
  </si>
  <si>
    <t>023.018</t>
  </si>
  <si>
    <t>Subventions, indemnités et soutien aux études et actions en matière de développement régional</t>
  </si>
  <si>
    <t>023.019</t>
  </si>
  <si>
    <t>Subventions en faveur des organisateurs locaux des Fêtes de Wallonie</t>
  </si>
  <si>
    <t>023.021</t>
  </si>
  <si>
    <t>Subvention à l'asbl "Tour de la Région wallonne organisation"</t>
  </si>
  <si>
    <t>023.023</t>
  </si>
  <si>
    <t>Subventions à des opérateurs privés ou publics spécialisés en vue de favoriser une meilleure connaissance des mécanismes d'importation, d'exportation et de transit d'armes - GRIP</t>
  </si>
  <si>
    <t>023.035</t>
  </si>
  <si>
    <t>Subventions à des ASBL oeuvrant à la promotion du projet «Wallonie : Ambitions Or»</t>
  </si>
  <si>
    <t>023.014</t>
  </si>
  <si>
    <t>Subvention en faveur de la Fondation Solvay (Château de La Hulpe)</t>
  </si>
  <si>
    <t>023.025</t>
  </si>
  <si>
    <t>Subventions en faveur des institutions publiques oeuvrant à la promotion de la Wallonie</t>
  </si>
  <si>
    <t>023.029</t>
  </si>
  <si>
    <t>Subvention à l'UCL dans le cadre de la plate-forme wallonne pour le GIEC</t>
  </si>
  <si>
    <t>023.043</t>
  </si>
  <si>
    <t>Subventions octroyées aux universités</t>
  </si>
  <si>
    <t>84526000</t>
  </si>
  <si>
    <t>023.028</t>
  </si>
  <si>
    <t>Subvention à la Communauté germanophone</t>
  </si>
  <si>
    <t>023.044</t>
  </si>
  <si>
    <t>Subventions aux unités interrégionales</t>
  </si>
  <si>
    <t>023.037</t>
  </si>
  <si>
    <t>Aides à l'investissement aux asbl au service des ménages</t>
  </si>
  <si>
    <t>023.038</t>
  </si>
  <si>
    <t>Aide à l'investissement aux asbl oeuvrant à la promotion du projet "Wallonie Ambitions Or"</t>
  </si>
  <si>
    <t>023.039</t>
  </si>
  <si>
    <t>Commune de Herbeumont - Rénovation logement d'urgence</t>
  </si>
  <si>
    <t>Totaux pour le programme 10.023.</t>
  </si>
  <si>
    <t>Programme 10.024</t>
  </si>
  <si>
    <t>Coordination des dossiers relatifs aux Fonds structurels</t>
  </si>
  <si>
    <t>024.001</t>
  </si>
  <si>
    <t>Etudes relatives à la gestion des Fonds structurels européens et aux programmes connexes (Réserve d’ajustement au Brexit, Plan national de relance et de résilience), préparation des Programmes, évaluations, échanges d'expériences, organisation des comités de suivi</t>
  </si>
  <si>
    <t>024.002</t>
  </si>
  <si>
    <t>Etudes relatives à la gestion des Fonds structurels européens, préparation des programmes, évaluations, échanges d'expériences, organisation des comités de suivi - programmations 2014-2020 et 2021-2027 - cofinancement par le FEDER</t>
  </si>
  <si>
    <t>024.003</t>
  </si>
  <si>
    <t>Etudes relatives à la gestion des Fonds structurels européens, préparation des Programmes, évaluations, échanges d'expériences, organisation des comités de suivi - programmation 2014-2020 - COFINANCEMENT PAR LE FEDER</t>
  </si>
  <si>
    <t>024.004</t>
  </si>
  <si>
    <t xml:space="preserve">Frais relatifs à la mise en œuvre du plan de communication réglementaire - programmation 2014-2020 et 2021-2027- cofinancement par le FEDER </t>
  </si>
  <si>
    <t>024.005</t>
  </si>
  <si>
    <t>Participation à des séminaires et colloques, frais de réunion</t>
  </si>
  <si>
    <t>024.006</t>
  </si>
  <si>
    <t>Partenariat avec l’IWEPS – Programmations 2014-2020 et 2021-2027 – Cofinancement par le FEDER</t>
  </si>
  <si>
    <t>024.007</t>
  </si>
  <si>
    <t>Dotation à l'Agence Fonds social européen</t>
  </si>
  <si>
    <t>024.008</t>
  </si>
  <si>
    <t>Dotation à l'Agence pour l'éducation et la formation tout au long de la vie</t>
  </si>
  <si>
    <t>Totaux pour le programme 10.024.</t>
  </si>
  <si>
    <t>Programme 10.085</t>
  </si>
  <si>
    <t>Développement durable</t>
  </si>
  <si>
    <t>085.017</t>
  </si>
  <si>
    <t>Subvention à l'IWEPS dans le cadre des objectifs de développement d'indicateurs synthétiques d’accès aux droits fondamentaux</t>
  </si>
  <si>
    <t>Totaux pour le programme 10.085.</t>
  </si>
  <si>
    <t>Programme 10.122</t>
  </si>
  <si>
    <t>Plan de relance de la Wallonie (PRW) et  la Facilité pour la relance et la résilience européen (FRR)</t>
  </si>
  <si>
    <t>122.012</t>
  </si>
  <si>
    <t xml:space="preserve">Traitements et indemnités du personnel des membres de la CAIF </t>
  </si>
  <si>
    <t>122.010</t>
  </si>
  <si>
    <t>Indemnités généralement quelconques des membres de la CAIF</t>
  </si>
  <si>
    <t>122.011</t>
  </si>
  <si>
    <t>Frais généraux de fonctionnement liés à la CAIF</t>
  </si>
  <si>
    <t>122.104</t>
  </si>
  <si>
    <t>Dépenses de fonctionnement en lien avec l’outil de gestion du Plan de Relance de Wallonie</t>
  </si>
  <si>
    <t>122.113</t>
  </si>
  <si>
    <t>Faciliter l’accès des PME/TPE aux marchés publics </t>
  </si>
  <si>
    <t>122.261</t>
  </si>
  <si>
    <t>Évaluation et contrôle jalons et cibles PNRR </t>
  </si>
  <si>
    <t>122.076</t>
  </si>
  <si>
    <t>Subventions complémentaires à WBI - PRW</t>
  </si>
  <si>
    <t>i</t>
  </si>
  <si>
    <t>122.001</t>
  </si>
  <si>
    <t>Plan de relance de la Wallonie</t>
  </si>
  <si>
    <t>122.002</t>
  </si>
  <si>
    <t>Provision pour la relance et la résilience européen (FRR)</t>
  </si>
  <si>
    <t>122.074</t>
  </si>
  <si>
    <t>Réserve Ukraine </t>
  </si>
  <si>
    <t>122.184</t>
  </si>
  <si>
    <t>Réserve en lien avec la présidence de l'Union européenne</t>
  </si>
  <si>
    <t>122.328</t>
  </si>
  <si>
    <t>Provision RepowerEU</t>
  </si>
  <si>
    <t>122.003</t>
  </si>
  <si>
    <t>Préfinancement dans le cadre de la Facilité pour la relance et la résilience européen (FRR)</t>
  </si>
  <si>
    <t>122.329</t>
  </si>
  <si>
    <t>Préfinancement dans le cadre de RepowerEU</t>
  </si>
  <si>
    <t>122.004</t>
  </si>
  <si>
    <t>Facilité pour la relance et la résilience européen (FRR)</t>
  </si>
  <si>
    <t>122.330</t>
  </si>
  <si>
    <t>RepowerEU</t>
  </si>
  <si>
    <t>Totaux pour le programme 10.122.</t>
  </si>
  <si>
    <t>122.044</t>
  </si>
  <si>
    <t>Etudes – Frais de consultance- PRW </t>
  </si>
  <si>
    <t>122.047</t>
  </si>
  <si>
    <t>Appel à projets en économie circulaire </t>
  </si>
  <si>
    <t>122.048</t>
  </si>
  <si>
    <t>Soutien aux marchés publics en économie circulaire </t>
  </si>
  <si>
    <t>122.180</t>
  </si>
  <si>
    <t xml:space="preserve">Marché publics de consultance </t>
  </si>
  <si>
    <t>122.359</t>
  </si>
  <si>
    <t>Frais de fonctionnement payé au secteur public -PRW</t>
  </si>
  <si>
    <t>122.183</t>
  </si>
  <si>
    <t>Charge d'intérêts pour leasings</t>
  </si>
  <si>
    <t>122.067</t>
  </si>
  <si>
    <t>Subventions aux entreprises publiques - PNRR</t>
  </si>
  <si>
    <t>122.244</t>
  </si>
  <si>
    <t>Subventions aux entreprises publiques - PRW</t>
  </si>
  <si>
    <t>122.254</t>
  </si>
  <si>
    <t xml:space="preserve">Subventions aux entreprises publiques dans le cadre du projet 107 - PRW </t>
  </si>
  <si>
    <t>122.017</t>
  </si>
  <si>
    <t>Autres subventions à des producteurs ou des ASBL au service des producteurs dans le cadre du PRW</t>
  </si>
  <si>
    <t>122.058</t>
  </si>
  <si>
    <t xml:space="preserve">Subventions aux ASBL au service des ménages – PRW </t>
  </si>
  <si>
    <t>122.064</t>
  </si>
  <si>
    <t>Subventions aux entreprises - PNRR</t>
  </si>
  <si>
    <t>122.191</t>
  </si>
  <si>
    <t>Subventions aux Centres de recherche – PRW </t>
  </si>
  <si>
    <t>122.257</t>
  </si>
  <si>
    <t xml:space="preserve">Subventions aux entreprises privées dans le cadre du projet 107 - PRW </t>
  </si>
  <si>
    <t>122.075</t>
  </si>
  <si>
    <t>Subventions aux ASBL au service des ménages – PRW </t>
  </si>
  <si>
    <t>122.186</t>
  </si>
  <si>
    <t>Appel à manifestation d’intérêt EPN ASBL – PRW </t>
  </si>
  <si>
    <t>122.053</t>
  </si>
  <si>
    <t>Plan horizon proximité – PRW </t>
  </si>
  <si>
    <t>122.022</t>
  </si>
  <si>
    <t>Transferts de revenus à l'Agence du Numérique dans le cadre du PRW</t>
  </si>
  <si>
    <t>122.023</t>
  </si>
  <si>
    <t>Transferts de revenus au CRA-W dans le cadre du PRW</t>
  </si>
  <si>
    <t>122.038</t>
  </si>
  <si>
    <t>Subvention à l'IFAPME - PRW</t>
  </si>
  <si>
    <t>122.045</t>
  </si>
  <si>
    <t>Dotation à Formaform -PRW</t>
  </si>
  <si>
    <t>122.049</t>
  </si>
  <si>
    <t>Dotation complémentaire pour les centres de compétences – PRW </t>
  </si>
  <si>
    <t>122.051</t>
  </si>
  <si>
    <t>Dotation complémentaire CRAW -PRW</t>
  </si>
  <si>
    <t>122.057</t>
  </si>
  <si>
    <t xml:space="preserve">Mission délégué WalEnergie – PRW  </t>
  </si>
  <si>
    <t>122.065</t>
  </si>
  <si>
    <t>Subventions aux CRA - PNRR</t>
  </si>
  <si>
    <t>122.073</t>
  </si>
  <si>
    <t>Dotation à l’ADN- PNRR</t>
  </si>
  <si>
    <t>122.089</t>
  </si>
  <si>
    <t>Nouvel Organisme bois - PRW</t>
  </si>
  <si>
    <t>122.091</t>
  </si>
  <si>
    <t>Dotation à Wallimage- PRW</t>
  </si>
  <si>
    <t>122.100</t>
  </si>
  <si>
    <t>Dotation OEWB – PRW </t>
  </si>
  <si>
    <t>122.117</t>
  </si>
  <si>
    <t xml:space="preserve">Transferts vers WBT- PRW </t>
  </si>
  <si>
    <t>122.126</t>
  </si>
  <si>
    <t>Subventions complémentaires à l’AWEX – PRW</t>
  </si>
  <si>
    <t>122.128</t>
  </si>
  <si>
    <t>Subvention complémentaire à l’IFAPME - PNRR</t>
  </si>
  <si>
    <t>122.132</t>
  </si>
  <si>
    <t>Subvention contribuant à accélérer la croissance des entreprises – PRW </t>
  </si>
  <si>
    <t>122.134</t>
  </si>
  <si>
    <t>Subvention aux outils financiers – PRW </t>
  </si>
  <si>
    <t>122.172</t>
  </si>
  <si>
    <t xml:space="preserve">Subventions aux unités d’administration publique – PRW </t>
  </si>
  <si>
    <t>122.214</t>
  </si>
  <si>
    <t xml:space="preserve">Dotation complémentaire à l’APAQW - PRW </t>
  </si>
  <si>
    <t>122.256</t>
  </si>
  <si>
    <t xml:space="preserve">Subventions aux UAP dans le cadre du projet 107 - PRW </t>
  </si>
  <si>
    <t>122.357</t>
  </si>
  <si>
    <t xml:space="preserve">Subvention de fonctionnement pour futurocité -PRW </t>
  </si>
  <si>
    <t>122.188</t>
  </si>
  <si>
    <t>Appel à manifestation d’intérêt EPN Provinces – PRW </t>
  </si>
  <si>
    <t>122.356</t>
  </si>
  <si>
    <t xml:space="preserve">Subvention de fonctionnement aux Provinces -PRW  </t>
  </si>
  <si>
    <t>122.230</t>
  </si>
  <si>
    <t xml:space="preserve">Subventions aux hautes écoles – PRW </t>
  </si>
  <si>
    <t>122.187</t>
  </si>
  <si>
    <t>Appel à manifestation d’intérêt EPN Communes – PRW </t>
  </si>
  <si>
    <t>122.195</t>
  </si>
  <si>
    <t>Compensation financière suite à un chantier public régional d’envergure-PRW </t>
  </si>
  <si>
    <t>122.266</t>
  </si>
  <si>
    <t>Subventions aux communes dans le cadre du PRW</t>
  </si>
  <si>
    <t>122.344</t>
  </si>
  <si>
    <t>Subventions aux asbl liées aux pouvoirs locaux – PRW</t>
  </si>
  <si>
    <t>122.189</t>
  </si>
  <si>
    <t>Appel à manifestation d’intérêt EPN CPAS – PRW </t>
  </si>
  <si>
    <t>122.068</t>
  </si>
  <si>
    <t>Subventions aux intercommunales - PNRR</t>
  </si>
  <si>
    <t>122.114</t>
  </si>
  <si>
    <t>Subventions aux intercommunales - PRW</t>
  </si>
  <si>
    <t>122.349</t>
  </si>
  <si>
    <t>Subventions aux autres entités liées aux pouvoirs locaux - PRW</t>
  </si>
  <si>
    <t>122.024</t>
  </si>
  <si>
    <t>Transferts de revenus à la Communauté Française dans le cadre du PRW</t>
  </si>
  <si>
    <t>122.066</t>
  </si>
  <si>
    <t>Subventions aux entités liées à la Communauté française - PNRR</t>
  </si>
  <si>
    <t>122.192</t>
  </si>
  <si>
    <t>Transfert de revenus dans le cadre de l’initiative WELBIO et WISD - PRW</t>
  </si>
  <si>
    <t>122.198</t>
  </si>
  <si>
    <t>Subventions octroyées en application du décret du 3 juillet 2008 – Universités et établissements assimilés – PRW </t>
  </si>
  <si>
    <t>122.252</t>
  </si>
  <si>
    <t xml:space="preserve">Subventions aux entités liées à la Communauté française dans le cadre du projet 107 - PRW </t>
  </si>
  <si>
    <t>122.150</t>
  </si>
  <si>
    <t>Subventions aux unités interrégionales-PRW </t>
  </si>
  <si>
    <t>122.137</t>
  </si>
  <si>
    <t>Subventions dans le cadre de la rénovation énergétique des infrastructures sportives (RCA secteur 11) – PRW</t>
  </si>
  <si>
    <t>122.255</t>
  </si>
  <si>
    <t xml:space="preserve">Subventions d'investissements aux entreprises publiques dans le cadre du projet 107 - PRW </t>
  </si>
  <si>
    <t>122.278</t>
  </si>
  <si>
    <t>Subventions d'investissements aux entreprises publiques – PRW</t>
  </si>
  <si>
    <t>122.280</t>
  </si>
  <si>
    <t>122.025</t>
  </si>
  <si>
    <t>Aides à l'investissement aux entreprises privées et aux ASBL au service des entreprises dans le cadre du PRW</t>
  </si>
  <si>
    <t>122.147</t>
  </si>
  <si>
    <t>Subventions dans le cadre de la rénovation énergétique des infrastructures sportives (ASBL) – PRW</t>
  </si>
  <si>
    <t>122.258</t>
  </si>
  <si>
    <t xml:space="preserve">Subventions d'investissements aux entreprises privées dans le cadre du projet 107 - PRW </t>
  </si>
  <si>
    <t>122.281</t>
  </si>
  <si>
    <t>Aides à l'investissement aux entreprises privées et aux ASBL au service des entreprises - PRW</t>
  </si>
  <si>
    <t>122.371</t>
  </si>
  <si>
    <t xml:space="preserve">Aides à l’investissement aux entreprises privées et aux ASBL au service des entreprises -PNRR </t>
  </si>
  <si>
    <t>122.131</t>
  </si>
  <si>
    <t>Subvention pour Aptaskil (CEFOCHIM)  – PNRR </t>
  </si>
  <si>
    <t>122.333</t>
  </si>
  <si>
    <t>Subventions en investissement pour les ASBL au service des ménages -PRW</t>
  </si>
  <si>
    <t>122.341</t>
  </si>
  <si>
    <t>Subventions d’investissement aux indépendants dans le cadre du projet 107 -PRW </t>
  </si>
  <si>
    <t>122.016</t>
  </si>
  <si>
    <t>Subvention au FOREM pour remettre en état les infrastructures - PRW</t>
  </si>
  <si>
    <t>122.026</t>
  </si>
  <si>
    <t>Aides à l'investissement au CRA-W dans le cadre du PRW</t>
  </si>
  <si>
    <t>122.050</t>
  </si>
  <si>
    <t>Subvention aux Centres de compétences pour remettre en état les infrastructures – PRW </t>
  </si>
  <si>
    <t>122.052</t>
  </si>
  <si>
    <t>Dotation complémentaire en investissement CRAW -PRW</t>
  </si>
  <si>
    <t>122.101</t>
  </si>
  <si>
    <t>Reconversion des friches sidérurgiques d’ArcelorMittal à Liège – PRW </t>
  </si>
  <si>
    <t>122.102</t>
  </si>
  <si>
    <t>Constitution d’une réserve foncière et travail de réhabilitation – PRW </t>
  </si>
  <si>
    <t>122.116</t>
  </si>
  <si>
    <t>Subvention à l’IFAPME – PNRR </t>
  </si>
  <si>
    <t>122.190</t>
  </si>
  <si>
    <t>Subvention d’investissement à la SOFICO – PNRR
 </t>
  </si>
  <si>
    <t>122.245</t>
  </si>
  <si>
    <t>Subvention d'investissement à la SOFICO - PRW</t>
  </si>
  <si>
    <t>122.334</t>
  </si>
  <si>
    <t>Subventions d’investissement à l’Ifapme - PRW</t>
  </si>
  <si>
    <t>122.377</t>
  </si>
  <si>
    <t xml:space="preserve">Dotation d’investissement – FBW -Projet 107 </t>
  </si>
  <si>
    <t>122.130</t>
  </si>
  <si>
    <t>Subvention pour Technifutur  – PNRR </t>
  </si>
  <si>
    <t>122.355</t>
  </si>
  <si>
    <t xml:space="preserve">Subvention d’investissement aux Provinces -PRW </t>
  </si>
  <si>
    <t>122.118</t>
  </si>
  <si>
    <t>Subventions dans le cadre de la rénovation énergétique des infrastructures sportives (communes) – PRW</t>
  </si>
  <si>
    <t>122.210</t>
  </si>
  <si>
    <t>Subvention aux communes en vue du réaménagement de sites à réaménager - PRW</t>
  </si>
  <si>
    <t>122.279</t>
  </si>
  <si>
    <t>Subventions d’investissements aux Communes – PRW</t>
  </si>
  <si>
    <t>122.354</t>
  </si>
  <si>
    <t xml:space="preserve">Subvention d’investissement aux Communes – PRW </t>
  </si>
  <si>
    <t>122.129</t>
  </si>
  <si>
    <t>Subvention pour Technocité  – PNRR </t>
  </si>
  <si>
    <t>122.346</t>
  </si>
  <si>
    <t>Subventions d’investissement aux asbl liées aux pouvoirs locaux – PRW</t>
  </si>
  <si>
    <t>122.211</t>
  </si>
  <si>
    <t>Subvention aux CPAS en vue du réaménagement de sites à réaménager - PRW</t>
  </si>
  <si>
    <t>122.345</t>
  </si>
  <si>
    <t>Subventions d’investissement aux CPAS – PRW</t>
  </si>
  <si>
    <t>122.316</t>
  </si>
  <si>
    <t>Subventions d’investissements aux Intercommunales -PRW</t>
  </si>
  <si>
    <t>122.139</t>
  </si>
  <si>
    <t>Subventions dans le cadre de la rénovation énergétique des infrastructures sportives (RCA secteur 13.13) – PRW</t>
  </si>
  <si>
    <t>122.027</t>
  </si>
  <si>
    <t>Aides à l'investissement à la Communauté Française dans le cadre du PRW</t>
  </si>
  <si>
    <t>122.197</t>
  </si>
  <si>
    <t>Financement d'infrastructures de recherche en application du décret du 3 juillet 2008 - Universités et établissements assimilés – PRW </t>
  </si>
  <si>
    <t>122.253</t>
  </si>
  <si>
    <t xml:space="preserve">Subventions d'investissements aux entités liées à la Communauté française dans le cadre du projet 107 - PRW </t>
  </si>
  <si>
    <t>122.095</t>
  </si>
  <si>
    <t xml:space="preserve">Dépenses informatiques d'investissement (acquisitions de biens matériels informatiques, licences à plus d’un an, développements d’applications, maintenances évolutives, ...) dans le cadre de projets informatiques spécifiques– PRW </t>
  </si>
  <si>
    <t>122.182</t>
  </si>
  <si>
    <t>Marchés publics pour l’achat de matériel IT - PRW</t>
  </si>
  <si>
    <t>122.263</t>
  </si>
  <si>
    <t>Mission déléguée Sofipole - Octroi de crédits - PRW</t>
  </si>
  <si>
    <t>122.262</t>
  </si>
  <si>
    <t>Mission déléguée Sofipole - Prises de participation - PRW</t>
  </si>
  <si>
    <t>122.269</t>
  </si>
  <si>
    <t>Moyens d’actions pour des prises de participation -PRW</t>
  </si>
  <si>
    <t>122.240</t>
  </si>
  <si>
    <t>Location-financement dans le cadre des projets Ecoles Numériques (capital) - PRW</t>
  </si>
  <si>
    <t>122.013</t>
  </si>
  <si>
    <t xml:space="preserve">Dépenses relatives aux études et marchés de services - PRW </t>
  </si>
  <si>
    <t>122.097</t>
  </si>
  <si>
    <t>Achat de biens non durables et de services – Frais généraux de fonctionnement - PRW</t>
  </si>
  <si>
    <t>122.151</t>
  </si>
  <si>
    <t>Achats de biens non durables et de services (inondation)</t>
  </si>
  <si>
    <t>122.135</t>
  </si>
  <si>
    <t>Frais généraux de fonctionnement payés à l'intérieur du secteur des administrations publiques (PRW)</t>
  </si>
  <si>
    <t>122.313</t>
  </si>
  <si>
    <t>SG - Frais généraux de fonctionnement payés à l'intérieur du secteur des administrations publiques - PRW</t>
  </si>
  <si>
    <t>122.152</t>
  </si>
  <si>
    <t>Réparation et entretien d'ouvrages en matière de travaux routiers (inondation)</t>
  </si>
  <si>
    <t>122.153</t>
  </si>
  <si>
    <t>Intérêts de la dette commerciale (inondation)</t>
  </si>
  <si>
    <t>122.154</t>
  </si>
  <si>
    <t>Autres intérêts (inondation)</t>
  </si>
  <si>
    <t>122.304</t>
  </si>
  <si>
    <t>Energie – Autres subventions d'exploitation aux entreprises publiques</t>
  </si>
  <si>
    <t>122.215</t>
  </si>
  <si>
    <t>Energie - Autres subventions d'exploitation à des producteurs autres que les entreprises publiques</t>
  </si>
  <si>
    <t>122.301</t>
  </si>
  <si>
    <t>SG - Autres subventions d’exploitation à des producteurs autres que les entreprises publiques</t>
  </si>
  <si>
    <t>122.315</t>
  </si>
  <si>
    <t>Autres subventions à des producteurs autres que les entreprises publiques - PRW</t>
  </si>
  <si>
    <t>122.196</t>
  </si>
  <si>
    <t>Transferts de revenus, autres que subventions d’exploitation, aux entreprises publiques et privées – PRW</t>
  </si>
  <si>
    <t>122.216</t>
  </si>
  <si>
    <t>Energie - Transferts de revenus, autres que des subventions d'exploitation, aux entreprises et institutions</t>
  </si>
  <si>
    <t>122.217</t>
  </si>
  <si>
    <t>Energie - Transferts de revenus aux ASBL au service des ménages</t>
  </si>
  <si>
    <t>122.312</t>
  </si>
  <si>
    <t xml:space="preserve">SG - Transfert de revenus aux ASBL au service des ménages -PRW. </t>
  </si>
  <si>
    <t>122.367</t>
  </si>
  <si>
    <t>Energie - Transferts de revenus aux ménages en tant que producteurs</t>
  </si>
  <si>
    <t>122.204</t>
  </si>
  <si>
    <t>Transfert de revenus aux SACA</t>
  </si>
  <si>
    <t>122.103</t>
  </si>
  <si>
    <t>Transfert de revenus aux organismes administratifs publics</t>
  </si>
  <si>
    <t>122.123</t>
  </si>
  <si>
    <t>Intervention dans les charges d’exploitation de l’OTW afin de compenser la hausse des prix de l’énergie </t>
  </si>
  <si>
    <t>122.206</t>
  </si>
  <si>
    <t>Transfert de revenus aux OAP - TLPE</t>
  </si>
  <si>
    <t>122.305</t>
  </si>
  <si>
    <t>Energie - Autres transferts de revenus aux administrations de sécurité sociale</t>
  </si>
  <si>
    <t>122.306</t>
  </si>
  <si>
    <t>Energie – Transfert de revenus aux provinces - Contribution spécifique</t>
  </si>
  <si>
    <t>122.376</t>
  </si>
  <si>
    <t>MI - Transfert de revenus aux provinces - Contribution spécifique</t>
  </si>
  <si>
    <t>122.218</t>
  </si>
  <si>
    <t>Energie - Transferts de revenus aux administrations publiques locales - Aux communes -Contributions spécifiques</t>
  </si>
  <si>
    <t>122.231</t>
  </si>
  <si>
    <t>Energie - Transferts de revenus aux ASBL des pouvoirs locaux</t>
  </si>
  <si>
    <t>122.219</t>
  </si>
  <si>
    <t>Energie - Transferts de revenus aux administrations publiques locales - CPAS</t>
  </si>
  <si>
    <t>122.220</t>
  </si>
  <si>
    <t>Energie - Transferts de revenus aux administrations publiques locales - Intercommunales du secteur S.1313</t>
  </si>
  <si>
    <t>122.300</t>
  </si>
  <si>
    <t>Transfert de revenus aux intercommunales du S1313</t>
  </si>
  <si>
    <t>122.221</t>
  </si>
  <si>
    <t>Energie - Transferts de revenus aux administrations publiques locales - Autres pouvoirs locaux</t>
  </si>
  <si>
    <t>122.307</t>
  </si>
  <si>
    <t>Energie – Transfert de revenus aux autres pouvoirs locaux</t>
  </si>
  <si>
    <t>122.324</t>
  </si>
  <si>
    <t>Energie – Transfert de revenus à la communauté française</t>
  </si>
  <si>
    <t>122.375</t>
  </si>
  <si>
    <t>MI – Transfert de revenus à la communauté française</t>
  </si>
  <si>
    <t>122.040</t>
  </si>
  <si>
    <t>Transfert en Capital - Aides à l'investissement aux entreprises publiques (PRW)</t>
  </si>
  <si>
    <t>122.222</t>
  </si>
  <si>
    <t>Energie - Aides à l'investissement aux entreprises publiques</t>
  </si>
  <si>
    <t>122.223</t>
  </si>
  <si>
    <t>MI - Aides à l'investissement aux entreprises publiques</t>
  </si>
  <si>
    <t>122.224</t>
  </si>
  <si>
    <t>Energie - Aides à l'investissement aux entreprises privées</t>
  </si>
  <si>
    <t>122.326</t>
  </si>
  <si>
    <t>Energie – Autres transferts en capital aux entreprises publiques</t>
  </si>
  <si>
    <t>122.295</t>
  </si>
  <si>
    <t>Energie – Aides à l’investissement aux ABSL</t>
  </si>
  <si>
    <t>122.033</t>
  </si>
  <si>
    <t>Aides à l'investissement aux ménages (PRW)</t>
  </si>
  <si>
    <t>122.046</t>
  </si>
  <si>
    <t>122.098</t>
  </si>
  <si>
    <t>Aides à l’investissement aux organismes administratifs publics - PRW</t>
  </si>
  <si>
    <t>122.205</t>
  </si>
  <si>
    <t>Aides à l’investissement aux OAP - TLPE</t>
  </si>
  <si>
    <t>122.365</t>
  </si>
  <si>
    <t>MI - Aides à l’investissement aux organismes administratifs publics – PNRR</t>
  </si>
  <si>
    <t>122.308</t>
  </si>
  <si>
    <t>Energie - Aides à l'investissement aux administrations de sécurité sociale</t>
  </si>
  <si>
    <t>122.294</t>
  </si>
  <si>
    <t>Energie – Aides à l’investissement aux provinces</t>
  </si>
  <si>
    <t>122.296</t>
  </si>
  <si>
    <t>Energie – Autres transferts en capital aux provinces</t>
  </si>
  <si>
    <t>122.199</t>
  </si>
  <si>
    <t>Subventions aux communes afin de leur permettre de développer leur réseau communal cyclo piéton (WACY-Mobipôles)</t>
  </si>
  <si>
    <t>122.225</t>
  </si>
  <si>
    <t>Energie - Transferts en capital aux administrations publiques locales - Aides à l'investissement aux communes</t>
  </si>
  <si>
    <t>122.226</t>
  </si>
  <si>
    <t>Energie - Transferts en capital aux administrations publiques locales - Autres transferts en capital aux communes</t>
  </si>
  <si>
    <t>122.227</t>
  </si>
  <si>
    <t>Energie - Transferts en capital aux administrations publiques locales - Aides à l'investissement aux ASBL des pouvoirs locaux</t>
  </si>
  <si>
    <t>122.298</t>
  </si>
  <si>
    <t>Energie – Transferts en capital aux zones de police</t>
  </si>
  <si>
    <t>122.228</t>
  </si>
  <si>
    <t>Energie - Transferts en capital aux administrations publiques locales - CPAS</t>
  </si>
  <si>
    <t>122.299</t>
  </si>
  <si>
    <t>Energie – Transferts en capital aux intercommunales du secteur S1313</t>
  </si>
  <si>
    <t>122.325</t>
  </si>
  <si>
    <t>Energie - Transfert en capital aux intercommunales du secteur S.1313</t>
  </si>
  <si>
    <t>122.229</t>
  </si>
  <si>
    <t>Energie - Transferts en capital aux administrations publiques locales - Autres pouvoirs locaux</t>
  </si>
  <si>
    <t>122.309</t>
  </si>
  <si>
    <t>Energie - Transfert en capital aux autres pouvoirs locaux</t>
  </si>
  <si>
    <t>122.297</t>
  </si>
  <si>
    <t>Energie – Transferts en capital à la Communauté française</t>
  </si>
  <si>
    <t>122.372</t>
  </si>
  <si>
    <t xml:space="preserve">SPW MI – achat de terrains (autre que le secteur des administrations publiques) </t>
  </si>
  <si>
    <t>122.099</t>
  </si>
  <si>
    <t>Construction et Rénovation de bâtiments - PRW</t>
  </si>
  <si>
    <t>122.029</t>
  </si>
  <si>
    <t>Mise en œuvre de feux tricolores intelligents (PRW)</t>
  </si>
  <si>
    <t>122.092</t>
  </si>
  <si>
    <t>Investissements – Travaux routiers (PRW)</t>
  </si>
  <si>
    <t>122.124</t>
  </si>
  <si>
    <t>Travaux routiers - PRW</t>
  </si>
  <si>
    <t>122.155</t>
  </si>
  <si>
    <t>Investissement - Travaux hydrauliques (inondation)</t>
  </si>
  <si>
    <t>122.203</t>
  </si>
  <si>
    <t>Investissement - Travaux hydrauliques PRW</t>
  </si>
  <si>
    <t>122.146</t>
  </si>
  <si>
    <t>Acquisition d'autres biens d'investissement y compris les biens incorporels - Acquisition d'autres matériels (PRW)</t>
  </si>
  <si>
    <t>122.353</t>
  </si>
  <si>
    <t>Energie – Octrois de Crédits aux organismes d’administrations publiques – PRW</t>
  </si>
  <si>
    <t>122.039</t>
  </si>
  <si>
    <t xml:space="preserve">Frais de fonctionnement pour les dépenses courantes en rapport avec le FRR </t>
  </si>
  <si>
    <t>122.041</t>
  </si>
  <si>
    <t xml:space="preserve">PRW – Etudes, relations publiques, documentation, participation à des séminaires et colloques, frais de réunion </t>
  </si>
  <si>
    <t>122.063</t>
  </si>
  <si>
    <t>PRW – Etudes </t>
  </si>
  <si>
    <t>122.042</t>
  </si>
  <si>
    <t>Subventions d’exploitation à destination du secteur privé -PRW</t>
  </si>
  <si>
    <t>122.085</t>
  </si>
  <si>
    <t xml:space="preserve">PNRR – Subventions aux ASBL au service des entreprises </t>
  </si>
  <si>
    <t>122.200</t>
  </si>
  <si>
    <t>Subventions d’exploitation à des producteurs autres que les entreprises publiques dans le secteur de l’Action sociale </t>
  </si>
  <si>
    <t>122.054</t>
  </si>
  <si>
    <t>PRW subventions aux ASBL – Action sociale </t>
  </si>
  <si>
    <t>122.194</t>
  </si>
  <si>
    <t>PRW – Subventions aux ASBL au service des ménages</t>
  </si>
  <si>
    <t>122.264</t>
  </si>
  <si>
    <t>PRW – Subventions aux ménages en tant que producteurs</t>
  </si>
  <si>
    <t>122.006</t>
  </si>
  <si>
    <t>Dotation à l’Agence wallonne de la Santé, de la Protection sociale, du Handicap et des Familles dans le cadre du Plan de relance</t>
  </si>
  <si>
    <t>122.043</t>
  </si>
  <si>
    <t>PRW - Subventions aux Unités d'Administration Publique</t>
  </si>
  <si>
    <t>122.060</t>
  </si>
  <si>
    <t>PRW – Subventions au FOREM</t>
  </si>
  <si>
    <t>122.062</t>
  </si>
  <si>
    <t xml:space="preserve">PNRR – Subventions aux unités d'administration publique </t>
  </si>
  <si>
    <t>122.201</t>
  </si>
  <si>
    <t>Subventions aux UAP dans le secteur de l’Action sociale </t>
  </si>
  <si>
    <t>122.202</t>
  </si>
  <si>
    <t>Subventions aux administrations de sécurité sociale dans le secteur de l’Action sociale</t>
  </si>
  <si>
    <t>122.310</t>
  </si>
  <si>
    <t>PRW – Subventions aux provinces</t>
  </si>
  <si>
    <t>122.347</t>
  </si>
  <si>
    <t xml:space="preserve">PRW – Subvention à l’enseignement provincial  </t>
  </si>
  <si>
    <t>122.173</t>
  </si>
  <si>
    <t>Subventions aux communes dans le secteur de l’Action sociale</t>
  </si>
  <si>
    <t>122.358</t>
  </si>
  <si>
    <t xml:space="preserve">PRW – Subventions aux communes  </t>
  </si>
  <si>
    <t>122.348</t>
  </si>
  <si>
    <t xml:space="preserve">PRW – Subvention à l’enseignement communal  </t>
  </si>
  <si>
    <t>122.108</t>
  </si>
  <si>
    <t>Subvention aux ASBL liées aux pouvoirs locaux</t>
  </si>
  <si>
    <t>122.055</t>
  </si>
  <si>
    <t>PRW – subventions aux CPAS </t>
  </si>
  <si>
    <t>122.193</t>
  </si>
  <si>
    <t>Subventions aux associations chapitre XII</t>
  </si>
  <si>
    <t>122.314</t>
  </si>
  <si>
    <t xml:space="preserve">PRW – Subventions aux entités liées aux pouvoirs locaux  </t>
  </si>
  <si>
    <t>122.070</t>
  </si>
  <si>
    <t>Subventions aux organismes publics qui dépendent directement d’un autre niveau de pouvoir - PRW</t>
  </si>
  <si>
    <t>122.061</t>
  </si>
  <si>
    <t>PRW – Subventions aux unités interrégionales</t>
  </si>
  <si>
    <t>122.084</t>
  </si>
  <si>
    <t xml:space="preserve">PNRR – Dépenses d’investissement destinées aux entreprises publiques </t>
  </si>
  <si>
    <t>122.236</t>
  </si>
  <si>
    <t>PNRR – Subventions d’investissements en faveurs des intercommunales – secteur Action sociale</t>
  </si>
  <si>
    <t>122.107</t>
  </si>
  <si>
    <t>PNRR – Aides à l’investissement aux entreprises privées dans le domaine de l’Action sociale</t>
  </si>
  <si>
    <t>122.237</t>
  </si>
  <si>
    <t>PNRR – Subventions d’investissements en faveurs des ASBL – secteur Action sociale</t>
  </si>
  <si>
    <t>122.338</t>
  </si>
  <si>
    <t xml:space="preserve">PRW Subventions en capital aux ASBL – Action sociale </t>
  </si>
  <si>
    <t>122.069</t>
  </si>
  <si>
    <t>PRW – Subventions au FOREM pour les investissements</t>
  </si>
  <si>
    <t>122.119</t>
  </si>
  <si>
    <t>PNRR – Subventions au FOREM pour les investissements</t>
  </si>
  <si>
    <t>122.120</t>
  </si>
  <si>
    <t xml:space="preserve">PNRR – Subventions aux organismes publics pour les investissements </t>
  </si>
  <si>
    <t>122.175</t>
  </si>
  <si>
    <t>PRW – Subventions d’investissement aux Unités d’administrations publiques</t>
  </si>
  <si>
    <t>122.311</t>
  </si>
  <si>
    <t>PNRR – Dotation à l’Agence wallonne de la Santé, de la Protection sociale, du Handicap et des Familles pour ses programmes d’investissements </t>
  </si>
  <si>
    <t>122.235</t>
  </si>
  <si>
    <t>PNRR – Subventions d’investissements en faveurs des villes et communes – secteur Action sociale</t>
  </si>
  <si>
    <t>122.339</t>
  </si>
  <si>
    <t>PRW Subventions en capital aux communes dans le secteur de l’Action sociale</t>
  </si>
  <si>
    <t>122.234</t>
  </si>
  <si>
    <t>PNRR – Subventions d’investissements en faveurs des CPAS – secteur Action sociale</t>
  </si>
  <si>
    <t>122.340</t>
  </si>
  <si>
    <t>PRW Subventions en capital aux CPAS – Action sociale</t>
  </si>
  <si>
    <t>122.157</t>
  </si>
  <si>
    <t>PNRR – Subventions aux intercommunales pour les investissements</t>
  </si>
  <si>
    <t>122.337</t>
  </si>
  <si>
    <t>PRW Subventions en capital aux associations chapitre XII</t>
  </si>
  <si>
    <t>122.121</t>
  </si>
  <si>
    <t>PNRR – Investissements pour les entités liées à la communauté française</t>
  </si>
  <si>
    <t>122.174</t>
  </si>
  <si>
    <t>PRW – Subventions d’investissements aux unités interrégionales</t>
  </si>
  <si>
    <t>122.332</t>
  </si>
  <si>
    <t xml:space="preserve">PRW - Dépenses d'investissement </t>
  </si>
  <si>
    <t>122.096</t>
  </si>
  <si>
    <t>Subventions aux entreprises publiques – Infrasport</t>
  </si>
  <si>
    <t>122.293</t>
  </si>
  <si>
    <t xml:space="preserve">Subventions dans le cadre de la rénovation énergétique des infrastructures sportives (RCA secteur 11) – PNRR </t>
  </si>
  <si>
    <t>122.009</t>
  </si>
  <si>
    <t>Subventions aux ASBL privées – Infrasport</t>
  </si>
  <si>
    <t>122.268</t>
  </si>
  <si>
    <t xml:space="preserve">Subventions dans le cadre de la rénovation énergétique des infrastructures sportives (ASBL) – PNRR </t>
  </si>
  <si>
    <t>122.171</t>
  </si>
  <si>
    <t>Subventions dans le cadre de la rénovation énergétique des infrastructures sportives - PNRR</t>
  </si>
  <si>
    <t>122.142</t>
  </si>
  <si>
    <t>Subventions dans le cadre de la rénovation énergétique des infrastructures sportives (RCA secteur 1313) – PNRR</t>
  </si>
  <si>
    <t>nl</t>
  </si>
  <si>
    <t>122.030</t>
  </si>
  <si>
    <t>Rémunérations et allocations des agents recrutés et engagés dans le cadre de la mise en œuvre du plan de relance </t>
  </si>
  <si>
    <t>122.036</t>
  </si>
  <si>
    <t xml:space="preserve">PRW - Développer l’orientation usager et renforcer l’optimisation des dispositifs au sein de l’Administration  </t>
  </si>
  <si>
    <t>122.059</t>
  </si>
  <si>
    <t>Projet 303 : Actions de soutien à l’insertion de clauses durables dans les marchés publics wallons </t>
  </si>
  <si>
    <t>122.071</t>
  </si>
  <si>
    <t>Faire évoluer Mon Espace vers Ma Wallonie (fiche 293) </t>
  </si>
  <si>
    <t>122.072</t>
  </si>
  <si>
    <t>Digitalisation secteur public PNRR (fiche 290)</t>
  </si>
  <si>
    <t>122.105</t>
  </si>
  <si>
    <t>256 – Accompagner les porteurs de projets de l’appel à projets visant la création de places en crèches</t>
  </si>
  <si>
    <t>122.127</t>
  </si>
  <si>
    <t>Projet 292 – Déployer la plateforme et accélérer la dématérialisation : Permis d’environnement – Permis d’urbanisme</t>
  </si>
  <si>
    <t>122.148</t>
  </si>
  <si>
    <t>Projets 297 et 298 : Mettre en œuvre l’approche Data Centric et Développer l’open data</t>
  </si>
  <si>
    <t>122.149</t>
  </si>
  <si>
    <t>Projet 300 : Innover via la mise en oeuvre de POCs </t>
  </si>
  <si>
    <t>122.158</t>
  </si>
  <si>
    <t>Projet 289 – Déployer la plateforme « Aides financières »</t>
  </si>
  <si>
    <t>122.159</t>
  </si>
  <si>
    <t>Projet 291 – Déployer la plateforme « Sanctions »</t>
  </si>
  <si>
    <t>122.176</t>
  </si>
  <si>
    <t>Projet 296 – Assurer les services, la maintenance et la sécurité associées aux plateformes transversales  - Consultance</t>
  </si>
  <si>
    <t>122.233</t>
  </si>
  <si>
    <t>Fiche 313 -  Patrimoine -  Centre de Conservation  et d’étude</t>
  </si>
  <si>
    <t>122.007</t>
  </si>
  <si>
    <t>Subventions à WBT dans le cadre du Plan de Relance</t>
  </si>
  <si>
    <t>122.008</t>
  </si>
  <si>
    <t>Subventions au CGT dans le cadre du plan de relance</t>
  </si>
  <si>
    <t>122.056</t>
  </si>
  <si>
    <t>Projet 197 – Valorisation de biens à haute valeur patrimoniale </t>
  </si>
  <si>
    <t>122.250</t>
  </si>
  <si>
    <t>Fiche 184 : Développement de l'offre des infrastructures fluviales-fluvestres</t>
  </si>
  <si>
    <t>122.272</t>
  </si>
  <si>
    <t xml:space="preserve">PRW - Subventionnement d’infrastructures de la petite enfance – intercommunale secteur 11 </t>
  </si>
  <si>
    <t>122.277</t>
  </si>
  <si>
    <t>PRW - Subventionnement d’infrastructures de la petite enfance – Entreprises privées</t>
  </si>
  <si>
    <t>122.271</t>
  </si>
  <si>
    <t>PRW - Subventionnement d’infrastructures de la petite enfance – asbl </t>
  </si>
  <si>
    <t>122.273</t>
  </si>
  <si>
    <t xml:space="preserve">PRW - Subventionnement d’infrastructures de la petite enfance – Ville et communes </t>
  </si>
  <si>
    <t>122.274</t>
  </si>
  <si>
    <t xml:space="preserve">PRW - Subventionnement d’infrastructures de la petite enfance - CPAS </t>
  </si>
  <si>
    <t>122.275</t>
  </si>
  <si>
    <t>PRW - Subventionnement d’infrastructures de la petite enfance – intercommunale secteur 13</t>
  </si>
  <si>
    <t>122.381</t>
  </si>
  <si>
    <t>PRW 255 - Subventionnement d’infrastructures de la petite enfance – Autres pouvoirs locaux</t>
  </si>
  <si>
    <t>122.037</t>
  </si>
  <si>
    <t>122.090</t>
  </si>
  <si>
    <t>122.177</t>
  </si>
  <si>
    <t>Projet 296 – Assurer les services, la maintenance et la sécurité associées aux plateformes transversales – Investissement</t>
  </si>
  <si>
    <t>122.290</t>
  </si>
  <si>
    <t xml:space="preserve">Projet 293 Faire évoluer  Mon Espace  vers  Ma Wallonie </t>
  </si>
  <si>
    <t>122.292</t>
  </si>
  <si>
    <t>Projet 291 - Déployer la plateforme « Sanctions » - SCARA</t>
  </si>
  <si>
    <t>122.321</t>
  </si>
  <si>
    <t>Projet 297 : Mettre en œuvre l’approche Data Centric</t>
  </si>
  <si>
    <t>122.322</t>
  </si>
  <si>
    <t>Projet 298 : Développer l'Open Data</t>
  </si>
  <si>
    <t>122.342</t>
  </si>
  <si>
    <t>PRW292_PE/PU_VBD_Invest</t>
  </si>
  <si>
    <t>122.382</t>
  </si>
  <si>
    <t>Développement du logiciel ayant pour finalité la digitalisation du cadastre dynamique des infrastructures abritant des milieux d'accueil de type 1</t>
  </si>
  <si>
    <t>122.133</t>
  </si>
  <si>
    <t>Projet 245 - Etudes et marchés publics dans le cadre du PRW, compétence logement </t>
  </si>
  <si>
    <t>122.364</t>
  </si>
  <si>
    <t>Allocation-loyer – PRW</t>
  </si>
  <si>
    <t>122.028</t>
  </si>
  <si>
    <t>Projet 247 - Subvention visant la grille indicative des loyers</t>
  </si>
  <si>
    <t>122.249</t>
  </si>
  <si>
    <t xml:space="preserve">Projet 242 - Financement pour le renforcement des moyens financiers nécessaires pour accroître la production d’accesspack de 20% par rapport aux objectifs du contrat de gestion (frais de personnel) </t>
  </si>
  <si>
    <t>122.361</t>
  </si>
  <si>
    <t>Projet 251 - Subvention à la Société Wallonne du Logement pour rénover énergétiquement 25.000 logements d’utilité publique – Dépenses courantes (Volet REP)</t>
  </si>
  <si>
    <t>122.368</t>
  </si>
  <si>
    <t>Projet 243 - Financement d'entreprises publiques (S11) pour l'acquisition de logements et acquisition/valorisation de terrains via PPP</t>
  </si>
  <si>
    <t>122.232</t>
  </si>
  <si>
    <t>Projet 246 - Aide à l’investissement aux ménages</t>
  </si>
  <si>
    <t>122.336</t>
  </si>
  <si>
    <t>Projet 246 - Financement PRW pour les primes simplifiées</t>
  </si>
  <si>
    <t>122.243</t>
  </si>
  <si>
    <t>Projet 244 - Financement à la SWL dans le cadre du projet de “Plateforme digitale" – logement public</t>
  </si>
  <si>
    <t>122.246</t>
  </si>
  <si>
    <t>Projet 251 - Subvention à la Société Wallonne du Logement pour rénover énergétiquement 25.000 logements d’utilité publique</t>
  </si>
  <si>
    <t>122.247</t>
  </si>
  <si>
    <t>Projet 242b - Financement afin de renforcer l'accès à la propriété par l’amplification des mécanismes de crédit hypothécaire gérés par la SWCS et le FLW, avec une attention particulière portée aux jeunes, aux ménages monoparentaux et aux publics les plus défavorisés</t>
  </si>
  <si>
    <t>122.248</t>
  </si>
  <si>
    <t>Projet 242a - Financement pour le renforcement des moyens financiers nécessaires pour accroître la production d’accesspack de 20% par rapport aux objectifs du contrat de gestion (dotation/subvention)</t>
  </si>
  <si>
    <t>122.270</t>
  </si>
  <si>
    <t>Projet 250 - Financements afin de créer de nouveaux logements d’utilité publique dans une dynamique de développement et de soutien de filières locales du secteur de la construction, innovantes et éco-responsables dans leurs concepts et processus de production</t>
  </si>
  <si>
    <t>122.303</t>
  </si>
  <si>
    <t>Projet 243 - Financement de la SWL et des SLSP pour l'acquisition de logements et acquisition/valorisation de terrains via PPP</t>
  </si>
  <si>
    <t>122.360</t>
  </si>
  <si>
    <t>Projet 251 - Subvention à la Société Wallonne du Logement pour rénover énergétiquement 25.000 logements d’utilité publique (Volet REP)</t>
  </si>
  <si>
    <t>122.286</t>
  </si>
  <si>
    <t>Projet 49 - Subsides PRW aux provinces pour la rénovation énergétique des bâtiments publics</t>
  </si>
  <si>
    <t>122.288</t>
  </si>
  <si>
    <t>Projet 49 - Subsides PRW (RRF) aux provinces pour la rénovation énergétique des bâtiments publics</t>
  </si>
  <si>
    <t>122.014</t>
  </si>
  <si>
    <t>Projet 49 - Subsides PRW aux communes pour la rénovation énergétique des bâtiments publics</t>
  </si>
  <si>
    <t>122.015</t>
  </si>
  <si>
    <t>Projet 49 - Subsides PRW (RRF) aux communes pour la rénovation énergétique des bâtiments publics</t>
  </si>
  <si>
    <t>122.034</t>
  </si>
  <si>
    <t>Projet 222 - Subventions aux communes – Cœur de Village </t>
  </si>
  <si>
    <t>122.179</t>
  </si>
  <si>
    <t>Projet 219 - Subventions pour la mise en œuvre de la Politique intégrée de la Ville </t>
  </si>
  <si>
    <t>122.242</t>
  </si>
  <si>
    <t>Projet 220 - Financements aux communes pour renforcer les moyens dévolus au dispositf relatif aux plans d’investissements communaux (PIC)</t>
  </si>
  <si>
    <t>122.302</t>
  </si>
  <si>
    <t>Projet 243 - Subvention au profit des communes en vue de soutenir le relogement des réfugiés ukrainiens</t>
  </si>
  <si>
    <t>122.343</t>
  </si>
  <si>
    <t xml:space="preserve">Développement urbain – volet PRW </t>
  </si>
  <si>
    <t>122.351</t>
  </si>
  <si>
    <t xml:space="preserve">Projet 243 - Financement de communes pour l'acquisition de logements et acquisition/valorisation de terrains via PPP </t>
  </si>
  <si>
    <t>122.285</t>
  </si>
  <si>
    <t>Projet 49 - Subsides PRW aux CPAS pour la rénovation énergétique des bâtiments publics</t>
  </si>
  <si>
    <t>122.287</t>
  </si>
  <si>
    <t>Projet 49 - Subsides PRW (RRF) aux CPAS pour la rénovation énergétique des bâtiments publics</t>
  </si>
  <si>
    <t>122.352</t>
  </si>
  <si>
    <t xml:space="preserve">Projet 243 - Financement de CPAS pour l'acquisition de logements et acquisition/valorisation de terrains via PPP </t>
  </si>
  <si>
    <t>122.362</t>
  </si>
  <si>
    <t>Projet 243 - Création de kots étudiants d’utilité publique – Universités</t>
  </si>
  <si>
    <t>122.031</t>
  </si>
  <si>
    <t xml:space="preserve">Frais généraux de fonctionnement, marché et études (secteur privé) - PRW </t>
  </si>
  <si>
    <t>122.093</t>
  </si>
  <si>
    <t>PNRR - Frais généraux de fonctionnement, marché et études (secteur privé)</t>
  </si>
  <si>
    <t>122.032</t>
  </si>
  <si>
    <t>Frais généraux de fonctionnement, marché et études (secteur public) - PRW</t>
  </si>
  <si>
    <t>122.082</t>
  </si>
  <si>
    <t>PRW - Travaux d’entretiens, d’études et de réparations des cours d’eau non navigables</t>
  </si>
  <si>
    <t>122.094</t>
  </si>
  <si>
    <t>PNRR - Travaux d’entretiens, d’études et de réparations</t>
  </si>
  <si>
    <t>122.238</t>
  </si>
  <si>
    <t>PRW – Dépenses relatives aux entretiens et réparations en forêts et réserves domaniales </t>
  </si>
  <si>
    <t>122.178</t>
  </si>
  <si>
    <t>PRW - Autres subventions d'exploitation aux entreprises publiques</t>
  </si>
  <si>
    <t>122.125</t>
  </si>
  <si>
    <t>PNRR - Subventions d'exploitation à des producteurs autres que les entreprises publiques </t>
  </si>
  <si>
    <t>122.136</t>
  </si>
  <si>
    <t>PRW - Subvention aux ASBL aux services des entreprises</t>
  </si>
  <si>
    <t>122.018</t>
  </si>
  <si>
    <t>Subvention aux ASBL dans le cadre du PNRR</t>
  </si>
  <si>
    <t>122.112</t>
  </si>
  <si>
    <t>PRW - Subvention aux ASBL</t>
  </si>
  <si>
    <t>122.331</t>
  </si>
  <si>
    <t>PNRR- Transferts de revenus vers les ménages en tant que producteurs – autres prestations</t>
  </si>
  <si>
    <t>122.080</t>
  </si>
  <si>
    <t>PNRR – Subvention à l’Office économique wallon du bois</t>
  </si>
  <si>
    <t>122.110</t>
  </si>
  <si>
    <t>PRW – Subvention à l’AWAC </t>
  </si>
  <si>
    <t>122.122</t>
  </si>
  <si>
    <t>PRW – Subvention à la SPAQUE</t>
  </si>
  <si>
    <t>122.160</t>
  </si>
  <si>
    <t>PRW - Subvention au CRAW </t>
  </si>
  <si>
    <t>122.251</t>
  </si>
  <si>
    <t>PRW – Subventions à l’ISSEP </t>
  </si>
  <si>
    <t>122.323</t>
  </si>
  <si>
    <t>PNRR - Subvention de fonctionnement aux UAP</t>
  </si>
  <si>
    <t>122.366</t>
  </si>
  <si>
    <t>PRW - Subvention à Filière Bois Wallonie</t>
  </si>
  <si>
    <t>122.327</t>
  </si>
  <si>
    <t>PRW - Subventions aux Contrat de Rivière </t>
  </si>
  <si>
    <t>122.087</t>
  </si>
  <si>
    <t>PNRR – Subventions aux personnes morales de droit public - Provinces</t>
  </si>
  <si>
    <t>122.276</t>
  </si>
  <si>
    <t>PRW - Subvention aux provinces </t>
  </si>
  <si>
    <t>122.081</t>
  </si>
  <si>
    <t>PNRR – Subventions aux personnes morales de droit public - Communes</t>
  </si>
  <si>
    <t>122.167</t>
  </si>
  <si>
    <t>PRW – Contributions spécifiques aux communes </t>
  </si>
  <si>
    <t>122.019</t>
  </si>
  <si>
    <t>Subvention aux ASBL des pouvoirs locaux dans le cadre du PNRR</t>
  </si>
  <si>
    <t>122.208</t>
  </si>
  <si>
    <t>PRW - Subvention aux ASBL des pouvoirs locaux</t>
  </si>
  <si>
    <t>122.086</t>
  </si>
  <si>
    <t>PNRR – Subventions aux personnes morales de droit public - CPAS</t>
  </si>
  <si>
    <t>122.283</t>
  </si>
  <si>
    <t>PRW - Subvention de fonctionnement aux CPAS</t>
  </si>
  <si>
    <t>122.088</t>
  </si>
  <si>
    <t>PNRR – Subventions aux personnes morales de droit public - Intercommunales</t>
  </si>
  <si>
    <t>122.169</t>
  </si>
  <si>
    <t>PRW - Transferts de revenus aux intercommunales </t>
  </si>
  <si>
    <t>122.265</t>
  </si>
  <si>
    <t>PRW – Financement octroyé à la SPI dans le cadre du projet 319 – Berges </t>
  </si>
  <si>
    <t>122.370</t>
  </si>
  <si>
    <t xml:space="preserve">PRW - transferts de revenus aux autres administrations publiques locales (autres pouvoirs locaux) </t>
  </si>
  <si>
    <t>122.115</t>
  </si>
  <si>
    <t>PRW – Subventions aux Universités </t>
  </si>
  <si>
    <t>122.164</t>
  </si>
  <si>
    <t>PNRR - Transferts de revenus à la communauté française </t>
  </si>
  <si>
    <t>122.320</t>
  </si>
  <si>
    <t xml:space="preserve">PNRR - Aides à l'investissement aux entreprises publiques </t>
  </si>
  <si>
    <t>122.161</t>
  </si>
  <si>
    <t>PNRR - Aides à l'investissement aux entreprises privées </t>
  </si>
  <si>
    <t>122.170</t>
  </si>
  <si>
    <t>PRW - Aides à l'investissement aux entreprises privées </t>
  </si>
  <si>
    <t>122.020</t>
  </si>
  <si>
    <t>Subvention d’investissement au ASBL dans le cadre du PNRR</t>
  </si>
  <si>
    <t>122.077</t>
  </si>
  <si>
    <t>PNRR – Subventions au secteur autre que public (ASBL) en vue de l’acquisition ou de l’aménagement des réserves naturelles, des forêts et de la pisciculture</t>
  </si>
  <si>
    <t>122.111</t>
  </si>
  <si>
    <t>PRW – Subventions d’investissements aux ASBL</t>
  </si>
  <si>
    <t>122.318</t>
  </si>
  <si>
    <t xml:space="preserve">PNRR – Subventions en investissements aux personnes morales de droit public – Provinces </t>
  </si>
  <si>
    <t>122.363</t>
  </si>
  <si>
    <t xml:space="preserve">PRW – Projet 319 - Subventions en investissements aux personnes morales de droit public – Provinces </t>
  </si>
  <si>
    <t>122.213</t>
  </si>
  <si>
    <t>PRW - Subvention en investissement aux communes</t>
  </si>
  <si>
    <t>122.267</t>
  </si>
  <si>
    <t>PRW - Subventions en investissement aux communes dans le cadre du projet 228 "PCDR"</t>
  </si>
  <si>
    <t>122.291</t>
  </si>
  <si>
    <t>PNRR - Subvention d’investissement aux communes</t>
  </si>
  <si>
    <t>122.319</t>
  </si>
  <si>
    <t>PRW – Projet 319 – Subventions en investissements aux personnes morales de droit public – Communes</t>
  </si>
  <si>
    <t>122.162</t>
  </si>
  <si>
    <t>PNRR - Autres transferts en capital aux communes </t>
  </si>
  <si>
    <t>122.168</t>
  </si>
  <si>
    <t>PRW - Autres transferts en capital aux communes </t>
  </si>
  <si>
    <t>122.021</t>
  </si>
  <si>
    <t>Subvention d’investissement au ASBL des pouvoirs locaux dans le cadre du PNRR</t>
  </si>
  <si>
    <t>122.209</t>
  </si>
  <si>
    <t>PRW - Subvention d'investissement aux ASBL des pouvoirs locaux</t>
  </si>
  <si>
    <t>122.166</t>
  </si>
  <si>
    <t>PNRR - Aides à l'investissement aux CPAS</t>
  </si>
  <si>
    <t>122.284</t>
  </si>
  <si>
    <t>PRW - Subvention d’investissement aux CPAS</t>
  </si>
  <si>
    <t>122.109</t>
  </si>
  <si>
    <t>PRW – Subventions d’investissements aux pouvoirs locaux - intercommunales</t>
  </si>
  <si>
    <t>122.163</t>
  </si>
  <si>
    <t xml:space="preserve">PNRR - Transferts en capital aux intercommunales </t>
  </si>
  <si>
    <t>122.289</t>
  </si>
  <si>
    <t>PRW – Financement octroyé à la SPI dans le cadre du projet 319 – Berges</t>
  </si>
  <si>
    <t>122.374</t>
  </si>
  <si>
    <t xml:space="preserve">PRW - transferts en capital aux autres administrations publiques locales (autres pouvoirs locaux) </t>
  </si>
  <si>
    <t>122.165</t>
  </si>
  <si>
    <t>PNRR - Transferts en capital à la communauté française </t>
  </si>
  <si>
    <t>122.207</t>
  </si>
  <si>
    <t>PRW - Transferts en capital à la communauté française</t>
  </si>
  <si>
    <t>122.282</t>
  </si>
  <si>
    <t xml:space="preserve">PNRR - Dépenses du SPW en vue de l'acquisition des réserves naturelles, des forêts et de la pisciculture – à l'intérieur du secteur des administrations publiques </t>
  </si>
  <si>
    <t>122.078</t>
  </si>
  <si>
    <t>PRW – Dépenses du SPW en vue de l’acquisition des réserves naturelles, des forêts et de la pisciculture</t>
  </si>
  <si>
    <t>122.079</t>
  </si>
  <si>
    <t>PNRR – Dépenses du SPW en vue de l’acquisition des réserves naturelles, des forêts et de la pisciculture</t>
  </si>
  <si>
    <t>122.212</t>
  </si>
  <si>
    <t>PRW - Dépenses d'investissements - Construction de bâtiments</t>
  </si>
  <si>
    <t>122.083</t>
  </si>
  <si>
    <t>PRW - Travaux d’investissements sur cours d’eau non navigables</t>
  </si>
  <si>
    <t>122.317</t>
  </si>
  <si>
    <t xml:space="preserve">PNRR – Dépenses d’investissements du SPW ARNE dans le cadre d’aménagement visant à réduire le risque </t>
  </si>
  <si>
    <t>122.239</t>
  </si>
  <si>
    <t>PRW – Dépenses relatives aux travaux d’investissements en forêts et réserves domaniales </t>
  </si>
  <si>
    <t>122.350</t>
  </si>
  <si>
    <t>PRW - Dépenses informatiques d'investissement (acquisitions de biens matériels informatiques, licences à plus d’un an, développements d’applications, maintenances évolutives, ...) dans le cadre de projets informatiques spécifiques</t>
  </si>
  <si>
    <r>
      <t>Programme 10.122</t>
    </r>
    <r>
      <rPr>
        <b/>
        <sz val="8"/>
        <color rgb="FFFF0000"/>
        <rFont val="Times New Roman"/>
        <family val="1"/>
      </rPr>
      <t xml:space="preserve"> (Nouveaux 2025)</t>
    </r>
  </si>
  <si>
    <t>19</t>
  </si>
  <si>
    <t>122.522</t>
  </si>
  <si>
    <t>Salaires et charges sociales  - PRW - Affaires générales et recherche</t>
  </si>
  <si>
    <t>122.489</t>
  </si>
  <si>
    <t>Salaire en nature - PRW - Affaires générales et recherche</t>
  </si>
  <si>
    <t>122.500</t>
  </si>
  <si>
    <t>Frais généraux de fonctionnement payés à des secteurs autres que le secteur des administrations publiques - PRW - Affaires générales et recherche</t>
  </si>
  <si>
    <t>20</t>
  </si>
  <si>
    <t>122.505</t>
  </si>
  <si>
    <t>Autres subventions d'exploitation aux entreprises publiques - PNRR - Affaires générales et recherche</t>
  </si>
  <si>
    <t>122.557</t>
  </si>
  <si>
    <t>Autres subventions d'exploitation aux entreprises publiques - PRW - Affaires générales et recherche</t>
  </si>
  <si>
    <t>122.436</t>
  </si>
  <si>
    <t>Autres subventions d'exploitation à des producteurs autres que les entreprises publiques - PRW - Affaires générales et recherche</t>
  </si>
  <si>
    <t>122.503</t>
  </si>
  <si>
    <t>Autres subventions d'exploitation à des producteurs autres que les entreprises publiques - PNRR - Affaires générales et recherche</t>
  </si>
  <si>
    <t>122.498</t>
  </si>
  <si>
    <t>Transferts de revenus aux UAP - PRW - Affaires générales et recherche</t>
  </si>
  <si>
    <t>122.506</t>
  </si>
  <si>
    <t>Transferts de revenus aux intercommunales du secteur S.1313 - PNRR - Affaires générales et recherche</t>
  </si>
  <si>
    <t>122.545</t>
  </si>
  <si>
    <t>Transferts de revenus aux intercommunales du secteur S.1313 - PRW - Affaires générales et recherche</t>
  </si>
  <si>
    <t>122.473</t>
  </si>
  <si>
    <t>Transferts de revenus à la Communauté française - PRW - Affaires générales et recherche</t>
  </si>
  <si>
    <t>122.504</t>
  </si>
  <si>
    <t>Transferts de revenus à la Communauté française - PNRR - Affaires générales et recherche</t>
  </si>
  <si>
    <t>122.567</t>
  </si>
  <si>
    <t>Transferts de revenus vers des unités interrégionales - PRW - Affaires générales et recherche</t>
  </si>
  <si>
    <t>122.607</t>
  </si>
  <si>
    <t>Aides à l'investissement aux entreprises publiques - PRW - Affaires générales et recherche</t>
  </si>
  <si>
    <t>122.476</t>
  </si>
  <si>
    <t>Aides à l'investissement aux entreprises privées - PRW - Affaires générales et recherche</t>
  </si>
  <si>
    <t>122.608</t>
  </si>
  <si>
    <t>Transferts en capital aux intercommunale du secteur S. 1313 - PRW - Affaires générales et recherche</t>
  </si>
  <si>
    <t>122.574</t>
  </si>
  <si>
    <t>Transferts en capital à la Communauté française - PRW - Affaires générales et recherche</t>
  </si>
  <si>
    <t>122.582</t>
  </si>
  <si>
    <t>Octrois de crédits aux UAP - PRW - Affaires générales et recherche</t>
  </si>
  <si>
    <t>122.581</t>
  </si>
  <si>
    <t>Prises de participations à l'intérieur du groupe institutionnel - PRW - Affaires générales et recherche</t>
  </si>
  <si>
    <t>Programme 10.030</t>
  </si>
  <si>
    <t>Fonds budgétaire en matière de Loterie</t>
  </si>
  <si>
    <t>80100001</t>
  </si>
  <si>
    <t>030.001</t>
  </si>
  <si>
    <t xml:space="preserve">Fonds budgétaire en matière de Loterie </t>
  </si>
  <si>
    <t>Solde au 1er janvier</t>
  </si>
  <si>
    <t>Recettes de l'année en cours</t>
  </si>
  <si>
    <t>Disponible pour l'année</t>
  </si>
  <si>
    <t>Dépenses à charge du Fonds</t>
  </si>
  <si>
    <t>Solde du fonds budgétaire au 31 décembre</t>
  </si>
  <si>
    <t>030.012</t>
  </si>
  <si>
    <t>Fonds budgétaire en matière de loterie - Autres subventions d'exploitation aux entreprises publiques</t>
  </si>
  <si>
    <t>030.007</t>
  </si>
  <si>
    <t>Fonds budgétaire en matière de loterie - Autres subventions d'exploitation à des producteurs</t>
  </si>
  <si>
    <t>030.002</t>
  </si>
  <si>
    <t xml:space="preserve">Fonds budgétaire en matière de loterie - Transferts de revenus aux ASBL service des ménages </t>
  </si>
  <si>
    <t>030.008</t>
  </si>
  <si>
    <t>Fonds budgétaire en matière de loterie - Transferts de revenus aux organismes administratifs publics</t>
  </si>
  <si>
    <t>84312000</t>
  </si>
  <si>
    <t>030.009</t>
  </si>
  <si>
    <t>Fonds budgétaire en matière de loterie - Transferts de revenus aux provinces - contributions spécifiques</t>
  </si>
  <si>
    <t>030.003</t>
  </si>
  <si>
    <t>Fonds budgétaire en matière de loterie - Transferts de revenus aux Communes- contributions spécifiques</t>
  </si>
  <si>
    <t>84340000</t>
  </si>
  <si>
    <t>030.010</t>
  </si>
  <si>
    <t>Fonds budgétaire en matière de loterie - Transferts de revenus aux asbl des pouvoirs locaux</t>
  </si>
  <si>
    <t>84352000</t>
  </si>
  <si>
    <t>030.004</t>
  </si>
  <si>
    <t>Fonds budgétaire en matière de loterie - Transferts de revenus aux CPAS</t>
  </si>
  <si>
    <t>030.005</t>
  </si>
  <si>
    <t>Fonds budgétaire en matière de loterie - Transferts de revenus à la Communauté française</t>
  </si>
  <si>
    <t>84540000</t>
  </si>
  <si>
    <t>030.006</t>
  </si>
  <si>
    <t>Fonds budgétaire en matière de loterie - Transferts de revenus au Pouvoir fédéral</t>
  </si>
  <si>
    <t>030.015</t>
  </si>
  <si>
    <t>Fonds budgétaire en matière de Loterie - Transferts de revenus aux unités interrégionales</t>
  </si>
  <si>
    <t>030.011</t>
  </si>
  <si>
    <t>Fonds budgétaire en matière de loterie - Transferts en capital aux asbl au service des ménages</t>
  </si>
  <si>
    <t>Totaux pour le programme 10.030.</t>
  </si>
  <si>
    <t>Programme 11.125</t>
  </si>
  <si>
    <t>Service de la Présidence : Communication</t>
  </si>
  <si>
    <t>Support : Personnel, affaires juridiques, gestion mobilière et immobilière</t>
  </si>
  <si>
    <t>125.001</t>
  </si>
  <si>
    <t>Etudes, relations publiques, documentation, participation à des séminaires et colloques, frais de réunions</t>
  </si>
  <si>
    <t>125.002</t>
  </si>
  <si>
    <t>Etudes, relations publiques, prestations de services relatives au développement et à la croissance de la Wallonie</t>
  </si>
  <si>
    <t>125.003</t>
  </si>
  <si>
    <t xml:space="preserve">Etudes, relations publiques et prestations de services liées à l’Identité de la Wallonie et à la production de supports SPW ainsi qu’au frais de fonctionnement de la Commission des arts de Wallonie </t>
  </si>
  <si>
    <t>125.004</t>
  </si>
  <si>
    <t>Etudes, relations publiques, prestations de services relatives aux Fêtes de Wallonie</t>
  </si>
  <si>
    <t>125.005</t>
  </si>
  <si>
    <t>Etudes, relations publiques, prestations de services relatives à l'animation des vitrines de la Wallonie</t>
  </si>
  <si>
    <t>Totaux pour le programme 11.125.</t>
  </si>
  <si>
    <t>Programme 11.026</t>
  </si>
  <si>
    <t>Communications, archives et documentation</t>
  </si>
  <si>
    <t>1</t>
  </si>
  <si>
    <t>026.001</t>
  </si>
  <si>
    <t>Mise à disposition permanente de ressources documentaires pour l'ensemble du Service Public de Wallonie et développement de la Bibliothèque du Service Public de Wallonie, du Centre des Archives régionales, des Publications et de la Revue de Presse </t>
  </si>
  <si>
    <t>026.002</t>
  </si>
  <si>
    <t>Etudes, relations publiques, documentation, participation à des séminaires et colloques, frais de réunion (communication externe)</t>
  </si>
  <si>
    <t>026.004</t>
  </si>
  <si>
    <t>Etudes, relations publiques, documentation, participation à des séminaires et colloques, frais de réunions (communication interne)</t>
  </si>
  <si>
    <t>026.005</t>
  </si>
  <si>
    <t>Etudes, relations publiques et prestations de services liées à la relation aux citoyens – Secteur privé</t>
  </si>
  <si>
    <t>026.009</t>
  </si>
  <si>
    <t>Frais généraux de fonctionnement - Plan de relance, résilience et transition</t>
  </si>
  <si>
    <t>026.011</t>
  </si>
  <si>
    <t>Etudes, relations publiques, documentation, participation à des séminaires et colloques, frais de réunions - Secteur public pour le Département de la Communication</t>
  </si>
  <si>
    <t>026.012</t>
  </si>
  <si>
    <t>Etudes, relations publiques et prestations de services liées à la relation aux citoyens – Secteur Public</t>
  </si>
  <si>
    <t>026.010</t>
  </si>
  <si>
    <t>Acquisition de matériel en lien avec le logiciel Calista</t>
  </si>
  <si>
    <t>Totaux pour le programme 11.026.</t>
  </si>
  <si>
    <t>Programme 11.033</t>
  </si>
  <si>
    <t>Juridique et Traduction</t>
  </si>
  <si>
    <t>033.002</t>
  </si>
  <si>
    <t>Secrétariat de la Commission d’Accès aux Documents Administratifs (CADA)</t>
  </si>
  <si>
    <t>033.004</t>
  </si>
  <si>
    <t>Frais de fonctionnement du Département Juridique et Traduction</t>
  </si>
  <si>
    <t>033.006</t>
  </si>
  <si>
    <t>Honoraires pour consultations juridiques, expertises et traductions</t>
  </si>
  <si>
    <t>033.009</t>
  </si>
  <si>
    <t>Consultations juridiques</t>
  </si>
  <si>
    <t>033.010</t>
  </si>
  <si>
    <t>Frais de traduction</t>
  </si>
  <si>
    <t>033.008</t>
  </si>
  <si>
    <t>Participation dans le cadre de la coopération en matière de dématérialisation des marchés publics</t>
  </si>
  <si>
    <t>Totaux pour le programme 11.033.</t>
  </si>
  <si>
    <t>Programme 15.059</t>
  </si>
  <si>
    <t>Bien-être animal</t>
  </si>
  <si>
    <t>Agriculture, ressources naturelles et environnement</t>
  </si>
  <si>
    <t>059.001</t>
  </si>
  <si>
    <t>Études et dépenses de fonctionnement spécifiques relatifs aux activités de contrôles du bien-être animal</t>
  </si>
  <si>
    <t>15</t>
  </si>
  <si>
    <t>059.012</t>
  </si>
  <si>
    <t>Frais généraux de fonctionnement - secteur public</t>
  </si>
  <si>
    <t>059.014</t>
  </si>
  <si>
    <t xml:space="preserve">Subvention à des producteurs autres que les entreprises publiques </t>
  </si>
  <si>
    <t>059.002</t>
  </si>
  <si>
    <t>Subventions aux ASBL en matière de protection et de bien-être des animaux</t>
  </si>
  <si>
    <t>059.009</t>
  </si>
  <si>
    <t>Transfert de revenus aux UAP dans le cadre du bien-être animal</t>
  </si>
  <si>
    <t>059.004</t>
  </si>
  <si>
    <t>Subventions au secteur public en matière de protection et de bien-être des animaux</t>
  </si>
  <si>
    <t>059.005</t>
  </si>
  <si>
    <t>Subventions aux établissements d’enseignement pour les actions en faveur du bien-être animal</t>
  </si>
  <si>
    <t>059.008</t>
  </si>
  <si>
    <t>Transferts de revenus au pouvoir fédéral dans le cadre du bien-être animal</t>
  </si>
  <si>
    <t>059.013</t>
  </si>
  <si>
    <t>Aides à l’investissement aux entreprises publiques</t>
  </si>
  <si>
    <t>85210000</t>
  </si>
  <si>
    <t>059.006</t>
  </si>
  <si>
    <t>Subventions au secteur autre que public en matière de protection et de bien-être des animaux</t>
  </si>
  <si>
    <t>059.011</t>
  </si>
  <si>
    <t>Subventions en capital aux zones de secours</t>
  </si>
  <si>
    <t>059.010</t>
  </si>
  <si>
    <t>Subventions en capital à la communauté française et aux universités</t>
  </si>
  <si>
    <t>Totaux pour le programme 15.059.</t>
  </si>
  <si>
    <t>Programme 15.062</t>
  </si>
  <si>
    <t>Prévention et Protection : Air, Eau, Sol</t>
  </si>
  <si>
    <t>83540000</t>
  </si>
  <si>
    <t>062.012</t>
  </si>
  <si>
    <t>Intervention dans le fonctionnement des commissions Escaut et Meuse ainsi que dans le Comité de coordination du district hydrographique du Rhin</t>
  </si>
  <si>
    <t>Totaux pour le programme 15.062.</t>
  </si>
  <si>
    <t>Programme 17.001</t>
  </si>
  <si>
    <t>Pouvoirs locaux, action sociale et santé</t>
  </si>
  <si>
    <t>001.079</t>
  </si>
  <si>
    <t>Dépenses informatiques d’investissement (acquisitions de biens matériels informatiques, licences à plus d’un an, développements d’applications, maintenances (évolutives,…) dans le cadre de projets informatiques spécifiques</t>
  </si>
  <si>
    <t>Totaux pour le programme 17.001.</t>
  </si>
  <si>
    <t>Programme 17.091</t>
  </si>
  <si>
    <t xml:space="preserve"> Affaires intérieures</t>
  </si>
  <si>
    <t>091.008</t>
  </si>
  <si>
    <t>Frais de fonctionnement de la cellule "Fonds des calamités publiques"</t>
  </si>
  <si>
    <t>091.018</t>
  </si>
  <si>
    <t xml:space="preserve">Dotation au Fonds wallon des calamités naturelles -Division "Fonds des calamités publiques" </t>
  </si>
  <si>
    <t>091.112</t>
  </si>
  <si>
    <t>Quote-part régionale relative aux dépenses électorales du printemps 2024</t>
  </si>
  <si>
    <t>091.089</t>
  </si>
  <si>
    <t xml:space="preserve">Aides à l’investissement - Fonds wallon des calamités naturelles - Division "Fonds des calamités publiques" </t>
  </si>
  <si>
    <t>091.099</t>
  </si>
  <si>
    <t xml:space="preserve">Remboursements d'emrpunts versés par les petits assureurs </t>
  </si>
  <si>
    <t>Totaux pour le programme 17.091.</t>
  </si>
  <si>
    <t>Programme 17.093</t>
  </si>
  <si>
    <t>Dotations diverses aux politiques de la Santé, de la Protection sociale, du Handicap et des Familles</t>
  </si>
  <si>
    <t>093.041</t>
  </si>
  <si>
    <t>Remboursement de traitements, allocations et indemnités du personnel de la cellule wallonne COVID-19</t>
  </si>
  <si>
    <t>093.047</t>
  </si>
  <si>
    <t>093.042</t>
  </si>
  <si>
    <t>Indemnités généralement quelconques au personnel de la cellule wallonne COVID-19</t>
  </si>
  <si>
    <t>093.043</t>
  </si>
  <si>
    <t>Frais de fonctionnement de la cellule wallonne COVID-19</t>
  </si>
  <si>
    <t>093.048</t>
  </si>
  <si>
    <t>Frais généraux de fonctionnement</t>
  </si>
  <si>
    <t>Totaux pour le programme 17.093.</t>
  </si>
  <si>
    <t>Programme 17.094</t>
  </si>
  <si>
    <t>Action Sociale</t>
  </si>
  <si>
    <t>094.020</t>
  </si>
  <si>
    <t>Service Citoyen – subside à l’ASBL Plateforme pour le Service Citoyen</t>
  </si>
  <si>
    <t>Totaux pour le programme 17.094.</t>
  </si>
  <si>
    <t>Programme 18.001</t>
  </si>
  <si>
    <t>Entreprises, emploi et recherche</t>
  </si>
  <si>
    <t>001.075</t>
  </si>
  <si>
    <t>Dépenses liées à l'acquisition de biens non durables et de services spécifiques à la direction des Licences d'armes</t>
  </si>
  <si>
    <t>001.076</t>
  </si>
  <si>
    <t>Dépenses informatiques d'investissement (acquisitions de biens matériels informatiques, licences à plus d’un an, développements d’applications, maintenances évolutives, ...) spécifiques à la direction des Licences d'armes</t>
  </si>
  <si>
    <t>Totaux pour le programme 18.001.</t>
  </si>
  <si>
    <t>Programme 18.100</t>
  </si>
  <si>
    <t>Actions cofinancées dans le cadre des fonds structurels</t>
  </si>
  <si>
    <t>100.047</t>
  </si>
  <si>
    <t>Fonds structurels 2014-2020 – Projets Interreg relevant des compétences emploi et formation – Frais de fonctionnement SPW</t>
  </si>
  <si>
    <t>100.063</t>
  </si>
  <si>
    <t>Fonds structurels 2014-2020 - Projets INTERREG relevant des compétences économie et recherche -Frais de fonctionnement SPW</t>
  </si>
  <si>
    <t>100.054</t>
  </si>
  <si>
    <t>Fonds structurels 2014-2020 - Mesures FEDER 1.1.4, 1.2.1 et 2.3.3 - Entreprises publiques</t>
  </si>
  <si>
    <t>100.055</t>
  </si>
  <si>
    <t>Fonds structurels 2014-2020 - Projet INTERREG relevant des compétences économie et recherche - Entreprises publiques</t>
  </si>
  <si>
    <t>100.056</t>
  </si>
  <si>
    <t>Fonds structurels 2014-2020 - Mesurre FEDER 1.3.1 - Entreprises publiques</t>
  </si>
  <si>
    <t>100.064</t>
  </si>
  <si>
    <t>Fonds structurels 2014-2020 - Mesures FEDER 2.1.1, 2.1.2 et 2.2.2 - Entreprises publiques</t>
  </si>
  <si>
    <t>18</t>
  </si>
  <si>
    <t>06</t>
  </si>
  <si>
    <t>100.067</t>
  </si>
  <si>
    <t>Fonds Structurels 2021-2027 - FEDER/FTJ - Subventions aux entreprises publiques</t>
  </si>
  <si>
    <t>100.075</t>
  </si>
  <si>
    <t>Fonds Structurels 2021-2027 - Projets INTERREG relevant des compétences Economie et Recherche - Entreprises publiques</t>
  </si>
  <si>
    <t>100.001</t>
  </si>
  <si>
    <t>Fonds Structurels 2014-2020 – Mesures FEDER 1.1.4, 1.2.1 et 2.3.3 – Subventions au secteur privé</t>
  </si>
  <si>
    <t>100.002</t>
  </si>
  <si>
    <t>Fonds Structurels 2014-2020 – Mesures FEDER 2.1.1, 2.1.2 et 2.2.2 – Subventions au secteur privé</t>
  </si>
  <si>
    <t>100.003</t>
  </si>
  <si>
    <t>Fonds Structurels 2014-2020 – Mesure 1.2 – RESINNOVE – FSE – Subventions au secteur privé</t>
  </si>
  <si>
    <t>100.004</t>
  </si>
  <si>
    <t>Fonds Structurels 2014-2020 – Projets INTERREG relevant des compétences Economie et Recherche – Secteur privé</t>
  </si>
  <si>
    <t>100.048</t>
  </si>
  <si>
    <t>Fonds structurels 2014-2020 – Mesures FEDER 1.3.1 - Subventions au secteur privé</t>
  </si>
  <si>
    <t>100.057</t>
  </si>
  <si>
    <t>Fonds structurels 2014-2020 - Projet INTERREG relevant des compétences emploi et formation - Secteur privé</t>
  </si>
  <si>
    <t>100.068</t>
  </si>
  <si>
    <t>Fonds Structurels 2021-2027 - FEDER/FTJ - Subventions au secteur privé et ASBL au service des entreprises</t>
  </si>
  <si>
    <t>100.076</t>
  </si>
  <si>
    <t>Fonds Structurels 2021-2027 - Projets INTERREG relevant des compétences Economie et Recherche - Secteur privé et ASBL au service des entreprises</t>
  </si>
  <si>
    <t>100.005</t>
  </si>
  <si>
    <t>Fonds Structurels 2014-2020 – Projets INTERREG relevant des compétences Emploi et Formation – Secteur privé (ASBL)</t>
  </si>
  <si>
    <t>100.058</t>
  </si>
  <si>
    <t>Fonds structurels 2014-2020 - Projet INTERREG relevant des compétences économie et recherche - Asbl au service des ménages</t>
  </si>
  <si>
    <t>100.059</t>
  </si>
  <si>
    <t>Fonds structurels 2014-2020 - Mesures FEDER 1.1.4, 1.2.1 et 2.3.3 - Asbl au service des ménages</t>
  </si>
  <si>
    <t>100.069</t>
  </si>
  <si>
    <t>Fonds Structurels 2021-2027 - FEDER/FTJ - Subventions aux ASBL au service des ménages</t>
  </si>
  <si>
    <t>100.077</t>
  </si>
  <si>
    <t>Fonds Structurels 2021-2027 - Projets INTERREG relevant des compétences Economie et Recherche - ASBL au service des ménages</t>
  </si>
  <si>
    <t>100.053</t>
  </si>
  <si>
    <t>Fonds structurels 2014-2020 - Projets INTERREG relevant des compétences Economie et Recherche - Pays membres de l'UE</t>
  </si>
  <si>
    <t>100.060</t>
  </si>
  <si>
    <t>Fonds structurels 2014-2020 - Projet INTERREG relevant des compétences économie et recherche - SACA</t>
  </si>
  <si>
    <t>100.008</t>
  </si>
  <si>
    <t>Fonds Structurels 2014-2020 – Projets INTERREG relevant des compétences Economie et Recherche – UAP</t>
  </si>
  <si>
    <t>100.009</t>
  </si>
  <si>
    <t>Fonds Structurels 2014-2020 – Projets INTERREG relevant des compétences Emploi et Formation – UAP</t>
  </si>
  <si>
    <t>100.049</t>
  </si>
  <si>
    <t>Fonds structurels 2014-2020 – Mesures FEDER 1.3.1 - Subventions à des UAP</t>
  </si>
  <si>
    <t>100.086</t>
  </si>
  <si>
    <t>Fonds Structurels 2021-2027 - Projets INTERREG relevant des compétences Economie et Recherche – UAP de type 3 (COFOG 04110)</t>
  </si>
  <si>
    <t>100.094</t>
  </si>
  <si>
    <t>Fonds structurels 2021-2027 – Projets INTERREG relevant des compétences Economie et Recherche - UAP de type 1 et 2 - Transfert de revenu</t>
  </si>
  <si>
    <t>100.010</t>
  </si>
  <si>
    <t>Fonds Structurels 2014-2020 – Projets INTERREG relevant des compétences Economie et Recherche – Provinces</t>
  </si>
  <si>
    <t>100.011</t>
  </si>
  <si>
    <t>Fonds Structurels 2014-2020 – Projets INTERREG relevant des compétences Emploi et Formation – Provinces</t>
  </si>
  <si>
    <t>100.070</t>
  </si>
  <si>
    <t>Fonds Structurels 2021-2027 - FEDER/FTJ - Subventions aux provinces</t>
  </si>
  <si>
    <t>100.078</t>
  </si>
  <si>
    <t>Fonds Structurels 2021-2027 - Projets INTERREG relevant des compétences Economie et Recherche - Provinces</t>
  </si>
  <si>
    <t>100.012</t>
  </si>
  <si>
    <t>Fonds Structurels 2014-2020 – Mesures FEDER 1.1.4, 1.2.1 et 2.3.3 – Subventions à des communes</t>
  </si>
  <si>
    <t>100.013</t>
  </si>
  <si>
    <t>Fonds Structurels 2014-2020 – Projets INTERREG relevant des compétences Economie et Recherche – Communes</t>
  </si>
  <si>
    <t>100.071</t>
  </si>
  <si>
    <t>Fonds Structurels 2021-2027 - FEDER/FTJ - Subventions aux communes</t>
  </si>
  <si>
    <t>100.079</t>
  </si>
  <si>
    <t>Fonds Structurels 2021-2027 - Projets INTERREG relevant des compétences Economie et Recherche - Communes</t>
  </si>
  <si>
    <t>100.014</t>
  </si>
  <si>
    <t>Fonds Structurels 2014-2020 – Mesures FEDER 1.1.4, 1.2.1 et 2.3.3 – Subventions à des ASBL liées aux pouvoirs locaux</t>
  </si>
  <si>
    <t>100.015</t>
  </si>
  <si>
    <t>Fonds Structurels 2014-2020 – Projets INTERREG relevant des compétences Economie et Recherche –ASBL liées aux pouvoirs locaux</t>
  </si>
  <si>
    <t>100.072</t>
  </si>
  <si>
    <t>Fonds Structurels 2021-2027 - FEDER/FTJ - Subventions aux ASBL liées aux pouvoirs locaux</t>
  </si>
  <si>
    <t>100.080</t>
  </si>
  <si>
    <t>Fonds Structurels 2021-2027 - Projets INTERREG relevant des compétences Economie et Recherche - ASBL liées aux pouvoirs locaux</t>
  </si>
  <si>
    <t>100.051</t>
  </si>
  <si>
    <t>Fonds structurels 2014-2020 – Projets Interreg relevant des compétences emploi et formation - CPAS</t>
  </si>
  <si>
    <t>84353000</t>
  </si>
  <si>
    <t>100.016</t>
  </si>
  <si>
    <t>Fonds Structurels 2014-2020 – Mesures FEDER 1.1.4, 1.2.1 et 2.3.3 – Subventions à des intercommunales - Secteur 13.13</t>
  </si>
  <si>
    <t>100.017</t>
  </si>
  <si>
    <t>Fonds Structurels 2014-2020 – Projets INTERREG relevant des compétences Economie et Recherche – Intercommunales - Secteur 13.13</t>
  </si>
  <si>
    <t>100.050</t>
  </si>
  <si>
    <t>Fonds structurels 2014-2020 – Mesures FEDER 1.3.1 – Subventions à des intercommunales - Secteur 13.13</t>
  </si>
  <si>
    <t>100.082</t>
  </si>
  <si>
    <t>Fonds Structurels 2021-2027 - FEDER/FTJ - Subventions aux intercommunales du secteur 13.13</t>
  </si>
  <si>
    <t>100.089</t>
  </si>
  <si>
    <t>Fonds Structurels 2021-2027 - Projets INTERREG relevant des compétences Economie et Recherche – Intercommunales du secteur 13.13</t>
  </si>
  <si>
    <t>100.018</t>
  </si>
  <si>
    <t>Fonds Structurels 2014-2020 – Mesures FEDER 1.1.4, 1.2.1 et 2.3.3 – Subventions à des entités liées à la Communauté française</t>
  </si>
  <si>
    <t>100.019</t>
  </si>
  <si>
    <t>Fonds Structurels 2014-2020 – Mesures FEDER 2.1.1, 2.1.2 et 2.2.2 – Subventions aux universités et organismes assimilés</t>
  </si>
  <si>
    <t>100.020</t>
  </si>
  <si>
    <t>Fonds Structurels 2014-2020 – Mesure 1.2 – RESINNOVE – FSE – Subventions aux universités et organismes assimilés</t>
  </si>
  <si>
    <t>100.021</t>
  </si>
  <si>
    <t>Fonds Structurels 2014-2020 – Projets INTERREG relevant des compétences Economie et Recherche – Entités liées à la Communauté française</t>
  </si>
  <si>
    <t>100.022</t>
  </si>
  <si>
    <t>Fonds Structurels 2014-2020 – Projets INTERREG relevant des compétences Emploi et Formation – Entités liées à la Communauté française</t>
  </si>
  <si>
    <t>100.073</t>
  </si>
  <si>
    <t>Fonds Structurels 2021-2027 - FEDER/FTJ - Subventions aux entités liées à la Communauté française</t>
  </si>
  <si>
    <t>100.081</t>
  </si>
  <si>
    <t>Fonds Structurels 2021-2027 - Projets INTERREG relevant des compétences Economie et Recherche - Entités liées à la Communauté française</t>
  </si>
  <si>
    <t>100.074</t>
  </si>
  <si>
    <t>Fonds Structurels 2021-2027 - FEDER/FTJ - Subventions au secteur privé (investissements et infrastructures)</t>
  </si>
  <si>
    <t>85122000</t>
  </si>
  <si>
    <t>100.023</t>
  </si>
  <si>
    <t>Fonds Structurels 2014-2020 – Mesure FEDER 6.1.1 – Subventions au secteur privé</t>
  </si>
  <si>
    <t>100.061</t>
  </si>
  <si>
    <t>Fonds structurels 2014-2020 - Mesures FEDER 6.1.1 - Subventions aux asbl au service des ménages</t>
  </si>
  <si>
    <t>100.087</t>
  </si>
  <si>
    <t>Fonds structurels 2021-2027 - Dépenses d'investissements emploi/formation pour les ASBL au service des ménages</t>
  </si>
  <si>
    <t>86141000</t>
  </si>
  <si>
    <t>100.024</t>
  </si>
  <si>
    <t>Fonds Structurels 2014-2020 – Mesure FEDER 6.1.1 – Subventions à des UAP</t>
  </si>
  <si>
    <t>100.052</t>
  </si>
  <si>
    <t>Fonds Structurels 2014-2020 – Mesure FEDER 6.1.1 – Subventions au FOREM</t>
  </si>
  <si>
    <t>100.084</t>
  </si>
  <si>
    <t>Fonds Structurels 2021-2027 - FEDER/FTJ - Subventions au FOREM (investissements et infrastructures)</t>
  </si>
  <si>
    <t>100.085</t>
  </si>
  <si>
    <t>Fonds Structurels 2021-2027 - FEDER/FTJ - Subventions à l’IFAPME (investissements et infrastructures)</t>
  </si>
  <si>
    <t>100.095</t>
  </si>
  <si>
    <t>Fonds structurels 2021-2027 – Projets INTERREG relevant des compétences Economie et Recherche - UAP - Frais d'investissement</t>
  </si>
  <si>
    <t>100.062</t>
  </si>
  <si>
    <t>Fonds structurels 2014-2020 - Mesures FEDER 6.1.1 - Asbl liées aux pouvoirs locaux</t>
  </si>
  <si>
    <t>86353000</t>
  </si>
  <si>
    <t>100.045</t>
  </si>
  <si>
    <t>Fonds structurels 2014-2020 – Mesure FEDER 1.1.4, 1.2.1 et 2.3.3 - Subventions à des intercommunales (infrastructures)</t>
  </si>
  <si>
    <t>100.083</t>
  </si>
  <si>
    <t>Fonds Structurels 2021-2027 - FEDER/FTJ - Subventions aux entités liées à la Communauté française (investissements et infrastructures)</t>
  </si>
  <si>
    <t>Totaux pour le programme 18.100.</t>
  </si>
  <si>
    <t>Programme 18.114</t>
  </si>
  <si>
    <t>RECHERCHE - Soutien, promotion, diffusion et valorisation</t>
  </si>
  <si>
    <t>114.023</t>
  </si>
  <si>
    <t>Subventions octroyées en application du décret du 3 juillet 2008 - Entreprises publiques</t>
  </si>
  <si>
    <t>114.024</t>
  </si>
  <si>
    <t>Fonds structurels 2014-2020 - Mesures 2.2.1 et 2.3.2 - FEDER - Entreprises publiques</t>
  </si>
  <si>
    <t>114.039</t>
  </si>
  <si>
    <t>Fonds Structurels 2021-2027 - FEDER - Aides à la recherche - Régime d'aide - Entreprises Publiques</t>
  </si>
  <si>
    <t>114.004</t>
  </si>
  <si>
    <t>Subventions octroyées en application du décret du 3 juillet 2008 – Entreprises</t>
  </si>
  <si>
    <t>114.005</t>
  </si>
  <si>
    <t>Subventions octroyées en application du décret du 3 juillet 2008 – Centres de recherche</t>
  </si>
  <si>
    <t>114.006</t>
  </si>
  <si>
    <t xml:space="preserve">Fonds structurels 2014-2020 – Mesures 2.2.1 et 2.3.2 – FEDER </t>
  </si>
  <si>
    <t>114.035</t>
  </si>
  <si>
    <t>Financement du dispositif chèque innovation</t>
  </si>
  <si>
    <t>114.038</t>
  </si>
  <si>
    <t>Fonds Structurels 2021-2027 - FEDER - Aides à la recherche - Régime d'aide - Secteur Privé</t>
  </si>
  <si>
    <t>114.007</t>
  </si>
  <si>
    <t>Subventions relatives à des activités de diffusion et de promotion de la recherche, de la science, des technologies nouvelles, de l’innovation et du développement technologique – ASBL</t>
  </si>
  <si>
    <t>114.008</t>
  </si>
  <si>
    <t xml:space="preserve">Subvention Spark Oh! </t>
  </si>
  <si>
    <t>114.009</t>
  </si>
  <si>
    <t>Subventions octroyées en application du décret du 3 juillet 2008 – UAP - CRAW</t>
  </si>
  <si>
    <t>114.031</t>
  </si>
  <si>
    <t>Subventions octroyées en application du décret du 3 juillet 2008 – Enseignement provincial</t>
  </si>
  <si>
    <t>114.032</t>
  </si>
  <si>
    <t>Subventions octroyées en application du décret du 3 juillet 2008 - ASBL liées aux pouvoirs locaux</t>
  </si>
  <si>
    <t>114.033</t>
  </si>
  <si>
    <t>Subventions octroyées en application du décret du 3 juillet 2008 - Intercommunales</t>
  </si>
  <si>
    <t>114.010</t>
  </si>
  <si>
    <t>Subventions au FNRS et fonds associés</t>
  </si>
  <si>
    <t>114.011</t>
  </si>
  <si>
    <t>Subventions dans le cadre de l'initiative WELRI</t>
  </si>
  <si>
    <t>114.012</t>
  </si>
  <si>
    <t>Subventions octroyées en application du décret du 3 juillet 2008 – Universités et établissements assimilés</t>
  </si>
  <si>
    <t>114.025</t>
  </si>
  <si>
    <t>Subventions octroyées en application du décret du 3 juillet 2008 - Pouvoir fédéral</t>
  </si>
  <si>
    <t>114.034</t>
  </si>
  <si>
    <t>Financement d'infrastructures de recherche en application du décret du 3 juillet 2008 – entreprises publiques</t>
  </si>
  <si>
    <t>85112000</t>
  </si>
  <si>
    <t>114.013</t>
  </si>
  <si>
    <t>Subventions pour infrastructures partagées de recherche collective - Plan Wallon d'Investissements (PWI)</t>
  </si>
  <si>
    <t>114.014</t>
  </si>
  <si>
    <t>Financement d’infrastructures de recherche en application du décret du 3 juillet 2008 – Secteur privé</t>
  </si>
  <si>
    <t>85421000</t>
  </si>
  <si>
    <t>114.018</t>
  </si>
  <si>
    <t>Subvention en infrastructures de recherche - Secteur public étranger</t>
  </si>
  <si>
    <t>86524000</t>
  </si>
  <si>
    <t>114.015</t>
  </si>
  <si>
    <t>PWI : infrastructures de recherche pour les universités</t>
  </si>
  <si>
    <t>114.016</t>
  </si>
  <si>
    <t>Financement d’infrastructures de recherche en application du décret du 3 juillet 2008 – Universités et établissements assimilés</t>
  </si>
  <si>
    <t>88180000</t>
  </si>
  <si>
    <t>114.017</t>
  </si>
  <si>
    <t>Soutenir le développement expérimental dans les entreprises</t>
  </si>
  <si>
    <t>Totaux pour le programme 18.114.</t>
  </si>
  <si>
    <t>Programme 18.118</t>
  </si>
  <si>
    <t>Fonds budgétaire :  Fonds destiné au soutien de la Recherche, du développement et de l'innovation</t>
  </si>
  <si>
    <t>118.001</t>
  </si>
  <si>
    <t>Fonds budgétaire : Fonds destiné au soutien de la Recherche, du développement et de l'innovation</t>
  </si>
  <si>
    <t>118.002</t>
  </si>
  <si>
    <t>Fonds budgétaire destiné au soutien de la recherche, du développement et de l'innovation - Frais généraux de fonctionnement - secteur public</t>
  </si>
  <si>
    <t>118.010</t>
  </si>
  <si>
    <t>Fonds budgétaire destiné au soutien de la recherche, du développement et de l'innovation - Transfert de revenus aux entreprises publiques</t>
  </si>
  <si>
    <t>118.003</t>
  </si>
  <si>
    <t>Fonds budgétaire destiné au soutien de la recherche, du développement et de l'innovation - Autres subventions d'exploitations - secteur privé</t>
  </si>
  <si>
    <t>118.004</t>
  </si>
  <si>
    <t>Fonds budgétaire destiné au soutien de la recherche, du développement et de l'innovation - Transferts de revenus aux ASBL service des ménages</t>
  </si>
  <si>
    <t>118.005</t>
  </si>
  <si>
    <t>Fonds budgétaire destiné au soutien de la recherche, du développement et de l'innovation - Transferts de revenus à la Communauté française</t>
  </si>
  <si>
    <t>118.006</t>
  </si>
  <si>
    <t>Fonds budgétaire destiné au soutien de la recherche, du développement et de l'innovation - transferts de revenus au Pouvoir fédéral</t>
  </si>
  <si>
    <t>118.009</t>
  </si>
  <si>
    <t>Fonds budgétaire destiné au soutien de la recherche, du développement et de l'innovation - Transferts en capital au secteur privé (investissements)</t>
  </si>
  <si>
    <t>118.007</t>
  </si>
  <si>
    <t>Fonds budgétaire destiné au soutien de la recherche, du développement et de l'innovation - Achats autre matériel (bien d'investissement)</t>
  </si>
  <si>
    <t>118.011</t>
  </si>
  <si>
    <t>Fonds budgétaire destiné au soutien de la recherche, du développement et de l'innovation - Soutenir le développement expérimental dans les entreprises</t>
  </si>
  <si>
    <t>Totaux pour le programme 18.118.</t>
  </si>
  <si>
    <t>Programme 19.001</t>
  </si>
  <si>
    <t>Finances</t>
  </si>
  <si>
    <t>001.009</t>
  </si>
  <si>
    <t>Dépenses informatiques courantes spécifiques (consommables, licences à moins d’un an, maintenances non évolutives,consultances,...) - WBFIN</t>
  </si>
  <si>
    <t>001.083</t>
  </si>
  <si>
    <t xml:space="preserve">Dépenses informatiques courantes spécifiques (consommables, licences à moins d’un an, maintenances non évolutives,consultances,...) - Fiscalité </t>
  </si>
  <si>
    <t>001.093</t>
  </si>
  <si>
    <t>Etudes, relations publiques, documentation, participation à des séminaires et colloques, frais de réunions, expertises, frais de procédure, honoraires d'avocat, frais administratifs CAI</t>
  </si>
  <si>
    <t>001.135</t>
  </si>
  <si>
    <t xml:space="preserve">Intérêts de retard sur dette commerciale </t>
  </si>
  <si>
    <t>001.020</t>
  </si>
  <si>
    <t>Dépenses informatiques d'investissement (acquisitions de biens matériels informatiques, licences à plus d’un an, développements d’applications, maintenances évolutives, ...) dans le cadre de projets informatiques spécifiques - WBFIN</t>
  </si>
  <si>
    <t>001.084</t>
  </si>
  <si>
    <t>Dépenses informatiques d'investissement (acquisitions de biens matériels informatiques, licences à plus d’un an, développements d’applications, maintenances évolutives, ...) dans le cadre de projets informatiques spécifiques - Fiscalité</t>
  </si>
  <si>
    <t>Totaux pour le programme 19.001.</t>
  </si>
  <si>
    <t>Programme 19.119</t>
  </si>
  <si>
    <t>Fiscalité</t>
  </si>
  <si>
    <t>119.002</t>
  </si>
  <si>
    <t>Provision mesures d'accompagnement péage kilométrique</t>
  </si>
  <si>
    <t>119.004</t>
  </si>
  <si>
    <t>Frais d'impression</t>
  </si>
  <si>
    <t>119.005</t>
  </si>
  <si>
    <t>Expertises, frais de procédure, frais de fonctionnement, honoraires d'avocats, frais bancaires, chèques circulaires et assignations postales</t>
  </si>
  <si>
    <t>119.017</t>
  </si>
  <si>
    <t>Frais généraux de fonctionnement à l'intérieur du secteur des administrations publiques</t>
  </si>
  <si>
    <t>82160000</t>
  </si>
  <si>
    <t>119.009</t>
  </si>
  <si>
    <t>Autres Intérêts - Intérêts de retard sur autres que sur dettes commerciales</t>
  </si>
  <si>
    <t>119.018</t>
  </si>
  <si>
    <t>Remboursement entreprises des dépens, frais de justice et autres dédommagements</t>
  </si>
  <si>
    <t>83441000</t>
  </si>
  <si>
    <t>119.010</t>
  </si>
  <si>
    <t>Remboursements</t>
  </si>
  <si>
    <t>119.016</t>
  </si>
  <si>
    <t>Contribution de la Région wallonne aux coûts de personnel et de fonctionnement du bureau central de liaison</t>
  </si>
  <si>
    <t>119.011</t>
  </si>
  <si>
    <t>Dotation pour le budget de la Structure de Coordination de l'Information patrimoniale (SCIP)</t>
  </si>
  <si>
    <t>119.019</t>
  </si>
  <si>
    <t>Transfert en capital sous forme d'aides à l'investissement aux unités interrégionales (entités du secteur 13.12)</t>
  </si>
  <si>
    <t>87200000</t>
  </si>
  <si>
    <t>119.012</t>
  </si>
  <si>
    <t>Travaux d’aménagement des bâtiments administratifs dédiés notamment aux amendes sur la taxe du prélèvement kilométrique</t>
  </si>
  <si>
    <t>Totaux pour le programme 19.119.</t>
  </si>
  <si>
    <t>Programme 19.034</t>
  </si>
  <si>
    <t>Budget-Comptabilité-Trésorerie</t>
  </si>
  <si>
    <t>034.004</t>
  </si>
  <si>
    <t>Remboursement de traitements, allocations et indemnités du personnel du Service central de comptabilité (et de l'Inspection des Finances, ainsi que des cabinets ministériels dissous)</t>
  </si>
  <si>
    <t>034.014</t>
  </si>
  <si>
    <t>Remboursement de traitements, allocations et indemnités du personnel du Service central de comptabilité et de l'Inspection des Finances, ainsi que des cabinets ministériels dissous</t>
  </si>
  <si>
    <t>034.015</t>
  </si>
  <si>
    <t>Achat de chèques repas du Service central de comptabilité et de l'Inspection des Finances</t>
  </si>
  <si>
    <t>034.005</t>
  </si>
  <si>
    <t>Frais d'études, de relations publiques et de documentation du service central de comptabilité, ainsi que les dépenses des cabinets ministériels dissous</t>
  </si>
  <si>
    <t>034.013</t>
  </si>
  <si>
    <t>Frais d'analyse et d'expertise dans le cadre des missions du marché TVA</t>
  </si>
  <si>
    <t>034.016</t>
  </si>
  <si>
    <t xml:space="preserve">Indemnité de télétravail aux agents du SCC </t>
  </si>
  <si>
    <t>034.017</t>
  </si>
  <si>
    <t>Dépenses informatiques courantes spécifiques (consommables, licences à moins d’un an, maintenances non évolutives,...) pour l’Inspection des Finances (IF)</t>
  </si>
  <si>
    <t>034.010</t>
  </si>
  <si>
    <t>Achat de biens meubles durables spécifiques au programme, y compris les achats patrimoniaux des cabinets ministériels dissous</t>
  </si>
  <si>
    <t>Totaux pour le programme 19.034.</t>
  </si>
  <si>
    <t>Programme 19.035</t>
  </si>
  <si>
    <t>Gestion du Trésor</t>
  </si>
  <si>
    <t>035.001</t>
  </si>
  <si>
    <t>Frais bancaires, chèques circulaires, assignations postales et remboursements aux tiers de sommes indûment perçues par le Receveur général</t>
  </si>
  <si>
    <t>035.007</t>
  </si>
  <si>
    <t>Autres intérêts - Intérêts de retard sur autres que sur dettes commerciales</t>
  </si>
  <si>
    <t>035.006</t>
  </si>
  <si>
    <t>Remboursement à la Communauté française (calcul définitif de la dotation)</t>
  </si>
  <si>
    <t>Totaux pour le programme 19.035.</t>
  </si>
  <si>
    <t>Programme 19.036</t>
  </si>
  <si>
    <t>Dettes et garanties</t>
  </si>
  <si>
    <t>82110000</t>
  </si>
  <si>
    <t>036.001</t>
  </si>
  <si>
    <t>Intérêts de la dette régionale consolidée non spécialement affectée, y compris les charges accessoires et intérêts dus dans le cadre de la gestion de la trésorerie</t>
  </si>
  <si>
    <t>036.002</t>
  </si>
  <si>
    <t>Intérêts dus dans le cadre de la gestion de la trésorerie</t>
  </si>
  <si>
    <t>82130000</t>
  </si>
  <si>
    <t>036.003</t>
  </si>
  <si>
    <t>Intérêts débiteurs sur la partie attribuée de l'impôt sur les personnes physiques (calcul définitif)</t>
  </si>
  <si>
    <t>036.004</t>
  </si>
  <si>
    <t>Intérêts débiteurs relatifs au préfinancement à 75% des opérateurs fragiles relevant de la compétence régionale dans le cadre du Fonds Social Européen (FSE)</t>
  </si>
  <si>
    <t>036.015</t>
  </si>
  <si>
    <t>Intérêts dus dans le cadre de la gestion des comptes</t>
  </si>
  <si>
    <t>036.007</t>
  </si>
  <si>
    <t>Intérêts d'emprunts contractés dans le cadre de l'assainissement des communes à finances obérées en vertu de la convention du 30 juillet 1992 à verser au CRAC</t>
  </si>
  <si>
    <t>036.006</t>
  </si>
  <si>
    <t>Exécution de garanties en faveur des sociétés patrimoniales wallonnes</t>
  </si>
  <si>
    <t>036.008</t>
  </si>
  <si>
    <t>Annuités à verser au Fonds d’Amortissement des Dettes du Logement Social (FADELS) conformément à la Convention du 6 juillet 2004 établie en exécution de l'article 2 de l’accord du 16 décembre 2003 conclu entre le Gouvernement fédéral, le Gouvernement flamand, le Gouvernement wallon et le Gouvernement de la Région de Bruxelles-Capitale relative au règlement définitif des dettes du passé et charges s'y rapportant en matière de logement social</t>
  </si>
  <si>
    <t>036.014</t>
  </si>
  <si>
    <t>Transfert exceptionnel à destination de l'Etat fédéral  </t>
  </si>
  <si>
    <t>036.013</t>
  </si>
  <si>
    <t>Intérêts de la dette régionale consolidée non spécialement affectée, y compris les charges accessoires et intérêts dus dans le cadre de la gestion de la trésorerie - SWAP</t>
  </si>
  <si>
    <t>89110000</t>
  </si>
  <si>
    <t>036.010</t>
  </si>
  <si>
    <t>Amortissements FADELS</t>
  </si>
  <si>
    <t>036.012</t>
  </si>
  <si>
    <t>Amortissements d'emprunts de la Région wallonne</t>
  </si>
  <si>
    <t>Totaux pour le programme 19.036.</t>
  </si>
  <si>
    <t>Programme 19.037</t>
  </si>
  <si>
    <t xml:space="preserve"> Finance et Comptabilité</t>
  </si>
  <si>
    <t>037.005</t>
  </si>
  <si>
    <t>037.006</t>
  </si>
  <si>
    <t>Achat de biens meubles durables et dépenses informatiques d'investissement (acquisitions de biens matériels informatiques, licences à plus d’un an, développements d’applications, maintenances évolutives, ...) pour l’Inspection des Finances (IF)</t>
  </si>
  <si>
    <t>Totaux pour le programme 19.037.</t>
  </si>
  <si>
    <t>Programme 19.126</t>
  </si>
  <si>
    <t>Centre Stratégique d'Expertise Fiscale, Financière et Budgétaire (CeSEFFB)</t>
  </si>
  <si>
    <t>126.001</t>
  </si>
  <si>
    <t>Traitements, allocations et indemnités du personnel du CeSEFFB</t>
  </si>
  <si>
    <t>126.002</t>
  </si>
  <si>
    <t>Frais de fonctionnement du CeSEFFB</t>
  </si>
  <si>
    <t>126.003</t>
  </si>
  <si>
    <t>Remboursement du personnel du CeSEFFB détaché d'autres administrations ou organismes publics</t>
  </si>
  <si>
    <t>126.004</t>
  </si>
  <si>
    <t>Impôts et taxes afférents aux véhicules du CeSEFFB</t>
  </si>
  <si>
    <t>126.005</t>
  </si>
  <si>
    <t>Achat de matériel de transport du CeSEFFB</t>
  </si>
  <si>
    <t>126.006</t>
  </si>
  <si>
    <t>Achat de biens meubles durables pour le CeSEFFB</t>
  </si>
  <si>
    <t>Totaux pour le programme 19.126.</t>
  </si>
  <si>
    <t>Programme 34.120</t>
  </si>
  <si>
    <t>Cofinancements européens 2014 - 2020</t>
  </si>
  <si>
    <t>Provisions interdépartementales pour la programmation 2014-2020 des cofinancements européens</t>
  </si>
  <si>
    <t>120.001</t>
  </si>
  <si>
    <t>Totaux pour le programme 34.120.</t>
  </si>
  <si>
    <t>Programme 36.121</t>
  </si>
  <si>
    <t>Provisions interdépartementales pour la programmation 2021-2027 des cofinancements européens</t>
  </si>
  <si>
    <t>121.001</t>
  </si>
  <si>
    <t>Cofinancements européens programmation 2021-2027</t>
  </si>
  <si>
    <t>Totaux pour le programme 36.121.</t>
  </si>
  <si>
    <t>Totaux</t>
  </si>
  <si>
    <t>Totaux hors moyens à charge des fonds budgétaires</t>
  </si>
  <si>
    <t>Programme 02.005</t>
  </si>
  <si>
    <t>DE</t>
  </si>
  <si>
    <t>005.021</t>
  </si>
  <si>
    <t>005.022</t>
  </si>
  <si>
    <t>005.024</t>
  </si>
  <si>
    <t>005.023</t>
  </si>
  <si>
    <t>005.025</t>
  </si>
  <si>
    <t>005.026</t>
  </si>
  <si>
    <t>005.027</t>
  </si>
  <si>
    <t>005.028</t>
  </si>
  <si>
    <t>005.030</t>
  </si>
  <si>
    <t>005.029</t>
  </si>
  <si>
    <t>Totaux pour le programme 02.005.</t>
  </si>
  <si>
    <t>122.533</t>
  </si>
  <si>
    <t>Salaires et charges sociales  - PRW - Territoire, Infrastructures, Mobilité et Pouvoirs locaux</t>
  </si>
  <si>
    <t>122.544</t>
  </si>
  <si>
    <t>Frais généraux de fonctionnement payés à des secteurs autres que le secteur des administrations publiques - PRW - Territoire, Infrastructures, Mobilité et Pouvoirs locaux</t>
  </si>
  <si>
    <t>122.396</t>
  </si>
  <si>
    <t>Réparation et entretien d’ouvrage payés à des secteurs autres que le secteur des administrations publiques - PRW - Territoire, Infrastructures, Mobilité et Pouvoirs locaux</t>
  </si>
  <si>
    <t>122.397</t>
  </si>
  <si>
    <t>Intérêts de la dette commerciale - PRW - Territoire, Infrastructures, Mobilité et Pouvoirs locaux</t>
  </si>
  <si>
    <t>122.433</t>
  </si>
  <si>
    <t>Autres subventions d'exploitation à des producteurs autres que les entreprises publiques - PRW - Territoire, Infrastructures, Mobilité et Pouvoirs locaux</t>
  </si>
  <si>
    <t>122.534</t>
  </si>
  <si>
    <t>Transferts de revenus aux UAP - PRW - Territoire, Infrastructures, Mobilité et Pouvoirs locaux</t>
  </si>
  <si>
    <t>122.565</t>
  </si>
  <si>
    <t>Transfert de revenus aux communes (contributions spécifiques)  - PRW - Territoire, Infrastructures, Mobilité et Pouvoirs locaux</t>
  </si>
  <si>
    <t>122.609</t>
  </si>
  <si>
    <t>Transferts de revenus aux intercommunales du secteur S.1313 - PRW - Territoire, Infrastructures, Mobilité et Pouvoirs locaux</t>
  </si>
  <si>
    <t>122.487</t>
  </si>
  <si>
    <t>Aides à l'investissement aux entreprises publiques - PNRR - Territoire, Infrastructures, Mobilité et Pouvoirs locaux</t>
  </si>
  <si>
    <t>122.531</t>
  </si>
  <si>
    <t>Aides à l'investissement aux UAP - PRW - Territoire, Infrastructures, Mobilité et Pouvoirs locaux</t>
  </si>
  <si>
    <t>122.614</t>
  </si>
  <si>
    <t>Aides à l'investissement aux UAP - PNRR - Territoire, Infrastructures, Mobilité et Pouvoirs locaux</t>
  </si>
  <si>
    <t>122.599</t>
  </si>
  <si>
    <t>Aides à l'investissement aux provinces - PRW - Territoire, Infrastructures, Mobilité et Pouvoirs locaux</t>
  </si>
  <si>
    <t>122.392</t>
  </si>
  <si>
    <t>Aides à l'investissement aux communes - PRW - Territoire, Infrastructures, Mobilité et Pouvoirs locaux</t>
  </si>
  <si>
    <t>122.403</t>
  </si>
  <si>
    <t>Aides à l'investissement aux communes - PNRR - Territoire, Infrastructures, Mobilité et Pouvoirs locaux</t>
  </si>
  <si>
    <t>122.598</t>
  </si>
  <si>
    <t>Transferts en capital aux CPAS - PRW - Territoire, Infrastructures, Mobilité et Pouvoirs locaux</t>
  </si>
  <si>
    <t>122.610</t>
  </si>
  <si>
    <t>Transferts en capital aux CPAS - PNRR - Territoire, Infrastructures, Mobilité et Pouvoirs locaux</t>
  </si>
  <si>
    <t>122.532</t>
  </si>
  <si>
    <t>Constructions de bâtiments - PRW - Territoire, Infrastructures, Mobilité et Pouvoirs locaux</t>
  </si>
  <si>
    <t>122.525</t>
  </si>
  <si>
    <t>Travaux routiers - PRW - Territoire, Infrastructures, Mobilité et Pouvoirs locaux</t>
  </si>
  <si>
    <t>122.549</t>
  </si>
  <si>
    <t>Travaux routiers - PNRR - Territoire, Infrastructures, Mobilité et Pouvoirs locaux</t>
  </si>
  <si>
    <t>122.398</t>
  </si>
  <si>
    <t>Travaux hydrauliques - PRW - Territoire, Infrastructures, Mobilité et Pouvoirs locaux</t>
  </si>
  <si>
    <t>Programme 14.001</t>
  </si>
  <si>
    <t>Mobilité et infrastructures</t>
  </si>
  <si>
    <t>001.043</t>
  </si>
  <si>
    <t>001.047</t>
  </si>
  <si>
    <t>Dépenses informatiques courantes spécifiques (consommables, licences à moins d’un an, maintenances non évolutives,...) relevant des compétences du Ministre de la Mobilité</t>
  </si>
  <si>
    <t>001.050</t>
  </si>
  <si>
    <t>001.049</t>
  </si>
  <si>
    <t>Dépenses informatiques d'investissement (acquisitions de biens matériels informatiques, licences à plus d’un an, développements d’applications, maintenances évolutives, ...) dans le cadre de projets informatiques spécifiques relevant des compétences du Ministre de la Mobilité</t>
  </si>
  <si>
    <t>Totaux pour le programme 14.001.</t>
  </si>
  <si>
    <t>Programme 14.044</t>
  </si>
  <si>
    <t>Actions et coordination des politiques de mobilité et de sécurité routière</t>
  </si>
  <si>
    <t>044.002</t>
  </si>
  <si>
    <t xml:space="preserve">Mise en œuvre du Plan d'action Wallonie Cyclable (WaCy) - enveloppe additionnelle Modes Actifs du PIMPT </t>
  </si>
  <si>
    <t>044.010</t>
  </si>
  <si>
    <t>Dépenses de biens et services en vue de promouvoir et développer la mobilité durable en Wallonie et l'intermodalité des personnes et des marchandises</t>
  </si>
  <si>
    <t>044.011</t>
  </si>
  <si>
    <t>Dépenses de biens et services en vue d'élaborer et mettre en œuvre des études de mobilité et la stratégie de mobilité</t>
  </si>
  <si>
    <t>044.012</t>
  </si>
  <si>
    <t>Dépenses destinées à la formation des acteurs de la mobilité et au fonctionnement du réseau des conseillers en mobilité et du CDDM</t>
  </si>
  <si>
    <t>044.013</t>
  </si>
  <si>
    <t>Dépenses de biens et services relatives au développement de politiques intermodales pour le transport des personnes et des marchandises et à la gestion de la mobilité</t>
  </si>
  <si>
    <t>044.014</t>
  </si>
  <si>
    <t>044.015</t>
  </si>
  <si>
    <t>Dépenses de biens et services visant à favoriser la disponibilité, la collecte, la fourniture, l'utilisation, le traitement de données pour des besoins d’analyses spécifiques et/ou dans le cadre d’études stratégiques et/ou prospectives en matière d’impacts sur la mobilité.</t>
  </si>
  <si>
    <t>044.058</t>
  </si>
  <si>
    <t>Intérêt de la dette commerciale</t>
  </si>
  <si>
    <t>044.059</t>
  </si>
  <si>
    <t xml:space="preserve">Autres intérêts </t>
  </si>
  <si>
    <t>14</t>
  </si>
  <si>
    <t>044.071</t>
  </si>
  <si>
    <t>Subvention pour des projets de mobilité à des organismes repris au programme de développement rural de la Wallonie – LEADER 2023-2027</t>
  </si>
  <si>
    <t>044.016</t>
  </si>
  <si>
    <t>Subventions en faveur d'actions de sensibilisation et de prestation de mobilité durable</t>
  </si>
  <si>
    <t>044.018</t>
  </si>
  <si>
    <t>Subvention au Réseau wallon de lutte contre la pauvreté</t>
  </si>
  <si>
    <t>044.039</t>
  </si>
  <si>
    <t>Subvention pour des projets de mobilité à des organismes repris au programme de développement rural de la Wallonie</t>
  </si>
  <si>
    <t>044.060</t>
  </si>
  <si>
    <t xml:space="preserve">Dotation à l'AWSR </t>
  </si>
  <si>
    <t>83520000</t>
  </si>
  <si>
    <t>044.037</t>
  </si>
  <si>
    <t>Subventions à des organismes publics étrangers en vue de promouvoir l'usage de modes de transport alternatif</t>
  </si>
  <si>
    <t>044.021</t>
  </si>
  <si>
    <t>Subvention à l'IWEPS pour le fonctionnement de l'observatoire de la mobilité</t>
  </si>
  <si>
    <t>044.022</t>
  </si>
  <si>
    <t>Subvention aux organismes administratifs publics en faveur d'actions de sensibilisation et de prestation de mobilité durable</t>
  </si>
  <si>
    <t>044.025</t>
  </si>
  <si>
    <t>Subventions aux communes visant à encourager la mobilité durable, dont les Plans de mobilité et les Plans de déplacement</t>
  </si>
  <si>
    <t>044.048</t>
  </si>
  <si>
    <t>Transferts de revenus aux communes - Contributions aux autres frais de fonctionnement de l'enseignement</t>
  </si>
  <si>
    <t>044.024</t>
  </si>
  <si>
    <t>Subvention aux ASBL des pouvoirs publics en faveur d'actions, de sensibilisation et de prestation en matière de mobilité</t>
  </si>
  <si>
    <t>044.072</t>
  </si>
  <si>
    <t>Subvention pour des projets de mobilité aux ASBL des pouvoirs locaux repris au programme de développement rural de la Wallonie – LEADER 2023-2027</t>
  </si>
  <si>
    <t>044.027</t>
  </si>
  <si>
    <t>Subvention aux universités en faveur d'actions de sensibilisation et de prestation de mobilité durable</t>
  </si>
  <si>
    <t>044.040</t>
  </si>
  <si>
    <t>Subventions et indemnités au secteur public pour promouvoir les infrastructures cyclables</t>
  </si>
  <si>
    <t>044.044</t>
  </si>
  <si>
    <t>Subvention aux écoles primaires et secondaires (EMSR)</t>
  </si>
  <si>
    <t>044.056</t>
  </si>
  <si>
    <t>Aide à l’investissement aux entreprises publiques</t>
  </si>
  <si>
    <t>044.030</t>
  </si>
  <si>
    <t>Subvention d'investissement au secteur privé pour des équipements destinés à favoriser la mobilité durable</t>
  </si>
  <si>
    <t>044.069</t>
  </si>
  <si>
    <t>Cofinancement européen : subvention aux entreprises privées pour des travaux bénéficiant du concours du FEDER 2021-2027</t>
  </si>
  <si>
    <t>044.049</t>
  </si>
  <si>
    <t>Cofinancement Européen : Participation de la Région aux dépenses des programmes Interreg pour les asbl</t>
  </si>
  <si>
    <t>044.050</t>
  </si>
  <si>
    <t>Aides à l'investissement aux asbl pour favoriser la mobilité durable en Wallonie</t>
  </si>
  <si>
    <t>044.063</t>
  </si>
  <si>
    <t>Cofinancement européen : participation de la Région aux dépenses des programmes Interreg pour les asbl 2021-2027</t>
  </si>
  <si>
    <t>85310000</t>
  </si>
  <si>
    <t>044.043</t>
  </si>
  <si>
    <t>Aides à l'investissement aux citoyens pour favoriser la mobilité durable en Wallonie</t>
  </si>
  <si>
    <t>044.046</t>
  </si>
  <si>
    <t>Subvention au CRAC WACY</t>
  </si>
  <si>
    <t>044.051</t>
  </si>
  <si>
    <t>Cofinancement Européen : Participation de la Région aux dépenses des programmes Interreg pour l'Opérateur de Transport de Wallonie</t>
  </si>
  <si>
    <t>044.062</t>
  </si>
  <si>
    <t>Transfert en capital pour financer des projets de mobilité active</t>
  </si>
  <si>
    <t>044.031</t>
  </si>
  <si>
    <t>Subventions complémentaires d'impulsion cyclo-piétons aux pouvoirs locaux pour la réalisation des plans communaux de mobilité</t>
  </si>
  <si>
    <t>044.033</t>
  </si>
  <si>
    <t>Subvention aux communes afin de leur permettre de développer le réseau communal en matière de mobilité douce</t>
  </si>
  <si>
    <t>044.034</t>
  </si>
  <si>
    <t>Subventions aux communes afin de leur permettre de développer leur réseau communal cyclo piéton et les projets d'intermodalité</t>
  </si>
  <si>
    <t>044.052</t>
  </si>
  <si>
    <t>Cofinancement Européen - Participation de la région aux dépenses des programmes Interreg pour les communes</t>
  </si>
  <si>
    <t>044.054</t>
  </si>
  <si>
    <t>Cofinancement Européen - Subventions aux administrations publiques subordonnées pour des travaux et des études bénéficiant du concours du Fonds européen de développement régional</t>
  </si>
  <si>
    <t>044.065</t>
  </si>
  <si>
    <t>Cofinancement européen : participation de la Région aux dépenses des programmes Interreg pour les communes 2021-2027</t>
  </si>
  <si>
    <t>044.067</t>
  </si>
  <si>
    <t>Cofinancement Européen - Subventions aux administrations publiques subordonnées pour des travaux et des études bénéficiant du concours du Fonds européen de développement régional 2021-2027</t>
  </si>
  <si>
    <t>044.053</t>
  </si>
  <si>
    <t>Cofinancement Européen - Participation de la région aux dépenses des programmes Interreg pour les intercommunales</t>
  </si>
  <si>
    <t>044.066</t>
  </si>
  <si>
    <t>Cofinancement européen : participation de la Région aux dépenses des programmes Interreg pour les intercommunales 2021-2027</t>
  </si>
  <si>
    <t>044.055</t>
  </si>
  <si>
    <t>Cofinancement européen - Participation de la région aux dépenses des programmes Interreg pour les universités</t>
  </si>
  <si>
    <t>044.057</t>
  </si>
  <si>
    <t>Transfert en capital vers les écoles pour financer des projets de mobilité active</t>
  </si>
  <si>
    <t>044.070</t>
  </si>
  <si>
    <t>Subvention en capital aux écoles primaires et secondaires (EMSR)</t>
  </si>
  <si>
    <t>044.061</t>
  </si>
  <si>
    <t>Travaux routiers - mobilité active</t>
  </si>
  <si>
    <t>Totaux pour le programme 14.044.</t>
  </si>
  <si>
    <t>Programme 14.045</t>
  </si>
  <si>
    <t>Transport urbain, interurbain et scolaire</t>
  </si>
  <si>
    <t>045.001</t>
  </si>
  <si>
    <t>Dépenses de biens et services en vue d'assurer le service du transport scolaire</t>
  </si>
  <si>
    <t>045.002</t>
  </si>
  <si>
    <t>045.003</t>
  </si>
  <si>
    <t>Honoraires d'avocats et d'experts judiciaires et prestations de personnes étrangères à l'administration</t>
  </si>
  <si>
    <t>045.040</t>
  </si>
  <si>
    <t>Autres intérêts</t>
  </si>
  <si>
    <t>045.004</t>
  </si>
  <si>
    <t>Dépenses de toute nature relatives aux transports structurants (dont la mise en œuvre de synergies avec la politique ferroviaire et à la prise en charge des préfinancements wallons en matière d'infrastructures ferroviaires)</t>
  </si>
  <si>
    <t>045.042</t>
  </si>
  <si>
    <t>Financement des intérêts de la convention RER SNCB - RW</t>
  </si>
  <si>
    <t>045.005</t>
  </si>
  <si>
    <t>Soutien aux actions innovantes en matière de mobilité rurale (Centrale Régionale de Mobilité)</t>
  </si>
  <si>
    <t>045.006</t>
  </si>
  <si>
    <t>Soutien aux actions mises en œuvre dans le cadre de la politique régionale en matière de transport de personnes à mobilité réduite (ASTA)</t>
  </si>
  <si>
    <t>045.007</t>
  </si>
  <si>
    <t>Dépenses de toute nature relatives à la mise en place d'organes de liaison avec les usagers des transports urbains, interurbains et ruraux ainsi qu'à des actions diverses dans le domaine du développement ferroviaire</t>
  </si>
  <si>
    <t>045.010</t>
  </si>
  <si>
    <t>Intervention financière de la Région en faveur de l'OTW couvrant l'établissement et l'organisation de transport scolaire, y compris le transport des enfants présentant un handicap</t>
  </si>
  <si>
    <t>045.011</t>
  </si>
  <si>
    <t>Intervention financière de la Région en faveur de l'OTW pour le subventionnement des transporteurs de personnes à mobilité réduite (PMR)</t>
  </si>
  <si>
    <t>045.014</t>
  </si>
  <si>
    <t>Intervention financière de la Région dans la couverture des charges d'exploitation de l'OTW</t>
  </si>
  <si>
    <t>045.016</t>
  </si>
  <si>
    <t>Engagements sociaux O.T.W</t>
  </si>
  <si>
    <t>045.019</t>
  </si>
  <si>
    <t>Intervention financière de la région en faveur de l'OTW pour le développement de l'offre</t>
  </si>
  <si>
    <t>045.020</t>
  </si>
  <si>
    <t>Intervention financiere de la Région au bénéfice des Intercommunales</t>
  </si>
  <si>
    <t>045.021</t>
  </si>
  <si>
    <t>Dotation à la Communauté germanophone pour lui permettre d'assurer le transport scolaire interne</t>
  </si>
  <si>
    <t>045.036</t>
  </si>
  <si>
    <t>Préfinancement du projet RER</t>
  </si>
  <si>
    <t>045.039</t>
  </si>
  <si>
    <t>Dépenses de toute nature relatives aux transports structurants - SNCB (Gare de Mons)</t>
  </si>
  <si>
    <t>045.046</t>
  </si>
  <si>
    <t>Financement additionnel ferroviaire - SNCB</t>
  </si>
  <si>
    <t>045.043</t>
  </si>
  <si>
    <t>Aides à l'investissement aux ASBL au service des ménages</t>
  </si>
  <si>
    <t>045.023</t>
  </si>
  <si>
    <t>Remboursement à l'OTW des coûts exposés pour le projet du tram de Liège</t>
  </si>
  <si>
    <t>045.024</t>
  </si>
  <si>
    <t>Subventions à l'OTW pour lui permettre de réaliser son programme d'investissement d'infrastructure</t>
  </si>
  <si>
    <t>045.026</t>
  </si>
  <si>
    <t>Participation de la Région au programme d'investissement d'exploitation réalisé par l'OTW</t>
  </si>
  <si>
    <t>045.027</t>
  </si>
  <si>
    <t>Participation de la Région au programme "Métro de Charleroi" (OTW)</t>
  </si>
  <si>
    <t>045.028</t>
  </si>
  <si>
    <t>Cofinancement Européen - Subventions à l'OTW afin de lui permettre de prendre en charge les dépenses relatives à la mise en œuvre de la programmation 2014-2020</t>
  </si>
  <si>
    <t>045.031</t>
  </si>
  <si>
    <t>Dépenses de toute nature relatives aux transports structurants - OTW (Gare de Namur)</t>
  </si>
  <si>
    <t>045.037</t>
  </si>
  <si>
    <t>Subvention à l'OTW pour la réalisation du PIMPT</t>
  </si>
  <si>
    <t>045.045</t>
  </si>
  <si>
    <t>Cofinancement Européen - Subventions à l'OTW afin de lui permettre de prendre en charge les dépenses relatives à la mise en œuvre de la programmation 2021-2027</t>
  </si>
  <si>
    <t>045.041</t>
  </si>
  <si>
    <t>Financement de la convention Axe 3 Infrabel - RW</t>
  </si>
  <si>
    <t>045.047</t>
  </si>
  <si>
    <t>Financement additionnel ferroviaire - Infrabel</t>
  </si>
  <si>
    <t>87310000</t>
  </si>
  <si>
    <t>045.033</t>
  </si>
  <si>
    <t>Investissement de la Région pour favoriser la mobilité et l'intermodalité dans les transports</t>
  </si>
  <si>
    <t>045.038</t>
  </si>
  <si>
    <t>Sommes souscrites par l'Etat pour la formation du capital d'établissement des chemins de fer vicinaux - Sommes reprises par l'Etat, à la décharge des provinces et des communes qui ont participé à la formation du capital d'établissement de lignes vicinales concédées, dont la mise en exploitation est définitivement abandonnée (loi du 24 juin 1885)</t>
  </si>
  <si>
    <t>Totaux pour le programme 14.045.</t>
  </si>
  <si>
    <t>Programme 14.048</t>
  </si>
  <si>
    <t>Travaux subsidiés</t>
  </si>
  <si>
    <t>048.001</t>
  </si>
  <si>
    <t>Frais de réunions en matière de travaux subsidiés, frais de représentation, études, développement d'applications informatiques, relations publiques, documentation, participation à des séminaires et colloques</t>
  </si>
  <si>
    <t>048.002</t>
  </si>
  <si>
    <t>Achat de biens meubles non durables</t>
  </si>
  <si>
    <t>048.029</t>
  </si>
  <si>
    <t>Subvention aux ASBL pour des études bénéficiant du concours du fonds européen de développement régional - programmation 2014-2020 – Axe IV </t>
  </si>
  <si>
    <t>048.004</t>
  </si>
  <si>
    <t>Subvention en vue de l'information, la coordination et l'organisation des chantiers sous, sur ou au-dessus des voiries ou des cours d'eau"</t>
  </si>
  <si>
    <t>048.027</t>
  </si>
  <si>
    <t>Subsides aux provinces pour des études bénéficiant du concours du fonds européen de développement régional – programmation 2024-2020 – Axe III</t>
  </si>
  <si>
    <t>048.007</t>
  </si>
  <si>
    <t>Subvention au secteur privé pour des travaux et des études bénéficiant du coucours du Fonds Européen de  Dévelopement Régional (FEDER) - programmation 2014-2020 - Axe IV</t>
  </si>
  <si>
    <t>048.028</t>
  </si>
  <si>
    <t>Subvention aux ASBL pour des travaux bénéficiant du concours du fonds européen de développement régional - programmation 2014-2020 – Axe IV </t>
  </si>
  <si>
    <t>048.008</t>
  </si>
  <si>
    <t>Subvention au C.R.A.C. pour le financement d'investissements communaux d'intérêt supra-local destinés aux Services de sécurité, crèches et bâtiments de synergie communes - CPAS et subvention au CRAC pour le financement des travaux de voiries</t>
  </si>
  <si>
    <t>048.009</t>
  </si>
  <si>
    <t>Subvention au CRAC pour le financement de travaux d'entretien de voirie</t>
  </si>
  <si>
    <t>048.010</t>
  </si>
  <si>
    <t>Versements au CRAC pour des travaux relevant des travaux subsidiés</t>
  </si>
  <si>
    <t>048.026</t>
  </si>
  <si>
    <t>Subsides aux provinces pour des travaux bénéficiant du concours du fonds européen de développement régional – programmation 2024-2020 – Axe III</t>
  </si>
  <si>
    <t>048.030</t>
  </si>
  <si>
    <t xml:space="preserve">Subsides aux provinces pour des travaux bénéficiant du concours du fonds européen de développement régional – programmation 2024-2020 – Axe III </t>
  </si>
  <si>
    <t>048.011</t>
  </si>
  <si>
    <t>Subventions et indemnités au secteur public en matière de travaux subsidiés</t>
  </si>
  <si>
    <t>048.012</t>
  </si>
  <si>
    <t>Subventions pour travaux aux administrations publiques subordonnées, en ce compris les travaux améliorant la sécurisation des quartiers urbains, les travaux à exécuter aux bâtiments publics y compris les abords et les travaux exécutés à des édifices relevant de l'exercice des cultes reconnus ou de l'exercice de la morale laïque - Plan triennaux</t>
  </si>
  <si>
    <t>048.013</t>
  </si>
  <si>
    <t>Subventions aux communes dans le cadre du Fonds régional pour les investissements communaux</t>
  </si>
  <si>
    <t>048.014</t>
  </si>
  <si>
    <t>Subventions aux administrations publiques subordonnées pour favoriser l'amélioration du cadre de vie, les structures funéraires, les déplacements doux et les conditions d'accueil et d'accessibilité aux bâtiments publics et l'intégration sociale</t>
  </si>
  <si>
    <t>048.015</t>
  </si>
  <si>
    <t>Subventions aux communes dans le cadre du Fonds régional pour les investissements communaux – Plan Wallon d’Investissements (PWI)</t>
  </si>
  <si>
    <t>048.018</t>
  </si>
  <si>
    <t>Subventions pour des investissements supracommunaux</t>
  </si>
  <si>
    <t>048.020</t>
  </si>
  <si>
    <t>Subventions aux administrations publiques subordonnées pour des travaux et des études bénéficiant du concours du fonds européen de développement régional - programmation 2014-2020- Axe IV</t>
  </si>
  <si>
    <t>048.022</t>
  </si>
  <si>
    <t>Subventions aux administrations publiques subordonnées pour des travaux et des études bénéficiant du concours du fonds européen de développement régional - programmation 2014-2020- Axe III</t>
  </si>
  <si>
    <t>048.023</t>
  </si>
  <si>
    <t>Subventions aux administrations publiques subordonnées pour des travaux et des études bénéficiant du concours du fonds européen de développement régional - programmation 2014-2020- Axe V</t>
  </si>
  <si>
    <t>048.024</t>
  </si>
  <si>
    <t>Subventions aux pouvoirs publics dans le cadre de la redynamisation urbaine via la mobilité durable et le développement urbain intégré</t>
  </si>
  <si>
    <t>048.031</t>
  </si>
  <si>
    <t>Programmation FEDER 21-27 Mesure 15 développement urbain - "aides à l'investissement aux Villes et Communes"</t>
  </si>
  <si>
    <t>Totaux pour le programme 14.048.</t>
  </si>
  <si>
    <t>Programme 14.049</t>
  </si>
  <si>
    <t>Réseau routier, autoroutier et voies hydrauliques – Construction et entretien du réseau.</t>
  </si>
  <si>
    <t>049.003</t>
  </si>
  <si>
    <t xml:space="preserve">Relations publiques, documentation, participation à des séminaires et colloques, frais de réunions, de manifestations, de missions, de représentation et frais divers </t>
  </si>
  <si>
    <t>049.004</t>
  </si>
  <si>
    <t>Frais d'études, d'essai et de coordination sécurité/santé de chantier</t>
  </si>
  <si>
    <t>049.006</t>
  </si>
  <si>
    <t>Réparation et entretien courant des bâtiments et des abords non directement liés à l'exploitation des voies hydrauliques et du réseau routier - Bâtiments non techniques</t>
  </si>
  <si>
    <t>049.007</t>
  </si>
  <si>
    <t>Achat de biens meubles non durables et prestations de services effectués en dehors du réseau et liés directement à l'exploitation des réseaux routiers et hydrauliques</t>
  </si>
  <si>
    <t>049.009</t>
  </si>
  <si>
    <t>Frais de carburant, réparation et entretien des véhicules spécifiques</t>
  </si>
  <si>
    <t>049.011</t>
  </si>
  <si>
    <t>Honoraires d'avocats et d'experts judiciaires et frais de toute nature résultant de prestations de personnes étrangères à l'administration</t>
  </si>
  <si>
    <t>049.012</t>
  </si>
  <si>
    <t>Frais d’études, documentation, frais de publication, participation à des séminaires et des manifestations, frais de réunion et actions d’information relatifs aux déplacements doux, y compris le RAVeL</t>
  </si>
  <si>
    <t>049.086</t>
  </si>
  <si>
    <t xml:space="preserve">Achat de fondants chimiques pour le réseau non structurant </t>
  </si>
  <si>
    <t>049.087</t>
  </si>
  <si>
    <t>Frais d'études - Environnement</t>
  </si>
  <si>
    <t>049.088</t>
  </si>
  <si>
    <t xml:space="preserve">Dépenses de consommations énergétiques </t>
  </si>
  <si>
    <t>049.089</t>
  </si>
  <si>
    <t>Financement des programmes RTE-T - Frais d'études, d'essais et de coordination-sécurité/santé de chantiers</t>
  </si>
  <si>
    <t>049.090</t>
  </si>
  <si>
    <t>Dépenses de téléphonie fixe, mobiles et frais de télécommunication</t>
  </si>
  <si>
    <t>049.092</t>
  </si>
  <si>
    <t>Cofinancement européen - Etudes réalisées dans le cadre de programmes particuliers</t>
  </si>
  <si>
    <t>049.097</t>
  </si>
  <si>
    <t>Etudes, marchés de services, de la communication pour les ports autonomes</t>
  </si>
  <si>
    <t>049.117</t>
  </si>
  <si>
    <t>Financement des programmes RTE-T SE 2.2 - Frais d'études, d'essais et de coordination-sécurité/santé de chantiers</t>
  </si>
  <si>
    <t>049.120</t>
  </si>
  <si>
    <t>Frais d'études, d'essai et de coordination sécurité/santé de chantier Pimpt</t>
  </si>
  <si>
    <t>049.140</t>
  </si>
  <si>
    <t>Financement des programmes RTE-T SEE 2.3 - Frais d'études, d'essais et de coordination-sécurité/santé de chantiers</t>
  </si>
  <si>
    <t>049.005</t>
  </si>
  <si>
    <t>Loyers de biens immeubles pris en location par la Région wallonne</t>
  </si>
  <si>
    <t>049.098</t>
  </si>
  <si>
    <t>Achats de biens non durables et de services - SOFICO</t>
  </si>
  <si>
    <t>049.099</t>
  </si>
  <si>
    <t>Frais généraux de fonctionnement payés à l'intérieur du secteur des administrations publiques</t>
  </si>
  <si>
    <t>049.100</t>
  </si>
  <si>
    <t>Achat de biens et de services au sein d'une administration publique</t>
  </si>
  <si>
    <t>049.108</t>
  </si>
  <si>
    <t>Frais généraux de fonctionnement payés à l'intérieur du secteur des administrations publiques - Réforme de l'Etat </t>
  </si>
  <si>
    <t>81250000</t>
  </si>
  <si>
    <t>049.078</t>
  </si>
  <si>
    <t xml:space="preserve">Taxes en relation avec la location ou la propriété de biens immobiliers </t>
  </si>
  <si>
    <t>81410000</t>
  </si>
  <si>
    <t>049.013</t>
  </si>
  <si>
    <t>Entretien du réseau non structurant (en ce compris les pistes cyclables)</t>
  </si>
  <si>
    <t>049.014</t>
  </si>
  <si>
    <t>Entretien ordinaire des cours d'eau, des ports, des barrages et de leurs dépendances, y compris les bâtiments techniques</t>
  </si>
  <si>
    <t>049.015</t>
  </si>
  <si>
    <t>Frais d'exploitation, d'entretien ordinaire et de gestion des installations électriques et électromécaniques sur les cours d'eau et les barrages</t>
  </si>
  <si>
    <t>049.017</t>
  </si>
  <si>
    <t>Frais d'exploitation, d'entretien ordinaire et de gestion des équipements du réseau de télécommunication, ainsi que des réseaux de gestion centralisée</t>
  </si>
  <si>
    <t>049.019</t>
  </si>
  <si>
    <t xml:space="preserve">Prestations du service  d'hiver pour le réseau non structurant </t>
  </si>
  <si>
    <t>049.020</t>
  </si>
  <si>
    <t>Frais d'exploitation, d'entretien et de gestion des installations électriques et électromécaniques sur le réseau non structurant</t>
  </si>
  <si>
    <t>049.124</t>
  </si>
  <si>
    <t>Entretien du réseau non structurant et cyclable - PMS</t>
  </si>
  <si>
    <t>049.136</t>
  </si>
  <si>
    <t>Entretien des espaces verts</t>
  </si>
  <si>
    <t>049.084</t>
  </si>
  <si>
    <t>Intérêts de la dette commerciale (intérêts de retard)</t>
  </si>
  <si>
    <t>049.085</t>
  </si>
  <si>
    <t>Autres intérêts (intérêts de retard autres que les dettes commerciales, intérêts judiciaires, intérêts sur créances fiscales)</t>
  </si>
  <si>
    <t>049.115</t>
  </si>
  <si>
    <t>Locations de terres à d'autres secteurs que le secteur des administrations publiques</t>
  </si>
  <si>
    <t>049.110</t>
  </si>
  <si>
    <t>Autres subventions d’exploitation aux entreprises publiques</t>
  </si>
  <si>
    <t>049.022</t>
  </si>
  <si>
    <t>Intervention en faveur de l'ITB dans le cadre de la mise en œuvre de la convention de Strasbourg</t>
  </si>
  <si>
    <t>049.116</t>
  </si>
  <si>
    <t>Subventions d'exploitation à des producteurs autres que les entreprises publiques</t>
  </si>
  <si>
    <t>83200000</t>
  </si>
  <si>
    <t>049.021</t>
  </si>
  <si>
    <t>Indemnités diverses à des tiers découlant de l’engagement de la responsabilité de la Région - entreprises</t>
  </si>
  <si>
    <t>049.023</t>
  </si>
  <si>
    <t>Subventions à des organismes belges ou étrangers</t>
  </si>
  <si>
    <t>049.024</t>
  </si>
  <si>
    <t>Subventions et indemnités au secteur privé pour promouvoir les infrastructures de déplacements doux</t>
  </si>
  <si>
    <t>049.077</t>
  </si>
  <si>
    <t xml:space="preserve">Cofinancement européen - Subventions aux ASBL relatives à la participation de la Région à des programmes de coopération transnationale (INTERREG) </t>
  </si>
  <si>
    <t>049.025</t>
  </si>
  <si>
    <t>Indemnités diverses à des tiers découlant de l'engagement de la responsabilité de la Région - ménages</t>
  </si>
  <si>
    <t>049.105</t>
  </si>
  <si>
    <t xml:space="preserve">Cofinancement européen - Subventions aux ménages relatives à la participation de la Région à des programmes de coopération transnationale (INTERREG) </t>
  </si>
  <si>
    <t>049.026</t>
  </si>
  <si>
    <t>Subvention à l'ISSEP</t>
  </si>
  <si>
    <t>049.027</t>
  </si>
  <si>
    <t>Intervention dans les frais de fonctionnement des Ports autonomes</t>
  </si>
  <si>
    <t>049.071</t>
  </si>
  <si>
    <t>Subvention complémentaire à la SOFICO pour la mise en oeuvre du Plan infrastructures</t>
  </si>
  <si>
    <t>049.125</t>
  </si>
  <si>
    <t>Transferts de revenus aux administrations publiques locales - Contributions spécifiques</t>
  </si>
  <si>
    <t>049.029</t>
  </si>
  <si>
    <t>Cofinancement européen – Transferts de revenus à la CF dans le cadre de la participation de la Région à des programmes de coopération transnationale (Interreg)</t>
  </si>
  <si>
    <t>84550000</t>
  </si>
  <si>
    <t>049.080</t>
  </si>
  <si>
    <t xml:space="preserve">Dotation à ViaPass </t>
  </si>
  <si>
    <t>049.096</t>
  </si>
  <si>
    <t>Aides à l'investissement aux entreprises publiques - Ports autonomes</t>
  </si>
  <si>
    <t>049.141</t>
  </si>
  <si>
    <t>Aides à l'investissement aux entreprises publiques - Ports autonomes - SOWAFINAL III</t>
  </si>
  <si>
    <t>049.123</t>
  </si>
  <si>
    <t>Autres transferts en capital aux entreprises privées</t>
  </si>
  <si>
    <t>049.037</t>
  </si>
  <si>
    <t>Convention de commissionnement avec la SOFICO dans le cadre de la réfection des autoroutes E411 et E25 en province du Luxembourg</t>
  </si>
  <si>
    <t>049.038</t>
  </si>
  <si>
    <t>Cofinancement européen – Subventions d’investissement aux Unités d’administration publique</t>
  </si>
  <si>
    <t>049.040</t>
  </si>
  <si>
    <t xml:space="preserve">FAST 2030 - Mobipôles </t>
  </si>
  <si>
    <t>049.041</t>
  </si>
  <si>
    <t>Aides à l'investissement aux organismes d'administration publics - ports autonomes</t>
  </si>
  <si>
    <t>049.042</t>
  </si>
  <si>
    <t>Intervention de la Région dans le coût des travaux à exécuter aux ports gérés par les administrations publiques subordonnées  dans le cadre des actions prioritaires pour l'avenir wallon</t>
  </si>
  <si>
    <t>049.043</t>
  </si>
  <si>
    <t>Intervention dans le capital de la SOFICO</t>
  </si>
  <si>
    <t>049.044</t>
  </si>
  <si>
    <t>Intervention de la Région en faveur de la SOWAFINAL dans le cadre du Plan Marshall 2.vert</t>
  </si>
  <si>
    <t>049.106</t>
  </si>
  <si>
    <t>Cofinancement européen - Intervention de la Région dans le coût des travaux à exécuter dans les UAP -  ports autonomes - dans le cadre de la programmation 2014-2020 des fonds FEDER</t>
  </si>
  <si>
    <t>049.131</t>
  </si>
  <si>
    <t>Cofinancement européen - Subventions d'investissement aux Unités d'administration publique 2021-2027</t>
  </si>
  <si>
    <t>049.137</t>
  </si>
  <si>
    <t>Subvention à la SOFICO dans le cadre du plan d'investissement "ouvrages d'art"</t>
  </si>
  <si>
    <t>049.138</t>
  </si>
  <si>
    <t>Aides à l'investissement aux organismes d'administration publics - ports autonomes - SOWAFINAL III</t>
  </si>
  <si>
    <t>049.139</t>
  </si>
  <si>
    <t>Financement des programmes RTE-T  SEE 2.3 - SOFICO</t>
  </si>
  <si>
    <t>049.102</t>
  </si>
  <si>
    <t>Subventions aux provinces destinées à équiper et améliorer le réseau routier en matière de sécurité routière, d’intermodalité et de mobilité, ainsi que pour la construction et l’aménagement de pistes cyclables dans le cadre du réseau cyclable</t>
  </si>
  <si>
    <t>049.107</t>
  </si>
  <si>
    <t>Cofinancement européen - Subventions d'investissements au secteur public (Province)</t>
  </si>
  <si>
    <t>049.101</t>
  </si>
  <si>
    <t>Subventions aux communes destinées à équiper et améliorer le réseau routier en matière de sécurité routière, d’intermodalité et de mobilité, ainsi que pour la construction et l’aménagement de pistes cyclables dans le cadre du réseau cyclable</t>
  </si>
  <si>
    <t>049.032</t>
  </si>
  <si>
    <t>Cofinancement européen - Subventions à des organismes belges représentant l'intervention de la Région dans les coûts de projets dans le cadre de la programmation 2014-2020 des fonds FEDER</t>
  </si>
  <si>
    <t>87111000</t>
  </si>
  <si>
    <t>049.073</t>
  </si>
  <si>
    <t>Acquisition de terrain en vue de l’extension/aménagement du réseau routier ou hydraulique, avec ou sans expropriation, à l’intérieur du secteur des administrations publiques, en ce compris les frais d’acte</t>
  </si>
  <si>
    <t>049.112</t>
  </si>
  <si>
    <t>Acquisition de terrain en vue de l’extension/aménagement du réseau routier ou hydraulique, avec ou sans expropriation, à l’intérieur du secteur des administrations publiques - SOFICO</t>
  </si>
  <si>
    <t>049.126</t>
  </si>
  <si>
    <t>Acquisition de terrain en vue de l’extension/aménagement du réseau routier ou hydraulique, avec ou sans expropriation, à l'intérieur du secteur des administrations publiques, en ce compris les frais d’acte - Projet MIE</t>
  </si>
  <si>
    <t>87112000</t>
  </si>
  <si>
    <t>049.074</t>
  </si>
  <si>
    <t xml:space="preserve">Acquisition de terrain en vue de l’extension/aménagement du réseau routier ou hydraulique, avec ou sans expropriation, en dehors du secteur des administrations publiques, en ce compris les frais d’acte </t>
  </si>
  <si>
    <t>049.109</t>
  </si>
  <si>
    <t>Acquisition de terrain en vue de l’extension/aménagement du réseau routier ou hydraulique, avec ou sans expropriation, en dehors du secteur des administrations publiques - SOFICO</t>
  </si>
  <si>
    <t>049.122</t>
  </si>
  <si>
    <t>Acquisition de terrain en vue de l’extension/aménagement du réseau routier ou hydraulique, avec ou sans expropriation, en dehors du secteur des administrations publiques, en ce compris les frais d’acte - Projet RTE-T</t>
  </si>
  <si>
    <t>87131000</t>
  </si>
  <si>
    <t>049.075</t>
  </si>
  <si>
    <t>Acquisition de bâtiment en vue de l’extension/aménagement du réseau routier ou hydraulique, avec ou sans expropriation, à l’intérieur du secteur des administrations publiques, en ce compris les frais d’acte</t>
  </si>
  <si>
    <t>049.113</t>
  </si>
  <si>
    <t>Acquisition de Bâtiment en vue de l’extension/aménagement du réseau routier ou hydraulique, avec ou sans expropriation, à l’intérieur du secteur des administrations publiques - SOFICO</t>
  </si>
  <si>
    <t>87132000</t>
  </si>
  <si>
    <t>049.076</t>
  </si>
  <si>
    <t>Acquisition de bâtiment en vue de l’extension/aménagement du réseau routier ou hydraulique, avec ou sans expropriation, en dehors du secteur des administrations publiques, en ce compris les frais d’acte</t>
  </si>
  <si>
    <t>049.114</t>
  </si>
  <si>
    <t>Acquisition de Bâtiment en vue de l’extension/aménagement du réseau routier ou hydraulique, avec ou sans expropriation, en dehors du secteur des administrations publiques - SOFICO</t>
  </si>
  <si>
    <t>049.081</t>
  </si>
  <si>
    <t>Construction, transformation et aménagement de bâtiments non techniques à affecter à l’exploitation et à l’entretien du réseau routier et hydraulique de la Région</t>
  </si>
  <si>
    <t>049.048</t>
  </si>
  <si>
    <t>Cofinancement européen - Réhabilitation, sécurisation, aménagement et équipement du réseau routier non structurant ainsi que le déplacement des installations appartenant aux concessionnaires - Phasing out</t>
  </si>
  <si>
    <t>049.049</t>
  </si>
  <si>
    <t>Cofinancement européen - Programmes particuliers - Programmation 2014-2020</t>
  </si>
  <si>
    <t>049.053</t>
  </si>
  <si>
    <t>Investissements pour promouvoir les infrastructures de déplacements doux</t>
  </si>
  <si>
    <t>049.055</t>
  </si>
  <si>
    <t>Investissement électriques et électromécaniques sur le réseau non structurant et sur les infrastructures de télégestion du trafic ainsi que les travaux de raccordement au réseau de distribution d'énergie</t>
  </si>
  <si>
    <t>049.058</t>
  </si>
  <si>
    <t>Rénovation et réhabilitation des ouvrages d'art du réseau routier non structurant, en ce compris les travaux d’installations électriques et électromécaniques</t>
  </si>
  <si>
    <t>049.059</t>
  </si>
  <si>
    <t>Réhabilitation, sécurisation, aménagement et équipement du réseau routier non structurant, en ce compris les travaux d’installations électriques et électromécaniques, les acquisitions et expropriations nécessaires à la réalisation des ouvrages ainsi que le déplacement des installations appartenant aux concessionnaires de voiries (Plan infrastructures)</t>
  </si>
  <si>
    <t>049.061</t>
  </si>
  <si>
    <t>Réhabilitation, sécurisation, aménagement et équipement du réseau routier non structurant ainsi que le déplacement des installations appartenant aux concessionnaires de voiries</t>
  </si>
  <si>
    <t>049.062</t>
  </si>
  <si>
    <t>Construction et aménagement du réseau de voies lentes sur le réseau routier en ce compris les marquages</t>
  </si>
  <si>
    <t>049.083</t>
  </si>
  <si>
    <t>Construction, acquisition et aménagement dans le cadre de la vision FAST 2030 - mobipôles</t>
  </si>
  <si>
    <t>049.103</t>
  </si>
  <si>
    <t>Construction, réhabilitation, sécurisation et aménagements d’infrastructures cyclo-piétonnes – enveloppe additionnelle modes actifs du PIMPT</t>
  </si>
  <si>
    <t>049.119</t>
  </si>
  <si>
    <t>Construction et aménagement du réseau de voies lentes le long des voies hydrauliques</t>
  </si>
  <si>
    <t>049.121</t>
  </si>
  <si>
    <t>Dépenses relatives aux opérations de raclage / pose dans le domaine routier (Plan infrastructures)</t>
  </si>
  <si>
    <t>87320000</t>
  </si>
  <si>
    <t>049.046</t>
  </si>
  <si>
    <t>Construction, aménagements et équipements à réaliser sur le réseau des voies hydrauliques</t>
  </si>
  <si>
    <t>049.050</t>
  </si>
  <si>
    <t xml:space="preserve">Sécurisation, aménagement, équipement, rénovation, reconditionnement et réhabilitation (y compris d'installations électriques et électromécaniques) à réaliser sur le réseau des voies hydrauliques, des barrages et de leurs dépendances (Plan infrastructures) </t>
  </si>
  <si>
    <t>049.052</t>
  </si>
  <si>
    <t xml:space="preserve">Financement des programmes RTE-T </t>
  </si>
  <si>
    <t>049.054</t>
  </si>
  <si>
    <t>049.057</t>
  </si>
  <si>
    <t>Investissement électriques et électromécaniques sur les cours d'eau et les barrages</t>
  </si>
  <si>
    <t>049.064</t>
  </si>
  <si>
    <t>Rénovation et réhabilitation d'installations électriques et électromécaniques sur les cours d'eau et barrages</t>
  </si>
  <si>
    <t>049.065</t>
  </si>
  <si>
    <t xml:space="preserve">Rénovation, réhabilitation et reconditionnement des voies hydrauliques, des barrages et de leurs dépendances y compris les bâtiments techniques </t>
  </si>
  <si>
    <t>049.118</t>
  </si>
  <si>
    <t>Financement des programmes RTE-T  SEE 2.2</t>
  </si>
  <si>
    <t>049.142</t>
  </si>
  <si>
    <t>Financement des programmes RTE-T  SEE 2.3</t>
  </si>
  <si>
    <t>87340000</t>
  </si>
  <si>
    <t>049.056</t>
  </si>
  <si>
    <t>Cofinancement européen - sécurisation et aménagement et équipement à réaliser sur le réseau des voies hydrauliques (Programmation 2014-2020)</t>
  </si>
  <si>
    <t>049.104</t>
  </si>
  <si>
    <t>Aménagements et sécurisation de terrains et de sites gérés par le SPW-MI</t>
  </si>
  <si>
    <t>049.069</t>
  </si>
  <si>
    <t>Achat de biens meubles durables destinés à l’exploitation et à l’entretien des réseaux routier autoroutier et des voies hydrauliques</t>
  </si>
  <si>
    <t>049.070</t>
  </si>
  <si>
    <t>Achat de matériel spécifique destiné à l’exploitation et à l’entretien des réseaux routier, autoroutier et des voies hydrauliques (dont acquisitions en matière informatique)</t>
  </si>
  <si>
    <t>88112000</t>
  </si>
  <si>
    <t>049.143</t>
  </si>
  <si>
    <t>Actions de soutien au déploiement des infrastructures électriques - Octrois de prêts</t>
  </si>
  <si>
    <t>Totaux pour le programme 14.049.</t>
  </si>
  <si>
    <t>Programme 14.050</t>
  </si>
  <si>
    <t>Fonds budgétaire :  Fonds de la sécurité routière</t>
  </si>
  <si>
    <t>050.001</t>
  </si>
  <si>
    <t>Fonds budgétaire : Fonds de la sécurité routière</t>
  </si>
  <si>
    <t>050.002</t>
  </si>
  <si>
    <t>Fonds budgétaire de la sécurité routière - Salaire et charges sociales</t>
  </si>
  <si>
    <t>050.003</t>
  </si>
  <si>
    <t>Fonds budgétaire de la sécurité routière - Frais généraux de fonctionnement - secteur privé</t>
  </si>
  <si>
    <t>050.017</t>
  </si>
  <si>
    <t xml:space="preserve">Fonds budgétaire de la sécurité routière - Frais généraux de fonctionnement - secteur public </t>
  </si>
  <si>
    <t>050.004</t>
  </si>
  <si>
    <t>Fonds budgétaire de la sécurité routière - Autres subventions d'exploitation - entreprises publiques</t>
  </si>
  <si>
    <t>050.005</t>
  </si>
  <si>
    <t>Fonds budgétaire de la sécurité routière - Autres subventions d'exploitation - entreprises privées</t>
  </si>
  <si>
    <t>050.021</t>
  </si>
  <si>
    <t xml:space="preserve">Fonds budgétaire de la sécurité routière - Subventions courantes vers les entreprises privées </t>
  </si>
  <si>
    <t>050.006</t>
  </si>
  <si>
    <t>Fonds budgétaire de la sécurité routière - Transferts de revenus aux ASBL service des ménages</t>
  </si>
  <si>
    <t>050.022</t>
  </si>
  <si>
    <t>Fonds budgétaire de la sécurité routière - tranferts de revenus - Primes aux ménages en tant que producteurs</t>
  </si>
  <si>
    <t>050.007</t>
  </si>
  <si>
    <t>Fonds budgétaire de la sécurité routière - Transferts de revenus aux UAP</t>
  </si>
  <si>
    <t>050.023</t>
  </si>
  <si>
    <t>Fonds budgétaire de la sécurité routière - tranferts de revenus - transferts de revenus - ASBL du secteur 13.12</t>
  </si>
  <si>
    <t>050.008</t>
  </si>
  <si>
    <t>Fonds budgétaire de la sécurité routière - Transferts de revenus aux Provinces - Contributions spécifiques</t>
  </si>
  <si>
    <t>84321000</t>
  </si>
  <si>
    <t>050.009</t>
  </si>
  <si>
    <t>Fonds budgétaire de la sécurité routière - Transferts de revenus aux Communes - contributions générales</t>
  </si>
  <si>
    <t>050.010</t>
  </si>
  <si>
    <t>Fonds budgétaire de la sécurité routière - Transferts de revenus aux Communes - contributions spécifiques</t>
  </si>
  <si>
    <t>84326000</t>
  </si>
  <si>
    <t>050.011</t>
  </si>
  <si>
    <t>Fonds budgétaire de la sécurité routière - Transferts de revenus aux Communes - contributions aux autres frais de fonctionnement de l'enseignement</t>
  </si>
  <si>
    <t>050.024</t>
  </si>
  <si>
    <t>Fonds budgétaire de la sécurité routière - tranferts de revenus -  zones de police</t>
  </si>
  <si>
    <t>050.025</t>
  </si>
  <si>
    <t>Fonds budgétaire de la sécurité routière - tranferts de revenus - CPAS</t>
  </si>
  <si>
    <t>050.026</t>
  </si>
  <si>
    <t>Fonds budgétaire de la sécurité routière - tranferts de revenus - Intercommunales</t>
  </si>
  <si>
    <t>050.027</t>
  </si>
  <si>
    <t>Fonds budgétaire de la sécurité routière - tranferts de revenus - zones de secours</t>
  </si>
  <si>
    <t>050.012</t>
  </si>
  <si>
    <t>Fonds budgétaire de la sécurité routière - Transferts de revenus à la Communauté française</t>
  </si>
  <si>
    <t>050.028</t>
  </si>
  <si>
    <t>Fonds budgétaire de la sécurité routière - Aides à l'investissement - entreprises privées</t>
  </si>
  <si>
    <t>050.018</t>
  </si>
  <si>
    <t xml:space="preserve">Fonds budgétaire de la sécurité routière - aide à l'investissement (investissement) - ASBL au service des ménages </t>
  </si>
  <si>
    <t>050.029</t>
  </si>
  <si>
    <t xml:space="preserve">Fonds budgétaire de la sécurité routière - Aides à l'investissement - ASBL au services des ménages </t>
  </si>
  <si>
    <t>050.030</t>
  </si>
  <si>
    <t>Fonds budgétaire de la sécurité routière - Aides à l'investissement - ménages</t>
  </si>
  <si>
    <t>050.013</t>
  </si>
  <si>
    <t>Fonds budgétaire de la sécurité routière - Transferts en capital - aides à l'investissement aux UAP</t>
  </si>
  <si>
    <t>050.031</t>
  </si>
  <si>
    <t>Fonds budgétaire de la sécurité routière - Aides à l'investissement - ASBL du secteur 13.12</t>
  </si>
  <si>
    <t>050.019</t>
  </si>
  <si>
    <t xml:space="preserve">Fonds budgétaire de la sécurité routière -Transfert en capital - Aides à l'investissement aux Provinces </t>
  </si>
  <si>
    <t>050.032</t>
  </si>
  <si>
    <t xml:space="preserve">Fonds budgétaire de la sécurité routière - Aides à l'investissement - Communes </t>
  </si>
  <si>
    <t>050.033</t>
  </si>
  <si>
    <t xml:space="preserve">Fonds budgétaire de la sécurité routière - Aides à l'investissement - Zones de police </t>
  </si>
  <si>
    <t>050.034</t>
  </si>
  <si>
    <t xml:space="preserve">Fonds budgétaire de la sécurité routière - Aides à l'investissement - CPAS </t>
  </si>
  <si>
    <t>050.035</t>
  </si>
  <si>
    <t xml:space="preserve">Fonds budgétaire de la sécurité routière - Aides à l'investissement - Intercommunales </t>
  </si>
  <si>
    <t>050.036</t>
  </si>
  <si>
    <t xml:space="preserve">Fonds budgétaire de la sécurité routière - Aides à l'investissement - zones de secours </t>
  </si>
  <si>
    <t>050.037</t>
  </si>
  <si>
    <t>Fonds budgétaire de la sécurité routière - transferts en capital- communauté française</t>
  </si>
  <si>
    <t>050.020</t>
  </si>
  <si>
    <t>Fonds budgétaire de la sécurité routière - constructions de bâtiments</t>
  </si>
  <si>
    <t>050.038</t>
  </si>
  <si>
    <t>Fonds budgétaire de la sécurité routière - travaux routiers</t>
  </si>
  <si>
    <t>050.039</t>
  </si>
  <si>
    <t xml:space="preserve">Fonds budgétaire de la sécurité routière - autres ouvrages </t>
  </si>
  <si>
    <t>050.014</t>
  </si>
  <si>
    <t>Fonds budgétaire de la sécurité routière - Achats autre matériel (biens d'investissement)</t>
  </si>
  <si>
    <t>Totaux pour le programme 14.050.</t>
  </si>
  <si>
    <t>Programme 14.051</t>
  </si>
  <si>
    <t>Fonds budgétaire :  Fonds du trafic fluvial</t>
  </si>
  <si>
    <t>051.001</t>
  </si>
  <si>
    <t>Fonds budgétaire : Fonds du trafic fluvial</t>
  </si>
  <si>
    <t>051.002</t>
  </si>
  <si>
    <t>Fonds budgétaire du trafic fluvial - Frais généraux de fonctionnement - secteur privé</t>
  </si>
  <si>
    <t>051.003</t>
  </si>
  <si>
    <t>Fonds budgétaire du trafic fluvial - Entretien VH et routes - secteur privé</t>
  </si>
  <si>
    <t>81420000</t>
  </si>
  <si>
    <t>051.004</t>
  </si>
  <si>
    <t>Fonds budgétaire du trafic  fluvial - Entretien VH et routes - secteur public</t>
  </si>
  <si>
    <t>051.009</t>
  </si>
  <si>
    <t>Fonds budgétaire du trafic fluvial - Intérêts de la dette commerciale (intérêts de retard)</t>
  </si>
  <si>
    <t>051.007</t>
  </si>
  <si>
    <t>Fonds budgétaire - Fonds du trafic fluvial - travaux routiers</t>
  </si>
  <si>
    <t>051.005</t>
  </si>
  <si>
    <t>Fonds budgétaire du trafic  fluvial - Travaux hydrauliques</t>
  </si>
  <si>
    <t>051.006</t>
  </si>
  <si>
    <t>Fonds budgétaire du trafic  fluvial - autres ouvrages (travaux routiers et hydrauliques)</t>
  </si>
  <si>
    <t>051.008</t>
  </si>
  <si>
    <t>Fonds budgétaire - Fonds du trafic fluvial - acquisitions d'autre matériel</t>
  </si>
  <si>
    <t>Totaux pour le programme 14.051.</t>
  </si>
  <si>
    <t>Programme 14.052</t>
  </si>
  <si>
    <t>Fonds budgétaire :  Fonds du trafic routier</t>
  </si>
  <si>
    <t>052.001</t>
  </si>
  <si>
    <t>Fonds budgétaire : Fonds du trafic routier</t>
  </si>
  <si>
    <t>052.002</t>
  </si>
  <si>
    <t xml:space="preserve">Fonds budgétaire du trafic routier - Frais généraux de fonctionnement - secteur privé </t>
  </si>
  <si>
    <t>052.014</t>
  </si>
  <si>
    <t>Fonds budgétaire du trafic routier - Dépenses informatiques</t>
  </si>
  <si>
    <t>052.003</t>
  </si>
  <si>
    <t>Fonds budgétaire du trafic routier - Frais généraux de fonctionnement - secteur public</t>
  </si>
  <si>
    <t>052.004</t>
  </si>
  <si>
    <t>Fonds budgétaire du trafic routier - Entretien VH et routes - secteur privé</t>
  </si>
  <si>
    <t>052.015</t>
  </si>
  <si>
    <t>Fonds budgétaire du trafic routier - Intérêts de la dette commerciale (intérêts de retard)</t>
  </si>
  <si>
    <t>052.016</t>
  </si>
  <si>
    <t>Fonds budgétaire du trafic routier - Autres intérêts (intérêts de retard autres que les dettes commerciales, intérêts judiciaires, intérêts sur créances fiscales)</t>
  </si>
  <si>
    <t>052.018</t>
  </si>
  <si>
    <t>Fonds budgétaire du trafic routier - Indemnités diverses à des tiers découlant de l’engagement de la responsabilité de la Région - entreprises</t>
  </si>
  <si>
    <t>052.005</t>
  </si>
  <si>
    <t xml:space="preserve">Fonds budgétaire du trafic routier - Transferts de revenus aux ASBL service des ménages </t>
  </si>
  <si>
    <t>052.019</t>
  </si>
  <si>
    <t>Fonds budgétaires du trafic routier - Indemnités diverses à des tiers découlant de l'engagement de la responsabilité de la Région - ménages</t>
  </si>
  <si>
    <t>052.006</t>
  </si>
  <si>
    <t>Fonds budgétaire du trafic routier - Transferts de revenus aux UAP</t>
  </si>
  <si>
    <t>052.007</t>
  </si>
  <si>
    <t>Fonds budgétaire du trafic routier - Achats de terrains</t>
  </si>
  <si>
    <t>052.011</t>
  </si>
  <si>
    <t>Fonds budgétaire : Fonds du trafic routier - Dépenses liées à l'expropriation (y compris les frais accessoires) de terrains détenus par un autre secteur que le secteur des administrations publiques</t>
  </si>
  <si>
    <t>052.012</t>
  </si>
  <si>
    <t>Fonds budgétaire : Fonds du trafic routier - Dépenses liées a l'expropriation (y compris les frais accessoires) de bâtiments existants détenus par le secteur des administrations publiques</t>
  </si>
  <si>
    <t>052.013</t>
  </si>
  <si>
    <t>Fonds budgétaire : Fonds du trafic routier - Dépenses liées a l'expropriation (y compris les frais accessoires) de bâtiments existants détenus par un autre secteur que le secteur des administrations publiques</t>
  </si>
  <si>
    <t>052.036</t>
  </si>
  <si>
    <t>Fonds du trafic routier - Travaux routiers</t>
  </si>
  <si>
    <t>052.008</t>
  </si>
  <si>
    <t>Fonds budgétaire du trafic routier - Autres ouvrages (travaux routiers et hydrauliques)</t>
  </si>
  <si>
    <t>052.009</t>
  </si>
  <si>
    <t>Fonds budgétaire du trafic routier - Achats de matériel de transport</t>
  </si>
  <si>
    <t>052.010</t>
  </si>
  <si>
    <t>Fonds budgétaire du trafic routier - Achats autre matériel (bien d'investissement)</t>
  </si>
  <si>
    <t>052.017</t>
  </si>
  <si>
    <t>Totaux pour le programme 14.052.</t>
  </si>
  <si>
    <t>Programme 14.053</t>
  </si>
  <si>
    <t>Fonds budgétaire :  Fonds des infractions routières régionales</t>
  </si>
  <si>
    <t>053.001</t>
  </si>
  <si>
    <t>Fonds budgétaire : Fonds des infractions routières régionales</t>
  </si>
  <si>
    <t>053.002</t>
  </si>
  <si>
    <t>Fonds budgétaire des infractions routières régionales - Frais généraux de fonctionnement - secteur privé</t>
  </si>
  <si>
    <t>053.040</t>
  </si>
  <si>
    <t>Fonds budgétaire des infractions routières régionales - Frais d'exploitation et d'entretien du réseau routier et de ses équipements.</t>
  </si>
  <si>
    <t>053.004</t>
  </si>
  <si>
    <t>Fonds budgétaire des infractions routières régionales - Autres subventions d'exploitation à des producteurs autres que les entreprises publiques </t>
  </si>
  <si>
    <t>053.007</t>
  </si>
  <si>
    <t>Fonds budgétaire des infractions routières régionales - Autres subventions d'exploitation - Entreprises privées</t>
  </si>
  <si>
    <t>053.006</t>
  </si>
  <si>
    <t>Fonds budgétaire des infractions routières régionales - Transfert de revenus aux ASBL au service des ménages</t>
  </si>
  <si>
    <t>053.043</t>
  </si>
  <si>
    <t>053.047</t>
  </si>
  <si>
    <t>Fonds budgétaire des infractions routières régionales - Subvention à la SOFICO pour la sécurité routière </t>
  </si>
  <si>
    <t>053.046</t>
  </si>
  <si>
    <t>Fonds budgétaire des infractions routières régionales - Subvention aux communes pour la sécurité routière </t>
  </si>
  <si>
    <t>053.041</t>
  </si>
  <si>
    <t>Fonds budgétaire des infractions routières régionales - Subventions communes - contributions spécifiques</t>
  </si>
  <si>
    <t>053.044</t>
  </si>
  <si>
    <t xml:space="preserve">Fonds budgétaire des infractions routières régionales - Transfert de revenus aux Communes - Contributions spécifiques </t>
  </si>
  <si>
    <t>053.045</t>
  </si>
  <si>
    <t>Fonds budgétaire des infractions routières régionales - Transferts en capital aux administrations publiques locales  - zones de police - Subventions</t>
  </si>
  <si>
    <t>053.042</t>
  </si>
  <si>
    <t>Fonds budgétaire des infractions routières régionales - Sécurisation du réseau routier</t>
  </si>
  <si>
    <t>053.048</t>
  </si>
  <si>
    <t>Fonds budgétaire des infractions routières régionales - Achats et équipements de matériel roulant destiné au contrôle</t>
  </si>
  <si>
    <t>053.003</t>
  </si>
  <si>
    <t>Fonds budgétaire des infractions routières régionales - Achats autre matériel (bien d'investissement)</t>
  </si>
  <si>
    <t>Totaux pour le programme 14.053.</t>
  </si>
  <si>
    <t>Programme 14.054</t>
  </si>
  <si>
    <t>Fonds budgétaire :  Fonds des études techniques</t>
  </si>
  <si>
    <t>054.001</t>
  </si>
  <si>
    <t>Fonds budgétaire : Fonds des études techniques</t>
  </si>
  <si>
    <t>054.002</t>
  </si>
  <si>
    <t>Fonds budgétaire des études techniques - Salaire et charges sociales</t>
  </si>
  <si>
    <t>054.003</t>
  </si>
  <si>
    <t>Fonds budgétaire des études techniques - Frais généraux de fonctionnement - secteur privé</t>
  </si>
  <si>
    <t>054.004</t>
  </si>
  <si>
    <t>Fonds budgétaire des études techniques - Frais généraux de fonctionnement - secteur public</t>
  </si>
  <si>
    <t>054.005</t>
  </si>
  <si>
    <t>Fonds budgétaire des études techniques - Entretien VH et routes - secteur privé</t>
  </si>
  <si>
    <t>054.007</t>
  </si>
  <si>
    <t>Fonds budgétaire des études techniques - Intérêts de la dette commerciale (intérêts de retard)</t>
  </si>
  <si>
    <t>054.006</t>
  </si>
  <si>
    <t>Fonds budgétaire des études techniques - Achats autre matériel</t>
  </si>
  <si>
    <t>Totaux pour le programme 14.054.</t>
  </si>
  <si>
    <t>Programme 16.001</t>
  </si>
  <si>
    <t>Aménagement du territoire, logement, patrimoine et énergie</t>
  </si>
  <si>
    <t>001.062</t>
  </si>
  <si>
    <t>Dépenses informatiques courantes spécifiques (consommables, licences à moins d’un an, maintenances non évolutives,...) - Aménagement du Territoitre</t>
  </si>
  <si>
    <t>001.074</t>
  </si>
  <si>
    <t>Dépenses informatiques d'investissement (acquisitions de biens matériels informatiques, licences à plus d'un an, développements d'applications, maintenances évolutives, …) dans le cadre de projets informatiques</t>
  </si>
  <si>
    <t>Totaux pour le programme 16.001.</t>
  </si>
  <si>
    <t>Programme 16.078</t>
  </si>
  <si>
    <t>Aménagement du territoire et urbanisme.</t>
  </si>
  <si>
    <t>078.003</t>
  </si>
  <si>
    <t>Relations publiques, documentation, participation à des séminaires et colloques, frais de formation, frais de fonctionnement et frais de réunions</t>
  </si>
  <si>
    <t>078.005</t>
  </si>
  <si>
    <t>Opérationnalisation, suivi et évaluation du schéma de développement du territoire, révision des plans de secteur (études préalables, connexes ou complémentaires, réalisations, actions de sensibilisation et information)</t>
  </si>
  <si>
    <t>078.006</t>
  </si>
  <si>
    <t>Etudes dans le cadre de la coopération européenne et des programmes opérationnels  européens nouvelle programmation- ESPON 2030</t>
  </si>
  <si>
    <t>078.007</t>
  </si>
  <si>
    <t>Honoraires d'avocats et d'experts juridiques</t>
  </si>
  <si>
    <t>078.010</t>
  </si>
  <si>
    <t>Dépenses de fonctionnement transversales  - part du département aménagement</t>
  </si>
  <si>
    <t>078.011</t>
  </si>
  <si>
    <t>Dépenses en lien avec la stratégie numérique (dématérialisation des permis d'urbanisme)</t>
  </si>
  <si>
    <t>078.038</t>
  </si>
  <si>
    <t>Dépenses en lien avec la mise en œuvre de la stratégie du développement territorial et la mise à jour du CoDT</t>
  </si>
  <si>
    <t>078.046</t>
  </si>
  <si>
    <t xml:space="preserve">Intérêts de la dette commerciale </t>
  </si>
  <si>
    <t>078.047</t>
  </si>
  <si>
    <t>Intérêts judiciaires</t>
  </si>
  <si>
    <t>16</t>
  </si>
  <si>
    <t>078.049</t>
  </si>
  <si>
    <t>Subventions aux organismes autres que publics en matière d'aménagement du territoire et d'urbanisme</t>
  </si>
  <si>
    <t>078.048</t>
  </si>
  <si>
    <t>Exécution de jugements et arrêts condamnant la Région  au paiment d'indemnités à une société - cantonnement</t>
  </si>
  <si>
    <t>078.013</t>
  </si>
  <si>
    <t>Subventions aux organismes privés en matière d'aménagement du territoire et d'urbanisme</t>
  </si>
  <si>
    <t>078.015</t>
  </si>
  <si>
    <t>Subventions aux organismes privés chargés de la mise en œuvre des projets du Programme LEADER 2014-2020</t>
  </si>
  <si>
    <t>078.016</t>
  </si>
  <si>
    <t>Subventions aux organismes privés dans le cadre des programmes européens de coopération territoriale - programmation 2014-2020</t>
  </si>
  <si>
    <t>078.018</t>
  </si>
  <si>
    <t>Exécution de jugements et arrêts condamnant la Région au paiement d'indemnités-cautionnements</t>
  </si>
  <si>
    <t>078.020</t>
  </si>
  <si>
    <t>Subventions aux organismes publics dans le cadre des programmes opérationnels européens - Cofinancement</t>
  </si>
  <si>
    <t>078.022</t>
  </si>
  <si>
    <t>Subventions Observatoire developpement territorial</t>
  </si>
  <si>
    <t>078.024</t>
  </si>
  <si>
    <t>Subventions aux communes pour couvrir les dépenses relatives à la conception et la mise en oeuvre des outils nécessaires à la décentralisation-participation en aménagement du territoire</t>
  </si>
  <si>
    <t>078.025</t>
  </si>
  <si>
    <t>Subventions aux pouvoirs publics subordonnés et autres organismes publics en matière d'aménagement du territoire et d'urbanisme  CCATM CATU</t>
  </si>
  <si>
    <t>078.026</t>
  </si>
  <si>
    <t>Subventions aux communes pour l'élaboration de dossiers de base de révision de plan de secteur d'intiative communale et de schémas d'orientation locaux (y compris les rapports sur les incidences environnementales)</t>
  </si>
  <si>
    <t>078.014</t>
  </si>
  <si>
    <t>Subventions de fonctionnement aux parc naturels pour les missions d'aménagement du territoire</t>
  </si>
  <si>
    <t>078.045</t>
  </si>
  <si>
    <t>Subventions aux ASBL des pouvoirs locaux</t>
  </si>
  <si>
    <t>078.043</t>
  </si>
  <si>
    <t>Subventions aux intercommunales en matière d'aménagement du territoire et d'urbanisme </t>
  </si>
  <si>
    <t>078.028</t>
  </si>
  <si>
    <t>Subventions aux organismes universitaires</t>
  </si>
  <si>
    <t>078.050</t>
  </si>
  <si>
    <t>Subventions aux organismes publics dans le cadre des programmes européens de coopération territoriale - programmation 2021-2027</t>
  </si>
  <si>
    <t>078.039</t>
  </si>
  <si>
    <t>Dotation Communauté germanophone</t>
  </si>
  <si>
    <t>078.044</t>
  </si>
  <si>
    <t>Rachat de terrains dans le cadre des inondations – administrations publiques</t>
  </si>
  <si>
    <t>078.036</t>
  </si>
  <si>
    <t>Remise en état des lieux et exécution d’ouvrages ou de travaux d’aménagement en application de l’article D.VII.14 du CoDT  - Travaux exécutés pour compte de tiers - Avances récupérables</t>
  </si>
  <si>
    <t>Totaux pour le programme 16.078.</t>
  </si>
  <si>
    <t>Programme 16.079</t>
  </si>
  <si>
    <t>Rénovation et revitalisation urbaine, politique de la Ville et sites d'activité économique désaffectés.</t>
  </si>
  <si>
    <t>079.002</t>
  </si>
  <si>
    <t>Relations publiques, documentation, participation à des séminaires et colloques, frais de réunions, frais de fonctionnement</t>
  </si>
  <si>
    <t>079.003</t>
  </si>
  <si>
    <t>Etudes</t>
  </si>
  <si>
    <t>079.004</t>
  </si>
  <si>
    <t>Relations publiques, documentation, participation à des séminaires et colloques, frais de fonctionnement, frais de réunions</t>
  </si>
  <si>
    <t>079.005</t>
  </si>
  <si>
    <t>Etudes, organisation de séminaires et colloques</t>
  </si>
  <si>
    <t>079.006</t>
  </si>
  <si>
    <t>Honoraires d'avocats et d'experts judiciaires, frais de justice</t>
  </si>
  <si>
    <t>079.007</t>
  </si>
  <si>
    <t>079.008</t>
  </si>
  <si>
    <t>Dépenses de fonctionnement transversales. Part du département aménagement - Partie "politique de la ville"</t>
  </si>
  <si>
    <t>079.001</t>
  </si>
  <si>
    <t>Impôts, précomptes et taxes</t>
  </si>
  <si>
    <t>079.058</t>
  </si>
  <si>
    <t xml:space="preserve">Travaux d’entretien de propriétés de la Région wallonne (terrains) </t>
  </si>
  <si>
    <t>079.009</t>
  </si>
  <si>
    <t>Subventions et indemnités au secteur privé, en ce compris le subventionnement aux personnes physiques ou morales de droit privé en vue de procéder au réaménagement de sites à réaménager</t>
  </si>
  <si>
    <t>079.010</t>
  </si>
  <si>
    <t>Subventions et indemnités à des organismes privés menant des actions relatives à la "Politique de la Ville"</t>
  </si>
  <si>
    <t>079.011</t>
  </si>
  <si>
    <t>Subventions aux organismes privés en matière d'aménagement du territoire</t>
  </si>
  <si>
    <t>079.012</t>
  </si>
  <si>
    <t>Subventions à l'ISSeP pour la détermination des risques environnementaux de certains sites</t>
  </si>
  <si>
    <t>079.014</t>
  </si>
  <si>
    <t>Dotation SPAQuE dans le cadre de la mission déléguée concernant la mise en œuvre du décret relatif à l'assainissement des sols pollués et aux sites à réhabiliter</t>
  </si>
  <si>
    <t>079.015</t>
  </si>
  <si>
    <t xml:space="preserve">Subventions et indemnités au secteur public en matière de sites à réaménager </t>
  </si>
  <si>
    <t>079.016</t>
  </si>
  <si>
    <t>Subventions et indemnités au secteur public en matière de rénovation et de revitalisation urbaine</t>
  </si>
  <si>
    <t>079.017</t>
  </si>
  <si>
    <t>Subventions aux communes permettant la prise en charge d'un conseiller en rénovation urbaine affecté aux missions d'assistance nécessaires à la commune pour la reconnaissance et la gestion d'une opération de rénovation urbaine</t>
  </si>
  <si>
    <t>079.019</t>
  </si>
  <si>
    <t>Subventions et indemnités aux grandes villes wallonnes en matière de "Politique des Grandes Villes"</t>
  </si>
  <si>
    <t>079.074</t>
  </si>
  <si>
    <t>Subvention aux organismes publiques pour la mise en oeuvre de projets FEDER-INTERREG V – URBACT III</t>
  </si>
  <si>
    <t>079.084</t>
  </si>
  <si>
    <t>Subventions aux communes pour la mise en œuvre de projets FEDER-INTERREG EUROPE 2021-2027</t>
  </si>
  <si>
    <t>079.080</t>
  </si>
  <si>
    <t xml:space="preserve">Subventions et indemnités à des universités menant des actions relatives à la "Politique de la Ville" </t>
  </si>
  <si>
    <t>079.081</t>
  </si>
  <si>
    <t>Subventions de fonctionnement aux organismes universitaires</t>
  </si>
  <si>
    <t>079.085</t>
  </si>
  <si>
    <t>Subventions aux universités pour la mise en œuvre de projets FEDER-INTERREG EUROPE 2021-2027</t>
  </si>
  <si>
    <t>85111000</t>
  </si>
  <si>
    <t>079.023</t>
  </si>
  <si>
    <t>Subventions aux entreprises publiques en vue de l'assainissement et la rénovation des sites à réaménager</t>
  </si>
  <si>
    <t>079.076</t>
  </si>
  <si>
    <t>Subvention aux entreprises publiques Sowafinal III SAR</t>
  </si>
  <si>
    <t>079.073</t>
  </si>
  <si>
    <t>Subvention au secteur privé relevant d’un projet bénéficiant du concours du Fonds Européens de Développement Régional ( FEDER ) – programmation 2014-2020 – Axe III</t>
  </si>
  <si>
    <t>079.079</t>
  </si>
  <si>
    <t>Subvention à l'ASBL "Centre Universitaire Zénobe Gramme"relevant d’un projet bénéficiant du concours du Fonds Européen de Développement Régional ( FEDER ) – programmation 2014-2020 – Axe III</t>
  </si>
  <si>
    <t>079.029</t>
  </si>
  <si>
    <t>Intervention régionale en faveur de la Sowafinal pour couverture des charges annuelles découlant du financement alternatif de l'assainissement et de la rénovation des sites d'activité économique désaffectés pollués (Actions prioritaires pour l'avenir wallon)</t>
  </si>
  <si>
    <t>079.031</t>
  </si>
  <si>
    <t>Intervention régionale en faveur de la Sowafinal pour couverture des charges annuelles découlant du financement alternatif des sites pollués (Plan Marshall 2.Vert - Axe IV - Mesure IV.2., Action IV.2.A)</t>
  </si>
  <si>
    <t>079.032</t>
  </si>
  <si>
    <t xml:space="preserve">Développement urbain (rénovation et revitalisation urbaine) </t>
  </si>
  <si>
    <t>079.033</t>
  </si>
  <si>
    <t>Subventions en vue de la revitalisation urbaine</t>
  </si>
  <si>
    <t>079.034</t>
  </si>
  <si>
    <t>Subventions aux communes en vue du réaménagement de sites à réaménager</t>
  </si>
  <si>
    <t>079.035</t>
  </si>
  <si>
    <t>Subventions à 7 grandes villes wallonnes pour des travaux d'investissement en matière de politique des grandes villes</t>
  </si>
  <si>
    <t>079.038</t>
  </si>
  <si>
    <t>Subvention annuelle à la ville de Namur pour des politiques d'attractivité (enjeux métropolitains - mobilité)</t>
  </si>
  <si>
    <t>079.039</t>
  </si>
  <si>
    <t>Subvention annuelle à la ville de Mons pour des politiques d'attractivité (enjeux métropolitains - mobilité)</t>
  </si>
  <si>
    <t>079.040</t>
  </si>
  <si>
    <t>Subventions aux Communes pour réaliser des travaux d’embellissement extérieurs d’immeubles destinés principalement à l’habitation</t>
  </si>
  <si>
    <t>079.041</t>
  </si>
  <si>
    <t>Subventions aux pouvoirs publics dans le cadre du renforcement de l'attractivité urbaine</t>
  </si>
  <si>
    <t>079.044</t>
  </si>
  <si>
    <t>Subventions en matière de sites à réaménager – Cofinancement régional du programme opérationnel « FEDER 2014-2020 » - Axe 3, 4 et 5</t>
  </si>
  <si>
    <t>079.045</t>
  </si>
  <si>
    <t>Subventions FEDER 2014-2020 Axe III</t>
  </si>
  <si>
    <t>079.046</t>
  </si>
  <si>
    <t>Subventions FEDER 2014-2020 Axe IV</t>
  </si>
  <si>
    <t>079.047</t>
  </si>
  <si>
    <t>Subventions Feder 2014-2020 Axe I</t>
  </si>
  <si>
    <t>079.048</t>
  </si>
  <si>
    <t>Subventions Feder 2014-2020 Axe V</t>
  </si>
  <si>
    <t>079.061</t>
  </si>
  <si>
    <t>Subvention à la Ville de CHARLEROI pour la mise en œuvre de la Politique Intégrée de la Ville</t>
  </si>
  <si>
    <t>079.062</t>
  </si>
  <si>
    <t>Subvention à la Ville de LIEGE pour la mise en œuvre de la Politique Intégrée de la Ville</t>
  </si>
  <si>
    <t>079.063</t>
  </si>
  <si>
    <t>Subvention à la Ville de NAMUR pour la mise en œuvre de la Politique Intégrée de la Ville</t>
  </si>
  <si>
    <t>079.064</t>
  </si>
  <si>
    <t>Subvention à la Ville de MONS pour la mise en œuvre de la Politique Intégrée de la Ville</t>
  </si>
  <si>
    <t>079.065</t>
  </si>
  <si>
    <t>Subvention à la Ville de LA LOUVIERE pour la mise en œuvre de la Politique Intégrée de la Ville</t>
  </si>
  <si>
    <t>079.066</t>
  </si>
  <si>
    <t>Subvention à la Ville de TOURNAI pour la mise en œuvre de la Politique Intégrée de la Ville</t>
  </si>
  <si>
    <t>079.067</t>
  </si>
  <si>
    <t>Subvention à la Ville de SERAING pour la mise en œuvre de la Politique Intégrée de la Ville</t>
  </si>
  <si>
    <t>079.068</t>
  </si>
  <si>
    <t>Subvention à la Ville de MOUSCRON pour la mise en œuvre de la Politique Intégrée de la Ville</t>
  </si>
  <si>
    <t>079.069</t>
  </si>
  <si>
    <t>Subvention à la Ville de VERVIERS pour la mise en œuvre de la Politique Intégrée de la Ville</t>
  </si>
  <si>
    <t>079.070</t>
  </si>
  <si>
    <t>Subventions aux communes dans le cadre du programme SOWAFINAL III en vue de réaménager des sites à réaménager</t>
  </si>
  <si>
    <t>079.082</t>
  </si>
  <si>
    <t>079.075</t>
  </si>
  <si>
    <t>Subventions aux CPAS dans le cadre du programme SOWAFINAL III en vue de réaménager des sites à réaménager </t>
  </si>
  <si>
    <t>079.078</t>
  </si>
  <si>
    <t>Subvention au CPAS relevant d’un projet bénéficiant du concours du Fonds Européen de Développement Régional ( FEDER ) – programmation 2014-2020 – Axe I</t>
  </si>
  <si>
    <t>079.077</t>
  </si>
  <si>
    <t>Subventions aux intercommunales S1313 dans le cadre du programme SOWAFINAL III en vue de réaménager des sites à réaménager</t>
  </si>
  <si>
    <t>079.059</t>
  </si>
  <si>
    <t>Marché de travaux - Réaménagement</t>
  </si>
  <si>
    <t>079.053</t>
  </si>
  <si>
    <t>Dépenses d'investissement transversales - Part du département aménagement - Partie "politique de la ville"</t>
  </si>
  <si>
    <t>Totaux pour le programme 16.079.</t>
  </si>
  <si>
    <t>001.040</t>
  </si>
  <si>
    <t>Dépenses informatiques courantes spécifiques (consommables, licences à moins d’un an, maintenances non évolutives,...)</t>
  </si>
  <si>
    <t>001.044</t>
  </si>
  <si>
    <t>Etudes, relations publiques, documentation, participation à des séminaires et colloques, frais de réunions, acquisition de petits matériels</t>
  </si>
  <si>
    <t>001.042</t>
  </si>
  <si>
    <t xml:space="preserve">Dépenses informatiques d'investissement (acquisitions de biens matériels informatiques, licences à plus d’un an, développements d’applications, maintenances évolutives, ...) dans le cadre de projets informatiques spécifiques </t>
  </si>
  <si>
    <t>091.083</t>
  </si>
  <si>
    <t>Fonds pour le Numérique des pouvoirs locaux</t>
  </si>
  <si>
    <t>091.001</t>
  </si>
  <si>
    <t>Consultation populaire</t>
  </si>
  <si>
    <t>091.002</t>
  </si>
  <si>
    <t>091.003</t>
  </si>
  <si>
    <t>Frais d'expertise, frais de procédure, honoraires d'avocats</t>
  </si>
  <si>
    <t>091.004</t>
  </si>
  <si>
    <t xml:space="preserve">Formation professionnelle du personnel communal et des mandataires </t>
  </si>
  <si>
    <t>091.005</t>
  </si>
  <si>
    <t>Etudes, relations publiques, organisation de salons, documentation, participation à des séminaires et colloques, frais de réunion</t>
  </si>
  <si>
    <t>091.006</t>
  </si>
  <si>
    <t>Elections 2024 - Frais inhérents à l'organisation des élections</t>
  </si>
  <si>
    <t>091.010</t>
  </si>
  <si>
    <t>Cadastre de mandats et des rémunérations et Registre des institutions locales et supra-locales</t>
  </si>
  <si>
    <t>17</t>
  </si>
  <si>
    <t>091.121</t>
  </si>
  <si>
    <t>Subventions et indemnités - Entreprises publiques</t>
  </si>
  <si>
    <t>091.105</t>
  </si>
  <si>
    <t>Subventions relatives à la supracommunalité - asbl Communauté Urbaine du Centre et asbl Liège Métropole</t>
  </si>
  <si>
    <t>091.106</t>
  </si>
  <si>
    <t>Convention sectorielle 2007-2010 – Dialogue social</t>
  </si>
  <si>
    <t>091.120</t>
  </si>
  <si>
    <t>Subventions et indemnités – Asbl secteur 11</t>
  </si>
  <si>
    <t>091.124</t>
  </si>
  <si>
    <t>Subventions aux asbl assimilées à des entreprises non financières dans le cadre de l'intervention 371 du PSW-PAC (FEADER)</t>
  </si>
  <si>
    <t>091.012</t>
  </si>
  <si>
    <t>Subventions et indemnités - Asbl</t>
  </si>
  <si>
    <t>091.013</t>
  </si>
  <si>
    <t>Subventions relatives à la supracommunalité - ASBL</t>
  </si>
  <si>
    <t>091.014</t>
  </si>
  <si>
    <t>Subvention au Réseau wallon de lutte contre la pauvreté (RWLP)</t>
  </si>
  <si>
    <t>091.016</t>
  </si>
  <si>
    <t>Projets LEADER</t>
  </si>
  <si>
    <t>091.017</t>
  </si>
  <si>
    <t>Convention sectorielle 2007-2010 - Dialogue Social</t>
  </si>
  <si>
    <t>091.098</t>
  </si>
  <si>
    <t>Soutien à des initiatives particulières menées par les ASBL  dans le cadre des Fonds structurels européens</t>
  </si>
  <si>
    <t>091.100</t>
  </si>
  <si>
    <t>Subvention au TRW – Tour de la Région Wallonne</t>
  </si>
  <si>
    <t>091.113</t>
  </si>
  <si>
    <t xml:space="preserve">Elections 2024 - Subventions aux asbl pour des actions en faveur de la participation aux élections locales du 13 octobre 2024 </t>
  </si>
  <si>
    <t>091.125</t>
  </si>
  <si>
    <t>Subventions aux asbl au service des ménages dans le cadre de l'intervention 371 du PSW-PAC (FEADER)</t>
  </si>
  <si>
    <t>091.122</t>
  </si>
  <si>
    <t>Subventions et indemnités – Associations de fait</t>
  </si>
  <si>
    <t>83530000</t>
  </si>
  <si>
    <t>091.070</t>
  </si>
  <si>
    <t>Soutien à des initiatives particulières menées par des ASBL situées dans d'autres pays membres de l'UE dans le cadre des fonds structurels européens</t>
  </si>
  <si>
    <t>091.019</t>
  </si>
  <si>
    <t>Subvention de fonctionnement au Centre régional d'aide aux communes</t>
  </si>
  <si>
    <t>091.020</t>
  </si>
  <si>
    <t>Subvention de fonctionnement au Conseil régional de la formation</t>
  </si>
  <si>
    <t>091.022</t>
  </si>
  <si>
    <t>Intervention régionale complémentaire à verser au Compte régional pour l'assainissement des communes à finances obérées et des provinces (CRAC)</t>
  </si>
  <si>
    <t>091.023</t>
  </si>
  <si>
    <t>Dotation au CRAC dans le cadre du refinancement du fonds des communes</t>
  </si>
  <si>
    <t>091.058</t>
  </si>
  <si>
    <t xml:space="preserve">Dotation au CRAC relative au soutien aux communes dans le cadre de la problématique pension </t>
  </si>
  <si>
    <t>091.071</t>
  </si>
  <si>
    <t>Soutien à des initiatives particulières menées par des UAP dans le cadre des fonds structurels européens</t>
  </si>
  <si>
    <t>091.082</t>
  </si>
  <si>
    <t>Subvention au CRAC dans le cadre du plan bien-être</t>
  </si>
  <si>
    <t>091.091</t>
  </si>
  <si>
    <t>Subventions et indemnités - UAP</t>
  </si>
  <si>
    <t>84311000</t>
  </si>
  <si>
    <t>091.025</t>
  </si>
  <si>
    <t>Fonds des provinces</t>
  </si>
  <si>
    <t>091.034</t>
  </si>
  <si>
    <t>Soutien aux Provinces dans le cadre de la reprise des zones de secours</t>
  </si>
  <si>
    <t>091.060</t>
  </si>
  <si>
    <t xml:space="preserve">Compensation aux provinces dans le cadre de la forfaitarisation des réductions du PrI pour enfants et personnes à charges </t>
  </si>
  <si>
    <t>091.066</t>
  </si>
  <si>
    <t xml:space="preserve">Complément régional octroyé aux provinces - Plan Marshall  </t>
  </si>
  <si>
    <t>091.072</t>
  </si>
  <si>
    <t>Convention sectorielle 2005-2006 (Provinces)</t>
  </si>
  <si>
    <t>091.081</t>
  </si>
  <si>
    <t>subventions et indemnités - provinces</t>
  </si>
  <si>
    <t>091.094</t>
  </si>
  <si>
    <t>Soutien à des initiatives particulières menées par les Provinces dans le cadre des Fonds structurels européens</t>
  </si>
  <si>
    <t>091.118</t>
  </si>
  <si>
    <t>Elections 2024 – Subventions aux Provinces (dépenses courantes)</t>
  </si>
  <si>
    <t>091.027</t>
  </si>
  <si>
    <t>Fonds des communes</t>
  </si>
  <si>
    <t>091.024</t>
  </si>
  <si>
    <t>Subventions et indemnités - communes</t>
  </si>
  <si>
    <t>091.028</t>
  </si>
  <si>
    <t>Intervention spécifique en faveur de Namur capitale</t>
  </si>
  <si>
    <t>091.030</t>
  </si>
  <si>
    <t>Subventions pour les plans de cohésion sociale - Communes</t>
  </si>
  <si>
    <t>091.031</t>
  </si>
  <si>
    <t>Convention sectorielle 2005-2006 (Communes)</t>
  </si>
  <si>
    <t>091.033</t>
  </si>
  <si>
    <t xml:space="preserve">Subventions visant la réduction du temps de travail du personnel (RTT) - Communes </t>
  </si>
  <si>
    <t>091.035</t>
  </si>
  <si>
    <t>Soutien à des initiatives particulières menées dans le domaine des pouvoirs locaux dans le cadre des fonds structurels européens.</t>
  </si>
  <si>
    <t>091.036</t>
  </si>
  <si>
    <t>Subventions aux communes pour les actions "été solidaire, je suis partenaire" et "Well'camp'</t>
  </si>
  <si>
    <t>091.037</t>
  </si>
  <si>
    <t>Compensation aux communes de la forfaitarisation des réductions du précompte immobilier</t>
  </si>
  <si>
    <t>091.039</t>
  </si>
  <si>
    <t>Subventions aux communes et aux zones de police pour l'assistance aux victimes et pour les plans de cohésion sociale</t>
  </si>
  <si>
    <t>091.042</t>
  </si>
  <si>
    <t>Complément régional octroyé aux communes - Plan Marshall</t>
  </si>
  <si>
    <t>091.047</t>
  </si>
  <si>
    <t>Dotation complémentaire pour le mécanisme de garantie du Fonds des communes</t>
  </si>
  <si>
    <t>091.085</t>
  </si>
  <si>
    <t>Subventions relatives à la supracommunalité - Communes</t>
  </si>
  <si>
    <t>091.109</t>
  </si>
  <si>
    <t>Transferts de revenus aux communes (Formations à destination des Bourgmestres, Directeurs généraux et autres agents) </t>
  </si>
  <si>
    <t>091.119</t>
  </si>
  <si>
    <t>Elections 2024 – Subventions aux Communes pour la location de matériel</t>
  </si>
  <si>
    <t>091.077</t>
  </si>
  <si>
    <t>Subvention à l'Union des Villes et communes de Wallonie</t>
  </si>
  <si>
    <t>091.086</t>
  </si>
  <si>
    <t>Subvention à la Fédération des CPAS de l'UVCW</t>
  </si>
  <si>
    <t>091.088</t>
  </si>
  <si>
    <t>Subventions relatives à la supracommunalité - Asbl S1313</t>
  </si>
  <si>
    <t>091.097</t>
  </si>
  <si>
    <t>Soutien à des initiatives particulières menées par les ASBL des Pouvoirs Locaux  dans le cadre des Fonds structurels européens</t>
  </si>
  <si>
    <t>091.108</t>
  </si>
  <si>
    <t>Transferts de revenus aux asbl des pouvoirs locaux (Etudes diverses, notamment en lien avec la mutualisation des planificateurs d’urgence)</t>
  </si>
  <si>
    <t>091.123</t>
  </si>
  <si>
    <t>Subventions et indemnités - asbl des pouvoirs locaux</t>
  </si>
  <si>
    <t>091.127</t>
  </si>
  <si>
    <t>Subvention à l'Association des Provinces wallonnes</t>
  </si>
  <si>
    <t>091.046</t>
  </si>
  <si>
    <t>Dotation au Fonds Spécial de l'Aide Sociale (CPAS)</t>
  </si>
  <si>
    <t>091.073</t>
  </si>
  <si>
    <t>Convention sectorielle 2005-2006 (CPAS)</t>
  </si>
  <si>
    <t>091.090</t>
  </si>
  <si>
    <t>Subventions visant la réduction du temps de travail du personnel (RTT) - CPAS</t>
  </si>
  <si>
    <t>091.101</t>
  </si>
  <si>
    <t xml:space="preserve">Subventions et indemnités – CPAS </t>
  </si>
  <si>
    <t>091.104</t>
  </si>
  <si>
    <t>Subventions pour les plans de cohésion sociale - CPAS</t>
  </si>
  <si>
    <t>091.110</t>
  </si>
  <si>
    <t>Transferts de revenus aux CPAS (Formations à destination des Bourgmestres, Directeurs généraux et autres agents) </t>
  </si>
  <si>
    <t>091.074</t>
  </si>
  <si>
    <t>Convention sectorielle 2005-2006 (Intercommunales)</t>
  </si>
  <si>
    <t>091.103</t>
  </si>
  <si>
    <t>Subvention visant la réduction du temps de travail (RTT) - intercommunales</t>
  </si>
  <si>
    <t>091.095</t>
  </si>
  <si>
    <t>Soutien à des initiatives particulières menées par les zones de secours  dans le cadre des Fonds structurels européens</t>
  </si>
  <si>
    <t>84359000</t>
  </si>
  <si>
    <t>091.075</t>
  </si>
  <si>
    <t>Convention sectorielle 2005-2006 (autres pouvoirs locaux)</t>
  </si>
  <si>
    <t>091.076</t>
  </si>
  <si>
    <t>Soutien à des initiatives particulières menées par d'autres opérateurs publics dans le cadre des fonds structurels européens</t>
  </si>
  <si>
    <t>091.050</t>
  </si>
  <si>
    <t>Subventions à des universités pour des projets à destination des pouvoirs locaux</t>
  </si>
  <si>
    <t>091.096</t>
  </si>
  <si>
    <t>Soutien à des initiatives particulières menées par les universités  dans le cadre des Fonds structurels européens</t>
  </si>
  <si>
    <t>091.114</t>
  </si>
  <si>
    <t xml:space="preserve">Elections 2024 - Subventions à des universités pour des recherches relatives au comportement électoral </t>
  </si>
  <si>
    <t>091.049</t>
  </si>
  <si>
    <t>Transfert de compétences à la Communauté germanophone</t>
  </si>
  <si>
    <t>091.115</t>
  </si>
  <si>
    <t xml:space="preserve">Elections 2024 - Quote-part régionale Communauté Germanophone </t>
  </si>
  <si>
    <t>091.051</t>
  </si>
  <si>
    <t xml:space="preserve">Dotation Cour des comptes nouvelle mission sur la gouvernance </t>
  </si>
  <si>
    <t>091.052</t>
  </si>
  <si>
    <t>Subvention au Centre régional d'aide aux communes pour l'achat de biens meubles durables</t>
  </si>
  <si>
    <t>091.053</t>
  </si>
  <si>
    <t>Subvention au Conseil régional de la formation pour l'achat de biens meubles durables</t>
  </si>
  <si>
    <t>091.107</t>
  </si>
  <si>
    <t>Aide exceptionnelle dans le cadre des inondations à destination des gouverneurs et des PLANU dans le cadre du financement des mesures de la Commission inondations. </t>
  </si>
  <si>
    <t>091.116</t>
  </si>
  <si>
    <t xml:space="preserve"> Elections 2024 - Subventions aux Provinces</t>
  </si>
  <si>
    <t>091.117</t>
  </si>
  <si>
    <t>Elections 2024 - Subventions aux Communes</t>
  </si>
  <si>
    <t>091.102</t>
  </si>
  <si>
    <t>Elections 2024 - Frais inhérents à l'organisation des élections - Dépenses en capital</t>
  </si>
  <si>
    <t>091.111</t>
  </si>
  <si>
    <t>Registre institutionnel wallon et cadastre des mandats, fonctions et rémunérations – dépenses en capital</t>
  </si>
  <si>
    <t>001.134</t>
  </si>
  <si>
    <t>Dépenses liées aux précomptes immobiliers spécifiques au programme Zones d'activités économiques</t>
  </si>
  <si>
    <t>Programme 18.098</t>
  </si>
  <si>
    <t>Zones d'activités économiques</t>
  </si>
  <si>
    <t>098.033</t>
  </si>
  <si>
    <t>Dépenses liées à l'achat de biens non durables, de services et au programme Zones d'activités économiques - DEPA</t>
  </si>
  <si>
    <t>098.034</t>
  </si>
  <si>
    <t>Dépenses informatiques courantes spécifiques (consommables, licences à moins d’un an, maintenances non évolutives,...) - DEPA</t>
  </si>
  <si>
    <t>098.001</t>
  </si>
  <si>
    <t>Subventions à des opérateurs de développement économique en vue de la réalisation d'étude diverses</t>
  </si>
  <si>
    <t>098.005</t>
  </si>
  <si>
    <t>Subventions à des opérateurs de développement économique en vue de la réalisation d'étude diverses - Intercommunales</t>
  </si>
  <si>
    <t>098.006</t>
  </si>
  <si>
    <t>Subventions à des universités ou groupement d'universités dans le cadre du développement des zones d'activités économiques</t>
  </si>
  <si>
    <t>098.024</t>
  </si>
  <si>
    <t>Subventions aux entreprises publiques dans le cadre du programme SOWAFINAL III, Actes et travaux de viabilisation et de redynamisation, opérations de rachat (loi de 70, décret du 11 mars 2004 et décret du 2 février 2017) en vue de l’aménagement des zones d’activités économiques</t>
  </si>
  <si>
    <t>098.025</t>
  </si>
  <si>
    <t>Infrastructures d'accueil industrielles - Cofinancement régional des actions soutenues par le FEDER - Programmation 2014 - 2020 - Entreprises publiques</t>
  </si>
  <si>
    <t>098.007</t>
  </si>
  <si>
    <t>Actes et travaux de viabilisation et de redynamisation, opérations de rachat (décret du 2 février 2017 relatif au développement des parcs d'activités économiques) - UAP</t>
  </si>
  <si>
    <t>098.009</t>
  </si>
  <si>
    <t>Intervention régionale en faveur de la Sowafinal pour couverture des charges annuelles découlant du financement alternatif des infrastructures d'accueil des activités économiques (Actions prioritaires pour l'avenir wallon)</t>
  </si>
  <si>
    <t>098.010</t>
  </si>
  <si>
    <t>Intervention régionale en faveur de la Sowafinal pour couverture des charges annuelles découlant du financement alternatif des infrastructures d'accueil des activités économiques (Marshall 2.vert - Axe IV)</t>
  </si>
  <si>
    <t>098.011</t>
  </si>
  <si>
    <t>Interventions dans le cadre du décret du 11 mars 2004 relatif aux infrastructures d'accueil des activités économiques - UAP</t>
  </si>
  <si>
    <t>098.012</t>
  </si>
  <si>
    <t>Infrastructures d'accueil industrielles - cofinancement régional des actions soutenues par le FEDER - programmation 2014-2020 - UAP</t>
  </si>
  <si>
    <t>098.022</t>
  </si>
  <si>
    <t>Subventions aux unités d’administration publiques dans le cadre du programme SOWAFINAL III en vue de l’aménagement des zones d’activités économiques</t>
  </si>
  <si>
    <t>098.028</t>
  </si>
  <si>
    <t>Subventions relatives aux équipements des parcs d'activité économique dans le cadre des inondations - UAP</t>
  </si>
  <si>
    <t>098.029</t>
  </si>
  <si>
    <t>Fonds Structurels 2021-2027 - FEDER/FTJ - Subventions aux UAP - Infrastructures</t>
  </si>
  <si>
    <t>098.030</t>
  </si>
  <si>
    <t>Fonds Structurels 2021-2027 - FEDER/FTJ - Subventions aux Provinces - Infrastructures</t>
  </si>
  <si>
    <t>86312000</t>
  </si>
  <si>
    <t>098.021</t>
  </si>
  <si>
    <t>Infrastructures d'accueil industrielles - cofinancement régional des actions soutenues par le FEDER - programmation 2014-2020 - Provinces</t>
  </si>
  <si>
    <t>098.031</t>
  </si>
  <si>
    <t>Fonds Structurels 2021-2027 - FEDER/FTJ - Subventions aux communes - Infrastructures</t>
  </si>
  <si>
    <t>86322000</t>
  </si>
  <si>
    <t>098.020</t>
  </si>
  <si>
    <t>Infrastructures d'accueil industrielles - cofinancement régional des actions soutenues par le FEDER - programmation 2014-2020 - Communes</t>
  </si>
  <si>
    <t>098.014</t>
  </si>
  <si>
    <t>Actes et travaux de viabilisation et de redynamisation, opérations de rachat (décret du 2 février 2017 relatif au développement des parcs d'activités économiques) - Intercommunales</t>
  </si>
  <si>
    <t>098.015</t>
  </si>
  <si>
    <t>Intervention pour l'acquisition et l'aménagement de terrains et bâtiments industriels, artisanaux et de services ainsi que leurs voies d'accès</t>
  </si>
  <si>
    <t>098.016</t>
  </si>
  <si>
    <t>Expérience pilote-réhabilitation de zones d'activités économiques</t>
  </si>
  <si>
    <t>098.017</t>
  </si>
  <si>
    <t>Interventions dans le cadre du décret du 11 mars 2004 relatif aux infrastructures d'accueil des activités économiques - Intercommunales</t>
  </si>
  <si>
    <t>098.018</t>
  </si>
  <si>
    <t>Infrastructures d'accueil industrielles - cofinancement régional des actions soutenues par le FEDER - programmation 2014-2020 - Intercommunales</t>
  </si>
  <si>
    <t>098.023</t>
  </si>
  <si>
    <t>Subventions aux intercommunales dans le cadre du programme SOWAFINAL III en vue de l’aménagement des zones d’activités économiques</t>
  </si>
  <si>
    <t>098.027</t>
  </si>
  <si>
    <t>Subventions relatives aux équipements des parcs d'activité économique dans le cadre des inondations - Intercommunales du secteur S1313</t>
  </si>
  <si>
    <t>098.032</t>
  </si>
  <si>
    <t>Fonds Structurels 2021-2027 - FEDER/FTJ - Subventions aux intercommunales du secteur 13.13 - Infrastructures</t>
  </si>
  <si>
    <t>098.035</t>
  </si>
  <si>
    <t>Dépenses informatiques d'investissement (acquisitions de biens matériels informatiques, licences à plus d’un an, développements d’applications, maintenances évolutives, ...) dans le cadre de projets informatiques spécifiques - DEPA</t>
  </si>
  <si>
    <t>Totaux pour le programme 18.098.</t>
  </si>
  <si>
    <t>001.165</t>
  </si>
  <si>
    <t>Etudes, relations publiques, documentation, participation à des séminaires et colloques, frais de réunions, expertises, frais de procédure, honoraires d'avocat, frais administratifs - Fiscalité automobile</t>
  </si>
  <si>
    <t xml:space="preserve">Totaux </t>
  </si>
  <si>
    <t>Programme 02.006</t>
  </si>
  <si>
    <t>JE</t>
  </si>
  <si>
    <t>006.021</t>
  </si>
  <si>
    <t>006.022</t>
  </si>
  <si>
    <t>006.024</t>
  </si>
  <si>
    <t>006.023</t>
  </si>
  <si>
    <t>006.025</t>
  </si>
  <si>
    <t>006.026</t>
  </si>
  <si>
    <t>006.027</t>
  </si>
  <si>
    <t>006.028</t>
  </si>
  <si>
    <t>006.030</t>
  </si>
  <si>
    <t>006.029</t>
  </si>
  <si>
    <t>Totaux pour le programme 02.006.</t>
  </si>
  <si>
    <t>Programme 09.020</t>
  </si>
  <si>
    <t>Commerce extérieur et investisseurs étrangers</t>
  </si>
  <si>
    <t>020.001</t>
  </si>
  <si>
    <t xml:space="preserve">Dotation à l'AWEX </t>
  </si>
  <si>
    <t>020.003</t>
  </si>
  <si>
    <t>Subvention à l'AWEX - missions économiques spécifiques</t>
  </si>
  <si>
    <t>020.007</t>
  </si>
  <si>
    <t>Subvention à l'Agence pour le Commerce Extérieur</t>
  </si>
  <si>
    <t>Totaux pour le programme 09.020.</t>
  </si>
  <si>
    <t>085.041</t>
  </si>
  <si>
    <t>GreenDeal Achats circulaires et économie circulaire</t>
  </si>
  <si>
    <t>085.062</t>
  </si>
  <si>
    <t>Projets en économie circulaire d'entreprises</t>
  </si>
  <si>
    <t>085.064</t>
  </si>
  <si>
    <t>Projets en économie circulaire d'ASBL</t>
  </si>
  <si>
    <t>085.065</t>
  </si>
  <si>
    <t>Projets en économie circulaire d'indépendants</t>
  </si>
  <si>
    <t>085.066</t>
  </si>
  <si>
    <t>085.067</t>
  </si>
  <si>
    <t>122.486</t>
  </si>
  <si>
    <t>Frais généraux de fonctionnement payés à des secteurs autres que le secteur des administrations publiques - PNRR - Economie, Industrie, Numérique, Emploi et Formation</t>
  </si>
  <si>
    <t>122.490</t>
  </si>
  <si>
    <t>Frais généraux de fonctionnement payés à des secteurs autres que le secteur des administrations publiques - PRW - Economie, Industrie, Numérique, Emploi et Formation</t>
  </si>
  <si>
    <t>122.573</t>
  </si>
  <si>
    <t>Intérêts sur leasings financiers - PRW - Economie, Industrie, Numérique, Emploi et Formation</t>
  </si>
  <si>
    <t>122.577</t>
  </si>
  <si>
    <t>Autres subventions d'exploitation aux entreprises publiques - PRW - Economie, Industrie, Numérique, Emploi et Formation</t>
  </si>
  <si>
    <t>122.425</t>
  </si>
  <si>
    <t>Autres subventions d'exploitation à des producteurs autres que les entreprises publiques - PRW - Economie, Industrie, Numérique, Emploi et Formation</t>
  </si>
  <si>
    <t>122.517</t>
  </si>
  <si>
    <t>Autres subventions d'exploitation à des producteurs autres que les entreprises publiques - PNRR - Economie, Industrie, Numérique, Emploi et Formation</t>
  </si>
  <si>
    <t>122.576</t>
  </si>
  <si>
    <t>Transferts de revenus, autres que des subventions d'exploitation, aux entreprises et institutions financières - PRW - Economie, Industrie, Numérique, Emploi et Formation</t>
  </si>
  <si>
    <t>122.495</t>
  </si>
  <si>
    <t>Transferts de revenus aux ASBL au service des ménages - PRW - Economie, Industrie, Numérique, Emploi et Formation</t>
  </si>
  <si>
    <t>122.493</t>
  </si>
  <si>
    <t>Transferts de revenus aux ménages  - PRW - Economie, Industrie, Numérique, Emploi et Formation</t>
  </si>
  <si>
    <t>122.470</t>
  </si>
  <si>
    <t>Transferts de revenus aux UAP - PRW - Economie, Industrie, Numérique, Emploi et Formation</t>
  </si>
  <si>
    <t>122.502</t>
  </si>
  <si>
    <t>Transferts de revenus aux UAP - PNRR - Economie, Industrie, Numérique, Emploi et Formation</t>
  </si>
  <si>
    <t>122.428</t>
  </si>
  <si>
    <t>Transfert de revenus aux provinces (contributions spécifiques)  - PRW - Economie, Industrie, Numérique, Emploi et Formation</t>
  </si>
  <si>
    <t>122.451</t>
  </si>
  <si>
    <t>Transfert de revenus aux provinces (contributions aux autres frais de fonctionnement de l'enseignement)  - PRW - Economie, Industrie, Numérique, Emploi et Formation</t>
  </si>
  <si>
    <t>122.459</t>
  </si>
  <si>
    <t>Transfert de revenus aux communes (contributions spécifiques)  - PRW - Economie, Industrie, Numérique, Emploi et Formation</t>
  </si>
  <si>
    <t>122.452</t>
  </si>
  <si>
    <t>Transfert de revenus aux communes (contributions aux autres frais de fonctionnement de l'enseignement)  - PRW - Economie, Industrie, Numérique, Emploi et Formation</t>
  </si>
  <si>
    <t>122.537</t>
  </si>
  <si>
    <t>Transferts de revenus aux ASBL des pouvoirs locaux - PRW - Economie, Industrie, Numérique, Emploi et Formation</t>
  </si>
  <si>
    <t>122.496</t>
  </si>
  <si>
    <t>Transferts de revenus aux CPAS - PRW - Economie, Industrie, Numérique, Emploi et Formation</t>
  </si>
  <si>
    <t>122.543</t>
  </si>
  <si>
    <t>Transferts de revenus aux intercommunales du secteur S.1313 - PRW - Economie, Industrie, Numérique, Emploi et Formation</t>
  </si>
  <si>
    <t>122.431</t>
  </si>
  <si>
    <t>Transferts de revenus aux autres administrations des pouvoirs locaux - PRW - Economie, Industrie, Numérique, Emploi et Formation</t>
  </si>
  <si>
    <t>122.472</t>
  </si>
  <si>
    <t>Transferts de revenus à la Communauté française - PRW - Economie, Industrie, Numérique, Emploi et Formation</t>
  </si>
  <si>
    <t>122.499</t>
  </si>
  <si>
    <t>Transferts de revenus vers des unités interrégionales - PRW - Economie, Industrie, Numérique, Emploi et Formation</t>
  </si>
  <si>
    <t>122.516</t>
  </si>
  <si>
    <t>Aides à l'investissement aux entreprises publiques - PNRR - Economie, Industrie, Numérique, Emploi et Formation</t>
  </si>
  <si>
    <t>122.575</t>
  </si>
  <si>
    <t>Aides à l'investissement aux entreprises publiques - PRW - Economie, Industrie, Numérique, Emploi et Formation</t>
  </si>
  <si>
    <t>122.475</t>
  </si>
  <si>
    <t>Aides à l'investissement aux entreprises privées - PRW - Economie, Industrie, Numérique, Emploi et Formation</t>
  </si>
  <si>
    <t>122.393</t>
  </si>
  <si>
    <t>Aides à l'investissement aux ASBL au service des ménages - PNRR - Economie, Industrie, Numérique, Emploi et Formation</t>
  </si>
  <si>
    <t>122.444</t>
  </si>
  <si>
    <t>Aides à l'investissement aux ASBL au service des ménages - PRW - Economie, Industrie, Numérique, Emploi et Formation</t>
  </si>
  <si>
    <t>122.613</t>
  </si>
  <si>
    <t>Aides à l'investissement aux ménages - PRW - Economie, Industrie, Numérique, Emploi et Formation</t>
  </si>
  <si>
    <t>122.492</t>
  </si>
  <si>
    <t>Aides à l'investissement aux UAP - PRW - Economie, Industrie, Numérique, Emploi et Formation</t>
  </si>
  <si>
    <t>122.547</t>
  </si>
  <si>
    <t>Aides à l'investissement aux UAP - PNRR - Economie, Industrie, Numérique, Emploi et Formation</t>
  </si>
  <si>
    <t>122.553</t>
  </si>
  <si>
    <t>Aides à l'investissement aux ASBL des administrations publiques - PNRR - Economie, Industrie, Numérique, Emploi et Formation</t>
  </si>
  <si>
    <t>122.457</t>
  </si>
  <si>
    <t>Aides à l'investissement aux provinces - PRW - Economie, Industrie, Numérique, Emploi et Formation</t>
  </si>
  <si>
    <t>122.456</t>
  </si>
  <si>
    <t>Aides à l'investissement aux communes - PRW - Economie, Industrie, Numérique, Emploi et Formation</t>
  </si>
  <si>
    <t>122.450</t>
  </si>
  <si>
    <t>Aides à l'investissement aux ASBL des pouvoirs locaux - PRW - Economie, Industrie, Numérique, Emploi et Formation</t>
  </si>
  <si>
    <t>122.552</t>
  </si>
  <si>
    <t>Aides à l'investissement aux ASBL des pouvoirs locaux - PNRR - Economie, Industrie, Numérique, Emploi et Formation</t>
  </si>
  <si>
    <t>122.449</t>
  </si>
  <si>
    <t>Transferts en capital aux CPAS - PRW - Economie, Industrie, Numérique, Emploi et Formation</t>
  </si>
  <si>
    <t>122.434</t>
  </si>
  <si>
    <t>Transferts en capital aux intercommunale du secteur S. 1313 - PRW - Economie, Industrie, Numérique, Emploi et Formation</t>
  </si>
  <si>
    <t>122.480</t>
  </si>
  <si>
    <t>Transferts en capital à la Communauté française - PRW - Economie, Industrie, Numérique, Emploi et Formation</t>
  </si>
  <si>
    <t>122.548</t>
  </si>
  <si>
    <t>Transferts en capital à la Communauté française - PNRR - Economie, Industrie, Numérique, Emploi et Formation</t>
  </si>
  <si>
    <t>122.566</t>
  </si>
  <si>
    <t>Transferts en capital aux unités interrégionales - PRW - Economie, Industrie, Numérique, Emploi et Formation</t>
  </si>
  <si>
    <t>122.528</t>
  </si>
  <si>
    <t>Acquisitions d'autre matériel - PRW - Economie, Industrie, Numérique, Emploi et Formation</t>
  </si>
  <si>
    <t>122.585</t>
  </si>
  <si>
    <t>Prises de participations à l'intérieur du groupe institutionnel - PRW - Economie, Industrie, Numérique, Emploi et Formation</t>
  </si>
  <si>
    <t>122.572</t>
  </si>
  <si>
    <t>Amortissements sur leasings financiers - PRW - Economie, Industrie, Numérique, Emploi et Formation</t>
  </si>
  <si>
    <t>Programme 16.085</t>
  </si>
  <si>
    <t>085.022</t>
  </si>
  <si>
    <t xml:space="preserve">Politique d'achats publics durables en lien avec l'insertion socio-professionnelle, la formation et la création d'emplois </t>
  </si>
  <si>
    <t>085.030</t>
  </si>
  <si>
    <t>Politique d'achats publics durables en lien avec l'insertion socio-professionnelle, la formation et la création d'emplois - cartographie des centres de formation</t>
  </si>
  <si>
    <t>Totaux pour le programme 16.085.</t>
  </si>
  <si>
    <t>Action sociale</t>
  </si>
  <si>
    <t>094.045</t>
  </si>
  <si>
    <t>Subventions aux CPAS dans le cadre de l'intégration professionnelle des ayants droit à l'intégration sociale</t>
  </si>
  <si>
    <t>094.049</t>
  </si>
  <si>
    <t>Subvention au CPAS dans le cadre de l'activation des bénéficiaires d'une aide sociale financière en application de la loi du 2 avril 1965 (Fédéral) - Art.60-61</t>
  </si>
  <si>
    <t>094.051</t>
  </si>
  <si>
    <t>Subvention aux CPAS dans le cadre de l'activation des bénéficiaires du Revenu d'Intégration Sociale (Fédéral) - Art. 60-61</t>
  </si>
  <si>
    <t>001.054</t>
  </si>
  <si>
    <t>Etudes, relations publiques, documentation, frais de réunions relatifs à des actions transversales économie-emploi-recherche</t>
  </si>
  <si>
    <t>001.055</t>
  </si>
  <si>
    <t>Dépenses liées à l'acquisition de biens non durables et de services spécifiques aux compétences Emploi</t>
  </si>
  <si>
    <t>001.066</t>
  </si>
  <si>
    <t>Dépenses liées à l'acquisition de biens non durables et de services spécifiques aux compétences Economie et Recherche</t>
  </si>
  <si>
    <t>001.095</t>
  </si>
  <si>
    <t>001.097</t>
  </si>
  <si>
    <t>001.162</t>
  </si>
  <si>
    <t xml:space="preserve">Dépenses liées à l’acquisition de biens non durables et de services spécifiques aux compétences Economie et Emploi – Frais généraux de fonctionnement payés à l’intérieur du secteur des administrations publiques </t>
  </si>
  <si>
    <t>001.137</t>
  </si>
  <si>
    <t>Intérêts de la dette commerciale (intérêts de retard pour un marché public ou une facture commerciale)</t>
  </si>
  <si>
    <t>001.138</t>
  </si>
  <si>
    <t>001.096</t>
  </si>
  <si>
    <t>Dépenses informatiques d'investissement (acquisitions de biens matériels informatiques, licences à plus d’un an, développements d’applications, maintenances évolutives, ...) dans le cadre de projets informatiques spécifiques</t>
  </si>
  <si>
    <t>001.098</t>
  </si>
  <si>
    <t>Programme 18.096</t>
  </si>
  <si>
    <t>ENTREPRISES - Aides à l'investissement</t>
  </si>
  <si>
    <t>096.013</t>
  </si>
  <si>
    <t>Primes à l'investissement - Entreprises de droit privé contrôlées par une autorité publique</t>
  </si>
  <si>
    <t>096.001</t>
  </si>
  <si>
    <t xml:space="preserve">Primes à l'investissement destinées à favoriser la protection de l'environnement et l'utilisation durable de l'énergie, en application du décret du 11 mars 2004. </t>
  </si>
  <si>
    <t>096.002</t>
  </si>
  <si>
    <t xml:space="preserve">Primes à l'investissement en application du décret du 11 mars 2004 relatif aux incitants régionaux en faveur des grandes entreprises </t>
  </si>
  <si>
    <t>096.003</t>
  </si>
  <si>
    <t>Primes à l'investissement en application du décret du 11 mars 2004 relatif aux incitants régionaux en faveur des petites ou moyennes entreprises</t>
  </si>
  <si>
    <t>096.004</t>
  </si>
  <si>
    <t>Soutien de la compétitivité des entreprises - mesure carbon leakage</t>
  </si>
  <si>
    <t>096.005</t>
  </si>
  <si>
    <t>Primes à l'investissement (mesures d'accompagnement du prélèvement kilométrique)</t>
  </si>
  <si>
    <t>096.007</t>
  </si>
  <si>
    <t xml:space="preserve">Subventions à des actions qui entrent dans le cadre du plan wallon d'aide aux modes de transport alternatifs à la route </t>
  </si>
  <si>
    <t>096.008</t>
  </si>
  <si>
    <t>Stimulation de l'Investissement dans les entreprises existantes ou en création - Mesure 1.1.1. Aides à l'investissement cofinancées par l'Union Européenne (FEDER) -programmation 2014-2020</t>
  </si>
  <si>
    <t>096.021</t>
  </si>
  <si>
    <t>Fonds Structurels 2021-2027 - FEDER/FTJ - Aides à l'investissement - Secteur privé</t>
  </si>
  <si>
    <t>096.022</t>
  </si>
  <si>
    <t>Primes à l'investissement (mesure d'accompagnement du prélèvement kilométrique) ASBL au service des ménages</t>
  </si>
  <si>
    <t>096.014</t>
  </si>
  <si>
    <t>Primes à l'investissement en faveur d'entreprises personnes physiques exerçant une activité professionnelle à titre d'indépendant</t>
  </si>
  <si>
    <t>096.015</t>
  </si>
  <si>
    <t>Primes à l'investissement en faveur d'entreprises étrangères</t>
  </si>
  <si>
    <t>Totaux pour le programme 18.096.</t>
  </si>
  <si>
    <t>Programme 18.097</t>
  </si>
  <si>
    <t>ENTREPRISES - Outils économiques et financiers</t>
  </si>
  <si>
    <t>097.040</t>
  </si>
  <si>
    <t>Traitements et indemnités – Commission de restructuration des entreprises</t>
  </si>
  <si>
    <t>097.041</t>
  </si>
  <si>
    <t>Interventions coût abonnement transports</t>
  </si>
  <si>
    <t>097.026</t>
  </si>
  <si>
    <t>Indemnités quelconques au personnel 2019-2024</t>
  </si>
  <si>
    <t>097.027</t>
  </si>
  <si>
    <t xml:space="preserve">Frais de fonctionnement - Commission de restructuration des entreprises </t>
  </si>
  <si>
    <t>097.043</t>
  </si>
  <si>
    <t xml:space="preserve">Taxes matérielles diverses </t>
  </si>
  <si>
    <t>097.004</t>
  </si>
  <si>
    <t>Subventions au groupe outil régional pour couvrir ses frais de fonctionnement</t>
  </si>
  <si>
    <t>097.005</t>
  </si>
  <si>
    <t>Subventions au groupe outil régional pour mener ses missions d’accompagnement et d’animation économique</t>
  </si>
  <si>
    <t>097.011</t>
  </si>
  <si>
    <t>Subvention permettant le fonctionnement de WALLIMAGE - Frais de fonctionnement et missions déléguées</t>
  </si>
  <si>
    <t>097.012</t>
  </si>
  <si>
    <t>Subvention à la SPAQuE pour la gestion de la mission déléguée NORDION</t>
  </si>
  <si>
    <t>097.013</t>
  </si>
  <si>
    <t>Achat de biens patrimoniaux - Commission de restructuration des entreprises</t>
  </si>
  <si>
    <t>88514000</t>
  </si>
  <si>
    <t>097.016</t>
  </si>
  <si>
    <t xml:space="preserve">Moyens d'actions - prêts et garantie - à l’outil régional ayant pour but la consolidation et le développement des entreprises wallonnes </t>
  </si>
  <si>
    <t>097.022</t>
  </si>
  <si>
    <t>Intervention de la Région dans l'activité garanties de GELIGAR</t>
  </si>
  <si>
    <t>097.045</t>
  </si>
  <si>
    <t>FEDER 2014-2020 - Instruments financiers - Prêts à destination des PME</t>
  </si>
  <si>
    <t>88561000</t>
  </si>
  <si>
    <t>097.014</t>
  </si>
  <si>
    <t>Moyens d'actions à l’outil régional ayant pour but la consolidation et le développement des entreprises wallonnes - prise de participation</t>
  </si>
  <si>
    <t>097.044</t>
  </si>
  <si>
    <t>Fonds Structurels 2021-2027 - FEDER - Instruments financiers - Prises de participations</t>
  </si>
  <si>
    <t>Totaux pour le programme 18.097.</t>
  </si>
  <si>
    <t>Programme 18.099</t>
  </si>
  <si>
    <t>ENTREPRISES - Compétitivité - Innovation - Développement</t>
  </si>
  <si>
    <t>099.027</t>
  </si>
  <si>
    <t>Subventions visant à stimuler la création d’activités, la croissance et l’innovation dans les entreprises et la structuration du tissu productif – Entreprises publiques</t>
  </si>
  <si>
    <t>099.047</t>
  </si>
  <si>
    <t>Subventions cofinancées par le FEADER en vue de promouvoir le développement d'actions locales d'animation économique - PDR 2021 - 2027 - Entreprises publiques</t>
  </si>
  <si>
    <t>099.001</t>
  </si>
  <si>
    <t>Subventions visant à stimuler la création d’activités, la croissance et l’innovation dans les entreprises et la structuration du tissu productif – Secteur privé</t>
  </si>
  <si>
    <t>099.004</t>
  </si>
  <si>
    <t>Subvention aux réseaux d'entreprises (Décret du 18 janvier 2007)</t>
  </si>
  <si>
    <t>099.005</t>
  </si>
  <si>
    <t>Subventions aux Cellules opérationnelles des Pôles de compétitivité</t>
  </si>
  <si>
    <t>099.006</t>
  </si>
  <si>
    <t>Subventions dans le cadre du développement et du soutien aux commerces, aux artisans et à la redynamisation des centres-villes - Entreprises</t>
  </si>
  <si>
    <t>099.007</t>
  </si>
  <si>
    <t>Financement du dispositif des aides de premier niveau</t>
  </si>
  <si>
    <t>099.029</t>
  </si>
  <si>
    <t>Subvention d'activités pour soutenir le secteur logistique (mesures d'accompagnement du prélèvement kilométrique) - Secteur privé</t>
  </si>
  <si>
    <t>099.038</t>
  </si>
  <si>
    <t>Aide financière aux sociétés privées pour la location de containers</t>
  </si>
  <si>
    <t>099.039</t>
  </si>
  <si>
    <t>Subventions aux Cellules opérationnelles des Pôles de compétitivité dans le cadre de la Formation</t>
  </si>
  <si>
    <t>099.040</t>
  </si>
  <si>
    <t>Aide aux entreprises dans le cadre de la crise énergétique</t>
  </si>
  <si>
    <t>099.009</t>
  </si>
  <si>
    <t>Subventions cofinancées par le FEADER en vue de promouvoir le développement d'actions locales d'animation économique – PDR 2014-2020</t>
  </si>
  <si>
    <t>099.041</t>
  </si>
  <si>
    <t>Subventions visant à stimuler la création d’activités, la croissance et l’innovation dans les entreprises et la structuration du tissu productif – Cotisations et transferts de revenus autres que des subventions d'exploitation</t>
  </si>
  <si>
    <t>099.023</t>
  </si>
  <si>
    <t xml:space="preserve">Subventions visant à stimuler la création d'activités, la croissance et l'innovation - ASBL au service des ménages </t>
  </si>
  <si>
    <t>099.048</t>
  </si>
  <si>
    <t>Subventions cofinancées par le FEADER en vue de promouvoir le développement d'actions locales d'animation économique - PDR 2021 - 2027 - asbl</t>
  </si>
  <si>
    <t>099.036</t>
  </si>
  <si>
    <t>Subventions dans le cadre du développement et du soutien aux commerces, aux artisans et à la redynamisation des centres villes - Indépendants personnes physiques</t>
  </si>
  <si>
    <t>099.037</t>
  </si>
  <si>
    <t>Aide financière aux indépendants pour la location de containers</t>
  </si>
  <si>
    <t>099.013</t>
  </si>
  <si>
    <t>Subventions visant à stimuler la création d’activités, la croissance et l’innovation dans les entreprises et la structuration du tissu productif – UAP</t>
  </si>
  <si>
    <t>099.015</t>
  </si>
  <si>
    <t>Subvention au CESE pour les frais liés au fonctionnement de l'Observatoire du Commerce</t>
  </si>
  <si>
    <t>099.043</t>
  </si>
  <si>
    <t xml:space="preserve">Subventions dans le cadre du développement et du soutien aux commerces, aux artisans et à la redynamisation des centres villes – Communes </t>
  </si>
  <si>
    <t>099.017</t>
  </si>
  <si>
    <t>Subventions visant à stimuler la création d’activités, la croissance et l’innovation – ASBL liées aux pouvoirs locaux</t>
  </si>
  <si>
    <t>099.045</t>
  </si>
  <si>
    <t>Subventions dans le cadre du développement et du soutien aux commerces, aux artisans et à la redynamisation des centres-villes - ASBL liées aux pouvoirs locaux</t>
  </si>
  <si>
    <t>099.049</t>
  </si>
  <si>
    <t>Subventions cofinancées par le FEADER en vue de promouvoir le développement d'actions locales d'animation économique - PDR 2021 - 2027 - asbl liées aux pouvoirs locaux</t>
  </si>
  <si>
    <t>099.019</t>
  </si>
  <si>
    <t>Subventions visant à stimuler la création d’activités, la croissance et l’innovation dans les entreprises et la structuration du tissu productif – Intercommunales</t>
  </si>
  <si>
    <t>099.018</t>
  </si>
  <si>
    <t>Subventions visant à stimuler la création d’activités, la croissance et l’innovation dans les entreprises et la structuration du tissu productif – Autres entités liées aux pouvoirs locaux</t>
  </si>
  <si>
    <t>099.046</t>
  </si>
  <si>
    <t>Subventions dans le cadre du développement et du soutien aux commerces, aux artisans et à la redynamisation des centres-villes - Autres entités liées aux pouvoir locaux</t>
  </si>
  <si>
    <t>099.020</t>
  </si>
  <si>
    <t>Subventions visant à stimuler la création d’activités, la croissance et l’innovation dans les entreprises et la structuration du tissu productif – Entités liées à la Communauté française</t>
  </si>
  <si>
    <t>099.050</t>
  </si>
  <si>
    <t>Intervention de la Région dans l’assainissement des installations NORDION</t>
  </si>
  <si>
    <t>099.035</t>
  </si>
  <si>
    <t>Subventions visant à stimuler la création d’activités, la croissance et l’innovation dans les entreprises et la structuration du tissu productif (Investissements) – Entreprises publiques</t>
  </si>
  <si>
    <t>099.030</t>
  </si>
  <si>
    <t>Subventions destinées à soutenir les entreprises impactées par les inondations</t>
  </si>
  <si>
    <t>099.044</t>
  </si>
  <si>
    <t>Subventions visant à stimuler la création d’activités, la croissance et l’innovation dans les entreprises et la structuration du tissu productif (Investissements) </t>
  </si>
  <si>
    <t>099.031</t>
  </si>
  <si>
    <t>Subventions destinées à soutenir les indépendants impactés par les inondations</t>
  </si>
  <si>
    <t>099.022</t>
  </si>
  <si>
    <t>Subventions visant à stimuler la création d’activités, la croissance et l’innovation dans les entreprises et la structuration du tissu productif (Investissements) – Intercommunales</t>
  </si>
  <si>
    <t>099.042</t>
  </si>
  <si>
    <t>Augmentation de capital dans une unité d’administration publique</t>
  </si>
  <si>
    <t>Totaux pour le programme 18.099.</t>
  </si>
  <si>
    <t>100.091</t>
  </si>
  <si>
    <t xml:space="preserve">Fonds structurels 2021-2027 – Projets Interreg relevant des compétences emploi et formation – Frais de fonctionnement SPW </t>
  </si>
  <si>
    <t>100.065</t>
  </si>
  <si>
    <t>Fonds Structurels 2014-2020 – Projets INTERREG relevant des compétences Emploi et Formation – Entreprises publiques</t>
  </si>
  <si>
    <t>100.026</t>
  </si>
  <si>
    <t>Fonds structurels 2014-2020 - Projets INTERREG relevant des compétences emploi et formation - Secteur privé</t>
  </si>
  <si>
    <t>100.027</t>
  </si>
  <si>
    <t>Fonds structurels 2014-2020 - Projets INTERREG relevant des compétences emploi et formation - Asbl</t>
  </si>
  <si>
    <t>100.028</t>
  </si>
  <si>
    <t>Fonds structurels 2014-2020 - Projets INTERREG relevant des compétences emploi et formation - Administrations publiques étrangères</t>
  </si>
  <si>
    <t>100.029</t>
  </si>
  <si>
    <t>Fonds structurels 2014-2020 - Projets INTERREG relevant des compétences emploi et formation - IFAPME</t>
  </si>
  <si>
    <t>100.030</t>
  </si>
  <si>
    <t>Fonds structurels 2014-2020 - Projets INTERREG relevant des compétences emploi et formation - Forem</t>
  </si>
  <si>
    <t>100.031</t>
  </si>
  <si>
    <t>Fonds structurels 2014-2020 - Projets INTERREG relevant des compétences emploi et formation - IWEPS</t>
  </si>
  <si>
    <t>100.092</t>
  </si>
  <si>
    <t>Fonds structurels 2021-2027 – Projets INTERREG relevant des compétences emploi et formation – UAP</t>
  </si>
  <si>
    <t>100.093</t>
  </si>
  <si>
    <t>Fonds structurels 2021-2027 – Projets INTERREG relevant des compétences emploi et formation – ASBL</t>
  </si>
  <si>
    <t>100.032</t>
  </si>
  <si>
    <t>Fonds structurels 2014-2020 - Projets INTERREG relevant des compétences emploi et formation - Provinces</t>
  </si>
  <si>
    <t>100.066</t>
  </si>
  <si>
    <t>Fonds Structurels 2014-2020 – Projets INTERREG relevant des compétences Emploi et Formation – Asbl liées aux pouvoirs locaux</t>
  </si>
  <si>
    <t>100.033</t>
  </si>
  <si>
    <t>Fonds structurels 2014-2020 - Projets INTERREG relevant des compétences emploi et formation - Intercommunales</t>
  </si>
  <si>
    <t>100.034</t>
  </si>
  <si>
    <t>Fonds structurels 2014-2020 - Projets INTERREG relevant des compétences emploi et formation - Entités liées à la Communauté française</t>
  </si>
  <si>
    <t>100.090</t>
  </si>
  <si>
    <t xml:space="preserve">Fonds structurels 2021-2027 – Projets INTERREG relevant des compétences emploi et formation – Entités liées à la Communauté française </t>
  </si>
  <si>
    <t>100.035</t>
  </si>
  <si>
    <t>Fonds structurels 2014-2020 - Mesure FEDER 6.1.1 - Subventions à des Asbl</t>
  </si>
  <si>
    <t>86131000</t>
  </si>
  <si>
    <t>100.037</t>
  </si>
  <si>
    <t>Fonds structurels 2014-2020 - Mesure FEDER 6.1.1 - Subventions à des SACA</t>
  </si>
  <si>
    <t>100.036</t>
  </si>
  <si>
    <t>Fonds structurels 2014-2020 - Mesure FEDER 6.1.1 - Subventions à l'IFAPME</t>
  </si>
  <si>
    <t>100.038</t>
  </si>
  <si>
    <t>Fonds structurels 2014-2020 - Mesure FEDER 6.1.1 - Subventions au FOREM</t>
  </si>
  <si>
    <t>86311000</t>
  </si>
  <si>
    <t>100.039</t>
  </si>
  <si>
    <t>Fonds structurels 2014-2020 - Mesure FEDER 6.1.1 - Subventions à des Provinces</t>
  </si>
  <si>
    <t>100.088</t>
  </si>
  <si>
    <t>Fonds Structurels 2021-2027 - FEDER/FTJ - Subventions aux entités liées à la Communauté française (investissements et infrastructures) pour le portefeuille 3T Projet pour la Haute Ecole Hennalux</t>
  </si>
  <si>
    <t>Programme 18.101</t>
  </si>
  <si>
    <t>Promotion de l'emploi</t>
  </si>
  <si>
    <t>101.002</t>
  </si>
  <si>
    <t>Financement SAACE liées à l'entrepreneuriat féminin et à la post-création</t>
  </si>
  <si>
    <t>101.022</t>
  </si>
  <si>
    <t>Subventions en vue de promouvoir l'égalité des chances en matière d'accès à l'emploi - Secteur privé</t>
  </si>
  <si>
    <t>101.023</t>
  </si>
  <si>
    <t>Subvention aux structures d'accompagnement à la création d'emploi - Secteur privé</t>
  </si>
  <si>
    <t>3</t>
  </si>
  <si>
    <t>101.038</t>
  </si>
  <si>
    <t>Subvention pour les opérateurs actifs dans le micro-crédit</t>
  </si>
  <si>
    <t>101.039</t>
  </si>
  <si>
    <t>Subventions des missions régionales pour l'emploi - ASBL au service des entreprises</t>
  </si>
  <si>
    <t>101.003</t>
  </si>
  <si>
    <t>Subventions d'actions diverses en matières d'emploi - ASBL au service des ménages</t>
  </si>
  <si>
    <t>101.004</t>
  </si>
  <si>
    <t>Subventions des missions régionales pour l'emploi</t>
  </si>
  <si>
    <t>101.009</t>
  </si>
  <si>
    <t>Subventions en vue de promouvoir l'égalité des chances en matière d'accès à l'emploi - Secteur associatif</t>
  </si>
  <si>
    <t>101.010</t>
  </si>
  <si>
    <t>Subvention aux structures d'accompagnement à la création d'emploi - Secteur associatif</t>
  </si>
  <si>
    <t>101.012</t>
  </si>
  <si>
    <t>Accompagnement et sensibilisation au management de la diversité - Secteur associatif</t>
  </si>
  <si>
    <t>101.013</t>
  </si>
  <si>
    <t>Cofinancement wallon à l'axe LEADER du programme wallon de développement rural</t>
  </si>
  <si>
    <t>101.036</t>
  </si>
  <si>
    <t>Subvention pour encourager les incitants aux expériences de vie formatrice</t>
  </si>
  <si>
    <t>101.034</t>
  </si>
  <si>
    <t>Subventions aux entreprises publiques étrangères ne faisant pas partie du secteur 13</t>
  </si>
  <si>
    <t>101.014</t>
  </si>
  <si>
    <t>Contribution de la Région wallonne au programme LEED de l'O.C.D.E.</t>
  </si>
  <si>
    <t>101.033</t>
  </si>
  <si>
    <t>Subventions aux institutions internationales autres que l'Union Européenne</t>
  </si>
  <si>
    <t>101.015</t>
  </si>
  <si>
    <t>Subventions d'actions diverses en matière d'emploi - UAP</t>
  </si>
  <si>
    <t>101.017</t>
  </si>
  <si>
    <t>Subventions à l'IWEPS pour les dépenses de fonctionnement de l'Observatoire de l'emploi</t>
  </si>
  <si>
    <t>101.029</t>
  </si>
  <si>
    <t>Subventions d'actions diverses en matière d'emploi - Provinces</t>
  </si>
  <si>
    <t>101.020</t>
  </si>
  <si>
    <t>Subventions en vue de promouvoir l’égalité des chances – ASBL liées aux pouvoirs locaux</t>
  </si>
  <si>
    <t>101.026</t>
  </si>
  <si>
    <t>Subventions d'actions diverses en matière d'emploi – ASBL liées aux pouvoirs locaux</t>
  </si>
  <si>
    <t>101.031</t>
  </si>
  <si>
    <t>Subvention aux structures d'accompagnement à la création d'emploi - Asbl liées aux pouvoirs locaux</t>
  </si>
  <si>
    <t>101.030</t>
  </si>
  <si>
    <t>Subventions d'actions diverses en matière d'emploi - CPAS</t>
  </si>
  <si>
    <t>101.027</t>
  </si>
  <si>
    <t>Subventions d'actions diverses en matière d'emploi - Intercommunales</t>
  </si>
  <si>
    <t>101.025</t>
  </si>
  <si>
    <t>Subventions aux agences de développement local</t>
  </si>
  <si>
    <t>101.028</t>
  </si>
  <si>
    <t>Subventions d'actions diverses en matière d'emploi - Autres entités liées aux pouvoirs locaux</t>
  </si>
  <si>
    <t>101.032</t>
  </si>
  <si>
    <t>Subventions d'actions diverses en matière d'emploi - Entités liées à la Communauté française</t>
  </si>
  <si>
    <t>101.021</t>
  </si>
  <si>
    <t>Dotation à la Communauté germanophone</t>
  </si>
  <si>
    <t>Totaux pour le programme 18.101.</t>
  </si>
  <si>
    <t>Programme 18.102</t>
  </si>
  <si>
    <t>Forem.</t>
  </si>
  <si>
    <t>102.001</t>
  </si>
  <si>
    <t>Plan d'accompagnement à l'emploi</t>
  </si>
  <si>
    <t>102.002</t>
  </si>
  <si>
    <t>Subvention de fonctionnement au Forem et pour la gestion du P.R.C.</t>
  </si>
  <si>
    <t>102.004</t>
  </si>
  <si>
    <t>Cellules de reconversion collective</t>
  </si>
  <si>
    <t>102.005</t>
  </si>
  <si>
    <t>Maisons de l'emploi</t>
  </si>
  <si>
    <t>102.006</t>
  </si>
  <si>
    <t>Subventions aux Instances Bassin Enseignement  Qualifiant-Formation-Emploi</t>
  </si>
  <si>
    <t>102.010</t>
  </si>
  <si>
    <t>Subvention pour l'Allocation Activation</t>
  </si>
  <si>
    <t>102.011</t>
  </si>
  <si>
    <t>Subvention pour Primes et Compléments</t>
  </si>
  <si>
    <t>102.012</t>
  </si>
  <si>
    <t>Subvention pour le Congé Education payé</t>
  </si>
  <si>
    <t>102.013</t>
  </si>
  <si>
    <t>Subvention pour les Agences locales pour l'Emploi</t>
  </si>
  <si>
    <t>102.014</t>
  </si>
  <si>
    <t>Subvention pour Outplacement</t>
  </si>
  <si>
    <t>102.015</t>
  </si>
  <si>
    <t>Subvention pour le Fonds de l'expérience professionnelle</t>
  </si>
  <si>
    <t>102.016</t>
  </si>
  <si>
    <t>Subvention pour Dispenses pour formation et études</t>
  </si>
  <si>
    <t>102.017</t>
  </si>
  <si>
    <t>Frais de fonctionnement liés aux transferts des compétences</t>
  </si>
  <si>
    <t>102.020</t>
  </si>
  <si>
    <t>Subvention pour les mesures d'accompagnement - prélèvement kilométrique - volet Emploi</t>
  </si>
  <si>
    <t>102.024</t>
  </si>
  <si>
    <t>Recours à des tiers dans l'accompagnement des publics les plus fragilisés rencontrant des problèmatiques multiples de type psycho-médico-social</t>
  </si>
  <si>
    <t>102.025</t>
  </si>
  <si>
    <t>Subvention complémentaire pour les bénéficiaires de la mesure Impulsion</t>
  </si>
  <si>
    <t>102.026</t>
  </si>
  <si>
    <t>Subvention au Forem pour le projet coup de boost</t>
  </si>
  <si>
    <t>102.021</t>
  </si>
  <si>
    <t>Subvention au FOREM pour des investissements en rapport avec les centres de formation professionnelle</t>
  </si>
  <si>
    <t>Totaux pour le programme 18.102.</t>
  </si>
  <si>
    <t>Programme 18.103</t>
  </si>
  <si>
    <t>Plan de résorption du chômage géré par l'administration, mais dont la prise en charge est assurée par l'intermédiaire du Forem.</t>
  </si>
  <si>
    <t>103.001</t>
  </si>
  <si>
    <t>Dépenses inhérentes à la mise au point, au développement et au financement d'un programme de mise au travail sur la base du décret du 31 mai 1990 créant un programme de promotion de l'emploi spécialement destiné aux chômeurs de longue durée dans le secteur non marchand</t>
  </si>
  <si>
    <t>103.003</t>
  </si>
  <si>
    <t>Mesures SESAM</t>
  </si>
  <si>
    <t>103.004</t>
  </si>
  <si>
    <t>Dispositif APE</t>
  </si>
  <si>
    <t>Totaux pour le programme 18.103.</t>
  </si>
  <si>
    <t>Programme 18.105</t>
  </si>
  <si>
    <t>Contrôle disponibilité chômeurs - FOREM</t>
  </si>
  <si>
    <t>105.001</t>
  </si>
  <si>
    <t>Subvention pour le Contrôle de la disponibilité des chômeurs</t>
  </si>
  <si>
    <t>Totaux pour le programme 18.105.</t>
  </si>
  <si>
    <t>Programme 18.106</t>
  </si>
  <si>
    <t>Titres services - FOREM</t>
  </si>
  <si>
    <t>106.001</t>
  </si>
  <si>
    <t>Subvention pour les Titres Services</t>
  </si>
  <si>
    <t>106.002</t>
  </si>
  <si>
    <t>Subvention pour le fonds de formation Titres Services</t>
  </si>
  <si>
    <t>Totaux pour le programme 18.106.</t>
  </si>
  <si>
    <t>Programme 18.107</t>
  </si>
  <si>
    <t>Réductions de cotisations sociales sur groupes cibles - FOREM</t>
  </si>
  <si>
    <t>107.001</t>
  </si>
  <si>
    <t>Droits de tirage sur réduction de cotisations sociales  - ONSS</t>
  </si>
  <si>
    <t>Totaux pour le programme 18.107.</t>
  </si>
  <si>
    <t>Programme 18.108</t>
  </si>
  <si>
    <t>Emplois de proximité</t>
  </si>
  <si>
    <t>108.014</t>
  </si>
  <si>
    <t>Interruption de carrière - Provinces</t>
  </si>
  <si>
    <t>108.013</t>
  </si>
  <si>
    <t>Interruption de carrière - Communes</t>
  </si>
  <si>
    <t>108.010</t>
  </si>
  <si>
    <t>Interruption de carrière (Région)</t>
  </si>
  <si>
    <t>Totaux pour le programme 18.108.</t>
  </si>
  <si>
    <t>Programme 18.109</t>
  </si>
  <si>
    <t>Formation professionnelle</t>
  </si>
  <si>
    <t>109.001</t>
  </si>
  <si>
    <t>Plateforme Wallangues</t>
  </si>
  <si>
    <t>109.049</t>
  </si>
  <si>
    <t>Marché d'expert pédagogique Digistart</t>
  </si>
  <si>
    <t>109.025</t>
  </si>
  <si>
    <t>Subvention en vue de promouvoir l'information, l'orientation et la mise en œuvre de formations qualifiantes - Secteur privé</t>
  </si>
  <si>
    <t>109.042</t>
  </si>
  <si>
    <t>Subvention pour l'Interfédération des CISP</t>
  </si>
  <si>
    <t>109.004</t>
  </si>
  <si>
    <t>Subventions octroyées au secteur privé dans le cadre des nouveaux accords du non-marchand</t>
  </si>
  <si>
    <t>109.005</t>
  </si>
  <si>
    <t>Subventions en vue de promouvoir l'information, l'orientation et la mise en œuvre de formations qualifiantes - ASBL au service des ménages</t>
  </si>
  <si>
    <t>109.010</t>
  </si>
  <si>
    <t>Subventions en vue de permettre la formation en TIC - ASBL au service des ménages</t>
  </si>
  <si>
    <t>109.011</t>
  </si>
  <si>
    <t>Cofinancement pour les projets LEADER</t>
  </si>
  <si>
    <t>109.048</t>
  </si>
  <si>
    <t>Subvention aux Centres de formation et d'insertion (CEFISPA)</t>
  </si>
  <si>
    <t>109.016</t>
  </si>
  <si>
    <t>Indemnités de promotion sociale</t>
  </si>
  <si>
    <t>109.018</t>
  </si>
  <si>
    <t>Subvention au CESE</t>
  </si>
  <si>
    <t>109.031</t>
  </si>
  <si>
    <t>Subventions en vue de permettre la formation - UAP</t>
  </si>
  <si>
    <t>109.035</t>
  </si>
  <si>
    <t>Subventions en vue de permettre la formation - UAP - FOREM</t>
  </si>
  <si>
    <t>109.036</t>
  </si>
  <si>
    <t>Subventions en vue de permettre la formation - UAP - IFAPME</t>
  </si>
  <si>
    <t>109.020</t>
  </si>
  <si>
    <t>Subventions octroyées aux administrations communales dans le cadre des nouveaux accords du non-marchand</t>
  </si>
  <si>
    <t>109.026</t>
  </si>
  <si>
    <t>Subventions en vue de permettre la formation en TIC - Communes</t>
  </si>
  <si>
    <t>109.021</t>
  </si>
  <si>
    <t>Subventions octroyées aux CPAS dans le cadre des accords du non-marchand</t>
  </si>
  <si>
    <t>109.027</t>
  </si>
  <si>
    <t>Subventions en vue de permettre la formation en TIC - CPAS</t>
  </si>
  <si>
    <t>109.047</t>
  </si>
  <si>
    <t xml:space="preserve">Subvention aux CPAS en vue de soutenir la formation de leurs bénéficiaires  </t>
  </si>
  <si>
    <t>109.043</t>
  </si>
  <si>
    <t>Subvention en vue de permettre la formation - Entités liées à la COCOF</t>
  </si>
  <si>
    <t>109.028</t>
  </si>
  <si>
    <t>Subventions en vue de permettre la formation aux entités liées à la Fédération Wallonie-Bruxelles</t>
  </si>
  <si>
    <t>84535000</t>
  </si>
  <si>
    <t>109.032</t>
  </si>
  <si>
    <t>Subventions en vue de permettre la formation - Entités liées à la Région de Bruxelles-Capitale</t>
  </si>
  <si>
    <t>109.029</t>
  </si>
  <si>
    <t>Subvention en vue de promouvoir l'information, l'orientation et la mise en œuvre de formations qualifiantes - Unités interrégionales</t>
  </si>
  <si>
    <t>109.023</t>
  </si>
  <si>
    <t>Soutien à la  création de nouveaux dispositifs de formation (secteur public)</t>
  </si>
  <si>
    <t>109.033</t>
  </si>
  <si>
    <t>Subventions en vue de permettre des investissements dans la formation - UAP - FOREM</t>
  </si>
  <si>
    <t>86535000</t>
  </si>
  <si>
    <t>109.034</t>
  </si>
  <si>
    <t>Subventions en vue de permettre des investissements dans la formation - Entités liées à la Région de Bruxelles-Capitale</t>
  </si>
  <si>
    <t>Totaux pour le programme 18.109.</t>
  </si>
  <si>
    <t>Programme 18.110</t>
  </si>
  <si>
    <t>Forem - Formation.</t>
  </si>
  <si>
    <t>110.028</t>
  </si>
  <si>
    <t>Subvention de fonctionnement aux centres de compétences en asbl</t>
  </si>
  <si>
    <t>110.001</t>
  </si>
  <si>
    <t>Subvention de fonctionnement au Forem</t>
  </si>
  <si>
    <t>110.002</t>
  </si>
  <si>
    <t>Subvention de fonctionnement au Forem pour les centres de compétence</t>
  </si>
  <si>
    <t>110.003</t>
  </si>
  <si>
    <t>Financement du chèque formation</t>
  </si>
  <si>
    <t>110.004</t>
  </si>
  <si>
    <t>Subvention pour le projet "Maison des Langues"</t>
  </si>
  <si>
    <t>110.005</t>
  </si>
  <si>
    <t>Crédit adaptation</t>
  </si>
  <si>
    <t>110.006</t>
  </si>
  <si>
    <t>Métiers en pénurie</t>
  </si>
  <si>
    <t>110.007</t>
  </si>
  <si>
    <t>Subvention en vue de promouvoir les métiers du secteur non marchand</t>
  </si>
  <si>
    <t>110.008</t>
  </si>
  <si>
    <t>Subvention pour le fonctionnement des centres de compétence</t>
  </si>
  <si>
    <t>110.009</t>
  </si>
  <si>
    <t>Articulation entre la formation initiale et la formation professionnelle</t>
  </si>
  <si>
    <t>110.010</t>
  </si>
  <si>
    <t>Subvention pour de nouvelles actions dans le cadre du contrat de gestion</t>
  </si>
  <si>
    <t>110.011</t>
  </si>
  <si>
    <t xml:space="preserve">Subventions dédicacées aux projets de la convention de partenariat Région wallonne, Forem et CPAS </t>
  </si>
  <si>
    <t>110.012</t>
  </si>
  <si>
    <t>Subventions aux CISP</t>
  </si>
  <si>
    <t>110.013</t>
  </si>
  <si>
    <t>Subvention en vue de promouvoir l'autocréation d'activités - Airbag</t>
  </si>
  <si>
    <t>110.020</t>
  </si>
  <si>
    <t>Subvention pour les mesures d'accompagnement - prélèvement kilométrique - volet Formation</t>
  </si>
  <si>
    <t>110.024</t>
  </si>
  <si>
    <t>Wallonie Compétences d'avenir</t>
  </si>
  <si>
    <t>110.027</t>
  </si>
  <si>
    <t>Subvention d’investissement aux centres de compétences en secteur privé</t>
  </si>
  <si>
    <t>110.021</t>
  </si>
  <si>
    <t>Investissements et équipements des centres de formation du Forem en lien avec le climat, l’énergie, l’environnement et le numérique (PWT)</t>
  </si>
  <si>
    <t>110.022</t>
  </si>
  <si>
    <t>Subvention au FOREM pour des investissements en rapport avec les centres de compétence</t>
  </si>
  <si>
    <t>Totaux pour le programme 18.110.</t>
  </si>
  <si>
    <t>Programme 18.112</t>
  </si>
  <si>
    <t>IFAPME</t>
  </si>
  <si>
    <t>112.002</t>
  </si>
  <si>
    <t>Subventions de fonctionnement à l'Institut wallon de formation en alternance et des indépendants et petites et moyennes entreprises</t>
  </si>
  <si>
    <t>112.003</t>
  </si>
  <si>
    <t>Subventions pour la formation des indépendants (IFAPME)</t>
  </si>
  <si>
    <t>112.004</t>
  </si>
  <si>
    <t>Subvention pour des actions dans le cadre du contrat de gestion</t>
  </si>
  <si>
    <t>112.005</t>
  </si>
  <si>
    <t>Subvention stratégie numérique</t>
  </si>
  <si>
    <t>112.006</t>
  </si>
  <si>
    <t xml:space="preserve">Subventions accrochage publics IFAPME  </t>
  </si>
  <si>
    <t>112.020</t>
  </si>
  <si>
    <t>Subvention Formaform</t>
  </si>
  <si>
    <t>112.019</t>
  </si>
  <si>
    <t>Subvention à l'IFAPME pour des investissements en rapport avec les centres de formation professionnelle</t>
  </si>
  <si>
    <t>Totaux pour le programme 18.112.</t>
  </si>
  <si>
    <t>Programme 18.113</t>
  </si>
  <si>
    <t>Politiques croisées dans le cadre de la formation</t>
  </si>
  <si>
    <t>113.004</t>
  </si>
  <si>
    <t>Orientation professionnelle - Secteur privé et ASBL au service des entreprises</t>
  </si>
  <si>
    <t>113.017</t>
  </si>
  <si>
    <t>Subventions aux structures collectives d'enseignement supérieur – Secteur privé et ASBL au service des entreprises</t>
  </si>
  <si>
    <t>113.016</t>
  </si>
  <si>
    <t>Incitants à la formation en alternance - Entreprises</t>
  </si>
  <si>
    <t>113.006</t>
  </si>
  <si>
    <t>Subvention aux actions d'alphabétisation</t>
  </si>
  <si>
    <t>113.007</t>
  </si>
  <si>
    <t>Incitants à la formation en alternance - ASBL</t>
  </si>
  <si>
    <t>113.034</t>
  </si>
  <si>
    <t>Incitants à la formation en alternance - Apprenants</t>
  </si>
  <si>
    <t>113.018</t>
  </si>
  <si>
    <t>Incitants à la formation en alternance - Indépendants</t>
  </si>
  <si>
    <t>113.019</t>
  </si>
  <si>
    <t>Incitants à la formation en alternance - IFAPME</t>
  </si>
  <si>
    <t>113.027</t>
  </si>
  <si>
    <t>Dotation à Formaform</t>
  </si>
  <si>
    <t>113.020</t>
  </si>
  <si>
    <t>Incitants à la formation en alternance - Provinces</t>
  </si>
  <si>
    <t>113.021</t>
  </si>
  <si>
    <t>Incitants à la formation en alternance - Communes</t>
  </si>
  <si>
    <t>113.037</t>
  </si>
  <si>
    <t>Subventions aux structures collectives d'enseignement supérieur - ASBL liées aux pouvoirs locaux</t>
  </si>
  <si>
    <t>113.039</t>
  </si>
  <si>
    <t>Orientation professionnelle – ASBL liées aux pouvoirs locaux</t>
  </si>
  <si>
    <t>113.022</t>
  </si>
  <si>
    <t>Incitants à la formation en alternance - CPAS</t>
  </si>
  <si>
    <t>113.012</t>
  </si>
  <si>
    <t>Contribution au Service francophone des Métiers et des Qualifications</t>
  </si>
  <si>
    <t>113.013</t>
  </si>
  <si>
    <t>Subventions aux structures collectives d'enseignement supérieur - Entités liées à la Communauté française</t>
  </si>
  <si>
    <t>113.014</t>
  </si>
  <si>
    <t>Subvention à l'AEF - Europe (mission CFC)</t>
  </si>
  <si>
    <t>113.024</t>
  </si>
  <si>
    <t>Incitants à la formation en alternance - Entités liées à la Communauté française</t>
  </si>
  <si>
    <t>113.036</t>
  </si>
  <si>
    <t>Subventions aux entités liées à la Communauté française</t>
  </si>
  <si>
    <t>113.011</t>
  </si>
  <si>
    <t>Dotation à l'Office Francophone de la Formation en Alternance</t>
  </si>
  <si>
    <t>113.023</t>
  </si>
  <si>
    <t>Validation des compétences</t>
  </si>
  <si>
    <t>113.035</t>
  </si>
  <si>
    <t xml:space="preserve">Promotion des métiers – Unités interrégionales </t>
  </si>
  <si>
    <t>113.026</t>
  </si>
  <si>
    <t>Subvention aux structures collectives d'enseignement supérieur – capital - Secteur privé et ASBL au service des entreprises</t>
  </si>
  <si>
    <t>113.025</t>
  </si>
  <si>
    <t>Subvention en capital dans le cadre du projet « Cité des métiers de Namur »</t>
  </si>
  <si>
    <t>113.038</t>
  </si>
  <si>
    <t>Subventions aux structures collectives d'enseignement supérieur - capital -ASBL liées aux pouvoirs locaux</t>
  </si>
  <si>
    <t>113.028</t>
  </si>
  <si>
    <t>Subventions aux structures collectives d'enseignement supérieur - Capital - Entités liées à la Communauté française</t>
  </si>
  <si>
    <t>Totaux pour le programme 18.113.</t>
  </si>
  <si>
    <t>Programme 18.115</t>
  </si>
  <si>
    <t>Numérique</t>
  </si>
  <si>
    <t>115.001</t>
  </si>
  <si>
    <t>Dépenses de toute nature relatives à Digital Wallonia</t>
  </si>
  <si>
    <t>115.002</t>
  </si>
  <si>
    <t>Etudes et prestations de services dans le cadre des projets Ecoles Numériques et de la stratégie numérique - Digital Wallonia</t>
  </si>
  <si>
    <t>82150000</t>
  </si>
  <si>
    <t>115.003</t>
  </si>
  <si>
    <t>Location-financement dans le cadre des projets Ecoles Numériques (intérêts) - Digital Wallonia</t>
  </si>
  <si>
    <t>115.035</t>
  </si>
  <si>
    <t>Subventions dans le cadre du programme Digital Wallonia – Entreprises publiques</t>
  </si>
  <si>
    <t>115.004</t>
  </si>
  <si>
    <t>Subventions dans le cadre du programme Digital Wallonia – Secteur privé</t>
  </si>
  <si>
    <t>115.005</t>
  </si>
  <si>
    <t>Subventions dans le cadre du programme Digital Wallonia – ASBL</t>
  </si>
  <si>
    <t>115.007</t>
  </si>
  <si>
    <t>Subventions aux projets Ecole Numérique - ASBL au service des ménages</t>
  </si>
  <si>
    <t>115.008</t>
  </si>
  <si>
    <t>Subvention à l’Agence du Numérique (AdN) pour le financement de ses missions spécifiques</t>
  </si>
  <si>
    <t>115.009</t>
  </si>
  <si>
    <t>Subvention à l’Agence du Numérique (AdN) pour le financement de ses missions de base</t>
  </si>
  <si>
    <t>115.010</t>
  </si>
  <si>
    <t>Subventions dans le cadre du programme Digital Wallonia – UAP</t>
  </si>
  <si>
    <t>115.013</t>
  </si>
  <si>
    <t xml:space="preserve">Subventions dans le cadre du programme Digital Wallonia – Provinces </t>
  </si>
  <si>
    <t>115.016</t>
  </si>
  <si>
    <t>Subventions aux projets Ecole Numérique - Provinces</t>
  </si>
  <si>
    <t>115.012</t>
  </si>
  <si>
    <t xml:space="preserve">Subventions dans le cadre du programme Digital Wallonia – Communes </t>
  </si>
  <si>
    <t>115.017</t>
  </si>
  <si>
    <t>Subventions aux projets Ecole Numérique - Communes</t>
  </si>
  <si>
    <t>115.011</t>
  </si>
  <si>
    <t>Subventions dans le cadre du programme Digital Wallonia – ASBL liées aux pouvoirs locaux</t>
  </si>
  <si>
    <t>115.015</t>
  </si>
  <si>
    <t>Subventions dans le cadre du programme Digital Wallonia – CPAS</t>
  </si>
  <si>
    <t>115.018</t>
  </si>
  <si>
    <t>Subventions dans le cadre du programme Digital Wallonia – Intercommunales</t>
  </si>
  <si>
    <t>115.014</t>
  </si>
  <si>
    <t>Subventions dans le cadre du programme Digital Wallonia – Autres entités relevant des pouvoirs locaux</t>
  </si>
  <si>
    <t>115.020</t>
  </si>
  <si>
    <t>Subventions dans le cadre du programme Digital Wallonia – Entités liées à la Communauté française</t>
  </si>
  <si>
    <t>115.021</t>
  </si>
  <si>
    <t>Subventions aux projets Ecole Numérique - Entités liées à la Communauté française</t>
  </si>
  <si>
    <t>115.019</t>
  </si>
  <si>
    <t>Subvention à la Communauté germanophone dans le cadre de la politique de télécommunication</t>
  </si>
  <si>
    <t>115.036</t>
  </si>
  <si>
    <t>Subventions dans le cadre du programme Digital Wallonia (investissement) - Secteur privé</t>
  </si>
  <si>
    <t>115.024</t>
  </si>
  <si>
    <t>Subventions dans le cadre du programme Digital Wallonia (Investissements) – ASBL au service des ménages</t>
  </si>
  <si>
    <t>85220000</t>
  </si>
  <si>
    <t>115.023</t>
  </si>
  <si>
    <t>Subventions en capital aux projets Ecole Numérique - ASBL</t>
  </si>
  <si>
    <t>115.039</t>
  </si>
  <si>
    <t>Subventions dans le cadre du programme Digital Wallonia (Investissements) – UAP</t>
  </si>
  <si>
    <t>115.032</t>
  </si>
  <si>
    <t>Subventions dans le cadre du programme Digital Wallonia (Investissement) - Provinces</t>
  </si>
  <si>
    <t>115.027</t>
  </si>
  <si>
    <t>Subventions dans le cadre du programme Ecole Numérique (Investissements) – Provinces</t>
  </si>
  <si>
    <t>115.025</t>
  </si>
  <si>
    <t>Subventions dans le cadre du programme Digital Wallonia (Investissements) – Communes</t>
  </si>
  <si>
    <t>115.028</t>
  </si>
  <si>
    <t>Subventions dans le cadre du programme Ecole Numérique (Investissements) – Communes</t>
  </si>
  <si>
    <t>86352000</t>
  </si>
  <si>
    <t>115.033</t>
  </si>
  <si>
    <t>Subventions dans le cadre du programme Digital Wallonia (Investissement) - CPAS</t>
  </si>
  <si>
    <t>115.026</t>
  </si>
  <si>
    <t>Subventions dans le cadre du programme Digital Wallonia (Investissements) – Intercommunales</t>
  </si>
  <si>
    <t>115.029</t>
  </si>
  <si>
    <t>Subventions dans le cadre du programme Ecole Numérique (Investissements) – Entités liées à la Communauté française</t>
  </si>
  <si>
    <t>86526000</t>
  </si>
  <si>
    <t>115.034</t>
  </si>
  <si>
    <t>Subventions dans le cadre du programme Ecole Numérique (Investissement) - Entités liées à la Communauté germanophone</t>
  </si>
  <si>
    <t>115.030</t>
  </si>
  <si>
    <t>Acquisition de biens meubles durables dans le cadre du programme Digital Wallonia</t>
  </si>
  <si>
    <t>89170000</t>
  </si>
  <si>
    <t>115.031</t>
  </si>
  <si>
    <t>Location-financement dans le cadre des projets Ecoles Numériques (capital) - Digital Wallonia</t>
  </si>
  <si>
    <t>Totaux pour le programme 18.115.</t>
  </si>
  <si>
    <t>Programme 02.007</t>
  </si>
  <si>
    <t>CO</t>
  </si>
  <si>
    <t>007.021</t>
  </si>
  <si>
    <t>007.022</t>
  </si>
  <si>
    <t>007.024</t>
  </si>
  <si>
    <t>007.023</t>
  </si>
  <si>
    <t>007.025</t>
  </si>
  <si>
    <t>007.026</t>
  </si>
  <si>
    <t>007.016</t>
  </si>
  <si>
    <t>Remboursement salaires Admin. Sécurité sociale et Administrations locales</t>
  </si>
  <si>
    <t>007.027</t>
  </si>
  <si>
    <t>007.028</t>
  </si>
  <si>
    <t>007.030</t>
  </si>
  <si>
    <t>007.029</t>
  </si>
  <si>
    <t>Totaux pour le programme 02.007.</t>
  </si>
  <si>
    <t>012.003</t>
  </si>
  <si>
    <t>Dotation complémentaire au CESE destinée à prendre en charge les frais de fonctionnement du Conseil wallon de l'égalité des chances entre les hommes et les femmes  et du Conseil régional wallon de lutte contre le racisme</t>
  </si>
  <si>
    <t>012.004</t>
  </si>
  <si>
    <t>Subvention au Conseil économique, social et environnemental dans le cadre du PRW</t>
  </si>
  <si>
    <t>022.042</t>
  </si>
  <si>
    <t>Subvention en lien avec des initiatives locales de renforcement des mesures du Plan wallon de Sortie de la Pauvreté - ASBL</t>
  </si>
  <si>
    <t>022.015</t>
  </si>
  <si>
    <t>Fonds post covid-19 de sortie de la pauvreté</t>
  </si>
  <si>
    <t>022.046</t>
  </si>
  <si>
    <t>Subvention en lien avec des initiatives locales de renforcement des mesures du Plan wallon de Sortie de la Pauvreté - Communes</t>
  </si>
  <si>
    <t>022.045</t>
  </si>
  <si>
    <t>Subvention en lien avec des initiatives locales de renforcement des mesures du Plan wallon de Sortie de la Pauvreté - CPAS</t>
  </si>
  <si>
    <t>023.017</t>
  </si>
  <si>
    <t>Subvention au Réseau wallon de lutte contre la pauvreté pour l'opérationnalisation du Plan de lutte contre la pauvreté</t>
  </si>
  <si>
    <t>023.022</t>
  </si>
  <si>
    <t>023.042</t>
  </si>
  <si>
    <t>Subvention en lien avec des initiatives locales de renforcement des mesures du Plan wallon de Sortie de la Pauvreté</t>
  </si>
  <si>
    <t>023.040</t>
  </si>
  <si>
    <t>Subventions, indemnités et soutien aux études et actions en matière de développement régional - ASBL pouvoirs locaux</t>
  </si>
  <si>
    <t>085.096</t>
  </si>
  <si>
    <t>Actions transversales, études, relations publiques, participation à des séminaires et colloques en matière d’alimentation durable</t>
  </si>
  <si>
    <t>085.081</t>
  </si>
  <si>
    <t xml:space="preserve">Subventions aux intercommunales en matière de développement durable et d’alimentation durable </t>
  </si>
  <si>
    <t>085.098</t>
  </si>
  <si>
    <t>Subventions en matière d'alimentation durable à des producteurs autres que les entreprises publiques</t>
  </si>
  <si>
    <t>085.024</t>
  </si>
  <si>
    <t>Subvention au secteur autre que public en matière d’alimentation durable</t>
  </si>
  <si>
    <t>085.049</t>
  </si>
  <si>
    <t>Relocalisation de l'alimentation durable en Wallonie - Entreprises physiques</t>
  </si>
  <si>
    <t>085.082</t>
  </si>
  <si>
    <t xml:space="preserve">Subventions aux provinces en matière de développement durable et d’alimentation durable </t>
  </si>
  <si>
    <t>085.099</t>
  </si>
  <si>
    <t>Subventions aux communes en matière d'alimentation durable</t>
  </si>
  <si>
    <t>085.075</t>
  </si>
  <si>
    <t>Subventions à des ASBL des pouvoirs locaux</t>
  </si>
  <si>
    <t>085.051</t>
  </si>
  <si>
    <t>Subventions octroyées aux CPAS en vue de mettre en oeuvre des projets portant sur la relocalisation de l'alimentation durable</t>
  </si>
  <si>
    <t>085.100</t>
  </si>
  <si>
    <t>Subventions en matière d'alimentation durable aux universités</t>
  </si>
  <si>
    <t>085.059</t>
  </si>
  <si>
    <t>Subventions de type investissements en matière de développement durable et d'alimentation durable</t>
  </si>
  <si>
    <t>122.482</t>
  </si>
  <si>
    <t>Frais généraux de fonctionnement payés à des secteurs autres que le secteur des administrations publiques - PRW - Santé, Environnement, Solidarité et Economie sociale</t>
  </si>
  <si>
    <t>122.526</t>
  </si>
  <si>
    <t>Frais généraux de fonctionnement payés à des secteurs autres que le secteur des administrations publiques - PNRR - Santé, Environnement, Solidarité et Economie sociale</t>
  </si>
  <si>
    <t>122.554</t>
  </si>
  <si>
    <t>Frais généraux de fonctionnement payés à l'intérieur du secteur des administrations publiques - PRW - Santé, Environnement, Solidarité et Economie sociale</t>
  </si>
  <si>
    <t>122.564</t>
  </si>
  <si>
    <t>Autres subventions d'exploitation aux entreprises publiques - PRW - Santé, Environnement, Solidarité et Economie sociale</t>
  </si>
  <si>
    <t>122.491</t>
  </si>
  <si>
    <t>Autres subventions d'exploitation à des producteurs autres que les entreprises publiques - PRW - Santé, Environnement, Solidarité et Economie sociale</t>
  </si>
  <si>
    <t>122.550</t>
  </si>
  <si>
    <t>Autres subventions d'exploitation à des producteurs autres que les entreprises publiques - PNRR - Santé, Environnement, Solidarité et Economie sociale</t>
  </si>
  <si>
    <t>122.458</t>
  </si>
  <si>
    <t>Transferts de revenus aux ASBL au service des ménages - PNRR - Santé, Environnement, Solidarité et Economie sociale</t>
  </si>
  <si>
    <t>122.494</t>
  </si>
  <si>
    <t>Transferts de revenus aux ASBL au service des ménages - PRW - Santé, Environnement, Solidarité et Economie sociale</t>
  </si>
  <si>
    <t>122.588</t>
  </si>
  <si>
    <t>Autres prestations aux ménages en tant que producteurs - PRW - Santé, Environnement, Solidarité et Economie sociale</t>
  </si>
  <si>
    <t>122.391</t>
  </si>
  <si>
    <t>Transferts de revenus aux UAP - PRW - Santé, Environnement, Solidarité et Economie sociale</t>
  </si>
  <si>
    <t>122.501</t>
  </si>
  <si>
    <t>Transferts de revenus aux UAP - PNRR - Santé, Environnement, Solidarité et Economie sociale</t>
  </si>
  <si>
    <t>122.442</t>
  </si>
  <si>
    <t>Transferts de revenus aux ASBL des administrations publiques - PRW - Santé, Environnement, Solidarité et Economie sociale</t>
  </si>
  <si>
    <t>122.570</t>
  </si>
  <si>
    <t>Autres transferts de revenus aux administrations de sécurité sociale - PRW - Santé, Environnement, Solidarité et Economie sociale</t>
  </si>
  <si>
    <t>122.602</t>
  </si>
  <si>
    <t>Transfert de revenus aux provinces (contributions spécifiques)  - PRW - Santé, Environnement, Solidarité et Economie sociale</t>
  </si>
  <si>
    <t>122.407</t>
  </si>
  <si>
    <t>Transfert de revenus aux communes (contributions spécifiques)  - PRW - Santé, Environnement, Solidarité et Economie sociale</t>
  </si>
  <si>
    <t>122.538</t>
  </si>
  <si>
    <t>Transferts de revenus aux ASBL des pouvoirs locaux - PRW - Santé, Environnement, Solidarité et Economie sociale</t>
  </si>
  <si>
    <t>122.399</t>
  </si>
  <si>
    <t>Transferts de revenus aux zones de police - PRW - Santé, Environnement, Solidarité et Economie sociale</t>
  </si>
  <si>
    <t>122.497</t>
  </si>
  <si>
    <t>Transferts de revenus aux CPAS - PRW - Santé, Environnement, Solidarité et Economie sociale</t>
  </si>
  <si>
    <t>122.518</t>
  </si>
  <si>
    <t>Transferts de revenus aux CPAS - PNRR - Santé, Environnement, Solidarité et Economie sociale</t>
  </si>
  <si>
    <t>122.410</t>
  </si>
  <si>
    <t>Transferts de revenus aux intercommunales du secteur S.1313 - PRW - Santé, Environnement, Solidarité et Economie sociale</t>
  </si>
  <si>
    <t>122.521</t>
  </si>
  <si>
    <t>Transferts de revenus aux intercommunales du secteur S.1313 - PNRR - Santé, Environnement, Solidarité et Economie sociale</t>
  </si>
  <si>
    <t>122.432</t>
  </si>
  <si>
    <t>Transferts de revenus aux autres administrations des pouvoirs locaux - PRW - Santé, Environnement, Solidarité et Economie sociale</t>
  </si>
  <si>
    <t>122.546</t>
  </si>
  <si>
    <t>Transferts de revenus à la Communauté française - PRW - Santé, Environnement, Solidarité et Economie sociale</t>
  </si>
  <si>
    <t>122.612</t>
  </si>
  <si>
    <t>Transferts de revenus à la Communauté française - PNRR - Santé, Environnement, Solidarité et Economie sociale</t>
  </si>
  <si>
    <t>122.515</t>
  </si>
  <si>
    <t>Aides à l'investissement aux entreprises publiques - PNRR - Santé, Environnement, Solidarité et Economie sociale</t>
  </si>
  <si>
    <t>122.411</t>
  </si>
  <si>
    <t>Aides à l'investissement aux entreprises privées - PRW - Santé, Environnement, Solidarité et Economie sociale</t>
  </si>
  <si>
    <t>122.536</t>
  </si>
  <si>
    <t>Aides à l'investissement aux entreprises privées - PNRR - Santé, Environnement, Solidarité et Economie sociale</t>
  </si>
  <si>
    <t>122.466</t>
  </si>
  <si>
    <t>Aides à l'investissement aux ASBL au service des ménages - PNRR - Santé, Environnement, Solidarité et Economie sociale</t>
  </si>
  <si>
    <t>122.542</t>
  </si>
  <si>
    <t>Aides à l'investissement aux ASBL au service des ménages - PRW - Santé, Environnement, Solidarité et Economie sociale</t>
  </si>
  <si>
    <t>122.429</t>
  </si>
  <si>
    <t>Aides à l'investissement aux UAP - PNRR - Santé, Environnement, Solidarité et Economie sociale</t>
  </si>
  <si>
    <t>122.446</t>
  </si>
  <si>
    <t>Aides à l'investissement aux communes - PRW - Santé, Environnement, Solidarité et Economie sociale</t>
  </si>
  <si>
    <t>122.401</t>
  </si>
  <si>
    <t>Autres transferts en capital aux communes - PNRR - Santé, Environnement, Solidarité et Economie sociale</t>
  </si>
  <si>
    <t>122.409</t>
  </si>
  <si>
    <t>Autres transferts en capital aux communes - PRW - Santé, Environnement, Solidarité et Economie sociale</t>
  </si>
  <si>
    <t>122.406</t>
  </si>
  <si>
    <t>Transferts en capital aux CPAS - PNRR - Santé, Environnement, Solidarité et Economie sociale</t>
  </si>
  <si>
    <t>122.448</t>
  </si>
  <si>
    <t>Transferts en capital aux CPAS - PRW - Santé, Environnement, Solidarité et Economie sociale</t>
  </si>
  <si>
    <t>122.540</t>
  </si>
  <si>
    <t>Transferts en capital aux intercommunale du secteur S. 1313 - PRW - Santé, Environnement, Solidarité et Economie sociale</t>
  </si>
  <si>
    <t>122.611</t>
  </si>
  <si>
    <t>Transferts en capital aux intercommunale du secteur S. 1313 - PNRR - Santé, Environnement, Solidarité et Economie sociale</t>
  </si>
  <si>
    <t>122.445</t>
  </si>
  <si>
    <t>Transferts en capital aux autres administrations des pouvoirs locaux - PRW - Santé, Environnement, Solidarité et Economie sociale</t>
  </si>
  <si>
    <t>122.405</t>
  </si>
  <si>
    <t>Transferts en capital à la Communauté française - PNRR - Santé, Environnement, Solidarité et Economie sociale</t>
  </si>
  <si>
    <t>122.606</t>
  </si>
  <si>
    <t>Transferts en capital à la Communauté française - PRW - Santé, Environnement, Solidarité et Economie sociale</t>
  </si>
  <si>
    <t>122.453</t>
  </si>
  <si>
    <t>Acquisitions d'autre matériel - PRW - Santé, Environnement, Solidarité et Economie sociale</t>
  </si>
  <si>
    <t>049.079</t>
  </si>
  <si>
    <t>Entretien des cours d'eau (dragage, …)</t>
  </si>
  <si>
    <t>049.047</t>
  </si>
  <si>
    <t>Dragage de rivières et canaux, y compris dragage proprement dit , traitement, séchage et valorisation</t>
  </si>
  <si>
    <t>Programme 15.001</t>
  </si>
  <si>
    <t>001.118</t>
  </si>
  <si>
    <t>Locations de bâtiments auprès du secteur des administrations publiques</t>
  </si>
  <si>
    <t>Totaux pour le programme 15.001.</t>
  </si>
  <si>
    <t>Programme 15.056</t>
  </si>
  <si>
    <t>Coordination des politiques agricole et environnementale</t>
  </si>
  <si>
    <t>056.002</t>
  </si>
  <si>
    <t xml:space="preserve">Frais généraux de fonctionnement payés à des services autres que public – DPEAI  </t>
  </si>
  <si>
    <t>056.132</t>
  </si>
  <si>
    <t>Frais de fonctionnement, d’études, communication, démarches qualité simplification administrative – DFA (Environnement)</t>
  </si>
  <si>
    <t>056.133</t>
  </si>
  <si>
    <t>Frais d’entretien et de maintenance des bâtiments spécifiques – DFA (Environnement)</t>
  </si>
  <si>
    <t>056.075</t>
  </si>
  <si>
    <t xml:space="preserve">Subventions à des producteurs autres que les entreprises publiques en matière de fonctionnement – cofinancement européen 2014-2020 et 2021-2027 (Environnement)  </t>
  </si>
  <si>
    <t>056.084</t>
  </si>
  <si>
    <t>Subventions à des producteurs autres que les entreprises publiques en matière de sensibilisation et de protection de l'environnement</t>
  </si>
  <si>
    <t>056.019</t>
  </si>
  <si>
    <t>Subventions au secteur autre que public (ASBL) en matière de sensibilisation et de protection de l’environnement</t>
  </si>
  <si>
    <t>056.028</t>
  </si>
  <si>
    <t>Indemnités diverses découlant de l'engagement de la responsabilité de la Région - Exécution de jugements arrêts condamnant la Région en matière d'environnement, nature et ruralité</t>
  </si>
  <si>
    <t>056.030</t>
  </si>
  <si>
    <t xml:space="preserve">Contributions et cotisations liées aux traités internationaux (Environnement) </t>
  </si>
  <si>
    <t>056.037</t>
  </si>
  <si>
    <t>Subventions aux UAP en matière de fonctionnement – Cofinancement européen 2014-2020 et 2021-2027</t>
  </si>
  <si>
    <t>056.040</t>
  </si>
  <si>
    <t>Subventions octroyées à l’intervention de la Cellule permanente Environnement-Santé – UAP</t>
  </si>
  <si>
    <t>056.043</t>
  </si>
  <si>
    <t>Subventions aux pouvoirs publics subordonnés pour les conseillers en environnement</t>
  </si>
  <si>
    <t>056.121</t>
  </si>
  <si>
    <t>Subvention aux Communes - Cofinancements européens -FEDER  (Environnement)</t>
  </si>
  <si>
    <t>056.077</t>
  </si>
  <si>
    <t>Subventions aux ASBL des pouvoirs locaux en matière de sensibilisation et de protection de l'environnement et de la nature</t>
  </si>
  <si>
    <t>056.120</t>
  </si>
  <si>
    <t>Transfert en capital sous forme d’aide à l’investissement aux entreprises publiques (COFINEU 2021-2027)</t>
  </si>
  <si>
    <t>056.116</t>
  </si>
  <si>
    <t>Subventions aux pouvoirs organisateurs scolaires (entreprises, asbl privées) en matière d'investissement en vue de la Protection de la Nature et de la Ruralité.</t>
  </si>
  <si>
    <t>056.135</t>
  </si>
  <si>
    <t>Transfert en capital sous forme d’aides à l'investissement versées aux entreprises privées dans le Cadre des Programmes FEDER 2021-2027</t>
  </si>
  <si>
    <t>056.053</t>
  </si>
  <si>
    <t xml:space="preserve">Subventions en investissement aux organismes privés chargés de la mise en œuvre des projets du Programme LEADER 2014-2020 (Environnement) </t>
  </si>
  <si>
    <t>056.056</t>
  </si>
  <si>
    <t>Subvention au secteur autre que public en matière d'investissement - cofinancement européen 2014-2020 (environnement)</t>
  </si>
  <si>
    <t>056.060</t>
  </si>
  <si>
    <t>Subvention au secteur public (communes) pour dépenses d'investissements en vue de la protection de l'environnement</t>
  </si>
  <si>
    <t>056.115</t>
  </si>
  <si>
    <t>Subventions au secteur public (Commune) en matière d'investissement en vue de la Protection de la Nature et de la Ruralité.</t>
  </si>
  <si>
    <t>056.059</t>
  </si>
  <si>
    <t>Subventions aux intercommunales en matière d'investissement (Environnement) - Cofinancement européen 2014-2020</t>
  </si>
  <si>
    <t>056.108</t>
  </si>
  <si>
    <t>Subvention en matière d'investissement aux autres admnistrations locales (Environnement) -cofinancement 2021-2027</t>
  </si>
  <si>
    <t>056.062</t>
  </si>
  <si>
    <t>Subvention aux organismes dépendant de la Communauté française  pour dépenses d'investissements en vue de la protection de l'environnement</t>
  </si>
  <si>
    <t>2</t>
  </si>
  <si>
    <t>056.134</t>
  </si>
  <si>
    <t>Aménagement ou construction de Centres régionaux d'Initiation à l'Environnement (CRIE)</t>
  </si>
  <si>
    <t>056.076</t>
  </si>
  <si>
    <t>Dépenses informatiques d’investissement dans le cadre de projets spécifiques de la cellule interrégionale de l’environnement (CELINE)</t>
  </si>
  <si>
    <t>Totaux pour le programme 15.056.</t>
  </si>
  <si>
    <t>Programme 15.057</t>
  </si>
  <si>
    <t xml:space="preserve">  Développement et Etude du Milieu</t>
  </si>
  <si>
    <t>057.069</t>
  </si>
  <si>
    <t>Etudes, dépenses de fonctionnement spécifiques au DEMNA - secteur privé</t>
  </si>
  <si>
    <t>057.070</t>
  </si>
  <si>
    <t>Etudes, dépenses de fonctionnement spécifiques au DEMNA –  payés à l'intérieur du secteur des administrations publiques</t>
  </si>
  <si>
    <t>057.026</t>
  </si>
  <si>
    <t>Missions attribuées à l'ISSEP</t>
  </si>
  <si>
    <t>057.045</t>
  </si>
  <si>
    <t>Subvention exceptionnelle accordée à l'ISSeP dans le cadre d'un litige</t>
  </si>
  <si>
    <t>057.038</t>
  </si>
  <si>
    <t xml:space="preserve">Missions attribuées à l'ISSEP : acquisitions de matériel </t>
  </si>
  <si>
    <t>057.047</t>
  </si>
  <si>
    <t>Subvention attribuée à l'ISSEP : Mise en conformité des bâtiments</t>
  </si>
  <si>
    <t>Totaux pour le programme 15.057.</t>
  </si>
  <si>
    <t>062.001</t>
  </si>
  <si>
    <t>Etudes et dépenses de fonctionnement spécifiques au DEE</t>
  </si>
  <si>
    <t>062.002</t>
  </si>
  <si>
    <t xml:space="preserve">Etudes et dépenses de fonctionnement spécifiques au DPA  </t>
  </si>
  <si>
    <t>062.069</t>
  </si>
  <si>
    <t>Frais de fonctionnement payés au secteur privé ADN/ADR</t>
  </si>
  <si>
    <t>062.065</t>
  </si>
  <si>
    <t>Frais de fonctionnement payés au secteur public dans le cadre de la mission ADR/ADN</t>
  </si>
  <si>
    <t>062.068</t>
  </si>
  <si>
    <t>Etudes et dépenses de fonctionnement – secteur public</t>
  </si>
  <si>
    <t>062.030</t>
  </si>
  <si>
    <t>Subventions et indemnités spécifiques en matière de gestion de l'espace rural (environnement)</t>
  </si>
  <si>
    <t>84130000</t>
  </si>
  <si>
    <t>062.014</t>
  </si>
  <si>
    <t>Dotation de fonctionnement à l’Agence wallonne de l’Air et du Climat en matière d’Air</t>
  </si>
  <si>
    <t>062.017</t>
  </si>
  <si>
    <t>Dotation au Comité de Contrôle de l'Eau</t>
  </si>
  <si>
    <t>062.018</t>
  </si>
  <si>
    <t>Dotation à la SPAQuE</t>
  </si>
  <si>
    <t>062.063</t>
  </si>
  <si>
    <t>Missions déléguées à la SPAQUE</t>
  </si>
  <si>
    <t>062.016</t>
  </si>
  <si>
    <t>Subventions contrats de rivière</t>
  </si>
  <si>
    <t>062.070</t>
  </si>
  <si>
    <t>Transfert de revenus ou de subsides aux autres Pouvoirs locaux du secteur 13.13</t>
  </si>
  <si>
    <t>062.019</t>
  </si>
  <si>
    <t>Subventions et indemnités au secteur public en matière de gestion de l'espace rural</t>
  </si>
  <si>
    <t>062.021</t>
  </si>
  <si>
    <t xml:space="preserve">Subventions aux pouvoirs locaux pour la protection de l'environnement </t>
  </si>
  <si>
    <t>88141000</t>
  </si>
  <si>
    <t>062.025</t>
  </si>
  <si>
    <t>Intervention financière dans le capital de la SPGE</t>
  </si>
  <si>
    <t>Programme 15.063</t>
  </si>
  <si>
    <t>Police et contrôle</t>
  </si>
  <si>
    <t>063.002</t>
  </si>
  <si>
    <t>Etudes et frais de fonctionnement spécifique au DPC</t>
  </si>
  <si>
    <t>063.008</t>
  </si>
  <si>
    <t xml:space="preserve">Subventions aux asbl dans le cadre de la stratégie de répression environnementale </t>
  </si>
  <si>
    <t>063.010</t>
  </si>
  <si>
    <t>Subvention à des contrats de rivières dans le cadre de la politique de sanction environnementale</t>
  </si>
  <si>
    <t>063.004</t>
  </si>
  <si>
    <t>Subventions aux pouvoirs publics subordonnés pour les agents constatateurs</t>
  </si>
  <si>
    <t>063.009</t>
  </si>
  <si>
    <t xml:space="preserve">Subventions aux zones de police dans le cadre de la stratégie de répression environnementale </t>
  </si>
  <si>
    <t>Totaux pour le programme 15.063.</t>
  </si>
  <si>
    <t>Programme 15.064</t>
  </si>
  <si>
    <t>Politique des déchets-ressources</t>
  </si>
  <si>
    <t>064.001</t>
  </si>
  <si>
    <t xml:space="preserve">Etudes et dépenses de fonctionnement spécifiques au DSD </t>
  </si>
  <si>
    <t>064.004</t>
  </si>
  <si>
    <t>Valorisation des déchets ménagers et non ménagers.</t>
  </si>
  <si>
    <t>064.025</t>
  </si>
  <si>
    <t>Subventions à des producteurs autres que des entreprises publiques</t>
  </si>
  <si>
    <t>064.007</t>
  </si>
  <si>
    <t>Mesures de soutien au secteur autre que public en matière de valorisation des déchets ménagers et non ménagers</t>
  </si>
  <si>
    <t>064.010</t>
  </si>
  <si>
    <t>Mesures de soutien aux pouvoirs locaux en matière de valorisation des déchets ménagers</t>
  </si>
  <si>
    <t>064.013</t>
  </si>
  <si>
    <t>Transferts de revenus à la Commision interrégionale de l'emballage - Frais de fonctionnement du Secrétariat permanent</t>
  </si>
  <si>
    <t>Totaux pour le programme 15.064.</t>
  </si>
  <si>
    <t>Programme 15.075</t>
  </si>
  <si>
    <t>Fonds budgétaire :  Fonds pour la protection de l'environnement</t>
  </si>
  <si>
    <t>075.001</t>
  </si>
  <si>
    <t>Fonds budgétaire : Fonds pour la protection de l'environnement</t>
  </si>
  <si>
    <t>075.018</t>
  </si>
  <si>
    <t>Fonds budgétaire pour la protection de l'environnement - Frais de personnel</t>
  </si>
  <si>
    <t>075.002</t>
  </si>
  <si>
    <t xml:space="preserve">Fonds budgétaire pour la protection de l'environnement - Frais généraux de fonctionnement - secteur privé </t>
  </si>
  <si>
    <t>075.003</t>
  </si>
  <si>
    <t>Fonds budgétaire pour la protection de l'environnement - Frais généraux de fonctionnement - secteur public</t>
  </si>
  <si>
    <t>075.027</t>
  </si>
  <si>
    <t>Fonds budgétaire pour la protection de l'environnement - Travaux de réparations et d'entretien des biens n'augmentant pas la valeur</t>
  </si>
  <si>
    <t>075.030</t>
  </si>
  <si>
    <t>Fonds budgétaire pour la protection de l'environnement - Intérêts de la dette commerciale</t>
  </si>
  <si>
    <t>075.004</t>
  </si>
  <si>
    <t>Fonds budgétaire pour la protection de l'environnement - Autres subventions d'exploitation - entreprises publiques</t>
  </si>
  <si>
    <t>075.019</t>
  </si>
  <si>
    <t>Fonds budgétaire pour la protection de l'environnement - Mesures covid-19 - Entreprises publiques</t>
  </si>
  <si>
    <t>075.005</t>
  </si>
  <si>
    <t xml:space="preserve">Fonds budgétaire pour la protection de l'environnement - Autres subventions d'exploitation - service privé </t>
  </si>
  <si>
    <t>075.033</t>
  </si>
  <si>
    <t>Fonds budgétaire pour la protection de l'environnement – Transferts de revenus aux entreprises privées</t>
  </si>
  <si>
    <t>075.006</t>
  </si>
  <si>
    <t>Fonds budgétaire pour la protection de l'environnement - Transferts de revenus aux ASBL service des ménages</t>
  </si>
  <si>
    <t>075.020</t>
  </si>
  <si>
    <t>Fonds budgétaire pour la protection de l'environnement - Prestations en espèces aux ménages en tant que consommateurs</t>
  </si>
  <si>
    <t>075.028</t>
  </si>
  <si>
    <t>Fonds budgétaire pour la protection de l'environnement - Transferts de revenus aux institutions de l’EU</t>
  </si>
  <si>
    <t>075.007</t>
  </si>
  <si>
    <t>Fonds budgétaire pour la protection de l'environnement - Transferts de revenus aux SACA</t>
  </si>
  <si>
    <t>075.008</t>
  </si>
  <si>
    <t>Fonds budgétaire pour la protection de l'environnement - Transferts de revenus aux UAP</t>
  </si>
  <si>
    <t>075.035</t>
  </si>
  <si>
    <t>Fonds budgétaire pour la protection de l'environnement – Transferts de revenus aux ASBL des administrations publiques</t>
  </si>
  <si>
    <t>075.009</t>
  </si>
  <si>
    <t>Fonds budgétaire pour la protection de l'environnement - Transferts de revenus aux Provinces-Contributions spécifiques</t>
  </si>
  <si>
    <t>075.010</t>
  </si>
  <si>
    <t>Fonds budgétaire pour la protection de l'environnement - transferts de revenus aux Communes-contributions spécifiques</t>
  </si>
  <si>
    <t>075.036</t>
  </si>
  <si>
    <t xml:space="preserve">Fonds budgétaire pour la protection de l'environnement - Transferts de revenus aux ASBL des pouvoirs locaux </t>
  </si>
  <si>
    <t>075.029</t>
  </si>
  <si>
    <t>Fonds budgétaire pour la protection de l'environnement - Transferts de revenus aux CPAS</t>
  </si>
  <si>
    <t>075.011</t>
  </si>
  <si>
    <t>Fonds budgétaire pour la protection de l'environnement - Transferts de revenus aux Intercommunales S 1313</t>
  </si>
  <si>
    <t>075.012</t>
  </si>
  <si>
    <t>Fonds budgétaire pour la protection de l'environnement - Transferts de revenus à la Communauté française</t>
  </si>
  <si>
    <t>075.013</t>
  </si>
  <si>
    <t>Fonds budgétaire pour la protection de l'environnement - Transferts de revenus au Pouvoir fédéral</t>
  </si>
  <si>
    <t>075.031</t>
  </si>
  <si>
    <t>Fonds budgétaire pour la protection de l'environnement - aides à l'investissement aux entreprises publiques</t>
  </si>
  <si>
    <t>075.014</t>
  </si>
  <si>
    <t>Fonds budgétaire pour la protection de l'environnement - Transferts de capital - aides à l'investissement aux UAP</t>
  </si>
  <si>
    <t>075.025</t>
  </si>
  <si>
    <t>Fonds budgétaire pour la protection de l'environnement - Constructions de bâtiments</t>
  </si>
  <si>
    <t>075.034</t>
  </si>
  <si>
    <t>Fonds budgétaire pour la protection de l'environnement – Travaux hydrauliques</t>
  </si>
  <si>
    <t>075.026</t>
  </si>
  <si>
    <t>Fonds budgétaire pour la protection de l'environnement - Autres travaux d'aménagement</t>
  </si>
  <si>
    <t>075.017</t>
  </si>
  <si>
    <t>Fonds budgétaire pour la protection de l'environnement - Achats d'autre matériel</t>
  </si>
  <si>
    <t>88111000</t>
  </si>
  <si>
    <t>075.021</t>
  </si>
  <si>
    <t>Fonds budgétaire pour la protection de l'environnement - Octroi de crédits aux entreprises publiques</t>
  </si>
  <si>
    <t>075.022</t>
  </si>
  <si>
    <t>Fonds budgétaire pour la protection de l'environnement - Octroi de crédits aux entreprises privées</t>
  </si>
  <si>
    <t>88200000</t>
  </si>
  <si>
    <t>075.023</t>
  </si>
  <si>
    <t>Fonds budgétaire pour la protection de l'environnement - Octroi de crédits aux ASBL au service des ménages</t>
  </si>
  <si>
    <t>88300000</t>
  </si>
  <si>
    <t>075.024</t>
  </si>
  <si>
    <t xml:space="preserve">Fonds budgétaire pour la protection de l'environnement - Octroi de crédits aux ménages </t>
  </si>
  <si>
    <t>075.032</t>
  </si>
  <si>
    <t>Fonds budgétaire pour la protection de l'environnement - Avances aux pouvoirs locaux</t>
  </si>
  <si>
    <t>Totaux pour le programme 15.075.</t>
  </si>
  <si>
    <t>Programme 15.077</t>
  </si>
  <si>
    <t>Fonds budgétaire :  Fonds pour la gestion des déchets</t>
  </si>
  <si>
    <t>077.001</t>
  </si>
  <si>
    <t>Fonds budgétaire : Fonds  pour la gestion des déchets</t>
  </si>
  <si>
    <t>077.002</t>
  </si>
  <si>
    <t>Fonds budgétaire pour la gestion des déchets - Frais généraux de fonctionnement - secteur privé</t>
  </si>
  <si>
    <t>077.004</t>
  </si>
  <si>
    <t>Fonds budgétaire pour la gestion des déchets - Frais généraux de fonctionnement - secteur public</t>
  </si>
  <si>
    <t>077.026</t>
  </si>
  <si>
    <t>fonds budgétaire pour la gestion des déchets - Intérêt de la dette commerciale</t>
  </si>
  <si>
    <t>077.025</t>
  </si>
  <si>
    <t>Fonds budgétaire pour la gestion des déchets - Frais généraux de fonctionnement - Autres charges d'intérêts</t>
  </si>
  <si>
    <t>077.037</t>
  </si>
  <si>
    <t>Fonds budgétaire pour la gestion des déchets - Autres subventions d'exploitation d'entreprises publiques</t>
  </si>
  <si>
    <t>077.005</t>
  </si>
  <si>
    <t>Fonds budgétaire pour la gestion des déchets - Autres subventions d'exploitation - Secteur privé</t>
  </si>
  <si>
    <t>077.024</t>
  </si>
  <si>
    <t>Fonds budgétaire pour la gestion des déchets - Transferts de revenus, autres que des subventions d'exploitation aux entreprises et institutions financières</t>
  </si>
  <si>
    <t>077.007</t>
  </si>
  <si>
    <t>Fonds budgétaire pour la gestion des déchets - Transferts de revenus aux ASBL service des ménages</t>
  </si>
  <si>
    <t>077.027</t>
  </si>
  <si>
    <t xml:space="preserve">fonds budgétaire pour la gestion des déchets - Transfert de revenus aux ménages </t>
  </si>
  <si>
    <t>077.035</t>
  </si>
  <si>
    <t>Fonds budgétaire pour la gestion des déchets - Transferts de revenus aux institutions de l’EU</t>
  </si>
  <si>
    <t>077.008</t>
  </si>
  <si>
    <t>Fonds budgétaire pour la gestion des déchets - Transferts de revenus aux UAP</t>
  </si>
  <si>
    <t>077.010</t>
  </si>
  <si>
    <t>Fonds budgétaire pour la gestion des déchets - Transferts de revenus aux Provinces - contributions générales</t>
  </si>
  <si>
    <t>077.011</t>
  </si>
  <si>
    <t>Fonds budgétaire pour la gestion des déchets - Transferts de revenus aux Communes - contributions générales</t>
  </si>
  <si>
    <t>077.012</t>
  </si>
  <si>
    <t>Fonds budgétaire pour la gestion des déchets - Transferts de revenus aux Communes-contributions spécifiques</t>
  </si>
  <si>
    <t>84323000</t>
  </si>
  <si>
    <t>077.013</t>
  </si>
  <si>
    <t>Fonds budgétaire pour la gestion des déchets - Transferts de revenus aux Communes-contributions aux charges d'intérêt</t>
  </si>
  <si>
    <t>077.036</t>
  </si>
  <si>
    <t>Fonds budgétaire pour la gestion des déchets – Transfert de revenus aux ASBL des pouvoirs locaux </t>
  </si>
  <si>
    <t>077.014</t>
  </si>
  <si>
    <t>Fonds budgétaire pour la gestion des déchets - Transferts de revenus aux CPAS</t>
  </si>
  <si>
    <t>077.015</t>
  </si>
  <si>
    <t>Fonds budgétaire pour la gestion des déchets - Transferts de revenus aux Intercommunales S 1313</t>
  </si>
  <si>
    <t>077.021</t>
  </si>
  <si>
    <t>Fonds budgétaire pour la gestion des déchets - Transferts de revenus aux intercommunales - Mesures COVID-19</t>
  </si>
  <si>
    <t>077.017</t>
  </si>
  <si>
    <t>Fonds budgétaire pour la gestion des déchets - Transferts de revenus à la Communauté française</t>
  </si>
  <si>
    <t>077.023</t>
  </si>
  <si>
    <t>Fonds budgétaire pour la gestion des déchets - Transferts de revenus au pouvoir fédéral</t>
  </si>
  <si>
    <t>077.034</t>
  </si>
  <si>
    <t>Fonds budgétaire pour la gestion des déchets - Transferts de revenusà des unités interrégionales</t>
  </si>
  <si>
    <t>077.018</t>
  </si>
  <si>
    <t>Fonds budgétaire pour la gestion des déchets - Aides à l'investissement aux entreprises publiques</t>
  </si>
  <si>
    <t>077.040</t>
  </si>
  <si>
    <t>Fonds budgétaire pour la gestion des déchets - Aides à l’investissement aux entreprises privées</t>
  </si>
  <si>
    <t>077.029</t>
  </si>
  <si>
    <t>Fonds budgétaire pour la gestion des déchets - aides à l'investissement aux ASBL au service des ménages</t>
  </si>
  <si>
    <t>077.030</t>
  </si>
  <si>
    <t>Fonds budgétaire pour la gestion des déchets - aides à l'investissement aux  particuliers</t>
  </si>
  <si>
    <t>077.028</t>
  </si>
  <si>
    <t>fonds budgétaire pour la gestion des déchets - Aides à l'investissement à l'ISSEP</t>
  </si>
  <si>
    <t>077.038</t>
  </si>
  <si>
    <t>Fonds budgétaire pour la gestion des déchets - Aide à l'investissement aux OAP</t>
  </si>
  <si>
    <t>077.031</t>
  </si>
  <si>
    <t>Fonds budgétaire pour la gestion des déchets - aides à l'investissement aux communes</t>
  </si>
  <si>
    <t>077.039</t>
  </si>
  <si>
    <t>Fonds budgétaire pour la gestion des déchets - Aide à l'investissement aux ASBL des pouvoirs locaux</t>
  </si>
  <si>
    <t>077.032</t>
  </si>
  <si>
    <t>Fonds budgétaire pour la gestion des déchets - aides à l'investissement aux CPAS</t>
  </si>
  <si>
    <t>077.020</t>
  </si>
  <si>
    <t>Fonds budgétaire pour la gestion des déchets - Intercommunales du secteur S.1313</t>
  </si>
  <si>
    <t>077.033</t>
  </si>
  <si>
    <t>Fonds budgétaire pour la gestion des déchets – acquisitions d'autres biens d'investissement</t>
  </si>
  <si>
    <t>Totaux pour le programme 15.077.</t>
  </si>
  <si>
    <t xml:space="preserve"> Programme 17.001</t>
  </si>
  <si>
    <t>001.051</t>
  </si>
  <si>
    <t>001.056</t>
  </si>
  <si>
    <t>Etudes, relations publiques, documentation, participation à des séminaires et colloques, frais de réunions, Acquisition de petits matériels</t>
  </si>
  <si>
    <t>001.052</t>
  </si>
  <si>
    <t>Programme 17.092</t>
  </si>
  <si>
    <t>Politiques transversales dans le domaine socio-sanitaire</t>
  </si>
  <si>
    <t>092.001</t>
  </si>
  <si>
    <t>Provision pour l'indexation des emplois subsidiés,  les accords du non marchand et les mesures socio-sanitaires</t>
  </si>
  <si>
    <t>092.003</t>
  </si>
  <si>
    <t>Etudes diverses transversales dans le domaine socio-sanitaire</t>
  </si>
  <si>
    <t>092.004</t>
  </si>
  <si>
    <t>Etudes, relations publiques, documentation, participation à des séminaires et colloques, frais de réunions, honoraires non spécifiques</t>
  </si>
  <si>
    <t>092.020</t>
  </si>
  <si>
    <t>Projets cogérés par le SPW et par l’AVIQ dans le cadre de la mesure 16.9 du PwDR - FEADER - Intercommunales</t>
  </si>
  <si>
    <t>092.027</t>
  </si>
  <si>
    <t>Projets cogérés par le SPW et par l'AVIQ dans le cadre de la mesure 373 du PwDR - FEADER - Entreprises publiques</t>
  </si>
  <si>
    <t>092.008</t>
  </si>
  <si>
    <t xml:space="preserve">Subvention à l’UNISPO dans le cadre des accords non marchand
</t>
  </si>
  <si>
    <t>092.025</t>
  </si>
  <si>
    <t>Subvention aux organisations syndicales dans le cadre de la mise en œuvre des conventions sectorielles pour le secteur non-marchand public</t>
  </si>
  <si>
    <t>092.026</t>
  </si>
  <si>
    <t>Projets cogérés par le SPW et par l'AVIQ dans le cadre de la mesure 373 du PwDR - FEADER - Entreprises privées</t>
  </si>
  <si>
    <t>092.030</t>
  </si>
  <si>
    <t>Subvention aux asbl assimilées à des entreprises non financières dans le cadre des accords du non-marchand</t>
  </si>
  <si>
    <t>092.019</t>
  </si>
  <si>
    <t>Subvention aux entreprises</t>
  </si>
  <si>
    <t>092.005</t>
  </si>
  <si>
    <t>Soutien à des initiatives transversales menées par des asbl au service des ménages</t>
  </si>
  <si>
    <t>092.006</t>
  </si>
  <si>
    <t>Subventions aux organismes actifs en matière de lutte contre le sida</t>
  </si>
  <si>
    <t>092.007</t>
  </si>
  <si>
    <t>Soutien à des initiatives diverses menées par des asbl au service des ménages</t>
  </si>
  <si>
    <t>092.010</t>
  </si>
  <si>
    <t>Subvention au Fonds intersyndical des secteurs de la Région wallonne dans le cadre des différents accords du non marchands</t>
  </si>
  <si>
    <t>092.021</t>
  </si>
  <si>
    <t>Projets cogérés par le SPW et par l’AVIQ dans le cadre de la mesure 16.9 du PwDR - FEADER - ASBL</t>
  </si>
  <si>
    <t>092.024</t>
  </si>
  <si>
    <t>Projets cogérés par le SPW et par l’AVIQ dans le cadre de la mesure 373 du PwDR - FEADER - ASBL</t>
  </si>
  <si>
    <t>092.031</t>
  </si>
  <si>
    <t>Soutien à des initiatives diverses menées par des asbl au service des ménages dans le cadre du non-marchand</t>
  </si>
  <si>
    <t>092.016</t>
  </si>
  <si>
    <t>Subventions à l'IWEPS</t>
  </si>
  <si>
    <t>092.018</t>
  </si>
  <si>
    <t>Subventions aux provinces pour les initiatives transversales</t>
  </si>
  <si>
    <t>092.012</t>
  </si>
  <si>
    <t>Subventions aux communes pour des actions menées par des associations dans le cadre de la politique du Plan de Cohésion sociale</t>
  </si>
  <si>
    <t>092.017</t>
  </si>
  <si>
    <t>Subventions aux communes pour les initiatives transversales</t>
  </si>
  <si>
    <t>092.029</t>
  </si>
  <si>
    <t>Subventions aux asbl des pouvoirs locaux dans le cadre des accords non marchand</t>
  </si>
  <si>
    <t>092.013</t>
  </si>
  <si>
    <t>Subventions aux centre publics d'action sociale pour les initiatives transversales</t>
  </si>
  <si>
    <t>092.022</t>
  </si>
  <si>
    <t>Projets cogérés par le SPW et par l’AVIQ dans le cadre de la mesure 16.9 du PwDR - FEADER - CPAS</t>
  </si>
  <si>
    <t>092.023</t>
  </si>
  <si>
    <t>Subventions aux centres publics d'action sociale pour des actions menées par des associations dans le cadre de la politique du Plan de Cohésion sociale </t>
  </si>
  <si>
    <t>092.028</t>
  </si>
  <si>
    <t>Projets cogérés par le SPW et par l'AVIQ dans le cadre de la mesure 373 du PwDR - FEADER - CPAS</t>
  </si>
  <si>
    <t>Totaux pour le programme 17.092.</t>
  </si>
  <si>
    <t>093.027</t>
  </si>
  <si>
    <t>Prélèvements opérés par le Gouvernement fédéral pour la gestion des charges hospitalières avant 6ème réforme de l'Etat</t>
  </si>
  <si>
    <t>093.008</t>
  </si>
  <si>
    <t>Dotation de fonctionnement à la caisse publique d'allocations familiales</t>
  </si>
  <si>
    <t>093.010</t>
  </si>
  <si>
    <t>Intervention régionale en faveur du CRAC - CRAC III - Politique de la Famille et des Ainés</t>
  </si>
  <si>
    <t>093.012</t>
  </si>
  <si>
    <t>Intervention régionale en faveur du CRAC dans le cadre des emprunts complémentaires au plan d'inclusion sociale - Politique de la Famille et des Ainés</t>
  </si>
  <si>
    <t>093.015</t>
  </si>
  <si>
    <t>Dotation à l’Agence wallonne de la Santé, de la Protection sociale, du Handicap et des Familles pour la couverture de ses frais de fonctionnement</t>
  </si>
  <si>
    <t>093.016</t>
  </si>
  <si>
    <t>Dotation à l’Agence wallonne de la Santé, de la Protection sociale, du Handicap et des Familles pour la gestion de ses missions paritaires</t>
  </si>
  <si>
    <t>093.017</t>
  </si>
  <si>
    <t>Dotation à l’Agence wallonne de la Santé, de la Protection sociale, du Handicap et des Familles pour la gestion de ses missions règlementées</t>
  </si>
  <si>
    <t>093.018</t>
  </si>
  <si>
    <t>Dotation à l’Agence wallonne de la Santé, de la Protection sociale, du Handicap et des Familles pour la gestion de ses missions facultatives liées à la Santé et au Bien-être</t>
  </si>
  <si>
    <t>093.019</t>
  </si>
  <si>
    <t>Dotation à l’Agence wallonne de la Santé, de la Protection sociale, du Handicap et des Familles pour la gestion de ses missions facultatives liées à la Personne handicapée</t>
  </si>
  <si>
    <t>093.020</t>
  </si>
  <si>
    <t>Dotation à l’Agence wallonne de la Santé, de la Protection sociale, du Handicap et des Familles pour la gestion de ses missions facultatives communes</t>
  </si>
  <si>
    <t>093.021</t>
  </si>
  <si>
    <t>Dotation à l’Agence wallonne de la Santé, de la Protection sociale, du Handicap et des Familles pour la gestion de ses missions dans le cadre des fonds structurels européens (programmation 2021-2027)</t>
  </si>
  <si>
    <t>093.023</t>
  </si>
  <si>
    <t>(G) Dotation à l’Agence wallonne de la Santé, de la Protection sociale, du Handicap et des Familles pour la gestion de ses missions paritaires - Allocations familiales</t>
  </si>
  <si>
    <t>093.024</t>
  </si>
  <si>
    <t>(G) Dotation à l’Agence wallonne de la Santé, de la Protection sociale, du Handicap et des Familles pour la gestion de ses missions règlementées</t>
  </si>
  <si>
    <t>093.025</t>
  </si>
  <si>
    <t>Dotation à l’Agence wallonne de la Santé, de la Protection sociale, du Handicap et des Familles pour la gestion de ses missions facultatives liées à la Famille</t>
  </si>
  <si>
    <t>093.037</t>
  </si>
  <si>
    <t>Dotation à l'Agence wallonne de la santé, de la protection sociale, du handicap et des familles dans le cadre de la crise sanitaire COVID-19</t>
  </si>
  <si>
    <t>093.045</t>
  </si>
  <si>
    <t>Dotation à l’Agence wallonne de la Santé, de la Protection sociale, du Handicap et des Familles : provision complément allocations familiales</t>
  </si>
  <si>
    <t>093.049</t>
  </si>
  <si>
    <t>Prélèvements opérés par le Gouvernement fédéral pour la gestion du Maximum à facturer (MAF)</t>
  </si>
  <si>
    <t>093.029</t>
  </si>
  <si>
    <t>Dotation en capital à l’Agence wallonne de la Santé, de la Protection sociale, du Handicap et des Familles pour la couverture de ses investissements</t>
  </si>
  <si>
    <t>093.030</t>
  </si>
  <si>
    <t>Dotation en capital à l’Agence wallonne de la Santé, de la Protection sociale, du Handicap et des Familles pour la gestion de ses missions facultatives liées à la Famille</t>
  </si>
  <si>
    <t>093.031</t>
  </si>
  <si>
    <t>Dotation en capital à l’Agence wallonne de la Santé, de la Protection sociale, du Handicap et des Familles pour la gestion de ses missions facultatives liées à la Santé et au Bien-être</t>
  </si>
  <si>
    <t>093.032</t>
  </si>
  <si>
    <t>Dotation en capital à l’Agence wallonne de la Santé, de la Protection sociale, du Handicap et des Familles pour la gestion de ses missions facultatives liées à la Personne handicapée</t>
  </si>
  <si>
    <t>093.033</t>
  </si>
  <si>
    <t>093.034</t>
  </si>
  <si>
    <t>Dotation en capital à l’Agence wallonne de la Santé, de la Protection sociale, du Handicap et des Familles pour la gestion de ses missions paritaires</t>
  </si>
  <si>
    <t>093.036</t>
  </si>
  <si>
    <t>Dotation à l’Agence wallonne de la Santé, de la Protection sociale, du Handicap et des Familles dans le cadre du PWI</t>
  </si>
  <si>
    <t>093.040</t>
  </si>
  <si>
    <t>Dotation à Wallonie Santé</t>
  </si>
  <si>
    <t>093.050</t>
  </si>
  <si>
    <t xml:space="preserve">souscription au capital de la S.A. WALLONIE SANTÉ </t>
  </si>
  <si>
    <t>094.005</t>
  </si>
  <si>
    <t>Etudes, relations publiques, documentation, participation à des séminaires et colloques, frais de réunions, honoraires</t>
  </si>
  <si>
    <t>094.008</t>
  </si>
  <si>
    <t>Etudes, relations publiques, documentation, participation à des séminaires et colloques, frais de réunions, échanges de pratiques et supports de communication pour la direction interdépartementale de la cohésion sociale</t>
  </si>
  <si>
    <t>094.116</t>
  </si>
  <si>
    <t>Etudes, relations publiques, documentation, participation à des séminaires et colloques, frais de réunions, honoraires payés à l'intérieur du secteur des administrations publiques</t>
  </si>
  <si>
    <t>094.084</t>
  </si>
  <si>
    <t>Soutien à des initiatives menées par des entreprises publiques en matière d'égalité des chances</t>
  </si>
  <si>
    <t>094.016</t>
  </si>
  <si>
    <t>Subvention accordée à l'organisme d'interprétariat social chargé d'organiser l'offre d'interprétariat en milieu social</t>
  </si>
  <si>
    <t>094.090</t>
  </si>
  <si>
    <t>Subvention aux Centres de service social (asbl assimilées à des entreprises non financières)</t>
  </si>
  <si>
    <t>094.093</t>
  </si>
  <si>
    <t>Subvention aux Maisons d'accueil et aux Maisons communautaires (asbl assimilées à des entreprises non financières)</t>
  </si>
  <si>
    <t>12</t>
  </si>
  <si>
    <t>094.094</t>
  </si>
  <si>
    <t>Soutien à des initiatives menées par des asbl assimilées à des entreprises non financières en matière d’intégration des personnes d’origine étrangères</t>
  </si>
  <si>
    <t>094.095</t>
  </si>
  <si>
    <t>Soutien à des services d’insertion sociale sous forme d’asbl assimilées à des entreprises non financières</t>
  </si>
  <si>
    <t>094.096</t>
  </si>
  <si>
    <t>Subvention à l'Observatoire du crédit et de l'Endettement (asbl assimilées à des entreprises non financières)</t>
  </si>
  <si>
    <t>094.097</t>
  </si>
  <si>
    <t>Subvention aux services et dispositifs d'accompagnement des violences entre partenaires et des violences sexistes (asbl assimilées à des entreprises non financières)</t>
  </si>
  <si>
    <t>094.098</t>
  </si>
  <si>
    <t>Subventions accordées aux initiatives locales d’intégration agréées en matière d'intégration des personnes étrangères ou d'origine étrangère (asbl assimilées à des entreprises non financières)</t>
  </si>
  <si>
    <t>094.108</t>
  </si>
  <si>
    <t xml:space="preserve">Subvention en matière d'égalité des chances et en matière d'accompagnement des violences sexistes (asbl assimilées à des entreprises non financières) </t>
  </si>
  <si>
    <t>094.109</t>
  </si>
  <si>
    <t>Soutien à des initiatives dans le domaine de l’action sociale aux asbl assimilées à des entreprises non financières</t>
  </si>
  <si>
    <t>094.112</t>
  </si>
  <si>
    <t>Subventions aux asbl assimilés à des entreprises non financières dans le cadre de l'intervention 371 du PSW-PAC (FEADER - programmation 2021-2027)</t>
  </si>
  <si>
    <t>094.115</t>
  </si>
  <si>
    <t>subventions en faveur des asbl assimilées à des entreprises non financières dans le cadre de la programmation 2021-2027 “Interreg VI-FWVL”</t>
  </si>
  <si>
    <t>094.118</t>
  </si>
  <si>
    <t>Aide alimentaire (asbl assimilées à des entreprises non financières)</t>
  </si>
  <si>
    <t>094.009</t>
  </si>
  <si>
    <t>Soutien à des initiatives menées par des asbl au service des ménages dans le domaine de l’Action sociale</t>
  </si>
  <si>
    <t>094.011</t>
  </si>
  <si>
    <t>Subventions aux relais sociaux intercommunaux constitués en ASBL</t>
  </si>
  <si>
    <t>094.012</t>
  </si>
  <si>
    <t>Subventions accordées aux initiatives locales d’intégration agréées en matière d'intégration des personnes étrangères ou d'origine étrangère</t>
  </si>
  <si>
    <t>094.013</t>
  </si>
  <si>
    <t>Subventions accordées aux centres régionaux pour l'intégration des personnes étrangères ou d'origine étrangère</t>
  </si>
  <si>
    <t>094.014</t>
  </si>
  <si>
    <t>Subvention en matière d’intégration en faveur des asbl au service des ménages</t>
  </si>
  <si>
    <t>094.015</t>
  </si>
  <si>
    <t>Subventions aux Maisons d'accueil et aux Maisons communautaires</t>
  </si>
  <si>
    <t>094.017</t>
  </si>
  <si>
    <t>Soutien à des services d’insertion sociale sous forme d’asbl au service des ménages</t>
  </si>
  <si>
    <t>094.018</t>
  </si>
  <si>
    <t>Subvention accordée à l'organisme spécialisé en accueil des gens du voyage</t>
  </si>
  <si>
    <t>094.019</t>
  </si>
  <si>
    <t>Services et dispositifs d'accompagnement des violences entre partenaires et des violences sexistes</t>
  </si>
  <si>
    <t>094.021</t>
  </si>
  <si>
    <t>Subvention aux services d'aide et de soins aux personnes prostituées</t>
  </si>
  <si>
    <t>094.022</t>
  </si>
  <si>
    <t>Subvention au Réseau wallon de Lutte contre la pauvreté</t>
  </si>
  <si>
    <t>094.024</t>
  </si>
  <si>
    <t>Subventions à des organismes de coordination et de documentation en matière sociale</t>
  </si>
  <si>
    <t>094.025</t>
  </si>
  <si>
    <t>Soutien à des formations d'intervenants sociaux et de fonctionnaires</t>
  </si>
  <si>
    <t>094.026</t>
  </si>
  <si>
    <t>Subventions aux Centres de Service Social (asbl au service des ménages)</t>
  </si>
  <si>
    <t>094.027</t>
  </si>
  <si>
    <t>Soutien à des initiatives relatives à la médiation de dettes menées par des asbl au service des ménages</t>
  </si>
  <si>
    <t>094.028</t>
  </si>
  <si>
    <t>Soutien à des initiatives privées en matière d'égalité des chances</t>
  </si>
  <si>
    <t>094.029</t>
  </si>
  <si>
    <t>Soutien à des initiatives particulières menées dans le domaine de l'action sociale dans le cadre du Fonds structurel européen FEADER</t>
  </si>
  <si>
    <t>094.030</t>
  </si>
  <si>
    <t>Soutien aux Maisons Arc-en-Ciel en matière d'aide aux personnes lesbiennes, gays, bisexuelles et transgenres</t>
  </si>
  <si>
    <t>094.033</t>
  </si>
  <si>
    <t>Aide alimentaire (asbl au service des ménages)</t>
  </si>
  <si>
    <t>094.077</t>
  </si>
  <si>
    <t>Soutien à des initiatives paticulières menées par des ASBL dans le domaine de l'action sociale dans le cadre des fonds structurels européens (programmation 2014-2020)</t>
  </si>
  <si>
    <t>094.087</t>
  </si>
  <si>
    <t>Subventions aux ASBL dans le cadre de l'accord non-marchand 2021-2024</t>
  </si>
  <si>
    <t>094.113</t>
  </si>
  <si>
    <t>Subventions aux asbl au service des ménages dans le cadre de l'intervention 371 du PSW-PAC (FEADER programmation 2021-2027)</t>
  </si>
  <si>
    <t>094.119</t>
  </si>
  <si>
    <t>Subventions accordées aux initiatives locales d’intégration agréées en matière d'intégration des personnes étrangères ou d'origine étrangère (asbl au service des ménages)</t>
  </si>
  <si>
    <t>094.078</t>
  </si>
  <si>
    <t>Soutien à des initiatives paticulières menées par des institutions publiques dans d'autres pays membres de l'UE dans le domaine de l'action sociale dans le cadre des fonds structurels européens (programmation 2014-2020)</t>
  </si>
  <si>
    <t>094.091</t>
  </si>
  <si>
    <t>Subventions au Centres de service social (mutualités)</t>
  </si>
  <si>
    <t>094.107</t>
  </si>
  <si>
    <t>Soutien à des initiatives relatives à la médiation de dettes menées par des mutualités</t>
  </si>
  <si>
    <t>094.066</t>
  </si>
  <si>
    <t>Subventions en matière d'intégration des personnes étrangères et d'origine étrangère ainsi qu'en matière d'égalité des chances au bénéfice des provinces</t>
  </si>
  <si>
    <t>094.068</t>
  </si>
  <si>
    <t>Soutien à des initiatives particulières des Provinces</t>
  </si>
  <si>
    <t>094.050</t>
  </si>
  <si>
    <t>Opérateurs publics du dispositif d'intégration - Communes</t>
  </si>
  <si>
    <t>094.054</t>
  </si>
  <si>
    <t>Soutien à des initiatives (communes) en matière d'égalité des chances</t>
  </si>
  <si>
    <t>094.069</t>
  </si>
  <si>
    <t>Soutien à des initiatives particulières des Communes</t>
  </si>
  <si>
    <t>094.070</t>
  </si>
  <si>
    <t>Services et dispositifs d'accompagnement des violences entre partenaires et des violences fondées sur le genre (Communes)</t>
  </si>
  <si>
    <t>094.072</t>
  </si>
  <si>
    <t>Aide alimentaire (communes)</t>
  </si>
  <si>
    <t>094.080</t>
  </si>
  <si>
    <t xml:space="preserve">Subvention aux Maisons d'accueil et aux Maisons communautaires - Secteur public (communes) </t>
  </si>
  <si>
    <t>094.105</t>
  </si>
  <si>
    <t>Soutien à des initiatives particulières menées par des communes dans le domaine de l'action sociale dans le cadre des fonds structurels européens (programmation 2021-2027)</t>
  </si>
  <si>
    <t>094.086</t>
  </si>
  <si>
    <t>Soutien à des initiatives menées par des asbl des pouvoirs locaux en matière d’action sociale, de cohésion sociale, d’intégration des personnes d’origine étrangères et d’égalité des chances</t>
  </si>
  <si>
    <t>094.099</t>
  </si>
  <si>
    <t>Subventions accordées aux initiatives locales d’intégration agréées en matière d'intégration des personnes étrangères ou d'origine étrangère (asbl des pouvoirs locaux)</t>
  </si>
  <si>
    <t>094.100</t>
  </si>
  <si>
    <t>Soutien à des initiatives relatives à la médiation de dettes menées par des asbl des pouvoirs locaux</t>
  </si>
  <si>
    <t>094.114</t>
  </si>
  <si>
    <t>Subventions aux asbl des pouvoirs locaux dans le cadre de l'intervention 371 du PSW-PAC (FEADER - programmation 2021-2027)</t>
  </si>
  <si>
    <t>094.038</t>
  </si>
  <si>
    <t>Soutien à des initiatives particulières des centres publics d'action sociale</t>
  </si>
  <si>
    <t>094.041</t>
  </si>
  <si>
    <t>Soutien à des initiatives relatives à la médiation de dettes menées par des CPAS</t>
  </si>
  <si>
    <t>094.046</t>
  </si>
  <si>
    <t>Soutien à des services d’insertion sociale sous forme de CPAS</t>
  </si>
  <si>
    <t>094.048</t>
  </si>
  <si>
    <t>Subventions aux Maisons d’accueil et aux Maisons communautaires – Secteur public (CPAS)</t>
  </si>
  <si>
    <t>094.052</t>
  </si>
  <si>
    <t>Opérateurs publics du dispositif d'intégration - CPAS</t>
  </si>
  <si>
    <t>094.053</t>
  </si>
  <si>
    <t>Aide alimentaire (CPAS)</t>
  </si>
  <si>
    <t>094.071</t>
  </si>
  <si>
    <t>Services et dispositifs d'accompagnement des violences entre partenaires et des violences fondées sur le genre (CPAS)</t>
  </si>
  <si>
    <t>094.085</t>
  </si>
  <si>
    <t>Soutien à des initiatives menées par des CPAS en matière d'égalité des chances</t>
  </si>
  <si>
    <t>094.076</t>
  </si>
  <si>
    <t>Soutien à des initiatives particulières menées par des CPAS dans le domaine de l'action sociale dans le cadre des fonds structurels européens (programmation 2014-2020)</t>
  </si>
  <si>
    <t>094.088</t>
  </si>
  <si>
    <t xml:space="preserve">Soutien à des initiatives menées par des intercommunales du secteur 13.13 dans le domaine de l'action sociale, de la cohésion sociale, de l'égalité des chances et de l'intégration des personnes d'origine étrangère </t>
  </si>
  <si>
    <t>094.089</t>
  </si>
  <si>
    <t>Subventions aux relais sociaux (associations chapitre XII)</t>
  </si>
  <si>
    <t>094.101</t>
  </si>
  <si>
    <t>Soutien à des services d’insertion sociale sous forme d’associations de CPAS</t>
  </si>
  <si>
    <t>094.102</t>
  </si>
  <si>
    <t>Soutien à des initiatives relatives à la médiation de dettes menées par des associations de CPAS</t>
  </si>
  <si>
    <t>094.103</t>
  </si>
  <si>
    <t>Aide alimentaire (associations chapitre XII)</t>
  </si>
  <si>
    <t>094.104</t>
  </si>
  <si>
    <t>Soutien à des initiatives menées par des établissements publics (autres pouvoirs locaux) en matière d’action sociale, de cohésion sociale, d’intégration des personnes d’origine étrangères et d’égalité des chances</t>
  </si>
  <si>
    <t>094.055</t>
  </si>
  <si>
    <t>Subventions à la Fédération Wallonie-Bruxelles ainsi qu'à des organismes universitaires ou aux autres institutions d'enseignement dans le domaine de l'Action sociale et de la cohésion sociale</t>
  </si>
  <si>
    <t>094.058</t>
  </si>
  <si>
    <t>Subventions en matière d'intégration des personnes étrangères et d'origine étrangère et en matière d'égalité des chances au bénéfice d'institutions universitaires ou d'autres institutions d'enseignement</t>
  </si>
  <si>
    <t>094.083</t>
  </si>
  <si>
    <t>Soutien à des initiatives particulières menées par des organismes universitaires ou des institutions d'enseignement dans le domaine de l'action sociale dans le cadre des fonds structurels européens (programmation 2014-2020)</t>
  </si>
  <si>
    <t>094.106</t>
  </si>
  <si>
    <t>Subventions accordées aux initiatives locales d’intégration agréées en matière d'intégration des personnes étrangères ou d'origine étrangère (établissements d'enseignement relevants de la Fédération Wallonie-Bruxelles)</t>
  </si>
  <si>
    <t>094.057</t>
  </si>
  <si>
    <t>Soutien à des initiatives interfédérales en matière d'Action sociale, de Cohésion sociale, d'Intégration et d'Egalité des chances</t>
  </si>
  <si>
    <t>094.111</t>
  </si>
  <si>
    <t>Subvention à des entités interrégionales en matière d'action sociale, de cohésion sociale, d'intégration des personnes d'origine étrangère et d'égalité des chances</t>
  </si>
  <si>
    <t>094.110</t>
  </si>
  <si>
    <t>Subsides d’aménagement et d'équipement dans le domaine de l'action sociale en faveur d'asbl assimilées à des entreprises privées non financières</t>
  </si>
  <si>
    <t>85130000</t>
  </si>
  <si>
    <t>094.059</t>
  </si>
  <si>
    <t>Exécution de la garantie concernant l'octroi de prêts à taux réduits ou sans taux pour des personnes fragilisées</t>
  </si>
  <si>
    <t>094.060</t>
  </si>
  <si>
    <t>Subsides d’aménagement et d’équipement dans le domaine de l’intégration aux asbl au service des ménages</t>
  </si>
  <si>
    <t>094.061</t>
  </si>
  <si>
    <t>Subsides d’aménagement et d’équipement en matière d’action sociale en faveur d’asbl au service des ménages</t>
  </si>
  <si>
    <t>094.065</t>
  </si>
  <si>
    <t>Subsides aux communes en vue de l'acquisition, l'aménagement et l'équipement de terrains pour les gens du voyage</t>
  </si>
  <si>
    <t>094.074</t>
  </si>
  <si>
    <t>Subsides d’aménagement ou d'équipement en matière d’action sociale en faveur des communes</t>
  </si>
  <si>
    <t>094.064</t>
  </si>
  <si>
    <t>Subsides d'aménagement et d’équipement en matière d’action sociale en faveur des Centres publics d’Action Sociale</t>
  </si>
  <si>
    <t>094.092</t>
  </si>
  <si>
    <t>Subsides d’aménagement ou d’équipement en matière d’action sociale en faveur d'associations chapitre XII</t>
  </si>
  <si>
    <t>Programme 18.104</t>
  </si>
  <si>
    <t>Economie sociale</t>
  </si>
  <si>
    <t>104.050</t>
  </si>
  <si>
    <t>Subventions aux structures d’économie sociale actives dans le recyclage des déchets – Coopérative publique</t>
  </si>
  <si>
    <t>104.004</t>
  </si>
  <si>
    <t>Subvention d'entreprises d'insertion</t>
  </si>
  <si>
    <t>104.005</t>
  </si>
  <si>
    <t>Subventions pour les actions pilotes et la promotion de l’économie sociale en ce compris le développement des coopératives et la promotions des nouveaux modèles économiques, collaboratifs, coopératifs et créatifs (entreprises privées)</t>
  </si>
  <si>
    <t>104.006</t>
  </si>
  <si>
    <t>Subvention IDESS (SFS)</t>
  </si>
  <si>
    <t>104.010</t>
  </si>
  <si>
    <t>Subventions IDESS - Subventions complémentaires APE aux SFS</t>
  </si>
  <si>
    <t>104.011</t>
  </si>
  <si>
    <t>Subvention à des Sociétés à finalité sociale immobilières dans le secteur de l'économie sociale</t>
  </si>
  <si>
    <t>104.028</t>
  </si>
  <si>
    <t>Subventions aux structures d'économie sociales actives dans le recyclage des déchets - Secteur privé</t>
  </si>
  <si>
    <t>104.040</t>
  </si>
  <si>
    <t>Actions relatives à l'introduction de clauses sociales, environnementales et éthiques dans les marchés publics en faveur des entreprises d'économie sociale</t>
  </si>
  <si>
    <t>104.041</t>
  </si>
  <si>
    <t>Financement de l'asbl chargée d'assurer la représentation des entreprises d'économie sociale</t>
  </si>
  <si>
    <t>104.045</t>
  </si>
  <si>
    <t>Agence-conseil en économie sociale – nouveau décret</t>
  </si>
  <si>
    <t>104.049</t>
  </si>
  <si>
    <t>Cofinancement FSE des actions de développement de l’économie sociale – Programmation 2021-2027 – Entreprises privées</t>
  </si>
  <si>
    <t>104.014</t>
  </si>
  <si>
    <t>Soutien aux projets de micro-crédits en ce compris les micro-crédits coopératifs et leur accompagnement</t>
  </si>
  <si>
    <t>104.015</t>
  </si>
  <si>
    <t>Subvention à l'asbl Réseau de lutte contre la pauvreté en Wallonie</t>
  </si>
  <si>
    <t>104.016</t>
  </si>
  <si>
    <t>Promotion des nouveaux modèles économiques collaboratifs, coopératifs et créatifs – ASBL au service des ménages</t>
  </si>
  <si>
    <t>104.017</t>
  </si>
  <si>
    <t>Subventions aux structures d'Economie Sociale actives dans le recyclage des déchets</t>
  </si>
  <si>
    <t>104.029</t>
  </si>
  <si>
    <t>Subvention des agences conseil - Asbl</t>
  </si>
  <si>
    <t>104.030</t>
  </si>
  <si>
    <t>Subventions IDESS (asbl)</t>
  </si>
  <si>
    <t>104.031</t>
  </si>
  <si>
    <t>Cofinancement FSE des actions de développement de l'économie sociale - Programmation 2021-2027 - Asbl</t>
  </si>
  <si>
    <t>104.020</t>
  </si>
  <si>
    <t>Subventions pour la promotion de l’économie sociale en ce compris le développement des coopératives et des nouveaux modèles économiques – UAP</t>
  </si>
  <si>
    <t>104.021</t>
  </si>
  <si>
    <t xml:space="preserve">Subvention pour frais de fonctionnement de W.Alter </t>
  </si>
  <si>
    <t>104.048</t>
  </si>
  <si>
    <t>Subvention pour frais de fonction de l’incubateur en économie sociale iES!</t>
  </si>
  <si>
    <t>104.033</t>
  </si>
  <si>
    <t>Subventions pour la promotion de l'économie sociale en ce compris le développement des coopératives et des nouveaux modèles économiques - Asbl liées aux pouvoirs locaux</t>
  </si>
  <si>
    <t>104.025</t>
  </si>
  <si>
    <t>Subventions IDESS (CPAS)</t>
  </si>
  <si>
    <t>104.034</t>
  </si>
  <si>
    <t>Subventions pour la promotion de l'économie sociale en ce compris le développement des coopératives et des nouveaux modèles économiques - CPAS</t>
  </si>
  <si>
    <t>104.032</t>
  </si>
  <si>
    <t>Subventions pour la promotion de l'économie sociale en ce compris le développement des coopératives et des nouveaux modèles économiques - Associations de CPAS</t>
  </si>
  <si>
    <t>104.035</t>
  </si>
  <si>
    <t>Subventions IDESS (association de CPAS)</t>
  </si>
  <si>
    <t>104.038</t>
  </si>
  <si>
    <t>Subventions pour la promotion de l'économie sociale en ce compris le développement des coopératives et des nouveaux modèles économiques - unités interrégionales</t>
  </si>
  <si>
    <t>104.026</t>
  </si>
  <si>
    <t>Intervention en faveur de W.Alter dans le cadre de la mission déléguée "Fonds d'économie sociale et durable"</t>
  </si>
  <si>
    <t>104.037</t>
  </si>
  <si>
    <t>Fonds de garantie locative en économie sociale</t>
  </si>
  <si>
    <t>104.044</t>
  </si>
  <si>
    <t>Subvention à W.Alter - Soutien au secteur développement de l'économie sociale</t>
  </si>
  <si>
    <t>104.027</t>
  </si>
  <si>
    <t>Mission déléguée à W.Alter pour la mesure BRASERO</t>
  </si>
  <si>
    <t>Totaux pour le programme 18.104.</t>
  </si>
  <si>
    <t>Programme 02.008</t>
  </si>
  <si>
    <t>GA</t>
  </si>
  <si>
    <t>008.021</t>
  </si>
  <si>
    <t>008.022</t>
  </si>
  <si>
    <t>008.024</t>
  </si>
  <si>
    <t>008.023</t>
  </si>
  <si>
    <t>008.025</t>
  </si>
  <si>
    <t>008.026</t>
  </si>
  <si>
    <t>008.027</t>
  </si>
  <si>
    <t>008.028</t>
  </si>
  <si>
    <t>008.030</t>
  </si>
  <si>
    <t>008.029</t>
  </si>
  <si>
    <t>Totaux pour le programme 02.008.</t>
  </si>
  <si>
    <t>Programme 09.013</t>
  </si>
  <si>
    <t>Service social.</t>
  </si>
  <si>
    <t>84160000</t>
  </si>
  <si>
    <t>013.001</t>
  </si>
  <si>
    <t>Subvention en matière de Service social</t>
  </si>
  <si>
    <t>Totaux pour le programme 09.013.</t>
  </si>
  <si>
    <t>Programme 09.015</t>
  </si>
  <si>
    <t>e-Wallonie-Bruxelles-Simplification</t>
  </si>
  <si>
    <t>015.001</t>
  </si>
  <si>
    <t>Rémunérations des agents de la cellule eWBS</t>
  </si>
  <si>
    <t>015.003</t>
  </si>
  <si>
    <t>Etudes, relations publiques, prestations de services liées à la mise en œuvre des priorités de simplification administrative</t>
  </si>
  <si>
    <t>015.011</t>
  </si>
  <si>
    <t>Etudes, relations publiques, prestations de services liées à la mise en œuvre des priorités de simplification administrative - Secteur public</t>
  </si>
  <si>
    <t>015.008</t>
  </si>
  <si>
    <t>Développement d'applications</t>
  </si>
  <si>
    <t>Totaux pour le programme 09.015.</t>
  </si>
  <si>
    <t>Programme 09.123</t>
  </si>
  <si>
    <t>Service Commun d'Audit</t>
  </si>
  <si>
    <t>123.002</t>
  </si>
  <si>
    <t>Rémunérations et allocations des agents du service commun d'audit</t>
  </si>
  <si>
    <t>123.001</t>
  </si>
  <si>
    <t>Frais de fonctionnement du Service Commun d’Audit</t>
  </si>
  <si>
    <t>123.003</t>
  </si>
  <si>
    <t>Frais d'équipement du Service Commun d'Audit</t>
  </si>
  <si>
    <t>Totaux pour le programme 09.123.</t>
  </si>
  <si>
    <t>001.023</t>
  </si>
  <si>
    <t>001.029</t>
  </si>
  <si>
    <t>Frais de fonctionnement du SICPP</t>
  </si>
  <si>
    <t>001.031</t>
  </si>
  <si>
    <t>001.037</t>
  </si>
  <si>
    <t>001.089</t>
  </si>
  <si>
    <t xml:space="preserve">Mise en œuvre de l'accompagnement BBZA </t>
  </si>
  <si>
    <t>001.099</t>
  </si>
  <si>
    <t>Dépenses informatiques courantes spécifiques (consommables, licences à moins d’un an, maintenances non évolutives,...) dans le cadre de projets informatiques spécifiques - programmation 2014-2020 et 2021-2027 - cofinancement par le FEDER</t>
  </si>
  <si>
    <t>001.105</t>
  </si>
  <si>
    <t>Dépenses informatiques courantes spécifiques (consommables, licences à moins d'un an, maintenances non évolutives, ...) </t>
  </si>
  <si>
    <t>001.147</t>
  </si>
  <si>
    <t>Frais de fonctionnement commun SG </t>
  </si>
  <si>
    <t>001.148</t>
  </si>
  <si>
    <t>Dépenses informatiques courantes liées à l'outil de gestion P4</t>
  </si>
  <si>
    <t>001.150</t>
  </si>
  <si>
    <t>001.161</t>
  </si>
  <si>
    <t xml:space="preserve">Frais de fonctionnement de la DORU </t>
  </si>
  <si>
    <t>001.144</t>
  </si>
  <si>
    <t>Etudes, relations publiques, documentation, participation à des séminaires et colloques, frais de réunions - Secteur public</t>
  </si>
  <si>
    <t>001.145</t>
  </si>
  <si>
    <t>001.033</t>
  </si>
  <si>
    <t>Frais de condamnations judiciaires et transactions</t>
  </si>
  <si>
    <t>001.026</t>
  </si>
  <si>
    <t>001.038</t>
  </si>
  <si>
    <t>001.039</t>
  </si>
  <si>
    <t>Dépenses informatiques d'investissement (acquisitions de biens matériels informatiques, licences à plus d’un an, développements d’applications, maintenances évolutives, ...) dans le cadre de projets informatiques spécifiques - Programmation 2014-2020 - Cofinancement par le FEDER</t>
  </si>
  <si>
    <t>001.106</t>
  </si>
  <si>
    <t>Dépenses informatiques d'investissement (acquisitions de biens matériels informatiques, licences à plus d'un an, développements d'applications, maintenances évolutives, ...) dans le cadre de projets informatiques spécifiques </t>
  </si>
  <si>
    <t>001.149</t>
  </si>
  <si>
    <t>Dépenses informatiques d'investissement liées à l'outil de gestion P4</t>
  </si>
  <si>
    <t>023.033</t>
  </si>
  <si>
    <t>Achats de biens meubles pour le Château de la Hulpe</t>
  </si>
  <si>
    <t>122.511</t>
  </si>
  <si>
    <t>Salaires et charges sociales  - PRW - Fonction publique, Simplification administrative et Infrasports</t>
  </si>
  <si>
    <t>122.485</t>
  </si>
  <si>
    <t>Frais généraux de fonctionnement - PRW - Fonction publique, Simplification administrative et Infrasports</t>
  </si>
  <si>
    <t>122.529</t>
  </si>
  <si>
    <t>Aides à l'investissement aux entreprises publiques - PRW - Fonction publique, Simplification administrative et Infrasports</t>
  </si>
  <si>
    <t>122.478</t>
  </si>
  <si>
    <t>Aides à l'investissement aux entreprises privées - PRW - Fonction publique, Simplification administrative et Infrasports</t>
  </si>
  <si>
    <t>122.412</t>
  </si>
  <si>
    <t>Aides à l'investissement aux communes - PNRR - Fonction publique, Simplification administrative et Infrasports</t>
  </si>
  <si>
    <t>122.601</t>
  </si>
  <si>
    <t>Aides à l'investissement aux communes - PRW - Fonction publique, Simplification administrative et Infrasports</t>
  </si>
  <si>
    <t>122.394</t>
  </si>
  <si>
    <t>Transferts en capital aux autres administrations des pouvoirs locaux - PNRR - Fonction publique, Simplification administrative et Infrasports</t>
  </si>
  <si>
    <t>122.524</t>
  </si>
  <si>
    <t>Acquisitions d'autre matériel - PRW - Fonction publique, Simplification administrative et Infrasports</t>
  </si>
  <si>
    <t>Programme 11.001</t>
  </si>
  <si>
    <t>001.107</t>
  </si>
  <si>
    <t>Achats de biens et services non-durables, honoraires et autres frais généraux, frais de fonctionnement et d'équipement - Gestion mobilière</t>
  </si>
  <si>
    <t>001.108</t>
  </si>
  <si>
    <t>Achats de biens et services non-durables, dépenses de fonctionnement (consommations énergétiques, gardiennage, déménagements, contrôles légaux), d'entretien et maintenance, de frais d'études et de fournitures - Gestion immobilière</t>
  </si>
  <si>
    <t>001.129</t>
  </si>
  <si>
    <t>Loyers des biens immobiliers pris en location</t>
  </si>
  <si>
    <t>001.136</t>
  </si>
  <si>
    <t xml:space="preserve">Convention In-House – Inventaires amiante avec l’ISSeP </t>
  </si>
  <si>
    <t>11</t>
  </si>
  <si>
    <t>001.141</t>
  </si>
  <si>
    <t xml:space="preserve">Achats de biens et services non-durables, dépenses de fonctionnement (consommations énergétiques, entretien sanitaire, gardiennage, déménagements, contrôles légaux), d'entretien et maintenance, de frais d'études et de fournitures - Gestion immobilière - secteur des administrations publiques </t>
  </si>
  <si>
    <t>001.160</t>
  </si>
  <si>
    <t>Achats de biens et services non-durables, honoraires et autres frais généraux, frais de fonctionnement et d'équipement secteur public - Gestion mobilière</t>
  </si>
  <si>
    <t>001.142</t>
  </si>
  <si>
    <t>Loyers des biens immobiliers pris en location - secteur des administrations publiques </t>
  </si>
  <si>
    <t>001.109</t>
  </si>
  <si>
    <t>Taxes pour tous les véhicules du SPW</t>
  </si>
  <si>
    <t>001.110</t>
  </si>
  <si>
    <t>Précomptes immobilier et taxes diverses en lien avec les bâtiments à la charge du Département de la Gestion immobilière</t>
  </si>
  <si>
    <t>001.167</t>
  </si>
  <si>
    <t>Remboursements d'emprunts émis à plus d'un an - Thuin - Rue du Moustier, 13 - intérêts</t>
  </si>
  <si>
    <t>001.169</t>
  </si>
  <si>
    <t>Dédommagement lié au chômage locatif, frais d'architecte, études, etc. - contentieux locatif</t>
  </si>
  <si>
    <t>001.170</t>
  </si>
  <si>
    <t>Dédommagement lié aux travaux - contentieux locatif</t>
  </si>
  <si>
    <t>001.130</t>
  </si>
  <si>
    <t>Achat de bâtiments à l’intérieur du secteur des administrations publiques</t>
  </si>
  <si>
    <t>001.131</t>
  </si>
  <si>
    <t>Achat de bâtiments dans d'autres secteurs que le secteur des administrations publiques</t>
  </si>
  <si>
    <t>001.112</t>
  </si>
  <si>
    <t>Travaux d'aménagement, de construction et de rénovation effectués dans les bâtiments administratifs de la Région wallonne</t>
  </si>
  <si>
    <t>001.113</t>
  </si>
  <si>
    <t>Provision : acquisition de véhicules</t>
  </si>
  <si>
    <t>001.114</t>
  </si>
  <si>
    <t>Provision : Acquisition de biens meubles durables et patrimoniaux</t>
  </si>
  <si>
    <t>001.115</t>
  </si>
  <si>
    <t>Achat de biens meubles durables destinés à l'aménagement des bâtiments, et de matériel et outillage  - Gestion immobilière</t>
  </si>
  <si>
    <t>001.166</t>
  </si>
  <si>
    <t>Remboursements d'emprunts émis à plus d'un an - Thuin - Rue du Moustier, 13 - capital</t>
  </si>
  <si>
    <t>Totaux pour le programme 11.001.</t>
  </si>
  <si>
    <t>Programme 11.031</t>
  </si>
  <si>
    <t>Gestion du personnel</t>
  </si>
  <si>
    <t>031.001</t>
  </si>
  <si>
    <t>Provision interdépartementale</t>
  </si>
  <si>
    <t>031.003</t>
  </si>
  <si>
    <t>Rémunérations et allocations du personnel des Gouverneurs, secrétariats des Gouverneurs et Commissaires d'arrondissement</t>
  </si>
  <si>
    <t>031.004</t>
  </si>
  <si>
    <t>Rémunérations et allocations de personnel des Receveurs régionaux</t>
  </si>
  <si>
    <t>031.005</t>
  </si>
  <si>
    <t>Rémunérations et allocations du personnel du SPW</t>
  </si>
  <si>
    <t>031.007</t>
  </si>
  <si>
    <t>Paiements des jetons de présence des diverses commissions</t>
  </si>
  <si>
    <t>031.011</t>
  </si>
  <si>
    <t>Embauche compensatoire - aménagement du temps de travail de fin de carrière</t>
  </si>
  <si>
    <t>031.012</t>
  </si>
  <si>
    <t>Besoins critiques et temporaires</t>
  </si>
  <si>
    <t>031.027</t>
  </si>
  <si>
    <t>Rémunérations et allocations des agents recrutés et engagés sous CDI pour politiques nouvelles et de relance.</t>
  </si>
  <si>
    <t>031.028</t>
  </si>
  <si>
    <t>Rémunérations et allocations des agents recrutés et engagés sous CDD pour politiques nouvelles et de relance.</t>
  </si>
  <si>
    <t>81112000</t>
  </si>
  <si>
    <t>031.010</t>
  </si>
  <si>
    <t>Déplacements : Domicile - Lieu de travail : intervention de l'employeur dans les frais de déplacement en transports en commun</t>
  </si>
  <si>
    <t>81120000</t>
  </si>
  <si>
    <t>031.006</t>
  </si>
  <si>
    <t>Cotisations de pensions relatives aux agents des organismes supprimés ou restructurés</t>
  </si>
  <si>
    <t>031.009</t>
  </si>
  <si>
    <t>Charge des avantages titres-repas</t>
  </si>
  <si>
    <t>031.013</t>
  </si>
  <si>
    <t>031.014</t>
  </si>
  <si>
    <t>Frais généraux dédiés à la consultance RH et à la modernisation de la fonction publique.</t>
  </si>
  <si>
    <t>031.015</t>
  </si>
  <si>
    <t>Frais de déplacement : missions</t>
  </si>
  <si>
    <t>031.016</t>
  </si>
  <si>
    <t>Frais généraux dédiés aux marchés publics de la Direction du temps de travail et de la santé et de la Direction de l'accueil et de la carrière.</t>
  </si>
  <si>
    <t>031.018</t>
  </si>
  <si>
    <t>Frais de fonctionnement des Gouverneurs et des Receveurs provinciaux</t>
  </si>
  <si>
    <t>031.023</t>
  </si>
  <si>
    <t>Indemnité de télétravail</t>
  </si>
  <si>
    <t>031.034</t>
  </si>
  <si>
    <t>Frais généraux de fonctionnement de la Direction du développement et de l’accompagnement du personnel (secteur privé) </t>
  </si>
  <si>
    <t>031.035</t>
  </si>
  <si>
    <t>Frais généraux dédiés aux marchés publics de la Direction de la réglementation (secteur privé) </t>
  </si>
  <si>
    <t>031.036</t>
  </si>
  <si>
    <t>Frais généraux dédiés aux marchés publics de la Direction Talents Wallonie (secteur privé) </t>
  </si>
  <si>
    <t>031.031</t>
  </si>
  <si>
    <t>Charges salariales à rembourser pour le personnel détaché</t>
  </si>
  <si>
    <t>031.037</t>
  </si>
  <si>
    <t>Frais généraux dédiés aux marchés publics de la Direction du développement et de l’accompagnement du personnel (secteur public) </t>
  </si>
  <si>
    <t>031.039</t>
  </si>
  <si>
    <t>Dotation à l'Ecole d'administration publique de la Fédération Wallonie-Bruxelles et de la Wallonie </t>
  </si>
  <si>
    <t>Totaux pour le programme 11.031.</t>
  </si>
  <si>
    <t>Programme 11.032</t>
  </si>
  <si>
    <t>Support à la Fonction Publique Régionale</t>
  </si>
  <si>
    <t>032.001</t>
  </si>
  <si>
    <t xml:space="preserve">Etudes, relations publiques, documentation, participation à des séminaires et colloques, frais de réunions pour le Département du Support de la Fonction Publique Régionale </t>
  </si>
  <si>
    <t>032.005</t>
  </si>
  <si>
    <t>Frais généraux dédiés aux marchés publics de la Direction Talents Wallonie (secteur privé)</t>
  </si>
  <si>
    <t>032.007</t>
  </si>
  <si>
    <t>032.016</t>
  </si>
  <si>
    <t>032.003</t>
  </si>
  <si>
    <t xml:space="preserve">Frais généraux dédiés aux marchés publics de la Direction du développement et de l’accompagnement du personnel (secteur public) </t>
  </si>
  <si>
    <t>032.013</t>
  </si>
  <si>
    <t>Subventions pour l'organisation de cycles de formations universitaires</t>
  </si>
  <si>
    <t>Totaux pour le programme 11.032.</t>
  </si>
  <si>
    <t>Programme 11.042</t>
  </si>
  <si>
    <t>Implantation immobilière.</t>
  </si>
  <si>
    <t>042.011</t>
  </si>
  <si>
    <t xml:space="preserve">Entretien (maintenance et réparation) du Domaine Solvay à La Hulpe </t>
  </si>
  <si>
    <t>042.008</t>
  </si>
  <si>
    <t>Travaux  d'aménagement du Domaine Solvay de la Hulpe</t>
  </si>
  <si>
    <t>Totaux pour le programme 11.042.</t>
  </si>
  <si>
    <t>Programme 11.124</t>
  </si>
  <si>
    <t>Protection des Données</t>
  </si>
  <si>
    <t>124.001</t>
  </si>
  <si>
    <t>Frais de fonctionnement de la cellule Protection des Données et honoraires pour consultations juridiques, expertises</t>
  </si>
  <si>
    <t>Totaux pour le programme 11.124.</t>
  </si>
  <si>
    <t>Programme 12.001</t>
  </si>
  <si>
    <t>Digital</t>
  </si>
  <si>
    <t>001.123</t>
  </si>
  <si>
    <t>Frais de fonctionnement Géomatique</t>
  </si>
  <si>
    <t>001.128</t>
  </si>
  <si>
    <t>Frais de fonctionnnement du SPW Digital et de la géomatique</t>
  </si>
  <si>
    <t>Totaux pour le programme 12.001.</t>
  </si>
  <si>
    <t>Programme 12.027</t>
  </si>
  <si>
    <t>Géomatique</t>
  </si>
  <si>
    <t>027.002</t>
  </si>
  <si>
    <t>Achat de biens meubles non durables et prestations de service</t>
  </si>
  <si>
    <t>027.004</t>
  </si>
  <si>
    <t>027.007</t>
  </si>
  <si>
    <t>Investissements numériques en matière de géomatique</t>
  </si>
  <si>
    <t>Totaux pour le programme 12.027.</t>
  </si>
  <si>
    <t>Programme 12.029</t>
  </si>
  <si>
    <t>Gestion du Digital</t>
  </si>
  <si>
    <t>029.035</t>
  </si>
  <si>
    <t>Gestion informatique du S.P.W. - Dépenses d'exploitation</t>
  </si>
  <si>
    <t>029.036</t>
  </si>
  <si>
    <t>Gestion informatique du S.P.W. - Dépenses d'exploitation à l'intérieur du secteur des administrations publiques</t>
  </si>
  <si>
    <t>029.038</t>
  </si>
  <si>
    <t>Gestion de l'informatique au SPW - Dépenses d'investissement (construction)</t>
  </si>
  <si>
    <t>029.037</t>
  </si>
  <si>
    <t>Gestion informatique du S.P.W. - Dépenses d'investissement</t>
  </si>
  <si>
    <t>Totaux pour le programme 12.029.</t>
  </si>
  <si>
    <t>Programme 14.047</t>
  </si>
  <si>
    <t>Infrastructures sportives.</t>
  </si>
  <si>
    <t>047.001</t>
  </si>
  <si>
    <t>Etudes, relations publiques, documentation, participation à des séminaires et colloques, frais de réunions en matière d'infrastructures sportives</t>
  </si>
  <si>
    <t>82140000</t>
  </si>
  <si>
    <t>047.025</t>
  </si>
  <si>
    <t>047.003</t>
  </si>
  <si>
    <t>Subvention à la SA Hippodrome de Wallonie</t>
  </si>
  <si>
    <t>047.004</t>
  </si>
  <si>
    <t>Subvention à l'association intercommunale pour l'exploitation du circuit de Spa Francorchamps</t>
  </si>
  <si>
    <t>047.048</t>
  </si>
  <si>
    <t>Subvention pour la promotion et le développement de l'activité hippique - Autres subventions exploitation - entreprises publiques</t>
  </si>
  <si>
    <t>047.051</t>
  </si>
  <si>
    <t>Subventions de promotion en matière d'infrastructures sportives aux entreprises publiques</t>
  </si>
  <si>
    <t>047.046</t>
  </si>
  <si>
    <t>Subventions de promotion  en matière d'infrastructures sportives au profit des ASBL privées du secteur 11</t>
  </si>
  <si>
    <t>047.049</t>
  </si>
  <si>
    <t>Subventions de promotion  en matière d'infrastructures sportives à l'Asbl Union Culturelle et Sportive Wallonne</t>
  </si>
  <si>
    <t>047.005</t>
  </si>
  <si>
    <t xml:space="preserve">Subventions de promotions / subventions et indemnités en matière d’infrastructures sportives pour les ASBL </t>
  </si>
  <si>
    <t>047.038</t>
  </si>
  <si>
    <t>Subventions de promotion / subventions et indemnités en matière d’infrastructures sportives pour les provinces</t>
  </si>
  <si>
    <t>047.010</t>
  </si>
  <si>
    <t xml:space="preserve">Subventions de promotion / subventions et indemnités en matière d’infrastructures sportives pour les communes </t>
  </si>
  <si>
    <t>047.037</t>
  </si>
  <si>
    <t xml:space="preserve">Subventions de promotion / subventions et indemnités en matière d’infrastructures sportives pour les autres pouvoirs locaux </t>
  </si>
  <si>
    <t>80100002</t>
  </si>
  <si>
    <t>047.011</t>
  </si>
  <si>
    <t>Subventions de toutes natures dans le cadre du projet Wallonie : Ambitions or</t>
  </si>
  <si>
    <t>047.043</t>
  </si>
  <si>
    <t>Wallonie Ambition Or - Subventions pour des investissements en matière d'infrastructures sportives au profit des Interco des secteurs 11 et 12</t>
  </si>
  <si>
    <t>047.044</t>
  </si>
  <si>
    <t>Subventions pour des investissements en matière d'infrastructures sportives au profit des RCA du secteur 11</t>
  </si>
  <si>
    <t>047.055</t>
  </si>
  <si>
    <t>Subventions pour des investissements en matière d'infrastructures sportives aux profit des entreprises publiques</t>
  </si>
  <si>
    <t>047.047</t>
  </si>
  <si>
    <t>Subventions pour des investissements en matière d'infrastructures sportives au profit des ASBL privées du secteur 11</t>
  </si>
  <si>
    <t>047.053</t>
  </si>
  <si>
    <t>Wallonie Ambition Or - Subventions pour des investissements en matière d'infrastructures sportives au profit des ASBL privées du secteur 11</t>
  </si>
  <si>
    <t>047.022</t>
  </si>
  <si>
    <t>"Wallonie : Ambition Or" - Subventions pour des investissements en matière d'infrastructures sportives au profit d'ASBL</t>
  </si>
  <si>
    <t>047.030</t>
  </si>
  <si>
    <t>Subventions pour des opérations d'acquisition, de construction, de rénovation et d'équipement d'infrastructures sportives initiées par des groupements sportifs et des ASBL de gestion</t>
  </si>
  <si>
    <t>047.026</t>
  </si>
  <si>
    <t>Intervention régionale à verser au compte régional pour l'assainissement des communes à finances obérées (CRAC) dans le cadre du financement alternatif des grandes infrastructures</t>
  </si>
  <si>
    <t>047.027</t>
  </si>
  <si>
    <t>Intervention régionale à verser au compte régional pour l'assainissement des communes à finances obérées (CRAC) dans le cadre du financement alternatif du "Plan piscines" et des prêts à taux zéro y afférents</t>
  </si>
  <si>
    <t>047.024</t>
  </si>
  <si>
    <t>"Wallonie : Ambition Or" - Subventions pour des investissements en matière d'infrastructures sportives au profit des Provinces</t>
  </si>
  <si>
    <t>047.034</t>
  </si>
  <si>
    <t>Subventions pour des opérations d'acquisition, de construction, de rénovation et d'équipement d'infrastructures sportives initiées par des provinces</t>
  </si>
  <si>
    <t>047.015</t>
  </si>
  <si>
    <t>Subvention au secteur public pour l'acquisition d'équipement sportif et de matériel d'entretien nécessaire au fonctionnement et à l'exploitation d'une infrastructure sportive</t>
  </si>
  <si>
    <t>047.018</t>
  </si>
  <si>
    <t>Subventions pour des opérations d'acquisition, de construction, de rénovation et d'équipement de petites infrastructures sportives initiées par des pouvoirs locaux et leurs régies autonomes</t>
  </si>
  <si>
    <t>047.023</t>
  </si>
  <si>
    <t>"Wallonie : Ambition Or" - Subventions pour des investissements en matière d'infrastructures sportives au profit des Communes</t>
  </si>
  <si>
    <t>047.054</t>
  </si>
  <si>
    <t>Subventions pour des investissements en matière d'infrastructures sportives au profit des communes</t>
  </si>
  <si>
    <t>047.029</t>
  </si>
  <si>
    <t>Subventions pour des opérations d'acquisition, de construction, de rénovation et d'équipement de petites infrastructures sportives initiées par les intercommunales</t>
  </si>
  <si>
    <t>047.033</t>
  </si>
  <si>
    <t>Subventions pour des opérations d'acquisition, de construction, de rénovation et d'équipement d'infrastructures sportives initiées par des intercommunales</t>
  </si>
  <si>
    <t>047.042</t>
  </si>
  <si>
    <t>Wallonie Ambition Or - Subventions pour des investissements en matière d'infrastructures sportives au profit des Interco du secteur 1313</t>
  </si>
  <si>
    <t>047.031</t>
  </si>
  <si>
    <t>"Wallonie : Ambition Or" - Subventions pour des investissements en matière d'infrastructures sportives au profit de la RCA</t>
  </si>
  <si>
    <t>047.032</t>
  </si>
  <si>
    <t>Subventions pour des opérations d'acquisition, de construction, de rénovation et d'équipement d'infrastructures sportives initiées par d'autres pouvoirs locaux et leur régies autonomes hors intercommunales</t>
  </si>
  <si>
    <t>047.036</t>
  </si>
  <si>
    <t>Subventions pour des opérations d'acquisition, de construction, de rénovation et d'équipement d'infrastructures sportives initiées par des écoles</t>
  </si>
  <si>
    <t>Totaux pour le programme 14.047.</t>
  </si>
  <si>
    <t>Programme 02.009</t>
  </si>
  <si>
    <t>LE</t>
  </si>
  <si>
    <t>009.021</t>
  </si>
  <si>
    <t>009.022</t>
  </si>
  <si>
    <t>009.024</t>
  </si>
  <si>
    <t>009.023</t>
  </si>
  <si>
    <t>009.025</t>
  </si>
  <si>
    <t>009.026</t>
  </si>
  <si>
    <t>009.027</t>
  </si>
  <si>
    <t>009.028</t>
  </si>
  <si>
    <t>009.030</t>
  </si>
  <si>
    <t>009.029</t>
  </si>
  <si>
    <t>Totaux pour le programme 02.009.</t>
  </si>
  <si>
    <t>Programme 09.018</t>
  </si>
  <si>
    <t>Tourisme</t>
  </si>
  <si>
    <t>018.001</t>
  </si>
  <si>
    <t>Subventions en faveur d'actions touristiques cofinancées par des fonds européens (nouvelle programmation)</t>
  </si>
  <si>
    <t>018.002</t>
  </si>
  <si>
    <t>Intervention régionale en faveur du CRAC</t>
  </si>
  <si>
    <t>018.003</t>
  </si>
  <si>
    <t>Subvention au CGT pour ses dépenses de fonctionnement</t>
  </si>
  <si>
    <t>018.007</t>
  </si>
  <si>
    <t xml:space="preserve">Subvention à WBT pour ses dépenses de fonctionnement </t>
  </si>
  <si>
    <t>Totaux pour le programme 09.018.</t>
  </si>
  <si>
    <t>122.535</t>
  </si>
  <si>
    <t>Frais généraux de fonctionnement payés à des secteurs autres que le secteur des administrations publiques - PRW - Tourisme, Patrimoine et Petite enfance</t>
  </si>
  <si>
    <t>122.558</t>
  </si>
  <si>
    <t>Transferts de revenus aux SACA - PRW - Tourisme, Patrimoine et Petite enfance</t>
  </si>
  <si>
    <t>122.467</t>
  </si>
  <si>
    <t>Transferts de revenus aux UAP - PRW - Tourisme, Patrimoine et Petite enfance</t>
  </si>
  <si>
    <t>122.591</t>
  </si>
  <si>
    <t>Aides à l'investissement aux entreprises publiques - PRW - Tourisme, Patrimoine et Petite enfance</t>
  </si>
  <si>
    <t>122.595</t>
  </si>
  <si>
    <t>Aides à l'investissement aux entreprises privées - PRW - Tourisme, Patrimoine et Petite enfance</t>
  </si>
  <si>
    <t>122.590</t>
  </si>
  <si>
    <t>Aides à l'investissement aux ASBL au service des ménages - PRW - Tourisme, Patrimoine et Petite enfance</t>
  </si>
  <si>
    <t>122.592</t>
  </si>
  <si>
    <t>Aides à l'investissement aux communes - PRW - Tourisme, Patrimoine et Petite enfance</t>
  </si>
  <si>
    <t>122.593</t>
  </si>
  <si>
    <t>Transferts en capital aux CPAS - PRW - Tourisme, Patrimoine et Petite enfance</t>
  </si>
  <si>
    <t>122.594</t>
  </si>
  <si>
    <t>Transferts en capital aux intercommunale du secteur S. 1313 - PRW - Tourisme, Patrimoine et Petite enfance</t>
  </si>
  <si>
    <t>122.604</t>
  </si>
  <si>
    <t>Travaux routiers et hydrauliques - Autres travaux - PRW - Tourisme, Patrimoine et Petite enfance</t>
  </si>
  <si>
    <t>Programme 16.082</t>
  </si>
  <si>
    <t>Monuments, sites et fouilles.</t>
  </si>
  <si>
    <t>082.001</t>
  </si>
  <si>
    <t>Subvention à l'Agence wallonne du Patrimoine</t>
  </si>
  <si>
    <t>082.002</t>
  </si>
  <si>
    <t>Subventions à l'Agence wallonne du Patrimoine relatives aux programmes et initiatives communautaires dans le cadre de la programmation 2014-2020</t>
  </si>
  <si>
    <t>Totaux pour le programme 16.082.</t>
  </si>
  <si>
    <t>Programme 17.095</t>
  </si>
  <si>
    <t>Crèches et petite enfance</t>
  </si>
  <si>
    <t>095.001</t>
  </si>
  <si>
    <t>Achat de biens et services non durables spécifiques au programme</t>
  </si>
  <si>
    <t>095.011</t>
  </si>
  <si>
    <t>Subventions et indemnités en faveur d’asbl assimilées à des entreprises non financières en lien avec les crèches</t>
  </si>
  <si>
    <t>095.012</t>
  </si>
  <si>
    <t>Subventions et indemnités en faveur d’asbl au service des ménages en lien avec les crèches</t>
  </si>
  <si>
    <t>095.002</t>
  </si>
  <si>
    <t>Intervention financière en faveur du CRAC dans le cadre du financement alternatif des investissements dans les crèches</t>
  </si>
  <si>
    <t>095.013</t>
  </si>
  <si>
    <t>Subventions et indemnités en faveur de communes en lien avec les crèches</t>
  </si>
  <si>
    <t>095.014</t>
  </si>
  <si>
    <t>Subventions et indemnités en faveur d’intercommunales du secteur 13.13 en lien avec les crèches</t>
  </si>
  <si>
    <t>095.003</t>
  </si>
  <si>
    <t>Subventions à des asbl assimilées à des entreprises non financières pour la construction, l'agrandissement, la transformation et l'équipement d'institutions intéressant la naissance et l'enfance</t>
  </si>
  <si>
    <t>095.007</t>
  </si>
  <si>
    <t>Subventions à des asbl au service des ménages pour la construction, l'agrandissement, la transformation et l'équipement d'institutions intéressant la naissance et l'enfance</t>
  </si>
  <si>
    <t>095.004</t>
  </si>
  <si>
    <t>Primes aux Milieux d’accueil de type 2</t>
  </si>
  <si>
    <t>095.008</t>
  </si>
  <si>
    <t>Subventions aux communes pour la construction, l'agrandissement, la transformation et l'équipement d'institutions intéressant la naissance et l'enfance</t>
  </si>
  <si>
    <t>095.005</t>
  </si>
  <si>
    <t>Subventions à des CPAS pour la construction, l'agrandissement, la transformation et l'équipement d'institutions intéressant la naissance et l'enfance</t>
  </si>
  <si>
    <t>095.009</t>
  </si>
  <si>
    <t>Subventions à des intercommunales du secteur 13.13 pour la construction, l'agrandissement, la transformation et l'équipement d'institutions intéressant la naissance et l'enfance</t>
  </si>
  <si>
    <t>095.010</t>
  </si>
  <si>
    <t>Subventions à des associations chapitre XII pour la construction, l'agrandissement, la transformation et l'équipement d'institutions intéressant la naissance et l'enfance</t>
  </si>
  <si>
    <t>Totaux pour le programme 17.095.</t>
  </si>
  <si>
    <t>Programme 02.010</t>
  </si>
  <si>
    <t>NE</t>
  </si>
  <si>
    <t>010.021</t>
  </si>
  <si>
    <t>010.022</t>
  </si>
  <si>
    <t>010.024</t>
  </si>
  <si>
    <t>010.023</t>
  </si>
  <si>
    <t>010.025</t>
  </si>
  <si>
    <t>010.026</t>
  </si>
  <si>
    <t>010.027</t>
  </si>
  <si>
    <t>010.028</t>
  </si>
  <si>
    <t>010.030</t>
  </si>
  <si>
    <t>010.029</t>
  </si>
  <si>
    <t>Totaux pour le programme 02.010.</t>
  </si>
  <si>
    <t>085.004</t>
  </si>
  <si>
    <t>Dépenses spécifiques relatives au fonctionnement du département du développement durable</t>
  </si>
  <si>
    <t>085.006</t>
  </si>
  <si>
    <t>Plan Actions Achats publics responsables</t>
  </si>
  <si>
    <t>085.007</t>
  </si>
  <si>
    <t>Actions de sensibilisation au Développement durable du personnel du SPW et OIP. Actions de promotion et soutien à l'éco-exemplarité et au développement durable au SPW et dans les UAP</t>
  </si>
  <si>
    <t>085.009</t>
  </si>
  <si>
    <t>Dynamisation d'une mobilité plus durable au sein du SPW</t>
  </si>
  <si>
    <t>085.013</t>
  </si>
  <si>
    <t>Promotion de la responsabilité sociétale des entreprises</t>
  </si>
  <si>
    <t>085.014</t>
  </si>
  <si>
    <t>Prestations et fournitures de services et biens divers, études, relations publiques, participation à des séminaires et colloques (Transition écologique/développement durable/alimentation durable)</t>
  </si>
  <si>
    <t>085.016</t>
  </si>
  <si>
    <t>Actions transversales pour accélérer les transitions vers un développement durable</t>
  </si>
  <si>
    <t>085.042</t>
  </si>
  <si>
    <t>Actions de soutien à l'insertion de clauses environnementales dans les marchés de travaux</t>
  </si>
  <si>
    <t>085.043</t>
  </si>
  <si>
    <t>Actions de soutien, mise en capacité et promotion en matière de marchés publics responsables</t>
  </si>
  <si>
    <t>085.056</t>
  </si>
  <si>
    <t xml:space="preserve">Observatoire des marchés publics </t>
  </si>
  <si>
    <t>085.058</t>
  </si>
  <si>
    <t xml:space="preserve">Actions visant à promouvoir les matériaux de réemploi en vue d’une construction durable </t>
  </si>
  <si>
    <t>085.078</t>
  </si>
  <si>
    <t xml:space="preserve">Frais de fonctionnement relatif à l’Alliance Climat Emploi Rénovation </t>
  </si>
  <si>
    <t>085.079</t>
  </si>
  <si>
    <t>Actions de sensibilisation au Développement durable du personnel du SPW. Actions de promotion et soutien à l'éco-exemplarité et au développement durable au SPW</t>
  </si>
  <si>
    <t>085.086</t>
  </si>
  <si>
    <t>Actions de soutien à l'insertion de clauses environnementales dans les marchés de travaux - administrations publiques</t>
  </si>
  <si>
    <t>085.101</t>
  </si>
  <si>
    <t>Observatoire des marchés publics - Secteur public</t>
  </si>
  <si>
    <t>085.072</t>
  </si>
  <si>
    <t>Intérêts de la dette commerciale – SG</t>
  </si>
  <si>
    <t>085.076</t>
  </si>
  <si>
    <t>Actions de soutien au renforcement de la commande publique responsables portées par les intercommunales du Secteur 11</t>
  </si>
  <si>
    <t>085.073</t>
  </si>
  <si>
    <t>Subventions à des producteurs autres que les entreprises publiques</t>
  </si>
  <si>
    <t>085.083</t>
  </si>
  <si>
    <t>Soutien aux marchés publics responsables via les fédérations d’entreprises </t>
  </si>
  <si>
    <t>085.085</t>
  </si>
  <si>
    <t xml:space="preserve">Subventions relatives à la gestion durable du logement - entreprises privées (dont ASBL secteur 11) </t>
  </si>
  <si>
    <t>085.035</t>
  </si>
  <si>
    <t>Marchés publics et changements climatiques. Outils CO2 - Achats publics responsables</t>
  </si>
  <si>
    <t>085.044</t>
  </si>
  <si>
    <t>Activités en matière de clauses sociales et de lutte contre le dumping social dans les marchés publics</t>
  </si>
  <si>
    <t>085.021</t>
  </si>
  <si>
    <t>Subventions au secteur privé en matière de développement durable et de transition écologique</t>
  </si>
  <si>
    <t>085.039</t>
  </si>
  <si>
    <t>Subventions relatives à la gestion durable du logement</t>
  </si>
  <si>
    <t>085.025</t>
  </si>
  <si>
    <t>Subvention au secteur public en matière de développement durable et de transition écologique (dépenses courantes)</t>
  </si>
  <si>
    <t>085.080</t>
  </si>
  <si>
    <t>Soutien aux marchés publics responsables via les provinces</t>
  </si>
  <si>
    <t>085.028</t>
  </si>
  <si>
    <t>Subventions aux communes en matière de développement durable et de transition écologique</t>
  </si>
  <si>
    <t>085.084</t>
  </si>
  <si>
    <t>Subventions relatives à la gestion durable du logement (administrations publiques)</t>
  </si>
  <si>
    <t>085.054</t>
  </si>
  <si>
    <t>Subventions octroyées aux Intercommunales</t>
  </si>
  <si>
    <t>085.074</t>
  </si>
  <si>
    <t>Actions de soutien au renforcement de la commande publique responsables portées par les intercommunales du Secteur 1313</t>
  </si>
  <si>
    <t>085.077</t>
  </si>
  <si>
    <t>Soutien aux marchés publics responsables via les intercommunales</t>
  </si>
  <si>
    <t>085.037</t>
  </si>
  <si>
    <t>Subventions octroyées aux Universités et établissements assimilés</t>
  </si>
  <si>
    <t>085.032</t>
  </si>
  <si>
    <t>Subvention au secteur public en matière de développement durable et de transition écologique (investissements)</t>
  </si>
  <si>
    <t>085.033</t>
  </si>
  <si>
    <t>Initiative de toutes natures en matière de développement durable et de transition écologique - intercommunales</t>
  </si>
  <si>
    <t>085.034</t>
  </si>
  <si>
    <t>Dépenses informatiques d'investissement (acquisitions de biens matériels informatiques, licences à plus d’un an, développements d’applications, maintenances évolutives, ...) dans le cadre de projets informatiques spécifiques (Développement durable)</t>
  </si>
  <si>
    <t>122.530</t>
  </si>
  <si>
    <t>Frais généraux de fonctionnement payés à des secteurs autres que le secteur des administrations publiques - PRW - Energie, Plan air-climat, Logement, Aéroport</t>
  </si>
  <si>
    <t>122.555</t>
  </si>
  <si>
    <t>Frais généraux de fonctionnement payés à l'intérieur du secteur des administrations publiques - PRW - Energie, Plan air-climat, Logement, Aéroport</t>
  </si>
  <si>
    <t>122.388</t>
  </si>
  <si>
    <t>Projet 65 : Subvention pour le plan de transition bas carbone - Bénéficiaire intercommunales - S11</t>
  </si>
  <si>
    <t>122.421</t>
  </si>
  <si>
    <t>Autres subventions d'exploitation aux entreprises publiques - PRW - Energie, Plan air-climat, Logement, Aéroport</t>
  </si>
  <si>
    <t>122.418</t>
  </si>
  <si>
    <t>Autres subventions d'exploitation à des producteurs autres que les entreprises publiques - PRW - Energie, Plan air-climat, Logement, Aéroport</t>
  </si>
  <si>
    <t>122.430</t>
  </si>
  <si>
    <t>Transferts de revenus aux ASBL au service des ménages - PRW - Energie, Plan air-climat, Logement, Aéroport</t>
  </si>
  <si>
    <t>122.603</t>
  </si>
  <si>
    <t>Transferts de revenus aux SACA - PRW - Energie, Plan air-climat, Logement, Aéroport</t>
  </si>
  <si>
    <t>122.461</t>
  </si>
  <si>
    <t>Transferts de revenus aux UAP - PNRR - Energie, Plan air-climat, Logement, Aéroport</t>
  </si>
  <si>
    <t>122.481</t>
  </si>
  <si>
    <t>Transferts de revenus aux UAP - PRW - Energie, Plan air-climat, Logement, Aéroport</t>
  </si>
  <si>
    <t>122.422</t>
  </si>
  <si>
    <t>Autres transferts de revenus aux administrations de sécurité sociale - PRW - Energie, Plan air-climat, Logement, Aéroport</t>
  </si>
  <si>
    <t>122.384</t>
  </si>
  <si>
    <t>Projet 65 : Subvention pour le plan de transition bas carbone - Bénéficiaire provinces</t>
  </si>
  <si>
    <t>122.423</t>
  </si>
  <si>
    <t>Transfert de revenus aux provinces (contributions spécifiques)  - PRW - Energie, Plan air-climat, Logement, Aéroport</t>
  </si>
  <si>
    <t>122.386</t>
  </si>
  <si>
    <t>Projet 65 : Subvention pour le plan de transition bas carbone - Bénéficiaires communes</t>
  </si>
  <si>
    <t>122.562</t>
  </si>
  <si>
    <t>Transfert de revenus aux communes (contributions spécifiques)  - PRW - Energie, Plan air-climat, Logement, Aéroport</t>
  </si>
  <si>
    <t>122.560</t>
  </si>
  <si>
    <t>Transferts de revenus aux ASBL des pouvoirs locaux - PRW - Energie, Plan air-climat, Logement, Aéroport</t>
  </si>
  <si>
    <t>122.383</t>
  </si>
  <si>
    <t>Projet 65 : Subvention pour le plan de transition bas carbone - Bénéficiaire CPAS</t>
  </si>
  <si>
    <t>122.563</t>
  </si>
  <si>
    <t>Transferts de revenus aux CPAS - PRW - Energie, Plan air-climat, Logement, Aéroport</t>
  </si>
  <si>
    <t>122.417</t>
  </si>
  <si>
    <t>Transferts de revenus aux intercommunales du secteur S.1313 - PRW - Energie, Plan air-climat, Logement, Aéroport</t>
  </si>
  <si>
    <t>122.424</t>
  </si>
  <si>
    <t>Transferts de revenus aux autres administrations des pouvoirs locaux - PRW - Energie, Plan air-climat, Logement, Aéroport</t>
  </si>
  <si>
    <t>122.440</t>
  </si>
  <si>
    <t>Transferts de revenus à la Communauté française - PRW - Energie, Plan air-climat, Logement, Aéroport</t>
  </si>
  <si>
    <t>122.463</t>
  </si>
  <si>
    <t>Aides à l'investissement aux entreprises publiques - PRW - Energie, Plan air-climat, Logement, Aéroport</t>
  </si>
  <si>
    <t>122.488</t>
  </si>
  <si>
    <t>Aides à l'investissement aux entreprises publiques - PNRR - Energie, Plan air-climat, Logement, Aéroport</t>
  </si>
  <si>
    <t>122.579</t>
  </si>
  <si>
    <t>Aides à l'investissement aux entreprises privées - PRW - Energie, Plan air-climat, Logement, Aéroport</t>
  </si>
  <si>
    <t>122.441</t>
  </si>
  <si>
    <t>Autres transferts en capital aux entreprises publiques - PRW - Energie, Plan air-climat, Logement, Aéroport</t>
  </si>
  <si>
    <t>122.583</t>
  </si>
  <si>
    <t>Aides à l'investissement aux ASBL au service des ménages - PRW - Energie, Plan air-climat, Logement, Aéroport</t>
  </si>
  <si>
    <t>122.484</t>
  </si>
  <si>
    <t>Aides à l'investissement aux ménages - PRW - Energie, Plan air-climat, Logement, Aéroport</t>
  </si>
  <si>
    <t>122.420</t>
  </si>
  <si>
    <t>Aides à l'investissement aux UAP - PRW - Energie, Plan air-climat, Logement, Aéroport</t>
  </si>
  <si>
    <t>122.460</t>
  </si>
  <si>
    <t>Aides à l'investissement aux UAP - PNRR - Energie, Plan air-climat, Logement, Aéroport</t>
  </si>
  <si>
    <t>122.426</t>
  </si>
  <si>
    <t>Aides à l'investissement aux administrations de sécurité sociale - PRW - Energie, Plan air-climat, Logement, Aéroport</t>
  </si>
  <si>
    <t>122.580</t>
  </si>
  <si>
    <t>Aides à l'investissement aux provinces - PRW - Energie, Plan air-climat, Logement, Aéroport</t>
  </si>
  <si>
    <t>122.584</t>
  </si>
  <si>
    <t>Autres transferts en capital aux provinces - PRW - Energie, Plan air-climat, Logement, Aéroport</t>
  </si>
  <si>
    <t>122.419</t>
  </si>
  <si>
    <t>Aides à l'investissement aux communes - PRW - Energie, Plan air-climat, Logement, Aéroport</t>
  </si>
  <si>
    <t>122.559</t>
  </si>
  <si>
    <t>Autres transferts en capital aux communes - PRW - Energie, Plan air-climat, Logement, Aéroport</t>
  </si>
  <si>
    <t>122.561</t>
  </si>
  <si>
    <t>Aides à l'investissement aux ASBL des pouvoirs locaux - PRW - Energie, Plan air-climat, Logement, Aéroport</t>
  </si>
  <si>
    <t>122.415</t>
  </si>
  <si>
    <t>Transferts en capital aux zones de police - PRW - Energie, Plan air-climat, Logement, Aéroport</t>
  </si>
  <si>
    <t>122.454</t>
  </si>
  <si>
    <t>Transferts en capital aux CPAS - PRW - Energie, Plan air-climat, Logement, Aéroport</t>
  </si>
  <si>
    <t>122.416</t>
  </si>
  <si>
    <t>Transferts en capital aux intercommunale du secteur S. 1313 - PRW - Energie, Plan air-climat, Logement, Aéroport</t>
  </si>
  <si>
    <t>122.427</t>
  </si>
  <si>
    <t>Transferts en capital aux autres administrations des pouvoirs locaux - PRW - Energie, Plan air-climat, Logement, Aéroport</t>
  </si>
  <si>
    <t>122.413</t>
  </si>
  <si>
    <t>Transferts en capital à la Communauté française - PRW - Energie, Plan air-climat, Logement, Aéroport</t>
  </si>
  <si>
    <t>122.395</t>
  </si>
  <si>
    <t>Acquisitions d'autre matériel - PRW - Energie, Plan air-climat, Logement, Aéroport</t>
  </si>
  <si>
    <t>122.455</t>
  </si>
  <si>
    <t>Octrois de crédits aux UAP - PRW - Energie, Plan air-climat, Logement, Aéroport</t>
  </si>
  <si>
    <t>001.017</t>
  </si>
  <si>
    <t>001.019</t>
  </si>
  <si>
    <t>001.021</t>
  </si>
  <si>
    <t>001.088</t>
  </si>
  <si>
    <t>Dépenses informatiques d'investissement (acquisitions de biens matériels informatiques, licences à plus d’un an, développements d’applications, maintenances évolutives, ...)</t>
  </si>
  <si>
    <t>Programme 14.046</t>
  </si>
  <si>
    <t>Aéroports et aérodromes régionaux.</t>
  </si>
  <si>
    <t>046.002</t>
  </si>
  <si>
    <t>Frais de fonctionnement courant, relations publiques, documentation, participation à des séminaires et colloques, frais d'assurances et études, honoraires d'avocats et frais d'expertise, et dépenses relatives à l'occupation des locaux mis à disposition par des tiers</t>
  </si>
  <si>
    <t>046.006</t>
  </si>
  <si>
    <t>Frais d'expertises, de mandat, d'assistance et secrétariat de l'Autorité indépendante chargée du contrôle et suivi en matière de nuisances sonores aéroportuaires</t>
  </si>
  <si>
    <t>046.009</t>
  </si>
  <si>
    <t xml:space="preserve">Frais de fonctionnement et de consultation d’experts pour l’AASIW (Autorité Aéroportuaire de supervision indépendante de Wallonie) </t>
  </si>
  <si>
    <t>046.004</t>
  </si>
  <si>
    <t>Remboursement des frais supportés par Skeyes dans le cadre de prestations exécutées en vertu de l'Accord de Coopération et des conventions annexes</t>
  </si>
  <si>
    <t>046.042</t>
  </si>
  <si>
    <t>Dépenses à l’intérieur de l’administration publique</t>
  </si>
  <si>
    <t>046.041</t>
  </si>
  <si>
    <t xml:space="preserve">Taxes diverses </t>
  </si>
  <si>
    <t>046.012</t>
  </si>
  <si>
    <t>Entretien et gestion des aérodromes</t>
  </si>
  <si>
    <t>046.037</t>
  </si>
  <si>
    <t>046.038</t>
  </si>
  <si>
    <t>046.016</t>
  </si>
  <si>
    <t>Remboursement par la Région des dépenses engagées pour les services "incendie et activités non économiques" de l'aéroport de Charleroi en exécution de la convention de concession entre BSCA et la Région</t>
  </si>
  <si>
    <t>046.017</t>
  </si>
  <si>
    <t>Subvention à Liège Airport lui permettant d'assurer des missions de service public dans le cadre de l'exploitation des aéroports</t>
  </si>
  <si>
    <t>046.019</t>
  </si>
  <si>
    <t>Remboursement par la Région des dépenses engagées pour les services "incendie et activités non économiques" de l'aéroport de Liège en exécution de la convention de concession entre Liège Airport et la Région</t>
  </si>
  <si>
    <t>046.020</t>
  </si>
  <si>
    <t>Subvention en faveur d'études et d'actions de sensibilisation, de promotion et d'information en matière d'infrastructures aéroportuaires régionales</t>
  </si>
  <si>
    <t>046.022</t>
  </si>
  <si>
    <t>Dotation complémentaire à la Sowaer pour l'accomplissement des missions de sûreté</t>
  </si>
  <si>
    <t>046.023</t>
  </si>
  <si>
    <t>Dotation à la Sowaer pour l'accomplissement des missions déléguées spécifiques en matière de sûreté et de sécurité pour l'aéroport de Charleroi - Bruxelles - Sud</t>
  </si>
  <si>
    <t>046.024</t>
  </si>
  <si>
    <t>Dotation à la Sowaer pour l'accomplissement des missions déléguées spécifiques en matière de sûreté et de sécurité pour l'aéroport de Liège</t>
  </si>
  <si>
    <t>046.026</t>
  </si>
  <si>
    <t>Dotation exceptionnelle à la SOWAER pour le suivi d'indemnisation des riverains suite à une décision de justice</t>
  </si>
  <si>
    <t>046.027</t>
  </si>
  <si>
    <t>Dotation à la Sowaer relative à la mise en  oeuvre des mesures d'accompagnement et d'information</t>
  </si>
  <si>
    <t>046.043</t>
  </si>
  <si>
    <t>Dotation spécifique destinée à couvrir les frais de fonctionnement de la SOWAER afférent à l'exercice des missions déléguées environnementales</t>
  </si>
  <si>
    <t>046.039</t>
  </si>
  <si>
    <t>Subvention à la commune de Saint-Hubert pour la concession de l'exploitation de l'aérodrome de Saint-Hubert</t>
  </si>
  <si>
    <t>046.028</t>
  </si>
  <si>
    <t>Dotation complémentaire à BSCA pour l'accomplissement de missions de sûreté</t>
  </si>
  <si>
    <t>046.031</t>
  </si>
  <si>
    <t>Subventions à la SOWAER pour le renforcement de l'accessibilité des aéroports de Liège et Charleroi - PLAN WALLON D'INVESTISSEMENT (PWI)</t>
  </si>
  <si>
    <t>046.040</t>
  </si>
  <si>
    <t>Subvention à la SOWAER dans le cadre de l'exécution du projet démantèlement d'aéronefs - PNRR</t>
  </si>
  <si>
    <t>046.034</t>
  </si>
  <si>
    <t>Dépenses patrimoniales de l'Autorité indépendante chargée du contrôle et suivi en matière de nuisances sonores aéroportuaires / ACNAW</t>
  </si>
  <si>
    <t>046.035</t>
  </si>
  <si>
    <t>Augmentation de capital de la SOWAER</t>
  </si>
  <si>
    <t>Totaux pour le programme 14.046.</t>
  </si>
  <si>
    <t>048.016</t>
  </si>
  <si>
    <t>Appel à projet relatif aux équipements des zones reprises en habitat permanent</t>
  </si>
  <si>
    <t>048.017</t>
  </si>
  <si>
    <t>Subventions aux administrations publiques subordonnées pour des travaux dans le cadre de la phase II du plan d'action pluriannuel visant à réduire l'habitat permanent dans les équipements touristiques de Wallonie</t>
  </si>
  <si>
    <t>062.013</t>
  </si>
  <si>
    <t>Dotation à l'AWAC pour participation au financement international des politiques climatiques - Cop21</t>
  </si>
  <si>
    <t>062.015</t>
  </si>
  <si>
    <t>Dotation de fonctionnement à l'AWAC - climat</t>
  </si>
  <si>
    <t>062.067</t>
  </si>
  <si>
    <t>Octrois de crédits aux UAP</t>
  </si>
  <si>
    <t>Programme 15.074</t>
  </si>
  <si>
    <t>Fonds budgétaire :  Fonds wallon "Kyoto" en matière de qualité de l'air et de changements climatiques</t>
  </si>
  <si>
    <t>074.001</t>
  </si>
  <si>
    <t>Fonds budgétaire : Fonds wallon "Kyoto" en matière de qualité de l'air et de changements climatiques</t>
  </si>
  <si>
    <t>074.017</t>
  </si>
  <si>
    <t>Fonds budgétaire : Fonds wallon "Kyoto" en matière de qualité de l'air et de changements climatiques - Autres subventions d'exploitations aux entreprises publiques</t>
  </si>
  <si>
    <t>074.025</t>
  </si>
  <si>
    <t>Fonds budgétaire : Fonds wallon "Kyoto" en matière de qualité de l'air et de changements climatiques - Subventions en faveur du secteur privé</t>
  </si>
  <si>
    <t>074.015</t>
  </si>
  <si>
    <t>Fonds budgétaire :  Fonds wallon "Kyoto" en matière de qualité de l'air et de changements climatiques - Transfert de revenus aux ménages – Autres prestations aux ménages en tant que consommateurs</t>
  </si>
  <si>
    <t>074.002</t>
  </si>
  <si>
    <t>Fonds budgétaire :  Fonds wallon "Kyoto" en matière de qualité de l'air et de changements climatiques - Transferts de revenus aux SACA</t>
  </si>
  <si>
    <t>074.020</t>
  </si>
  <si>
    <t>Fonds budgétaire : Fonds wallon "Kyoto" en matière de qualité de l'air et de changements climatiques - Transferts de revenus aux organismes administratifs publics.</t>
  </si>
  <si>
    <t>074.021</t>
  </si>
  <si>
    <t>Fonds budgétaire : Fonds wallon "Kyoto" en matière de qualité de l'air et de changements climatiques - Transferts de revenus aux intercommunales de secteur S1313</t>
  </si>
  <si>
    <t>074.009</t>
  </si>
  <si>
    <t>Fonds budgétaire :  Fonds wallon "Kyoto" en matière de qualité de l'air et de changements climatiques – Aides à l’investissement aux entreprises publiques</t>
  </si>
  <si>
    <t>074.003</t>
  </si>
  <si>
    <t>Fonds budgétaire :  Fonds wallon "Kyoto" en matière de qualité de l'air et de changements climatiques – Aides à l’investissement aux entreprises privées</t>
  </si>
  <si>
    <t>074.010</t>
  </si>
  <si>
    <t xml:space="preserve"> Fonds budgétaire :  Fonds wallon "Kyoto" en matière de qualité de l'air et de changements climatiques – Aides à l’investissement aux ASBL</t>
  </si>
  <si>
    <t>074.011</t>
  </si>
  <si>
    <t>Fonds budgétaire :  Fonds wallon "Kyoto" en matière de qualité de l'air et de changements climatiques – Aides à l’investissement aux SACA</t>
  </si>
  <si>
    <t>074.012</t>
  </si>
  <si>
    <t>Fonds budgétaire :  Fonds wallon "Kyoto" en matière de qualité de l'air et de changements climatiques – Aides à l’investissement aux UAP</t>
  </si>
  <si>
    <t>074.024</t>
  </si>
  <si>
    <t>Fonds budgétaire : Fonds wallon "Kyoto" en matière de qualité de l'air et de changements climatiques - Aides à l'investissement aux organismes administratifs publics OAP</t>
  </si>
  <si>
    <t>86161000</t>
  </si>
  <si>
    <t>074.013</t>
  </si>
  <si>
    <t>Fonds budgétaire :  Fonds wallon "Kyoto" en matière de qualité de l'air et de changements climatiques – Aides à l’investissement aux ASBL des administrations publiques</t>
  </si>
  <si>
    <t>074.014</t>
  </si>
  <si>
    <t>Fonds budgétaire :  Fonds wallon "Kyoto" en matière de qualité de l'air et de changements climatiques – Aides à l’investissement aux communes</t>
  </si>
  <si>
    <t>074.022</t>
  </si>
  <si>
    <t>Fonds budgétaire : Fonds wallon "Kyoto" en matière de qualité de l'air et de changements climatiques - Transferts en capital aux intercommunales de secteur S1313</t>
  </si>
  <si>
    <t>074.023</t>
  </si>
  <si>
    <t>Fonds budgétaire : Fonds wallon "Kyoto" en matière de qualité de l'air et de changements climatiques - Transferts en capital aux autres pouvoirs locaux.</t>
  </si>
  <si>
    <t>074.007</t>
  </si>
  <si>
    <t>Fonds budgétaire : Fonds wallon Kyoto en matière de qualité de l'air et du changement climatique - Octrois de crédits aux entreprises publiques sauf S1312</t>
  </si>
  <si>
    <t>074.004</t>
  </si>
  <si>
    <t>Fonds budgétaire :  Fonds wallon "Kyoto" en matière de qualité de l'air et de changements climatiques – Octrois de crédits aux entreprises privées</t>
  </si>
  <si>
    <t>88122000</t>
  </si>
  <si>
    <t>074.008</t>
  </si>
  <si>
    <t>Fonds budgétaire : Fonds wallon Kyoto en matière la qualité de l'air et du changement climatique - Octrois de crédits aux institutions privées de crédit</t>
  </si>
  <si>
    <t>88414000</t>
  </si>
  <si>
    <t>074.005</t>
  </si>
  <si>
    <t>Fonds budgétaire :  Fonds wallon "Kyoto" en matière de qualité de l'air et de changements climatiques – octrois de crédits aux organisations internationales (hors UE)</t>
  </si>
  <si>
    <t>074.006</t>
  </si>
  <si>
    <t>Fonds budgétaire :  Fonds wallon "Kyoto" en matière de qualité de l'air et de changements climatiques – Octrois de crédits aux OAP</t>
  </si>
  <si>
    <t>Totaux pour le programme 15.074.</t>
  </si>
  <si>
    <t>001.041</t>
  </si>
  <si>
    <t>Dépenses informatiques courantes spécifiques (consommables, licences à moins d’un an, maintenances non évolutives,...) - Département du Logement</t>
  </si>
  <si>
    <t>001.045</t>
  </si>
  <si>
    <t>Dépenses informatiques courantes spécifiques (consommables, licences à moins d’un an, maintenances non évolutives,...) - Département de l'Energie</t>
  </si>
  <si>
    <t>001.077</t>
  </si>
  <si>
    <t>Informatique spécifique logement</t>
  </si>
  <si>
    <t>078.009</t>
  </si>
  <si>
    <t>Etudes et publications relatives au plan HP</t>
  </si>
  <si>
    <t>078.031</t>
  </si>
  <si>
    <t>Subventions aux pouvoirs locaux dans le cadre du Plan Habitat permanent</t>
  </si>
  <si>
    <t>88573000</t>
  </si>
  <si>
    <t>078.037</t>
  </si>
  <si>
    <t>Démolition d'immeubles dans le cadre du plan habitat permanent - Travaux exécutés pour compte de tiers - Avances récupérables</t>
  </si>
  <si>
    <t>Programme 16.080</t>
  </si>
  <si>
    <t>Logement : secteur privé.</t>
  </si>
  <si>
    <t>080.001</t>
  </si>
  <si>
    <t>Etudes, relations publiques, documentation, participation à des séminaires et colloques, frais de fonctionnement</t>
  </si>
  <si>
    <t>080.050</t>
  </si>
  <si>
    <t>080.051</t>
  </si>
  <si>
    <t>080.055</t>
  </si>
  <si>
    <t>Subvention en faveur d’entreprises publiques qui participent par leurs actions à la promotion et à l’aménagement du logement</t>
  </si>
  <si>
    <t>080.058</t>
  </si>
  <si>
    <t>Subventions aux APL dans le cadre de leurs missions de capteurs logement (asbl - S11)</t>
  </si>
  <si>
    <t>080.059</t>
  </si>
  <si>
    <t>Subventions en faveur d'organismes ou groupements qui participent par leurs actions à la promotion et à l'aménagement du logement - S11&amp;12</t>
  </si>
  <si>
    <t>080.060</t>
  </si>
  <si>
    <t>Subvention de fonctionnement aux Fédérations représentatives des AIS, Régie de Quartiers et APL</t>
  </si>
  <si>
    <t>080.002</t>
  </si>
  <si>
    <t>Subventions en faveur d'organismes ou groupements qui participent par leurs actions à la promotion et à l'aménagement du logement</t>
  </si>
  <si>
    <t>080.003</t>
  </si>
  <si>
    <t>Subventions aux organismes privés dans le cadre des programmes opérationnels européens - Programmation 2014-2020</t>
  </si>
  <si>
    <t>080.005</t>
  </si>
  <si>
    <t>Réseau wallon de lutte contre la pauvreté</t>
  </si>
  <si>
    <t>080.006</t>
  </si>
  <si>
    <t>Projet LEADER</t>
  </si>
  <si>
    <t>080.007</t>
  </si>
  <si>
    <t>080.052</t>
  </si>
  <si>
    <t>Subventions aux APL dans le cadre de leurs missions de capteurs logement  </t>
  </si>
  <si>
    <t>080.008</t>
  </si>
  <si>
    <t>Allocations de déménagement, d'installation et de loyer - transferts aux ménages</t>
  </si>
  <si>
    <t>080.009</t>
  </si>
  <si>
    <t>Intervention de la Région dans la couverture d'une assurance contre la perte de revenus</t>
  </si>
  <si>
    <t>080.011</t>
  </si>
  <si>
    <t>Allocation-loyer</t>
  </si>
  <si>
    <t>080.023</t>
  </si>
  <si>
    <t>Subventions aux organismes publics dans le cadre des programmes opérationnels européens-Programmation 2014-2020</t>
  </si>
  <si>
    <t>080.061</t>
  </si>
  <si>
    <t xml:space="preserve">Subventions en faveur d'organismes ou groupements qui participent par leurs actions à la promotion et à l'aménagement du logement - transferts de revenus à l'étranger </t>
  </si>
  <si>
    <t>080.013</t>
  </si>
  <si>
    <t>Aide à la location à destination des OFS</t>
  </si>
  <si>
    <t>080.014</t>
  </si>
  <si>
    <t>Dotation au Fonds du Logement destinée à couvrir les frais de fonctionnement des organismes à finalité sociale</t>
  </si>
  <si>
    <t>080.017</t>
  </si>
  <si>
    <t>Dotation à la Société wallonne du Crédit social dans le cadre du Plan Bien-être</t>
  </si>
  <si>
    <t>080.018</t>
  </si>
  <si>
    <t xml:space="preserve">Subvention à Consortium construire adaptable  </t>
  </si>
  <si>
    <t>080.019</t>
  </si>
  <si>
    <t>Dotation SWCS à destination des entités locales (ancien FRCE)</t>
  </si>
  <si>
    <t>080.043</t>
  </si>
  <si>
    <t>Subvention au CEHD</t>
  </si>
  <si>
    <t>080.046</t>
  </si>
  <si>
    <t>Subventions au FLW et frais liés aux mesures kots et seniors</t>
  </si>
  <si>
    <t>080.049</t>
  </si>
  <si>
    <t>Subvention aux UAP visant le financement de campagne de communication</t>
  </si>
  <si>
    <t>080.053</t>
  </si>
  <si>
    <t>Subvention de fonctionnement à la SWCS</t>
  </si>
  <si>
    <t>080.054</t>
  </si>
  <si>
    <t>FLW - Intervention régionale pour l’accueil des réfugiés ukrainiens en hébergements collectifs</t>
  </si>
  <si>
    <t>080.022</t>
  </si>
  <si>
    <t>Actions en matière de promotion, d'information et de sensibilisation dans le domaine du logement</t>
  </si>
  <si>
    <t>080.044</t>
  </si>
  <si>
    <t>Aide exceptionnelle au relogement des personnes sinistrées suite aux inondations du mois de juillet 2021 via les communes</t>
  </si>
  <si>
    <t>080.021</t>
  </si>
  <si>
    <t>Subventions aux relais sociaux dans le cadre de leurs missions de capteurs logement</t>
  </si>
  <si>
    <t>080.057</t>
  </si>
  <si>
    <t>Création de kots étudiants d’utilité publique – AIS</t>
  </si>
  <si>
    <t>080.024</t>
  </si>
  <si>
    <t>Projets expérimentaux de créations de logements par des personnes morales</t>
  </si>
  <si>
    <t>080.025</t>
  </si>
  <si>
    <t xml:space="preserve">Subventions aux personnes morales pour la création de logements de transit ou d'insertion  - ASBL aux services des ménages </t>
  </si>
  <si>
    <t>080.056</t>
  </si>
  <si>
    <t>Subventions à des ASBL aux services des ménages (secteur 15) pour des projets pilotes en matière de logement</t>
  </si>
  <si>
    <t>080.028</t>
  </si>
  <si>
    <t>Primes aux particuliers pour la réhabilitation, la restructuration ou l'acquisition de logements</t>
  </si>
  <si>
    <t>080.029</t>
  </si>
  <si>
    <t>Primes pour l'habitat alternatif</t>
  </si>
  <si>
    <t>080.030</t>
  </si>
  <si>
    <t>F.L.W. – solde restant dû relatif aux interventions régionales des années antérieures pour dépense d’investissement</t>
  </si>
  <si>
    <t>080.031</t>
  </si>
  <si>
    <t>Intervention dans la prise en charge des intérêts des écoprêts accordés par le Fonds du Logement Wallon et la Société Wallonne du Crédit Social</t>
  </si>
  <si>
    <t>080.033</t>
  </si>
  <si>
    <t>Intervention en faveur du Fonds du Logement pour la prise en charge d'une annuité d'emprunt dans le cadre de la rénovation des logements de l'aide locative</t>
  </si>
  <si>
    <t>080.034</t>
  </si>
  <si>
    <t>Prime en capital relative aux investissements sociaux du Fonds du Logement des Familles nombreuses de Wallonie</t>
  </si>
  <si>
    <t>080.035</t>
  </si>
  <si>
    <t>Subventions au Fonds du Logement wallon dans le cadre des programmes communaux du logement et des mesures seniors et kots</t>
  </si>
  <si>
    <t>080.036</t>
  </si>
  <si>
    <t>Subventions à la Société wallonne de crédit social</t>
  </si>
  <si>
    <t>080.037</t>
  </si>
  <si>
    <t>Subventions au Fonds du Logement pour la prise en gestion ou en location de logements par les opérateurs immobiliers</t>
  </si>
  <si>
    <t>080.038</t>
  </si>
  <si>
    <t>Equipement d'ensembles de logements</t>
  </si>
  <si>
    <t>080.062</t>
  </si>
  <si>
    <t>Dotation spéciale à la SWCS en vue de financer le déficit de trésorerie - partie capital</t>
  </si>
  <si>
    <t>080.047</t>
  </si>
  <si>
    <t>Acquisition, équipement et urbanisation de terrains en vue de créer du logement dans le cadre de la reconstruction de communes sinistrées</t>
  </si>
  <si>
    <t>080.064</t>
  </si>
  <si>
    <t>Augmentation de capital exceptionnelle de la SWCS</t>
  </si>
  <si>
    <t>88571000</t>
  </si>
  <si>
    <t>080.039</t>
  </si>
  <si>
    <t>Avances remboursables aux organismes à finalité sociale</t>
  </si>
  <si>
    <t>080.040</t>
  </si>
  <si>
    <t>Avances remboursables pour aide à l'acquisition - prêts sociaux</t>
  </si>
  <si>
    <t>080.041</t>
  </si>
  <si>
    <t>Avances remboursables aux organismes privés à finalité sociale pour la prise en gestion ou en location de logements inoccupés (CAW)</t>
  </si>
  <si>
    <t>080.042</t>
  </si>
  <si>
    <t>Avances remboursables pour la garantie locative</t>
  </si>
  <si>
    <t>Totaux pour le programme 16.080.</t>
  </si>
  <si>
    <t>Programme 16.081</t>
  </si>
  <si>
    <t>Logement : secteur public.</t>
  </si>
  <si>
    <t>081.044</t>
  </si>
  <si>
    <t>Provision : Lutte contre la discrimination dans l'accès au Logement</t>
  </si>
  <si>
    <t>081.001</t>
  </si>
  <si>
    <t>Etudes, relations publiques, documentation, participation à des séminaires et  colloques, frais de réunion et frais de fonctionnement</t>
  </si>
  <si>
    <t>081.056</t>
  </si>
  <si>
    <t>Etudes, relations publiques, documentation, participation à des séminaires et colloques, frais de réunion et frais de fonctionnement (Frais généraux intra administrations publiques)</t>
  </si>
  <si>
    <t>081.004</t>
  </si>
  <si>
    <t>Aides aux sociétés de logement de service public</t>
  </si>
  <si>
    <t>081.005</t>
  </si>
  <si>
    <t>Intervention régionale à verser au CRAC dans le cadre du financement alternatif de l'offre de logements publics</t>
  </si>
  <si>
    <t>081.006</t>
  </si>
  <si>
    <t>Subvention complémentaire Plan Pivert</t>
  </si>
  <si>
    <t>081.007</t>
  </si>
  <si>
    <t>Subvention de fonctionnement de la SWL</t>
  </si>
  <si>
    <t>081.008</t>
  </si>
  <si>
    <t>Financement des référents sociaux et de leur encadrement</t>
  </si>
  <si>
    <t>081.011</t>
  </si>
  <si>
    <t>Subvention au logement social accompagné pour les SLSP</t>
  </si>
  <si>
    <t>081.037</t>
  </si>
  <si>
    <t>Subvention à la SWL destinée au financement du plan de rénovation (accompagnement social)</t>
  </si>
  <si>
    <t>081.041</t>
  </si>
  <si>
    <t>Subventions en matière de promotion, d'information et de sensibilisation dans le domaine du logement</t>
  </si>
  <si>
    <t>081.042</t>
  </si>
  <si>
    <t>Subvention à la SWL dans le cadre du plan bien-être</t>
  </si>
  <si>
    <t>081.053</t>
  </si>
  <si>
    <t>Subventions aux UAP</t>
  </si>
  <si>
    <t>081.013</t>
  </si>
  <si>
    <t>Subventions aux communes pour la couverture des frais afférents aux conseillers Logement</t>
  </si>
  <si>
    <t>081.012</t>
  </si>
  <si>
    <t>Subventions au secteur public en matière de promotion, d'information et de sensibilisation dans le domaine du logement</t>
  </si>
  <si>
    <t>081.036</t>
  </si>
  <si>
    <t>Dotation à la Communauté germanophone pour l'exercice de la compétence logement</t>
  </si>
  <si>
    <t>081.045</t>
  </si>
  <si>
    <t>Versement à la Communauté germanophone du montant des aides récupérées auprès de particuliers </t>
  </si>
  <si>
    <t>081.016</t>
  </si>
  <si>
    <t>Dotation à la Société wallonne du logement destinée au financement de travaux de réhabilitation, de restructuration, d'adaptation, d'amélioration et de conservation des logements gérés par la SWL et les sociétés de logement de service public.</t>
  </si>
  <si>
    <t>081.017</t>
  </si>
  <si>
    <t>Dotation additionnelle à la Société Wallonne du Logement destinée au financement de travaux de réhabilitation des logements gérés par la Société Wallonne du Logement et les sociétés de logement de services publics</t>
  </si>
  <si>
    <t>081.020</t>
  </si>
  <si>
    <t>Subventions aux organismes publics de Logement  – Plan Wallon d’Investissements (PWI) - Plan Impulsion</t>
  </si>
  <si>
    <t>081.021</t>
  </si>
  <si>
    <t>Dotation à la Société wallonne du logement destinée à l'augmentation de l'offre en logements publics (CAWA).</t>
  </si>
  <si>
    <t>081.038</t>
  </si>
  <si>
    <t>Subvention à la SWL destinée au financement du plan de rénovation</t>
  </si>
  <si>
    <t>081.043</t>
  </si>
  <si>
    <t>Subvention à la SWL destinée à des projets particuliers liés au logement d'utilité publique</t>
  </si>
  <si>
    <t>081.048</t>
  </si>
  <si>
    <t>Création de logements publics locatifs dans le cadre de la reconstruction de communes sinistrées</t>
  </si>
  <si>
    <t>081.049</t>
  </si>
  <si>
    <t xml:space="preserve">Subvention à la SW destinée au programme de remise sur le marché locatif de 500 logements (SLSP) inoccupés et nécessitant des travaux de rénovation </t>
  </si>
  <si>
    <t>081.050</t>
  </si>
  <si>
    <t>Financement de la SWL et des SLSP pour l'acquisition de logements et acquisition/valorisation de terrains via PPP</t>
  </si>
  <si>
    <t>081.055</t>
  </si>
  <si>
    <t>Création de kots étudiants d’utilité publique – Provinces</t>
  </si>
  <si>
    <t>081.022</t>
  </si>
  <si>
    <t>Subventions aux pouvoirs publics pour la création de logements sociaux ou moyens</t>
  </si>
  <si>
    <t>081.023</t>
  </si>
  <si>
    <t>Subventions aux organismes publics pour la création de logement de transit ou d'insertion</t>
  </si>
  <si>
    <t>081.025</t>
  </si>
  <si>
    <t>Subventions aux organismes publics pour l'acquisition de terrains dans le but de constituer des réserves foncières</t>
  </si>
  <si>
    <t>081.027</t>
  </si>
  <si>
    <t>Subventions pour la création innovante de logements d'utilité publique</t>
  </si>
  <si>
    <t>081.028</t>
  </si>
  <si>
    <t>Subventions aux pouvoirs publics pour l'équipement de terrains</t>
  </si>
  <si>
    <t>081.029</t>
  </si>
  <si>
    <t>Projets expérimentaux de créations de logements par les pouvoirs locaux</t>
  </si>
  <si>
    <t>081.051</t>
  </si>
  <si>
    <t>Création de logements publics locatifs dans le cadre de la reconstruction de communes sinistrées - Communes</t>
  </si>
  <si>
    <t>081.052</t>
  </si>
  <si>
    <t>Subventions pour la création de logements dans le cadre de la lutte contre le sans abrisme et les assuétudes</t>
  </si>
  <si>
    <t>081.054</t>
  </si>
  <si>
    <t>Création de kots étudiants d’utilité publique – Communes</t>
  </si>
  <si>
    <t>081.024</t>
  </si>
  <si>
    <t>Subventions aux organismes publics pour la démolition de bâtiments non améliorables</t>
  </si>
  <si>
    <t>081.046</t>
  </si>
  <si>
    <t>Subvention création logements d'utilité publique par les CPAS</t>
  </si>
  <si>
    <t>081.057</t>
  </si>
  <si>
    <t xml:space="preserve">Subventions aux CPAS pour la rénovation de logements publics </t>
  </si>
  <si>
    <t>081.030</t>
  </si>
  <si>
    <t>Travaux et dépenses liés au programme logement de l'ex-S.D.R.W.</t>
  </si>
  <si>
    <t>88142000</t>
  </si>
  <si>
    <t>081.032</t>
  </si>
  <si>
    <t>Prise de participation dans le capital des sociétés immobilières de service public, de guichets de crédit social et de la SWL</t>
  </si>
  <si>
    <t>081.034</t>
  </si>
  <si>
    <t>Prise de participation dans le capital des sociétés de logement de service public</t>
  </si>
  <si>
    <t>081.039</t>
  </si>
  <si>
    <t>Avances remboursables à la SWL destinées au plan rénovation</t>
  </si>
  <si>
    <t>081.040</t>
  </si>
  <si>
    <t>Prise de participation dans le capital des sociétés immobilières de service public, de guichets de crédit social et de la SWL à l'intérieur du groupe institutionnel</t>
  </si>
  <si>
    <t>081.047</t>
  </si>
  <si>
    <t>Prise de participation dans le capital de sociétés de logement de service public</t>
  </si>
  <si>
    <t>081.033</t>
  </si>
  <si>
    <t>Avances remboursables pour construction</t>
  </si>
  <si>
    <t>Totaux pour le programme 16.081.</t>
  </si>
  <si>
    <t>Programme 16.083</t>
  </si>
  <si>
    <t>Energie.</t>
  </si>
  <si>
    <t>083.001</t>
  </si>
  <si>
    <t>Etudes, relations publiques, documentation, participation à des séminaires et colloques</t>
  </si>
  <si>
    <t>083.002</t>
  </si>
  <si>
    <t>Etudes et frais de fonctionnement</t>
  </si>
  <si>
    <t>083.004</t>
  </si>
  <si>
    <t>Location de services</t>
  </si>
  <si>
    <t>083.081</t>
  </si>
  <si>
    <t>Frais juridiques et honoraires d'avocats</t>
  </si>
  <si>
    <t>083.071</t>
  </si>
  <si>
    <t>Intérêt de retard pour factures commerciales</t>
  </si>
  <si>
    <t>83111000</t>
  </si>
  <si>
    <t>083.030</t>
  </si>
  <si>
    <t>Mesure COVID - intervention dans la facture d'énergie versée aux GRD</t>
  </si>
  <si>
    <t>083.043</t>
  </si>
  <si>
    <t>Subventions en matière de politique de l'énergie pour le développement des guichets de l'énergie</t>
  </si>
  <si>
    <t>083.005</t>
  </si>
  <si>
    <t>Subventions en faveur du secteur privé - Chèques « énergie » et programme Amure</t>
  </si>
  <si>
    <t>083.044</t>
  </si>
  <si>
    <t>Subventions en matière de politique de l'énergie pour le développement de l'hydrogène</t>
  </si>
  <si>
    <t>083.087</t>
  </si>
  <si>
    <t>Subventions en matière de politique de l'énergie en faveur du secteur privé</t>
  </si>
  <si>
    <t>083.007</t>
  </si>
  <si>
    <t>083.050</t>
  </si>
  <si>
    <t>Cofinancement européen - Transferts de revenus, autres que des subventions d'exploitation, aux entreprises et institutions financières dans le cadre de projets</t>
  </si>
  <si>
    <t>083.008</t>
  </si>
  <si>
    <t>Transfert de revenus aux ASBL au service des ménages</t>
  </si>
  <si>
    <t>083.054</t>
  </si>
  <si>
    <t>Allocation loyer (Energie)</t>
  </si>
  <si>
    <t>083.031</t>
  </si>
  <si>
    <t>Prosumers : report du moment de démarrage de la redevance prosumer et valorisation de l'électricité injectée</t>
  </si>
  <si>
    <t>083.032</t>
  </si>
  <si>
    <t>Clients protégés conjoncturels</t>
  </si>
  <si>
    <t>083.070</t>
  </si>
  <si>
    <t>Transfert de revenus aux pays membres de l’UE (administrations publiques)</t>
  </si>
  <si>
    <t>083.009</t>
  </si>
  <si>
    <t>Participation de la Région wallonne aux actions de l'Agence Internationale pour les énergies renouvelables (IRENA)</t>
  </si>
  <si>
    <t>083.053</t>
  </si>
  <si>
    <t>Transferts de revenus à l'etranger aux institutions internationales autres que les institutions de l'UE</t>
  </si>
  <si>
    <t>083.074</t>
  </si>
  <si>
    <t xml:space="preserve">Transfert de revenus à l’étranger aux pays autres que les pays membres de l’UE (non administrations publiques) </t>
  </si>
  <si>
    <t>083.080</t>
  </si>
  <si>
    <t>Transferts de revenus à l'intérieur d'un groupe institutionnel - Aux services administratifs à comptabilité autonome (SACA)</t>
  </si>
  <si>
    <t>083.010</t>
  </si>
  <si>
    <t>Dotation à la CWaPE</t>
  </si>
  <si>
    <t>083.037</t>
  </si>
  <si>
    <t>Dotation au Fonds bas carbone et résilience</t>
  </si>
  <si>
    <t>083.059</t>
  </si>
  <si>
    <t>Frais de fonctionnement de la SWCS-FLW dans la gestion du dispostif Ecopack/Rénooack - Subvention de fonctionnement</t>
  </si>
  <si>
    <t>083.052</t>
  </si>
  <si>
    <t>Subvention en matière de politique de l'énergie en faveur des Provinces</t>
  </si>
  <si>
    <t>083.011</t>
  </si>
  <si>
    <t>Subventions en matière de politique de l'énergie en faveur du secteur public</t>
  </si>
  <si>
    <t>083.040</t>
  </si>
  <si>
    <t>Subventions en matière de politique de l’énergie en faveur des ASBL dépendant du secteur public</t>
  </si>
  <si>
    <t>083.045</t>
  </si>
  <si>
    <t>Subventions en matière de politique de l'énergie en faveur des CPAS</t>
  </si>
  <si>
    <t>083.041</t>
  </si>
  <si>
    <t>Transferts de revenus aux Intercommunales du secteur S.1313</t>
  </si>
  <si>
    <t>083.075</t>
  </si>
  <si>
    <t>Cofinancement européen - Transferts de revenus aux autres pouvoirs locaux – projets européens - Programmation 21-27</t>
  </si>
  <si>
    <t>083.051</t>
  </si>
  <si>
    <t>Cofinancement européen - Transferts de revenus à d'autres groupes institutionnels (pouvoir fédéral, communautés, régions, commissions communautaires) - Communauté française dans le cadre de projets</t>
  </si>
  <si>
    <t>083.084</t>
  </si>
  <si>
    <t>Cofinancement européen - Transferts de revenus à d'autres groupes institutionnels (pouvoir fédéral, communautés, régions, commissions communautaires) - Communauté française dans le cadre de projets 2021 - 2027</t>
  </si>
  <si>
    <t>083.029</t>
  </si>
  <si>
    <t>Dotation à la Communauté germanophone suite au transfert de certaines compétences de la Région wallonne en matière d'énergie</t>
  </si>
  <si>
    <t>083.076</t>
  </si>
  <si>
    <t xml:space="preserve">Cofinancement européen - Transferts de revenus à d'autres groupes institutionnels – Pouvoir fédéral – Projets européens - Institut Royal Sciences Naturelles </t>
  </si>
  <si>
    <t>083.078</t>
  </si>
  <si>
    <t xml:space="preserve">Aides à l'investissement aux entreprises publiques - Secteur Hospitalier </t>
  </si>
  <si>
    <t>083.014</t>
  </si>
  <si>
    <t>Subventions visant la recherche dans le domaine de l'énergie</t>
  </si>
  <si>
    <t>083.028</t>
  </si>
  <si>
    <t>Aide à l'investissement aux entreprises privées en matière de politique énergétique</t>
  </si>
  <si>
    <t>083.072</t>
  </si>
  <si>
    <t>Aides à l’investissements aux entreprises privées pour de nouveaux vecteurs énergétiques</t>
  </si>
  <si>
    <t>083.017</t>
  </si>
  <si>
    <t>Subventions en matière de politique de l'énergie pour les établissements scolaires et hospitaliers</t>
  </si>
  <si>
    <t>083.018</t>
  </si>
  <si>
    <t>Aide à l’investissement aux ménages en matière de politique énergétique</t>
  </si>
  <si>
    <t>083.019</t>
  </si>
  <si>
    <t>Primes Energie</t>
  </si>
  <si>
    <t>083.038</t>
  </si>
  <si>
    <t>Soutien financier pour l'installation de compteurs communicants et d'équipements de mesure et de pilotage (prosumers et non-prosumers)</t>
  </si>
  <si>
    <t>083.039</t>
  </si>
  <si>
    <t xml:space="preserve">Prime liée au Ecopack/Rénopack mis en œuvre par la SWCS/FLW </t>
  </si>
  <si>
    <t>86142000</t>
  </si>
  <si>
    <t>083.022</t>
  </si>
  <si>
    <t>Intervention régionale en faveur du CRAC pour la couverture des charges annuelles découlant du financement alternatif des investissements à caractère énergétique dans les écoles (appel 2019) (PWT)</t>
  </si>
  <si>
    <t>083.046</t>
  </si>
  <si>
    <t>Aides à l'investissement aux provinces en matière de politique energétique -UREBA SOLTHERN</t>
  </si>
  <si>
    <t>083.079</t>
  </si>
  <si>
    <t xml:space="preserve">Autres transferts en capital aux provinces UREBA </t>
  </si>
  <si>
    <t>083.023</t>
  </si>
  <si>
    <t>Aide à l’investissement aux Communes en matière de politique énergétique -POLLEC -UREBA</t>
  </si>
  <si>
    <t>083.068</t>
  </si>
  <si>
    <t xml:space="preserve">Autres transferts en capital aux communes UREBA-SOLTHERN </t>
  </si>
  <si>
    <t>083.088</t>
  </si>
  <si>
    <t>Autres transferts en capital aux communes</t>
  </si>
  <si>
    <t>083.069</t>
  </si>
  <si>
    <t>Transfert en capital aux asbl des pouvoirs locaux POLLEC</t>
  </si>
  <si>
    <t>083.055</t>
  </si>
  <si>
    <t xml:space="preserve">Aides à l'investissement aux zones de police UREBA - SOLTHERN </t>
  </si>
  <si>
    <t>083.047</t>
  </si>
  <si>
    <t>Aides à l'investissement en faveur des CPAS en matière de politique énergétique UREBA - SOLTHERN</t>
  </si>
  <si>
    <t>083.048</t>
  </si>
  <si>
    <t>Aides à l'investissement aux intercommunales du secteur S.1313 en matière de politique énergétique UREBA SOLTHERN</t>
  </si>
  <si>
    <t>083.067</t>
  </si>
  <si>
    <t xml:space="preserve">Transfert en capital aux autres pouvoirs locaux UREBA - SOLTHERN </t>
  </si>
  <si>
    <t>083.073</t>
  </si>
  <si>
    <t>Transfert en capital aux autres pouvoirs locaux</t>
  </si>
  <si>
    <t>083.077</t>
  </si>
  <si>
    <t>Cofinancement européen - Transferts en capital aux administrations publiques locales – Autres pouvoirs locaux – Projets Européeens</t>
  </si>
  <si>
    <t>083.024</t>
  </si>
  <si>
    <t>Contrats, subventions au secteur Université dans le cadre de projets de recherche relatifs au domaine de l'énergie</t>
  </si>
  <si>
    <t>083.049</t>
  </si>
  <si>
    <t>Transferts en capital à la Communauté française UREBA</t>
  </si>
  <si>
    <t>083.042</t>
  </si>
  <si>
    <t>Achat de biens informatique (matériel ou logiciel)</t>
  </si>
  <si>
    <t>083.026</t>
  </si>
  <si>
    <t>Apports de capitaux et avances récupérables en matière de politique de l'énergie, visant notamment la recherche liée à l'énergie (contrat d'avenir)</t>
  </si>
  <si>
    <t>Totaux pour le programme 16.083.</t>
  </si>
  <si>
    <t>Programme 16.084</t>
  </si>
  <si>
    <t>Première Alliance Emploi - Environnement.</t>
  </si>
  <si>
    <t>084.008</t>
  </si>
  <si>
    <t>Financement de la poursuite du plan de rénovation et des procédures de créations et rénovation du parc de logements publics (Plan Pivert)</t>
  </si>
  <si>
    <t>084.009</t>
  </si>
  <si>
    <t>Soutien à la mise en œuvre de la gestion énergétique des bâtiments régionaux et locaux (UREBA)</t>
  </si>
  <si>
    <t>084.011</t>
  </si>
  <si>
    <t>Avances remboursables Ecopack et Rénopack</t>
  </si>
  <si>
    <t>Totaux pour le programme 16.084.</t>
  </si>
  <si>
    <t>Programme 16.128</t>
  </si>
  <si>
    <t>Cellule de coordination pour la transition énergétique</t>
  </si>
  <si>
    <t>128.001</t>
  </si>
  <si>
    <t>Traitements, allocations et indemnités du personnel de la Cellule de coordination pour la transition énergétique des réseaux d’électricité</t>
  </si>
  <si>
    <t>128.002</t>
  </si>
  <si>
    <t>Frais de fonctionnement de la Cellule de coordination pour la transition énergétique des réseaux d’électricité détaché d'autres administrations ou organismes publics</t>
  </si>
  <si>
    <t>128.003</t>
  </si>
  <si>
    <t xml:space="preserve">Remboursement du personnel de la Cellule de coordination pour la transition énergétique des réseaux d’électricité détaché d'autres administrations ou organismes publics </t>
  </si>
  <si>
    <t>Totaux pour le programme 16.128.</t>
  </si>
  <si>
    <t>Programme 16.088</t>
  </si>
  <si>
    <t>Fonds budgétaire :  Fonds régional pour le relogement</t>
  </si>
  <si>
    <t>088.001</t>
  </si>
  <si>
    <t>Fonds budgétaire : Fonds régional pour le relogement</t>
  </si>
  <si>
    <t xml:space="preserve">Solde au 1er janvier </t>
  </si>
  <si>
    <t>Totaux pour le programme 16.088.</t>
  </si>
  <si>
    <t>Programme 16.089</t>
  </si>
  <si>
    <t>Fonds budgétaire :  Fonds Energie</t>
  </si>
  <si>
    <t>089.001</t>
  </si>
  <si>
    <t>Fonds budgétaire: Fonds Energie</t>
  </si>
  <si>
    <t>089.002</t>
  </si>
  <si>
    <t>Fonds budgétaire de l'Energie - Frais généraux de fonctionnement - secteur privé</t>
  </si>
  <si>
    <t>089.003</t>
  </si>
  <si>
    <t>Fonds budgétaire de l'Energie - Frais généraux de fonctionnement - secteur public</t>
  </si>
  <si>
    <t>089.004</t>
  </si>
  <si>
    <t>Fonds budgétaire de l'Energie - Autres subventions d'exploitation - privé</t>
  </si>
  <si>
    <t>089.005</t>
  </si>
  <si>
    <t>Fonds budgétaire de l'Energie - Transferts de revenus aux ASBL service des ménages</t>
  </si>
  <si>
    <t>089.019</t>
  </si>
  <si>
    <t>Fonds budgétaire de l'Energie - Subside d'exploitation autres prestations aux ménages en tant que consommateurs</t>
  </si>
  <si>
    <t>089.022</t>
  </si>
  <si>
    <t>Fonds Budgétaire de l'Energie - Transferts de revenus à l'intérieur d'un groupe institutionne -Aux organismes administratifs publics (OAP)</t>
  </si>
  <si>
    <t>089.013</t>
  </si>
  <si>
    <t>Fonds budgétaire de l'Energie - Transferts de revenus aux  provinces - Contributions spécifiques</t>
  </si>
  <si>
    <t>089.006</t>
  </si>
  <si>
    <t>Fonds budgétaire de l'Energie - Transferts de revenus aux Communes-contributions spécifiques</t>
  </si>
  <si>
    <t>089.012</t>
  </si>
  <si>
    <t>Fonds budgétaire de l'Energie - Transferts de revenus aux administrations publiques locales – ASBL des pouvoirs locaux</t>
  </si>
  <si>
    <t>089.007</t>
  </si>
  <si>
    <t>Fonds budgétaire de l'Energie - Transferts de revenus aux CPAS</t>
  </si>
  <si>
    <t>089.008</t>
  </si>
  <si>
    <t>Fonds budgétaire de l'Energie - Transferts de revenus aux Intercommunales s 1313</t>
  </si>
  <si>
    <t>089.009</t>
  </si>
  <si>
    <t>Fonds budgétaire de l'Energie - Transferts de revenus à la Communauté française</t>
  </si>
  <si>
    <t>089.014</t>
  </si>
  <si>
    <t>Fonds budgétaire de l'Energie - Transfert en capital aux entreprises – Aides à l’investissement aux entreprises publiques</t>
  </si>
  <si>
    <t>089.015</t>
  </si>
  <si>
    <t>Fonds budgétaire de l'Energie - Transfert en capital aux entreprises – Aides à l’investissement aux entreprises privées</t>
  </si>
  <si>
    <t>089.010</t>
  </si>
  <si>
    <t>Fonds budgétaire de l'Energie - Aides aux investissements aux ASBL au service des ménages (rénovation et promotion des énergies renouvelables)</t>
  </si>
  <si>
    <t>089.016</t>
  </si>
  <si>
    <t>Fonds budgétaire de l'Energie - Transfert en capital aux ménages – Aide à l’investissement</t>
  </si>
  <si>
    <t>089.021</t>
  </si>
  <si>
    <t xml:space="preserve">Fonds budgétaire de l'énergie - Achats autre matériel (bien d'investissement) </t>
  </si>
  <si>
    <t>089.020</t>
  </si>
  <si>
    <t>Fonds budgétaire de l'énergie - Transfert en capital aux provinces</t>
  </si>
  <si>
    <t>089.023</t>
  </si>
  <si>
    <t>Fonds budgétaire de l'Énergie - Transferts en capital aux administrations publiques locales -  Autres transferts en capital aux provinces</t>
  </si>
  <si>
    <t>089.024</t>
  </si>
  <si>
    <t>Fonds budgétaire de l'Énergie - Transferts en capital aux administrations publiques locales -  Autres transferts en capital aux communes</t>
  </si>
  <si>
    <t>089.017</t>
  </si>
  <si>
    <t>Fonds budgétaire de l'Energie - Transfert en capital à d’autres groupes communautaires – Communauté française</t>
  </si>
  <si>
    <t>089.011</t>
  </si>
  <si>
    <t>Fonds budgétaire de l'Energie - Achats autre matériel (bien d'investissement)</t>
  </si>
  <si>
    <t>Totaux pour le programme 16.089.</t>
  </si>
  <si>
    <t>Programme 16.090</t>
  </si>
  <si>
    <t>Fonds budgétaire :  Fonds destiné au financement du dispositif Ecopack et Rénopack</t>
  </si>
  <si>
    <t>090.001</t>
  </si>
  <si>
    <t>Fonds budgétaire : Fonds destiné au financement du dispositif Ecopack et Rénopack - Marshall 4.0 - Axe IV- Mesure IV.1.2</t>
  </si>
  <si>
    <t>090.002</t>
  </si>
  <si>
    <t>Fonds budgétaire : Fonds budgétaire Reno-Ecopack - Octroi de crédit aux OAP</t>
  </si>
  <si>
    <t>Totaux pour le programme 16.090.</t>
  </si>
  <si>
    <t>094.044</t>
  </si>
  <si>
    <t>Habitat permanent - Convention de partenariat, études et prestations de services</t>
  </si>
  <si>
    <t>Programme 02.011</t>
  </si>
  <si>
    <t>Subsistance</t>
  </si>
  <si>
    <t>DA</t>
  </si>
  <si>
    <t>011.021</t>
  </si>
  <si>
    <t>011.022</t>
  </si>
  <si>
    <t>011.024</t>
  </si>
  <si>
    <t>011.023</t>
  </si>
  <si>
    <t>011.025</t>
  </si>
  <si>
    <t>011.026</t>
  </si>
  <si>
    <t>011.027</t>
  </si>
  <si>
    <t>011.028</t>
  </si>
  <si>
    <t>011.030</t>
  </si>
  <si>
    <t>011.029</t>
  </si>
  <si>
    <t>Totaux pour le programme 02.011.</t>
  </si>
  <si>
    <t>085.088</t>
  </si>
  <si>
    <t xml:space="preserve">Subventions aux intercommunales du secteur 11 en matière de développement durable et d’alimentation durable </t>
  </si>
  <si>
    <t>085.045</t>
  </si>
  <si>
    <t>Projets relocalisation de l'alimentation - Entreprises privées</t>
  </si>
  <si>
    <t>085.089</t>
  </si>
  <si>
    <t>085.094</t>
  </si>
  <si>
    <t>Subventions aux ASBL au service des ménages en matière d'alimentation durable</t>
  </si>
  <si>
    <t>085.090</t>
  </si>
  <si>
    <t>085.050</t>
  </si>
  <si>
    <t>Subventions octroyées aux Provinces en vue de mettre en oeuvre des projets portant sur la relocalisation de l'alimentation durable</t>
  </si>
  <si>
    <t>085.093</t>
  </si>
  <si>
    <t>085.097</t>
  </si>
  <si>
    <t>085.092</t>
  </si>
  <si>
    <t>085.091</t>
  </si>
  <si>
    <t>085.095</t>
  </si>
  <si>
    <t>Aides à l'investissements aux entreprises privées en matière de développement durable et d'alimentation durable</t>
  </si>
  <si>
    <t>122.483</t>
  </si>
  <si>
    <t>Frais généraux de fonctionnement payés à des secteurs autres que le secteur des administrations publiques - PRW - Agriculture et Ruralité</t>
  </si>
  <si>
    <t>122.527</t>
  </si>
  <si>
    <t>Frais généraux de fonctionnement payés à des secteurs autres que le secteur des administrations publiques - PNRR - Agriculture et Ruralité</t>
  </si>
  <si>
    <t>122.556</t>
  </si>
  <si>
    <t>Frais généraux de fonctionnement payés à l'intérieur du secteur des administrations publiques - PRW - Agriculture et Ruralité</t>
  </si>
  <si>
    <t>122.513</t>
  </si>
  <si>
    <t>Réparation et entretien d’ouvrage payés à des secteurs autres que le secteur des administrations publiques - PRW - Agriculture et Ruralité</t>
  </si>
  <si>
    <t>122.414</t>
  </si>
  <si>
    <t>Autres subventions d'exploitation à des producteurs autres que les entreprises publiques - PRW - Agriculture et Ruralité</t>
  </si>
  <si>
    <t>122.551</t>
  </si>
  <si>
    <t>Autres subventions d'exploitation à des producteurs autres que les entreprises publiques - PNRR - Agriculture et Ruralité</t>
  </si>
  <si>
    <t>122.447</t>
  </si>
  <si>
    <t>Transferts de revenus aux ASBL au service des ménages - PNRR - Agriculture et Ruralité</t>
  </si>
  <si>
    <t>122.507</t>
  </si>
  <si>
    <t>Transferts de revenus aux ASBL au service des ménages - PRW - Agriculture et Ruralité</t>
  </si>
  <si>
    <t>122.443</t>
  </si>
  <si>
    <t>Autres prestations aux ménages en tant que producteurs - PNRR - Agriculture et Ruralité</t>
  </si>
  <si>
    <t>122.469</t>
  </si>
  <si>
    <t>Transferts de revenus aux UAP - PRW - Agriculture et Ruralité</t>
  </si>
  <si>
    <t>122.510</t>
  </si>
  <si>
    <t>Transferts de revenus aux UAP - PNRR - Agriculture et Ruralité</t>
  </si>
  <si>
    <t>122.520</t>
  </si>
  <si>
    <t>Transfert de revenus aux provinces (contributions spécifiques)  - PNRR - Agriculture et Ruralité</t>
  </si>
  <si>
    <t>122.589</t>
  </si>
  <si>
    <t>Transfert de revenus aux provinces (contributions spécifiques)  - PRW - Agriculture et Ruralité</t>
  </si>
  <si>
    <t>122.571</t>
  </si>
  <si>
    <t>Transfert de revenus aux provinces (contributions aux autres frais de fonctionnement de l'enseignement)  - PRW - Agriculture et Ruralité</t>
  </si>
  <si>
    <t>122.408</t>
  </si>
  <si>
    <t>Transfert de revenus aux communes (contributions spécifiques)  - PRW - Agriculture et Ruralité</t>
  </si>
  <si>
    <t>122.512</t>
  </si>
  <si>
    <t>Transfert de revenus aux communes (contributions spécifiques)  - PNRR - Agriculture et Ruralité</t>
  </si>
  <si>
    <t>122.464</t>
  </si>
  <si>
    <t>Transferts de revenus aux ASBL des pouvoirs locaux - PNRR - Agriculture et Ruralité</t>
  </si>
  <si>
    <t>122.586</t>
  </si>
  <si>
    <t>Transferts de revenus aux ASBL des pouvoirs locaux - PRW - Agriculture et Ruralité</t>
  </si>
  <si>
    <t>122.596</t>
  </si>
  <si>
    <t>Transferts de revenus aux CPAS - PRW - Agriculture et Ruralité</t>
  </si>
  <si>
    <t>122.523</t>
  </si>
  <si>
    <t>Transferts de revenus aux intercommunales du secteur S.1313 - PNRR - Agriculture et Ruralité</t>
  </si>
  <si>
    <t>122.578</t>
  </si>
  <si>
    <t>Transferts de revenus aux intercommunales du secteur S.1313 - PRW - Agriculture et Ruralité</t>
  </si>
  <si>
    <t>122.404</t>
  </si>
  <si>
    <t>Transferts de revenus à la Communauté française - PNRR - Agriculture et Ruralité</t>
  </si>
  <si>
    <t>122.471</t>
  </si>
  <si>
    <t>Transferts de revenus à la Communauté française - PRW - Agriculture et Ruralité</t>
  </si>
  <si>
    <t>122.439</t>
  </si>
  <si>
    <t>Aides à l'investissement aux entreprises publiques - PNRR - Agriculture et Ruralité</t>
  </si>
  <si>
    <t>122.400</t>
  </si>
  <si>
    <t>Aides à l'investissement aux entreprises privées - PNRR - Agriculture et Ruralité</t>
  </si>
  <si>
    <t>122.474</t>
  </si>
  <si>
    <t>Aides à l'investissement aux entreprises privées - PRW - Agriculture et Ruralité</t>
  </si>
  <si>
    <t>122.465</t>
  </si>
  <si>
    <t>Aides à l'investissement aux ASBL au service des ménages - PNRR - Agriculture et Ruralité</t>
  </si>
  <si>
    <t>122.541</t>
  </si>
  <si>
    <t>Aides à l'investissement aux ASBL au service des ménages - PRW - Agriculture et Ruralité</t>
  </si>
  <si>
    <t>122.477</t>
  </si>
  <si>
    <t>Aides à l'investissement aux UAP - PRW - Agriculture et Ruralité</t>
  </si>
  <si>
    <t>122.437</t>
  </si>
  <si>
    <t>Aides à l'investissement aux provinces - PNRR - Agriculture et Ruralité</t>
  </si>
  <si>
    <t>122.462</t>
  </si>
  <si>
    <t>Aides à l'investissement aux provinces - PRW - Agriculture et Ruralité</t>
  </si>
  <si>
    <t>122.438</t>
  </si>
  <si>
    <t>Aides à l'investissement aux communes - PRW - Agriculture et Ruralité</t>
  </si>
  <si>
    <t>122.468</t>
  </si>
  <si>
    <t>Aides à l'investissement aux ASBL des pouvoirs locaux - PNRR - Agriculture et Ruralité</t>
  </si>
  <si>
    <t>122.587</t>
  </si>
  <si>
    <t>Aides à l'investissement aux ASBL des pouvoirs locaux - PRW - Agriculture et Ruralité</t>
  </si>
  <si>
    <t>122.597</t>
  </si>
  <si>
    <t>Transferts en capital aux CPAS - PRW - Agriculture et Ruralité</t>
  </si>
  <si>
    <t>122.402</t>
  </si>
  <si>
    <t>Transferts en capital aux intercommunale du secteur S. 1313 - PNRR - Agriculture et Ruralité</t>
  </si>
  <si>
    <t>122.539</t>
  </si>
  <si>
    <t>Transferts en capital aux intercommunale du secteur S. 1313 - PRW - Agriculture et Ruralité</t>
  </si>
  <si>
    <t>122.479</t>
  </si>
  <si>
    <t>Transferts en capital à la Communauté française - PRW - Agriculture et Ruralité</t>
  </si>
  <si>
    <t>122.600</t>
  </si>
  <si>
    <t>Achats de terrains et de bâtiments à l'intérieur du secteur des administrations publiques - PRW - Agriculture et Ruralité</t>
  </si>
  <si>
    <t>122.508</t>
  </si>
  <si>
    <t>Achats de terrains dans d'autres secteurs que le secteur des administrations publiques - PRW - Agriculture et Ruralité</t>
  </si>
  <si>
    <t>122.509</t>
  </si>
  <si>
    <t>Achats de terrains dans d'autres secteurs que le secteur des administrations publiques - PNRR - Agriculture et Ruralité</t>
  </si>
  <si>
    <t>122.568</t>
  </si>
  <si>
    <t>Constructions de bâtiments - PRW - Agriculture et Ruralité</t>
  </si>
  <si>
    <t>122.435</t>
  </si>
  <si>
    <t>Travaux hydrauliques - PNRR - Agriculture et Ruralité</t>
  </si>
  <si>
    <t>122.514</t>
  </si>
  <si>
    <t>Travaux hydrauliques - PRW - Agriculture et Ruralité</t>
  </si>
  <si>
    <t>122.569</t>
  </si>
  <si>
    <t>Travaux routiers et hydrauliques - Autres travaux - PRW - Agriculture et Ruralité</t>
  </si>
  <si>
    <t>122.605</t>
  </si>
  <si>
    <t>Prises de participations à l'intérieur du groupe institutionnel - PRW - Agriculture et Ruralité</t>
  </si>
  <si>
    <t>001.057</t>
  </si>
  <si>
    <t>Dépenses informatiques courantes spécifiques (consommables, licences à moins d’un an, maintenances non évolutives,...) – Nature, Ruralité et environnement</t>
  </si>
  <si>
    <t>001.061</t>
  </si>
  <si>
    <t>Dépenses informatiques courantes spécifiques - Agriculture</t>
  </si>
  <si>
    <t>001.116</t>
  </si>
  <si>
    <t>Frais généraux de fonctionnement - secteur privé (Nature, Ruralité et Environnement)</t>
  </si>
  <si>
    <t>001.124</t>
  </si>
  <si>
    <t>Frais généraux de fonctionnement payé au secteur privé (Agriculture)</t>
  </si>
  <si>
    <t>001.163</t>
  </si>
  <si>
    <t>Location de bâtiments - secteur privé</t>
  </si>
  <si>
    <t>001.117</t>
  </si>
  <si>
    <t>Frais généraux de fonctionnement - secteur public (Nature, Ruralité et Environnement)</t>
  </si>
  <si>
    <t>001.125</t>
  </si>
  <si>
    <t>Frais généraux de fonctionnement payé au secteur public (Agriculture)</t>
  </si>
  <si>
    <t>001.152</t>
  </si>
  <si>
    <t>001.119</t>
  </si>
  <si>
    <t xml:space="preserve">Impôts payés à des sous-secteurs des administrations publiques </t>
  </si>
  <si>
    <t>001.126</t>
  </si>
  <si>
    <t>Impôts payés à des sous-secteurs des administrations publiques</t>
  </si>
  <si>
    <t>001.120</t>
  </si>
  <si>
    <t>001.153</t>
  </si>
  <si>
    <t>Intérêts de la dette commerciale – SPW ARNE Eco</t>
  </si>
  <si>
    <t>001.139</t>
  </si>
  <si>
    <t>Autres charges d'intérêts</t>
  </si>
  <si>
    <t>001.121</t>
  </si>
  <si>
    <t xml:space="preserve">Locations de terres à d'autres secteurs que les administrations publiques </t>
  </si>
  <si>
    <t>001.143</t>
  </si>
  <si>
    <t>Locations de terres - secteur public</t>
  </si>
  <si>
    <t>001.140</t>
  </si>
  <si>
    <t>Transferts de revenus autres que des subventions d'exploitation aux entreprises</t>
  </si>
  <si>
    <t>001.151</t>
  </si>
  <si>
    <t>Indemnités diverses versées aux entreprises – Exécution de jugements, arrêts condamnant la Région en matière d’agriculture, chasse et pêche</t>
  </si>
  <si>
    <t>001.154</t>
  </si>
  <si>
    <t>Indemnités diverses découlant de l'engagement de la responsabilité de la Région - Exécution de jugements, arrêts condamnant la Région en matière d'agriculture (ménages)</t>
  </si>
  <si>
    <t>001.058</t>
  </si>
  <si>
    <t>Dépenses informatiques d'investissement (acquisitions de biens matériels informatiques, licences à plus d’un an, développements d’applications, maintenances évolutives, ...) dans le cadre de projets informatiques spécifiques - Nature, Ruralité et environnement</t>
  </si>
  <si>
    <t>001.065</t>
  </si>
  <si>
    <t>Dépenses informatiques d'investissement dans le cadre de projets informatiques spécifiques (Agriculture et ruralité)</t>
  </si>
  <si>
    <t>001.069</t>
  </si>
  <si>
    <t>Frais d'investissement relatifs à la mise en œuvre et au maintien de niveaux de services informatiques pour l'Organisme payeur de Wallonie</t>
  </si>
  <si>
    <t>Transversal et Coordination des politiques agricole et environnementale</t>
  </si>
  <si>
    <t>056.001</t>
  </si>
  <si>
    <t>Etudes et frais de fonctionnement spécifique au DPEAI - (agriculture)</t>
  </si>
  <si>
    <t>056.004</t>
  </si>
  <si>
    <t>Cofinancement PDR - Assistance technique</t>
  </si>
  <si>
    <t>056.006</t>
  </si>
  <si>
    <t>Frais de fonctionnement, d’études, communication, démarches qualité simplification administrative – DFA</t>
  </si>
  <si>
    <t>056.008</t>
  </si>
  <si>
    <t>Etudes et contrats de services pluriannuels - Cofinancement Européen FEAMP</t>
  </si>
  <si>
    <t>056.009</t>
  </si>
  <si>
    <t>Études, frais de fonctionnement, frais de communication  - DFA (Agriculture)</t>
  </si>
  <si>
    <t>056.011</t>
  </si>
  <si>
    <t>Conventions d'études et contrats de service - cofinancement européen (environnement, nature et ruralité)</t>
  </si>
  <si>
    <t>056.012</t>
  </si>
  <si>
    <t>Frais d’entretien et de maintenance des bâtiments spécifiques – DFA (Nature, Ruralité et Environnement)</t>
  </si>
  <si>
    <t>056.101</t>
  </si>
  <si>
    <t>Frais généraux de fonctionnement dans le cadre de la Présidence belge – Environnement Nature Ruralité BEA</t>
  </si>
  <si>
    <t>056.095</t>
  </si>
  <si>
    <t>Locations de bâtiments - Secteur privé</t>
  </si>
  <si>
    <t>056.102</t>
  </si>
  <si>
    <t>Frais généraux de fonctionnement payés aux administrations publiques dans le cadre de la Présidence belge – Environnement Nature Ruralité BEA</t>
  </si>
  <si>
    <t>056.103</t>
  </si>
  <si>
    <t xml:space="preserve">Frais généraux de fonctionnement - secteur public </t>
  </si>
  <si>
    <t>056.094</t>
  </si>
  <si>
    <t>Entretiens et rénovations en matière d’aménagement de terrains</t>
  </si>
  <si>
    <t>056.123</t>
  </si>
  <si>
    <t>Subvention aux entreprises publiques dans le cadre des Programmes FEDER 2021-2027 (Agriculture, Nature et ruralité)</t>
  </si>
  <si>
    <t>056.126</t>
  </si>
  <si>
    <t>Transfert de revenus aux entreprises publiques pour des dépenses en matière de sensibilisation et d’amélioration de la biodiversité</t>
  </si>
  <si>
    <t>056.082</t>
  </si>
  <si>
    <t>Subventions et indemnités spécifiques à des producteurs pour l'organisation de foires et d'évènements destinés à faire connaître l'agriculture wallonne et ses produits</t>
  </si>
  <si>
    <t>056.097</t>
  </si>
  <si>
    <t xml:space="preserve">Subventions à des producteurs autres que les entreprises publiques dans le cadre de l’innovation en agriculture - PAC 2023-2027 </t>
  </si>
  <si>
    <t>056.099</t>
  </si>
  <si>
    <t>Subventions à des producteurs autres que les entreprises publiques dans le cadre de l’innovation en sylviculture et Bien-être animal - PAC 2023-2027</t>
  </si>
  <si>
    <t>056.104</t>
  </si>
  <si>
    <t>Subventions à des producteurs autres que les entreprises publiques dans le cadre de la mesure LEADER 2023-2027</t>
  </si>
  <si>
    <t>056.113</t>
  </si>
  <si>
    <t>Subventions dans le cadre du PO FEAMP (fonds européen pour les affaires maritimes et la pêche) - Secteur privé </t>
  </si>
  <si>
    <t>056.118</t>
  </si>
  <si>
    <t>Subventions à des producteurs autres que les entreprises publiques dans le cadre des Programmes FEDER 2021 - 2027</t>
  </si>
  <si>
    <t>056.119</t>
  </si>
  <si>
    <t>Subvention à des producteurs autres que des entreprises publiques dans le cadre de la mesure de coopération du PEI du Plan PAC 2023-2027</t>
  </si>
  <si>
    <t>056.114</t>
  </si>
  <si>
    <t>Transferts de revenus, autres que des subventions d'exploitation (condamnations judiciaires etc…), aux entreprise publiques et privées</t>
  </si>
  <si>
    <t>056.018</t>
  </si>
  <si>
    <t>Subventions à des organismes privés dans le cadre du PO FEAMP (fonds européen pour les affaires maritimes et la pêche)</t>
  </si>
  <si>
    <t>056.022</t>
  </si>
  <si>
    <t>Subventions au secteur autre que public en matière de fonctionnement - cofinancement européen 2014-2020</t>
  </si>
  <si>
    <t>056.023</t>
  </si>
  <si>
    <t>Subvention au secteur autre que public en matière de fonctionnement - cofinancement européen - agriculture</t>
  </si>
  <si>
    <t>056.025</t>
  </si>
  <si>
    <t>Subventions aux organismes privés chargés de la mise en œuvre des projets du Programme LEADER 2014-2020 (Environnement)</t>
  </si>
  <si>
    <t>056.026</t>
  </si>
  <si>
    <t>Cofinancement PDR - MESURE Leader</t>
  </si>
  <si>
    <t>056.080</t>
  </si>
  <si>
    <t>Subventions au ASBL dans le cadre des relations internationales</t>
  </si>
  <si>
    <t>056.081</t>
  </si>
  <si>
    <t xml:space="preserve"> Subventions et indemnités spécifiques aux secteurs autres que public pour l'organisation de foires et d'événements destinés à faire connaître l'agriculture wallonne et ses produits</t>
  </si>
  <si>
    <t>056.112</t>
  </si>
  <si>
    <t>Subventions à des ASBL dans le cadre de l’innovation en agriculture - PAC 2023-2027</t>
  </si>
  <si>
    <t>056.130</t>
  </si>
  <si>
    <t>Subventions aux ASBL au service des ménages en matière de sensibilisation et de protection de l’environnement, de la nature et de la ruralité</t>
  </si>
  <si>
    <t>056.128</t>
  </si>
  <si>
    <t>Transfert de revenus aux ménages en tant que producteurs pour des dépenses en matière de sensibilisation et d’amélioration de la biodiversité</t>
  </si>
  <si>
    <t>056.031</t>
  </si>
  <si>
    <t>Contributions et cotisations liées aux traités internationaux (Agriculture)</t>
  </si>
  <si>
    <t>056.033</t>
  </si>
  <si>
    <t>Contributions et cotisations liées aux traités internationaux (Nature et ruralité)</t>
  </si>
  <si>
    <t>056.111</t>
  </si>
  <si>
    <t xml:space="preserve">Subventions à des unités d’administration publique dans le cadre de l’innovation en agriculture - PAC 2023-2027 </t>
  </si>
  <si>
    <t>056.117</t>
  </si>
  <si>
    <t>Transfert de revenus aux UAP dans le cadre des Programmes FEDER 2021-2027 </t>
  </si>
  <si>
    <t>056.105</t>
  </si>
  <si>
    <t>Subventions au Contrats de rivières dans le cadre de la mesure LEADER 2023-2027</t>
  </si>
  <si>
    <t>056.041</t>
  </si>
  <si>
    <t>Subventions à des organismes publics dans le cadre du PO FEAMP (fonds européen pour les affaires maritimes et la pêche)</t>
  </si>
  <si>
    <t>056.083</t>
  </si>
  <si>
    <t>Subventions et indemnités spécifiques aux communes pour l'organisation de foires et d'évènements destinés à faire connaître l'agriculture wallonne et ses produits</t>
  </si>
  <si>
    <t>056.110</t>
  </si>
  <si>
    <t>Subventions aux communes dans le cadre du programme LEADER 2023-2027</t>
  </si>
  <si>
    <t>056.124</t>
  </si>
  <si>
    <t>Subventions aux communes - Cofinancement européen - FEDER - Agriculture , nature et ruralité</t>
  </si>
  <si>
    <t>056.106</t>
  </si>
  <si>
    <t>Subventions aux ASBL des pouvoirs locaux dans le cadre de la mesure LEADER 2023-2027</t>
  </si>
  <si>
    <t>056.122</t>
  </si>
  <si>
    <t>Subvention d’exploitation aux ASBL des pouvoirs locaux dans le cadre des Programmes FEDER 2021-2027 (Agriculture, Nature et ruralité)</t>
  </si>
  <si>
    <t>056.107</t>
  </si>
  <si>
    <t>Subventions au Parc Naturel Viroin Ermeton dans le cadre de la mesure LEADER 2023-2027</t>
  </si>
  <si>
    <t>056.127</t>
  </si>
  <si>
    <t>Transfert de revenus aux intercommunales du secteur 13.13 pour des dépenses en matière de sensibilisation et  d’amélioration de la biodiversité</t>
  </si>
  <si>
    <t>056.045</t>
  </si>
  <si>
    <t>Subventions au secteur public en matière de fonctionnement - cofinancement européen - agriculture</t>
  </si>
  <si>
    <t>056.047</t>
  </si>
  <si>
    <t>Subventions à  la communauté française dans le cadre des relations internationales gérées en collaboration avec WBI</t>
  </si>
  <si>
    <t>056.049</t>
  </si>
  <si>
    <t>Subventions aux pouvoirs publics subordonnés (Communauté française) en matière de sensibilisation et de protection de l’environnement, de la nature et de la ruralité</t>
  </si>
  <si>
    <t>056.079</t>
  </si>
  <si>
    <t>Subventions à la Communauté française en matière de fonctionnement - Cofinancement européen - Environnement, ruralité, nature</t>
  </si>
  <si>
    <t>056.098</t>
  </si>
  <si>
    <t>Subventions à la Communauté française dans le cadre de la Promotion à l’innovation en agriculture - PAC 2023-2027</t>
  </si>
  <si>
    <t>056.100</t>
  </si>
  <si>
    <t>Subventions à la communauté française dans le cadre de la promotion à l’innovation en sylviculture - PAC 2023-2027</t>
  </si>
  <si>
    <t>056.109</t>
  </si>
  <si>
    <t xml:space="preserve">Subventions aux Universités dans le cadre du Programme Européens de la Pêche (FEAMPA 2021-2027) </t>
  </si>
  <si>
    <t>056.085</t>
  </si>
  <si>
    <t>Subvention en investissement aux entreprises dans le cadre du FEAMP 2014-2020 et du FEAMPA 2021-2027</t>
  </si>
  <si>
    <t>056.050</t>
  </si>
  <si>
    <t>Subvention au secteur autre que public en matière d'investissement - cofinancement européen - agriculture</t>
  </si>
  <si>
    <t>056.052</t>
  </si>
  <si>
    <t>Subventions au secteur autre que public en matière d’investissements effectués dans le cadre du PO FEAMP (fonds européen pour les affaires maritimes et la pêche)</t>
  </si>
  <si>
    <t>056.054</t>
  </si>
  <si>
    <t>056.136</t>
  </si>
  <si>
    <t>Aide au secteur aquacole FEAMPA 2021-2027 – personnes physiques</t>
  </si>
  <si>
    <t>056.057</t>
  </si>
  <si>
    <t>Subventions au secteur public en matière d’investissements effectués dans le cadre du PO FEAMP (fonds européen pour les affaires maritimes et la pêche)</t>
  </si>
  <si>
    <t>056.058</t>
  </si>
  <si>
    <t>Subventions au secteur public en matière d'investissement - Cofinancement européen 2014-2020</t>
  </si>
  <si>
    <t>056.061</t>
  </si>
  <si>
    <t>Subventions au secteur public en matière d'investissement - cofinancement européen - agriculture</t>
  </si>
  <si>
    <t>056.125</t>
  </si>
  <si>
    <t>Transfert en capital aux ASBL des pouvoirs locaux - FEDER - Agriculture, nature et ruralité</t>
  </si>
  <si>
    <t>056.064</t>
  </si>
  <si>
    <t>Aménagement ou construction de Centres régionaux d'Initiation à l'Environnement (CRIE) et des autres bâtiments spécifiques à l’environnement et à la nature dont les maisons forestières</t>
  </si>
  <si>
    <t>056.067</t>
  </si>
  <si>
    <t>Etudes et Travaux réalisés dans le cadre du PO FEAMP (fonds européen pour les affaires maritimes et la pêche)</t>
  </si>
  <si>
    <t>056.072</t>
  </si>
  <si>
    <t>Achats de biens meubles durables - cofinancement européen (agriculture)</t>
  </si>
  <si>
    <t xml:space="preserve"> Développement et Etude du milieu</t>
  </si>
  <si>
    <t>057.001</t>
  </si>
  <si>
    <t>Etudes et frais de fonctionnement spécifique au DEMNA</t>
  </si>
  <si>
    <t>057.003</t>
  </si>
  <si>
    <t>Contrats de services pluriannuels ou conventions passés avec des tiers pour le contrôle et la certification des produits animaux et végétaux</t>
  </si>
  <si>
    <t>057.004</t>
  </si>
  <si>
    <t>057.006</t>
  </si>
  <si>
    <t>057.061</t>
  </si>
  <si>
    <t>Études, dépenses de fonctionnement spécifiques au DEMNA -payés à l’intérieur du secteur des administrations publiques</t>
  </si>
  <si>
    <t>057.064</t>
  </si>
  <si>
    <t>Marchés publics ou conventions au secteur public</t>
  </si>
  <si>
    <t>057.062</t>
  </si>
  <si>
    <t xml:space="preserve">Subventions aux entreprises publiques </t>
  </si>
  <si>
    <t>057.007</t>
  </si>
  <si>
    <t>Autres subventions d’exploitation à des producteurs en matière de vulgarisation, d'encadrement et de promotion de l’agriculture</t>
  </si>
  <si>
    <t>057.065</t>
  </si>
  <si>
    <t>Subventions aux entreprises non financières (considéré comme entreprise privée) - Comité du Lait asbl</t>
  </si>
  <si>
    <t>057.057</t>
  </si>
  <si>
    <t>Transferts de revenus aux entreprises en matière agricole et agro-alimentaire</t>
  </si>
  <si>
    <t>057.008</t>
  </si>
  <si>
    <t>Subventions octroyées par le DEMNA aux ASBL</t>
  </si>
  <si>
    <t>057.009</t>
  </si>
  <si>
    <t>Subventions en matière de valorisation des ressources du sous-sol</t>
  </si>
  <si>
    <t>057.012</t>
  </si>
  <si>
    <t>Subvention à des associations pour l'organisation de formations agricoles - Cofinancement PDR 2014-2020</t>
  </si>
  <si>
    <t>057.014</t>
  </si>
  <si>
    <t>Subventions à l'asbl "Pierres et marbres de Wallonie" en matière de promotion des roches ornementales</t>
  </si>
  <si>
    <t>057.016</t>
  </si>
  <si>
    <t>Subventions, indemnités spécifiques et primes à des associations s’occupant de la précarité en agriculture ; pour l'organisation de formations agricoles et apicoles ; dans le cadre de l’amélioration de la qualité des animaux et produits animaux ; à la Fédération des services de remplacement de Wallonie asbl,  à l’association Valbiom pour l’exécution du programme BioMaSER à l’asbl Requasud dans le cadre de la convention-cadre Requasud</t>
  </si>
  <si>
    <t>057.021</t>
  </si>
  <si>
    <t>Subventions aux organismes chargés de missions de vulgarisation, d'encadrement et de promotion de l'agriculture</t>
  </si>
  <si>
    <t>057.022</t>
  </si>
  <si>
    <t>Subvention à l’ASBL Comité du lait – Mesures d’accompagnement – Prélèvement kilométrique</t>
  </si>
  <si>
    <t>057.067</t>
  </si>
  <si>
    <t>Transferts de revenus sous forme de primes aux ménages en tant que producteurs</t>
  </si>
  <si>
    <t>057.023</t>
  </si>
  <si>
    <t>Subvention au Centre wallon de Recherches agronomiques de Gembloux (CRA-W)</t>
  </si>
  <si>
    <t>057.025</t>
  </si>
  <si>
    <t>Subvention à l'Agence Wallonne pour la Promotion d'une Agriculture de Qualité (APAQ-W)</t>
  </si>
  <si>
    <t>057.027</t>
  </si>
  <si>
    <t>Subvention aux OAP en faveur de recherches scientifiques et techniques et en matière agricole et agro-alimentaire</t>
  </si>
  <si>
    <t>057.048</t>
  </si>
  <si>
    <t>Projet ICOS - UAP</t>
  </si>
  <si>
    <t>057.060</t>
  </si>
  <si>
    <t>Subvention au centre wallon de recherches agronomiques de Gembloux (CRA-W)</t>
  </si>
  <si>
    <t>057.053</t>
  </si>
  <si>
    <t>Subventions aux provinces et écoles provinciales en faveur de recherches scientifiques et techniques en matière agricole et agro-alimentaire</t>
  </si>
  <si>
    <t>057.058</t>
  </si>
  <si>
    <t xml:space="preserve">Subventions aux Hautes Ecoles provinciales en matière d’Étude du Milieu naturel et agricole </t>
  </si>
  <si>
    <t>057.066</t>
  </si>
  <si>
    <t>Subventions au secteur provincial</t>
  </si>
  <si>
    <t>057.043</t>
  </si>
  <si>
    <t>Subventions aux parcs naturels</t>
  </si>
  <si>
    <t>057.063</t>
  </si>
  <si>
    <t xml:space="preserve">Subventions aux ASBL des pouvoirs locaux </t>
  </si>
  <si>
    <t>057.033</t>
  </si>
  <si>
    <t>Subventions aux universités en faveur de recherches scientifiques et techniques et en matière agricole et agro alimentaire</t>
  </si>
  <si>
    <t>057.034</t>
  </si>
  <si>
    <t>Subventions octroyées par le DEMNA aux universités</t>
  </si>
  <si>
    <t>057.046</t>
  </si>
  <si>
    <t>Projet ICOS - Universités</t>
  </si>
  <si>
    <t>057.054</t>
  </si>
  <si>
    <t>Subventions aux universités en faveur de recherches scientifiques et techniques en matière agricole et agro-alimentaire</t>
  </si>
  <si>
    <t>057.035</t>
  </si>
  <si>
    <t xml:space="preserve">Subventions et indemnités spécifiques  </t>
  </si>
  <si>
    <t>057.036</t>
  </si>
  <si>
    <t>Subvention à l’ASBL Association des betteraviers wallons – Mesure d’accompagnement – Prélèvement kilométrique</t>
  </si>
  <si>
    <t>057.039</t>
  </si>
  <si>
    <t>Subvention au Centre wallon de Recherches agronomiques de Gembloux (CRA-W) pour dépenses d'investissement y compris études</t>
  </si>
  <si>
    <t>Programme 15.058</t>
  </si>
  <si>
    <t xml:space="preserve"> Aides à l'Agriculture</t>
  </si>
  <si>
    <t>058.001</t>
  </si>
  <si>
    <t>Frais de fonctionnement spécifique à l'OP et au système Intégré de Gestion et de Contrôle</t>
  </si>
  <si>
    <t>058.006</t>
  </si>
  <si>
    <t>Aide régionale aux éleveurs pour la transformation ou la commercialisation de produits issus de leur exploitation et aux producteurs laitiers pour la transformation et la commercialisation de produits laitiers</t>
  </si>
  <si>
    <t>058.016</t>
  </si>
  <si>
    <t>Subventions aux halls relais agricoles dans le cadre du Plan wallon d'Investissements</t>
  </si>
  <si>
    <t>058.055</t>
  </si>
  <si>
    <t>Indemnisation aux agriculteurs affectés par l'épidémie de la langue bleue - Agriculteurs en société</t>
  </si>
  <si>
    <t>058.054</t>
  </si>
  <si>
    <t>Indemnisation aux agriculteurs affectés par l'épidémie de la langue bleue - Agriculteurs indépendants</t>
  </si>
  <si>
    <t>058.029</t>
  </si>
  <si>
    <t>Dépenses relatives aux corrections financières payées par l'OP</t>
  </si>
  <si>
    <t>058.047</t>
  </si>
  <si>
    <t>Dotation missions courantes à l’Organisme Payeur</t>
  </si>
  <si>
    <t>058.048</t>
  </si>
  <si>
    <t>Dotation missions courantes - environnement à l’Organisme Payeur</t>
  </si>
  <si>
    <t>058.051</t>
  </si>
  <si>
    <t>Dotation de fonctionnement OP - Agriculture</t>
  </si>
  <si>
    <t>058.024</t>
  </si>
  <si>
    <t>Dotation au Fonds wallon des calamités naturelles - Division "Fonds wallon des calamités agricoles"</t>
  </si>
  <si>
    <t>058.027</t>
  </si>
  <si>
    <t>Subventions aux halls relais agricoles dans le cadre du Plan wallon d'Investissements (Provinces)</t>
  </si>
  <si>
    <t>058.026</t>
  </si>
  <si>
    <t>Subventions aux halls relais agricoles dans le cadre du Plan wallon d'Investissements (Communes)</t>
  </si>
  <si>
    <t>058.028</t>
  </si>
  <si>
    <t>Subventions aux halls relais agricoles dans le cadre du Plan wallon d'Investissements (Régies communales autonomes)</t>
  </si>
  <si>
    <t>058.033</t>
  </si>
  <si>
    <t>058.034</t>
  </si>
  <si>
    <t>Aide régionale aux agriculteurs pour la transformation ou la commercialisation de produits issus de leur exploitation</t>
  </si>
  <si>
    <t>058.053</t>
  </si>
  <si>
    <t>Aides aux indépendants</t>
  </si>
  <si>
    <t>058.049</t>
  </si>
  <si>
    <t>Dotation en investissement à l’Organisme Payeur</t>
  </si>
  <si>
    <t>058.052</t>
  </si>
  <si>
    <t>Dotation à l’OP - Missions capital (agriculture)</t>
  </si>
  <si>
    <t>058.039</t>
  </si>
  <si>
    <t>Subventions aux halls relais agricoles dans le cadre du Plan wallon d'Investissement (Provinces)</t>
  </si>
  <si>
    <t>058.037</t>
  </si>
  <si>
    <t xml:space="preserve">Subventions aux pouvoirs publics subordonnés pour des travaux de construction, agrandissement ou transformation d'abattoirs publics - Mesure d’accompagnement - Prélèvement kilométrique </t>
  </si>
  <si>
    <t>058.038</t>
  </si>
  <si>
    <t>058.035</t>
  </si>
  <si>
    <t>Subventions aux pouvoirs publics subordonnés pour des travaux de construction, agrandissement ou transformation d'abattoirs publics</t>
  </si>
  <si>
    <t>86342000</t>
  </si>
  <si>
    <t>058.036</t>
  </si>
  <si>
    <t>Subventions aux halls relais agricoles</t>
  </si>
  <si>
    <t>86359000</t>
  </si>
  <si>
    <t>058.040</t>
  </si>
  <si>
    <t>Subventions aux halls relais agricoles dans le cadre du Plan wallon d'Investissement (Régies communales autonomes)</t>
  </si>
  <si>
    <t>Totaux pour le programme 15.058.</t>
  </si>
  <si>
    <t>Programme 15.060</t>
  </si>
  <si>
    <t>Nature, Forêt, Chasse-pêche</t>
  </si>
  <si>
    <t>060.001</t>
  </si>
  <si>
    <t>Actions en faveur de la biodiversité (dont haies et aires protégées)</t>
  </si>
  <si>
    <t>060.002</t>
  </si>
  <si>
    <t>Dépenses de toute nature dans le cadre de la gestion de la peste porcine africaine</t>
  </si>
  <si>
    <t>060.003</t>
  </si>
  <si>
    <t>Etudes et dépenses de fonctionnement spécifiques dans le cadre du Life intégré</t>
  </si>
  <si>
    <t>060.004</t>
  </si>
  <si>
    <t>Etudes et dépenses de fonctionnement spécifiques au DNF</t>
  </si>
  <si>
    <t>060.006</t>
  </si>
  <si>
    <t>Etudes et frais de fonctionnement en matière de chasse et de pêche et autres frais divers</t>
  </si>
  <si>
    <t>060.007</t>
  </si>
  <si>
    <t>Dépenses de fonctionnement spécifique à la gestion des forêts domaniales, des réserves naturelles domaniales, des piscicultures et frayères,  du comptoir wallon des matériels forestiers de reproduction</t>
  </si>
  <si>
    <t>060.009</t>
  </si>
  <si>
    <t xml:space="preserve">Frais de fonctionnement des sites Natura 2000, réserves naturelles, forêts domaniales et espaces verts publics domaniaux </t>
  </si>
  <si>
    <t>060.012</t>
  </si>
  <si>
    <t>Frais de fonctionnement du Comptoir forestier</t>
  </si>
  <si>
    <t>060.013</t>
  </si>
  <si>
    <t>Dépenses de fonctionnement  dans le cadre de la gestion de la peste porcine africaine</t>
  </si>
  <si>
    <t>060.068</t>
  </si>
  <si>
    <t>Frais généraux de fonctionnement vers le secteur public</t>
  </si>
  <si>
    <t>060.072</t>
  </si>
  <si>
    <t>Frais de fonctionnement payés au secteur public</t>
  </si>
  <si>
    <t>060.073</t>
  </si>
  <si>
    <t>Entretiens et rénovations en matière d'aménagement de terrains (services ext)</t>
  </si>
  <si>
    <t>060.084</t>
  </si>
  <si>
    <t>Entretiens et rénovations en matière d'aménagement de terrains (pour les services centraux)</t>
  </si>
  <si>
    <t>060.096</t>
  </si>
  <si>
    <t>Entretiens et rénovations en matière d’aménagement de terrains – secteur public</t>
  </si>
  <si>
    <t>060.069</t>
  </si>
  <si>
    <t>Autres subventions aux entreprises publiques en matière de nature et forêt</t>
  </si>
  <si>
    <t>060.113</t>
  </si>
  <si>
    <t>060.019</t>
  </si>
  <si>
    <t>Subventions diverses aux secteurs autres que public dans le cadre de la gestion de la peste porcine africaine</t>
  </si>
  <si>
    <t>060.100</t>
  </si>
  <si>
    <t>060.116</t>
  </si>
  <si>
    <t>Autres subventions d'exploitation au secteur privé</t>
  </si>
  <si>
    <t>060.020</t>
  </si>
  <si>
    <t>Subvention aux ASBL en matière de ressources forestières, de conservation de la nature et espaces verts</t>
  </si>
  <si>
    <t>060.021</t>
  </si>
  <si>
    <t>Subvention au secteur autre que public en matière de chasse, de pêche et de pisciculture</t>
  </si>
  <si>
    <t>060.022</t>
  </si>
  <si>
    <t>Subventions aux Centres de Revalidation des Espèces Animales Vivant à l'Etat Sauvage</t>
  </si>
  <si>
    <t>060.023</t>
  </si>
  <si>
    <t>Subvention aux ASBL pour la recherche et la vulgarisation en matière de gestion durable</t>
  </si>
  <si>
    <t>060.024</t>
  </si>
  <si>
    <t>Contribution de la Région wallonne à la fondation Forêt de Soignes</t>
  </si>
  <si>
    <t>060.025</t>
  </si>
  <si>
    <t>Subvention aux ASBL  au secteur privé pour activités de formation</t>
  </si>
  <si>
    <t>060.026</t>
  </si>
  <si>
    <t>Subvention en matière de dynamisation de la gestion forestière</t>
  </si>
  <si>
    <t>060.027</t>
  </si>
  <si>
    <t>Subvention aux ASBL  dans le cadre de la gestion des sites Natura 2000</t>
  </si>
  <si>
    <t>060.028</t>
  </si>
  <si>
    <t xml:space="preserve">Subvention aux ASBL dans le cadre de projets LIFE  </t>
  </si>
  <si>
    <t>060.030</t>
  </si>
  <si>
    <t>Indemnisation de dégâts des espèces protégées</t>
  </si>
  <si>
    <t>060.031</t>
  </si>
  <si>
    <t>Subventions et indemnités aux particuliers dans le cadre d'entretien de haies, d'arbres d'alignement et de vergers</t>
  </si>
  <si>
    <t>060.092</t>
  </si>
  <si>
    <t>Transfert de revenus en espèces pour des autres prestations (indemnisations, loyers, etc.) aux ménages en tant que consommateurs</t>
  </si>
  <si>
    <t>83442000</t>
  </si>
  <si>
    <t>060.076</t>
  </si>
  <si>
    <t>Subventions en nature aux particuliers en matière de ressources forestières, de conservation de la nature</t>
  </si>
  <si>
    <t>060.112</t>
  </si>
  <si>
    <t>Subventions aux ménages en tant que producteurs</t>
  </si>
  <si>
    <t>060.032</t>
  </si>
  <si>
    <t>Subventions pour l'Office Economique wallon du Bois</t>
  </si>
  <si>
    <t>060.038</t>
  </si>
  <si>
    <t>Subventions en matière de dynamisation de la gestion forestière (provinces)</t>
  </si>
  <si>
    <t>060.093</t>
  </si>
  <si>
    <t>Transfert de revenus (subventions, indemnisations, etc.) aux provinces – contributions spécifiques</t>
  </si>
  <si>
    <t>060.114</t>
  </si>
  <si>
    <t xml:space="preserve">Subventions et indemnités (y compris les compensations) aux Provinces dans le cadre de la gestion des sites Natura 2000 </t>
  </si>
  <si>
    <t>060.033</t>
  </si>
  <si>
    <t>Subventions au secteur public en matière de ressources forestières, de conservation de la nature  et espaces verts</t>
  </si>
  <si>
    <t>060.034</t>
  </si>
  <si>
    <t>Subventions et indemnités (y compris les compensations) aux pouvoirs publics subordonnés dans le cadre de la gestion des sites Natura 2000</t>
  </si>
  <si>
    <t>060.094</t>
  </si>
  <si>
    <t>Transfert de revenus (subventions, indemnisations, etc.) aux communes – contributions spécifiques</t>
  </si>
  <si>
    <t>060.036</t>
  </si>
  <si>
    <t>Subventions de fonctionnement des commissions de gestion des parcs naturels</t>
  </si>
  <si>
    <t>060.088</t>
  </si>
  <si>
    <t>Subventions aux asbl liées aux pouvoirs locaux</t>
  </si>
  <si>
    <t>060.089</t>
  </si>
  <si>
    <t>Subventions aux asbl des pouvoirs locaux en matière de ressources forestières, de conservation de la nature et espaces verts</t>
  </si>
  <si>
    <t>060.117</t>
  </si>
  <si>
    <t>Subventions aux CPAS dans le cadre de la protection de la nature, forêt, chasse et pêche</t>
  </si>
  <si>
    <t>060.095</t>
  </si>
  <si>
    <t>Transfert de revenus (subventions, indemnisations, etc.) aux intercommunales du secteur S1313</t>
  </si>
  <si>
    <t>060.102</t>
  </si>
  <si>
    <t>Subventions de fonctionnement aux intercommunales du secteur S13.13</t>
  </si>
  <si>
    <t>060.042</t>
  </si>
  <si>
    <t>Subventions octroyées aux universités en matière de ressources forestières, conservation de la nature, ainsi qu'en matière de pisciculture</t>
  </si>
  <si>
    <t>060.043</t>
  </si>
  <si>
    <t>Subventions au secteur public en faveur de la recherche et de la vulgarisation en matière de gestion durable (universités)</t>
  </si>
  <si>
    <t>060.074</t>
  </si>
  <si>
    <t>Subventions au secteur public en matière de chasse, de pêche et de pisciculture</t>
  </si>
  <si>
    <t>060.041</t>
  </si>
  <si>
    <t>Contribution au fonctionnement du Secrétariat national des espèces exotiques invasives</t>
  </si>
  <si>
    <t>060.115</t>
  </si>
  <si>
    <t>Transfert de revenus vers des unités interrégionales</t>
  </si>
  <si>
    <t>060.109</t>
  </si>
  <si>
    <t>Subvention aux entreprises en faveur de l'exécution de travaux et d'aménagements forestiers, de protection de la nature et d'espaces verts publics (plantation, haies…)</t>
  </si>
  <si>
    <t>060.110</t>
  </si>
  <si>
    <t>Subventions en investissement aux entreprises publiques en matière de ressources forestières, de nature (plantation haies, …)</t>
  </si>
  <si>
    <t>060.078</t>
  </si>
  <si>
    <t>Subventions en investissement aux entreprises privées en matière de ressources forestières, de conservation de la nature</t>
  </si>
  <si>
    <t>060.047</t>
  </si>
  <si>
    <t>Subventions au secteur autre que public en vue de l'acquisition ou de l'aménagement des réserves naturelles, des forêts et de la pisciculture</t>
  </si>
  <si>
    <t>060.048</t>
  </si>
  <si>
    <t>Subventions au secteur autre que public - Cofinancement européen - Life - en matière de protection de la nature</t>
  </si>
  <si>
    <t>060.049</t>
  </si>
  <si>
    <t>Subventions au secteur autre que public en faveur de l'exécution de travaux de restaurations et de gestions, d'investissements dans les sites Natura 2000, dans les sites candidats au réseau Natura 2000 ainsi que dans la structure écologique principale - Cofinancement européen - PDR</t>
  </si>
  <si>
    <t>060.104</t>
  </si>
  <si>
    <t>Subvention d’investissement aux ASBL au service des ménages (nature et forêt)</t>
  </si>
  <si>
    <t>060.050</t>
  </si>
  <si>
    <t>Subventions aux particuliers en matière de ressources forestières, de nature (plantation haies, …)</t>
  </si>
  <si>
    <t>060.075</t>
  </si>
  <si>
    <t>Subventions aux particuliers en vue du développement de la pêche et de la pisciculture, ainsi qu'en matière de chasse</t>
  </si>
  <si>
    <t>060.111</t>
  </si>
  <si>
    <t>Subvention en investissement à l’IFAPME dans le cadre de la nature et les espaces verts</t>
  </si>
  <si>
    <t>060.108</t>
  </si>
  <si>
    <t>Subvention aux provinces en faveur de l'exécution de travaux et d'aménagements forestiers, de protection de la nature et d'espaces verts publics (plantation, haies…)</t>
  </si>
  <si>
    <t>060.051</t>
  </si>
  <si>
    <t>Subventions aux pouvoirs publics subordonnés en faveur de l'exécution de travaux et d'aménagements forestiers, de protection de la nature et d'espaces verts publics</t>
  </si>
  <si>
    <t>060.081</t>
  </si>
  <si>
    <t>Subvention aux communes en vue du développement de la pêche et de la pisciculture, ainsi qu’en matière de chasse</t>
  </si>
  <si>
    <t>060.053</t>
  </si>
  <si>
    <t>Subventions aux pouvoirs organisateurs de parc naturel en faveur de l'établissement de la maison du parc et subventions au secteur public pour la mise en œuvre du volet conservation de la nature du plan de gestion des parcs naturels</t>
  </si>
  <si>
    <t>060.105</t>
  </si>
  <si>
    <t>subvention d’investissement aux ASBL des pouvoirs locaux (nature et forêt)</t>
  </si>
  <si>
    <t>060.099</t>
  </si>
  <si>
    <t>Subvention en capital aux intercommunales du secteur S.1313</t>
  </si>
  <si>
    <t>060.101</t>
  </si>
  <si>
    <t>Achats de terrains et de bâtiments – secteur des administrations publiques</t>
  </si>
  <si>
    <t>060.054</t>
  </si>
  <si>
    <t>Acquisition par la Région de forêts, de réserves naturelles, de frayères et de terrains pour l'aménagement d'espaces verts publics</t>
  </si>
  <si>
    <t>060.106</t>
  </si>
  <si>
    <t>Achats de bâtiments spécifiques - Secteur des administrations publiques</t>
  </si>
  <si>
    <t>060.107</t>
  </si>
  <si>
    <t>Achats de bâtiments spécifiques - Secteur autre que public</t>
  </si>
  <si>
    <t>060.071</t>
  </si>
  <si>
    <t>Aménagements et travaux dans les bâtiments spécifiques du DNF</t>
  </si>
  <si>
    <t>060.057</t>
  </si>
  <si>
    <t>Travaux d'aménagement dans les forêts domaniales, les réserves naturelles ainsi qu'en matière de pisciculture et de frayères</t>
  </si>
  <si>
    <t>060.059</t>
  </si>
  <si>
    <t>Travaux d'aménagement dans les sites Natura 2000 domaniaux ainsi que dans la structure écologique principale en ce compris les interventions cofinancées dans le cadre du PDR</t>
  </si>
  <si>
    <t>060.062</t>
  </si>
  <si>
    <t>Travaux d'aménagement dans les espaces verts publics domaniaux</t>
  </si>
  <si>
    <t>060.082</t>
  </si>
  <si>
    <t>Travaux d’aménagement dans les piscicultures domaniales et travaux d’aménagement cynégétiques dans les forêts domaniales</t>
  </si>
  <si>
    <t>060.079</t>
  </si>
  <si>
    <t>Frais d'investissement dans le cadre de projets spécifiques en matière de conservation de la nature et de ressources forestières</t>
  </si>
  <si>
    <t>060.103</t>
  </si>
  <si>
    <t>Totaux pour le programme 15.060.</t>
  </si>
  <si>
    <t>Programme 15.061</t>
  </si>
  <si>
    <t>Espace rural et naturel</t>
  </si>
  <si>
    <t>061.003</t>
  </si>
  <si>
    <t>Achats de biens et services non durables, en ce compris études, relations publiques, documentation, participation à des séminaires et colloques, frais de réunions (agriculture)</t>
  </si>
  <si>
    <t>061.004</t>
  </si>
  <si>
    <t xml:space="preserve">Etudes et dépenses de fonctionnement spécifiques au DDRCB </t>
  </si>
  <si>
    <t>061.006</t>
  </si>
  <si>
    <t>Etudes et dépenses de fonctionnement spécifiques à la gestion des espèces exotiques envahissantes</t>
  </si>
  <si>
    <t>061.058</t>
  </si>
  <si>
    <t>Etudes liées aux recommandations de la CEI</t>
  </si>
  <si>
    <t>061.059</t>
  </si>
  <si>
    <t>Etudes liées aux recommandations de la CEI payées aux administrations publiques</t>
  </si>
  <si>
    <t>061.064</t>
  </si>
  <si>
    <t xml:space="preserve">Etude et Convention dans le secteur public en matière de cours d’eau non navigable </t>
  </si>
  <si>
    <t>061.007</t>
  </si>
  <si>
    <t>Entretien des cours d'eau non navigables et des ouvrages de régularisation du régime des eaux de première catégorie</t>
  </si>
  <si>
    <t>061.057</t>
  </si>
  <si>
    <t>Entretiens et réparations spécifiques à la DAFOR dans l'application de la législation sur l'aménagement foncier de biens ruraux - part régionale</t>
  </si>
  <si>
    <t>061.056</t>
  </si>
  <si>
    <t>Subventions d’exploitation aux entreprises publiques</t>
  </si>
  <si>
    <t>061.055</t>
  </si>
  <si>
    <t>Subventions à des asbl au service des producteurs autres que les entreprises publiques (en matière de développement rural)</t>
  </si>
  <si>
    <t>061.061</t>
  </si>
  <si>
    <t xml:space="preserve">Indemnisations dans le cadre d’expropriation (sociétés) </t>
  </si>
  <si>
    <t>061.009</t>
  </si>
  <si>
    <t>Subvention au secteur autre que public en matière de développement rural et de cours d'eau en ce compris la plaine alluviale</t>
  </si>
  <si>
    <t>061.060</t>
  </si>
  <si>
    <t xml:space="preserve">Indemnisations dans le cadre d’expropriation (personnes physiques) </t>
  </si>
  <si>
    <t>061.016</t>
  </si>
  <si>
    <t>Subventions aux OAP en matière de développement durable de l'espace rural</t>
  </si>
  <si>
    <t>061.017</t>
  </si>
  <si>
    <t xml:space="preserve">Subventions au secteur public en matière de développement rural et de cours d'eau en ce compris la plaine alluviale </t>
  </si>
  <si>
    <t>061.047</t>
  </si>
  <si>
    <t>Subventions à la fondation rurale de Wallonie</t>
  </si>
  <si>
    <t>061.048</t>
  </si>
  <si>
    <t>061.022</t>
  </si>
  <si>
    <t>Subventions au secteur public pour l'étude de l'espace rural</t>
  </si>
  <si>
    <t>061.028</t>
  </si>
  <si>
    <t>Subventions au secteur autre que public en matière de développement rural et de cours d'eau en ce compris la plaine alluviale ou pour des projets pilotes en vue d’améliorer le cadre de vie en milieu rural</t>
  </si>
  <si>
    <t>061.053</t>
  </si>
  <si>
    <t>Subvention en capital au secteur public - Provinces</t>
  </si>
  <si>
    <t>061.030</t>
  </si>
  <si>
    <t>Subventions au secteur public pour travaux et études en matière de cours d'eau en ce compris la plaine alluviale</t>
  </si>
  <si>
    <t>061.031</t>
  </si>
  <si>
    <t>Subventions aux pouvoirs publics subordonnés pour des travaux d'amélioration de la voirie agricole et l'établissement de dispositifs destinés à la protection contre l'érosion des terres agricoles et à la lutte contre les inondations et coulées boueuses dues au ruissellement</t>
  </si>
  <si>
    <t>061.033</t>
  </si>
  <si>
    <t>Subventions aux pouvoirs et organismes publics en matière de développement rural</t>
  </si>
  <si>
    <t>061.034</t>
  </si>
  <si>
    <t>Subventions en matière de services de base à la population et d'aides à la création d'ateliers ruraux en matière de développement rural - Cofinancement européen - PDR</t>
  </si>
  <si>
    <t>061.035</t>
  </si>
  <si>
    <t>Subventions aux pouvoirs publics pour des projets pilotes et pour des opérations innovantes ou transcommunales d’amélioration du cadre de vie rural, de gestion du territoire rural ou de développement rural</t>
  </si>
  <si>
    <t>061.054</t>
  </si>
  <si>
    <t>Soutien régional aux communes pour la mise en œuvre et le renforcement de projets d’adaptation face aux changements climatiques</t>
  </si>
  <si>
    <t>061.051</t>
  </si>
  <si>
    <t xml:space="preserve">Achats de terrains et de bâtiments en Belgique à l’intérieur du secteur des administrations publiques (CPAS,…) </t>
  </si>
  <si>
    <t>061.037</t>
  </si>
  <si>
    <t>Acquisition de terrains par la Région dans le cadre de la gestion des cours d’eau non navigables et dans le cadre d'un aménagement foncier rural</t>
  </si>
  <si>
    <t>061.038</t>
  </si>
  <si>
    <t>Travaux en matière de cours d'eau non navigables et de wateringues, d’amélioration d’habitats aquatiques,  y compris la réhabilitation des sites dégradés situés dans le lit majeur des cours d'eau non navigables de première catégorie</t>
  </si>
  <si>
    <t>061.063</t>
  </si>
  <si>
    <t>Travaux de remise en état et de sécurisation</t>
  </si>
  <si>
    <t>061.050</t>
  </si>
  <si>
    <t>Acquisitions d’autre matériel spécifiques</t>
  </si>
  <si>
    <t>061.062</t>
  </si>
  <si>
    <t>Paiement de garantie locative</t>
  </si>
  <si>
    <t>061.043</t>
  </si>
  <si>
    <t>Intervention dans les dépenses techniques relatives à l'application de la législation sur l'aménagement foncier de biens ruraux - avances remboursables</t>
  </si>
  <si>
    <t>Totaux pour le programme 15.061.</t>
  </si>
  <si>
    <t>Prévention et Protectioon : Air, Eau, Sol</t>
  </si>
  <si>
    <t>062.062</t>
  </si>
  <si>
    <t>Subventions d’exploitation à des producteurs (ASBL au services des producteurs, entités privées)</t>
  </si>
  <si>
    <t>062.072</t>
  </si>
  <si>
    <t>Subventions et indemnités spécifiques en matière de gestion de l'espace rural à des producteurs autres que les entreprise publiques</t>
  </si>
  <si>
    <t>1000</t>
  </si>
  <si>
    <t>062.073</t>
  </si>
  <si>
    <t>Subvention à l'ASBL Agra-Ost pour ses actions en matière agro-environnementale et la valorisation des matières organiques</t>
  </si>
  <si>
    <t>062.007</t>
  </si>
  <si>
    <t>Subventions et indemnités spécifiques aux ASBL au service des ménages en matière de gestion de l'espace rural</t>
  </si>
  <si>
    <t>062.009</t>
  </si>
  <si>
    <t>Subventions à l'encadrement des méthodes agro-environnementales en application de la convention-cadre</t>
  </si>
  <si>
    <t>062.010</t>
  </si>
  <si>
    <t>062.064</t>
  </si>
  <si>
    <t>062.066</t>
  </si>
  <si>
    <t>Subvention à l'ASBL Agra-Ost pour ses investissements</t>
  </si>
  <si>
    <t>062.020</t>
  </si>
  <si>
    <t>Aides à l'investissement aux ASBL au service des ménages en matière de gestion de l'espace rural</t>
  </si>
  <si>
    <t>063.001</t>
  </si>
  <si>
    <t>Etudes, relations publiques, participation à des séminaires et colloques, frais de réunions, frais de fonctionnement de l'UAB, de la Direction des Contrôles</t>
  </si>
  <si>
    <t>Programme 15.065</t>
  </si>
  <si>
    <t>Fonds budgétaire :  Fonds pour la qualité des produits animaux et végétaux (décret programme du 18 décembre 2003)</t>
  </si>
  <si>
    <t>065.001</t>
  </si>
  <si>
    <t>Fonds budgétaire : Fonds pour la qualité des produits animaux et végétaux</t>
  </si>
  <si>
    <t>065.002</t>
  </si>
  <si>
    <t>Fonds budgétaire pour la qualité des produits animaux et végétaux - Frais généraux de fonctionnement - secteur privé</t>
  </si>
  <si>
    <t>065.003</t>
  </si>
  <si>
    <t>Fonds budgétaire pour la qualité des produits animaux et végétaux - Frais généraux de fonctionnement - secteur public</t>
  </si>
  <si>
    <t>065.006</t>
  </si>
  <si>
    <t>Fonds budgétaire pour la qualité des produits animaux et végétaux - Locations de terres à d’autres secteurs que le secteur des administrations publiques</t>
  </si>
  <si>
    <t>065.007</t>
  </si>
  <si>
    <t>Fonds budgétaire pour la qualité des produits animaux et végétaux - Locations de terres auprès du secteur des administrations publiques</t>
  </si>
  <si>
    <t>065.004</t>
  </si>
  <si>
    <t>Fonds budgétaire pour la qualité des produits animaux et végétaux - Transferts de revenus aux UAP</t>
  </si>
  <si>
    <t>065.005</t>
  </si>
  <si>
    <t>Fonds budgétaire pour la qualité des produits animaux et végétaux - Transferts de revenus à la Communauté française</t>
  </si>
  <si>
    <t>Totaux pour le programme 15.065.</t>
  </si>
  <si>
    <t>Programme 15.068</t>
  </si>
  <si>
    <t>Fonds budgétaire :  Fonds budgétaire en faveur de la gestion piscicole et halieutique en Wallonie</t>
  </si>
  <si>
    <t>068.001</t>
  </si>
  <si>
    <t>Fonds budgétaire : Fonds budgétaire en faveur de la gestion piscicole et halieutique en Wallonie</t>
  </si>
  <si>
    <t>068.003</t>
  </si>
  <si>
    <t>Fonds budgétaire en faveur de la gestion piscicole et halieutique en Wallonie - Frais généraux de fonctionnement - secteur privé</t>
  </si>
  <si>
    <t>068.002</t>
  </si>
  <si>
    <t>Fonds budgétaire en faveur de la gestion piscicole et halieutique en Wallonie - Frais généraux de fonctionnement - secteur public</t>
  </si>
  <si>
    <t>068.046</t>
  </si>
  <si>
    <t>Fonds budgétaire en faveur de la gestion piscicole et halieutique en Wallonie - Transferts de revenus aux ASBL au service des producteurs</t>
  </si>
  <si>
    <t>068.004</t>
  </si>
  <si>
    <t>Fonds budgétaire en faveur de la gestion piscicole et halieutique en Wallonie - Transferts de revenus aux ASBL service des ménages</t>
  </si>
  <si>
    <t>068.005</t>
  </si>
  <si>
    <t>Fonds budgétaire en faveur de la gestion piscicole et halieutique en Wallonie - Transferts de revenus aux CPAS</t>
  </si>
  <si>
    <t>068.045</t>
  </si>
  <si>
    <t>Fonds budgétaire en faveur de la gestion piscicole et halieutique en Wallonie - Subvention au secteur autre que public.</t>
  </si>
  <si>
    <t>068.006</t>
  </si>
  <si>
    <t>Fonds budgétaire en faveur de la gestion piscicole et halieutique en Wallonie - Achats autre matériel (bien d'investissement)</t>
  </si>
  <si>
    <t>Totaux pour le programme 15.068.</t>
  </si>
  <si>
    <t>Programme 15.069</t>
  </si>
  <si>
    <t>Fonds budgétaire :  Fonds budgétaire de protection de la biodiversité</t>
  </si>
  <si>
    <t>069.001</t>
  </si>
  <si>
    <t>Fonds budgétaire : Fonds budgétaire de protection de la biodiversité</t>
  </si>
  <si>
    <t>Totaux pour le programme 15.069.</t>
  </si>
  <si>
    <t>Programme 15.070</t>
  </si>
  <si>
    <t>Fonds budgétaire :  Fonds pour la gestion des forêts de l'ancienne "Gruerie d'Arlon" (article 7 de la loi domaniale du 26 juillet 1952)</t>
  </si>
  <si>
    <t>070.001</t>
  </si>
  <si>
    <t>Fonds budgétaire : Fonds pour la gestion des forêts de l'ancienne «Gruerie d'Arlon» (article 7 de la loi domaniale du 26 juillet 1952)</t>
  </si>
  <si>
    <t>070.002</t>
  </si>
  <si>
    <t>Fonds budgétaire pour la gestion des forêts de l'ancienne "Gruerie d'Arlon" - Frais généraux de fonctionnement - secteur privé</t>
  </si>
  <si>
    <t>070.027</t>
  </si>
  <si>
    <t>Fonds budgétaire : Fonds pour la gestion des forêts de l'ancienne «Gruerie d'Arlon» - frais généraux de fonctionnement Secteur public</t>
  </si>
  <si>
    <t>070.005</t>
  </si>
  <si>
    <t>Fonds budgétaire pour la gestion des forêts de l'ancienne "Gruerie d'Arlon" - Réparations et entretiens des biens n'augmentant pas la valeur</t>
  </si>
  <si>
    <t>070.003</t>
  </si>
  <si>
    <t xml:space="preserve">Fonds budgétaire pour la gestion des forêts de l'ancienne "Gruerie d'Arlon" - Autres subventions d'exploitations - secteur privé </t>
  </si>
  <si>
    <t>070.028</t>
  </si>
  <si>
    <t>Fonds budgétaire : Fonds pour la gestion des forêts de l'ancienne «Gruerie d'Arlon» - Travaux de construction de bâtiment</t>
  </si>
  <si>
    <t>070.004</t>
  </si>
  <si>
    <t>Fonds budgétaire pour la gestion des forets de l'ancienne "gruerie d'Arlon" - Travaux d'aménagement</t>
  </si>
  <si>
    <t>070.030</t>
  </si>
  <si>
    <t>Fonds budgétaire : Fonds pour la gestion des forêts de l'ancienne «Gruerie d'Arlon» - Acquisition de matériel roulant spécifique</t>
  </si>
  <si>
    <t>070.029</t>
  </si>
  <si>
    <t>Fonds budgétaire : Fonds pour la gestion des forêts de l'ancienne «Gruerie d'Arlon» - Acquisition de matériel spécifique</t>
  </si>
  <si>
    <t>Totaux pour le programme 15.070.</t>
  </si>
  <si>
    <t>Programme 15.071</t>
  </si>
  <si>
    <t>Fonds budgétaire :  Fonds pour la gestion de la forêt d'Herbeumont (article 1er, 16, de la loi domaniale du 1er juillet 1983)</t>
  </si>
  <si>
    <t>071.001</t>
  </si>
  <si>
    <t>Fonds budgétaire : Fonds pour la gestion de la forêt d'Herbeumont (article 1er, 16, de la loi domaniale du 1er juillet 1983)</t>
  </si>
  <si>
    <t>071.006</t>
  </si>
  <si>
    <t>Fonds budgétaire pour la gestion de la forêt d'Herbeumont - Frais généraux de fonctionnement - secteur privé</t>
  </si>
  <si>
    <t>071.002</t>
  </si>
  <si>
    <t>Fonds budgétaire pour la gestion de la forêt d'Herbeumont - Frais généraux de fonctionnement - secteur public</t>
  </si>
  <si>
    <t>071.005</t>
  </si>
  <si>
    <t>Fonds budgétaire pour la gestion de la forêt d'Herbeumont - Entretiens et rénovations en matière d'aménagement de terrains</t>
  </si>
  <si>
    <t>071.004</t>
  </si>
  <si>
    <t>Fonds budgétaire pour la gestion de la foret d'Herbeumont - Travaux d'aménagement</t>
  </si>
  <si>
    <t>071.008</t>
  </si>
  <si>
    <t>Fonds budgétaire pour la gestion de la forêt d'Herbeumont - Acquisition de matériel roulant spécifique</t>
  </si>
  <si>
    <t>071.007</t>
  </si>
  <si>
    <t>Fonds budgétaire pour la gestion de la forêt d'Herbeumont - Acquisition de matériel spécifique</t>
  </si>
  <si>
    <t>Totaux pour le programme 15.071.</t>
  </si>
  <si>
    <t>Programme 15.072</t>
  </si>
  <si>
    <t>Fonds budgétaire :  Fonds pour la gestion de la forêt de Saint-Michel-Freyr</t>
  </si>
  <si>
    <t>072.001</t>
  </si>
  <si>
    <t>Fonds budgétaire : Fonds pour la gestion de la forêt de Saint-Michel-Freyr</t>
  </si>
  <si>
    <t>072.002</t>
  </si>
  <si>
    <t>Fonds budgétaire pour la gestion de la forêt de Saint-Michel-Freyr - Transferts de revenus aux ASBL, au service des ménages</t>
  </si>
  <si>
    <t>072.003</t>
  </si>
  <si>
    <t xml:space="preserve">Fonds budgétaire pour la gestion de la forêt de Saint-Michel-Freyr – Aides à l’investissement aux ASBL au service des ménages  </t>
  </si>
  <si>
    <t>Totaux pour le programme 15.072.</t>
  </si>
  <si>
    <t>Programme 15.073</t>
  </si>
  <si>
    <t>Fonds budgétaire :  Fonds en matière de politique foncière agricole</t>
  </si>
  <si>
    <t>073.001</t>
  </si>
  <si>
    <t>Fonds budgétaire : Fonds en matière de politique foncière agricole</t>
  </si>
  <si>
    <t>073.002</t>
  </si>
  <si>
    <t>Fonds budgétaire en matière de politique foncière agricole - Frais généraux de fonctionnement - secteur privé</t>
  </si>
  <si>
    <t>073.012</t>
  </si>
  <si>
    <t>Fonds budgétaire en matière de politique foncière agricole - Frais généraux de fonctionnement - secteur public</t>
  </si>
  <si>
    <t>073.006</t>
  </si>
  <si>
    <t>Fonds budgétaire en matière de politique foncière agricole - Impôts payés</t>
  </si>
  <si>
    <t>073.007</t>
  </si>
  <si>
    <t>Fonds budgétaire en matière de politique foncière agricole - Entretien et gestion des biens immobiliers agricoles gérés par la DAFoR - Secteur privé</t>
  </si>
  <si>
    <t>073.008</t>
  </si>
  <si>
    <t>Fonds budgétaire en matière de politique foncière agricole - Entretien et gestion des biens immobiliers agricoles gérés par la DAFoR - Secteur public</t>
  </si>
  <si>
    <t>073.003</t>
  </si>
  <si>
    <t>Fonds budgétaire en matière de politique foncière agricole - Autres prestations aux ménages en espèce en tant que consommateur</t>
  </si>
  <si>
    <t>073.013</t>
  </si>
  <si>
    <t>Fonds budgétaire en matière de politique foncière agricole - Transferts de revenus aux administartions publiques locales - Provinces</t>
  </si>
  <si>
    <t>073.009</t>
  </si>
  <si>
    <t>Fonds budgétaire en matière de politique foncière agricole - Transferts de revenus aux administrations publiques locales (communes)</t>
  </si>
  <si>
    <t>073.014</t>
  </si>
  <si>
    <t>Fonds budgétaire en matière de politique foncière agricole - Transferts de revenus aux administrations publiques locales: ASBL des pouvoirs locaux</t>
  </si>
  <si>
    <t>073.015</t>
  </si>
  <si>
    <t>Fonds budgétaire en matière de politique foncière agricole - Transferts de revenus aux administrations publiques locales - CPAS</t>
  </si>
  <si>
    <t>073.016</t>
  </si>
  <si>
    <t>Fonds budgétaire en matière de politique foncière agricole-Transferts de revenus aux administrations publiques locales - Intercommunales</t>
  </si>
  <si>
    <t>073.010</t>
  </si>
  <si>
    <t>Fonds budgétaire en matière de politique foncière agricole - Achat de terrain - Secteur public</t>
  </si>
  <si>
    <t>073.005</t>
  </si>
  <si>
    <t>Fonds budgétaire en matière de politique foncière agricole - Achat de terrain - secteur privé</t>
  </si>
  <si>
    <t>073.018</t>
  </si>
  <si>
    <t>Fonds budgétaire en matière de politique foncière agricole - Investissement</t>
  </si>
  <si>
    <t>073.011</t>
  </si>
  <si>
    <t>Fonds budgétaire en matière de politique foncière agricole - Travaux d'aménagement sur les biens immobiliers agricoles gérés par la DAFoR</t>
  </si>
  <si>
    <t>073.017</t>
  </si>
  <si>
    <t>Fonds budgétaire en matière de politique foncière agricole - Acquisition d'autre matériel spécifique</t>
  </si>
  <si>
    <t>Totaux pour le programme 15.073.</t>
  </si>
  <si>
    <t>001.060</t>
  </si>
  <si>
    <t>001.064</t>
  </si>
  <si>
    <t>Programme 18.111</t>
  </si>
  <si>
    <t>Formation agricole.</t>
  </si>
  <si>
    <t>111.001</t>
  </si>
  <si>
    <t>Subventions aux centres agréés de formation professionnelle agricole pour l'organisation des cours et autres activités en rapport - ASBL</t>
  </si>
  <si>
    <t>Totaux pour le programme 18.111.</t>
  </si>
  <si>
    <t>Totaux généraux</t>
  </si>
  <si>
    <t>122.390</t>
  </si>
  <si>
    <t>Autres prestations aux ménages en tant que producteurs - PRW - Energie, Plan air-climat, Logement, Aéroport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</si>
</sst>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00"/>
    <numFmt numFmtId="165" formatCode="###,##0.0&quot; &quot;;\-\ ###,##0.0&quot; &quot;;0&quot;  &quot;"/>
    <numFmt numFmtId="166" formatCode="\ ###,##0&quot; &quot;;###,##0&quot; &quot;;&quot;—  &quot;"/>
    <numFmt numFmtId="167" formatCode="#,###,"/>
    <numFmt numFmtId="168" formatCode="\+###,##0&quot; &quot;;\ \+###,##0&quot; &quot;;&quot; 0 &quot;"/>
    <numFmt numFmtId="169" formatCode="\-###,##0&quot; &quot;;\ \-###,##0&quot; &quot;;&quot;0  &quot;"/>
    <numFmt numFmtId="170" formatCode="0.0%"/>
    <numFmt numFmtId="171" formatCode="\(0\)"/>
    <numFmt numFmtId="172" formatCode="###,##0\ ;\-###,##0\ ;&quot;—  &quot;"/>
    <numFmt numFmtId="173" formatCode="_-* #,##0.00\ _€_-;\-* #,##0.00\ _€_-;_-* &quot;-&quot;??\ _€_-;_-@_-"/>
    <numFmt numFmtId="174" formatCode="\ ###,##0&quot; &quot;;\-###,##0&quot; &quot;;&quot;—  &quot;"/>
    <numFmt numFmtId="175" formatCode="\+###,##0&quot; &quot;;\-\ ###,##0&quot; &quot;;&quot;—  &quot;"/>
    <numFmt numFmtId="176" formatCode="###,##0&quot; &quot;;\ \-###,##0&quot; &quot;;&quot;0  &quot;"/>
    <numFmt numFmtId="177" formatCode="00\ 00"/>
    <numFmt numFmtId="178" formatCode="\ ##,##0.0&quot; &quot;;\-\ ##,##0.0&quot; &quot;;&quot;0  &quot;"/>
    <numFmt numFmtId="179" formatCode="\ \+###,##0&quot; &quot;;\-###,##0&quot; &quot;;&quot; 0 &quot;"/>
    <numFmt numFmtId="180" formatCode="###,##0.0\ ;&quot;- &quot;###,##0.0\ ;0&quot;  &quot;"/>
    <numFmt numFmtId="181" formatCode="###,##0&quot; &quot;;\-\ ###,##0&quot; &quot;;&quot;—  &quot;"/>
    <numFmt numFmtId="182" formatCode="###,##0\ ;###,##0\ ;&quot;—  &quot;"/>
    <numFmt numFmtId="183" formatCode="\+###,##0\ ;&quot;- &quot;###,##0\ ;&quot;—  &quot;"/>
  </numFmts>
  <fonts count="47" x14ac:knownFonts="1">
    <font>
      <sz val="10"/>
      <name val="Arial"/>
      <family val="2"/>
    </font>
    <font>
      <sz val="10"/>
      <name val="Arial"/>
      <family val="2"/>
    </font>
    <font>
      <b/>
      <sz val="10"/>
      <name val="Times New Roman"/>
      <family val="1"/>
    </font>
    <font>
      <b/>
      <sz val="7"/>
      <name val="Times New Roman"/>
      <family val="1"/>
    </font>
    <font>
      <b/>
      <sz val="9"/>
      <name val="Times New Roman"/>
      <family val="1"/>
    </font>
    <font>
      <b/>
      <sz val="10"/>
      <name val="Arial"/>
      <family val="2"/>
    </font>
    <font>
      <b/>
      <sz val="8"/>
      <name val="Times New Roman"/>
      <family val="1"/>
    </font>
    <font>
      <sz val="10"/>
      <name val="Times New Roman"/>
      <family val="1"/>
    </font>
    <font>
      <b/>
      <i/>
      <sz val="10"/>
      <name val="Times New Roman"/>
      <family val="1"/>
    </font>
    <font>
      <i/>
      <sz val="10"/>
      <name val="Times New Roman"/>
      <family val="1"/>
    </font>
    <font>
      <sz val="9"/>
      <name val="Times New Roman"/>
      <family val="1"/>
    </font>
    <font>
      <i/>
      <sz val="9"/>
      <name val="Times New Roman"/>
      <family val="1"/>
    </font>
    <font>
      <i/>
      <sz val="8"/>
      <name val="Times New Roman"/>
      <family val="1"/>
    </font>
    <font>
      <sz val="8"/>
      <name val="Times New Roman"/>
      <family val="1"/>
    </font>
    <font>
      <b/>
      <i/>
      <sz val="18"/>
      <name val="Times New Roman"/>
      <family val="1"/>
    </font>
    <font>
      <i/>
      <sz val="18"/>
      <name val="Times New Roman"/>
      <family val="1"/>
    </font>
    <font>
      <b/>
      <i/>
      <sz val="7"/>
      <name val="Times New Roman"/>
      <family val="1"/>
    </font>
    <font>
      <b/>
      <i/>
      <sz val="8"/>
      <name val="Times New Roman"/>
      <family val="1"/>
    </font>
    <font>
      <u/>
      <sz val="8"/>
      <name val="Times New Roman"/>
      <family val="1"/>
    </font>
    <font>
      <sz val="8"/>
      <color indexed="8"/>
      <name val="Times New Roman"/>
      <family val="1"/>
    </font>
    <font>
      <b/>
      <sz val="9"/>
      <color theme="4" tint="-0.249977111117893"/>
      <name val="Times New Roman"/>
      <family val="1"/>
    </font>
    <font>
      <sz val="8"/>
      <color rgb="FF000000"/>
      <name val="Times New Roman"/>
      <family val="1"/>
    </font>
    <font>
      <b/>
      <sz val="8"/>
      <color rgb="FFFF0000"/>
      <name val="Times New Roman"/>
      <family val="1"/>
    </font>
    <font>
      <sz val="8"/>
      <color theme="1"/>
      <name val="Times New Roman"/>
      <family val="1"/>
    </font>
    <font>
      <sz val="8"/>
      <name val="Palatino Linotype"/>
      <family val="1"/>
    </font>
    <font>
      <b/>
      <sz val="9"/>
      <color rgb="FF000000"/>
      <name val="Times New Roman"/>
      <family val="1"/>
    </font>
    <font>
      <sz val="11"/>
      <name val="Calibri"/>
      <family val="2"/>
    </font>
    <font>
      <b/>
      <sz val="8"/>
      <color indexed="12"/>
      <name val="Times New Roman"/>
      <family val="1"/>
    </font>
    <font>
      <sz val="8"/>
      <color indexed="12"/>
      <name val="Times New Roman"/>
      <family val="1"/>
    </font>
    <font>
      <b/>
      <i/>
      <sz val="8"/>
      <color indexed="12"/>
      <name val="Times New Roman"/>
      <family val="1"/>
    </font>
    <font>
      <i/>
      <u/>
      <sz val="8"/>
      <name val="Times New Roman"/>
      <family val="1"/>
    </font>
    <font>
      <b/>
      <sz val="9"/>
      <color indexed="17"/>
      <name val="Times New Roman"/>
      <family val="1"/>
    </font>
    <font>
      <sz val="9"/>
      <color indexed="17"/>
      <name val="Times New Roman"/>
      <family val="1"/>
    </font>
    <font>
      <b/>
      <i/>
      <sz val="18"/>
      <color indexed="17"/>
      <name val="Times New Roman"/>
      <family val="1"/>
    </font>
    <font>
      <b/>
      <i/>
      <sz val="7"/>
      <color indexed="17"/>
      <name val="Times New Roman"/>
      <family val="1"/>
    </font>
    <font>
      <b/>
      <i/>
      <sz val="9"/>
      <name val="Times New Roman"/>
      <family val="1"/>
    </font>
    <font>
      <b/>
      <sz val="8"/>
      <name val="Times New Roman"/>
      <family val="1"/>
      <charset val="1"/>
    </font>
    <font>
      <sz val="8"/>
      <name val="Times New Roman"/>
      <family val="1"/>
      <charset val="1"/>
    </font>
    <font>
      <b/>
      <i/>
      <sz val="8"/>
      <name val="Times New Roman"/>
      <family val="1"/>
      <charset val="1"/>
    </font>
    <font>
      <b/>
      <sz val="9"/>
      <name val="Times New Roman"/>
      <family val="1"/>
      <charset val="1"/>
    </font>
    <font>
      <b/>
      <sz val="9"/>
      <color theme="1"/>
      <name val="Times New Roman"/>
      <family val="1"/>
    </font>
    <font>
      <sz val="9"/>
      <name val="Calibri"/>
      <family val="2"/>
    </font>
    <font>
      <b/>
      <i/>
      <sz val="8"/>
      <color rgb="FFFF0000"/>
      <name val="Times New Roman"/>
      <family val="1"/>
    </font>
    <font>
      <b/>
      <sz val="8"/>
      <color indexed="20"/>
      <name val="Times New Roman"/>
      <family val="1"/>
    </font>
    <font>
      <b/>
      <i/>
      <sz val="8"/>
      <color indexed="20"/>
      <name val="Times New Roman"/>
      <family val="1"/>
    </font>
    <font>
      <sz val="10"/>
      <color indexed="58"/>
      <name val="Times New Roman"/>
      <family val="1"/>
    </font>
    <font>
      <b/>
      <sz val="10"/>
      <color indexed="58"/>
      <name val="Times New Roman"/>
      <family val="1"/>
    </font>
  </fonts>
  <fills count="22">
    <fill>
      <patternFill patternType="none"/>
    </fill>
    <fill>
      <patternFill patternType="gray125"/>
    </fill>
    <fill>
      <patternFill patternType="solid">
        <fgColor rgb="FFFF8F8F"/>
        <bgColor indexed="64"/>
      </patternFill>
    </fill>
    <fill>
      <patternFill patternType="solid">
        <fgColor theme="0" tint="-0.14999847407452621"/>
        <bgColor indexed="64"/>
      </patternFill>
    </fill>
    <fill>
      <patternFill patternType="solid">
        <fgColor rgb="FFFDE4CF"/>
        <bgColor indexed="64"/>
      </patternFill>
    </fill>
    <fill>
      <patternFill patternType="solid">
        <fgColor rgb="FFF4E784"/>
        <bgColor indexed="64"/>
      </patternFill>
    </fill>
    <fill>
      <patternFill patternType="solid">
        <fgColor rgb="FFFFFFCC"/>
        <bgColor indexed="64"/>
      </patternFill>
    </fill>
    <fill>
      <patternFill patternType="solid">
        <fgColor indexed="9"/>
        <bgColor indexed="9"/>
      </patternFill>
    </fill>
    <fill>
      <patternFill patternType="solid">
        <fgColor rgb="FFC5D9F1"/>
        <bgColor indexed="64"/>
      </patternFill>
    </fill>
    <fill>
      <patternFill patternType="solid">
        <fgColor theme="3" tint="0.79998168889431442"/>
        <bgColor indexed="64"/>
      </patternFill>
    </fill>
    <fill>
      <patternFill patternType="solid">
        <fgColor rgb="FF00B0F0"/>
        <bgColor indexed="64"/>
      </patternFill>
    </fill>
    <fill>
      <patternFill patternType="solid">
        <fgColor theme="0"/>
        <bgColor indexed="64"/>
      </patternFill>
    </fill>
    <fill>
      <patternFill patternType="solid">
        <fgColor indexed="47"/>
        <bgColor indexed="64"/>
      </patternFill>
    </fill>
    <fill>
      <patternFill patternType="solid">
        <fgColor rgb="FFFDE4CF"/>
        <bgColor rgb="FFFAC090"/>
      </patternFill>
    </fill>
    <fill>
      <patternFill patternType="solid">
        <fgColor rgb="FFFDE4CF"/>
        <bgColor rgb="FF000000"/>
      </patternFill>
    </fill>
    <fill>
      <patternFill patternType="solid">
        <fgColor rgb="FFF4E784"/>
        <bgColor rgb="FF000000"/>
      </patternFill>
    </fill>
    <fill>
      <patternFill patternType="solid">
        <fgColor rgb="FFFFFFCC"/>
        <bgColor rgb="FF000000"/>
      </patternFill>
    </fill>
    <fill>
      <patternFill patternType="solid">
        <fgColor theme="2"/>
        <bgColor indexed="64"/>
      </patternFill>
    </fill>
    <fill>
      <patternFill patternType="solid">
        <fgColor rgb="FFFDE4CF"/>
        <bgColor rgb="FFE7E6E6"/>
      </patternFill>
    </fill>
    <fill>
      <patternFill patternType="solid">
        <fgColor rgb="FFF4E784"/>
        <bgColor rgb="FFFFF200"/>
      </patternFill>
    </fill>
    <fill>
      <patternFill patternType="solid">
        <fgColor rgb="FFFFFFCC"/>
        <bgColor rgb="FFFFF200"/>
      </patternFill>
    </fill>
    <fill>
      <patternFill patternType="solid">
        <fgColor rgb="FFFFE181"/>
        <bgColor indexed="64"/>
      </patternFill>
    </fill>
  </fills>
  <borders count="576">
    <border>
      <left/>
      <right/>
      <top/>
      <bottom/>
      <diagonal/>
    </border>
    <border>
      <left style="thick">
        <color indexed="64"/>
      </left>
      <right style="medium">
        <color indexed="64"/>
      </right>
      <top style="thick">
        <color indexed="64"/>
      </top>
      <bottom/>
      <diagonal/>
    </border>
    <border>
      <left/>
      <right/>
      <top style="thick">
        <color indexed="64"/>
      </top>
      <bottom/>
      <diagonal/>
    </border>
    <border>
      <left style="medium">
        <color indexed="64"/>
      </left>
      <right style="medium">
        <color indexed="64"/>
      </right>
      <top style="thick">
        <color indexed="64"/>
      </top>
      <bottom/>
      <diagonal/>
    </border>
    <border>
      <left/>
      <right style="medium">
        <color indexed="64"/>
      </right>
      <top style="thick">
        <color indexed="64"/>
      </top>
      <bottom/>
      <diagonal/>
    </border>
    <border>
      <left style="medium">
        <color indexed="64"/>
      </left>
      <right/>
      <top style="thick">
        <color indexed="64"/>
      </top>
      <bottom style="medium">
        <color indexed="64"/>
      </bottom>
      <diagonal/>
    </border>
    <border>
      <left/>
      <right style="medium">
        <color indexed="64"/>
      </right>
      <top style="thick">
        <color indexed="64"/>
      </top>
      <bottom style="medium">
        <color indexed="64"/>
      </bottom>
      <diagonal/>
    </border>
    <border>
      <left/>
      <right/>
      <top style="thick">
        <color indexed="64"/>
      </top>
      <bottom style="medium">
        <color indexed="64"/>
      </bottom>
      <diagonal/>
    </border>
    <border>
      <left style="medium">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medium">
        <color indexed="64"/>
      </left>
      <right style="thin">
        <color indexed="64"/>
      </right>
      <top style="medium">
        <color indexed="64"/>
      </top>
      <bottom/>
      <diagonal/>
    </border>
    <border>
      <left style="thin">
        <color auto="1"/>
      </left>
      <right style="medium">
        <color auto="1"/>
      </right>
      <top style="medium">
        <color auto="1"/>
      </top>
      <bottom/>
      <diagonal/>
    </border>
    <border>
      <left style="thick">
        <color indexed="64"/>
      </left>
      <right style="medium">
        <color indexed="64"/>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auto="1"/>
      </left>
      <right/>
      <top style="medium">
        <color auto="1"/>
      </top>
      <bottom style="thin">
        <color indexed="64"/>
      </bottom>
      <diagonal/>
    </border>
    <border>
      <left/>
      <right/>
      <top style="medium">
        <color auto="1"/>
      </top>
      <bottom style="thin">
        <color indexed="64"/>
      </bottom>
      <diagonal/>
    </border>
    <border>
      <left/>
      <right style="medium">
        <color indexed="64"/>
      </right>
      <top style="medium">
        <color auto="1"/>
      </top>
      <bottom style="thin">
        <color indexed="64"/>
      </bottom>
      <diagonal/>
    </border>
    <border>
      <left style="thin">
        <color auto="1"/>
      </left>
      <right style="medium">
        <color auto="1"/>
      </right>
      <top style="medium">
        <color auto="1"/>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auto="1"/>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auto="1"/>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style="medium">
        <color indexed="64"/>
      </left>
      <right/>
      <top style="thin">
        <color auto="1"/>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auto="1"/>
      </top>
      <bottom style="thin">
        <color indexed="64"/>
      </bottom>
      <diagonal/>
    </border>
    <border>
      <left style="medium">
        <color indexed="64"/>
      </left>
      <right style="medium">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auto="1"/>
      </left>
      <right style="thin">
        <color indexed="64"/>
      </right>
      <top style="thin">
        <color indexed="64"/>
      </top>
      <bottom style="thin">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diagonal/>
    </border>
    <border>
      <left style="thin">
        <color indexed="64"/>
      </left>
      <right style="medium">
        <color indexed="64"/>
      </right>
      <top style="thin">
        <color indexed="31"/>
      </top>
      <bottom style="thin">
        <color indexed="31"/>
      </bottom>
      <diagonal/>
    </border>
    <border>
      <left style="thick">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medium">
        <color indexed="64"/>
      </left>
      <right style="medium">
        <color indexed="64"/>
      </right>
      <top/>
      <bottom style="dashed">
        <color indexed="64"/>
      </bottom>
      <diagonal/>
    </border>
    <border>
      <left style="thin">
        <color indexed="64"/>
      </left>
      <right style="medium">
        <color indexed="64"/>
      </right>
      <top style="thin">
        <color indexed="31"/>
      </top>
      <bottom style="thin">
        <color indexed="31"/>
      </bottom>
      <diagonal/>
    </border>
    <border>
      <left/>
      <right style="medium">
        <color indexed="64"/>
      </right>
      <top style="thin">
        <color indexed="64"/>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medium">
        <color auto="1"/>
      </right>
      <top style="thin">
        <color auto="1"/>
      </top>
      <bottom style="thin">
        <color indexed="64"/>
      </bottom>
      <diagonal/>
    </border>
    <border>
      <left/>
      <right/>
      <top/>
      <bottom style="dashed">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right/>
      <top style="dashed">
        <color indexed="64"/>
      </top>
      <bottom style="dashed">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dashed">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style="thin">
        <color auto="1"/>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medium">
        <color auto="1"/>
      </left>
      <right style="medium">
        <color auto="1"/>
      </right>
      <top style="dashed">
        <color indexed="64"/>
      </top>
      <bottom style="thin">
        <color auto="1"/>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style="medium">
        <color indexed="64"/>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auto="1"/>
      </top>
      <bottom/>
      <diagonal/>
    </border>
    <border>
      <left/>
      <right/>
      <top style="thin">
        <color auto="1"/>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n">
        <color indexed="64"/>
      </left>
      <right style="medium">
        <color indexed="64"/>
      </right>
      <top style="thin">
        <color indexed="31"/>
      </top>
      <bottom style="thin">
        <color indexed="3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thick">
        <color indexed="64"/>
      </left>
      <right style="medium">
        <color indexed="64"/>
      </right>
      <top/>
      <bottom style="thin">
        <color indexed="64"/>
      </bottom>
      <diagonal/>
    </border>
    <border>
      <left style="thin">
        <color indexed="64"/>
      </left>
      <right style="medium">
        <color indexed="64"/>
      </right>
      <top style="thin">
        <color indexed="31"/>
      </top>
      <bottom style="thin">
        <color indexed="31"/>
      </bottom>
      <diagonal/>
    </border>
    <border>
      <left style="thick">
        <color indexed="64"/>
      </left>
      <right style="medium">
        <color indexed="64"/>
      </right>
      <top style="dashed">
        <color indexed="64"/>
      </top>
      <bottom style="dashed">
        <color indexed="64"/>
      </bottom>
      <diagonal/>
    </border>
    <border>
      <left style="medium">
        <color indexed="64"/>
      </left>
      <right/>
      <top style="dashed">
        <color indexed="64"/>
      </top>
      <bottom style="dashed">
        <color indexed="64"/>
      </bottom>
      <diagonal/>
    </border>
    <border>
      <left style="medium">
        <color indexed="64"/>
      </left>
      <right style="thin">
        <color indexed="64"/>
      </right>
      <top/>
      <bottom style="dashed">
        <color indexed="64"/>
      </bottom>
      <diagonal/>
    </border>
    <border>
      <left/>
      <right style="medium">
        <color indexed="64"/>
      </right>
      <top/>
      <bottom style="dashed">
        <color indexed="64"/>
      </bottom>
      <diagonal/>
    </border>
    <border>
      <left style="thin">
        <color indexed="64"/>
      </left>
      <right/>
      <top/>
      <bottom style="dashed">
        <color indexed="64"/>
      </bottom>
      <diagonal/>
    </border>
    <border>
      <left style="thin">
        <color indexed="64"/>
      </left>
      <right style="thin">
        <color indexed="64"/>
      </right>
      <top/>
      <bottom style="dashed">
        <color indexed="64"/>
      </bottom>
      <diagonal/>
    </border>
    <border>
      <left style="medium">
        <color auto="1"/>
      </left>
      <right/>
      <top/>
      <bottom style="dashed">
        <color indexed="64"/>
      </bottom>
      <diagonal/>
    </border>
    <border>
      <left style="thin">
        <color indexed="64"/>
      </left>
      <right style="medium">
        <color indexed="64"/>
      </right>
      <top/>
      <bottom style="dashed">
        <color indexed="64"/>
      </bottom>
      <diagonal/>
    </border>
    <border>
      <left style="thick">
        <color indexed="64"/>
      </left>
      <right style="medium">
        <color indexed="64"/>
      </right>
      <top style="dashed">
        <color indexed="64"/>
      </top>
      <bottom style="thick">
        <color indexed="64"/>
      </bottom>
      <diagonal/>
    </border>
    <border>
      <left/>
      <right/>
      <top style="dashed">
        <color indexed="64"/>
      </top>
      <bottom style="thick">
        <color indexed="64"/>
      </bottom>
      <diagonal/>
    </border>
    <border>
      <left style="medium">
        <color indexed="64"/>
      </left>
      <right style="medium">
        <color indexed="64"/>
      </right>
      <top style="dashed">
        <color indexed="64"/>
      </top>
      <bottom style="thick">
        <color indexed="64"/>
      </bottom>
      <diagonal/>
    </border>
    <border>
      <left style="medium">
        <color indexed="64"/>
      </left>
      <right/>
      <top style="dashed">
        <color indexed="64"/>
      </top>
      <bottom style="thick">
        <color indexed="64"/>
      </bottom>
      <diagonal/>
    </border>
    <border>
      <left style="medium">
        <color indexed="64"/>
      </left>
      <right style="thin">
        <color indexed="64"/>
      </right>
      <top style="dashed">
        <color indexed="64"/>
      </top>
      <bottom style="thick">
        <color indexed="64"/>
      </bottom>
      <diagonal/>
    </border>
    <border>
      <left/>
      <right style="medium">
        <color indexed="64"/>
      </right>
      <top style="dashed">
        <color indexed="64"/>
      </top>
      <bottom style="thick">
        <color indexed="64"/>
      </bottom>
      <diagonal/>
    </border>
    <border>
      <left style="thin">
        <color indexed="64"/>
      </left>
      <right/>
      <top style="dashed">
        <color indexed="64"/>
      </top>
      <bottom style="thick">
        <color indexed="64"/>
      </bottom>
      <diagonal/>
    </border>
    <border>
      <left style="thin">
        <color indexed="64"/>
      </left>
      <right style="thin">
        <color indexed="64"/>
      </right>
      <top style="dashed">
        <color indexed="64"/>
      </top>
      <bottom style="thick">
        <color indexed="64"/>
      </bottom>
      <diagonal/>
    </border>
    <border>
      <left style="thin">
        <color indexed="64"/>
      </left>
      <right style="medium">
        <color indexed="64"/>
      </right>
      <top style="dashed">
        <color indexed="64"/>
      </top>
      <bottom style="thick">
        <color indexed="64"/>
      </bottom>
      <diagonal/>
    </border>
    <border>
      <left style="thin">
        <color auto="1"/>
      </left>
      <right style="medium">
        <color auto="1"/>
      </right>
      <top/>
      <bottom style="thick">
        <color indexed="64"/>
      </bottom>
      <diagonal/>
    </border>
    <border>
      <left style="medium">
        <color auto="1"/>
      </left>
      <right style="thin">
        <color auto="1"/>
      </right>
      <top/>
      <bottom style="medium">
        <color auto="1"/>
      </bottom>
      <diagonal/>
    </border>
    <border>
      <left style="thin">
        <color auto="1"/>
      </left>
      <right style="medium">
        <color auto="1"/>
      </right>
      <top style="thin">
        <color indexed="31"/>
      </top>
      <bottom style="medium">
        <color auto="1"/>
      </bottom>
      <diagonal/>
    </border>
  </borders>
  <cellStyleXfs count="5">
    <xf numFmtId="0" fontId="0" fillId="0" borderId="0"/>
    <xf numFmtId="17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cellStyleXfs>
  <cellXfs count="2236">
    <xf numFmtId="0" fontId="0" fillId="0" borderId="0" xfId="0"/>
    <xf numFmtId="164" fontId="2" fillId="0" borderId="1" xfId="0" applyNumberFormat="1" applyFont="1" applyBorder="1" applyAlignment="1">
      <alignment horizontal="center" vertical="center"/>
    </xf>
    <xf numFmtId="164" fontId="2" fillId="0" borderId="2" xfId="0" applyNumberFormat="1" applyFont="1" applyBorder="1" applyAlignment="1">
      <alignment horizontal="center" vertical="center"/>
    </xf>
    <xf numFmtId="164" fontId="2" fillId="0" borderId="3" xfId="0" applyNumberFormat="1" applyFont="1" applyBorder="1" applyAlignment="1">
      <alignment horizontal="center" vertical="center" wrapText="1"/>
    </xf>
    <xf numFmtId="164" fontId="2" fillId="0" borderId="3" xfId="0" applyNumberFormat="1" applyFont="1"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49" fontId="3" fillId="0" borderId="3" xfId="0" applyNumberFormat="1" applyFont="1" applyBorder="1" applyAlignment="1">
      <alignment horizontal="center" vertical="center"/>
    </xf>
    <xf numFmtId="2" fontId="4" fillId="0" borderId="3" xfId="0" applyNumberFormat="1" applyFont="1" applyBorder="1" applyAlignment="1">
      <alignment horizontal="center" vertical="center"/>
    </xf>
    <xf numFmtId="0" fontId="4" fillId="0" borderId="3" xfId="0" applyFont="1" applyBorder="1" applyAlignment="1">
      <alignment horizontal="center" vertical="center"/>
    </xf>
    <xf numFmtId="49" fontId="4" fillId="0" borderId="4" xfId="0" applyNumberFormat="1" applyFont="1" applyBorder="1" applyAlignment="1">
      <alignment horizontal="center" vertical="center"/>
    </xf>
    <xf numFmtId="165" fontId="2" fillId="0" borderId="3" xfId="0" applyNumberFormat="1" applyFont="1" applyBorder="1" applyAlignment="1">
      <alignment horizontal="justify" wrapText="1"/>
    </xf>
    <xf numFmtId="0" fontId="5" fillId="0" borderId="0" xfId="0" applyFont="1"/>
    <xf numFmtId="49" fontId="2" fillId="0" borderId="11" xfId="0" applyNumberFormat="1" applyFont="1" applyBorder="1" applyAlignment="1">
      <alignment vertical="center" wrapText="1"/>
    </xf>
    <xf numFmtId="167" fontId="5" fillId="0" borderId="12" xfId="0" applyNumberFormat="1" applyFont="1" applyBorder="1"/>
    <xf numFmtId="164" fontId="6" fillId="0" borderId="13" xfId="0" applyNumberFormat="1" applyFont="1" applyBorder="1" applyAlignment="1">
      <alignment horizontal="center" vertical="center"/>
    </xf>
    <xf numFmtId="164" fontId="2" fillId="0" borderId="0" xfId="0" applyNumberFormat="1" applyFont="1" applyAlignment="1">
      <alignment horizontal="center" vertical="center"/>
    </xf>
    <xf numFmtId="164" fontId="7" fillId="0" borderId="14" xfId="0" applyNumberFormat="1" applyFont="1" applyBorder="1" applyAlignment="1">
      <alignment horizontal="center" vertical="center" wrapText="1"/>
    </xf>
    <xf numFmtId="164" fontId="2" fillId="0" borderId="14" xfId="0" applyNumberFormat="1" applyFont="1" applyBorder="1" applyAlignment="1">
      <alignment horizontal="center" vertical="center"/>
    </xf>
    <xf numFmtId="0" fontId="8" fillId="0" borderId="0" xfId="0" applyFont="1" applyAlignment="1">
      <alignment horizontal="center" vertical="center" wrapText="1"/>
    </xf>
    <xf numFmtId="0" fontId="9" fillId="0" borderId="14" xfId="0" applyFont="1" applyBorder="1" applyAlignment="1">
      <alignment horizontal="center" vertical="center" wrapText="1"/>
    </xf>
    <xf numFmtId="164" fontId="9" fillId="0" borderId="15" xfId="0" applyNumberFormat="1" applyFont="1" applyBorder="1" applyAlignment="1">
      <alignment horizontal="center" vertical="center"/>
    </xf>
    <xf numFmtId="2" fontId="10" fillId="0" borderId="15" xfId="0" applyNumberFormat="1" applyFont="1" applyBorder="1" applyAlignment="1">
      <alignment horizontal="center" vertical="center"/>
    </xf>
    <xf numFmtId="0" fontId="11" fillId="0" borderId="14" xfId="0" applyFont="1" applyBorder="1" applyAlignment="1">
      <alignment vertical="center"/>
    </xf>
    <xf numFmtId="0" fontId="11" fillId="0" borderId="16" xfId="0" applyFont="1" applyBorder="1" applyAlignment="1">
      <alignment vertical="center"/>
    </xf>
    <xf numFmtId="0" fontId="9" fillId="0" borderId="14" xfId="0" applyFont="1" applyBorder="1" applyAlignment="1">
      <alignment horizontal="center" wrapText="1"/>
    </xf>
    <xf numFmtId="166" fontId="2" fillId="0" borderId="17" xfId="0" applyNumberFormat="1" applyFont="1" applyBorder="1" applyAlignment="1">
      <alignment horizontal="center" vertical="center" wrapText="1"/>
    </xf>
    <xf numFmtId="166" fontId="2" fillId="0" borderId="18" xfId="0" applyNumberFormat="1" applyFont="1" applyBorder="1" applyAlignment="1">
      <alignment horizontal="center" vertical="center" wrapText="1"/>
    </xf>
    <xf numFmtId="166" fontId="2" fillId="0" borderId="24" xfId="0" applyNumberFormat="1" applyFont="1" applyBorder="1" applyAlignment="1">
      <alignment horizontal="center" vertical="center" wrapText="1"/>
    </xf>
    <xf numFmtId="49" fontId="2" fillId="0" borderId="26" xfId="0" applyNumberFormat="1" applyFont="1" applyBorder="1" applyAlignment="1">
      <alignment horizontal="center" vertical="center" wrapText="1"/>
    </xf>
    <xf numFmtId="3" fontId="2" fillId="0" borderId="27" xfId="0" applyNumberFormat="1" applyFont="1" applyBorder="1" applyAlignment="1">
      <alignment horizontal="center" vertical="center" wrapText="1"/>
    </xf>
    <xf numFmtId="164" fontId="2" fillId="0" borderId="14" xfId="0" applyNumberFormat="1" applyFont="1" applyBorder="1" applyAlignment="1">
      <alignment horizontal="center" vertical="center" wrapText="1"/>
    </xf>
    <xf numFmtId="0" fontId="2" fillId="0" borderId="0" xfId="0" applyFont="1" applyAlignment="1">
      <alignment horizontal="center" vertical="center" wrapText="1"/>
    </xf>
    <xf numFmtId="0" fontId="2" fillId="0" borderId="14" xfId="0" applyFont="1" applyBorder="1" applyAlignment="1">
      <alignment horizontal="center" vertical="center" wrapText="1"/>
    </xf>
    <xf numFmtId="49" fontId="3" fillId="0" borderId="15" xfId="0" applyNumberFormat="1" applyFont="1" applyBorder="1" applyAlignment="1">
      <alignment horizontal="center" vertical="center"/>
    </xf>
    <xf numFmtId="2" fontId="4" fillId="0" borderId="15" xfId="0" applyNumberFormat="1" applyFont="1" applyBorder="1" applyAlignment="1">
      <alignment horizontal="center" vertical="center"/>
    </xf>
    <xf numFmtId="0" fontId="4" fillId="0" borderId="14" xfId="0" applyFont="1" applyBorder="1" applyAlignment="1">
      <alignment horizontal="center" vertical="center"/>
    </xf>
    <xf numFmtId="49" fontId="4" fillId="0" borderId="14" xfId="0" applyNumberFormat="1" applyFont="1" applyBorder="1" applyAlignment="1">
      <alignment horizontal="center" vertical="center"/>
    </xf>
    <xf numFmtId="0" fontId="12" fillId="0" borderId="14" xfId="0" applyFont="1" applyBorder="1" applyAlignment="1">
      <alignment horizontal="center" wrapText="1"/>
    </xf>
    <xf numFmtId="166" fontId="13" fillId="0" borderId="28" xfId="0" applyNumberFormat="1" applyFont="1" applyBorder="1" applyAlignment="1">
      <alignment horizontal="right" vertical="center"/>
    </xf>
    <xf numFmtId="166" fontId="13" fillId="0" borderId="16" xfId="0" applyNumberFormat="1" applyFont="1" applyBorder="1" applyAlignment="1">
      <alignment horizontal="right" vertical="center"/>
    </xf>
    <xf numFmtId="166" fontId="8" fillId="0" borderId="28" xfId="0" applyNumberFormat="1" applyFont="1" applyBorder="1" applyAlignment="1">
      <alignment horizontal="center" vertical="center" wrapText="1"/>
    </xf>
    <xf numFmtId="166" fontId="8" fillId="0" borderId="16" xfId="0" applyNumberFormat="1" applyFont="1" applyBorder="1" applyAlignment="1">
      <alignment horizontal="center" vertical="center" wrapText="1"/>
    </xf>
    <xf numFmtId="164" fontId="4" fillId="0" borderId="0" xfId="0" applyNumberFormat="1" applyFont="1" applyAlignment="1">
      <alignment horizontal="center" vertical="center"/>
    </xf>
    <xf numFmtId="164" fontId="10" fillId="0" borderId="14" xfId="0" applyNumberFormat="1" applyFont="1" applyBorder="1" applyAlignment="1">
      <alignment horizontal="center" vertical="center" wrapText="1"/>
    </xf>
    <xf numFmtId="164" fontId="4" fillId="0" borderId="14" xfId="0" applyNumberFormat="1" applyFont="1" applyBorder="1" applyAlignment="1">
      <alignment horizontal="center" vertical="center"/>
    </xf>
    <xf numFmtId="0" fontId="14" fillId="0" borderId="0" xfId="0" applyFont="1" applyAlignment="1">
      <alignment horizontal="center" vertical="center" wrapText="1"/>
    </xf>
    <xf numFmtId="0" fontId="15" fillId="0" borderId="14" xfId="0" applyFont="1" applyBorder="1" applyAlignment="1">
      <alignment horizontal="center" vertical="center" wrapText="1"/>
    </xf>
    <xf numFmtId="49" fontId="16" fillId="0" borderId="15" xfId="0" applyNumberFormat="1" applyFont="1" applyBorder="1" applyAlignment="1">
      <alignment vertical="center" wrapText="1"/>
    </xf>
    <xf numFmtId="2" fontId="4" fillId="0" borderId="15" xfId="0" applyNumberFormat="1" applyFont="1" applyBorder="1" applyAlignment="1">
      <alignment vertical="center" wrapText="1"/>
    </xf>
    <xf numFmtId="0" fontId="4" fillId="0" borderId="14" xfId="0" applyFont="1" applyBorder="1" applyAlignment="1">
      <alignment horizontal="left" wrapText="1"/>
    </xf>
    <xf numFmtId="49" fontId="4" fillId="0" borderId="14" xfId="0" applyNumberFormat="1" applyFont="1" applyBorder="1" applyAlignment="1">
      <alignment horizontal="left" wrapText="1"/>
    </xf>
    <xf numFmtId="164" fontId="4" fillId="0" borderId="13" xfId="0" applyNumberFormat="1" applyFont="1" applyBorder="1" applyAlignment="1">
      <alignment horizontal="center" vertical="center"/>
    </xf>
    <xf numFmtId="49" fontId="3" fillId="0" borderId="15" xfId="0" applyNumberFormat="1" applyFont="1" applyBorder="1" applyAlignment="1">
      <alignment vertical="center" wrapText="1"/>
    </xf>
    <xf numFmtId="165" fontId="12" fillId="0" borderId="14" xfId="0" applyNumberFormat="1" applyFont="1" applyBorder="1" applyAlignment="1">
      <alignment horizontal="justify" wrapText="1"/>
    </xf>
    <xf numFmtId="164" fontId="6" fillId="0" borderId="15" xfId="0" applyNumberFormat="1" applyFont="1" applyBorder="1" applyAlignment="1">
      <alignment horizontal="left"/>
    </xf>
    <xf numFmtId="2" fontId="4" fillId="0" borderId="15" xfId="0" applyNumberFormat="1" applyFont="1" applyBorder="1" applyAlignment="1">
      <alignment horizontal="left"/>
    </xf>
    <xf numFmtId="166" fontId="12" fillId="0" borderId="28" xfId="0" applyNumberFormat="1" applyFont="1" applyBorder="1" applyAlignment="1">
      <alignment horizontal="center" vertical="center"/>
    </xf>
    <xf numFmtId="166" fontId="12" fillId="0" borderId="37" xfId="0" applyNumberFormat="1" applyFont="1" applyBorder="1" applyAlignment="1">
      <alignment horizontal="center" vertical="center"/>
    </xf>
    <xf numFmtId="170" fontId="12" fillId="0" borderId="38" xfId="0" applyNumberFormat="1" applyFont="1" applyBorder="1" applyAlignment="1">
      <alignment horizontal="center" vertical="center"/>
    </xf>
    <xf numFmtId="166" fontId="12" fillId="0" borderId="0" xfId="0" applyNumberFormat="1" applyFont="1" applyAlignment="1">
      <alignment horizontal="center" vertical="center"/>
    </xf>
    <xf numFmtId="49" fontId="11" fillId="0" borderId="28" xfId="0" applyNumberFormat="1" applyFont="1" applyBorder="1" applyAlignment="1">
      <alignment horizontal="center" vertical="center" wrapText="1"/>
    </xf>
    <xf numFmtId="3" fontId="11" fillId="0" borderId="38" xfId="0" applyNumberFormat="1" applyFont="1" applyBorder="1" applyAlignment="1">
      <alignment horizontal="center" vertical="center" wrapText="1"/>
    </xf>
    <xf numFmtId="164" fontId="6" fillId="0" borderId="15" xfId="0" applyNumberFormat="1" applyFont="1" applyBorder="1" applyAlignment="1">
      <alignment vertical="center"/>
    </xf>
    <xf numFmtId="2" fontId="4" fillId="0" borderId="15" xfId="0" applyNumberFormat="1" applyFont="1" applyBorder="1" applyAlignment="1">
      <alignment vertical="center"/>
    </xf>
    <xf numFmtId="166" fontId="12" fillId="3" borderId="41" xfId="0" applyNumberFormat="1" applyFont="1" applyFill="1" applyBorder="1" applyAlignment="1">
      <alignment horizontal="center" vertical="center" wrapText="1"/>
    </xf>
    <xf numFmtId="166" fontId="12" fillId="3" borderId="47" xfId="0" applyNumberFormat="1" applyFont="1" applyFill="1" applyBorder="1" applyAlignment="1">
      <alignment horizontal="center" vertical="center" wrapText="1"/>
    </xf>
    <xf numFmtId="166" fontId="12" fillId="3" borderId="48" xfId="0" applyNumberFormat="1" applyFont="1" applyFill="1" applyBorder="1" applyAlignment="1">
      <alignment horizontal="center" vertical="center" wrapText="1"/>
    </xf>
    <xf numFmtId="166" fontId="12" fillId="0" borderId="26" xfId="0" applyNumberFormat="1" applyFont="1" applyBorder="1" applyAlignment="1">
      <alignment horizontal="center" vertical="center"/>
    </xf>
    <xf numFmtId="166" fontId="12" fillId="0" borderId="47" xfId="0" applyNumberFormat="1" applyFont="1" applyBorder="1" applyAlignment="1">
      <alignment horizontal="center" vertical="center"/>
    </xf>
    <xf numFmtId="170" fontId="12" fillId="0" borderId="27" xfId="0" applyNumberFormat="1" applyFont="1" applyBorder="1" applyAlignment="1">
      <alignment horizontal="center" vertical="center"/>
    </xf>
    <xf numFmtId="166" fontId="12" fillId="0" borderId="20" xfId="0" applyNumberFormat="1" applyFont="1" applyBorder="1" applyAlignment="1">
      <alignment horizontal="center" vertical="center"/>
    </xf>
    <xf numFmtId="49" fontId="11" fillId="0" borderId="26" xfId="0" applyNumberFormat="1" applyFont="1" applyBorder="1" applyAlignment="1">
      <alignment horizontal="center" vertical="center" wrapText="1"/>
    </xf>
    <xf numFmtId="3" fontId="11" fillId="0" borderId="27" xfId="0" applyNumberFormat="1" applyFont="1" applyBorder="1" applyAlignment="1">
      <alignment horizontal="center" vertical="center" wrapText="1"/>
    </xf>
    <xf numFmtId="171" fontId="13" fillId="0" borderId="49" xfId="0" quotePrefix="1" applyNumberFormat="1" applyFont="1" applyBorder="1" applyAlignment="1">
      <alignment horizontal="center" vertical="center"/>
    </xf>
    <xf numFmtId="171" fontId="13" fillId="0" borderId="43" xfId="0" applyNumberFormat="1" applyFont="1" applyBorder="1" applyAlignment="1">
      <alignment horizontal="center" vertical="center"/>
    </xf>
    <xf numFmtId="171" fontId="13" fillId="0" borderId="49" xfId="0" applyNumberFormat="1" applyFont="1" applyBorder="1" applyAlignment="1">
      <alignment horizontal="center" vertical="center"/>
    </xf>
    <xf numFmtId="49" fontId="13" fillId="0" borderId="46" xfId="0" quotePrefix="1" applyNumberFormat="1" applyFont="1" applyBorder="1" applyAlignment="1">
      <alignment horizontal="center" vertical="center"/>
    </xf>
    <xf numFmtId="0" fontId="13" fillId="0" borderId="49" xfId="0" quotePrefix="1" applyFont="1" applyBorder="1" applyAlignment="1">
      <alignment horizontal="center" vertical="center"/>
    </xf>
    <xf numFmtId="49" fontId="13" fillId="0" borderId="49" xfId="0" quotePrefix="1" applyNumberFormat="1" applyFont="1" applyBorder="1" applyAlignment="1">
      <alignment horizontal="center" vertical="center"/>
    </xf>
    <xf numFmtId="171" fontId="13" fillId="0" borderId="48" xfId="0" applyNumberFormat="1" applyFont="1" applyBorder="1" applyAlignment="1">
      <alignment horizontal="center" vertical="center"/>
    </xf>
    <xf numFmtId="171" fontId="13" fillId="0" borderId="50" xfId="0" applyNumberFormat="1" applyFont="1" applyBorder="1" applyAlignment="1">
      <alignment horizontal="center" vertical="center"/>
    </xf>
    <xf numFmtId="171" fontId="13" fillId="0" borderId="44" xfId="0" quotePrefix="1" applyNumberFormat="1" applyFont="1" applyBorder="1" applyAlignment="1">
      <alignment horizontal="center" vertical="center"/>
    </xf>
    <xf numFmtId="171" fontId="13" fillId="0" borderId="45" xfId="0" applyNumberFormat="1" applyFont="1" applyBorder="1" applyAlignment="1">
      <alignment horizontal="center" vertical="center"/>
    </xf>
    <xf numFmtId="171" fontId="13" fillId="0" borderId="51" xfId="0" applyNumberFormat="1" applyFont="1" applyBorder="1" applyAlignment="1">
      <alignment horizontal="center" vertical="center"/>
    </xf>
    <xf numFmtId="171" fontId="13" fillId="0" borderId="46" xfId="0" applyNumberFormat="1" applyFont="1" applyBorder="1" applyAlignment="1">
      <alignment horizontal="center" vertical="center"/>
    </xf>
    <xf numFmtId="171" fontId="13" fillId="0" borderId="0" xfId="0" applyNumberFormat="1" applyFont="1" applyAlignment="1">
      <alignment horizontal="center" vertical="center"/>
    </xf>
    <xf numFmtId="49" fontId="13" fillId="0" borderId="48" xfId="0" applyNumberFormat="1" applyFont="1" applyBorder="1" applyAlignment="1">
      <alignment horizontal="center" vertical="center"/>
    </xf>
    <xf numFmtId="171" fontId="13" fillId="0" borderId="13" xfId="0" quotePrefix="1" applyNumberFormat="1" applyFont="1" applyBorder="1" applyAlignment="1">
      <alignment horizontal="center" vertical="center"/>
    </xf>
    <xf numFmtId="171" fontId="13" fillId="0" borderId="14" xfId="0" applyNumberFormat="1" applyFont="1" applyBorder="1" applyAlignment="1">
      <alignment horizontal="center" vertical="center"/>
    </xf>
    <xf numFmtId="49" fontId="3" fillId="0" borderId="15" xfId="0" quotePrefix="1" applyNumberFormat="1" applyFont="1" applyBorder="1" applyAlignment="1">
      <alignment horizontal="center" vertical="center"/>
    </xf>
    <xf numFmtId="2" fontId="4" fillId="0" borderId="15" xfId="0" quotePrefix="1" applyNumberFormat="1" applyFont="1" applyBorder="1" applyAlignment="1">
      <alignment horizontal="center" vertical="center"/>
    </xf>
    <xf numFmtId="0" fontId="10" fillId="0" borderId="14" xfId="0" applyFont="1" applyBorder="1" applyAlignment="1">
      <alignment horizontal="center" vertical="center"/>
    </xf>
    <xf numFmtId="49" fontId="10" fillId="0" borderId="14" xfId="0" applyNumberFormat="1" applyFont="1" applyBorder="1" applyAlignment="1">
      <alignment horizontal="center" vertical="center"/>
    </xf>
    <xf numFmtId="171" fontId="13" fillId="0" borderId="28" xfId="0" applyNumberFormat="1" applyFont="1" applyBorder="1" applyAlignment="1">
      <alignment horizontal="center" vertical="center"/>
    </xf>
    <xf numFmtId="171" fontId="13" fillId="0" borderId="16" xfId="0" applyNumberFormat="1" applyFont="1" applyBorder="1" applyAlignment="1">
      <alignment horizontal="center" vertical="center"/>
    </xf>
    <xf numFmtId="171" fontId="13" fillId="0" borderId="40" xfId="0" applyNumberFormat="1" applyFont="1" applyBorder="1" applyAlignment="1">
      <alignment horizontal="center" vertical="center"/>
    </xf>
    <xf numFmtId="171" fontId="13" fillId="0" borderId="37" xfId="0" applyNumberFormat="1" applyFont="1" applyBorder="1" applyAlignment="1">
      <alignment horizontal="center" vertical="center"/>
    </xf>
    <xf numFmtId="171" fontId="13" fillId="0" borderId="15" xfId="0" applyNumberFormat="1" applyFont="1" applyBorder="1" applyAlignment="1">
      <alignment horizontal="center" vertical="center"/>
    </xf>
    <xf numFmtId="171" fontId="13" fillId="0" borderId="38" xfId="0" applyNumberFormat="1" applyFont="1" applyBorder="1" applyAlignment="1">
      <alignment horizontal="center" vertical="center"/>
    </xf>
    <xf numFmtId="49" fontId="13" fillId="0" borderId="28" xfId="0" applyNumberFormat="1" applyFont="1" applyBorder="1" applyAlignment="1">
      <alignment horizontal="center" vertical="center"/>
    </xf>
    <xf numFmtId="171" fontId="13" fillId="0" borderId="52" xfId="0" applyNumberFormat="1" applyFont="1" applyBorder="1" applyAlignment="1">
      <alignment horizontal="center" vertical="center"/>
    </xf>
    <xf numFmtId="0" fontId="14" fillId="0" borderId="52" xfId="0" applyFont="1" applyBorder="1" applyAlignment="1">
      <alignment horizontal="center" vertical="center" wrapText="1"/>
    </xf>
    <xf numFmtId="166" fontId="14" fillId="0" borderId="28" xfId="0" applyNumberFormat="1" applyFont="1" applyBorder="1" applyAlignment="1">
      <alignment horizontal="center" vertical="center" wrapText="1"/>
    </xf>
    <xf numFmtId="166" fontId="14" fillId="0" borderId="16" xfId="0" applyNumberFormat="1" applyFont="1" applyBorder="1" applyAlignment="1">
      <alignment horizontal="center" vertical="center" wrapText="1"/>
    </xf>
    <xf numFmtId="172" fontId="14" fillId="0" borderId="0" xfId="0" applyNumberFormat="1" applyFont="1" applyAlignment="1">
      <alignment horizontal="center" vertical="center" wrapText="1"/>
    </xf>
    <xf numFmtId="172" fontId="14" fillId="0" borderId="40" xfId="0" applyNumberFormat="1" applyFont="1" applyBorder="1" applyAlignment="1">
      <alignment horizontal="center" vertical="center" wrapText="1"/>
    </xf>
    <xf numFmtId="172" fontId="14" fillId="0" borderId="37" xfId="0" applyNumberFormat="1" applyFont="1" applyBorder="1" applyAlignment="1">
      <alignment horizontal="center" vertical="center" wrapText="1"/>
    </xf>
    <xf numFmtId="172" fontId="14" fillId="0" borderId="15" xfId="0" applyNumberFormat="1" applyFont="1" applyBorder="1" applyAlignment="1">
      <alignment horizontal="center" vertical="center" wrapText="1"/>
    </xf>
    <xf numFmtId="172" fontId="14" fillId="0" borderId="38" xfId="0" applyNumberFormat="1" applyFont="1" applyBorder="1" applyAlignment="1">
      <alignment horizontal="center" vertical="center" wrapText="1"/>
    </xf>
    <xf numFmtId="172" fontId="14" fillId="0" borderId="28" xfId="0" applyNumberFormat="1" applyFont="1" applyBorder="1" applyAlignment="1">
      <alignment horizontal="center" vertical="center" wrapText="1"/>
    </xf>
    <xf numFmtId="166" fontId="14" fillId="0" borderId="37" xfId="0" applyNumberFormat="1" applyFont="1" applyBorder="1" applyAlignment="1">
      <alignment horizontal="center" vertical="center" wrapText="1"/>
    </xf>
    <xf numFmtId="170" fontId="14" fillId="0" borderId="38" xfId="0" applyNumberFormat="1" applyFont="1" applyBorder="1" applyAlignment="1">
      <alignment horizontal="center" vertical="center" wrapText="1"/>
    </xf>
    <xf numFmtId="166" fontId="14" fillId="0" borderId="0" xfId="0" applyNumberFormat="1" applyFont="1" applyAlignment="1">
      <alignment horizontal="center" vertical="center" wrapText="1"/>
    </xf>
    <xf numFmtId="49" fontId="17" fillId="0" borderId="28" xfId="0" applyNumberFormat="1" applyFont="1" applyBorder="1" applyAlignment="1">
      <alignment horizontal="center" vertical="center" wrapText="1"/>
    </xf>
    <xf numFmtId="3" fontId="15" fillId="0" borderId="38" xfId="0" applyNumberFormat="1" applyFont="1" applyBorder="1" applyAlignment="1">
      <alignment horizontal="center" vertical="center" wrapText="1"/>
    </xf>
    <xf numFmtId="0" fontId="6" fillId="0" borderId="52" xfId="0" applyFont="1" applyBorder="1" applyAlignment="1">
      <alignment horizontal="center" vertical="center" wrapText="1"/>
    </xf>
    <xf numFmtId="0" fontId="12" fillId="0" borderId="52" xfId="0" applyFont="1" applyBorder="1" applyAlignment="1">
      <alignment horizontal="center" vertical="center" wrapText="1"/>
    </xf>
    <xf numFmtId="0" fontId="18" fillId="0" borderId="52" xfId="0" applyFont="1" applyBorder="1" applyAlignment="1">
      <alignment horizontal="right" vertical="center"/>
    </xf>
    <xf numFmtId="172" fontId="13" fillId="0" borderId="28" xfId="0" applyNumberFormat="1" applyFont="1" applyBorder="1" applyAlignment="1">
      <alignment horizontal="right" vertical="center"/>
    </xf>
    <xf numFmtId="172" fontId="13" fillId="0" borderId="38" xfId="0" applyNumberFormat="1" applyFont="1" applyBorder="1" applyAlignment="1">
      <alignment horizontal="right" vertical="center"/>
    </xf>
    <xf numFmtId="164" fontId="6" fillId="0" borderId="0" xfId="0" applyNumberFormat="1" applyFont="1" applyAlignment="1">
      <alignment horizontal="center" vertical="center"/>
    </xf>
    <xf numFmtId="164" fontId="13" fillId="0" borderId="14" xfId="0" applyNumberFormat="1" applyFont="1" applyBorder="1" applyAlignment="1">
      <alignment horizontal="center" vertical="center" wrapText="1"/>
    </xf>
    <xf numFmtId="164" fontId="6" fillId="0" borderId="14" xfId="0" applyNumberFormat="1" applyFont="1" applyBorder="1" applyAlignment="1">
      <alignment horizontal="center" vertical="center"/>
    </xf>
    <xf numFmtId="164" fontId="17" fillId="0" borderId="0" xfId="0" applyNumberFormat="1" applyFont="1" applyAlignment="1">
      <alignment horizontal="center" vertical="center"/>
    </xf>
    <xf numFmtId="164" fontId="13" fillId="0" borderId="14" xfId="0" applyNumberFormat="1" applyFont="1" applyBorder="1" applyAlignment="1">
      <alignment horizontal="center" vertical="center"/>
    </xf>
    <xf numFmtId="49" fontId="16" fillId="0" borderId="15" xfId="0" applyNumberFormat="1" applyFont="1" applyBorder="1" applyAlignment="1">
      <alignment horizontal="center" vertical="center"/>
    </xf>
    <xf numFmtId="164" fontId="13" fillId="0" borderId="53" xfId="0" applyNumberFormat="1" applyFont="1" applyBorder="1" applyAlignment="1">
      <alignment horizontal="left" vertical="center"/>
    </xf>
    <xf numFmtId="172" fontId="13" fillId="4" borderId="28" xfId="0" applyNumberFormat="1" applyFont="1" applyFill="1" applyBorder="1" applyAlignment="1">
      <alignment horizontal="right" vertical="center"/>
    </xf>
    <xf numFmtId="172" fontId="13" fillId="4" borderId="16" xfId="0" applyNumberFormat="1" applyFont="1" applyFill="1" applyBorder="1" applyAlignment="1">
      <alignment horizontal="right" vertical="center"/>
    </xf>
    <xf numFmtId="174" fontId="13" fillId="5" borderId="0" xfId="1" applyNumberFormat="1" applyFont="1" applyFill="1" applyBorder="1" applyAlignment="1">
      <alignment horizontal="right" vertical="center"/>
    </xf>
    <xf numFmtId="174" fontId="13" fillId="5" borderId="40" xfId="1" applyNumberFormat="1" applyFont="1" applyFill="1" applyBorder="1" applyAlignment="1">
      <alignment horizontal="right" vertical="center"/>
    </xf>
    <xf numFmtId="174" fontId="3" fillId="0" borderId="37" xfId="1" applyNumberFormat="1" applyFont="1" applyFill="1" applyBorder="1" applyAlignment="1">
      <alignment horizontal="center" vertical="center"/>
    </xf>
    <xf numFmtId="172" fontId="13" fillId="6" borderId="37" xfId="0" applyNumberFormat="1" applyFont="1" applyFill="1" applyBorder="1" applyAlignment="1">
      <alignment horizontal="right" vertical="center"/>
    </xf>
    <xf numFmtId="172" fontId="13" fillId="5" borderId="37" xfId="0" applyNumberFormat="1" applyFont="1" applyFill="1" applyBorder="1" applyAlignment="1">
      <alignment horizontal="right" vertical="center"/>
    </xf>
    <xf numFmtId="172" fontId="13" fillId="6" borderId="40" xfId="0" applyNumberFormat="1" applyFont="1" applyFill="1" applyBorder="1" applyAlignment="1">
      <alignment horizontal="right" vertical="center"/>
    </xf>
    <xf numFmtId="174" fontId="13" fillId="5" borderId="15" xfId="0" applyNumberFormat="1" applyFont="1" applyFill="1" applyBorder="1" applyAlignment="1">
      <alignment horizontal="right" vertical="center"/>
    </xf>
    <xf numFmtId="174" fontId="13" fillId="5" borderId="40" xfId="0" applyNumberFormat="1" applyFont="1" applyFill="1" applyBorder="1" applyAlignment="1">
      <alignment horizontal="right" vertical="center"/>
    </xf>
    <xf numFmtId="172" fontId="13" fillId="6" borderId="37" xfId="0" applyNumberFormat="1" applyFont="1" applyFill="1" applyBorder="1" applyAlignment="1">
      <alignment vertical="center"/>
    </xf>
    <xf numFmtId="172" fontId="13" fillId="5" borderId="37" xfId="0" applyNumberFormat="1" applyFont="1" applyFill="1" applyBorder="1" applyAlignment="1">
      <alignment vertical="center"/>
    </xf>
    <xf numFmtId="172" fontId="13" fillId="6" borderId="38" xfId="0" applyNumberFormat="1" applyFont="1" applyFill="1" applyBorder="1" applyAlignment="1">
      <alignment vertical="center"/>
    </xf>
    <xf numFmtId="166" fontId="13" fillId="0" borderId="37" xfId="0" applyNumberFormat="1" applyFont="1" applyBorder="1" applyAlignment="1">
      <alignment horizontal="right" vertical="center"/>
    </xf>
    <xf numFmtId="175" fontId="13" fillId="0" borderId="37" xfId="0" applyNumberFormat="1" applyFont="1" applyBorder="1" applyAlignment="1">
      <alignment horizontal="right" vertical="center"/>
    </xf>
    <xf numFmtId="170" fontId="13" fillId="0" borderId="38" xfId="0" applyNumberFormat="1" applyFont="1" applyBorder="1" applyAlignment="1">
      <alignment horizontal="right" vertical="center"/>
    </xf>
    <xf numFmtId="166" fontId="13" fillId="0" borderId="0" xfId="0" applyNumberFormat="1" applyFont="1" applyAlignment="1">
      <alignment horizontal="right" vertical="center"/>
    </xf>
    <xf numFmtId="2" fontId="0" fillId="0" borderId="0" xfId="0" applyNumberFormat="1"/>
    <xf numFmtId="0" fontId="13" fillId="0" borderId="28" xfId="0" applyFont="1" applyBorder="1" applyAlignment="1">
      <alignment horizontal="center" vertical="center"/>
    </xf>
    <xf numFmtId="3" fontId="19" fillId="7" borderId="54" xfId="0" applyNumberFormat="1" applyFont="1" applyFill="1" applyBorder="1" applyAlignment="1">
      <alignment horizontal="center" vertical="center"/>
    </xf>
    <xf numFmtId="164" fontId="6" fillId="0" borderId="55" xfId="0" applyNumberFormat="1" applyFont="1" applyBorder="1" applyAlignment="1">
      <alignment horizontal="center" vertical="center"/>
    </xf>
    <xf numFmtId="164" fontId="6" fillId="0" borderId="56" xfId="0" applyNumberFormat="1" applyFont="1" applyBorder="1" applyAlignment="1">
      <alignment horizontal="center" vertical="center"/>
    </xf>
    <xf numFmtId="164" fontId="13" fillId="0" borderId="49" xfId="0" applyNumberFormat="1" applyFont="1" applyBorder="1" applyAlignment="1">
      <alignment horizontal="center" vertical="center" wrapText="1"/>
    </xf>
    <xf numFmtId="164" fontId="6" fillId="0" borderId="49" xfId="0" applyNumberFormat="1" applyFont="1" applyBorder="1" applyAlignment="1">
      <alignment horizontal="center" vertical="center"/>
    </xf>
    <xf numFmtId="164" fontId="17" fillId="0" borderId="56" xfId="0" applyNumberFormat="1" applyFont="1" applyBorder="1" applyAlignment="1">
      <alignment horizontal="center" vertical="center"/>
    </xf>
    <xf numFmtId="164" fontId="13" fillId="0" borderId="49" xfId="0" applyNumberFormat="1" applyFont="1" applyBorder="1" applyAlignment="1">
      <alignment horizontal="center" vertical="center"/>
    </xf>
    <xf numFmtId="49" fontId="16" fillId="0" borderId="57" xfId="0" applyNumberFormat="1" applyFont="1" applyBorder="1" applyAlignment="1">
      <alignment horizontal="center" vertical="center"/>
    </xf>
    <xf numFmtId="2" fontId="4" fillId="0" borderId="57" xfId="0" applyNumberFormat="1" applyFont="1" applyBorder="1" applyAlignment="1">
      <alignment horizontal="center" vertical="center"/>
    </xf>
    <xf numFmtId="0" fontId="4" fillId="0" borderId="49" xfId="0" applyFont="1" applyBorder="1" applyAlignment="1">
      <alignment horizontal="center" vertical="center"/>
    </xf>
    <xf numFmtId="49" fontId="4" fillId="0" borderId="49" xfId="0" applyNumberFormat="1" applyFont="1" applyBorder="1" applyAlignment="1">
      <alignment horizontal="center" vertical="center"/>
    </xf>
    <xf numFmtId="0" fontId="12" fillId="0" borderId="49" xfId="0" applyFont="1" applyBorder="1" applyAlignment="1">
      <alignment horizontal="right" vertical="center" wrapText="1"/>
    </xf>
    <xf numFmtId="166" fontId="13" fillId="4" borderId="58" xfId="0" applyNumberFormat="1" applyFont="1" applyFill="1" applyBorder="1" applyAlignment="1">
      <alignment horizontal="right" vertical="center"/>
    </xf>
    <xf numFmtId="176" fontId="13" fillId="4" borderId="59" xfId="0" applyNumberFormat="1" applyFont="1" applyFill="1" applyBorder="1" applyAlignment="1">
      <alignment horizontal="right" vertical="center"/>
    </xf>
    <xf numFmtId="172" fontId="13" fillId="5" borderId="56" xfId="0" applyNumberFormat="1" applyFont="1" applyFill="1" applyBorder="1" applyAlignment="1">
      <alignment horizontal="right" vertical="center"/>
    </xf>
    <xf numFmtId="172" fontId="13" fillId="5" borderId="60" xfId="0" applyNumberFormat="1" applyFont="1" applyFill="1" applyBorder="1" applyAlignment="1">
      <alignment horizontal="right" vertical="center"/>
    </xf>
    <xf numFmtId="172" fontId="13" fillId="0" borderId="61" xfId="0" applyNumberFormat="1" applyFont="1" applyBorder="1" applyAlignment="1">
      <alignment horizontal="right" vertical="center"/>
    </xf>
    <xf numFmtId="172" fontId="13" fillId="6" borderId="60" xfId="0" applyNumberFormat="1" applyFont="1" applyFill="1" applyBorder="1" applyAlignment="1">
      <alignment horizontal="right" vertical="center"/>
    </xf>
    <xf numFmtId="172" fontId="13" fillId="5" borderId="57" xfId="0" applyNumberFormat="1" applyFont="1" applyFill="1" applyBorder="1" applyAlignment="1">
      <alignment horizontal="right" vertical="center"/>
    </xf>
    <xf numFmtId="172" fontId="13" fillId="6" borderId="62" xfId="0" applyNumberFormat="1" applyFont="1" applyFill="1" applyBorder="1" applyAlignment="1">
      <alignment horizontal="right" vertical="center"/>
    </xf>
    <xf numFmtId="172" fontId="13" fillId="0" borderId="58" xfId="0" applyNumberFormat="1" applyFont="1" applyBorder="1" applyAlignment="1">
      <alignment horizontal="right" vertical="center"/>
    </xf>
    <xf numFmtId="172" fontId="13" fillId="0" borderId="62" xfId="0" applyNumberFormat="1" applyFont="1" applyBorder="1" applyAlignment="1">
      <alignment horizontal="right" vertical="center"/>
    </xf>
    <xf numFmtId="166" fontId="13" fillId="0" borderId="58" xfId="0" applyNumberFormat="1" applyFont="1" applyBorder="1" applyAlignment="1">
      <alignment horizontal="right" vertical="center"/>
    </xf>
    <xf numFmtId="166" fontId="13" fillId="0" borderId="61" xfId="0" applyNumberFormat="1" applyFont="1" applyBorder="1" applyAlignment="1">
      <alignment horizontal="right" vertical="center"/>
    </xf>
    <xf numFmtId="175" fontId="13" fillId="0" borderId="61" xfId="0" applyNumberFormat="1" applyFont="1" applyBorder="1" applyAlignment="1">
      <alignment horizontal="right" vertical="center"/>
    </xf>
    <xf numFmtId="170" fontId="13" fillId="0" borderId="62" xfId="0" applyNumberFormat="1" applyFont="1" applyBorder="1" applyAlignment="1">
      <alignment horizontal="right" vertical="center"/>
    </xf>
    <xf numFmtId="166" fontId="13" fillId="0" borderId="56" xfId="0" applyNumberFormat="1" applyFont="1" applyBorder="1" applyAlignment="1">
      <alignment horizontal="right" vertical="center"/>
    </xf>
    <xf numFmtId="164" fontId="6" fillId="8" borderId="13" xfId="0" applyNumberFormat="1" applyFont="1" applyFill="1" applyBorder="1" applyAlignment="1">
      <alignment horizontal="center" vertical="center"/>
    </xf>
    <xf numFmtId="164" fontId="6" fillId="8" borderId="0" xfId="0" applyNumberFormat="1" applyFont="1" applyFill="1" applyAlignment="1">
      <alignment horizontal="center" vertical="center"/>
    </xf>
    <xf numFmtId="164" fontId="6" fillId="8" borderId="14" xfId="0" applyNumberFormat="1" applyFont="1" applyFill="1" applyBorder="1" applyAlignment="1">
      <alignment horizontal="center" vertical="center" wrapText="1"/>
    </xf>
    <xf numFmtId="164" fontId="6" fillId="8" borderId="14" xfId="0" applyNumberFormat="1" applyFont="1" applyFill="1" applyBorder="1" applyAlignment="1">
      <alignment horizontal="center" vertical="center"/>
    </xf>
    <xf numFmtId="164" fontId="17" fillId="8" borderId="0" xfId="0" applyNumberFormat="1" applyFont="1" applyFill="1" applyAlignment="1">
      <alignment horizontal="center" vertical="center"/>
    </xf>
    <xf numFmtId="49" fontId="16" fillId="8" borderId="15" xfId="0" applyNumberFormat="1" applyFont="1" applyFill="1" applyBorder="1" applyAlignment="1">
      <alignment horizontal="center" vertical="center"/>
    </xf>
    <xf numFmtId="2" fontId="4" fillId="8" borderId="15" xfId="0" applyNumberFormat="1" applyFont="1" applyFill="1" applyBorder="1" applyAlignment="1">
      <alignment horizontal="center" vertical="center"/>
    </xf>
    <xf numFmtId="0" fontId="4" fillId="9" borderId="14" xfId="0" applyFont="1" applyFill="1" applyBorder="1" applyAlignment="1">
      <alignment horizontal="center" vertical="center"/>
    </xf>
    <xf numFmtId="49" fontId="4" fillId="9" borderId="14" xfId="0" applyNumberFormat="1" applyFont="1" applyFill="1" applyBorder="1" applyAlignment="1">
      <alignment horizontal="center" vertical="center"/>
    </xf>
    <xf numFmtId="0" fontId="6" fillId="8" borderId="63" xfId="0" applyFont="1" applyFill="1" applyBorder="1" applyAlignment="1">
      <alignment horizontal="right" vertical="center" wrapText="1"/>
    </xf>
    <xf numFmtId="166" fontId="6" fillId="8" borderId="28" xfId="0" applyNumberFormat="1" applyFont="1" applyFill="1" applyBorder="1" applyAlignment="1">
      <alignment horizontal="right" vertical="center"/>
    </xf>
    <xf numFmtId="176" fontId="6" fillId="8" borderId="16" xfId="0" applyNumberFormat="1" applyFont="1" applyFill="1" applyBorder="1" applyAlignment="1">
      <alignment horizontal="right" vertical="center"/>
    </xf>
    <xf numFmtId="172" fontId="6" fillId="8" borderId="0" xfId="0" applyNumberFormat="1" applyFont="1" applyFill="1" applyAlignment="1">
      <alignment horizontal="right" vertical="center"/>
    </xf>
    <xf numFmtId="172" fontId="6" fillId="8" borderId="40" xfId="0" applyNumberFormat="1" applyFont="1" applyFill="1" applyBorder="1" applyAlignment="1">
      <alignment horizontal="right" vertical="center"/>
    </xf>
    <xf numFmtId="172" fontId="6" fillId="8" borderId="37" xfId="0" applyNumberFormat="1" applyFont="1" applyFill="1" applyBorder="1" applyAlignment="1">
      <alignment horizontal="right" vertical="center"/>
    </xf>
    <xf numFmtId="172" fontId="6" fillId="8" borderId="15" xfId="0" applyNumberFormat="1" applyFont="1" applyFill="1" applyBorder="1" applyAlignment="1">
      <alignment horizontal="right" vertical="center"/>
    </xf>
    <xf numFmtId="172" fontId="6" fillId="8" borderId="38" xfId="0" applyNumberFormat="1" applyFont="1" applyFill="1" applyBorder="1" applyAlignment="1">
      <alignment horizontal="right" vertical="center"/>
    </xf>
    <xf numFmtId="172" fontId="6" fillId="8" borderId="28" xfId="0" applyNumberFormat="1" applyFont="1" applyFill="1" applyBorder="1" applyAlignment="1">
      <alignment horizontal="right" vertical="center"/>
    </xf>
    <xf numFmtId="166" fontId="6" fillId="8" borderId="37" xfId="0" applyNumberFormat="1" applyFont="1" applyFill="1" applyBorder="1" applyAlignment="1">
      <alignment horizontal="right" vertical="center"/>
    </xf>
    <xf numFmtId="175" fontId="6" fillId="8" borderId="37" xfId="0" applyNumberFormat="1" applyFont="1" applyFill="1" applyBorder="1" applyAlignment="1">
      <alignment horizontal="right" vertical="center"/>
    </xf>
    <xf numFmtId="170" fontId="6" fillId="8" borderId="38" xfId="0" applyNumberFormat="1" applyFont="1" applyFill="1" applyBorder="1" applyAlignment="1">
      <alignment horizontal="right" vertical="center"/>
    </xf>
    <xf numFmtId="166" fontId="6" fillId="8" borderId="0" xfId="0" applyNumberFormat="1" applyFont="1" applyFill="1" applyAlignment="1">
      <alignment horizontal="right" vertical="center"/>
    </xf>
    <xf numFmtId="3" fontId="19" fillId="7" borderId="64" xfId="0" applyNumberFormat="1" applyFont="1" applyFill="1" applyBorder="1" applyAlignment="1">
      <alignment horizontal="center" vertical="center"/>
    </xf>
    <xf numFmtId="0" fontId="5" fillId="10" borderId="0" xfId="0" applyFont="1" applyFill="1"/>
    <xf numFmtId="0" fontId="12" fillId="0" borderId="52" xfId="0" applyFont="1" applyBorder="1" applyAlignment="1">
      <alignment horizontal="right" vertical="center" wrapText="1"/>
    </xf>
    <xf numFmtId="166" fontId="13" fillId="4" borderId="28" xfId="0" applyNumberFormat="1" applyFont="1" applyFill="1" applyBorder="1" applyAlignment="1">
      <alignment horizontal="right" vertical="center"/>
    </xf>
    <xf numFmtId="166" fontId="13" fillId="4" borderId="16" xfId="0" applyNumberFormat="1" applyFont="1" applyFill="1" applyBorder="1" applyAlignment="1">
      <alignment horizontal="right" vertical="center"/>
    </xf>
    <xf numFmtId="172" fontId="13" fillId="5" borderId="0" xfId="0" applyNumberFormat="1" applyFont="1" applyFill="1" applyAlignment="1">
      <alignment horizontal="right" vertical="center"/>
    </xf>
    <xf numFmtId="172" fontId="13" fillId="5" borderId="40" xfId="0" applyNumberFormat="1" applyFont="1" applyFill="1" applyBorder="1" applyAlignment="1">
      <alignment horizontal="right" vertical="center"/>
    </xf>
    <xf numFmtId="172" fontId="13" fillId="0" borderId="37" xfId="0" applyNumberFormat="1" applyFont="1" applyBorder="1" applyAlignment="1">
      <alignment horizontal="right" vertical="center"/>
    </xf>
    <xf numFmtId="172" fontId="13" fillId="5" borderId="15" xfId="0" applyNumberFormat="1" applyFont="1" applyFill="1" applyBorder="1" applyAlignment="1">
      <alignment horizontal="right" vertical="center"/>
    </xf>
    <xf numFmtId="172" fontId="13" fillId="6" borderId="38" xfId="0" applyNumberFormat="1" applyFont="1" applyFill="1" applyBorder="1" applyAlignment="1">
      <alignment horizontal="right" vertical="center"/>
    </xf>
    <xf numFmtId="0" fontId="12" fillId="0" borderId="52" xfId="0" applyFont="1" applyBorder="1" applyAlignment="1">
      <alignment horizontal="right" vertical="center"/>
    </xf>
    <xf numFmtId="177" fontId="6" fillId="0" borderId="14" xfId="0" applyNumberFormat="1" applyFont="1" applyBorder="1" applyAlignment="1">
      <alignment horizontal="center" vertical="center" wrapText="1"/>
    </xf>
    <xf numFmtId="172" fontId="3" fillId="0" borderId="37" xfId="0" applyNumberFormat="1" applyFont="1" applyBorder="1" applyAlignment="1">
      <alignment horizontal="right" vertical="center"/>
    </xf>
    <xf numFmtId="164" fontId="13" fillId="0" borderId="52" xfId="0" applyNumberFormat="1" applyFont="1" applyBorder="1" applyAlignment="1">
      <alignment horizontal="left" vertical="center"/>
    </xf>
    <xf numFmtId="172" fontId="13" fillId="6" borderId="40" xfId="0" applyNumberFormat="1" applyFont="1" applyFill="1" applyBorder="1" applyAlignment="1">
      <alignment vertical="center"/>
    </xf>
    <xf numFmtId="172" fontId="13" fillId="0" borderId="28" xfId="0" applyNumberFormat="1" applyFont="1" applyBorder="1" applyAlignment="1">
      <alignment vertical="center"/>
    </xf>
    <xf numFmtId="172" fontId="13" fillId="0" borderId="38" xfId="0" applyNumberFormat="1" applyFont="1" applyBorder="1" applyAlignment="1">
      <alignment vertical="center"/>
    </xf>
    <xf numFmtId="164" fontId="13" fillId="0" borderId="53" xfId="0" applyNumberFormat="1" applyFont="1" applyBorder="1" applyAlignment="1">
      <alignment horizontal="left" vertical="center" wrapText="1"/>
    </xf>
    <xf numFmtId="164" fontId="6" fillId="0" borderId="43" xfId="0" applyNumberFormat="1" applyFont="1" applyBorder="1" applyAlignment="1">
      <alignment horizontal="center" vertical="center"/>
    </xf>
    <xf numFmtId="164" fontId="17" fillId="0" borderId="43" xfId="0" applyNumberFormat="1" applyFont="1" applyBorder="1" applyAlignment="1">
      <alignment horizontal="center" vertical="center"/>
    </xf>
    <xf numFmtId="176" fontId="13" fillId="4" borderId="65" xfId="0" applyNumberFormat="1" applyFont="1" applyFill="1" applyBorder="1" applyAlignment="1">
      <alignment horizontal="right" vertical="center"/>
    </xf>
    <xf numFmtId="172" fontId="13" fillId="5" borderId="43" xfId="0" applyNumberFormat="1" applyFont="1" applyFill="1" applyBorder="1" applyAlignment="1">
      <alignment horizontal="right" vertical="center"/>
    </xf>
    <xf numFmtId="172" fontId="13" fillId="5" borderId="45" xfId="0" applyNumberFormat="1" applyFont="1" applyFill="1" applyBorder="1" applyAlignment="1">
      <alignment horizontal="right" vertical="center"/>
    </xf>
    <xf numFmtId="172" fontId="13" fillId="0" borderId="51" xfId="0" applyNumberFormat="1" applyFont="1" applyBorder="1" applyAlignment="1">
      <alignment horizontal="right" vertical="center"/>
    </xf>
    <xf numFmtId="172" fontId="13" fillId="6" borderId="45" xfId="0" applyNumberFormat="1" applyFont="1" applyFill="1" applyBorder="1" applyAlignment="1">
      <alignment horizontal="right" vertical="center"/>
    </xf>
    <xf numFmtId="166" fontId="13" fillId="0" borderId="51" xfId="0" applyNumberFormat="1" applyFont="1" applyBorder="1" applyAlignment="1">
      <alignment horizontal="right" vertical="center"/>
    </xf>
    <xf numFmtId="175" fontId="13" fillId="0" borderId="51" xfId="0" applyNumberFormat="1" applyFont="1" applyBorder="1" applyAlignment="1">
      <alignment horizontal="right" vertical="center"/>
    </xf>
    <xf numFmtId="166" fontId="13" fillId="0" borderId="43" xfId="0" applyNumberFormat="1" applyFont="1" applyBorder="1" applyAlignment="1">
      <alignment horizontal="right" vertical="center"/>
    </xf>
    <xf numFmtId="172" fontId="3" fillId="0" borderId="37" xfId="0" applyNumberFormat="1" applyFont="1" applyBorder="1" applyAlignment="1">
      <alignment horizontal="center" vertical="center"/>
    </xf>
    <xf numFmtId="164" fontId="6" fillId="0" borderId="0" xfId="0" applyNumberFormat="1" applyFont="1" applyAlignment="1">
      <alignment horizontal="center" vertical="center" wrapText="1"/>
    </xf>
    <xf numFmtId="164" fontId="17" fillId="0" borderId="0" xfId="0" applyNumberFormat="1" applyFont="1" applyAlignment="1">
      <alignment horizontal="center" vertical="center" wrapText="1"/>
    </xf>
    <xf numFmtId="49" fontId="16" fillId="0" borderId="15" xfId="0" applyNumberFormat="1" applyFont="1" applyBorder="1" applyAlignment="1">
      <alignment horizontal="center" vertical="center" wrapText="1"/>
    </xf>
    <xf numFmtId="2" fontId="4" fillId="0" borderId="15" xfId="0" applyNumberFormat="1" applyFont="1" applyBorder="1" applyAlignment="1">
      <alignment horizontal="center" vertical="center" wrapText="1"/>
    </xf>
    <xf numFmtId="0" fontId="4" fillId="0" borderId="14" xfId="0" applyFont="1" applyBorder="1" applyAlignment="1">
      <alignment horizontal="center" vertical="center" wrapText="1"/>
    </xf>
    <xf numFmtId="49" fontId="20" fillId="0" borderId="14" xfId="0" applyNumberFormat="1" applyFont="1" applyBorder="1" applyAlignment="1">
      <alignment horizontal="center" vertical="center" wrapText="1"/>
    </xf>
    <xf numFmtId="0" fontId="13" fillId="0" borderId="52" xfId="0" applyFont="1" applyBorder="1" applyAlignment="1">
      <alignment horizontal="left" vertical="center" wrapText="1"/>
    </xf>
    <xf numFmtId="172" fontId="13" fillId="4" borderId="28" xfId="0" applyNumberFormat="1" applyFont="1" applyFill="1" applyBorder="1" applyAlignment="1">
      <alignment horizontal="right" vertical="center" wrapText="1"/>
    </xf>
    <xf numFmtId="172" fontId="13" fillId="4" borderId="16" xfId="0" applyNumberFormat="1" applyFont="1" applyFill="1" applyBorder="1" applyAlignment="1">
      <alignment horizontal="right" vertical="center" wrapText="1"/>
    </xf>
    <xf numFmtId="49" fontId="17" fillId="0" borderId="14" xfId="3" applyNumberFormat="1" applyFont="1" applyBorder="1" applyAlignment="1">
      <alignment horizontal="center" vertical="center" wrapText="1"/>
    </xf>
    <xf numFmtId="0" fontId="13" fillId="0" borderId="52" xfId="4" applyFont="1" applyBorder="1" applyAlignment="1">
      <alignment horizontal="justify" vertical="center"/>
    </xf>
    <xf numFmtId="166" fontId="13" fillId="4" borderId="58" xfId="0" applyNumberFormat="1" applyFont="1" applyFill="1" applyBorder="1" applyAlignment="1">
      <alignment horizontal="right" vertical="center" wrapText="1"/>
    </xf>
    <xf numFmtId="176" fontId="13" fillId="4" borderId="65" xfId="0" applyNumberFormat="1" applyFont="1" applyFill="1" applyBorder="1" applyAlignment="1">
      <alignment horizontal="right" vertical="center" wrapText="1"/>
    </xf>
    <xf numFmtId="3" fontId="19" fillId="7" borderId="66" xfId="0" applyNumberFormat="1" applyFont="1" applyFill="1" applyBorder="1" applyAlignment="1">
      <alignment horizontal="center" vertical="center"/>
    </xf>
    <xf numFmtId="0" fontId="0" fillId="0" borderId="67" xfId="0" applyBorder="1"/>
    <xf numFmtId="0" fontId="6" fillId="0" borderId="63" xfId="0" applyFont="1" applyBorder="1" applyAlignment="1">
      <alignment horizontal="right" vertical="center" wrapText="1"/>
    </xf>
    <xf numFmtId="166" fontId="13" fillId="4" borderId="28" xfId="0" applyNumberFormat="1" applyFont="1" applyFill="1" applyBorder="1" applyAlignment="1">
      <alignment horizontal="right" vertical="center" wrapText="1"/>
    </xf>
    <xf numFmtId="166" fontId="13" fillId="4" borderId="16" xfId="0" applyNumberFormat="1" applyFont="1" applyFill="1" applyBorder="1" applyAlignment="1">
      <alignment horizontal="right" vertical="center" wrapText="1"/>
    </xf>
    <xf numFmtId="165" fontId="12" fillId="0" borderId="52" xfId="0" applyNumberFormat="1" applyFont="1" applyBorder="1" applyAlignment="1">
      <alignment horizontal="center" vertical="center" wrapText="1"/>
    </xf>
    <xf numFmtId="164" fontId="13" fillId="0" borderId="52" xfId="0" applyNumberFormat="1" applyFont="1" applyBorder="1" applyAlignment="1">
      <alignment horizontal="justify" vertical="center" wrapText="1"/>
    </xf>
    <xf numFmtId="164" fontId="6" fillId="0" borderId="67" xfId="0" applyNumberFormat="1" applyFont="1" applyBorder="1" applyAlignment="1">
      <alignment horizontal="center" vertical="center"/>
    </xf>
    <xf numFmtId="164" fontId="17" fillId="0" borderId="67" xfId="0" applyNumberFormat="1" applyFont="1" applyBorder="1" applyAlignment="1">
      <alignment horizontal="center" vertical="center"/>
    </xf>
    <xf numFmtId="176" fontId="13" fillId="4" borderId="68" xfId="0" applyNumberFormat="1" applyFont="1" applyFill="1" applyBorder="1" applyAlignment="1">
      <alignment horizontal="right" vertical="center" wrapText="1"/>
    </xf>
    <xf numFmtId="172" fontId="13" fillId="5" borderId="67" xfId="0" applyNumberFormat="1" applyFont="1" applyFill="1" applyBorder="1" applyAlignment="1">
      <alignment horizontal="right" vertical="center"/>
    </xf>
    <xf numFmtId="172" fontId="13" fillId="5" borderId="69" xfId="0" applyNumberFormat="1" applyFont="1" applyFill="1" applyBorder="1" applyAlignment="1">
      <alignment horizontal="right" vertical="center"/>
    </xf>
    <xf numFmtId="172" fontId="13" fillId="0" borderId="70" xfId="0" applyNumberFormat="1" applyFont="1" applyBorder="1" applyAlignment="1">
      <alignment horizontal="right" vertical="center"/>
    </xf>
    <xf numFmtId="172" fontId="13" fillId="6" borderId="69" xfId="0" applyNumberFormat="1" applyFont="1" applyFill="1" applyBorder="1" applyAlignment="1">
      <alignment horizontal="right" vertical="center"/>
    </xf>
    <xf numFmtId="172" fontId="13" fillId="6" borderId="71" xfId="0" applyNumberFormat="1" applyFont="1" applyFill="1" applyBorder="1" applyAlignment="1">
      <alignment horizontal="right" vertical="center"/>
    </xf>
    <xf numFmtId="172" fontId="13" fillId="0" borderId="71" xfId="0" applyNumberFormat="1" applyFont="1" applyBorder="1" applyAlignment="1">
      <alignment horizontal="right" vertical="center"/>
    </xf>
    <xf numFmtId="166" fontId="13" fillId="0" borderId="70" xfId="0" applyNumberFormat="1" applyFont="1" applyBorder="1" applyAlignment="1">
      <alignment horizontal="right" vertical="center"/>
    </xf>
    <xf numFmtId="175" fontId="13" fillId="0" borderId="70" xfId="0" applyNumberFormat="1" applyFont="1" applyBorder="1" applyAlignment="1">
      <alignment horizontal="right" vertical="center"/>
    </xf>
    <xf numFmtId="170" fontId="13" fillId="0" borderId="71" xfId="0" applyNumberFormat="1" applyFont="1" applyBorder="1" applyAlignment="1">
      <alignment horizontal="right" vertical="center"/>
    </xf>
    <xf numFmtId="166" fontId="13" fillId="0" borderId="67" xfId="0" applyNumberFormat="1" applyFont="1" applyBorder="1" applyAlignment="1">
      <alignment horizontal="right" vertical="center"/>
    </xf>
    <xf numFmtId="172" fontId="13" fillId="5" borderId="0" xfId="0" applyNumberFormat="1" applyFont="1" applyFill="1" applyAlignment="1">
      <alignment horizontal="right" vertical="center" wrapText="1"/>
    </xf>
    <xf numFmtId="172" fontId="13" fillId="5" borderId="40" xfId="0" applyNumberFormat="1" applyFont="1" applyFill="1" applyBorder="1" applyAlignment="1">
      <alignment horizontal="right" vertical="center" wrapText="1"/>
    </xf>
    <xf numFmtId="172" fontId="3" fillId="0" borderId="37" xfId="0" applyNumberFormat="1" applyFont="1" applyBorder="1" applyAlignment="1">
      <alignment horizontal="center" vertical="center" wrapText="1"/>
    </xf>
    <xf numFmtId="172" fontId="13" fillId="6" borderId="37" xfId="0" applyNumberFormat="1" applyFont="1" applyFill="1" applyBorder="1" applyAlignment="1">
      <alignment horizontal="right" vertical="center" wrapText="1"/>
    </xf>
    <xf numFmtId="172" fontId="13" fillId="5" borderId="37" xfId="0" applyNumberFormat="1" applyFont="1" applyFill="1" applyBorder="1" applyAlignment="1">
      <alignment horizontal="right" vertical="center" wrapText="1"/>
    </xf>
    <xf numFmtId="172" fontId="13" fillId="6" borderId="40" xfId="0" applyNumberFormat="1" applyFont="1" applyFill="1" applyBorder="1" applyAlignment="1">
      <alignment horizontal="right" vertical="center" wrapText="1"/>
    </xf>
    <xf numFmtId="172" fontId="13" fillId="5" borderId="15" xfId="0" applyNumberFormat="1" applyFont="1" applyFill="1" applyBorder="1" applyAlignment="1">
      <alignment horizontal="right" vertical="center" wrapText="1"/>
    </xf>
    <xf numFmtId="172" fontId="13" fillId="6" borderId="38" xfId="0" applyNumberFormat="1" applyFont="1" applyFill="1" applyBorder="1" applyAlignment="1">
      <alignment horizontal="right" vertical="center" wrapText="1"/>
    </xf>
    <xf numFmtId="172" fontId="13" fillId="0" borderId="28" xfId="0" applyNumberFormat="1" applyFont="1" applyBorder="1" applyAlignment="1">
      <alignment horizontal="right" vertical="center" wrapText="1"/>
    </xf>
    <xf numFmtId="172" fontId="13" fillId="0" borderId="38" xfId="0" applyNumberFormat="1" applyFont="1" applyBorder="1" applyAlignment="1">
      <alignment horizontal="right" vertical="center" wrapText="1"/>
    </xf>
    <xf numFmtId="166" fontId="13" fillId="0" borderId="28" xfId="0" applyNumberFormat="1" applyFont="1" applyBorder="1" applyAlignment="1">
      <alignment horizontal="right" vertical="center" wrapText="1"/>
    </xf>
    <xf numFmtId="166" fontId="13" fillId="0" borderId="37" xfId="0" applyNumberFormat="1" applyFont="1" applyBorder="1" applyAlignment="1">
      <alignment horizontal="right" vertical="center" wrapText="1"/>
    </xf>
    <xf numFmtId="170" fontId="13" fillId="0" borderId="38" xfId="0" applyNumberFormat="1" applyFont="1" applyBorder="1" applyAlignment="1">
      <alignment horizontal="right" vertical="center" wrapText="1"/>
    </xf>
    <xf numFmtId="166" fontId="13" fillId="0" borderId="0" xfId="0" applyNumberFormat="1" applyFont="1" applyAlignment="1">
      <alignment horizontal="right" vertical="center" wrapText="1"/>
    </xf>
    <xf numFmtId="0" fontId="13" fillId="0" borderId="14" xfId="0" applyFont="1" applyBorder="1" applyAlignment="1">
      <alignment horizontal="center" vertical="center" wrapText="1"/>
    </xf>
    <xf numFmtId="164" fontId="6" fillId="0" borderId="20" xfId="0" applyNumberFormat="1" applyFont="1" applyBorder="1" applyAlignment="1">
      <alignment horizontal="center" vertical="center"/>
    </xf>
    <xf numFmtId="0" fontId="13" fillId="0" borderId="72" xfId="0" applyFont="1" applyBorder="1" applyAlignment="1">
      <alignment horizontal="center" vertical="center" wrapText="1"/>
    </xf>
    <xf numFmtId="164" fontId="17" fillId="0" borderId="20" xfId="0" applyNumberFormat="1" applyFont="1" applyBorder="1" applyAlignment="1">
      <alignment horizontal="center" vertical="center"/>
    </xf>
    <xf numFmtId="164" fontId="13" fillId="0" borderId="72" xfId="0" applyNumberFormat="1" applyFont="1" applyBorder="1" applyAlignment="1">
      <alignment horizontal="center" vertical="center"/>
    </xf>
    <xf numFmtId="49" fontId="16" fillId="0" borderId="42" xfId="0" applyNumberFormat="1" applyFont="1" applyBorder="1" applyAlignment="1">
      <alignment horizontal="center" vertical="center"/>
    </xf>
    <xf numFmtId="2" fontId="4" fillId="0" borderId="42" xfId="0" applyNumberFormat="1" applyFont="1" applyBorder="1" applyAlignment="1">
      <alignment horizontal="center" vertical="center"/>
    </xf>
    <xf numFmtId="0" fontId="4" fillId="0" borderId="72" xfId="0" applyFont="1" applyBorder="1" applyAlignment="1">
      <alignment horizontal="center" vertical="center"/>
    </xf>
    <xf numFmtId="49" fontId="4" fillId="0" borderId="72" xfId="0" applyNumberFormat="1" applyFont="1" applyBorder="1" applyAlignment="1">
      <alignment horizontal="center" vertical="center"/>
    </xf>
    <xf numFmtId="164" fontId="13" fillId="0" borderId="53" xfId="0" applyNumberFormat="1" applyFont="1" applyBorder="1" applyAlignment="1">
      <alignment horizontal="justify" vertical="center" wrapText="1"/>
    </xf>
    <xf numFmtId="172" fontId="13" fillId="4" borderId="26" xfId="0" applyNumberFormat="1" applyFont="1" applyFill="1" applyBorder="1" applyAlignment="1">
      <alignment horizontal="right" vertical="center"/>
    </xf>
    <xf numFmtId="172" fontId="13" fillId="4" borderId="18" xfId="0" applyNumberFormat="1" applyFont="1" applyFill="1" applyBorder="1" applyAlignment="1">
      <alignment horizontal="right" vertical="center"/>
    </xf>
    <xf numFmtId="174" fontId="13" fillId="5" borderId="20" xfId="1" applyNumberFormat="1" applyFont="1" applyFill="1" applyBorder="1" applyAlignment="1">
      <alignment horizontal="right" vertical="center"/>
    </xf>
    <xf numFmtId="174" fontId="13" fillId="5" borderId="19" xfId="1" applyNumberFormat="1" applyFont="1" applyFill="1" applyBorder="1" applyAlignment="1">
      <alignment horizontal="right" vertical="center"/>
    </xf>
    <xf numFmtId="172" fontId="13" fillId="6" borderId="47" xfId="0" applyNumberFormat="1" applyFont="1" applyFill="1" applyBorder="1" applyAlignment="1">
      <alignment vertical="center"/>
    </xf>
    <xf numFmtId="172" fontId="13" fillId="5" borderId="47" xfId="0" applyNumberFormat="1" applyFont="1" applyFill="1" applyBorder="1" applyAlignment="1">
      <alignment vertical="center"/>
    </xf>
    <xf numFmtId="172" fontId="13" fillId="6" borderId="19" xfId="0" applyNumberFormat="1" applyFont="1" applyFill="1" applyBorder="1" applyAlignment="1">
      <alignment vertical="center"/>
    </xf>
    <xf numFmtId="172" fontId="13" fillId="5" borderId="42" xfId="0" applyNumberFormat="1" applyFont="1" applyFill="1" applyBorder="1" applyAlignment="1">
      <alignment horizontal="right" vertical="center"/>
    </xf>
    <xf numFmtId="172" fontId="13" fillId="5" borderId="19" xfId="0" applyNumberFormat="1" applyFont="1" applyFill="1" applyBorder="1" applyAlignment="1">
      <alignment horizontal="right" vertical="center"/>
    </xf>
    <xf numFmtId="172" fontId="13" fillId="6" borderId="27" xfId="0" applyNumberFormat="1" applyFont="1" applyFill="1" applyBorder="1" applyAlignment="1">
      <alignment vertical="center"/>
    </xf>
    <xf numFmtId="166" fontId="13" fillId="0" borderId="26" xfId="0" applyNumberFormat="1" applyFont="1" applyBorder="1" applyAlignment="1">
      <alignment horizontal="right" vertical="center"/>
    </xf>
    <xf numFmtId="166" fontId="13" fillId="0" borderId="47" xfId="0" applyNumberFormat="1" applyFont="1" applyBorder="1" applyAlignment="1">
      <alignment horizontal="right" vertical="center"/>
    </xf>
    <xf numFmtId="175" fontId="13" fillId="0" borderId="47" xfId="0" applyNumberFormat="1" applyFont="1" applyBorder="1" applyAlignment="1">
      <alignment horizontal="right" vertical="center"/>
    </xf>
    <xf numFmtId="170" fontId="13" fillId="0" borderId="27" xfId="0" applyNumberFormat="1" applyFont="1" applyBorder="1" applyAlignment="1">
      <alignment horizontal="right" vertical="center"/>
    </xf>
    <xf numFmtId="166" fontId="13" fillId="0" borderId="20" xfId="0" applyNumberFormat="1" applyFont="1" applyBorder="1" applyAlignment="1">
      <alignment horizontal="right" vertical="center"/>
    </xf>
    <xf numFmtId="0" fontId="0" fillId="0" borderId="20" xfId="0" applyBorder="1"/>
    <xf numFmtId="0" fontId="13" fillId="0" borderId="49" xfId="0" applyFont="1" applyBorder="1" applyAlignment="1">
      <alignment horizontal="center" vertical="center" wrapText="1"/>
    </xf>
    <xf numFmtId="176" fontId="13" fillId="4" borderId="68" xfId="0" applyNumberFormat="1" applyFont="1" applyFill="1" applyBorder="1" applyAlignment="1">
      <alignment horizontal="right" vertical="center"/>
    </xf>
    <xf numFmtId="3" fontId="19" fillId="7" borderId="73" xfId="0" applyNumberFormat="1" applyFont="1" applyFill="1" applyBorder="1" applyAlignment="1">
      <alignment horizontal="center" vertical="center"/>
    </xf>
    <xf numFmtId="0" fontId="0" fillId="0" borderId="74" xfId="0" applyBorder="1"/>
    <xf numFmtId="164" fontId="6" fillId="0" borderId="74" xfId="0" applyNumberFormat="1" applyFont="1" applyBorder="1" applyAlignment="1">
      <alignment horizontal="center" vertical="center"/>
    </xf>
    <xf numFmtId="164" fontId="17" fillId="0" borderId="74" xfId="0" applyNumberFormat="1" applyFont="1" applyBorder="1" applyAlignment="1">
      <alignment horizontal="center" vertical="center"/>
    </xf>
    <xf numFmtId="176" fontId="13" fillId="4" borderId="75" xfId="0" applyNumberFormat="1" applyFont="1" applyFill="1" applyBorder="1" applyAlignment="1">
      <alignment horizontal="right" vertical="center"/>
    </xf>
    <xf numFmtId="172" fontId="13" fillId="5" borderId="74" xfId="0" applyNumberFormat="1" applyFont="1" applyFill="1" applyBorder="1" applyAlignment="1">
      <alignment horizontal="right" vertical="center"/>
    </xf>
    <xf numFmtId="172" fontId="13" fillId="5" borderId="76" xfId="0" applyNumberFormat="1" applyFont="1" applyFill="1" applyBorder="1" applyAlignment="1">
      <alignment horizontal="right" vertical="center"/>
    </xf>
    <xf numFmtId="172" fontId="13" fillId="0" borderId="77" xfId="0" applyNumberFormat="1" applyFont="1" applyBorder="1" applyAlignment="1">
      <alignment horizontal="right" vertical="center"/>
    </xf>
    <xf numFmtId="172" fontId="13" fillId="6" borderId="76" xfId="0" applyNumberFormat="1" applyFont="1" applyFill="1" applyBorder="1" applyAlignment="1">
      <alignment horizontal="right" vertical="center"/>
    </xf>
    <xf numFmtId="172" fontId="13" fillId="6" borderId="78" xfId="0" applyNumberFormat="1" applyFont="1" applyFill="1" applyBorder="1" applyAlignment="1">
      <alignment horizontal="right" vertical="center"/>
    </xf>
    <xf numFmtId="172" fontId="13" fillId="0" borderId="78" xfId="0" applyNumberFormat="1" applyFont="1" applyBorder="1" applyAlignment="1">
      <alignment horizontal="right" vertical="center"/>
    </xf>
    <xf numFmtId="166" fontId="13" fillId="0" borderId="77" xfId="0" applyNumberFormat="1" applyFont="1" applyBorder="1" applyAlignment="1">
      <alignment horizontal="right" vertical="center"/>
    </xf>
    <xf numFmtId="175" fontId="13" fillId="0" borderId="77" xfId="0" applyNumberFormat="1" applyFont="1" applyBorder="1" applyAlignment="1">
      <alignment horizontal="right" vertical="center"/>
    </xf>
    <xf numFmtId="170" fontId="13" fillId="0" borderId="78" xfId="0" applyNumberFormat="1" applyFont="1" applyBorder="1" applyAlignment="1">
      <alignment horizontal="right" vertical="center"/>
    </xf>
    <xf numFmtId="166" fontId="13" fillId="0" borderId="74" xfId="0" applyNumberFormat="1" applyFont="1" applyBorder="1" applyAlignment="1">
      <alignment horizontal="right" vertical="center"/>
    </xf>
    <xf numFmtId="3" fontId="19" fillId="7" borderId="79" xfId="0" applyNumberFormat="1" applyFont="1" applyFill="1" applyBorder="1" applyAlignment="1">
      <alignment horizontal="center" vertical="center"/>
    </xf>
    <xf numFmtId="0" fontId="0" fillId="0" borderId="80" xfId="0" applyBorder="1"/>
    <xf numFmtId="164" fontId="6" fillId="0" borderId="80" xfId="0" applyNumberFormat="1" applyFont="1" applyBorder="1" applyAlignment="1">
      <alignment horizontal="center" vertical="center"/>
    </xf>
    <xf numFmtId="164" fontId="17" fillId="0" borderId="80" xfId="0" applyNumberFormat="1" applyFont="1" applyBorder="1" applyAlignment="1">
      <alignment horizontal="center" vertical="center"/>
    </xf>
    <xf numFmtId="176" fontId="13" fillId="4" borderId="81" xfId="0" applyNumberFormat="1" applyFont="1" applyFill="1" applyBorder="1" applyAlignment="1">
      <alignment horizontal="right" vertical="center"/>
    </xf>
    <xf numFmtId="172" fontId="13" fillId="5" borderId="80" xfId="0" applyNumberFormat="1" applyFont="1" applyFill="1" applyBorder="1" applyAlignment="1">
      <alignment horizontal="right" vertical="center"/>
    </xf>
    <xf numFmtId="172" fontId="13" fillId="5" borderId="82" xfId="0" applyNumberFormat="1" applyFont="1" applyFill="1" applyBorder="1" applyAlignment="1">
      <alignment horizontal="right" vertical="center"/>
    </xf>
    <xf numFmtId="172" fontId="13" fillId="0" borderId="83" xfId="0" applyNumberFormat="1" applyFont="1" applyBorder="1" applyAlignment="1">
      <alignment horizontal="right" vertical="center"/>
    </xf>
    <xf numFmtId="172" fontId="13" fillId="6" borderId="82" xfId="0" applyNumberFormat="1" applyFont="1" applyFill="1" applyBorder="1" applyAlignment="1">
      <alignment horizontal="right" vertical="center"/>
    </xf>
    <xf numFmtId="172" fontId="13" fillId="6" borderId="84" xfId="0" applyNumberFormat="1" applyFont="1" applyFill="1" applyBorder="1" applyAlignment="1">
      <alignment horizontal="right" vertical="center"/>
    </xf>
    <xf numFmtId="172" fontId="13" fillId="0" borderId="84" xfId="0" applyNumberFormat="1" applyFont="1" applyBorder="1" applyAlignment="1">
      <alignment horizontal="right" vertical="center"/>
    </xf>
    <xf numFmtId="166" fontId="13" fillId="0" borderId="83" xfId="0" applyNumberFormat="1" applyFont="1" applyBorder="1" applyAlignment="1">
      <alignment horizontal="right" vertical="center"/>
    </xf>
    <xf numFmtId="175" fontId="13" fillId="0" borderId="83" xfId="0" applyNumberFormat="1" applyFont="1" applyBorder="1" applyAlignment="1">
      <alignment horizontal="right" vertical="center"/>
    </xf>
    <xf numFmtId="170" fontId="13" fillId="0" borderId="84" xfId="0" applyNumberFormat="1" applyFont="1" applyBorder="1" applyAlignment="1">
      <alignment horizontal="right" vertical="center"/>
    </xf>
    <xf numFmtId="166" fontId="13" fillId="0" borderId="80" xfId="0" applyNumberFormat="1" applyFont="1" applyBorder="1" applyAlignment="1">
      <alignment horizontal="right" vertical="center"/>
    </xf>
    <xf numFmtId="1" fontId="6" fillId="0" borderId="52" xfId="0" applyNumberFormat="1" applyFont="1" applyBorder="1" applyAlignment="1">
      <alignment horizontal="center" vertical="center" wrapText="1"/>
    </xf>
    <xf numFmtId="164" fontId="13" fillId="0" borderId="52" xfId="0" applyNumberFormat="1" applyFont="1" applyBorder="1" applyAlignment="1">
      <alignment horizontal="left" vertical="center" wrapText="1"/>
    </xf>
    <xf numFmtId="3" fontId="19" fillId="7" borderId="85" xfId="0" applyNumberFormat="1" applyFont="1" applyFill="1" applyBorder="1" applyAlignment="1">
      <alignment horizontal="center" vertical="center"/>
    </xf>
    <xf numFmtId="0" fontId="0" fillId="0" borderId="86" xfId="0" applyBorder="1"/>
    <xf numFmtId="164" fontId="6" fillId="0" borderId="86" xfId="0" applyNumberFormat="1" applyFont="1" applyBorder="1" applyAlignment="1">
      <alignment horizontal="center" vertical="center"/>
    </xf>
    <xf numFmtId="164" fontId="17" fillId="0" borderId="86" xfId="0" applyNumberFormat="1" applyFont="1" applyBorder="1" applyAlignment="1">
      <alignment horizontal="center" vertical="center"/>
    </xf>
    <xf numFmtId="176" fontId="13" fillId="4" borderId="87" xfId="0" applyNumberFormat="1" applyFont="1" applyFill="1" applyBorder="1" applyAlignment="1">
      <alignment horizontal="right" vertical="center"/>
    </xf>
    <xf numFmtId="172" fontId="13" fillId="5" borderId="86" xfId="0" applyNumberFormat="1" applyFont="1" applyFill="1" applyBorder="1" applyAlignment="1">
      <alignment horizontal="right" vertical="center"/>
    </xf>
    <xf numFmtId="172" fontId="13" fillId="5" borderId="88" xfId="0" applyNumberFormat="1" applyFont="1" applyFill="1" applyBorder="1" applyAlignment="1">
      <alignment horizontal="right" vertical="center"/>
    </xf>
    <xf numFmtId="172" fontId="13" fillId="0" borderId="89" xfId="0" applyNumberFormat="1" applyFont="1" applyBorder="1" applyAlignment="1">
      <alignment horizontal="right" vertical="center"/>
    </xf>
    <xf numFmtId="172" fontId="13" fillId="6" borderId="88" xfId="0" applyNumberFormat="1" applyFont="1" applyFill="1" applyBorder="1" applyAlignment="1">
      <alignment horizontal="right" vertical="center"/>
    </xf>
    <xf numFmtId="172" fontId="13" fillId="6" borderId="90" xfId="0" applyNumberFormat="1" applyFont="1" applyFill="1" applyBorder="1" applyAlignment="1">
      <alignment horizontal="right" vertical="center"/>
    </xf>
    <xf numFmtId="172" fontId="13" fillId="0" borderId="90" xfId="0" applyNumberFormat="1" applyFont="1" applyBorder="1" applyAlignment="1">
      <alignment horizontal="right" vertical="center"/>
    </xf>
    <xf numFmtId="166" fontId="13" fillId="0" borderId="89" xfId="0" applyNumberFormat="1" applyFont="1" applyBorder="1" applyAlignment="1">
      <alignment horizontal="right" vertical="center"/>
    </xf>
    <xf numFmtId="175" fontId="13" fillId="0" borderId="89" xfId="0" applyNumberFormat="1" applyFont="1" applyBorder="1" applyAlignment="1">
      <alignment horizontal="right" vertical="center"/>
    </xf>
    <xf numFmtId="170" fontId="13" fillId="0" borderId="90" xfId="0" applyNumberFormat="1" applyFont="1" applyBorder="1" applyAlignment="1">
      <alignment horizontal="right" vertical="center"/>
    </xf>
    <xf numFmtId="166" fontId="13" fillId="0" borderId="86" xfId="0" applyNumberFormat="1" applyFont="1" applyBorder="1" applyAlignment="1">
      <alignment horizontal="right" vertical="center"/>
    </xf>
    <xf numFmtId="178" fontId="13" fillId="0" borderId="52" xfId="0" applyNumberFormat="1" applyFont="1" applyBorder="1" applyAlignment="1">
      <alignment horizontal="justify" vertical="center" wrapText="1"/>
    </xf>
    <xf numFmtId="0" fontId="13" fillId="0" borderId="52" xfId="0" applyFont="1" applyBorder="1" applyAlignment="1">
      <alignment vertical="center" wrapText="1"/>
    </xf>
    <xf numFmtId="164" fontId="6" fillId="0" borderId="52" xfId="0" applyNumberFormat="1" applyFont="1" applyBorder="1" applyAlignment="1">
      <alignment horizontal="center" vertical="center" wrapText="1"/>
    </xf>
    <xf numFmtId="164" fontId="6" fillId="0" borderId="55" xfId="0" applyNumberFormat="1" applyFont="1" applyBorder="1" applyAlignment="1">
      <alignment horizontal="center" vertical="center" wrapText="1"/>
    </xf>
    <xf numFmtId="164" fontId="6" fillId="0" borderId="86" xfId="0" applyNumberFormat="1" applyFont="1" applyBorder="1" applyAlignment="1">
      <alignment horizontal="center" vertical="center" wrapText="1"/>
    </xf>
    <xf numFmtId="164" fontId="6" fillId="0" borderId="49" xfId="0" applyNumberFormat="1" applyFont="1" applyBorder="1" applyAlignment="1">
      <alignment horizontal="center" vertical="center" wrapText="1"/>
    </xf>
    <xf numFmtId="164" fontId="17" fillId="0" borderId="86" xfId="0" applyNumberFormat="1" applyFont="1" applyBorder="1" applyAlignment="1">
      <alignment horizontal="center" vertical="center" wrapText="1"/>
    </xf>
    <xf numFmtId="166" fontId="13" fillId="4" borderId="87" xfId="0" applyNumberFormat="1" applyFont="1" applyFill="1" applyBorder="1" applyAlignment="1">
      <alignment horizontal="right" vertical="center" wrapText="1"/>
    </xf>
    <xf numFmtId="166" fontId="6" fillId="8" borderId="16" xfId="0" applyNumberFormat="1" applyFont="1" applyFill="1" applyBorder="1" applyAlignment="1">
      <alignment horizontal="right" vertical="center"/>
    </xf>
    <xf numFmtId="164" fontId="6" fillId="0" borderId="13" xfId="0" applyNumberFormat="1" applyFont="1" applyBorder="1" applyAlignment="1">
      <alignment horizontal="center" vertical="center" wrapText="1"/>
    </xf>
    <xf numFmtId="164" fontId="6" fillId="0" borderId="14" xfId="0" applyNumberFormat="1" applyFont="1" applyBorder="1" applyAlignment="1">
      <alignment horizontal="center" vertical="center" wrapText="1"/>
    </xf>
    <xf numFmtId="165" fontId="13" fillId="0" borderId="53" xfId="0" applyNumberFormat="1" applyFont="1" applyBorder="1" applyAlignment="1">
      <alignment horizontal="justify" vertical="center" wrapText="1"/>
    </xf>
    <xf numFmtId="179" fontId="13" fillId="0" borderId="37" xfId="0" applyNumberFormat="1" applyFont="1" applyBorder="1" applyAlignment="1">
      <alignment horizontal="right" vertical="center"/>
    </xf>
    <xf numFmtId="165" fontId="13" fillId="0" borderId="52" xfId="0" applyNumberFormat="1" applyFont="1" applyBorder="1" applyAlignment="1">
      <alignment horizontal="justify" vertical="center" wrapText="1"/>
    </xf>
    <xf numFmtId="0" fontId="21" fillId="0" borderId="0" xfId="0" applyFont="1" applyAlignment="1">
      <alignment vertical="center" wrapText="1"/>
    </xf>
    <xf numFmtId="49" fontId="17" fillId="0" borderId="14" xfId="4" applyNumberFormat="1" applyFont="1" applyBorder="1" applyAlignment="1">
      <alignment horizontal="center" vertical="center" wrapText="1"/>
    </xf>
    <xf numFmtId="0" fontId="21" fillId="0" borderId="52" xfId="0" applyFont="1" applyBorder="1" applyAlignment="1">
      <alignment vertical="center" wrapText="1"/>
    </xf>
    <xf numFmtId="176" fontId="13" fillId="4" borderId="87" xfId="0" applyNumberFormat="1" applyFont="1" applyFill="1" applyBorder="1" applyAlignment="1">
      <alignment horizontal="right" vertical="center" wrapText="1"/>
    </xf>
    <xf numFmtId="164" fontId="13" fillId="0" borderId="63" xfId="0" applyNumberFormat="1" applyFont="1" applyBorder="1" applyAlignment="1">
      <alignment horizontal="justify" vertical="center" wrapText="1"/>
    </xf>
    <xf numFmtId="180" fontId="12" fillId="0" borderId="52" xfId="0" applyNumberFormat="1" applyFont="1" applyBorder="1" applyAlignment="1">
      <alignment horizontal="center" vertical="center" wrapText="1"/>
    </xf>
    <xf numFmtId="165" fontId="13" fillId="0" borderId="14" xfId="0" applyNumberFormat="1" applyFont="1" applyBorder="1" applyAlignment="1">
      <alignment horizontal="center" wrapText="1"/>
    </xf>
    <xf numFmtId="164" fontId="13" fillId="0" borderId="14" xfId="0" applyNumberFormat="1" applyFont="1" applyBorder="1" applyAlignment="1">
      <alignment horizontal="justify" vertical="center" wrapText="1"/>
    </xf>
    <xf numFmtId="176" fontId="13" fillId="4" borderId="58" xfId="0" applyNumberFormat="1" applyFont="1" applyFill="1" applyBorder="1" applyAlignment="1">
      <alignment horizontal="right" vertical="center"/>
    </xf>
    <xf numFmtId="0" fontId="6" fillId="8" borderId="14" xfId="0" applyFont="1" applyFill="1" applyBorder="1" applyAlignment="1">
      <alignment horizontal="center" vertical="center" wrapText="1"/>
    </xf>
    <xf numFmtId="177" fontId="6" fillId="8" borderId="14" xfId="0" applyNumberFormat="1" applyFont="1" applyFill="1" applyBorder="1" applyAlignment="1">
      <alignment horizontal="center" vertical="center"/>
    </xf>
    <xf numFmtId="176" fontId="6" fillId="8" borderId="28" xfId="0" applyNumberFormat="1" applyFont="1" applyFill="1" applyBorder="1" applyAlignment="1">
      <alignment horizontal="right" vertical="center"/>
    </xf>
    <xf numFmtId="0" fontId="0" fillId="10" borderId="0" xfId="0" applyFill="1"/>
    <xf numFmtId="0" fontId="1" fillId="0" borderId="0" xfId="0" applyFont="1"/>
    <xf numFmtId="3" fontId="13" fillId="7" borderId="85" xfId="0" applyNumberFormat="1" applyFont="1" applyFill="1" applyBorder="1" applyAlignment="1">
      <alignment horizontal="center" vertical="center"/>
    </xf>
    <xf numFmtId="172" fontId="13" fillId="4" borderId="28" xfId="0" applyNumberFormat="1" applyFont="1" applyFill="1" applyBorder="1" applyAlignment="1">
      <alignment vertical="center"/>
    </xf>
    <xf numFmtId="172" fontId="13" fillId="4" borderId="16" xfId="0" applyNumberFormat="1" applyFont="1" applyFill="1" applyBorder="1" applyAlignment="1">
      <alignment vertical="center"/>
    </xf>
    <xf numFmtId="166" fontId="13" fillId="4" borderId="87" xfId="0" applyNumberFormat="1" applyFont="1" applyFill="1" applyBorder="1" applyAlignment="1">
      <alignment horizontal="right" vertical="center"/>
    </xf>
    <xf numFmtId="0" fontId="13" fillId="0" borderId="53" xfId="0" applyFont="1" applyBorder="1" applyAlignment="1">
      <alignment horizontal="left" vertical="center" wrapText="1"/>
    </xf>
    <xf numFmtId="49" fontId="20" fillId="0" borderId="14" xfId="0" applyNumberFormat="1" applyFont="1" applyBorder="1" applyAlignment="1">
      <alignment horizontal="center" vertical="center"/>
    </xf>
    <xf numFmtId="0" fontId="6" fillId="0" borderId="52" xfId="0" applyFont="1" applyBorder="1" applyAlignment="1">
      <alignment horizontal="center" vertical="center"/>
    </xf>
    <xf numFmtId="0" fontId="13" fillId="0" borderId="0" xfId="0" applyFont="1" applyAlignment="1">
      <alignment wrapText="1"/>
    </xf>
    <xf numFmtId="3" fontId="19" fillId="7" borderId="91" xfId="0" applyNumberFormat="1" applyFont="1" applyFill="1" applyBorder="1" applyAlignment="1">
      <alignment horizontal="center" vertical="center"/>
    </xf>
    <xf numFmtId="0" fontId="0" fillId="0" borderId="92" xfId="0" applyBorder="1"/>
    <xf numFmtId="164" fontId="6" fillId="0" borderId="92" xfId="0" applyNumberFormat="1" applyFont="1" applyBorder="1" applyAlignment="1">
      <alignment horizontal="center" vertical="center"/>
    </xf>
    <xf numFmtId="164" fontId="17" fillId="0" borderId="92" xfId="0" applyNumberFormat="1" applyFont="1" applyBorder="1" applyAlignment="1">
      <alignment horizontal="center" vertical="center"/>
    </xf>
    <xf numFmtId="166" fontId="13" fillId="4" borderId="93" xfId="0" applyNumberFormat="1" applyFont="1" applyFill="1" applyBorder="1" applyAlignment="1">
      <alignment horizontal="right" vertical="center"/>
    </xf>
    <xf numFmtId="172" fontId="13" fillId="5" borderId="92" xfId="0" applyNumberFormat="1" applyFont="1" applyFill="1" applyBorder="1" applyAlignment="1">
      <alignment horizontal="right" vertical="center"/>
    </xf>
    <xf numFmtId="172" fontId="13" fillId="5" borderId="94" xfId="0" applyNumberFormat="1" applyFont="1" applyFill="1" applyBorder="1" applyAlignment="1">
      <alignment horizontal="right" vertical="center"/>
    </xf>
    <xf numFmtId="172" fontId="13" fillId="0" borderId="95" xfId="0" applyNumberFormat="1" applyFont="1" applyBorder="1" applyAlignment="1">
      <alignment horizontal="right" vertical="center"/>
    </xf>
    <xf numFmtId="172" fontId="13" fillId="6" borderId="94" xfId="0" applyNumberFormat="1" applyFont="1" applyFill="1" applyBorder="1" applyAlignment="1">
      <alignment horizontal="right" vertical="center"/>
    </xf>
    <xf numFmtId="172" fontId="13" fillId="6" borderId="96" xfId="0" applyNumberFormat="1" applyFont="1" applyFill="1" applyBorder="1" applyAlignment="1">
      <alignment horizontal="right" vertical="center"/>
    </xf>
    <xf numFmtId="172" fontId="13" fillId="0" borderId="96" xfId="0" applyNumberFormat="1" applyFont="1" applyBorder="1" applyAlignment="1">
      <alignment horizontal="right" vertical="center"/>
    </xf>
    <xf numFmtId="166" fontId="13" fillId="0" borderId="95" xfId="0" applyNumberFormat="1" applyFont="1" applyBorder="1" applyAlignment="1">
      <alignment horizontal="right" vertical="center"/>
    </xf>
    <xf numFmtId="175" fontId="13" fillId="0" borderId="95" xfId="0" applyNumberFormat="1" applyFont="1" applyBorder="1" applyAlignment="1">
      <alignment horizontal="right" vertical="center"/>
    </xf>
    <xf numFmtId="170" fontId="13" fillId="0" borderId="96" xfId="0" applyNumberFormat="1" applyFont="1" applyBorder="1" applyAlignment="1">
      <alignment horizontal="right" vertical="center"/>
    </xf>
    <xf numFmtId="166" fontId="13" fillId="0" borderId="92" xfId="0" applyNumberFormat="1" applyFont="1" applyBorder="1" applyAlignment="1">
      <alignment horizontal="right" vertical="center"/>
    </xf>
    <xf numFmtId="3" fontId="13" fillId="7" borderId="91" xfId="0" applyNumberFormat="1" applyFont="1" applyFill="1" applyBorder="1" applyAlignment="1">
      <alignment horizontal="center" vertical="center"/>
    </xf>
    <xf numFmtId="3" fontId="19" fillId="7" borderId="97" xfId="0" applyNumberFormat="1" applyFont="1" applyFill="1" applyBorder="1" applyAlignment="1">
      <alignment horizontal="center" vertical="center"/>
    </xf>
    <xf numFmtId="0" fontId="0" fillId="0" borderId="98" xfId="0" applyBorder="1"/>
    <xf numFmtId="3" fontId="13" fillId="7" borderId="97" xfId="0" applyNumberFormat="1" applyFont="1" applyFill="1" applyBorder="1" applyAlignment="1">
      <alignment horizontal="center" vertical="center"/>
    </xf>
    <xf numFmtId="164" fontId="6" fillId="0" borderId="98" xfId="0" applyNumberFormat="1" applyFont="1" applyBorder="1" applyAlignment="1">
      <alignment horizontal="center" vertical="center"/>
    </xf>
    <xf numFmtId="164" fontId="17" fillId="0" borderId="98" xfId="0" applyNumberFormat="1" applyFont="1" applyBorder="1" applyAlignment="1">
      <alignment horizontal="center" vertical="center"/>
    </xf>
    <xf numFmtId="166" fontId="13" fillId="4" borderId="99" xfId="0" applyNumberFormat="1" applyFont="1" applyFill="1" applyBorder="1" applyAlignment="1">
      <alignment horizontal="right" vertical="center"/>
    </xf>
    <xf numFmtId="172" fontId="13" fillId="5" borderId="98" xfId="0" applyNumberFormat="1" applyFont="1" applyFill="1" applyBorder="1" applyAlignment="1">
      <alignment horizontal="right" vertical="center"/>
    </xf>
    <xf numFmtId="172" fontId="13" fillId="5" borderId="100" xfId="0" applyNumberFormat="1" applyFont="1" applyFill="1" applyBorder="1" applyAlignment="1">
      <alignment horizontal="right" vertical="center"/>
    </xf>
    <xf numFmtId="172" fontId="13" fillId="0" borderId="101" xfId="0" applyNumberFormat="1" applyFont="1" applyBorder="1" applyAlignment="1">
      <alignment horizontal="right" vertical="center"/>
    </xf>
    <xf numFmtId="172" fontId="13" fillId="6" borderId="100" xfId="0" applyNumberFormat="1" applyFont="1" applyFill="1" applyBorder="1" applyAlignment="1">
      <alignment horizontal="right" vertical="center"/>
    </xf>
    <xf numFmtId="172" fontId="13" fillId="6" borderId="102" xfId="0" applyNumberFormat="1" applyFont="1" applyFill="1" applyBorder="1" applyAlignment="1">
      <alignment horizontal="right" vertical="center"/>
    </xf>
    <xf numFmtId="172" fontId="13" fillId="0" borderId="102" xfId="0" applyNumberFormat="1" applyFont="1" applyBorder="1" applyAlignment="1">
      <alignment horizontal="right" vertical="center"/>
    </xf>
    <xf numFmtId="166" fontId="13" fillId="0" borderId="101" xfId="0" applyNumberFormat="1" applyFont="1" applyBorder="1" applyAlignment="1">
      <alignment horizontal="right" vertical="center"/>
    </xf>
    <xf numFmtId="175" fontId="13" fillId="0" borderId="101" xfId="0" applyNumberFormat="1" applyFont="1" applyBorder="1" applyAlignment="1">
      <alignment horizontal="right" vertical="center"/>
    </xf>
    <xf numFmtId="170" fontId="13" fillId="0" borderId="102" xfId="0" applyNumberFormat="1" applyFont="1" applyBorder="1" applyAlignment="1">
      <alignment horizontal="right" vertical="center"/>
    </xf>
    <xf numFmtId="166" fontId="13" fillId="0" borderId="98" xfId="0" applyNumberFormat="1" applyFont="1" applyBorder="1" applyAlignment="1">
      <alignment horizontal="right" vertical="center"/>
    </xf>
    <xf numFmtId="164" fontId="6" fillId="0" borderId="98" xfId="0" applyNumberFormat="1" applyFont="1" applyBorder="1" applyAlignment="1">
      <alignment horizontal="center" vertical="center" wrapText="1"/>
    </xf>
    <xf numFmtId="164" fontId="17" fillId="0" borderId="98" xfId="0" applyNumberFormat="1" applyFont="1" applyBorder="1" applyAlignment="1">
      <alignment horizontal="center" vertical="center" wrapText="1"/>
    </xf>
    <xf numFmtId="176" fontId="13" fillId="4" borderId="58" xfId="0" applyNumberFormat="1" applyFont="1" applyFill="1" applyBorder="1" applyAlignment="1">
      <alignment horizontal="right" vertical="center" wrapText="1"/>
    </xf>
    <xf numFmtId="176" fontId="13" fillId="4" borderId="99" xfId="0" applyNumberFormat="1" applyFont="1" applyFill="1" applyBorder="1" applyAlignment="1">
      <alignment horizontal="right" vertical="center" wrapText="1"/>
    </xf>
    <xf numFmtId="3" fontId="19" fillId="7" borderId="103" xfId="0" applyNumberFormat="1" applyFont="1" applyFill="1" applyBorder="1" applyAlignment="1">
      <alignment horizontal="center" vertical="center"/>
    </xf>
    <xf numFmtId="0" fontId="0" fillId="0" borderId="104" xfId="0" applyBorder="1"/>
    <xf numFmtId="3" fontId="13" fillId="7" borderId="103" xfId="0" applyNumberFormat="1" applyFont="1" applyFill="1" applyBorder="1" applyAlignment="1">
      <alignment horizontal="center" vertical="center"/>
    </xf>
    <xf numFmtId="164" fontId="6" fillId="0" borderId="104" xfId="0" applyNumberFormat="1" applyFont="1" applyBorder="1" applyAlignment="1">
      <alignment horizontal="center" vertical="center"/>
    </xf>
    <xf numFmtId="164" fontId="17" fillId="0" borderId="104" xfId="0" applyNumberFormat="1" applyFont="1" applyBorder="1" applyAlignment="1">
      <alignment horizontal="center" vertical="center"/>
    </xf>
    <xf numFmtId="166" fontId="13" fillId="4" borderId="105" xfId="0" applyNumberFormat="1" applyFont="1" applyFill="1" applyBorder="1" applyAlignment="1">
      <alignment horizontal="right" vertical="center"/>
    </xf>
    <xf numFmtId="172" fontId="13" fillId="5" borderId="104" xfId="0" applyNumberFormat="1" applyFont="1" applyFill="1" applyBorder="1" applyAlignment="1">
      <alignment horizontal="right" vertical="center"/>
    </xf>
    <xf numFmtId="172" fontId="13" fillId="5" borderId="106" xfId="0" applyNumberFormat="1" applyFont="1" applyFill="1" applyBorder="1" applyAlignment="1">
      <alignment horizontal="right" vertical="center"/>
    </xf>
    <xf numFmtId="172" fontId="13" fillId="0" borderId="107" xfId="0" applyNumberFormat="1" applyFont="1" applyBorder="1" applyAlignment="1">
      <alignment horizontal="right" vertical="center"/>
    </xf>
    <xf numFmtId="172" fontId="13" fillId="6" borderId="106" xfId="0" applyNumberFormat="1" applyFont="1" applyFill="1" applyBorder="1" applyAlignment="1">
      <alignment horizontal="right" vertical="center"/>
    </xf>
    <xf numFmtId="172" fontId="13" fillId="6" borderId="108" xfId="0" applyNumberFormat="1" applyFont="1" applyFill="1" applyBorder="1" applyAlignment="1">
      <alignment horizontal="right" vertical="center"/>
    </xf>
    <xf numFmtId="172" fontId="13" fillId="0" borderId="108" xfId="0" applyNumberFormat="1" applyFont="1" applyBorder="1" applyAlignment="1">
      <alignment horizontal="right" vertical="center"/>
    </xf>
    <xf numFmtId="166" fontId="13" fillId="0" borderId="107" xfId="0" applyNumberFormat="1" applyFont="1" applyBorder="1" applyAlignment="1">
      <alignment horizontal="right" vertical="center"/>
    </xf>
    <xf numFmtId="175" fontId="13" fillId="0" borderId="107" xfId="0" applyNumberFormat="1" applyFont="1" applyBorder="1" applyAlignment="1">
      <alignment horizontal="right" vertical="center"/>
    </xf>
    <xf numFmtId="170" fontId="13" fillId="0" borderId="108" xfId="0" applyNumberFormat="1" applyFont="1" applyBorder="1" applyAlignment="1">
      <alignment horizontal="right" vertical="center"/>
    </xf>
    <xf numFmtId="166" fontId="13" fillId="0" borderId="104" xfId="0" applyNumberFormat="1" applyFont="1" applyBorder="1" applyAlignment="1">
      <alignment horizontal="right" vertical="center"/>
    </xf>
    <xf numFmtId="3" fontId="19" fillId="7" borderId="109" xfId="0" applyNumberFormat="1" applyFont="1" applyFill="1" applyBorder="1" applyAlignment="1">
      <alignment horizontal="center" vertical="center"/>
    </xf>
    <xf numFmtId="49" fontId="4" fillId="0" borderId="15" xfId="0" applyNumberFormat="1" applyFont="1" applyBorder="1" applyAlignment="1">
      <alignment horizontal="center" vertical="center"/>
    </xf>
    <xf numFmtId="164" fontId="6" fillId="0" borderId="110" xfId="0" applyNumberFormat="1" applyFont="1" applyBorder="1" applyAlignment="1">
      <alignment horizontal="center" vertical="center"/>
    </xf>
    <xf numFmtId="164" fontId="17" fillId="0" borderId="110" xfId="0" applyNumberFormat="1" applyFont="1" applyBorder="1" applyAlignment="1">
      <alignment horizontal="center" vertical="center"/>
    </xf>
    <xf numFmtId="166" fontId="13" fillId="4" borderId="111" xfId="0" applyNumberFormat="1" applyFont="1" applyFill="1" applyBorder="1" applyAlignment="1">
      <alignment horizontal="right" vertical="center"/>
    </xf>
    <xf numFmtId="172" fontId="13" fillId="5" borderId="110" xfId="0" applyNumberFormat="1" applyFont="1" applyFill="1" applyBorder="1" applyAlignment="1">
      <alignment horizontal="right" vertical="center"/>
    </xf>
    <xf numFmtId="172" fontId="13" fillId="5" borderId="112" xfId="0" applyNumberFormat="1" applyFont="1" applyFill="1" applyBorder="1" applyAlignment="1">
      <alignment horizontal="right" vertical="center"/>
    </xf>
    <xf numFmtId="172" fontId="13" fillId="0" borderId="113" xfId="0" applyNumberFormat="1" applyFont="1" applyBorder="1" applyAlignment="1">
      <alignment horizontal="right" vertical="center"/>
    </xf>
    <xf numFmtId="172" fontId="13" fillId="6" borderId="112" xfId="0" applyNumberFormat="1" applyFont="1" applyFill="1" applyBorder="1" applyAlignment="1">
      <alignment horizontal="right" vertical="center"/>
    </xf>
    <xf numFmtId="172" fontId="13" fillId="6" borderId="114" xfId="0" applyNumberFormat="1" applyFont="1" applyFill="1" applyBorder="1" applyAlignment="1">
      <alignment horizontal="right" vertical="center"/>
    </xf>
    <xf numFmtId="172" fontId="13" fillId="0" borderId="114" xfId="0" applyNumberFormat="1" applyFont="1" applyBorder="1" applyAlignment="1">
      <alignment horizontal="right" vertical="center"/>
    </xf>
    <xf numFmtId="166" fontId="13" fillId="0" borderId="113" xfId="0" applyNumberFormat="1" applyFont="1" applyBorder="1" applyAlignment="1">
      <alignment horizontal="right" vertical="center"/>
    </xf>
    <xf numFmtId="175" fontId="13" fillId="0" borderId="113" xfId="0" applyNumberFormat="1" applyFont="1" applyBorder="1" applyAlignment="1">
      <alignment horizontal="right" vertical="center"/>
    </xf>
    <xf numFmtId="170" fontId="13" fillId="0" borderId="114" xfId="0" applyNumberFormat="1" applyFont="1" applyBorder="1" applyAlignment="1">
      <alignment horizontal="right" vertical="center"/>
    </xf>
    <xf numFmtId="166" fontId="13" fillId="0" borderId="110" xfId="0" applyNumberFormat="1" applyFont="1" applyBorder="1" applyAlignment="1">
      <alignment horizontal="right" vertical="center"/>
    </xf>
    <xf numFmtId="3" fontId="19" fillId="7" borderId="115" xfId="0" applyNumberFormat="1" applyFont="1" applyFill="1" applyBorder="1" applyAlignment="1">
      <alignment horizontal="center" vertical="center"/>
    </xf>
    <xf numFmtId="165" fontId="6" fillId="0" borderId="52" xfId="0" applyNumberFormat="1" applyFont="1" applyBorder="1" applyAlignment="1">
      <alignment horizontal="center" vertical="top" wrapText="1"/>
    </xf>
    <xf numFmtId="0" fontId="12" fillId="0" borderId="52" xfId="0" applyFont="1" applyBorder="1" applyAlignment="1">
      <alignment horizontal="right"/>
    </xf>
    <xf numFmtId="174" fontId="13" fillId="5" borderId="0" xfId="0" applyNumberFormat="1" applyFont="1" applyFill="1" applyAlignment="1">
      <alignment horizontal="right" vertical="center"/>
    </xf>
    <xf numFmtId="174" fontId="3" fillId="0" borderId="37" xfId="0" applyNumberFormat="1" applyFont="1" applyBorder="1" applyAlignment="1">
      <alignment horizontal="center" vertical="center"/>
    </xf>
    <xf numFmtId="166" fontId="13" fillId="0" borderId="37" xfId="0" applyNumberFormat="1" applyFont="1" applyBorder="1" applyAlignment="1">
      <alignment vertical="center"/>
    </xf>
    <xf numFmtId="0" fontId="6" fillId="0" borderId="52" xfId="0" applyFont="1" applyBorder="1" applyAlignment="1">
      <alignment horizontal="right" vertical="center" wrapText="1"/>
    </xf>
    <xf numFmtId="0" fontId="6" fillId="8" borderId="52" xfId="0" applyFont="1" applyFill="1" applyBorder="1" applyAlignment="1">
      <alignment horizontal="right" vertical="center" wrapText="1"/>
    </xf>
    <xf numFmtId="164" fontId="23" fillId="0" borderId="52" xfId="0" applyNumberFormat="1" applyFont="1" applyBorder="1" applyAlignment="1">
      <alignment horizontal="justify" vertical="center" wrapText="1"/>
    </xf>
    <xf numFmtId="164" fontId="6" fillId="0" borderId="116" xfId="0" applyNumberFormat="1" applyFont="1" applyBorder="1" applyAlignment="1">
      <alignment horizontal="center" vertical="center" wrapText="1"/>
    </xf>
    <xf numFmtId="164" fontId="17" fillId="0" borderId="116" xfId="0" applyNumberFormat="1" applyFont="1" applyBorder="1" applyAlignment="1">
      <alignment horizontal="center" vertical="center" wrapText="1"/>
    </xf>
    <xf numFmtId="176" fontId="13" fillId="4" borderId="117" xfId="0" applyNumberFormat="1" applyFont="1" applyFill="1" applyBorder="1" applyAlignment="1">
      <alignment horizontal="right" vertical="center"/>
    </xf>
    <xf numFmtId="172" fontId="13" fillId="5" borderId="116" xfId="0" applyNumberFormat="1" applyFont="1" applyFill="1" applyBorder="1" applyAlignment="1">
      <alignment horizontal="right" vertical="center"/>
    </xf>
    <xf numFmtId="172" fontId="13" fillId="5" borderId="118" xfId="0" applyNumberFormat="1" applyFont="1" applyFill="1" applyBorder="1" applyAlignment="1">
      <alignment horizontal="right" vertical="center"/>
    </xf>
    <xf numFmtId="172" fontId="13" fillId="0" borderId="119" xfId="0" applyNumberFormat="1" applyFont="1" applyBorder="1" applyAlignment="1">
      <alignment horizontal="right" vertical="center"/>
    </xf>
    <xf numFmtId="172" fontId="13" fillId="6" borderId="118" xfId="0" applyNumberFormat="1" applyFont="1" applyFill="1" applyBorder="1" applyAlignment="1">
      <alignment horizontal="right" vertical="center"/>
    </xf>
    <xf numFmtId="172" fontId="13" fillId="6" borderId="120" xfId="0" applyNumberFormat="1" applyFont="1" applyFill="1" applyBorder="1" applyAlignment="1">
      <alignment horizontal="right" vertical="center"/>
    </xf>
    <xf numFmtId="172" fontId="13" fillId="0" borderId="120" xfId="0" applyNumberFormat="1" applyFont="1" applyBorder="1" applyAlignment="1">
      <alignment horizontal="right" vertical="center"/>
    </xf>
    <xf numFmtId="166" fontId="13" fillId="0" borderId="119" xfId="0" applyNumberFormat="1" applyFont="1" applyBorder="1" applyAlignment="1">
      <alignment horizontal="right" vertical="center"/>
    </xf>
    <xf numFmtId="175" fontId="13" fillId="0" borderId="119" xfId="0" applyNumberFormat="1" applyFont="1" applyBorder="1" applyAlignment="1">
      <alignment horizontal="right" vertical="center"/>
    </xf>
    <xf numFmtId="170" fontId="13" fillId="0" borderId="120" xfId="0" applyNumberFormat="1" applyFont="1" applyBorder="1" applyAlignment="1">
      <alignment horizontal="right" vertical="center"/>
    </xf>
    <xf numFmtId="166" fontId="13" fillId="0" borderId="116" xfId="0" applyNumberFormat="1" applyFont="1" applyBorder="1" applyAlignment="1">
      <alignment horizontal="right" vertical="center"/>
    </xf>
    <xf numFmtId="0" fontId="0" fillId="0" borderId="116" xfId="0" applyBorder="1"/>
    <xf numFmtId="0" fontId="24" fillId="0" borderId="0" xfId="0" applyFont="1" applyAlignment="1">
      <alignment horizontal="justify" vertical="center"/>
    </xf>
    <xf numFmtId="164" fontId="6" fillId="0" borderId="116" xfId="0" applyNumberFormat="1" applyFont="1" applyBorder="1" applyAlignment="1">
      <alignment horizontal="center" vertical="center"/>
    </xf>
    <xf numFmtId="164" fontId="17" fillId="0" borderId="116" xfId="0" applyNumberFormat="1" applyFont="1" applyBorder="1" applyAlignment="1">
      <alignment horizontal="center" vertical="center"/>
    </xf>
    <xf numFmtId="176" fontId="13" fillId="4" borderId="117" xfId="0" applyNumberFormat="1" applyFont="1" applyFill="1" applyBorder="1" applyAlignment="1">
      <alignment horizontal="right" vertical="center" wrapText="1"/>
    </xf>
    <xf numFmtId="3" fontId="19" fillId="7" borderId="121" xfId="0" applyNumberFormat="1" applyFont="1" applyFill="1" applyBorder="1" applyAlignment="1">
      <alignment horizontal="center" vertical="center"/>
    </xf>
    <xf numFmtId="0" fontId="0" fillId="0" borderId="122" xfId="0" applyBorder="1"/>
    <xf numFmtId="164" fontId="6" fillId="0" borderId="122" xfId="0" applyNumberFormat="1" applyFont="1" applyBorder="1" applyAlignment="1">
      <alignment horizontal="center" vertical="center" wrapText="1"/>
    </xf>
    <xf numFmtId="164" fontId="17" fillId="0" borderId="122" xfId="0" applyNumberFormat="1" applyFont="1" applyBorder="1" applyAlignment="1">
      <alignment horizontal="center" vertical="center" wrapText="1"/>
    </xf>
    <xf numFmtId="166" fontId="13" fillId="4" borderId="123" xfId="0" applyNumberFormat="1" applyFont="1" applyFill="1" applyBorder="1" applyAlignment="1">
      <alignment horizontal="right" vertical="center"/>
    </xf>
    <xf numFmtId="172" fontId="13" fillId="5" borderId="122" xfId="0" applyNumberFormat="1" applyFont="1" applyFill="1" applyBorder="1" applyAlignment="1">
      <alignment horizontal="right" vertical="center"/>
    </xf>
    <xf numFmtId="172" fontId="13" fillId="5" borderId="124" xfId="0" applyNumberFormat="1" applyFont="1" applyFill="1" applyBorder="1" applyAlignment="1">
      <alignment horizontal="right" vertical="center"/>
    </xf>
    <xf numFmtId="172" fontId="13" fillId="0" borderId="125" xfId="0" applyNumberFormat="1" applyFont="1" applyBorder="1" applyAlignment="1">
      <alignment horizontal="right" vertical="center"/>
    </xf>
    <xf numFmtId="172" fontId="13" fillId="6" borderId="124" xfId="0" applyNumberFormat="1" applyFont="1" applyFill="1" applyBorder="1" applyAlignment="1">
      <alignment horizontal="right" vertical="center"/>
    </xf>
    <xf numFmtId="172" fontId="13" fillId="6" borderId="126" xfId="0" applyNumberFormat="1" applyFont="1" applyFill="1" applyBorder="1" applyAlignment="1">
      <alignment horizontal="right" vertical="center"/>
    </xf>
    <xf numFmtId="172" fontId="13" fillId="0" borderId="126" xfId="0" applyNumberFormat="1" applyFont="1" applyBorder="1" applyAlignment="1">
      <alignment horizontal="right" vertical="center"/>
    </xf>
    <xf numFmtId="166" fontId="13" fillId="0" borderId="125" xfId="0" applyNumberFormat="1" applyFont="1" applyBorder="1" applyAlignment="1">
      <alignment horizontal="right" vertical="center"/>
    </xf>
    <xf numFmtId="175" fontId="13" fillId="0" borderId="125" xfId="0" applyNumberFormat="1" applyFont="1" applyBorder="1" applyAlignment="1">
      <alignment horizontal="right" vertical="center"/>
    </xf>
    <xf numFmtId="170" fontId="13" fillId="0" borderId="126" xfId="0" applyNumberFormat="1" applyFont="1" applyBorder="1" applyAlignment="1">
      <alignment horizontal="right" vertical="center"/>
    </xf>
    <xf numFmtId="166" fontId="13" fillId="0" borderId="122" xfId="0" applyNumberFormat="1" applyFont="1" applyBorder="1" applyAlignment="1">
      <alignment horizontal="right" vertical="center"/>
    </xf>
    <xf numFmtId="49" fontId="4" fillId="0" borderId="14" xfId="0" applyNumberFormat="1" applyFont="1" applyBorder="1" applyAlignment="1">
      <alignment horizontal="center" vertical="center" wrapText="1"/>
    </xf>
    <xf numFmtId="0" fontId="13" fillId="0" borderId="52" xfId="0" applyFont="1" applyBorder="1" applyAlignment="1">
      <alignment horizontal="justify" vertical="center" wrapText="1"/>
    </xf>
    <xf numFmtId="164" fontId="12" fillId="0" borderId="0" xfId="0" applyNumberFormat="1" applyFont="1" applyAlignment="1">
      <alignment horizontal="center" vertical="center" wrapText="1"/>
    </xf>
    <xf numFmtId="49" fontId="16" fillId="0" borderId="57" xfId="0" applyNumberFormat="1" applyFont="1" applyBorder="1" applyAlignment="1">
      <alignment horizontal="center" vertical="center" wrapText="1"/>
    </xf>
    <xf numFmtId="2" fontId="4" fillId="0" borderId="57" xfId="0" applyNumberFormat="1" applyFont="1" applyBorder="1" applyAlignment="1">
      <alignment horizontal="center" vertical="center" wrapText="1"/>
    </xf>
    <xf numFmtId="0" fontId="4" fillId="0" borderId="49" xfId="0" applyFont="1" applyBorder="1" applyAlignment="1">
      <alignment horizontal="center" vertical="center" wrapText="1"/>
    </xf>
    <xf numFmtId="49" fontId="4" fillId="0" borderId="49" xfId="0" applyNumberFormat="1" applyFont="1" applyBorder="1" applyAlignment="1">
      <alignment horizontal="center" vertical="center" wrapText="1"/>
    </xf>
    <xf numFmtId="166" fontId="13" fillId="4" borderId="123" xfId="0" applyNumberFormat="1" applyFont="1" applyFill="1" applyBorder="1" applyAlignment="1">
      <alignment horizontal="right" vertical="center" wrapText="1"/>
    </xf>
    <xf numFmtId="0" fontId="13" fillId="0" borderId="53" xfId="0" applyFont="1" applyBorder="1" applyAlignment="1">
      <alignment horizontal="justify" vertical="center" wrapText="1"/>
    </xf>
    <xf numFmtId="0" fontId="6" fillId="0" borderId="0" xfId="0" applyFont="1" applyAlignment="1">
      <alignment horizontal="center" vertical="center" wrapText="1"/>
    </xf>
    <xf numFmtId="3" fontId="13" fillId="7" borderId="121" xfId="0" applyNumberFormat="1" applyFont="1" applyFill="1" applyBorder="1" applyAlignment="1">
      <alignment horizontal="center" vertical="center"/>
    </xf>
    <xf numFmtId="176" fontId="13" fillId="4" borderId="123" xfId="0" applyNumberFormat="1" applyFont="1" applyFill="1" applyBorder="1" applyAlignment="1">
      <alignment horizontal="right" vertical="center" wrapText="1"/>
    </xf>
    <xf numFmtId="3" fontId="19" fillId="7" borderId="127" xfId="0" applyNumberFormat="1" applyFont="1" applyFill="1" applyBorder="1" applyAlignment="1">
      <alignment horizontal="center" vertical="center"/>
    </xf>
    <xf numFmtId="0" fontId="6" fillId="0" borderId="52" xfId="3" applyFont="1" applyBorder="1" applyAlignment="1">
      <alignment horizontal="center" vertical="center" wrapText="1"/>
    </xf>
    <xf numFmtId="164" fontId="6" fillId="0" borderId="52" xfId="3" applyNumberFormat="1" applyFont="1" applyBorder="1" applyAlignment="1">
      <alignment horizontal="center" vertical="center" wrapText="1"/>
    </xf>
    <xf numFmtId="164" fontId="13" fillId="0" borderId="53" xfId="4" applyNumberFormat="1" applyFont="1" applyBorder="1" applyAlignment="1">
      <alignment horizontal="justify" vertical="center" wrapText="1"/>
    </xf>
    <xf numFmtId="0" fontId="0" fillId="0" borderId="128" xfId="0" applyBorder="1"/>
    <xf numFmtId="164" fontId="6" fillId="0" borderId="128" xfId="0" applyNumberFormat="1" applyFont="1" applyBorder="1" applyAlignment="1">
      <alignment horizontal="center" vertical="center"/>
    </xf>
    <xf numFmtId="164" fontId="17" fillId="0" borderId="128" xfId="0" applyNumberFormat="1" applyFont="1" applyBorder="1" applyAlignment="1">
      <alignment horizontal="center" vertical="center"/>
    </xf>
    <xf numFmtId="176" fontId="13" fillId="4" borderId="129" xfId="0" applyNumberFormat="1" applyFont="1" applyFill="1" applyBorder="1" applyAlignment="1">
      <alignment horizontal="right" vertical="center"/>
    </xf>
    <xf numFmtId="172" fontId="13" fillId="5" borderId="128" xfId="0" applyNumberFormat="1" applyFont="1" applyFill="1" applyBorder="1" applyAlignment="1">
      <alignment horizontal="right" vertical="center"/>
    </xf>
    <xf numFmtId="172" fontId="13" fillId="5" borderId="130" xfId="0" applyNumberFormat="1" applyFont="1" applyFill="1" applyBorder="1" applyAlignment="1">
      <alignment horizontal="right" vertical="center"/>
    </xf>
    <xf numFmtId="172" fontId="13" fillId="0" borderId="131" xfId="0" applyNumberFormat="1" applyFont="1" applyBorder="1" applyAlignment="1">
      <alignment horizontal="right" vertical="center"/>
    </xf>
    <xf numFmtId="172" fontId="13" fillId="6" borderId="130" xfId="0" applyNumberFormat="1" applyFont="1" applyFill="1" applyBorder="1" applyAlignment="1">
      <alignment horizontal="right" vertical="center"/>
    </xf>
    <xf numFmtId="172" fontId="13" fillId="6" borderId="132" xfId="0" applyNumberFormat="1" applyFont="1" applyFill="1" applyBorder="1" applyAlignment="1">
      <alignment horizontal="right" vertical="center"/>
    </xf>
    <xf numFmtId="172" fontId="13" fillId="0" borderId="132" xfId="0" applyNumberFormat="1" applyFont="1" applyBorder="1" applyAlignment="1">
      <alignment horizontal="right" vertical="center"/>
    </xf>
    <xf numFmtId="166" fontId="13" fillId="0" borderId="131" xfId="0" applyNumberFormat="1" applyFont="1" applyBorder="1" applyAlignment="1">
      <alignment horizontal="right" vertical="center"/>
    </xf>
    <xf numFmtId="175" fontId="13" fillId="0" borderId="131" xfId="0" applyNumberFormat="1" applyFont="1" applyBorder="1" applyAlignment="1">
      <alignment horizontal="right" vertical="center"/>
    </xf>
    <xf numFmtId="170" fontId="13" fillId="0" borderId="132" xfId="0" applyNumberFormat="1" applyFont="1" applyBorder="1" applyAlignment="1">
      <alignment horizontal="right" vertical="center"/>
    </xf>
    <xf numFmtId="166" fontId="13" fillId="0" borderId="128" xfId="0" applyNumberFormat="1" applyFont="1" applyBorder="1" applyAlignment="1">
      <alignment horizontal="right" vertical="center"/>
    </xf>
    <xf numFmtId="164" fontId="13" fillId="0" borderId="52" xfId="4" applyNumberFormat="1" applyFont="1" applyBorder="1" applyAlignment="1">
      <alignment horizontal="justify" vertical="center" wrapText="1"/>
    </xf>
    <xf numFmtId="164" fontId="13" fillId="0" borderId="14" xfId="4" applyNumberFormat="1" applyFont="1" applyBorder="1" applyAlignment="1">
      <alignment horizontal="justify" vertical="center" wrapText="1"/>
    </xf>
    <xf numFmtId="166" fontId="13" fillId="4" borderId="129" xfId="0" applyNumberFormat="1" applyFont="1" applyFill="1" applyBorder="1" applyAlignment="1">
      <alignment horizontal="right" vertical="center"/>
    </xf>
    <xf numFmtId="3" fontId="19" fillId="7" borderId="133" xfId="0" applyNumberFormat="1" applyFont="1" applyFill="1" applyBorder="1" applyAlignment="1">
      <alignment horizontal="center" vertical="center"/>
    </xf>
    <xf numFmtId="0" fontId="0" fillId="0" borderId="134" xfId="0" applyBorder="1"/>
    <xf numFmtId="164" fontId="6" fillId="0" borderId="134" xfId="0" applyNumberFormat="1" applyFont="1" applyBorder="1" applyAlignment="1">
      <alignment horizontal="center" vertical="center"/>
    </xf>
    <xf numFmtId="164" fontId="17" fillId="0" borderId="134" xfId="0" applyNumberFormat="1" applyFont="1" applyBorder="1" applyAlignment="1">
      <alignment horizontal="center" vertical="center"/>
    </xf>
    <xf numFmtId="176" fontId="13" fillId="4" borderId="135" xfId="0" applyNumberFormat="1" applyFont="1" applyFill="1" applyBorder="1" applyAlignment="1">
      <alignment horizontal="right" vertical="center"/>
    </xf>
    <xf numFmtId="172" fontId="13" fillId="5" borderId="134" xfId="0" applyNumberFormat="1" applyFont="1" applyFill="1" applyBorder="1" applyAlignment="1">
      <alignment horizontal="right" vertical="center"/>
    </xf>
    <xf numFmtId="172" fontId="13" fillId="5" borderId="136" xfId="0" applyNumberFormat="1" applyFont="1" applyFill="1" applyBorder="1" applyAlignment="1">
      <alignment horizontal="right" vertical="center"/>
    </xf>
    <xf numFmtId="172" fontId="13" fillId="0" borderId="137" xfId="0" applyNumberFormat="1" applyFont="1" applyBorder="1" applyAlignment="1">
      <alignment horizontal="right" vertical="center"/>
    </xf>
    <xf numFmtId="172" fontId="13" fillId="6" borderId="136" xfId="0" applyNumberFormat="1" applyFont="1" applyFill="1" applyBorder="1" applyAlignment="1">
      <alignment horizontal="right" vertical="center"/>
    </xf>
    <xf numFmtId="172" fontId="13" fillId="6" borderId="138" xfId="0" applyNumberFormat="1" applyFont="1" applyFill="1" applyBorder="1" applyAlignment="1">
      <alignment horizontal="right" vertical="center"/>
    </xf>
    <xf numFmtId="172" fontId="13" fillId="0" borderId="138" xfId="0" applyNumberFormat="1" applyFont="1" applyBorder="1" applyAlignment="1">
      <alignment horizontal="right" vertical="center"/>
    </xf>
    <xf numFmtId="166" fontId="13" fillId="0" borderId="137" xfId="0" applyNumberFormat="1" applyFont="1" applyBorder="1" applyAlignment="1">
      <alignment horizontal="right" vertical="center"/>
    </xf>
    <xf numFmtId="175" fontId="13" fillId="0" borderId="137" xfId="0" applyNumberFormat="1" applyFont="1" applyBorder="1" applyAlignment="1">
      <alignment horizontal="right" vertical="center"/>
    </xf>
    <xf numFmtId="170" fontId="13" fillId="0" borderId="138" xfId="0" applyNumberFormat="1" applyFont="1" applyBorder="1" applyAlignment="1">
      <alignment horizontal="right" vertical="center"/>
    </xf>
    <xf numFmtId="166" fontId="13" fillId="0" borderId="134" xfId="0" applyNumberFormat="1" applyFont="1" applyBorder="1" applyAlignment="1">
      <alignment horizontal="right" vertical="center"/>
    </xf>
    <xf numFmtId="3" fontId="19" fillId="7" borderId="139" xfId="0" applyNumberFormat="1" applyFont="1" applyFill="1" applyBorder="1" applyAlignment="1">
      <alignment horizontal="center" vertical="center"/>
    </xf>
    <xf numFmtId="0" fontId="0" fillId="0" borderId="140" xfId="0" applyBorder="1"/>
    <xf numFmtId="164" fontId="6" fillId="0" borderId="140" xfId="0" applyNumberFormat="1" applyFont="1" applyBorder="1" applyAlignment="1">
      <alignment horizontal="center" vertical="center"/>
    </xf>
    <xf numFmtId="164" fontId="17" fillId="0" borderId="140" xfId="0" applyNumberFormat="1" applyFont="1" applyBorder="1" applyAlignment="1">
      <alignment horizontal="center" vertical="center"/>
    </xf>
    <xf numFmtId="176" fontId="13" fillId="4" borderId="141" xfId="0" applyNumberFormat="1" applyFont="1" applyFill="1" applyBorder="1" applyAlignment="1">
      <alignment horizontal="right" vertical="center"/>
    </xf>
    <xf numFmtId="172" fontId="13" fillId="5" borderId="140" xfId="0" applyNumberFormat="1" applyFont="1" applyFill="1" applyBorder="1" applyAlignment="1">
      <alignment horizontal="right" vertical="center"/>
    </xf>
    <xf numFmtId="172" fontId="13" fillId="5" borderId="142" xfId="0" applyNumberFormat="1" applyFont="1" applyFill="1" applyBorder="1" applyAlignment="1">
      <alignment horizontal="right" vertical="center"/>
    </xf>
    <xf numFmtId="172" fontId="13" fillId="0" borderId="143" xfId="0" applyNumberFormat="1" applyFont="1" applyBorder="1" applyAlignment="1">
      <alignment horizontal="right" vertical="center"/>
    </xf>
    <xf numFmtId="172" fontId="13" fillId="6" borderId="142" xfId="0" applyNumberFormat="1" applyFont="1" applyFill="1" applyBorder="1" applyAlignment="1">
      <alignment horizontal="right" vertical="center"/>
    </xf>
    <xf numFmtId="172" fontId="13" fillId="6" borderId="144" xfId="0" applyNumberFormat="1" applyFont="1" applyFill="1" applyBorder="1" applyAlignment="1">
      <alignment horizontal="right" vertical="center"/>
    </xf>
    <xf numFmtId="172" fontId="13" fillId="0" borderId="144" xfId="0" applyNumberFormat="1" applyFont="1" applyBorder="1" applyAlignment="1">
      <alignment horizontal="right" vertical="center"/>
    </xf>
    <xf numFmtId="166" fontId="13" fillId="0" borderId="143" xfId="0" applyNumberFormat="1" applyFont="1" applyBorder="1" applyAlignment="1">
      <alignment horizontal="right" vertical="center"/>
    </xf>
    <xf numFmtId="175" fontId="13" fillId="0" borderId="143" xfId="0" applyNumberFormat="1" applyFont="1" applyBorder="1" applyAlignment="1">
      <alignment horizontal="right" vertical="center"/>
    </xf>
    <xf numFmtId="170" fontId="13" fillId="0" borderId="144" xfId="0" applyNumberFormat="1" applyFont="1" applyBorder="1" applyAlignment="1">
      <alignment horizontal="right" vertical="center"/>
    </xf>
    <xf numFmtId="166" fontId="13" fillId="0" borderId="140" xfId="0" applyNumberFormat="1" applyFont="1" applyBorder="1" applyAlignment="1">
      <alignment horizontal="right" vertical="center"/>
    </xf>
    <xf numFmtId="164" fontId="6" fillId="0" borderId="140" xfId="0" applyNumberFormat="1" applyFont="1" applyBorder="1" applyAlignment="1">
      <alignment horizontal="center" vertical="center" wrapText="1"/>
    </xf>
    <xf numFmtId="164" fontId="17" fillId="0" borderId="140" xfId="0" applyNumberFormat="1" applyFont="1" applyBorder="1" applyAlignment="1">
      <alignment horizontal="center" vertical="center" wrapText="1"/>
    </xf>
    <xf numFmtId="3" fontId="19" fillId="7" borderId="145" xfId="0" applyNumberFormat="1" applyFont="1" applyFill="1" applyBorder="1" applyAlignment="1">
      <alignment horizontal="center" vertical="center"/>
    </xf>
    <xf numFmtId="0" fontId="0" fillId="0" borderId="146" xfId="0" applyBorder="1"/>
    <xf numFmtId="0" fontId="25" fillId="0" borderId="14" xfId="0" applyFont="1" applyBorder="1" applyAlignment="1">
      <alignment horizontal="center" vertical="center"/>
    </xf>
    <xf numFmtId="49" fontId="25" fillId="0" borderId="14" xfId="0" applyNumberFormat="1" applyFont="1" applyBorder="1" applyAlignment="1">
      <alignment horizontal="center" vertical="center"/>
    </xf>
    <xf numFmtId="0" fontId="26" fillId="0" borderId="0" xfId="0" applyFont="1"/>
    <xf numFmtId="181" fontId="13" fillId="5" borderId="0" xfId="0" applyNumberFormat="1" applyFont="1" applyFill="1" applyAlignment="1">
      <alignment horizontal="right" vertical="center"/>
    </xf>
    <xf numFmtId="181" fontId="13" fillId="5" borderId="40" xfId="0" applyNumberFormat="1" applyFont="1" applyFill="1" applyBorder="1" applyAlignment="1">
      <alignment horizontal="right" vertical="center"/>
    </xf>
    <xf numFmtId="164" fontId="6" fillId="0" borderId="146" xfId="0" applyNumberFormat="1" applyFont="1" applyBorder="1" applyAlignment="1">
      <alignment horizontal="center" vertical="center" wrapText="1"/>
    </xf>
    <xf numFmtId="164" fontId="17" fillId="0" borderId="146" xfId="0" applyNumberFormat="1" applyFont="1" applyBorder="1" applyAlignment="1">
      <alignment horizontal="center" vertical="center" wrapText="1"/>
    </xf>
    <xf numFmtId="164" fontId="17" fillId="0" borderId="49" xfId="0" applyNumberFormat="1" applyFont="1" applyBorder="1" applyAlignment="1">
      <alignment horizontal="center" vertical="center" wrapText="1"/>
    </xf>
    <xf numFmtId="166" fontId="13" fillId="4" borderId="147" xfId="0" applyNumberFormat="1" applyFont="1" applyFill="1" applyBorder="1" applyAlignment="1">
      <alignment horizontal="right" vertical="center" wrapText="1"/>
    </xf>
    <xf numFmtId="172" fontId="13" fillId="5" borderId="146" xfId="0" applyNumberFormat="1" applyFont="1" applyFill="1" applyBorder="1" applyAlignment="1">
      <alignment horizontal="right" vertical="center"/>
    </xf>
    <xf numFmtId="172" fontId="13" fillId="0" borderId="148" xfId="0" applyNumberFormat="1" applyFont="1" applyBorder="1" applyAlignment="1">
      <alignment horizontal="right" vertical="center"/>
    </xf>
    <xf numFmtId="172" fontId="13" fillId="6" borderId="57" xfId="0" applyNumberFormat="1" applyFont="1" applyFill="1" applyBorder="1" applyAlignment="1">
      <alignment horizontal="right" vertical="center"/>
    </xf>
    <xf numFmtId="172" fontId="13" fillId="6" borderId="149" xfId="0" applyNumberFormat="1" applyFont="1" applyFill="1" applyBorder="1" applyAlignment="1">
      <alignment horizontal="right" vertical="center"/>
    </xf>
    <xf numFmtId="172" fontId="13" fillId="6" borderId="150" xfId="0" applyNumberFormat="1" applyFont="1" applyFill="1" applyBorder="1" applyAlignment="1">
      <alignment horizontal="right" vertical="center"/>
    </xf>
    <xf numFmtId="172" fontId="13" fillId="0" borderId="150" xfId="0" applyNumberFormat="1" applyFont="1" applyBorder="1" applyAlignment="1">
      <alignment horizontal="right" vertical="center"/>
    </xf>
    <xf numFmtId="170" fontId="13" fillId="0" borderId="150" xfId="0" applyNumberFormat="1" applyFont="1" applyBorder="1" applyAlignment="1">
      <alignment horizontal="right" vertical="center"/>
    </xf>
    <xf numFmtId="172" fontId="13" fillId="0" borderId="146" xfId="0" applyNumberFormat="1" applyFont="1" applyBorder="1" applyAlignment="1">
      <alignment horizontal="right" vertical="center"/>
    </xf>
    <xf numFmtId="176" fontId="13" fillId="4" borderId="147" xfId="0" applyNumberFormat="1" applyFont="1" applyFill="1" applyBorder="1" applyAlignment="1">
      <alignment horizontal="right" vertical="center" wrapText="1"/>
    </xf>
    <xf numFmtId="172" fontId="13" fillId="5" borderId="149" xfId="0" applyNumberFormat="1" applyFont="1" applyFill="1" applyBorder="1" applyAlignment="1">
      <alignment horizontal="right" vertical="center"/>
    </xf>
    <xf numFmtId="166" fontId="13" fillId="0" borderId="148" xfId="0" applyNumberFormat="1" applyFont="1" applyBorder="1" applyAlignment="1">
      <alignment horizontal="right" vertical="center"/>
    </xf>
    <xf numFmtId="175" fontId="13" fillId="0" borderId="148" xfId="0" applyNumberFormat="1" applyFont="1" applyBorder="1" applyAlignment="1">
      <alignment horizontal="right" vertical="center"/>
    </xf>
    <xf numFmtId="166" fontId="13" fillId="0" borderId="146" xfId="0" applyNumberFormat="1" applyFont="1" applyBorder="1" applyAlignment="1">
      <alignment horizontal="right" vertical="center"/>
    </xf>
    <xf numFmtId="164" fontId="13" fillId="11" borderId="52" xfId="0" applyNumberFormat="1" applyFont="1" applyFill="1" applyBorder="1" applyAlignment="1">
      <alignment horizontal="justify" vertical="center" wrapText="1"/>
    </xf>
    <xf numFmtId="3" fontId="13" fillId="7" borderId="66" xfId="0" applyNumberFormat="1" applyFont="1" applyFill="1" applyBorder="1" applyAlignment="1">
      <alignment horizontal="center" vertical="center"/>
    </xf>
    <xf numFmtId="166" fontId="13" fillId="4" borderId="147" xfId="0" applyNumberFormat="1" applyFont="1" applyFill="1" applyBorder="1" applyAlignment="1">
      <alignment horizontal="right" vertical="center"/>
    </xf>
    <xf numFmtId="166" fontId="13" fillId="0" borderId="150" xfId="0" applyNumberFormat="1" applyFont="1" applyBorder="1" applyAlignment="1">
      <alignment horizontal="right" vertical="center"/>
    </xf>
    <xf numFmtId="165" fontId="6" fillId="0" borderId="52" xfId="0" applyNumberFormat="1" applyFont="1" applyBorder="1" applyAlignment="1">
      <alignment horizontal="center" vertical="center" wrapText="1"/>
    </xf>
    <xf numFmtId="164" fontId="13" fillId="0" borderId="14" xfId="0" applyNumberFormat="1" applyFont="1" applyBorder="1" applyAlignment="1">
      <alignment horizontal="left" vertical="center" wrapText="1"/>
    </xf>
    <xf numFmtId="181" fontId="13" fillId="5" borderId="0" xfId="1" applyNumberFormat="1" applyFont="1" applyFill="1" applyBorder="1" applyAlignment="1">
      <alignment horizontal="right" vertical="center"/>
    </xf>
    <xf numFmtId="181" fontId="13" fillId="5" borderId="40" xfId="1" applyNumberFormat="1" applyFont="1" applyFill="1" applyBorder="1" applyAlignment="1">
      <alignment horizontal="right" vertical="center"/>
    </xf>
    <xf numFmtId="181" fontId="3" fillId="0" borderId="37" xfId="1" applyNumberFormat="1" applyFont="1" applyFill="1" applyBorder="1" applyAlignment="1">
      <alignment horizontal="center" vertical="center"/>
    </xf>
    <xf numFmtId="0" fontId="5" fillId="12" borderId="146" xfId="0" applyFont="1" applyFill="1" applyBorder="1"/>
    <xf numFmtId="164" fontId="12" fillId="0" borderId="52" xfId="0" applyNumberFormat="1" applyFont="1" applyBorder="1" applyAlignment="1">
      <alignment horizontal="right" vertical="center" wrapText="1"/>
    </xf>
    <xf numFmtId="181" fontId="3" fillId="0" borderId="37" xfId="0" applyNumberFormat="1" applyFont="1" applyBorder="1" applyAlignment="1">
      <alignment horizontal="center" vertical="center"/>
    </xf>
    <xf numFmtId="164" fontId="27" fillId="0" borderId="13" xfId="0" applyNumberFormat="1" applyFont="1" applyBorder="1" applyAlignment="1">
      <alignment horizontal="center" vertical="center" wrapText="1"/>
    </xf>
    <xf numFmtId="164" fontId="27" fillId="0" borderId="0" xfId="0" applyNumberFormat="1" applyFont="1" applyAlignment="1">
      <alignment horizontal="center" vertical="center" wrapText="1"/>
    </xf>
    <xf numFmtId="164" fontId="28" fillId="0" borderId="14" xfId="0" applyNumberFormat="1" applyFont="1" applyBorder="1" applyAlignment="1">
      <alignment horizontal="center" vertical="center" wrapText="1"/>
    </xf>
    <xf numFmtId="164" fontId="27" fillId="0" borderId="14" xfId="0" applyNumberFormat="1" applyFont="1" applyBorder="1" applyAlignment="1">
      <alignment horizontal="center" vertical="center" wrapText="1"/>
    </xf>
    <xf numFmtId="164" fontId="29" fillId="0" borderId="0" xfId="0" applyNumberFormat="1" applyFont="1" applyAlignment="1">
      <alignment horizontal="center" vertical="center" wrapText="1"/>
    </xf>
    <xf numFmtId="164" fontId="30" fillId="0" borderId="52" xfId="0" applyNumberFormat="1" applyFont="1" applyBorder="1" applyAlignment="1">
      <alignment horizontal="right" vertical="center" wrapText="1"/>
    </xf>
    <xf numFmtId="164" fontId="13" fillId="0" borderId="151" xfId="0" applyNumberFormat="1" applyFont="1" applyBorder="1" applyAlignment="1">
      <alignment horizontal="justify" vertical="center" wrapText="1"/>
    </xf>
    <xf numFmtId="164" fontId="6" fillId="8" borderId="13" xfId="0" applyNumberFormat="1" applyFont="1" applyFill="1" applyBorder="1" applyAlignment="1">
      <alignment horizontal="center" vertical="center" wrapText="1"/>
    </xf>
    <xf numFmtId="164" fontId="6" fillId="8" borderId="0" xfId="0" applyNumberFormat="1" applyFont="1" applyFill="1" applyAlignment="1">
      <alignment horizontal="center" vertical="center" wrapText="1"/>
    </xf>
    <xf numFmtId="164" fontId="17" fillId="8" borderId="0" xfId="0" applyNumberFormat="1" applyFont="1" applyFill="1" applyAlignment="1">
      <alignment horizontal="center" vertical="center" wrapText="1"/>
    </xf>
    <xf numFmtId="0" fontId="12" fillId="0" borderId="53" xfId="0" applyFont="1" applyBorder="1" applyAlignment="1">
      <alignment horizontal="right" vertical="center" wrapText="1"/>
    </xf>
    <xf numFmtId="166" fontId="14" fillId="4" borderId="28" xfId="0" applyNumberFormat="1" applyFont="1" applyFill="1" applyBorder="1" applyAlignment="1">
      <alignment horizontal="center" vertical="center" wrapText="1"/>
    </xf>
    <xf numFmtId="166" fontId="14" fillId="4" borderId="16" xfId="0" applyNumberFormat="1" applyFont="1" applyFill="1" applyBorder="1" applyAlignment="1">
      <alignment horizontal="center" vertical="center" wrapText="1"/>
    </xf>
    <xf numFmtId="172" fontId="14" fillId="5" borderId="0" xfId="0" applyNumberFormat="1" applyFont="1" applyFill="1" applyAlignment="1">
      <alignment horizontal="right" vertical="center" wrapText="1"/>
    </xf>
    <xf numFmtId="172" fontId="14" fillId="5" borderId="40" xfId="0" applyNumberFormat="1" applyFont="1" applyFill="1" applyBorder="1" applyAlignment="1">
      <alignment horizontal="right" vertical="center" wrapText="1"/>
    </xf>
    <xf numFmtId="172" fontId="16" fillId="0" borderId="37" xfId="0" applyNumberFormat="1" applyFont="1" applyBorder="1" applyAlignment="1">
      <alignment horizontal="center" vertical="center" wrapText="1"/>
    </xf>
    <xf numFmtId="172" fontId="14" fillId="6" borderId="37" xfId="0" applyNumberFormat="1" applyFont="1" applyFill="1" applyBorder="1" applyAlignment="1">
      <alignment horizontal="center" vertical="center" wrapText="1"/>
    </xf>
    <xf numFmtId="172" fontId="14" fillId="5" borderId="37" xfId="0" applyNumberFormat="1" applyFont="1" applyFill="1" applyBorder="1" applyAlignment="1">
      <alignment horizontal="center" vertical="center" wrapText="1"/>
    </xf>
    <xf numFmtId="172" fontId="14" fillId="6" borderId="40" xfId="0" applyNumberFormat="1" applyFont="1" applyFill="1" applyBorder="1" applyAlignment="1">
      <alignment horizontal="center" vertical="center" wrapText="1"/>
    </xf>
    <xf numFmtId="172" fontId="14" fillId="5" borderId="15" xfId="0" applyNumberFormat="1" applyFont="1" applyFill="1" applyBorder="1" applyAlignment="1">
      <alignment horizontal="right" vertical="center" wrapText="1"/>
    </xf>
    <xf numFmtId="172" fontId="14" fillId="6" borderId="38" xfId="0" applyNumberFormat="1" applyFont="1" applyFill="1" applyBorder="1" applyAlignment="1">
      <alignment horizontal="center" vertical="center" wrapText="1"/>
    </xf>
    <xf numFmtId="3" fontId="13" fillId="4" borderId="28" xfId="0" applyNumberFormat="1" applyFont="1" applyFill="1" applyBorder="1" applyAlignment="1">
      <alignment horizontal="right" vertical="center" wrapText="1"/>
    </xf>
    <xf numFmtId="3" fontId="13" fillId="4" borderId="16" xfId="0" applyNumberFormat="1" applyFont="1" applyFill="1" applyBorder="1" applyAlignment="1">
      <alignment horizontal="right" vertical="center" wrapText="1"/>
    </xf>
    <xf numFmtId="3" fontId="13" fillId="5" borderId="0" xfId="1" applyNumberFormat="1" applyFont="1" applyFill="1" applyBorder="1" applyAlignment="1" applyProtection="1">
      <alignment horizontal="right" vertical="center"/>
    </xf>
    <xf numFmtId="3" fontId="13" fillId="5" borderId="40" xfId="1" applyNumberFormat="1" applyFont="1" applyFill="1" applyBorder="1" applyAlignment="1" applyProtection="1">
      <alignment horizontal="right" vertical="center"/>
    </xf>
    <xf numFmtId="3" fontId="13" fillId="6" borderId="37" xfId="0" applyNumberFormat="1" applyFont="1" applyFill="1" applyBorder="1" applyAlignment="1">
      <alignment vertical="center"/>
    </xf>
    <xf numFmtId="3" fontId="13" fillId="5" borderId="37" xfId="0" applyNumberFormat="1" applyFont="1" applyFill="1" applyBorder="1" applyAlignment="1">
      <alignment vertical="center"/>
    </xf>
    <xf numFmtId="3" fontId="13" fillId="6" borderId="40" xfId="0" applyNumberFormat="1" applyFont="1" applyFill="1" applyBorder="1" applyAlignment="1">
      <alignment vertical="center"/>
    </xf>
    <xf numFmtId="3" fontId="13" fillId="5" borderId="15" xfId="0" applyNumberFormat="1" applyFont="1" applyFill="1" applyBorder="1" applyAlignment="1">
      <alignment horizontal="right" vertical="center"/>
    </xf>
    <xf numFmtId="3" fontId="13" fillId="5" borderId="40" xfId="0" applyNumberFormat="1" applyFont="1" applyFill="1" applyBorder="1" applyAlignment="1">
      <alignment horizontal="right" vertical="center"/>
    </xf>
    <xf numFmtId="3" fontId="13" fillId="6" borderId="38" xfId="0" applyNumberFormat="1" applyFont="1" applyFill="1" applyBorder="1" applyAlignment="1">
      <alignment vertical="center"/>
    </xf>
    <xf numFmtId="164" fontId="6" fillId="0" borderId="146" xfId="0" applyNumberFormat="1" applyFont="1" applyBorder="1" applyAlignment="1">
      <alignment horizontal="center" vertical="center"/>
    </xf>
    <xf numFmtId="164" fontId="17" fillId="0" borderId="146" xfId="0" applyNumberFormat="1" applyFont="1" applyBorder="1" applyAlignment="1">
      <alignment horizontal="center" vertical="center"/>
    </xf>
    <xf numFmtId="3" fontId="19" fillId="7" borderId="152" xfId="0" applyNumberFormat="1" applyFont="1" applyFill="1" applyBorder="1" applyAlignment="1">
      <alignment horizontal="center" vertical="center"/>
    </xf>
    <xf numFmtId="0" fontId="0" fillId="0" borderId="153" xfId="0" applyBorder="1"/>
    <xf numFmtId="164" fontId="13" fillId="11" borderId="53" xfId="0" applyNumberFormat="1" applyFont="1" applyFill="1" applyBorder="1" applyAlignment="1">
      <alignment horizontal="justify" vertical="center" wrapText="1"/>
    </xf>
    <xf numFmtId="164" fontId="6" fillId="0" borderId="153" xfId="0" applyNumberFormat="1" applyFont="1" applyBorder="1" applyAlignment="1">
      <alignment horizontal="center" vertical="center" wrapText="1"/>
    </xf>
    <xf numFmtId="164" fontId="17" fillId="0" borderId="153" xfId="0" applyNumberFormat="1" applyFont="1" applyBorder="1" applyAlignment="1">
      <alignment horizontal="center" vertical="center"/>
    </xf>
    <xf numFmtId="176" fontId="13" fillId="4" borderId="154" xfId="0" applyNumberFormat="1" applyFont="1" applyFill="1" applyBorder="1" applyAlignment="1">
      <alignment horizontal="right" vertical="center" wrapText="1"/>
    </xf>
    <xf numFmtId="172" fontId="13" fillId="5" borderId="153" xfId="0" applyNumberFormat="1" applyFont="1" applyFill="1" applyBorder="1" applyAlignment="1">
      <alignment horizontal="right" vertical="center"/>
    </xf>
    <xf numFmtId="172" fontId="13" fillId="5" borderId="155" xfId="0" applyNumberFormat="1" applyFont="1" applyFill="1" applyBorder="1" applyAlignment="1">
      <alignment horizontal="right" vertical="center"/>
    </xf>
    <xf numFmtId="172" fontId="13" fillId="0" borderId="156" xfId="0" applyNumberFormat="1" applyFont="1" applyBorder="1" applyAlignment="1">
      <alignment horizontal="right" vertical="center"/>
    </xf>
    <xf numFmtId="172" fontId="13" fillId="6" borderId="155" xfId="0" applyNumberFormat="1" applyFont="1" applyFill="1" applyBorder="1" applyAlignment="1">
      <alignment horizontal="right" vertical="center"/>
    </xf>
    <xf numFmtId="172" fontId="13" fillId="6" borderId="157" xfId="0" applyNumberFormat="1" applyFont="1" applyFill="1" applyBorder="1" applyAlignment="1">
      <alignment horizontal="right" vertical="center"/>
    </xf>
    <xf numFmtId="172" fontId="13" fillId="0" borderId="157" xfId="0" applyNumberFormat="1" applyFont="1" applyBorder="1" applyAlignment="1">
      <alignment horizontal="right" vertical="center"/>
    </xf>
    <xf numFmtId="166" fontId="13" fillId="0" borderId="156" xfId="0" applyNumberFormat="1" applyFont="1" applyBorder="1" applyAlignment="1">
      <alignment horizontal="right" vertical="center"/>
    </xf>
    <xf numFmtId="175" fontId="13" fillId="0" borderId="156" xfId="0" applyNumberFormat="1" applyFont="1" applyBorder="1" applyAlignment="1">
      <alignment horizontal="right" vertical="center"/>
    </xf>
    <xf numFmtId="170" fontId="13" fillId="0" borderId="157" xfId="0" applyNumberFormat="1" applyFont="1" applyBorder="1" applyAlignment="1">
      <alignment horizontal="right" vertical="center"/>
    </xf>
    <xf numFmtId="166" fontId="13" fillId="0" borderId="153" xfId="0" applyNumberFormat="1" applyFont="1" applyBorder="1" applyAlignment="1">
      <alignment horizontal="right" vertical="center"/>
    </xf>
    <xf numFmtId="175" fontId="13" fillId="0" borderId="37" xfId="0" applyNumberFormat="1" applyFont="1" applyBorder="1" applyAlignment="1">
      <alignment horizontal="right" vertical="center" wrapText="1"/>
    </xf>
    <xf numFmtId="164" fontId="6" fillId="0" borderId="153" xfId="0" applyNumberFormat="1" applyFont="1" applyBorder="1" applyAlignment="1">
      <alignment horizontal="center" vertical="center"/>
    </xf>
    <xf numFmtId="3" fontId="19" fillId="7" borderId="158" xfId="0" applyNumberFormat="1" applyFont="1" applyFill="1" applyBorder="1" applyAlignment="1">
      <alignment horizontal="center" vertical="center"/>
    </xf>
    <xf numFmtId="0" fontId="0" fillId="0" borderId="159" xfId="0" applyBorder="1"/>
    <xf numFmtId="164" fontId="6" fillId="0" borderId="159" xfId="0" applyNumberFormat="1" applyFont="1" applyBorder="1" applyAlignment="1">
      <alignment horizontal="center" vertical="center"/>
    </xf>
    <xf numFmtId="164" fontId="17" fillId="0" borderId="159" xfId="0" applyNumberFormat="1" applyFont="1" applyBorder="1" applyAlignment="1">
      <alignment horizontal="center" vertical="center"/>
    </xf>
    <xf numFmtId="176" fontId="13" fillId="4" borderId="160" xfId="0" applyNumberFormat="1" applyFont="1" applyFill="1" applyBorder="1" applyAlignment="1">
      <alignment horizontal="right" vertical="center" wrapText="1"/>
    </xf>
    <xf numFmtId="172" fontId="13" fillId="5" borderId="159" xfId="0" applyNumberFormat="1" applyFont="1" applyFill="1" applyBorder="1" applyAlignment="1">
      <alignment horizontal="right" vertical="center"/>
    </xf>
    <xf numFmtId="172" fontId="13" fillId="5" borderId="161" xfId="0" applyNumberFormat="1" applyFont="1" applyFill="1" applyBorder="1" applyAlignment="1">
      <alignment horizontal="right" vertical="center"/>
    </xf>
    <xf numFmtId="172" fontId="13" fillId="0" borderId="162" xfId="0" applyNumberFormat="1" applyFont="1" applyBorder="1" applyAlignment="1">
      <alignment horizontal="right" vertical="center"/>
    </xf>
    <xf numFmtId="172" fontId="13" fillId="6" borderId="161" xfId="0" applyNumberFormat="1" applyFont="1" applyFill="1" applyBorder="1" applyAlignment="1">
      <alignment horizontal="right" vertical="center"/>
    </xf>
    <xf numFmtId="172" fontId="13" fillId="6" borderId="163" xfId="0" applyNumberFormat="1" applyFont="1" applyFill="1" applyBorder="1" applyAlignment="1">
      <alignment horizontal="right" vertical="center"/>
    </xf>
    <xf numFmtId="172" fontId="13" fillId="0" borderId="163" xfId="0" applyNumberFormat="1" applyFont="1" applyBorder="1" applyAlignment="1">
      <alignment horizontal="right" vertical="center"/>
    </xf>
    <xf numFmtId="166" fontId="13" fillId="0" borderId="162" xfId="0" applyNumberFormat="1" applyFont="1" applyBorder="1" applyAlignment="1">
      <alignment horizontal="right" vertical="center"/>
    </xf>
    <xf numFmtId="175" fontId="13" fillId="0" borderId="162" xfId="0" applyNumberFormat="1" applyFont="1" applyBorder="1" applyAlignment="1">
      <alignment horizontal="right" vertical="center"/>
    </xf>
    <xf numFmtId="170" fontId="13" fillId="0" borderId="163" xfId="0" applyNumberFormat="1" applyFont="1" applyBorder="1" applyAlignment="1">
      <alignment horizontal="right" vertical="center"/>
    </xf>
    <xf numFmtId="166" fontId="13" fillId="0" borderId="159" xfId="0" applyNumberFormat="1" applyFont="1" applyBorder="1" applyAlignment="1">
      <alignment horizontal="right" vertical="center"/>
    </xf>
    <xf numFmtId="3" fontId="19" fillId="7" borderId="164" xfId="0" applyNumberFormat="1" applyFont="1" applyFill="1" applyBorder="1" applyAlignment="1">
      <alignment horizontal="center" vertical="center"/>
    </xf>
    <xf numFmtId="0" fontId="6" fillId="11" borderId="52" xfId="0" applyFont="1" applyFill="1" applyBorder="1" applyAlignment="1">
      <alignment horizontal="center" vertical="center" wrapText="1"/>
    </xf>
    <xf numFmtId="0" fontId="0" fillId="0" borderId="165" xfId="0" applyBorder="1"/>
    <xf numFmtId="3" fontId="13" fillId="4" borderId="28" xfId="0" applyNumberFormat="1" applyFont="1" applyFill="1" applyBorder="1" applyAlignment="1">
      <alignment horizontal="right" vertical="center"/>
    </xf>
    <xf numFmtId="3" fontId="13" fillId="4" borderId="16" xfId="0" applyNumberFormat="1" applyFont="1" applyFill="1" applyBorder="1" applyAlignment="1">
      <alignment horizontal="right" vertical="center"/>
    </xf>
    <xf numFmtId="165" fontId="13" fillId="11" borderId="53" xfId="0" applyNumberFormat="1" applyFont="1" applyFill="1" applyBorder="1" applyAlignment="1">
      <alignment horizontal="justify" vertical="center" wrapText="1"/>
    </xf>
    <xf numFmtId="164" fontId="6" fillId="0" borderId="165" xfId="0" applyNumberFormat="1" applyFont="1" applyBorder="1" applyAlignment="1">
      <alignment horizontal="center" vertical="center"/>
    </xf>
    <xf numFmtId="164" fontId="17" fillId="0" borderId="165" xfId="0" applyNumberFormat="1" applyFont="1" applyBorder="1" applyAlignment="1">
      <alignment horizontal="center" vertical="center"/>
    </xf>
    <xf numFmtId="176" fontId="13" fillId="4" borderId="166" xfId="0" applyNumberFormat="1" applyFont="1" applyFill="1" applyBorder="1" applyAlignment="1">
      <alignment horizontal="right" vertical="center" wrapText="1"/>
    </xf>
    <xf numFmtId="172" fontId="13" fillId="5" borderId="165" xfId="0" applyNumberFormat="1" applyFont="1" applyFill="1" applyBorder="1" applyAlignment="1">
      <alignment horizontal="right" vertical="center"/>
    </xf>
    <xf numFmtId="172" fontId="13" fillId="5" borderId="167" xfId="0" applyNumberFormat="1" applyFont="1" applyFill="1" applyBorder="1" applyAlignment="1">
      <alignment horizontal="right" vertical="center"/>
    </xf>
    <xf numFmtId="172" fontId="13" fillId="0" borderId="168" xfId="0" applyNumberFormat="1" applyFont="1" applyBorder="1" applyAlignment="1">
      <alignment horizontal="right" vertical="center"/>
    </xf>
    <xf numFmtId="172" fontId="13" fillId="6" borderId="167" xfId="0" applyNumberFormat="1" applyFont="1" applyFill="1" applyBorder="1" applyAlignment="1">
      <alignment horizontal="right" vertical="center"/>
    </xf>
    <xf numFmtId="172" fontId="13" fillId="6" borderId="169" xfId="0" applyNumberFormat="1" applyFont="1" applyFill="1" applyBorder="1" applyAlignment="1">
      <alignment horizontal="right" vertical="center"/>
    </xf>
    <xf numFmtId="172" fontId="13" fillId="0" borderId="169" xfId="0" applyNumberFormat="1" applyFont="1" applyBorder="1" applyAlignment="1">
      <alignment horizontal="right" vertical="center"/>
    </xf>
    <xf numFmtId="166" fontId="13" fillId="0" borderId="168" xfId="0" applyNumberFormat="1" applyFont="1" applyBorder="1" applyAlignment="1">
      <alignment horizontal="right" vertical="center"/>
    </xf>
    <xf numFmtId="175" fontId="13" fillId="0" borderId="168" xfId="0" applyNumberFormat="1" applyFont="1" applyBorder="1" applyAlignment="1">
      <alignment horizontal="right" vertical="center"/>
    </xf>
    <xf numFmtId="170" fontId="13" fillId="0" borderId="169" xfId="0" applyNumberFormat="1" applyFont="1" applyBorder="1" applyAlignment="1">
      <alignment horizontal="right" vertical="center"/>
    </xf>
    <xf numFmtId="166" fontId="13" fillId="0" borderId="165" xfId="0" applyNumberFormat="1" applyFont="1" applyBorder="1" applyAlignment="1">
      <alignment horizontal="right" vertical="center"/>
    </xf>
    <xf numFmtId="3" fontId="19" fillId="7" borderId="170" xfId="0" applyNumberFormat="1" applyFont="1" applyFill="1" applyBorder="1" applyAlignment="1">
      <alignment horizontal="center" vertical="center"/>
    </xf>
    <xf numFmtId="0" fontId="0" fillId="0" borderId="171" xfId="0" applyBorder="1"/>
    <xf numFmtId="164" fontId="6" fillId="0" borderId="171" xfId="0" applyNumberFormat="1" applyFont="1" applyBorder="1" applyAlignment="1">
      <alignment horizontal="center" vertical="center"/>
    </xf>
    <xf numFmtId="164" fontId="17" fillId="0" borderId="171" xfId="0" applyNumberFormat="1" applyFont="1" applyBorder="1" applyAlignment="1">
      <alignment horizontal="center" vertical="center"/>
    </xf>
    <xf numFmtId="176" fontId="13" fillId="4" borderId="172" xfId="0" applyNumberFormat="1" applyFont="1" applyFill="1" applyBorder="1" applyAlignment="1">
      <alignment horizontal="right" vertical="center" wrapText="1"/>
    </xf>
    <xf numFmtId="172" fontId="13" fillId="5" borderId="171" xfId="0" applyNumberFormat="1" applyFont="1" applyFill="1" applyBorder="1" applyAlignment="1">
      <alignment horizontal="right" vertical="center"/>
    </xf>
    <xf numFmtId="172" fontId="13" fillId="5" borderId="173" xfId="0" applyNumberFormat="1" applyFont="1" applyFill="1" applyBorder="1" applyAlignment="1">
      <alignment horizontal="right" vertical="center"/>
    </xf>
    <xf numFmtId="172" fontId="13" fillId="0" borderId="174" xfId="0" applyNumberFormat="1" applyFont="1" applyBorder="1" applyAlignment="1">
      <alignment horizontal="right" vertical="center"/>
    </xf>
    <xf numFmtId="172" fontId="13" fillId="6" borderId="173" xfId="0" applyNumberFormat="1" applyFont="1" applyFill="1" applyBorder="1" applyAlignment="1">
      <alignment horizontal="right" vertical="center"/>
    </xf>
    <xf numFmtId="172" fontId="13" fillId="6" borderId="175" xfId="0" applyNumberFormat="1" applyFont="1" applyFill="1" applyBorder="1" applyAlignment="1">
      <alignment horizontal="right" vertical="center"/>
    </xf>
    <xf numFmtId="172" fontId="13" fillId="0" borderId="175" xfId="0" applyNumberFormat="1" applyFont="1" applyBorder="1" applyAlignment="1">
      <alignment horizontal="right" vertical="center"/>
    </xf>
    <xf numFmtId="166" fontId="13" fillId="0" borderId="174" xfId="0" applyNumberFormat="1" applyFont="1" applyBorder="1" applyAlignment="1">
      <alignment horizontal="right" vertical="center"/>
    </xf>
    <xf numFmtId="175" fontId="13" fillId="0" borderId="174" xfId="0" applyNumberFormat="1" applyFont="1" applyBorder="1" applyAlignment="1">
      <alignment horizontal="right" vertical="center"/>
    </xf>
    <xf numFmtId="170" fontId="13" fillId="0" borderId="175" xfId="0" applyNumberFormat="1" applyFont="1" applyBorder="1" applyAlignment="1">
      <alignment horizontal="right" vertical="center"/>
    </xf>
    <xf numFmtId="166" fontId="13" fillId="0" borderId="171" xfId="0" applyNumberFormat="1" applyFont="1" applyBorder="1" applyAlignment="1">
      <alignment horizontal="right" vertical="center"/>
    </xf>
    <xf numFmtId="164" fontId="13" fillId="0" borderId="176" xfId="0" applyNumberFormat="1" applyFont="1" applyBorder="1" applyAlignment="1">
      <alignment horizontal="justify" vertical="center" wrapText="1"/>
    </xf>
    <xf numFmtId="3" fontId="19" fillId="7" borderId="177" xfId="0" applyNumberFormat="1" applyFont="1" applyFill="1" applyBorder="1" applyAlignment="1">
      <alignment horizontal="center" vertical="center"/>
    </xf>
    <xf numFmtId="164" fontId="6" fillId="0" borderId="178" xfId="0" applyNumberFormat="1" applyFont="1" applyBorder="1" applyAlignment="1">
      <alignment horizontal="center" vertical="center"/>
    </xf>
    <xf numFmtId="164" fontId="17" fillId="0" borderId="178" xfId="0" applyNumberFormat="1" applyFont="1" applyBorder="1" applyAlignment="1">
      <alignment horizontal="center" vertical="center"/>
    </xf>
    <xf numFmtId="176" fontId="13" fillId="4" borderId="179" xfId="0" applyNumberFormat="1" applyFont="1" applyFill="1" applyBorder="1" applyAlignment="1">
      <alignment horizontal="right" vertical="center" wrapText="1"/>
    </xf>
    <xf numFmtId="172" fontId="13" fillId="5" borderId="178" xfId="0" applyNumberFormat="1" applyFont="1" applyFill="1" applyBorder="1" applyAlignment="1">
      <alignment horizontal="right" vertical="center"/>
    </xf>
    <xf numFmtId="172" fontId="13" fillId="5" borderId="180" xfId="0" applyNumberFormat="1" applyFont="1" applyFill="1" applyBorder="1" applyAlignment="1">
      <alignment horizontal="right" vertical="center"/>
    </xf>
    <xf numFmtId="172" fontId="13" fillId="0" borderId="181" xfId="0" applyNumberFormat="1" applyFont="1" applyBorder="1" applyAlignment="1">
      <alignment horizontal="right" vertical="center"/>
    </xf>
    <xf numFmtId="172" fontId="13" fillId="6" borderId="180" xfId="0" applyNumberFormat="1" applyFont="1" applyFill="1" applyBorder="1" applyAlignment="1">
      <alignment horizontal="right" vertical="center"/>
    </xf>
    <xf numFmtId="172" fontId="13" fillId="6" borderId="182" xfId="0" applyNumberFormat="1" applyFont="1" applyFill="1" applyBorder="1" applyAlignment="1">
      <alignment horizontal="right" vertical="center"/>
    </xf>
    <xf numFmtId="172" fontId="13" fillId="0" borderId="182" xfId="0" applyNumberFormat="1" applyFont="1" applyBorder="1" applyAlignment="1">
      <alignment horizontal="right" vertical="center"/>
    </xf>
    <xf numFmtId="166" fontId="13" fillId="0" borderId="181" xfId="0" applyNumberFormat="1" applyFont="1" applyBorder="1" applyAlignment="1">
      <alignment horizontal="right" vertical="center"/>
    </xf>
    <xf numFmtId="175" fontId="13" fillId="0" borderId="181" xfId="0" applyNumberFormat="1" applyFont="1" applyBorder="1" applyAlignment="1">
      <alignment horizontal="right" vertical="center"/>
    </xf>
    <xf numFmtId="170" fontId="13" fillId="0" borderId="182" xfId="0" applyNumberFormat="1" applyFont="1" applyBorder="1" applyAlignment="1">
      <alignment horizontal="right" vertical="center"/>
    </xf>
    <xf numFmtId="166" fontId="13" fillId="0" borderId="178" xfId="0" applyNumberFormat="1" applyFont="1" applyBorder="1" applyAlignment="1">
      <alignment horizontal="right" vertical="center"/>
    </xf>
    <xf numFmtId="0" fontId="0" fillId="0" borderId="178" xfId="0" applyBorder="1"/>
    <xf numFmtId="0" fontId="5" fillId="12" borderId="178" xfId="0" applyFont="1" applyFill="1" applyBorder="1"/>
    <xf numFmtId="3" fontId="19" fillId="7" borderId="183" xfId="0" applyNumberFormat="1" applyFont="1" applyFill="1" applyBorder="1" applyAlignment="1">
      <alignment horizontal="center" vertical="center"/>
    </xf>
    <xf numFmtId="164" fontId="6" fillId="0" borderId="184" xfId="0" applyNumberFormat="1" applyFont="1" applyBorder="1" applyAlignment="1">
      <alignment horizontal="center" vertical="center"/>
    </xf>
    <xf numFmtId="164" fontId="17" fillId="0" borderId="184" xfId="0" applyNumberFormat="1" applyFont="1" applyBorder="1" applyAlignment="1">
      <alignment horizontal="center" vertical="center"/>
    </xf>
    <xf numFmtId="176" fontId="13" fillId="4" borderId="185" xfId="0" applyNumberFormat="1" applyFont="1" applyFill="1" applyBorder="1" applyAlignment="1">
      <alignment horizontal="right" vertical="center" wrapText="1"/>
    </xf>
    <xf numFmtId="172" fontId="13" fillId="5" borderId="184" xfId="0" applyNumberFormat="1" applyFont="1" applyFill="1" applyBorder="1" applyAlignment="1">
      <alignment horizontal="right" vertical="center"/>
    </xf>
    <xf numFmtId="172" fontId="13" fillId="5" borderId="186" xfId="0" applyNumberFormat="1" applyFont="1" applyFill="1" applyBorder="1" applyAlignment="1">
      <alignment horizontal="right" vertical="center"/>
    </xf>
    <xf numFmtId="172" fontId="13" fillId="0" borderId="187" xfId="0" applyNumberFormat="1" applyFont="1" applyBorder="1" applyAlignment="1">
      <alignment horizontal="right" vertical="center"/>
    </xf>
    <xf numFmtId="172" fontId="13" fillId="6" borderId="186" xfId="0" applyNumberFormat="1" applyFont="1" applyFill="1" applyBorder="1" applyAlignment="1">
      <alignment horizontal="right" vertical="center"/>
    </xf>
    <xf numFmtId="172" fontId="13" fillId="6" borderId="188" xfId="0" applyNumberFormat="1" applyFont="1" applyFill="1" applyBorder="1" applyAlignment="1">
      <alignment horizontal="right" vertical="center"/>
    </xf>
    <xf numFmtId="172" fontId="13" fillId="0" borderId="188" xfId="0" applyNumberFormat="1" applyFont="1" applyBorder="1" applyAlignment="1">
      <alignment horizontal="right" vertical="center"/>
    </xf>
    <xf numFmtId="166" fontId="13" fillId="0" borderId="187" xfId="0" applyNumberFormat="1" applyFont="1" applyBorder="1" applyAlignment="1">
      <alignment horizontal="right" vertical="center"/>
    </xf>
    <xf numFmtId="175" fontId="13" fillId="0" borderId="187" xfId="0" applyNumberFormat="1" applyFont="1" applyBorder="1" applyAlignment="1">
      <alignment horizontal="right" vertical="center"/>
    </xf>
    <xf numFmtId="170" fontId="13" fillId="0" borderId="188" xfId="0" applyNumberFormat="1" applyFont="1" applyBorder="1" applyAlignment="1">
      <alignment horizontal="right" vertical="center"/>
    </xf>
    <xf numFmtId="166" fontId="13" fillId="0" borderId="184" xfId="0" applyNumberFormat="1" applyFont="1" applyBorder="1" applyAlignment="1">
      <alignment horizontal="right" vertical="center"/>
    </xf>
    <xf numFmtId="0" fontId="0" fillId="0" borderId="184" xfId="0" applyBorder="1"/>
    <xf numFmtId="3" fontId="19" fillId="7" borderId="189" xfId="0" applyNumberFormat="1" applyFont="1" applyFill="1" applyBorder="1" applyAlignment="1">
      <alignment horizontal="center" vertical="center"/>
    </xf>
    <xf numFmtId="0" fontId="14" fillId="0" borderId="53" xfId="0" applyFont="1" applyBorder="1" applyAlignment="1">
      <alignment horizontal="center" vertical="center" wrapText="1"/>
    </xf>
    <xf numFmtId="165" fontId="6" fillId="0" borderId="52" xfId="0" applyNumberFormat="1" applyFont="1" applyBorder="1" applyAlignment="1">
      <alignment horizontal="center" wrapText="1"/>
    </xf>
    <xf numFmtId="165" fontId="13" fillId="0" borderId="52" xfId="0" applyNumberFormat="1" applyFont="1" applyBorder="1" applyAlignment="1">
      <alignment horizontal="left" vertical="center" wrapText="1"/>
    </xf>
    <xf numFmtId="164" fontId="6" fillId="0" borderId="190" xfId="0" applyNumberFormat="1" applyFont="1" applyBorder="1" applyAlignment="1">
      <alignment horizontal="center" vertical="center"/>
    </xf>
    <xf numFmtId="164" fontId="17" fillId="0" borderId="190" xfId="0" applyNumberFormat="1" applyFont="1" applyBorder="1" applyAlignment="1">
      <alignment horizontal="center" vertical="center"/>
    </xf>
    <xf numFmtId="176" fontId="13" fillId="4" borderId="191" xfId="0" applyNumberFormat="1" applyFont="1" applyFill="1" applyBorder="1" applyAlignment="1">
      <alignment horizontal="right" vertical="center" wrapText="1"/>
    </xf>
    <xf numFmtId="172" fontId="13" fillId="5" borderId="190" xfId="0" applyNumberFormat="1" applyFont="1" applyFill="1" applyBorder="1" applyAlignment="1">
      <alignment horizontal="right" vertical="center"/>
    </xf>
    <xf numFmtId="172" fontId="13" fillId="5" borderId="192" xfId="0" applyNumberFormat="1" applyFont="1" applyFill="1" applyBorder="1" applyAlignment="1">
      <alignment horizontal="right" vertical="center"/>
    </xf>
    <xf numFmtId="172" fontId="13" fillId="0" borderId="193" xfId="0" applyNumberFormat="1" applyFont="1" applyBorder="1" applyAlignment="1">
      <alignment horizontal="right" vertical="center"/>
    </xf>
    <xf numFmtId="172" fontId="13" fillId="6" borderId="192" xfId="0" applyNumberFormat="1" applyFont="1" applyFill="1" applyBorder="1" applyAlignment="1">
      <alignment horizontal="right" vertical="center"/>
    </xf>
    <xf numFmtId="172" fontId="13" fillId="6" borderId="194" xfId="0" applyNumberFormat="1" applyFont="1" applyFill="1" applyBorder="1" applyAlignment="1">
      <alignment horizontal="right" vertical="center"/>
    </xf>
    <xf numFmtId="172" fontId="13" fillId="0" borderId="194" xfId="0" applyNumberFormat="1" applyFont="1" applyBorder="1" applyAlignment="1">
      <alignment horizontal="right" vertical="center"/>
    </xf>
    <xf numFmtId="166" fontId="13" fillId="0" borderId="193" xfId="0" applyNumberFormat="1" applyFont="1" applyBorder="1" applyAlignment="1">
      <alignment horizontal="right" vertical="center"/>
    </xf>
    <xf numFmtId="175" fontId="13" fillId="0" borderId="193" xfId="0" applyNumberFormat="1" applyFont="1" applyBorder="1" applyAlignment="1">
      <alignment horizontal="right" vertical="center"/>
    </xf>
    <xf numFmtId="170" fontId="13" fillId="0" borderId="194" xfId="0" applyNumberFormat="1" applyFont="1" applyBorder="1" applyAlignment="1">
      <alignment horizontal="right" vertical="center"/>
    </xf>
    <xf numFmtId="166" fontId="13" fillId="0" borderId="190" xfId="0" applyNumberFormat="1" applyFont="1" applyBorder="1" applyAlignment="1">
      <alignment horizontal="right" vertical="center"/>
    </xf>
    <xf numFmtId="3" fontId="19" fillId="7" borderId="195" xfId="0" applyNumberFormat="1" applyFont="1" applyFill="1" applyBorder="1" applyAlignment="1">
      <alignment horizontal="center" vertical="center"/>
    </xf>
    <xf numFmtId="166" fontId="4" fillId="0" borderId="0" xfId="0" applyNumberFormat="1" applyFont="1" applyAlignment="1">
      <alignment horizontal="right" vertical="center" wrapText="1"/>
    </xf>
    <xf numFmtId="166" fontId="4" fillId="12" borderId="196" xfId="0" applyNumberFormat="1" applyFont="1" applyFill="1" applyBorder="1" applyAlignment="1">
      <alignment horizontal="right" vertical="center" wrapText="1"/>
    </xf>
    <xf numFmtId="164" fontId="6" fillId="0" borderId="197" xfId="0" applyNumberFormat="1" applyFont="1" applyBorder="1" applyAlignment="1">
      <alignment horizontal="center" vertical="center"/>
    </xf>
    <xf numFmtId="164" fontId="17" fillId="0" borderId="197" xfId="0" applyNumberFormat="1" applyFont="1" applyBorder="1" applyAlignment="1">
      <alignment horizontal="center" vertical="center"/>
    </xf>
    <xf numFmtId="176" fontId="13" fillId="4" borderId="198" xfId="0" applyNumberFormat="1" applyFont="1" applyFill="1" applyBorder="1" applyAlignment="1">
      <alignment horizontal="right" vertical="center" wrapText="1"/>
    </xf>
    <xf numFmtId="172" fontId="13" fillId="5" borderId="197" xfId="0" applyNumberFormat="1" applyFont="1" applyFill="1" applyBorder="1" applyAlignment="1">
      <alignment horizontal="right" vertical="center"/>
    </xf>
    <xf numFmtId="172" fontId="13" fillId="5" borderId="199" xfId="0" applyNumberFormat="1" applyFont="1" applyFill="1" applyBorder="1" applyAlignment="1">
      <alignment horizontal="right" vertical="center"/>
    </xf>
    <xf numFmtId="172" fontId="13" fillId="0" borderId="196" xfId="0" applyNumberFormat="1" applyFont="1" applyBorder="1" applyAlignment="1">
      <alignment horizontal="right" vertical="center"/>
    </xf>
    <xf numFmtId="172" fontId="13" fillId="6" borderId="199" xfId="0" applyNumberFormat="1" applyFont="1" applyFill="1" applyBorder="1" applyAlignment="1">
      <alignment horizontal="right" vertical="center"/>
    </xf>
    <xf numFmtId="172" fontId="13" fillId="6" borderId="200" xfId="0" applyNumberFormat="1" applyFont="1" applyFill="1" applyBorder="1" applyAlignment="1">
      <alignment horizontal="right" vertical="center"/>
    </xf>
    <xf numFmtId="172" fontId="13" fillId="0" borderId="200" xfId="0" applyNumberFormat="1" applyFont="1" applyBorder="1" applyAlignment="1">
      <alignment horizontal="right" vertical="center"/>
    </xf>
    <xf numFmtId="166" fontId="13" fillId="0" borderId="196" xfId="0" applyNumberFormat="1" applyFont="1" applyBorder="1" applyAlignment="1">
      <alignment horizontal="right" vertical="center"/>
    </xf>
    <xf numFmtId="175" fontId="13" fillId="0" borderId="196" xfId="0" applyNumberFormat="1" applyFont="1" applyBorder="1" applyAlignment="1">
      <alignment horizontal="right" vertical="center"/>
    </xf>
    <xf numFmtId="170" fontId="13" fillId="0" borderId="200" xfId="0" applyNumberFormat="1" applyFont="1" applyBorder="1" applyAlignment="1">
      <alignment horizontal="right" vertical="center"/>
    </xf>
    <xf numFmtId="166" fontId="13" fillId="0" borderId="197" xfId="0" applyNumberFormat="1" applyFont="1" applyBorder="1" applyAlignment="1">
      <alignment horizontal="right" vertical="center"/>
    </xf>
    <xf numFmtId="0" fontId="0" fillId="0" borderId="197" xfId="0" applyBorder="1"/>
    <xf numFmtId="164" fontId="31" fillId="0" borderId="13" xfId="0" applyNumberFormat="1" applyFont="1" applyBorder="1" applyAlignment="1">
      <alignment horizontal="center" vertical="center"/>
    </xf>
    <xf numFmtId="164" fontId="31" fillId="0" borderId="0" xfId="0" applyNumberFormat="1" applyFont="1" applyAlignment="1">
      <alignment horizontal="center" vertical="center"/>
    </xf>
    <xf numFmtId="164" fontId="32" fillId="0" borderId="14" xfId="0" applyNumberFormat="1" applyFont="1" applyBorder="1" applyAlignment="1">
      <alignment horizontal="center" vertical="center" wrapText="1"/>
    </xf>
    <xf numFmtId="164" fontId="31" fillId="0" borderId="14" xfId="0" applyNumberFormat="1" applyFont="1" applyBorder="1" applyAlignment="1">
      <alignment horizontal="center" vertical="center"/>
    </xf>
    <xf numFmtId="0" fontId="33" fillId="0" borderId="0" xfId="0" applyFont="1" applyAlignment="1">
      <alignment horizontal="center" vertical="center" wrapText="1"/>
    </xf>
    <xf numFmtId="166" fontId="33" fillId="4" borderId="28" xfId="0" applyNumberFormat="1" applyFont="1" applyFill="1" applyBorder="1" applyAlignment="1">
      <alignment horizontal="center" vertical="center" wrapText="1"/>
    </xf>
    <xf numFmtId="166" fontId="33" fillId="4" borderId="16" xfId="0" applyNumberFormat="1" applyFont="1" applyFill="1" applyBorder="1" applyAlignment="1">
      <alignment horizontal="center" vertical="center" wrapText="1"/>
    </xf>
    <xf numFmtId="172" fontId="33" fillId="5" borderId="0" xfId="0" applyNumberFormat="1" applyFont="1" applyFill="1" applyAlignment="1">
      <alignment horizontal="right" vertical="center" wrapText="1"/>
    </xf>
    <xf numFmtId="172" fontId="33" fillId="5" borderId="40" xfId="0" applyNumberFormat="1" applyFont="1" applyFill="1" applyBorder="1" applyAlignment="1">
      <alignment horizontal="right" vertical="center" wrapText="1"/>
    </xf>
    <xf numFmtId="172" fontId="34" fillId="0" borderId="37" xfId="0" applyNumberFormat="1" applyFont="1" applyBorder="1" applyAlignment="1">
      <alignment horizontal="center" vertical="center" wrapText="1"/>
    </xf>
    <xf numFmtId="172" fontId="33" fillId="6" borderId="37" xfId="0" applyNumberFormat="1" applyFont="1" applyFill="1" applyBorder="1" applyAlignment="1">
      <alignment horizontal="center" vertical="center" wrapText="1"/>
    </xf>
    <xf numFmtId="172" fontId="33" fillId="5" borderId="37" xfId="0" applyNumberFormat="1" applyFont="1" applyFill="1" applyBorder="1" applyAlignment="1">
      <alignment horizontal="center" vertical="center" wrapText="1"/>
    </xf>
    <xf numFmtId="172" fontId="33" fillId="6" borderId="40" xfId="0" applyNumberFormat="1" applyFont="1" applyFill="1" applyBorder="1" applyAlignment="1">
      <alignment horizontal="center" vertical="center" wrapText="1"/>
    </xf>
    <xf numFmtId="172" fontId="33" fillId="5" borderId="15" xfId="0" applyNumberFormat="1" applyFont="1" applyFill="1" applyBorder="1" applyAlignment="1">
      <alignment horizontal="right" vertical="center" wrapText="1"/>
    </xf>
    <xf numFmtId="172" fontId="33" fillId="6" borderId="38" xfId="0" applyNumberFormat="1" applyFont="1" applyFill="1" applyBorder="1" applyAlignment="1">
      <alignment horizontal="center" vertical="center" wrapText="1"/>
    </xf>
    <xf numFmtId="172" fontId="33" fillId="0" borderId="28" xfId="0" applyNumberFormat="1" applyFont="1" applyBorder="1" applyAlignment="1">
      <alignment horizontal="center" vertical="center" wrapText="1"/>
    </xf>
    <xf numFmtId="172" fontId="33" fillId="0" borderId="38" xfId="0" applyNumberFormat="1" applyFont="1" applyBorder="1" applyAlignment="1">
      <alignment horizontal="center" vertical="center" wrapText="1"/>
    </xf>
    <xf numFmtId="166" fontId="33" fillId="0" borderId="28" xfId="0" applyNumberFormat="1" applyFont="1" applyBorder="1" applyAlignment="1">
      <alignment horizontal="center" vertical="center" wrapText="1"/>
    </xf>
    <xf numFmtId="166" fontId="33" fillId="0" borderId="37" xfId="0" applyNumberFormat="1" applyFont="1" applyBorder="1" applyAlignment="1">
      <alignment horizontal="center" vertical="center" wrapText="1"/>
    </xf>
    <xf numFmtId="170" fontId="33" fillId="0" borderId="38" xfId="0" applyNumberFormat="1" applyFont="1" applyBorder="1" applyAlignment="1">
      <alignment horizontal="center" vertical="center" wrapText="1"/>
    </xf>
    <xf numFmtId="166" fontId="33" fillId="0" borderId="0" xfId="0" applyNumberFormat="1" applyFont="1" applyAlignment="1">
      <alignment horizontal="center" vertical="center" wrapText="1"/>
    </xf>
    <xf numFmtId="166" fontId="4" fillId="4" borderId="55" xfId="0" applyNumberFormat="1" applyFont="1" applyFill="1" applyBorder="1" applyAlignment="1">
      <alignment horizontal="center" vertical="center" wrapText="1"/>
    </xf>
    <xf numFmtId="166" fontId="4" fillId="4" borderId="197" xfId="0" applyNumberFormat="1" applyFont="1" applyFill="1" applyBorder="1" applyAlignment="1">
      <alignment horizontal="right" vertical="center" wrapText="1"/>
    </xf>
    <xf numFmtId="166" fontId="4" fillId="4" borderId="49" xfId="0" applyNumberFormat="1" applyFont="1" applyFill="1" applyBorder="1" applyAlignment="1">
      <alignment horizontal="right" vertical="center" wrapText="1"/>
    </xf>
    <xf numFmtId="49" fontId="16" fillId="4" borderId="57" xfId="0" applyNumberFormat="1" applyFont="1" applyFill="1" applyBorder="1" applyAlignment="1">
      <alignment horizontal="right" vertical="center" wrapText="1"/>
    </xf>
    <xf numFmtId="2" fontId="4" fillId="4" borderId="57" xfId="0" applyNumberFormat="1" applyFont="1" applyFill="1" applyBorder="1" applyAlignment="1">
      <alignment horizontal="right" vertical="center" wrapText="1"/>
    </xf>
    <xf numFmtId="172" fontId="4" fillId="4" borderId="58" xfId="0" applyNumberFormat="1" applyFont="1" applyFill="1" applyBorder="1" applyAlignment="1">
      <alignment horizontal="right" vertical="center" wrapText="1"/>
    </xf>
    <xf numFmtId="172" fontId="4" fillId="4" borderId="198" xfId="0" applyNumberFormat="1" applyFont="1" applyFill="1" applyBorder="1" applyAlignment="1">
      <alignment horizontal="right" vertical="center" wrapText="1"/>
    </xf>
    <xf numFmtId="172" fontId="6" fillId="4" borderId="197" xfId="0" applyNumberFormat="1" applyFont="1" applyFill="1" applyBorder="1" applyAlignment="1">
      <alignment horizontal="right" vertical="center" wrapText="1"/>
    </xf>
    <xf numFmtId="172" fontId="6" fillId="4" borderId="199" xfId="0" applyNumberFormat="1" applyFont="1" applyFill="1" applyBorder="1" applyAlignment="1">
      <alignment horizontal="right" vertical="center" wrapText="1"/>
    </xf>
    <xf numFmtId="172" fontId="6" fillId="4" borderId="196" xfId="0" applyNumberFormat="1" applyFont="1" applyFill="1" applyBorder="1" applyAlignment="1">
      <alignment horizontal="right" vertical="center" wrapText="1"/>
    </xf>
    <xf numFmtId="172" fontId="6" fillId="4" borderId="57" xfId="0" applyNumberFormat="1" applyFont="1" applyFill="1" applyBorder="1" applyAlignment="1">
      <alignment horizontal="right" vertical="center" wrapText="1"/>
    </xf>
    <xf numFmtId="172" fontId="6" fillId="4" borderId="200" xfId="0" applyNumberFormat="1" applyFont="1" applyFill="1" applyBorder="1" applyAlignment="1">
      <alignment horizontal="right" vertical="center" wrapText="1"/>
    </xf>
    <xf numFmtId="172" fontId="6" fillId="4" borderId="58" xfId="0" applyNumberFormat="1" applyFont="1" applyFill="1" applyBorder="1" applyAlignment="1">
      <alignment horizontal="right" vertical="center" wrapText="1"/>
    </xf>
    <xf numFmtId="166" fontId="6" fillId="4" borderId="58" xfId="0" applyNumberFormat="1" applyFont="1" applyFill="1" applyBorder="1" applyAlignment="1">
      <alignment horizontal="right" vertical="center" wrapText="1"/>
    </xf>
    <xf numFmtId="166" fontId="6" fillId="4" borderId="196" xfId="0" applyNumberFormat="1" applyFont="1" applyFill="1" applyBorder="1" applyAlignment="1">
      <alignment horizontal="right" vertical="center" wrapText="1"/>
    </xf>
    <xf numFmtId="175" fontId="6" fillId="4" borderId="196" xfId="0" applyNumberFormat="1" applyFont="1" applyFill="1" applyBorder="1" applyAlignment="1">
      <alignment horizontal="right" vertical="center" wrapText="1"/>
    </xf>
    <xf numFmtId="170" fontId="6" fillId="4" borderId="200" xfId="0" applyNumberFormat="1" applyFont="1" applyFill="1" applyBorder="1" applyAlignment="1">
      <alignment horizontal="right" vertical="center"/>
    </xf>
    <xf numFmtId="166" fontId="6" fillId="4" borderId="197" xfId="0" applyNumberFormat="1" applyFont="1" applyFill="1" applyBorder="1" applyAlignment="1">
      <alignment horizontal="right" vertical="center" wrapText="1"/>
    </xf>
    <xf numFmtId="166" fontId="6" fillId="4" borderId="200" xfId="0" applyNumberFormat="1" applyFont="1" applyFill="1" applyBorder="1" applyAlignment="1">
      <alignment horizontal="right" vertical="center" wrapText="1"/>
    </xf>
    <xf numFmtId="164" fontId="10" fillId="0" borderId="13" xfId="0" applyNumberFormat="1" applyFont="1" applyBorder="1" applyAlignment="1">
      <alignment horizontal="center" vertical="center"/>
    </xf>
    <xf numFmtId="164" fontId="10" fillId="0" borderId="0" xfId="0" applyNumberFormat="1" applyFont="1" applyAlignment="1">
      <alignment horizontal="center" vertical="center"/>
    </xf>
    <xf numFmtId="164" fontId="10" fillId="0" borderId="14" xfId="0" applyNumberFormat="1" applyFont="1" applyBorder="1" applyAlignment="1">
      <alignment horizontal="center" vertical="center"/>
    </xf>
    <xf numFmtId="0" fontId="12" fillId="4" borderId="63" xfId="0" applyFont="1" applyFill="1" applyBorder="1" applyAlignment="1">
      <alignment horizontal="right" vertical="center"/>
    </xf>
    <xf numFmtId="172" fontId="13" fillId="4" borderId="0" xfId="0" applyNumberFormat="1" applyFont="1" applyFill="1" applyAlignment="1">
      <alignment horizontal="right" vertical="center" wrapText="1"/>
    </xf>
    <xf numFmtId="172" fontId="13" fillId="4" borderId="40" xfId="0" applyNumberFormat="1" applyFont="1" applyFill="1" applyBorder="1" applyAlignment="1">
      <alignment horizontal="right" vertical="center" wrapText="1"/>
    </xf>
    <xf numFmtId="172" fontId="13" fillId="4" borderId="37" xfId="0" applyNumberFormat="1" applyFont="1" applyFill="1" applyBorder="1" applyAlignment="1">
      <alignment horizontal="right" vertical="center" wrapText="1"/>
    </xf>
    <xf numFmtId="172" fontId="13" fillId="4" borderId="15" xfId="0" applyNumberFormat="1" applyFont="1" applyFill="1" applyBorder="1" applyAlignment="1">
      <alignment horizontal="right" vertical="center" wrapText="1"/>
    </xf>
    <xf numFmtId="172" fontId="13" fillId="4" borderId="38" xfId="0" applyNumberFormat="1" applyFont="1" applyFill="1" applyBorder="1" applyAlignment="1">
      <alignment horizontal="right" vertical="center" wrapText="1"/>
    </xf>
    <xf numFmtId="166" fontId="13" fillId="4" borderId="37" xfId="0" applyNumberFormat="1" applyFont="1" applyFill="1" applyBorder="1" applyAlignment="1">
      <alignment horizontal="right" vertical="center" wrapText="1"/>
    </xf>
    <xf numFmtId="175" fontId="13" fillId="4" borderId="37" xfId="0" applyNumberFormat="1" applyFont="1" applyFill="1" applyBorder="1" applyAlignment="1">
      <alignment horizontal="right" vertical="center" wrapText="1"/>
    </xf>
    <xf numFmtId="170" fontId="13" fillId="4" borderId="38" xfId="0" applyNumberFormat="1" applyFont="1" applyFill="1" applyBorder="1" applyAlignment="1">
      <alignment horizontal="right" vertical="center" wrapText="1"/>
    </xf>
    <xf numFmtId="166" fontId="13" fillId="4" borderId="0" xfId="0" applyNumberFormat="1" applyFont="1" applyFill="1" applyAlignment="1">
      <alignment horizontal="right" vertical="center" wrapText="1"/>
    </xf>
    <xf numFmtId="0" fontId="12" fillId="4" borderId="52" xfId="0" applyFont="1" applyFill="1" applyBorder="1" applyAlignment="1">
      <alignment horizontal="right" vertical="center"/>
    </xf>
    <xf numFmtId="0" fontId="12" fillId="4" borderId="52" xfId="0" applyFont="1" applyFill="1" applyBorder="1" applyAlignment="1">
      <alignment horizontal="right"/>
    </xf>
    <xf numFmtId="3" fontId="19" fillId="7" borderId="201" xfId="0" applyNumberFormat="1" applyFont="1" applyFill="1" applyBorder="1" applyAlignment="1">
      <alignment horizontal="center" vertical="center"/>
    </xf>
    <xf numFmtId="166" fontId="35" fillId="4" borderId="28" xfId="0" applyNumberFormat="1" applyFont="1" applyFill="1" applyBorder="1" applyAlignment="1">
      <alignment horizontal="center" vertical="center" wrapText="1"/>
    </xf>
    <xf numFmtId="166" fontId="35" fillId="4" borderId="16" xfId="0" applyNumberFormat="1" applyFont="1" applyFill="1" applyBorder="1" applyAlignment="1">
      <alignment horizontal="center" vertical="center" wrapText="1"/>
    </xf>
    <xf numFmtId="164" fontId="6" fillId="0" borderId="202" xfId="0" applyNumberFormat="1" applyFont="1" applyBorder="1" applyAlignment="1">
      <alignment horizontal="center" vertical="center"/>
    </xf>
    <xf numFmtId="164" fontId="17" fillId="0" borderId="202" xfId="0" applyNumberFormat="1" applyFont="1" applyBorder="1" applyAlignment="1">
      <alignment horizontal="center" vertical="center"/>
    </xf>
    <xf numFmtId="176" fontId="13" fillId="4" borderId="203" xfId="0" applyNumberFormat="1" applyFont="1" applyFill="1" applyBorder="1" applyAlignment="1">
      <alignment horizontal="right" vertical="center" wrapText="1"/>
    </xf>
    <xf numFmtId="172" fontId="13" fillId="5" borderId="202" xfId="0" applyNumberFormat="1" applyFont="1" applyFill="1" applyBorder="1" applyAlignment="1">
      <alignment horizontal="right" vertical="center"/>
    </xf>
    <xf numFmtId="172" fontId="13" fillId="5" borderId="204" xfId="0" applyNumberFormat="1" applyFont="1" applyFill="1" applyBorder="1" applyAlignment="1">
      <alignment horizontal="right" vertical="center"/>
    </xf>
    <xf numFmtId="172" fontId="13" fillId="0" borderId="205" xfId="0" applyNumberFormat="1" applyFont="1" applyBorder="1" applyAlignment="1">
      <alignment horizontal="right" vertical="center"/>
    </xf>
    <xf numFmtId="172" fontId="13" fillId="6" borderId="204" xfId="0" applyNumberFormat="1" applyFont="1" applyFill="1" applyBorder="1" applyAlignment="1">
      <alignment horizontal="right" vertical="center"/>
    </xf>
    <xf numFmtId="172" fontId="13" fillId="6" borderId="206" xfId="0" applyNumberFormat="1" applyFont="1" applyFill="1" applyBorder="1" applyAlignment="1">
      <alignment horizontal="right" vertical="center"/>
    </xf>
    <xf numFmtId="172" fontId="13" fillId="0" borderId="206" xfId="0" applyNumberFormat="1" applyFont="1" applyBorder="1" applyAlignment="1">
      <alignment horizontal="right" vertical="center"/>
    </xf>
    <xf numFmtId="166" fontId="13" fillId="0" borderId="205" xfId="0" applyNumberFormat="1" applyFont="1" applyBorder="1" applyAlignment="1">
      <alignment horizontal="right" vertical="center"/>
    </xf>
    <xf numFmtId="175" fontId="13" fillId="0" borderId="205" xfId="0" applyNumberFormat="1" applyFont="1" applyBorder="1" applyAlignment="1">
      <alignment horizontal="right" vertical="center"/>
    </xf>
    <xf numFmtId="170" fontId="13" fillId="0" borderId="206" xfId="0" applyNumberFormat="1" applyFont="1" applyBorder="1" applyAlignment="1">
      <alignment horizontal="right" vertical="center"/>
    </xf>
    <xf numFmtId="166" fontId="13" fillId="0" borderId="202" xfId="0" applyNumberFormat="1" applyFont="1" applyBorder="1" applyAlignment="1">
      <alignment horizontal="right" vertical="center"/>
    </xf>
    <xf numFmtId="3" fontId="19" fillId="7" borderId="207" xfId="0" applyNumberFormat="1" applyFont="1" applyFill="1" applyBorder="1" applyAlignment="1">
      <alignment horizontal="center" vertical="center"/>
    </xf>
    <xf numFmtId="49" fontId="4" fillId="8" borderId="14" xfId="0" applyNumberFormat="1" applyFont="1" applyFill="1" applyBorder="1" applyAlignment="1">
      <alignment horizontal="center" vertical="center"/>
    </xf>
    <xf numFmtId="164" fontId="6" fillId="0" borderId="208" xfId="0" applyNumberFormat="1" applyFont="1" applyBorder="1" applyAlignment="1">
      <alignment horizontal="center" vertical="center"/>
    </xf>
    <xf numFmtId="164" fontId="17" fillId="0" borderId="208" xfId="0" applyNumberFormat="1" applyFont="1" applyBorder="1" applyAlignment="1">
      <alignment horizontal="center" vertical="center"/>
    </xf>
    <xf numFmtId="166" fontId="13" fillId="4" borderId="209" xfId="0" applyNumberFormat="1" applyFont="1" applyFill="1" applyBorder="1" applyAlignment="1">
      <alignment horizontal="right" vertical="center"/>
    </xf>
    <xf numFmtId="172" fontId="13" fillId="5" borderId="208" xfId="0" applyNumberFormat="1" applyFont="1" applyFill="1" applyBorder="1" applyAlignment="1">
      <alignment horizontal="right" vertical="center"/>
    </xf>
    <xf numFmtId="172" fontId="13" fillId="5" borderId="210" xfId="0" applyNumberFormat="1" applyFont="1" applyFill="1" applyBorder="1" applyAlignment="1">
      <alignment horizontal="right" vertical="center"/>
    </xf>
    <xf numFmtId="172" fontId="13" fillId="0" borderId="211" xfId="0" applyNumberFormat="1" applyFont="1" applyBorder="1" applyAlignment="1">
      <alignment horizontal="right" vertical="center"/>
    </xf>
    <xf numFmtId="172" fontId="13" fillId="6" borderId="210" xfId="0" applyNumberFormat="1" applyFont="1" applyFill="1" applyBorder="1" applyAlignment="1">
      <alignment horizontal="right" vertical="center"/>
    </xf>
    <xf numFmtId="172" fontId="13" fillId="6" borderId="212" xfId="0" applyNumberFormat="1" applyFont="1" applyFill="1" applyBorder="1" applyAlignment="1">
      <alignment horizontal="right" vertical="center"/>
    </xf>
    <xf numFmtId="172" fontId="13" fillId="0" borderId="212" xfId="0" applyNumberFormat="1" applyFont="1" applyBorder="1" applyAlignment="1">
      <alignment horizontal="right" vertical="center"/>
    </xf>
    <xf numFmtId="166" fontId="13" fillId="0" borderId="211" xfId="0" applyNumberFormat="1" applyFont="1" applyBorder="1" applyAlignment="1">
      <alignment horizontal="right" vertical="center"/>
    </xf>
    <xf numFmtId="175" fontId="13" fillId="0" borderId="211" xfId="0" applyNumberFormat="1" applyFont="1" applyBorder="1" applyAlignment="1">
      <alignment horizontal="right" vertical="center"/>
    </xf>
    <xf numFmtId="170" fontId="13" fillId="0" borderId="212" xfId="0" applyNumberFormat="1" applyFont="1" applyBorder="1" applyAlignment="1">
      <alignment horizontal="right" vertical="center"/>
    </xf>
    <xf numFmtId="166" fontId="13" fillId="0" borderId="208" xfId="0" applyNumberFormat="1" applyFont="1" applyBorder="1" applyAlignment="1">
      <alignment horizontal="right" vertical="center"/>
    </xf>
    <xf numFmtId="3" fontId="19" fillId="7" borderId="213" xfId="0" applyNumberFormat="1" applyFont="1" applyFill="1" applyBorder="1" applyAlignment="1">
      <alignment horizontal="center" vertical="center"/>
    </xf>
    <xf numFmtId="164" fontId="13" fillId="0" borderId="214" xfId="0" applyNumberFormat="1" applyFont="1" applyBorder="1" applyAlignment="1">
      <alignment horizontal="justify" vertical="center" wrapText="1"/>
    </xf>
    <xf numFmtId="164" fontId="6" fillId="0" borderId="215" xfId="0" applyNumberFormat="1" applyFont="1" applyBorder="1" applyAlignment="1">
      <alignment horizontal="center" vertical="center" wrapText="1"/>
    </xf>
    <xf numFmtId="164" fontId="17" fillId="0" borderId="215" xfId="0" applyNumberFormat="1" applyFont="1" applyBorder="1" applyAlignment="1">
      <alignment horizontal="center" vertical="center" wrapText="1"/>
    </xf>
    <xf numFmtId="176" fontId="13" fillId="4" borderId="216" xfId="0" applyNumberFormat="1" applyFont="1" applyFill="1" applyBorder="1" applyAlignment="1">
      <alignment horizontal="right" vertical="center" wrapText="1"/>
    </xf>
    <xf numFmtId="172" fontId="13" fillId="5" borderId="215" xfId="0" applyNumberFormat="1" applyFont="1" applyFill="1" applyBorder="1" applyAlignment="1">
      <alignment horizontal="right" vertical="center"/>
    </xf>
    <xf numFmtId="172" fontId="13" fillId="5" borderId="217" xfId="0" applyNumberFormat="1" applyFont="1" applyFill="1" applyBorder="1" applyAlignment="1">
      <alignment horizontal="right" vertical="center"/>
    </xf>
    <xf numFmtId="172" fontId="13" fillId="0" borderId="218" xfId="0" applyNumberFormat="1" applyFont="1" applyBorder="1" applyAlignment="1">
      <alignment horizontal="right" vertical="center"/>
    </xf>
    <xf numFmtId="172" fontId="13" fillId="6" borderId="217" xfId="0" applyNumberFormat="1" applyFont="1" applyFill="1" applyBorder="1" applyAlignment="1">
      <alignment horizontal="right" vertical="center"/>
    </xf>
    <xf numFmtId="172" fontId="13" fillId="6" borderId="219" xfId="0" applyNumberFormat="1" applyFont="1" applyFill="1" applyBorder="1" applyAlignment="1">
      <alignment horizontal="right" vertical="center"/>
    </xf>
    <xf numFmtId="172" fontId="13" fillId="0" borderId="219" xfId="0" applyNumberFormat="1" applyFont="1" applyBorder="1" applyAlignment="1">
      <alignment horizontal="right" vertical="center"/>
    </xf>
    <xf numFmtId="166" fontId="13" fillId="0" borderId="218" xfId="0" applyNumberFormat="1" applyFont="1" applyBorder="1" applyAlignment="1">
      <alignment horizontal="right" vertical="center"/>
    </xf>
    <xf numFmtId="175" fontId="13" fillId="0" borderId="218" xfId="0" applyNumberFormat="1" applyFont="1" applyBorder="1" applyAlignment="1">
      <alignment horizontal="right" vertical="center"/>
    </xf>
    <xf numFmtId="170" fontId="13" fillId="0" borderId="219" xfId="0" applyNumberFormat="1" applyFont="1" applyBorder="1" applyAlignment="1">
      <alignment horizontal="right" vertical="center"/>
    </xf>
    <xf numFmtId="166" fontId="13" fillId="0" borderId="215" xfId="0" applyNumberFormat="1" applyFont="1" applyBorder="1" applyAlignment="1">
      <alignment horizontal="right" vertical="center"/>
    </xf>
    <xf numFmtId="0" fontId="12" fillId="0" borderId="63" xfId="0" applyFont="1" applyBorder="1" applyAlignment="1">
      <alignment horizontal="right" vertical="center" wrapText="1"/>
    </xf>
    <xf numFmtId="0" fontId="13" fillId="0" borderId="176" xfId="0" applyFont="1" applyBorder="1" applyAlignment="1">
      <alignment horizontal="justify" vertical="center" wrapText="1"/>
    </xf>
    <xf numFmtId="3" fontId="19" fillId="7" borderId="220" xfId="0" applyNumberFormat="1" applyFont="1" applyFill="1" applyBorder="1" applyAlignment="1">
      <alignment horizontal="center" vertical="center"/>
    </xf>
    <xf numFmtId="164" fontId="13" fillId="0" borderId="53" xfId="0" applyNumberFormat="1" applyFont="1" applyBorder="1" applyAlignment="1">
      <alignment horizontal="justify" vertical="center"/>
    </xf>
    <xf numFmtId="164" fontId="6" fillId="0" borderId="221" xfId="0" applyNumberFormat="1" applyFont="1" applyBorder="1" applyAlignment="1">
      <alignment horizontal="center" vertical="center" wrapText="1"/>
    </xf>
    <xf numFmtId="164" fontId="17" fillId="0" borderId="221" xfId="0" applyNumberFormat="1" applyFont="1" applyBorder="1" applyAlignment="1">
      <alignment horizontal="center" vertical="center" wrapText="1"/>
    </xf>
    <xf numFmtId="176" fontId="13" fillId="4" borderId="222" xfId="0" applyNumberFormat="1" applyFont="1" applyFill="1" applyBorder="1" applyAlignment="1">
      <alignment horizontal="right" vertical="center" wrapText="1"/>
    </xf>
    <xf numFmtId="172" fontId="13" fillId="5" borderId="221" xfId="0" applyNumberFormat="1" applyFont="1" applyFill="1" applyBorder="1" applyAlignment="1">
      <alignment horizontal="right" vertical="center"/>
    </xf>
    <xf numFmtId="172" fontId="13" fillId="5" borderId="223" xfId="0" applyNumberFormat="1" applyFont="1" applyFill="1" applyBorder="1" applyAlignment="1">
      <alignment horizontal="right" vertical="center"/>
    </xf>
    <xf numFmtId="172" fontId="13" fillId="0" borderId="224" xfId="0" applyNumberFormat="1" applyFont="1" applyBorder="1" applyAlignment="1">
      <alignment horizontal="right" vertical="center"/>
    </xf>
    <xf numFmtId="172" fontId="13" fillId="6" borderId="223" xfId="0" applyNumberFormat="1" applyFont="1" applyFill="1" applyBorder="1" applyAlignment="1">
      <alignment horizontal="right" vertical="center"/>
    </xf>
    <xf numFmtId="172" fontId="13" fillId="6" borderId="225" xfId="0" applyNumberFormat="1" applyFont="1" applyFill="1" applyBorder="1" applyAlignment="1">
      <alignment horizontal="right" vertical="center"/>
    </xf>
    <xf numFmtId="172" fontId="13" fillId="0" borderId="225" xfId="0" applyNumberFormat="1" applyFont="1" applyBorder="1" applyAlignment="1">
      <alignment horizontal="right" vertical="center"/>
    </xf>
    <xf numFmtId="166" fontId="13" fillId="0" borderId="224" xfId="0" applyNumberFormat="1" applyFont="1" applyBorder="1" applyAlignment="1">
      <alignment horizontal="right" vertical="center"/>
    </xf>
    <xf numFmtId="175" fontId="13" fillId="0" borderId="224" xfId="0" applyNumberFormat="1" applyFont="1" applyBorder="1" applyAlignment="1">
      <alignment horizontal="right" vertical="center"/>
    </xf>
    <xf numFmtId="170" fontId="13" fillId="0" borderId="225" xfId="0" applyNumberFormat="1" applyFont="1" applyBorder="1" applyAlignment="1">
      <alignment horizontal="right" vertical="center"/>
    </xf>
    <xf numFmtId="166" fontId="13" fillId="0" borderId="221" xfId="0" applyNumberFormat="1" applyFont="1" applyBorder="1" applyAlignment="1">
      <alignment horizontal="right" vertical="center"/>
    </xf>
    <xf numFmtId="0" fontId="0" fillId="0" borderId="221" xfId="0" applyBorder="1"/>
    <xf numFmtId="164" fontId="36" fillId="0" borderId="13" xfId="0" applyNumberFormat="1" applyFont="1" applyBorder="1" applyAlignment="1">
      <alignment horizontal="center" vertical="center"/>
    </xf>
    <xf numFmtId="164" fontId="36" fillId="0" borderId="0" xfId="0" applyNumberFormat="1" applyFont="1" applyAlignment="1">
      <alignment horizontal="center" vertical="center" wrapText="1"/>
    </xf>
    <xf numFmtId="164" fontId="37" fillId="0" borderId="14" xfId="0" applyNumberFormat="1" applyFont="1" applyBorder="1" applyAlignment="1">
      <alignment horizontal="center" vertical="center" wrapText="1"/>
    </xf>
    <xf numFmtId="164" fontId="38" fillId="0" borderId="0" xfId="0" applyNumberFormat="1" applyFont="1" applyAlignment="1">
      <alignment horizontal="center" vertical="center" wrapText="1"/>
    </xf>
    <xf numFmtId="0" fontId="39" fillId="0" borderId="14" xfId="0" applyFont="1" applyBorder="1" applyAlignment="1">
      <alignment horizontal="center" vertical="center"/>
    </xf>
    <xf numFmtId="49" fontId="39" fillId="0" borderId="14" xfId="0" applyNumberFormat="1" applyFont="1" applyBorder="1" applyAlignment="1">
      <alignment horizontal="center" vertical="center"/>
    </xf>
    <xf numFmtId="172" fontId="37" fillId="13" borderId="28" xfId="0" applyNumberFormat="1" applyFont="1" applyFill="1" applyBorder="1" applyAlignment="1">
      <alignment horizontal="right" vertical="center"/>
    </xf>
    <xf numFmtId="172" fontId="37" fillId="13" borderId="16" xfId="0" applyNumberFormat="1" applyFont="1" applyFill="1" applyBorder="1" applyAlignment="1">
      <alignment horizontal="right" vertical="center"/>
    </xf>
    <xf numFmtId="182" fontId="37" fillId="0" borderId="28" xfId="0" applyNumberFormat="1" applyFont="1" applyBorder="1" applyAlignment="1">
      <alignment horizontal="right" vertical="center"/>
    </xf>
    <xf numFmtId="182" fontId="37" fillId="0" borderId="37" xfId="0" applyNumberFormat="1" applyFont="1" applyBorder="1" applyAlignment="1">
      <alignment horizontal="right" vertical="center"/>
    </xf>
    <xf numFmtId="183" fontId="37" fillId="0" borderId="37" xfId="0" applyNumberFormat="1" applyFont="1" applyBorder="1" applyAlignment="1">
      <alignment horizontal="right" vertical="center"/>
    </xf>
    <xf numFmtId="170" fontId="37" fillId="0" borderId="38" xfId="0" applyNumberFormat="1" applyFont="1" applyBorder="1" applyAlignment="1">
      <alignment horizontal="right" vertical="center"/>
    </xf>
    <xf numFmtId="182" fontId="37" fillId="0" borderId="0" xfId="0" applyNumberFormat="1" applyFont="1" applyAlignment="1">
      <alignment horizontal="right" vertical="center"/>
    </xf>
    <xf numFmtId="0" fontId="13" fillId="0" borderId="52" xfId="0" applyFont="1" applyBorder="1" applyAlignment="1">
      <alignment wrapText="1"/>
    </xf>
    <xf numFmtId="166" fontId="13" fillId="4" borderId="222" xfId="0" applyNumberFormat="1" applyFont="1" applyFill="1" applyBorder="1" applyAlignment="1">
      <alignment horizontal="right" vertical="center"/>
    </xf>
    <xf numFmtId="3" fontId="13" fillId="7" borderId="220" xfId="0" applyNumberFormat="1" applyFont="1" applyFill="1" applyBorder="1" applyAlignment="1">
      <alignment horizontal="center" vertical="center"/>
    </xf>
    <xf numFmtId="166" fontId="13" fillId="4" borderId="58" xfId="0" applyNumberFormat="1" applyFont="1" applyFill="1" applyBorder="1" applyAlignment="1">
      <alignment horizontal="right"/>
    </xf>
    <xf numFmtId="166" fontId="13" fillId="4" borderId="222" xfId="0" applyNumberFormat="1" applyFont="1" applyFill="1" applyBorder="1" applyAlignment="1">
      <alignment horizontal="right"/>
    </xf>
    <xf numFmtId="166" fontId="13" fillId="4" borderId="28" xfId="0" applyNumberFormat="1" applyFont="1" applyFill="1" applyBorder="1" applyAlignment="1">
      <alignment horizontal="right"/>
    </xf>
    <xf numFmtId="166" fontId="13" fillId="4" borderId="16" xfId="0" applyNumberFormat="1" applyFont="1" applyFill="1" applyBorder="1" applyAlignment="1">
      <alignment horizontal="right"/>
    </xf>
    <xf numFmtId="166" fontId="13" fillId="4" borderId="28" xfId="0" applyNumberFormat="1" applyFont="1" applyFill="1" applyBorder="1" applyAlignment="1">
      <alignment horizontal="right" wrapText="1"/>
    </xf>
    <xf numFmtId="166" fontId="13" fillId="4" borderId="16" xfId="0" applyNumberFormat="1" applyFont="1" applyFill="1" applyBorder="1" applyAlignment="1">
      <alignment horizontal="right" wrapText="1"/>
    </xf>
    <xf numFmtId="166" fontId="13" fillId="4" borderId="222" xfId="0" applyNumberFormat="1" applyFont="1" applyFill="1" applyBorder="1" applyAlignment="1">
      <alignment horizontal="right" vertical="center" wrapText="1"/>
    </xf>
    <xf numFmtId="49" fontId="40" fillId="0" borderId="14" xfId="0" applyNumberFormat="1" applyFont="1" applyBorder="1" applyAlignment="1">
      <alignment horizontal="center" vertical="center"/>
    </xf>
    <xf numFmtId="174" fontId="13" fillId="5" borderId="0" xfId="1" applyNumberFormat="1" applyFont="1" applyFill="1" applyBorder="1" applyAlignment="1">
      <alignment horizontal="right" vertical="center" wrapText="1"/>
    </xf>
    <xf numFmtId="174" fontId="13" fillId="5" borderId="40" xfId="1" applyNumberFormat="1" applyFont="1" applyFill="1" applyBorder="1" applyAlignment="1">
      <alignment horizontal="right" vertical="center" wrapText="1"/>
    </xf>
    <xf numFmtId="164" fontId="13" fillId="0" borderId="52" xfId="0" applyNumberFormat="1" applyFont="1" applyBorder="1" applyAlignment="1">
      <alignment horizontal="justify" vertical="center"/>
    </xf>
    <xf numFmtId="164" fontId="6" fillId="0" borderId="221" xfId="0" applyNumberFormat="1" applyFont="1" applyBorder="1" applyAlignment="1">
      <alignment horizontal="center" vertical="center"/>
    </xf>
    <xf numFmtId="165" fontId="13" fillId="0" borderId="49" xfId="0" applyNumberFormat="1" applyFont="1" applyBorder="1" applyAlignment="1">
      <alignment horizontal="center" wrapText="1"/>
    </xf>
    <xf numFmtId="164" fontId="17" fillId="0" borderId="221" xfId="0" applyNumberFormat="1" applyFont="1" applyBorder="1" applyAlignment="1">
      <alignment horizontal="center" vertical="center"/>
    </xf>
    <xf numFmtId="165" fontId="6" fillId="8" borderId="14" xfId="0" applyNumberFormat="1" applyFont="1" applyFill="1" applyBorder="1" applyAlignment="1">
      <alignment horizontal="center" wrapText="1"/>
    </xf>
    <xf numFmtId="164" fontId="12" fillId="0" borderId="14" xfId="0" applyNumberFormat="1" applyFont="1" applyBorder="1" applyAlignment="1">
      <alignment horizontal="center" vertical="center" wrapText="1"/>
    </xf>
    <xf numFmtId="0" fontId="16" fillId="0" borderId="15" xfId="0" applyFont="1" applyBorder="1" applyAlignment="1">
      <alignment horizontal="center" vertical="center"/>
    </xf>
    <xf numFmtId="181" fontId="13" fillId="4" borderId="28" xfId="0" applyNumberFormat="1" applyFont="1" applyFill="1" applyBorder="1" applyAlignment="1">
      <alignment horizontal="right" vertical="center"/>
    </xf>
    <xf numFmtId="181" fontId="13" fillId="4" borderId="16" xfId="0" applyNumberFormat="1" applyFont="1" applyFill="1" applyBorder="1" applyAlignment="1">
      <alignment horizontal="right" vertical="center"/>
    </xf>
    <xf numFmtId="165" fontId="6" fillId="8" borderId="14" xfId="0" applyNumberFormat="1" applyFont="1" applyFill="1" applyBorder="1" applyAlignment="1">
      <alignment horizontal="center" vertical="top" wrapText="1"/>
    </xf>
    <xf numFmtId="172" fontId="35" fillId="6" borderId="37" xfId="0" applyNumberFormat="1" applyFont="1" applyFill="1" applyBorder="1" applyAlignment="1">
      <alignment horizontal="center" vertical="center" wrapText="1"/>
    </xf>
    <xf numFmtId="172" fontId="35" fillId="5" borderId="37" xfId="0" applyNumberFormat="1" applyFont="1" applyFill="1" applyBorder="1" applyAlignment="1">
      <alignment horizontal="center" vertical="center" wrapText="1"/>
    </xf>
    <xf numFmtId="164" fontId="13" fillId="0" borderId="55" xfId="0" applyNumberFormat="1" applyFont="1" applyBorder="1" applyAlignment="1">
      <alignment horizontal="center" vertical="center"/>
    </xf>
    <xf numFmtId="164" fontId="13" fillId="0" borderId="221" xfId="0" applyNumberFormat="1" applyFont="1" applyBorder="1" applyAlignment="1">
      <alignment horizontal="center" vertical="center"/>
    </xf>
    <xf numFmtId="164" fontId="12" fillId="0" borderId="221" xfId="0" applyNumberFormat="1" applyFont="1" applyBorder="1" applyAlignment="1">
      <alignment horizontal="center" vertical="center"/>
    </xf>
    <xf numFmtId="0" fontId="10" fillId="0" borderId="49" xfId="0" applyFont="1" applyBorder="1" applyAlignment="1">
      <alignment horizontal="center" vertical="center"/>
    </xf>
    <xf numFmtId="49" fontId="10" fillId="0" borderId="49" xfId="0" applyNumberFormat="1" applyFont="1" applyBorder="1" applyAlignment="1">
      <alignment horizontal="center" vertical="center"/>
    </xf>
    <xf numFmtId="3" fontId="19" fillId="7" borderId="226" xfId="0" applyNumberFormat="1" applyFont="1" applyFill="1" applyBorder="1" applyAlignment="1">
      <alignment horizontal="center" vertical="center"/>
    </xf>
    <xf numFmtId="0" fontId="26" fillId="0" borderId="14" xfId="0" applyFont="1" applyBorder="1"/>
    <xf numFmtId="49" fontId="16" fillId="0" borderId="15" xfId="0" applyNumberFormat="1" applyFont="1" applyBorder="1"/>
    <xf numFmtId="2" fontId="4" fillId="0" borderId="15" xfId="0" applyNumberFormat="1" applyFont="1" applyBorder="1"/>
    <xf numFmtId="0" fontId="41" fillId="0" borderId="14" xfId="0" applyFont="1" applyBorder="1"/>
    <xf numFmtId="49" fontId="41" fillId="0" borderId="14" xfId="0" applyNumberFormat="1" applyFont="1" applyBorder="1"/>
    <xf numFmtId="0" fontId="0" fillId="0" borderId="227" xfId="0" applyBorder="1"/>
    <xf numFmtId="164" fontId="6" fillId="0" borderId="227" xfId="0" applyNumberFormat="1" applyFont="1" applyBorder="1" applyAlignment="1">
      <alignment horizontal="center" vertical="center" wrapText="1"/>
    </xf>
    <xf numFmtId="164" fontId="17" fillId="0" borderId="227" xfId="0" applyNumberFormat="1" applyFont="1" applyBorder="1" applyAlignment="1">
      <alignment horizontal="center" vertical="center" wrapText="1"/>
    </xf>
    <xf numFmtId="166" fontId="13" fillId="4" borderId="228" xfId="0" applyNumberFormat="1" applyFont="1" applyFill="1" applyBorder="1" applyAlignment="1">
      <alignment horizontal="right" vertical="center" wrapText="1"/>
    </xf>
    <xf numFmtId="172" fontId="13" fillId="5" borderId="227" xfId="0" applyNumberFormat="1" applyFont="1" applyFill="1" applyBorder="1" applyAlignment="1">
      <alignment horizontal="right" vertical="center"/>
    </xf>
    <xf numFmtId="172" fontId="13" fillId="5" borderId="229" xfId="0" applyNumberFormat="1" applyFont="1" applyFill="1" applyBorder="1" applyAlignment="1">
      <alignment horizontal="right" vertical="center"/>
    </xf>
    <xf numFmtId="172" fontId="13" fillId="0" borderId="230" xfId="0" applyNumberFormat="1" applyFont="1" applyBorder="1" applyAlignment="1">
      <alignment horizontal="right" vertical="center"/>
    </xf>
    <xf numFmtId="172" fontId="13" fillId="6" borderId="229" xfId="0" applyNumberFormat="1" applyFont="1" applyFill="1" applyBorder="1" applyAlignment="1">
      <alignment horizontal="right" vertical="center"/>
    </xf>
    <xf numFmtId="172" fontId="13" fillId="6" borderId="231" xfId="0" applyNumberFormat="1" applyFont="1" applyFill="1" applyBorder="1" applyAlignment="1">
      <alignment horizontal="right" vertical="center"/>
    </xf>
    <xf numFmtId="172" fontId="13" fillId="0" borderId="231" xfId="0" applyNumberFormat="1" applyFont="1" applyBorder="1" applyAlignment="1">
      <alignment horizontal="right" vertical="center"/>
    </xf>
    <xf numFmtId="166" fontId="13" fillId="0" borderId="230" xfId="0" applyNumberFormat="1" applyFont="1" applyBorder="1" applyAlignment="1">
      <alignment horizontal="right" vertical="center"/>
    </xf>
    <xf numFmtId="175" fontId="13" fillId="0" borderId="230" xfId="0" applyNumberFormat="1" applyFont="1" applyBorder="1" applyAlignment="1">
      <alignment horizontal="right" vertical="center"/>
    </xf>
    <xf numFmtId="170" fontId="13" fillId="0" borderId="231" xfId="0" applyNumberFormat="1" applyFont="1" applyBorder="1" applyAlignment="1">
      <alignment horizontal="right" vertical="center"/>
    </xf>
    <xf numFmtId="166" fontId="13" fillId="0" borderId="227" xfId="0" applyNumberFormat="1" applyFont="1" applyBorder="1" applyAlignment="1">
      <alignment horizontal="right" vertical="center"/>
    </xf>
    <xf numFmtId="3" fontId="13" fillId="7" borderId="226" xfId="0" applyNumberFormat="1" applyFont="1" applyFill="1" applyBorder="1" applyAlignment="1">
      <alignment horizontal="center" vertical="center"/>
    </xf>
    <xf numFmtId="3" fontId="19" fillId="7" borderId="232" xfId="0" applyNumberFormat="1" applyFont="1" applyFill="1" applyBorder="1" applyAlignment="1">
      <alignment horizontal="center" vertical="center"/>
    </xf>
    <xf numFmtId="0" fontId="0" fillId="0" borderId="233" xfId="0" applyBorder="1"/>
    <xf numFmtId="164" fontId="6" fillId="0" borderId="233" xfId="0" applyNumberFormat="1" applyFont="1" applyBorder="1" applyAlignment="1">
      <alignment horizontal="center" vertical="center" wrapText="1"/>
    </xf>
    <xf numFmtId="164" fontId="17" fillId="0" borderId="233" xfId="0" applyNumberFormat="1" applyFont="1" applyBorder="1" applyAlignment="1">
      <alignment horizontal="center" vertical="center" wrapText="1"/>
    </xf>
    <xf numFmtId="166" fontId="13" fillId="4" borderId="234" xfId="0" applyNumberFormat="1" applyFont="1" applyFill="1" applyBorder="1" applyAlignment="1">
      <alignment horizontal="right" vertical="center" wrapText="1"/>
    </xf>
    <xf numFmtId="172" fontId="13" fillId="5" borderId="233" xfId="0" applyNumberFormat="1" applyFont="1" applyFill="1" applyBorder="1" applyAlignment="1">
      <alignment horizontal="right" vertical="center"/>
    </xf>
    <xf numFmtId="172" fontId="13" fillId="5" borderId="235" xfId="0" applyNumberFormat="1" applyFont="1" applyFill="1" applyBorder="1" applyAlignment="1">
      <alignment horizontal="right" vertical="center"/>
    </xf>
    <xf numFmtId="172" fontId="13" fillId="0" borderId="236" xfId="0" applyNumberFormat="1" applyFont="1" applyBorder="1" applyAlignment="1">
      <alignment horizontal="right" vertical="center"/>
    </xf>
    <xf numFmtId="172" fontId="13" fillId="6" borderId="235" xfId="0" applyNumberFormat="1" applyFont="1" applyFill="1" applyBorder="1" applyAlignment="1">
      <alignment horizontal="right" vertical="center"/>
    </xf>
    <xf numFmtId="172" fontId="13" fillId="6" borderId="237" xfId="0" applyNumberFormat="1" applyFont="1" applyFill="1" applyBorder="1" applyAlignment="1">
      <alignment horizontal="right" vertical="center"/>
    </xf>
    <xf numFmtId="172" fontId="13" fillId="0" borderId="237" xfId="0" applyNumberFormat="1" applyFont="1" applyBorder="1" applyAlignment="1">
      <alignment horizontal="right" vertical="center"/>
    </xf>
    <xf numFmtId="166" fontId="13" fillId="0" borderId="236" xfId="0" applyNumberFormat="1" applyFont="1" applyBorder="1" applyAlignment="1">
      <alignment horizontal="right" vertical="center"/>
    </xf>
    <xf numFmtId="175" fontId="13" fillId="0" borderId="236" xfId="0" applyNumberFormat="1" applyFont="1" applyBorder="1" applyAlignment="1">
      <alignment horizontal="right" vertical="center"/>
    </xf>
    <xf numFmtId="170" fontId="13" fillId="0" borderId="237" xfId="0" applyNumberFormat="1" applyFont="1" applyBorder="1" applyAlignment="1">
      <alignment horizontal="right" vertical="center"/>
    </xf>
    <xf numFmtId="166" fontId="13" fillId="0" borderId="233" xfId="0" applyNumberFormat="1" applyFont="1" applyBorder="1" applyAlignment="1">
      <alignment horizontal="right" vertical="center"/>
    </xf>
    <xf numFmtId="176" fontId="13" fillId="4" borderId="234" xfId="0" applyNumberFormat="1" applyFont="1" applyFill="1" applyBorder="1" applyAlignment="1">
      <alignment horizontal="right" vertical="center" wrapText="1"/>
    </xf>
    <xf numFmtId="172" fontId="13" fillId="11" borderId="58" xfId="0" applyNumberFormat="1" applyFont="1" applyFill="1" applyBorder="1" applyAlignment="1">
      <alignment horizontal="right" vertical="center"/>
    </xf>
    <xf numFmtId="172" fontId="13" fillId="11" borderId="236" xfId="0" applyNumberFormat="1" applyFont="1" applyFill="1" applyBorder="1" applyAlignment="1">
      <alignment horizontal="right" vertical="center"/>
    </xf>
    <xf numFmtId="172" fontId="13" fillId="11" borderId="237" xfId="0" applyNumberFormat="1" applyFont="1" applyFill="1" applyBorder="1" applyAlignment="1">
      <alignment horizontal="right" vertical="center"/>
    </xf>
    <xf numFmtId="172" fontId="13" fillId="11" borderId="233" xfId="0" applyNumberFormat="1" applyFont="1" applyFill="1" applyBorder="1" applyAlignment="1">
      <alignment horizontal="right" vertical="center"/>
    </xf>
    <xf numFmtId="176" fontId="13" fillId="4" borderId="16" xfId="0" applyNumberFormat="1" applyFont="1" applyFill="1" applyBorder="1" applyAlignment="1">
      <alignment horizontal="right" vertical="center" wrapText="1"/>
    </xf>
    <xf numFmtId="164" fontId="17" fillId="0" borderId="233" xfId="0" applyNumberFormat="1" applyFont="1" applyBorder="1" applyAlignment="1">
      <alignment horizontal="center" vertical="center"/>
    </xf>
    <xf numFmtId="3" fontId="19" fillId="7" borderId="238" xfId="0" applyNumberFormat="1" applyFont="1" applyFill="1" applyBorder="1" applyAlignment="1">
      <alignment horizontal="center" vertical="center"/>
    </xf>
    <xf numFmtId="0" fontId="0" fillId="0" borderId="239" xfId="0" applyBorder="1"/>
    <xf numFmtId="0" fontId="1" fillId="0" borderId="0" xfId="4"/>
    <xf numFmtId="0" fontId="5" fillId="12" borderId="239" xfId="0" applyFont="1" applyFill="1" applyBorder="1"/>
    <xf numFmtId="3" fontId="13" fillId="7" borderId="238" xfId="0" applyNumberFormat="1" applyFont="1" applyFill="1" applyBorder="1" applyAlignment="1">
      <alignment horizontal="center" vertical="center"/>
    </xf>
    <xf numFmtId="164" fontId="6" fillId="0" borderId="239" xfId="0" applyNumberFormat="1" applyFont="1" applyBorder="1" applyAlignment="1">
      <alignment horizontal="center" vertical="center" wrapText="1"/>
    </xf>
    <xf numFmtId="164" fontId="17" fillId="0" borderId="239" xfId="0" applyNumberFormat="1" applyFont="1" applyBorder="1" applyAlignment="1">
      <alignment horizontal="center" vertical="center" wrapText="1"/>
    </xf>
    <xf numFmtId="166" fontId="13" fillId="4" borderId="240" xfId="0" applyNumberFormat="1" applyFont="1" applyFill="1" applyBorder="1" applyAlignment="1">
      <alignment horizontal="right" vertical="center" wrapText="1"/>
    </xf>
    <xf numFmtId="172" fontId="13" fillId="5" borderId="239" xfId="0" applyNumberFormat="1" applyFont="1" applyFill="1" applyBorder="1" applyAlignment="1">
      <alignment horizontal="right" vertical="center"/>
    </xf>
    <xf numFmtId="172" fontId="13" fillId="5" borderId="241" xfId="0" applyNumberFormat="1" applyFont="1" applyFill="1" applyBorder="1" applyAlignment="1">
      <alignment horizontal="right" vertical="center"/>
    </xf>
    <xf numFmtId="172" fontId="13" fillId="0" borderId="242" xfId="0" applyNumberFormat="1" applyFont="1" applyBorder="1" applyAlignment="1">
      <alignment horizontal="right" vertical="center"/>
    </xf>
    <xf numFmtId="172" fontId="13" fillId="6" borderId="241" xfId="0" applyNumberFormat="1" applyFont="1" applyFill="1" applyBorder="1" applyAlignment="1">
      <alignment horizontal="right" vertical="center"/>
    </xf>
    <xf numFmtId="172" fontId="13" fillId="6" borderId="243" xfId="0" applyNumberFormat="1" applyFont="1" applyFill="1" applyBorder="1" applyAlignment="1">
      <alignment horizontal="right" vertical="center"/>
    </xf>
    <xf numFmtId="172" fontId="13" fillId="0" borderId="243" xfId="0" applyNumberFormat="1" applyFont="1" applyBorder="1" applyAlignment="1">
      <alignment horizontal="right" vertical="center"/>
    </xf>
    <xf numFmtId="166" fontId="13" fillId="0" borderId="242" xfId="0" applyNumberFormat="1" applyFont="1" applyBorder="1" applyAlignment="1">
      <alignment horizontal="right" vertical="center"/>
    </xf>
    <xf numFmtId="175" fontId="13" fillId="0" borderId="242" xfId="0" applyNumberFormat="1" applyFont="1" applyBorder="1" applyAlignment="1">
      <alignment horizontal="right" vertical="center"/>
    </xf>
    <xf numFmtId="170" fontId="13" fillId="0" borderId="243" xfId="0" applyNumberFormat="1" applyFont="1" applyBorder="1" applyAlignment="1">
      <alignment horizontal="right" vertical="center"/>
    </xf>
    <xf numFmtId="166" fontId="13" fillId="0" borderId="239" xfId="0" applyNumberFormat="1" applyFont="1" applyBorder="1" applyAlignment="1">
      <alignment horizontal="right" vertical="center"/>
    </xf>
    <xf numFmtId="176" fontId="13" fillId="4" borderId="240" xfId="0" applyNumberFormat="1" applyFont="1" applyFill="1" applyBorder="1" applyAlignment="1">
      <alignment horizontal="right" vertical="center" wrapText="1"/>
    </xf>
    <xf numFmtId="166" fontId="13" fillId="0" borderId="243" xfId="0" applyNumberFormat="1" applyFont="1" applyBorder="1" applyAlignment="1">
      <alignment horizontal="right" vertical="center"/>
    </xf>
    <xf numFmtId="3" fontId="19" fillId="7" borderId="244" xfId="0" applyNumberFormat="1" applyFont="1" applyFill="1" applyBorder="1" applyAlignment="1">
      <alignment horizontal="center" vertical="center"/>
    </xf>
    <xf numFmtId="166" fontId="13" fillId="14" borderId="28" xfId="0" applyNumberFormat="1" applyFont="1" applyFill="1" applyBorder="1" applyAlignment="1">
      <alignment horizontal="right" vertical="center" wrapText="1"/>
    </xf>
    <xf numFmtId="166" fontId="13" fillId="14" borderId="16" xfId="0" applyNumberFormat="1" applyFont="1" applyFill="1" applyBorder="1" applyAlignment="1">
      <alignment horizontal="right" vertical="center" wrapText="1"/>
    </xf>
    <xf numFmtId="174" fontId="13" fillId="15" borderId="0" xfId="1" applyNumberFormat="1" applyFont="1" applyFill="1" applyBorder="1" applyAlignment="1">
      <alignment horizontal="right" vertical="center"/>
    </xf>
    <xf numFmtId="174" fontId="13" fillId="15" borderId="40" xfId="1" applyNumberFormat="1" applyFont="1" applyFill="1" applyBorder="1" applyAlignment="1">
      <alignment horizontal="right" vertical="center"/>
    </xf>
    <xf numFmtId="172" fontId="13" fillId="16" borderId="37" xfId="0" applyNumberFormat="1" applyFont="1" applyFill="1" applyBorder="1" applyAlignment="1">
      <alignment vertical="center"/>
    </xf>
    <xf numFmtId="172" fontId="13" fillId="15" borderId="37" xfId="0" applyNumberFormat="1" applyFont="1" applyFill="1" applyBorder="1" applyAlignment="1">
      <alignment vertical="center"/>
    </xf>
    <xf numFmtId="172" fontId="13" fillId="16" borderId="40" xfId="0" applyNumberFormat="1" applyFont="1" applyFill="1" applyBorder="1" applyAlignment="1">
      <alignment vertical="center"/>
    </xf>
    <xf numFmtId="172" fontId="13" fillId="15" borderId="15" xfId="0" applyNumberFormat="1" applyFont="1" applyFill="1" applyBorder="1" applyAlignment="1">
      <alignment horizontal="right" vertical="center"/>
    </xf>
    <xf numFmtId="172" fontId="13" fillId="15" borderId="40" xfId="0" applyNumberFormat="1" applyFont="1" applyFill="1" applyBorder="1" applyAlignment="1">
      <alignment horizontal="right" vertical="center"/>
    </xf>
    <xf numFmtId="172" fontId="13" fillId="16" borderId="38" xfId="0" applyNumberFormat="1" applyFont="1" applyFill="1" applyBorder="1" applyAlignment="1">
      <alignment vertical="center"/>
    </xf>
    <xf numFmtId="3" fontId="13" fillId="0" borderId="245" xfId="0" applyNumberFormat="1" applyFont="1" applyBorder="1" applyAlignment="1">
      <alignment vertical="center" wrapText="1"/>
    </xf>
    <xf numFmtId="172" fontId="13" fillId="14" borderId="28" xfId="0" applyNumberFormat="1" applyFont="1" applyFill="1" applyBorder="1" applyAlignment="1">
      <alignment horizontal="right" vertical="center"/>
    </xf>
    <xf numFmtId="172" fontId="13" fillId="14" borderId="16" xfId="0" applyNumberFormat="1" applyFont="1" applyFill="1" applyBorder="1" applyAlignment="1">
      <alignment horizontal="right" vertical="center"/>
    </xf>
    <xf numFmtId="164" fontId="6" fillId="0" borderId="246" xfId="0" applyNumberFormat="1" applyFont="1" applyBorder="1" applyAlignment="1">
      <alignment horizontal="center" vertical="center" wrapText="1"/>
    </xf>
    <xf numFmtId="164" fontId="17" fillId="0" borderId="246" xfId="0" applyNumberFormat="1" applyFont="1" applyBorder="1" applyAlignment="1">
      <alignment horizontal="center" vertical="center" wrapText="1"/>
    </xf>
    <xf numFmtId="166" fontId="13" fillId="4" borderId="247" xfId="0" applyNumberFormat="1" applyFont="1" applyFill="1" applyBorder="1" applyAlignment="1">
      <alignment horizontal="right" vertical="center" wrapText="1"/>
    </xf>
    <xf numFmtId="166" fontId="13" fillId="5" borderId="246" xfId="0" applyNumberFormat="1" applyFont="1" applyFill="1" applyBorder="1" applyAlignment="1">
      <alignment horizontal="right" vertical="center" wrapText="1"/>
    </xf>
    <xf numFmtId="166" fontId="13" fillId="5" borderId="248" xfId="0" applyNumberFormat="1" applyFont="1" applyFill="1" applyBorder="1" applyAlignment="1">
      <alignment horizontal="right" vertical="center" wrapText="1"/>
    </xf>
    <xf numFmtId="166" fontId="13" fillId="0" borderId="245" xfId="0" applyNumberFormat="1" applyFont="1" applyBorder="1" applyAlignment="1">
      <alignment horizontal="right" vertical="center" wrapText="1"/>
    </xf>
    <xf numFmtId="166" fontId="13" fillId="6" borderId="248" xfId="0" applyNumberFormat="1" applyFont="1" applyFill="1" applyBorder="1" applyAlignment="1">
      <alignment horizontal="right" vertical="center" wrapText="1"/>
    </xf>
    <xf numFmtId="166" fontId="13" fillId="5" borderId="57" xfId="0" applyNumberFormat="1" applyFont="1" applyFill="1" applyBorder="1" applyAlignment="1">
      <alignment horizontal="right" vertical="center" wrapText="1"/>
    </xf>
    <xf numFmtId="166" fontId="13" fillId="6" borderId="249" xfId="0" applyNumberFormat="1" applyFont="1" applyFill="1" applyBorder="1" applyAlignment="1">
      <alignment horizontal="right" vertical="center" wrapText="1"/>
    </xf>
    <xf numFmtId="166" fontId="13" fillId="0" borderId="58" xfId="0" applyNumberFormat="1" applyFont="1" applyBorder="1" applyAlignment="1">
      <alignment horizontal="right" vertical="center" wrapText="1"/>
    </xf>
    <xf numFmtId="166" fontId="13" fillId="0" borderId="249" xfId="0" applyNumberFormat="1" applyFont="1" applyBorder="1" applyAlignment="1">
      <alignment horizontal="right" vertical="center" wrapText="1"/>
    </xf>
    <xf numFmtId="166" fontId="13" fillId="11" borderId="58" xfId="0" applyNumberFormat="1" applyFont="1" applyFill="1" applyBorder="1" applyAlignment="1">
      <alignment horizontal="right" vertical="center" wrapText="1"/>
    </xf>
    <xf numFmtId="166" fontId="13" fillId="11" borderId="245" xfId="0" applyNumberFormat="1" applyFont="1" applyFill="1" applyBorder="1" applyAlignment="1">
      <alignment horizontal="right" vertical="center" wrapText="1"/>
    </xf>
    <xf numFmtId="166" fontId="13" fillId="11" borderId="249" xfId="0" applyNumberFormat="1" applyFont="1" applyFill="1" applyBorder="1" applyAlignment="1">
      <alignment horizontal="right" vertical="center" wrapText="1"/>
    </xf>
    <xf numFmtId="166" fontId="13" fillId="11" borderId="246" xfId="0" applyNumberFormat="1" applyFont="1" applyFill="1" applyBorder="1" applyAlignment="1">
      <alignment horizontal="right" vertical="center" wrapText="1"/>
    </xf>
    <xf numFmtId="172" fontId="13" fillId="11" borderId="28" xfId="0" applyNumberFormat="1" applyFont="1" applyFill="1" applyBorder="1" applyAlignment="1">
      <alignment horizontal="right" vertical="center"/>
    </xf>
    <xf numFmtId="172" fontId="13" fillId="11" borderId="37" xfId="0" applyNumberFormat="1" applyFont="1" applyFill="1" applyBorder="1" applyAlignment="1">
      <alignment horizontal="right" vertical="center"/>
    </xf>
    <xf numFmtId="172" fontId="13" fillId="11" borderId="38" xfId="0" applyNumberFormat="1" applyFont="1" applyFill="1" applyBorder="1" applyAlignment="1">
      <alignment horizontal="right" vertical="center"/>
    </xf>
    <xf numFmtId="172" fontId="13" fillId="11" borderId="0" xfId="0" applyNumberFormat="1" applyFont="1" applyFill="1" applyAlignment="1">
      <alignment horizontal="right" vertical="center"/>
    </xf>
    <xf numFmtId="0" fontId="0" fillId="0" borderId="246" xfId="0" applyBorder="1"/>
    <xf numFmtId="164" fontId="6" fillId="0" borderId="246" xfId="0" applyNumberFormat="1" applyFont="1" applyBorder="1" applyAlignment="1">
      <alignment horizontal="center" vertical="center"/>
    </xf>
    <xf numFmtId="164" fontId="17" fillId="0" borderId="246" xfId="0" applyNumberFormat="1" applyFont="1" applyBorder="1" applyAlignment="1">
      <alignment horizontal="center" vertical="center"/>
    </xf>
    <xf numFmtId="176" fontId="13" fillId="4" borderId="247" xfId="0" applyNumberFormat="1" applyFont="1" applyFill="1" applyBorder="1" applyAlignment="1">
      <alignment horizontal="right" vertical="center" wrapText="1"/>
    </xf>
    <xf numFmtId="172" fontId="13" fillId="5" borderId="246" xfId="0" applyNumberFormat="1" applyFont="1" applyFill="1" applyBorder="1" applyAlignment="1">
      <alignment horizontal="right" vertical="center"/>
    </xf>
    <xf numFmtId="172" fontId="13" fillId="5" borderId="248" xfId="0" applyNumberFormat="1" applyFont="1" applyFill="1" applyBorder="1" applyAlignment="1">
      <alignment horizontal="right" vertical="center"/>
    </xf>
    <xf numFmtId="172" fontId="13" fillId="0" borderId="245" xfId="0" applyNumberFormat="1" applyFont="1" applyBorder="1" applyAlignment="1">
      <alignment horizontal="right" vertical="center"/>
    </xf>
    <xf numFmtId="172" fontId="13" fillId="6" borderId="248" xfId="0" applyNumberFormat="1" applyFont="1" applyFill="1" applyBorder="1" applyAlignment="1">
      <alignment horizontal="right" vertical="center"/>
    </xf>
    <xf numFmtId="172" fontId="13" fillId="6" borderId="249" xfId="0" applyNumberFormat="1" applyFont="1" applyFill="1" applyBorder="1" applyAlignment="1">
      <alignment horizontal="right" vertical="center"/>
    </xf>
    <xf numFmtId="172" fontId="13" fillId="0" borderId="249" xfId="0" applyNumberFormat="1" applyFont="1" applyBorder="1" applyAlignment="1">
      <alignment horizontal="right" vertical="center"/>
    </xf>
    <xf numFmtId="166" fontId="13" fillId="0" borderId="245" xfId="0" applyNumberFormat="1" applyFont="1" applyBorder="1" applyAlignment="1">
      <alignment horizontal="right" vertical="center"/>
    </xf>
    <xf numFmtId="175" fontId="13" fillId="0" borderId="245" xfId="0" applyNumberFormat="1" applyFont="1" applyBorder="1" applyAlignment="1">
      <alignment horizontal="right" vertical="center"/>
    </xf>
    <xf numFmtId="170" fontId="13" fillId="0" borderId="249" xfId="0" applyNumberFormat="1" applyFont="1" applyBorder="1" applyAlignment="1">
      <alignment horizontal="right" vertical="center"/>
    </xf>
    <xf numFmtId="166" fontId="13" fillId="0" borderId="246" xfId="0" applyNumberFormat="1" applyFont="1" applyBorder="1" applyAlignment="1">
      <alignment horizontal="right" vertical="center"/>
    </xf>
    <xf numFmtId="164" fontId="6" fillId="4" borderId="55" xfId="0" applyNumberFormat="1" applyFont="1" applyFill="1" applyBorder="1" applyAlignment="1">
      <alignment horizontal="center" vertical="center"/>
    </xf>
    <xf numFmtId="164" fontId="6" fillId="4" borderId="246" xfId="0" applyNumberFormat="1" applyFont="1" applyFill="1" applyBorder="1" applyAlignment="1">
      <alignment horizontal="center" vertical="center"/>
    </xf>
    <xf numFmtId="165" fontId="6" fillId="4" borderId="49" xfId="0" applyNumberFormat="1" applyFont="1" applyFill="1" applyBorder="1" applyAlignment="1">
      <alignment horizontal="center" vertical="center" wrapText="1"/>
    </xf>
    <xf numFmtId="164" fontId="6" fillId="4" borderId="49" xfId="0" applyNumberFormat="1" applyFont="1" applyFill="1" applyBorder="1" applyAlignment="1">
      <alignment horizontal="center" vertical="center"/>
    </xf>
    <xf numFmtId="164" fontId="17" fillId="4" borderId="246" xfId="0" applyNumberFormat="1" applyFont="1" applyFill="1" applyBorder="1" applyAlignment="1">
      <alignment horizontal="center" vertical="center"/>
    </xf>
    <xf numFmtId="49" fontId="16" fillId="4" borderId="57" xfId="0" applyNumberFormat="1" applyFont="1" applyFill="1" applyBorder="1" applyAlignment="1">
      <alignment horizontal="center" vertical="center"/>
    </xf>
    <xf numFmtId="2" fontId="4" fillId="4" borderId="246" xfId="0" applyNumberFormat="1" applyFont="1" applyFill="1" applyBorder="1" applyAlignment="1">
      <alignment horizontal="center" vertical="center"/>
    </xf>
    <xf numFmtId="166" fontId="4" fillId="4" borderId="246" xfId="0" applyNumberFormat="1" applyFont="1" applyFill="1" applyBorder="1" applyAlignment="1">
      <alignment horizontal="right" vertical="center" wrapText="1"/>
    </xf>
    <xf numFmtId="172" fontId="4" fillId="4" borderId="247" xfId="0" applyNumberFormat="1" applyFont="1" applyFill="1" applyBorder="1" applyAlignment="1">
      <alignment horizontal="right" vertical="center" wrapText="1"/>
    </xf>
    <xf numFmtId="172" fontId="6" fillId="4" borderId="246" xfId="0" applyNumberFormat="1" applyFont="1" applyFill="1" applyBorder="1" applyAlignment="1">
      <alignment horizontal="right" vertical="center" wrapText="1"/>
    </xf>
    <xf numFmtId="172" fontId="6" fillId="4" borderId="248" xfId="0" applyNumberFormat="1" applyFont="1" applyFill="1" applyBorder="1" applyAlignment="1">
      <alignment horizontal="right" vertical="center" wrapText="1"/>
    </xf>
    <xf numFmtId="172" fontId="6" fillId="4" borderId="245" xfId="0" applyNumberFormat="1" applyFont="1" applyFill="1" applyBorder="1" applyAlignment="1">
      <alignment horizontal="right" vertical="center" wrapText="1"/>
    </xf>
    <xf numFmtId="172" fontId="6" fillId="4" borderId="249" xfId="0" applyNumberFormat="1" applyFont="1" applyFill="1" applyBorder="1" applyAlignment="1">
      <alignment horizontal="right" vertical="center" wrapText="1"/>
    </xf>
    <xf numFmtId="166" fontId="6" fillId="4" borderId="245" xfId="0" applyNumberFormat="1" applyFont="1" applyFill="1" applyBorder="1" applyAlignment="1">
      <alignment horizontal="right" vertical="center" wrapText="1"/>
    </xf>
    <xf numFmtId="175" fontId="6" fillId="4" borderId="245" xfId="0" applyNumberFormat="1" applyFont="1" applyFill="1" applyBorder="1" applyAlignment="1">
      <alignment horizontal="right" vertical="center" wrapText="1"/>
    </xf>
    <xf numFmtId="170" fontId="6" fillId="4" borderId="249" xfId="0" applyNumberFormat="1" applyFont="1" applyFill="1" applyBorder="1" applyAlignment="1">
      <alignment horizontal="right" vertical="center"/>
    </xf>
    <xf numFmtId="166" fontId="6" fillId="4" borderId="246" xfId="0" applyNumberFormat="1" applyFont="1" applyFill="1" applyBorder="1" applyAlignment="1">
      <alignment horizontal="right" vertical="center" wrapText="1"/>
    </xf>
    <xf numFmtId="3" fontId="19" fillId="7" borderId="250" xfId="0" applyNumberFormat="1" applyFont="1" applyFill="1" applyBorder="1" applyAlignment="1">
      <alignment horizontal="center" vertical="center"/>
    </xf>
    <xf numFmtId="164" fontId="13" fillId="0" borderId="13" xfId="0" applyNumberFormat="1" applyFont="1" applyBorder="1" applyAlignment="1">
      <alignment horizontal="center" vertical="center"/>
    </xf>
    <xf numFmtId="164" fontId="13" fillId="0" borderId="0" xfId="0" applyNumberFormat="1" applyFont="1" applyAlignment="1">
      <alignment horizontal="center" vertical="center"/>
    </xf>
    <xf numFmtId="164" fontId="12" fillId="0" borderId="0" xfId="0" applyNumberFormat="1" applyFont="1" applyAlignment="1">
      <alignment horizontal="center" vertical="center"/>
    </xf>
    <xf numFmtId="165" fontId="13" fillId="0" borderId="52" xfId="0" applyNumberFormat="1" applyFont="1" applyBorder="1" applyAlignment="1">
      <alignment horizontal="justify" wrapText="1"/>
    </xf>
    <xf numFmtId="0" fontId="0" fillId="0" borderId="251" xfId="0" applyBorder="1"/>
    <xf numFmtId="164" fontId="6" fillId="0" borderId="251" xfId="0" applyNumberFormat="1" applyFont="1" applyBorder="1" applyAlignment="1">
      <alignment horizontal="center" vertical="center"/>
    </xf>
    <xf numFmtId="164" fontId="17" fillId="0" borderId="251" xfId="0" applyNumberFormat="1" applyFont="1" applyBorder="1" applyAlignment="1">
      <alignment horizontal="center" vertical="center"/>
    </xf>
    <xf numFmtId="176" fontId="13" fillId="4" borderId="252" xfId="0" applyNumberFormat="1" applyFont="1" applyFill="1" applyBorder="1" applyAlignment="1">
      <alignment horizontal="right" vertical="center" wrapText="1"/>
    </xf>
    <xf numFmtId="172" fontId="13" fillId="5" borderId="251" xfId="0" applyNumberFormat="1" applyFont="1" applyFill="1" applyBorder="1" applyAlignment="1">
      <alignment horizontal="right" vertical="center"/>
    </xf>
    <xf numFmtId="172" fontId="13" fillId="5" borderId="253" xfId="0" applyNumberFormat="1" applyFont="1" applyFill="1" applyBorder="1" applyAlignment="1">
      <alignment horizontal="right" vertical="center"/>
    </xf>
    <xf numFmtId="172" fontId="13" fillId="0" borderId="254" xfId="0" applyNumberFormat="1" applyFont="1" applyBorder="1" applyAlignment="1">
      <alignment horizontal="right" vertical="center"/>
    </xf>
    <xf numFmtId="172" fontId="13" fillId="6" borderId="253" xfId="0" applyNumberFormat="1" applyFont="1" applyFill="1" applyBorder="1" applyAlignment="1">
      <alignment horizontal="right" vertical="center"/>
    </xf>
    <xf numFmtId="172" fontId="13" fillId="6" borderId="255" xfId="0" applyNumberFormat="1" applyFont="1" applyFill="1" applyBorder="1" applyAlignment="1">
      <alignment horizontal="right" vertical="center"/>
    </xf>
    <xf numFmtId="172" fontId="13" fillId="0" borderId="255" xfId="0" applyNumberFormat="1" applyFont="1" applyBorder="1" applyAlignment="1">
      <alignment horizontal="right" vertical="center"/>
    </xf>
    <xf numFmtId="166" fontId="13" fillId="0" borderId="254" xfId="0" applyNumberFormat="1" applyFont="1" applyBorder="1" applyAlignment="1">
      <alignment horizontal="right" vertical="center"/>
    </xf>
    <xf numFmtId="175" fontId="13" fillId="0" borderId="254" xfId="0" applyNumberFormat="1" applyFont="1" applyBorder="1" applyAlignment="1">
      <alignment horizontal="right" vertical="center"/>
    </xf>
    <xf numFmtId="170" fontId="13" fillId="0" borderId="255" xfId="0" applyNumberFormat="1" applyFont="1" applyBorder="1" applyAlignment="1">
      <alignment horizontal="right" vertical="center"/>
    </xf>
    <xf numFmtId="166" fontId="13" fillId="0" borderId="251" xfId="0" applyNumberFormat="1" applyFont="1" applyBorder="1" applyAlignment="1">
      <alignment horizontal="right" vertical="center"/>
    </xf>
    <xf numFmtId="164" fontId="13" fillId="11" borderId="14" xfId="0" applyNumberFormat="1" applyFont="1" applyFill="1" applyBorder="1" applyAlignment="1">
      <alignment horizontal="center" vertical="center" wrapText="1"/>
    </xf>
    <xf numFmtId="164" fontId="6" fillId="0" borderId="251" xfId="0" applyNumberFormat="1" applyFont="1" applyBorder="1" applyAlignment="1">
      <alignment horizontal="center" vertical="center" wrapText="1"/>
    </xf>
    <xf numFmtId="164" fontId="17" fillId="0" borderId="251" xfId="0" applyNumberFormat="1" applyFont="1" applyBorder="1" applyAlignment="1">
      <alignment horizontal="center" vertical="center" wrapText="1"/>
    </xf>
    <xf numFmtId="166" fontId="13" fillId="4" borderId="252" xfId="0" applyNumberFormat="1" applyFont="1" applyFill="1" applyBorder="1" applyAlignment="1">
      <alignment horizontal="right" vertical="center" wrapText="1"/>
    </xf>
    <xf numFmtId="0" fontId="13" fillId="0" borderId="53" xfId="0" applyFont="1" applyBorder="1" applyAlignment="1">
      <alignment vertical="center"/>
    </xf>
    <xf numFmtId="3" fontId="19" fillId="7" borderId="256" xfId="0" applyNumberFormat="1" applyFont="1" applyFill="1" applyBorder="1" applyAlignment="1">
      <alignment horizontal="center" vertical="center"/>
    </xf>
    <xf numFmtId="164" fontId="6" fillId="0" borderId="257" xfId="0" applyNumberFormat="1" applyFont="1" applyBorder="1" applyAlignment="1">
      <alignment horizontal="center" vertical="center" wrapText="1"/>
    </xf>
    <xf numFmtId="164" fontId="17" fillId="0" borderId="257" xfId="0" applyNumberFormat="1" applyFont="1" applyBorder="1" applyAlignment="1">
      <alignment horizontal="center" vertical="center" wrapText="1"/>
    </xf>
    <xf numFmtId="166" fontId="13" fillId="4" borderId="258" xfId="0" applyNumberFormat="1" applyFont="1" applyFill="1" applyBorder="1" applyAlignment="1">
      <alignment horizontal="right" vertical="center"/>
    </xf>
    <xf numFmtId="172" fontId="13" fillId="5" borderId="257" xfId="0" applyNumberFormat="1" applyFont="1" applyFill="1" applyBorder="1" applyAlignment="1">
      <alignment horizontal="right" vertical="center"/>
    </xf>
    <xf numFmtId="172" fontId="13" fillId="5" borderId="259" xfId="0" applyNumberFormat="1" applyFont="1" applyFill="1" applyBorder="1" applyAlignment="1">
      <alignment horizontal="right" vertical="center"/>
    </xf>
    <xf numFmtId="172" fontId="13" fillId="0" borderId="260" xfId="0" applyNumberFormat="1" applyFont="1" applyBorder="1" applyAlignment="1">
      <alignment horizontal="right" vertical="center"/>
    </xf>
    <xf numFmtId="172" fontId="13" fillId="6" borderId="259" xfId="0" applyNumberFormat="1" applyFont="1" applyFill="1" applyBorder="1" applyAlignment="1">
      <alignment horizontal="right" vertical="center"/>
    </xf>
    <xf numFmtId="172" fontId="13" fillId="6" borderId="261" xfId="0" applyNumberFormat="1" applyFont="1" applyFill="1" applyBorder="1" applyAlignment="1">
      <alignment horizontal="right" vertical="center"/>
    </xf>
    <xf numFmtId="172" fontId="13" fillId="0" borderId="261" xfId="0" applyNumberFormat="1" applyFont="1" applyBorder="1" applyAlignment="1">
      <alignment horizontal="right" vertical="center"/>
    </xf>
    <xf numFmtId="166" fontId="13" fillId="0" borderId="260" xfId="0" applyNumberFormat="1" applyFont="1" applyBorder="1" applyAlignment="1">
      <alignment horizontal="right" vertical="center"/>
    </xf>
    <xf numFmtId="166" fontId="13" fillId="0" borderId="261" xfId="0" applyNumberFormat="1" applyFont="1" applyBorder="1" applyAlignment="1">
      <alignment horizontal="right" vertical="center"/>
    </xf>
    <xf numFmtId="166" fontId="13" fillId="0" borderId="257" xfId="0" applyNumberFormat="1" applyFont="1" applyBorder="1" applyAlignment="1">
      <alignment horizontal="right" vertical="center"/>
    </xf>
    <xf numFmtId="0" fontId="0" fillId="0" borderId="257" xfId="0" applyBorder="1"/>
    <xf numFmtId="164" fontId="6" fillId="0" borderId="257" xfId="0" applyNumberFormat="1" applyFont="1" applyBorder="1" applyAlignment="1">
      <alignment horizontal="center" vertical="center"/>
    </xf>
    <xf numFmtId="164" fontId="17" fillId="0" borderId="257" xfId="0" applyNumberFormat="1" applyFont="1" applyBorder="1" applyAlignment="1">
      <alignment horizontal="center" vertical="center"/>
    </xf>
    <xf numFmtId="175" fontId="13" fillId="0" borderId="260" xfId="0" applyNumberFormat="1" applyFont="1" applyBorder="1" applyAlignment="1">
      <alignment horizontal="right" vertical="center"/>
    </xf>
    <xf numFmtId="170" fontId="13" fillId="0" borderId="261" xfId="0" applyNumberFormat="1" applyFont="1" applyBorder="1" applyAlignment="1">
      <alignment horizontal="right" vertical="center"/>
    </xf>
    <xf numFmtId="3" fontId="19" fillId="7" borderId="262" xfId="0" applyNumberFormat="1" applyFont="1" applyFill="1" applyBorder="1" applyAlignment="1">
      <alignment horizontal="center" vertical="center"/>
    </xf>
    <xf numFmtId="164" fontId="6" fillId="0" borderId="263" xfId="0" applyNumberFormat="1" applyFont="1" applyBorder="1" applyAlignment="1">
      <alignment horizontal="center" vertical="center" wrapText="1"/>
    </xf>
    <xf numFmtId="164" fontId="17" fillId="0" borderId="263" xfId="0" applyNumberFormat="1" applyFont="1" applyBorder="1" applyAlignment="1">
      <alignment horizontal="center" vertical="center" wrapText="1"/>
    </xf>
    <xf numFmtId="176" fontId="13" fillId="4" borderId="264" xfId="0" applyNumberFormat="1" applyFont="1" applyFill="1" applyBorder="1" applyAlignment="1">
      <alignment horizontal="right" vertical="center" wrapText="1"/>
    </xf>
    <xf numFmtId="172" fontId="13" fillId="5" borderId="263" xfId="0" applyNumberFormat="1" applyFont="1" applyFill="1" applyBorder="1" applyAlignment="1">
      <alignment horizontal="right" vertical="center"/>
    </xf>
    <xf numFmtId="172" fontId="13" fillId="5" borderId="265" xfId="0" applyNumberFormat="1" applyFont="1" applyFill="1" applyBorder="1" applyAlignment="1">
      <alignment horizontal="right" vertical="center"/>
    </xf>
    <xf numFmtId="172" fontId="13" fillId="0" borderId="266" xfId="0" applyNumberFormat="1" applyFont="1" applyBorder="1" applyAlignment="1">
      <alignment horizontal="right" vertical="center"/>
    </xf>
    <xf numFmtId="172" fontId="13" fillId="6" borderId="265" xfId="0" applyNumberFormat="1" applyFont="1" applyFill="1" applyBorder="1" applyAlignment="1">
      <alignment horizontal="right" vertical="center"/>
    </xf>
    <xf numFmtId="172" fontId="13" fillId="6" borderId="267" xfId="0" applyNumberFormat="1" applyFont="1" applyFill="1" applyBorder="1" applyAlignment="1">
      <alignment horizontal="right" vertical="center"/>
    </xf>
    <xf numFmtId="172" fontId="13" fillId="0" borderId="267" xfId="0" applyNumberFormat="1" applyFont="1" applyBorder="1" applyAlignment="1">
      <alignment horizontal="right" vertical="center"/>
    </xf>
    <xf numFmtId="166" fontId="13" fillId="0" borderId="266" xfId="0" applyNumberFormat="1" applyFont="1" applyBorder="1" applyAlignment="1">
      <alignment horizontal="right" vertical="center"/>
    </xf>
    <xf numFmtId="175" fontId="13" fillId="0" borderId="266" xfId="0" applyNumberFormat="1" applyFont="1" applyBorder="1" applyAlignment="1">
      <alignment horizontal="right" vertical="center"/>
    </xf>
    <xf numFmtId="170" fontId="13" fillId="0" borderId="267" xfId="0" applyNumberFormat="1" applyFont="1" applyBorder="1" applyAlignment="1">
      <alignment horizontal="right" vertical="center"/>
    </xf>
    <xf numFmtId="166" fontId="13" fillId="0" borderId="263" xfId="0" applyNumberFormat="1" applyFont="1" applyBorder="1" applyAlignment="1">
      <alignment horizontal="right" vertical="center"/>
    </xf>
    <xf numFmtId="3" fontId="19" fillId="7" borderId="268" xfId="0" applyNumberFormat="1" applyFont="1" applyFill="1" applyBorder="1" applyAlignment="1">
      <alignment horizontal="center" vertical="center"/>
    </xf>
    <xf numFmtId="0" fontId="0" fillId="0" borderId="269" xfId="0" applyBorder="1"/>
    <xf numFmtId="164" fontId="6" fillId="0" borderId="269" xfId="0" applyNumberFormat="1" applyFont="1" applyBorder="1" applyAlignment="1">
      <alignment horizontal="center" vertical="center" wrapText="1"/>
    </xf>
    <xf numFmtId="164" fontId="17" fillId="0" borderId="269" xfId="0" applyNumberFormat="1" applyFont="1" applyBorder="1" applyAlignment="1">
      <alignment horizontal="center" vertical="center" wrapText="1"/>
    </xf>
    <xf numFmtId="176" fontId="13" fillId="4" borderId="270" xfId="0" applyNumberFormat="1" applyFont="1" applyFill="1" applyBorder="1" applyAlignment="1">
      <alignment horizontal="right" vertical="center" wrapText="1"/>
    </xf>
    <xf numFmtId="172" fontId="13" fillId="5" borderId="269" xfId="0" applyNumberFormat="1" applyFont="1" applyFill="1" applyBorder="1" applyAlignment="1">
      <alignment horizontal="right" vertical="center"/>
    </xf>
    <xf numFmtId="172" fontId="13" fillId="5" borderId="271" xfId="0" applyNumberFormat="1" applyFont="1" applyFill="1" applyBorder="1" applyAlignment="1">
      <alignment horizontal="right" vertical="center"/>
    </xf>
    <xf numFmtId="172" fontId="13" fillId="0" borderId="272" xfId="0" applyNumberFormat="1" applyFont="1" applyBorder="1" applyAlignment="1">
      <alignment horizontal="right" vertical="center"/>
    </xf>
    <xf numFmtId="172" fontId="13" fillId="6" borderId="271" xfId="0" applyNumberFormat="1" applyFont="1" applyFill="1" applyBorder="1" applyAlignment="1">
      <alignment horizontal="right" vertical="center"/>
    </xf>
    <xf numFmtId="172" fontId="13" fillId="6" borderId="273" xfId="0" applyNumberFormat="1" applyFont="1" applyFill="1" applyBorder="1" applyAlignment="1">
      <alignment horizontal="right" vertical="center"/>
    </xf>
    <xf numFmtId="172" fontId="13" fillId="0" borderId="273" xfId="0" applyNumberFormat="1" applyFont="1" applyBorder="1" applyAlignment="1">
      <alignment horizontal="right" vertical="center"/>
    </xf>
    <xf numFmtId="166" fontId="13" fillId="0" borderId="272" xfId="0" applyNumberFormat="1" applyFont="1" applyBorder="1" applyAlignment="1">
      <alignment horizontal="right" vertical="center"/>
    </xf>
    <xf numFmtId="175" fontId="13" fillId="0" borderId="272" xfId="0" applyNumberFormat="1" applyFont="1" applyBorder="1" applyAlignment="1">
      <alignment horizontal="right" vertical="center"/>
    </xf>
    <xf numFmtId="170" fontId="13" fillId="0" borderId="273" xfId="0" applyNumberFormat="1" applyFont="1" applyBorder="1" applyAlignment="1">
      <alignment horizontal="right" vertical="center"/>
    </xf>
    <xf numFmtId="166" fontId="13" fillId="0" borderId="269" xfId="0" applyNumberFormat="1" applyFont="1" applyBorder="1" applyAlignment="1">
      <alignment horizontal="right" vertical="center"/>
    </xf>
    <xf numFmtId="164" fontId="13" fillId="0" borderId="52" xfId="0" applyNumberFormat="1" applyFont="1" applyBorder="1" applyAlignment="1">
      <alignment vertical="center" wrapText="1"/>
    </xf>
    <xf numFmtId="166" fontId="13" fillId="4" borderId="270" xfId="0" applyNumberFormat="1" applyFont="1" applyFill="1" applyBorder="1" applyAlignment="1">
      <alignment horizontal="right" vertical="center" wrapText="1"/>
    </xf>
    <xf numFmtId="172" fontId="13" fillId="14" borderId="28" xfId="0" applyNumberFormat="1" applyFont="1" applyFill="1" applyBorder="1" applyAlignment="1">
      <alignment vertical="center"/>
    </xf>
    <xf numFmtId="172" fontId="13" fillId="14" borderId="16" xfId="0" applyNumberFormat="1" applyFont="1" applyFill="1" applyBorder="1" applyAlignment="1">
      <alignment vertical="center"/>
    </xf>
    <xf numFmtId="3" fontId="19" fillId="7" borderId="274" xfId="0" applyNumberFormat="1" applyFont="1" applyFill="1" applyBorder="1" applyAlignment="1">
      <alignment horizontal="center" vertical="center"/>
    </xf>
    <xf numFmtId="166" fontId="13" fillId="4" borderId="28" xfId="0" applyNumberFormat="1" applyFont="1" applyFill="1" applyBorder="1" applyAlignment="1">
      <alignment vertical="center"/>
    </xf>
    <xf numFmtId="166" fontId="13" fillId="4" borderId="16" xfId="0" applyNumberFormat="1" applyFont="1" applyFill="1" applyBorder="1" applyAlignment="1">
      <alignment vertical="center"/>
    </xf>
    <xf numFmtId="164" fontId="6" fillId="0" borderId="275" xfId="0" applyNumberFormat="1" applyFont="1" applyBorder="1" applyAlignment="1">
      <alignment horizontal="center" vertical="center" wrapText="1"/>
    </xf>
    <xf numFmtId="164" fontId="17" fillId="0" borderId="275" xfId="0" applyNumberFormat="1" applyFont="1" applyBorder="1" applyAlignment="1">
      <alignment horizontal="center" vertical="center" wrapText="1"/>
    </xf>
    <xf numFmtId="166" fontId="13" fillId="4" borderId="276" xfId="0" applyNumberFormat="1" applyFont="1" applyFill="1" applyBorder="1" applyAlignment="1">
      <alignment horizontal="right" vertical="center" wrapText="1"/>
    </xf>
    <xf numFmtId="172" fontId="13" fillId="5" borderId="275" xfId="0" applyNumberFormat="1" applyFont="1" applyFill="1" applyBorder="1" applyAlignment="1">
      <alignment horizontal="right" vertical="center"/>
    </xf>
    <xf numFmtId="172" fontId="13" fillId="5" borderId="277" xfId="0" applyNumberFormat="1" applyFont="1" applyFill="1" applyBorder="1" applyAlignment="1">
      <alignment horizontal="right" vertical="center"/>
    </xf>
    <xf numFmtId="172" fontId="13" fillId="0" borderId="278" xfId="0" applyNumberFormat="1" applyFont="1" applyBorder="1" applyAlignment="1">
      <alignment horizontal="right" vertical="center"/>
    </xf>
    <xf numFmtId="172" fontId="13" fillId="6" borderId="277" xfId="0" applyNumberFormat="1" applyFont="1" applyFill="1" applyBorder="1" applyAlignment="1">
      <alignment horizontal="right" vertical="center"/>
    </xf>
    <xf numFmtId="172" fontId="13" fillId="6" borderId="279" xfId="0" applyNumberFormat="1" applyFont="1" applyFill="1" applyBorder="1" applyAlignment="1">
      <alignment horizontal="right" vertical="center"/>
    </xf>
    <xf numFmtId="172" fontId="13" fillId="0" borderId="279" xfId="0" applyNumberFormat="1" applyFont="1" applyBorder="1" applyAlignment="1">
      <alignment horizontal="right" vertical="center"/>
    </xf>
    <xf numFmtId="166" fontId="13" fillId="0" borderId="278" xfId="0" applyNumberFormat="1" applyFont="1" applyBorder="1" applyAlignment="1">
      <alignment horizontal="right" vertical="center"/>
    </xf>
    <xf numFmtId="175" fontId="13" fillId="0" borderId="278" xfId="0" applyNumberFormat="1" applyFont="1" applyBorder="1" applyAlignment="1">
      <alignment horizontal="right" vertical="center"/>
    </xf>
    <xf numFmtId="170" fontId="13" fillId="0" borderId="279" xfId="0" applyNumberFormat="1" applyFont="1" applyBorder="1" applyAlignment="1">
      <alignment horizontal="right" vertical="center"/>
    </xf>
    <xf numFmtId="166" fontId="13" fillId="0" borderId="275" xfId="0" applyNumberFormat="1" applyFont="1" applyBorder="1" applyAlignment="1">
      <alignment horizontal="right" vertical="center"/>
    </xf>
    <xf numFmtId="3" fontId="19" fillId="7" borderId="280" xfId="0" applyNumberFormat="1" applyFont="1" applyFill="1" applyBorder="1" applyAlignment="1">
      <alignment horizontal="center" vertical="center"/>
    </xf>
    <xf numFmtId="164" fontId="6" fillId="0" borderId="281" xfId="0" applyNumberFormat="1" applyFont="1" applyBorder="1" applyAlignment="1">
      <alignment horizontal="center" vertical="center" wrapText="1"/>
    </xf>
    <xf numFmtId="164" fontId="17" fillId="0" borderId="281" xfId="0" applyNumberFormat="1" applyFont="1" applyBorder="1" applyAlignment="1">
      <alignment horizontal="center" vertical="center" wrapText="1"/>
    </xf>
    <xf numFmtId="166" fontId="13" fillId="4" borderId="282" xfId="0" applyNumberFormat="1" applyFont="1" applyFill="1" applyBorder="1" applyAlignment="1">
      <alignment horizontal="right" vertical="center" wrapText="1"/>
    </xf>
    <xf numFmtId="172" fontId="13" fillId="5" borderId="281" xfId="0" applyNumberFormat="1" applyFont="1" applyFill="1" applyBorder="1" applyAlignment="1">
      <alignment horizontal="right" vertical="center"/>
    </xf>
    <xf numFmtId="172" fontId="13" fillId="5" borderId="283" xfId="0" applyNumberFormat="1" applyFont="1" applyFill="1" applyBorder="1" applyAlignment="1">
      <alignment horizontal="right" vertical="center"/>
    </xf>
    <xf numFmtId="172" fontId="13" fillId="0" borderId="284" xfId="0" applyNumberFormat="1" applyFont="1" applyBorder="1" applyAlignment="1">
      <alignment horizontal="right" vertical="center"/>
    </xf>
    <xf numFmtId="172" fontId="13" fillId="6" borderId="283" xfId="0" applyNumberFormat="1" applyFont="1" applyFill="1" applyBorder="1" applyAlignment="1">
      <alignment horizontal="right" vertical="center"/>
    </xf>
    <xf numFmtId="172" fontId="13" fillId="6" borderId="285" xfId="0" applyNumberFormat="1" applyFont="1" applyFill="1" applyBorder="1" applyAlignment="1">
      <alignment horizontal="right" vertical="center"/>
    </xf>
    <xf numFmtId="172" fontId="13" fillId="0" borderId="285" xfId="0" applyNumberFormat="1" applyFont="1" applyBorder="1" applyAlignment="1">
      <alignment horizontal="right" vertical="center"/>
    </xf>
    <xf numFmtId="166" fontId="13" fillId="0" borderId="284" xfId="0" applyNumberFormat="1" applyFont="1" applyBorder="1" applyAlignment="1">
      <alignment horizontal="right" vertical="center"/>
    </xf>
    <xf numFmtId="175" fontId="13" fillId="0" borderId="284" xfId="0" applyNumberFormat="1" applyFont="1" applyBorder="1" applyAlignment="1">
      <alignment horizontal="right" vertical="center"/>
    </xf>
    <xf numFmtId="170" fontId="13" fillId="0" borderId="285" xfId="0" applyNumberFormat="1" applyFont="1" applyBorder="1" applyAlignment="1">
      <alignment horizontal="right" vertical="center"/>
    </xf>
    <xf numFmtId="166" fontId="13" fillId="0" borderId="281" xfId="0" applyNumberFormat="1" applyFont="1" applyBorder="1" applyAlignment="1">
      <alignment horizontal="right" vertical="center"/>
    </xf>
    <xf numFmtId="3" fontId="19" fillId="7" borderId="286" xfId="0" applyNumberFormat="1" applyFont="1" applyFill="1" applyBorder="1" applyAlignment="1">
      <alignment horizontal="center" vertical="center"/>
    </xf>
    <xf numFmtId="164" fontId="6" fillId="0" borderId="287" xfId="0" applyNumberFormat="1" applyFont="1" applyBorder="1" applyAlignment="1">
      <alignment horizontal="center" vertical="center" wrapText="1"/>
    </xf>
    <xf numFmtId="164" fontId="17" fillId="0" borderId="287" xfId="0" applyNumberFormat="1" applyFont="1" applyBorder="1" applyAlignment="1">
      <alignment horizontal="center" vertical="center" wrapText="1"/>
    </xf>
    <xf numFmtId="176" fontId="13" fillId="4" borderId="288" xfId="0" applyNumberFormat="1" applyFont="1" applyFill="1" applyBorder="1" applyAlignment="1">
      <alignment horizontal="right" vertical="center" wrapText="1"/>
    </xf>
    <xf numFmtId="172" fontId="13" fillId="5" borderId="287" xfId="0" applyNumberFormat="1" applyFont="1" applyFill="1" applyBorder="1" applyAlignment="1">
      <alignment horizontal="right" vertical="center"/>
    </xf>
    <xf numFmtId="172" fontId="13" fillId="5" borderId="289" xfId="0" applyNumberFormat="1" applyFont="1" applyFill="1" applyBorder="1" applyAlignment="1">
      <alignment horizontal="right" vertical="center"/>
    </xf>
    <xf numFmtId="172" fontId="13" fillId="0" borderId="290" xfId="0" applyNumberFormat="1" applyFont="1" applyBorder="1" applyAlignment="1">
      <alignment horizontal="right" vertical="center"/>
    </xf>
    <xf numFmtId="172" fontId="13" fillId="6" borderId="289" xfId="0" applyNumberFormat="1" applyFont="1" applyFill="1" applyBorder="1" applyAlignment="1">
      <alignment horizontal="right" vertical="center"/>
    </xf>
    <xf numFmtId="172" fontId="13" fillId="6" borderId="291" xfId="0" applyNumberFormat="1" applyFont="1" applyFill="1" applyBorder="1" applyAlignment="1">
      <alignment horizontal="right" vertical="center"/>
    </xf>
    <xf numFmtId="172" fontId="13" fillId="0" borderId="291" xfId="0" applyNumberFormat="1" applyFont="1" applyBorder="1" applyAlignment="1">
      <alignment horizontal="right" vertical="center"/>
    </xf>
    <xf numFmtId="166" fontId="13" fillId="0" borderId="290" xfId="0" applyNumberFormat="1" applyFont="1" applyBorder="1" applyAlignment="1">
      <alignment horizontal="right" vertical="center"/>
    </xf>
    <xf numFmtId="175" fontId="13" fillId="0" borderId="290" xfId="0" applyNumberFormat="1" applyFont="1" applyBorder="1" applyAlignment="1">
      <alignment horizontal="right" vertical="center"/>
    </xf>
    <xf numFmtId="170" fontId="13" fillId="0" borderId="291" xfId="0" applyNumberFormat="1" applyFont="1" applyBorder="1" applyAlignment="1">
      <alignment horizontal="right" vertical="center"/>
    </xf>
    <xf numFmtId="166" fontId="13" fillId="0" borderId="287" xfId="0" applyNumberFormat="1" applyFont="1" applyBorder="1" applyAlignment="1">
      <alignment horizontal="right" vertical="center"/>
    </xf>
    <xf numFmtId="0" fontId="0" fillId="0" borderId="287" xfId="0" applyBorder="1"/>
    <xf numFmtId="166" fontId="13" fillId="4" borderId="288" xfId="0" applyNumberFormat="1" applyFont="1" applyFill="1" applyBorder="1" applyAlignment="1">
      <alignment horizontal="right" vertical="center" wrapText="1"/>
    </xf>
    <xf numFmtId="3" fontId="19" fillId="7" borderId="292" xfId="0" applyNumberFormat="1" applyFont="1" applyFill="1" applyBorder="1" applyAlignment="1">
      <alignment horizontal="center" vertical="center"/>
    </xf>
    <xf numFmtId="164" fontId="6" fillId="0" borderId="293" xfId="0" applyNumberFormat="1" applyFont="1" applyBorder="1" applyAlignment="1">
      <alignment horizontal="center" vertical="center" wrapText="1"/>
    </xf>
    <xf numFmtId="164" fontId="17" fillId="0" borderId="293" xfId="0" applyNumberFormat="1" applyFont="1" applyBorder="1" applyAlignment="1">
      <alignment horizontal="center" vertical="center" wrapText="1"/>
    </xf>
    <xf numFmtId="166" fontId="13" fillId="4" borderId="294" xfId="0" applyNumberFormat="1" applyFont="1" applyFill="1" applyBorder="1" applyAlignment="1">
      <alignment horizontal="right" vertical="center" wrapText="1"/>
    </xf>
    <xf numFmtId="172" fontId="13" fillId="5" borderId="293" xfId="0" applyNumberFormat="1" applyFont="1" applyFill="1" applyBorder="1" applyAlignment="1">
      <alignment horizontal="right" vertical="center"/>
    </xf>
    <xf numFmtId="172" fontId="13" fillId="5" borderId="295" xfId="0" applyNumberFormat="1" applyFont="1" applyFill="1" applyBorder="1" applyAlignment="1">
      <alignment horizontal="right" vertical="center"/>
    </xf>
    <xf numFmtId="172" fontId="13" fillId="0" borderId="296" xfId="0" applyNumberFormat="1" applyFont="1" applyBorder="1" applyAlignment="1">
      <alignment horizontal="right" vertical="center"/>
    </xf>
    <xf numFmtId="172" fontId="13" fillId="6" borderId="295" xfId="0" applyNumberFormat="1" applyFont="1" applyFill="1" applyBorder="1" applyAlignment="1">
      <alignment horizontal="right" vertical="center"/>
    </xf>
    <xf numFmtId="172" fontId="13" fillId="6" borderId="297" xfId="0" applyNumberFormat="1" applyFont="1" applyFill="1" applyBorder="1" applyAlignment="1">
      <alignment horizontal="right" vertical="center"/>
    </xf>
    <xf numFmtId="172" fontId="13" fillId="0" borderId="297" xfId="0" applyNumberFormat="1" applyFont="1" applyBorder="1" applyAlignment="1">
      <alignment horizontal="right" vertical="center"/>
    </xf>
    <xf numFmtId="166" fontId="13" fillId="0" borderId="296" xfId="0" applyNumberFormat="1" applyFont="1" applyBorder="1" applyAlignment="1">
      <alignment horizontal="right" vertical="center"/>
    </xf>
    <xf numFmtId="175" fontId="13" fillId="0" borderId="296" xfId="0" applyNumberFormat="1" applyFont="1" applyBorder="1" applyAlignment="1">
      <alignment horizontal="right" vertical="center"/>
    </xf>
    <xf numFmtId="170" fontId="13" fillId="0" borderId="297" xfId="0" applyNumberFormat="1" applyFont="1" applyBorder="1" applyAlignment="1">
      <alignment horizontal="right" vertical="center"/>
    </xf>
    <xf numFmtId="166" fontId="13" fillId="0" borderId="293" xfId="0" applyNumberFormat="1" applyFont="1" applyBorder="1" applyAlignment="1">
      <alignment horizontal="right" vertical="center"/>
    </xf>
    <xf numFmtId="0" fontId="0" fillId="0" borderId="293" xfId="0" applyBorder="1"/>
    <xf numFmtId="176" fontId="13" fillId="4" borderId="294" xfId="0" applyNumberFormat="1" applyFont="1" applyFill="1" applyBorder="1" applyAlignment="1">
      <alignment horizontal="right" vertical="center" wrapText="1"/>
    </xf>
    <xf numFmtId="0" fontId="6" fillId="0" borderId="52" xfId="4" applyFont="1" applyBorder="1" applyAlignment="1">
      <alignment horizontal="center" vertical="center"/>
    </xf>
    <xf numFmtId="3" fontId="19" fillId="7" borderId="298" xfId="0" applyNumberFormat="1" applyFont="1" applyFill="1" applyBorder="1" applyAlignment="1">
      <alignment horizontal="center" vertical="center"/>
    </xf>
    <xf numFmtId="0" fontId="0" fillId="0" borderId="299" xfId="0" applyBorder="1"/>
    <xf numFmtId="164" fontId="6" fillId="0" borderId="299" xfId="0" applyNumberFormat="1" applyFont="1" applyBorder="1" applyAlignment="1">
      <alignment horizontal="center" vertical="center" wrapText="1"/>
    </xf>
    <xf numFmtId="164" fontId="17" fillId="0" borderId="299" xfId="0" applyNumberFormat="1" applyFont="1" applyBorder="1" applyAlignment="1">
      <alignment horizontal="center" vertical="center" wrapText="1"/>
    </xf>
    <xf numFmtId="166" fontId="13" fillId="4" borderId="300" xfId="0" applyNumberFormat="1" applyFont="1" applyFill="1" applyBorder="1" applyAlignment="1">
      <alignment horizontal="right" vertical="center" wrapText="1"/>
    </xf>
    <xf numFmtId="172" fontId="13" fillId="5" borderId="299" xfId="0" applyNumberFormat="1" applyFont="1" applyFill="1" applyBorder="1" applyAlignment="1">
      <alignment horizontal="right" vertical="center"/>
    </xf>
    <xf numFmtId="172" fontId="13" fillId="5" borderId="301" xfId="0" applyNumberFormat="1" applyFont="1" applyFill="1" applyBorder="1" applyAlignment="1">
      <alignment horizontal="right" vertical="center"/>
    </xf>
    <xf numFmtId="172" fontId="13" fillId="0" borderId="302" xfId="0" applyNumberFormat="1" applyFont="1" applyBorder="1" applyAlignment="1">
      <alignment horizontal="right" vertical="center"/>
    </xf>
    <xf numFmtId="172" fontId="13" fillId="6" borderId="301" xfId="0" applyNumberFormat="1" applyFont="1" applyFill="1" applyBorder="1" applyAlignment="1">
      <alignment horizontal="right" vertical="center"/>
    </xf>
    <xf numFmtId="172" fontId="13" fillId="6" borderId="303" xfId="0" applyNumberFormat="1" applyFont="1" applyFill="1" applyBorder="1" applyAlignment="1">
      <alignment horizontal="right" vertical="center"/>
    </xf>
    <xf numFmtId="172" fontId="13" fillId="0" borderId="303" xfId="0" applyNumberFormat="1" applyFont="1" applyBorder="1" applyAlignment="1">
      <alignment horizontal="right" vertical="center"/>
    </xf>
    <xf numFmtId="172" fontId="13" fillId="11" borderId="302" xfId="0" applyNumberFormat="1" applyFont="1" applyFill="1" applyBorder="1" applyAlignment="1">
      <alignment horizontal="right" vertical="center"/>
    </xf>
    <xf numFmtId="172" fontId="13" fillId="11" borderId="303" xfId="0" applyNumberFormat="1" applyFont="1" applyFill="1" applyBorder="1" applyAlignment="1">
      <alignment horizontal="right" vertical="center"/>
    </xf>
    <xf numFmtId="172" fontId="13" fillId="11" borderId="299" xfId="0" applyNumberFormat="1" applyFont="1" applyFill="1" applyBorder="1" applyAlignment="1">
      <alignment horizontal="right" vertical="center"/>
    </xf>
    <xf numFmtId="3" fontId="19" fillId="7" borderId="304" xfId="0" applyNumberFormat="1" applyFont="1" applyFill="1" applyBorder="1" applyAlignment="1">
      <alignment horizontal="center" vertical="center"/>
    </xf>
    <xf numFmtId="0" fontId="0" fillId="0" borderId="305" xfId="0" applyBorder="1"/>
    <xf numFmtId="164" fontId="6" fillId="0" borderId="305" xfId="0" applyNumberFormat="1" applyFont="1" applyBorder="1" applyAlignment="1">
      <alignment horizontal="center" vertical="center" wrapText="1"/>
    </xf>
    <xf numFmtId="164" fontId="17" fillId="0" borderId="305" xfId="0" applyNumberFormat="1" applyFont="1" applyBorder="1" applyAlignment="1">
      <alignment horizontal="center" vertical="center" wrapText="1"/>
    </xf>
    <xf numFmtId="166" fontId="13" fillId="4" borderId="306" xfId="0" applyNumberFormat="1" applyFont="1" applyFill="1" applyBorder="1" applyAlignment="1">
      <alignment horizontal="right" vertical="center" wrapText="1"/>
    </xf>
    <xf numFmtId="172" fontId="13" fillId="5" borderId="305" xfId="0" applyNumberFormat="1" applyFont="1" applyFill="1" applyBorder="1" applyAlignment="1">
      <alignment horizontal="right" vertical="center"/>
    </xf>
    <xf numFmtId="172" fontId="13" fillId="5" borderId="307" xfId="0" applyNumberFormat="1" applyFont="1" applyFill="1" applyBorder="1" applyAlignment="1">
      <alignment horizontal="right" vertical="center"/>
    </xf>
    <xf numFmtId="172" fontId="13" fillId="0" borderId="308" xfId="0" applyNumberFormat="1" applyFont="1" applyBorder="1" applyAlignment="1">
      <alignment horizontal="right" vertical="center"/>
    </xf>
    <xf numFmtId="172" fontId="13" fillId="6" borderId="307" xfId="0" applyNumberFormat="1" applyFont="1" applyFill="1" applyBorder="1" applyAlignment="1">
      <alignment horizontal="right" vertical="center"/>
    </xf>
    <xf numFmtId="172" fontId="13" fillId="6" borderId="309" xfId="0" applyNumberFormat="1" applyFont="1" applyFill="1" applyBorder="1" applyAlignment="1">
      <alignment horizontal="right" vertical="center"/>
    </xf>
    <xf numFmtId="172" fontId="13" fillId="0" borderId="309" xfId="0" applyNumberFormat="1" applyFont="1" applyBorder="1" applyAlignment="1">
      <alignment horizontal="right" vertical="center"/>
    </xf>
    <xf numFmtId="172" fontId="13" fillId="11" borderId="308" xfId="0" applyNumberFormat="1" applyFont="1" applyFill="1" applyBorder="1" applyAlignment="1">
      <alignment horizontal="right" vertical="center"/>
    </xf>
    <xf numFmtId="172" fontId="13" fillId="11" borderId="309" xfId="0" applyNumberFormat="1" applyFont="1" applyFill="1" applyBorder="1" applyAlignment="1">
      <alignment horizontal="right" vertical="center"/>
    </xf>
    <xf numFmtId="172" fontId="13" fillId="11" borderId="305" xfId="0" applyNumberFormat="1" applyFont="1" applyFill="1" applyBorder="1" applyAlignment="1">
      <alignment horizontal="right" vertical="center"/>
    </xf>
    <xf numFmtId="176" fontId="13" fillId="4" borderId="306" xfId="0" applyNumberFormat="1" applyFont="1" applyFill="1" applyBorder="1" applyAlignment="1">
      <alignment horizontal="right" vertical="center" wrapText="1"/>
    </xf>
    <xf numFmtId="166" fontId="13" fillId="0" borderId="308" xfId="0" applyNumberFormat="1" applyFont="1" applyBorder="1" applyAlignment="1">
      <alignment horizontal="right" vertical="center"/>
    </xf>
    <xf numFmtId="175" fontId="13" fillId="0" borderId="308" xfId="0" applyNumberFormat="1" applyFont="1" applyBorder="1" applyAlignment="1">
      <alignment horizontal="right" vertical="center"/>
    </xf>
    <xf numFmtId="170" fontId="13" fillId="0" borderId="309" xfId="0" applyNumberFormat="1" applyFont="1" applyBorder="1" applyAlignment="1">
      <alignment horizontal="right" vertical="center"/>
    </xf>
    <xf numFmtId="166" fontId="13" fillId="0" borderId="305" xfId="0" applyNumberFormat="1" applyFont="1" applyBorder="1" applyAlignment="1">
      <alignment horizontal="right" vertical="center"/>
    </xf>
    <xf numFmtId="3" fontId="19" fillId="7" borderId="310" xfId="0" applyNumberFormat="1" applyFont="1" applyFill="1" applyBorder="1" applyAlignment="1">
      <alignment horizontal="center" vertical="center"/>
    </xf>
    <xf numFmtId="164" fontId="6" fillId="0" borderId="311" xfId="0" applyNumberFormat="1" applyFont="1" applyBorder="1" applyAlignment="1">
      <alignment horizontal="center" vertical="center" wrapText="1"/>
    </xf>
    <xf numFmtId="164" fontId="17" fillId="0" borderId="311" xfId="0" applyNumberFormat="1" applyFont="1" applyBorder="1" applyAlignment="1">
      <alignment horizontal="center" vertical="center" wrapText="1"/>
    </xf>
    <xf numFmtId="166" fontId="13" fillId="4" borderId="312" xfId="0" applyNumberFormat="1" applyFont="1" applyFill="1" applyBorder="1" applyAlignment="1">
      <alignment horizontal="right" vertical="center" wrapText="1"/>
    </xf>
    <xf numFmtId="172" fontId="13" fillId="5" borderId="311" xfId="0" applyNumberFormat="1" applyFont="1" applyFill="1" applyBorder="1" applyAlignment="1">
      <alignment horizontal="right" vertical="center"/>
    </xf>
    <xf numFmtId="172" fontId="13" fillId="5" borderId="313" xfId="0" applyNumberFormat="1" applyFont="1" applyFill="1" applyBorder="1" applyAlignment="1">
      <alignment horizontal="right" vertical="center"/>
    </xf>
    <xf numFmtId="172" fontId="13" fillId="0" borderId="314" xfId="0" applyNumberFormat="1" applyFont="1" applyBorder="1" applyAlignment="1">
      <alignment horizontal="right" vertical="center"/>
    </xf>
    <xf numFmtId="172" fontId="13" fillId="6" borderId="313" xfId="0" applyNumberFormat="1" applyFont="1" applyFill="1" applyBorder="1" applyAlignment="1">
      <alignment horizontal="right" vertical="center"/>
    </xf>
    <xf numFmtId="172" fontId="13" fillId="6" borderId="315" xfId="0" applyNumberFormat="1" applyFont="1" applyFill="1" applyBorder="1" applyAlignment="1">
      <alignment horizontal="right" vertical="center"/>
    </xf>
    <xf numFmtId="172" fontId="13" fillId="0" borderId="315" xfId="0" applyNumberFormat="1" applyFont="1" applyBorder="1" applyAlignment="1">
      <alignment horizontal="right" vertical="center"/>
    </xf>
    <xf numFmtId="166" fontId="13" fillId="0" borderId="314" xfId="0" applyNumberFormat="1" applyFont="1" applyBorder="1" applyAlignment="1">
      <alignment horizontal="right" vertical="center"/>
    </xf>
    <xf numFmtId="175" fontId="13" fillId="0" borderId="314" xfId="0" applyNumberFormat="1" applyFont="1" applyBorder="1" applyAlignment="1">
      <alignment horizontal="right" vertical="center"/>
    </xf>
    <xf numFmtId="170" fontId="13" fillId="0" borderId="315" xfId="0" applyNumberFormat="1" applyFont="1" applyBorder="1" applyAlignment="1">
      <alignment horizontal="right" vertical="center"/>
    </xf>
    <xf numFmtId="166" fontId="13" fillId="0" borderId="311" xfId="0" applyNumberFormat="1" applyFont="1" applyBorder="1" applyAlignment="1">
      <alignment horizontal="right" vertical="center"/>
    </xf>
    <xf numFmtId="0" fontId="0" fillId="0" borderId="311" xfId="0" applyBorder="1"/>
    <xf numFmtId="0" fontId="6" fillId="0" borderId="52" xfId="0" applyFont="1" applyBorder="1" applyAlignment="1">
      <alignment horizontal="center"/>
    </xf>
    <xf numFmtId="172" fontId="13" fillId="5" borderId="311" xfId="0" applyNumberFormat="1" applyFont="1" applyFill="1" applyBorder="1" applyAlignment="1">
      <alignment horizontal="right" vertical="center" wrapText="1"/>
    </xf>
    <xf numFmtId="172" fontId="13" fillId="5" borderId="313" xfId="0" applyNumberFormat="1" applyFont="1" applyFill="1" applyBorder="1" applyAlignment="1">
      <alignment horizontal="right" vertical="center" wrapText="1"/>
    </xf>
    <xf numFmtId="172" fontId="13" fillId="0" borderId="314" xfId="0" applyNumberFormat="1" applyFont="1" applyBorder="1" applyAlignment="1">
      <alignment horizontal="right" vertical="center" wrapText="1"/>
    </xf>
    <xf numFmtId="172" fontId="13" fillId="6" borderId="313" xfId="0" applyNumberFormat="1" applyFont="1" applyFill="1" applyBorder="1" applyAlignment="1">
      <alignment horizontal="right" vertical="center" wrapText="1"/>
    </xf>
    <xf numFmtId="172" fontId="13" fillId="5" borderId="57" xfId="0" applyNumberFormat="1" applyFont="1" applyFill="1" applyBorder="1" applyAlignment="1">
      <alignment horizontal="right" vertical="center" wrapText="1"/>
    </xf>
    <xf numFmtId="172" fontId="13" fillId="6" borderId="315" xfId="0" applyNumberFormat="1" applyFont="1" applyFill="1" applyBorder="1" applyAlignment="1">
      <alignment horizontal="right" vertical="center" wrapText="1"/>
    </xf>
    <xf numFmtId="172" fontId="13" fillId="0" borderId="58" xfId="0" applyNumberFormat="1" applyFont="1" applyBorder="1" applyAlignment="1">
      <alignment horizontal="right" vertical="center" wrapText="1"/>
    </xf>
    <xf numFmtId="172" fontId="13" fillId="0" borderId="315" xfId="0" applyNumberFormat="1" applyFont="1" applyBorder="1" applyAlignment="1">
      <alignment horizontal="right" vertical="center" wrapText="1"/>
    </xf>
    <xf numFmtId="166" fontId="13" fillId="0" borderId="314" xfId="0" applyNumberFormat="1" applyFont="1" applyBorder="1" applyAlignment="1">
      <alignment horizontal="right" vertical="center" wrapText="1"/>
    </xf>
    <xf numFmtId="175" fontId="13" fillId="0" borderId="314" xfId="0" applyNumberFormat="1" applyFont="1" applyBorder="1" applyAlignment="1">
      <alignment horizontal="right" vertical="center" wrapText="1"/>
    </xf>
    <xf numFmtId="170" fontId="13" fillId="0" borderId="315" xfId="0" applyNumberFormat="1" applyFont="1" applyBorder="1" applyAlignment="1">
      <alignment horizontal="right" vertical="center" wrapText="1"/>
    </xf>
    <xf numFmtId="166" fontId="13" fillId="0" borderId="311" xfId="0" applyNumberFormat="1" applyFont="1" applyBorder="1" applyAlignment="1">
      <alignment horizontal="right" vertical="center" wrapText="1"/>
    </xf>
    <xf numFmtId="164" fontId="6" fillId="0" borderId="311" xfId="0" applyNumberFormat="1" applyFont="1" applyBorder="1" applyAlignment="1">
      <alignment horizontal="center" vertical="center"/>
    </xf>
    <xf numFmtId="164" fontId="17" fillId="0" borderId="311" xfId="0" applyNumberFormat="1" applyFont="1" applyBorder="1" applyAlignment="1">
      <alignment horizontal="center" vertical="center"/>
    </xf>
    <xf numFmtId="176" fontId="13" fillId="4" borderId="312" xfId="0" applyNumberFormat="1" applyFont="1" applyFill="1" applyBorder="1" applyAlignment="1">
      <alignment horizontal="right" vertical="center"/>
    </xf>
    <xf numFmtId="3" fontId="19" fillId="7" borderId="316" xfId="0" applyNumberFormat="1" applyFont="1" applyFill="1" applyBorder="1" applyAlignment="1">
      <alignment horizontal="center" vertical="center"/>
    </xf>
    <xf numFmtId="0" fontId="0" fillId="0" borderId="317" xfId="0" applyBorder="1"/>
    <xf numFmtId="164" fontId="6" fillId="0" borderId="317" xfId="0" applyNumberFormat="1" applyFont="1" applyBorder="1" applyAlignment="1">
      <alignment horizontal="center" vertical="center" wrapText="1"/>
    </xf>
    <xf numFmtId="164" fontId="17" fillId="0" borderId="317" xfId="0" applyNumberFormat="1" applyFont="1" applyBorder="1" applyAlignment="1">
      <alignment horizontal="center" vertical="center" wrapText="1"/>
    </xf>
    <xf numFmtId="166" fontId="13" fillId="4" borderId="318" xfId="0" applyNumberFormat="1" applyFont="1" applyFill="1" applyBorder="1" applyAlignment="1">
      <alignment horizontal="right" vertical="center" wrapText="1"/>
    </xf>
    <xf numFmtId="172" fontId="13" fillId="5" borderId="317" xfId="0" applyNumberFormat="1" applyFont="1" applyFill="1" applyBorder="1" applyAlignment="1">
      <alignment horizontal="right" vertical="center"/>
    </xf>
    <xf numFmtId="172" fontId="13" fillId="5" borderId="319" xfId="0" applyNumberFormat="1" applyFont="1" applyFill="1" applyBorder="1" applyAlignment="1">
      <alignment horizontal="right" vertical="center"/>
    </xf>
    <xf numFmtId="172" fontId="13" fillId="0" borderId="320" xfId="0" applyNumberFormat="1" applyFont="1" applyBorder="1" applyAlignment="1">
      <alignment horizontal="right" vertical="center"/>
    </xf>
    <xf numFmtId="172" fontId="13" fillId="6" borderId="319" xfId="0" applyNumberFormat="1" applyFont="1" applyFill="1" applyBorder="1" applyAlignment="1">
      <alignment horizontal="right" vertical="center"/>
    </xf>
    <xf numFmtId="172" fontId="13" fillId="6" borderId="321" xfId="0" applyNumberFormat="1" applyFont="1" applyFill="1" applyBorder="1" applyAlignment="1">
      <alignment horizontal="right" vertical="center"/>
    </xf>
    <xf numFmtId="172" fontId="13" fillId="0" borderId="321" xfId="0" applyNumberFormat="1" applyFont="1" applyBorder="1" applyAlignment="1">
      <alignment horizontal="right" vertical="center"/>
    </xf>
    <xf numFmtId="166" fontId="13" fillId="0" borderId="320" xfId="0" applyNumberFormat="1" applyFont="1" applyBorder="1" applyAlignment="1">
      <alignment horizontal="right" vertical="center"/>
    </xf>
    <xf numFmtId="175" fontId="13" fillId="0" borderId="320" xfId="0" applyNumberFormat="1" applyFont="1" applyBorder="1" applyAlignment="1">
      <alignment horizontal="right" vertical="center"/>
    </xf>
    <xf numFmtId="170" fontId="13" fillId="0" borderId="321" xfId="0" applyNumberFormat="1" applyFont="1" applyBorder="1" applyAlignment="1">
      <alignment horizontal="right" vertical="center"/>
    </xf>
    <xf numFmtId="166" fontId="13" fillId="0" borderId="317" xfId="0" applyNumberFormat="1" applyFont="1" applyBorder="1" applyAlignment="1">
      <alignment horizontal="right" vertical="center"/>
    </xf>
    <xf numFmtId="165" fontId="6" fillId="4" borderId="55" xfId="0" applyNumberFormat="1" applyFont="1" applyFill="1" applyBorder="1" applyAlignment="1">
      <alignment horizontal="center" vertical="center" wrapText="1"/>
    </xf>
    <xf numFmtId="164" fontId="6" fillId="4" borderId="317" xfId="0" applyNumberFormat="1" applyFont="1" applyFill="1" applyBorder="1" applyAlignment="1">
      <alignment horizontal="center" vertical="center"/>
    </xf>
    <xf numFmtId="164" fontId="17" fillId="4" borderId="317" xfId="0" applyNumberFormat="1" applyFont="1" applyFill="1" applyBorder="1" applyAlignment="1">
      <alignment horizontal="center" vertical="center"/>
    </xf>
    <xf numFmtId="2" fontId="4" fillId="4" borderId="317" xfId="0" applyNumberFormat="1" applyFont="1" applyFill="1" applyBorder="1" applyAlignment="1">
      <alignment horizontal="center" vertical="center"/>
    </xf>
    <xf numFmtId="166" fontId="4" fillId="4" borderId="317" xfId="0" applyNumberFormat="1" applyFont="1" applyFill="1" applyBorder="1" applyAlignment="1">
      <alignment horizontal="right" vertical="center" wrapText="1"/>
    </xf>
    <xf numFmtId="172" fontId="4" fillId="4" borderId="318" xfId="0" applyNumberFormat="1" applyFont="1" applyFill="1" applyBorder="1" applyAlignment="1">
      <alignment horizontal="right" vertical="center" wrapText="1"/>
    </xf>
    <xf numFmtId="172" fontId="6" fillId="4" borderId="317" xfId="0" applyNumberFormat="1" applyFont="1" applyFill="1" applyBorder="1" applyAlignment="1">
      <alignment horizontal="right" vertical="center" wrapText="1"/>
    </xf>
    <xf numFmtId="172" fontId="6" fillId="4" borderId="319" xfId="0" applyNumberFormat="1" applyFont="1" applyFill="1" applyBorder="1" applyAlignment="1">
      <alignment horizontal="right" vertical="center" wrapText="1"/>
    </xf>
    <xf numFmtId="172" fontId="6" fillId="4" borderId="320" xfId="0" applyNumberFormat="1" applyFont="1" applyFill="1" applyBorder="1" applyAlignment="1">
      <alignment horizontal="right" vertical="center" wrapText="1"/>
    </xf>
    <xf numFmtId="172" fontId="6" fillId="4" borderId="321" xfId="0" applyNumberFormat="1" applyFont="1" applyFill="1" applyBorder="1" applyAlignment="1">
      <alignment horizontal="right" vertical="center" wrapText="1"/>
    </xf>
    <xf numFmtId="166" fontId="6" fillId="4" borderId="320" xfId="0" applyNumberFormat="1" applyFont="1" applyFill="1" applyBorder="1" applyAlignment="1">
      <alignment horizontal="right" vertical="center" wrapText="1"/>
    </xf>
    <xf numFmtId="175" fontId="6" fillId="4" borderId="320" xfId="0" applyNumberFormat="1" applyFont="1" applyFill="1" applyBorder="1" applyAlignment="1">
      <alignment horizontal="right" vertical="center" wrapText="1"/>
    </xf>
    <xf numFmtId="170" fontId="6" fillId="4" borderId="321" xfId="0" applyNumberFormat="1" applyFont="1" applyFill="1" applyBorder="1" applyAlignment="1">
      <alignment horizontal="right" vertical="center"/>
    </xf>
    <xf numFmtId="166" fontId="6" fillId="4" borderId="317" xfId="0" applyNumberFormat="1" applyFont="1" applyFill="1" applyBorder="1" applyAlignment="1">
      <alignment horizontal="right" vertical="center" wrapText="1"/>
    </xf>
    <xf numFmtId="164" fontId="6" fillId="0" borderId="317" xfId="0" applyNumberFormat="1" applyFont="1" applyBorder="1" applyAlignment="1">
      <alignment horizontal="center" vertical="center"/>
    </xf>
    <xf numFmtId="164" fontId="17" fillId="0" borderId="317" xfId="0" applyNumberFormat="1" applyFont="1" applyBorder="1" applyAlignment="1">
      <alignment horizontal="center" vertical="center"/>
    </xf>
    <xf numFmtId="176" fontId="13" fillId="4" borderId="318" xfId="0" applyNumberFormat="1" applyFont="1" applyFill="1" applyBorder="1" applyAlignment="1">
      <alignment horizontal="right" vertical="center" wrapText="1"/>
    </xf>
    <xf numFmtId="3" fontId="19" fillId="7" borderId="322" xfId="0" applyNumberFormat="1" applyFont="1" applyFill="1" applyBorder="1" applyAlignment="1">
      <alignment horizontal="center" vertical="center"/>
    </xf>
    <xf numFmtId="0" fontId="0" fillId="0" borderId="323" xfId="0" applyBorder="1"/>
    <xf numFmtId="164" fontId="6" fillId="0" borderId="323" xfId="0" applyNumberFormat="1" applyFont="1" applyBorder="1" applyAlignment="1">
      <alignment horizontal="center" vertical="center" wrapText="1"/>
    </xf>
    <xf numFmtId="164" fontId="17" fillId="0" borderId="323" xfId="0" applyNumberFormat="1" applyFont="1" applyBorder="1" applyAlignment="1">
      <alignment horizontal="center" vertical="center" wrapText="1"/>
    </xf>
    <xf numFmtId="176" fontId="13" fillId="4" borderId="324" xfId="0" applyNumberFormat="1" applyFont="1" applyFill="1" applyBorder="1" applyAlignment="1">
      <alignment horizontal="right" vertical="center" wrapText="1"/>
    </xf>
    <xf numFmtId="172" fontId="13" fillId="5" borderId="323" xfId="0" applyNumberFormat="1" applyFont="1" applyFill="1" applyBorder="1" applyAlignment="1">
      <alignment horizontal="right" vertical="center"/>
    </xf>
    <xf numFmtId="172" fontId="13" fillId="5" borderId="325" xfId="0" applyNumberFormat="1" applyFont="1" applyFill="1" applyBorder="1" applyAlignment="1">
      <alignment horizontal="right" vertical="center"/>
    </xf>
    <xf numFmtId="172" fontId="13" fillId="0" borderId="326" xfId="0" applyNumberFormat="1" applyFont="1" applyBorder="1" applyAlignment="1">
      <alignment horizontal="right" vertical="center"/>
    </xf>
    <xf numFmtId="172" fontId="13" fillId="6" borderId="325" xfId="0" applyNumberFormat="1" applyFont="1" applyFill="1" applyBorder="1" applyAlignment="1">
      <alignment horizontal="right" vertical="center"/>
    </xf>
    <xf numFmtId="172" fontId="13" fillId="6" borderId="327" xfId="0" applyNumberFormat="1" applyFont="1" applyFill="1" applyBorder="1" applyAlignment="1">
      <alignment horizontal="right" vertical="center"/>
    </xf>
    <xf numFmtId="172" fontId="13" fillId="0" borderId="327" xfId="0" applyNumberFormat="1" applyFont="1" applyBorder="1" applyAlignment="1">
      <alignment horizontal="right" vertical="center"/>
    </xf>
    <xf numFmtId="166" fontId="13" fillId="0" borderId="326" xfId="0" applyNumberFormat="1" applyFont="1" applyBorder="1" applyAlignment="1">
      <alignment horizontal="right" vertical="center"/>
    </xf>
    <xf numFmtId="175" fontId="13" fillId="0" borderId="326" xfId="0" applyNumberFormat="1" applyFont="1" applyBorder="1" applyAlignment="1">
      <alignment horizontal="right" vertical="center"/>
    </xf>
    <xf numFmtId="170" fontId="13" fillId="0" borderId="327" xfId="0" applyNumberFormat="1" applyFont="1" applyBorder="1" applyAlignment="1">
      <alignment horizontal="right" vertical="center"/>
    </xf>
    <xf numFmtId="166" fontId="13" fillId="0" borderId="323" xfId="0" applyNumberFormat="1" applyFont="1" applyBorder="1" applyAlignment="1">
      <alignment horizontal="right" vertical="center"/>
    </xf>
    <xf numFmtId="3" fontId="13" fillId="7" borderId="322" xfId="0" applyNumberFormat="1" applyFont="1" applyFill="1" applyBorder="1" applyAlignment="1">
      <alignment horizontal="center" vertical="center"/>
    </xf>
    <xf numFmtId="166" fontId="13" fillId="4" borderId="324" xfId="0" applyNumberFormat="1" applyFont="1" applyFill="1" applyBorder="1" applyAlignment="1">
      <alignment horizontal="right" vertical="center"/>
    </xf>
    <xf numFmtId="164" fontId="6" fillId="0" borderId="323" xfId="0" applyNumberFormat="1" applyFont="1" applyBorder="1" applyAlignment="1">
      <alignment horizontal="center" vertical="center"/>
    </xf>
    <xf numFmtId="164" fontId="17" fillId="0" borderId="323" xfId="0" applyNumberFormat="1" applyFont="1" applyBorder="1" applyAlignment="1">
      <alignment horizontal="center" vertical="center"/>
    </xf>
    <xf numFmtId="3" fontId="19" fillId="7" borderId="328" xfId="0" applyNumberFormat="1" applyFont="1" applyFill="1" applyBorder="1" applyAlignment="1">
      <alignment horizontal="center" vertical="center"/>
    </xf>
    <xf numFmtId="164" fontId="6" fillId="0" borderId="329" xfId="0" applyNumberFormat="1" applyFont="1" applyBorder="1" applyAlignment="1">
      <alignment horizontal="center" vertical="center"/>
    </xf>
    <xf numFmtId="164" fontId="17" fillId="0" borderId="329" xfId="0" applyNumberFormat="1" applyFont="1" applyBorder="1" applyAlignment="1">
      <alignment horizontal="center" vertical="center"/>
    </xf>
    <xf numFmtId="166" fontId="13" fillId="4" borderId="330" xfId="0" applyNumberFormat="1" applyFont="1" applyFill="1" applyBorder="1" applyAlignment="1">
      <alignment horizontal="right" vertical="center"/>
    </xf>
    <xf numFmtId="172" fontId="13" fillId="5" borderId="329" xfId="0" applyNumberFormat="1" applyFont="1" applyFill="1" applyBorder="1" applyAlignment="1">
      <alignment horizontal="right" vertical="center"/>
    </xf>
    <xf numFmtId="172" fontId="13" fillId="5" borderId="331" xfId="0" applyNumberFormat="1" applyFont="1" applyFill="1" applyBorder="1" applyAlignment="1">
      <alignment horizontal="right" vertical="center"/>
    </xf>
    <xf numFmtId="172" fontId="13" fillId="0" borderId="332" xfId="0" applyNumberFormat="1" applyFont="1" applyBorder="1" applyAlignment="1">
      <alignment horizontal="right" vertical="center"/>
    </xf>
    <xf numFmtId="172" fontId="13" fillId="6" borderId="331" xfId="0" applyNumberFormat="1" applyFont="1" applyFill="1" applyBorder="1" applyAlignment="1">
      <alignment horizontal="right" vertical="center"/>
    </xf>
    <xf numFmtId="172" fontId="13" fillId="6" borderId="333" xfId="0" applyNumberFormat="1" applyFont="1" applyFill="1" applyBorder="1" applyAlignment="1">
      <alignment horizontal="right" vertical="center"/>
    </xf>
    <xf numFmtId="172" fontId="13" fillId="0" borderId="333" xfId="0" applyNumberFormat="1" applyFont="1" applyBorder="1" applyAlignment="1">
      <alignment horizontal="right" vertical="center"/>
    </xf>
    <xf numFmtId="166" fontId="13" fillId="0" borderId="332" xfId="0" applyNumberFormat="1" applyFont="1" applyBorder="1" applyAlignment="1">
      <alignment horizontal="right" vertical="center"/>
    </xf>
    <xf numFmtId="175" fontId="13" fillId="0" borderId="332" xfId="0" applyNumberFormat="1" applyFont="1" applyBorder="1" applyAlignment="1">
      <alignment horizontal="right" vertical="center"/>
    </xf>
    <xf numFmtId="170" fontId="13" fillId="0" borderId="333" xfId="0" applyNumberFormat="1" applyFont="1" applyBorder="1" applyAlignment="1">
      <alignment horizontal="right" vertical="center"/>
    </xf>
    <xf numFmtId="166" fontId="13" fillId="0" borderId="329" xfId="0" applyNumberFormat="1" applyFont="1" applyBorder="1" applyAlignment="1">
      <alignment horizontal="right" vertical="center"/>
    </xf>
    <xf numFmtId="3" fontId="19" fillId="7" borderId="334" xfId="0" applyNumberFormat="1" applyFont="1" applyFill="1" applyBorder="1" applyAlignment="1">
      <alignment horizontal="center" vertical="center"/>
    </xf>
    <xf numFmtId="164" fontId="6" fillId="0" borderId="335" xfId="0" applyNumberFormat="1" applyFont="1" applyBorder="1" applyAlignment="1">
      <alignment horizontal="center" vertical="center" wrapText="1"/>
    </xf>
    <xf numFmtId="164" fontId="17" fillId="0" borderId="335" xfId="0" applyNumberFormat="1" applyFont="1" applyBorder="1" applyAlignment="1">
      <alignment horizontal="center" vertical="center" wrapText="1"/>
    </xf>
    <xf numFmtId="166" fontId="13" fillId="4" borderId="336" xfId="0" applyNumberFormat="1" applyFont="1" applyFill="1" applyBorder="1" applyAlignment="1">
      <alignment horizontal="right" vertical="center"/>
    </xf>
    <xf numFmtId="172" fontId="13" fillId="5" borderId="335" xfId="0" applyNumberFormat="1" applyFont="1" applyFill="1" applyBorder="1" applyAlignment="1">
      <alignment horizontal="right" vertical="center"/>
    </xf>
    <xf numFmtId="172" fontId="13" fillId="5" borderId="337" xfId="0" applyNumberFormat="1" applyFont="1" applyFill="1" applyBorder="1" applyAlignment="1">
      <alignment horizontal="right" vertical="center"/>
    </xf>
    <xf numFmtId="172" fontId="13" fillId="0" borderId="338" xfId="0" applyNumberFormat="1" applyFont="1" applyBorder="1" applyAlignment="1">
      <alignment horizontal="right" vertical="center"/>
    </xf>
    <xf numFmtId="172" fontId="13" fillId="6" borderId="337" xfId="0" applyNumberFormat="1" applyFont="1" applyFill="1" applyBorder="1" applyAlignment="1">
      <alignment horizontal="right" vertical="center"/>
    </xf>
    <xf numFmtId="172" fontId="13" fillId="6" borderId="339" xfId="0" applyNumberFormat="1" applyFont="1" applyFill="1" applyBorder="1" applyAlignment="1">
      <alignment horizontal="right" vertical="center"/>
    </xf>
    <xf numFmtId="172" fontId="13" fillId="0" borderId="339" xfId="0" applyNumberFormat="1" applyFont="1" applyBorder="1" applyAlignment="1">
      <alignment horizontal="right" vertical="center"/>
    </xf>
    <xf numFmtId="166" fontId="13" fillId="0" borderId="338" xfId="0" applyNumberFormat="1" applyFont="1" applyBorder="1" applyAlignment="1">
      <alignment horizontal="right" vertical="center"/>
    </xf>
    <xf numFmtId="175" fontId="13" fillId="0" borderId="338" xfId="0" applyNumberFormat="1" applyFont="1" applyBorder="1" applyAlignment="1">
      <alignment horizontal="right" vertical="center"/>
    </xf>
    <xf numFmtId="170" fontId="13" fillId="0" borderId="339" xfId="0" applyNumberFormat="1" applyFont="1" applyBorder="1" applyAlignment="1">
      <alignment horizontal="right" vertical="center"/>
    </xf>
    <xf numFmtId="166" fontId="13" fillId="0" borderId="335" xfId="0" applyNumberFormat="1" applyFont="1" applyBorder="1" applyAlignment="1">
      <alignment horizontal="right" vertical="center"/>
    </xf>
    <xf numFmtId="164" fontId="6" fillId="0" borderId="335" xfId="0" applyNumberFormat="1" applyFont="1" applyBorder="1" applyAlignment="1">
      <alignment horizontal="center" vertical="center"/>
    </xf>
    <xf numFmtId="164" fontId="17" fillId="0" borderId="335" xfId="0" applyNumberFormat="1" applyFont="1" applyBorder="1" applyAlignment="1">
      <alignment horizontal="center" vertical="center"/>
    </xf>
    <xf numFmtId="166" fontId="13" fillId="4" borderId="336" xfId="0" applyNumberFormat="1" applyFont="1" applyFill="1" applyBorder="1" applyAlignment="1">
      <alignment horizontal="right" vertical="center" wrapText="1"/>
    </xf>
    <xf numFmtId="3" fontId="19" fillId="7" borderId="340" xfId="0" applyNumberFormat="1" applyFont="1" applyFill="1" applyBorder="1" applyAlignment="1">
      <alignment horizontal="center" vertical="center"/>
    </xf>
    <xf numFmtId="172" fontId="10" fillId="4" borderId="16" xfId="0" applyNumberFormat="1" applyFont="1" applyFill="1" applyBorder="1" applyAlignment="1">
      <alignment vertical="center"/>
    </xf>
    <xf numFmtId="164" fontId="6" fillId="0" borderId="341" xfId="0" applyNumberFormat="1" applyFont="1" applyBorder="1" applyAlignment="1">
      <alignment horizontal="center" vertical="center" wrapText="1"/>
    </xf>
    <xf numFmtId="164" fontId="17" fillId="0" borderId="341" xfId="0" applyNumberFormat="1" applyFont="1" applyBorder="1" applyAlignment="1">
      <alignment horizontal="center" vertical="center" wrapText="1"/>
    </xf>
    <xf numFmtId="166" fontId="13" fillId="4" borderId="342" xfId="0" applyNumberFormat="1" applyFont="1" applyFill="1" applyBorder="1" applyAlignment="1">
      <alignment horizontal="right" vertical="center"/>
    </xf>
    <xf numFmtId="172" fontId="13" fillId="5" borderId="341" xfId="0" applyNumberFormat="1" applyFont="1" applyFill="1" applyBorder="1" applyAlignment="1">
      <alignment horizontal="right" vertical="center"/>
    </xf>
    <xf numFmtId="172" fontId="13" fillId="5" borderId="343" xfId="0" applyNumberFormat="1" applyFont="1" applyFill="1" applyBorder="1" applyAlignment="1">
      <alignment horizontal="right" vertical="center"/>
    </xf>
    <xf numFmtId="172" fontId="13" fillId="0" borderId="344" xfId="0" applyNumberFormat="1" applyFont="1" applyBorder="1" applyAlignment="1">
      <alignment horizontal="right" vertical="center"/>
    </xf>
    <xf numFmtId="172" fontId="13" fillId="6" borderId="343" xfId="0" applyNumberFormat="1" applyFont="1" applyFill="1" applyBorder="1" applyAlignment="1">
      <alignment horizontal="right" vertical="center"/>
    </xf>
    <xf numFmtId="172" fontId="13" fillId="6" borderId="345" xfId="0" applyNumberFormat="1" applyFont="1" applyFill="1" applyBorder="1" applyAlignment="1">
      <alignment horizontal="right" vertical="center"/>
    </xf>
    <xf numFmtId="172" fontId="13" fillId="0" borderId="345" xfId="0" applyNumberFormat="1" applyFont="1" applyBorder="1" applyAlignment="1">
      <alignment horizontal="right" vertical="center"/>
    </xf>
    <xf numFmtId="166" fontId="13" fillId="0" borderId="344" xfId="0" applyNumberFormat="1" applyFont="1" applyBorder="1" applyAlignment="1">
      <alignment horizontal="right" vertical="center"/>
    </xf>
    <xf numFmtId="175" fontId="13" fillId="0" borderId="344" xfId="0" applyNumberFormat="1" applyFont="1" applyBorder="1" applyAlignment="1">
      <alignment horizontal="right" vertical="center"/>
    </xf>
    <xf numFmtId="170" fontId="13" fillId="0" borderId="345" xfId="0" applyNumberFormat="1" applyFont="1" applyBorder="1" applyAlignment="1">
      <alignment horizontal="right" vertical="center"/>
    </xf>
    <xf numFmtId="166" fontId="13" fillId="0" borderId="341" xfId="0" applyNumberFormat="1" applyFont="1" applyBorder="1" applyAlignment="1">
      <alignment horizontal="right" vertical="center"/>
    </xf>
    <xf numFmtId="166" fontId="13" fillId="4" borderId="342" xfId="0" applyNumberFormat="1" applyFont="1" applyFill="1" applyBorder="1" applyAlignment="1">
      <alignment horizontal="right" vertical="center" wrapText="1"/>
    </xf>
    <xf numFmtId="3" fontId="19" fillId="7" borderId="346" xfId="0" applyNumberFormat="1" applyFont="1" applyFill="1" applyBorder="1" applyAlignment="1">
      <alignment horizontal="center" vertical="center"/>
    </xf>
    <xf numFmtId="0" fontId="13" fillId="0" borderId="63" xfId="0" applyFont="1" applyBorder="1" applyAlignment="1">
      <alignment horizontal="justify" vertical="center" wrapText="1"/>
    </xf>
    <xf numFmtId="0" fontId="0" fillId="0" borderId="347" xfId="0" applyBorder="1"/>
    <xf numFmtId="164" fontId="6" fillId="0" borderId="347" xfId="0" applyNumberFormat="1" applyFont="1" applyBorder="1" applyAlignment="1">
      <alignment horizontal="center" vertical="center" wrapText="1"/>
    </xf>
    <xf numFmtId="164" fontId="17" fillId="0" borderId="347" xfId="0" applyNumberFormat="1" applyFont="1" applyBorder="1" applyAlignment="1">
      <alignment horizontal="center" vertical="center" wrapText="1"/>
    </xf>
    <xf numFmtId="176" fontId="13" fillId="4" borderId="348" xfId="0" applyNumberFormat="1" applyFont="1" applyFill="1" applyBorder="1" applyAlignment="1">
      <alignment horizontal="right" vertical="center" wrapText="1"/>
    </xf>
    <xf numFmtId="172" fontId="13" fillId="5" borderId="347" xfId="0" applyNumberFormat="1" applyFont="1" applyFill="1" applyBorder="1" applyAlignment="1">
      <alignment horizontal="right" vertical="center"/>
    </xf>
    <xf numFmtId="172" fontId="13" fillId="5" borderId="349" xfId="0" applyNumberFormat="1" applyFont="1" applyFill="1" applyBorder="1" applyAlignment="1">
      <alignment horizontal="right" vertical="center"/>
    </xf>
    <xf numFmtId="172" fontId="13" fillId="0" borderId="350" xfId="0" applyNumberFormat="1" applyFont="1" applyBorder="1" applyAlignment="1">
      <alignment horizontal="right" vertical="center"/>
    </xf>
    <xf numFmtId="172" fontId="13" fillId="6" borderId="349" xfId="0" applyNumberFormat="1" applyFont="1" applyFill="1" applyBorder="1" applyAlignment="1">
      <alignment horizontal="right" vertical="center"/>
    </xf>
    <xf numFmtId="172" fontId="13" fillId="6" borderId="351" xfId="0" applyNumberFormat="1" applyFont="1" applyFill="1" applyBorder="1" applyAlignment="1">
      <alignment horizontal="right" vertical="center"/>
    </xf>
    <xf numFmtId="172" fontId="13" fillId="0" borderId="351" xfId="0" applyNumberFormat="1" applyFont="1" applyBorder="1" applyAlignment="1">
      <alignment horizontal="right" vertical="center"/>
    </xf>
    <xf numFmtId="166" fontId="13" fillId="0" borderId="350" xfId="0" applyNumberFormat="1" applyFont="1" applyBorder="1" applyAlignment="1">
      <alignment horizontal="right" vertical="center"/>
    </xf>
    <xf numFmtId="175" fontId="13" fillId="0" borderId="350" xfId="0" applyNumberFormat="1" applyFont="1" applyBorder="1" applyAlignment="1">
      <alignment horizontal="right" vertical="center"/>
    </xf>
    <xf numFmtId="170" fontId="13" fillId="0" borderId="351" xfId="0" applyNumberFormat="1" applyFont="1" applyBorder="1" applyAlignment="1">
      <alignment horizontal="right" vertical="center"/>
    </xf>
    <xf numFmtId="166" fontId="13" fillId="0" borderId="347" xfId="0" applyNumberFormat="1" applyFont="1" applyBorder="1" applyAlignment="1">
      <alignment horizontal="right" vertical="center"/>
    </xf>
    <xf numFmtId="166" fontId="13" fillId="4" borderId="348" xfId="0" applyNumberFormat="1" applyFont="1" applyFill="1" applyBorder="1" applyAlignment="1">
      <alignment horizontal="right" vertical="center" wrapText="1"/>
    </xf>
    <xf numFmtId="0" fontId="13" fillId="0" borderId="63" xfId="0" applyFont="1" applyBorder="1" applyAlignment="1">
      <alignment vertical="center" wrapText="1"/>
    </xf>
    <xf numFmtId="3" fontId="19" fillId="7" borderId="352" xfId="0" applyNumberFormat="1" applyFont="1" applyFill="1" applyBorder="1" applyAlignment="1">
      <alignment horizontal="center" vertical="center"/>
    </xf>
    <xf numFmtId="0" fontId="0" fillId="0" borderId="353" xfId="0" applyBorder="1"/>
    <xf numFmtId="164" fontId="6" fillId="0" borderId="353" xfId="0" applyNumberFormat="1" applyFont="1" applyBorder="1" applyAlignment="1">
      <alignment horizontal="center" vertical="center" wrapText="1"/>
    </xf>
    <xf numFmtId="164" fontId="17" fillId="0" borderId="353" xfId="0" applyNumberFormat="1" applyFont="1" applyBorder="1" applyAlignment="1">
      <alignment horizontal="center" vertical="center" wrapText="1"/>
    </xf>
    <xf numFmtId="176" fontId="13" fillId="4" borderId="354" xfId="0" applyNumberFormat="1" applyFont="1" applyFill="1" applyBorder="1" applyAlignment="1">
      <alignment horizontal="right" vertical="center" wrapText="1"/>
    </xf>
    <xf numFmtId="172" fontId="13" fillId="5" borderId="353" xfId="0" applyNumberFormat="1" applyFont="1" applyFill="1" applyBorder="1" applyAlignment="1">
      <alignment horizontal="right" vertical="center"/>
    </xf>
    <xf numFmtId="172" fontId="13" fillId="5" borderId="355" xfId="0" applyNumberFormat="1" applyFont="1" applyFill="1" applyBorder="1" applyAlignment="1">
      <alignment horizontal="right" vertical="center"/>
    </xf>
    <xf numFmtId="172" fontId="13" fillId="0" borderId="356" xfId="0" applyNumberFormat="1" applyFont="1" applyBorder="1" applyAlignment="1">
      <alignment horizontal="right" vertical="center"/>
    </xf>
    <xf numFmtId="172" fontId="13" fillId="6" borderId="355" xfId="0" applyNumberFormat="1" applyFont="1" applyFill="1" applyBorder="1" applyAlignment="1">
      <alignment horizontal="right" vertical="center"/>
    </xf>
    <xf numFmtId="172" fontId="13" fillId="6" borderId="357" xfId="0" applyNumberFormat="1" applyFont="1" applyFill="1" applyBorder="1" applyAlignment="1">
      <alignment horizontal="right" vertical="center"/>
    </xf>
    <xf numFmtId="172" fontId="13" fillId="0" borderId="357" xfId="0" applyNumberFormat="1" applyFont="1" applyBorder="1" applyAlignment="1">
      <alignment horizontal="right" vertical="center"/>
    </xf>
    <xf numFmtId="166" fontId="13" fillId="0" borderId="356" xfId="0" applyNumberFormat="1" applyFont="1" applyBorder="1" applyAlignment="1">
      <alignment horizontal="right" vertical="center"/>
    </xf>
    <xf numFmtId="175" fontId="13" fillId="0" borderId="356" xfId="0" applyNumberFormat="1" applyFont="1" applyBorder="1" applyAlignment="1">
      <alignment horizontal="right" vertical="center"/>
    </xf>
    <xf numFmtId="170" fontId="13" fillId="0" borderId="357" xfId="0" applyNumberFormat="1" applyFont="1" applyBorder="1" applyAlignment="1">
      <alignment horizontal="right" vertical="center"/>
    </xf>
    <xf numFmtId="166" fontId="13" fillId="0" borderId="353" xfId="0" applyNumberFormat="1" applyFont="1" applyBorder="1" applyAlignment="1">
      <alignment horizontal="right" vertical="center"/>
    </xf>
    <xf numFmtId="166" fontId="13" fillId="4" borderId="354" xfId="0" applyNumberFormat="1" applyFont="1" applyFill="1" applyBorder="1" applyAlignment="1">
      <alignment horizontal="right" vertical="center" wrapText="1"/>
    </xf>
    <xf numFmtId="164" fontId="13" fillId="0" borderId="353" xfId="0" applyNumberFormat="1" applyFont="1" applyBorder="1" applyAlignment="1">
      <alignment horizontal="center" vertical="center"/>
    </xf>
    <xf numFmtId="164" fontId="12" fillId="0" borderId="353" xfId="0" applyNumberFormat="1" applyFont="1" applyBorder="1" applyAlignment="1">
      <alignment horizontal="center" vertical="center"/>
    </xf>
    <xf numFmtId="3" fontId="19" fillId="7" borderId="358" xfId="0" applyNumberFormat="1" applyFont="1" applyFill="1" applyBorder="1" applyAlignment="1">
      <alignment horizontal="center" vertical="center"/>
    </xf>
    <xf numFmtId="166" fontId="13" fillId="4" borderId="16" xfId="0" applyNumberFormat="1" applyFont="1" applyFill="1" applyBorder="1"/>
    <xf numFmtId="172" fontId="13" fillId="4" borderId="16" xfId="0" applyNumberFormat="1" applyFont="1" applyFill="1" applyBorder="1"/>
    <xf numFmtId="0" fontId="1" fillId="0" borderId="0" xfId="0" applyFont="1" applyAlignment="1">
      <alignment horizontal="center"/>
    </xf>
    <xf numFmtId="0" fontId="0" fillId="0" borderId="359" xfId="0" applyBorder="1"/>
    <xf numFmtId="0" fontId="5" fillId="12" borderId="359" xfId="0" applyFont="1" applyFill="1" applyBorder="1"/>
    <xf numFmtId="164" fontId="6" fillId="0" borderId="359" xfId="0" applyNumberFormat="1" applyFont="1" applyBorder="1" applyAlignment="1">
      <alignment horizontal="center" vertical="center" wrapText="1"/>
    </xf>
    <xf numFmtId="164" fontId="17" fillId="0" borderId="359" xfId="0" applyNumberFormat="1" applyFont="1" applyBorder="1" applyAlignment="1">
      <alignment horizontal="center" vertical="center" wrapText="1"/>
    </xf>
    <xf numFmtId="176" fontId="13" fillId="4" borderId="360" xfId="0" applyNumberFormat="1" applyFont="1" applyFill="1" applyBorder="1" applyAlignment="1">
      <alignment horizontal="right" vertical="center" wrapText="1"/>
    </xf>
    <xf numFmtId="172" fontId="13" fillId="5" borderId="359" xfId="0" applyNumberFormat="1" applyFont="1" applyFill="1" applyBorder="1" applyAlignment="1">
      <alignment horizontal="right" vertical="center"/>
    </xf>
    <xf numFmtId="172" fontId="13" fillId="5" borderId="361" xfId="0" applyNumberFormat="1" applyFont="1" applyFill="1" applyBorder="1" applyAlignment="1">
      <alignment horizontal="right" vertical="center"/>
    </xf>
    <xf numFmtId="172" fontId="13" fillId="0" borderId="362" xfId="0" applyNumberFormat="1" applyFont="1" applyBorder="1" applyAlignment="1">
      <alignment horizontal="right" vertical="center"/>
    </xf>
    <xf numFmtId="172" fontId="13" fillId="6" borderId="361" xfId="0" applyNumberFormat="1" applyFont="1" applyFill="1" applyBorder="1" applyAlignment="1">
      <alignment horizontal="right" vertical="center"/>
    </xf>
    <xf numFmtId="172" fontId="13" fillId="6" borderId="363" xfId="0" applyNumberFormat="1" applyFont="1" applyFill="1" applyBorder="1" applyAlignment="1">
      <alignment horizontal="right" vertical="center"/>
    </xf>
    <xf numFmtId="172" fontId="13" fillId="0" borderId="363" xfId="0" applyNumberFormat="1" applyFont="1" applyBorder="1" applyAlignment="1">
      <alignment horizontal="right" vertical="center"/>
    </xf>
    <xf numFmtId="166" fontId="13" fillId="0" borderId="362" xfId="0" applyNumberFormat="1" applyFont="1" applyBorder="1" applyAlignment="1">
      <alignment horizontal="right" vertical="center"/>
    </xf>
    <xf numFmtId="175" fontId="13" fillId="0" borderId="362" xfId="0" applyNumberFormat="1" applyFont="1" applyBorder="1" applyAlignment="1">
      <alignment horizontal="right" vertical="center"/>
    </xf>
    <xf numFmtId="170" fontId="13" fillId="0" borderId="363" xfId="0" applyNumberFormat="1" applyFont="1" applyBorder="1" applyAlignment="1">
      <alignment horizontal="right" vertical="center"/>
    </xf>
    <xf numFmtId="166" fontId="13" fillId="0" borderId="359" xfId="0" applyNumberFormat="1" applyFont="1" applyBorder="1" applyAlignment="1">
      <alignment horizontal="right" vertical="center"/>
    </xf>
    <xf numFmtId="3" fontId="19" fillId="7" borderId="364" xfId="0" applyNumberFormat="1" applyFont="1" applyFill="1" applyBorder="1" applyAlignment="1">
      <alignment horizontal="center" vertical="center"/>
    </xf>
    <xf numFmtId="164" fontId="6" fillId="0" borderId="365" xfId="0" applyNumberFormat="1" applyFont="1" applyBorder="1" applyAlignment="1">
      <alignment horizontal="center" vertical="center" wrapText="1"/>
    </xf>
    <xf numFmtId="164" fontId="17" fillId="0" borderId="365" xfId="0" applyNumberFormat="1" applyFont="1" applyBorder="1" applyAlignment="1">
      <alignment horizontal="center" vertical="center" wrapText="1"/>
    </xf>
    <xf numFmtId="176" fontId="13" fillId="4" borderId="366" xfId="0" applyNumberFormat="1" applyFont="1" applyFill="1" applyBorder="1" applyAlignment="1">
      <alignment horizontal="right" vertical="center" wrapText="1"/>
    </xf>
    <xf numFmtId="172" fontId="13" fillId="5" borderId="365" xfId="0" applyNumberFormat="1" applyFont="1" applyFill="1" applyBorder="1" applyAlignment="1">
      <alignment horizontal="right" vertical="center"/>
    </xf>
    <xf numFmtId="172" fontId="13" fillId="5" borderId="367" xfId="0" applyNumberFormat="1" applyFont="1" applyFill="1" applyBorder="1" applyAlignment="1">
      <alignment horizontal="right" vertical="center"/>
    </xf>
    <xf numFmtId="172" fontId="13" fillId="0" borderId="368" xfId="0" applyNumberFormat="1" applyFont="1" applyBorder="1" applyAlignment="1">
      <alignment horizontal="right" vertical="center"/>
    </xf>
    <xf numFmtId="172" fontId="13" fillId="6" borderId="367" xfId="0" applyNumberFormat="1" applyFont="1" applyFill="1" applyBorder="1" applyAlignment="1">
      <alignment horizontal="right" vertical="center"/>
    </xf>
    <xf numFmtId="172" fontId="13" fillId="6" borderId="369" xfId="0" applyNumberFormat="1" applyFont="1" applyFill="1" applyBorder="1" applyAlignment="1">
      <alignment horizontal="right" vertical="center"/>
    </xf>
    <xf numFmtId="172" fontId="13" fillId="0" borderId="369" xfId="0" applyNumberFormat="1" applyFont="1" applyBorder="1" applyAlignment="1">
      <alignment horizontal="right" vertical="center"/>
    </xf>
    <xf numFmtId="166" fontId="13" fillId="0" borderId="368" xfId="0" applyNumberFormat="1" applyFont="1" applyBorder="1" applyAlignment="1">
      <alignment horizontal="right" vertical="center"/>
    </xf>
    <xf numFmtId="175" fontId="13" fillId="0" borderId="368" xfId="0" applyNumberFormat="1" applyFont="1" applyBorder="1" applyAlignment="1">
      <alignment horizontal="right" vertical="center"/>
    </xf>
    <xf numFmtId="170" fontId="13" fillId="0" borderId="369" xfId="0" applyNumberFormat="1" applyFont="1" applyBorder="1" applyAlignment="1">
      <alignment horizontal="right" vertical="center"/>
    </xf>
    <xf numFmtId="166" fontId="13" fillId="0" borderId="365" xfId="0" applyNumberFormat="1" applyFont="1" applyBorder="1" applyAlignment="1">
      <alignment horizontal="right" vertical="center"/>
    </xf>
    <xf numFmtId="0" fontId="13" fillId="0" borderId="52" xfId="0" applyFont="1" applyBorder="1" applyAlignment="1">
      <alignment horizontal="left" wrapText="1"/>
    </xf>
    <xf numFmtId="164" fontId="6" fillId="0" borderId="365" xfId="0" applyNumberFormat="1" applyFont="1" applyBorder="1" applyAlignment="1">
      <alignment horizontal="center" vertical="center"/>
    </xf>
    <xf numFmtId="164" fontId="17" fillId="0" borderId="365" xfId="0" applyNumberFormat="1" applyFont="1" applyBorder="1" applyAlignment="1">
      <alignment horizontal="center" vertical="center"/>
    </xf>
    <xf numFmtId="176" fontId="13" fillId="4" borderId="366" xfId="0" applyNumberFormat="1" applyFont="1" applyFill="1" applyBorder="1" applyAlignment="1">
      <alignment horizontal="right" vertical="center"/>
    </xf>
    <xf numFmtId="0" fontId="0" fillId="0" borderId="365" xfId="0" applyBorder="1"/>
    <xf numFmtId="0" fontId="5" fillId="12" borderId="365" xfId="0" applyFont="1" applyFill="1" applyBorder="1"/>
    <xf numFmtId="166" fontId="13" fillId="4" borderId="366" xfId="0" applyNumberFormat="1" applyFont="1" applyFill="1" applyBorder="1" applyAlignment="1">
      <alignment horizontal="right" vertical="center" wrapText="1"/>
    </xf>
    <xf numFmtId="166" fontId="13" fillId="5" borderId="365" xfId="0" applyNumberFormat="1" applyFont="1" applyFill="1" applyBorder="1" applyAlignment="1">
      <alignment horizontal="right" vertical="center" wrapText="1"/>
    </xf>
    <xf numFmtId="166" fontId="13" fillId="5" borderId="367" xfId="0" applyNumberFormat="1" applyFont="1" applyFill="1" applyBorder="1" applyAlignment="1">
      <alignment horizontal="right" vertical="center" wrapText="1"/>
    </xf>
    <xf numFmtId="166" fontId="13" fillId="0" borderId="368" xfId="0" applyNumberFormat="1" applyFont="1" applyBorder="1" applyAlignment="1">
      <alignment horizontal="right" vertical="center" wrapText="1"/>
    </xf>
    <xf numFmtId="166" fontId="13" fillId="6" borderId="367" xfId="0" applyNumberFormat="1" applyFont="1" applyFill="1" applyBorder="1" applyAlignment="1">
      <alignment horizontal="right" vertical="center" wrapText="1"/>
    </xf>
    <xf numFmtId="166" fontId="13" fillId="6" borderId="369" xfId="0" applyNumberFormat="1" applyFont="1" applyFill="1" applyBorder="1" applyAlignment="1">
      <alignment horizontal="right" vertical="center" wrapText="1"/>
    </xf>
    <xf numFmtId="166" fontId="13" fillId="0" borderId="369" xfId="0" applyNumberFormat="1" applyFont="1" applyBorder="1" applyAlignment="1">
      <alignment horizontal="right" vertical="center" wrapText="1"/>
    </xf>
    <xf numFmtId="166" fontId="13" fillId="11" borderId="368" xfId="0" applyNumberFormat="1" applyFont="1" applyFill="1" applyBorder="1" applyAlignment="1">
      <alignment horizontal="right" vertical="center" wrapText="1"/>
    </xf>
    <xf numFmtId="166" fontId="13" fillId="11" borderId="369" xfId="0" applyNumberFormat="1" applyFont="1" applyFill="1" applyBorder="1" applyAlignment="1">
      <alignment horizontal="right" vertical="center" wrapText="1"/>
    </xf>
    <xf numFmtId="166" fontId="13" fillId="11" borderId="365" xfId="0" applyNumberFormat="1" applyFont="1" applyFill="1" applyBorder="1" applyAlignment="1">
      <alignment horizontal="right" vertical="center" wrapText="1"/>
    </xf>
    <xf numFmtId="166" fontId="13" fillId="5" borderId="0" xfId="0" applyNumberFormat="1" applyFont="1" applyFill="1" applyAlignment="1">
      <alignment horizontal="right" vertical="center" wrapText="1"/>
    </xf>
    <xf numFmtId="166" fontId="13" fillId="5" borderId="40" xfId="0" applyNumberFormat="1" applyFont="1" applyFill="1" applyBorder="1" applyAlignment="1">
      <alignment horizontal="right" vertical="center" wrapText="1"/>
    </xf>
    <xf numFmtId="166" fontId="3" fillId="0" borderId="37" xfId="0" applyNumberFormat="1" applyFont="1" applyBorder="1" applyAlignment="1">
      <alignment horizontal="center" vertical="center" wrapText="1"/>
    </xf>
    <xf numFmtId="166" fontId="13" fillId="6" borderId="37" xfId="0" applyNumberFormat="1" applyFont="1" applyFill="1" applyBorder="1" applyAlignment="1">
      <alignment horizontal="right" vertical="center" wrapText="1"/>
    </xf>
    <xf numFmtId="166" fontId="13" fillId="5" borderId="37" xfId="0" applyNumberFormat="1" applyFont="1" applyFill="1" applyBorder="1" applyAlignment="1">
      <alignment horizontal="right" vertical="center" wrapText="1"/>
    </xf>
    <xf numFmtId="166" fontId="13" fillId="6" borderId="40" xfId="0" applyNumberFormat="1" applyFont="1" applyFill="1" applyBorder="1" applyAlignment="1">
      <alignment horizontal="right" vertical="center" wrapText="1"/>
    </xf>
    <xf numFmtId="166" fontId="13" fillId="5" borderId="15" xfId="0" applyNumberFormat="1" applyFont="1" applyFill="1" applyBorder="1" applyAlignment="1">
      <alignment horizontal="right" vertical="center" wrapText="1"/>
    </xf>
    <xf numFmtId="166" fontId="13" fillId="6" borderId="38" xfId="0" applyNumberFormat="1" applyFont="1" applyFill="1" applyBorder="1" applyAlignment="1">
      <alignment horizontal="right" vertical="center" wrapText="1"/>
    </xf>
    <xf numFmtId="166" fontId="13" fillId="0" borderId="38" xfId="0" applyNumberFormat="1" applyFont="1" applyBorder="1" applyAlignment="1">
      <alignment horizontal="right" vertical="center" wrapText="1"/>
    </xf>
    <xf numFmtId="166" fontId="13" fillId="11" borderId="37" xfId="0" applyNumberFormat="1" applyFont="1" applyFill="1" applyBorder="1" applyAlignment="1">
      <alignment horizontal="right" vertical="center" wrapText="1"/>
    </xf>
    <xf numFmtId="166" fontId="13" fillId="11" borderId="38" xfId="0" applyNumberFormat="1" applyFont="1" applyFill="1" applyBorder="1" applyAlignment="1">
      <alignment horizontal="right" vertical="center" wrapText="1"/>
    </xf>
    <xf numFmtId="166" fontId="13" fillId="11" borderId="0" xfId="0" applyNumberFormat="1" applyFont="1" applyFill="1" applyAlignment="1">
      <alignment horizontal="right" vertical="center" wrapText="1"/>
    </xf>
    <xf numFmtId="166" fontId="13" fillId="17" borderId="365" xfId="0" applyNumberFormat="1" applyFont="1" applyFill="1" applyBorder="1" applyAlignment="1">
      <alignment horizontal="right" vertical="center" wrapText="1"/>
    </xf>
    <xf numFmtId="166" fontId="13" fillId="17" borderId="368" xfId="0" applyNumberFormat="1" applyFont="1" applyFill="1" applyBorder="1" applyAlignment="1">
      <alignment horizontal="right" vertical="center" wrapText="1"/>
    </xf>
    <xf numFmtId="166" fontId="13" fillId="17" borderId="369" xfId="0" applyNumberFormat="1" applyFont="1" applyFill="1" applyBorder="1" applyAlignment="1">
      <alignment horizontal="right" vertical="center" wrapText="1"/>
    </xf>
    <xf numFmtId="164" fontId="6" fillId="0" borderId="13" xfId="4" applyNumberFormat="1" applyFont="1" applyBorder="1" applyAlignment="1">
      <alignment horizontal="center" vertical="center"/>
    </xf>
    <xf numFmtId="164" fontId="6" fillId="0" borderId="0" xfId="4" applyNumberFormat="1" applyFont="1" applyAlignment="1">
      <alignment horizontal="center" vertical="center"/>
    </xf>
    <xf numFmtId="0" fontId="13" fillId="0" borderId="14" xfId="4" applyFont="1" applyBorder="1" applyAlignment="1">
      <alignment horizontal="center" vertical="center" wrapText="1"/>
    </xf>
    <xf numFmtId="164" fontId="17" fillId="0" borderId="0" xfId="4" applyNumberFormat="1" applyFont="1" applyAlignment="1">
      <alignment horizontal="center" vertical="center"/>
    </xf>
    <xf numFmtId="164" fontId="13" fillId="0" borderId="14" xfId="4" applyNumberFormat="1" applyFont="1" applyBorder="1" applyAlignment="1">
      <alignment horizontal="center" vertical="center"/>
    </xf>
    <xf numFmtId="49" fontId="16" fillId="0" borderId="15" xfId="4" applyNumberFormat="1" applyFont="1" applyBorder="1" applyAlignment="1">
      <alignment horizontal="center" vertical="center"/>
    </xf>
    <xf numFmtId="2" fontId="4" fillId="0" borderId="15" xfId="4" applyNumberFormat="1" applyFont="1" applyBorder="1" applyAlignment="1">
      <alignment horizontal="center" vertical="center"/>
    </xf>
    <xf numFmtId="0" fontId="40" fillId="0" borderId="14" xfId="4" applyFont="1" applyBorder="1" applyAlignment="1">
      <alignment horizontal="center" vertical="center"/>
    </xf>
    <xf numFmtId="49" fontId="40" fillId="0" borderId="14" xfId="4" applyNumberFormat="1" applyFont="1" applyBorder="1" applyAlignment="1">
      <alignment horizontal="center" vertical="center"/>
    </xf>
    <xf numFmtId="172" fontId="13" fillId="4" borderId="28" xfId="4" applyNumberFormat="1" applyFont="1" applyFill="1" applyBorder="1" applyAlignment="1">
      <alignment horizontal="right" vertical="center"/>
    </xf>
    <xf numFmtId="172" fontId="13" fillId="4" borderId="16" xfId="4" applyNumberFormat="1" applyFont="1" applyFill="1" applyBorder="1" applyAlignment="1">
      <alignment horizontal="right" vertical="center"/>
    </xf>
    <xf numFmtId="172" fontId="13" fillId="6" borderId="37" xfId="4" applyNumberFormat="1" applyFont="1" applyFill="1" applyBorder="1" applyAlignment="1">
      <alignment vertical="center"/>
    </xf>
    <xf numFmtId="172" fontId="13" fillId="5" borderId="37" xfId="4" applyNumberFormat="1" applyFont="1" applyFill="1" applyBorder="1" applyAlignment="1">
      <alignment vertical="center"/>
    </xf>
    <xf numFmtId="172" fontId="13" fillId="6" borderId="40" xfId="4" applyNumberFormat="1" applyFont="1" applyFill="1" applyBorder="1" applyAlignment="1">
      <alignment vertical="center"/>
    </xf>
    <xf numFmtId="172" fontId="13" fillId="6" borderId="38" xfId="4" applyNumberFormat="1" applyFont="1" applyFill="1" applyBorder="1" applyAlignment="1">
      <alignment vertical="center"/>
    </xf>
    <xf numFmtId="0" fontId="40" fillId="0" borderId="14" xfId="0" applyFont="1" applyBorder="1" applyAlignment="1">
      <alignment horizontal="center" vertical="center" wrapText="1"/>
    </xf>
    <xf numFmtId="3" fontId="13" fillId="7" borderId="364" xfId="0" applyNumberFormat="1" applyFont="1" applyFill="1" applyBorder="1" applyAlignment="1">
      <alignment horizontal="center" vertical="center"/>
    </xf>
    <xf numFmtId="3" fontId="19" fillId="7" borderId="370" xfId="0" applyNumberFormat="1" applyFont="1" applyFill="1" applyBorder="1" applyAlignment="1">
      <alignment horizontal="center" vertical="center"/>
    </xf>
    <xf numFmtId="0" fontId="0" fillId="0" borderId="371" xfId="0" applyBorder="1"/>
    <xf numFmtId="164" fontId="6" fillId="0" borderId="371" xfId="0" applyNumberFormat="1" applyFont="1" applyBorder="1" applyAlignment="1">
      <alignment horizontal="center" vertical="center" wrapText="1"/>
    </xf>
    <xf numFmtId="164" fontId="17" fillId="0" borderId="371" xfId="0" applyNumberFormat="1" applyFont="1" applyBorder="1" applyAlignment="1">
      <alignment horizontal="center" vertical="center" wrapText="1"/>
    </xf>
    <xf numFmtId="176" fontId="13" fillId="4" borderId="372" xfId="0" applyNumberFormat="1" applyFont="1" applyFill="1" applyBorder="1" applyAlignment="1">
      <alignment horizontal="right" vertical="center" wrapText="1"/>
    </xf>
    <xf numFmtId="172" fontId="13" fillId="5" borderId="371" xfId="0" applyNumberFormat="1" applyFont="1" applyFill="1" applyBorder="1" applyAlignment="1">
      <alignment horizontal="right" vertical="center"/>
    </xf>
    <xf numFmtId="172" fontId="13" fillId="5" borderId="373" xfId="0" applyNumberFormat="1" applyFont="1" applyFill="1" applyBorder="1" applyAlignment="1">
      <alignment horizontal="right" vertical="center"/>
    </xf>
    <xf numFmtId="172" fontId="13" fillId="0" borderId="374" xfId="0" applyNumberFormat="1" applyFont="1" applyBorder="1" applyAlignment="1">
      <alignment horizontal="right" vertical="center"/>
    </xf>
    <xf numFmtId="172" fontId="13" fillId="6" borderId="373" xfId="0" applyNumberFormat="1" applyFont="1" applyFill="1" applyBorder="1" applyAlignment="1">
      <alignment horizontal="right" vertical="center"/>
    </xf>
    <xf numFmtId="172" fontId="13" fillId="6" borderId="375" xfId="0" applyNumberFormat="1" applyFont="1" applyFill="1" applyBorder="1" applyAlignment="1">
      <alignment horizontal="right" vertical="center"/>
    </xf>
    <xf numFmtId="172" fontId="13" fillId="0" borderId="375" xfId="0" applyNumberFormat="1" applyFont="1" applyBorder="1" applyAlignment="1">
      <alignment horizontal="right" vertical="center"/>
    </xf>
    <xf numFmtId="166" fontId="13" fillId="0" borderId="374" xfId="0" applyNumberFormat="1" applyFont="1" applyBorder="1" applyAlignment="1">
      <alignment horizontal="right" vertical="center"/>
    </xf>
    <xf numFmtId="175" fontId="13" fillId="0" borderId="374" xfId="0" applyNumberFormat="1" applyFont="1" applyBorder="1" applyAlignment="1">
      <alignment horizontal="right" vertical="center"/>
    </xf>
    <xf numFmtId="170" fontId="13" fillId="0" borderId="375" xfId="0" applyNumberFormat="1" applyFont="1" applyBorder="1" applyAlignment="1">
      <alignment horizontal="right" vertical="center"/>
    </xf>
    <xf numFmtId="166" fontId="13" fillId="0" borderId="371" xfId="0" applyNumberFormat="1" applyFont="1" applyBorder="1" applyAlignment="1">
      <alignment horizontal="right" vertical="center"/>
    </xf>
    <xf numFmtId="3" fontId="19" fillId="7" borderId="376" xfId="0" applyNumberFormat="1" applyFont="1" applyFill="1" applyBorder="1" applyAlignment="1">
      <alignment horizontal="center" vertical="center"/>
    </xf>
    <xf numFmtId="164" fontId="6" fillId="0" borderId="377" xfId="0" applyNumberFormat="1" applyFont="1" applyBorder="1" applyAlignment="1">
      <alignment horizontal="center" vertical="center" wrapText="1"/>
    </xf>
    <xf numFmtId="164" fontId="17" fillId="0" borderId="377" xfId="0" applyNumberFormat="1" applyFont="1" applyBorder="1" applyAlignment="1">
      <alignment horizontal="center" vertical="center" wrapText="1"/>
    </xf>
    <xf numFmtId="176" fontId="13" fillId="4" borderId="378" xfId="0" applyNumberFormat="1" applyFont="1" applyFill="1" applyBorder="1" applyAlignment="1">
      <alignment horizontal="right" vertical="center" wrapText="1"/>
    </xf>
    <xf numFmtId="172" fontId="13" fillId="5" borderId="377" xfId="0" applyNumberFormat="1" applyFont="1" applyFill="1" applyBorder="1" applyAlignment="1">
      <alignment horizontal="right" vertical="center"/>
    </xf>
    <xf numFmtId="172" fontId="13" fillId="5" borderId="379" xfId="0" applyNumberFormat="1" applyFont="1" applyFill="1" applyBorder="1" applyAlignment="1">
      <alignment horizontal="right" vertical="center"/>
    </xf>
    <xf numFmtId="172" fontId="13" fillId="0" borderId="380" xfId="0" applyNumberFormat="1" applyFont="1" applyBorder="1" applyAlignment="1">
      <alignment horizontal="right" vertical="center"/>
    </xf>
    <xf numFmtId="172" fontId="13" fillId="6" borderId="379" xfId="0" applyNumberFormat="1" applyFont="1" applyFill="1" applyBorder="1" applyAlignment="1">
      <alignment horizontal="right" vertical="center"/>
    </xf>
    <xf numFmtId="172" fontId="13" fillId="6" borderId="381" xfId="0" applyNumberFormat="1" applyFont="1" applyFill="1" applyBorder="1" applyAlignment="1">
      <alignment horizontal="right" vertical="center"/>
    </xf>
    <xf numFmtId="172" fontId="13" fillId="0" borderId="381" xfId="0" applyNumberFormat="1" applyFont="1" applyBorder="1" applyAlignment="1">
      <alignment horizontal="right" vertical="center"/>
    </xf>
    <xf numFmtId="166" fontId="13" fillId="0" borderId="380" xfId="0" applyNumberFormat="1" applyFont="1" applyBorder="1" applyAlignment="1">
      <alignment horizontal="right" vertical="center"/>
    </xf>
    <xf numFmtId="175" fontId="13" fillId="0" borderId="380" xfId="0" applyNumberFormat="1" applyFont="1" applyBorder="1" applyAlignment="1">
      <alignment horizontal="right" vertical="center"/>
    </xf>
    <xf numFmtId="170" fontId="13" fillId="0" borderId="381" xfId="0" applyNumberFormat="1" applyFont="1" applyBorder="1" applyAlignment="1">
      <alignment horizontal="right" vertical="center"/>
    </xf>
    <xf numFmtId="166" fontId="13" fillId="0" borderId="377" xfId="0" applyNumberFormat="1" applyFont="1" applyBorder="1" applyAlignment="1">
      <alignment horizontal="right" vertical="center"/>
    </xf>
    <xf numFmtId="0" fontId="0" fillId="0" borderId="377" xfId="0" applyBorder="1"/>
    <xf numFmtId="164" fontId="6" fillId="4" borderId="377" xfId="0" applyNumberFormat="1" applyFont="1" applyFill="1" applyBorder="1" applyAlignment="1">
      <alignment horizontal="center" vertical="center"/>
    </xf>
    <xf numFmtId="164" fontId="17" fillId="4" borderId="377" xfId="0" applyNumberFormat="1" applyFont="1" applyFill="1" applyBorder="1" applyAlignment="1">
      <alignment horizontal="center" vertical="center"/>
    </xf>
    <xf numFmtId="2" fontId="4" fillId="4" borderId="377" xfId="0" applyNumberFormat="1" applyFont="1" applyFill="1" applyBorder="1" applyAlignment="1">
      <alignment horizontal="center" vertical="center"/>
    </xf>
    <xf numFmtId="166" fontId="4" fillId="4" borderId="377" xfId="0" applyNumberFormat="1" applyFont="1" applyFill="1" applyBorder="1" applyAlignment="1">
      <alignment horizontal="right" vertical="center" wrapText="1"/>
    </xf>
    <xf numFmtId="172" fontId="4" fillId="4" borderId="378" xfId="0" applyNumberFormat="1" applyFont="1" applyFill="1" applyBorder="1" applyAlignment="1">
      <alignment horizontal="right" vertical="center" wrapText="1"/>
    </xf>
    <xf numFmtId="172" fontId="6" fillId="4" borderId="377" xfId="0" applyNumberFormat="1" applyFont="1" applyFill="1" applyBorder="1" applyAlignment="1">
      <alignment horizontal="right" vertical="center" wrapText="1"/>
    </xf>
    <xf numFmtId="172" fontId="6" fillId="4" borderId="379" xfId="0" applyNumberFormat="1" applyFont="1" applyFill="1" applyBorder="1" applyAlignment="1">
      <alignment horizontal="right" vertical="center" wrapText="1"/>
    </xf>
    <xf numFmtId="172" fontId="6" fillId="4" borderId="380" xfId="0" applyNumberFormat="1" applyFont="1" applyFill="1" applyBorder="1" applyAlignment="1">
      <alignment horizontal="right" vertical="center" wrapText="1"/>
    </xf>
    <xf numFmtId="172" fontId="6" fillId="4" borderId="381" xfId="0" applyNumberFormat="1" applyFont="1" applyFill="1" applyBorder="1" applyAlignment="1">
      <alignment horizontal="right" vertical="center" wrapText="1"/>
    </xf>
    <xf numFmtId="166" fontId="6" fillId="4" borderId="380" xfId="0" applyNumberFormat="1" applyFont="1" applyFill="1" applyBorder="1" applyAlignment="1">
      <alignment horizontal="right" vertical="center" wrapText="1"/>
    </xf>
    <xf numFmtId="175" fontId="6" fillId="4" borderId="380" xfId="0" applyNumberFormat="1" applyFont="1" applyFill="1" applyBorder="1" applyAlignment="1">
      <alignment horizontal="right" vertical="center" wrapText="1"/>
    </xf>
    <xf numFmtId="170" fontId="6" fillId="4" borderId="381" xfId="0" applyNumberFormat="1" applyFont="1" applyFill="1" applyBorder="1" applyAlignment="1">
      <alignment horizontal="right" vertical="center"/>
    </xf>
    <xf numFmtId="166" fontId="6" fillId="4" borderId="377" xfId="0" applyNumberFormat="1" applyFont="1" applyFill="1" applyBorder="1" applyAlignment="1">
      <alignment horizontal="right" vertical="center" wrapText="1"/>
    </xf>
    <xf numFmtId="164" fontId="6" fillId="0" borderId="377" xfId="0" applyNumberFormat="1" applyFont="1" applyBorder="1" applyAlignment="1">
      <alignment horizontal="center" vertical="center"/>
    </xf>
    <xf numFmtId="164" fontId="17" fillId="0" borderId="377" xfId="0" applyNumberFormat="1" applyFont="1" applyBorder="1" applyAlignment="1">
      <alignment horizontal="center" vertical="center"/>
    </xf>
    <xf numFmtId="3" fontId="19" fillId="7" borderId="382" xfId="0" applyNumberFormat="1" applyFont="1" applyFill="1" applyBorder="1" applyAlignment="1">
      <alignment horizontal="center" vertical="center"/>
    </xf>
    <xf numFmtId="0" fontId="0" fillId="0" borderId="383" xfId="0" applyBorder="1"/>
    <xf numFmtId="164" fontId="6" fillId="0" borderId="383" xfId="0" applyNumberFormat="1" applyFont="1" applyBorder="1" applyAlignment="1">
      <alignment horizontal="center" vertical="center"/>
    </xf>
    <xf numFmtId="164" fontId="17" fillId="0" borderId="383" xfId="0" applyNumberFormat="1" applyFont="1" applyBorder="1" applyAlignment="1">
      <alignment horizontal="center" vertical="center"/>
    </xf>
    <xf numFmtId="176" fontId="13" fillId="4" borderId="384" xfId="0" applyNumberFormat="1" applyFont="1" applyFill="1" applyBorder="1" applyAlignment="1">
      <alignment horizontal="right" vertical="center" wrapText="1"/>
    </xf>
    <xf numFmtId="172" fontId="13" fillId="5" borderId="383" xfId="0" applyNumberFormat="1" applyFont="1" applyFill="1" applyBorder="1" applyAlignment="1">
      <alignment horizontal="right" vertical="center"/>
    </xf>
    <xf numFmtId="172" fontId="13" fillId="5" borderId="385" xfId="0" applyNumberFormat="1" applyFont="1" applyFill="1" applyBorder="1" applyAlignment="1">
      <alignment horizontal="right" vertical="center"/>
    </xf>
    <xf numFmtId="172" fontId="13" fillId="0" borderId="386" xfId="0" applyNumberFormat="1" applyFont="1" applyBorder="1" applyAlignment="1">
      <alignment horizontal="right" vertical="center"/>
    </xf>
    <xf numFmtId="172" fontId="13" fillId="6" borderId="385" xfId="0" applyNumberFormat="1" applyFont="1" applyFill="1" applyBorder="1" applyAlignment="1">
      <alignment horizontal="right" vertical="center"/>
    </xf>
    <xf numFmtId="172" fontId="13" fillId="6" borderId="387" xfId="0" applyNumberFormat="1" applyFont="1" applyFill="1" applyBorder="1" applyAlignment="1">
      <alignment horizontal="right" vertical="center"/>
    </xf>
    <xf numFmtId="172" fontId="13" fillId="0" borderId="387" xfId="0" applyNumberFormat="1" applyFont="1" applyBorder="1" applyAlignment="1">
      <alignment horizontal="right" vertical="center"/>
    </xf>
    <xf numFmtId="166" fontId="13" fillId="0" borderId="386" xfId="0" applyNumberFormat="1" applyFont="1" applyBorder="1" applyAlignment="1">
      <alignment horizontal="right" vertical="center"/>
    </xf>
    <xf numFmtId="175" fontId="13" fillId="0" borderId="386" xfId="0" applyNumberFormat="1" applyFont="1" applyBorder="1" applyAlignment="1">
      <alignment horizontal="right" vertical="center"/>
    </xf>
    <xf numFmtId="170" fontId="13" fillId="0" borderId="387" xfId="0" applyNumberFormat="1" applyFont="1" applyBorder="1" applyAlignment="1">
      <alignment horizontal="right" vertical="center"/>
    </xf>
    <xf numFmtId="166" fontId="13" fillId="0" borderId="383" xfId="0" applyNumberFormat="1" applyFont="1" applyBorder="1" applyAlignment="1">
      <alignment horizontal="right" vertical="center"/>
    </xf>
    <xf numFmtId="176" fontId="13" fillId="4" borderId="384" xfId="0" applyNumberFormat="1" applyFont="1" applyFill="1" applyBorder="1" applyAlignment="1">
      <alignment horizontal="right" vertical="center"/>
    </xf>
    <xf numFmtId="3" fontId="19" fillId="7" borderId="388" xfId="0" applyNumberFormat="1" applyFont="1" applyFill="1" applyBorder="1" applyAlignment="1">
      <alignment horizontal="center" vertical="center"/>
    </xf>
    <xf numFmtId="0" fontId="0" fillId="0" borderId="389" xfId="0" applyBorder="1"/>
    <xf numFmtId="164" fontId="6" fillId="0" borderId="389" xfId="0" applyNumberFormat="1" applyFont="1" applyBorder="1" applyAlignment="1">
      <alignment horizontal="center" vertical="center"/>
    </xf>
    <xf numFmtId="164" fontId="17" fillId="0" borderId="389" xfId="0" applyNumberFormat="1" applyFont="1" applyBorder="1" applyAlignment="1">
      <alignment horizontal="center" vertical="center"/>
    </xf>
    <xf numFmtId="166" fontId="13" fillId="4" borderId="390" xfId="0" applyNumberFormat="1" applyFont="1" applyFill="1" applyBorder="1" applyAlignment="1">
      <alignment horizontal="right" vertical="center"/>
    </xf>
    <xf numFmtId="172" fontId="13" fillId="5" borderId="389" xfId="0" applyNumberFormat="1" applyFont="1" applyFill="1" applyBorder="1" applyAlignment="1">
      <alignment horizontal="right" vertical="center"/>
    </xf>
    <xf numFmtId="172" fontId="13" fillId="5" borderId="391" xfId="0" applyNumberFormat="1" applyFont="1" applyFill="1" applyBorder="1" applyAlignment="1">
      <alignment horizontal="right" vertical="center"/>
    </xf>
    <xf numFmtId="172" fontId="13" fillId="0" borderId="392" xfId="0" applyNumberFormat="1" applyFont="1" applyBorder="1" applyAlignment="1">
      <alignment horizontal="right" vertical="center"/>
    </xf>
    <xf numFmtId="172" fontId="13" fillId="6" borderId="391" xfId="0" applyNumberFormat="1" applyFont="1" applyFill="1" applyBorder="1" applyAlignment="1">
      <alignment horizontal="right" vertical="center"/>
    </xf>
    <xf numFmtId="172" fontId="13" fillId="6" borderId="393" xfId="0" applyNumberFormat="1" applyFont="1" applyFill="1" applyBorder="1" applyAlignment="1">
      <alignment horizontal="right" vertical="center"/>
    </xf>
    <xf numFmtId="172" fontId="13" fillId="0" borderId="393" xfId="0" applyNumberFormat="1" applyFont="1" applyBorder="1" applyAlignment="1">
      <alignment horizontal="right" vertical="center"/>
    </xf>
    <xf numFmtId="166" fontId="13" fillId="0" borderId="392" xfId="0" applyNumberFormat="1" applyFont="1" applyBorder="1" applyAlignment="1">
      <alignment horizontal="right" vertical="center"/>
    </xf>
    <xf numFmtId="175" fontId="13" fillId="0" borderId="392" xfId="0" applyNumberFormat="1" applyFont="1" applyBorder="1" applyAlignment="1">
      <alignment horizontal="right" vertical="center"/>
    </xf>
    <xf numFmtId="170" fontId="13" fillId="0" borderId="393" xfId="0" applyNumberFormat="1" applyFont="1" applyBorder="1" applyAlignment="1">
      <alignment horizontal="right" vertical="center"/>
    </xf>
    <xf numFmtId="166" fontId="13" fillId="0" borderId="389" xfId="0" applyNumberFormat="1" applyFont="1" applyBorder="1" applyAlignment="1">
      <alignment horizontal="right" vertical="center"/>
    </xf>
    <xf numFmtId="176" fontId="13" fillId="4" borderId="390" xfId="0" applyNumberFormat="1" applyFont="1" applyFill="1" applyBorder="1" applyAlignment="1">
      <alignment horizontal="right" vertical="center"/>
    </xf>
    <xf numFmtId="3" fontId="19" fillId="7" borderId="394" xfId="0" applyNumberFormat="1" applyFont="1" applyFill="1" applyBorder="1" applyAlignment="1">
      <alignment horizontal="center" vertical="center"/>
    </xf>
    <xf numFmtId="164" fontId="6" fillId="0" borderId="395" xfId="0" applyNumberFormat="1" applyFont="1" applyBorder="1" applyAlignment="1">
      <alignment horizontal="center" vertical="center"/>
    </xf>
    <xf numFmtId="164" fontId="17" fillId="0" borderId="395" xfId="0" applyNumberFormat="1" applyFont="1" applyBorder="1" applyAlignment="1">
      <alignment horizontal="center" vertical="center"/>
    </xf>
    <xf numFmtId="176" fontId="13" fillId="4" borderId="396" xfId="0" applyNumberFormat="1" applyFont="1" applyFill="1" applyBorder="1" applyAlignment="1">
      <alignment horizontal="right" vertical="center"/>
    </xf>
    <xf numFmtId="172" fontId="13" fillId="5" borderId="395" xfId="0" applyNumberFormat="1" applyFont="1" applyFill="1" applyBorder="1" applyAlignment="1">
      <alignment horizontal="right" vertical="center"/>
    </xf>
    <xf numFmtId="172" fontId="13" fillId="5" borderId="397" xfId="0" applyNumberFormat="1" applyFont="1" applyFill="1" applyBorder="1" applyAlignment="1">
      <alignment horizontal="right" vertical="center"/>
    </xf>
    <xf numFmtId="172" fontId="13" fillId="0" borderId="398" xfId="0" applyNumberFormat="1" applyFont="1" applyBorder="1" applyAlignment="1">
      <alignment horizontal="right" vertical="center"/>
    </xf>
    <xf numFmtId="172" fontId="13" fillId="6" borderId="397" xfId="0" applyNumberFormat="1" applyFont="1" applyFill="1" applyBorder="1" applyAlignment="1">
      <alignment horizontal="right" vertical="center"/>
    </xf>
    <xf numFmtId="172" fontId="13" fillId="6" borderId="399" xfId="0" applyNumberFormat="1" applyFont="1" applyFill="1" applyBorder="1" applyAlignment="1">
      <alignment horizontal="right" vertical="center"/>
    </xf>
    <xf numFmtId="172" fontId="13" fillId="0" borderId="399" xfId="0" applyNumberFormat="1" applyFont="1" applyBorder="1" applyAlignment="1">
      <alignment horizontal="right" vertical="center"/>
    </xf>
    <xf numFmtId="166" fontId="13" fillId="0" borderId="398" xfId="0" applyNumberFormat="1" applyFont="1" applyBorder="1" applyAlignment="1">
      <alignment horizontal="right" vertical="center"/>
    </xf>
    <xf numFmtId="175" fontId="13" fillId="0" borderId="398" xfId="0" applyNumberFormat="1" applyFont="1" applyBorder="1" applyAlignment="1">
      <alignment horizontal="right" vertical="center"/>
    </xf>
    <xf numFmtId="170" fontId="13" fillId="0" borderId="399" xfId="0" applyNumberFormat="1" applyFont="1" applyBorder="1" applyAlignment="1">
      <alignment horizontal="right" vertical="center"/>
    </xf>
    <xf numFmtId="166" fontId="13" fillId="0" borderId="395" xfId="0" applyNumberFormat="1" applyFont="1" applyBorder="1" applyAlignment="1">
      <alignment horizontal="right" vertical="center"/>
    </xf>
    <xf numFmtId="0" fontId="0" fillId="0" borderId="395" xfId="0" applyBorder="1"/>
    <xf numFmtId="0" fontId="13" fillId="0" borderId="52" xfId="0" applyFont="1" applyBorder="1" applyAlignment="1">
      <alignment vertical="center"/>
    </xf>
    <xf numFmtId="0" fontId="13" fillId="5" borderId="40" xfId="1" applyNumberFormat="1" applyFont="1" applyFill="1" applyBorder="1" applyAlignment="1">
      <alignment horizontal="right" vertical="center"/>
    </xf>
    <xf numFmtId="0" fontId="13" fillId="6" borderId="37" xfId="0" applyFont="1" applyFill="1" applyBorder="1" applyAlignment="1">
      <alignment vertical="center"/>
    </xf>
    <xf numFmtId="0" fontId="13" fillId="5" borderId="40" xfId="0" applyFont="1" applyFill="1" applyBorder="1" applyAlignment="1">
      <alignment horizontal="right" vertical="center"/>
    </xf>
    <xf numFmtId="164" fontId="42" fillId="0" borderId="0" xfId="0" applyNumberFormat="1" applyFont="1" applyAlignment="1">
      <alignment horizontal="center" vertical="center" wrapText="1"/>
    </xf>
    <xf numFmtId="0" fontId="13" fillId="0" borderId="400" xfId="0" applyFont="1" applyBorder="1" applyAlignment="1">
      <alignment vertical="center" wrapText="1"/>
    </xf>
    <xf numFmtId="164" fontId="6" fillId="0" borderId="395" xfId="0" applyNumberFormat="1" applyFont="1" applyBorder="1" applyAlignment="1">
      <alignment horizontal="center" vertical="center" wrapText="1"/>
    </xf>
    <xf numFmtId="164" fontId="17" fillId="0" borderId="395"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6" fontId="13" fillId="4" borderId="396" xfId="0" applyNumberFormat="1" applyFont="1" applyFill="1" applyBorder="1" applyAlignment="1">
      <alignment horizontal="right" vertical="center" wrapText="1"/>
    </xf>
    <xf numFmtId="176" fontId="13" fillId="4" borderId="396" xfId="0" applyNumberFormat="1" applyFont="1" applyFill="1" applyBorder="1" applyAlignment="1">
      <alignment horizontal="right" vertical="center" wrapText="1"/>
    </xf>
    <xf numFmtId="166" fontId="13" fillId="4" borderId="396" xfId="0" applyNumberFormat="1" applyFont="1" applyFill="1" applyBorder="1" applyAlignment="1">
      <alignment horizontal="right" vertical="center"/>
    </xf>
    <xf numFmtId="3" fontId="19" fillId="7" borderId="401" xfId="0" applyNumberFormat="1" applyFont="1" applyFill="1" applyBorder="1" applyAlignment="1">
      <alignment horizontal="center" vertical="center"/>
    </xf>
    <xf numFmtId="164" fontId="6" fillId="0" borderId="402" xfId="0" applyNumberFormat="1" applyFont="1" applyBorder="1" applyAlignment="1">
      <alignment horizontal="center" vertical="center"/>
    </xf>
    <xf numFmtId="164" fontId="17" fillId="0" borderId="402" xfId="0" applyNumberFormat="1" applyFont="1" applyBorder="1" applyAlignment="1">
      <alignment horizontal="center" vertical="center"/>
    </xf>
    <xf numFmtId="166" fontId="13" fillId="4" borderId="403" xfId="0" applyNumberFormat="1" applyFont="1" applyFill="1" applyBorder="1" applyAlignment="1">
      <alignment horizontal="right" vertical="center"/>
    </xf>
    <xf numFmtId="172" fontId="13" fillId="5" borderId="402" xfId="0" applyNumberFormat="1" applyFont="1" applyFill="1" applyBorder="1" applyAlignment="1">
      <alignment horizontal="right" vertical="center"/>
    </xf>
    <xf numFmtId="172" fontId="13" fillId="5" borderId="404" xfId="0" applyNumberFormat="1" applyFont="1" applyFill="1" applyBorder="1" applyAlignment="1">
      <alignment horizontal="right" vertical="center"/>
    </xf>
    <xf numFmtId="172" fontId="13" fillId="0" borderId="405" xfId="0" applyNumberFormat="1" applyFont="1" applyBorder="1" applyAlignment="1">
      <alignment horizontal="right" vertical="center"/>
    </xf>
    <xf numFmtId="172" fontId="13" fillId="6" borderId="404" xfId="0" applyNumberFormat="1" applyFont="1" applyFill="1" applyBorder="1" applyAlignment="1">
      <alignment horizontal="right" vertical="center"/>
    </xf>
    <xf numFmtId="172" fontId="13" fillId="6" borderId="406" xfId="0" applyNumberFormat="1" applyFont="1" applyFill="1" applyBorder="1" applyAlignment="1">
      <alignment horizontal="right" vertical="center"/>
    </xf>
    <xf numFmtId="172" fontId="13" fillId="0" borderId="406" xfId="0" applyNumberFormat="1" applyFont="1" applyBorder="1" applyAlignment="1">
      <alignment horizontal="right" vertical="center"/>
    </xf>
    <xf numFmtId="166" fontId="13" fillId="0" borderId="405" xfId="0" applyNumberFormat="1" applyFont="1" applyBorder="1" applyAlignment="1">
      <alignment horizontal="right" vertical="center"/>
    </xf>
    <xf numFmtId="175" fontId="13" fillId="0" borderId="405" xfId="0" applyNumberFormat="1" applyFont="1" applyBorder="1" applyAlignment="1">
      <alignment horizontal="right" vertical="center"/>
    </xf>
    <xf numFmtId="170" fontId="13" fillId="0" borderId="406" xfId="0" applyNumberFormat="1" applyFont="1" applyBorder="1" applyAlignment="1">
      <alignment horizontal="right" vertical="center"/>
    </xf>
    <xf numFmtId="166" fontId="13" fillId="0" borderId="402" xfId="0" applyNumberFormat="1" applyFont="1" applyBorder="1" applyAlignment="1">
      <alignment horizontal="right" vertical="center"/>
    </xf>
    <xf numFmtId="176" fontId="13" fillId="4" borderId="403" xfId="0" applyNumberFormat="1" applyFont="1" applyFill="1" applyBorder="1" applyAlignment="1">
      <alignment horizontal="right" vertical="center" wrapText="1"/>
    </xf>
    <xf numFmtId="164" fontId="6" fillId="0" borderId="402" xfId="0" applyNumberFormat="1" applyFont="1" applyBorder="1" applyAlignment="1">
      <alignment horizontal="center" vertical="center" wrapText="1"/>
    </xf>
    <xf numFmtId="0" fontId="0" fillId="0" borderId="402" xfId="0" applyBorder="1"/>
    <xf numFmtId="164" fontId="17" fillId="0" borderId="402" xfId="0" applyNumberFormat="1" applyFont="1" applyBorder="1" applyAlignment="1">
      <alignment horizontal="center" vertical="center" wrapText="1"/>
    </xf>
    <xf numFmtId="3" fontId="19" fillId="7" borderId="407" xfId="0" applyNumberFormat="1" applyFont="1" applyFill="1" applyBorder="1" applyAlignment="1">
      <alignment horizontal="center" vertical="center"/>
    </xf>
    <xf numFmtId="0" fontId="0" fillId="0" borderId="408" xfId="0" applyBorder="1"/>
    <xf numFmtId="0" fontId="6" fillId="0" borderId="52" xfId="0" applyFont="1" applyBorder="1" applyAlignment="1">
      <alignment horizontal="center" wrapText="1"/>
    </xf>
    <xf numFmtId="164" fontId="6" fillId="0" borderId="408" xfId="0" applyNumberFormat="1" applyFont="1" applyBorder="1" applyAlignment="1">
      <alignment horizontal="center" vertical="center" wrapText="1"/>
    </xf>
    <xf numFmtId="164" fontId="17" fillId="0" borderId="408" xfId="0" applyNumberFormat="1" applyFont="1" applyBorder="1" applyAlignment="1">
      <alignment horizontal="center" vertical="center" wrapText="1"/>
    </xf>
    <xf numFmtId="166" fontId="13" fillId="4" borderId="409" xfId="0" applyNumberFormat="1" applyFont="1" applyFill="1" applyBorder="1" applyAlignment="1">
      <alignment horizontal="right" vertical="center" wrapText="1"/>
    </xf>
    <xf numFmtId="172" fontId="13" fillId="5" borderId="408" xfId="0" applyNumberFormat="1" applyFont="1" applyFill="1" applyBorder="1" applyAlignment="1">
      <alignment horizontal="right" vertical="center"/>
    </xf>
    <xf numFmtId="172" fontId="13" fillId="5" borderId="410" xfId="0" applyNumberFormat="1" applyFont="1" applyFill="1" applyBorder="1" applyAlignment="1">
      <alignment horizontal="right" vertical="center"/>
    </xf>
    <xf numFmtId="172" fontId="13" fillId="0" borderId="411" xfId="0" applyNumberFormat="1" applyFont="1" applyBorder="1" applyAlignment="1">
      <alignment horizontal="right" vertical="center"/>
    </xf>
    <xf numFmtId="172" fontId="13" fillId="6" borderId="410" xfId="0" applyNumberFormat="1" applyFont="1" applyFill="1" applyBorder="1" applyAlignment="1">
      <alignment horizontal="right" vertical="center"/>
    </xf>
    <xf numFmtId="172" fontId="13" fillId="6" borderId="412" xfId="0" applyNumberFormat="1" applyFont="1" applyFill="1" applyBorder="1" applyAlignment="1">
      <alignment horizontal="right" vertical="center"/>
    </xf>
    <xf numFmtId="172" fontId="13" fillId="0" borderId="412" xfId="0" applyNumberFormat="1" applyFont="1" applyBorder="1" applyAlignment="1">
      <alignment horizontal="right" vertical="center"/>
    </xf>
    <xf numFmtId="166" fontId="13" fillId="0" borderId="411" xfId="0" applyNumberFormat="1" applyFont="1" applyBorder="1" applyAlignment="1">
      <alignment horizontal="right" vertical="center"/>
    </xf>
    <xf numFmtId="175" fontId="13" fillId="0" borderId="411" xfId="0" applyNumberFormat="1" applyFont="1" applyBorder="1" applyAlignment="1">
      <alignment horizontal="right" vertical="center"/>
    </xf>
    <xf numFmtId="170" fontId="13" fillId="0" borderId="412" xfId="0" applyNumberFormat="1" applyFont="1" applyBorder="1" applyAlignment="1">
      <alignment horizontal="right" vertical="center"/>
    </xf>
    <xf numFmtId="166" fontId="13" fillId="0" borderId="408" xfId="0" applyNumberFormat="1" applyFont="1" applyBorder="1" applyAlignment="1">
      <alignment horizontal="right" vertical="center"/>
    </xf>
    <xf numFmtId="164" fontId="6" fillId="0" borderId="408" xfId="0" applyNumberFormat="1" applyFont="1" applyBorder="1" applyAlignment="1">
      <alignment horizontal="center" vertical="center"/>
    </xf>
    <xf numFmtId="164" fontId="17" fillId="0" borderId="408" xfId="0" applyNumberFormat="1" applyFont="1" applyBorder="1" applyAlignment="1">
      <alignment horizontal="center" vertical="center"/>
    </xf>
    <xf numFmtId="166" fontId="13" fillId="4" borderId="409" xfId="0" applyNumberFormat="1" applyFont="1" applyFill="1" applyBorder="1" applyAlignment="1">
      <alignment horizontal="right" vertical="center"/>
    </xf>
    <xf numFmtId="176" fontId="13" fillId="4" borderId="409" xfId="0" applyNumberFormat="1" applyFont="1" applyFill="1" applyBorder="1" applyAlignment="1">
      <alignment horizontal="right" vertical="center"/>
    </xf>
    <xf numFmtId="164" fontId="13" fillId="0" borderId="408" xfId="0" applyNumberFormat="1" applyFont="1" applyBorder="1" applyAlignment="1">
      <alignment horizontal="center" vertical="center"/>
    </xf>
    <xf numFmtId="176" fontId="13" fillId="4" borderId="409" xfId="0" applyNumberFormat="1" applyFont="1" applyFill="1" applyBorder="1" applyAlignment="1">
      <alignment horizontal="right" vertical="center" wrapText="1"/>
    </xf>
    <xf numFmtId="3" fontId="19" fillId="7" borderId="413" xfId="0" applyNumberFormat="1" applyFont="1" applyFill="1" applyBorder="1" applyAlignment="1">
      <alignment horizontal="center" vertical="center"/>
    </xf>
    <xf numFmtId="164" fontId="13" fillId="0" borderId="414" xfId="0" applyNumberFormat="1" applyFont="1" applyBorder="1" applyAlignment="1">
      <alignment horizontal="center" vertical="center"/>
    </xf>
    <xf numFmtId="176" fontId="13" fillId="4" borderId="415" xfId="0" applyNumberFormat="1" applyFont="1" applyFill="1" applyBorder="1" applyAlignment="1">
      <alignment horizontal="right" vertical="center" wrapText="1"/>
    </xf>
    <xf numFmtId="172" fontId="13" fillId="5" borderId="414" xfId="0" applyNumberFormat="1" applyFont="1" applyFill="1" applyBorder="1" applyAlignment="1">
      <alignment horizontal="right" vertical="center"/>
    </xf>
    <xf numFmtId="172" fontId="13" fillId="5" borderId="416" xfId="0" applyNumberFormat="1" applyFont="1" applyFill="1" applyBorder="1" applyAlignment="1">
      <alignment horizontal="right" vertical="center"/>
    </xf>
    <xf numFmtId="172" fontId="13" fillId="0" borderId="417" xfId="0" applyNumberFormat="1" applyFont="1" applyBorder="1" applyAlignment="1">
      <alignment horizontal="right" vertical="center"/>
    </xf>
    <xf numFmtId="172" fontId="13" fillId="6" borderId="416" xfId="0" applyNumberFormat="1" applyFont="1" applyFill="1" applyBorder="1" applyAlignment="1">
      <alignment horizontal="right" vertical="center"/>
    </xf>
    <xf numFmtId="172" fontId="13" fillId="6" borderId="418" xfId="0" applyNumberFormat="1" applyFont="1" applyFill="1" applyBorder="1" applyAlignment="1">
      <alignment horizontal="right" vertical="center"/>
    </xf>
    <xf numFmtId="172" fontId="13" fillId="0" borderId="418" xfId="0" applyNumberFormat="1" applyFont="1" applyBorder="1" applyAlignment="1">
      <alignment horizontal="right" vertical="center"/>
    </xf>
    <xf numFmtId="166" fontId="13" fillId="0" borderId="417" xfId="0" applyNumberFormat="1" applyFont="1" applyBorder="1" applyAlignment="1">
      <alignment horizontal="right" vertical="center"/>
    </xf>
    <xf numFmtId="175" fontId="13" fillId="0" borderId="417" xfId="0" applyNumberFormat="1" applyFont="1" applyBorder="1" applyAlignment="1">
      <alignment horizontal="right" vertical="center"/>
    </xf>
    <xf numFmtId="170" fontId="13" fillId="0" borderId="418" xfId="0" applyNumberFormat="1" applyFont="1" applyBorder="1" applyAlignment="1">
      <alignment horizontal="right" vertical="center"/>
    </xf>
    <xf numFmtId="166" fontId="13" fillId="0" borderId="414" xfId="0" applyNumberFormat="1" applyFont="1" applyBorder="1" applyAlignment="1">
      <alignment horizontal="right" vertical="center"/>
    </xf>
    <xf numFmtId="164" fontId="6" fillId="0" borderId="414" xfId="0" applyNumberFormat="1" applyFont="1" applyBorder="1" applyAlignment="1">
      <alignment horizontal="center" vertical="center" wrapText="1"/>
    </xf>
    <xf numFmtId="164" fontId="17" fillId="0" borderId="414" xfId="0" applyNumberFormat="1" applyFont="1" applyBorder="1" applyAlignment="1">
      <alignment horizontal="center" vertical="center" wrapText="1"/>
    </xf>
    <xf numFmtId="166" fontId="13" fillId="4" borderId="415" xfId="0" applyNumberFormat="1" applyFont="1" applyFill="1" applyBorder="1" applyAlignment="1">
      <alignment horizontal="right" vertical="center"/>
    </xf>
    <xf numFmtId="3" fontId="19" fillId="7" borderId="419" xfId="0" applyNumberFormat="1" applyFont="1" applyFill="1" applyBorder="1" applyAlignment="1">
      <alignment horizontal="center" vertical="center"/>
    </xf>
    <xf numFmtId="164" fontId="6" fillId="0" borderId="420" xfId="0" applyNumberFormat="1" applyFont="1" applyBorder="1" applyAlignment="1">
      <alignment horizontal="center" vertical="center" wrapText="1"/>
    </xf>
    <xf numFmtId="164" fontId="17" fillId="0" borderId="420" xfId="0" applyNumberFormat="1" applyFont="1" applyBorder="1" applyAlignment="1">
      <alignment horizontal="center" vertical="center" wrapText="1"/>
    </xf>
    <xf numFmtId="166" fontId="13" fillId="4" borderId="421" xfId="0" applyNumberFormat="1" applyFont="1" applyFill="1" applyBorder="1" applyAlignment="1">
      <alignment horizontal="right" vertical="center"/>
    </xf>
    <xf numFmtId="172" fontId="13" fillId="5" borderId="420" xfId="0" applyNumberFormat="1" applyFont="1" applyFill="1" applyBorder="1" applyAlignment="1">
      <alignment horizontal="right" vertical="center"/>
    </xf>
    <xf numFmtId="172" fontId="13" fillId="5" borderId="422" xfId="0" applyNumberFormat="1" applyFont="1" applyFill="1" applyBorder="1" applyAlignment="1">
      <alignment horizontal="right" vertical="center"/>
    </xf>
    <xf numFmtId="172" fontId="13" fillId="0" borderId="423" xfId="0" applyNumberFormat="1" applyFont="1" applyBorder="1" applyAlignment="1">
      <alignment horizontal="right" vertical="center"/>
    </xf>
    <xf numFmtId="172" fontId="13" fillId="6" borderId="422" xfId="0" applyNumberFormat="1" applyFont="1" applyFill="1" applyBorder="1" applyAlignment="1">
      <alignment horizontal="right" vertical="center"/>
    </xf>
    <xf numFmtId="172" fontId="13" fillId="6" borderId="424" xfId="0" applyNumberFormat="1" applyFont="1" applyFill="1" applyBorder="1" applyAlignment="1">
      <alignment horizontal="right" vertical="center"/>
    </xf>
    <xf numFmtId="172" fontId="13" fillId="0" borderId="424" xfId="0" applyNumberFormat="1" applyFont="1" applyBorder="1" applyAlignment="1">
      <alignment horizontal="right" vertical="center"/>
    </xf>
    <xf numFmtId="166" fontId="13" fillId="0" borderId="423" xfId="0" applyNumberFormat="1" applyFont="1" applyBorder="1" applyAlignment="1">
      <alignment horizontal="right" vertical="center"/>
    </xf>
    <xf numFmtId="166" fontId="13" fillId="0" borderId="424" xfId="0" applyNumberFormat="1" applyFont="1" applyBorder="1" applyAlignment="1">
      <alignment horizontal="right" vertical="center"/>
    </xf>
    <xf numFmtId="166" fontId="13" fillId="0" borderId="420" xfId="0" applyNumberFormat="1" applyFont="1" applyBorder="1" applyAlignment="1">
      <alignment horizontal="right" vertical="center"/>
    </xf>
    <xf numFmtId="0" fontId="0" fillId="0" borderId="420" xfId="0" applyBorder="1"/>
    <xf numFmtId="3" fontId="19" fillId="7" borderId="425" xfId="0" applyNumberFormat="1" applyFont="1" applyFill="1" applyBorder="1" applyAlignment="1">
      <alignment horizontal="center" vertical="center"/>
    </xf>
    <xf numFmtId="164" fontId="13" fillId="0" borderId="426" xfId="0" applyNumberFormat="1" applyFont="1" applyBorder="1" applyAlignment="1">
      <alignment horizontal="center" vertical="center"/>
    </xf>
    <xf numFmtId="176" fontId="13" fillId="4" borderId="427" xfId="0" applyNumberFormat="1" applyFont="1" applyFill="1" applyBorder="1" applyAlignment="1">
      <alignment horizontal="right" vertical="center" wrapText="1"/>
    </xf>
    <xf numFmtId="172" fontId="13" fillId="5" borderId="426" xfId="0" applyNumberFormat="1" applyFont="1" applyFill="1" applyBorder="1" applyAlignment="1">
      <alignment horizontal="right" vertical="center"/>
    </xf>
    <xf numFmtId="172" fontId="13" fillId="5" borderId="428" xfId="0" applyNumberFormat="1" applyFont="1" applyFill="1" applyBorder="1" applyAlignment="1">
      <alignment horizontal="right" vertical="center"/>
    </xf>
    <xf numFmtId="172" fontId="13" fillId="0" borderId="429" xfId="0" applyNumberFormat="1" applyFont="1" applyBorder="1" applyAlignment="1">
      <alignment horizontal="right" vertical="center"/>
    </xf>
    <xf numFmtId="172" fontId="13" fillId="6" borderId="428" xfId="0" applyNumberFormat="1" applyFont="1" applyFill="1" applyBorder="1" applyAlignment="1">
      <alignment horizontal="right" vertical="center"/>
    </xf>
    <xf numFmtId="172" fontId="13" fillId="6" borderId="430" xfId="0" applyNumberFormat="1" applyFont="1" applyFill="1" applyBorder="1" applyAlignment="1">
      <alignment horizontal="right" vertical="center"/>
    </xf>
    <xf numFmtId="172" fontId="13" fillId="0" borderId="430" xfId="0" applyNumberFormat="1" applyFont="1" applyBorder="1" applyAlignment="1">
      <alignment horizontal="right" vertical="center"/>
    </xf>
    <xf numFmtId="166" fontId="13" fillId="0" borderId="429" xfId="0" applyNumberFormat="1" applyFont="1" applyBorder="1" applyAlignment="1">
      <alignment horizontal="right" vertical="center"/>
    </xf>
    <xf numFmtId="175" fontId="13" fillId="0" borderId="429" xfId="0" applyNumberFormat="1" applyFont="1" applyBorder="1" applyAlignment="1">
      <alignment horizontal="right" vertical="center"/>
    </xf>
    <xf numFmtId="170" fontId="13" fillId="0" borderId="430" xfId="0" applyNumberFormat="1" applyFont="1" applyBorder="1" applyAlignment="1">
      <alignment horizontal="right" vertical="center"/>
    </xf>
    <xf numFmtId="166" fontId="13" fillId="0" borderId="426" xfId="0" applyNumberFormat="1" applyFont="1" applyBorder="1" applyAlignment="1">
      <alignment horizontal="right" vertical="center"/>
    </xf>
    <xf numFmtId="164" fontId="6" fillId="0" borderId="426" xfId="0" applyNumberFormat="1" applyFont="1" applyBorder="1" applyAlignment="1">
      <alignment horizontal="center" vertical="center" wrapText="1"/>
    </xf>
    <xf numFmtId="164" fontId="17" fillId="0" borderId="426" xfId="0" applyNumberFormat="1" applyFont="1" applyBorder="1" applyAlignment="1">
      <alignment horizontal="center" vertical="center" wrapText="1"/>
    </xf>
    <xf numFmtId="9" fontId="13" fillId="0" borderId="52" xfId="2" applyFont="1" applyFill="1" applyBorder="1" applyAlignment="1">
      <alignment horizontal="justify" vertical="center" wrapText="1"/>
    </xf>
    <xf numFmtId="164" fontId="6" fillId="0" borderId="426" xfId="0" applyNumberFormat="1" applyFont="1" applyBorder="1" applyAlignment="1">
      <alignment horizontal="center" vertical="center"/>
    </xf>
    <xf numFmtId="164" fontId="17" fillId="0" borderId="426" xfId="0" applyNumberFormat="1" applyFont="1" applyBorder="1" applyAlignment="1">
      <alignment horizontal="center" vertical="center"/>
    </xf>
    <xf numFmtId="166" fontId="13" fillId="4" borderId="427" xfId="0" applyNumberFormat="1" applyFont="1" applyFill="1" applyBorder="1" applyAlignment="1">
      <alignment horizontal="right" vertical="center" wrapText="1"/>
    </xf>
    <xf numFmtId="3" fontId="19" fillId="7" borderId="431" xfId="0" applyNumberFormat="1" applyFont="1" applyFill="1" applyBorder="1" applyAlignment="1">
      <alignment horizontal="center" vertical="center"/>
    </xf>
    <xf numFmtId="0" fontId="0" fillId="0" borderId="432" xfId="0" applyBorder="1"/>
    <xf numFmtId="164" fontId="6" fillId="0" borderId="432" xfId="0" applyNumberFormat="1" applyFont="1" applyBorder="1" applyAlignment="1">
      <alignment horizontal="center" vertical="center"/>
    </xf>
    <xf numFmtId="164" fontId="17" fillId="0" borderId="432" xfId="0" applyNumberFormat="1" applyFont="1" applyBorder="1" applyAlignment="1">
      <alignment horizontal="center" vertical="center"/>
    </xf>
    <xf numFmtId="176" fontId="13" fillId="4" borderId="433" xfId="0" applyNumberFormat="1" applyFont="1" applyFill="1" applyBorder="1" applyAlignment="1">
      <alignment horizontal="right" vertical="center" wrapText="1"/>
    </xf>
    <xf numFmtId="172" fontId="13" fillId="5" borderId="432" xfId="0" applyNumberFormat="1" applyFont="1" applyFill="1" applyBorder="1" applyAlignment="1">
      <alignment horizontal="right" vertical="center"/>
    </xf>
    <xf numFmtId="172" fontId="13" fillId="5" borderId="434" xfId="0" applyNumberFormat="1" applyFont="1" applyFill="1" applyBorder="1" applyAlignment="1">
      <alignment horizontal="right" vertical="center"/>
    </xf>
    <xf numFmtId="172" fontId="13" fillId="0" borderId="435" xfId="0" applyNumberFormat="1" applyFont="1" applyBorder="1" applyAlignment="1">
      <alignment horizontal="right" vertical="center"/>
    </xf>
    <xf numFmtId="172" fontId="13" fillId="6" borderId="434" xfId="0" applyNumberFormat="1" applyFont="1" applyFill="1" applyBorder="1" applyAlignment="1">
      <alignment horizontal="right" vertical="center"/>
    </xf>
    <xf numFmtId="172" fontId="13" fillId="6" borderId="436" xfId="0" applyNumberFormat="1" applyFont="1" applyFill="1" applyBorder="1" applyAlignment="1">
      <alignment horizontal="right" vertical="center"/>
    </xf>
    <xf numFmtId="172" fontId="13" fillId="0" borderId="436" xfId="0" applyNumberFormat="1" applyFont="1" applyBorder="1" applyAlignment="1">
      <alignment horizontal="right" vertical="center"/>
    </xf>
    <xf numFmtId="172" fontId="13" fillId="11" borderId="435" xfId="0" applyNumberFormat="1" applyFont="1" applyFill="1" applyBorder="1" applyAlignment="1">
      <alignment horizontal="right" vertical="center"/>
    </xf>
    <xf numFmtId="172" fontId="13" fillId="11" borderId="436" xfId="0" applyNumberFormat="1" applyFont="1" applyFill="1" applyBorder="1" applyAlignment="1">
      <alignment horizontal="right" vertical="center"/>
    </xf>
    <xf numFmtId="172" fontId="13" fillId="11" borderId="432" xfId="0" applyNumberFormat="1" applyFont="1" applyFill="1" applyBorder="1" applyAlignment="1">
      <alignment horizontal="right" vertical="center"/>
    </xf>
    <xf numFmtId="164" fontId="43" fillId="4" borderId="432" xfId="0" applyNumberFormat="1" applyFont="1" applyFill="1" applyBorder="1" applyAlignment="1">
      <alignment horizontal="center" vertical="center"/>
    </xf>
    <xf numFmtId="164" fontId="43" fillId="4" borderId="49" xfId="0" applyNumberFormat="1" applyFont="1" applyFill="1" applyBorder="1" applyAlignment="1">
      <alignment horizontal="center" vertical="center" wrapText="1"/>
    </xf>
    <xf numFmtId="164" fontId="43" fillId="4" borderId="49" xfId="0" applyNumberFormat="1" applyFont="1" applyFill="1" applyBorder="1" applyAlignment="1">
      <alignment horizontal="center" vertical="center"/>
    </xf>
    <xf numFmtId="164" fontId="44" fillId="4" borderId="432" xfId="0" applyNumberFormat="1" applyFont="1" applyFill="1" applyBorder="1" applyAlignment="1">
      <alignment horizontal="center" vertical="center"/>
    </xf>
    <xf numFmtId="2" fontId="4" fillId="4" borderId="432" xfId="0" applyNumberFormat="1" applyFont="1" applyFill="1" applyBorder="1" applyAlignment="1">
      <alignment horizontal="center" vertical="center"/>
    </xf>
    <xf numFmtId="166" fontId="4" fillId="4" borderId="432" xfId="0" applyNumberFormat="1" applyFont="1" applyFill="1" applyBorder="1" applyAlignment="1">
      <alignment horizontal="right" vertical="center" wrapText="1"/>
    </xf>
    <xf numFmtId="172" fontId="4" fillId="4" borderId="433" xfId="0" applyNumberFormat="1" applyFont="1" applyFill="1" applyBorder="1" applyAlignment="1">
      <alignment horizontal="right" vertical="center" wrapText="1"/>
    </xf>
    <xf numFmtId="172" fontId="6" fillId="4" borderId="432" xfId="0" applyNumberFormat="1" applyFont="1" applyFill="1" applyBorder="1" applyAlignment="1">
      <alignment horizontal="right" vertical="center" wrapText="1"/>
    </xf>
    <xf numFmtId="172" fontId="6" fillId="4" borderId="434" xfId="0" applyNumberFormat="1" applyFont="1" applyFill="1" applyBorder="1" applyAlignment="1">
      <alignment horizontal="right" vertical="center" wrapText="1"/>
    </xf>
    <xf numFmtId="172" fontId="6" fillId="4" borderId="435" xfId="0" applyNumberFormat="1" applyFont="1" applyFill="1" applyBorder="1" applyAlignment="1">
      <alignment horizontal="right" vertical="center" wrapText="1"/>
    </xf>
    <xf numFmtId="172" fontId="6" fillId="4" borderId="436" xfId="0" applyNumberFormat="1" applyFont="1" applyFill="1" applyBorder="1" applyAlignment="1">
      <alignment horizontal="right" vertical="center" wrapText="1"/>
    </xf>
    <xf numFmtId="166" fontId="6" fillId="4" borderId="435" xfId="0" applyNumberFormat="1" applyFont="1" applyFill="1" applyBorder="1" applyAlignment="1">
      <alignment horizontal="right" vertical="center" wrapText="1"/>
    </xf>
    <xf numFmtId="175" fontId="6" fillId="4" borderId="435" xfId="0" applyNumberFormat="1" applyFont="1" applyFill="1" applyBorder="1" applyAlignment="1">
      <alignment horizontal="right" vertical="center" wrapText="1"/>
    </xf>
    <xf numFmtId="170" fontId="6" fillId="4" borderId="436" xfId="0" applyNumberFormat="1" applyFont="1" applyFill="1" applyBorder="1" applyAlignment="1">
      <alignment horizontal="right" vertical="center"/>
    </xf>
    <xf numFmtId="166" fontId="6" fillId="4" borderId="432" xfId="0" applyNumberFormat="1" applyFont="1" applyFill="1" applyBorder="1" applyAlignment="1">
      <alignment horizontal="right" vertical="center" wrapText="1"/>
    </xf>
    <xf numFmtId="3" fontId="19" fillId="7" borderId="437" xfId="0" applyNumberFormat="1" applyFont="1" applyFill="1" applyBorder="1" applyAlignment="1">
      <alignment horizontal="center" vertical="center"/>
    </xf>
    <xf numFmtId="164" fontId="6" fillId="0" borderId="438" xfId="0" applyNumberFormat="1" applyFont="1" applyBorder="1" applyAlignment="1">
      <alignment horizontal="center" vertical="center"/>
    </xf>
    <xf numFmtId="164" fontId="17" fillId="0" borderId="438" xfId="0" applyNumberFormat="1" applyFont="1" applyBorder="1" applyAlignment="1">
      <alignment horizontal="center" vertical="center"/>
    </xf>
    <xf numFmtId="166" fontId="13" fillId="4" borderId="439" xfId="0" applyNumberFormat="1" applyFont="1" applyFill="1" applyBorder="1" applyAlignment="1">
      <alignment horizontal="right" vertical="center" wrapText="1"/>
    </xf>
    <xf numFmtId="172" fontId="13" fillId="5" borderId="438" xfId="0" applyNumberFormat="1" applyFont="1" applyFill="1" applyBorder="1" applyAlignment="1">
      <alignment horizontal="right" vertical="center"/>
    </xf>
    <xf numFmtId="172" fontId="13" fillId="5" borderId="440" xfId="0" applyNumberFormat="1" applyFont="1" applyFill="1" applyBorder="1" applyAlignment="1">
      <alignment horizontal="right" vertical="center"/>
    </xf>
    <xf numFmtId="172" fontId="13" fillId="0" borderId="441" xfId="0" applyNumberFormat="1" applyFont="1" applyBorder="1" applyAlignment="1">
      <alignment horizontal="right" vertical="center"/>
    </xf>
    <xf numFmtId="172" fontId="13" fillId="6" borderId="440" xfId="0" applyNumberFormat="1" applyFont="1" applyFill="1" applyBorder="1" applyAlignment="1">
      <alignment horizontal="right" vertical="center"/>
    </xf>
    <xf numFmtId="172" fontId="13" fillId="6" borderId="442" xfId="0" applyNumberFormat="1" applyFont="1" applyFill="1" applyBorder="1" applyAlignment="1">
      <alignment horizontal="right" vertical="center"/>
    </xf>
    <xf numFmtId="172" fontId="13" fillId="0" borderId="442" xfId="0" applyNumberFormat="1" applyFont="1" applyBorder="1" applyAlignment="1">
      <alignment horizontal="right" vertical="center"/>
    </xf>
    <xf numFmtId="166" fontId="13" fillId="0" borderId="441" xfId="0" applyNumberFormat="1" applyFont="1" applyBorder="1" applyAlignment="1">
      <alignment horizontal="right" vertical="center"/>
    </xf>
    <xf numFmtId="175" fontId="13" fillId="0" borderId="441" xfId="0" applyNumberFormat="1" applyFont="1" applyBorder="1" applyAlignment="1">
      <alignment horizontal="right" vertical="center"/>
    </xf>
    <xf numFmtId="170" fontId="13" fillId="0" borderId="442" xfId="0" applyNumberFormat="1" applyFont="1" applyBorder="1" applyAlignment="1">
      <alignment horizontal="right" vertical="center"/>
    </xf>
    <xf numFmtId="166" fontId="13" fillId="0" borderId="438" xfId="0" applyNumberFormat="1" applyFont="1" applyBorder="1" applyAlignment="1">
      <alignment horizontal="right" vertical="center"/>
    </xf>
    <xf numFmtId="3" fontId="19" fillId="7" borderId="443" xfId="0" applyNumberFormat="1" applyFont="1" applyFill="1" applyBorder="1" applyAlignment="1">
      <alignment horizontal="center" vertical="center"/>
    </xf>
    <xf numFmtId="166" fontId="6" fillId="8" borderId="444" xfId="0" applyNumberFormat="1" applyFont="1" applyFill="1" applyBorder="1" applyAlignment="1">
      <alignment horizontal="right" vertical="center"/>
    </xf>
    <xf numFmtId="0" fontId="0" fillId="0" borderId="445" xfId="0" applyBorder="1"/>
    <xf numFmtId="164" fontId="6" fillId="0" borderId="445" xfId="0" applyNumberFormat="1" applyFont="1" applyBorder="1" applyAlignment="1">
      <alignment horizontal="center" vertical="center" wrapText="1"/>
    </xf>
    <xf numFmtId="164" fontId="17" fillId="0" borderId="445" xfId="0" applyNumberFormat="1" applyFont="1" applyBorder="1" applyAlignment="1">
      <alignment horizontal="center" vertical="center" wrapText="1"/>
    </xf>
    <xf numFmtId="166" fontId="13" fillId="4" borderId="446" xfId="0" applyNumberFormat="1" applyFont="1" applyFill="1" applyBorder="1" applyAlignment="1">
      <alignment horizontal="right" vertical="center" wrapText="1"/>
    </xf>
    <xf numFmtId="172" fontId="13" fillId="5" borderId="445" xfId="0" applyNumberFormat="1" applyFont="1" applyFill="1" applyBorder="1" applyAlignment="1">
      <alignment horizontal="right" vertical="center"/>
    </xf>
    <xf numFmtId="172" fontId="13" fillId="5" borderId="447" xfId="0" applyNumberFormat="1" applyFont="1" applyFill="1" applyBorder="1" applyAlignment="1">
      <alignment horizontal="right" vertical="center"/>
    </xf>
    <xf numFmtId="172" fontId="13" fillId="0" borderId="448" xfId="0" applyNumberFormat="1" applyFont="1" applyBorder="1" applyAlignment="1">
      <alignment horizontal="right" vertical="center"/>
    </xf>
    <xf numFmtId="172" fontId="13" fillId="6" borderId="447" xfId="0" applyNumberFormat="1" applyFont="1" applyFill="1" applyBorder="1" applyAlignment="1">
      <alignment horizontal="right" vertical="center"/>
    </xf>
    <xf numFmtId="172" fontId="13" fillId="6" borderId="449" xfId="0" applyNumberFormat="1" applyFont="1" applyFill="1" applyBorder="1" applyAlignment="1">
      <alignment horizontal="right" vertical="center"/>
    </xf>
    <xf numFmtId="172" fontId="13" fillId="0" borderId="449" xfId="0" applyNumberFormat="1" applyFont="1" applyBorder="1" applyAlignment="1">
      <alignment horizontal="right" vertical="center"/>
    </xf>
    <xf numFmtId="166" fontId="13" fillId="0" borderId="448" xfId="0" applyNumberFormat="1" applyFont="1" applyBorder="1" applyAlignment="1">
      <alignment horizontal="right" vertical="center"/>
    </xf>
    <xf numFmtId="175" fontId="13" fillId="0" borderId="448" xfId="0" applyNumberFormat="1" applyFont="1" applyBorder="1" applyAlignment="1">
      <alignment horizontal="right" vertical="center"/>
    </xf>
    <xf numFmtId="170" fontId="13" fillId="0" borderId="449" xfId="0" applyNumberFormat="1" applyFont="1" applyBorder="1" applyAlignment="1">
      <alignment horizontal="right" vertical="center"/>
    </xf>
    <xf numFmtId="166" fontId="13" fillId="0" borderId="445" xfId="0" applyNumberFormat="1" applyFont="1" applyBorder="1" applyAlignment="1">
      <alignment horizontal="right" vertical="center"/>
    </xf>
    <xf numFmtId="164" fontId="6" fillId="0" borderId="445" xfId="0" applyNumberFormat="1" applyFont="1" applyBorder="1" applyAlignment="1">
      <alignment horizontal="center" vertical="center"/>
    </xf>
    <xf numFmtId="164" fontId="17" fillId="0" borderId="445" xfId="0" applyNumberFormat="1" applyFont="1" applyBorder="1" applyAlignment="1">
      <alignment horizontal="center" vertical="center"/>
    </xf>
    <xf numFmtId="166" fontId="13" fillId="4" borderId="446" xfId="0" applyNumberFormat="1" applyFont="1" applyFill="1" applyBorder="1" applyAlignment="1">
      <alignment horizontal="right" vertical="center"/>
    </xf>
    <xf numFmtId="3" fontId="19" fillId="7" borderId="450" xfId="0" applyNumberFormat="1" applyFont="1" applyFill="1" applyBorder="1" applyAlignment="1">
      <alignment horizontal="center" vertical="center"/>
    </xf>
    <xf numFmtId="164" fontId="6" fillId="0" borderId="451" xfId="0" applyNumberFormat="1" applyFont="1" applyBorder="1" applyAlignment="1">
      <alignment horizontal="center" vertical="center" wrapText="1"/>
    </xf>
    <xf numFmtId="164" fontId="17" fillId="0" borderId="451" xfId="0" applyNumberFormat="1" applyFont="1" applyBorder="1" applyAlignment="1">
      <alignment horizontal="center" vertical="center" wrapText="1"/>
    </xf>
    <xf numFmtId="166" fontId="13" fillId="4" borderId="452" xfId="0" applyNumberFormat="1" applyFont="1" applyFill="1" applyBorder="1" applyAlignment="1">
      <alignment horizontal="right" vertical="center" wrapText="1"/>
    </xf>
    <xf numFmtId="172" fontId="13" fillId="5" borderId="451" xfId="0" applyNumberFormat="1" applyFont="1" applyFill="1" applyBorder="1" applyAlignment="1">
      <alignment horizontal="right" vertical="center"/>
    </xf>
    <xf numFmtId="172" fontId="13" fillId="5" borderId="453" xfId="0" applyNumberFormat="1" applyFont="1" applyFill="1" applyBorder="1" applyAlignment="1">
      <alignment horizontal="right" vertical="center"/>
    </xf>
    <xf numFmtId="172" fontId="13" fillId="0" borderId="454" xfId="0" applyNumberFormat="1" applyFont="1" applyBorder="1" applyAlignment="1">
      <alignment horizontal="right" vertical="center"/>
    </xf>
    <xf numFmtId="172" fontId="13" fillId="6" borderId="453" xfId="0" applyNumberFormat="1" applyFont="1" applyFill="1" applyBorder="1" applyAlignment="1">
      <alignment horizontal="right" vertical="center"/>
    </xf>
    <xf numFmtId="172" fontId="13" fillId="6" borderId="455" xfId="0" applyNumberFormat="1" applyFont="1" applyFill="1" applyBorder="1" applyAlignment="1">
      <alignment horizontal="right" vertical="center"/>
    </xf>
    <xf numFmtId="172" fontId="13" fillId="0" borderId="455" xfId="0" applyNumberFormat="1" applyFont="1" applyBorder="1" applyAlignment="1">
      <alignment horizontal="right" vertical="center"/>
    </xf>
    <xf numFmtId="166" fontId="13" fillId="0" borderId="454" xfId="0" applyNumberFormat="1" applyFont="1" applyBorder="1" applyAlignment="1">
      <alignment horizontal="right" vertical="center"/>
    </xf>
    <xf numFmtId="175" fontId="13" fillId="0" borderId="454" xfId="0" applyNumberFormat="1" applyFont="1" applyBorder="1" applyAlignment="1">
      <alignment horizontal="right" vertical="center"/>
    </xf>
    <xf numFmtId="170" fontId="13" fillId="0" borderId="455" xfId="0" applyNumberFormat="1" applyFont="1" applyBorder="1" applyAlignment="1">
      <alignment horizontal="right" vertical="center"/>
    </xf>
    <xf numFmtId="166" fontId="13" fillId="0" borderId="451" xfId="0" applyNumberFormat="1" applyFont="1" applyBorder="1" applyAlignment="1">
      <alignment horizontal="right" vertical="center"/>
    </xf>
    <xf numFmtId="0" fontId="0" fillId="0" borderId="451" xfId="0" applyBorder="1"/>
    <xf numFmtId="3" fontId="19" fillId="7" borderId="456" xfId="0" applyNumberFormat="1" applyFont="1" applyFill="1" applyBorder="1" applyAlignment="1">
      <alignment horizontal="center" vertical="center"/>
    </xf>
    <xf numFmtId="0" fontId="0" fillId="0" borderId="457" xfId="0" applyBorder="1"/>
    <xf numFmtId="164" fontId="6" fillId="0" borderId="457" xfId="0" applyNumberFormat="1" applyFont="1" applyBorder="1" applyAlignment="1">
      <alignment horizontal="center" vertical="center" wrapText="1"/>
    </xf>
    <xf numFmtId="164" fontId="17" fillId="0" borderId="457" xfId="0" applyNumberFormat="1" applyFont="1" applyBorder="1" applyAlignment="1">
      <alignment horizontal="center" vertical="center" wrapText="1"/>
    </xf>
    <xf numFmtId="176" fontId="13" fillId="4" borderId="458" xfId="0" applyNumberFormat="1" applyFont="1" applyFill="1" applyBorder="1" applyAlignment="1">
      <alignment horizontal="right" vertical="center" wrapText="1"/>
    </xf>
    <xf numFmtId="172" fontId="13" fillId="5" borderId="457" xfId="0" applyNumberFormat="1" applyFont="1" applyFill="1" applyBorder="1" applyAlignment="1">
      <alignment horizontal="right" vertical="center"/>
    </xf>
    <xf numFmtId="172" fontId="13" fillId="5" borderId="459" xfId="0" applyNumberFormat="1" applyFont="1" applyFill="1" applyBorder="1" applyAlignment="1">
      <alignment horizontal="right" vertical="center"/>
    </xf>
    <xf numFmtId="172" fontId="13" fillId="0" borderId="460" xfId="0" applyNumberFormat="1" applyFont="1" applyBorder="1" applyAlignment="1">
      <alignment horizontal="right" vertical="center"/>
    </xf>
    <xf numFmtId="172" fontId="13" fillId="6" borderId="459" xfId="0" applyNumberFormat="1" applyFont="1" applyFill="1" applyBorder="1" applyAlignment="1">
      <alignment horizontal="right" vertical="center"/>
    </xf>
    <xf numFmtId="172" fontId="13" fillId="6" borderId="461" xfId="0" applyNumberFormat="1" applyFont="1" applyFill="1" applyBorder="1" applyAlignment="1">
      <alignment horizontal="right" vertical="center"/>
    </xf>
    <xf numFmtId="172" fontId="13" fillId="0" borderId="461" xfId="0" applyNumberFormat="1" applyFont="1" applyBorder="1" applyAlignment="1">
      <alignment horizontal="right" vertical="center"/>
    </xf>
    <xf numFmtId="166" fontId="13" fillId="0" borderId="460" xfId="0" applyNumberFormat="1" applyFont="1" applyBorder="1" applyAlignment="1">
      <alignment horizontal="right" vertical="center"/>
    </xf>
    <xf numFmtId="175" fontId="13" fillId="0" borderId="460" xfId="0" applyNumberFormat="1" applyFont="1" applyBorder="1" applyAlignment="1">
      <alignment horizontal="right" vertical="center"/>
    </xf>
    <xf numFmtId="170" fontId="13" fillId="0" borderId="461" xfId="0" applyNumberFormat="1" applyFont="1" applyBorder="1" applyAlignment="1">
      <alignment horizontal="right" vertical="center"/>
    </xf>
    <xf numFmtId="166" fontId="13" fillId="0" borderId="457" xfId="0" applyNumberFormat="1" applyFont="1" applyBorder="1" applyAlignment="1">
      <alignment horizontal="right" vertical="center"/>
    </xf>
    <xf numFmtId="0" fontId="12" fillId="0" borderId="63" xfId="0" applyFont="1" applyBorder="1" applyAlignment="1">
      <alignment horizontal="right" vertical="center"/>
    </xf>
    <xf numFmtId="164" fontId="17" fillId="0" borderId="457" xfId="0" applyNumberFormat="1" applyFont="1" applyBorder="1" applyAlignment="1">
      <alignment horizontal="center" vertical="center"/>
    </xf>
    <xf numFmtId="166" fontId="13" fillId="4" borderId="458" xfId="0" applyNumberFormat="1" applyFont="1" applyFill="1" applyBorder="1" applyAlignment="1">
      <alignment horizontal="right" vertical="center" wrapText="1"/>
    </xf>
    <xf numFmtId="164" fontId="6" fillId="4" borderId="457" xfId="0" applyNumberFormat="1" applyFont="1" applyFill="1" applyBorder="1" applyAlignment="1">
      <alignment horizontal="center" vertical="center"/>
    </xf>
    <xf numFmtId="164" fontId="17" fillId="4" borderId="457" xfId="0" applyNumberFormat="1" applyFont="1" applyFill="1" applyBorder="1" applyAlignment="1">
      <alignment horizontal="center" vertical="center"/>
    </xf>
    <xf numFmtId="2" fontId="4" fillId="4" borderId="457" xfId="0" applyNumberFormat="1" applyFont="1" applyFill="1" applyBorder="1" applyAlignment="1">
      <alignment horizontal="center" vertical="center"/>
    </xf>
    <xf numFmtId="166" fontId="4" fillId="4" borderId="457" xfId="0" applyNumberFormat="1" applyFont="1" applyFill="1" applyBorder="1" applyAlignment="1">
      <alignment horizontal="right" vertical="center" wrapText="1"/>
    </xf>
    <xf numFmtId="172" fontId="4" fillId="4" borderId="458" xfId="0" applyNumberFormat="1" applyFont="1" applyFill="1" applyBorder="1" applyAlignment="1">
      <alignment horizontal="right" vertical="center" wrapText="1"/>
    </xf>
    <xf numFmtId="172" fontId="6" fillId="4" borderId="457" xfId="0" applyNumberFormat="1" applyFont="1" applyFill="1" applyBorder="1" applyAlignment="1">
      <alignment horizontal="right" vertical="center" wrapText="1"/>
    </xf>
    <xf numFmtId="172" fontId="6" fillId="4" borderId="459" xfId="0" applyNumberFormat="1" applyFont="1" applyFill="1" applyBorder="1" applyAlignment="1">
      <alignment horizontal="right" vertical="center" wrapText="1"/>
    </xf>
    <xf numFmtId="172" fontId="6" fillId="4" borderId="460" xfId="0" applyNumberFormat="1" applyFont="1" applyFill="1" applyBorder="1" applyAlignment="1">
      <alignment horizontal="right" vertical="center" wrapText="1"/>
    </xf>
    <xf numFmtId="172" fontId="6" fillId="4" borderId="461" xfId="0" applyNumberFormat="1" applyFont="1" applyFill="1" applyBorder="1" applyAlignment="1">
      <alignment horizontal="right" vertical="center" wrapText="1"/>
    </xf>
    <xf numFmtId="164" fontId="6" fillId="0" borderId="457" xfId="0" applyNumberFormat="1" applyFont="1" applyBorder="1" applyAlignment="1">
      <alignment horizontal="center" vertical="center"/>
    </xf>
    <xf numFmtId="164" fontId="13" fillId="0" borderId="457" xfId="0" applyNumberFormat="1" applyFont="1" applyBorder="1" applyAlignment="1">
      <alignment horizontal="center" vertical="center"/>
    </xf>
    <xf numFmtId="3" fontId="19" fillId="7" borderId="462" xfId="0" applyNumberFormat="1" applyFont="1" applyFill="1" applyBorder="1" applyAlignment="1">
      <alignment horizontal="center" vertical="center"/>
    </xf>
    <xf numFmtId="0" fontId="0" fillId="0" borderId="463" xfId="0" applyBorder="1"/>
    <xf numFmtId="164" fontId="6" fillId="0" borderId="463" xfId="0" applyNumberFormat="1" applyFont="1" applyBorder="1" applyAlignment="1">
      <alignment horizontal="center" vertical="center"/>
    </xf>
    <xf numFmtId="164" fontId="17" fillId="0" borderId="463" xfId="0" applyNumberFormat="1" applyFont="1" applyBorder="1" applyAlignment="1">
      <alignment horizontal="center" vertical="center"/>
    </xf>
    <xf numFmtId="166" fontId="13" fillId="4" borderId="464" xfId="0" applyNumberFormat="1" applyFont="1" applyFill="1" applyBorder="1" applyAlignment="1">
      <alignment horizontal="right" vertical="center"/>
    </xf>
    <xf numFmtId="172" fontId="13" fillId="5" borderId="463" xfId="0" applyNumberFormat="1" applyFont="1" applyFill="1" applyBorder="1" applyAlignment="1">
      <alignment horizontal="right" vertical="center"/>
    </xf>
    <xf numFmtId="172" fontId="13" fillId="5" borderId="465" xfId="0" applyNumberFormat="1" applyFont="1" applyFill="1" applyBorder="1" applyAlignment="1">
      <alignment horizontal="right" vertical="center"/>
    </xf>
    <xf numFmtId="172" fontId="13" fillId="0" borderId="466" xfId="0" applyNumberFormat="1" applyFont="1" applyBorder="1" applyAlignment="1">
      <alignment horizontal="right" vertical="center"/>
    </xf>
    <xf numFmtId="172" fontId="13" fillId="6" borderId="465" xfId="0" applyNumberFormat="1" applyFont="1" applyFill="1" applyBorder="1" applyAlignment="1">
      <alignment horizontal="right" vertical="center"/>
    </xf>
    <xf numFmtId="172" fontId="13" fillId="6" borderId="467" xfId="0" applyNumberFormat="1" applyFont="1" applyFill="1" applyBorder="1" applyAlignment="1">
      <alignment horizontal="right" vertical="center"/>
    </xf>
    <xf numFmtId="172" fontId="13" fillId="0" borderId="467" xfId="0" applyNumberFormat="1" applyFont="1" applyBorder="1" applyAlignment="1">
      <alignment horizontal="right" vertical="center"/>
    </xf>
    <xf numFmtId="166" fontId="13" fillId="0" borderId="466" xfId="0" applyNumberFormat="1" applyFont="1" applyBorder="1" applyAlignment="1">
      <alignment horizontal="right" vertical="center"/>
    </xf>
    <xf numFmtId="175" fontId="13" fillId="0" borderId="466" xfId="0" applyNumberFormat="1" applyFont="1" applyBorder="1" applyAlignment="1">
      <alignment horizontal="right" vertical="center"/>
    </xf>
    <xf numFmtId="170" fontId="13" fillId="0" borderId="467" xfId="0" applyNumberFormat="1" applyFont="1" applyBorder="1" applyAlignment="1">
      <alignment horizontal="right" vertical="center"/>
    </xf>
    <xf numFmtId="166" fontId="13" fillId="0" borderId="463" xfId="0" applyNumberFormat="1" applyFont="1" applyBorder="1" applyAlignment="1">
      <alignment horizontal="right" vertical="center"/>
    </xf>
    <xf numFmtId="164" fontId="6" fillId="0" borderId="463" xfId="0" applyNumberFormat="1" applyFont="1" applyBorder="1" applyAlignment="1">
      <alignment horizontal="center" vertical="center" wrapText="1"/>
    </xf>
    <xf numFmtId="164" fontId="17" fillId="0" borderId="463" xfId="0" applyNumberFormat="1" applyFont="1" applyBorder="1" applyAlignment="1">
      <alignment horizontal="center" vertical="center" wrapText="1"/>
    </xf>
    <xf numFmtId="176" fontId="13" fillId="4" borderId="464" xfId="0" applyNumberFormat="1" applyFont="1" applyFill="1" applyBorder="1" applyAlignment="1">
      <alignment horizontal="right" vertical="center" wrapText="1"/>
    </xf>
    <xf numFmtId="166" fontId="13" fillId="0" borderId="467" xfId="0" applyNumberFormat="1" applyFont="1" applyBorder="1" applyAlignment="1">
      <alignment horizontal="right" vertical="center"/>
    </xf>
    <xf numFmtId="3" fontId="19" fillId="7" borderId="468" xfId="0" applyNumberFormat="1" applyFont="1" applyFill="1" applyBorder="1" applyAlignment="1">
      <alignment horizontal="center" vertical="center"/>
    </xf>
    <xf numFmtId="0" fontId="0" fillId="0" borderId="469" xfId="0" applyBorder="1"/>
    <xf numFmtId="164" fontId="6" fillId="0" borderId="469" xfId="0" applyNumberFormat="1" applyFont="1" applyBorder="1" applyAlignment="1">
      <alignment horizontal="center" vertical="center" wrapText="1"/>
    </xf>
    <xf numFmtId="164" fontId="17" fillId="0" borderId="469" xfId="0" applyNumberFormat="1" applyFont="1" applyBorder="1" applyAlignment="1">
      <alignment horizontal="center" vertical="center" wrapText="1"/>
    </xf>
    <xf numFmtId="166" fontId="13" fillId="4" borderId="470" xfId="0" applyNumberFormat="1" applyFont="1" applyFill="1" applyBorder="1" applyAlignment="1">
      <alignment horizontal="right" vertical="center" wrapText="1"/>
    </xf>
    <xf numFmtId="172" fontId="13" fillId="5" borderId="469" xfId="0" applyNumberFormat="1" applyFont="1" applyFill="1" applyBorder="1" applyAlignment="1">
      <alignment horizontal="right" vertical="center"/>
    </xf>
    <xf numFmtId="172" fontId="13" fillId="5" borderId="471" xfId="0" applyNumberFormat="1" applyFont="1" applyFill="1" applyBorder="1" applyAlignment="1">
      <alignment horizontal="right" vertical="center"/>
    </xf>
    <xf numFmtId="172" fontId="13" fillId="0" borderId="472" xfId="0" applyNumberFormat="1" applyFont="1" applyBorder="1" applyAlignment="1">
      <alignment horizontal="right" vertical="center"/>
    </xf>
    <xf numFmtId="172" fontId="13" fillId="6" borderId="471" xfId="0" applyNumberFormat="1" applyFont="1" applyFill="1" applyBorder="1" applyAlignment="1">
      <alignment horizontal="right" vertical="center"/>
    </xf>
    <xf numFmtId="172" fontId="13" fillId="6" borderId="473" xfId="0" applyNumberFormat="1" applyFont="1" applyFill="1" applyBorder="1" applyAlignment="1">
      <alignment horizontal="right" vertical="center"/>
    </xf>
    <xf numFmtId="172" fontId="13" fillId="0" borderId="473" xfId="0" applyNumberFormat="1" applyFont="1" applyBorder="1" applyAlignment="1">
      <alignment horizontal="right" vertical="center"/>
    </xf>
    <xf numFmtId="166" fontId="13" fillId="0" borderId="472" xfId="0" applyNumberFormat="1" applyFont="1" applyBorder="1" applyAlignment="1">
      <alignment horizontal="right" vertical="center"/>
    </xf>
    <xf numFmtId="175" fontId="13" fillId="0" borderId="472" xfId="0" applyNumberFormat="1" applyFont="1" applyBorder="1" applyAlignment="1">
      <alignment horizontal="right" vertical="center"/>
    </xf>
    <xf numFmtId="170" fontId="13" fillId="0" borderId="473" xfId="0" applyNumberFormat="1" applyFont="1" applyBorder="1" applyAlignment="1">
      <alignment horizontal="right" vertical="center"/>
    </xf>
    <xf numFmtId="166" fontId="13" fillId="0" borderId="469" xfId="0" applyNumberFormat="1" applyFont="1" applyBorder="1" applyAlignment="1">
      <alignment horizontal="right" vertical="center"/>
    </xf>
    <xf numFmtId="164" fontId="17" fillId="0" borderId="469" xfId="0" applyNumberFormat="1" applyFont="1" applyBorder="1" applyAlignment="1">
      <alignment horizontal="center" vertical="center"/>
    </xf>
    <xf numFmtId="166" fontId="13" fillId="4" borderId="470" xfId="0" applyNumberFormat="1" applyFont="1" applyFill="1" applyBorder="1" applyAlignment="1">
      <alignment horizontal="right" vertical="center"/>
    </xf>
    <xf numFmtId="3" fontId="19" fillId="7" borderId="474" xfId="0" applyNumberFormat="1" applyFont="1" applyFill="1" applyBorder="1" applyAlignment="1">
      <alignment horizontal="center" vertical="center"/>
    </xf>
    <xf numFmtId="0" fontId="0" fillId="0" borderId="475" xfId="0" applyBorder="1"/>
    <xf numFmtId="164" fontId="6" fillId="0" borderId="475" xfId="0" applyNumberFormat="1" applyFont="1" applyBorder="1" applyAlignment="1">
      <alignment horizontal="center" vertical="center" wrapText="1"/>
    </xf>
    <xf numFmtId="164" fontId="17" fillId="0" borderId="475" xfId="0" applyNumberFormat="1" applyFont="1" applyBorder="1" applyAlignment="1">
      <alignment horizontal="center" vertical="center" wrapText="1"/>
    </xf>
    <xf numFmtId="176" fontId="13" fillId="4" borderId="476" xfId="0" applyNumberFormat="1" applyFont="1" applyFill="1" applyBorder="1" applyAlignment="1">
      <alignment horizontal="right" vertical="center" wrapText="1"/>
    </xf>
    <xf numFmtId="172" fontId="13" fillId="5" borderId="475" xfId="0" applyNumberFormat="1" applyFont="1" applyFill="1" applyBorder="1" applyAlignment="1">
      <alignment horizontal="right" vertical="center"/>
    </xf>
    <xf numFmtId="172" fontId="13" fillId="5" borderId="477" xfId="0" applyNumberFormat="1" applyFont="1" applyFill="1" applyBorder="1" applyAlignment="1">
      <alignment horizontal="right" vertical="center"/>
    </xf>
    <xf numFmtId="172" fontId="13" fillId="0" borderId="478" xfId="0" applyNumberFormat="1" applyFont="1" applyBorder="1" applyAlignment="1">
      <alignment horizontal="right" vertical="center"/>
    </xf>
    <xf numFmtId="172" fontId="13" fillId="6" borderId="477" xfId="0" applyNumberFormat="1" applyFont="1" applyFill="1" applyBorder="1" applyAlignment="1">
      <alignment horizontal="right" vertical="center"/>
    </xf>
    <xf numFmtId="172" fontId="13" fillId="6" borderId="479" xfId="0" applyNumberFormat="1" applyFont="1" applyFill="1" applyBorder="1" applyAlignment="1">
      <alignment horizontal="right" vertical="center"/>
    </xf>
    <xf numFmtId="172" fontId="13" fillId="0" borderId="479" xfId="0" applyNumberFormat="1" applyFont="1" applyBorder="1" applyAlignment="1">
      <alignment horizontal="right" vertical="center"/>
    </xf>
    <xf numFmtId="166" fontId="13" fillId="0" borderId="478" xfId="0" applyNumberFormat="1" applyFont="1" applyBorder="1" applyAlignment="1">
      <alignment horizontal="right" vertical="center"/>
    </xf>
    <xf numFmtId="175" fontId="13" fillId="0" borderId="478" xfId="0" applyNumberFormat="1" applyFont="1" applyBorder="1" applyAlignment="1">
      <alignment horizontal="right" vertical="center"/>
    </xf>
    <xf numFmtId="170" fontId="13" fillId="0" borderId="479" xfId="0" applyNumberFormat="1" applyFont="1" applyBorder="1" applyAlignment="1">
      <alignment horizontal="right" vertical="center"/>
    </xf>
    <xf numFmtId="166" fontId="13" fillId="0" borderId="475" xfId="0" applyNumberFormat="1" applyFont="1" applyBorder="1" applyAlignment="1">
      <alignment horizontal="right" vertical="center"/>
    </xf>
    <xf numFmtId="164" fontId="38" fillId="0" borderId="0" xfId="0" applyNumberFormat="1" applyFont="1" applyAlignment="1">
      <alignment horizontal="center" vertical="center"/>
    </xf>
    <xf numFmtId="164" fontId="37" fillId="0" borderId="14" xfId="0" applyNumberFormat="1" applyFont="1" applyBorder="1" applyAlignment="1">
      <alignment horizontal="center" vertical="center"/>
    </xf>
    <xf numFmtId="182" fontId="37" fillId="18" borderId="28" xfId="0" applyNumberFormat="1" applyFont="1" applyFill="1" applyBorder="1" applyAlignment="1">
      <alignment horizontal="right" vertical="center"/>
    </xf>
    <xf numFmtId="182" fontId="37" fillId="18" borderId="16" xfId="0" applyNumberFormat="1" applyFont="1" applyFill="1" applyBorder="1" applyAlignment="1">
      <alignment horizontal="right" vertical="center"/>
    </xf>
    <xf numFmtId="172" fontId="37" fillId="19" borderId="0" xfId="0" applyNumberFormat="1" applyFont="1" applyFill="1" applyAlignment="1">
      <alignment horizontal="right" vertical="center"/>
    </xf>
    <xf numFmtId="172" fontId="37" fillId="19" borderId="40" xfId="0" applyNumberFormat="1" applyFont="1" applyFill="1" applyBorder="1" applyAlignment="1">
      <alignment horizontal="right" vertical="center"/>
    </xf>
    <xf numFmtId="172" fontId="37" fillId="20" borderId="37" xfId="0" applyNumberFormat="1" applyFont="1" applyFill="1" applyBorder="1" applyAlignment="1">
      <alignment vertical="center"/>
    </xf>
    <xf numFmtId="172" fontId="37" fillId="19" borderId="37" xfId="0" applyNumberFormat="1" applyFont="1" applyFill="1" applyBorder="1" applyAlignment="1">
      <alignment vertical="center"/>
    </xf>
    <xf numFmtId="172" fontId="37" fillId="20" borderId="40" xfId="0" applyNumberFormat="1" applyFont="1" applyFill="1" applyBorder="1" applyAlignment="1">
      <alignment vertical="center"/>
    </xf>
    <xf numFmtId="172" fontId="37" fillId="19" borderId="15" xfId="0" applyNumberFormat="1" applyFont="1" applyFill="1" applyBorder="1" applyAlignment="1">
      <alignment horizontal="right" vertical="center"/>
    </xf>
    <xf numFmtId="172" fontId="37" fillId="20" borderId="38" xfId="0" applyNumberFormat="1" applyFont="1" applyFill="1" applyBorder="1" applyAlignment="1">
      <alignment vertical="center"/>
    </xf>
    <xf numFmtId="172" fontId="37" fillId="0" borderId="28" xfId="0" applyNumberFormat="1" applyFont="1" applyBorder="1" applyAlignment="1">
      <alignment vertical="center"/>
    </xf>
    <xf numFmtId="172" fontId="37" fillId="0" borderId="38" xfId="0" applyNumberFormat="1" applyFont="1" applyBorder="1" applyAlignment="1">
      <alignment vertical="center"/>
    </xf>
    <xf numFmtId="3" fontId="19" fillId="7" borderId="480" xfId="0" applyNumberFormat="1" applyFont="1" applyFill="1" applyBorder="1" applyAlignment="1">
      <alignment horizontal="center" vertical="center"/>
    </xf>
    <xf numFmtId="164" fontId="6" fillId="0" borderId="481" xfId="0" applyNumberFormat="1" applyFont="1" applyBorder="1" applyAlignment="1">
      <alignment horizontal="center" vertical="center" wrapText="1"/>
    </xf>
    <xf numFmtId="164" fontId="17" fillId="0" borderId="481" xfId="0" applyNumberFormat="1" applyFont="1" applyBorder="1" applyAlignment="1">
      <alignment horizontal="center" vertical="center" wrapText="1"/>
    </xf>
    <xf numFmtId="176" fontId="13" fillId="4" borderId="482" xfId="0" applyNumberFormat="1" applyFont="1" applyFill="1" applyBorder="1" applyAlignment="1">
      <alignment horizontal="right" vertical="center" wrapText="1"/>
    </xf>
    <xf numFmtId="172" fontId="13" fillId="5" borderId="481" xfId="0" applyNumberFormat="1" applyFont="1" applyFill="1" applyBorder="1" applyAlignment="1">
      <alignment horizontal="right" vertical="center"/>
    </xf>
    <xf numFmtId="172" fontId="13" fillId="5" borderId="483" xfId="0" applyNumberFormat="1" applyFont="1" applyFill="1" applyBorder="1" applyAlignment="1">
      <alignment horizontal="right" vertical="center"/>
    </xf>
    <xf numFmtId="172" fontId="13" fillId="0" borderId="484" xfId="0" applyNumberFormat="1" applyFont="1" applyBorder="1" applyAlignment="1">
      <alignment horizontal="right" vertical="center"/>
    </xf>
    <xf numFmtId="172" fontId="13" fillId="6" borderId="483" xfId="0" applyNumberFormat="1" applyFont="1" applyFill="1" applyBorder="1" applyAlignment="1">
      <alignment horizontal="right" vertical="center"/>
    </xf>
    <xf numFmtId="172" fontId="13" fillId="6" borderId="485" xfId="0" applyNumberFormat="1" applyFont="1" applyFill="1" applyBorder="1" applyAlignment="1">
      <alignment horizontal="right" vertical="center"/>
    </xf>
    <xf numFmtId="172" fontId="13" fillId="0" borderId="485" xfId="0" applyNumberFormat="1" applyFont="1" applyBorder="1" applyAlignment="1">
      <alignment horizontal="right" vertical="center"/>
    </xf>
    <xf numFmtId="166" fontId="13" fillId="0" borderId="484" xfId="0" applyNumberFormat="1" applyFont="1" applyBorder="1" applyAlignment="1">
      <alignment horizontal="right" vertical="center"/>
    </xf>
    <xf numFmtId="175" fontId="13" fillId="0" borderId="484" xfId="0" applyNumberFormat="1" applyFont="1" applyBorder="1" applyAlignment="1">
      <alignment horizontal="right" vertical="center"/>
    </xf>
    <xf numFmtId="170" fontId="13" fillId="0" borderId="485" xfId="0" applyNumberFormat="1" applyFont="1" applyBorder="1" applyAlignment="1">
      <alignment horizontal="right" vertical="center"/>
    </xf>
    <xf numFmtId="166" fontId="13" fillId="0" borderId="481" xfId="0" applyNumberFormat="1" applyFont="1" applyBorder="1" applyAlignment="1">
      <alignment horizontal="right" vertical="center"/>
    </xf>
    <xf numFmtId="0" fontId="0" fillId="0" borderId="481" xfId="0" applyBorder="1"/>
    <xf numFmtId="166" fontId="13" fillId="4" borderId="482" xfId="0" applyNumberFormat="1" applyFont="1" applyFill="1" applyBorder="1" applyAlignment="1">
      <alignment horizontal="right" vertical="center" wrapText="1"/>
    </xf>
    <xf numFmtId="3" fontId="13" fillId="7" borderId="480" xfId="0" applyNumberFormat="1" applyFont="1" applyFill="1" applyBorder="1" applyAlignment="1">
      <alignment horizontal="center" vertical="center"/>
    </xf>
    <xf numFmtId="174" fontId="13" fillId="5" borderId="15" xfId="1" applyNumberFormat="1" applyFont="1" applyFill="1" applyBorder="1" applyAlignment="1">
      <alignment horizontal="right" vertical="center"/>
    </xf>
    <xf numFmtId="3" fontId="19" fillId="7" borderId="486" xfId="0" applyNumberFormat="1" applyFont="1" applyFill="1" applyBorder="1" applyAlignment="1">
      <alignment horizontal="center" vertical="center"/>
    </xf>
    <xf numFmtId="3" fontId="13" fillId="7" borderId="486" xfId="0" applyNumberFormat="1" applyFont="1" applyFill="1" applyBorder="1" applyAlignment="1">
      <alignment horizontal="center" vertical="center"/>
    </xf>
    <xf numFmtId="0" fontId="0" fillId="0" borderId="487" xfId="0" applyBorder="1"/>
    <xf numFmtId="0" fontId="21" fillId="0" borderId="52" xfId="4" applyFont="1" applyBorder="1" applyAlignment="1">
      <alignment horizontal="justify" vertical="center" wrapText="1"/>
    </xf>
    <xf numFmtId="0" fontId="21" fillId="0" borderId="52" xfId="4" applyFont="1" applyBorder="1" applyAlignment="1">
      <alignment vertical="center"/>
    </xf>
    <xf numFmtId="164" fontId="6" fillId="0" borderId="487" xfId="0" applyNumberFormat="1" applyFont="1" applyBorder="1" applyAlignment="1">
      <alignment horizontal="center" vertical="center" wrapText="1"/>
    </xf>
    <xf numFmtId="164" fontId="17" fillId="0" borderId="487" xfId="0" applyNumberFormat="1" applyFont="1" applyBorder="1" applyAlignment="1">
      <alignment horizontal="center" vertical="center" wrapText="1"/>
    </xf>
    <xf numFmtId="166" fontId="13" fillId="4" borderId="488" xfId="0" applyNumberFormat="1" applyFont="1" applyFill="1" applyBorder="1" applyAlignment="1">
      <alignment horizontal="right" vertical="center" wrapText="1"/>
    </xf>
    <xf numFmtId="172" fontId="13" fillId="5" borderId="487" xfId="0" applyNumberFormat="1" applyFont="1" applyFill="1" applyBorder="1" applyAlignment="1">
      <alignment horizontal="right" vertical="center"/>
    </xf>
    <xf numFmtId="172" fontId="13" fillId="5" borderId="489" xfId="0" applyNumberFormat="1" applyFont="1" applyFill="1" applyBorder="1" applyAlignment="1">
      <alignment horizontal="right" vertical="center"/>
    </xf>
    <xf numFmtId="172" fontId="13" fillId="0" borderId="490" xfId="0" applyNumberFormat="1" applyFont="1" applyBorder="1" applyAlignment="1">
      <alignment horizontal="right" vertical="center"/>
    </xf>
    <xf numFmtId="172" fontId="13" fillId="6" borderId="489" xfId="0" applyNumberFormat="1" applyFont="1" applyFill="1" applyBorder="1" applyAlignment="1">
      <alignment horizontal="right" vertical="center"/>
    </xf>
    <xf numFmtId="172" fontId="13" fillId="6" borderId="491" xfId="0" applyNumberFormat="1" applyFont="1" applyFill="1" applyBorder="1" applyAlignment="1">
      <alignment horizontal="right" vertical="center"/>
    </xf>
    <xf numFmtId="172" fontId="13" fillId="0" borderId="491" xfId="0" applyNumberFormat="1" applyFont="1" applyBorder="1" applyAlignment="1">
      <alignment horizontal="right" vertical="center"/>
    </xf>
    <xf numFmtId="166" fontId="13" fillId="0" borderId="490" xfId="0" applyNumberFormat="1" applyFont="1" applyBorder="1" applyAlignment="1">
      <alignment horizontal="right" vertical="center"/>
    </xf>
    <xf numFmtId="175" fontId="13" fillId="0" borderId="490" xfId="0" applyNumberFormat="1" applyFont="1" applyBorder="1" applyAlignment="1">
      <alignment horizontal="right" vertical="center"/>
    </xf>
    <xf numFmtId="170" fontId="13" fillId="0" borderId="491" xfId="0" applyNumberFormat="1" applyFont="1" applyBorder="1" applyAlignment="1">
      <alignment horizontal="right" vertical="center"/>
    </xf>
    <xf numFmtId="166" fontId="13" fillId="0" borderId="487" xfId="0" applyNumberFormat="1" applyFont="1" applyBorder="1" applyAlignment="1">
      <alignment horizontal="right" vertical="center"/>
    </xf>
    <xf numFmtId="176" fontId="13" fillId="4" borderId="488" xfId="0" applyNumberFormat="1" applyFont="1" applyFill="1" applyBorder="1" applyAlignment="1">
      <alignment horizontal="right" vertical="center" wrapText="1"/>
    </xf>
    <xf numFmtId="3" fontId="19" fillId="7" borderId="492" xfId="0" applyNumberFormat="1" applyFont="1" applyFill="1" applyBorder="1" applyAlignment="1">
      <alignment horizontal="center" vertical="center"/>
    </xf>
    <xf numFmtId="164" fontId="6" fillId="0" borderId="493" xfId="0" applyNumberFormat="1" applyFont="1" applyBorder="1" applyAlignment="1">
      <alignment horizontal="center" vertical="center" wrapText="1"/>
    </xf>
    <xf numFmtId="164" fontId="17" fillId="0" borderId="493" xfId="0" applyNumberFormat="1" applyFont="1" applyBorder="1" applyAlignment="1">
      <alignment horizontal="center" vertical="center" wrapText="1"/>
    </xf>
    <xf numFmtId="176" fontId="13" fillId="4" borderId="494" xfId="0" applyNumberFormat="1" applyFont="1" applyFill="1" applyBorder="1" applyAlignment="1">
      <alignment horizontal="right" vertical="center" wrapText="1"/>
    </xf>
    <xf numFmtId="172" fontId="13" fillId="5" borderId="493" xfId="0" applyNumberFormat="1" applyFont="1" applyFill="1" applyBorder="1" applyAlignment="1">
      <alignment horizontal="right" vertical="center"/>
    </xf>
    <xf numFmtId="172" fontId="13" fillId="5" borderId="495" xfId="0" applyNumberFormat="1" applyFont="1" applyFill="1" applyBorder="1" applyAlignment="1">
      <alignment horizontal="right" vertical="center"/>
    </xf>
    <xf numFmtId="172" fontId="13" fillId="0" borderId="496" xfId="0" applyNumberFormat="1" applyFont="1" applyBorder="1" applyAlignment="1">
      <alignment horizontal="right" vertical="center"/>
    </xf>
    <xf numFmtId="172" fontId="13" fillId="6" borderId="495" xfId="0" applyNumberFormat="1" applyFont="1" applyFill="1" applyBorder="1" applyAlignment="1">
      <alignment horizontal="right" vertical="center"/>
    </xf>
    <xf numFmtId="172" fontId="13" fillId="6" borderId="497" xfId="0" applyNumberFormat="1" applyFont="1" applyFill="1" applyBorder="1" applyAlignment="1">
      <alignment horizontal="right" vertical="center"/>
    </xf>
    <xf numFmtId="172" fontId="13" fillId="0" borderId="497" xfId="0" applyNumberFormat="1" applyFont="1" applyBorder="1" applyAlignment="1">
      <alignment horizontal="right" vertical="center"/>
    </xf>
    <xf numFmtId="166" fontId="13" fillId="0" borderId="496" xfId="0" applyNumberFormat="1" applyFont="1" applyBorder="1" applyAlignment="1">
      <alignment horizontal="right" vertical="center"/>
    </xf>
    <xf numFmtId="175" fontId="13" fillId="0" borderId="496" xfId="0" applyNumberFormat="1" applyFont="1" applyBorder="1" applyAlignment="1">
      <alignment horizontal="right" vertical="center"/>
    </xf>
    <xf numFmtId="170" fontId="13" fillId="0" borderId="497" xfId="0" applyNumberFormat="1" applyFont="1" applyBorder="1" applyAlignment="1">
      <alignment horizontal="right" vertical="center"/>
    </xf>
    <xf numFmtId="166" fontId="13" fillId="0" borderId="493" xfId="0" applyNumberFormat="1" applyFont="1" applyBorder="1" applyAlignment="1">
      <alignment horizontal="right" vertical="center"/>
    </xf>
    <xf numFmtId="3" fontId="19" fillId="7" borderId="498" xfId="0" applyNumberFormat="1" applyFont="1" applyFill="1" applyBorder="1" applyAlignment="1">
      <alignment horizontal="center" vertical="center"/>
    </xf>
    <xf numFmtId="164" fontId="18" fillId="0" borderId="52" xfId="0" applyNumberFormat="1" applyFont="1" applyBorder="1" applyAlignment="1">
      <alignment horizontal="right" vertical="center" wrapText="1"/>
    </xf>
    <xf numFmtId="0" fontId="5" fillId="0" borderId="499" xfId="0" applyFont="1" applyBorder="1"/>
    <xf numFmtId="0" fontId="5" fillId="12" borderId="500" xfId="0" applyFont="1" applyFill="1" applyBorder="1"/>
    <xf numFmtId="0" fontId="0" fillId="0" borderId="501" xfId="0" applyBorder="1"/>
    <xf numFmtId="0" fontId="4" fillId="0" borderId="14" xfId="4" applyFont="1" applyBorder="1" applyAlignment="1">
      <alignment horizontal="center" vertical="center"/>
    </xf>
    <xf numFmtId="49" fontId="4" fillId="0" borderId="14" xfId="4" applyNumberFormat="1" applyFont="1" applyBorder="1" applyAlignment="1">
      <alignment horizontal="center" vertical="center"/>
    </xf>
    <xf numFmtId="164" fontId="6" fillId="0" borderId="501" xfId="0" applyNumberFormat="1" applyFont="1" applyBorder="1" applyAlignment="1">
      <alignment horizontal="center" vertical="center" wrapText="1"/>
    </xf>
    <xf numFmtId="164" fontId="17" fillId="0" borderId="501" xfId="0" applyNumberFormat="1" applyFont="1" applyBorder="1" applyAlignment="1">
      <alignment horizontal="center" vertical="center" wrapText="1"/>
    </xf>
    <xf numFmtId="176" fontId="13" fillId="4" borderId="502" xfId="0" applyNumberFormat="1" applyFont="1" applyFill="1" applyBorder="1" applyAlignment="1">
      <alignment horizontal="right" vertical="center" wrapText="1"/>
    </xf>
    <xf numFmtId="172" fontId="13" fillId="5" borderId="501" xfId="0" applyNumberFormat="1" applyFont="1" applyFill="1" applyBorder="1" applyAlignment="1">
      <alignment horizontal="right" vertical="center"/>
    </xf>
    <xf numFmtId="172" fontId="13" fillId="5" borderId="503" xfId="0" applyNumberFormat="1" applyFont="1" applyFill="1" applyBorder="1" applyAlignment="1">
      <alignment horizontal="right" vertical="center"/>
    </xf>
    <xf numFmtId="172" fontId="13" fillId="0" borderId="504" xfId="0" applyNumberFormat="1" applyFont="1" applyBorder="1" applyAlignment="1">
      <alignment horizontal="right" vertical="center"/>
    </xf>
    <xf numFmtId="172" fontId="13" fillId="6" borderId="503" xfId="0" applyNumberFormat="1" applyFont="1" applyFill="1" applyBorder="1" applyAlignment="1">
      <alignment horizontal="right" vertical="center"/>
    </xf>
    <xf numFmtId="172" fontId="13" fillId="6" borderId="505" xfId="0" applyNumberFormat="1" applyFont="1" applyFill="1" applyBorder="1" applyAlignment="1">
      <alignment horizontal="right" vertical="center"/>
    </xf>
    <xf numFmtId="172" fontId="13" fillId="0" borderId="505" xfId="0" applyNumberFormat="1" applyFont="1" applyBorder="1" applyAlignment="1">
      <alignment horizontal="right" vertical="center"/>
    </xf>
    <xf numFmtId="166" fontId="13" fillId="0" borderId="504" xfId="0" applyNumberFormat="1" applyFont="1" applyBorder="1" applyAlignment="1">
      <alignment horizontal="right" vertical="center"/>
    </xf>
    <xf numFmtId="175" fontId="13" fillId="0" borderId="504" xfId="0" applyNumberFormat="1" applyFont="1" applyBorder="1" applyAlignment="1">
      <alignment horizontal="right" vertical="center"/>
    </xf>
    <xf numFmtId="170" fontId="13" fillId="0" borderId="505" xfId="0" applyNumberFormat="1" applyFont="1" applyBorder="1" applyAlignment="1">
      <alignment horizontal="right" vertical="center"/>
    </xf>
    <xf numFmtId="166" fontId="13" fillId="0" borderId="501" xfId="0" applyNumberFormat="1" applyFont="1" applyBorder="1" applyAlignment="1">
      <alignment horizontal="right" vertical="center"/>
    </xf>
    <xf numFmtId="165" fontId="13" fillId="0" borderId="53" xfId="0" applyNumberFormat="1" applyFont="1" applyBorder="1" applyAlignment="1">
      <alignment horizontal="justify" wrapText="1"/>
    </xf>
    <xf numFmtId="164" fontId="6" fillId="4" borderId="501" xfId="0" applyNumberFormat="1" applyFont="1" applyFill="1" applyBorder="1" applyAlignment="1">
      <alignment horizontal="center" vertical="center"/>
    </xf>
    <xf numFmtId="164" fontId="17" fillId="4" borderId="501" xfId="0" applyNumberFormat="1" applyFont="1" applyFill="1" applyBorder="1" applyAlignment="1">
      <alignment horizontal="center" vertical="center"/>
    </xf>
    <xf numFmtId="2" fontId="4" fillId="4" borderId="501" xfId="0" applyNumberFormat="1" applyFont="1" applyFill="1" applyBorder="1" applyAlignment="1">
      <alignment horizontal="center" vertical="center"/>
    </xf>
    <xf numFmtId="166" fontId="4" fillId="4" borderId="501" xfId="0" applyNumberFormat="1" applyFont="1" applyFill="1" applyBorder="1" applyAlignment="1">
      <alignment horizontal="right" vertical="center" wrapText="1"/>
    </xf>
    <xf numFmtId="172" fontId="4" fillId="4" borderId="502" xfId="0" applyNumberFormat="1" applyFont="1" applyFill="1" applyBorder="1" applyAlignment="1">
      <alignment horizontal="right" vertical="center" wrapText="1"/>
    </xf>
    <xf numFmtId="172" fontId="6" fillId="4" borderId="501" xfId="0" applyNumberFormat="1" applyFont="1" applyFill="1" applyBorder="1" applyAlignment="1">
      <alignment horizontal="right" vertical="center" wrapText="1"/>
    </xf>
    <xf numFmtId="172" fontId="6" fillId="4" borderId="503" xfId="0" applyNumberFormat="1" applyFont="1" applyFill="1" applyBorder="1" applyAlignment="1">
      <alignment horizontal="right" vertical="center" wrapText="1"/>
    </xf>
    <xf numFmtId="172" fontId="6" fillId="4" borderId="504" xfId="0" applyNumberFormat="1" applyFont="1" applyFill="1" applyBorder="1" applyAlignment="1">
      <alignment horizontal="right" vertical="center" wrapText="1"/>
    </xf>
    <xf numFmtId="172" fontId="6" fillId="4" borderId="505" xfId="0" applyNumberFormat="1" applyFont="1" applyFill="1" applyBorder="1" applyAlignment="1">
      <alignment horizontal="right" vertical="center" wrapText="1"/>
    </xf>
    <xf numFmtId="166" fontId="6" fillId="4" borderId="504" xfId="0" applyNumberFormat="1" applyFont="1" applyFill="1" applyBorder="1" applyAlignment="1">
      <alignment horizontal="right" vertical="center" wrapText="1"/>
    </xf>
    <xf numFmtId="175" fontId="6" fillId="4" borderId="504" xfId="0" applyNumberFormat="1" applyFont="1" applyFill="1" applyBorder="1" applyAlignment="1">
      <alignment horizontal="right" vertical="center" wrapText="1"/>
    </xf>
    <xf numFmtId="170" fontId="6" fillId="4" borderId="505" xfId="0" applyNumberFormat="1" applyFont="1" applyFill="1" applyBorder="1" applyAlignment="1">
      <alignment horizontal="right" vertical="center"/>
    </xf>
    <xf numFmtId="166" fontId="6" fillId="4" borderId="501" xfId="0" applyNumberFormat="1" applyFont="1" applyFill="1" applyBorder="1" applyAlignment="1">
      <alignment horizontal="right" vertical="center" wrapText="1"/>
    </xf>
    <xf numFmtId="3" fontId="19" fillId="7" borderId="506" xfId="0" applyNumberFormat="1" applyFont="1" applyFill="1" applyBorder="1" applyAlignment="1">
      <alignment horizontal="center" vertical="center"/>
    </xf>
    <xf numFmtId="164" fontId="6" fillId="0" borderId="507" xfId="0" applyNumberFormat="1" applyFont="1" applyBorder="1" applyAlignment="1">
      <alignment horizontal="center" vertical="center" wrapText="1"/>
    </xf>
    <xf numFmtId="164" fontId="17" fillId="0" borderId="507" xfId="0" applyNumberFormat="1" applyFont="1" applyBorder="1" applyAlignment="1">
      <alignment horizontal="center" vertical="center" wrapText="1"/>
    </xf>
    <xf numFmtId="176" fontId="13" fillId="4" borderId="508" xfId="0" applyNumberFormat="1" applyFont="1" applyFill="1" applyBorder="1" applyAlignment="1">
      <alignment horizontal="right" vertical="center" wrapText="1"/>
    </xf>
    <xf numFmtId="172" fontId="13" fillId="5" borderId="507" xfId="0" applyNumberFormat="1" applyFont="1" applyFill="1" applyBorder="1" applyAlignment="1">
      <alignment horizontal="right" vertical="center"/>
    </xf>
    <xf numFmtId="172" fontId="13" fillId="5" borderId="509" xfId="0" applyNumberFormat="1" applyFont="1" applyFill="1" applyBorder="1" applyAlignment="1">
      <alignment horizontal="right" vertical="center"/>
    </xf>
    <xf numFmtId="172" fontId="13" fillId="0" borderId="510" xfId="0" applyNumberFormat="1" applyFont="1" applyBorder="1" applyAlignment="1">
      <alignment horizontal="right" vertical="center"/>
    </xf>
    <xf numFmtId="172" fontId="13" fillId="6" borderId="509" xfId="0" applyNumberFormat="1" applyFont="1" applyFill="1" applyBorder="1" applyAlignment="1">
      <alignment horizontal="right" vertical="center"/>
    </xf>
    <xf numFmtId="172" fontId="13" fillId="6" borderId="511" xfId="0" applyNumberFormat="1" applyFont="1" applyFill="1" applyBorder="1" applyAlignment="1">
      <alignment horizontal="right" vertical="center"/>
    </xf>
    <xf numFmtId="172" fontId="13" fillId="0" borderId="511" xfId="0" applyNumberFormat="1" applyFont="1" applyBorder="1" applyAlignment="1">
      <alignment horizontal="right" vertical="center"/>
    </xf>
    <xf numFmtId="166" fontId="13" fillId="0" borderId="510" xfId="0" applyNumberFormat="1" applyFont="1" applyBorder="1" applyAlignment="1">
      <alignment horizontal="right" vertical="center"/>
    </xf>
    <xf numFmtId="175" fontId="13" fillId="0" borderId="510" xfId="0" applyNumberFormat="1" applyFont="1" applyBorder="1" applyAlignment="1">
      <alignment horizontal="right" vertical="center"/>
    </xf>
    <xf numFmtId="170" fontId="13" fillId="0" borderId="511" xfId="0" applyNumberFormat="1" applyFont="1" applyBorder="1" applyAlignment="1">
      <alignment horizontal="right" vertical="center"/>
    </xf>
    <xf numFmtId="166" fontId="13" fillId="0" borderId="507" xfId="0" applyNumberFormat="1" applyFont="1" applyBorder="1" applyAlignment="1">
      <alignment horizontal="right" vertical="center"/>
    </xf>
    <xf numFmtId="0" fontId="0" fillId="0" borderId="507" xfId="0" applyBorder="1"/>
    <xf numFmtId="3" fontId="19" fillId="7" borderId="512" xfId="0" applyNumberFormat="1" applyFont="1" applyFill="1" applyBorder="1" applyAlignment="1">
      <alignment horizontal="center" vertical="center"/>
    </xf>
    <xf numFmtId="164" fontId="6" fillId="0" borderId="513" xfId="0" applyNumberFormat="1" applyFont="1" applyBorder="1" applyAlignment="1">
      <alignment horizontal="center" vertical="center"/>
    </xf>
    <xf numFmtId="164" fontId="17" fillId="0" borderId="513" xfId="0" applyNumberFormat="1" applyFont="1" applyBorder="1" applyAlignment="1">
      <alignment horizontal="center" vertical="center"/>
    </xf>
    <xf numFmtId="166" fontId="13" fillId="4" borderId="514" xfId="0" applyNumberFormat="1" applyFont="1" applyFill="1" applyBorder="1" applyAlignment="1">
      <alignment horizontal="right" vertical="center"/>
    </xf>
    <xf numFmtId="172" fontId="13" fillId="5" borderId="513" xfId="0" applyNumberFormat="1" applyFont="1" applyFill="1" applyBorder="1" applyAlignment="1">
      <alignment horizontal="right" vertical="center"/>
    </xf>
    <xf numFmtId="172" fontId="13" fillId="5" borderId="515" xfId="0" applyNumberFormat="1" applyFont="1" applyFill="1" applyBorder="1" applyAlignment="1">
      <alignment horizontal="right" vertical="center"/>
    </xf>
    <xf numFmtId="172" fontId="13" fillId="0" borderId="516" xfId="0" applyNumberFormat="1" applyFont="1" applyBorder="1" applyAlignment="1">
      <alignment horizontal="right" vertical="center"/>
    </xf>
    <xf numFmtId="172" fontId="13" fillId="6" borderId="515" xfId="0" applyNumberFormat="1" applyFont="1" applyFill="1" applyBorder="1" applyAlignment="1">
      <alignment horizontal="right" vertical="center"/>
    </xf>
    <xf numFmtId="172" fontId="13" fillId="6" borderId="517" xfId="0" applyNumberFormat="1" applyFont="1" applyFill="1" applyBorder="1" applyAlignment="1">
      <alignment horizontal="right" vertical="center"/>
    </xf>
    <xf numFmtId="172" fontId="13" fillId="0" borderId="517" xfId="0" applyNumberFormat="1" applyFont="1" applyBorder="1" applyAlignment="1">
      <alignment horizontal="right" vertical="center"/>
    </xf>
    <xf numFmtId="166" fontId="13" fillId="0" borderId="516" xfId="0" applyNumberFormat="1" applyFont="1" applyBorder="1" applyAlignment="1">
      <alignment horizontal="right" vertical="center"/>
    </xf>
    <xf numFmtId="175" fontId="13" fillId="0" borderId="516" xfId="0" applyNumberFormat="1" applyFont="1" applyBorder="1" applyAlignment="1">
      <alignment horizontal="right" vertical="center"/>
    </xf>
    <xf numFmtId="170" fontId="13" fillId="0" borderId="517" xfId="0" applyNumberFormat="1" applyFont="1" applyBorder="1" applyAlignment="1">
      <alignment horizontal="right" vertical="center"/>
    </xf>
    <xf numFmtId="166" fontId="13" fillId="0" borderId="513" xfId="0" applyNumberFormat="1" applyFont="1" applyBorder="1" applyAlignment="1">
      <alignment horizontal="right" vertical="center"/>
    </xf>
    <xf numFmtId="3" fontId="19" fillId="7" borderId="518" xfId="0" applyNumberFormat="1" applyFont="1" applyFill="1" applyBorder="1" applyAlignment="1">
      <alignment horizontal="center" vertical="center"/>
    </xf>
    <xf numFmtId="172" fontId="13" fillId="5" borderId="40" xfId="0" applyNumberFormat="1" applyFont="1" applyFill="1" applyBorder="1" applyAlignment="1">
      <alignment vertical="center"/>
    </xf>
    <xf numFmtId="164" fontId="6" fillId="0" borderId="519" xfId="0" applyNumberFormat="1" applyFont="1" applyBorder="1" applyAlignment="1">
      <alignment horizontal="center" vertical="center" wrapText="1"/>
    </xf>
    <xf numFmtId="164" fontId="17" fillId="0" borderId="519" xfId="0" applyNumberFormat="1" applyFont="1" applyBorder="1" applyAlignment="1">
      <alignment horizontal="center" vertical="center" wrapText="1"/>
    </xf>
    <xf numFmtId="176" fontId="13" fillId="4" borderId="520" xfId="0" applyNumberFormat="1" applyFont="1" applyFill="1" applyBorder="1" applyAlignment="1">
      <alignment horizontal="right" vertical="center" wrapText="1"/>
    </xf>
    <xf numFmtId="172" fontId="13" fillId="5" borderId="519" xfId="0" applyNumberFormat="1" applyFont="1" applyFill="1" applyBorder="1" applyAlignment="1">
      <alignment horizontal="right" vertical="center"/>
    </xf>
    <xf numFmtId="172" fontId="13" fillId="5" borderId="521" xfId="0" applyNumberFormat="1" applyFont="1" applyFill="1" applyBorder="1" applyAlignment="1">
      <alignment horizontal="right" vertical="center"/>
    </xf>
    <xf numFmtId="172" fontId="13" fillId="0" borderId="522" xfId="0" applyNumberFormat="1" applyFont="1" applyBorder="1" applyAlignment="1">
      <alignment horizontal="right" vertical="center"/>
    </xf>
    <xf numFmtId="172" fontId="13" fillId="6" borderId="521" xfId="0" applyNumberFormat="1" applyFont="1" applyFill="1" applyBorder="1" applyAlignment="1">
      <alignment horizontal="right" vertical="center"/>
    </xf>
    <xf numFmtId="172" fontId="13" fillId="6" borderId="523" xfId="0" applyNumberFormat="1" applyFont="1" applyFill="1" applyBorder="1" applyAlignment="1">
      <alignment horizontal="right" vertical="center"/>
    </xf>
    <xf numFmtId="172" fontId="13" fillId="0" borderId="523" xfId="0" applyNumberFormat="1" applyFont="1" applyBorder="1" applyAlignment="1">
      <alignment horizontal="right" vertical="center"/>
    </xf>
    <xf numFmtId="166" fontId="13" fillId="0" borderId="522" xfId="0" applyNumberFormat="1" applyFont="1" applyBorder="1" applyAlignment="1">
      <alignment horizontal="right" vertical="center"/>
    </xf>
    <xf numFmtId="175" fontId="13" fillId="0" borderId="522" xfId="0" applyNumberFormat="1" applyFont="1" applyBorder="1" applyAlignment="1">
      <alignment horizontal="right" vertical="center"/>
    </xf>
    <xf numFmtId="170" fontId="13" fillId="0" borderId="523" xfId="0" applyNumberFormat="1" applyFont="1" applyBorder="1" applyAlignment="1">
      <alignment horizontal="right" vertical="center"/>
    </xf>
    <xf numFmtId="166" fontId="13" fillId="0" borderId="519" xfId="0" applyNumberFormat="1" applyFont="1" applyBorder="1" applyAlignment="1">
      <alignment horizontal="right" vertical="center"/>
    </xf>
    <xf numFmtId="3" fontId="19" fillId="7" borderId="524" xfId="0" applyNumberFormat="1" applyFont="1" applyFill="1" applyBorder="1" applyAlignment="1">
      <alignment horizontal="center" vertical="center"/>
    </xf>
    <xf numFmtId="0" fontId="0" fillId="0" borderId="525" xfId="0" applyBorder="1"/>
    <xf numFmtId="49" fontId="4" fillId="0" borderId="14" xfId="0" quotePrefix="1" applyNumberFormat="1" applyFont="1" applyBorder="1" applyAlignment="1">
      <alignment horizontal="center" vertical="center" wrapText="1"/>
    </xf>
    <xf numFmtId="0" fontId="13" fillId="0" borderId="0" xfId="0" applyFont="1" applyAlignment="1">
      <alignment vertical="center" wrapText="1"/>
    </xf>
    <xf numFmtId="164" fontId="6" fillId="0" borderId="525" xfId="0" applyNumberFormat="1" applyFont="1" applyBorder="1" applyAlignment="1">
      <alignment horizontal="center" vertical="center" wrapText="1"/>
    </xf>
    <xf numFmtId="164" fontId="17" fillId="0" borderId="525" xfId="0" applyNumberFormat="1" applyFont="1" applyBorder="1" applyAlignment="1">
      <alignment horizontal="center" vertical="center" wrapText="1"/>
    </xf>
    <xf numFmtId="166" fontId="13" fillId="4" borderId="526" xfId="0" applyNumberFormat="1" applyFont="1" applyFill="1" applyBorder="1" applyAlignment="1">
      <alignment horizontal="right" vertical="center" wrapText="1"/>
    </xf>
    <xf numFmtId="172" fontId="13" fillId="5" borderId="525" xfId="0" applyNumberFormat="1" applyFont="1" applyFill="1" applyBorder="1" applyAlignment="1">
      <alignment horizontal="right" vertical="center"/>
    </xf>
    <xf numFmtId="172" fontId="13" fillId="5" borderId="527" xfId="0" applyNumberFormat="1" applyFont="1" applyFill="1" applyBorder="1" applyAlignment="1">
      <alignment horizontal="right" vertical="center"/>
    </xf>
    <xf numFmtId="172" fontId="13" fillId="0" borderId="528" xfId="0" applyNumberFormat="1" applyFont="1" applyBorder="1" applyAlignment="1">
      <alignment horizontal="right" vertical="center"/>
    </xf>
    <xf numFmtId="172" fontId="13" fillId="6" borderId="527" xfId="0" applyNumberFormat="1" applyFont="1" applyFill="1" applyBorder="1" applyAlignment="1">
      <alignment horizontal="right" vertical="center"/>
    </xf>
    <xf numFmtId="172" fontId="13" fillId="6" borderId="529" xfId="0" applyNumberFormat="1" applyFont="1" applyFill="1" applyBorder="1" applyAlignment="1">
      <alignment horizontal="right" vertical="center"/>
    </xf>
    <xf numFmtId="172" fontId="13" fillId="0" borderId="529" xfId="0" applyNumberFormat="1" applyFont="1" applyBorder="1" applyAlignment="1">
      <alignment horizontal="right" vertical="center"/>
    </xf>
    <xf numFmtId="166" fontId="13" fillId="0" borderId="528" xfId="0" applyNumberFormat="1" applyFont="1" applyBorder="1" applyAlignment="1">
      <alignment horizontal="right" vertical="center"/>
    </xf>
    <xf numFmtId="175" fontId="13" fillId="0" borderId="528" xfId="0" applyNumberFormat="1" applyFont="1" applyBorder="1" applyAlignment="1">
      <alignment horizontal="right" vertical="center"/>
    </xf>
    <xf numFmtId="170" fontId="13" fillId="0" borderId="529" xfId="0" applyNumberFormat="1" applyFont="1" applyBorder="1" applyAlignment="1">
      <alignment horizontal="right" vertical="center"/>
    </xf>
    <xf numFmtId="166" fontId="13" fillId="0" borderId="525" xfId="0" applyNumberFormat="1" applyFont="1" applyBorder="1" applyAlignment="1">
      <alignment horizontal="right" vertical="center"/>
    </xf>
    <xf numFmtId="49" fontId="13" fillId="0" borderId="63" xfId="0" applyNumberFormat="1" applyFont="1" applyBorder="1" applyAlignment="1">
      <alignment horizontal="justify" vertical="center" wrapText="1"/>
    </xf>
    <xf numFmtId="49" fontId="13" fillId="0" borderId="52" xfId="0" applyNumberFormat="1" applyFont="1" applyBorder="1" applyAlignment="1">
      <alignment horizontal="justify" vertical="center" wrapText="1"/>
    </xf>
    <xf numFmtId="0" fontId="13" fillId="0" borderId="52" xfId="0" applyFont="1" applyBorder="1" applyAlignment="1">
      <alignment horizontal="justify" vertical="center"/>
    </xf>
    <xf numFmtId="166" fontId="13" fillId="4" borderId="526" xfId="0" applyNumberFormat="1" applyFont="1" applyFill="1" applyBorder="1" applyAlignment="1">
      <alignment horizontal="right" vertical="center"/>
    </xf>
    <xf numFmtId="166" fontId="13" fillId="0" borderId="529" xfId="0" applyNumberFormat="1" applyFont="1" applyBorder="1" applyAlignment="1">
      <alignment horizontal="right" vertical="center"/>
    </xf>
    <xf numFmtId="172" fontId="13" fillId="11" borderId="528" xfId="0" applyNumberFormat="1" applyFont="1" applyFill="1" applyBorder="1" applyAlignment="1">
      <alignment horizontal="right" vertical="center"/>
    </xf>
    <xf numFmtId="172" fontId="13" fillId="11" borderId="529" xfId="0" applyNumberFormat="1" applyFont="1" applyFill="1" applyBorder="1" applyAlignment="1">
      <alignment horizontal="right" vertical="center"/>
    </xf>
    <xf numFmtId="172" fontId="13" fillId="11" borderId="525" xfId="0" applyNumberFormat="1" applyFont="1" applyFill="1" applyBorder="1" applyAlignment="1">
      <alignment horizontal="right" vertical="center"/>
    </xf>
    <xf numFmtId="3" fontId="19" fillId="7" borderId="530" xfId="0" applyNumberFormat="1" applyFont="1" applyFill="1" applyBorder="1" applyAlignment="1">
      <alignment horizontal="center" vertical="center"/>
    </xf>
    <xf numFmtId="0" fontId="0" fillId="0" borderId="531" xfId="0" applyBorder="1"/>
    <xf numFmtId="164" fontId="6" fillId="0" borderId="531" xfId="0" applyNumberFormat="1" applyFont="1" applyBorder="1" applyAlignment="1">
      <alignment horizontal="center" vertical="center" wrapText="1"/>
    </xf>
    <xf numFmtId="164" fontId="17" fillId="0" borderId="531" xfId="0" applyNumberFormat="1" applyFont="1" applyBorder="1" applyAlignment="1">
      <alignment horizontal="center" vertical="center" wrapText="1"/>
    </xf>
    <xf numFmtId="166" fontId="13" fillId="4" borderId="532" xfId="0" applyNumberFormat="1" applyFont="1" applyFill="1" applyBorder="1" applyAlignment="1">
      <alignment horizontal="right" vertical="center"/>
    </xf>
    <xf numFmtId="172" fontId="13" fillId="5" borderId="531" xfId="0" applyNumberFormat="1" applyFont="1" applyFill="1" applyBorder="1" applyAlignment="1">
      <alignment horizontal="right" vertical="center"/>
    </xf>
    <xf numFmtId="172" fontId="13" fillId="5" borderId="533" xfId="0" applyNumberFormat="1" applyFont="1" applyFill="1" applyBorder="1" applyAlignment="1">
      <alignment horizontal="right" vertical="center"/>
    </xf>
    <xf numFmtId="172" fontId="13" fillId="0" borderId="534" xfId="0" applyNumberFormat="1" applyFont="1" applyBorder="1" applyAlignment="1">
      <alignment horizontal="right" vertical="center"/>
    </xf>
    <xf numFmtId="172" fontId="13" fillId="6" borderId="533" xfId="0" applyNumberFormat="1" applyFont="1" applyFill="1" applyBorder="1" applyAlignment="1">
      <alignment horizontal="right" vertical="center"/>
    </xf>
    <xf numFmtId="172" fontId="13" fillId="6" borderId="535" xfId="0" applyNumberFormat="1" applyFont="1" applyFill="1" applyBorder="1" applyAlignment="1">
      <alignment horizontal="right" vertical="center"/>
    </xf>
    <xf numFmtId="172" fontId="13" fillId="0" borderId="535" xfId="0" applyNumberFormat="1" applyFont="1" applyBorder="1" applyAlignment="1">
      <alignment horizontal="right" vertical="center"/>
    </xf>
    <xf numFmtId="166" fontId="13" fillId="0" borderId="534" xfId="0" applyNumberFormat="1" applyFont="1" applyBorder="1" applyAlignment="1">
      <alignment horizontal="right" vertical="center"/>
    </xf>
    <xf numFmtId="175" fontId="13" fillId="0" borderId="534" xfId="0" applyNumberFormat="1" applyFont="1" applyBorder="1" applyAlignment="1">
      <alignment horizontal="right" vertical="center"/>
    </xf>
    <xf numFmtId="170" fontId="13" fillId="0" borderId="535" xfId="0" applyNumberFormat="1" applyFont="1" applyBorder="1" applyAlignment="1">
      <alignment horizontal="right" vertical="center"/>
    </xf>
    <xf numFmtId="166" fontId="13" fillId="0" borderId="531" xfId="0" applyNumberFormat="1" applyFont="1" applyBorder="1" applyAlignment="1">
      <alignment horizontal="right" vertical="center"/>
    </xf>
    <xf numFmtId="3" fontId="13" fillId="7" borderId="530" xfId="0" applyNumberFormat="1" applyFont="1" applyFill="1" applyBorder="1" applyAlignment="1">
      <alignment horizontal="center" vertical="center"/>
    </xf>
    <xf numFmtId="166" fontId="13" fillId="4" borderId="532" xfId="0" applyNumberFormat="1" applyFont="1" applyFill="1" applyBorder="1" applyAlignment="1">
      <alignment horizontal="right" vertical="center" wrapText="1"/>
    </xf>
    <xf numFmtId="172" fontId="13" fillId="11" borderId="534" xfId="0" applyNumberFormat="1" applyFont="1" applyFill="1" applyBorder="1" applyAlignment="1">
      <alignment horizontal="right" vertical="center"/>
    </xf>
    <xf numFmtId="172" fontId="13" fillId="11" borderId="535" xfId="0" applyNumberFormat="1" applyFont="1" applyFill="1" applyBorder="1" applyAlignment="1">
      <alignment horizontal="right" vertical="center"/>
    </xf>
    <xf numFmtId="172" fontId="13" fillId="11" borderId="531" xfId="0" applyNumberFormat="1" applyFont="1" applyFill="1" applyBorder="1" applyAlignment="1">
      <alignment horizontal="right" vertical="center"/>
    </xf>
    <xf numFmtId="3" fontId="19" fillId="7" borderId="536" xfId="0" applyNumberFormat="1" applyFont="1" applyFill="1" applyBorder="1" applyAlignment="1">
      <alignment horizontal="center" vertical="center"/>
    </xf>
    <xf numFmtId="0" fontId="0" fillId="0" borderId="537" xfId="0" applyBorder="1"/>
    <xf numFmtId="3" fontId="13" fillId="7" borderId="536" xfId="0" applyNumberFormat="1" applyFont="1" applyFill="1" applyBorder="1" applyAlignment="1">
      <alignment horizontal="center" vertical="center"/>
    </xf>
    <xf numFmtId="0" fontId="13" fillId="0" borderId="53" xfId="0" applyFont="1" applyBorder="1" applyAlignment="1">
      <alignment vertical="center" wrapText="1"/>
    </xf>
    <xf numFmtId="164" fontId="6" fillId="0" borderId="537" xfId="0" applyNumberFormat="1" applyFont="1" applyBorder="1" applyAlignment="1">
      <alignment horizontal="center" vertical="center" wrapText="1"/>
    </xf>
    <xf numFmtId="164" fontId="17" fillId="0" borderId="537" xfId="0" applyNumberFormat="1" applyFont="1" applyBorder="1" applyAlignment="1">
      <alignment horizontal="center" vertical="center" wrapText="1"/>
    </xf>
    <xf numFmtId="166" fontId="13" fillId="4" borderId="538" xfId="0" applyNumberFormat="1" applyFont="1" applyFill="1" applyBorder="1" applyAlignment="1">
      <alignment horizontal="right" vertical="center" wrapText="1"/>
    </xf>
    <xf numFmtId="172" fontId="13" fillId="5" borderId="537" xfId="0" applyNumberFormat="1" applyFont="1" applyFill="1" applyBorder="1" applyAlignment="1">
      <alignment horizontal="right" vertical="center"/>
    </xf>
    <xf numFmtId="172" fontId="13" fillId="5" borderId="539" xfId="0" applyNumberFormat="1" applyFont="1" applyFill="1" applyBorder="1" applyAlignment="1">
      <alignment horizontal="right" vertical="center"/>
    </xf>
    <xf numFmtId="172" fontId="13" fillId="0" borderId="540" xfId="0" applyNumberFormat="1" applyFont="1" applyBorder="1" applyAlignment="1">
      <alignment horizontal="right" vertical="center"/>
    </xf>
    <xf numFmtId="172" fontId="13" fillId="6" borderId="539" xfId="0" applyNumberFormat="1" applyFont="1" applyFill="1" applyBorder="1" applyAlignment="1">
      <alignment horizontal="right" vertical="center"/>
    </xf>
    <xf numFmtId="172" fontId="13" fillId="6" borderId="541" xfId="0" applyNumberFormat="1" applyFont="1" applyFill="1" applyBorder="1" applyAlignment="1">
      <alignment horizontal="right" vertical="center"/>
    </xf>
    <xf numFmtId="172" fontId="13" fillId="0" borderId="541" xfId="0" applyNumberFormat="1" applyFont="1" applyBorder="1" applyAlignment="1">
      <alignment horizontal="right" vertical="center"/>
    </xf>
    <xf numFmtId="166" fontId="13" fillId="0" borderId="540" xfId="0" applyNumberFormat="1" applyFont="1" applyBorder="1" applyAlignment="1">
      <alignment horizontal="right" vertical="center"/>
    </xf>
    <xf numFmtId="175" fontId="13" fillId="0" borderId="540" xfId="0" applyNumberFormat="1" applyFont="1" applyBorder="1" applyAlignment="1">
      <alignment horizontal="right" vertical="center"/>
    </xf>
    <xf numFmtId="170" fontId="13" fillId="0" borderId="541" xfId="0" applyNumberFormat="1" applyFont="1" applyBorder="1" applyAlignment="1">
      <alignment horizontal="right" vertical="center"/>
    </xf>
    <xf numFmtId="166" fontId="13" fillId="0" borderId="537" xfId="0" applyNumberFormat="1" applyFont="1" applyBorder="1" applyAlignment="1">
      <alignment horizontal="right" vertical="center"/>
    </xf>
    <xf numFmtId="3" fontId="19" fillId="7" borderId="542" xfId="0" applyNumberFormat="1" applyFont="1" applyFill="1" applyBorder="1" applyAlignment="1">
      <alignment horizontal="center" vertical="center"/>
    </xf>
    <xf numFmtId="0" fontId="0" fillId="0" borderId="543" xfId="0" applyBorder="1"/>
    <xf numFmtId="3" fontId="13" fillId="7" borderId="542" xfId="0" applyNumberFormat="1" applyFont="1" applyFill="1" applyBorder="1" applyAlignment="1">
      <alignment horizontal="center" vertical="center"/>
    </xf>
    <xf numFmtId="164" fontId="6" fillId="0" borderId="543" xfId="0" applyNumberFormat="1" applyFont="1" applyBorder="1" applyAlignment="1">
      <alignment horizontal="center" vertical="center" wrapText="1"/>
    </xf>
    <xf numFmtId="164" fontId="17" fillId="0" borderId="543" xfId="0" applyNumberFormat="1" applyFont="1" applyBorder="1" applyAlignment="1">
      <alignment horizontal="center" vertical="center" wrapText="1"/>
    </xf>
    <xf numFmtId="166" fontId="13" fillId="4" borderId="544" xfId="0" applyNumberFormat="1" applyFont="1" applyFill="1" applyBorder="1" applyAlignment="1">
      <alignment horizontal="right" vertical="center" wrapText="1"/>
    </xf>
    <xf numFmtId="172" fontId="13" fillId="5" borderId="543" xfId="0" applyNumberFormat="1" applyFont="1" applyFill="1" applyBorder="1" applyAlignment="1">
      <alignment horizontal="right" vertical="center"/>
    </xf>
    <xf numFmtId="172" fontId="13" fillId="5" borderId="545" xfId="0" applyNumberFormat="1" applyFont="1" applyFill="1" applyBorder="1" applyAlignment="1">
      <alignment horizontal="right" vertical="center"/>
    </xf>
    <xf numFmtId="172" fontId="13" fillId="0" borderId="546" xfId="0" applyNumberFormat="1" applyFont="1" applyBorder="1" applyAlignment="1">
      <alignment horizontal="right" vertical="center"/>
    </xf>
    <xf numFmtId="172" fontId="13" fillId="6" borderId="545" xfId="0" applyNumberFormat="1" applyFont="1" applyFill="1" applyBorder="1" applyAlignment="1">
      <alignment horizontal="right" vertical="center"/>
    </xf>
    <xf numFmtId="172" fontId="13" fillId="6" borderId="547" xfId="0" applyNumberFormat="1" applyFont="1" applyFill="1" applyBorder="1" applyAlignment="1">
      <alignment horizontal="right" vertical="center"/>
    </xf>
    <xf numFmtId="172" fontId="13" fillId="0" borderId="547" xfId="0" applyNumberFormat="1" applyFont="1" applyBorder="1" applyAlignment="1">
      <alignment horizontal="right" vertical="center"/>
    </xf>
    <xf numFmtId="166" fontId="13" fillId="0" borderId="546" xfId="0" applyNumberFormat="1" applyFont="1" applyBorder="1" applyAlignment="1">
      <alignment horizontal="right" vertical="center"/>
    </xf>
    <xf numFmtId="175" fontId="13" fillId="0" borderId="546" xfId="0" applyNumberFormat="1" applyFont="1" applyBorder="1" applyAlignment="1">
      <alignment horizontal="right" vertical="center"/>
    </xf>
    <xf numFmtId="170" fontId="13" fillId="0" borderId="547" xfId="0" applyNumberFormat="1" applyFont="1" applyBorder="1" applyAlignment="1">
      <alignment horizontal="right" vertical="center"/>
    </xf>
    <xf numFmtId="166" fontId="13" fillId="0" borderId="543" xfId="0" applyNumberFormat="1" applyFont="1" applyBorder="1" applyAlignment="1">
      <alignment horizontal="right" vertical="center"/>
    </xf>
    <xf numFmtId="166" fontId="13" fillId="0" borderId="547" xfId="0" applyNumberFormat="1" applyFont="1" applyBorder="1" applyAlignment="1">
      <alignment horizontal="right" vertical="center"/>
    </xf>
    <xf numFmtId="3" fontId="19" fillId="7" borderId="548" xfId="0" applyNumberFormat="1" applyFont="1" applyFill="1" applyBorder="1" applyAlignment="1">
      <alignment horizontal="center" vertical="center"/>
    </xf>
    <xf numFmtId="164" fontId="6" fillId="0" borderId="549" xfId="0" applyNumberFormat="1" applyFont="1" applyBorder="1" applyAlignment="1">
      <alignment horizontal="center" vertical="center" wrapText="1"/>
    </xf>
    <xf numFmtId="164" fontId="17" fillId="0" borderId="549" xfId="0" applyNumberFormat="1" applyFont="1" applyBorder="1" applyAlignment="1">
      <alignment horizontal="center" vertical="center" wrapText="1"/>
    </xf>
    <xf numFmtId="166" fontId="13" fillId="4" borderId="550" xfId="0" applyNumberFormat="1" applyFont="1" applyFill="1" applyBorder="1" applyAlignment="1">
      <alignment horizontal="right" vertical="center"/>
    </xf>
    <xf numFmtId="172" fontId="13" fillId="5" borderId="549" xfId="0" applyNumberFormat="1" applyFont="1" applyFill="1" applyBorder="1" applyAlignment="1">
      <alignment horizontal="right" vertical="center"/>
    </xf>
    <xf numFmtId="172" fontId="13" fillId="5" borderId="551" xfId="0" applyNumberFormat="1" applyFont="1" applyFill="1" applyBorder="1" applyAlignment="1">
      <alignment horizontal="right" vertical="center"/>
    </xf>
    <xf numFmtId="172" fontId="13" fillId="0" borderId="552" xfId="0" applyNumberFormat="1" applyFont="1" applyBorder="1" applyAlignment="1">
      <alignment horizontal="right" vertical="center"/>
    </xf>
    <xf numFmtId="172" fontId="13" fillId="6" borderId="551" xfId="0" applyNumberFormat="1" applyFont="1" applyFill="1" applyBorder="1" applyAlignment="1">
      <alignment horizontal="right" vertical="center"/>
    </xf>
    <xf numFmtId="172" fontId="13" fillId="6" borderId="553" xfId="0" applyNumberFormat="1" applyFont="1" applyFill="1" applyBorder="1" applyAlignment="1">
      <alignment horizontal="right" vertical="center"/>
    </xf>
    <xf numFmtId="172" fontId="13" fillId="0" borderId="553" xfId="0" applyNumberFormat="1" applyFont="1" applyBorder="1" applyAlignment="1">
      <alignment horizontal="right" vertical="center"/>
    </xf>
    <xf numFmtId="166" fontId="13" fillId="0" borderId="552" xfId="0" applyNumberFormat="1" applyFont="1" applyBorder="1" applyAlignment="1">
      <alignment horizontal="right" vertical="center"/>
    </xf>
    <xf numFmtId="175" fontId="13" fillId="0" borderId="552" xfId="0" applyNumberFormat="1" applyFont="1" applyBorder="1" applyAlignment="1">
      <alignment horizontal="right" vertical="center"/>
    </xf>
    <xf numFmtId="170" fontId="13" fillId="0" borderId="553" xfId="0" applyNumberFormat="1" applyFont="1" applyBorder="1" applyAlignment="1">
      <alignment horizontal="right" vertical="center"/>
    </xf>
    <xf numFmtId="166" fontId="13" fillId="0" borderId="549" xfId="0" applyNumberFormat="1" applyFont="1" applyBorder="1" applyAlignment="1">
      <alignment horizontal="right" vertical="center"/>
    </xf>
    <xf numFmtId="164" fontId="6" fillId="0" borderId="554" xfId="0" applyNumberFormat="1" applyFont="1" applyBorder="1" applyAlignment="1">
      <alignment horizontal="center" vertical="center" wrapText="1"/>
    </xf>
    <xf numFmtId="176" fontId="13" fillId="4" borderId="550" xfId="0" applyNumberFormat="1" applyFont="1" applyFill="1" applyBorder="1" applyAlignment="1">
      <alignment horizontal="right" vertical="center" wrapText="1"/>
    </xf>
    <xf numFmtId="0" fontId="0" fillId="0" borderId="549" xfId="0" applyBorder="1"/>
    <xf numFmtId="181" fontId="13" fillId="5" borderId="0" xfId="1" applyNumberFormat="1" applyFont="1" applyFill="1" applyBorder="1" applyAlignment="1">
      <alignment horizontal="right" vertical="center" wrapText="1"/>
    </xf>
    <xf numFmtId="181" fontId="13" fillId="5" borderId="40" xfId="1" applyNumberFormat="1" applyFont="1" applyFill="1" applyBorder="1" applyAlignment="1">
      <alignment horizontal="right" vertical="center" wrapText="1"/>
    </xf>
    <xf numFmtId="181" fontId="3" fillId="0" borderId="37" xfId="1" applyNumberFormat="1" applyFont="1" applyFill="1" applyBorder="1" applyAlignment="1">
      <alignment horizontal="center" vertical="center" wrapText="1"/>
    </xf>
    <xf numFmtId="164" fontId="43" fillId="4" borderId="549" xfId="0" applyNumberFormat="1" applyFont="1" applyFill="1" applyBorder="1" applyAlignment="1">
      <alignment horizontal="center" vertical="center"/>
    </xf>
    <xf numFmtId="164" fontId="44" fillId="4" borderId="549" xfId="0" applyNumberFormat="1" applyFont="1" applyFill="1" applyBorder="1" applyAlignment="1">
      <alignment horizontal="center" vertical="center"/>
    </xf>
    <xf numFmtId="2" fontId="4" fillId="4" borderId="549" xfId="0" applyNumberFormat="1" applyFont="1" applyFill="1" applyBorder="1" applyAlignment="1">
      <alignment horizontal="center" vertical="center"/>
    </xf>
    <xf numFmtId="166" fontId="4" fillId="4" borderId="549" xfId="0" applyNumberFormat="1" applyFont="1" applyFill="1" applyBorder="1" applyAlignment="1">
      <alignment horizontal="right" vertical="center" wrapText="1"/>
    </xf>
    <xf numFmtId="172" fontId="4" fillId="4" borderId="550" xfId="0" applyNumberFormat="1" applyFont="1" applyFill="1" applyBorder="1" applyAlignment="1">
      <alignment horizontal="right" vertical="center" wrapText="1"/>
    </xf>
    <xf numFmtId="172" fontId="6" fillId="4" borderId="549" xfId="0" applyNumberFormat="1" applyFont="1" applyFill="1" applyBorder="1" applyAlignment="1">
      <alignment horizontal="right" vertical="center" wrapText="1"/>
    </xf>
    <xf numFmtId="172" fontId="6" fillId="4" borderId="551" xfId="0" applyNumberFormat="1" applyFont="1" applyFill="1" applyBorder="1" applyAlignment="1">
      <alignment horizontal="right" vertical="center" wrapText="1"/>
    </xf>
    <xf numFmtId="172" fontId="6" fillId="4" borderId="552" xfId="0" applyNumberFormat="1" applyFont="1" applyFill="1" applyBorder="1" applyAlignment="1">
      <alignment horizontal="right" vertical="center" wrapText="1"/>
    </xf>
    <xf numFmtId="172" fontId="6" fillId="4" borderId="553" xfId="0" applyNumberFormat="1" applyFont="1" applyFill="1" applyBorder="1" applyAlignment="1">
      <alignment horizontal="right" vertical="center" wrapText="1"/>
    </xf>
    <xf numFmtId="166" fontId="6" fillId="4" borderId="552" xfId="0" applyNumberFormat="1" applyFont="1" applyFill="1" applyBorder="1" applyAlignment="1">
      <alignment horizontal="right" vertical="center" wrapText="1"/>
    </xf>
    <xf numFmtId="175" fontId="6" fillId="4" borderId="552" xfId="0" applyNumberFormat="1" applyFont="1" applyFill="1" applyBorder="1" applyAlignment="1">
      <alignment horizontal="right" vertical="center" wrapText="1"/>
    </xf>
    <xf numFmtId="170" fontId="6" fillId="4" borderId="553" xfId="0" applyNumberFormat="1" applyFont="1" applyFill="1" applyBorder="1" applyAlignment="1">
      <alignment horizontal="right" vertical="center"/>
    </xf>
    <xf numFmtId="166" fontId="6" fillId="4" borderId="549" xfId="0" applyNumberFormat="1" applyFont="1" applyFill="1" applyBorder="1" applyAlignment="1">
      <alignment horizontal="right" vertical="center" wrapText="1"/>
    </xf>
    <xf numFmtId="3" fontId="19" fillId="7" borderId="555" xfId="0" applyNumberFormat="1" applyFont="1" applyFill="1" applyBorder="1" applyAlignment="1">
      <alignment horizontal="center" vertical="center"/>
    </xf>
    <xf numFmtId="166" fontId="13" fillId="0" borderId="16" xfId="0" applyNumberFormat="1" applyFont="1" applyBorder="1" applyAlignment="1">
      <alignment horizontal="right" vertical="center" wrapText="1"/>
    </xf>
    <xf numFmtId="172" fontId="13" fillId="0" borderId="0" xfId="0" applyNumberFormat="1" applyFont="1" applyAlignment="1">
      <alignment horizontal="right" vertical="center" wrapText="1"/>
    </xf>
    <xf numFmtId="172" fontId="13" fillId="0" borderId="40" xfId="0" applyNumberFormat="1" applyFont="1" applyBorder="1" applyAlignment="1">
      <alignment horizontal="right" vertical="center" wrapText="1"/>
    </xf>
    <xf numFmtId="172" fontId="13" fillId="0" borderId="37" xfId="0" applyNumberFormat="1" applyFont="1" applyBorder="1" applyAlignment="1">
      <alignment horizontal="right" vertical="center" wrapText="1"/>
    </xf>
    <xf numFmtId="172" fontId="13" fillId="0" borderId="15" xfId="0" applyNumberFormat="1" applyFont="1" applyBorder="1" applyAlignment="1">
      <alignment horizontal="right" vertical="center" wrapText="1"/>
    </xf>
    <xf numFmtId="164" fontId="2" fillId="21" borderId="556" xfId="0" applyNumberFormat="1" applyFont="1" applyFill="1" applyBorder="1" applyAlignment="1">
      <alignment horizontal="center" vertical="center"/>
    </xf>
    <xf numFmtId="164" fontId="2" fillId="21" borderId="176" xfId="0" applyNumberFormat="1" applyFont="1" applyFill="1" applyBorder="1" applyAlignment="1">
      <alignment horizontal="center" vertical="center"/>
    </xf>
    <xf numFmtId="164" fontId="7" fillId="21" borderId="52" xfId="0" applyNumberFormat="1" applyFont="1" applyFill="1" applyBorder="1" applyAlignment="1">
      <alignment horizontal="center" vertical="center" wrapText="1"/>
    </xf>
    <xf numFmtId="164" fontId="2" fillId="21" borderId="52" xfId="0" applyNumberFormat="1" applyFont="1" applyFill="1" applyBorder="1" applyAlignment="1">
      <alignment horizontal="center" vertical="center"/>
    </xf>
    <xf numFmtId="177" fontId="2" fillId="21" borderId="52" xfId="0" applyNumberFormat="1" applyFont="1" applyFill="1" applyBorder="1" applyAlignment="1">
      <alignment horizontal="center" vertical="center"/>
    </xf>
    <xf numFmtId="49" fontId="16" fillId="21" borderId="557" xfId="0" applyNumberFormat="1" applyFont="1" applyFill="1" applyBorder="1" applyAlignment="1">
      <alignment horizontal="center" vertical="center"/>
    </xf>
    <xf numFmtId="2" fontId="4" fillId="21" borderId="557" xfId="0" applyNumberFormat="1" applyFont="1" applyFill="1" applyBorder="1" applyAlignment="1">
      <alignment horizontal="center" vertical="center"/>
    </xf>
    <xf numFmtId="177" fontId="4" fillId="21" borderId="52" xfId="0" applyNumberFormat="1" applyFont="1" applyFill="1" applyBorder="1" applyAlignment="1">
      <alignment horizontal="center" vertical="center"/>
    </xf>
    <xf numFmtId="0" fontId="2" fillId="21" borderId="52" xfId="0" applyFont="1" applyFill="1" applyBorder="1" applyAlignment="1">
      <alignment horizontal="right" vertical="center" wrapText="1"/>
    </xf>
    <xf numFmtId="172" fontId="2" fillId="21" borderId="558" xfId="0" applyNumberFormat="1" applyFont="1" applyFill="1" applyBorder="1" applyAlignment="1">
      <alignment horizontal="right" vertical="center"/>
    </xf>
    <xf numFmtId="172" fontId="2" fillId="21" borderId="559" xfId="0" applyNumberFormat="1" applyFont="1" applyFill="1" applyBorder="1" applyAlignment="1">
      <alignment horizontal="right" vertical="center"/>
    </xf>
    <xf numFmtId="172" fontId="2" fillId="21" borderId="151" xfId="0" applyNumberFormat="1" applyFont="1" applyFill="1" applyBorder="1" applyAlignment="1">
      <alignment horizontal="right" vertical="center"/>
    </xf>
    <xf numFmtId="172" fontId="2" fillId="21" borderId="560" xfId="0" applyNumberFormat="1" applyFont="1" applyFill="1" applyBorder="1" applyAlignment="1">
      <alignment horizontal="right" vertical="center"/>
    </xf>
    <xf numFmtId="172" fontId="2" fillId="21" borderId="561" xfId="0" applyNumberFormat="1" applyFont="1" applyFill="1" applyBorder="1" applyAlignment="1">
      <alignment horizontal="right" vertical="center"/>
    </xf>
    <xf numFmtId="172" fontId="2" fillId="21" borderId="562" xfId="0" applyNumberFormat="1" applyFont="1" applyFill="1" applyBorder="1" applyAlignment="1">
      <alignment horizontal="right" vertical="center"/>
    </xf>
    <xf numFmtId="172" fontId="2" fillId="21" borderId="563" xfId="0" applyNumberFormat="1" applyFont="1" applyFill="1" applyBorder="1" applyAlignment="1">
      <alignment horizontal="right" vertical="center"/>
    </xf>
    <xf numFmtId="166" fontId="2" fillId="21" borderId="558" xfId="0" applyNumberFormat="1" applyFont="1" applyFill="1" applyBorder="1" applyAlignment="1">
      <alignment horizontal="right" vertical="center"/>
    </xf>
    <xf numFmtId="166" fontId="2" fillId="21" borderId="561" xfId="0" applyNumberFormat="1" applyFont="1" applyFill="1" applyBorder="1" applyAlignment="1">
      <alignment horizontal="right" vertical="center"/>
    </xf>
    <xf numFmtId="181" fontId="2" fillId="21" borderId="561" xfId="0" applyNumberFormat="1" applyFont="1" applyFill="1" applyBorder="1" applyAlignment="1">
      <alignment horizontal="right" vertical="center"/>
    </xf>
    <xf numFmtId="170" fontId="2" fillId="21" borderId="563" xfId="0" applyNumberFormat="1" applyFont="1" applyFill="1" applyBorder="1" applyAlignment="1">
      <alignment horizontal="right" vertical="center"/>
    </xf>
    <xf numFmtId="166" fontId="2" fillId="21" borderId="151" xfId="0" applyNumberFormat="1" applyFont="1" applyFill="1" applyBorder="1" applyAlignment="1">
      <alignment horizontal="right" vertical="center"/>
    </xf>
    <xf numFmtId="164" fontId="45" fillId="21" borderId="556" xfId="0" applyNumberFormat="1" applyFont="1" applyFill="1" applyBorder="1" applyAlignment="1">
      <alignment horizontal="center" vertical="center"/>
    </xf>
    <xf numFmtId="164" fontId="45" fillId="21" borderId="176" xfId="0" applyNumberFormat="1" applyFont="1" applyFill="1" applyBorder="1" applyAlignment="1">
      <alignment horizontal="center" vertical="center"/>
    </xf>
    <xf numFmtId="164" fontId="45" fillId="21" borderId="52" xfId="0" applyNumberFormat="1" applyFont="1" applyFill="1" applyBorder="1" applyAlignment="1">
      <alignment horizontal="center" vertical="center" wrapText="1"/>
    </xf>
    <xf numFmtId="164" fontId="45" fillId="21" borderId="52" xfId="0" applyNumberFormat="1" applyFont="1" applyFill="1" applyBorder="1" applyAlignment="1">
      <alignment horizontal="center" vertical="center"/>
    </xf>
    <xf numFmtId="164" fontId="46" fillId="21" borderId="176" xfId="0" applyNumberFormat="1" applyFont="1" applyFill="1" applyBorder="1" applyAlignment="1">
      <alignment horizontal="center" vertical="center"/>
    </xf>
    <xf numFmtId="177" fontId="7" fillId="21" borderId="52" xfId="0" applyNumberFormat="1" applyFont="1" applyFill="1" applyBorder="1" applyAlignment="1">
      <alignment horizontal="center" vertical="center"/>
    </xf>
    <xf numFmtId="177" fontId="10" fillId="21" borderId="52" xfId="0" applyNumberFormat="1" applyFont="1" applyFill="1" applyBorder="1" applyAlignment="1">
      <alignment horizontal="center" vertical="center"/>
    </xf>
    <xf numFmtId="0" fontId="7" fillId="21" borderId="52" xfId="0" applyFont="1" applyFill="1" applyBorder="1" applyAlignment="1">
      <alignment horizontal="right" vertical="center" wrapText="1"/>
    </xf>
    <xf numFmtId="172" fontId="7" fillId="21" borderId="558" xfId="0" applyNumberFormat="1" applyFont="1" applyFill="1" applyBorder="1" applyAlignment="1">
      <alignment horizontal="right" vertical="center"/>
    </xf>
    <xf numFmtId="172" fontId="7" fillId="21" borderId="559" xfId="0" applyNumberFormat="1" applyFont="1" applyFill="1" applyBorder="1" applyAlignment="1">
      <alignment horizontal="right" vertical="center"/>
    </xf>
    <xf numFmtId="172" fontId="7" fillId="21" borderId="151" xfId="0" applyNumberFormat="1" applyFont="1" applyFill="1" applyBorder="1" applyAlignment="1">
      <alignment horizontal="right" vertical="center"/>
    </xf>
    <xf numFmtId="172" fontId="7" fillId="21" borderId="560" xfId="0" applyNumberFormat="1" applyFont="1" applyFill="1" applyBorder="1" applyAlignment="1">
      <alignment horizontal="right" vertical="center"/>
    </xf>
    <xf numFmtId="172" fontId="7" fillId="21" borderId="561" xfId="0" applyNumberFormat="1" applyFont="1" applyFill="1" applyBorder="1" applyAlignment="1">
      <alignment horizontal="right" vertical="center"/>
    </xf>
    <xf numFmtId="172" fontId="7" fillId="21" borderId="562" xfId="0" applyNumberFormat="1" applyFont="1" applyFill="1" applyBorder="1" applyAlignment="1">
      <alignment horizontal="right" vertical="center"/>
    </xf>
    <xf numFmtId="172" fontId="7" fillId="21" borderId="563" xfId="0" applyNumberFormat="1" applyFont="1" applyFill="1" applyBorder="1" applyAlignment="1">
      <alignment horizontal="right" vertical="center"/>
    </xf>
    <xf numFmtId="166" fontId="7" fillId="21" borderId="558" xfId="0" applyNumberFormat="1" applyFont="1" applyFill="1" applyBorder="1" applyAlignment="1">
      <alignment horizontal="right" vertical="center"/>
    </xf>
    <xf numFmtId="166" fontId="7" fillId="21" borderId="561" xfId="0" applyNumberFormat="1" applyFont="1" applyFill="1" applyBorder="1" applyAlignment="1">
      <alignment horizontal="right" vertical="center"/>
    </xf>
    <xf numFmtId="181" fontId="7" fillId="21" borderId="561" xfId="0" applyNumberFormat="1" applyFont="1" applyFill="1" applyBorder="1" applyAlignment="1">
      <alignment horizontal="right" vertical="center"/>
    </xf>
    <xf numFmtId="170" fontId="7" fillId="21" borderId="563" xfId="0" applyNumberFormat="1" applyFont="1" applyFill="1" applyBorder="1" applyAlignment="1">
      <alignment horizontal="right" vertical="center"/>
    </xf>
    <xf numFmtId="166" fontId="7" fillId="21" borderId="151" xfId="0" applyNumberFormat="1" applyFont="1" applyFill="1" applyBorder="1" applyAlignment="1">
      <alignment horizontal="right" vertical="center"/>
    </xf>
    <xf numFmtId="166" fontId="45" fillId="21" borderId="561" xfId="0" applyNumberFormat="1" applyFont="1" applyFill="1" applyBorder="1" applyAlignment="1">
      <alignment horizontal="right" vertical="center"/>
    </xf>
    <xf numFmtId="0" fontId="7" fillId="21" borderId="52" xfId="0" applyFont="1" applyFill="1" applyBorder="1" applyAlignment="1">
      <alignment horizontal="right" vertical="center"/>
    </xf>
    <xf numFmtId="164" fontId="45" fillId="21" borderId="564" xfId="0" applyNumberFormat="1" applyFont="1" applyFill="1" applyBorder="1" applyAlignment="1">
      <alignment horizontal="center" vertical="center"/>
    </xf>
    <xf numFmtId="164" fontId="45" fillId="21" borderId="565" xfId="0" applyNumberFormat="1" applyFont="1" applyFill="1" applyBorder="1" applyAlignment="1">
      <alignment horizontal="center" vertical="center"/>
    </xf>
    <xf numFmtId="164" fontId="45" fillId="21" borderId="566" xfId="0" applyNumberFormat="1" applyFont="1" applyFill="1" applyBorder="1" applyAlignment="1">
      <alignment horizontal="center" vertical="center" wrapText="1"/>
    </xf>
    <xf numFmtId="164" fontId="45" fillId="21" borderId="566" xfId="0" applyNumberFormat="1" applyFont="1" applyFill="1" applyBorder="1" applyAlignment="1">
      <alignment horizontal="center" vertical="center"/>
    </xf>
    <xf numFmtId="164" fontId="46" fillId="21" borderId="565" xfId="0" applyNumberFormat="1" applyFont="1" applyFill="1" applyBorder="1" applyAlignment="1">
      <alignment horizontal="center" vertical="center"/>
    </xf>
    <xf numFmtId="177" fontId="7" fillId="21" borderId="566" xfId="0" applyNumberFormat="1" applyFont="1" applyFill="1" applyBorder="1" applyAlignment="1">
      <alignment horizontal="center" vertical="center"/>
    </xf>
    <xf numFmtId="49" fontId="16" fillId="21" borderId="567" xfId="0" applyNumberFormat="1" applyFont="1" applyFill="1" applyBorder="1" applyAlignment="1">
      <alignment horizontal="center" vertical="center"/>
    </xf>
    <xf numFmtId="2" fontId="4" fillId="21" borderId="567" xfId="0" applyNumberFormat="1" applyFont="1" applyFill="1" applyBorder="1" applyAlignment="1">
      <alignment horizontal="center" vertical="center"/>
    </xf>
    <xf numFmtId="177" fontId="10" fillId="21" borderId="566" xfId="0" applyNumberFormat="1" applyFont="1" applyFill="1" applyBorder="1" applyAlignment="1">
      <alignment horizontal="center" vertical="center"/>
    </xf>
    <xf numFmtId="0" fontId="7" fillId="21" borderId="566" xfId="0" applyFont="1" applyFill="1" applyBorder="1" applyAlignment="1">
      <alignment horizontal="right" vertical="center"/>
    </xf>
    <xf numFmtId="172" fontId="7" fillId="21" borderId="568" xfId="0" applyNumberFormat="1" applyFont="1" applyFill="1" applyBorder="1" applyAlignment="1">
      <alignment horizontal="right" vertical="center"/>
    </xf>
    <xf numFmtId="172" fontId="7" fillId="21" borderId="569" xfId="0" applyNumberFormat="1" applyFont="1" applyFill="1" applyBorder="1" applyAlignment="1">
      <alignment horizontal="right" vertical="center"/>
    </xf>
    <xf numFmtId="172" fontId="7" fillId="21" borderId="565" xfId="0" applyNumberFormat="1" applyFont="1" applyFill="1" applyBorder="1" applyAlignment="1">
      <alignment horizontal="right" vertical="center"/>
    </xf>
    <xf numFmtId="172" fontId="7" fillId="21" borderId="570" xfId="0" applyNumberFormat="1" applyFont="1" applyFill="1" applyBorder="1" applyAlignment="1">
      <alignment horizontal="right" vertical="center"/>
    </xf>
    <xf numFmtId="172" fontId="7" fillId="21" borderId="571" xfId="0" applyNumberFormat="1" applyFont="1" applyFill="1" applyBorder="1" applyAlignment="1">
      <alignment horizontal="right" vertical="center"/>
    </xf>
    <xf numFmtId="172" fontId="7" fillId="21" borderId="567" xfId="0" applyNumberFormat="1" applyFont="1" applyFill="1" applyBorder="1" applyAlignment="1">
      <alignment horizontal="right" vertical="center"/>
    </xf>
    <xf numFmtId="172" fontId="7" fillId="21" borderId="572" xfId="0" applyNumberFormat="1" applyFont="1" applyFill="1" applyBorder="1" applyAlignment="1">
      <alignment horizontal="right" vertical="center"/>
    </xf>
    <xf numFmtId="166" fontId="7" fillId="21" borderId="568" xfId="0" applyNumberFormat="1" applyFont="1" applyFill="1" applyBorder="1" applyAlignment="1">
      <alignment horizontal="right" vertical="center"/>
    </xf>
    <xf numFmtId="166" fontId="7" fillId="21" borderId="571" xfId="0" applyNumberFormat="1" applyFont="1" applyFill="1" applyBorder="1" applyAlignment="1">
      <alignment horizontal="right" vertical="center"/>
    </xf>
    <xf numFmtId="181" fontId="7" fillId="21" borderId="571" xfId="0" applyNumberFormat="1" applyFont="1" applyFill="1" applyBorder="1" applyAlignment="1">
      <alignment horizontal="right" vertical="center"/>
    </xf>
    <xf numFmtId="170" fontId="7" fillId="21" borderId="573" xfId="0" applyNumberFormat="1" applyFont="1" applyFill="1" applyBorder="1" applyAlignment="1">
      <alignment horizontal="right" vertical="center"/>
    </xf>
    <xf numFmtId="166" fontId="7" fillId="21" borderId="565" xfId="0" applyNumberFormat="1" applyFont="1" applyFill="1" applyBorder="1" applyAlignment="1">
      <alignment horizontal="right" vertical="center"/>
    </xf>
    <xf numFmtId="166" fontId="45" fillId="21" borderId="571" xfId="0" applyNumberFormat="1" applyFont="1" applyFill="1" applyBorder="1" applyAlignment="1">
      <alignment horizontal="right" vertical="center"/>
    </xf>
    <xf numFmtId="181" fontId="2" fillId="21" borderId="571" xfId="0" applyNumberFormat="1" applyFont="1" applyFill="1" applyBorder="1" applyAlignment="1">
      <alignment horizontal="right" vertical="center"/>
    </xf>
    <xf numFmtId="170" fontId="2" fillId="21" borderId="573" xfId="0" applyNumberFormat="1" applyFont="1" applyFill="1" applyBorder="1" applyAlignment="1">
      <alignment horizontal="right" vertical="center"/>
    </xf>
    <xf numFmtId="0" fontId="13" fillId="0" borderId="574" xfId="0" applyFont="1" applyBorder="1" applyAlignment="1">
      <alignment horizontal="center" vertical="center"/>
    </xf>
    <xf numFmtId="3" fontId="19" fillId="7" borderId="575" xfId="0" applyNumberFormat="1" applyFont="1" applyFill="1" applyBorder="1" applyAlignment="1">
      <alignment horizontal="center" vertical="center"/>
    </xf>
    <xf numFmtId="164" fontId="6" fillId="0" borderId="2" xfId="0" applyNumberFormat="1" applyFont="1" applyBorder="1" applyAlignment="1">
      <alignment horizontal="center" vertical="center"/>
    </xf>
    <xf numFmtId="164" fontId="10" fillId="0" borderId="2" xfId="0" applyNumberFormat="1" applyFont="1" applyBorder="1" applyAlignment="1">
      <alignment horizontal="center" vertical="center" wrapText="1"/>
    </xf>
    <xf numFmtId="164" fontId="17" fillId="0" borderId="2" xfId="0" applyNumberFormat="1" applyFont="1" applyBorder="1" applyAlignment="1">
      <alignment horizontal="center" vertical="center"/>
    </xf>
    <xf numFmtId="164" fontId="13" fillId="0" borderId="2" xfId="0" applyNumberFormat="1" applyFont="1" applyBorder="1" applyAlignment="1">
      <alignment horizontal="center" vertical="center"/>
    </xf>
    <xf numFmtId="49" fontId="3" fillId="0" borderId="2" xfId="0" applyNumberFormat="1" applyFont="1" applyBorder="1" applyAlignment="1">
      <alignment horizontal="center" vertical="center"/>
    </xf>
    <xf numFmtId="2" fontId="4" fillId="0" borderId="2" xfId="0" applyNumberFormat="1" applyFont="1" applyBorder="1" applyAlignment="1">
      <alignment horizontal="center" vertical="center"/>
    </xf>
    <xf numFmtId="0" fontId="4" fillId="0" borderId="2" xfId="0" applyFont="1" applyBorder="1" applyAlignment="1">
      <alignment horizontal="center" vertical="center"/>
    </xf>
    <xf numFmtId="49" fontId="4" fillId="0" borderId="2" xfId="0" applyNumberFormat="1" applyFont="1" applyBorder="1" applyAlignment="1">
      <alignment horizontal="center" vertical="center"/>
    </xf>
    <xf numFmtId="0" fontId="12" fillId="0" borderId="2" xfId="0" applyFont="1" applyBorder="1" applyAlignment="1">
      <alignment horizontal="right" vertical="center"/>
    </xf>
    <xf numFmtId="166" fontId="13" fillId="0" borderId="2" xfId="0" applyNumberFormat="1" applyFont="1" applyBorder="1" applyAlignment="1">
      <alignment horizontal="right" vertical="center"/>
    </xf>
    <xf numFmtId="170" fontId="13" fillId="0" borderId="0" xfId="0" applyNumberFormat="1" applyFont="1" applyAlignment="1">
      <alignment horizontal="right" vertical="center"/>
    </xf>
    <xf numFmtId="49" fontId="13" fillId="0" borderId="37" xfId="0" applyNumberFormat="1" applyFont="1" applyBorder="1" applyAlignment="1">
      <alignment horizontal="center" vertical="center"/>
    </xf>
    <xf numFmtId="3" fontId="13" fillId="0" borderId="40" xfId="0" applyNumberFormat="1" applyFont="1" applyBorder="1" applyAlignment="1">
      <alignment horizontal="right" vertical="center"/>
    </xf>
    <xf numFmtId="0" fontId="4" fillId="0" borderId="0" xfId="0" applyFont="1" applyAlignment="1">
      <alignment horizontal="center" vertical="center"/>
    </xf>
    <xf numFmtId="164" fontId="13" fillId="0" borderId="0" xfId="0" applyNumberFormat="1" applyFont="1" applyAlignment="1">
      <alignment horizontal="center" vertical="center" wrapText="1"/>
    </xf>
    <xf numFmtId="49" fontId="3" fillId="0" borderId="0" xfId="0" applyNumberFormat="1" applyFont="1" applyAlignment="1">
      <alignment horizontal="center" vertical="center"/>
    </xf>
    <xf numFmtId="2" fontId="4" fillId="0" borderId="0" xfId="0" applyNumberFormat="1" applyFont="1" applyAlignment="1">
      <alignment horizontal="center" vertical="center"/>
    </xf>
    <xf numFmtId="49" fontId="4" fillId="0" borderId="0" xfId="0" applyNumberFormat="1" applyFont="1" applyAlignment="1">
      <alignment horizontal="center" vertical="center"/>
    </xf>
    <xf numFmtId="165" fontId="13" fillId="0" borderId="176" xfId="0" applyNumberFormat="1" applyFont="1" applyBorder="1" applyAlignment="1">
      <alignment horizontal="justify" wrapText="1"/>
    </xf>
    <xf numFmtId="2" fontId="13" fillId="0" borderId="0" xfId="0" applyNumberFormat="1" applyFont="1" applyAlignment="1">
      <alignment horizontal="right" vertical="center"/>
    </xf>
    <xf numFmtId="166" fontId="12" fillId="3" borderId="31" xfId="0" applyNumberFormat="1" applyFont="1" applyFill="1" applyBorder="1" applyAlignment="1">
      <alignment horizontal="center" vertical="center" wrapText="1"/>
    </xf>
    <xf numFmtId="166" fontId="12" fillId="3" borderId="47" xfId="0" applyNumberFormat="1" applyFont="1" applyFill="1" applyBorder="1" applyAlignment="1">
      <alignment horizontal="center" vertical="center" wrapText="1"/>
    </xf>
    <xf numFmtId="166" fontId="13" fillId="3" borderId="31" xfId="0" applyNumberFormat="1" applyFont="1" applyFill="1" applyBorder="1" applyAlignment="1">
      <alignment horizontal="center" vertical="center" wrapText="1"/>
    </xf>
    <xf numFmtId="166" fontId="13" fillId="3" borderId="47" xfId="0" applyNumberFormat="1" applyFont="1" applyFill="1" applyBorder="1" applyAlignment="1">
      <alignment horizontal="center" vertical="center" wrapText="1"/>
    </xf>
    <xf numFmtId="166" fontId="12" fillId="3" borderId="46" xfId="0" applyNumberFormat="1" applyFont="1" applyFill="1" applyBorder="1" applyAlignment="1">
      <alignment horizontal="center" vertical="center" wrapText="1"/>
    </xf>
    <xf numFmtId="166" fontId="12" fillId="3" borderId="44" xfId="0" applyNumberFormat="1" applyFont="1" applyFill="1" applyBorder="1" applyAlignment="1">
      <alignment horizontal="center" vertical="center" wrapText="1"/>
    </xf>
    <xf numFmtId="166" fontId="12" fillId="3" borderId="45" xfId="0" applyNumberFormat="1" applyFont="1" applyFill="1" applyBorder="1" applyAlignment="1">
      <alignment horizontal="center" vertical="center" wrapText="1"/>
    </xf>
    <xf numFmtId="166" fontId="17" fillId="2" borderId="46" xfId="0" applyNumberFormat="1" applyFont="1" applyFill="1" applyBorder="1" applyAlignment="1">
      <alignment horizontal="center" vertical="center" wrapText="1"/>
    </xf>
    <xf numFmtId="166" fontId="17" fillId="2" borderId="43" xfId="0" applyNumberFormat="1" applyFont="1" applyFill="1" applyBorder="1" applyAlignment="1">
      <alignment horizontal="center" vertical="center" wrapText="1"/>
    </xf>
    <xf numFmtId="166" fontId="17" fillId="2" borderId="44" xfId="0" applyNumberFormat="1" applyFont="1" applyFill="1" applyBorder="1" applyAlignment="1">
      <alignment horizontal="center" vertical="center" wrapText="1"/>
    </xf>
    <xf numFmtId="166" fontId="17" fillId="0" borderId="31" xfId="0" applyNumberFormat="1" applyFont="1" applyBorder="1" applyAlignment="1">
      <alignment horizontal="center" vertical="center" wrapText="1"/>
    </xf>
    <xf numFmtId="166" fontId="17" fillId="0" borderId="37" xfId="0" applyNumberFormat="1" applyFont="1" applyBorder="1" applyAlignment="1">
      <alignment horizontal="center" vertical="center" wrapText="1"/>
    </xf>
    <xf numFmtId="166" fontId="17" fillId="0" borderId="47" xfId="0" applyNumberFormat="1" applyFont="1" applyBorder="1" applyAlignment="1">
      <alignment horizontal="center" vertical="center" wrapText="1"/>
    </xf>
    <xf numFmtId="166" fontId="12" fillId="0" borderId="37" xfId="0" applyNumberFormat="1" applyFont="1" applyBorder="1" applyAlignment="1">
      <alignment horizontal="center" vertical="center" wrapText="1"/>
    </xf>
    <xf numFmtId="166" fontId="12" fillId="0" borderId="47" xfId="0" applyNumberFormat="1" applyFont="1" applyBorder="1" applyAlignment="1">
      <alignment horizontal="center" vertical="center" wrapText="1"/>
    </xf>
    <xf numFmtId="166" fontId="17" fillId="2" borderId="45" xfId="0" applyNumberFormat="1" applyFont="1" applyFill="1" applyBorder="1" applyAlignment="1">
      <alignment horizontal="center" vertical="center" wrapText="1"/>
    </xf>
    <xf numFmtId="166" fontId="17" fillId="0" borderId="36" xfId="0" applyNumberFormat="1" applyFont="1" applyBorder="1" applyAlignment="1">
      <alignment horizontal="center" vertical="center" wrapText="1"/>
    </xf>
    <xf numFmtId="166" fontId="17" fillId="0" borderId="38" xfId="0" applyNumberFormat="1" applyFont="1" applyBorder="1" applyAlignment="1">
      <alignment horizontal="center" vertical="center" wrapText="1"/>
    </xf>
    <xf numFmtId="166" fontId="17" fillId="0" borderId="27" xfId="0" applyNumberFormat="1" applyFont="1" applyBorder="1" applyAlignment="1">
      <alignment horizontal="center" vertical="center" wrapText="1"/>
    </xf>
    <xf numFmtId="166" fontId="12" fillId="3" borderId="43" xfId="0" applyNumberFormat="1" applyFont="1" applyFill="1" applyBorder="1" applyAlignment="1">
      <alignment horizontal="center" vertical="center" wrapText="1"/>
    </xf>
    <xf numFmtId="166" fontId="12" fillId="0" borderId="32" xfId="0" applyNumberFormat="1" applyFont="1" applyBorder="1" applyAlignment="1">
      <alignment horizontal="center" vertical="center" wrapText="1"/>
    </xf>
    <xf numFmtId="166" fontId="12" fillId="0" borderId="29" xfId="0" applyNumberFormat="1" applyFont="1" applyBorder="1" applyAlignment="1">
      <alignment horizontal="center" vertical="center" wrapText="1"/>
    </xf>
    <xf numFmtId="166" fontId="12" fillId="0" borderId="34" xfId="0" applyNumberFormat="1" applyFont="1" applyBorder="1" applyAlignment="1">
      <alignment horizontal="center" vertical="center" wrapText="1"/>
    </xf>
    <xf numFmtId="166" fontId="12" fillId="0" borderId="40" xfId="0" applyNumberFormat="1" applyFont="1" applyBorder="1" applyAlignment="1">
      <alignment horizontal="center" vertical="center" wrapText="1"/>
    </xf>
    <xf numFmtId="166" fontId="12" fillId="0" borderId="0" xfId="0" applyNumberFormat="1" applyFont="1" applyAlignment="1">
      <alignment horizontal="center" vertical="center" wrapText="1"/>
    </xf>
    <xf numFmtId="166" fontId="12" fillId="0" borderId="16" xfId="0" applyNumberFormat="1" applyFont="1" applyBorder="1" applyAlignment="1">
      <alignment horizontal="center" vertical="center" wrapText="1"/>
    </xf>
    <xf numFmtId="166" fontId="12" fillId="0" borderId="19" xfId="0" applyNumberFormat="1" applyFont="1" applyBorder="1" applyAlignment="1">
      <alignment horizontal="center" vertical="center" wrapText="1"/>
    </xf>
    <xf numFmtId="166" fontId="12" fillId="0" borderId="20" xfId="0" applyNumberFormat="1" applyFont="1" applyBorder="1" applyAlignment="1">
      <alignment horizontal="center" vertical="center" wrapText="1"/>
    </xf>
    <xf numFmtId="166" fontId="12" fillId="0" borderId="18" xfId="0" applyNumberFormat="1" applyFont="1" applyBorder="1" applyAlignment="1">
      <alignment horizontal="center" vertical="center" wrapText="1"/>
    </xf>
    <xf numFmtId="166" fontId="8" fillId="0" borderId="35" xfId="0" applyNumberFormat="1" applyFont="1" applyBorder="1" applyAlignment="1">
      <alignment horizontal="center" vertical="center" wrapText="1"/>
    </xf>
    <xf numFmtId="166" fontId="8" fillId="0" borderId="28" xfId="0" applyNumberFormat="1" applyFont="1" applyBorder="1" applyAlignment="1">
      <alignment horizontal="center" vertical="center" wrapText="1"/>
    </xf>
    <xf numFmtId="166" fontId="8" fillId="0" borderId="26" xfId="0" applyNumberFormat="1" applyFont="1" applyBorder="1" applyAlignment="1">
      <alignment horizontal="center" vertical="center" wrapText="1"/>
    </xf>
    <xf numFmtId="166" fontId="8" fillId="0" borderId="36" xfId="0" applyNumberFormat="1" applyFont="1" applyBorder="1" applyAlignment="1">
      <alignment horizontal="center" vertical="center" wrapText="1"/>
    </xf>
    <xf numFmtId="166" fontId="8" fillId="0" borderId="38" xfId="0" applyNumberFormat="1" applyFont="1" applyBorder="1" applyAlignment="1">
      <alignment horizontal="center" vertical="center" wrapText="1"/>
    </xf>
    <xf numFmtId="166" fontId="8" fillId="0" borderId="27" xfId="0" applyNumberFormat="1" applyFont="1" applyBorder="1" applyAlignment="1">
      <alignment horizontal="center" vertical="center" wrapText="1"/>
    </xf>
    <xf numFmtId="49" fontId="11" fillId="0" borderId="35" xfId="0" applyNumberFormat="1" applyFont="1" applyBorder="1" applyAlignment="1">
      <alignment horizontal="center" vertical="center" wrapText="1"/>
    </xf>
    <xf numFmtId="49" fontId="11" fillId="0" borderId="28" xfId="0" applyNumberFormat="1" applyFont="1" applyBorder="1" applyAlignment="1">
      <alignment horizontal="center" vertical="center" wrapText="1"/>
    </xf>
    <xf numFmtId="3" fontId="11" fillId="0" borderId="36" xfId="0" applyNumberFormat="1" applyFont="1" applyBorder="1" applyAlignment="1">
      <alignment horizontal="center" vertical="center" wrapText="1"/>
    </xf>
    <xf numFmtId="3" fontId="11" fillId="0" borderId="38" xfId="0" applyNumberFormat="1" applyFont="1" applyBorder="1" applyAlignment="1">
      <alignment horizontal="center" vertical="center" wrapText="1"/>
    </xf>
    <xf numFmtId="166" fontId="17" fillId="0" borderId="32" xfId="0" applyNumberFormat="1" applyFont="1" applyBorder="1" applyAlignment="1">
      <alignment horizontal="center" vertical="center" wrapText="1"/>
    </xf>
    <xf numFmtId="166" fontId="17" fillId="0" borderId="40" xfId="0" applyNumberFormat="1" applyFont="1" applyBorder="1" applyAlignment="1">
      <alignment horizontal="center" vertical="center" wrapText="1"/>
    </xf>
    <xf numFmtId="166" fontId="17" fillId="0" borderId="19" xfId="0" applyNumberFormat="1" applyFont="1" applyBorder="1" applyAlignment="1">
      <alignment horizontal="center" vertical="center" wrapText="1"/>
    </xf>
    <xf numFmtId="170" fontId="12" fillId="0" borderId="12" xfId="0" applyNumberFormat="1" applyFont="1" applyBorder="1" applyAlignment="1">
      <alignment horizontal="center" vertical="center"/>
    </xf>
    <xf numFmtId="170" fontId="12" fillId="0" borderId="38" xfId="0" applyNumberFormat="1" applyFont="1" applyBorder="1" applyAlignment="1">
      <alignment horizontal="center" vertical="center"/>
    </xf>
    <xf numFmtId="166" fontId="12" fillId="0" borderId="11" xfId="0" applyNumberFormat="1" applyFont="1" applyBorder="1" applyAlignment="1">
      <alignment horizontal="center" vertical="center"/>
    </xf>
    <xf numFmtId="166" fontId="12" fillId="0" borderId="28" xfId="0" applyNumberFormat="1" applyFont="1" applyBorder="1" applyAlignment="1">
      <alignment horizontal="center" vertical="center"/>
    </xf>
    <xf numFmtId="166" fontId="12" fillId="0" borderId="25" xfId="0" applyNumberFormat="1" applyFont="1" applyBorder="1" applyAlignment="1">
      <alignment horizontal="center" vertical="center"/>
    </xf>
    <xf numFmtId="166" fontId="12" fillId="0" borderId="37" xfId="0" applyNumberFormat="1" applyFont="1" applyBorder="1" applyAlignment="1">
      <alignment horizontal="center" vertical="center"/>
    </xf>
    <xf numFmtId="166" fontId="12" fillId="0" borderId="30" xfId="0" applyNumberFormat="1" applyFont="1" applyBorder="1" applyAlignment="1">
      <alignment horizontal="center" vertical="center" wrapText="1"/>
    </xf>
    <xf numFmtId="166" fontId="12" fillId="0" borderId="39" xfId="0" applyNumberFormat="1" applyFont="1" applyBorder="1" applyAlignment="1">
      <alignment horizontal="center" vertical="center" wrapText="1"/>
    </xf>
    <xf numFmtId="166" fontId="12" fillId="0" borderId="41" xfId="0" applyNumberFormat="1" applyFont="1" applyBorder="1" applyAlignment="1">
      <alignment horizontal="center" vertical="center" wrapText="1"/>
    </xf>
    <xf numFmtId="166" fontId="12" fillId="0" borderId="31" xfId="0" applyNumberFormat="1" applyFont="1" applyBorder="1" applyAlignment="1">
      <alignment horizontal="center" vertical="center" wrapText="1"/>
    </xf>
    <xf numFmtId="166" fontId="12" fillId="0" borderId="33" xfId="0" applyNumberFormat="1" applyFont="1" applyBorder="1" applyAlignment="1">
      <alignment horizontal="center" vertical="center" wrapText="1"/>
    </xf>
    <xf numFmtId="166" fontId="12" fillId="0" borderId="15" xfId="0" applyNumberFormat="1" applyFont="1" applyBorder="1" applyAlignment="1">
      <alignment horizontal="center" vertical="center" wrapText="1"/>
    </xf>
    <xf numFmtId="166" fontId="12" fillId="0" borderId="42" xfId="0" applyNumberFormat="1" applyFont="1" applyBorder="1" applyAlignment="1">
      <alignment horizontal="center" vertical="center" wrapText="1"/>
    </xf>
    <xf numFmtId="166" fontId="2" fillId="0" borderId="5" xfId="0" applyNumberFormat="1" applyFont="1" applyBorder="1" applyAlignment="1">
      <alignment horizontal="center" vertical="center" wrapText="1"/>
    </xf>
    <xf numFmtId="166" fontId="2" fillId="0" borderId="6" xfId="0" applyNumberFormat="1" applyFont="1" applyBorder="1" applyAlignment="1">
      <alignment horizontal="center" vertical="center" wrapText="1"/>
    </xf>
    <xf numFmtId="167" fontId="2" fillId="0" borderId="5" xfId="0" applyNumberFormat="1" applyFont="1" applyBorder="1" applyAlignment="1">
      <alignment horizontal="center" vertical="center" wrapText="1"/>
    </xf>
    <xf numFmtId="167" fontId="2" fillId="0" borderId="7" xfId="0" applyNumberFormat="1" applyFont="1" applyBorder="1" applyAlignment="1">
      <alignment horizontal="center" vertical="center" wrapText="1"/>
    </xf>
    <xf numFmtId="167" fontId="2" fillId="0" borderId="6" xfId="0" applyNumberFormat="1" applyFont="1" applyBorder="1" applyAlignment="1">
      <alignment horizontal="center" vertical="center" wrapText="1"/>
    </xf>
    <xf numFmtId="166" fontId="2" fillId="0" borderId="7" xfId="0" applyNumberFormat="1" applyFont="1" applyBorder="1" applyAlignment="1">
      <alignment horizontal="center" vertical="center"/>
    </xf>
    <xf numFmtId="166" fontId="2" fillId="0" borderId="6" xfId="0" applyNumberFormat="1" applyFont="1" applyBorder="1" applyAlignment="1">
      <alignment horizontal="center" vertical="center"/>
    </xf>
    <xf numFmtId="168" fontId="2" fillId="0" borderId="7" xfId="0" applyNumberFormat="1" applyFont="1" applyBorder="1" applyAlignment="1">
      <alignment horizontal="center" vertical="center"/>
    </xf>
    <xf numFmtId="169" fontId="2" fillId="0" borderId="8" xfId="0" applyNumberFormat="1" applyFont="1" applyBorder="1" applyAlignment="1">
      <alignment horizontal="center" vertical="center"/>
    </xf>
    <xf numFmtId="169" fontId="2" fillId="0" borderId="9" xfId="0" applyNumberFormat="1" applyFont="1" applyBorder="1" applyAlignment="1">
      <alignment horizontal="center" vertical="center"/>
    </xf>
    <xf numFmtId="169" fontId="2" fillId="0" borderId="10" xfId="0" applyNumberFormat="1" applyFont="1" applyBorder="1" applyAlignment="1">
      <alignment horizontal="center" vertical="center"/>
    </xf>
    <xf numFmtId="166" fontId="2" fillId="0" borderId="19" xfId="0" applyNumberFormat="1" applyFont="1" applyBorder="1" applyAlignment="1">
      <alignment horizontal="center" vertical="center"/>
    </xf>
    <xf numFmtId="166" fontId="2" fillId="0" borderId="20" xfId="0" applyNumberFormat="1" applyFont="1" applyBorder="1" applyAlignment="1">
      <alignment horizontal="center" vertical="center"/>
    </xf>
    <xf numFmtId="166" fontId="2" fillId="0" borderId="21" xfId="0" applyNumberFormat="1" applyFont="1" applyBorder="1" applyAlignment="1">
      <alignment horizontal="center" vertical="center"/>
    </xf>
    <xf numFmtId="166" fontId="2" fillId="0" borderId="22" xfId="0" applyNumberFormat="1" applyFont="1" applyBorder="1" applyAlignment="1">
      <alignment horizontal="center" vertical="center"/>
    </xf>
    <xf numFmtId="166" fontId="2" fillId="0" borderId="23" xfId="0" applyNumberFormat="1" applyFont="1" applyBorder="1" applyAlignment="1">
      <alignment horizontal="center" vertical="center"/>
    </xf>
  </cellXfs>
  <cellStyles count="5">
    <cellStyle name="Milliers" xfId="1" builtinId="3"/>
    <cellStyle name="Normal" xfId="0" builtinId="0"/>
    <cellStyle name="Normal 2" xfId="3" xr:uid="{408E1F3F-84B6-411F-9909-A227747CFCFE}"/>
    <cellStyle name="Normal 2 2 2" xfId="4" xr:uid="{3E420457-0001-4D6D-B32C-196529F37888}"/>
    <cellStyle name="Pourcentage" xfId="2" builtinId="5"/>
  </cellStyles>
  <dxfs count="3">
    <dxf>
      <font>
        <b/>
        <i val="0"/>
        <color theme="5" tint="-0.24994659260841701"/>
      </font>
      <fill>
        <patternFill>
          <bgColor theme="5" tint="0.59996337778862885"/>
        </patternFill>
      </fill>
    </dxf>
    <dxf>
      <font>
        <color rgb="FF00B050"/>
      </font>
    </dxf>
    <dxf>
      <font>
        <b val="0"/>
        <i val="0"/>
        <color rgb="FFFF0000"/>
      </font>
      <numFmt numFmtId="184" formatCode="[Red]\+\ #,##0;[Red]\-\ #,##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X:\PUB-O7090000\DB\2025%20ajust&#233;\Tableau%20d&#233;penses\Tableau%20d&#233;penses%20-%202025%20AJU%2023-01-25.xlsx" TargetMode="External"/><Relationship Id="rId1" Type="http://schemas.openxmlformats.org/officeDocument/2006/relationships/externalLinkPath" Target="/PUB-O7090000/DB/2025%20ajust&#233;/Tableau%20d&#233;penses/Tableau%20d&#233;penses%20-%202025%20AJU%2023-01-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25 Synthèse"/>
      <sheetName val="Budget 2025"/>
      <sheetName val="Ministres"/>
      <sheetName val="Codes SEC"/>
      <sheetName val="Catégories"/>
    </sheetNames>
    <sheetDataSet>
      <sheetData sheetId="0"/>
      <sheetData sheetId="1"/>
      <sheetData sheetId="2"/>
      <sheetData sheetId="3">
        <row r="2">
          <cell r="B2" t="str">
            <v>01.00</v>
          </cell>
        </row>
        <row r="3">
          <cell r="B3" t="str">
            <v>03.10</v>
          </cell>
        </row>
        <row r="4">
          <cell r="B4" t="str">
            <v>03.20</v>
          </cell>
        </row>
        <row r="5">
          <cell r="B5" t="str">
            <v>04.00</v>
          </cell>
        </row>
        <row r="6">
          <cell r="B6" t="str">
            <v>11.00</v>
          </cell>
        </row>
        <row r="7">
          <cell r="B7" t="str">
            <v>11.11</v>
          </cell>
        </row>
        <row r="8">
          <cell r="B8" t="str">
            <v>11.12</v>
          </cell>
        </row>
        <row r="9">
          <cell r="B9" t="str">
            <v>11.20</v>
          </cell>
        </row>
        <row r="10">
          <cell r="B10" t="str">
            <v>11.31</v>
          </cell>
        </row>
        <row r="11">
          <cell r="B11" t="str">
            <v xml:space="preserve">11.32 </v>
          </cell>
        </row>
        <row r="12">
          <cell r="B12" t="str">
            <v>11.33</v>
          </cell>
        </row>
        <row r="13">
          <cell r="B13" t="str">
            <v>11.40</v>
          </cell>
        </row>
        <row r="14">
          <cell r="B14" t="str">
            <v>12.11</v>
          </cell>
        </row>
        <row r="15">
          <cell r="B15" t="str">
            <v>12.12</v>
          </cell>
        </row>
        <row r="16">
          <cell r="B16" t="str">
            <v>12.21</v>
          </cell>
        </row>
        <row r="17">
          <cell r="B17" t="str">
            <v>12.22</v>
          </cell>
        </row>
        <row r="18">
          <cell r="B18" t="str">
            <v>12.50</v>
          </cell>
        </row>
        <row r="19">
          <cell r="B19" t="str">
            <v>14.10</v>
          </cell>
        </row>
        <row r="20">
          <cell r="B20" t="str">
            <v>14.20</v>
          </cell>
        </row>
        <row r="21">
          <cell r="B21" t="str">
            <v>21.10</v>
          </cell>
        </row>
        <row r="22">
          <cell r="B22" t="str">
            <v>21.20</v>
          </cell>
        </row>
        <row r="23">
          <cell r="B23" t="str">
            <v>21.30</v>
          </cell>
        </row>
        <row r="24">
          <cell r="B24" t="str">
            <v>21.40</v>
          </cell>
        </row>
        <row r="25">
          <cell r="B25" t="str">
            <v>21.50</v>
          </cell>
        </row>
        <row r="26">
          <cell r="B26" t="str">
            <v>21.60</v>
          </cell>
        </row>
        <row r="27">
          <cell r="B27" t="str">
            <v xml:space="preserve">24.10 </v>
          </cell>
        </row>
        <row r="28">
          <cell r="B28" t="str">
            <v>24.20</v>
          </cell>
        </row>
        <row r="29">
          <cell r="B29" t="str">
            <v>25.00</v>
          </cell>
        </row>
        <row r="30">
          <cell r="B30" t="str">
            <v>31.11</v>
          </cell>
        </row>
        <row r="31">
          <cell r="B31" t="str">
            <v>31.12</v>
          </cell>
        </row>
        <row r="32">
          <cell r="B32" t="str">
            <v>31.21</v>
          </cell>
        </row>
        <row r="33">
          <cell r="B33" t="str">
            <v xml:space="preserve">31.22 </v>
          </cell>
        </row>
        <row r="34">
          <cell r="B34" t="str">
            <v>31.31</v>
          </cell>
        </row>
        <row r="35">
          <cell r="B35" t="str">
            <v>31.32</v>
          </cell>
        </row>
        <row r="36">
          <cell r="B36" t="str">
            <v>31.40</v>
          </cell>
        </row>
        <row r="37">
          <cell r="B37" t="str">
            <v>32.00</v>
          </cell>
        </row>
        <row r="38">
          <cell r="B38" t="str">
            <v>33.00</v>
          </cell>
        </row>
        <row r="39">
          <cell r="B39" t="str">
            <v>34.10</v>
          </cell>
        </row>
        <row r="40">
          <cell r="B40" t="str">
            <v>34.20</v>
          </cell>
        </row>
        <row r="41">
          <cell r="B41" t="str">
            <v>34.31</v>
          </cell>
        </row>
        <row r="42">
          <cell r="B42" t="str">
            <v>34.32</v>
          </cell>
        </row>
        <row r="43">
          <cell r="B43" t="str">
            <v>34.41</v>
          </cell>
        </row>
        <row r="44">
          <cell r="B44" t="str">
            <v>34.42</v>
          </cell>
        </row>
        <row r="45">
          <cell r="B45" t="str">
            <v>34.50</v>
          </cell>
        </row>
        <row r="46">
          <cell r="B46" t="str">
            <v>35.10</v>
          </cell>
        </row>
        <row r="47">
          <cell r="B47" t="str">
            <v>35.20</v>
          </cell>
        </row>
        <row r="48">
          <cell r="B48" t="str">
            <v>35.30</v>
          </cell>
        </row>
        <row r="49">
          <cell r="B49" t="str">
            <v>35.40</v>
          </cell>
        </row>
        <row r="50">
          <cell r="B50" t="str">
            <v>35.50</v>
          </cell>
        </row>
        <row r="51">
          <cell r="B51" t="str">
            <v>35.60</v>
          </cell>
        </row>
        <row r="52">
          <cell r="B52" t="str">
            <v>41.10</v>
          </cell>
        </row>
        <row r="53">
          <cell r="B53" t="str">
            <v>41.20</v>
          </cell>
        </row>
        <row r="54">
          <cell r="B54" t="str">
            <v>41.30</v>
          </cell>
        </row>
        <row r="55">
          <cell r="B55" t="str">
            <v>41.40</v>
          </cell>
        </row>
        <row r="56">
          <cell r="B56" t="str">
            <v>41.50</v>
          </cell>
        </row>
        <row r="57">
          <cell r="B57" t="str">
            <v>41.60</v>
          </cell>
        </row>
        <row r="58">
          <cell r="B58" t="str">
            <v>41.70</v>
          </cell>
        </row>
        <row r="59">
          <cell r="B59" t="str">
            <v>42.10</v>
          </cell>
        </row>
        <row r="60">
          <cell r="B60" t="str">
            <v>42.20</v>
          </cell>
        </row>
        <row r="61">
          <cell r="B61" t="str">
            <v>42.30</v>
          </cell>
        </row>
        <row r="62">
          <cell r="B62" t="str">
            <v>42.40</v>
          </cell>
        </row>
        <row r="63">
          <cell r="B63" t="str">
            <v>42.50</v>
          </cell>
        </row>
        <row r="64">
          <cell r="B64" t="str">
            <v>42.60</v>
          </cell>
        </row>
        <row r="65">
          <cell r="B65" t="str">
            <v>42.70</v>
          </cell>
        </row>
        <row r="66">
          <cell r="B66" t="str">
            <v>42.80</v>
          </cell>
        </row>
        <row r="67">
          <cell r="B67" t="str">
            <v>42.90</v>
          </cell>
        </row>
        <row r="68">
          <cell r="B68" t="str">
            <v>43.11</v>
          </cell>
        </row>
        <row r="69">
          <cell r="B69" t="str">
            <v>43.12</v>
          </cell>
        </row>
        <row r="70">
          <cell r="B70" t="str">
            <v>43.13</v>
          </cell>
        </row>
        <row r="71">
          <cell r="B71" t="str">
            <v>43.14</v>
          </cell>
        </row>
        <row r="72">
          <cell r="B72" t="str">
            <v>43.15</v>
          </cell>
        </row>
        <row r="73">
          <cell r="B73" t="str">
            <v>43.16</v>
          </cell>
        </row>
        <row r="74">
          <cell r="B74" t="str">
            <v>43.21</v>
          </cell>
        </row>
        <row r="75">
          <cell r="B75" t="str">
            <v>43.22</v>
          </cell>
        </row>
        <row r="76">
          <cell r="B76" t="str">
            <v>43.23</v>
          </cell>
        </row>
        <row r="77">
          <cell r="B77" t="str">
            <v>43.24</v>
          </cell>
        </row>
        <row r="78">
          <cell r="B78" t="str">
            <v>43.25</v>
          </cell>
        </row>
        <row r="79">
          <cell r="B79" t="str">
            <v>43.26</v>
          </cell>
        </row>
        <row r="80">
          <cell r="B80" t="str">
            <v>43.40</v>
          </cell>
        </row>
        <row r="81">
          <cell r="B81" t="str">
            <v>43.51</v>
          </cell>
        </row>
        <row r="82">
          <cell r="B82" t="str">
            <v>43.52</v>
          </cell>
        </row>
        <row r="83">
          <cell r="B83" t="str">
            <v>43.53</v>
          </cell>
        </row>
        <row r="84">
          <cell r="B84" t="str">
            <v xml:space="preserve">43.54 </v>
          </cell>
        </row>
        <row r="85">
          <cell r="B85" t="str">
            <v>43.59</v>
          </cell>
        </row>
        <row r="86">
          <cell r="B86" t="str">
            <v>44.10</v>
          </cell>
        </row>
        <row r="87">
          <cell r="B87" t="str">
            <v>44.20</v>
          </cell>
        </row>
        <row r="88">
          <cell r="B88" t="str">
            <v>44.30</v>
          </cell>
        </row>
        <row r="89">
          <cell r="B89" t="str">
            <v>44.40</v>
          </cell>
        </row>
        <row r="90">
          <cell r="B90" t="str">
            <v xml:space="preserve">45.11 </v>
          </cell>
        </row>
        <row r="91">
          <cell r="B91" t="str">
            <v>45.12</v>
          </cell>
        </row>
        <row r="92">
          <cell r="B92" t="str">
            <v>45.13</v>
          </cell>
        </row>
        <row r="93">
          <cell r="B93" t="str">
            <v>45.24</v>
          </cell>
        </row>
        <row r="94">
          <cell r="B94" t="str">
            <v>45.25</v>
          </cell>
        </row>
        <row r="95">
          <cell r="B95" t="str">
            <v>45.26</v>
          </cell>
        </row>
        <row r="96">
          <cell r="B96" t="str">
            <v>45.34</v>
          </cell>
        </row>
        <row r="97">
          <cell r="B97" t="str">
            <v>45.35</v>
          </cell>
        </row>
        <row r="98">
          <cell r="B98" t="str">
            <v>45.40</v>
          </cell>
        </row>
        <row r="99">
          <cell r="B99" t="str">
            <v>45.50</v>
          </cell>
        </row>
        <row r="100">
          <cell r="B100" t="str">
            <v>51.11</v>
          </cell>
        </row>
        <row r="101">
          <cell r="B101" t="str">
            <v>51.12</v>
          </cell>
        </row>
        <row r="102">
          <cell r="B102" t="str">
            <v>51.21</v>
          </cell>
        </row>
        <row r="103">
          <cell r="B103" t="str">
            <v>51.22</v>
          </cell>
        </row>
        <row r="104">
          <cell r="B104" t="str">
            <v>51.30</v>
          </cell>
        </row>
        <row r="105">
          <cell r="B105" t="str">
            <v>51.40</v>
          </cell>
        </row>
        <row r="106">
          <cell r="B106" t="str">
            <v>52.10</v>
          </cell>
        </row>
        <row r="107">
          <cell r="B107" t="str">
            <v>52.20</v>
          </cell>
        </row>
        <row r="108">
          <cell r="B108" t="str">
            <v>53.10</v>
          </cell>
        </row>
        <row r="109">
          <cell r="B109" t="str">
            <v>53.20</v>
          </cell>
        </row>
        <row r="110">
          <cell r="B110" t="str">
            <v>54.11</v>
          </cell>
        </row>
        <row r="111">
          <cell r="B111" t="str">
            <v>54.12</v>
          </cell>
        </row>
        <row r="112">
          <cell r="B112" t="str">
            <v>54.21</v>
          </cell>
        </row>
        <row r="113">
          <cell r="B113" t="str">
            <v>54.22</v>
          </cell>
        </row>
        <row r="114">
          <cell r="B114" t="str">
            <v>54.31</v>
          </cell>
        </row>
        <row r="115">
          <cell r="B115" t="str">
            <v>54.32</v>
          </cell>
        </row>
        <row r="116">
          <cell r="B116" t="str">
            <v>54.41</v>
          </cell>
        </row>
        <row r="117">
          <cell r="B117" t="str">
            <v>54.42</v>
          </cell>
        </row>
        <row r="118">
          <cell r="B118" t="str">
            <v>54.51</v>
          </cell>
        </row>
        <row r="119">
          <cell r="B119" t="str">
            <v>54.52</v>
          </cell>
        </row>
        <row r="120">
          <cell r="B120" t="str">
            <v>54.61</v>
          </cell>
        </row>
        <row r="121">
          <cell r="B121" t="str">
            <v>54.62</v>
          </cell>
        </row>
        <row r="122">
          <cell r="B122" t="str">
            <v>61.11</v>
          </cell>
        </row>
        <row r="123">
          <cell r="B123" t="str">
            <v>61.12</v>
          </cell>
        </row>
        <row r="124">
          <cell r="B124" t="str">
            <v>61.21</v>
          </cell>
        </row>
        <row r="125">
          <cell r="B125" t="str">
            <v>61.22</v>
          </cell>
        </row>
        <row r="126">
          <cell r="B126" t="str">
            <v>61.31</v>
          </cell>
        </row>
        <row r="127">
          <cell r="B127" t="str">
            <v>61.32</v>
          </cell>
        </row>
        <row r="128">
          <cell r="B128" t="str">
            <v>61.41</v>
          </cell>
        </row>
        <row r="129">
          <cell r="B129" t="str">
            <v>61.42</v>
          </cell>
        </row>
        <row r="130">
          <cell r="B130" t="str">
            <v>61.51</v>
          </cell>
        </row>
        <row r="131">
          <cell r="B131" t="str">
            <v>61.52</v>
          </cell>
        </row>
        <row r="132">
          <cell r="B132" t="str">
            <v>61.61</v>
          </cell>
        </row>
        <row r="133">
          <cell r="B133" t="str">
            <v>61.62</v>
          </cell>
        </row>
        <row r="134">
          <cell r="B134" t="str">
            <v>61.71</v>
          </cell>
        </row>
        <row r="135">
          <cell r="B135" t="str">
            <v>61.72</v>
          </cell>
        </row>
        <row r="136">
          <cell r="B136" t="str">
            <v>62.10</v>
          </cell>
        </row>
        <row r="137">
          <cell r="B137" t="str">
            <v>62.20</v>
          </cell>
        </row>
        <row r="138">
          <cell r="B138" t="str">
            <v>63.11</v>
          </cell>
        </row>
        <row r="139">
          <cell r="B139" t="str">
            <v>63.12</v>
          </cell>
        </row>
        <row r="140">
          <cell r="B140" t="str">
            <v>63.21</v>
          </cell>
        </row>
        <row r="141">
          <cell r="B141" t="str">
            <v>63.22</v>
          </cell>
        </row>
        <row r="142">
          <cell r="B142" t="str">
            <v>63.41</v>
          </cell>
        </row>
        <row r="143">
          <cell r="B143" t="str">
            <v>63.42</v>
          </cell>
        </row>
        <row r="144">
          <cell r="B144" t="str">
            <v>63.51</v>
          </cell>
        </row>
        <row r="145">
          <cell r="B145" t="str">
            <v>63.52</v>
          </cell>
        </row>
        <row r="146">
          <cell r="B146" t="str">
            <v>63.53</v>
          </cell>
        </row>
        <row r="147">
          <cell r="B147" t="str">
            <v>63.54</v>
          </cell>
        </row>
        <row r="148">
          <cell r="B148" t="str">
            <v>63.59</v>
          </cell>
        </row>
        <row r="149">
          <cell r="B149" t="str">
            <v>64.10</v>
          </cell>
        </row>
        <row r="150">
          <cell r="B150" t="str">
            <v>64.20</v>
          </cell>
        </row>
        <row r="151">
          <cell r="B151" t="str">
            <v>65.11</v>
          </cell>
        </row>
        <row r="152">
          <cell r="B152" t="str">
            <v>65.12</v>
          </cell>
        </row>
        <row r="153">
          <cell r="B153" t="str">
            <v>65.13</v>
          </cell>
        </row>
        <row r="154">
          <cell r="B154" t="str">
            <v>65.24</v>
          </cell>
        </row>
        <row r="155">
          <cell r="B155" t="str">
            <v>65.25</v>
          </cell>
        </row>
        <row r="156">
          <cell r="B156" t="str">
            <v>65.26</v>
          </cell>
        </row>
        <row r="157">
          <cell r="B157" t="str">
            <v>65.34</v>
          </cell>
        </row>
        <row r="158">
          <cell r="B158" t="str">
            <v>65.35</v>
          </cell>
        </row>
        <row r="159">
          <cell r="B159" t="str">
            <v>65.40</v>
          </cell>
        </row>
        <row r="160">
          <cell r="B160" t="str">
            <v>65.50</v>
          </cell>
        </row>
        <row r="161">
          <cell r="B161" t="str">
            <v>71.11</v>
          </cell>
        </row>
        <row r="162">
          <cell r="B162" t="str">
            <v>71.12</v>
          </cell>
        </row>
        <row r="163">
          <cell r="B163" t="str">
            <v>71.21</v>
          </cell>
        </row>
        <row r="164">
          <cell r="B164" t="str">
            <v>71.22</v>
          </cell>
        </row>
        <row r="165">
          <cell r="B165" t="str">
            <v>71.31</v>
          </cell>
        </row>
        <row r="166">
          <cell r="B166" t="str">
            <v>71.32</v>
          </cell>
        </row>
        <row r="167">
          <cell r="B167" t="str">
            <v>72.00</v>
          </cell>
        </row>
        <row r="168">
          <cell r="B168" t="str">
            <v>72.90</v>
          </cell>
        </row>
        <row r="169">
          <cell r="B169" t="str">
            <v>73.10</v>
          </cell>
        </row>
        <row r="170">
          <cell r="B170" t="str">
            <v>73.20</v>
          </cell>
        </row>
        <row r="171">
          <cell r="B171" t="str">
            <v>73.30</v>
          </cell>
        </row>
        <row r="172">
          <cell r="B172" t="str">
            <v>73.40</v>
          </cell>
        </row>
        <row r="173">
          <cell r="B173" t="str">
            <v>73.90</v>
          </cell>
        </row>
        <row r="174">
          <cell r="B174" t="str">
            <v>74.10</v>
          </cell>
        </row>
        <row r="175">
          <cell r="B175" t="str">
            <v>74.22</v>
          </cell>
        </row>
        <row r="176">
          <cell r="B176" t="str">
            <v>74.30</v>
          </cell>
        </row>
        <row r="177">
          <cell r="B177" t="str">
            <v>74.40</v>
          </cell>
        </row>
        <row r="178">
          <cell r="B178" t="str">
            <v>74.50</v>
          </cell>
        </row>
        <row r="179">
          <cell r="B179" t="str">
            <v>74.60</v>
          </cell>
        </row>
        <row r="180">
          <cell r="B180" t="str">
            <v>74.70</v>
          </cell>
        </row>
        <row r="181">
          <cell r="B181" t="str">
            <v>74.80</v>
          </cell>
        </row>
        <row r="182">
          <cell r="B182" t="str">
            <v>74.90</v>
          </cell>
        </row>
        <row r="183">
          <cell r="B183" t="str">
            <v>75.00</v>
          </cell>
        </row>
        <row r="184">
          <cell r="B184" t="str">
            <v>81.11</v>
          </cell>
        </row>
        <row r="185">
          <cell r="B185" t="str">
            <v>81.12</v>
          </cell>
        </row>
        <row r="186">
          <cell r="B186" t="str">
            <v>81.21</v>
          </cell>
        </row>
        <row r="187">
          <cell r="B187" t="str">
            <v>81.22</v>
          </cell>
        </row>
        <row r="188">
          <cell r="B188" t="str">
            <v>81.31</v>
          </cell>
        </row>
        <row r="189">
          <cell r="B189" t="str">
            <v>81.32</v>
          </cell>
        </row>
        <row r="190">
          <cell r="B190" t="str">
            <v>81.41</v>
          </cell>
        </row>
        <row r="191">
          <cell r="B191" t="str">
            <v>81.42</v>
          </cell>
        </row>
        <row r="192">
          <cell r="B192" t="str">
            <v>81.51</v>
          </cell>
        </row>
        <row r="193">
          <cell r="B193" t="str">
            <v>81.52</v>
          </cell>
        </row>
        <row r="194">
          <cell r="B194" t="str">
            <v>81.61</v>
          </cell>
        </row>
        <row r="195">
          <cell r="B195" t="str">
            <v>81.62</v>
          </cell>
        </row>
        <row r="196">
          <cell r="B196" t="str">
            <v xml:space="preserve">81.70 </v>
          </cell>
        </row>
        <row r="197">
          <cell r="B197" t="str">
            <v>81.80</v>
          </cell>
        </row>
        <row r="198">
          <cell r="B198" t="str">
            <v>82.00</v>
          </cell>
        </row>
        <row r="199">
          <cell r="B199" t="str">
            <v>82.10</v>
          </cell>
        </row>
        <row r="200">
          <cell r="B200" t="str">
            <v>83.00</v>
          </cell>
        </row>
        <row r="201">
          <cell r="B201" t="str">
            <v>83.10</v>
          </cell>
        </row>
        <row r="202">
          <cell r="B202" t="str">
            <v>84.11</v>
          </cell>
        </row>
        <row r="203">
          <cell r="B203" t="str">
            <v>84.12</v>
          </cell>
        </row>
        <row r="204">
          <cell r="B204" t="str">
            <v>84.13</v>
          </cell>
        </row>
        <row r="205">
          <cell r="B205" t="str">
            <v>84.14</v>
          </cell>
        </row>
        <row r="206">
          <cell r="B206" t="str">
            <v>84.15</v>
          </cell>
        </row>
        <row r="207">
          <cell r="B207" t="str">
            <v>84.16</v>
          </cell>
        </row>
        <row r="208">
          <cell r="B208" t="str">
            <v>84.17</v>
          </cell>
        </row>
        <row r="209">
          <cell r="B209" t="str">
            <v>84.21</v>
          </cell>
        </row>
        <row r="210">
          <cell r="B210" t="str">
            <v>84.22</v>
          </cell>
        </row>
        <row r="211">
          <cell r="B211" t="str">
            <v>84.23</v>
          </cell>
        </row>
        <row r="212">
          <cell r="B212" t="str">
            <v>84.24</v>
          </cell>
        </row>
        <row r="213">
          <cell r="B213" t="str">
            <v>84.30</v>
          </cell>
        </row>
        <row r="214">
          <cell r="B214" t="str">
            <v>85.11</v>
          </cell>
        </row>
        <row r="215">
          <cell r="B215" t="str">
            <v>85.12</v>
          </cell>
        </row>
        <row r="216">
          <cell r="B216" t="str">
            <v>85.13</v>
          </cell>
        </row>
        <row r="217">
          <cell r="B217" t="str">
            <v>85.14</v>
          </cell>
        </row>
        <row r="218">
          <cell r="B218" t="str">
            <v>85.15</v>
          </cell>
        </row>
        <row r="219">
          <cell r="B219" t="str">
            <v>85.16</v>
          </cell>
        </row>
        <row r="220">
          <cell r="B220" t="str">
            <v>85.17</v>
          </cell>
        </row>
        <row r="221">
          <cell r="B221" t="str">
            <v>85.20</v>
          </cell>
        </row>
        <row r="222">
          <cell r="B222" t="str">
            <v>85.31</v>
          </cell>
        </row>
        <row r="223">
          <cell r="B223" t="str">
            <v>85.32</v>
          </cell>
        </row>
        <row r="224">
          <cell r="B224" t="str">
            <v>85.34</v>
          </cell>
        </row>
        <row r="225">
          <cell r="B225" t="str">
            <v>85.35</v>
          </cell>
        </row>
        <row r="226">
          <cell r="B226" t="str">
            <v>85.40</v>
          </cell>
        </row>
        <row r="227">
          <cell r="B227" t="str">
            <v>85.50</v>
          </cell>
        </row>
        <row r="228">
          <cell r="B228" t="str">
            <v>85.61</v>
          </cell>
        </row>
        <row r="229">
          <cell r="B229" t="str">
            <v>85.62</v>
          </cell>
        </row>
        <row r="230">
          <cell r="B230" t="str">
            <v>85.63</v>
          </cell>
        </row>
        <row r="231">
          <cell r="B231" t="str">
            <v>85.64</v>
          </cell>
        </row>
        <row r="232">
          <cell r="B232" t="str">
            <v>85.65</v>
          </cell>
        </row>
        <row r="233">
          <cell r="B233" t="str">
            <v>85.71</v>
          </cell>
        </row>
        <row r="234">
          <cell r="B234" t="str">
            <v>85.72</v>
          </cell>
        </row>
        <row r="235">
          <cell r="B235" t="str">
            <v>85.73</v>
          </cell>
        </row>
        <row r="236">
          <cell r="B236" t="str">
            <v>85.74</v>
          </cell>
        </row>
        <row r="237">
          <cell r="B237" t="str">
            <v>85.75</v>
          </cell>
        </row>
        <row r="238">
          <cell r="B238" t="str">
            <v>91.10</v>
          </cell>
        </row>
        <row r="239">
          <cell r="B239" t="str">
            <v>91.20</v>
          </cell>
        </row>
        <row r="240">
          <cell r="B240" t="str">
            <v>91.30</v>
          </cell>
        </row>
        <row r="241">
          <cell r="B241" t="str">
            <v>91.31</v>
          </cell>
        </row>
        <row r="242">
          <cell r="B242" t="str">
            <v>91.32</v>
          </cell>
        </row>
        <row r="243">
          <cell r="B243" t="str">
            <v>91.33</v>
          </cell>
        </row>
        <row r="244">
          <cell r="B244" t="str">
            <v>91.34</v>
          </cell>
        </row>
        <row r="245">
          <cell r="B245" t="str">
            <v>91.35</v>
          </cell>
        </row>
        <row r="246">
          <cell r="B246" t="str">
            <v>91.40</v>
          </cell>
        </row>
        <row r="247">
          <cell r="B247" t="str">
            <v>91.70</v>
          </cell>
        </row>
        <row r="248">
          <cell r="B248" t="str">
            <v>92.00</v>
          </cell>
        </row>
        <row r="249">
          <cell r="B249" t="str">
            <v>93.00</v>
          </cell>
        </row>
        <row r="250">
          <cell r="B250" t="str">
            <v>94.00</v>
          </cell>
        </row>
      </sheetData>
      <sheetData sheetId="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90628-202B-4B5F-BA0C-378B20C26644}">
  <sheetPr>
    <pageSetUpPr fitToPage="1"/>
  </sheetPr>
  <dimension ref="A1:BL5637"/>
  <sheetViews>
    <sheetView tabSelected="1" zoomScaleNormal="100" zoomScaleSheetLayoutView="100" workbookViewId="0">
      <pane ySplit="10" topLeftCell="A11" activePane="bottomLeft" state="frozen"/>
      <selection pane="bottomLeft"/>
    </sheetView>
  </sheetViews>
  <sheetFormatPr baseColWidth="10" defaultRowHeight="13.2" outlineLevelRow="1" outlineLevelCol="1" x14ac:dyDescent="0.25"/>
  <cols>
    <col min="1" max="1" width="7.109375" style="2158" customWidth="1"/>
    <col min="2" max="2" width="4.44140625" style="121" customWidth="1"/>
    <col min="3" max="3" width="8.6640625" style="2159" customWidth="1"/>
    <col min="4" max="4" width="7.88671875" style="121" customWidth="1"/>
    <col min="5" max="5" width="4.88671875" style="124" customWidth="1"/>
    <col min="6" max="6" width="7.109375" style="1050" customWidth="1"/>
    <col min="7" max="7" width="3.5546875" style="2160" customWidth="1"/>
    <col min="8" max="8" width="7.5546875" style="2161" customWidth="1"/>
    <col min="9" max="9" width="10.77734375" style="2158" customWidth="1"/>
    <col min="10" max="10" width="9.33203125" style="2162" customWidth="1"/>
    <col min="11" max="11" width="50.77734375" style="2163" customWidth="1"/>
    <col min="12" max="13" width="10.6640625" style="144" customWidth="1"/>
    <col min="14" max="19" width="10.6640625" style="2164" customWidth="1" outlineLevel="1"/>
    <col min="20" max="20" width="6.44140625" style="2164" customWidth="1" outlineLevel="1"/>
    <col min="21" max="22" width="10.6640625" style="144" customWidth="1"/>
    <col min="23" max="23" width="10.6640625" style="144" customWidth="1" outlineLevel="1"/>
    <col min="24" max="24" width="9.6640625" style="144" customWidth="1" outlineLevel="1"/>
    <col min="25" max="25" width="6.5546875" style="144" customWidth="1" outlineLevel="1"/>
    <col min="26" max="26" width="10.6640625" style="144" customWidth="1"/>
    <col min="27" max="32" width="10.6640625" style="144" customWidth="1" outlineLevel="1"/>
    <col min="33" max="33" width="5.77734375" style="144" customWidth="1" outlineLevel="1"/>
    <col min="34" max="35" width="10.6640625" style="144" customWidth="1"/>
    <col min="36" max="37" width="10.6640625" style="144" customWidth="1" outlineLevel="1"/>
    <col min="38" max="38" width="6" style="144" customWidth="1" outlineLevel="1"/>
    <col min="39" max="43" width="10.6640625" style="144" customWidth="1"/>
    <col min="44" max="44" width="11.6640625" style="144" customWidth="1"/>
    <col min="45" max="45" width="10.6640625" style="2155" customWidth="1"/>
    <col min="46" max="47" width="10.6640625" style="144" customWidth="1"/>
    <col min="48" max="48" width="12.33203125" style="144" customWidth="1"/>
    <col min="49" max="49" width="10.6640625" style="2155" customWidth="1"/>
    <col min="50" max="50" width="8.109375" customWidth="1"/>
    <col min="51" max="51" width="10.6640625" style="2156" customWidth="1"/>
    <col min="52" max="52" width="10.6640625" style="2157" customWidth="1"/>
  </cols>
  <sheetData>
    <row r="1" spans="1:64" s="12" customFormat="1" ht="18" customHeight="1" thickTop="1" thickBot="1" x14ac:dyDescent="0.3">
      <c r="A1" s="1"/>
      <c r="B1" s="2"/>
      <c r="C1" s="3"/>
      <c r="D1" s="4"/>
      <c r="E1" s="5"/>
      <c r="F1" s="6"/>
      <c r="G1" s="7"/>
      <c r="H1" s="8"/>
      <c r="I1" s="9"/>
      <c r="J1" s="10"/>
      <c r="K1" s="11" t="s">
        <v>0</v>
      </c>
      <c r="L1" s="2220" t="s">
        <v>1</v>
      </c>
      <c r="M1" s="2221"/>
      <c r="N1" s="2222" t="s">
        <v>2</v>
      </c>
      <c r="O1" s="2223"/>
      <c r="P1" s="2223"/>
      <c r="Q1" s="2223"/>
      <c r="R1" s="2223"/>
      <c r="S1" s="2223"/>
      <c r="T1" s="2223"/>
      <c r="U1" s="2223"/>
      <c r="V1" s="2223"/>
      <c r="W1" s="2223"/>
      <c r="X1" s="2223"/>
      <c r="Y1" s="2223"/>
      <c r="Z1" s="2223"/>
      <c r="AA1" s="2223"/>
      <c r="AB1" s="2223"/>
      <c r="AC1" s="2223"/>
      <c r="AD1" s="2223"/>
      <c r="AE1" s="2223"/>
      <c r="AF1" s="2223"/>
      <c r="AG1" s="2223"/>
      <c r="AH1" s="2223"/>
      <c r="AI1" s="2223"/>
      <c r="AJ1" s="2223"/>
      <c r="AK1" s="2223"/>
      <c r="AL1" s="2223"/>
      <c r="AM1" s="2224"/>
      <c r="AN1" s="2225" t="s">
        <v>3</v>
      </c>
      <c r="AO1" s="2226"/>
      <c r="AP1" s="2227" t="s">
        <v>4</v>
      </c>
      <c r="AQ1" s="2227"/>
      <c r="AR1" s="2227"/>
      <c r="AS1" s="2227"/>
      <c r="AT1" s="2228" t="s">
        <v>5</v>
      </c>
      <c r="AU1" s="2229"/>
      <c r="AV1" s="2229"/>
      <c r="AW1" s="2230"/>
      <c r="AY1" s="13"/>
      <c r="AZ1" s="14"/>
    </row>
    <row r="2" spans="1:64" ht="18.75" customHeight="1" x14ac:dyDescent="0.25">
      <c r="A2" s="15"/>
      <c r="B2" s="16"/>
      <c r="C2" s="17"/>
      <c r="D2" s="18"/>
      <c r="E2" s="19"/>
      <c r="F2" s="20"/>
      <c r="G2" s="21"/>
      <c r="H2" s="22"/>
      <c r="I2" s="23"/>
      <c r="J2" s="24"/>
      <c r="K2" s="25" t="s">
        <v>6</v>
      </c>
      <c r="L2" s="26" t="s">
        <v>4</v>
      </c>
      <c r="M2" s="27" t="s">
        <v>5</v>
      </c>
      <c r="N2" s="2231" t="s">
        <v>7</v>
      </c>
      <c r="O2" s="2232"/>
      <c r="P2" s="2232"/>
      <c r="Q2" s="2232"/>
      <c r="R2" s="2232"/>
      <c r="S2" s="2232"/>
      <c r="T2" s="2232"/>
      <c r="U2" s="2232"/>
      <c r="V2" s="2232"/>
      <c r="W2" s="2232"/>
      <c r="X2" s="2232"/>
      <c r="Y2" s="2232"/>
      <c r="Z2" s="2232"/>
      <c r="AA2" s="2233" t="s">
        <v>8</v>
      </c>
      <c r="AB2" s="2234"/>
      <c r="AC2" s="2234"/>
      <c r="AD2" s="2234"/>
      <c r="AE2" s="2234"/>
      <c r="AF2" s="2234"/>
      <c r="AG2" s="2234"/>
      <c r="AH2" s="2234"/>
      <c r="AI2" s="2234"/>
      <c r="AJ2" s="2234"/>
      <c r="AK2" s="2234"/>
      <c r="AL2" s="2234"/>
      <c r="AM2" s="2235"/>
      <c r="AN2" s="26" t="s">
        <v>4</v>
      </c>
      <c r="AO2" s="28" t="s">
        <v>5</v>
      </c>
      <c r="AP2" s="2209" t="s">
        <v>1</v>
      </c>
      <c r="AQ2" s="2211" t="s">
        <v>9</v>
      </c>
      <c r="AR2" s="2211" t="s">
        <v>10</v>
      </c>
      <c r="AS2" s="2207" t="s">
        <v>11</v>
      </c>
      <c r="AT2" s="2209" t="s">
        <v>1</v>
      </c>
      <c r="AU2" s="2211" t="s">
        <v>9</v>
      </c>
      <c r="AV2" s="2211" t="s">
        <v>10</v>
      </c>
      <c r="AW2" s="2207" t="s">
        <v>11</v>
      </c>
      <c r="AY2" s="29"/>
      <c r="AZ2" s="30"/>
    </row>
    <row r="3" spans="1:64" ht="12.75" customHeight="1" x14ac:dyDescent="0.25">
      <c r="A3" s="15" t="s">
        <v>12</v>
      </c>
      <c r="B3" s="16" t="s">
        <v>13</v>
      </c>
      <c r="C3" s="31" t="s">
        <v>14</v>
      </c>
      <c r="D3" s="18" t="s">
        <v>15</v>
      </c>
      <c r="E3" s="32" t="s">
        <v>16</v>
      </c>
      <c r="F3" s="33" t="s">
        <v>17</v>
      </c>
      <c r="G3" s="34"/>
      <c r="H3" s="35" t="s">
        <v>18</v>
      </c>
      <c r="I3" s="36" t="s">
        <v>19</v>
      </c>
      <c r="J3" s="37" t="s">
        <v>20</v>
      </c>
      <c r="K3" s="38"/>
      <c r="L3" s="39"/>
      <c r="M3" s="40"/>
      <c r="N3" s="2186" t="s">
        <v>21</v>
      </c>
      <c r="O3" s="2186"/>
      <c r="P3" s="2186"/>
      <c r="Q3" s="2186"/>
      <c r="R3" s="2186"/>
      <c r="S3" s="2186"/>
      <c r="T3" s="2186"/>
      <c r="U3" s="2213"/>
      <c r="V3" s="2216" t="s">
        <v>22</v>
      </c>
      <c r="W3" s="2185" t="s">
        <v>23</v>
      </c>
      <c r="X3" s="2186"/>
      <c r="Y3" s="2186"/>
      <c r="Z3" s="2186"/>
      <c r="AA3" s="2217" t="s">
        <v>21</v>
      </c>
      <c r="AB3" s="2186"/>
      <c r="AC3" s="2186"/>
      <c r="AD3" s="2186"/>
      <c r="AE3" s="2186"/>
      <c r="AF3" s="2186"/>
      <c r="AG3" s="2186"/>
      <c r="AH3" s="2213"/>
      <c r="AI3" s="2216" t="s">
        <v>22</v>
      </c>
      <c r="AJ3" s="2185" t="s">
        <v>23</v>
      </c>
      <c r="AK3" s="2186"/>
      <c r="AL3" s="2186"/>
      <c r="AM3" s="2187"/>
      <c r="AN3" s="2194"/>
      <c r="AO3" s="2197"/>
      <c r="AP3" s="2210"/>
      <c r="AQ3" s="2212"/>
      <c r="AR3" s="2212"/>
      <c r="AS3" s="2208"/>
      <c r="AT3" s="2210"/>
      <c r="AU3" s="2212"/>
      <c r="AV3" s="2212"/>
      <c r="AW3" s="2208"/>
      <c r="AY3" s="2200" t="s">
        <v>24</v>
      </c>
      <c r="AZ3" s="2202" t="s">
        <v>25</v>
      </c>
    </row>
    <row r="4" spans="1:64" ht="13.8" x14ac:dyDescent="0.25">
      <c r="A4" s="15" t="s">
        <v>26</v>
      </c>
      <c r="B4" s="16"/>
      <c r="C4" s="31"/>
      <c r="D4" s="18" t="s">
        <v>27</v>
      </c>
      <c r="E4" s="32" t="s">
        <v>28</v>
      </c>
      <c r="F4" s="33" t="s">
        <v>29</v>
      </c>
      <c r="G4" s="34"/>
      <c r="H4" s="35"/>
      <c r="I4" s="36" t="s">
        <v>30</v>
      </c>
      <c r="J4" s="37" t="s">
        <v>31</v>
      </c>
      <c r="K4" s="38"/>
      <c r="L4" s="41"/>
      <c r="M4" s="42"/>
      <c r="N4" s="2189"/>
      <c r="O4" s="2189"/>
      <c r="P4" s="2189"/>
      <c r="Q4" s="2189"/>
      <c r="R4" s="2189"/>
      <c r="S4" s="2189"/>
      <c r="T4" s="2189"/>
      <c r="U4" s="2214"/>
      <c r="V4" s="2178"/>
      <c r="W4" s="2188"/>
      <c r="X4" s="2189"/>
      <c r="Y4" s="2189"/>
      <c r="Z4" s="2189"/>
      <c r="AA4" s="2218"/>
      <c r="AB4" s="2189"/>
      <c r="AC4" s="2189"/>
      <c r="AD4" s="2189"/>
      <c r="AE4" s="2189"/>
      <c r="AF4" s="2189"/>
      <c r="AG4" s="2189"/>
      <c r="AH4" s="2214"/>
      <c r="AI4" s="2178"/>
      <c r="AJ4" s="2188"/>
      <c r="AK4" s="2189"/>
      <c r="AL4" s="2189"/>
      <c r="AM4" s="2190"/>
      <c r="AN4" s="2195"/>
      <c r="AO4" s="2198"/>
      <c r="AP4" s="2210"/>
      <c r="AQ4" s="2212"/>
      <c r="AR4" s="2212"/>
      <c r="AS4" s="2208"/>
      <c r="AT4" s="2210"/>
      <c r="AU4" s="2212"/>
      <c r="AV4" s="2212"/>
      <c r="AW4" s="2208"/>
      <c r="AY4" s="2201"/>
      <c r="AZ4" s="2203"/>
    </row>
    <row r="5" spans="1:64" ht="22.8" x14ac:dyDescent="0.25">
      <c r="A5" s="15" t="s">
        <v>32</v>
      </c>
      <c r="B5" s="43"/>
      <c r="C5" s="44"/>
      <c r="D5" s="45"/>
      <c r="E5" s="46"/>
      <c r="F5" s="47"/>
      <c r="G5" s="48"/>
      <c r="H5" s="49"/>
      <c r="I5" s="50"/>
      <c r="J5" s="51"/>
      <c r="K5" s="38"/>
      <c r="L5" s="41"/>
      <c r="M5" s="42"/>
      <c r="N5" s="2189"/>
      <c r="O5" s="2189"/>
      <c r="P5" s="2189"/>
      <c r="Q5" s="2189"/>
      <c r="R5" s="2189"/>
      <c r="S5" s="2189"/>
      <c r="T5" s="2189"/>
      <c r="U5" s="2214"/>
      <c r="V5" s="2178"/>
      <c r="W5" s="2188"/>
      <c r="X5" s="2189"/>
      <c r="Y5" s="2189"/>
      <c r="Z5" s="2189"/>
      <c r="AA5" s="2218"/>
      <c r="AB5" s="2189"/>
      <c r="AC5" s="2189"/>
      <c r="AD5" s="2189"/>
      <c r="AE5" s="2189"/>
      <c r="AF5" s="2189"/>
      <c r="AG5" s="2189"/>
      <c r="AH5" s="2214"/>
      <c r="AI5" s="2178"/>
      <c r="AJ5" s="2188"/>
      <c r="AK5" s="2189"/>
      <c r="AL5" s="2189"/>
      <c r="AM5" s="2190"/>
      <c r="AN5" s="2195"/>
      <c r="AO5" s="2198"/>
      <c r="AP5" s="2210"/>
      <c r="AQ5" s="2212"/>
      <c r="AR5" s="2212"/>
      <c r="AS5" s="2208"/>
      <c r="AT5" s="2210"/>
      <c r="AU5" s="2212"/>
      <c r="AV5" s="2212"/>
      <c r="AW5" s="2208"/>
      <c r="AY5" s="2201"/>
      <c r="AZ5" s="2203"/>
    </row>
    <row r="6" spans="1:64" ht="12.75" customHeight="1" x14ac:dyDescent="0.25">
      <c r="A6" s="52"/>
      <c r="B6" s="43"/>
      <c r="C6" s="44"/>
      <c r="D6" s="45"/>
      <c r="E6" s="46"/>
      <c r="F6" s="47"/>
      <c r="G6" s="53"/>
      <c r="H6" s="49"/>
      <c r="I6" s="50"/>
      <c r="J6" s="51"/>
      <c r="K6" s="54"/>
      <c r="L6" s="41"/>
      <c r="M6" s="42"/>
      <c r="N6" s="2192"/>
      <c r="O6" s="2192"/>
      <c r="P6" s="2192"/>
      <c r="Q6" s="2192"/>
      <c r="R6" s="2192"/>
      <c r="S6" s="2192"/>
      <c r="T6" s="2192"/>
      <c r="U6" s="2215"/>
      <c r="V6" s="2178"/>
      <c r="W6" s="2188"/>
      <c r="X6" s="2189"/>
      <c r="Y6" s="2189"/>
      <c r="Z6" s="2189"/>
      <c r="AA6" s="2219"/>
      <c r="AB6" s="2192"/>
      <c r="AC6" s="2192"/>
      <c r="AD6" s="2192"/>
      <c r="AE6" s="2192"/>
      <c r="AF6" s="2192"/>
      <c r="AG6" s="2192"/>
      <c r="AH6" s="2215"/>
      <c r="AI6" s="2178"/>
      <c r="AJ6" s="2191"/>
      <c r="AK6" s="2192"/>
      <c r="AL6" s="2192"/>
      <c r="AM6" s="2193"/>
      <c r="AN6" s="2195"/>
      <c r="AO6" s="2198"/>
      <c r="AP6" s="2210"/>
      <c r="AQ6" s="2212"/>
      <c r="AR6" s="2212"/>
      <c r="AS6" s="2208"/>
      <c r="AT6" s="2210"/>
      <c r="AU6" s="2212"/>
      <c r="AV6" s="2212"/>
      <c r="AW6" s="2208"/>
      <c r="AY6" s="2201"/>
      <c r="AZ6" s="2203"/>
    </row>
    <row r="7" spans="1:64" ht="13.2" customHeight="1" outlineLevel="1" x14ac:dyDescent="0.25">
      <c r="A7" s="52"/>
      <c r="B7" s="43"/>
      <c r="C7" s="44"/>
      <c r="D7" s="45"/>
      <c r="E7" s="46"/>
      <c r="F7" s="47"/>
      <c r="G7" s="55"/>
      <c r="H7" s="56"/>
      <c r="I7" s="50"/>
      <c r="J7" s="51"/>
      <c r="K7" s="54"/>
      <c r="L7" s="41"/>
      <c r="M7" s="42"/>
      <c r="N7" s="2173" t="s">
        <v>33</v>
      </c>
      <c r="O7" s="2173"/>
      <c r="P7" s="2173"/>
      <c r="Q7" s="2173"/>
      <c r="R7" s="2173"/>
      <c r="S7" s="2173"/>
      <c r="T7" s="2174"/>
      <c r="U7" s="2175" t="s">
        <v>34</v>
      </c>
      <c r="V7" s="2178"/>
      <c r="W7" s="2180" t="s">
        <v>35</v>
      </c>
      <c r="X7" s="2173"/>
      <c r="Y7" s="2174"/>
      <c r="Z7" s="2204" t="s">
        <v>34</v>
      </c>
      <c r="AA7" s="2172" t="s">
        <v>33</v>
      </c>
      <c r="AB7" s="2173"/>
      <c r="AC7" s="2173"/>
      <c r="AD7" s="2173"/>
      <c r="AE7" s="2173"/>
      <c r="AF7" s="2173"/>
      <c r="AG7" s="2174"/>
      <c r="AH7" s="2175" t="s">
        <v>34</v>
      </c>
      <c r="AI7" s="2178"/>
      <c r="AJ7" s="2180" t="s">
        <v>35</v>
      </c>
      <c r="AK7" s="2173"/>
      <c r="AL7" s="2174"/>
      <c r="AM7" s="2181" t="s">
        <v>34</v>
      </c>
      <c r="AN7" s="2195"/>
      <c r="AO7" s="2198"/>
      <c r="AP7" s="57"/>
      <c r="AQ7" s="58"/>
      <c r="AR7" s="58"/>
      <c r="AS7" s="59"/>
      <c r="AT7" s="60"/>
      <c r="AU7" s="58"/>
      <c r="AV7" s="58"/>
      <c r="AW7" s="59"/>
      <c r="AY7" s="61"/>
      <c r="AZ7" s="62"/>
    </row>
    <row r="8" spans="1:64" ht="32.25" customHeight="1" outlineLevel="1" x14ac:dyDescent="0.25">
      <c r="A8" s="52"/>
      <c r="B8" s="43"/>
      <c r="C8" s="44"/>
      <c r="D8" s="45"/>
      <c r="E8" s="46"/>
      <c r="F8" s="47"/>
      <c r="G8" s="55" t="s">
        <v>36</v>
      </c>
      <c r="H8" s="56"/>
      <c r="I8" s="50"/>
      <c r="J8" s="51"/>
      <c r="K8" s="54"/>
      <c r="L8" s="41"/>
      <c r="M8" s="42"/>
      <c r="N8" s="2184" t="s">
        <v>37</v>
      </c>
      <c r="O8" s="2170"/>
      <c r="P8" s="2171" t="s">
        <v>38</v>
      </c>
      <c r="Q8" s="2170"/>
      <c r="R8" s="2171" t="s">
        <v>39</v>
      </c>
      <c r="S8" s="2170"/>
      <c r="T8" s="2167" t="s">
        <v>40</v>
      </c>
      <c r="U8" s="2176"/>
      <c r="V8" s="2178"/>
      <c r="W8" s="2165" t="s">
        <v>41</v>
      </c>
      <c r="X8" s="2165" t="s">
        <v>42</v>
      </c>
      <c r="Y8" s="2167" t="s">
        <v>40</v>
      </c>
      <c r="Z8" s="2205"/>
      <c r="AA8" s="2169" t="s">
        <v>37</v>
      </c>
      <c r="AB8" s="2170"/>
      <c r="AC8" s="2171" t="s">
        <v>38</v>
      </c>
      <c r="AD8" s="2170"/>
      <c r="AE8" s="2171" t="s">
        <v>39</v>
      </c>
      <c r="AF8" s="2170"/>
      <c r="AG8" s="2167" t="s">
        <v>40</v>
      </c>
      <c r="AH8" s="2176"/>
      <c r="AI8" s="2178"/>
      <c r="AJ8" s="2165" t="s">
        <v>41</v>
      </c>
      <c r="AK8" s="2165" t="s">
        <v>42</v>
      </c>
      <c r="AL8" s="2167" t="s">
        <v>40</v>
      </c>
      <c r="AM8" s="2182"/>
      <c r="AN8" s="2195"/>
      <c r="AO8" s="2198"/>
      <c r="AP8" s="57"/>
      <c r="AQ8" s="58"/>
      <c r="AR8" s="58"/>
      <c r="AS8" s="59"/>
      <c r="AT8" s="60"/>
      <c r="AU8" s="58"/>
      <c r="AV8" s="58"/>
      <c r="AW8" s="59"/>
      <c r="AY8" s="61"/>
      <c r="AZ8" s="62"/>
    </row>
    <row r="9" spans="1:64" ht="12.75" customHeight="1" outlineLevel="1" x14ac:dyDescent="0.25">
      <c r="A9" s="52"/>
      <c r="B9" s="43"/>
      <c r="C9" s="44"/>
      <c r="D9" s="45"/>
      <c r="E9" s="46"/>
      <c r="F9" s="47"/>
      <c r="G9" s="63" t="s">
        <v>43</v>
      </c>
      <c r="H9" s="64"/>
      <c r="I9" s="50"/>
      <c r="J9" s="51"/>
      <c r="K9" s="54"/>
      <c r="L9" s="41"/>
      <c r="M9" s="42"/>
      <c r="N9" s="65" t="s">
        <v>44</v>
      </c>
      <c r="O9" s="66" t="s">
        <v>45</v>
      </c>
      <c r="P9" s="66" t="s">
        <v>46</v>
      </c>
      <c r="Q9" s="66" t="s">
        <v>47</v>
      </c>
      <c r="R9" s="66" t="s">
        <v>48</v>
      </c>
      <c r="S9" s="66" t="s">
        <v>49</v>
      </c>
      <c r="T9" s="2168"/>
      <c r="U9" s="2177"/>
      <c r="V9" s="2179"/>
      <c r="W9" s="2166"/>
      <c r="X9" s="2166"/>
      <c r="Y9" s="2168"/>
      <c r="Z9" s="2206"/>
      <c r="AA9" s="67" t="s">
        <v>44</v>
      </c>
      <c r="AB9" s="66" t="s">
        <v>45</v>
      </c>
      <c r="AC9" s="66" t="s">
        <v>46</v>
      </c>
      <c r="AD9" s="66" t="s">
        <v>47</v>
      </c>
      <c r="AE9" s="66" t="s">
        <v>48</v>
      </c>
      <c r="AF9" s="66" t="s">
        <v>49</v>
      </c>
      <c r="AG9" s="2168"/>
      <c r="AH9" s="2177"/>
      <c r="AI9" s="2179"/>
      <c r="AJ9" s="2166"/>
      <c r="AK9" s="2166"/>
      <c r="AL9" s="2168"/>
      <c r="AM9" s="2183"/>
      <c r="AN9" s="2196"/>
      <c r="AO9" s="2199"/>
      <c r="AP9" s="68"/>
      <c r="AQ9" s="69"/>
      <c r="AR9" s="69"/>
      <c r="AS9" s="70"/>
      <c r="AT9" s="71"/>
      <c r="AU9" s="69"/>
      <c r="AV9" s="69"/>
      <c r="AW9" s="70"/>
      <c r="AY9" s="72"/>
      <c r="AZ9" s="73"/>
    </row>
    <row r="10" spans="1:64" s="76" customFormat="1" ht="10.199999999999999" x14ac:dyDescent="0.25">
      <c r="A10" s="74" t="s">
        <v>50</v>
      </c>
      <c r="B10" s="75">
        <v>2</v>
      </c>
      <c r="C10" s="76">
        <v>3</v>
      </c>
      <c r="D10" s="75">
        <v>4</v>
      </c>
      <c r="E10" s="76">
        <v>5</v>
      </c>
      <c r="F10" s="76">
        <v>6</v>
      </c>
      <c r="G10" s="77" t="s">
        <v>51</v>
      </c>
      <c r="H10" s="77" t="s">
        <v>52</v>
      </c>
      <c r="I10" s="78" t="s">
        <v>53</v>
      </c>
      <c r="J10" s="79" t="s">
        <v>54</v>
      </c>
      <c r="K10" s="76">
        <v>11</v>
      </c>
      <c r="L10" s="80">
        <v>12</v>
      </c>
      <c r="M10" s="81">
        <v>13</v>
      </c>
      <c r="N10" s="82"/>
      <c r="O10" s="83"/>
      <c r="P10" s="83"/>
      <c r="Q10" s="83"/>
      <c r="R10" s="83"/>
      <c r="S10" s="83"/>
      <c r="T10" s="84"/>
      <c r="U10" s="84">
        <v>14</v>
      </c>
      <c r="V10" s="84">
        <v>15</v>
      </c>
      <c r="W10" s="84"/>
      <c r="X10" s="84"/>
      <c r="Y10" s="84"/>
      <c r="Z10" s="83">
        <v>16</v>
      </c>
      <c r="AA10" s="85"/>
      <c r="AB10" s="83"/>
      <c r="AC10" s="83"/>
      <c r="AD10" s="83"/>
      <c r="AE10" s="83"/>
      <c r="AF10" s="83"/>
      <c r="AG10" s="84"/>
      <c r="AH10" s="84">
        <v>17</v>
      </c>
      <c r="AI10" s="84">
        <v>18</v>
      </c>
      <c r="AJ10" s="84"/>
      <c r="AK10" s="84"/>
      <c r="AL10" s="84"/>
      <c r="AM10" s="81">
        <v>19</v>
      </c>
      <c r="AN10" s="80">
        <v>20</v>
      </c>
      <c r="AO10" s="81">
        <v>21</v>
      </c>
      <c r="AP10" s="80" t="s">
        <v>55</v>
      </c>
      <c r="AQ10" s="84" t="s">
        <v>56</v>
      </c>
      <c r="AR10" s="84" t="s">
        <v>57</v>
      </c>
      <c r="AS10" s="81" t="s">
        <v>58</v>
      </c>
      <c r="AT10" s="75" t="s">
        <v>59</v>
      </c>
      <c r="AU10" s="84" t="s">
        <v>60</v>
      </c>
      <c r="AV10" s="84" t="s">
        <v>61</v>
      </c>
      <c r="AW10" s="81" t="s">
        <v>62</v>
      </c>
      <c r="AX10" s="86"/>
      <c r="AY10" s="87"/>
      <c r="AZ10" s="81"/>
      <c r="BA10" s="86"/>
      <c r="BB10" s="86"/>
      <c r="BC10" s="86"/>
      <c r="BD10" s="86"/>
      <c r="BE10" s="86"/>
      <c r="BF10" s="86"/>
      <c r="BG10" s="86"/>
      <c r="BH10" s="86"/>
      <c r="BI10" s="86"/>
      <c r="BJ10" s="86"/>
      <c r="BK10" s="86"/>
      <c r="BL10" s="86"/>
    </row>
    <row r="11" spans="1:64" s="86" customFormat="1" ht="12" x14ac:dyDescent="0.25">
      <c r="A11" s="88"/>
      <c r="C11" s="89"/>
      <c r="D11" s="89"/>
      <c r="F11" s="89"/>
      <c r="G11" s="90"/>
      <c r="H11" s="91"/>
      <c r="I11" s="92"/>
      <c r="J11" s="93"/>
      <c r="K11" s="89"/>
      <c r="L11" s="94"/>
      <c r="M11" s="95"/>
      <c r="O11" s="96"/>
      <c r="P11" s="96"/>
      <c r="Q11" s="96"/>
      <c r="R11" s="96"/>
      <c r="S11" s="96"/>
      <c r="T11" s="97"/>
      <c r="U11" s="97"/>
      <c r="V11" s="97"/>
      <c r="W11" s="97"/>
      <c r="X11" s="97"/>
      <c r="Y11" s="97"/>
      <c r="Z11" s="96"/>
      <c r="AA11" s="98"/>
      <c r="AB11" s="96"/>
      <c r="AC11" s="96"/>
      <c r="AD11" s="96"/>
      <c r="AE11" s="96"/>
      <c r="AF11" s="96"/>
      <c r="AG11" s="97"/>
      <c r="AH11" s="97"/>
      <c r="AI11" s="97"/>
      <c r="AJ11" s="97"/>
      <c r="AK11" s="97"/>
      <c r="AL11" s="97"/>
      <c r="AM11" s="99"/>
      <c r="AN11" s="94"/>
      <c r="AO11" s="99"/>
      <c r="AP11" s="94"/>
      <c r="AQ11" s="97"/>
      <c r="AR11" s="97"/>
      <c r="AS11" s="99"/>
      <c r="AU11" s="97"/>
      <c r="AV11" s="97"/>
      <c r="AW11" s="99"/>
      <c r="AY11" s="100"/>
      <c r="AZ11" s="99"/>
    </row>
    <row r="12" spans="1:64" s="86" customFormat="1" ht="12" x14ac:dyDescent="0.25">
      <c r="A12" s="88"/>
      <c r="C12" s="89"/>
      <c r="D12" s="89"/>
      <c r="F12" s="89"/>
      <c r="G12" s="90"/>
      <c r="H12" s="91"/>
      <c r="I12" s="92"/>
      <c r="J12" s="93"/>
      <c r="K12" s="101"/>
      <c r="L12" s="94"/>
      <c r="M12" s="95"/>
      <c r="O12" s="96"/>
      <c r="P12" s="96"/>
      <c r="Q12" s="96"/>
      <c r="R12" s="96"/>
      <c r="S12" s="96"/>
      <c r="T12" s="97"/>
      <c r="U12" s="97"/>
      <c r="V12" s="97"/>
      <c r="W12" s="97"/>
      <c r="X12" s="97"/>
      <c r="Y12" s="97"/>
      <c r="Z12" s="96"/>
      <c r="AA12" s="98"/>
      <c r="AB12" s="96"/>
      <c r="AC12" s="96"/>
      <c r="AD12" s="96"/>
      <c r="AE12" s="96"/>
      <c r="AF12" s="96"/>
      <c r="AG12" s="97"/>
      <c r="AH12" s="97"/>
      <c r="AI12" s="97"/>
      <c r="AJ12" s="97"/>
      <c r="AK12" s="97"/>
      <c r="AL12" s="97"/>
      <c r="AM12" s="99"/>
      <c r="AN12" s="94"/>
      <c r="AO12" s="99"/>
      <c r="AP12" s="94"/>
      <c r="AQ12" s="97"/>
      <c r="AR12" s="97"/>
      <c r="AS12" s="99"/>
      <c r="AU12" s="97"/>
      <c r="AV12" s="97"/>
      <c r="AW12" s="99"/>
      <c r="AY12" s="100"/>
      <c r="AZ12" s="99"/>
    </row>
    <row r="13" spans="1:64" ht="12.75" customHeight="1" x14ac:dyDescent="0.25">
      <c r="A13" s="52"/>
      <c r="B13" s="43"/>
      <c r="C13" s="44"/>
      <c r="D13" s="45"/>
      <c r="E13" s="46"/>
      <c r="F13" s="47"/>
      <c r="G13" s="34"/>
      <c r="H13" s="35"/>
      <c r="I13" s="36"/>
      <c r="J13" s="37"/>
      <c r="K13" s="102"/>
      <c r="L13" s="103"/>
      <c r="M13" s="104"/>
      <c r="N13" s="105"/>
      <c r="O13" s="106"/>
      <c r="P13" s="106"/>
      <c r="Q13" s="106"/>
      <c r="R13" s="106"/>
      <c r="S13" s="106"/>
      <c r="T13" s="107"/>
      <c r="U13" s="107"/>
      <c r="V13" s="107"/>
      <c r="W13" s="107"/>
      <c r="X13" s="107"/>
      <c r="Y13" s="107"/>
      <c r="Z13" s="106"/>
      <c r="AA13" s="108"/>
      <c r="AB13" s="106"/>
      <c r="AC13" s="106"/>
      <c r="AD13" s="106"/>
      <c r="AE13" s="106"/>
      <c r="AF13" s="106"/>
      <c r="AG13" s="107"/>
      <c r="AH13" s="107"/>
      <c r="AI13" s="107"/>
      <c r="AJ13" s="107"/>
      <c r="AK13" s="107"/>
      <c r="AL13" s="107"/>
      <c r="AM13" s="109"/>
      <c r="AN13" s="110"/>
      <c r="AO13" s="109"/>
      <c r="AP13" s="103"/>
      <c r="AQ13" s="111"/>
      <c r="AR13" s="111"/>
      <c r="AS13" s="112"/>
      <c r="AT13" s="113"/>
      <c r="AU13" s="111"/>
      <c r="AV13" s="111"/>
      <c r="AW13" s="112"/>
      <c r="AY13" s="114"/>
      <c r="AZ13" s="115"/>
    </row>
    <row r="14" spans="1:64" ht="12.75" customHeight="1" x14ac:dyDescent="0.25">
      <c r="A14" s="52"/>
      <c r="B14" s="43"/>
      <c r="C14" s="44"/>
      <c r="D14" s="45"/>
      <c r="E14" s="46"/>
      <c r="F14" s="47"/>
      <c r="G14" s="34"/>
      <c r="H14" s="35"/>
      <c r="I14" s="36"/>
      <c r="J14" s="37"/>
      <c r="K14" s="116" t="s">
        <v>63</v>
      </c>
      <c r="L14" s="103"/>
      <c r="M14" s="104"/>
      <c r="N14" s="105"/>
      <c r="O14" s="106"/>
      <c r="P14" s="106"/>
      <c r="Q14" s="106"/>
      <c r="R14" s="106"/>
      <c r="S14" s="106"/>
      <c r="T14" s="107"/>
      <c r="U14" s="107"/>
      <c r="V14" s="107"/>
      <c r="W14" s="107"/>
      <c r="X14" s="107"/>
      <c r="Y14" s="107"/>
      <c r="Z14" s="106"/>
      <c r="AA14" s="108"/>
      <c r="AB14" s="106"/>
      <c r="AC14" s="106"/>
      <c r="AD14" s="106"/>
      <c r="AE14" s="106"/>
      <c r="AF14" s="106"/>
      <c r="AG14" s="107"/>
      <c r="AH14" s="107"/>
      <c r="AI14" s="107"/>
      <c r="AJ14" s="107"/>
      <c r="AK14" s="107"/>
      <c r="AL14" s="107"/>
      <c r="AM14" s="109"/>
      <c r="AN14" s="110"/>
      <c r="AO14" s="109"/>
      <c r="AP14" s="103"/>
      <c r="AQ14" s="111"/>
      <c r="AR14" s="111"/>
      <c r="AS14" s="112"/>
      <c r="AT14" s="113"/>
      <c r="AU14" s="111"/>
      <c r="AV14" s="111"/>
      <c r="AW14" s="112"/>
      <c r="AY14" s="114"/>
      <c r="AZ14" s="115"/>
    </row>
    <row r="15" spans="1:64" ht="12.75" customHeight="1" x14ac:dyDescent="0.25">
      <c r="A15" s="52"/>
      <c r="B15" s="43"/>
      <c r="C15" s="44"/>
      <c r="D15" s="45"/>
      <c r="E15" s="46"/>
      <c r="F15" s="47"/>
      <c r="G15" s="34"/>
      <c r="H15" s="35"/>
      <c r="I15" s="36"/>
      <c r="J15" s="37"/>
      <c r="K15" s="116" t="s">
        <v>64</v>
      </c>
      <c r="L15" s="103"/>
      <c r="M15" s="104"/>
      <c r="N15" s="105"/>
      <c r="O15" s="106"/>
      <c r="P15" s="106"/>
      <c r="Q15" s="106"/>
      <c r="R15" s="106"/>
      <c r="S15" s="106"/>
      <c r="T15" s="107"/>
      <c r="U15" s="107"/>
      <c r="V15" s="107"/>
      <c r="W15" s="107"/>
      <c r="X15" s="107"/>
      <c r="Y15" s="107"/>
      <c r="Z15" s="106"/>
      <c r="AA15" s="108"/>
      <c r="AB15" s="106"/>
      <c r="AC15" s="106"/>
      <c r="AD15" s="106"/>
      <c r="AE15" s="106"/>
      <c r="AF15" s="106"/>
      <c r="AG15" s="107"/>
      <c r="AH15" s="107"/>
      <c r="AI15" s="107"/>
      <c r="AJ15" s="107"/>
      <c r="AK15" s="107"/>
      <c r="AL15" s="107"/>
      <c r="AM15" s="109"/>
      <c r="AN15" s="110"/>
      <c r="AO15" s="109"/>
      <c r="AP15" s="103"/>
      <c r="AQ15" s="111"/>
      <c r="AR15" s="111"/>
      <c r="AS15" s="112"/>
      <c r="AT15" s="113"/>
      <c r="AU15" s="111"/>
      <c r="AV15" s="111"/>
      <c r="AW15" s="112"/>
      <c r="AY15" s="114"/>
      <c r="AZ15" s="115"/>
    </row>
    <row r="16" spans="1:64" ht="12.75" customHeight="1" x14ac:dyDescent="0.25">
      <c r="A16" s="52"/>
      <c r="B16" s="43"/>
      <c r="C16" s="44"/>
      <c r="D16" s="45"/>
      <c r="E16" s="46"/>
      <c r="F16" s="47"/>
      <c r="G16" s="34"/>
      <c r="H16" s="35"/>
      <c r="I16" s="36"/>
      <c r="J16" s="37"/>
      <c r="K16" s="116"/>
      <c r="L16" s="103"/>
      <c r="M16" s="104"/>
      <c r="N16" s="105"/>
      <c r="O16" s="106"/>
      <c r="P16" s="106"/>
      <c r="Q16" s="106"/>
      <c r="R16" s="106"/>
      <c r="S16" s="106"/>
      <c r="T16" s="107"/>
      <c r="U16" s="107"/>
      <c r="V16" s="107"/>
      <c r="W16" s="107"/>
      <c r="X16" s="107"/>
      <c r="Y16" s="107"/>
      <c r="Z16" s="106"/>
      <c r="AA16" s="108"/>
      <c r="AB16" s="106"/>
      <c r="AC16" s="106"/>
      <c r="AD16" s="106"/>
      <c r="AE16" s="106"/>
      <c r="AF16" s="106"/>
      <c r="AG16" s="107"/>
      <c r="AH16" s="107"/>
      <c r="AI16" s="107"/>
      <c r="AJ16" s="107"/>
      <c r="AK16" s="107"/>
      <c r="AL16" s="107"/>
      <c r="AM16" s="109"/>
      <c r="AN16" s="110"/>
      <c r="AO16" s="109"/>
      <c r="AP16" s="103"/>
      <c r="AQ16" s="111"/>
      <c r="AR16" s="111"/>
      <c r="AS16" s="112"/>
      <c r="AT16" s="113"/>
      <c r="AU16" s="111"/>
      <c r="AV16" s="111"/>
      <c r="AW16" s="112"/>
      <c r="AY16" s="114"/>
      <c r="AZ16" s="115"/>
    </row>
    <row r="17" spans="1:64" ht="12.75" customHeight="1" x14ac:dyDescent="0.25">
      <c r="A17" s="52"/>
      <c r="B17" s="43"/>
      <c r="C17" s="44"/>
      <c r="D17" s="45"/>
      <c r="E17" s="46"/>
      <c r="F17" s="47"/>
      <c r="G17" s="34"/>
      <c r="H17" s="35"/>
      <c r="I17" s="36"/>
      <c r="J17" s="37"/>
      <c r="K17" s="117" t="s">
        <v>65</v>
      </c>
      <c r="L17" s="103"/>
      <c r="M17" s="104"/>
      <c r="N17" s="105"/>
      <c r="O17" s="106"/>
      <c r="P17" s="106"/>
      <c r="Q17" s="106"/>
      <c r="R17" s="106"/>
      <c r="S17" s="106"/>
      <c r="T17" s="107"/>
      <c r="U17" s="107"/>
      <c r="V17" s="107"/>
      <c r="W17" s="107"/>
      <c r="X17" s="107"/>
      <c r="Y17" s="107"/>
      <c r="Z17" s="106"/>
      <c r="AA17" s="108"/>
      <c r="AB17" s="106"/>
      <c r="AC17" s="106"/>
      <c r="AD17" s="106"/>
      <c r="AE17" s="106"/>
      <c r="AF17" s="106"/>
      <c r="AG17" s="107"/>
      <c r="AH17" s="107"/>
      <c r="AI17" s="107"/>
      <c r="AJ17" s="107"/>
      <c r="AK17" s="107"/>
      <c r="AL17" s="107"/>
      <c r="AM17" s="109"/>
      <c r="AN17" s="110"/>
      <c r="AO17" s="109"/>
      <c r="AP17" s="103"/>
      <c r="AQ17" s="111"/>
      <c r="AR17" s="111"/>
      <c r="AS17" s="112"/>
      <c r="AT17" s="113"/>
      <c r="AU17" s="111"/>
      <c r="AV17" s="111"/>
      <c r="AW17" s="112"/>
      <c r="AY17" s="114"/>
      <c r="AZ17" s="115"/>
    </row>
    <row r="18" spans="1:64" ht="12.75" customHeight="1" x14ac:dyDescent="0.25">
      <c r="A18" s="52"/>
      <c r="B18" s="43"/>
      <c r="C18" s="44"/>
      <c r="D18" s="45"/>
      <c r="E18" s="46"/>
      <c r="F18" s="47"/>
      <c r="G18" s="34"/>
      <c r="H18" s="35"/>
      <c r="I18" s="36"/>
      <c r="J18" s="37"/>
      <c r="K18" s="117"/>
      <c r="L18" s="103"/>
      <c r="M18" s="104"/>
      <c r="N18" s="105"/>
      <c r="O18" s="106"/>
      <c r="P18" s="106"/>
      <c r="Q18" s="106"/>
      <c r="R18" s="106"/>
      <c r="S18" s="106"/>
      <c r="T18" s="107"/>
      <c r="U18" s="107"/>
      <c r="V18" s="107"/>
      <c r="W18" s="107"/>
      <c r="X18" s="107"/>
      <c r="Y18" s="107"/>
      <c r="Z18" s="106"/>
      <c r="AA18" s="108"/>
      <c r="AB18" s="106"/>
      <c r="AC18" s="106"/>
      <c r="AD18" s="106"/>
      <c r="AE18" s="106"/>
      <c r="AF18" s="106"/>
      <c r="AG18" s="107"/>
      <c r="AH18" s="107"/>
      <c r="AI18" s="107"/>
      <c r="AJ18" s="107"/>
      <c r="AK18" s="107"/>
      <c r="AL18" s="107"/>
      <c r="AM18" s="109"/>
      <c r="AN18" s="110"/>
      <c r="AO18" s="109"/>
      <c r="AP18" s="103"/>
      <c r="AQ18" s="111"/>
      <c r="AR18" s="111"/>
      <c r="AS18" s="112"/>
      <c r="AT18" s="113"/>
      <c r="AU18" s="111"/>
      <c r="AV18" s="111"/>
      <c r="AW18" s="112"/>
      <c r="AY18" s="114"/>
      <c r="AZ18" s="115"/>
    </row>
    <row r="19" spans="1:64" ht="12.75" customHeight="1" x14ac:dyDescent="0.25">
      <c r="A19" s="52"/>
      <c r="B19" s="43"/>
      <c r="C19" s="44"/>
      <c r="D19" s="45"/>
      <c r="E19" s="46"/>
      <c r="F19" s="47"/>
      <c r="G19" s="34"/>
      <c r="H19" s="35"/>
      <c r="I19" s="36"/>
      <c r="J19" s="37"/>
      <c r="K19" s="118"/>
      <c r="L19" s="103"/>
      <c r="M19" s="104"/>
      <c r="N19" s="105"/>
      <c r="O19" s="106"/>
      <c r="P19" s="106"/>
      <c r="Q19" s="106"/>
      <c r="R19" s="106"/>
      <c r="S19" s="106"/>
      <c r="T19" s="107"/>
      <c r="U19" s="107"/>
      <c r="V19" s="107"/>
      <c r="W19" s="107"/>
      <c r="X19" s="107"/>
      <c r="Y19" s="107"/>
      <c r="Z19" s="106"/>
      <c r="AA19" s="108"/>
      <c r="AB19" s="106"/>
      <c r="AC19" s="106"/>
      <c r="AD19" s="106"/>
      <c r="AE19" s="106"/>
      <c r="AF19" s="106"/>
      <c r="AG19" s="107"/>
      <c r="AH19" s="107"/>
      <c r="AI19" s="107"/>
      <c r="AJ19" s="107"/>
      <c r="AK19" s="107"/>
      <c r="AL19" s="107"/>
      <c r="AM19" s="109"/>
      <c r="AN19" s="119"/>
      <c r="AO19" s="120"/>
      <c r="AP19" s="103"/>
      <c r="AQ19" s="111"/>
      <c r="AR19" s="111"/>
      <c r="AS19" s="112"/>
      <c r="AT19" s="113"/>
      <c r="AU19" s="111"/>
      <c r="AV19" s="111"/>
      <c r="AW19" s="112"/>
      <c r="AY19" s="114"/>
      <c r="AZ19" s="115"/>
    </row>
    <row r="20" spans="1:64" ht="20.399999999999999" x14ac:dyDescent="0.25">
      <c r="A20" s="15" t="s">
        <v>13</v>
      </c>
      <c r="B20" s="121">
        <v>1</v>
      </c>
      <c r="C20" s="122" t="s">
        <v>66</v>
      </c>
      <c r="D20" s="123">
        <v>1000</v>
      </c>
      <c r="F20" s="125">
        <v>5</v>
      </c>
      <c r="G20" s="126">
        <v>1</v>
      </c>
      <c r="H20" s="35" t="str">
        <f>LEFT(J20,3)</f>
        <v>002</v>
      </c>
      <c r="I20" s="36" t="s">
        <v>67</v>
      </c>
      <c r="J20" s="37" t="s">
        <v>68</v>
      </c>
      <c r="K20" s="127" t="s">
        <v>69</v>
      </c>
      <c r="L20" s="128">
        <v>75572</v>
      </c>
      <c r="M20" s="129">
        <v>75572</v>
      </c>
      <c r="N20" s="130"/>
      <c r="O20" s="131"/>
      <c r="P20" s="131"/>
      <c r="Q20" s="131"/>
      <c r="R20" s="131"/>
      <c r="S20" s="131"/>
      <c r="T20" s="132" t="str">
        <f>IF(SUM(N20:S20)=U20,"OK",SUM(N20:S20)-U20)</f>
        <v>OK</v>
      </c>
      <c r="U20" s="133"/>
      <c r="V20" s="133"/>
      <c r="W20" s="134"/>
      <c r="X20" s="134"/>
      <c r="Y20" s="132" t="str">
        <f>IF(SUM(W20:X20)=Z20,"OK",SUM(W20:X20)-Z20)</f>
        <v>OK</v>
      </c>
      <c r="Z20" s="135"/>
      <c r="AA20" s="136"/>
      <c r="AB20" s="137"/>
      <c r="AC20" s="137"/>
      <c r="AD20" s="137"/>
      <c r="AE20" s="137"/>
      <c r="AF20" s="137"/>
      <c r="AG20" s="132" t="str">
        <f>IF(SUM(AA20:AF20)=AH20,"OK",SUM(AA20:AF20)-AH20)</f>
        <v>OK</v>
      </c>
      <c r="AH20" s="138"/>
      <c r="AI20" s="138"/>
      <c r="AJ20" s="139"/>
      <c r="AK20" s="139"/>
      <c r="AL20" s="132" t="str">
        <f>IF(SUM(AJ20:AK20)=AM20,"OK",SUM(AJ20:AK20)-AM20)</f>
        <v>OK</v>
      </c>
      <c r="AM20" s="140"/>
      <c r="AN20" s="119">
        <f>L20+U20+V20+Z20</f>
        <v>75572</v>
      </c>
      <c r="AO20" s="120">
        <f>M20+AH20+AI20+AM20</f>
        <v>75572</v>
      </c>
      <c r="AP20" s="39">
        <f>L20</f>
        <v>75572</v>
      </c>
      <c r="AQ20" s="141">
        <f>AN20</f>
        <v>75572</v>
      </c>
      <c r="AR20" s="142">
        <f>AQ20-AP20</f>
        <v>0</v>
      </c>
      <c r="AS20" s="143">
        <f>AR20/AP20</f>
        <v>0</v>
      </c>
      <c r="AT20" s="144">
        <f>M20</f>
        <v>75572</v>
      </c>
      <c r="AU20" s="141">
        <f>AO20</f>
        <v>75572</v>
      </c>
      <c r="AV20" s="142">
        <f>AU20-AT20</f>
        <v>0</v>
      </c>
      <c r="AW20" s="143">
        <f>AV20/AT20</f>
        <v>0</v>
      </c>
      <c r="AX20" s="145"/>
      <c r="AY20" s="146" t="str">
        <f>RIGHT(LEFT(I20,3),2)&amp;"."&amp;RIGHT(LEFT(I20,5),2)</f>
        <v>41.70</v>
      </c>
      <c r="AZ20" s="147" t="b">
        <f>COUNTIF('[1]Codes SEC'!$B$2:$B$250,Ministres!AY20)&gt;0</f>
        <v>1</v>
      </c>
    </row>
    <row r="21" spans="1:64" x14ac:dyDescent="0.25">
      <c r="A21" s="148"/>
      <c r="B21" s="149"/>
      <c r="C21" s="150"/>
      <c r="D21" s="151"/>
      <c r="E21" s="152"/>
      <c r="F21" s="153"/>
      <c r="G21" s="154"/>
      <c r="H21" s="155"/>
      <c r="I21" s="156"/>
      <c r="J21" s="157"/>
      <c r="K21" s="158" t="s">
        <v>70</v>
      </c>
      <c r="L21" s="159">
        <f t="shared" ref="L21:X22" si="0">L20</f>
        <v>75572</v>
      </c>
      <c r="M21" s="160">
        <f t="shared" si="0"/>
        <v>75572</v>
      </c>
      <c r="N21" s="161">
        <f t="shared" si="0"/>
        <v>0</v>
      </c>
      <c r="O21" s="162">
        <f t="shared" si="0"/>
        <v>0</v>
      </c>
      <c r="P21" s="162">
        <f t="shared" si="0"/>
        <v>0</v>
      </c>
      <c r="Q21" s="162">
        <f t="shared" si="0"/>
        <v>0</v>
      </c>
      <c r="R21" s="162">
        <f t="shared" si="0"/>
        <v>0</v>
      </c>
      <c r="S21" s="162">
        <f t="shared" si="0"/>
        <v>0</v>
      </c>
      <c r="T21" s="163"/>
      <c r="U21" s="164">
        <f t="shared" si="0"/>
        <v>0</v>
      </c>
      <c r="V21" s="164">
        <f t="shared" si="0"/>
        <v>0</v>
      </c>
      <c r="W21" s="162">
        <f t="shared" si="0"/>
        <v>0</v>
      </c>
      <c r="X21" s="162">
        <f t="shared" si="0"/>
        <v>0</v>
      </c>
      <c r="Y21" s="163"/>
      <c r="Z21" s="164">
        <f t="shared" ref="Z21:AK22" si="1">Z20</f>
        <v>0</v>
      </c>
      <c r="AA21" s="165">
        <f t="shared" si="1"/>
        <v>0</v>
      </c>
      <c r="AB21" s="162">
        <f t="shared" si="1"/>
        <v>0</v>
      </c>
      <c r="AC21" s="162">
        <f t="shared" si="1"/>
        <v>0</v>
      </c>
      <c r="AD21" s="162">
        <f t="shared" si="1"/>
        <v>0</v>
      </c>
      <c r="AE21" s="162">
        <f t="shared" si="1"/>
        <v>0</v>
      </c>
      <c r="AF21" s="162">
        <f t="shared" si="1"/>
        <v>0</v>
      </c>
      <c r="AG21" s="163"/>
      <c r="AH21" s="164">
        <f t="shared" si="1"/>
        <v>0</v>
      </c>
      <c r="AI21" s="164">
        <f t="shared" si="1"/>
        <v>0</v>
      </c>
      <c r="AJ21" s="162">
        <f t="shared" si="1"/>
        <v>0</v>
      </c>
      <c r="AK21" s="162">
        <f t="shared" si="1"/>
        <v>0</v>
      </c>
      <c r="AL21" s="163"/>
      <c r="AM21" s="166">
        <f t="shared" ref="AM21:AW22" si="2">AM20</f>
        <v>0</v>
      </c>
      <c r="AN21" s="167">
        <f>AN20</f>
        <v>75572</v>
      </c>
      <c r="AO21" s="168">
        <f>AO20</f>
        <v>75572</v>
      </c>
      <c r="AP21" s="169">
        <f t="shared" si="2"/>
        <v>75572</v>
      </c>
      <c r="AQ21" s="170">
        <f t="shared" si="2"/>
        <v>75572</v>
      </c>
      <c r="AR21" s="171">
        <f t="shared" si="2"/>
        <v>0</v>
      </c>
      <c r="AS21" s="172">
        <f t="shared" si="2"/>
        <v>0</v>
      </c>
      <c r="AT21" s="173">
        <f t="shared" si="2"/>
        <v>75572</v>
      </c>
      <c r="AU21" s="170">
        <f t="shared" si="2"/>
        <v>75572</v>
      </c>
      <c r="AV21" s="171">
        <f t="shared" si="2"/>
        <v>0</v>
      </c>
      <c r="AW21" s="172">
        <f t="shared" si="2"/>
        <v>0</v>
      </c>
      <c r="AY21" s="146"/>
      <c r="AZ21" s="147"/>
    </row>
    <row r="22" spans="1:64" s="197" customFormat="1" x14ac:dyDescent="0.25">
      <c r="A22" s="174"/>
      <c r="B22" s="175"/>
      <c r="C22" s="176"/>
      <c r="D22" s="177"/>
      <c r="E22" s="178"/>
      <c r="F22" s="177"/>
      <c r="G22" s="179"/>
      <c r="H22" s="180"/>
      <c r="I22" s="181"/>
      <c r="J22" s="182"/>
      <c r="K22" s="183" t="s">
        <v>71</v>
      </c>
      <c r="L22" s="184">
        <f t="shared" si="0"/>
        <v>75572</v>
      </c>
      <c r="M22" s="185">
        <f t="shared" si="0"/>
        <v>75572</v>
      </c>
      <c r="N22" s="186">
        <f t="shared" si="0"/>
        <v>0</v>
      </c>
      <c r="O22" s="187">
        <f t="shared" si="0"/>
        <v>0</v>
      </c>
      <c r="P22" s="187">
        <f t="shared" si="0"/>
        <v>0</v>
      </c>
      <c r="Q22" s="187">
        <f t="shared" si="0"/>
        <v>0</v>
      </c>
      <c r="R22" s="187">
        <f t="shared" si="0"/>
        <v>0</v>
      </c>
      <c r="S22" s="187">
        <f t="shared" si="0"/>
        <v>0</v>
      </c>
      <c r="T22" s="188"/>
      <c r="U22" s="187">
        <f t="shared" si="0"/>
        <v>0</v>
      </c>
      <c r="V22" s="187">
        <f t="shared" si="0"/>
        <v>0</v>
      </c>
      <c r="W22" s="187">
        <f t="shared" si="0"/>
        <v>0</v>
      </c>
      <c r="X22" s="187">
        <f t="shared" si="0"/>
        <v>0</v>
      </c>
      <c r="Y22" s="188"/>
      <c r="Z22" s="187">
        <f t="shared" si="1"/>
        <v>0</v>
      </c>
      <c r="AA22" s="189">
        <f t="shared" si="1"/>
        <v>0</v>
      </c>
      <c r="AB22" s="187">
        <f t="shared" si="1"/>
        <v>0</v>
      </c>
      <c r="AC22" s="187">
        <f t="shared" si="1"/>
        <v>0</v>
      </c>
      <c r="AD22" s="187">
        <f t="shared" si="1"/>
        <v>0</v>
      </c>
      <c r="AE22" s="187">
        <f t="shared" si="1"/>
        <v>0</v>
      </c>
      <c r="AF22" s="187">
        <f t="shared" si="1"/>
        <v>0</v>
      </c>
      <c r="AG22" s="188"/>
      <c r="AH22" s="187">
        <f t="shared" si="1"/>
        <v>0</v>
      </c>
      <c r="AI22" s="187">
        <f t="shared" si="1"/>
        <v>0</v>
      </c>
      <c r="AJ22" s="187">
        <f t="shared" si="1"/>
        <v>0</v>
      </c>
      <c r="AK22" s="187">
        <f t="shared" si="1"/>
        <v>0</v>
      </c>
      <c r="AL22" s="188"/>
      <c r="AM22" s="190">
        <f t="shared" si="2"/>
        <v>0</v>
      </c>
      <c r="AN22" s="191">
        <f>AN21</f>
        <v>75572</v>
      </c>
      <c r="AO22" s="190">
        <f>AO21</f>
        <v>75572</v>
      </c>
      <c r="AP22" s="184">
        <f t="shared" si="2"/>
        <v>75572</v>
      </c>
      <c r="AQ22" s="192">
        <f t="shared" si="2"/>
        <v>75572</v>
      </c>
      <c r="AR22" s="193">
        <f t="shared" si="2"/>
        <v>0</v>
      </c>
      <c r="AS22" s="194">
        <f t="shared" si="2"/>
        <v>0</v>
      </c>
      <c r="AT22" s="195">
        <f t="shared" si="2"/>
        <v>75572</v>
      </c>
      <c r="AU22" s="192">
        <f t="shared" si="2"/>
        <v>75572</v>
      </c>
      <c r="AV22" s="193">
        <f t="shared" si="2"/>
        <v>0</v>
      </c>
      <c r="AW22" s="194">
        <f t="shared" si="2"/>
        <v>0</v>
      </c>
      <c r="AX22" s="12"/>
      <c r="AY22" s="146"/>
      <c r="AZ22" s="196"/>
      <c r="BA22" s="12"/>
      <c r="BB22" s="12"/>
      <c r="BC22" s="12"/>
      <c r="BD22" s="12"/>
      <c r="BE22" s="12"/>
      <c r="BF22" s="12"/>
      <c r="BG22" s="12"/>
      <c r="BH22" s="12"/>
      <c r="BI22" s="12"/>
      <c r="BJ22" s="12"/>
      <c r="BK22" s="12"/>
      <c r="BL22" s="12"/>
    </row>
    <row r="23" spans="1:64" x14ac:dyDescent="0.25">
      <c r="A23" s="15"/>
      <c r="C23" s="122"/>
      <c r="D23" s="123"/>
      <c r="F23" s="125"/>
      <c r="G23" s="126"/>
      <c r="H23" s="35"/>
      <c r="I23" s="36"/>
      <c r="J23" s="37"/>
      <c r="K23" s="198" t="s">
        <v>72</v>
      </c>
      <c r="L23" s="199">
        <v>0</v>
      </c>
      <c r="M23" s="200">
        <v>0</v>
      </c>
      <c r="N23" s="201">
        <v>0</v>
      </c>
      <c r="O23" s="202">
        <v>0</v>
      </c>
      <c r="P23" s="202">
        <v>0</v>
      </c>
      <c r="Q23" s="202">
        <v>0</v>
      </c>
      <c r="R23" s="202">
        <v>0</v>
      </c>
      <c r="S23" s="202">
        <v>0</v>
      </c>
      <c r="T23" s="203"/>
      <c r="U23" s="135">
        <v>0</v>
      </c>
      <c r="V23" s="135">
        <v>0</v>
      </c>
      <c r="W23" s="202">
        <v>0</v>
      </c>
      <c r="X23" s="202">
        <v>0</v>
      </c>
      <c r="Y23" s="203"/>
      <c r="Z23" s="135">
        <v>0</v>
      </c>
      <c r="AA23" s="204">
        <v>0</v>
      </c>
      <c r="AB23" s="202">
        <v>0</v>
      </c>
      <c r="AC23" s="202">
        <v>0</v>
      </c>
      <c r="AD23" s="202">
        <v>0</v>
      </c>
      <c r="AE23" s="202">
        <v>0</v>
      </c>
      <c r="AF23" s="202">
        <v>0</v>
      </c>
      <c r="AG23" s="203"/>
      <c r="AH23" s="135">
        <v>0</v>
      </c>
      <c r="AI23" s="135">
        <v>0</v>
      </c>
      <c r="AJ23" s="202">
        <v>0</v>
      </c>
      <c r="AK23" s="202">
        <v>0</v>
      </c>
      <c r="AL23" s="203"/>
      <c r="AM23" s="205">
        <v>0</v>
      </c>
      <c r="AN23" s="119">
        <v>0</v>
      </c>
      <c r="AO23" s="120">
        <v>0</v>
      </c>
      <c r="AP23" s="39">
        <v>0</v>
      </c>
      <c r="AQ23" s="141">
        <v>0</v>
      </c>
      <c r="AR23" s="141">
        <v>0</v>
      </c>
      <c r="AS23" s="143">
        <v>0</v>
      </c>
      <c r="AT23" s="144">
        <v>0</v>
      </c>
      <c r="AU23" s="141">
        <v>0</v>
      </c>
      <c r="AV23" s="141">
        <v>0</v>
      </c>
      <c r="AW23" s="143">
        <v>0</v>
      </c>
      <c r="AY23" s="146"/>
      <c r="AZ23" s="196"/>
    </row>
    <row r="24" spans="1:64" x14ac:dyDescent="0.25">
      <c r="A24" s="15"/>
      <c r="C24" s="122"/>
      <c r="D24" s="123"/>
      <c r="F24" s="125"/>
      <c r="G24" s="126"/>
      <c r="H24" s="35"/>
      <c r="I24" s="36"/>
      <c r="J24" s="37"/>
      <c r="K24" s="198" t="s">
        <v>73</v>
      </c>
      <c r="L24" s="199">
        <v>0</v>
      </c>
      <c r="M24" s="200">
        <v>0</v>
      </c>
      <c r="N24" s="201">
        <v>0</v>
      </c>
      <c r="O24" s="202">
        <v>0</v>
      </c>
      <c r="P24" s="202">
        <v>0</v>
      </c>
      <c r="Q24" s="202">
        <v>0</v>
      </c>
      <c r="R24" s="202">
        <v>0</v>
      </c>
      <c r="S24" s="202">
        <v>0</v>
      </c>
      <c r="T24" s="203"/>
      <c r="U24" s="135">
        <v>0</v>
      </c>
      <c r="V24" s="135">
        <v>0</v>
      </c>
      <c r="W24" s="202">
        <v>0</v>
      </c>
      <c r="X24" s="202">
        <v>0</v>
      </c>
      <c r="Y24" s="203"/>
      <c r="Z24" s="135">
        <v>0</v>
      </c>
      <c r="AA24" s="204">
        <v>0</v>
      </c>
      <c r="AB24" s="202">
        <v>0</v>
      </c>
      <c r="AC24" s="202">
        <v>0</v>
      </c>
      <c r="AD24" s="202">
        <v>0</v>
      </c>
      <c r="AE24" s="202">
        <v>0</v>
      </c>
      <c r="AF24" s="202">
        <v>0</v>
      </c>
      <c r="AG24" s="203"/>
      <c r="AH24" s="135">
        <v>0</v>
      </c>
      <c r="AI24" s="135">
        <v>0</v>
      </c>
      <c r="AJ24" s="202">
        <v>0</v>
      </c>
      <c r="AK24" s="202">
        <v>0</v>
      </c>
      <c r="AL24" s="203"/>
      <c r="AM24" s="205">
        <v>0</v>
      </c>
      <c r="AN24" s="119">
        <v>0</v>
      </c>
      <c r="AO24" s="120">
        <v>0</v>
      </c>
      <c r="AP24" s="39">
        <v>0</v>
      </c>
      <c r="AQ24" s="141">
        <v>0</v>
      </c>
      <c r="AR24" s="141">
        <v>0</v>
      </c>
      <c r="AS24" s="143">
        <v>0</v>
      </c>
      <c r="AT24" s="144">
        <v>0</v>
      </c>
      <c r="AU24" s="141">
        <v>0</v>
      </c>
      <c r="AV24" s="141">
        <v>0</v>
      </c>
      <c r="AW24" s="143">
        <v>0</v>
      </c>
      <c r="AY24" s="146"/>
      <c r="AZ24" s="196"/>
    </row>
    <row r="25" spans="1:64" x14ac:dyDescent="0.25">
      <c r="A25" s="15"/>
      <c r="C25" s="122"/>
      <c r="D25" s="123"/>
      <c r="F25" s="125"/>
      <c r="G25" s="126"/>
      <c r="H25" s="35"/>
      <c r="I25" s="36"/>
      <c r="J25" s="37"/>
      <c r="K25" s="198" t="s">
        <v>74</v>
      </c>
      <c r="L25" s="199">
        <v>0</v>
      </c>
      <c r="M25" s="200">
        <v>0</v>
      </c>
      <c r="N25" s="201">
        <v>0</v>
      </c>
      <c r="O25" s="202">
        <v>0</v>
      </c>
      <c r="P25" s="202">
        <v>0</v>
      </c>
      <c r="Q25" s="202">
        <v>0</v>
      </c>
      <c r="R25" s="202">
        <v>0</v>
      </c>
      <c r="S25" s="202">
        <v>0</v>
      </c>
      <c r="T25" s="203"/>
      <c r="U25" s="135">
        <v>0</v>
      </c>
      <c r="V25" s="135">
        <v>0</v>
      </c>
      <c r="W25" s="202">
        <v>0</v>
      </c>
      <c r="X25" s="202">
        <v>0</v>
      </c>
      <c r="Y25" s="203"/>
      <c r="Z25" s="135">
        <v>0</v>
      </c>
      <c r="AA25" s="204">
        <v>0</v>
      </c>
      <c r="AB25" s="202">
        <v>0</v>
      </c>
      <c r="AC25" s="202">
        <v>0</v>
      </c>
      <c r="AD25" s="202">
        <v>0</v>
      </c>
      <c r="AE25" s="202">
        <v>0</v>
      </c>
      <c r="AF25" s="202">
        <v>0</v>
      </c>
      <c r="AG25" s="203"/>
      <c r="AH25" s="135">
        <v>0</v>
      </c>
      <c r="AI25" s="135">
        <v>0</v>
      </c>
      <c r="AJ25" s="202">
        <v>0</v>
      </c>
      <c r="AK25" s="202">
        <v>0</v>
      </c>
      <c r="AL25" s="203"/>
      <c r="AM25" s="205">
        <v>0</v>
      </c>
      <c r="AN25" s="119">
        <v>0</v>
      </c>
      <c r="AO25" s="120">
        <v>0</v>
      </c>
      <c r="AP25" s="39">
        <v>0</v>
      </c>
      <c r="AQ25" s="141">
        <v>0</v>
      </c>
      <c r="AR25" s="141">
        <v>0</v>
      </c>
      <c r="AS25" s="143">
        <v>0</v>
      </c>
      <c r="AT25" s="144">
        <v>0</v>
      </c>
      <c r="AU25" s="141">
        <v>0</v>
      </c>
      <c r="AV25" s="141">
        <v>0</v>
      </c>
      <c r="AW25" s="143">
        <v>0</v>
      </c>
      <c r="AY25" s="146"/>
      <c r="AZ25" s="196"/>
    </row>
    <row r="26" spans="1:64" x14ac:dyDescent="0.25">
      <c r="A26" s="15"/>
      <c r="C26" s="122"/>
      <c r="D26" s="123"/>
      <c r="F26" s="125"/>
      <c r="G26" s="126"/>
      <c r="H26" s="35"/>
      <c r="I26" s="36"/>
      <c r="J26" s="37"/>
      <c r="K26" s="198" t="s">
        <v>75</v>
      </c>
      <c r="L26" s="199">
        <v>0</v>
      </c>
      <c r="M26" s="200">
        <v>0</v>
      </c>
      <c r="N26" s="201">
        <v>0</v>
      </c>
      <c r="O26" s="202">
        <v>0</v>
      </c>
      <c r="P26" s="202">
        <v>0</v>
      </c>
      <c r="Q26" s="202">
        <v>0</v>
      </c>
      <c r="R26" s="202">
        <v>0</v>
      </c>
      <c r="S26" s="202">
        <v>0</v>
      </c>
      <c r="T26" s="203"/>
      <c r="U26" s="135">
        <v>0</v>
      </c>
      <c r="V26" s="135">
        <v>0</v>
      </c>
      <c r="W26" s="202">
        <v>0</v>
      </c>
      <c r="X26" s="202">
        <v>0</v>
      </c>
      <c r="Y26" s="203"/>
      <c r="Z26" s="135">
        <v>0</v>
      </c>
      <c r="AA26" s="204">
        <v>0</v>
      </c>
      <c r="AB26" s="202">
        <v>0</v>
      </c>
      <c r="AC26" s="202">
        <v>0</v>
      </c>
      <c r="AD26" s="202">
        <v>0</v>
      </c>
      <c r="AE26" s="202">
        <v>0</v>
      </c>
      <c r="AF26" s="202">
        <v>0</v>
      </c>
      <c r="AG26" s="203"/>
      <c r="AH26" s="135">
        <v>0</v>
      </c>
      <c r="AI26" s="135">
        <v>0</v>
      </c>
      <c r="AJ26" s="202">
        <v>0</v>
      </c>
      <c r="AK26" s="202">
        <v>0</v>
      </c>
      <c r="AL26" s="203"/>
      <c r="AM26" s="205">
        <v>0</v>
      </c>
      <c r="AN26" s="119">
        <v>0</v>
      </c>
      <c r="AO26" s="120">
        <v>0</v>
      </c>
      <c r="AP26" s="39">
        <v>0</v>
      </c>
      <c r="AQ26" s="141">
        <v>0</v>
      </c>
      <c r="AR26" s="141">
        <v>0</v>
      </c>
      <c r="AS26" s="143">
        <v>0</v>
      </c>
      <c r="AT26" s="144">
        <v>0</v>
      </c>
      <c r="AU26" s="141">
        <v>0</v>
      </c>
      <c r="AV26" s="141">
        <v>0</v>
      </c>
      <c r="AW26" s="143">
        <v>0</v>
      </c>
      <c r="AY26" s="146"/>
      <c r="AZ26" s="196"/>
    </row>
    <row r="27" spans="1:64" x14ac:dyDescent="0.25">
      <c r="A27" s="15"/>
      <c r="C27" s="122"/>
      <c r="D27" s="123"/>
      <c r="F27" s="125"/>
      <c r="G27" s="126"/>
      <c r="H27" s="35"/>
      <c r="I27" s="36"/>
      <c r="J27" s="37"/>
      <c r="K27" s="206" t="s">
        <v>76</v>
      </c>
      <c r="L27" s="199">
        <v>0</v>
      </c>
      <c r="M27" s="200">
        <v>0</v>
      </c>
      <c r="N27" s="201">
        <v>0</v>
      </c>
      <c r="O27" s="202">
        <v>0</v>
      </c>
      <c r="P27" s="202">
        <v>0</v>
      </c>
      <c r="Q27" s="202">
        <v>0</v>
      </c>
      <c r="R27" s="202">
        <v>0</v>
      </c>
      <c r="S27" s="202">
        <v>0</v>
      </c>
      <c r="T27" s="203"/>
      <c r="U27" s="135">
        <v>0</v>
      </c>
      <c r="V27" s="135">
        <v>0</v>
      </c>
      <c r="W27" s="202">
        <v>0</v>
      </c>
      <c r="X27" s="202">
        <v>0</v>
      </c>
      <c r="Y27" s="203"/>
      <c r="Z27" s="135">
        <v>0</v>
      </c>
      <c r="AA27" s="204">
        <v>0</v>
      </c>
      <c r="AB27" s="202">
        <v>0</v>
      </c>
      <c r="AC27" s="202">
        <v>0</v>
      </c>
      <c r="AD27" s="202">
        <v>0</v>
      </c>
      <c r="AE27" s="202">
        <v>0</v>
      </c>
      <c r="AF27" s="202">
        <v>0</v>
      </c>
      <c r="AG27" s="203"/>
      <c r="AH27" s="135">
        <v>0</v>
      </c>
      <c r="AI27" s="135">
        <v>0</v>
      </c>
      <c r="AJ27" s="202">
        <v>0</v>
      </c>
      <c r="AK27" s="202">
        <v>0</v>
      </c>
      <c r="AL27" s="203"/>
      <c r="AM27" s="205">
        <v>0</v>
      </c>
      <c r="AN27" s="119">
        <v>0</v>
      </c>
      <c r="AO27" s="120">
        <v>0</v>
      </c>
      <c r="AP27" s="39">
        <v>0</v>
      </c>
      <c r="AQ27" s="141">
        <v>0</v>
      </c>
      <c r="AR27" s="141">
        <v>0</v>
      </c>
      <c r="AS27" s="143">
        <v>0</v>
      </c>
      <c r="AT27" s="144">
        <v>0</v>
      </c>
      <c r="AU27" s="141">
        <v>0</v>
      </c>
      <c r="AV27" s="141">
        <v>0</v>
      </c>
      <c r="AW27" s="143">
        <v>0</v>
      </c>
      <c r="AY27" s="146"/>
      <c r="AZ27" s="196"/>
    </row>
    <row r="28" spans="1:64" x14ac:dyDescent="0.25">
      <c r="A28" s="15"/>
      <c r="C28" s="207"/>
      <c r="D28" s="123"/>
      <c r="F28" s="125"/>
      <c r="G28" s="126"/>
      <c r="H28" s="35"/>
      <c r="I28" s="36"/>
      <c r="J28" s="37"/>
      <c r="K28" s="206"/>
      <c r="L28" s="199"/>
      <c r="M28" s="200"/>
      <c r="N28" s="201"/>
      <c r="O28" s="202"/>
      <c r="P28" s="202"/>
      <c r="Q28" s="202"/>
      <c r="R28" s="202"/>
      <c r="S28" s="202"/>
      <c r="T28" s="208"/>
      <c r="U28" s="133"/>
      <c r="V28" s="133"/>
      <c r="W28" s="134"/>
      <c r="X28" s="134"/>
      <c r="Y28" s="208"/>
      <c r="Z28" s="135"/>
      <c r="AA28" s="204"/>
      <c r="AB28" s="202"/>
      <c r="AC28" s="202"/>
      <c r="AD28" s="202"/>
      <c r="AE28" s="202"/>
      <c r="AF28" s="202"/>
      <c r="AG28" s="208"/>
      <c r="AH28" s="133"/>
      <c r="AI28" s="133"/>
      <c r="AJ28" s="134"/>
      <c r="AK28" s="134"/>
      <c r="AL28" s="208"/>
      <c r="AM28" s="205"/>
      <c r="AN28" s="119"/>
      <c r="AO28" s="120"/>
      <c r="AP28" s="39"/>
      <c r="AQ28" s="141"/>
      <c r="AR28" s="141"/>
      <c r="AS28" s="143"/>
      <c r="AU28" s="141"/>
      <c r="AV28" s="141"/>
      <c r="AW28" s="143"/>
      <c r="AY28" s="146"/>
      <c r="AZ28" s="196"/>
    </row>
    <row r="29" spans="1:64" x14ac:dyDescent="0.25">
      <c r="A29" s="15"/>
      <c r="C29" s="122"/>
      <c r="D29" s="123"/>
      <c r="F29" s="125"/>
      <c r="G29" s="126"/>
      <c r="H29" s="35"/>
      <c r="I29" s="36"/>
      <c r="J29" s="37"/>
      <c r="K29" s="209"/>
      <c r="L29" s="199"/>
      <c r="M29" s="200"/>
      <c r="N29" s="201"/>
      <c r="O29" s="202"/>
      <c r="P29" s="202"/>
      <c r="Q29" s="202"/>
      <c r="R29" s="202"/>
      <c r="S29" s="202"/>
      <c r="T29" s="208"/>
      <c r="U29" s="138"/>
      <c r="V29" s="138"/>
      <c r="W29" s="139"/>
      <c r="X29" s="139"/>
      <c r="Y29" s="208"/>
      <c r="Z29" s="210"/>
      <c r="AA29" s="204"/>
      <c r="AB29" s="202"/>
      <c r="AC29" s="202"/>
      <c r="AD29" s="202"/>
      <c r="AE29" s="202"/>
      <c r="AF29" s="202"/>
      <c r="AG29" s="208"/>
      <c r="AH29" s="138"/>
      <c r="AI29" s="138"/>
      <c r="AJ29" s="139"/>
      <c r="AK29" s="139"/>
      <c r="AL29" s="208"/>
      <c r="AM29" s="140"/>
      <c r="AN29" s="211"/>
      <c r="AO29" s="212"/>
      <c r="AP29" s="39"/>
      <c r="AQ29" s="141"/>
      <c r="AR29" s="141"/>
      <c r="AS29" s="143"/>
      <c r="AU29" s="141"/>
      <c r="AV29" s="141"/>
      <c r="AW29" s="143"/>
      <c r="AY29" s="146"/>
      <c r="AZ29" s="196"/>
    </row>
    <row r="30" spans="1:64" x14ac:dyDescent="0.25">
      <c r="A30" s="15"/>
      <c r="C30" s="122"/>
      <c r="D30" s="123"/>
      <c r="F30" s="125"/>
      <c r="G30" s="126"/>
      <c r="H30" s="35"/>
      <c r="I30" s="36"/>
      <c r="J30" s="37"/>
      <c r="K30" s="116" t="s">
        <v>77</v>
      </c>
      <c r="L30" s="199"/>
      <c r="M30" s="200"/>
      <c r="N30" s="201"/>
      <c r="O30" s="202"/>
      <c r="P30" s="202"/>
      <c r="Q30" s="202"/>
      <c r="R30" s="202"/>
      <c r="S30" s="202"/>
      <c r="T30" s="208"/>
      <c r="U30" s="138"/>
      <c r="V30" s="138"/>
      <c r="W30" s="139"/>
      <c r="X30" s="139"/>
      <c r="Y30" s="208"/>
      <c r="Z30" s="210"/>
      <c r="AA30" s="204"/>
      <c r="AB30" s="202"/>
      <c r="AC30" s="202"/>
      <c r="AD30" s="202"/>
      <c r="AE30" s="202"/>
      <c r="AF30" s="202"/>
      <c r="AG30" s="208"/>
      <c r="AH30" s="138"/>
      <c r="AI30" s="138"/>
      <c r="AJ30" s="139"/>
      <c r="AK30" s="139"/>
      <c r="AL30" s="208"/>
      <c r="AM30" s="140"/>
      <c r="AN30" s="211"/>
      <c r="AO30" s="212"/>
      <c r="AP30" s="39"/>
      <c r="AQ30" s="141"/>
      <c r="AR30" s="141"/>
      <c r="AS30" s="143"/>
      <c r="AU30" s="141"/>
      <c r="AV30" s="141"/>
      <c r="AW30" s="143"/>
      <c r="AY30" s="146"/>
      <c r="AZ30" s="196"/>
    </row>
    <row r="31" spans="1:64" x14ac:dyDescent="0.25">
      <c r="A31" s="15"/>
      <c r="C31" s="122"/>
      <c r="D31" s="123"/>
      <c r="F31" s="125"/>
      <c r="G31" s="126"/>
      <c r="H31" s="35"/>
      <c r="I31" s="36"/>
      <c r="J31" s="37"/>
      <c r="K31" s="116" t="s">
        <v>78</v>
      </c>
      <c r="L31" s="199"/>
      <c r="M31" s="200"/>
      <c r="N31" s="201"/>
      <c r="O31" s="202"/>
      <c r="P31" s="202"/>
      <c r="Q31" s="202"/>
      <c r="R31" s="202"/>
      <c r="S31" s="202"/>
      <c r="T31" s="208"/>
      <c r="U31" s="138"/>
      <c r="V31" s="138"/>
      <c r="W31" s="139"/>
      <c r="X31" s="139"/>
      <c r="Y31" s="208"/>
      <c r="Z31" s="210"/>
      <c r="AA31" s="204"/>
      <c r="AB31" s="202"/>
      <c r="AC31" s="202"/>
      <c r="AD31" s="202"/>
      <c r="AE31" s="202"/>
      <c r="AF31" s="202"/>
      <c r="AG31" s="208"/>
      <c r="AH31" s="138"/>
      <c r="AI31" s="138"/>
      <c r="AJ31" s="139"/>
      <c r="AK31" s="139"/>
      <c r="AL31" s="208"/>
      <c r="AM31" s="140"/>
      <c r="AN31" s="211"/>
      <c r="AO31" s="212"/>
      <c r="AP31" s="39"/>
      <c r="AQ31" s="141"/>
      <c r="AR31" s="141"/>
      <c r="AS31" s="143"/>
      <c r="AU31" s="141"/>
      <c r="AV31" s="141"/>
      <c r="AW31" s="143"/>
      <c r="AY31" s="146"/>
      <c r="AZ31" s="196"/>
    </row>
    <row r="32" spans="1:64" x14ac:dyDescent="0.25">
      <c r="A32" s="15"/>
      <c r="C32" s="122"/>
      <c r="D32" s="123"/>
      <c r="F32" s="125"/>
      <c r="G32" s="126"/>
      <c r="H32" s="35"/>
      <c r="I32" s="36"/>
      <c r="J32" s="37"/>
      <c r="K32" s="209"/>
      <c r="L32" s="199"/>
      <c r="M32" s="200"/>
      <c r="N32" s="201"/>
      <c r="O32" s="202"/>
      <c r="P32" s="202"/>
      <c r="Q32" s="202"/>
      <c r="R32" s="202"/>
      <c r="S32" s="202"/>
      <c r="T32" s="208"/>
      <c r="U32" s="138"/>
      <c r="V32" s="138"/>
      <c r="W32" s="139"/>
      <c r="X32" s="139"/>
      <c r="Y32" s="208"/>
      <c r="Z32" s="210"/>
      <c r="AA32" s="204"/>
      <c r="AB32" s="202"/>
      <c r="AC32" s="202"/>
      <c r="AD32" s="202"/>
      <c r="AE32" s="202"/>
      <c r="AF32" s="202"/>
      <c r="AG32" s="208"/>
      <c r="AH32" s="138"/>
      <c r="AI32" s="138"/>
      <c r="AJ32" s="139"/>
      <c r="AK32" s="139"/>
      <c r="AL32" s="208"/>
      <c r="AM32" s="140"/>
      <c r="AN32" s="211"/>
      <c r="AO32" s="212"/>
      <c r="AP32" s="39"/>
      <c r="AQ32" s="141"/>
      <c r="AR32" s="141"/>
      <c r="AS32" s="143"/>
      <c r="AU32" s="141"/>
      <c r="AV32" s="141"/>
      <c r="AW32" s="143"/>
      <c r="AY32" s="146"/>
      <c r="AZ32" s="196"/>
    </row>
    <row r="33" spans="1:64" x14ac:dyDescent="0.25">
      <c r="A33" s="15"/>
      <c r="C33" s="122"/>
      <c r="D33" s="123"/>
      <c r="F33" s="125"/>
      <c r="G33" s="126"/>
      <c r="H33" s="35"/>
      <c r="I33" s="36"/>
      <c r="J33" s="37"/>
      <c r="K33" s="117" t="s">
        <v>65</v>
      </c>
      <c r="L33" s="199"/>
      <c r="M33" s="200"/>
      <c r="N33" s="201"/>
      <c r="O33" s="202"/>
      <c r="P33" s="202"/>
      <c r="Q33" s="202"/>
      <c r="R33" s="202"/>
      <c r="S33" s="202"/>
      <c r="T33" s="208"/>
      <c r="U33" s="138"/>
      <c r="V33" s="138"/>
      <c r="W33" s="139"/>
      <c r="X33" s="139"/>
      <c r="Y33" s="208"/>
      <c r="Z33" s="210"/>
      <c r="AA33" s="204"/>
      <c r="AB33" s="202"/>
      <c r="AC33" s="202"/>
      <c r="AD33" s="202"/>
      <c r="AE33" s="202"/>
      <c r="AF33" s="202"/>
      <c r="AG33" s="208"/>
      <c r="AH33" s="138"/>
      <c r="AI33" s="138"/>
      <c r="AJ33" s="139"/>
      <c r="AK33" s="139"/>
      <c r="AL33" s="208"/>
      <c r="AM33" s="140"/>
      <c r="AN33" s="211"/>
      <c r="AO33" s="212"/>
      <c r="AP33" s="39"/>
      <c r="AQ33" s="141"/>
      <c r="AR33" s="141"/>
      <c r="AS33" s="143"/>
      <c r="AU33" s="141"/>
      <c r="AV33" s="141"/>
      <c r="AW33" s="143"/>
      <c r="AY33" s="146"/>
      <c r="AZ33" s="196"/>
    </row>
    <row r="34" spans="1:64" x14ac:dyDescent="0.25">
      <c r="A34" s="15"/>
      <c r="C34" s="122"/>
      <c r="D34" s="123"/>
      <c r="F34" s="125"/>
      <c r="G34" s="126"/>
      <c r="H34" s="35"/>
      <c r="I34" s="36"/>
      <c r="J34" s="37"/>
      <c r="K34" s="209"/>
      <c r="L34" s="199"/>
      <c r="M34" s="200"/>
      <c r="N34" s="201"/>
      <c r="O34" s="202"/>
      <c r="P34" s="202"/>
      <c r="Q34" s="202"/>
      <c r="R34" s="202"/>
      <c r="S34" s="202"/>
      <c r="T34" s="208"/>
      <c r="U34" s="138"/>
      <c r="V34" s="138"/>
      <c r="W34" s="139"/>
      <c r="X34" s="139"/>
      <c r="Y34" s="208"/>
      <c r="Z34" s="210"/>
      <c r="AA34" s="204"/>
      <c r="AB34" s="202"/>
      <c r="AC34" s="202"/>
      <c r="AD34" s="202"/>
      <c r="AE34" s="202"/>
      <c r="AF34" s="202"/>
      <c r="AG34" s="208"/>
      <c r="AH34" s="138"/>
      <c r="AI34" s="138"/>
      <c r="AJ34" s="139"/>
      <c r="AK34" s="139"/>
      <c r="AL34" s="208"/>
      <c r="AM34" s="140"/>
      <c r="AN34" s="211"/>
      <c r="AO34" s="212"/>
      <c r="AP34" s="39"/>
      <c r="AQ34" s="141"/>
      <c r="AR34" s="141"/>
      <c r="AS34" s="143"/>
      <c r="AU34" s="141"/>
      <c r="AV34" s="141"/>
      <c r="AW34" s="143"/>
      <c r="AY34" s="146"/>
      <c r="AZ34" s="196"/>
    </row>
    <row r="35" spans="1:64" ht="20.399999999999999" x14ac:dyDescent="0.25">
      <c r="A35" s="15" t="s">
        <v>13</v>
      </c>
      <c r="B35" s="121">
        <v>1</v>
      </c>
      <c r="C35" s="122" t="s">
        <v>66</v>
      </c>
      <c r="D35" s="123">
        <v>1000</v>
      </c>
      <c r="F35" s="125">
        <v>5</v>
      </c>
      <c r="G35" s="126">
        <v>1</v>
      </c>
      <c r="H35" s="35" t="str">
        <f t="shared" ref="H35:H80" si="3">LEFT(J35,3)</f>
        <v>003</v>
      </c>
      <c r="I35" s="36" t="s">
        <v>67</v>
      </c>
      <c r="J35" s="37" t="s">
        <v>79</v>
      </c>
      <c r="K35" s="213" t="s">
        <v>80</v>
      </c>
      <c r="L35" s="128">
        <v>1865</v>
      </c>
      <c r="M35" s="129">
        <v>1865</v>
      </c>
      <c r="N35" s="130"/>
      <c r="O35" s="131"/>
      <c r="P35" s="131"/>
      <c r="Q35" s="131"/>
      <c r="R35" s="131"/>
      <c r="S35" s="131"/>
      <c r="T35" s="132" t="str">
        <f>IF(SUM(N35:S35)=U35,"OK",SUM(N35:S35)-U35)</f>
        <v>OK</v>
      </c>
      <c r="U35" s="133"/>
      <c r="V35" s="133"/>
      <c r="W35" s="134"/>
      <c r="X35" s="134"/>
      <c r="Y35" s="132" t="str">
        <f>IF(SUM(W35:X35)=Z35,"OK",SUM(W35:X35)-Z35)</f>
        <v>OK</v>
      </c>
      <c r="Z35" s="135"/>
      <c r="AA35" s="204"/>
      <c r="AB35" s="202"/>
      <c r="AC35" s="202"/>
      <c r="AD35" s="202"/>
      <c r="AE35" s="202"/>
      <c r="AF35" s="202"/>
      <c r="AG35" s="132" t="str">
        <f>IF(SUM(AA35:AF35)=AH35,"OK",SUM(AA35:AF35)-AH35)</f>
        <v>OK</v>
      </c>
      <c r="AH35" s="138"/>
      <c r="AI35" s="138"/>
      <c r="AJ35" s="139"/>
      <c r="AK35" s="139"/>
      <c r="AL35" s="132" t="str">
        <f>IF(SUM(AJ35:AK35)=AM35,"OK",SUM(AJ35:AK35)-AM35)</f>
        <v>OK</v>
      </c>
      <c r="AM35" s="140"/>
      <c r="AN35" s="119">
        <f>L35+U35+V35+Z35</f>
        <v>1865</v>
      </c>
      <c r="AO35" s="120">
        <f>M35+AH35+AI35+AM35</f>
        <v>1865</v>
      </c>
      <c r="AP35" s="39">
        <f>L35</f>
        <v>1865</v>
      </c>
      <c r="AQ35" s="141">
        <f>AN35</f>
        <v>1865</v>
      </c>
      <c r="AR35" s="142">
        <f>AQ35-AP35</f>
        <v>0</v>
      </c>
      <c r="AS35" s="143">
        <f>AR35/AP35</f>
        <v>0</v>
      </c>
      <c r="AT35" s="144">
        <f>M35</f>
        <v>1865</v>
      </c>
      <c r="AU35" s="141">
        <f>AO35</f>
        <v>1865</v>
      </c>
      <c r="AV35" s="142">
        <f>AU35-AT35</f>
        <v>0</v>
      </c>
      <c r="AW35" s="143">
        <f>AV35/AT35</f>
        <v>0</v>
      </c>
      <c r="AY35" s="146" t="str">
        <f>RIGHT(LEFT(I35,3),2)&amp;"."&amp;RIGHT(LEFT(I35,5),2)</f>
        <v>41.70</v>
      </c>
      <c r="AZ35" s="196" t="b">
        <f>COUNTIF('[1]Codes SEC'!$B$2:$B$250,Ministres!AY35)&gt;0</f>
        <v>1</v>
      </c>
    </row>
    <row r="36" spans="1:64" x14ac:dyDescent="0.25">
      <c r="A36" s="148"/>
      <c r="B36" s="214"/>
      <c r="C36" s="150"/>
      <c r="D36" s="151"/>
      <c r="E36" s="215"/>
      <c r="F36" s="153"/>
      <c r="G36" s="154"/>
      <c r="H36" s="155"/>
      <c r="I36" s="156"/>
      <c r="J36" s="157"/>
      <c r="K36" s="158" t="s">
        <v>70</v>
      </c>
      <c r="L36" s="159">
        <f t="shared" ref="L36:X37" si="4">L35</f>
        <v>1865</v>
      </c>
      <c r="M36" s="216">
        <f t="shared" si="4"/>
        <v>1865</v>
      </c>
      <c r="N36" s="217">
        <f t="shared" si="4"/>
        <v>0</v>
      </c>
      <c r="O36" s="218">
        <f t="shared" si="4"/>
        <v>0</v>
      </c>
      <c r="P36" s="218">
        <f t="shared" si="4"/>
        <v>0</v>
      </c>
      <c r="Q36" s="218">
        <f t="shared" si="4"/>
        <v>0</v>
      </c>
      <c r="R36" s="218">
        <f t="shared" si="4"/>
        <v>0</v>
      </c>
      <c r="S36" s="218">
        <f t="shared" si="4"/>
        <v>0</v>
      </c>
      <c r="T36" s="219"/>
      <c r="U36" s="220">
        <f t="shared" si="4"/>
        <v>0</v>
      </c>
      <c r="V36" s="220">
        <f t="shared" si="4"/>
        <v>0</v>
      </c>
      <c r="W36" s="218">
        <f t="shared" si="4"/>
        <v>0</v>
      </c>
      <c r="X36" s="218">
        <f t="shared" si="4"/>
        <v>0</v>
      </c>
      <c r="Y36" s="219"/>
      <c r="Z36" s="220">
        <f t="shared" ref="Z36:AK37" si="5">Z35</f>
        <v>0</v>
      </c>
      <c r="AA36" s="165">
        <f t="shared" si="5"/>
        <v>0</v>
      </c>
      <c r="AB36" s="218">
        <f t="shared" si="5"/>
        <v>0</v>
      </c>
      <c r="AC36" s="218">
        <f t="shared" si="5"/>
        <v>0</v>
      </c>
      <c r="AD36" s="218">
        <f t="shared" si="5"/>
        <v>0</v>
      </c>
      <c r="AE36" s="218">
        <f t="shared" si="5"/>
        <v>0</v>
      </c>
      <c r="AF36" s="218">
        <f t="shared" si="5"/>
        <v>0</v>
      </c>
      <c r="AG36" s="219"/>
      <c r="AH36" s="220">
        <f t="shared" si="5"/>
        <v>0</v>
      </c>
      <c r="AI36" s="220">
        <f t="shared" si="5"/>
        <v>0</v>
      </c>
      <c r="AJ36" s="218">
        <f t="shared" si="5"/>
        <v>0</v>
      </c>
      <c r="AK36" s="218">
        <f t="shared" si="5"/>
        <v>0</v>
      </c>
      <c r="AL36" s="219"/>
      <c r="AM36" s="166">
        <f t="shared" ref="AM36:AW37" si="6">AM35</f>
        <v>0</v>
      </c>
      <c r="AN36" s="167">
        <f>AN35</f>
        <v>1865</v>
      </c>
      <c r="AO36" s="168">
        <f>AO35</f>
        <v>1865</v>
      </c>
      <c r="AP36" s="169">
        <f t="shared" si="6"/>
        <v>1865</v>
      </c>
      <c r="AQ36" s="221">
        <f t="shared" si="6"/>
        <v>1865</v>
      </c>
      <c r="AR36" s="222">
        <f t="shared" si="6"/>
        <v>0</v>
      </c>
      <c r="AS36" s="172">
        <f t="shared" si="6"/>
        <v>0</v>
      </c>
      <c r="AT36" s="223">
        <f t="shared" si="6"/>
        <v>1865</v>
      </c>
      <c r="AU36" s="221">
        <f t="shared" si="6"/>
        <v>1865</v>
      </c>
      <c r="AV36" s="222">
        <f t="shared" si="6"/>
        <v>0</v>
      </c>
      <c r="AW36" s="172">
        <f t="shared" si="6"/>
        <v>0</v>
      </c>
      <c r="AY36" s="146"/>
      <c r="AZ36" s="196"/>
    </row>
    <row r="37" spans="1:64" s="197" customFormat="1" x14ac:dyDescent="0.25">
      <c r="A37" s="174"/>
      <c r="B37" s="175"/>
      <c r="C37" s="176"/>
      <c r="D37" s="177"/>
      <c r="E37" s="178"/>
      <c r="F37" s="177"/>
      <c r="G37" s="179"/>
      <c r="H37" s="180"/>
      <c r="I37" s="181"/>
      <c r="J37" s="182"/>
      <c r="K37" s="183" t="s">
        <v>81</v>
      </c>
      <c r="L37" s="184">
        <f t="shared" si="4"/>
        <v>1865</v>
      </c>
      <c r="M37" s="185">
        <f t="shared" si="4"/>
        <v>1865</v>
      </c>
      <c r="N37" s="186">
        <f t="shared" si="4"/>
        <v>0</v>
      </c>
      <c r="O37" s="187">
        <f t="shared" si="4"/>
        <v>0</v>
      </c>
      <c r="P37" s="187">
        <f t="shared" si="4"/>
        <v>0</v>
      </c>
      <c r="Q37" s="187">
        <f t="shared" si="4"/>
        <v>0</v>
      </c>
      <c r="R37" s="187">
        <f t="shared" si="4"/>
        <v>0</v>
      </c>
      <c r="S37" s="187">
        <f t="shared" si="4"/>
        <v>0</v>
      </c>
      <c r="T37" s="188"/>
      <c r="U37" s="187">
        <f t="shared" si="4"/>
        <v>0</v>
      </c>
      <c r="V37" s="187">
        <f t="shared" si="4"/>
        <v>0</v>
      </c>
      <c r="W37" s="187">
        <f t="shared" si="4"/>
        <v>0</v>
      </c>
      <c r="X37" s="187">
        <f t="shared" si="4"/>
        <v>0</v>
      </c>
      <c r="Y37" s="188"/>
      <c r="Z37" s="187">
        <f t="shared" si="5"/>
        <v>0</v>
      </c>
      <c r="AA37" s="189">
        <f t="shared" si="5"/>
        <v>0</v>
      </c>
      <c r="AB37" s="187">
        <f t="shared" si="5"/>
        <v>0</v>
      </c>
      <c r="AC37" s="187">
        <f t="shared" si="5"/>
        <v>0</v>
      </c>
      <c r="AD37" s="187">
        <f t="shared" si="5"/>
        <v>0</v>
      </c>
      <c r="AE37" s="187">
        <f t="shared" si="5"/>
        <v>0</v>
      </c>
      <c r="AF37" s="187">
        <f t="shared" si="5"/>
        <v>0</v>
      </c>
      <c r="AG37" s="188"/>
      <c r="AH37" s="187">
        <f t="shared" si="5"/>
        <v>0</v>
      </c>
      <c r="AI37" s="187">
        <f t="shared" si="5"/>
        <v>0</v>
      </c>
      <c r="AJ37" s="187">
        <f t="shared" si="5"/>
        <v>0</v>
      </c>
      <c r="AK37" s="187">
        <f t="shared" si="5"/>
        <v>0</v>
      </c>
      <c r="AL37" s="188"/>
      <c r="AM37" s="190">
        <f t="shared" si="6"/>
        <v>0</v>
      </c>
      <c r="AN37" s="191">
        <f>AN36</f>
        <v>1865</v>
      </c>
      <c r="AO37" s="190">
        <f>AO36</f>
        <v>1865</v>
      </c>
      <c r="AP37" s="184">
        <f t="shared" si="6"/>
        <v>1865</v>
      </c>
      <c r="AQ37" s="192">
        <f t="shared" si="6"/>
        <v>1865</v>
      </c>
      <c r="AR37" s="193">
        <f t="shared" si="6"/>
        <v>0</v>
      </c>
      <c r="AS37" s="194">
        <f t="shared" si="6"/>
        <v>0</v>
      </c>
      <c r="AT37" s="195">
        <f t="shared" si="6"/>
        <v>1865</v>
      </c>
      <c r="AU37" s="192">
        <f t="shared" si="6"/>
        <v>1865</v>
      </c>
      <c r="AV37" s="193">
        <f t="shared" si="6"/>
        <v>0</v>
      </c>
      <c r="AW37" s="194">
        <f t="shared" si="6"/>
        <v>0</v>
      </c>
      <c r="AX37" s="12"/>
      <c r="AY37" s="146"/>
      <c r="AZ37" s="196"/>
      <c r="BA37" s="12"/>
      <c r="BB37" s="12"/>
      <c r="BC37" s="12"/>
      <c r="BD37" s="12"/>
      <c r="BE37" s="12"/>
      <c r="BF37" s="12"/>
      <c r="BG37" s="12"/>
      <c r="BH37" s="12"/>
      <c r="BI37" s="12"/>
      <c r="BJ37" s="12"/>
      <c r="BK37" s="12"/>
      <c r="BL37" s="12"/>
    </row>
    <row r="38" spans="1:64" x14ac:dyDescent="0.25">
      <c r="A38" s="15"/>
      <c r="C38" s="122"/>
      <c r="D38" s="123"/>
      <c r="F38" s="125"/>
      <c r="G38" s="126"/>
      <c r="H38" s="35"/>
      <c r="I38" s="36"/>
      <c r="J38" s="37"/>
      <c r="K38" s="198" t="s">
        <v>72</v>
      </c>
      <c r="L38" s="199">
        <v>0</v>
      </c>
      <c r="M38" s="200">
        <v>0</v>
      </c>
      <c r="N38" s="201">
        <v>0</v>
      </c>
      <c r="O38" s="202">
        <v>0</v>
      </c>
      <c r="P38" s="202">
        <v>0</v>
      </c>
      <c r="Q38" s="202">
        <v>0</v>
      </c>
      <c r="R38" s="202">
        <v>0</v>
      </c>
      <c r="S38" s="202">
        <v>0</v>
      </c>
      <c r="T38" s="203"/>
      <c r="U38" s="135">
        <v>0</v>
      </c>
      <c r="V38" s="135">
        <v>0</v>
      </c>
      <c r="W38" s="202">
        <v>0</v>
      </c>
      <c r="X38" s="202">
        <v>0</v>
      </c>
      <c r="Y38" s="203"/>
      <c r="Z38" s="135">
        <v>0</v>
      </c>
      <c r="AA38" s="204">
        <v>0</v>
      </c>
      <c r="AB38" s="202">
        <v>0</v>
      </c>
      <c r="AC38" s="202">
        <v>0</v>
      </c>
      <c r="AD38" s="202">
        <v>0</v>
      </c>
      <c r="AE38" s="202">
        <v>0</v>
      </c>
      <c r="AF38" s="202">
        <v>0</v>
      </c>
      <c r="AG38" s="203"/>
      <c r="AH38" s="135">
        <v>0</v>
      </c>
      <c r="AI38" s="135">
        <v>0</v>
      </c>
      <c r="AJ38" s="202">
        <v>0</v>
      </c>
      <c r="AK38" s="202">
        <v>0</v>
      </c>
      <c r="AL38" s="203"/>
      <c r="AM38" s="205">
        <v>0</v>
      </c>
      <c r="AN38" s="119">
        <v>0</v>
      </c>
      <c r="AO38" s="120">
        <v>0</v>
      </c>
      <c r="AP38" s="39">
        <v>0</v>
      </c>
      <c r="AQ38" s="141">
        <v>0</v>
      </c>
      <c r="AR38" s="141">
        <v>0</v>
      </c>
      <c r="AS38" s="143">
        <v>0</v>
      </c>
      <c r="AT38" s="144">
        <v>0</v>
      </c>
      <c r="AU38" s="141">
        <v>0</v>
      </c>
      <c r="AV38" s="141">
        <v>0</v>
      </c>
      <c r="AW38" s="143">
        <v>0</v>
      </c>
      <c r="AY38" s="146"/>
      <c r="AZ38" s="196"/>
    </row>
    <row r="39" spans="1:64" x14ac:dyDescent="0.25">
      <c r="A39" s="15"/>
      <c r="C39" s="122"/>
      <c r="D39" s="123"/>
      <c r="F39" s="125"/>
      <c r="G39" s="126"/>
      <c r="H39" s="35"/>
      <c r="I39" s="36"/>
      <c r="J39" s="37"/>
      <c r="K39" s="198" t="s">
        <v>73</v>
      </c>
      <c r="L39" s="199">
        <v>0</v>
      </c>
      <c r="M39" s="200">
        <v>0</v>
      </c>
      <c r="N39" s="201">
        <v>0</v>
      </c>
      <c r="O39" s="202">
        <v>0</v>
      </c>
      <c r="P39" s="202">
        <v>0</v>
      </c>
      <c r="Q39" s="202">
        <v>0</v>
      </c>
      <c r="R39" s="202">
        <v>0</v>
      </c>
      <c r="S39" s="202">
        <v>0</v>
      </c>
      <c r="T39" s="203"/>
      <c r="U39" s="135">
        <v>0</v>
      </c>
      <c r="V39" s="135">
        <v>0</v>
      </c>
      <c r="W39" s="202">
        <v>0</v>
      </c>
      <c r="X39" s="202">
        <v>0</v>
      </c>
      <c r="Y39" s="203"/>
      <c r="Z39" s="135">
        <v>0</v>
      </c>
      <c r="AA39" s="204">
        <v>0</v>
      </c>
      <c r="AB39" s="202">
        <v>0</v>
      </c>
      <c r="AC39" s="202">
        <v>0</v>
      </c>
      <c r="AD39" s="202">
        <v>0</v>
      </c>
      <c r="AE39" s="202">
        <v>0</v>
      </c>
      <c r="AF39" s="202">
        <v>0</v>
      </c>
      <c r="AG39" s="203"/>
      <c r="AH39" s="135">
        <v>0</v>
      </c>
      <c r="AI39" s="135">
        <v>0</v>
      </c>
      <c r="AJ39" s="202">
        <v>0</v>
      </c>
      <c r="AK39" s="202">
        <v>0</v>
      </c>
      <c r="AL39" s="203"/>
      <c r="AM39" s="205">
        <v>0</v>
      </c>
      <c r="AN39" s="119">
        <v>0</v>
      </c>
      <c r="AO39" s="120">
        <v>0</v>
      </c>
      <c r="AP39" s="39">
        <v>0</v>
      </c>
      <c r="AQ39" s="141">
        <v>0</v>
      </c>
      <c r="AR39" s="141">
        <v>0</v>
      </c>
      <c r="AS39" s="143">
        <v>0</v>
      </c>
      <c r="AT39" s="144">
        <v>0</v>
      </c>
      <c r="AU39" s="141">
        <v>0</v>
      </c>
      <c r="AV39" s="141">
        <v>0</v>
      </c>
      <c r="AW39" s="143">
        <v>0</v>
      </c>
      <c r="AY39" s="146"/>
      <c r="AZ39" s="196"/>
    </row>
    <row r="40" spans="1:64" x14ac:dyDescent="0.25">
      <c r="A40" s="15"/>
      <c r="C40" s="122"/>
      <c r="D40" s="123"/>
      <c r="F40" s="125"/>
      <c r="G40" s="126"/>
      <c r="H40" s="35"/>
      <c r="I40" s="36"/>
      <c r="J40" s="37"/>
      <c r="K40" s="198" t="s">
        <v>74</v>
      </c>
      <c r="L40" s="199">
        <v>0</v>
      </c>
      <c r="M40" s="200">
        <v>0</v>
      </c>
      <c r="N40" s="201">
        <v>0</v>
      </c>
      <c r="O40" s="202">
        <v>0</v>
      </c>
      <c r="P40" s="202">
        <v>0</v>
      </c>
      <c r="Q40" s="202">
        <v>0</v>
      </c>
      <c r="R40" s="202">
        <v>0</v>
      </c>
      <c r="S40" s="202">
        <v>0</v>
      </c>
      <c r="T40" s="203"/>
      <c r="U40" s="135">
        <v>0</v>
      </c>
      <c r="V40" s="135">
        <v>0</v>
      </c>
      <c r="W40" s="202">
        <v>0</v>
      </c>
      <c r="X40" s="202">
        <v>0</v>
      </c>
      <c r="Y40" s="203"/>
      <c r="Z40" s="135">
        <v>0</v>
      </c>
      <c r="AA40" s="204">
        <v>0</v>
      </c>
      <c r="AB40" s="202">
        <v>0</v>
      </c>
      <c r="AC40" s="202">
        <v>0</v>
      </c>
      <c r="AD40" s="202">
        <v>0</v>
      </c>
      <c r="AE40" s="202">
        <v>0</v>
      </c>
      <c r="AF40" s="202">
        <v>0</v>
      </c>
      <c r="AG40" s="203"/>
      <c r="AH40" s="135">
        <v>0</v>
      </c>
      <c r="AI40" s="135">
        <v>0</v>
      </c>
      <c r="AJ40" s="202">
        <v>0</v>
      </c>
      <c r="AK40" s="202">
        <v>0</v>
      </c>
      <c r="AL40" s="203"/>
      <c r="AM40" s="205">
        <v>0</v>
      </c>
      <c r="AN40" s="119">
        <v>0</v>
      </c>
      <c r="AO40" s="120">
        <v>0</v>
      </c>
      <c r="AP40" s="39">
        <v>0</v>
      </c>
      <c r="AQ40" s="141">
        <v>0</v>
      </c>
      <c r="AR40" s="141">
        <v>0</v>
      </c>
      <c r="AS40" s="143">
        <v>0</v>
      </c>
      <c r="AT40" s="144">
        <v>0</v>
      </c>
      <c r="AU40" s="141">
        <v>0</v>
      </c>
      <c r="AV40" s="141">
        <v>0</v>
      </c>
      <c r="AW40" s="143">
        <v>0</v>
      </c>
      <c r="AY40" s="146"/>
      <c r="AZ40" s="196"/>
    </row>
    <row r="41" spans="1:64" x14ac:dyDescent="0.25">
      <c r="A41" s="15"/>
      <c r="C41" s="122"/>
      <c r="D41" s="123"/>
      <c r="F41" s="125"/>
      <c r="G41" s="126"/>
      <c r="H41" s="35"/>
      <c r="I41" s="36"/>
      <c r="J41" s="37"/>
      <c r="K41" s="198" t="s">
        <v>75</v>
      </c>
      <c r="L41" s="199">
        <v>0</v>
      </c>
      <c r="M41" s="200">
        <v>0</v>
      </c>
      <c r="N41" s="201">
        <v>0</v>
      </c>
      <c r="O41" s="202">
        <v>0</v>
      </c>
      <c r="P41" s="202">
        <v>0</v>
      </c>
      <c r="Q41" s="202">
        <v>0</v>
      </c>
      <c r="R41" s="202">
        <v>0</v>
      </c>
      <c r="S41" s="202">
        <v>0</v>
      </c>
      <c r="T41" s="203"/>
      <c r="U41" s="135">
        <v>0</v>
      </c>
      <c r="V41" s="135">
        <v>0</v>
      </c>
      <c r="W41" s="202">
        <v>0</v>
      </c>
      <c r="X41" s="202">
        <v>0</v>
      </c>
      <c r="Y41" s="203"/>
      <c r="Z41" s="135">
        <v>0</v>
      </c>
      <c r="AA41" s="204">
        <v>0</v>
      </c>
      <c r="AB41" s="202">
        <v>0</v>
      </c>
      <c r="AC41" s="202">
        <v>0</v>
      </c>
      <c r="AD41" s="202">
        <v>0</v>
      </c>
      <c r="AE41" s="202">
        <v>0</v>
      </c>
      <c r="AF41" s="202">
        <v>0</v>
      </c>
      <c r="AG41" s="203"/>
      <c r="AH41" s="135">
        <v>0</v>
      </c>
      <c r="AI41" s="135">
        <v>0</v>
      </c>
      <c r="AJ41" s="202">
        <v>0</v>
      </c>
      <c r="AK41" s="202">
        <v>0</v>
      </c>
      <c r="AL41" s="203"/>
      <c r="AM41" s="205">
        <v>0</v>
      </c>
      <c r="AN41" s="119">
        <v>0</v>
      </c>
      <c r="AO41" s="120">
        <v>0</v>
      </c>
      <c r="AP41" s="39">
        <v>0</v>
      </c>
      <c r="AQ41" s="141">
        <v>0</v>
      </c>
      <c r="AR41" s="141">
        <v>0</v>
      </c>
      <c r="AS41" s="143">
        <v>0</v>
      </c>
      <c r="AT41" s="144">
        <v>0</v>
      </c>
      <c r="AU41" s="141">
        <v>0</v>
      </c>
      <c r="AV41" s="141">
        <v>0</v>
      </c>
      <c r="AW41" s="143">
        <v>0</v>
      </c>
      <c r="AY41" s="146"/>
      <c r="AZ41" s="196"/>
    </row>
    <row r="42" spans="1:64" x14ac:dyDescent="0.25">
      <c r="A42" s="15"/>
      <c r="C42" s="122"/>
      <c r="D42" s="123"/>
      <c r="F42" s="125"/>
      <c r="G42" s="126"/>
      <c r="H42" s="35"/>
      <c r="I42" s="36"/>
      <c r="J42" s="37"/>
      <c r="K42" s="206" t="s">
        <v>76</v>
      </c>
      <c r="L42" s="199">
        <v>0</v>
      </c>
      <c r="M42" s="200">
        <v>0</v>
      </c>
      <c r="N42" s="201">
        <v>0</v>
      </c>
      <c r="O42" s="202">
        <v>0</v>
      </c>
      <c r="P42" s="202">
        <v>0</v>
      </c>
      <c r="Q42" s="202">
        <v>0</v>
      </c>
      <c r="R42" s="202">
        <v>0</v>
      </c>
      <c r="S42" s="202">
        <v>0</v>
      </c>
      <c r="T42" s="203"/>
      <c r="U42" s="135">
        <v>0</v>
      </c>
      <c r="V42" s="135">
        <v>0</v>
      </c>
      <c r="W42" s="202">
        <v>0</v>
      </c>
      <c r="X42" s="202">
        <v>0</v>
      </c>
      <c r="Y42" s="203"/>
      <c r="Z42" s="135">
        <v>0</v>
      </c>
      <c r="AA42" s="204">
        <v>0</v>
      </c>
      <c r="AB42" s="202">
        <v>0</v>
      </c>
      <c r="AC42" s="202">
        <v>0</v>
      </c>
      <c r="AD42" s="202">
        <v>0</v>
      </c>
      <c r="AE42" s="202">
        <v>0</v>
      </c>
      <c r="AF42" s="202">
        <v>0</v>
      </c>
      <c r="AG42" s="203"/>
      <c r="AH42" s="135">
        <v>0</v>
      </c>
      <c r="AI42" s="135">
        <v>0</v>
      </c>
      <c r="AJ42" s="202">
        <v>0</v>
      </c>
      <c r="AK42" s="202">
        <v>0</v>
      </c>
      <c r="AL42" s="203"/>
      <c r="AM42" s="205">
        <v>0</v>
      </c>
      <c r="AN42" s="119">
        <v>0</v>
      </c>
      <c r="AO42" s="120">
        <v>0</v>
      </c>
      <c r="AP42" s="39">
        <v>0</v>
      </c>
      <c r="AQ42" s="141">
        <v>0</v>
      </c>
      <c r="AR42" s="141">
        <v>0</v>
      </c>
      <c r="AS42" s="143">
        <v>0</v>
      </c>
      <c r="AT42" s="144">
        <v>0</v>
      </c>
      <c r="AU42" s="141">
        <v>0</v>
      </c>
      <c r="AV42" s="141">
        <v>0</v>
      </c>
      <c r="AW42" s="143">
        <v>0</v>
      </c>
      <c r="AY42" s="146"/>
      <c r="AZ42" s="196"/>
    </row>
    <row r="43" spans="1:64" x14ac:dyDescent="0.25">
      <c r="A43" s="15"/>
      <c r="C43" s="122"/>
      <c r="D43" s="123"/>
      <c r="F43" s="125"/>
      <c r="G43" s="126"/>
      <c r="H43" s="35"/>
      <c r="I43" s="36"/>
      <c r="J43" s="37"/>
      <c r="K43" s="206"/>
      <c r="L43" s="199"/>
      <c r="M43" s="200"/>
      <c r="N43" s="201"/>
      <c r="O43" s="202"/>
      <c r="P43" s="202"/>
      <c r="Q43" s="202"/>
      <c r="R43" s="202"/>
      <c r="S43" s="202"/>
      <c r="T43" s="224"/>
      <c r="U43" s="133"/>
      <c r="V43" s="133"/>
      <c r="W43" s="134"/>
      <c r="X43" s="134"/>
      <c r="Y43" s="224"/>
      <c r="Z43" s="135"/>
      <c r="AA43" s="204"/>
      <c r="AB43" s="202"/>
      <c r="AC43" s="202"/>
      <c r="AD43" s="202"/>
      <c r="AE43" s="202"/>
      <c r="AF43" s="202"/>
      <c r="AG43" s="224"/>
      <c r="AH43" s="133"/>
      <c r="AI43" s="133"/>
      <c r="AJ43" s="134"/>
      <c r="AK43" s="134"/>
      <c r="AL43" s="224"/>
      <c r="AM43" s="205"/>
      <c r="AN43" s="119"/>
      <c r="AO43" s="120"/>
      <c r="AP43" s="39"/>
      <c r="AQ43" s="141"/>
      <c r="AR43" s="141"/>
      <c r="AS43" s="143"/>
      <c r="AU43" s="141"/>
      <c r="AV43" s="141"/>
      <c r="AW43" s="143"/>
      <c r="AY43" s="146"/>
      <c r="AZ43" s="196"/>
    </row>
    <row r="44" spans="1:64" x14ac:dyDescent="0.25">
      <c r="A44" s="15"/>
      <c r="C44" s="122"/>
      <c r="D44" s="123"/>
      <c r="F44" s="125"/>
      <c r="G44" s="126"/>
      <c r="H44" s="35"/>
      <c r="I44" s="36"/>
      <c r="J44" s="37"/>
      <c r="K44" s="209"/>
      <c r="L44" s="199"/>
      <c r="M44" s="200"/>
      <c r="N44" s="201"/>
      <c r="O44" s="202"/>
      <c r="P44" s="202"/>
      <c r="Q44" s="202"/>
      <c r="R44" s="202"/>
      <c r="S44" s="202"/>
      <c r="T44" s="224"/>
      <c r="U44" s="138"/>
      <c r="V44" s="138"/>
      <c r="W44" s="139"/>
      <c r="X44" s="139"/>
      <c r="Y44" s="224"/>
      <c r="Z44" s="210"/>
      <c r="AA44" s="204"/>
      <c r="AB44" s="202"/>
      <c r="AC44" s="202"/>
      <c r="AD44" s="202"/>
      <c r="AE44" s="202"/>
      <c r="AF44" s="202"/>
      <c r="AG44" s="224"/>
      <c r="AH44" s="138"/>
      <c r="AI44" s="138"/>
      <c r="AJ44" s="139"/>
      <c r="AK44" s="139"/>
      <c r="AL44" s="224"/>
      <c r="AM44" s="140"/>
      <c r="AN44" s="211"/>
      <c r="AO44" s="212"/>
      <c r="AP44" s="39"/>
      <c r="AQ44" s="141"/>
      <c r="AR44" s="141"/>
      <c r="AS44" s="143"/>
      <c r="AU44" s="141"/>
      <c r="AV44" s="141"/>
      <c r="AW44" s="143"/>
      <c r="AY44" s="146"/>
      <c r="AZ44" s="196"/>
    </row>
    <row r="45" spans="1:64" x14ac:dyDescent="0.25">
      <c r="A45" s="15"/>
      <c r="C45" s="122"/>
      <c r="D45" s="123"/>
      <c r="F45" s="125"/>
      <c r="G45" s="126"/>
      <c r="H45" s="35"/>
      <c r="I45" s="36"/>
      <c r="J45" s="37"/>
      <c r="K45" s="116" t="s">
        <v>82</v>
      </c>
      <c r="L45" s="199"/>
      <c r="M45" s="200"/>
      <c r="N45" s="201"/>
      <c r="O45" s="202"/>
      <c r="P45" s="202"/>
      <c r="Q45" s="202"/>
      <c r="R45" s="202"/>
      <c r="S45" s="202"/>
      <c r="T45" s="224"/>
      <c r="U45" s="138"/>
      <c r="V45" s="138"/>
      <c r="W45" s="139"/>
      <c r="X45" s="139"/>
      <c r="Y45" s="224"/>
      <c r="Z45" s="210"/>
      <c r="AA45" s="204"/>
      <c r="AB45" s="202"/>
      <c r="AC45" s="202"/>
      <c r="AD45" s="202"/>
      <c r="AE45" s="202"/>
      <c r="AF45" s="202"/>
      <c r="AG45" s="224"/>
      <c r="AH45" s="138"/>
      <c r="AI45" s="138"/>
      <c r="AJ45" s="139"/>
      <c r="AK45" s="139"/>
      <c r="AL45" s="224"/>
      <c r="AM45" s="140"/>
      <c r="AN45" s="211"/>
      <c r="AO45" s="212"/>
      <c r="AP45" s="39"/>
      <c r="AQ45" s="141"/>
      <c r="AR45" s="141"/>
      <c r="AS45" s="143"/>
      <c r="AU45" s="141"/>
      <c r="AV45" s="141"/>
      <c r="AW45" s="143"/>
      <c r="AY45" s="146"/>
      <c r="AZ45" s="196"/>
    </row>
    <row r="46" spans="1:64" x14ac:dyDescent="0.25">
      <c r="A46" s="15"/>
      <c r="C46" s="122"/>
      <c r="D46" s="123"/>
      <c r="F46" s="125"/>
      <c r="G46" s="126"/>
      <c r="H46" s="35"/>
      <c r="I46" s="36"/>
      <c r="J46" s="37"/>
      <c r="K46" s="116" t="s">
        <v>83</v>
      </c>
      <c r="L46" s="199"/>
      <c r="M46" s="200"/>
      <c r="N46" s="201"/>
      <c r="O46" s="202"/>
      <c r="P46" s="202"/>
      <c r="Q46" s="202"/>
      <c r="R46" s="202"/>
      <c r="S46" s="202"/>
      <c r="T46" s="224"/>
      <c r="U46" s="138"/>
      <c r="V46" s="138"/>
      <c r="W46" s="139"/>
      <c r="X46" s="139"/>
      <c r="Y46" s="224"/>
      <c r="Z46" s="210"/>
      <c r="AA46" s="204"/>
      <c r="AB46" s="202"/>
      <c r="AC46" s="202"/>
      <c r="AD46" s="202"/>
      <c r="AE46" s="202"/>
      <c r="AF46" s="202"/>
      <c r="AG46" s="224"/>
      <c r="AH46" s="138"/>
      <c r="AI46" s="138"/>
      <c r="AJ46" s="139"/>
      <c r="AK46" s="139"/>
      <c r="AL46" s="224"/>
      <c r="AM46" s="140"/>
      <c r="AN46" s="211"/>
      <c r="AO46" s="212"/>
      <c r="AP46" s="39"/>
      <c r="AQ46" s="141"/>
      <c r="AR46" s="141"/>
      <c r="AS46" s="143"/>
      <c r="AU46" s="141"/>
      <c r="AV46" s="141"/>
      <c r="AW46" s="143"/>
      <c r="AY46" s="146"/>
      <c r="AZ46" s="196"/>
    </row>
    <row r="47" spans="1:64" x14ac:dyDescent="0.25">
      <c r="A47" s="15"/>
      <c r="C47" s="122"/>
      <c r="D47" s="123"/>
      <c r="F47" s="125"/>
      <c r="G47" s="126"/>
      <c r="H47" s="35"/>
      <c r="I47" s="36"/>
      <c r="J47" s="37"/>
      <c r="K47" s="209"/>
      <c r="L47" s="199"/>
      <c r="M47" s="200"/>
      <c r="N47" s="201"/>
      <c r="O47" s="202"/>
      <c r="P47" s="202"/>
      <c r="Q47" s="202"/>
      <c r="R47" s="202"/>
      <c r="S47" s="202"/>
      <c r="T47" s="224"/>
      <c r="U47" s="138"/>
      <c r="V47" s="138"/>
      <c r="W47" s="139"/>
      <c r="X47" s="139"/>
      <c r="Y47" s="224"/>
      <c r="Z47" s="210"/>
      <c r="AA47" s="204"/>
      <c r="AB47" s="202"/>
      <c r="AC47" s="202"/>
      <c r="AD47" s="202"/>
      <c r="AE47" s="202"/>
      <c r="AF47" s="202"/>
      <c r="AG47" s="224"/>
      <c r="AH47" s="138"/>
      <c r="AI47" s="138"/>
      <c r="AJ47" s="139"/>
      <c r="AK47" s="139"/>
      <c r="AL47" s="224"/>
      <c r="AM47" s="140"/>
      <c r="AN47" s="211"/>
      <c r="AO47" s="212"/>
      <c r="AP47" s="39"/>
      <c r="AQ47" s="141"/>
      <c r="AR47" s="141"/>
      <c r="AS47" s="143"/>
      <c r="AU47" s="141"/>
      <c r="AV47" s="141"/>
      <c r="AW47" s="143"/>
      <c r="AY47" s="146"/>
      <c r="AZ47" s="196"/>
    </row>
    <row r="48" spans="1:64" x14ac:dyDescent="0.25">
      <c r="A48" s="15"/>
      <c r="C48" s="122"/>
      <c r="D48" s="123"/>
      <c r="F48" s="125"/>
      <c r="G48" s="126"/>
      <c r="H48" s="35"/>
      <c r="I48" s="36"/>
      <c r="J48" s="37"/>
      <c r="K48" s="117" t="s">
        <v>65</v>
      </c>
      <c r="L48" s="199"/>
      <c r="M48" s="200"/>
      <c r="N48" s="201"/>
      <c r="O48" s="202"/>
      <c r="P48" s="202"/>
      <c r="Q48" s="202"/>
      <c r="R48" s="202"/>
      <c r="S48" s="202"/>
      <c r="T48" s="224"/>
      <c r="U48" s="138"/>
      <c r="V48" s="138"/>
      <c r="W48" s="139"/>
      <c r="X48" s="139"/>
      <c r="Y48" s="224"/>
      <c r="Z48" s="210"/>
      <c r="AA48" s="204"/>
      <c r="AB48" s="202"/>
      <c r="AC48" s="202"/>
      <c r="AD48" s="202"/>
      <c r="AE48" s="202"/>
      <c r="AF48" s="202"/>
      <c r="AG48" s="224"/>
      <c r="AH48" s="138"/>
      <c r="AI48" s="138"/>
      <c r="AJ48" s="139"/>
      <c r="AK48" s="139"/>
      <c r="AL48" s="224"/>
      <c r="AM48" s="140"/>
      <c r="AN48" s="211"/>
      <c r="AO48" s="212"/>
      <c r="AP48" s="39"/>
      <c r="AQ48" s="141"/>
      <c r="AR48" s="141"/>
      <c r="AS48" s="143"/>
      <c r="AU48" s="141"/>
      <c r="AV48" s="141"/>
      <c r="AW48" s="143"/>
      <c r="AY48" s="146"/>
      <c r="AZ48" s="196"/>
    </row>
    <row r="49" spans="1:64" x14ac:dyDescent="0.25">
      <c r="A49" s="15"/>
      <c r="C49" s="122"/>
      <c r="D49" s="123"/>
      <c r="F49" s="125"/>
      <c r="G49" s="126"/>
      <c r="H49" s="35"/>
      <c r="I49" s="36"/>
      <c r="J49" s="37"/>
      <c r="K49" s="209"/>
      <c r="L49" s="199"/>
      <c r="M49" s="200"/>
      <c r="N49" s="201"/>
      <c r="O49" s="202"/>
      <c r="P49" s="202"/>
      <c r="Q49" s="202"/>
      <c r="R49" s="202"/>
      <c r="S49" s="202"/>
      <c r="T49" s="224"/>
      <c r="U49" s="138"/>
      <c r="V49" s="138"/>
      <c r="W49" s="139"/>
      <c r="X49" s="139"/>
      <c r="Y49" s="224"/>
      <c r="Z49" s="210"/>
      <c r="AA49" s="204"/>
      <c r="AB49" s="202"/>
      <c r="AC49" s="202"/>
      <c r="AD49" s="202"/>
      <c r="AE49" s="202"/>
      <c r="AF49" s="202"/>
      <c r="AG49" s="224"/>
      <c r="AH49" s="138"/>
      <c r="AI49" s="138"/>
      <c r="AJ49" s="139"/>
      <c r="AK49" s="139"/>
      <c r="AL49" s="224"/>
      <c r="AM49" s="140"/>
      <c r="AN49" s="211"/>
      <c r="AO49" s="212"/>
      <c r="AP49" s="39"/>
      <c r="AQ49" s="141"/>
      <c r="AR49" s="141"/>
      <c r="AS49" s="143"/>
      <c r="AU49" s="141"/>
      <c r="AV49" s="141"/>
      <c r="AW49" s="143"/>
      <c r="AY49" s="146"/>
      <c r="AZ49" s="196"/>
    </row>
    <row r="50" spans="1:64" ht="35.1" customHeight="1" x14ac:dyDescent="0.25">
      <c r="A50" s="15" t="s">
        <v>13</v>
      </c>
      <c r="B50" s="225">
        <v>2</v>
      </c>
      <c r="C50" s="122" t="s">
        <v>84</v>
      </c>
      <c r="D50" s="123">
        <v>1000</v>
      </c>
      <c r="E50" s="226"/>
      <c r="F50" s="122">
        <v>2</v>
      </c>
      <c r="G50" s="227"/>
      <c r="H50" s="228" t="str">
        <f t="shared" si="3"/>
        <v>004</v>
      </c>
      <c r="I50" s="229" t="s">
        <v>85</v>
      </c>
      <c r="J50" s="230" t="s">
        <v>86</v>
      </c>
      <c r="K50" s="231" t="s">
        <v>87</v>
      </c>
      <c r="L50" s="232">
        <v>129</v>
      </c>
      <c r="M50" s="233">
        <v>129</v>
      </c>
      <c r="N50" s="130"/>
      <c r="O50" s="131"/>
      <c r="P50" s="131"/>
      <c r="Q50" s="131"/>
      <c r="R50" s="131"/>
      <c r="S50" s="131"/>
      <c r="T50" s="132" t="str">
        <f>IF(SUM(N50:S50)=U50,"OK",SUM(N50:S50)-U50)</f>
        <v>OK</v>
      </c>
      <c r="U50" s="138"/>
      <c r="V50" s="138"/>
      <c r="W50" s="139"/>
      <c r="X50" s="139"/>
      <c r="Y50" s="132" t="str">
        <f>IF(SUM(W50:X50)=Z50,"OK",SUM(W50:X50)-Z50)</f>
        <v>OK</v>
      </c>
      <c r="Z50" s="210"/>
      <c r="AA50" s="204"/>
      <c r="AB50" s="202"/>
      <c r="AC50" s="202"/>
      <c r="AD50" s="202"/>
      <c r="AE50" s="202"/>
      <c r="AF50" s="202"/>
      <c r="AG50" s="132" t="str">
        <f>IF(SUM(AA50:AF50)=AH50,"OK",SUM(AA50:AF50)-AH50)</f>
        <v>OK</v>
      </c>
      <c r="AH50" s="138"/>
      <c r="AI50" s="138"/>
      <c r="AJ50" s="139"/>
      <c r="AK50" s="139"/>
      <c r="AL50" s="132" t="str">
        <f>IF(SUM(AJ50:AK50)=AM50,"OK",SUM(AJ50:AK50)-AM50)</f>
        <v>OK</v>
      </c>
      <c r="AM50" s="140"/>
      <c r="AN50" s="119">
        <f>L50+U50+V50+Z50</f>
        <v>129</v>
      </c>
      <c r="AO50" s="120">
        <f>M50+AH50+AI50+AM50</f>
        <v>129</v>
      </c>
      <c r="AP50" s="39">
        <f>L50</f>
        <v>129</v>
      </c>
      <c r="AQ50" s="141">
        <f>AN50</f>
        <v>129</v>
      </c>
      <c r="AR50" s="142">
        <f>AQ50-AP50</f>
        <v>0</v>
      </c>
      <c r="AS50" s="143">
        <f>AR50/AP50</f>
        <v>0</v>
      </c>
      <c r="AT50" s="144">
        <f>M50</f>
        <v>129</v>
      </c>
      <c r="AU50" s="141">
        <f>AO50</f>
        <v>129</v>
      </c>
      <c r="AV50" s="142">
        <f>AU50-AT50</f>
        <v>0</v>
      </c>
      <c r="AW50" s="143">
        <f>AV50/AT50</f>
        <v>0</v>
      </c>
      <c r="AY50" s="146" t="str">
        <f>RIGHT(LEFT(I50,3),2)&amp;"."&amp;RIGHT(LEFT(I50,5),2)</f>
        <v>11.00</v>
      </c>
      <c r="AZ50" s="196" t="b">
        <f>COUNTIF('[1]Codes SEC'!$B$2:$B$250,Ministres!AY50)&gt;0</f>
        <v>1</v>
      </c>
    </row>
    <row r="51" spans="1:64" ht="64.8" x14ac:dyDescent="0.25">
      <c r="A51" s="15"/>
      <c r="C51" s="122"/>
      <c r="D51" s="123"/>
      <c r="F51" s="125"/>
      <c r="G51" s="126"/>
      <c r="H51" s="35"/>
      <c r="I51" s="234" t="s">
        <v>88</v>
      </c>
      <c r="J51" s="37"/>
      <c r="K51" s="235"/>
      <c r="L51" s="232"/>
      <c r="M51" s="233"/>
      <c r="N51" s="130"/>
      <c r="O51" s="131"/>
      <c r="P51" s="131"/>
      <c r="Q51" s="131"/>
      <c r="R51" s="131"/>
      <c r="S51" s="131"/>
      <c r="T51" s="132"/>
      <c r="U51" s="138"/>
      <c r="V51" s="138"/>
      <c r="W51" s="139"/>
      <c r="X51" s="139"/>
      <c r="Y51" s="132"/>
      <c r="Z51" s="210"/>
      <c r="AA51" s="204"/>
      <c r="AB51" s="202"/>
      <c r="AC51" s="202"/>
      <c r="AD51" s="202"/>
      <c r="AE51" s="202"/>
      <c r="AF51" s="202"/>
      <c r="AG51" s="132"/>
      <c r="AH51" s="138"/>
      <c r="AI51" s="138"/>
      <c r="AJ51" s="139"/>
      <c r="AK51" s="139"/>
      <c r="AL51" s="132"/>
      <c r="AM51" s="140"/>
      <c r="AN51" s="211"/>
      <c r="AO51" s="212"/>
      <c r="AP51" s="39"/>
      <c r="AQ51" s="141"/>
      <c r="AR51" s="142"/>
      <c r="AS51" s="143"/>
      <c r="AU51" s="141"/>
      <c r="AV51" s="142"/>
      <c r="AW51" s="143"/>
      <c r="AY51" s="146"/>
      <c r="AZ51" s="196"/>
    </row>
    <row r="52" spans="1:64" ht="35.1" customHeight="1" x14ac:dyDescent="0.25">
      <c r="A52" s="15" t="s">
        <v>13</v>
      </c>
      <c r="B52" s="225">
        <v>2</v>
      </c>
      <c r="C52" s="122" t="s">
        <v>84</v>
      </c>
      <c r="D52" s="123">
        <v>1000</v>
      </c>
      <c r="E52" s="226"/>
      <c r="F52" s="122">
        <v>2</v>
      </c>
      <c r="G52" s="227"/>
      <c r="H52" s="228" t="str">
        <f t="shared" si="3"/>
        <v>004</v>
      </c>
      <c r="I52" s="229" t="s">
        <v>85</v>
      </c>
      <c r="J52" s="230" t="s">
        <v>89</v>
      </c>
      <c r="K52" s="231" t="s">
        <v>90</v>
      </c>
      <c r="L52" s="232">
        <v>3502</v>
      </c>
      <c r="M52" s="233">
        <v>3502</v>
      </c>
      <c r="N52" s="130"/>
      <c r="O52" s="131"/>
      <c r="P52" s="131"/>
      <c r="Q52" s="131"/>
      <c r="R52" s="131"/>
      <c r="S52" s="131"/>
      <c r="T52" s="132" t="str">
        <f>IF(SUM(N52:S52)=U52,"OK",SUM(N52:S52)-U52)</f>
        <v>OK</v>
      </c>
      <c r="U52" s="138"/>
      <c r="V52" s="138"/>
      <c r="W52" s="139"/>
      <c r="X52" s="139"/>
      <c r="Y52" s="132" t="str">
        <f>IF(SUM(W52:X52)=Z52,"OK",SUM(W52:X52)-Z52)</f>
        <v>OK</v>
      </c>
      <c r="Z52" s="210"/>
      <c r="AA52" s="204"/>
      <c r="AB52" s="202"/>
      <c r="AC52" s="202"/>
      <c r="AD52" s="202"/>
      <c r="AE52" s="202"/>
      <c r="AF52" s="202"/>
      <c r="AG52" s="132" t="str">
        <f>IF(SUM(AA52:AF52)=AH52,"OK",SUM(AA52:AF52)-AH52)</f>
        <v>OK</v>
      </c>
      <c r="AH52" s="138"/>
      <c r="AI52" s="138"/>
      <c r="AJ52" s="139"/>
      <c r="AK52" s="139"/>
      <c r="AL52" s="132" t="str">
        <f>IF(SUM(AJ52:AK52)=AM52,"OK",SUM(AJ52:AK52)-AM52)</f>
        <v>OK</v>
      </c>
      <c r="AM52" s="140"/>
      <c r="AN52" s="119">
        <f>L52+U52+V52+Z52</f>
        <v>3502</v>
      </c>
      <c r="AO52" s="120">
        <f>M52+AH52+AI52+AM52</f>
        <v>3502</v>
      </c>
      <c r="AP52" s="39">
        <f>L52</f>
        <v>3502</v>
      </c>
      <c r="AQ52" s="141">
        <f>AN52</f>
        <v>3502</v>
      </c>
      <c r="AR52" s="142">
        <f>AQ52-AP52</f>
        <v>0</v>
      </c>
      <c r="AS52" s="143">
        <f>AR52/AP52</f>
        <v>0</v>
      </c>
      <c r="AT52" s="144">
        <f>M52</f>
        <v>3502</v>
      </c>
      <c r="AU52" s="141">
        <f>AO52</f>
        <v>3502</v>
      </c>
      <c r="AV52" s="142">
        <f>AU52-AT52</f>
        <v>0</v>
      </c>
      <c r="AW52" s="143">
        <f>AV52/AT52</f>
        <v>0</v>
      </c>
      <c r="AY52" s="146" t="str">
        <f>RIGHT(LEFT(I52,3),2)&amp;"."&amp;RIGHT(LEFT(I52,5),2)</f>
        <v>11.00</v>
      </c>
      <c r="AZ52" s="196" t="b">
        <f>COUNTIF('[1]Codes SEC'!$B$2:$B$250,Ministres!AY52)&gt;0</f>
        <v>1</v>
      </c>
    </row>
    <row r="53" spans="1:64" ht="64.8" x14ac:dyDescent="0.25">
      <c r="A53" s="15"/>
      <c r="C53" s="122"/>
      <c r="D53" s="123"/>
      <c r="F53" s="125"/>
      <c r="G53" s="126"/>
      <c r="H53" s="35"/>
      <c r="I53" s="234" t="s">
        <v>88</v>
      </c>
      <c r="J53" s="37"/>
      <c r="K53" s="235"/>
      <c r="L53" s="232"/>
      <c r="M53" s="233"/>
      <c r="N53" s="130"/>
      <c r="O53" s="131"/>
      <c r="P53" s="131"/>
      <c r="Q53" s="131"/>
      <c r="R53" s="131"/>
      <c r="S53" s="131"/>
      <c r="T53" s="132"/>
      <c r="U53" s="138"/>
      <c r="V53" s="138"/>
      <c r="W53" s="139"/>
      <c r="X53" s="139"/>
      <c r="Y53" s="132"/>
      <c r="Z53" s="210"/>
      <c r="AA53" s="204"/>
      <c r="AB53" s="202"/>
      <c r="AC53" s="202"/>
      <c r="AD53" s="202"/>
      <c r="AE53" s="202"/>
      <c r="AF53" s="202"/>
      <c r="AG53" s="132"/>
      <c r="AH53" s="138"/>
      <c r="AI53" s="138"/>
      <c r="AJ53" s="139"/>
      <c r="AK53" s="139"/>
      <c r="AL53" s="132"/>
      <c r="AM53" s="140"/>
      <c r="AN53" s="211"/>
      <c r="AO53" s="212"/>
      <c r="AP53" s="39"/>
      <c r="AQ53" s="141"/>
      <c r="AR53" s="142"/>
      <c r="AS53" s="143"/>
      <c r="AU53" s="141"/>
      <c r="AV53" s="142"/>
      <c r="AW53" s="143"/>
      <c r="AY53" s="146"/>
      <c r="AZ53" s="196"/>
    </row>
    <row r="54" spans="1:64" ht="35.1" customHeight="1" x14ac:dyDescent="0.25">
      <c r="A54" s="15" t="s">
        <v>13</v>
      </c>
      <c r="B54" s="225">
        <v>2</v>
      </c>
      <c r="C54" s="122" t="s">
        <v>84</v>
      </c>
      <c r="D54" s="123">
        <v>1000</v>
      </c>
      <c r="E54" s="226"/>
      <c r="F54" s="122">
        <v>2</v>
      </c>
      <c r="G54" s="227"/>
      <c r="H54" s="228" t="str">
        <f t="shared" si="3"/>
        <v>004</v>
      </c>
      <c r="I54" s="229">
        <v>81112000</v>
      </c>
      <c r="J54" s="230" t="s">
        <v>91</v>
      </c>
      <c r="K54" s="231" t="s">
        <v>92</v>
      </c>
      <c r="L54" s="232">
        <v>70</v>
      </c>
      <c r="M54" s="233">
        <v>70</v>
      </c>
      <c r="N54" s="130"/>
      <c r="O54" s="131"/>
      <c r="P54" s="131"/>
      <c r="Q54" s="131"/>
      <c r="R54" s="131"/>
      <c r="S54" s="131"/>
      <c r="T54" s="132" t="str">
        <f>IF(SUM(N54:S54)=U54,"OK",SUM(N54:S54)-U54)</f>
        <v>OK</v>
      </c>
      <c r="U54" s="138"/>
      <c r="V54" s="138"/>
      <c r="W54" s="139"/>
      <c r="X54" s="139"/>
      <c r="Y54" s="132" t="str">
        <f>IF(SUM(W54:X54)=Z54,"OK",SUM(W54:X54)-Z54)</f>
        <v>OK</v>
      </c>
      <c r="Z54" s="210"/>
      <c r="AA54" s="204"/>
      <c r="AB54" s="202"/>
      <c r="AC54" s="202"/>
      <c r="AD54" s="202"/>
      <c r="AE54" s="202"/>
      <c r="AF54" s="202"/>
      <c r="AG54" s="132" t="str">
        <f>IF(SUM(AA54:AF54)=AH54,"OK",SUM(AA54:AF54)-AH54)</f>
        <v>OK</v>
      </c>
      <c r="AH54" s="138"/>
      <c r="AI54" s="138"/>
      <c r="AJ54" s="139"/>
      <c r="AK54" s="139"/>
      <c r="AL54" s="132" t="str">
        <f>IF(SUM(AJ54:AK54)=AM54,"OK",SUM(AJ54:AK54)-AM54)</f>
        <v>OK</v>
      </c>
      <c r="AM54" s="140"/>
      <c r="AN54" s="119">
        <f>L54+U54+V54+Z54</f>
        <v>70</v>
      </c>
      <c r="AO54" s="120">
        <f>M54+AH54+AI54+AM54</f>
        <v>70</v>
      </c>
      <c r="AP54" s="39">
        <f>L54</f>
        <v>70</v>
      </c>
      <c r="AQ54" s="141">
        <f>AN54</f>
        <v>70</v>
      </c>
      <c r="AR54" s="142">
        <f>AQ54-AP54</f>
        <v>0</v>
      </c>
      <c r="AS54" s="143">
        <f>AR54/AP54</f>
        <v>0</v>
      </c>
      <c r="AT54" s="144">
        <f>M54</f>
        <v>70</v>
      </c>
      <c r="AU54" s="141">
        <f>AO54</f>
        <v>70</v>
      </c>
      <c r="AV54" s="142">
        <f>AU54-AT54</f>
        <v>0</v>
      </c>
      <c r="AW54" s="143">
        <f>AV54/AT54</f>
        <v>0</v>
      </c>
      <c r="AY54" s="146" t="str">
        <f t="shared" ref="AY54:AY60" si="7">RIGHT(LEFT(I54,3),2)&amp;"."&amp;RIGHT(LEFT(I54,5),2)</f>
        <v>11.12</v>
      </c>
      <c r="AZ54" s="196" t="b">
        <f>COUNTIF('[1]Codes SEC'!$B$2:$B$250,Ministres!AY54)&gt;0</f>
        <v>1</v>
      </c>
    </row>
    <row r="55" spans="1:64" ht="35.1" customHeight="1" x14ac:dyDescent="0.25">
      <c r="A55" s="15" t="s">
        <v>13</v>
      </c>
      <c r="B55" s="225">
        <v>2</v>
      </c>
      <c r="C55" s="122" t="s">
        <v>84</v>
      </c>
      <c r="D55" s="123">
        <v>1000</v>
      </c>
      <c r="E55" s="226"/>
      <c r="F55" s="122">
        <v>2</v>
      </c>
      <c r="G55" s="227"/>
      <c r="H55" s="228" t="str">
        <f t="shared" si="3"/>
        <v>004</v>
      </c>
      <c r="I55" s="229" t="s">
        <v>93</v>
      </c>
      <c r="J55" s="230" t="s">
        <v>94</v>
      </c>
      <c r="K55" s="231" t="s">
        <v>95</v>
      </c>
      <c r="L55" s="232">
        <v>70</v>
      </c>
      <c r="M55" s="233">
        <v>70</v>
      </c>
      <c r="N55" s="130"/>
      <c r="O55" s="131"/>
      <c r="P55" s="131"/>
      <c r="Q55" s="131"/>
      <c r="R55" s="131"/>
      <c r="S55" s="131"/>
      <c r="T55" s="132" t="str">
        <f t="shared" ref="T55" si="8">IF(SUM(N55:S55)=U55,"OK",SUM(N55:S55)-U55)</f>
        <v>OK</v>
      </c>
      <c r="U55" s="138"/>
      <c r="V55" s="138"/>
      <c r="W55" s="139"/>
      <c r="X55" s="139"/>
      <c r="Y55" s="132" t="str">
        <f t="shared" ref="Y55:Y60" si="9">IF(SUM(W55:X55)=Z55,"OK",SUM(W55:X55)-Z55)</f>
        <v>OK</v>
      </c>
      <c r="Z55" s="210"/>
      <c r="AA55" s="204"/>
      <c r="AB55" s="202"/>
      <c r="AC55" s="202"/>
      <c r="AD55" s="202"/>
      <c r="AE55" s="202"/>
      <c r="AF55" s="202"/>
      <c r="AG55" s="132" t="str">
        <f t="shared" ref="AG55:AG60" si="10">IF(SUM(AA55:AF55)=AH55,"OK",SUM(AA55:AF55)-AH55)</f>
        <v>OK</v>
      </c>
      <c r="AH55" s="138"/>
      <c r="AI55" s="138"/>
      <c r="AJ55" s="139"/>
      <c r="AK55" s="139"/>
      <c r="AL55" s="132" t="str">
        <f t="shared" ref="AL55:AL60" si="11">IF(SUM(AJ55:AK55)=AM55,"OK",SUM(AJ55:AK55)-AM55)</f>
        <v>OK</v>
      </c>
      <c r="AM55" s="140"/>
      <c r="AN55" s="119">
        <f t="shared" ref="AN55:AN60" si="12">L55+U55+V55+Z55</f>
        <v>70</v>
      </c>
      <c r="AO55" s="120">
        <f t="shared" ref="AO55:AO60" si="13">M55+AH55+AI55+AM55</f>
        <v>70</v>
      </c>
      <c r="AP55" s="39">
        <f>L55</f>
        <v>70</v>
      </c>
      <c r="AQ55" s="141">
        <f>AN55</f>
        <v>70</v>
      </c>
      <c r="AR55" s="142">
        <f>AQ55-AP55</f>
        <v>0</v>
      </c>
      <c r="AS55" s="143">
        <f>AR55/AP55</f>
        <v>0</v>
      </c>
      <c r="AT55" s="144">
        <f>M55</f>
        <v>70</v>
      </c>
      <c r="AU55" s="141">
        <f>AO55</f>
        <v>70</v>
      </c>
      <c r="AV55" s="142">
        <f>AU55-AT55</f>
        <v>0</v>
      </c>
      <c r="AW55" s="143">
        <f>AV55/AT55</f>
        <v>0</v>
      </c>
      <c r="AY55" s="146" t="str">
        <f t="shared" si="7"/>
        <v>11.40</v>
      </c>
      <c r="AZ55" s="196" t="b">
        <f>COUNTIF('[1]Codes SEC'!$B$2:$B$250,Ministres!AY55)&gt;0</f>
        <v>1</v>
      </c>
    </row>
    <row r="56" spans="1:64" ht="35.1" customHeight="1" x14ac:dyDescent="0.25">
      <c r="A56" s="15" t="s">
        <v>13</v>
      </c>
      <c r="B56" s="225">
        <v>2</v>
      </c>
      <c r="C56" s="122" t="s">
        <v>84</v>
      </c>
      <c r="D56" s="123">
        <v>1000</v>
      </c>
      <c r="E56" s="226"/>
      <c r="F56" s="122">
        <v>2</v>
      </c>
      <c r="G56" s="227"/>
      <c r="H56" s="228" t="str">
        <f t="shared" si="3"/>
        <v>004</v>
      </c>
      <c r="I56" s="229" t="s">
        <v>96</v>
      </c>
      <c r="J56" s="230" t="s">
        <v>97</v>
      </c>
      <c r="K56" s="231" t="s">
        <v>98</v>
      </c>
      <c r="L56" s="232">
        <v>1170</v>
      </c>
      <c r="M56" s="233">
        <v>1170</v>
      </c>
      <c r="N56" s="130"/>
      <c r="O56" s="131"/>
      <c r="P56" s="131"/>
      <c r="Q56" s="131"/>
      <c r="R56" s="131"/>
      <c r="S56" s="131"/>
      <c r="T56" s="132" t="str">
        <f t="shared" ref="T56:T60" si="14">IF(SUM(N56:S56)=U56,"OK",SUM(N56:S56)-U56)</f>
        <v>OK</v>
      </c>
      <c r="U56" s="138"/>
      <c r="V56" s="138"/>
      <c r="W56" s="139"/>
      <c r="X56" s="139"/>
      <c r="Y56" s="132" t="str">
        <f t="shared" si="9"/>
        <v>OK</v>
      </c>
      <c r="Z56" s="210"/>
      <c r="AA56" s="204"/>
      <c r="AB56" s="202"/>
      <c r="AC56" s="202"/>
      <c r="AD56" s="202"/>
      <c r="AE56" s="202"/>
      <c r="AF56" s="202"/>
      <c r="AG56" s="132" t="str">
        <f t="shared" si="10"/>
        <v>OK</v>
      </c>
      <c r="AH56" s="138"/>
      <c r="AI56" s="138"/>
      <c r="AJ56" s="139"/>
      <c r="AK56" s="139"/>
      <c r="AL56" s="132" t="str">
        <f t="shared" si="11"/>
        <v>OK</v>
      </c>
      <c r="AM56" s="140"/>
      <c r="AN56" s="119">
        <f t="shared" si="12"/>
        <v>1170</v>
      </c>
      <c r="AO56" s="120">
        <f t="shared" si="13"/>
        <v>1170</v>
      </c>
      <c r="AP56" s="39">
        <f t="shared" ref="AP56:AP60" si="15">L56</f>
        <v>1170</v>
      </c>
      <c r="AQ56" s="141">
        <f t="shared" ref="AQ56:AQ60" si="16">AN56</f>
        <v>1170</v>
      </c>
      <c r="AR56" s="142">
        <f t="shared" ref="AR56:AR60" si="17">AQ56-AP56</f>
        <v>0</v>
      </c>
      <c r="AS56" s="143">
        <f t="shared" ref="AS56:AS60" si="18">AR56/AP56</f>
        <v>0</v>
      </c>
      <c r="AT56" s="144">
        <f t="shared" ref="AT56:AT60" si="19">M56</f>
        <v>1170</v>
      </c>
      <c r="AU56" s="141">
        <f t="shared" ref="AU56:AU60" si="20">AO56</f>
        <v>1170</v>
      </c>
      <c r="AV56" s="142">
        <f t="shared" ref="AV56:AV60" si="21">AU56-AT56</f>
        <v>0</v>
      </c>
      <c r="AW56" s="143">
        <f t="shared" ref="AW56:AW60" si="22">AV56/AT56</f>
        <v>0</v>
      </c>
      <c r="AY56" s="146" t="str">
        <f t="shared" si="7"/>
        <v>12.11</v>
      </c>
      <c r="AZ56" s="196" t="b">
        <f>COUNTIF('[1]Codes SEC'!$B$2:$B$250,Ministres!AY56)&gt;0</f>
        <v>1</v>
      </c>
    </row>
    <row r="57" spans="1:64" ht="35.1" customHeight="1" x14ac:dyDescent="0.25">
      <c r="A57" s="15" t="s">
        <v>13</v>
      </c>
      <c r="B57" s="225">
        <v>2</v>
      </c>
      <c r="C57" s="122" t="s">
        <v>84</v>
      </c>
      <c r="D57" s="123">
        <v>1000</v>
      </c>
      <c r="E57" s="226"/>
      <c r="F57" s="122">
        <v>2</v>
      </c>
      <c r="G57" s="227"/>
      <c r="H57" s="228" t="str">
        <f t="shared" si="3"/>
        <v>004</v>
      </c>
      <c r="I57" s="229" t="s">
        <v>99</v>
      </c>
      <c r="J57" s="230" t="s">
        <v>100</v>
      </c>
      <c r="K57" s="231" t="s">
        <v>101</v>
      </c>
      <c r="L57" s="232">
        <v>10</v>
      </c>
      <c r="M57" s="233">
        <v>10</v>
      </c>
      <c r="N57" s="130"/>
      <c r="O57" s="131"/>
      <c r="P57" s="131"/>
      <c r="Q57" s="131"/>
      <c r="R57" s="131"/>
      <c r="S57" s="131"/>
      <c r="T57" s="132" t="str">
        <f t="shared" si="14"/>
        <v>OK</v>
      </c>
      <c r="U57" s="138"/>
      <c r="V57" s="138"/>
      <c r="W57" s="139"/>
      <c r="X57" s="139"/>
      <c r="Y57" s="132" t="str">
        <f t="shared" si="9"/>
        <v>OK</v>
      </c>
      <c r="Z57" s="210"/>
      <c r="AA57" s="204"/>
      <c r="AB57" s="202"/>
      <c r="AC57" s="202"/>
      <c r="AD57" s="202"/>
      <c r="AE57" s="202"/>
      <c r="AF57" s="202"/>
      <c r="AG57" s="132" t="str">
        <f t="shared" si="10"/>
        <v>OK</v>
      </c>
      <c r="AH57" s="138"/>
      <c r="AI57" s="138"/>
      <c r="AJ57" s="139"/>
      <c r="AK57" s="139"/>
      <c r="AL57" s="132" t="str">
        <f t="shared" si="11"/>
        <v>OK</v>
      </c>
      <c r="AM57" s="140"/>
      <c r="AN57" s="119">
        <f t="shared" si="12"/>
        <v>10</v>
      </c>
      <c r="AO57" s="120">
        <f t="shared" si="13"/>
        <v>10</v>
      </c>
      <c r="AP57" s="39">
        <f t="shared" si="15"/>
        <v>10</v>
      </c>
      <c r="AQ57" s="141">
        <f t="shared" si="16"/>
        <v>10</v>
      </c>
      <c r="AR57" s="142">
        <f t="shared" si="17"/>
        <v>0</v>
      </c>
      <c r="AS57" s="143">
        <f t="shared" si="18"/>
        <v>0</v>
      </c>
      <c r="AT57" s="144">
        <f t="shared" si="19"/>
        <v>10</v>
      </c>
      <c r="AU57" s="141">
        <f t="shared" si="20"/>
        <v>10</v>
      </c>
      <c r="AV57" s="142">
        <f t="shared" si="21"/>
        <v>0</v>
      </c>
      <c r="AW57" s="143">
        <f t="shared" si="22"/>
        <v>0</v>
      </c>
      <c r="AY57" s="146" t="str">
        <f t="shared" si="7"/>
        <v>12.12</v>
      </c>
      <c r="AZ57" s="196" t="b">
        <f>COUNTIF('[1]Codes SEC'!$B$2:$B$250,Ministres!AY57)&gt;0</f>
        <v>1</v>
      </c>
    </row>
    <row r="58" spans="1:64" ht="35.1" customHeight="1" x14ac:dyDescent="0.25">
      <c r="A58" s="15" t="s">
        <v>13</v>
      </c>
      <c r="B58" s="225">
        <v>2</v>
      </c>
      <c r="C58" s="122" t="s">
        <v>84</v>
      </c>
      <c r="D58" s="123">
        <v>1000</v>
      </c>
      <c r="E58" s="226"/>
      <c r="F58" s="122">
        <v>2</v>
      </c>
      <c r="G58" s="227"/>
      <c r="H58" s="228" t="str">
        <f t="shared" si="3"/>
        <v>004</v>
      </c>
      <c r="I58" s="229">
        <v>81221000</v>
      </c>
      <c r="J58" s="230" t="s">
        <v>102</v>
      </c>
      <c r="K58" s="231" t="s">
        <v>103</v>
      </c>
      <c r="L58" s="232">
        <v>100</v>
      </c>
      <c r="M58" s="233">
        <v>100</v>
      </c>
      <c r="N58" s="130"/>
      <c r="O58" s="131"/>
      <c r="P58" s="131"/>
      <c r="Q58" s="131"/>
      <c r="R58" s="131"/>
      <c r="S58" s="131"/>
      <c r="T58" s="132" t="str">
        <f t="shared" si="14"/>
        <v>OK</v>
      </c>
      <c r="U58" s="138"/>
      <c r="V58" s="138"/>
      <c r="W58" s="139"/>
      <c r="X58" s="139"/>
      <c r="Y58" s="132" t="str">
        <f t="shared" si="9"/>
        <v>OK</v>
      </c>
      <c r="Z58" s="210"/>
      <c r="AA58" s="204"/>
      <c r="AB58" s="202"/>
      <c r="AC58" s="202"/>
      <c r="AD58" s="202"/>
      <c r="AE58" s="202"/>
      <c r="AF58" s="202"/>
      <c r="AG58" s="132" t="str">
        <f t="shared" si="10"/>
        <v>OK</v>
      </c>
      <c r="AH58" s="138"/>
      <c r="AI58" s="138"/>
      <c r="AJ58" s="139"/>
      <c r="AK58" s="139"/>
      <c r="AL58" s="132" t="str">
        <f t="shared" si="11"/>
        <v>OK</v>
      </c>
      <c r="AM58" s="140"/>
      <c r="AN58" s="119">
        <f t="shared" si="12"/>
        <v>100</v>
      </c>
      <c r="AO58" s="120">
        <f t="shared" si="13"/>
        <v>100</v>
      </c>
      <c r="AP58" s="39">
        <f t="shared" si="15"/>
        <v>100</v>
      </c>
      <c r="AQ58" s="141">
        <f t="shared" si="16"/>
        <v>100</v>
      </c>
      <c r="AR58" s="142">
        <f t="shared" si="17"/>
        <v>0</v>
      </c>
      <c r="AS58" s="143">
        <f t="shared" si="18"/>
        <v>0</v>
      </c>
      <c r="AT58" s="144">
        <f t="shared" si="19"/>
        <v>100</v>
      </c>
      <c r="AU58" s="141">
        <f t="shared" si="20"/>
        <v>100</v>
      </c>
      <c r="AV58" s="142">
        <f t="shared" si="21"/>
        <v>0</v>
      </c>
      <c r="AW58" s="143">
        <f t="shared" si="22"/>
        <v>0</v>
      </c>
      <c r="AY58" s="146" t="str">
        <f t="shared" si="7"/>
        <v>12.21</v>
      </c>
      <c r="AZ58" s="196" t="b">
        <f>COUNTIF('[1]Codes SEC'!$B$2:$B$250,Ministres!AY58)&gt;0</f>
        <v>1</v>
      </c>
    </row>
    <row r="59" spans="1:64" ht="35.1" customHeight="1" x14ac:dyDescent="0.25">
      <c r="A59" s="15" t="s">
        <v>13</v>
      </c>
      <c r="B59" s="225" t="s">
        <v>104</v>
      </c>
      <c r="C59" s="122" t="s">
        <v>84</v>
      </c>
      <c r="D59" s="123">
        <v>1000</v>
      </c>
      <c r="E59" s="226"/>
      <c r="F59" s="122" t="s">
        <v>104</v>
      </c>
      <c r="G59" s="227"/>
      <c r="H59" s="228" t="str">
        <f t="shared" si="3"/>
        <v>004</v>
      </c>
      <c r="I59" s="229">
        <v>81250000</v>
      </c>
      <c r="J59" s="230" t="s">
        <v>105</v>
      </c>
      <c r="K59" s="231" t="s">
        <v>106</v>
      </c>
      <c r="L59" s="232">
        <v>0</v>
      </c>
      <c r="M59" s="233">
        <v>0</v>
      </c>
      <c r="N59" s="130"/>
      <c r="O59" s="131"/>
      <c r="P59" s="131"/>
      <c r="Q59" s="131"/>
      <c r="R59" s="131"/>
      <c r="S59" s="131"/>
      <c r="T59" s="132" t="str">
        <f>IF(SUM(N59:S59)=U59,"OK",SUM(N59:S59)-U59)</f>
        <v>OK</v>
      </c>
      <c r="U59" s="138"/>
      <c r="V59" s="138"/>
      <c r="W59" s="139"/>
      <c r="X59" s="139"/>
      <c r="Y59" s="132" t="str">
        <f>IF(SUM(W59:X59)=Z59,"OK",SUM(W59:X59)-Z59)</f>
        <v>OK</v>
      </c>
      <c r="Z59" s="210"/>
      <c r="AA59" s="204"/>
      <c r="AB59" s="202"/>
      <c r="AC59" s="202"/>
      <c r="AD59" s="202"/>
      <c r="AE59" s="202"/>
      <c r="AF59" s="202"/>
      <c r="AG59" s="132" t="str">
        <f>IF(SUM(AA59:AF59)=AH59,"OK",SUM(AA59:AF59)-AH59)</f>
        <v>OK</v>
      </c>
      <c r="AH59" s="138"/>
      <c r="AI59" s="138"/>
      <c r="AJ59" s="139"/>
      <c r="AK59" s="139"/>
      <c r="AL59" s="132" t="str">
        <f>IF(SUM(AJ59:AK59)=AM59,"OK",SUM(AJ59:AK59)-AM59)</f>
        <v>OK</v>
      </c>
      <c r="AM59" s="140"/>
      <c r="AN59" s="119">
        <f>L59+U59+V59+Z59</f>
        <v>0</v>
      </c>
      <c r="AO59" s="120">
        <f>M59+AH59+AI59+AM59</f>
        <v>0</v>
      </c>
      <c r="AP59" s="39">
        <f>L59</f>
        <v>0</v>
      </c>
      <c r="AQ59" s="141">
        <f>AN59</f>
        <v>0</v>
      </c>
      <c r="AR59" s="142">
        <f t="shared" si="17"/>
        <v>0</v>
      </c>
      <c r="AS59" s="143" t="e">
        <f t="shared" si="18"/>
        <v>#DIV/0!</v>
      </c>
      <c r="AT59" s="144">
        <f>M59</f>
        <v>0</v>
      </c>
      <c r="AU59" s="141">
        <f t="shared" si="20"/>
        <v>0</v>
      </c>
      <c r="AV59" s="142">
        <f t="shared" si="21"/>
        <v>0</v>
      </c>
      <c r="AW59" s="143" t="e">
        <f t="shared" si="22"/>
        <v>#DIV/0!</v>
      </c>
      <c r="AY59" s="146" t="str">
        <f t="shared" si="7"/>
        <v>12.50</v>
      </c>
      <c r="AZ59" s="196" t="b">
        <f>COUNTIF('[1]Codes SEC'!$B$2:$B$250,Ministres!AY59)&gt;0</f>
        <v>1</v>
      </c>
    </row>
    <row r="60" spans="1:64" ht="35.1" customHeight="1" x14ac:dyDescent="0.25">
      <c r="A60" s="15" t="s">
        <v>13</v>
      </c>
      <c r="B60" s="225" t="s">
        <v>104</v>
      </c>
      <c r="C60" s="122" t="s">
        <v>84</v>
      </c>
      <c r="D60" s="123">
        <v>1000</v>
      </c>
      <c r="E60" s="226"/>
      <c r="F60" s="122" t="s">
        <v>104</v>
      </c>
      <c r="G60" s="227"/>
      <c r="H60" s="228" t="str">
        <f t="shared" si="3"/>
        <v>004</v>
      </c>
      <c r="I60" s="229">
        <v>81250000</v>
      </c>
      <c r="J60" s="230" t="s">
        <v>107</v>
      </c>
      <c r="K60" s="231" t="s">
        <v>108</v>
      </c>
      <c r="L60" s="232">
        <v>0</v>
      </c>
      <c r="M60" s="233">
        <v>0</v>
      </c>
      <c r="N60" s="130"/>
      <c r="O60" s="131"/>
      <c r="P60" s="131"/>
      <c r="Q60" s="131"/>
      <c r="R60" s="131"/>
      <c r="S60" s="131"/>
      <c r="T60" s="132" t="str">
        <f t="shared" si="14"/>
        <v>OK</v>
      </c>
      <c r="U60" s="138"/>
      <c r="V60" s="138"/>
      <c r="W60" s="139"/>
      <c r="X60" s="139"/>
      <c r="Y60" s="132" t="str">
        <f t="shared" si="9"/>
        <v>OK</v>
      </c>
      <c r="Z60" s="210"/>
      <c r="AA60" s="204"/>
      <c r="AB60" s="202"/>
      <c r="AC60" s="202"/>
      <c r="AD60" s="202"/>
      <c r="AE60" s="202"/>
      <c r="AF60" s="202"/>
      <c r="AG60" s="132" t="str">
        <f t="shared" si="10"/>
        <v>OK</v>
      </c>
      <c r="AH60" s="138"/>
      <c r="AI60" s="138"/>
      <c r="AJ60" s="139"/>
      <c r="AK60" s="139"/>
      <c r="AL60" s="132" t="str">
        <f t="shared" si="11"/>
        <v>OK</v>
      </c>
      <c r="AM60" s="140"/>
      <c r="AN60" s="119">
        <f t="shared" si="12"/>
        <v>0</v>
      </c>
      <c r="AO60" s="120">
        <f t="shared" si="13"/>
        <v>0</v>
      </c>
      <c r="AP60" s="39">
        <f t="shared" si="15"/>
        <v>0</v>
      </c>
      <c r="AQ60" s="141">
        <f t="shared" si="16"/>
        <v>0</v>
      </c>
      <c r="AR60" s="142">
        <f t="shared" si="17"/>
        <v>0</v>
      </c>
      <c r="AS60" s="143" t="e">
        <f t="shared" si="18"/>
        <v>#DIV/0!</v>
      </c>
      <c r="AT60" s="144">
        <f t="shared" si="19"/>
        <v>0</v>
      </c>
      <c r="AU60" s="141">
        <f t="shared" si="20"/>
        <v>0</v>
      </c>
      <c r="AV60" s="142">
        <f t="shared" si="21"/>
        <v>0</v>
      </c>
      <c r="AW60" s="143" t="e">
        <f t="shared" si="22"/>
        <v>#DIV/0!</v>
      </c>
      <c r="AY60" s="146" t="str">
        <f t="shared" si="7"/>
        <v>12.50</v>
      </c>
      <c r="AZ60" s="196" t="b">
        <f>COUNTIF('[1]Codes SEC'!$B$2:$B$250,Ministres!AY60)&gt;0</f>
        <v>1</v>
      </c>
    </row>
    <row r="61" spans="1:64" s="239" customFormat="1" x14ac:dyDescent="0.25">
      <c r="A61" s="148"/>
      <c r="B61" s="214"/>
      <c r="C61" s="150"/>
      <c r="D61" s="151"/>
      <c r="E61" s="215"/>
      <c r="F61" s="153"/>
      <c r="G61" s="154"/>
      <c r="H61" s="155"/>
      <c r="I61" s="156"/>
      <c r="J61" s="157"/>
      <c r="K61" s="158" t="s">
        <v>70</v>
      </c>
      <c r="L61" s="236">
        <f t="shared" ref="L61:S61" si="23">L59+L50+L52+L55+L54+L56+L57+L58+L60</f>
        <v>5051</v>
      </c>
      <c r="M61" s="237">
        <f t="shared" si="23"/>
        <v>5051</v>
      </c>
      <c r="N61" s="217">
        <f t="shared" si="23"/>
        <v>0</v>
      </c>
      <c r="O61" s="218">
        <f t="shared" si="23"/>
        <v>0</v>
      </c>
      <c r="P61" s="218">
        <f t="shared" si="23"/>
        <v>0</v>
      </c>
      <c r="Q61" s="218">
        <f t="shared" si="23"/>
        <v>0</v>
      </c>
      <c r="R61" s="218">
        <f t="shared" si="23"/>
        <v>0</v>
      </c>
      <c r="S61" s="218">
        <f t="shared" si="23"/>
        <v>0</v>
      </c>
      <c r="T61" s="219"/>
      <c r="U61" s="220">
        <f>U59+U50+U52+U55+U54+U56+U57+U58+U60</f>
        <v>0</v>
      </c>
      <c r="V61" s="220">
        <f>V59+V50+V52+V55+V54+V56+V57+V58+V60</f>
        <v>0</v>
      </c>
      <c r="W61" s="218">
        <f>W59+W50+W52+W55+W54+W56+W57+W58+W60</f>
        <v>0</v>
      </c>
      <c r="X61" s="218">
        <f>X59+X50+X52+X55+X54+X56+X57+X58+X60</f>
        <v>0</v>
      </c>
      <c r="Y61" s="219"/>
      <c r="Z61" s="220">
        <f t="shared" ref="Z61:AF61" si="24">Z59+Z50+Z52+Z55+Z54+Z56+Z57+Z58+Z60</f>
        <v>0</v>
      </c>
      <c r="AA61" s="165">
        <f t="shared" si="24"/>
        <v>0</v>
      </c>
      <c r="AB61" s="218">
        <f t="shared" si="24"/>
        <v>0</v>
      </c>
      <c r="AC61" s="218">
        <f t="shared" si="24"/>
        <v>0</v>
      </c>
      <c r="AD61" s="218">
        <f t="shared" si="24"/>
        <v>0</v>
      </c>
      <c r="AE61" s="218">
        <f t="shared" si="24"/>
        <v>0</v>
      </c>
      <c r="AF61" s="218">
        <f t="shared" si="24"/>
        <v>0</v>
      </c>
      <c r="AG61" s="219"/>
      <c r="AH61" s="220">
        <f>AH59+AH50+AH52+AH55+AH54+AH56+AH57+AH58+AH60</f>
        <v>0</v>
      </c>
      <c r="AI61" s="220">
        <f>AI59+AI50+AI52+AI55+AI54+AI56+AI57+AI58+AI60</f>
        <v>0</v>
      </c>
      <c r="AJ61" s="218">
        <f>AJ59+AJ50+AJ52+AJ55+AJ54+AJ56+AJ57+AJ58+AJ60</f>
        <v>0</v>
      </c>
      <c r="AK61" s="218">
        <f>AK59+AK50+AK52+AK55+AK54+AK56+AK57+AK58+AK60</f>
        <v>0</v>
      </c>
      <c r="AL61" s="219"/>
      <c r="AM61" s="166">
        <f t="shared" ref="AM61:AW61" si="25">AM59+AM50+AM52+AM55+AM54+AM56+AM57+AM58+AM60</f>
        <v>0</v>
      </c>
      <c r="AN61" s="167">
        <f t="shared" si="25"/>
        <v>5051</v>
      </c>
      <c r="AO61" s="168">
        <f t="shared" si="25"/>
        <v>5051</v>
      </c>
      <c r="AP61" s="169">
        <f t="shared" si="25"/>
        <v>5051</v>
      </c>
      <c r="AQ61" s="221">
        <f t="shared" si="25"/>
        <v>5051</v>
      </c>
      <c r="AR61" s="222">
        <f t="shared" si="25"/>
        <v>0</v>
      </c>
      <c r="AS61" s="172" t="e">
        <f t="shared" si="25"/>
        <v>#DIV/0!</v>
      </c>
      <c r="AT61" s="223">
        <f t="shared" si="25"/>
        <v>5051</v>
      </c>
      <c r="AU61" s="221">
        <f t="shared" si="25"/>
        <v>5051</v>
      </c>
      <c r="AV61" s="222">
        <f t="shared" si="25"/>
        <v>0</v>
      </c>
      <c r="AW61" s="172" t="e">
        <f t="shared" si="25"/>
        <v>#DIV/0!</v>
      </c>
      <c r="AX61"/>
      <c r="AY61" s="146"/>
      <c r="AZ61" s="238"/>
      <c r="BA61"/>
      <c r="BB61"/>
      <c r="BC61"/>
      <c r="BD61"/>
      <c r="BE61"/>
      <c r="BF61"/>
      <c r="BG61"/>
      <c r="BH61"/>
      <c r="BI61"/>
      <c r="BJ61"/>
      <c r="BK61"/>
      <c r="BL61"/>
    </row>
    <row r="62" spans="1:64" x14ac:dyDescent="0.25">
      <c r="A62" s="15"/>
      <c r="C62" s="122"/>
      <c r="D62" s="123"/>
      <c r="F62" s="125"/>
      <c r="G62" s="126"/>
      <c r="H62" s="35"/>
      <c r="I62" s="36"/>
      <c r="J62" s="37"/>
      <c r="K62" s="240"/>
      <c r="L62" s="241"/>
      <c r="M62" s="242"/>
      <c r="N62" s="201"/>
      <c r="O62" s="202"/>
      <c r="P62" s="202"/>
      <c r="Q62" s="202"/>
      <c r="R62" s="202"/>
      <c r="S62" s="202"/>
      <c r="T62" s="224"/>
      <c r="U62" s="138"/>
      <c r="V62" s="138"/>
      <c r="W62" s="139"/>
      <c r="X62" s="139"/>
      <c r="Y62" s="224"/>
      <c r="Z62" s="210"/>
      <c r="AA62" s="204"/>
      <c r="AB62" s="202"/>
      <c r="AC62" s="202"/>
      <c r="AD62" s="202"/>
      <c r="AE62" s="202"/>
      <c r="AF62" s="202"/>
      <c r="AG62" s="224"/>
      <c r="AH62" s="138"/>
      <c r="AI62" s="138"/>
      <c r="AJ62" s="139"/>
      <c r="AK62" s="139"/>
      <c r="AL62" s="224"/>
      <c r="AM62" s="140"/>
      <c r="AN62" s="211"/>
      <c r="AO62" s="212"/>
      <c r="AP62" s="39"/>
      <c r="AQ62" s="141"/>
      <c r="AR62" s="141"/>
      <c r="AS62" s="143"/>
      <c r="AU62" s="141"/>
      <c r="AV62" s="141"/>
      <c r="AW62" s="143"/>
      <c r="AY62" s="146"/>
      <c r="AZ62" s="238"/>
    </row>
    <row r="63" spans="1:64" x14ac:dyDescent="0.25">
      <c r="A63" s="15"/>
      <c r="C63" s="122"/>
      <c r="D63" s="123"/>
      <c r="F63" s="125"/>
      <c r="G63" s="126"/>
      <c r="H63" s="35"/>
      <c r="I63" s="36"/>
      <c r="J63" s="37"/>
      <c r="K63" s="243" t="s">
        <v>109</v>
      </c>
      <c r="L63" s="241"/>
      <c r="M63" s="242"/>
      <c r="N63" s="201"/>
      <c r="O63" s="202"/>
      <c r="P63" s="202"/>
      <c r="Q63" s="202"/>
      <c r="R63" s="202"/>
      <c r="S63" s="202"/>
      <c r="T63" s="224"/>
      <c r="U63" s="138"/>
      <c r="V63" s="138"/>
      <c r="W63" s="139"/>
      <c r="X63" s="139"/>
      <c r="Y63" s="224"/>
      <c r="Z63" s="210"/>
      <c r="AA63" s="204"/>
      <c r="AB63" s="202"/>
      <c r="AC63" s="202"/>
      <c r="AD63" s="202"/>
      <c r="AE63" s="202"/>
      <c r="AF63" s="202"/>
      <c r="AG63" s="224"/>
      <c r="AH63" s="138"/>
      <c r="AI63" s="138"/>
      <c r="AJ63" s="139"/>
      <c r="AK63" s="139"/>
      <c r="AL63" s="224"/>
      <c r="AM63" s="140"/>
      <c r="AN63" s="211"/>
      <c r="AO63" s="212"/>
      <c r="AP63" s="39"/>
      <c r="AQ63" s="141"/>
      <c r="AR63" s="141"/>
      <c r="AS63" s="143"/>
      <c r="AU63" s="141"/>
      <c r="AV63" s="141"/>
      <c r="AW63" s="143"/>
      <c r="AY63" s="146"/>
      <c r="AZ63" s="238"/>
    </row>
    <row r="64" spans="1:64" x14ac:dyDescent="0.25">
      <c r="A64" s="15"/>
      <c r="C64" s="122"/>
      <c r="D64" s="123"/>
      <c r="F64" s="125"/>
      <c r="G64" s="126"/>
      <c r="H64" s="35"/>
      <c r="I64" s="36"/>
      <c r="J64" s="37"/>
      <c r="K64" s="244"/>
      <c r="L64" s="241"/>
      <c r="M64" s="242"/>
      <c r="N64" s="201"/>
      <c r="O64" s="202"/>
      <c r="P64" s="202"/>
      <c r="Q64" s="202"/>
      <c r="R64" s="202"/>
      <c r="S64" s="202"/>
      <c r="T64" s="224"/>
      <c r="U64" s="138"/>
      <c r="V64" s="138"/>
      <c r="W64" s="139"/>
      <c r="X64" s="139"/>
      <c r="Y64" s="224"/>
      <c r="Z64" s="210"/>
      <c r="AA64" s="204"/>
      <c r="AB64" s="202"/>
      <c r="AC64" s="202"/>
      <c r="AD64" s="202"/>
      <c r="AE64" s="202"/>
      <c r="AF64" s="202"/>
      <c r="AG64" s="224"/>
      <c r="AH64" s="138"/>
      <c r="AI64" s="138"/>
      <c r="AJ64" s="139"/>
      <c r="AK64" s="139"/>
      <c r="AL64" s="224"/>
      <c r="AM64" s="140"/>
      <c r="AN64" s="211"/>
      <c r="AO64" s="212"/>
      <c r="AP64" s="39"/>
      <c r="AQ64" s="141"/>
      <c r="AR64" s="141"/>
      <c r="AS64" s="143"/>
      <c r="AU64" s="141"/>
      <c r="AV64" s="141"/>
      <c r="AW64" s="143"/>
      <c r="AY64" s="146"/>
      <c r="AZ64" s="238"/>
    </row>
    <row r="65" spans="1:64" ht="35.1" customHeight="1" x14ac:dyDescent="0.25">
      <c r="A65" s="15" t="s">
        <v>13</v>
      </c>
      <c r="B65" s="225">
        <v>2</v>
      </c>
      <c r="C65" s="122" t="s">
        <v>84</v>
      </c>
      <c r="D65" s="123">
        <v>1000</v>
      </c>
      <c r="E65" s="226"/>
      <c r="F65" s="122">
        <v>2</v>
      </c>
      <c r="G65" s="227"/>
      <c r="H65" s="228" t="str">
        <f t="shared" si="3"/>
        <v>004</v>
      </c>
      <c r="I65" s="229" t="s">
        <v>110</v>
      </c>
      <c r="J65" s="230" t="s">
        <v>111</v>
      </c>
      <c r="K65" s="231" t="s">
        <v>112</v>
      </c>
      <c r="L65" s="232">
        <v>300</v>
      </c>
      <c r="M65" s="233">
        <v>300</v>
      </c>
      <c r="N65" s="130"/>
      <c r="O65" s="131"/>
      <c r="P65" s="131"/>
      <c r="Q65" s="131"/>
      <c r="R65" s="131"/>
      <c r="S65" s="131"/>
      <c r="T65" s="132" t="str">
        <f>IF(SUM(N65:S65)=U65,"OK",SUM(N65:S65)-U65)</f>
        <v>OK</v>
      </c>
      <c r="U65" s="138"/>
      <c r="V65" s="138"/>
      <c r="W65" s="139"/>
      <c r="X65" s="139"/>
      <c r="Y65" s="132" t="str">
        <f>IF(SUM(W65:X65)=Z65,"OK",SUM(W65:X65)-Z65)</f>
        <v>OK</v>
      </c>
      <c r="Z65" s="210"/>
      <c r="AA65" s="204"/>
      <c r="AB65" s="202"/>
      <c r="AC65" s="202"/>
      <c r="AD65" s="202"/>
      <c r="AE65" s="202"/>
      <c r="AF65" s="202"/>
      <c r="AG65" s="132" t="str">
        <f>IF(SUM(AA65:AF65)=AH65,"OK",SUM(AA65:AF65)-AH65)</f>
        <v>OK</v>
      </c>
      <c r="AH65" s="138"/>
      <c r="AI65" s="138"/>
      <c r="AJ65" s="139"/>
      <c r="AK65" s="139"/>
      <c r="AL65" s="132" t="str">
        <f>IF(SUM(AJ65:AK65)=AM65,"OK",SUM(AJ65:AK65)-AM65)</f>
        <v>OK</v>
      </c>
      <c r="AM65" s="140"/>
      <c r="AN65" s="119">
        <f>L65+U65+V65+Z65</f>
        <v>300</v>
      </c>
      <c r="AO65" s="120">
        <f>M65+AH65+AI65+AM65</f>
        <v>300</v>
      </c>
      <c r="AP65" s="39">
        <f>L65</f>
        <v>300</v>
      </c>
      <c r="AQ65" s="141">
        <f>AN65</f>
        <v>300</v>
      </c>
      <c r="AR65" s="142">
        <f>AQ65-AP65</f>
        <v>0</v>
      </c>
      <c r="AS65" s="143">
        <f>AR65/AP65</f>
        <v>0</v>
      </c>
      <c r="AT65" s="144">
        <f>M65</f>
        <v>300</v>
      </c>
      <c r="AU65" s="141">
        <f>AO65</f>
        <v>300</v>
      </c>
      <c r="AV65" s="142">
        <f>AU65-AT65</f>
        <v>0</v>
      </c>
      <c r="AW65" s="143">
        <f>AV65/AT65</f>
        <v>0</v>
      </c>
      <c r="AY65" s="146" t="str">
        <f>RIGHT(LEFT(I65,3),2)&amp;"."&amp;RIGHT(LEFT(I65,5),2)</f>
        <v>74.10</v>
      </c>
      <c r="AZ65" s="238" t="b">
        <f>COUNTIF('[1]Codes SEC'!$B$2:$B$250,Ministres!AY65)&gt;0</f>
        <v>1</v>
      </c>
    </row>
    <row r="66" spans="1:64" ht="35.1" customHeight="1" x14ac:dyDescent="0.25">
      <c r="A66" s="15" t="s">
        <v>13</v>
      </c>
      <c r="B66" s="225">
        <v>2</v>
      </c>
      <c r="C66" s="122" t="s">
        <v>84</v>
      </c>
      <c r="D66" s="123">
        <v>1000</v>
      </c>
      <c r="E66" s="226"/>
      <c r="F66" s="122">
        <v>2</v>
      </c>
      <c r="G66" s="227"/>
      <c r="H66" s="228" t="str">
        <f t="shared" si="3"/>
        <v>004</v>
      </c>
      <c r="I66" s="229" t="s">
        <v>113</v>
      </c>
      <c r="J66" s="230" t="s">
        <v>114</v>
      </c>
      <c r="K66" s="231" t="s">
        <v>115</v>
      </c>
      <c r="L66" s="232">
        <v>50</v>
      </c>
      <c r="M66" s="233">
        <v>50</v>
      </c>
      <c r="N66" s="130"/>
      <c r="O66" s="131"/>
      <c r="P66" s="131"/>
      <c r="Q66" s="131"/>
      <c r="R66" s="131"/>
      <c r="S66" s="131"/>
      <c r="T66" s="132" t="str">
        <f t="shared" ref="T66" si="26">IF(SUM(N66:S66)=U66,"OK",SUM(N66:S66)-U66)</f>
        <v>OK</v>
      </c>
      <c r="U66" s="138"/>
      <c r="V66" s="138"/>
      <c r="W66" s="139"/>
      <c r="X66" s="139"/>
      <c r="Y66" s="132" t="str">
        <f t="shared" ref="Y66" si="27">IF(SUM(W66:X66)=Z66,"OK",SUM(W66:X66)-Z66)</f>
        <v>OK</v>
      </c>
      <c r="Z66" s="210"/>
      <c r="AA66" s="204"/>
      <c r="AB66" s="202"/>
      <c r="AC66" s="202"/>
      <c r="AD66" s="202"/>
      <c r="AE66" s="202"/>
      <c r="AF66" s="202"/>
      <c r="AG66" s="132" t="str">
        <f t="shared" ref="AG66" si="28">IF(SUM(AA66:AF66)=AH66,"OK",SUM(AA66:AF66)-AH66)</f>
        <v>OK</v>
      </c>
      <c r="AH66" s="138"/>
      <c r="AI66" s="138"/>
      <c r="AJ66" s="139"/>
      <c r="AK66" s="139"/>
      <c r="AL66" s="132" t="str">
        <f t="shared" ref="AL66" si="29">IF(SUM(AJ66:AK66)=AM66,"OK",SUM(AJ66:AK66)-AM66)</f>
        <v>OK</v>
      </c>
      <c r="AM66" s="140"/>
      <c r="AN66" s="119">
        <f t="shared" ref="AN66" si="30">L66+U66+V66+Z66</f>
        <v>50</v>
      </c>
      <c r="AO66" s="120">
        <f t="shared" ref="AO66" si="31">M66+AH66+AI66+AM66</f>
        <v>50</v>
      </c>
      <c r="AP66" s="39">
        <f>L66</f>
        <v>50</v>
      </c>
      <c r="AQ66" s="141">
        <f>AN66</f>
        <v>50</v>
      </c>
      <c r="AR66" s="142">
        <f>AQ66-AP66</f>
        <v>0</v>
      </c>
      <c r="AS66" s="143">
        <f>AR66/AP66</f>
        <v>0</v>
      </c>
      <c r="AT66" s="144">
        <f>M66</f>
        <v>50</v>
      </c>
      <c r="AU66" s="141">
        <f>AO66</f>
        <v>50</v>
      </c>
      <c r="AV66" s="142">
        <f>AU66-AT66</f>
        <v>0</v>
      </c>
      <c r="AW66" s="143">
        <f>AV66/AT66</f>
        <v>0</v>
      </c>
      <c r="AY66" s="146" t="str">
        <f>RIGHT(LEFT(I66,3),2)&amp;"."&amp;RIGHT(LEFT(I66,5),2)</f>
        <v>74.22</v>
      </c>
      <c r="AZ66" s="238" t="b">
        <f>COUNTIF('[1]Codes SEC'!$B$2:$B$250,Ministres!AY66)&gt;0</f>
        <v>1</v>
      </c>
    </row>
    <row r="67" spans="1:64" s="239" customFormat="1" x14ac:dyDescent="0.25">
      <c r="A67" s="148"/>
      <c r="B67" s="245"/>
      <c r="C67" s="150"/>
      <c r="D67" s="151"/>
      <c r="E67" s="246"/>
      <c r="F67" s="153"/>
      <c r="G67" s="154"/>
      <c r="H67" s="155"/>
      <c r="I67" s="156"/>
      <c r="J67" s="157"/>
      <c r="K67" s="158" t="s">
        <v>116</v>
      </c>
      <c r="L67" s="236">
        <f t="shared" ref="L67:S67" si="32">L66+L65</f>
        <v>350</v>
      </c>
      <c r="M67" s="247">
        <f t="shared" si="32"/>
        <v>350</v>
      </c>
      <c r="N67" s="248">
        <f t="shared" si="32"/>
        <v>0</v>
      </c>
      <c r="O67" s="249">
        <f t="shared" si="32"/>
        <v>0</v>
      </c>
      <c r="P67" s="249">
        <f t="shared" si="32"/>
        <v>0</v>
      </c>
      <c r="Q67" s="249">
        <f t="shared" si="32"/>
        <v>0</v>
      </c>
      <c r="R67" s="249">
        <f t="shared" si="32"/>
        <v>0</v>
      </c>
      <c r="S67" s="249">
        <f t="shared" si="32"/>
        <v>0</v>
      </c>
      <c r="T67" s="250"/>
      <c r="U67" s="251">
        <f>U66+U65</f>
        <v>0</v>
      </c>
      <c r="V67" s="251">
        <f>V66+V65</f>
        <v>0</v>
      </c>
      <c r="W67" s="249">
        <f>W66+W65</f>
        <v>0</v>
      </c>
      <c r="X67" s="249">
        <f>X66+X65</f>
        <v>0</v>
      </c>
      <c r="Y67" s="250"/>
      <c r="Z67" s="251">
        <f t="shared" ref="Z67:AF67" si="33">Z66+Z65</f>
        <v>0</v>
      </c>
      <c r="AA67" s="165">
        <f t="shared" si="33"/>
        <v>0</v>
      </c>
      <c r="AB67" s="249">
        <f t="shared" si="33"/>
        <v>0</v>
      </c>
      <c r="AC67" s="249">
        <f t="shared" si="33"/>
        <v>0</v>
      </c>
      <c r="AD67" s="249">
        <f t="shared" si="33"/>
        <v>0</v>
      </c>
      <c r="AE67" s="249">
        <f t="shared" si="33"/>
        <v>0</v>
      </c>
      <c r="AF67" s="249">
        <f t="shared" si="33"/>
        <v>0</v>
      </c>
      <c r="AG67" s="250"/>
      <c r="AH67" s="251">
        <f>AH66+AH65</f>
        <v>0</v>
      </c>
      <c r="AI67" s="251">
        <f>AI66+AI65</f>
        <v>0</v>
      </c>
      <c r="AJ67" s="249">
        <f>AJ66+AJ65</f>
        <v>0</v>
      </c>
      <c r="AK67" s="249">
        <f>AK66+AK65</f>
        <v>0</v>
      </c>
      <c r="AL67" s="250"/>
      <c r="AM67" s="252">
        <f t="shared" ref="AM67:AW67" si="34">AM66+AM65</f>
        <v>0</v>
      </c>
      <c r="AN67" s="167">
        <f t="shared" si="34"/>
        <v>350</v>
      </c>
      <c r="AO67" s="253">
        <f t="shared" si="34"/>
        <v>350</v>
      </c>
      <c r="AP67" s="169">
        <f t="shared" si="34"/>
        <v>350</v>
      </c>
      <c r="AQ67" s="254">
        <f t="shared" si="34"/>
        <v>350</v>
      </c>
      <c r="AR67" s="255">
        <f t="shared" si="34"/>
        <v>0</v>
      </c>
      <c r="AS67" s="256">
        <f t="shared" si="34"/>
        <v>0</v>
      </c>
      <c r="AT67" s="257">
        <f t="shared" si="34"/>
        <v>350</v>
      </c>
      <c r="AU67" s="254">
        <f t="shared" si="34"/>
        <v>350</v>
      </c>
      <c r="AV67" s="255">
        <f t="shared" si="34"/>
        <v>0</v>
      </c>
      <c r="AW67" s="256">
        <f t="shared" si="34"/>
        <v>0</v>
      </c>
      <c r="AX67"/>
      <c r="AY67" s="146"/>
      <c r="AZ67" s="238"/>
      <c r="BA67"/>
      <c r="BB67"/>
      <c r="BC67"/>
      <c r="BD67"/>
      <c r="BE67"/>
      <c r="BF67"/>
      <c r="BG67"/>
      <c r="BH67"/>
      <c r="BI67"/>
      <c r="BJ67"/>
      <c r="BK67"/>
      <c r="BL67"/>
    </row>
    <row r="68" spans="1:64" s="197" customFormat="1" x14ac:dyDescent="0.25">
      <c r="A68" s="174"/>
      <c r="B68" s="175"/>
      <c r="C68" s="176"/>
      <c r="D68" s="177"/>
      <c r="E68" s="178"/>
      <c r="F68" s="177"/>
      <c r="G68" s="179"/>
      <c r="H68" s="180"/>
      <c r="I68" s="181"/>
      <c r="J68" s="182"/>
      <c r="K68" s="183" t="s">
        <v>117</v>
      </c>
      <c r="L68" s="184">
        <f t="shared" ref="L68:S68" si="35">L67+L61</f>
        <v>5401</v>
      </c>
      <c r="M68" s="185">
        <f t="shared" si="35"/>
        <v>5401</v>
      </c>
      <c r="N68" s="186">
        <f t="shared" si="35"/>
        <v>0</v>
      </c>
      <c r="O68" s="187">
        <f t="shared" si="35"/>
        <v>0</v>
      </c>
      <c r="P68" s="187">
        <f t="shared" si="35"/>
        <v>0</v>
      </c>
      <c r="Q68" s="187">
        <f t="shared" si="35"/>
        <v>0</v>
      </c>
      <c r="R68" s="187">
        <f t="shared" si="35"/>
        <v>0</v>
      </c>
      <c r="S68" s="187">
        <f t="shared" si="35"/>
        <v>0</v>
      </c>
      <c r="T68" s="188"/>
      <c r="U68" s="187">
        <f>U67+U61</f>
        <v>0</v>
      </c>
      <c r="V68" s="187">
        <f>V67+V61</f>
        <v>0</v>
      </c>
      <c r="W68" s="187">
        <f>W67+W61</f>
        <v>0</v>
      </c>
      <c r="X68" s="187">
        <f>X67+X61</f>
        <v>0</v>
      </c>
      <c r="Y68" s="188"/>
      <c r="Z68" s="187">
        <f t="shared" ref="Z68:AF68" si="36">Z67+Z61</f>
        <v>0</v>
      </c>
      <c r="AA68" s="189">
        <f t="shared" si="36"/>
        <v>0</v>
      </c>
      <c r="AB68" s="187">
        <f t="shared" si="36"/>
        <v>0</v>
      </c>
      <c r="AC68" s="187">
        <f t="shared" si="36"/>
        <v>0</v>
      </c>
      <c r="AD68" s="187">
        <f t="shared" si="36"/>
        <v>0</v>
      </c>
      <c r="AE68" s="187">
        <f t="shared" si="36"/>
        <v>0</v>
      </c>
      <c r="AF68" s="187">
        <f t="shared" si="36"/>
        <v>0</v>
      </c>
      <c r="AG68" s="188"/>
      <c r="AH68" s="187">
        <f>AH67+AH61</f>
        <v>0</v>
      </c>
      <c r="AI68" s="187">
        <f>AI67+AI61</f>
        <v>0</v>
      </c>
      <c r="AJ68" s="187">
        <f>AJ67+AJ61</f>
        <v>0</v>
      </c>
      <c r="AK68" s="187">
        <f>AK67+AK61</f>
        <v>0</v>
      </c>
      <c r="AL68" s="188"/>
      <c r="AM68" s="190">
        <f t="shared" ref="AM68:AW68" si="37">AM67+AM61</f>
        <v>0</v>
      </c>
      <c r="AN68" s="191">
        <f t="shared" si="37"/>
        <v>5401</v>
      </c>
      <c r="AO68" s="190">
        <f t="shared" si="37"/>
        <v>5401</v>
      </c>
      <c r="AP68" s="184">
        <f t="shared" si="37"/>
        <v>5401</v>
      </c>
      <c r="AQ68" s="192">
        <f t="shared" si="37"/>
        <v>5401</v>
      </c>
      <c r="AR68" s="193">
        <f t="shared" si="37"/>
        <v>0</v>
      </c>
      <c r="AS68" s="194" t="e">
        <f t="shared" si="37"/>
        <v>#DIV/0!</v>
      </c>
      <c r="AT68" s="195">
        <f t="shared" si="37"/>
        <v>5401</v>
      </c>
      <c r="AU68" s="192">
        <f t="shared" si="37"/>
        <v>5401</v>
      </c>
      <c r="AV68" s="193">
        <f t="shared" si="37"/>
        <v>0</v>
      </c>
      <c r="AW68" s="194" t="e">
        <f t="shared" si="37"/>
        <v>#DIV/0!</v>
      </c>
      <c r="AX68" s="12"/>
      <c r="AY68" s="146"/>
      <c r="AZ68" s="238"/>
      <c r="BA68" s="12"/>
      <c r="BB68" s="12"/>
      <c r="BC68" s="12"/>
      <c r="BD68" s="12"/>
      <c r="BE68" s="12"/>
      <c r="BF68" s="12"/>
      <c r="BG68" s="12"/>
      <c r="BH68" s="12"/>
      <c r="BI68" s="12"/>
      <c r="BJ68" s="12"/>
      <c r="BK68" s="12"/>
      <c r="BL68" s="12"/>
    </row>
    <row r="69" spans="1:64" x14ac:dyDescent="0.25">
      <c r="A69" s="15"/>
      <c r="C69" s="122"/>
      <c r="D69" s="123"/>
      <c r="F69" s="125"/>
      <c r="G69" s="34"/>
      <c r="H69" s="35"/>
      <c r="I69" s="36"/>
      <c r="J69" s="37"/>
      <c r="K69" s="198" t="s">
        <v>72</v>
      </c>
      <c r="L69" s="199">
        <v>0</v>
      </c>
      <c r="M69" s="200">
        <v>0</v>
      </c>
      <c r="N69" s="201">
        <v>0</v>
      </c>
      <c r="O69" s="202">
        <v>0</v>
      </c>
      <c r="P69" s="202">
        <v>0</v>
      </c>
      <c r="Q69" s="202">
        <v>0</v>
      </c>
      <c r="R69" s="202">
        <v>0</v>
      </c>
      <c r="S69" s="202">
        <v>0</v>
      </c>
      <c r="T69" s="203"/>
      <c r="U69" s="135">
        <v>0</v>
      </c>
      <c r="V69" s="135">
        <v>0</v>
      </c>
      <c r="W69" s="202">
        <v>0</v>
      </c>
      <c r="X69" s="202">
        <v>0</v>
      </c>
      <c r="Y69" s="203"/>
      <c r="Z69" s="135">
        <v>0</v>
      </c>
      <c r="AA69" s="204">
        <v>0</v>
      </c>
      <c r="AB69" s="202">
        <v>0</v>
      </c>
      <c r="AC69" s="202">
        <v>0</v>
      </c>
      <c r="AD69" s="202">
        <v>0</v>
      </c>
      <c r="AE69" s="202">
        <v>0</v>
      </c>
      <c r="AF69" s="202">
        <v>0</v>
      </c>
      <c r="AG69" s="203"/>
      <c r="AH69" s="135">
        <v>0</v>
      </c>
      <c r="AI69" s="135">
        <v>0</v>
      </c>
      <c r="AJ69" s="202">
        <v>0</v>
      </c>
      <c r="AK69" s="202">
        <v>0</v>
      </c>
      <c r="AL69" s="203"/>
      <c r="AM69" s="205">
        <v>0</v>
      </c>
      <c r="AN69" s="119">
        <v>0</v>
      </c>
      <c r="AO69" s="120">
        <v>0</v>
      </c>
      <c r="AP69" s="39">
        <v>0</v>
      </c>
      <c r="AQ69" s="141">
        <v>0</v>
      </c>
      <c r="AR69" s="141">
        <v>0</v>
      </c>
      <c r="AS69" s="143">
        <v>0</v>
      </c>
      <c r="AT69" s="144">
        <v>0</v>
      </c>
      <c r="AU69" s="141">
        <v>0</v>
      </c>
      <c r="AV69" s="141">
        <v>0</v>
      </c>
      <c r="AW69" s="143">
        <v>0</v>
      </c>
      <c r="AY69" s="146"/>
      <c r="AZ69" s="238"/>
    </row>
    <row r="70" spans="1:64" x14ac:dyDescent="0.25">
      <c r="A70" s="15"/>
      <c r="C70" s="122"/>
      <c r="D70" s="123"/>
      <c r="F70" s="125"/>
      <c r="G70" s="126"/>
      <c r="H70" s="35"/>
      <c r="I70" s="36"/>
      <c r="J70" s="37"/>
      <c r="K70" s="198" t="s">
        <v>73</v>
      </c>
      <c r="L70" s="241">
        <v>0</v>
      </c>
      <c r="M70" s="242">
        <v>0</v>
      </c>
      <c r="N70" s="201">
        <v>0</v>
      </c>
      <c r="O70" s="202">
        <v>0</v>
      </c>
      <c r="P70" s="202">
        <v>0</v>
      </c>
      <c r="Q70" s="202">
        <v>0</v>
      </c>
      <c r="R70" s="202">
        <v>0</v>
      </c>
      <c r="S70" s="202">
        <v>0</v>
      </c>
      <c r="T70" s="203"/>
      <c r="U70" s="135">
        <v>0</v>
      </c>
      <c r="V70" s="135">
        <v>0</v>
      </c>
      <c r="W70" s="202">
        <v>0</v>
      </c>
      <c r="X70" s="202">
        <v>0</v>
      </c>
      <c r="Y70" s="203"/>
      <c r="Z70" s="135">
        <v>0</v>
      </c>
      <c r="AA70" s="204">
        <v>0</v>
      </c>
      <c r="AB70" s="202">
        <v>0</v>
      </c>
      <c r="AC70" s="202">
        <v>0</v>
      </c>
      <c r="AD70" s="202">
        <v>0</v>
      </c>
      <c r="AE70" s="202">
        <v>0</v>
      </c>
      <c r="AF70" s="202">
        <v>0</v>
      </c>
      <c r="AG70" s="203"/>
      <c r="AH70" s="135">
        <v>0</v>
      </c>
      <c r="AI70" s="135">
        <v>0</v>
      </c>
      <c r="AJ70" s="202">
        <v>0</v>
      </c>
      <c r="AK70" s="202">
        <v>0</v>
      </c>
      <c r="AL70" s="203"/>
      <c r="AM70" s="205">
        <v>0</v>
      </c>
      <c r="AN70" s="119">
        <v>0</v>
      </c>
      <c r="AO70" s="120">
        <v>0</v>
      </c>
      <c r="AP70" s="39">
        <v>0</v>
      </c>
      <c r="AQ70" s="141">
        <v>0</v>
      </c>
      <c r="AR70" s="141">
        <v>0</v>
      </c>
      <c r="AS70" s="143">
        <v>0</v>
      </c>
      <c r="AT70" s="144">
        <v>0</v>
      </c>
      <c r="AU70" s="141">
        <v>0</v>
      </c>
      <c r="AV70" s="141">
        <v>0</v>
      </c>
      <c r="AW70" s="143">
        <v>0</v>
      </c>
      <c r="AY70" s="146"/>
      <c r="AZ70" s="238"/>
    </row>
    <row r="71" spans="1:64" x14ac:dyDescent="0.25">
      <c r="A71" s="15"/>
      <c r="C71" s="122"/>
      <c r="D71" s="123"/>
      <c r="F71" s="125"/>
      <c r="G71" s="126"/>
      <c r="H71" s="35"/>
      <c r="I71" s="36"/>
      <c r="J71" s="37"/>
      <c r="K71" s="198" t="s">
        <v>74</v>
      </c>
      <c r="L71" s="241">
        <v>0</v>
      </c>
      <c r="M71" s="242">
        <v>0</v>
      </c>
      <c r="N71" s="201">
        <v>0</v>
      </c>
      <c r="O71" s="202">
        <v>0</v>
      </c>
      <c r="P71" s="202">
        <v>0</v>
      </c>
      <c r="Q71" s="202">
        <v>0</v>
      </c>
      <c r="R71" s="202">
        <v>0</v>
      </c>
      <c r="S71" s="202">
        <v>0</v>
      </c>
      <c r="T71" s="203"/>
      <c r="U71" s="135">
        <v>0</v>
      </c>
      <c r="V71" s="135">
        <v>0</v>
      </c>
      <c r="W71" s="202">
        <v>0</v>
      </c>
      <c r="X71" s="202">
        <v>0</v>
      </c>
      <c r="Y71" s="203"/>
      <c r="Z71" s="135">
        <v>0</v>
      </c>
      <c r="AA71" s="204">
        <v>0</v>
      </c>
      <c r="AB71" s="202">
        <v>0</v>
      </c>
      <c r="AC71" s="202">
        <v>0</v>
      </c>
      <c r="AD71" s="202">
        <v>0</v>
      </c>
      <c r="AE71" s="202">
        <v>0</v>
      </c>
      <c r="AF71" s="202">
        <v>0</v>
      </c>
      <c r="AG71" s="203"/>
      <c r="AH71" s="135">
        <v>0</v>
      </c>
      <c r="AI71" s="135">
        <v>0</v>
      </c>
      <c r="AJ71" s="202">
        <v>0</v>
      </c>
      <c r="AK71" s="202">
        <v>0</v>
      </c>
      <c r="AL71" s="203"/>
      <c r="AM71" s="205">
        <v>0</v>
      </c>
      <c r="AN71" s="119">
        <v>0</v>
      </c>
      <c r="AO71" s="120">
        <v>0</v>
      </c>
      <c r="AP71" s="39">
        <v>0</v>
      </c>
      <c r="AQ71" s="141">
        <v>0</v>
      </c>
      <c r="AR71" s="141">
        <v>0</v>
      </c>
      <c r="AS71" s="143">
        <v>0</v>
      </c>
      <c r="AT71" s="144">
        <v>0</v>
      </c>
      <c r="AU71" s="141">
        <v>0</v>
      </c>
      <c r="AV71" s="141">
        <v>0</v>
      </c>
      <c r="AW71" s="143">
        <v>0</v>
      </c>
      <c r="AY71" s="146"/>
      <c r="AZ71" s="238"/>
    </row>
    <row r="72" spans="1:64" x14ac:dyDescent="0.25">
      <c r="A72" s="15"/>
      <c r="C72" s="122"/>
      <c r="D72" s="123"/>
      <c r="F72" s="125"/>
      <c r="G72" s="126"/>
      <c r="H72" s="35"/>
      <c r="I72" s="36"/>
      <c r="J72" s="37"/>
      <c r="K72" s="198" t="s">
        <v>75</v>
      </c>
      <c r="L72" s="241">
        <v>0</v>
      </c>
      <c r="M72" s="242">
        <v>0</v>
      </c>
      <c r="N72" s="201">
        <v>0</v>
      </c>
      <c r="O72" s="202">
        <v>0</v>
      </c>
      <c r="P72" s="202">
        <v>0</v>
      </c>
      <c r="Q72" s="202">
        <v>0</v>
      </c>
      <c r="R72" s="202">
        <v>0</v>
      </c>
      <c r="S72" s="202">
        <v>0</v>
      </c>
      <c r="T72" s="203"/>
      <c r="U72" s="135">
        <v>0</v>
      </c>
      <c r="V72" s="135">
        <v>0</v>
      </c>
      <c r="W72" s="202">
        <v>0</v>
      </c>
      <c r="X72" s="202">
        <v>0</v>
      </c>
      <c r="Y72" s="203"/>
      <c r="Z72" s="135">
        <v>0</v>
      </c>
      <c r="AA72" s="204">
        <v>0</v>
      </c>
      <c r="AB72" s="202">
        <v>0</v>
      </c>
      <c r="AC72" s="202">
        <v>0</v>
      </c>
      <c r="AD72" s="202">
        <v>0</v>
      </c>
      <c r="AE72" s="202">
        <v>0</v>
      </c>
      <c r="AF72" s="202">
        <v>0</v>
      </c>
      <c r="AG72" s="203"/>
      <c r="AH72" s="135">
        <v>0</v>
      </c>
      <c r="AI72" s="135">
        <v>0</v>
      </c>
      <c r="AJ72" s="202">
        <v>0</v>
      </c>
      <c r="AK72" s="202">
        <v>0</v>
      </c>
      <c r="AL72" s="203"/>
      <c r="AM72" s="205">
        <v>0</v>
      </c>
      <c r="AN72" s="119">
        <v>0</v>
      </c>
      <c r="AO72" s="120">
        <v>0</v>
      </c>
      <c r="AP72" s="39">
        <v>0</v>
      </c>
      <c r="AQ72" s="141">
        <v>0</v>
      </c>
      <c r="AR72" s="141">
        <v>0</v>
      </c>
      <c r="AS72" s="143">
        <v>0</v>
      </c>
      <c r="AT72" s="144">
        <v>0</v>
      </c>
      <c r="AU72" s="141">
        <v>0</v>
      </c>
      <c r="AV72" s="141">
        <v>0</v>
      </c>
      <c r="AW72" s="143">
        <v>0</v>
      </c>
      <c r="AY72" s="146"/>
      <c r="AZ72" s="238"/>
    </row>
    <row r="73" spans="1:64" x14ac:dyDescent="0.25">
      <c r="A73" s="15"/>
      <c r="C73" s="122"/>
      <c r="D73" s="123"/>
      <c r="F73" s="125"/>
      <c r="G73" s="126"/>
      <c r="H73" s="35"/>
      <c r="I73" s="36"/>
      <c r="J73" s="37"/>
      <c r="K73" s="206" t="s">
        <v>76</v>
      </c>
      <c r="L73" s="241">
        <v>0</v>
      </c>
      <c r="M73" s="242">
        <v>0</v>
      </c>
      <c r="N73" s="201">
        <v>0</v>
      </c>
      <c r="O73" s="202">
        <v>0</v>
      </c>
      <c r="P73" s="202">
        <v>0</v>
      </c>
      <c r="Q73" s="202">
        <v>0</v>
      </c>
      <c r="R73" s="202">
        <v>0</v>
      </c>
      <c r="S73" s="202">
        <v>0</v>
      </c>
      <c r="T73" s="203"/>
      <c r="U73" s="135">
        <v>0</v>
      </c>
      <c r="V73" s="135">
        <v>0</v>
      </c>
      <c r="W73" s="202">
        <v>0</v>
      </c>
      <c r="X73" s="202">
        <v>0</v>
      </c>
      <c r="Y73" s="203"/>
      <c r="Z73" s="135">
        <v>0</v>
      </c>
      <c r="AA73" s="204">
        <v>0</v>
      </c>
      <c r="AB73" s="202">
        <v>0</v>
      </c>
      <c r="AC73" s="202">
        <v>0</v>
      </c>
      <c r="AD73" s="202">
        <v>0</v>
      </c>
      <c r="AE73" s="202">
        <v>0</v>
      </c>
      <c r="AF73" s="202">
        <v>0</v>
      </c>
      <c r="AG73" s="203"/>
      <c r="AH73" s="135">
        <v>0</v>
      </c>
      <c r="AI73" s="135">
        <v>0</v>
      </c>
      <c r="AJ73" s="202">
        <v>0</v>
      </c>
      <c r="AK73" s="202">
        <v>0</v>
      </c>
      <c r="AL73" s="203"/>
      <c r="AM73" s="205">
        <v>0</v>
      </c>
      <c r="AN73" s="119">
        <v>0</v>
      </c>
      <c r="AO73" s="120">
        <v>0</v>
      </c>
      <c r="AP73" s="39">
        <v>0</v>
      </c>
      <c r="AQ73" s="141">
        <v>0</v>
      </c>
      <c r="AR73" s="141">
        <v>0</v>
      </c>
      <c r="AS73" s="143">
        <v>0</v>
      </c>
      <c r="AT73" s="144">
        <v>0</v>
      </c>
      <c r="AU73" s="141">
        <v>0</v>
      </c>
      <c r="AV73" s="141">
        <v>0</v>
      </c>
      <c r="AW73" s="143">
        <v>0</v>
      </c>
      <c r="AY73" s="146"/>
      <c r="AZ73" s="238"/>
    </row>
    <row r="74" spans="1:64" x14ac:dyDescent="0.25">
      <c r="A74" s="15"/>
      <c r="C74" s="122"/>
      <c r="D74" s="123"/>
      <c r="F74" s="125"/>
      <c r="G74" s="126"/>
      <c r="H74" s="35"/>
      <c r="I74" s="36"/>
      <c r="J74" s="37"/>
      <c r="K74" s="206"/>
      <c r="L74" s="241"/>
      <c r="M74" s="242"/>
      <c r="N74" s="258"/>
      <c r="O74" s="259"/>
      <c r="P74" s="259"/>
      <c r="Q74" s="259"/>
      <c r="R74" s="259"/>
      <c r="S74" s="259"/>
      <c r="T74" s="260"/>
      <c r="U74" s="261"/>
      <c r="V74" s="261"/>
      <c r="W74" s="262"/>
      <c r="X74" s="262"/>
      <c r="Y74" s="260"/>
      <c r="Z74" s="263"/>
      <c r="AA74" s="264"/>
      <c r="AB74" s="259"/>
      <c r="AC74" s="259"/>
      <c r="AD74" s="259"/>
      <c r="AE74" s="259"/>
      <c r="AF74" s="259"/>
      <c r="AG74" s="260"/>
      <c r="AH74" s="261"/>
      <c r="AI74" s="261"/>
      <c r="AJ74" s="262"/>
      <c r="AK74" s="262"/>
      <c r="AL74" s="260"/>
      <c r="AM74" s="265"/>
      <c r="AN74" s="266"/>
      <c r="AO74" s="267"/>
      <c r="AP74" s="268"/>
      <c r="AQ74" s="269"/>
      <c r="AR74" s="269"/>
      <c r="AS74" s="270"/>
      <c r="AT74" s="271"/>
      <c r="AU74" s="269"/>
      <c r="AV74" s="269"/>
      <c r="AW74" s="270"/>
      <c r="AY74" s="146"/>
      <c r="AZ74" s="238"/>
    </row>
    <row r="75" spans="1:64" x14ac:dyDescent="0.25">
      <c r="A75" s="15"/>
      <c r="C75" s="122"/>
      <c r="D75" s="123"/>
      <c r="F75" s="125"/>
      <c r="G75" s="126"/>
      <c r="H75" s="35"/>
      <c r="I75" s="36"/>
      <c r="J75" s="37"/>
      <c r="K75" s="244"/>
      <c r="L75" s="241"/>
      <c r="M75" s="242"/>
      <c r="N75" s="201"/>
      <c r="O75" s="202"/>
      <c r="P75" s="202"/>
      <c r="Q75" s="202"/>
      <c r="R75" s="202"/>
      <c r="S75" s="202"/>
      <c r="T75" s="224"/>
      <c r="U75" s="138"/>
      <c r="V75" s="138"/>
      <c r="W75" s="139"/>
      <c r="X75" s="139"/>
      <c r="Y75" s="224"/>
      <c r="Z75" s="210"/>
      <c r="AA75" s="204"/>
      <c r="AB75" s="202"/>
      <c r="AC75" s="202"/>
      <c r="AD75" s="202"/>
      <c r="AE75" s="202"/>
      <c r="AF75" s="202"/>
      <c r="AG75" s="224"/>
      <c r="AH75" s="138"/>
      <c r="AI75" s="138"/>
      <c r="AJ75" s="139"/>
      <c r="AK75" s="139"/>
      <c r="AL75" s="224"/>
      <c r="AM75" s="140"/>
      <c r="AN75" s="211"/>
      <c r="AO75" s="212"/>
      <c r="AP75" s="39"/>
      <c r="AQ75" s="141"/>
      <c r="AR75" s="141"/>
      <c r="AS75" s="143"/>
      <c r="AU75" s="141"/>
      <c r="AV75" s="141"/>
      <c r="AW75" s="143"/>
      <c r="AY75" s="146"/>
      <c r="AZ75" s="238"/>
    </row>
    <row r="76" spans="1:64" x14ac:dyDescent="0.25">
      <c r="A76" s="15"/>
      <c r="C76" s="122"/>
      <c r="D76" s="123"/>
      <c r="F76" s="125"/>
      <c r="G76" s="126"/>
      <c r="H76" s="35"/>
      <c r="I76" s="36"/>
      <c r="J76" s="37"/>
      <c r="K76" s="116" t="s">
        <v>118</v>
      </c>
      <c r="L76" s="241"/>
      <c r="M76" s="242"/>
      <c r="N76" s="201"/>
      <c r="O76" s="202"/>
      <c r="P76" s="202"/>
      <c r="Q76" s="202"/>
      <c r="R76" s="202"/>
      <c r="S76" s="202"/>
      <c r="T76" s="224"/>
      <c r="U76" s="138"/>
      <c r="V76" s="138"/>
      <c r="W76" s="139"/>
      <c r="X76" s="139"/>
      <c r="Y76" s="224"/>
      <c r="Z76" s="210"/>
      <c r="AA76" s="204"/>
      <c r="AB76" s="202"/>
      <c r="AC76" s="202"/>
      <c r="AD76" s="202"/>
      <c r="AE76" s="202"/>
      <c r="AF76" s="202"/>
      <c r="AG76" s="224"/>
      <c r="AH76" s="138"/>
      <c r="AI76" s="138"/>
      <c r="AJ76" s="139"/>
      <c r="AK76" s="139"/>
      <c r="AL76" s="224"/>
      <c r="AM76" s="140"/>
      <c r="AN76" s="211"/>
      <c r="AO76" s="212"/>
      <c r="AP76" s="39"/>
      <c r="AQ76" s="141"/>
      <c r="AR76" s="141"/>
      <c r="AS76" s="143"/>
      <c r="AU76" s="141"/>
      <c r="AV76" s="141"/>
      <c r="AW76" s="143"/>
      <c r="AY76" s="146"/>
      <c r="AZ76" s="238"/>
    </row>
    <row r="77" spans="1:64" x14ac:dyDescent="0.25">
      <c r="A77" s="15"/>
      <c r="C77" s="122"/>
      <c r="D77" s="123"/>
      <c r="F77" s="125"/>
      <c r="G77" s="126"/>
      <c r="H77" s="35"/>
      <c r="I77" s="36"/>
      <c r="J77" s="37"/>
      <c r="K77" s="116" t="s">
        <v>119</v>
      </c>
      <c r="L77" s="241"/>
      <c r="M77" s="242"/>
      <c r="N77" s="201"/>
      <c r="O77" s="202"/>
      <c r="P77" s="202"/>
      <c r="Q77" s="202"/>
      <c r="R77" s="202"/>
      <c r="S77" s="202"/>
      <c r="T77" s="224"/>
      <c r="U77" s="138"/>
      <c r="V77" s="138"/>
      <c r="W77" s="139"/>
      <c r="X77" s="139"/>
      <c r="Y77" s="224"/>
      <c r="Z77" s="210"/>
      <c r="AA77" s="204"/>
      <c r="AB77" s="202"/>
      <c r="AC77" s="202"/>
      <c r="AD77" s="202"/>
      <c r="AE77" s="202"/>
      <c r="AF77" s="202"/>
      <c r="AG77" s="224"/>
      <c r="AH77" s="138"/>
      <c r="AI77" s="138"/>
      <c r="AJ77" s="139"/>
      <c r="AK77" s="139"/>
      <c r="AL77" s="224"/>
      <c r="AM77" s="140"/>
      <c r="AN77" s="211"/>
      <c r="AO77" s="212"/>
      <c r="AP77" s="39"/>
      <c r="AQ77" s="141"/>
      <c r="AR77" s="141"/>
      <c r="AS77" s="143"/>
      <c r="AU77" s="141"/>
      <c r="AV77" s="141"/>
      <c r="AW77" s="143"/>
      <c r="AY77" s="146"/>
      <c r="AZ77" s="238"/>
    </row>
    <row r="78" spans="1:64" x14ac:dyDescent="0.25">
      <c r="A78" s="15"/>
      <c r="C78" s="122"/>
      <c r="D78" s="123"/>
      <c r="F78" s="125"/>
      <c r="G78" s="126"/>
      <c r="H78" s="35"/>
      <c r="I78" s="36"/>
      <c r="J78" s="37"/>
      <c r="K78" s="244"/>
      <c r="L78" s="241"/>
      <c r="M78" s="242"/>
      <c r="N78" s="201"/>
      <c r="O78" s="202"/>
      <c r="P78" s="202"/>
      <c r="Q78" s="202"/>
      <c r="R78" s="202"/>
      <c r="S78" s="202"/>
      <c r="T78" s="224"/>
      <c r="U78" s="138"/>
      <c r="V78" s="138"/>
      <c r="W78" s="139"/>
      <c r="X78" s="139"/>
      <c r="Y78" s="224"/>
      <c r="Z78" s="210"/>
      <c r="AA78" s="204"/>
      <c r="AB78" s="202"/>
      <c r="AC78" s="202"/>
      <c r="AD78" s="202"/>
      <c r="AE78" s="202"/>
      <c r="AF78" s="202"/>
      <c r="AG78" s="224"/>
      <c r="AH78" s="138"/>
      <c r="AI78" s="138"/>
      <c r="AJ78" s="139"/>
      <c r="AK78" s="139"/>
      <c r="AL78" s="224"/>
      <c r="AM78" s="140"/>
      <c r="AN78" s="211"/>
      <c r="AO78" s="212"/>
      <c r="AP78" s="39"/>
      <c r="AQ78" s="141"/>
      <c r="AR78" s="141"/>
      <c r="AS78" s="143"/>
      <c r="AU78" s="141"/>
      <c r="AV78" s="141"/>
      <c r="AW78" s="143"/>
      <c r="AY78" s="146"/>
      <c r="AZ78" s="238"/>
    </row>
    <row r="79" spans="1:64" ht="35.1" customHeight="1" x14ac:dyDescent="0.25">
      <c r="A79" s="15" t="s">
        <v>13</v>
      </c>
      <c r="B79" s="121">
        <v>9</v>
      </c>
      <c r="C79" s="272" t="s">
        <v>120</v>
      </c>
      <c r="D79" s="123">
        <v>1000</v>
      </c>
      <c r="F79" s="125">
        <v>5</v>
      </c>
      <c r="G79" s="126">
        <v>1</v>
      </c>
      <c r="H79" s="35" t="str">
        <f t="shared" si="3"/>
        <v>012</v>
      </c>
      <c r="I79" s="36" t="s">
        <v>121</v>
      </c>
      <c r="J79" s="37" t="s">
        <v>122</v>
      </c>
      <c r="K79" s="244" t="s">
        <v>123</v>
      </c>
      <c r="L79" s="128">
        <v>7078</v>
      </c>
      <c r="M79" s="129">
        <v>7078</v>
      </c>
      <c r="N79" s="130"/>
      <c r="O79" s="131"/>
      <c r="P79" s="131"/>
      <c r="Q79" s="131"/>
      <c r="R79" s="131"/>
      <c r="S79" s="131"/>
      <c r="T79" s="132" t="str">
        <f t="shared" ref="T79:T80" si="38">IF(SUM(N79:S79)=U79,"OK",SUM(N79:S79)-U79)</f>
        <v>OK</v>
      </c>
      <c r="U79" s="138"/>
      <c r="V79" s="138"/>
      <c r="W79" s="139"/>
      <c r="X79" s="139"/>
      <c r="Y79" s="132" t="str">
        <f t="shared" ref="Y79:Y80" si="39">IF(SUM(W79:X79)=Z79,"OK",SUM(W79:X79)-Z79)</f>
        <v>OK</v>
      </c>
      <c r="Z79" s="210"/>
      <c r="AA79" s="204"/>
      <c r="AB79" s="202"/>
      <c r="AC79" s="202"/>
      <c r="AD79" s="202"/>
      <c r="AE79" s="202"/>
      <c r="AF79" s="202"/>
      <c r="AG79" s="132" t="str">
        <f t="shared" ref="AG79:AG80" si="40">IF(SUM(AA79:AF79)=AH79,"OK",SUM(AA79:AF79)-AH79)</f>
        <v>OK</v>
      </c>
      <c r="AH79" s="138"/>
      <c r="AI79" s="138"/>
      <c r="AJ79" s="139"/>
      <c r="AK79" s="139"/>
      <c r="AL79" s="132" t="str">
        <f t="shared" ref="AL79:AL80" si="41">IF(SUM(AJ79:AK79)=AM79,"OK",SUM(AJ79:AK79)-AM79)</f>
        <v>OK</v>
      </c>
      <c r="AM79" s="140"/>
      <c r="AN79" s="119">
        <f t="shared" ref="AN79:AN80" si="42">L79+U79+V79+Z79</f>
        <v>7078</v>
      </c>
      <c r="AO79" s="120">
        <f t="shared" ref="AO79:AO80" si="43">M79+AH79+AI79+AM79</f>
        <v>7078</v>
      </c>
      <c r="AP79" s="39">
        <f>L79</f>
        <v>7078</v>
      </c>
      <c r="AQ79" s="141">
        <f>AN79</f>
        <v>7078</v>
      </c>
      <c r="AR79" s="142">
        <f>AQ79-AP79</f>
        <v>0</v>
      </c>
      <c r="AS79" s="143">
        <f>AR79/AP79</f>
        <v>0</v>
      </c>
      <c r="AT79" s="144">
        <f>M79</f>
        <v>7078</v>
      </c>
      <c r="AU79" s="141">
        <f>AO79</f>
        <v>7078</v>
      </c>
      <c r="AV79" s="142">
        <f>AU79-AT79</f>
        <v>0</v>
      </c>
      <c r="AW79" s="143">
        <f>AV79/AT79</f>
        <v>0</v>
      </c>
      <c r="AY79" s="146" t="str">
        <f>RIGHT(LEFT(I79,3),2)&amp;"."&amp;RIGHT(LEFT(I79,5),2)</f>
        <v>41.40</v>
      </c>
      <c r="AZ79" s="238" t="b">
        <f>COUNTIF('[1]Codes SEC'!$B$2:$B$250,Ministres!AY79)&gt;0</f>
        <v>1</v>
      </c>
    </row>
    <row r="80" spans="1:64" s="297" customFormat="1" ht="35.1" customHeight="1" x14ac:dyDescent="0.25">
      <c r="A80" s="15" t="s">
        <v>13</v>
      </c>
      <c r="B80" s="273">
        <v>9</v>
      </c>
      <c r="C80" s="274" t="s">
        <v>120</v>
      </c>
      <c r="D80" s="123">
        <v>1000</v>
      </c>
      <c r="E80" s="275"/>
      <c r="F80" s="276">
        <v>12</v>
      </c>
      <c r="G80" s="277">
        <v>1</v>
      </c>
      <c r="H80" s="278" t="str">
        <f t="shared" si="3"/>
        <v>012</v>
      </c>
      <c r="I80" s="279" t="s">
        <v>121</v>
      </c>
      <c r="J80" s="280" t="s">
        <v>124</v>
      </c>
      <c r="K80" s="281" t="s">
        <v>125</v>
      </c>
      <c r="L80" s="282">
        <v>470</v>
      </c>
      <c r="M80" s="283">
        <v>470</v>
      </c>
      <c r="N80" s="284"/>
      <c r="O80" s="285"/>
      <c r="P80" s="285"/>
      <c r="Q80" s="285"/>
      <c r="R80" s="285"/>
      <c r="S80" s="285"/>
      <c r="T80" s="132" t="str">
        <f t="shared" si="38"/>
        <v>OK</v>
      </c>
      <c r="U80" s="286"/>
      <c r="V80" s="286"/>
      <c r="W80" s="287"/>
      <c r="X80" s="287"/>
      <c r="Y80" s="132" t="str">
        <f t="shared" si="39"/>
        <v>OK</v>
      </c>
      <c r="Z80" s="288"/>
      <c r="AA80" s="289"/>
      <c r="AB80" s="290"/>
      <c r="AC80" s="290"/>
      <c r="AD80" s="290"/>
      <c r="AE80" s="290"/>
      <c r="AF80" s="290"/>
      <c r="AG80" s="132" t="str">
        <f t="shared" si="40"/>
        <v>OK</v>
      </c>
      <c r="AH80" s="286"/>
      <c r="AI80" s="286"/>
      <c r="AJ80" s="287"/>
      <c r="AK80" s="287"/>
      <c r="AL80" s="132" t="str">
        <f t="shared" si="41"/>
        <v>OK</v>
      </c>
      <c r="AM80" s="291"/>
      <c r="AN80" s="119">
        <f t="shared" si="42"/>
        <v>470</v>
      </c>
      <c r="AO80" s="120">
        <f t="shared" si="43"/>
        <v>470</v>
      </c>
      <c r="AP80" s="292">
        <f>L80</f>
        <v>470</v>
      </c>
      <c r="AQ80" s="293">
        <f>AN80</f>
        <v>470</v>
      </c>
      <c r="AR80" s="294">
        <f>AQ80-AP80</f>
        <v>0</v>
      </c>
      <c r="AS80" s="295">
        <f>AR80/AP80</f>
        <v>0</v>
      </c>
      <c r="AT80" s="296">
        <f>M80</f>
        <v>470</v>
      </c>
      <c r="AU80" s="293">
        <f>AO80</f>
        <v>470</v>
      </c>
      <c r="AV80" s="294">
        <f>AU80-AT80</f>
        <v>0</v>
      </c>
      <c r="AW80" s="295">
        <f>AV80/AT80</f>
        <v>0</v>
      </c>
      <c r="AX80"/>
      <c r="AY80" s="146" t="str">
        <f>RIGHT(LEFT(I80,3),2)&amp;"."&amp;RIGHT(LEFT(I80,5),2)</f>
        <v>41.40</v>
      </c>
      <c r="AZ80" s="238" t="b">
        <f>COUNTIF('[1]Codes SEC'!$B$2:$B$250,Ministres!AY80)&gt;0</f>
        <v>1</v>
      </c>
      <c r="BA80"/>
      <c r="BB80"/>
      <c r="BC80"/>
      <c r="BD80"/>
      <c r="BE80"/>
      <c r="BF80"/>
      <c r="BG80"/>
      <c r="BH80"/>
      <c r="BI80"/>
      <c r="BJ80"/>
      <c r="BK80"/>
      <c r="BL80"/>
    </row>
    <row r="81" spans="1:64" s="301" customFormat="1" x14ac:dyDescent="0.25">
      <c r="A81" s="148"/>
      <c r="B81" s="245"/>
      <c r="C81" s="298"/>
      <c r="D81" s="151"/>
      <c r="E81" s="246"/>
      <c r="F81" s="153"/>
      <c r="G81" s="154"/>
      <c r="H81" s="155"/>
      <c r="I81" s="156"/>
      <c r="J81" s="157"/>
      <c r="K81" s="158" t="s">
        <v>70</v>
      </c>
      <c r="L81" s="159">
        <f t="shared" ref="L81:X81" si="44">L80+L79</f>
        <v>7548</v>
      </c>
      <c r="M81" s="299">
        <f t="shared" si="44"/>
        <v>7548</v>
      </c>
      <c r="N81" s="248">
        <f t="shared" si="44"/>
        <v>0</v>
      </c>
      <c r="O81" s="249">
        <f t="shared" si="44"/>
        <v>0</v>
      </c>
      <c r="P81" s="249">
        <f t="shared" si="44"/>
        <v>0</v>
      </c>
      <c r="Q81" s="249">
        <f t="shared" si="44"/>
        <v>0</v>
      </c>
      <c r="R81" s="249">
        <f t="shared" si="44"/>
        <v>0</v>
      </c>
      <c r="S81" s="249">
        <f t="shared" si="44"/>
        <v>0</v>
      </c>
      <c r="T81" s="250"/>
      <c r="U81" s="251">
        <f t="shared" si="44"/>
        <v>0</v>
      </c>
      <c r="V81" s="251">
        <f t="shared" si="44"/>
        <v>0</v>
      </c>
      <c r="W81" s="249">
        <f t="shared" si="44"/>
        <v>0</v>
      </c>
      <c r="X81" s="249">
        <f t="shared" si="44"/>
        <v>0</v>
      </c>
      <c r="Y81" s="250"/>
      <c r="Z81" s="251">
        <f t="shared" ref="Z81:AK81" si="45">Z80+Z79</f>
        <v>0</v>
      </c>
      <c r="AA81" s="165">
        <f t="shared" si="45"/>
        <v>0</v>
      </c>
      <c r="AB81" s="249">
        <f t="shared" si="45"/>
        <v>0</v>
      </c>
      <c r="AC81" s="249">
        <f t="shared" si="45"/>
        <v>0</v>
      </c>
      <c r="AD81" s="249">
        <f t="shared" si="45"/>
        <v>0</v>
      </c>
      <c r="AE81" s="249">
        <f t="shared" si="45"/>
        <v>0</v>
      </c>
      <c r="AF81" s="249">
        <f t="shared" si="45"/>
        <v>0</v>
      </c>
      <c r="AG81" s="250"/>
      <c r="AH81" s="251">
        <f t="shared" si="45"/>
        <v>0</v>
      </c>
      <c r="AI81" s="251">
        <f t="shared" si="45"/>
        <v>0</v>
      </c>
      <c r="AJ81" s="249">
        <f t="shared" si="45"/>
        <v>0</v>
      </c>
      <c r="AK81" s="249">
        <f t="shared" si="45"/>
        <v>0</v>
      </c>
      <c r="AL81" s="250"/>
      <c r="AM81" s="252">
        <f t="shared" ref="AM81:AW81" si="46">AM80+AM79</f>
        <v>0</v>
      </c>
      <c r="AN81" s="167">
        <f>AN80+AN79</f>
        <v>7548</v>
      </c>
      <c r="AO81" s="253">
        <f t="shared" si="46"/>
        <v>7548</v>
      </c>
      <c r="AP81" s="169">
        <f t="shared" si="46"/>
        <v>7548</v>
      </c>
      <c r="AQ81" s="254">
        <f t="shared" si="46"/>
        <v>7548</v>
      </c>
      <c r="AR81" s="255">
        <f t="shared" si="46"/>
        <v>0</v>
      </c>
      <c r="AS81" s="256">
        <f t="shared" si="46"/>
        <v>0</v>
      </c>
      <c r="AT81" s="257">
        <f t="shared" si="46"/>
        <v>7548</v>
      </c>
      <c r="AU81" s="254">
        <f t="shared" si="46"/>
        <v>7548</v>
      </c>
      <c r="AV81" s="255">
        <f t="shared" si="46"/>
        <v>0</v>
      </c>
      <c r="AW81" s="256">
        <f t="shared" si="46"/>
        <v>0</v>
      </c>
      <c r="AX81"/>
      <c r="AY81" s="146"/>
      <c r="AZ81" s="300"/>
      <c r="BA81"/>
      <c r="BB81"/>
      <c r="BC81"/>
      <c r="BD81"/>
      <c r="BE81"/>
      <c r="BF81"/>
      <c r="BG81"/>
      <c r="BH81"/>
      <c r="BI81"/>
      <c r="BJ81"/>
      <c r="BK81"/>
      <c r="BL81"/>
    </row>
    <row r="82" spans="1:64" s="197" customFormat="1" x14ac:dyDescent="0.25">
      <c r="A82" s="174"/>
      <c r="B82" s="175"/>
      <c r="C82" s="176"/>
      <c r="D82" s="177"/>
      <c r="E82" s="178"/>
      <c r="F82" s="177"/>
      <c r="G82" s="179"/>
      <c r="H82" s="180"/>
      <c r="I82" s="181"/>
      <c r="J82" s="182"/>
      <c r="K82" s="183" t="s">
        <v>126</v>
      </c>
      <c r="L82" s="184">
        <f t="shared" ref="L82:X82" si="47">L81</f>
        <v>7548</v>
      </c>
      <c r="M82" s="185">
        <f t="shared" si="47"/>
        <v>7548</v>
      </c>
      <c r="N82" s="186">
        <f t="shared" si="47"/>
        <v>0</v>
      </c>
      <c r="O82" s="187">
        <f t="shared" si="47"/>
        <v>0</v>
      </c>
      <c r="P82" s="187">
        <f t="shared" si="47"/>
        <v>0</v>
      </c>
      <c r="Q82" s="187">
        <f t="shared" si="47"/>
        <v>0</v>
      </c>
      <c r="R82" s="187">
        <f t="shared" si="47"/>
        <v>0</v>
      </c>
      <c r="S82" s="187">
        <f t="shared" si="47"/>
        <v>0</v>
      </c>
      <c r="T82" s="188"/>
      <c r="U82" s="187">
        <f t="shared" si="47"/>
        <v>0</v>
      </c>
      <c r="V82" s="187">
        <f t="shared" si="47"/>
        <v>0</v>
      </c>
      <c r="W82" s="187">
        <f t="shared" si="47"/>
        <v>0</v>
      </c>
      <c r="X82" s="187">
        <f t="shared" si="47"/>
        <v>0</v>
      </c>
      <c r="Y82" s="188"/>
      <c r="Z82" s="187">
        <f t="shared" ref="Z82:AK82" si="48">Z81</f>
        <v>0</v>
      </c>
      <c r="AA82" s="189">
        <f t="shared" si="48"/>
        <v>0</v>
      </c>
      <c r="AB82" s="187">
        <f t="shared" si="48"/>
        <v>0</v>
      </c>
      <c r="AC82" s="187">
        <f t="shared" si="48"/>
        <v>0</v>
      </c>
      <c r="AD82" s="187">
        <f t="shared" si="48"/>
        <v>0</v>
      </c>
      <c r="AE82" s="187">
        <f t="shared" si="48"/>
        <v>0</v>
      </c>
      <c r="AF82" s="187">
        <f t="shared" si="48"/>
        <v>0</v>
      </c>
      <c r="AG82" s="188"/>
      <c r="AH82" s="187">
        <f t="shared" si="48"/>
        <v>0</v>
      </c>
      <c r="AI82" s="187">
        <f t="shared" si="48"/>
        <v>0</v>
      </c>
      <c r="AJ82" s="187">
        <f t="shared" si="48"/>
        <v>0</v>
      </c>
      <c r="AK82" s="187">
        <f t="shared" si="48"/>
        <v>0</v>
      </c>
      <c r="AL82" s="188"/>
      <c r="AM82" s="190">
        <f t="shared" ref="AM82:AW82" si="49">AM81</f>
        <v>0</v>
      </c>
      <c r="AN82" s="191">
        <f>AN81</f>
        <v>7548</v>
      </c>
      <c r="AO82" s="190">
        <f t="shared" si="49"/>
        <v>7548</v>
      </c>
      <c r="AP82" s="184">
        <f t="shared" si="49"/>
        <v>7548</v>
      </c>
      <c r="AQ82" s="192">
        <f t="shared" si="49"/>
        <v>7548</v>
      </c>
      <c r="AR82" s="193">
        <f t="shared" si="49"/>
        <v>0</v>
      </c>
      <c r="AS82" s="194">
        <f t="shared" si="49"/>
        <v>0</v>
      </c>
      <c r="AT82" s="195">
        <f t="shared" si="49"/>
        <v>7548</v>
      </c>
      <c r="AU82" s="192">
        <f t="shared" si="49"/>
        <v>7548</v>
      </c>
      <c r="AV82" s="193">
        <f t="shared" si="49"/>
        <v>0</v>
      </c>
      <c r="AW82" s="194">
        <f t="shared" si="49"/>
        <v>0</v>
      </c>
      <c r="AX82" s="12"/>
      <c r="AY82" s="146"/>
      <c r="AZ82" s="300"/>
      <c r="BA82" s="12"/>
      <c r="BB82" s="12"/>
      <c r="BC82" s="12"/>
      <c r="BD82" s="12"/>
      <c r="BE82" s="12"/>
      <c r="BF82" s="12"/>
      <c r="BG82" s="12"/>
      <c r="BH82" s="12"/>
      <c r="BI82" s="12"/>
      <c r="BJ82" s="12"/>
      <c r="BK82" s="12"/>
      <c r="BL82" s="12"/>
    </row>
    <row r="83" spans="1:64" x14ac:dyDescent="0.25">
      <c r="A83" s="15"/>
      <c r="C83" s="122"/>
      <c r="D83" s="123"/>
      <c r="F83" s="125"/>
      <c r="G83" s="34"/>
      <c r="H83" s="35"/>
      <c r="I83" s="36"/>
      <c r="J83" s="37"/>
      <c r="K83" s="198" t="s">
        <v>72</v>
      </c>
      <c r="L83" s="199">
        <v>0</v>
      </c>
      <c r="M83" s="200">
        <v>0</v>
      </c>
      <c r="N83" s="201">
        <v>0</v>
      </c>
      <c r="O83" s="202">
        <v>0</v>
      </c>
      <c r="P83" s="202">
        <v>0</v>
      </c>
      <c r="Q83" s="202">
        <v>0</v>
      </c>
      <c r="R83" s="202">
        <v>0</v>
      </c>
      <c r="S83" s="202">
        <v>0</v>
      </c>
      <c r="T83" s="203"/>
      <c r="U83" s="135">
        <v>0</v>
      </c>
      <c r="V83" s="135">
        <v>0</v>
      </c>
      <c r="W83" s="202">
        <v>0</v>
      </c>
      <c r="X83" s="202">
        <v>0</v>
      </c>
      <c r="Y83" s="203"/>
      <c r="Z83" s="135">
        <v>0</v>
      </c>
      <c r="AA83" s="204">
        <v>0</v>
      </c>
      <c r="AB83" s="202">
        <v>0</v>
      </c>
      <c r="AC83" s="202">
        <v>0</v>
      </c>
      <c r="AD83" s="202">
        <v>0</v>
      </c>
      <c r="AE83" s="202">
        <v>0</v>
      </c>
      <c r="AF83" s="202">
        <v>0</v>
      </c>
      <c r="AG83" s="203"/>
      <c r="AH83" s="135">
        <v>0</v>
      </c>
      <c r="AI83" s="135">
        <v>0</v>
      </c>
      <c r="AJ83" s="202">
        <v>0</v>
      </c>
      <c r="AK83" s="202">
        <v>0</v>
      </c>
      <c r="AL83" s="203"/>
      <c r="AM83" s="205">
        <v>0</v>
      </c>
      <c r="AN83" s="119">
        <v>0</v>
      </c>
      <c r="AO83" s="120">
        <v>0</v>
      </c>
      <c r="AP83" s="39">
        <v>0</v>
      </c>
      <c r="AQ83" s="141">
        <v>0</v>
      </c>
      <c r="AR83" s="141">
        <v>0</v>
      </c>
      <c r="AS83" s="143">
        <v>0</v>
      </c>
      <c r="AT83" s="144">
        <v>0</v>
      </c>
      <c r="AU83" s="141">
        <v>0</v>
      </c>
      <c r="AV83" s="141">
        <v>0</v>
      </c>
      <c r="AW83" s="143">
        <v>0</v>
      </c>
      <c r="AY83" s="146"/>
      <c r="AZ83" s="300"/>
    </row>
    <row r="84" spans="1:64" x14ac:dyDescent="0.25">
      <c r="A84" s="15"/>
      <c r="C84" s="272"/>
      <c r="D84" s="123"/>
      <c r="F84" s="125"/>
      <c r="G84" s="126"/>
      <c r="H84" s="35"/>
      <c r="I84" s="36"/>
      <c r="J84" s="37"/>
      <c r="K84" s="198" t="s">
        <v>73</v>
      </c>
      <c r="L84" s="199">
        <v>0</v>
      </c>
      <c r="M84" s="200">
        <v>0</v>
      </c>
      <c r="N84" s="201">
        <v>0</v>
      </c>
      <c r="O84" s="202">
        <v>0</v>
      </c>
      <c r="P84" s="202">
        <v>0</v>
      </c>
      <c r="Q84" s="202">
        <v>0</v>
      </c>
      <c r="R84" s="202">
        <v>0</v>
      </c>
      <c r="S84" s="202">
        <v>0</v>
      </c>
      <c r="T84" s="203"/>
      <c r="U84" s="135">
        <v>0</v>
      </c>
      <c r="V84" s="135">
        <v>0</v>
      </c>
      <c r="W84" s="202">
        <v>0</v>
      </c>
      <c r="X84" s="202">
        <v>0</v>
      </c>
      <c r="Y84" s="203"/>
      <c r="Z84" s="135">
        <v>0</v>
      </c>
      <c r="AA84" s="204">
        <v>0</v>
      </c>
      <c r="AB84" s="202">
        <v>0</v>
      </c>
      <c r="AC84" s="202">
        <v>0</v>
      </c>
      <c r="AD84" s="202">
        <v>0</v>
      </c>
      <c r="AE84" s="202">
        <v>0</v>
      </c>
      <c r="AF84" s="202">
        <v>0</v>
      </c>
      <c r="AG84" s="203"/>
      <c r="AH84" s="135">
        <v>0</v>
      </c>
      <c r="AI84" s="135">
        <v>0</v>
      </c>
      <c r="AJ84" s="202">
        <v>0</v>
      </c>
      <c r="AK84" s="202">
        <v>0</v>
      </c>
      <c r="AL84" s="203"/>
      <c r="AM84" s="205">
        <v>0</v>
      </c>
      <c r="AN84" s="119">
        <v>0</v>
      </c>
      <c r="AO84" s="120">
        <v>0</v>
      </c>
      <c r="AP84" s="39">
        <v>0</v>
      </c>
      <c r="AQ84" s="141">
        <v>0</v>
      </c>
      <c r="AR84" s="141">
        <v>0</v>
      </c>
      <c r="AS84" s="143">
        <v>0</v>
      </c>
      <c r="AT84" s="144">
        <v>0</v>
      </c>
      <c r="AU84" s="141">
        <v>0</v>
      </c>
      <c r="AV84" s="141">
        <v>0</v>
      </c>
      <c r="AW84" s="143">
        <v>0</v>
      </c>
      <c r="AY84" s="146"/>
      <c r="AZ84" s="300"/>
    </row>
    <row r="85" spans="1:64" x14ac:dyDescent="0.25">
      <c r="A85" s="15"/>
      <c r="C85" s="272"/>
      <c r="D85" s="123"/>
      <c r="F85" s="125"/>
      <c r="G85" s="126"/>
      <c r="H85" s="35"/>
      <c r="I85" s="36"/>
      <c r="J85" s="37"/>
      <c r="K85" s="198" t="s">
        <v>74</v>
      </c>
      <c r="L85" s="199">
        <v>0</v>
      </c>
      <c r="M85" s="200">
        <v>0</v>
      </c>
      <c r="N85" s="201">
        <v>0</v>
      </c>
      <c r="O85" s="202">
        <v>0</v>
      </c>
      <c r="P85" s="202">
        <v>0</v>
      </c>
      <c r="Q85" s="202">
        <v>0</v>
      </c>
      <c r="R85" s="202">
        <v>0</v>
      </c>
      <c r="S85" s="202">
        <v>0</v>
      </c>
      <c r="T85" s="203"/>
      <c r="U85" s="135">
        <v>0</v>
      </c>
      <c r="V85" s="135">
        <v>0</v>
      </c>
      <c r="W85" s="202">
        <v>0</v>
      </c>
      <c r="X85" s="202">
        <v>0</v>
      </c>
      <c r="Y85" s="203"/>
      <c r="Z85" s="135">
        <v>0</v>
      </c>
      <c r="AA85" s="204">
        <v>0</v>
      </c>
      <c r="AB85" s="202">
        <v>0</v>
      </c>
      <c r="AC85" s="202">
        <v>0</v>
      </c>
      <c r="AD85" s="202">
        <v>0</v>
      </c>
      <c r="AE85" s="202">
        <v>0</v>
      </c>
      <c r="AF85" s="202">
        <v>0</v>
      </c>
      <c r="AG85" s="203"/>
      <c r="AH85" s="135">
        <v>0</v>
      </c>
      <c r="AI85" s="135">
        <v>0</v>
      </c>
      <c r="AJ85" s="202">
        <v>0</v>
      </c>
      <c r="AK85" s="202">
        <v>0</v>
      </c>
      <c r="AL85" s="203"/>
      <c r="AM85" s="205">
        <v>0</v>
      </c>
      <c r="AN85" s="119">
        <v>0</v>
      </c>
      <c r="AO85" s="120">
        <v>0</v>
      </c>
      <c r="AP85" s="39">
        <v>0</v>
      </c>
      <c r="AQ85" s="141">
        <v>0</v>
      </c>
      <c r="AR85" s="141">
        <v>0</v>
      </c>
      <c r="AS85" s="143">
        <v>0</v>
      </c>
      <c r="AT85" s="144">
        <v>0</v>
      </c>
      <c r="AU85" s="141">
        <v>0</v>
      </c>
      <c r="AV85" s="141">
        <v>0</v>
      </c>
      <c r="AW85" s="143">
        <v>0</v>
      </c>
      <c r="AY85" s="146"/>
      <c r="AZ85" s="300"/>
    </row>
    <row r="86" spans="1:64" x14ac:dyDescent="0.25">
      <c r="A86" s="15"/>
      <c r="C86" s="272"/>
      <c r="D86" s="123"/>
      <c r="F86" s="125"/>
      <c r="G86" s="126"/>
      <c r="H86" s="35"/>
      <c r="I86" s="36"/>
      <c r="J86" s="37"/>
      <c r="K86" s="198" t="s">
        <v>75</v>
      </c>
      <c r="L86" s="199">
        <v>0</v>
      </c>
      <c r="M86" s="200">
        <v>0</v>
      </c>
      <c r="N86" s="201">
        <v>0</v>
      </c>
      <c r="O86" s="202">
        <v>0</v>
      </c>
      <c r="P86" s="202">
        <v>0</v>
      </c>
      <c r="Q86" s="202">
        <v>0</v>
      </c>
      <c r="R86" s="202">
        <v>0</v>
      </c>
      <c r="S86" s="202">
        <v>0</v>
      </c>
      <c r="T86" s="203"/>
      <c r="U86" s="135">
        <v>0</v>
      </c>
      <c r="V86" s="135">
        <v>0</v>
      </c>
      <c r="W86" s="202">
        <v>0</v>
      </c>
      <c r="X86" s="202">
        <v>0</v>
      </c>
      <c r="Y86" s="203"/>
      <c r="Z86" s="135">
        <v>0</v>
      </c>
      <c r="AA86" s="204">
        <v>0</v>
      </c>
      <c r="AB86" s="202">
        <v>0</v>
      </c>
      <c r="AC86" s="202">
        <v>0</v>
      </c>
      <c r="AD86" s="202">
        <v>0</v>
      </c>
      <c r="AE86" s="202">
        <v>0</v>
      </c>
      <c r="AF86" s="202">
        <v>0</v>
      </c>
      <c r="AG86" s="203"/>
      <c r="AH86" s="135">
        <v>0</v>
      </c>
      <c r="AI86" s="135">
        <v>0</v>
      </c>
      <c r="AJ86" s="202">
        <v>0</v>
      </c>
      <c r="AK86" s="202">
        <v>0</v>
      </c>
      <c r="AL86" s="203"/>
      <c r="AM86" s="205">
        <v>0</v>
      </c>
      <c r="AN86" s="119">
        <v>0</v>
      </c>
      <c r="AO86" s="120">
        <v>0</v>
      </c>
      <c r="AP86" s="39">
        <v>0</v>
      </c>
      <c r="AQ86" s="141">
        <v>0</v>
      </c>
      <c r="AR86" s="141">
        <v>0</v>
      </c>
      <c r="AS86" s="143">
        <v>0</v>
      </c>
      <c r="AT86" s="144">
        <v>0</v>
      </c>
      <c r="AU86" s="141">
        <v>0</v>
      </c>
      <c r="AV86" s="141">
        <v>0</v>
      </c>
      <c r="AW86" s="143">
        <v>0</v>
      </c>
      <c r="AY86" s="146"/>
      <c r="AZ86" s="300"/>
    </row>
    <row r="87" spans="1:64" x14ac:dyDescent="0.25">
      <c r="A87" s="15"/>
      <c r="C87" s="272"/>
      <c r="D87" s="123"/>
      <c r="F87" s="125"/>
      <c r="G87" s="126"/>
      <c r="H87" s="35"/>
      <c r="I87" s="36"/>
      <c r="J87" s="37"/>
      <c r="K87" s="206" t="s">
        <v>76</v>
      </c>
      <c r="L87" s="199">
        <v>0</v>
      </c>
      <c r="M87" s="200">
        <v>0</v>
      </c>
      <c r="N87" s="201">
        <v>0</v>
      </c>
      <c r="O87" s="202">
        <v>0</v>
      </c>
      <c r="P87" s="202">
        <v>0</v>
      </c>
      <c r="Q87" s="202">
        <v>0</v>
      </c>
      <c r="R87" s="202">
        <v>0</v>
      </c>
      <c r="S87" s="202">
        <v>0</v>
      </c>
      <c r="T87" s="203"/>
      <c r="U87" s="135">
        <v>0</v>
      </c>
      <c r="V87" s="135">
        <v>0</v>
      </c>
      <c r="W87" s="202">
        <v>0</v>
      </c>
      <c r="X87" s="202">
        <v>0</v>
      </c>
      <c r="Y87" s="203"/>
      <c r="Z87" s="135">
        <v>0</v>
      </c>
      <c r="AA87" s="204">
        <v>0</v>
      </c>
      <c r="AB87" s="202">
        <v>0</v>
      </c>
      <c r="AC87" s="202">
        <v>0</v>
      </c>
      <c r="AD87" s="202">
        <v>0</v>
      </c>
      <c r="AE87" s="202">
        <v>0</v>
      </c>
      <c r="AF87" s="202">
        <v>0</v>
      </c>
      <c r="AG87" s="203"/>
      <c r="AH87" s="135">
        <v>0</v>
      </c>
      <c r="AI87" s="135">
        <v>0</v>
      </c>
      <c r="AJ87" s="202">
        <v>0</v>
      </c>
      <c r="AK87" s="202">
        <v>0</v>
      </c>
      <c r="AL87" s="203"/>
      <c r="AM87" s="205">
        <v>0</v>
      </c>
      <c r="AN87" s="119">
        <v>0</v>
      </c>
      <c r="AO87" s="120">
        <v>0</v>
      </c>
      <c r="AP87" s="39">
        <v>0</v>
      </c>
      <c r="AQ87" s="141">
        <v>0</v>
      </c>
      <c r="AR87" s="141">
        <v>0</v>
      </c>
      <c r="AS87" s="143">
        <v>0</v>
      </c>
      <c r="AT87" s="144">
        <v>0</v>
      </c>
      <c r="AU87" s="141">
        <v>0</v>
      </c>
      <c r="AV87" s="141">
        <v>0</v>
      </c>
      <c r="AW87" s="143">
        <v>0</v>
      </c>
      <c r="AY87" s="146"/>
      <c r="AZ87" s="300"/>
    </row>
    <row r="88" spans="1:64" x14ac:dyDescent="0.25">
      <c r="A88" s="15"/>
      <c r="C88" s="272"/>
      <c r="D88" s="123"/>
      <c r="F88" s="125"/>
      <c r="G88" s="126"/>
      <c r="H88" s="35"/>
      <c r="I88" s="36"/>
      <c r="J88" s="37"/>
      <c r="K88" s="244"/>
      <c r="L88" s="199"/>
      <c r="M88" s="200"/>
      <c r="N88" s="201"/>
      <c r="O88" s="202"/>
      <c r="P88" s="202"/>
      <c r="Q88" s="202"/>
      <c r="R88" s="202"/>
      <c r="S88" s="202"/>
      <c r="T88" s="224"/>
      <c r="U88" s="138"/>
      <c r="V88" s="138"/>
      <c r="W88" s="139"/>
      <c r="X88" s="139"/>
      <c r="Y88" s="224"/>
      <c r="Z88" s="210"/>
      <c r="AA88" s="204"/>
      <c r="AB88" s="202"/>
      <c r="AC88" s="202"/>
      <c r="AD88" s="202"/>
      <c r="AE88" s="202"/>
      <c r="AF88" s="202"/>
      <c r="AG88" s="224"/>
      <c r="AH88" s="138"/>
      <c r="AI88" s="138"/>
      <c r="AJ88" s="139"/>
      <c r="AK88" s="139"/>
      <c r="AL88" s="224"/>
      <c r="AM88" s="140"/>
      <c r="AN88" s="211"/>
      <c r="AO88" s="212"/>
      <c r="AP88" s="39"/>
      <c r="AQ88" s="141"/>
      <c r="AR88" s="141"/>
      <c r="AS88" s="143"/>
      <c r="AU88" s="141"/>
      <c r="AV88" s="141"/>
      <c r="AW88" s="143"/>
      <c r="AY88" s="146"/>
      <c r="AZ88" s="300"/>
    </row>
    <row r="89" spans="1:64" x14ac:dyDescent="0.25">
      <c r="A89" s="15"/>
      <c r="C89" s="272"/>
      <c r="D89" s="123"/>
      <c r="F89" s="125"/>
      <c r="G89" s="126"/>
      <c r="H89" s="35"/>
      <c r="I89" s="36"/>
      <c r="J89" s="37"/>
      <c r="K89" s="116" t="s">
        <v>127</v>
      </c>
      <c r="L89" s="199"/>
      <c r="M89" s="200"/>
      <c r="N89" s="201"/>
      <c r="O89" s="202"/>
      <c r="P89" s="202"/>
      <c r="Q89" s="202"/>
      <c r="R89" s="202"/>
      <c r="S89" s="202"/>
      <c r="T89" s="224"/>
      <c r="U89" s="138"/>
      <c r="V89" s="138"/>
      <c r="W89" s="139"/>
      <c r="X89" s="139"/>
      <c r="Y89" s="224"/>
      <c r="Z89" s="210"/>
      <c r="AA89" s="204"/>
      <c r="AB89" s="202"/>
      <c r="AC89" s="202"/>
      <c r="AD89" s="202"/>
      <c r="AE89" s="202"/>
      <c r="AF89" s="202"/>
      <c r="AG89" s="224"/>
      <c r="AH89" s="138"/>
      <c r="AI89" s="138"/>
      <c r="AJ89" s="139"/>
      <c r="AK89" s="139"/>
      <c r="AL89" s="224"/>
      <c r="AM89" s="140"/>
      <c r="AN89" s="211"/>
      <c r="AO89" s="212"/>
      <c r="AP89" s="39"/>
      <c r="AQ89" s="141"/>
      <c r="AR89" s="141"/>
      <c r="AS89" s="143"/>
      <c r="AU89" s="141"/>
      <c r="AV89" s="141"/>
      <c r="AW89" s="143"/>
      <c r="AY89" s="146"/>
      <c r="AZ89" s="300"/>
    </row>
    <row r="90" spans="1:64" ht="30.75" customHeight="1" x14ac:dyDescent="0.25">
      <c r="A90" s="15"/>
      <c r="C90" s="272"/>
      <c r="D90" s="123"/>
      <c r="F90" s="125"/>
      <c r="G90" s="126"/>
      <c r="H90" s="35"/>
      <c r="I90" s="36"/>
      <c r="J90" s="37"/>
      <c r="K90" s="116" t="s">
        <v>128</v>
      </c>
      <c r="L90" s="199"/>
      <c r="M90" s="200"/>
      <c r="N90" s="201"/>
      <c r="O90" s="202"/>
      <c r="P90" s="202"/>
      <c r="Q90" s="202"/>
      <c r="R90" s="202"/>
      <c r="S90" s="202"/>
      <c r="T90" s="224"/>
      <c r="U90" s="138"/>
      <c r="V90" s="138"/>
      <c r="W90" s="139"/>
      <c r="X90" s="139"/>
      <c r="Y90" s="224"/>
      <c r="Z90" s="210"/>
      <c r="AA90" s="204"/>
      <c r="AB90" s="202"/>
      <c r="AC90" s="202"/>
      <c r="AD90" s="202"/>
      <c r="AE90" s="202"/>
      <c r="AF90" s="202"/>
      <c r="AG90" s="224"/>
      <c r="AH90" s="138"/>
      <c r="AI90" s="138"/>
      <c r="AJ90" s="139"/>
      <c r="AK90" s="139"/>
      <c r="AL90" s="224"/>
      <c r="AM90" s="140"/>
      <c r="AN90" s="211"/>
      <c r="AO90" s="212"/>
      <c r="AP90" s="39"/>
      <c r="AQ90" s="141"/>
      <c r="AR90" s="141"/>
      <c r="AS90" s="143"/>
      <c r="AU90" s="141"/>
      <c r="AV90" s="141"/>
      <c r="AW90" s="143"/>
      <c r="AY90" s="146"/>
      <c r="AZ90" s="300"/>
    </row>
    <row r="91" spans="1:64" x14ac:dyDescent="0.25">
      <c r="A91" s="15"/>
      <c r="C91" s="272"/>
      <c r="D91" s="123"/>
      <c r="F91" s="125"/>
      <c r="G91" s="126"/>
      <c r="H91" s="35"/>
      <c r="I91" s="36"/>
      <c r="J91" s="37"/>
      <c r="K91" s="244"/>
      <c r="L91" s="199"/>
      <c r="M91" s="200"/>
      <c r="N91" s="201"/>
      <c r="O91" s="202"/>
      <c r="P91" s="202"/>
      <c r="Q91" s="202"/>
      <c r="R91" s="202"/>
      <c r="S91" s="202"/>
      <c r="T91" s="224"/>
      <c r="U91" s="138"/>
      <c r="V91" s="138"/>
      <c r="W91" s="139"/>
      <c r="X91" s="139"/>
      <c r="Y91" s="224"/>
      <c r="Z91" s="210"/>
      <c r="AA91" s="204"/>
      <c r="AB91" s="202"/>
      <c r="AC91" s="202"/>
      <c r="AD91" s="202"/>
      <c r="AE91" s="202"/>
      <c r="AF91" s="202"/>
      <c r="AG91" s="224"/>
      <c r="AH91" s="138"/>
      <c r="AI91" s="138"/>
      <c r="AJ91" s="139"/>
      <c r="AK91" s="139"/>
      <c r="AL91" s="224"/>
      <c r="AM91" s="140"/>
      <c r="AN91" s="211"/>
      <c r="AO91" s="212"/>
      <c r="AP91" s="39"/>
      <c r="AQ91" s="141"/>
      <c r="AR91" s="141"/>
      <c r="AS91" s="143"/>
      <c r="AU91" s="141"/>
      <c r="AV91" s="141"/>
      <c r="AW91" s="143"/>
      <c r="AY91" s="146"/>
      <c r="AZ91" s="300"/>
    </row>
    <row r="92" spans="1:64" ht="35.1" customHeight="1" x14ac:dyDescent="0.25">
      <c r="A92" s="15" t="s">
        <v>13</v>
      </c>
      <c r="B92" s="121">
        <v>9</v>
      </c>
      <c r="C92" s="272" t="s">
        <v>120</v>
      </c>
      <c r="D92" s="123">
        <v>1000</v>
      </c>
      <c r="F92" s="125">
        <v>1</v>
      </c>
      <c r="G92" s="126" t="s">
        <v>129</v>
      </c>
      <c r="H92" s="35" t="str">
        <f t="shared" ref="H92:H144" si="50">LEFT(J92,3)</f>
        <v>014</v>
      </c>
      <c r="I92" s="36" t="s">
        <v>85</v>
      </c>
      <c r="J92" s="37" t="s">
        <v>130</v>
      </c>
      <c r="K92" s="244" t="s">
        <v>131</v>
      </c>
      <c r="L92" s="128">
        <v>1447</v>
      </c>
      <c r="M92" s="129">
        <v>1447</v>
      </c>
      <c r="N92" s="130"/>
      <c r="O92" s="131"/>
      <c r="P92" s="131"/>
      <c r="Q92" s="131"/>
      <c r="R92" s="131"/>
      <c r="S92" s="131"/>
      <c r="T92" s="132" t="str">
        <f>IF(SUM(N92:S92)=U92,"OK",SUM(N92:S92)-U92)</f>
        <v>OK</v>
      </c>
      <c r="U92" s="138"/>
      <c r="V92" s="138"/>
      <c r="W92" s="139"/>
      <c r="X92" s="139"/>
      <c r="Y92" s="132" t="str">
        <f>IF(SUM(W92:X92)=Z92,"OK",SUM(W92:X92)-Z92)</f>
        <v>OK</v>
      </c>
      <c r="Z92" s="210"/>
      <c r="AA92" s="204"/>
      <c r="AB92" s="202"/>
      <c r="AC92" s="202"/>
      <c r="AD92" s="202"/>
      <c r="AE92" s="202"/>
      <c r="AF92" s="202"/>
      <c r="AG92" s="132" t="str">
        <f>IF(SUM(AA92:AF92)=AH92,"OK",SUM(AA92:AF92)-AH92)</f>
        <v>OK</v>
      </c>
      <c r="AH92" s="138"/>
      <c r="AI92" s="138"/>
      <c r="AJ92" s="139"/>
      <c r="AK92" s="139"/>
      <c r="AL92" s="132" t="str">
        <f>IF(SUM(AJ92:AK92)=AM92,"OK",SUM(AJ92:AK92)-AM92)</f>
        <v>OK</v>
      </c>
      <c r="AM92" s="140"/>
      <c r="AN92" s="119">
        <f>L92+U92+V92+Z92</f>
        <v>1447</v>
      </c>
      <c r="AO92" s="120">
        <f>M92+AH92+AI92+AM92</f>
        <v>1447</v>
      </c>
      <c r="AP92" s="39">
        <f>L92</f>
        <v>1447</v>
      </c>
      <c r="AQ92" s="141">
        <f>AN92</f>
        <v>1447</v>
      </c>
      <c r="AR92" s="142">
        <f>AQ92-AP92</f>
        <v>0</v>
      </c>
      <c r="AS92" s="143">
        <f>AR92/AP92</f>
        <v>0</v>
      </c>
      <c r="AT92" s="144">
        <f>M92</f>
        <v>1447</v>
      </c>
      <c r="AU92" s="141">
        <f>AO92</f>
        <v>1447</v>
      </c>
      <c r="AV92" s="142">
        <f>AU92-AT92</f>
        <v>0</v>
      </c>
      <c r="AW92" s="143">
        <f>AV92/AT92</f>
        <v>0</v>
      </c>
      <c r="AY92" s="146" t="str">
        <f>RIGHT(LEFT(I92,3),2)&amp;"."&amp;RIGHT(LEFT(I92,5),2)</f>
        <v>11.00</v>
      </c>
      <c r="AZ92" s="300" t="b">
        <f>COUNTIF('[1]Codes SEC'!$B$2:$B$250,Ministres!AY92)&gt;0</f>
        <v>1</v>
      </c>
    </row>
    <row r="93" spans="1:64" ht="64.8" x14ac:dyDescent="0.25">
      <c r="A93" s="15"/>
      <c r="C93" s="122"/>
      <c r="D93" s="123"/>
      <c r="F93" s="125"/>
      <c r="G93" s="126"/>
      <c r="H93" s="35"/>
      <c r="I93" s="234" t="s">
        <v>88</v>
      </c>
      <c r="J93" s="37"/>
      <c r="K93" s="235"/>
      <c r="L93" s="232"/>
      <c r="M93" s="233"/>
      <c r="N93" s="130"/>
      <c r="O93" s="131"/>
      <c r="P93" s="131"/>
      <c r="Q93" s="131"/>
      <c r="R93" s="131"/>
      <c r="S93" s="131"/>
      <c r="T93" s="132"/>
      <c r="U93" s="138"/>
      <c r="V93" s="138"/>
      <c r="W93" s="139"/>
      <c r="X93" s="139"/>
      <c r="Y93" s="132"/>
      <c r="Z93" s="210"/>
      <c r="AA93" s="204"/>
      <c r="AB93" s="202"/>
      <c r="AC93" s="202"/>
      <c r="AD93" s="202"/>
      <c r="AE93" s="202"/>
      <c r="AF93" s="202"/>
      <c r="AG93" s="132"/>
      <c r="AH93" s="138"/>
      <c r="AI93" s="138"/>
      <c r="AJ93" s="139"/>
      <c r="AK93" s="139"/>
      <c r="AL93" s="132"/>
      <c r="AM93" s="140"/>
      <c r="AN93" s="211"/>
      <c r="AO93" s="212"/>
      <c r="AP93" s="39"/>
      <c r="AQ93" s="141"/>
      <c r="AR93" s="142"/>
      <c r="AS93" s="143"/>
      <c r="AU93" s="141"/>
      <c r="AV93" s="142"/>
      <c r="AW93" s="143"/>
      <c r="AY93" s="146"/>
      <c r="AZ93" s="300"/>
    </row>
    <row r="94" spans="1:64" ht="35.1" customHeight="1" x14ac:dyDescent="0.25">
      <c r="A94" s="15" t="s">
        <v>13</v>
      </c>
      <c r="B94" s="121">
        <v>9</v>
      </c>
      <c r="C94" s="272" t="s">
        <v>120</v>
      </c>
      <c r="D94" s="123">
        <v>1000</v>
      </c>
      <c r="F94" s="125">
        <v>1</v>
      </c>
      <c r="G94" s="126" t="s">
        <v>129</v>
      </c>
      <c r="H94" s="35" t="str">
        <f t="shared" si="50"/>
        <v>014</v>
      </c>
      <c r="I94" s="36">
        <v>81100000</v>
      </c>
      <c r="J94" s="37" t="s">
        <v>132</v>
      </c>
      <c r="K94" s="244" t="s">
        <v>133</v>
      </c>
      <c r="L94" s="128">
        <v>378</v>
      </c>
      <c r="M94" s="129">
        <v>378</v>
      </c>
      <c r="N94" s="130"/>
      <c r="O94" s="131"/>
      <c r="P94" s="131"/>
      <c r="Q94" s="131"/>
      <c r="R94" s="131"/>
      <c r="S94" s="131"/>
      <c r="T94" s="132" t="str">
        <f>IF(SUM(N94:S94)=U94,"OK",SUM(N94:S94)-U94)</f>
        <v>OK</v>
      </c>
      <c r="U94" s="138"/>
      <c r="V94" s="138"/>
      <c r="W94" s="139"/>
      <c r="X94" s="139"/>
      <c r="Y94" s="132" t="str">
        <f>IF(SUM(W94:X94)=Z94,"OK",SUM(W94:X94)-Z94)</f>
        <v>OK</v>
      </c>
      <c r="Z94" s="210"/>
      <c r="AA94" s="204"/>
      <c r="AB94" s="202"/>
      <c r="AC94" s="202"/>
      <c r="AD94" s="202"/>
      <c r="AE94" s="202"/>
      <c r="AF94" s="202"/>
      <c r="AG94" s="132" t="str">
        <f>IF(SUM(AA94:AF94)=AH94,"OK",SUM(AA94:AF94)-AH94)</f>
        <v>OK</v>
      </c>
      <c r="AH94" s="138"/>
      <c r="AI94" s="138"/>
      <c r="AJ94" s="139"/>
      <c r="AK94" s="139"/>
      <c r="AL94" s="132" t="str">
        <f>IF(SUM(AJ94:AK94)=AM94,"OK",SUM(AJ94:AK94)-AM94)</f>
        <v>OK</v>
      </c>
      <c r="AM94" s="140"/>
      <c r="AN94" s="119">
        <f>L94+U94+V94+Z94</f>
        <v>378</v>
      </c>
      <c r="AO94" s="120">
        <f>M94+AH94+AI94+AM94</f>
        <v>378</v>
      </c>
      <c r="AP94" s="39">
        <f>L94</f>
        <v>378</v>
      </c>
      <c r="AQ94" s="141">
        <f>AN94</f>
        <v>378</v>
      </c>
      <c r="AR94" s="142">
        <f>AQ94-AP94</f>
        <v>0</v>
      </c>
      <c r="AS94" s="143">
        <f>AR94/AP94</f>
        <v>0</v>
      </c>
      <c r="AT94" s="144">
        <f>M94</f>
        <v>378</v>
      </c>
      <c r="AU94" s="141">
        <f>AO94</f>
        <v>378</v>
      </c>
      <c r="AV94" s="142">
        <f>AU94-AT94</f>
        <v>0</v>
      </c>
      <c r="AW94" s="143">
        <f>AV94/AT94</f>
        <v>0</v>
      </c>
      <c r="AY94" s="146" t="str">
        <f>RIGHT(LEFT(I94,3),2)&amp;"."&amp;RIGHT(LEFT(I94,5),2)</f>
        <v>11.00</v>
      </c>
      <c r="AZ94" s="300" t="b">
        <f>COUNTIF('[1]Codes SEC'!$B$2:$B$250,Ministres!AY94)&gt;0</f>
        <v>1</v>
      </c>
    </row>
    <row r="95" spans="1:64" ht="64.8" x14ac:dyDescent="0.25">
      <c r="A95" s="15"/>
      <c r="C95" s="122"/>
      <c r="D95" s="123"/>
      <c r="F95" s="125"/>
      <c r="G95" s="126"/>
      <c r="H95" s="35"/>
      <c r="I95" s="234" t="s">
        <v>88</v>
      </c>
      <c r="J95" s="37"/>
      <c r="K95" s="235"/>
      <c r="L95" s="232"/>
      <c r="M95" s="233"/>
      <c r="N95" s="130"/>
      <c r="O95" s="131"/>
      <c r="P95" s="131"/>
      <c r="Q95" s="131"/>
      <c r="R95" s="131"/>
      <c r="S95" s="131"/>
      <c r="T95" s="132"/>
      <c r="U95" s="138"/>
      <c r="V95" s="138"/>
      <c r="W95" s="139"/>
      <c r="X95" s="139"/>
      <c r="Y95" s="132"/>
      <c r="Z95" s="210"/>
      <c r="AA95" s="204"/>
      <c r="AB95" s="202"/>
      <c r="AC95" s="202"/>
      <c r="AD95" s="202"/>
      <c r="AE95" s="202"/>
      <c r="AF95" s="202"/>
      <c r="AG95" s="132"/>
      <c r="AH95" s="138"/>
      <c r="AI95" s="138"/>
      <c r="AJ95" s="139"/>
      <c r="AK95" s="139"/>
      <c r="AL95" s="132"/>
      <c r="AM95" s="140"/>
      <c r="AN95" s="211"/>
      <c r="AO95" s="212"/>
      <c r="AP95" s="39"/>
      <c r="AQ95" s="141"/>
      <c r="AR95" s="142"/>
      <c r="AS95" s="143"/>
      <c r="AU95" s="141"/>
      <c r="AV95" s="142"/>
      <c r="AW95" s="143"/>
      <c r="AY95" s="146"/>
      <c r="AZ95" s="300"/>
    </row>
    <row r="96" spans="1:64" ht="35.1" customHeight="1" x14ac:dyDescent="0.25">
      <c r="A96" s="15" t="s">
        <v>13</v>
      </c>
      <c r="B96" s="121">
        <v>9</v>
      </c>
      <c r="C96" s="272" t="s">
        <v>120</v>
      </c>
      <c r="D96" s="123">
        <v>1000</v>
      </c>
      <c r="F96" s="125">
        <v>1</v>
      </c>
      <c r="G96" s="126" t="s">
        <v>129</v>
      </c>
      <c r="H96" s="35" t="str">
        <f t="shared" si="50"/>
        <v>014</v>
      </c>
      <c r="I96" s="36">
        <v>81100000</v>
      </c>
      <c r="J96" s="37" t="s">
        <v>134</v>
      </c>
      <c r="K96" s="244" t="s">
        <v>135</v>
      </c>
      <c r="L96" s="128">
        <v>507</v>
      </c>
      <c r="M96" s="129">
        <v>507</v>
      </c>
      <c r="N96" s="130"/>
      <c r="O96" s="131"/>
      <c r="P96" s="131"/>
      <c r="Q96" s="131"/>
      <c r="R96" s="131"/>
      <c r="S96" s="131"/>
      <c r="T96" s="132" t="str">
        <f t="shared" ref="T96" si="51">IF(SUM(N96:S96)=U96,"OK",SUM(N96:S96)-U96)</f>
        <v>OK</v>
      </c>
      <c r="U96" s="138"/>
      <c r="V96" s="138"/>
      <c r="W96" s="139"/>
      <c r="X96" s="139"/>
      <c r="Y96" s="132" t="str">
        <f t="shared" ref="Y96" si="52">IF(SUM(W96:X96)=Z96,"OK",SUM(W96:X96)-Z96)</f>
        <v>OK</v>
      </c>
      <c r="Z96" s="210"/>
      <c r="AA96" s="204"/>
      <c r="AB96" s="202"/>
      <c r="AC96" s="202"/>
      <c r="AD96" s="202"/>
      <c r="AE96" s="202"/>
      <c r="AF96" s="202"/>
      <c r="AG96" s="132" t="str">
        <f t="shared" ref="AG96" si="53">IF(SUM(AA96:AF96)=AH96,"OK",SUM(AA96:AF96)-AH96)</f>
        <v>OK</v>
      </c>
      <c r="AH96" s="138"/>
      <c r="AI96" s="138"/>
      <c r="AJ96" s="139"/>
      <c r="AK96" s="139"/>
      <c r="AL96" s="132" t="str">
        <f t="shared" ref="AL96" si="54">IF(SUM(AJ96:AK96)=AM96,"OK",SUM(AJ96:AK96)-AM96)</f>
        <v>OK</v>
      </c>
      <c r="AM96" s="140"/>
      <c r="AN96" s="119">
        <f t="shared" ref="AN96" si="55">L96+U96+V96+Z96</f>
        <v>507</v>
      </c>
      <c r="AO96" s="120">
        <f t="shared" ref="AO96" si="56">M96+AH96+AI96+AM96</f>
        <v>507</v>
      </c>
      <c r="AP96" s="39">
        <f>L96</f>
        <v>507</v>
      </c>
      <c r="AQ96" s="141">
        <f>AN96</f>
        <v>507</v>
      </c>
      <c r="AR96" s="142">
        <f>AQ96-AP96</f>
        <v>0</v>
      </c>
      <c r="AS96" s="143">
        <f>AR96/AP96</f>
        <v>0</v>
      </c>
      <c r="AT96" s="144">
        <f>M96</f>
        <v>507</v>
      </c>
      <c r="AU96" s="141">
        <f>AO96</f>
        <v>507</v>
      </c>
      <c r="AV96" s="142">
        <f>AU96-AT96</f>
        <v>0</v>
      </c>
      <c r="AW96" s="143">
        <f>AV96/AT96</f>
        <v>0</v>
      </c>
      <c r="AY96" s="146" t="str">
        <f>RIGHT(LEFT(I96,3),2)&amp;"."&amp;RIGHT(LEFT(I96,5),2)</f>
        <v>11.00</v>
      </c>
      <c r="AZ96" s="300" t="b">
        <f>COUNTIF('[1]Codes SEC'!$B$2:$B$250,Ministres!AY96)&gt;0</f>
        <v>1</v>
      </c>
    </row>
    <row r="97" spans="1:52" ht="64.8" x14ac:dyDescent="0.25">
      <c r="A97" s="15"/>
      <c r="C97" s="122"/>
      <c r="D97" s="123"/>
      <c r="F97" s="125"/>
      <c r="G97" s="126"/>
      <c r="H97" s="35"/>
      <c r="I97" s="234" t="s">
        <v>88</v>
      </c>
      <c r="J97" s="37"/>
      <c r="K97" s="235"/>
      <c r="L97" s="232"/>
      <c r="M97" s="233"/>
      <c r="N97" s="130"/>
      <c r="O97" s="131"/>
      <c r="P97" s="131"/>
      <c r="Q97" s="131"/>
      <c r="R97" s="131"/>
      <c r="S97" s="131"/>
      <c r="T97" s="132"/>
      <c r="U97" s="138"/>
      <c r="V97" s="138"/>
      <c r="W97" s="139"/>
      <c r="X97" s="139"/>
      <c r="Y97" s="132"/>
      <c r="Z97" s="210">
        <v>0</v>
      </c>
      <c r="AA97" s="204"/>
      <c r="AB97" s="202"/>
      <c r="AC97" s="202"/>
      <c r="AD97" s="202"/>
      <c r="AE97" s="202"/>
      <c r="AF97" s="202"/>
      <c r="AG97" s="132"/>
      <c r="AH97" s="138"/>
      <c r="AI97" s="138"/>
      <c r="AJ97" s="139"/>
      <c r="AK97" s="139"/>
      <c r="AL97" s="132"/>
      <c r="AM97" s="140"/>
      <c r="AN97" s="211"/>
      <c r="AO97" s="212"/>
      <c r="AP97" s="39"/>
      <c r="AQ97" s="141"/>
      <c r="AR97" s="142"/>
      <c r="AS97" s="143"/>
      <c r="AU97" s="141"/>
      <c r="AV97" s="142"/>
      <c r="AW97" s="143"/>
      <c r="AY97" s="146"/>
      <c r="AZ97" s="300"/>
    </row>
    <row r="98" spans="1:52" ht="35.1" customHeight="1" x14ac:dyDescent="0.25">
      <c r="A98" s="15" t="s">
        <v>13</v>
      </c>
      <c r="B98" s="121">
        <v>9</v>
      </c>
      <c r="C98" s="272" t="s">
        <v>120</v>
      </c>
      <c r="D98" s="123">
        <v>1000</v>
      </c>
      <c r="F98" s="125">
        <v>1</v>
      </c>
      <c r="G98" s="126"/>
      <c r="H98" s="35" t="str">
        <f t="shared" si="50"/>
        <v>014</v>
      </c>
      <c r="I98" s="36">
        <v>81112000</v>
      </c>
      <c r="J98" s="37" t="s">
        <v>136</v>
      </c>
      <c r="K98" s="244" t="s">
        <v>137</v>
      </c>
      <c r="L98" s="128">
        <v>170</v>
      </c>
      <c r="M98" s="129">
        <v>170</v>
      </c>
      <c r="N98" s="130"/>
      <c r="O98" s="131"/>
      <c r="P98" s="131"/>
      <c r="Q98" s="131"/>
      <c r="R98" s="131"/>
      <c r="S98" s="131"/>
      <c r="T98" s="132" t="str">
        <f>IF(SUM(N98:S98)=U98,"OK",SUM(N98:S98)-U98)</f>
        <v>OK</v>
      </c>
      <c r="U98" s="138"/>
      <c r="V98" s="138"/>
      <c r="W98" s="139"/>
      <c r="X98" s="139"/>
      <c r="Y98" s="132" t="str">
        <f>IF(SUM(W98:X98)=Z98,"OK",SUM(W98:X98)-Z98)</f>
        <v>OK</v>
      </c>
      <c r="Z98" s="210"/>
      <c r="AA98" s="204"/>
      <c r="AB98" s="202"/>
      <c r="AC98" s="202"/>
      <c r="AD98" s="202"/>
      <c r="AE98" s="202"/>
      <c r="AF98" s="202"/>
      <c r="AG98" s="132" t="str">
        <f>IF(SUM(AA98:AF98)=AH98,"OK",SUM(AA98:AF98)-AH98)</f>
        <v>OK</v>
      </c>
      <c r="AH98" s="138"/>
      <c r="AI98" s="138"/>
      <c r="AJ98" s="139"/>
      <c r="AK98" s="139"/>
      <c r="AL98" s="132" t="str">
        <f>IF(SUM(AJ98:AK98)=AM98,"OK",SUM(AJ98:AK98)-AM98)</f>
        <v>OK</v>
      </c>
      <c r="AM98" s="140"/>
      <c r="AN98" s="119">
        <f>L98+U98+V98+Z98</f>
        <v>170</v>
      </c>
      <c r="AO98" s="120">
        <f>M98+AH98+AI98+AM98</f>
        <v>170</v>
      </c>
      <c r="AP98" s="39">
        <f>L98</f>
        <v>170</v>
      </c>
      <c r="AQ98" s="141">
        <f>AN98</f>
        <v>170</v>
      </c>
      <c r="AR98" s="142">
        <f t="shared" ref="AR98" si="57">AQ98-AP98</f>
        <v>0</v>
      </c>
      <c r="AS98" s="143">
        <f t="shared" ref="AS98" si="58">AR98/AP98</f>
        <v>0</v>
      </c>
      <c r="AT98" s="144">
        <f>M98</f>
        <v>170</v>
      </c>
      <c r="AU98" s="141">
        <f t="shared" ref="AU98" si="59">AO98</f>
        <v>170</v>
      </c>
      <c r="AV98" s="142">
        <f t="shared" ref="AV98" si="60">AU98-AT98</f>
        <v>0</v>
      </c>
      <c r="AW98" s="143">
        <f t="shared" ref="AW98" si="61">AV98/AT98</f>
        <v>0</v>
      </c>
      <c r="AY98" s="146" t="str">
        <f t="shared" ref="AY98:AY114" si="62">RIGHT(LEFT(I98,3),2)&amp;"."&amp;RIGHT(LEFT(I98,5),2)</f>
        <v>11.12</v>
      </c>
      <c r="AZ98" s="300" t="b">
        <f>COUNTIF('[1]Codes SEC'!$B$2:$B$250,Ministres!AY98)&gt;0</f>
        <v>1</v>
      </c>
    </row>
    <row r="99" spans="1:52" ht="35.1" customHeight="1" x14ac:dyDescent="0.25">
      <c r="A99" s="15" t="s">
        <v>13</v>
      </c>
      <c r="B99" s="225" t="s">
        <v>138</v>
      </c>
      <c r="C99" s="272" t="s">
        <v>120</v>
      </c>
      <c r="D99" s="123">
        <v>1000</v>
      </c>
      <c r="E99" s="226"/>
      <c r="F99" s="122">
        <v>12</v>
      </c>
      <c r="G99" s="227"/>
      <c r="H99" s="228" t="str">
        <f t="shared" si="50"/>
        <v>014</v>
      </c>
      <c r="I99" s="229">
        <v>81112000</v>
      </c>
      <c r="J99" s="230" t="s">
        <v>139</v>
      </c>
      <c r="K99" s="231" t="s">
        <v>140</v>
      </c>
      <c r="L99" s="232">
        <v>0</v>
      </c>
      <c r="M99" s="233">
        <v>0</v>
      </c>
      <c r="N99" s="130"/>
      <c r="O99" s="131"/>
      <c r="P99" s="131"/>
      <c r="Q99" s="131"/>
      <c r="R99" s="131"/>
      <c r="S99" s="131"/>
      <c r="T99" s="132" t="str">
        <f>IF(SUM(N99:S99)=U99,"OK",SUM(N99:S99)-U99)</f>
        <v>OK</v>
      </c>
      <c r="U99" s="138"/>
      <c r="V99" s="138"/>
      <c r="W99" s="139"/>
      <c r="X99" s="139"/>
      <c r="Y99" s="132" t="str">
        <f>IF(SUM(W99:X99)=Z99,"OK",SUM(W99:X99)-Z99)</f>
        <v>OK</v>
      </c>
      <c r="Z99" s="210"/>
      <c r="AA99" s="204"/>
      <c r="AB99" s="202"/>
      <c r="AC99" s="202"/>
      <c r="AD99" s="202"/>
      <c r="AE99" s="202"/>
      <c r="AF99" s="202"/>
      <c r="AG99" s="132" t="str">
        <f>IF(SUM(AA99:AF99)=AH99,"OK",SUM(AA99:AF99)-AH99)</f>
        <v>OK</v>
      </c>
      <c r="AH99" s="138"/>
      <c r="AI99" s="138"/>
      <c r="AJ99" s="139"/>
      <c r="AK99" s="139"/>
      <c r="AL99" s="132" t="str">
        <f>IF(SUM(AJ99:AK99)=AM99,"OK",SUM(AJ99:AK99)-AM99)</f>
        <v>OK</v>
      </c>
      <c r="AM99" s="140"/>
      <c r="AN99" s="119">
        <f>L99+U99+V99+Z99</f>
        <v>0</v>
      </c>
      <c r="AO99" s="120">
        <f>M99+AH99+AI99+AM99</f>
        <v>0</v>
      </c>
      <c r="AP99" s="39">
        <f>L99</f>
        <v>0</v>
      </c>
      <c r="AQ99" s="141">
        <f>AN99</f>
        <v>0</v>
      </c>
      <c r="AR99" s="142">
        <f>AQ99-AP99</f>
        <v>0</v>
      </c>
      <c r="AS99" s="143" t="e">
        <f>AR99/AP99</f>
        <v>#DIV/0!</v>
      </c>
      <c r="AT99" s="144">
        <f>M99</f>
        <v>0</v>
      </c>
      <c r="AU99" s="141">
        <f>AO99</f>
        <v>0</v>
      </c>
      <c r="AV99" s="142">
        <f>AU99-AT99</f>
        <v>0</v>
      </c>
      <c r="AW99" s="143" t="e">
        <f>AV99/AT99</f>
        <v>#DIV/0!</v>
      </c>
      <c r="AY99" s="146" t="str">
        <f t="shared" si="62"/>
        <v>11.12</v>
      </c>
      <c r="AZ99" s="300" t="b">
        <f>COUNTIF('[1]Codes SEC'!$B$2:$B$250,Ministres!AY99)&gt;0</f>
        <v>1</v>
      </c>
    </row>
    <row r="100" spans="1:52" ht="35.1" customHeight="1" x14ac:dyDescent="0.25">
      <c r="A100" s="15" t="s">
        <v>13</v>
      </c>
      <c r="B100" s="121">
        <v>9</v>
      </c>
      <c r="C100" s="272" t="s">
        <v>120</v>
      </c>
      <c r="D100" s="123">
        <v>1000</v>
      </c>
      <c r="F100" s="125">
        <v>12</v>
      </c>
      <c r="G100" s="126" t="s">
        <v>129</v>
      </c>
      <c r="H100" s="35" t="str">
        <f t="shared" si="50"/>
        <v>014</v>
      </c>
      <c r="I100" s="36">
        <v>81120000</v>
      </c>
      <c r="J100" s="37" t="s">
        <v>141</v>
      </c>
      <c r="K100" s="244" t="s">
        <v>142</v>
      </c>
      <c r="L100" s="128">
        <v>47</v>
      </c>
      <c r="M100" s="129">
        <v>47</v>
      </c>
      <c r="N100" s="130"/>
      <c r="O100" s="131"/>
      <c r="P100" s="131"/>
      <c r="Q100" s="131"/>
      <c r="R100" s="131"/>
      <c r="S100" s="131"/>
      <c r="T100" s="132" t="str">
        <f t="shared" ref="T100:T114" si="63">IF(SUM(N100:S100)=U100,"OK",SUM(N100:S100)-U100)</f>
        <v>OK</v>
      </c>
      <c r="U100" s="138"/>
      <c r="V100" s="138"/>
      <c r="W100" s="139"/>
      <c r="X100" s="139"/>
      <c r="Y100" s="132" t="str">
        <f t="shared" ref="Y100:Y114" si="64">IF(SUM(W100:X100)=Z100,"OK",SUM(W100:X100)-Z100)</f>
        <v>OK</v>
      </c>
      <c r="Z100" s="210"/>
      <c r="AA100" s="204"/>
      <c r="AB100" s="202"/>
      <c r="AC100" s="202"/>
      <c r="AD100" s="202"/>
      <c r="AE100" s="202"/>
      <c r="AF100" s="202"/>
      <c r="AG100" s="132" t="str">
        <f t="shared" ref="AG100:AG114" si="65">IF(SUM(AA100:AF100)=AH100,"OK",SUM(AA100:AF100)-AH100)</f>
        <v>OK</v>
      </c>
      <c r="AH100" s="138"/>
      <c r="AI100" s="138"/>
      <c r="AJ100" s="139"/>
      <c r="AK100" s="139"/>
      <c r="AL100" s="132" t="str">
        <f t="shared" ref="AL100:AL114" si="66">IF(SUM(AJ100:AK100)=AM100,"OK",SUM(AJ100:AK100)-AM100)</f>
        <v>OK</v>
      </c>
      <c r="AM100" s="140"/>
      <c r="AN100" s="119">
        <f t="shared" ref="AN100:AN114" si="67">L100+U100+V100+Z100</f>
        <v>47</v>
      </c>
      <c r="AO100" s="120">
        <f t="shared" ref="AO100:AO114" si="68">M100+AH100+AI100+AM100</f>
        <v>47</v>
      </c>
      <c r="AP100" s="39">
        <f t="shared" ref="AP100:AP114" si="69">L100</f>
        <v>47</v>
      </c>
      <c r="AQ100" s="141">
        <f t="shared" ref="AQ100:AQ114" si="70">AN100</f>
        <v>47</v>
      </c>
      <c r="AR100" s="142">
        <f t="shared" ref="AR100:AR114" si="71">AQ100-AP100</f>
        <v>0</v>
      </c>
      <c r="AS100" s="143">
        <f t="shared" ref="AS100:AS114" si="72">AR100/AP100</f>
        <v>0</v>
      </c>
      <c r="AT100" s="144">
        <f t="shared" ref="AT100:AT114" si="73">M100</f>
        <v>47</v>
      </c>
      <c r="AU100" s="141">
        <f t="shared" ref="AU100:AU114" si="74">AO100</f>
        <v>47</v>
      </c>
      <c r="AV100" s="142">
        <f t="shared" ref="AV100:AV114" si="75">AU100-AT100</f>
        <v>0</v>
      </c>
      <c r="AW100" s="143">
        <f t="shared" ref="AW100:AW114" si="76">AV100/AT100</f>
        <v>0</v>
      </c>
      <c r="AY100" s="146" t="str">
        <f t="shared" si="62"/>
        <v>11.20</v>
      </c>
      <c r="AZ100" s="300" t="b">
        <f>COUNTIF('[1]Codes SEC'!$B$2:$B$250,Ministres!AY100)&gt;0</f>
        <v>1</v>
      </c>
    </row>
    <row r="101" spans="1:52" ht="35.1" customHeight="1" x14ac:dyDescent="0.25">
      <c r="A101" s="15" t="s">
        <v>13</v>
      </c>
      <c r="B101" s="121">
        <v>9</v>
      </c>
      <c r="C101" s="272" t="s">
        <v>120</v>
      </c>
      <c r="D101" s="123">
        <v>1000</v>
      </c>
      <c r="F101" s="125">
        <v>1</v>
      </c>
      <c r="G101" s="126" t="s">
        <v>129</v>
      </c>
      <c r="H101" s="35" t="str">
        <f t="shared" si="50"/>
        <v>014</v>
      </c>
      <c r="I101" s="36" t="s">
        <v>93</v>
      </c>
      <c r="J101" s="37" t="s">
        <v>143</v>
      </c>
      <c r="K101" s="244" t="s">
        <v>144</v>
      </c>
      <c r="L101" s="128">
        <v>20</v>
      </c>
      <c r="M101" s="129">
        <v>20</v>
      </c>
      <c r="N101" s="130"/>
      <c r="O101" s="131"/>
      <c r="P101" s="131"/>
      <c r="Q101" s="131"/>
      <c r="R101" s="131"/>
      <c r="S101" s="131"/>
      <c r="T101" s="132" t="str">
        <f>IF(SUM(N101:S101)=U101,"OK",SUM(N101:S101)-U101)</f>
        <v>OK</v>
      </c>
      <c r="U101" s="138"/>
      <c r="V101" s="138"/>
      <c r="W101" s="139"/>
      <c r="X101" s="139"/>
      <c r="Y101" s="132" t="str">
        <f>IF(SUM(W101:X101)=Z101,"OK",SUM(W101:X101)-Z101)</f>
        <v>OK</v>
      </c>
      <c r="Z101" s="210"/>
      <c r="AA101" s="204"/>
      <c r="AB101" s="202"/>
      <c r="AC101" s="202"/>
      <c r="AD101" s="202"/>
      <c r="AE101" s="202"/>
      <c r="AF101" s="202"/>
      <c r="AG101" s="132" t="str">
        <f>IF(SUM(AA101:AF101)=AH101,"OK",SUM(AA101:AF101)-AH101)</f>
        <v>OK</v>
      </c>
      <c r="AH101" s="138"/>
      <c r="AI101" s="138"/>
      <c r="AJ101" s="139"/>
      <c r="AK101" s="139"/>
      <c r="AL101" s="132" t="str">
        <f>IF(SUM(AJ101:AK101)=AM101,"OK",SUM(AJ101:AK101)-AM101)</f>
        <v>OK</v>
      </c>
      <c r="AM101" s="140"/>
      <c r="AN101" s="119">
        <f>L101+U101+V101+Z101</f>
        <v>20</v>
      </c>
      <c r="AO101" s="120">
        <f>M101+AH101+AI101+AM101</f>
        <v>20</v>
      </c>
      <c r="AP101" s="39">
        <f>L101</f>
        <v>20</v>
      </c>
      <c r="AQ101" s="141">
        <f>AN101</f>
        <v>20</v>
      </c>
      <c r="AR101" s="142">
        <f>AQ101-AP101</f>
        <v>0</v>
      </c>
      <c r="AS101" s="143">
        <f>AR101/AP101</f>
        <v>0</v>
      </c>
      <c r="AT101" s="144">
        <f>M101</f>
        <v>20</v>
      </c>
      <c r="AU101" s="141">
        <f>AO101</f>
        <v>20</v>
      </c>
      <c r="AV101" s="142">
        <f>AU101-AT101</f>
        <v>0</v>
      </c>
      <c r="AW101" s="143">
        <f>AV101/AT101</f>
        <v>0</v>
      </c>
      <c r="AY101" s="146" t="str">
        <f t="shared" si="62"/>
        <v>11.40</v>
      </c>
      <c r="AZ101" s="300" t="b">
        <f>COUNTIF('[1]Codes SEC'!$B$2:$B$250,Ministres!AY101)&gt;0</f>
        <v>1</v>
      </c>
    </row>
    <row r="102" spans="1:52" ht="35.1" customHeight="1" x14ac:dyDescent="0.25">
      <c r="A102" s="15" t="s">
        <v>13</v>
      </c>
      <c r="B102" s="121">
        <v>9</v>
      </c>
      <c r="C102" s="272" t="s">
        <v>120</v>
      </c>
      <c r="D102" s="123">
        <v>1000</v>
      </c>
      <c r="F102" s="125">
        <v>12</v>
      </c>
      <c r="G102" s="126">
        <v>1</v>
      </c>
      <c r="H102" s="35" t="str">
        <f t="shared" si="50"/>
        <v>014</v>
      </c>
      <c r="I102" s="36" t="s">
        <v>96</v>
      </c>
      <c r="J102" s="37" t="s">
        <v>145</v>
      </c>
      <c r="K102" s="244" t="s">
        <v>146</v>
      </c>
      <c r="L102" s="128">
        <v>78</v>
      </c>
      <c r="M102" s="129">
        <v>80</v>
      </c>
      <c r="N102" s="130"/>
      <c r="O102" s="131"/>
      <c r="P102" s="131"/>
      <c r="Q102" s="131"/>
      <c r="R102" s="131"/>
      <c r="S102" s="131"/>
      <c r="T102" s="132" t="str">
        <f t="shared" si="63"/>
        <v>OK</v>
      </c>
      <c r="U102" s="138"/>
      <c r="V102" s="138"/>
      <c r="W102" s="139"/>
      <c r="X102" s="139"/>
      <c r="Y102" s="132" t="str">
        <f t="shared" si="64"/>
        <v>OK</v>
      </c>
      <c r="Z102" s="210"/>
      <c r="AA102" s="204"/>
      <c r="AB102" s="202"/>
      <c r="AC102" s="202"/>
      <c r="AD102" s="202"/>
      <c r="AE102" s="202"/>
      <c r="AF102" s="202"/>
      <c r="AG102" s="132" t="str">
        <f t="shared" si="65"/>
        <v>OK</v>
      </c>
      <c r="AH102" s="138"/>
      <c r="AI102" s="138"/>
      <c r="AJ102" s="139"/>
      <c r="AK102" s="139"/>
      <c r="AL102" s="132" t="str">
        <f t="shared" si="66"/>
        <v>OK</v>
      </c>
      <c r="AM102" s="140"/>
      <c r="AN102" s="119">
        <f t="shared" si="67"/>
        <v>78</v>
      </c>
      <c r="AO102" s="120">
        <f t="shared" si="68"/>
        <v>80</v>
      </c>
      <c r="AP102" s="39">
        <f t="shared" si="69"/>
        <v>78</v>
      </c>
      <c r="AQ102" s="141">
        <f t="shared" si="70"/>
        <v>78</v>
      </c>
      <c r="AR102" s="142">
        <f t="shared" si="71"/>
        <v>0</v>
      </c>
      <c r="AS102" s="143">
        <f t="shared" si="72"/>
        <v>0</v>
      </c>
      <c r="AT102" s="144">
        <f t="shared" si="73"/>
        <v>80</v>
      </c>
      <c r="AU102" s="141">
        <f t="shared" si="74"/>
        <v>80</v>
      </c>
      <c r="AV102" s="142">
        <f t="shared" si="75"/>
        <v>0</v>
      </c>
      <c r="AW102" s="143">
        <f t="shared" si="76"/>
        <v>0</v>
      </c>
      <c r="AY102" s="146" t="str">
        <f t="shared" si="62"/>
        <v>12.11</v>
      </c>
      <c r="AZ102" s="300" t="b">
        <f>COUNTIF('[1]Codes SEC'!$B$2:$B$250,Ministres!AY102)&gt;0</f>
        <v>1</v>
      </c>
    </row>
    <row r="103" spans="1:52" ht="35.1" customHeight="1" x14ac:dyDescent="0.25">
      <c r="A103" s="15" t="s">
        <v>13</v>
      </c>
      <c r="B103" s="121">
        <v>9</v>
      </c>
      <c r="C103" s="272" t="s">
        <v>120</v>
      </c>
      <c r="D103" s="123">
        <v>1000</v>
      </c>
      <c r="F103" s="125">
        <v>12</v>
      </c>
      <c r="G103" s="126">
        <v>1</v>
      </c>
      <c r="H103" s="35" t="str">
        <f t="shared" si="50"/>
        <v>014</v>
      </c>
      <c r="I103" s="36" t="s">
        <v>96</v>
      </c>
      <c r="J103" s="37" t="s">
        <v>147</v>
      </c>
      <c r="K103" s="244" t="s">
        <v>148</v>
      </c>
      <c r="L103" s="128">
        <v>41</v>
      </c>
      <c r="M103" s="129">
        <v>41</v>
      </c>
      <c r="N103" s="130"/>
      <c r="O103" s="131"/>
      <c r="P103" s="131"/>
      <c r="Q103" s="131"/>
      <c r="R103" s="131"/>
      <c r="S103" s="131"/>
      <c r="T103" s="132" t="str">
        <f>IF(SUM(N103:S103)=U103,"OK",SUM(N103:S103)-U103)</f>
        <v>OK</v>
      </c>
      <c r="U103" s="138"/>
      <c r="V103" s="138"/>
      <c r="W103" s="139"/>
      <c r="X103" s="139"/>
      <c r="Y103" s="132" t="str">
        <f>IF(SUM(W103:X103)=Z103,"OK",SUM(W103:X103)-Z103)</f>
        <v>OK</v>
      </c>
      <c r="Z103" s="210"/>
      <c r="AA103" s="204"/>
      <c r="AB103" s="202"/>
      <c r="AC103" s="202"/>
      <c r="AD103" s="202"/>
      <c r="AE103" s="202"/>
      <c r="AF103" s="202"/>
      <c r="AG103" s="132" t="str">
        <f>IF(SUM(AA103:AF103)=AH103,"OK",SUM(AA103:AF103)-AH103)</f>
        <v>OK</v>
      </c>
      <c r="AH103" s="138"/>
      <c r="AI103" s="138"/>
      <c r="AJ103" s="139"/>
      <c r="AK103" s="139"/>
      <c r="AL103" s="132" t="str">
        <f>IF(SUM(AJ103:AK103)=AM103,"OK",SUM(AJ103:AK103)-AM103)</f>
        <v>OK</v>
      </c>
      <c r="AM103" s="140"/>
      <c r="AN103" s="119">
        <f>L103+U103+V103+Z103</f>
        <v>41</v>
      </c>
      <c r="AO103" s="120">
        <f>M103+AH103+AI103+AM103</f>
        <v>41</v>
      </c>
      <c r="AP103" s="39">
        <f>L103</f>
        <v>41</v>
      </c>
      <c r="AQ103" s="141">
        <f>AN103</f>
        <v>41</v>
      </c>
      <c r="AR103" s="142">
        <f>AQ103-AP103</f>
        <v>0</v>
      </c>
      <c r="AS103" s="143">
        <f>AR103/AP103</f>
        <v>0</v>
      </c>
      <c r="AT103" s="144">
        <f>M103</f>
        <v>41</v>
      </c>
      <c r="AU103" s="141">
        <f>AO103</f>
        <v>41</v>
      </c>
      <c r="AV103" s="142">
        <f>AU103-AT103</f>
        <v>0</v>
      </c>
      <c r="AW103" s="143">
        <f>AV103/AT103</f>
        <v>0</v>
      </c>
      <c r="AY103" s="146" t="str">
        <f t="shared" si="62"/>
        <v>12.11</v>
      </c>
      <c r="AZ103" s="300" t="b">
        <f>COUNTIF('[1]Codes SEC'!$B$2:$B$250,Ministres!AY103)&gt;0</f>
        <v>1</v>
      </c>
    </row>
    <row r="104" spans="1:52" ht="85.5" customHeight="1" x14ac:dyDescent="0.25">
      <c r="A104" s="15" t="s">
        <v>13</v>
      </c>
      <c r="B104" s="121">
        <v>9</v>
      </c>
      <c r="C104" s="272" t="s">
        <v>120</v>
      </c>
      <c r="D104" s="123">
        <v>1000</v>
      </c>
      <c r="F104" s="125">
        <v>12</v>
      </c>
      <c r="G104" s="126">
        <v>1</v>
      </c>
      <c r="H104" s="35" t="str">
        <f t="shared" si="50"/>
        <v>014</v>
      </c>
      <c r="I104" s="36" t="s">
        <v>96</v>
      </c>
      <c r="J104" s="37" t="s">
        <v>149</v>
      </c>
      <c r="K104" s="244" t="s">
        <v>150</v>
      </c>
      <c r="L104" s="128">
        <v>168</v>
      </c>
      <c r="M104" s="129">
        <v>168</v>
      </c>
      <c r="N104" s="130"/>
      <c r="O104" s="131"/>
      <c r="P104" s="131"/>
      <c r="Q104" s="131"/>
      <c r="R104" s="131"/>
      <c r="S104" s="131"/>
      <c r="T104" s="132" t="str">
        <f>IF(SUM(N104:S104)=U104,"OK",SUM(N104:S104)-U104)</f>
        <v>OK</v>
      </c>
      <c r="U104" s="138"/>
      <c r="V104" s="138"/>
      <c r="W104" s="139"/>
      <c r="X104" s="139"/>
      <c r="Y104" s="132" t="str">
        <f>IF(SUM(W104:X104)=Z104,"OK",SUM(W104:X104)-Z104)</f>
        <v>OK</v>
      </c>
      <c r="Z104" s="210"/>
      <c r="AA104" s="204"/>
      <c r="AB104" s="202"/>
      <c r="AC104" s="202"/>
      <c r="AD104" s="202"/>
      <c r="AE104" s="202"/>
      <c r="AF104" s="202"/>
      <c r="AG104" s="132" t="str">
        <f>IF(SUM(AA104:AF104)=AH104,"OK",SUM(AA104:AF104)-AH104)</f>
        <v>OK</v>
      </c>
      <c r="AH104" s="138"/>
      <c r="AI104" s="138"/>
      <c r="AJ104" s="139"/>
      <c r="AK104" s="139"/>
      <c r="AL104" s="132" t="str">
        <f>IF(SUM(AJ104:AK104)=AM104,"OK",SUM(AJ104:AK104)-AM104)</f>
        <v>OK</v>
      </c>
      <c r="AM104" s="140"/>
      <c r="AN104" s="119">
        <f>L104+U104+V104+Z104</f>
        <v>168</v>
      </c>
      <c r="AO104" s="120">
        <f>M104+AH104+AI104+AM104</f>
        <v>168</v>
      </c>
      <c r="AP104" s="39">
        <f>L104</f>
        <v>168</v>
      </c>
      <c r="AQ104" s="141">
        <f>AN104</f>
        <v>168</v>
      </c>
      <c r="AR104" s="142">
        <f>AQ104-AP104</f>
        <v>0</v>
      </c>
      <c r="AS104" s="143">
        <f>AR104/AP104</f>
        <v>0</v>
      </c>
      <c r="AT104" s="144">
        <f>M104</f>
        <v>168</v>
      </c>
      <c r="AU104" s="141">
        <f>AO104</f>
        <v>168</v>
      </c>
      <c r="AV104" s="142">
        <f>AU104-AT104</f>
        <v>0</v>
      </c>
      <c r="AW104" s="143">
        <f>AV104/AT104</f>
        <v>0</v>
      </c>
      <c r="AY104" s="146" t="str">
        <f t="shared" si="62"/>
        <v>12.11</v>
      </c>
      <c r="AZ104" s="300" t="b">
        <f>COUNTIF('[1]Codes SEC'!$B$2:$B$250,Ministres!AY104)&gt;0</f>
        <v>1</v>
      </c>
    </row>
    <row r="105" spans="1:52" ht="35.1" customHeight="1" x14ac:dyDescent="0.25">
      <c r="A105" s="15" t="s">
        <v>13</v>
      </c>
      <c r="B105" s="121">
        <v>9</v>
      </c>
      <c r="C105" s="272" t="s">
        <v>120</v>
      </c>
      <c r="D105" s="123">
        <v>1000</v>
      </c>
      <c r="F105" s="125">
        <v>12</v>
      </c>
      <c r="G105" s="126">
        <v>1</v>
      </c>
      <c r="H105" s="35" t="str">
        <f t="shared" si="50"/>
        <v>014</v>
      </c>
      <c r="I105" s="36" t="s">
        <v>96</v>
      </c>
      <c r="J105" s="37" t="s">
        <v>151</v>
      </c>
      <c r="K105" s="244" t="s">
        <v>152</v>
      </c>
      <c r="L105" s="128">
        <v>408</v>
      </c>
      <c r="M105" s="129">
        <v>408</v>
      </c>
      <c r="N105" s="130"/>
      <c r="O105" s="131"/>
      <c r="P105" s="131"/>
      <c r="Q105" s="131"/>
      <c r="R105" s="131"/>
      <c r="S105" s="131"/>
      <c r="T105" s="132" t="str">
        <f>IF(SUM(N105:S105)=U105,"OK",SUM(N105:S105)-U105)</f>
        <v>OK</v>
      </c>
      <c r="U105" s="138"/>
      <c r="V105" s="138"/>
      <c r="W105" s="139"/>
      <c r="X105" s="139"/>
      <c r="Y105" s="132" t="str">
        <f>IF(SUM(W105:X105)=Z105,"OK",SUM(W105:X105)-Z105)</f>
        <v>OK</v>
      </c>
      <c r="Z105" s="210"/>
      <c r="AA105" s="204"/>
      <c r="AB105" s="202"/>
      <c r="AC105" s="202"/>
      <c r="AD105" s="202"/>
      <c r="AE105" s="202"/>
      <c r="AF105" s="202"/>
      <c r="AG105" s="132" t="str">
        <f>IF(SUM(AA105:AF105)=AH105,"OK",SUM(AA105:AF105)-AH105)</f>
        <v>OK</v>
      </c>
      <c r="AH105" s="138"/>
      <c r="AI105" s="138"/>
      <c r="AJ105" s="139"/>
      <c r="AK105" s="139"/>
      <c r="AL105" s="132" t="str">
        <f>IF(SUM(AJ105:AK105)=AM105,"OK",SUM(AJ105:AK105)-AM105)</f>
        <v>OK</v>
      </c>
      <c r="AM105" s="140"/>
      <c r="AN105" s="119">
        <f>L105+U105+V105+Z105</f>
        <v>408</v>
      </c>
      <c r="AO105" s="120">
        <f>M105+AH105+AI105+AM105</f>
        <v>408</v>
      </c>
      <c r="AP105" s="39">
        <f>L105</f>
        <v>408</v>
      </c>
      <c r="AQ105" s="141">
        <f>AN105</f>
        <v>408</v>
      </c>
      <c r="AR105" s="142">
        <f>AQ105-AP105</f>
        <v>0</v>
      </c>
      <c r="AS105" s="143">
        <f>AR105/AP105</f>
        <v>0</v>
      </c>
      <c r="AT105" s="144">
        <f>M105</f>
        <v>408</v>
      </c>
      <c r="AU105" s="141">
        <f>AO105</f>
        <v>408</v>
      </c>
      <c r="AV105" s="142">
        <f>AU105-AT105</f>
        <v>0</v>
      </c>
      <c r="AW105" s="143">
        <f>AV105/AT105</f>
        <v>0</v>
      </c>
      <c r="AY105" s="146" t="str">
        <f t="shared" si="62"/>
        <v>12.11</v>
      </c>
      <c r="AZ105" s="300" t="b">
        <f>COUNTIF('[1]Codes SEC'!$B$2:$B$250,Ministres!AY105)&gt;0</f>
        <v>1</v>
      </c>
    </row>
    <row r="106" spans="1:52" ht="35.1" customHeight="1" x14ac:dyDescent="0.25">
      <c r="A106" s="15" t="s">
        <v>13</v>
      </c>
      <c r="B106" s="121">
        <v>9</v>
      </c>
      <c r="C106" s="272" t="s">
        <v>120</v>
      </c>
      <c r="D106" s="123">
        <v>1000</v>
      </c>
      <c r="F106" s="125">
        <v>12</v>
      </c>
      <c r="G106" s="126">
        <v>1</v>
      </c>
      <c r="H106" s="35" t="str">
        <f t="shared" si="50"/>
        <v>014</v>
      </c>
      <c r="I106" s="36" t="s">
        <v>96</v>
      </c>
      <c r="J106" s="37" t="s">
        <v>153</v>
      </c>
      <c r="K106" s="244" t="s">
        <v>154</v>
      </c>
      <c r="L106" s="128">
        <v>190</v>
      </c>
      <c r="M106" s="129">
        <v>190</v>
      </c>
      <c r="N106" s="130"/>
      <c r="O106" s="131"/>
      <c r="P106" s="131"/>
      <c r="Q106" s="131"/>
      <c r="R106" s="131"/>
      <c r="S106" s="131"/>
      <c r="T106" s="132" t="str">
        <f>IF(SUM(N106:S106)=U106,"OK",SUM(N106:S106)-U106)</f>
        <v>OK</v>
      </c>
      <c r="U106" s="138"/>
      <c r="V106" s="138"/>
      <c r="W106" s="139"/>
      <c r="X106" s="139"/>
      <c r="Y106" s="132" t="str">
        <f>IF(SUM(W106:X106)=Z106,"OK",SUM(W106:X106)-Z106)</f>
        <v>OK</v>
      </c>
      <c r="Z106" s="210"/>
      <c r="AA106" s="204"/>
      <c r="AB106" s="202"/>
      <c r="AC106" s="202"/>
      <c r="AD106" s="202"/>
      <c r="AE106" s="202"/>
      <c r="AF106" s="202"/>
      <c r="AG106" s="132" t="str">
        <f>IF(SUM(AA106:AF106)=AH106,"OK",SUM(AA106:AF106)-AH106)</f>
        <v>OK</v>
      </c>
      <c r="AH106" s="138"/>
      <c r="AI106" s="138"/>
      <c r="AJ106" s="139"/>
      <c r="AK106" s="139"/>
      <c r="AL106" s="132" t="str">
        <f>IF(SUM(AJ106:AK106)=AM106,"OK",SUM(AJ106:AK106)-AM106)</f>
        <v>OK</v>
      </c>
      <c r="AM106" s="140"/>
      <c r="AN106" s="119">
        <f>L106+U106+V106+Z106</f>
        <v>190</v>
      </c>
      <c r="AO106" s="120">
        <f>M106+AH106+AI106+AM106</f>
        <v>190</v>
      </c>
      <c r="AP106" s="39">
        <f>L106</f>
        <v>190</v>
      </c>
      <c r="AQ106" s="141">
        <f>AN106</f>
        <v>190</v>
      </c>
      <c r="AR106" s="142">
        <f>AQ106-AP106</f>
        <v>0</v>
      </c>
      <c r="AS106" s="143">
        <f>AR106/AP106</f>
        <v>0</v>
      </c>
      <c r="AT106" s="144">
        <f>M106</f>
        <v>190</v>
      </c>
      <c r="AU106" s="141">
        <f>AO106</f>
        <v>190</v>
      </c>
      <c r="AV106" s="142">
        <f>AU106-AT106</f>
        <v>0</v>
      </c>
      <c r="AW106" s="143">
        <f>AV106/AT106</f>
        <v>0</v>
      </c>
      <c r="AY106" s="146" t="str">
        <f t="shared" si="62"/>
        <v>12.11</v>
      </c>
      <c r="AZ106" s="300" t="b">
        <f>COUNTIF('[1]Codes SEC'!$B$2:$B$250,Ministres!AY106)&gt;0</f>
        <v>1</v>
      </c>
    </row>
    <row r="107" spans="1:52" ht="35.1" customHeight="1" x14ac:dyDescent="0.25">
      <c r="A107" s="15" t="s">
        <v>13</v>
      </c>
      <c r="B107" s="121">
        <v>9</v>
      </c>
      <c r="C107" s="272" t="s">
        <v>120</v>
      </c>
      <c r="D107" s="123">
        <v>1000</v>
      </c>
      <c r="F107" s="125">
        <v>12</v>
      </c>
      <c r="G107" s="126">
        <v>1</v>
      </c>
      <c r="H107" s="35" t="str">
        <f t="shared" si="50"/>
        <v>014</v>
      </c>
      <c r="I107" s="36" t="s">
        <v>96</v>
      </c>
      <c r="J107" s="37" t="s">
        <v>155</v>
      </c>
      <c r="K107" s="244" t="s">
        <v>156</v>
      </c>
      <c r="L107" s="128">
        <v>212</v>
      </c>
      <c r="M107" s="129">
        <v>212</v>
      </c>
      <c r="N107" s="130"/>
      <c r="O107" s="131"/>
      <c r="P107" s="131"/>
      <c r="Q107" s="131"/>
      <c r="R107" s="131"/>
      <c r="S107" s="131"/>
      <c r="T107" s="132" t="str">
        <f>IF(SUM(N107:S107)=U107,"OK",SUM(N107:S107)-U107)</f>
        <v>OK</v>
      </c>
      <c r="U107" s="138"/>
      <c r="V107" s="138"/>
      <c r="W107" s="139"/>
      <c r="X107" s="139"/>
      <c r="Y107" s="132" t="str">
        <f>IF(SUM(W107:X107)=Z107,"OK",SUM(W107:X107)-Z107)</f>
        <v>OK</v>
      </c>
      <c r="Z107" s="210"/>
      <c r="AA107" s="204"/>
      <c r="AB107" s="202"/>
      <c r="AC107" s="202"/>
      <c r="AD107" s="202"/>
      <c r="AE107" s="202"/>
      <c r="AF107" s="202"/>
      <c r="AG107" s="132" t="str">
        <f>IF(SUM(AA107:AF107)=AH107,"OK",SUM(AA107:AF107)-AH107)</f>
        <v>OK</v>
      </c>
      <c r="AH107" s="138"/>
      <c r="AI107" s="138"/>
      <c r="AJ107" s="139"/>
      <c r="AK107" s="139"/>
      <c r="AL107" s="132" t="str">
        <f>IF(SUM(AJ107:AK107)=AM107,"OK",SUM(AJ107:AK107)-AM107)</f>
        <v>OK</v>
      </c>
      <c r="AM107" s="140"/>
      <c r="AN107" s="119">
        <f>L107+U107+V107+Z107</f>
        <v>212</v>
      </c>
      <c r="AO107" s="120">
        <f>M107+AH107+AI107+AM107</f>
        <v>212</v>
      </c>
      <c r="AP107" s="39">
        <f>L107</f>
        <v>212</v>
      </c>
      <c r="AQ107" s="141">
        <f>AN107</f>
        <v>212</v>
      </c>
      <c r="AR107" s="142">
        <f>AQ107-AP107</f>
        <v>0</v>
      </c>
      <c r="AS107" s="143">
        <f>AR107/AP107</f>
        <v>0</v>
      </c>
      <c r="AT107" s="144">
        <f>M107</f>
        <v>212</v>
      </c>
      <c r="AU107" s="141">
        <f>AO107</f>
        <v>212</v>
      </c>
      <c r="AV107" s="142">
        <f>AU107-AT107</f>
        <v>0</v>
      </c>
      <c r="AW107" s="143">
        <f>AV107/AT107</f>
        <v>0</v>
      </c>
      <c r="AY107" s="146" t="str">
        <f t="shared" si="62"/>
        <v>12.11</v>
      </c>
      <c r="AZ107" s="300" t="b">
        <f>COUNTIF('[1]Codes SEC'!$B$2:$B$250,Ministres!AY107)&gt;0</f>
        <v>1</v>
      </c>
    </row>
    <row r="108" spans="1:52" ht="35.1" customHeight="1" x14ac:dyDescent="0.25">
      <c r="A108" s="15" t="s">
        <v>13</v>
      </c>
      <c r="B108" s="121">
        <v>9</v>
      </c>
      <c r="C108" s="272" t="s">
        <v>120</v>
      </c>
      <c r="D108" s="123">
        <v>1000</v>
      </c>
      <c r="F108" s="125">
        <v>1</v>
      </c>
      <c r="G108" s="126">
        <v>1</v>
      </c>
      <c r="H108" s="35" t="str">
        <f t="shared" si="50"/>
        <v>014</v>
      </c>
      <c r="I108" s="36">
        <v>81211000</v>
      </c>
      <c r="J108" s="37" t="s">
        <v>157</v>
      </c>
      <c r="K108" s="244" t="s">
        <v>158</v>
      </c>
      <c r="L108" s="128">
        <v>22</v>
      </c>
      <c r="M108" s="129">
        <v>22</v>
      </c>
      <c r="N108" s="130"/>
      <c r="O108" s="131"/>
      <c r="P108" s="131"/>
      <c r="Q108" s="131"/>
      <c r="R108" s="131"/>
      <c r="S108" s="131"/>
      <c r="T108" s="132" t="str">
        <f t="shared" si="63"/>
        <v>OK</v>
      </c>
      <c r="U108" s="138"/>
      <c r="V108" s="138"/>
      <c r="W108" s="139"/>
      <c r="X108" s="139"/>
      <c r="Y108" s="132" t="str">
        <f t="shared" si="64"/>
        <v>OK</v>
      </c>
      <c r="Z108" s="210"/>
      <c r="AA108" s="204"/>
      <c r="AB108" s="202"/>
      <c r="AC108" s="202"/>
      <c r="AD108" s="202"/>
      <c r="AE108" s="202"/>
      <c r="AF108" s="202"/>
      <c r="AG108" s="132" t="str">
        <f t="shared" si="65"/>
        <v>OK</v>
      </c>
      <c r="AH108" s="138"/>
      <c r="AI108" s="138"/>
      <c r="AJ108" s="139"/>
      <c r="AK108" s="139"/>
      <c r="AL108" s="132" t="str">
        <f t="shared" si="66"/>
        <v>OK</v>
      </c>
      <c r="AM108" s="140"/>
      <c r="AN108" s="119">
        <f t="shared" si="67"/>
        <v>22</v>
      </c>
      <c r="AO108" s="120">
        <f t="shared" si="68"/>
        <v>22</v>
      </c>
      <c r="AP108" s="39">
        <f t="shared" si="69"/>
        <v>22</v>
      </c>
      <c r="AQ108" s="141">
        <f t="shared" si="70"/>
        <v>22</v>
      </c>
      <c r="AR108" s="142">
        <f t="shared" si="71"/>
        <v>0</v>
      </c>
      <c r="AS108" s="143">
        <f t="shared" si="72"/>
        <v>0</v>
      </c>
      <c r="AT108" s="144">
        <f t="shared" si="73"/>
        <v>22</v>
      </c>
      <c r="AU108" s="141">
        <f t="shared" si="74"/>
        <v>22</v>
      </c>
      <c r="AV108" s="142">
        <f t="shared" si="75"/>
        <v>0</v>
      </c>
      <c r="AW108" s="143">
        <f t="shared" si="76"/>
        <v>0</v>
      </c>
      <c r="AY108" s="146" t="str">
        <f t="shared" si="62"/>
        <v>12.11</v>
      </c>
      <c r="AZ108" s="300" t="b">
        <f>COUNTIF('[1]Codes SEC'!$B$2:$B$250,Ministres!AY108)&gt;0</f>
        <v>1</v>
      </c>
    </row>
    <row r="109" spans="1:52" ht="35.1" customHeight="1" x14ac:dyDescent="0.25">
      <c r="A109" s="15" t="s">
        <v>13</v>
      </c>
      <c r="B109" s="121">
        <v>9</v>
      </c>
      <c r="C109" s="272" t="s">
        <v>120</v>
      </c>
      <c r="D109" s="123">
        <v>1000</v>
      </c>
      <c r="F109" s="125">
        <v>12</v>
      </c>
      <c r="G109" s="126">
        <v>1</v>
      </c>
      <c r="H109" s="35" t="str">
        <f t="shared" si="50"/>
        <v>014</v>
      </c>
      <c r="I109" s="36">
        <v>81211000</v>
      </c>
      <c r="J109" s="37" t="s">
        <v>159</v>
      </c>
      <c r="K109" s="244" t="s">
        <v>160</v>
      </c>
      <c r="L109" s="128">
        <v>910</v>
      </c>
      <c r="M109" s="129">
        <v>910</v>
      </c>
      <c r="N109" s="130"/>
      <c r="O109" s="131"/>
      <c r="P109" s="131"/>
      <c r="Q109" s="131"/>
      <c r="R109" s="131"/>
      <c r="S109" s="131"/>
      <c r="T109" s="132" t="str">
        <f t="shared" si="63"/>
        <v>OK</v>
      </c>
      <c r="U109" s="138"/>
      <c r="V109" s="138"/>
      <c r="W109" s="139"/>
      <c r="X109" s="139"/>
      <c r="Y109" s="132" t="str">
        <f t="shared" si="64"/>
        <v>OK</v>
      </c>
      <c r="Z109" s="210"/>
      <c r="AA109" s="204"/>
      <c r="AB109" s="202"/>
      <c r="AC109" s="202"/>
      <c r="AD109" s="202"/>
      <c r="AE109" s="202"/>
      <c r="AF109" s="202"/>
      <c r="AG109" s="132" t="str">
        <f t="shared" si="65"/>
        <v>OK</v>
      </c>
      <c r="AH109" s="138"/>
      <c r="AI109" s="138"/>
      <c r="AJ109" s="139"/>
      <c r="AK109" s="139"/>
      <c r="AL109" s="132" t="str">
        <f t="shared" si="66"/>
        <v>OK</v>
      </c>
      <c r="AM109" s="140"/>
      <c r="AN109" s="119">
        <f t="shared" si="67"/>
        <v>910</v>
      </c>
      <c r="AO109" s="120">
        <f t="shared" si="68"/>
        <v>910</v>
      </c>
      <c r="AP109" s="39">
        <f t="shared" si="69"/>
        <v>910</v>
      </c>
      <c r="AQ109" s="141">
        <f t="shared" si="70"/>
        <v>910</v>
      </c>
      <c r="AR109" s="142">
        <f t="shared" si="71"/>
        <v>0</v>
      </c>
      <c r="AS109" s="143">
        <f t="shared" si="72"/>
        <v>0</v>
      </c>
      <c r="AT109" s="144">
        <f t="shared" si="73"/>
        <v>910</v>
      </c>
      <c r="AU109" s="141">
        <f t="shared" si="74"/>
        <v>910</v>
      </c>
      <c r="AV109" s="142">
        <f t="shared" si="75"/>
        <v>0</v>
      </c>
      <c r="AW109" s="143">
        <f t="shared" si="76"/>
        <v>0</v>
      </c>
      <c r="AY109" s="146" t="str">
        <f t="shared" si="62"/>
        <v>12.11</v>
      </c>
      <c r="AZ109" s="300" t="b">
        <f>COUNTIF('[1]Codes SEC'!$B$2:$B$250,Ministres!AY109)&gt;0</f>
        <v>1</v>
      </c>
    </row>
    <row r="110" spans="1:52" ht="35.1" customHeight="1" x14ac:dyDescent="0.25">
      <c r="A110" s="15" t="s">
        <v>13</v>
      </c>
      <c r="B110" s="121">
        <v>9</v>
      </c>
      <c r="C110" s="272" t="s">
        <v>120</v>
      </c>
      <c r="D110" s="123">
        <v>1000</v>
      </c>
      <c r="F110" s="125">
        <v>12</v>
      </c>
      <c r="G110" s="126"/>
      <c r="H110" s="35" t="str">
        <f t="shared" si="50"/>
        <v>014</v>
      </c>
      <c r="I110" s="36" t="s">
        <v>96</v>
      </c>
      <c r="J110" s="37" t="s">
        <v>161</v>
      </c>
      <c r="K110" s="244" t="s">
        <v>162</v>
      </c>
      <c r="L110" s="128">
        <v>354</v>
      </c>
      <c r="M110" s="129">
        <v>354</v>
      </c>
      <c r="N110" s="130"/>
      <c r="O110" s="131"/>
      <c r="P110" s="131"/>
      <c r="Q110" s="131"/>
      <c r="R110" s="131"/>
      <c r="S110" s="131"/>
      <c r="T110" s="132" t="str">
        <f t="shared" si="63"/>
        <v>OK</v>
      </c>
      <c r="U110" s="138"/>
      <c r="V110" s="138"/>
      <c r="W110" s="139"/>
      <c r="X110" s="139"/>
      <c r="Y110" s="132" t="str">
        <f t="shared" si="64"/>
        <v>OK</v>
      </c>
      <c r="Z110" s="210"/>
      <c r="AA110" s="204"/>
      <c r="AB110" s="202"/>
      <c r="AC110" s="202"/>
      <c r="AD110" s="202"/>
      <c r="AE110" s="202"/>
      <c r="AF110" s="202"/>
      <c r="AG110" s="132" t="str">
        <f t="shared" si="65"/>
        <v>OK</v>
      </c>
      <c r="AH110" s="138"/>
      <c r="AI110" s="138"/>
      <c r="AJ110" s="139"/>
      <c r="AK110" s="139"/>
      <c r="AL110" s="132" t="str">
        <f t="shared" si="66"/>
        <v>OK</v>
      </c>
      <c r="AM110" s="140"/>
      <c r="AN110" s="119">
        <f t="shared" si="67"/>
        <v>354</v>
      </c>
      <c r="AO110" s="120">
        <f t="shared" si="68"/>
        <v>354</v>
      </c>
      <c r="AP110" s="39">
        <f t="shared" si="69"/>
        <v>354</v>
      </c>
      <c r="AQ110" s="141">
        <f t="shared" si="70"/>
        <v>354</v>
      </c>
      <c r="AR110" s="142">
        <f t="shared" si="71"/>
        <v>0</v>
      </c>
      <c r="AS110" s="143">
        <f t="shared" si="72"/>
        <v>0</v>
      </c>
      <c r="AT110" s="144">
        <f t="shared" si="73"/>
        <v>354</v>
      </c>
      <c r="AU110" s="141">
        <f t="shared" si="74"/>
        <v>354</v>
      </c>
      <c r="AV110" s="142">
        <f t="shared" si="75"/>
        <v>0</v>
      </c>
      <c r="AW110" s="143">
        <f t="shared" si="76"/>
        <v>0</v>
      </c>
      <c r="AY110" s="146" t="str">
        <f t="shared" si="62"/>
        <v>12.11</v>
      </c>
      <c r="AZ110" s="300" t="b">
        <f>COUNTIF('[1]Codes SEC'!$B$2:$B$250,Ministres!AY110)&gt;0</f>
        <v>1</v>
      </c>
    </row>
    <row r="111" spans="1:52" ht="35.1" customHeight="1" x14ac:dyDescent="0.25">
      <c r="A111" s="15" t="s">
        <v>13</v>
      </c>
      <c r="B111" s="121">
        <v>9</v>
      </c>
      <c r="C111" s="272" t="s">
        <v>120</v>
      </c>
      <c r="D111" s="123">
        <v>1000</v>
      </c>
      <c r="F111" s="125">
        <v>12</v>
      </c>
      <c r="G111" s="126">
        <v>1</v>
      </c>
      <c r="H111" s="35" t="str">
        <f t="shared" si="50"/>
        <v>014</v>
      </c>
      <c r="I111" s="36" t="s">
        <v>163</v>
      </c>
      <c r="J111" s="37" t="s">
        <v>164</v>
      </c>
      <c r="K111" s="244" t="s">
        <v>165</v>
      </c>
      <c r="L111" s="128">
        <v>112</v>
      </c>
      <c r="M111" s="129">
        <v>112</v>
      </c>
      <c r="N111" s="130"/>
      <c r="O111" s="131"/>
      <c r="P111" s="131"/>
      <c r="Q111" s="131"/>
      <c r="R111" s="131"/>
      <c r="S111" s="131"/>
      <c r="T111" s="132" t="str">
        <f>IF(SUM(N111:S111)=U111,"OK",SUM(N111:S111)-U111)</f>
        <v>OK</v>
      </c>
      <c r="U111" s="138"/>
      <c r="V111" s="138"/>
      <c r="W111" s="139"/>
      <c r="X111" s="139"/>
      <c r="Y111" s="132" t="str">
        <f>IF(SUM(W111:X111)=Z111,"OK",SUM(W111:X111)-Z111)</f>
        <v>OK</v>
      </c>
      <c r="Z111" s="210"/>
      <c r="AA111" s="204"/>
      <c r="AB111" s="202"/>
      <c r="AC111" s="202"/>
      <c r="AD111" s="202"/>
      <c r="AE111" s="202"/>
      <c r="AF111" s="202"/>
      <c r="AG111" s="132" t="str">
        <f>IF(SUM(AA111:AF111)=AH111,"OK",SUM(AA111:AF111)-AH111)</f>
        <v>OK</v>
      </c>
      <c r="AH111" s="138"/>
      <c r="AI111" s="138"/>
      <c r="AJ111" s="139"/>
      <c r="AK111" s="139"/>
      <c r="AL111" s="132" t="str">
        <f>IF(SUM(AJ111:AK111)=AM111,"OK",SUM(AJ111:AK111)-AM111)</f>
        <v>OK</v>
      </c>
      <c r="AM111" s="140"/>
      <c r="AN111" s="119">
        <f>L111+U111+V111+Z111</f>
        <v>112</v>
      </c>
      <c r="AO111" s="120">
        <f>M111+AH111+AI111+AM111</f>
        <v>112</v>
      </c>
      <c r="AP111" s="39">
        <f>L111</f>
        <v>112</v>
      </c>
      <c r="AQ111" s="141">
        <f>AN111</f>
        <v>112</v>
      </c>
      <c r="AR111" s="142">
        <f>AQ111-AP111</f>
        <v>0</v>
      </c>
      <c r="AS111" s="143">
        <f>AR111/AP111</f>
        <v>0</v>
      </c>
      <c r="AT111" s="144">
        <f>M111</f>
        <v>112</v>
      </c>
      <c r="AU111" s="141">
        <f>AO111</f>
        <v>112</v>
      </c>
      <c r="AV111" s="142">
        <f>AU111-AT111</f>
        <v>0</v>
      </c>
      <c r="AW111" s="143">
        <f>AV111/AT111</f>
        <v>0</v>
      </c>
      <c r="AY111" s="146" t="str">
        <f t="shared" si="62"/>
        <v>12.21</v>
      </c>
      <c r="AZ111" s="300" t="b">
        <f>COUNTIF('[1]Codes SEC'!$B$2:$B$250,Ministres!AY111)&gt;0</f>
        <v>1</v>
      </c>
    </row>
    <row r="112" spans="1:52" ht="35.1" customHeight="1" x14ac:dyDescent="0.25">
      <c r="A112" s="15" t="s">
        <v>13</v>
      </c>
      <c r="B112" s="121">
        <v>9</v>
      </c>
      <c r="C112" s="272" t="s">
        <v>120</v>
      </c>
      <c r="D112" s="123">
        <v>1000</v>
      </c>
      <c r="F112" s="125">
        <v>1</v>
      </c>
      <c r="G112" s="126">
        <v>1</v>
      </c>
      <c r="H112" s="35" t="str">
        <f t="shared" si="50"/>
        <v>014</v>
      </c>
      <c r="I112" s="36">
        <v>81221000</v>
      </c>
      <c r="J112" s="37" t="s">
        <v>166</v>
      </c>
      <c r="K112" s="244" t="s">
        <v>167</v>
      </c>
      <c r="L112" s="128">
        <v>300</v>
      </c>
      <c r="M112" s="129">
        <v>300</v>
      </c>
      <c r="N112" s="130"/>
      <c r="O112" s="131"/>
      <c r="P112" s="131"/>
      <c r="Q112" s="131"/>
      <c r="R112" s="131"/>
      <c r="S112" s="131"/>
      <c r="T112" s="132" t="str">
        <f t="shared" si="63"/>
        <v>OK</v>
      </c>
      <c r="U112" s="138"/>
      <c r="V112" s="138"/>
      <c r="W112" s="139"/>
      <c r="X112" s="139"/>
      <c r="Y112" s="132" t="str">
        <f t="shared" si="64"/>
        <v>OK</v>
      </c>
      <c r="Z112" s="210"/>
      <c r="AA112" s="204"/>
      <c r="AB112" s="202"/>
      <c r="AC112" s="202"/>
      <c r="AD112" s="202"/>
      <c r="AE112" s="202"/>
      <c r="AF112" s="202"/>
      <c r="AG112" s="132" t="str">
        <f t="shared" si="65"/>
        <v>OK</v>
      </c>
      <c r="AH112" s="138"/>
      <c r="AI112" s="138"/>
      <c r="AJ112" s="139"/>
      <c r="AK112" s="139"/>
      <c r="AL112" s="132" t="str">
        <f t="shared" si="66"/>
        <v>OK</v>
      </c>
      <c r="AM112" s="140"/>
      <c r="AN112" s="119">
        <f t="shared" si="67"/>
        <v>300</v>
      </c>
      <c r="AO112" s="120">
        <f t="shared" si="68"/>
        <v>300</v>
      </c>
      <c r="AP112" s="39">
        <f t="shared" si="69"/>
        <v>300</v>
      </c>
      <c r="AQ112" s="141">
        <f t="shared" si="70"/>
        <v>300</v>
      </c>
      <c r="AR112" s="142">
        <f t="shared" si="71"/>
        <v>0</v>
      </c>
      <c r="AS112" s="143">
        <f t="shared" si="72"/>
        <v>0</v>
      </c>
      <c r="AT112" s="144">
        <f t="shared" si="73"/>
        <v>300</v>
      </c>
      <c r="AU112" s="141">
        <f t="shared" si="74"/>
        <v>300</v>
      </c>
      <c r="AV112" s="142">
        <f t="shared" si="75"/>
        <v>0</v>
      </c>
      <c r="AW112" s="143">
        <f t="shared" si="76"/>
        <v>0</v>
      </c>
      <c r="AY112" s="146" t="str">
        <f t="shared" si="62"/>
        <v>12.21</v>
      </c>
      <c r="AZ112" s="300" t="b">
        <f>COUNTIF('[1]Codes SEC'!$B$2:$B$250,Ministres!AY112)&gt;0</f>
        <v>1</v>
      </c>
    </row>
    <row r="113" spans="1:64" ht="35.1" customHeight="1" x14ac:dyDescent="0.25">
      <c r="A113" s="15" t="s">
        <v>13</v>
      </c>
      <c r="B113" s="121">
        <v>9</v>
      </c>
      <c r="C113" s="272" t="s">
        <v>120</v>
      </c>
      <c r="D113" s="123">
        <v>1000</v>
      </c>
      <c r="F113" s="125">
        <v>12</v>
      </c>
      <c r="G113" s="126">
        <v>1</v>
      </c>
      <c r="H113" s="35" t="str">
        <f t="shared" si="50"/>
        <v>014</v>
      </c>
      <c r="I113" s="36">
        <v>81250000</v>
      </c>
      <c r="J113" s="37" t="s">
        <v>168</v>
      </c>
      <c r="K113" s="244" t="s">
        <v>169</v>
      </c>
      <c r="L113" s="128">
        <v>27</v>
      </c>
      <c r="M113" s="129">
        <v>27</v>
      </c>
      <c r="N113" s="130"/>
      <c r="O113" s="131"/>
      <c r="P113" s="131"/>
      <c r="Q113" s="131"/>
      <c r="R113" s="131"/>
      <c r="S113" s="131"/>
      <c r="T113" s="132" t="str">
        <f t="shared" si="63"/>
        <v>OK</v>
      </c>
      <c r="U113" s="138"/>
      <c r="V113" s="138"/>
      <c r="W113" s="139"/>
      <c r="X113" s="139"/>
      <c r="Y113" s="132" t="str">
        <f t="shared" si="64"/>
        <v>OK</v>
      </c>
      <c r="Z113" s="210"/>
      <c r="AA113" s="204"/>
      <c r="AB113" s="202"/>
      <c r="AC113" s="202"/>
      <c r="AD113" s="202"/>
      <c r="AE113" s="202"/>
      <c r="AF113" s="202"/>
      <c r="AG113" s="132" t="str">
        <f t="shared" si="65"/>
        <v>OK</v>
      </c>
      <c r="AH113" s="138"/>
      <c r="AI113" s="138"/>
      <c r="AJ113" s="139"/>
      <c r="AK113" s="139"/>
      <c r="AL113" s="132" t="str">
        <f t="shared" si="66"/>
        <v>OK</v>
      </c>
      <c r="AM113" s="140"/>
      <c r="AN113" s="119">
        <f t="shared" si="67"/>
        <v>27</v>
      </c>
      <c r="AO113" s="120">
        <f t="shared" si="68"/>
        <v>27</v>
      </c>
      <c r="AP113" s="39">
        <f t="shared" si="69"/>
        <v>27</v>
      </c>
      <c r="AQ113" s="141">
        <f t="shared" si="70"/>
        <v>27</v>
      </c>
      <c r="AR113" s="142">
        <f t="shared" si="71"/>
        <v>0</v>
      </c>
      <c r="AS113" s="143">
        <f t="shared" si="72"/>
        <v>0</v>
      </c>
      <c r="AT113" s="144">
        <f t="shared" si="73"/>
        <v>27</v>
      </c>
      <c r="AU113" s="141">
        <f t="shared" si="74"/>
        <v>27</v>
      </c>
      <c r="AV113" s="142">
        <f t="shared" si="75"/>
        <v>0</v>
      </c>
      <c r="AW113" s="143">
        <f t="shared" si="76"/>
        <v>0</v>
      </c>
      <c r="AY113" s="146" t="str">
        <f t="shared" si="62"/>
        <v>12.50</v>
      </c>
      <c r="AZ113" s="300" t="b">
        <f>COUNTIF('[1]Codes SEC'!$B$2:$B$250,Ministres!AY113)&gt;0</f>
        <v>1</v>
      </c>
    </row>
    <row r="114" spans="1:64" ht="35.1" customHeight="1" x14ac:dyDescent="0.25">
      <c r="A114" s="15" t="s">
        <v>13</v>
      </c>
      <c r="B114" s="121">
        <v>9</v>
      </c>
      <c r="C114" s="272" t="s">
        <v>120</v>
      </c>
      <c r="D114" s="123">
        <v>1000</v>
      </c>
      <c r="F114" s="125">
        <v>12</v>
      </c>
      <c r="G114" s="126">
        <v>1</v>
      </c>
      <c r="H114" s="35" t="str">
        <f t="shared" si="50"/>
        <v>014</v>
      </c>
      <c r="I114" s="36">
        <v>82140000</v>
      </c>
      <c r="J114" s="37" t="s">
        <v>170</v>
      </c>
      <c r="K114" s="244" t="s">
        <v>171</v>
      </c>
      <c r="L114" s="128">
        <v>1</v>
      </c>
      <c r="M114" s="129">
        <v>1</v>
      </c>
      <c r="N114" s="130"/>
      <c r="O114" s="131"/>
      <c r="P114" s="131"/>
      <c r="Q114" s="131"/>
      <c r="R114" s="131"/>
      <c r="S114" s="131"/>
      <c r="T114" s="132" t="str">
        <f t="shared" si="63"/>
        <v>OK</v>
      </c>
      <c r="U114" s="138"/>
      <c r="V114" s="138"/>
      <c r="W114" s="139"/>
      <c r="X114" s="139"/>
      <c r="Y114" s="132" t="str">
        <f t="shared" si="64"/>
        <v>OK</v>
      </c>
      <c r="Z114" s="210"/>
      <c r="AA114" s="204"/>
      <c r="AB114" s="202"/>
      <c r="AC114" s="202"/>
      <c r="AD114" s="202"/>
      <c r="AE114" s="202"/>
      <c r="AF114" s="202"/>
      <c r="AG114" s="132" t="str">
        <f t="shared" si="65"/>
        <v>OK</v>
      </c>
      <c r="AH114" s="138"/>
      <c r="AI114" s="138"/>
      <c r="AJ114" s="139"/>
      <c r="AK114" s="139"/>
      <c r="AL114" s="132" t="str">
        <f t="shared" si="66"/>
        <v>OK</v>
      </c>
      <c r="AM114" s="140"/>
      <c r="AN114" s="119">
        <f t="shared" si="67"/>
        <v>1</v>
      </c>
      <c r="AO114" s="120">
        <f t="shared" si="68"/>
        <v>1</v>
      </c>
      <c r="AP114" s="39">
        <f t="shared" si="69"/>
        <v>1</v>
      </c>
      <c r="AQ114" s="141">
        <f t="shared" si="70"/>
        <v>1</v>
      </c>
      <c r="AR114" s="142">
        <f t="shared" si="71"/>
        <v>0</v>
      </c>
      <c r="AS114" s="143">
        <f t="shared" si="72"/>
        <v>0</v>
      </c>
      <c r="AT114" s="144">
        <f t="shared" si="73"/>
        <v>1</v>
      </c>
      <c r="AU114" s="141">
        <f t="shared" si="74"/>
        <v>1</v>
      </c>
      <c r="AV114" s="142">
        <f t="shared" si="75"/>
        <v>0</v>
      </c>
      <c r="AW114" s="143">
        <f t="shared" si="76"/>
        <v>0</v>
      </c>
      <c r="AY114" s="146" t="str">
        <f t="shared" si="62"/>
        <v>21.40</v>
      </c>
      <c r="AZ114" s="300" t="b">
        <f>COUNTIF('[1]Codes SEC'!$B$2:$B$250,Ministres!AY114)&gt;0</f>
        <v>1</v>
      </c>
    </row>
    <row r="115" spans="1:64" s="316" customFormat="1" x14ac:dyDescent="0.25">
      <c r="A115" s="148"/>
      <c r="B115" s="302"/>
      <c r="C115" s="298"/>
      <c r="D115" s="151"/>
      <c r="E115" s="303"/>
      <c r="F115" s="153"/>
      <c r="G115" s="154"/>
      <c r="H115" s="155"/>
      <c r="I115" s="156"/>
      <c r="J115" s="157"/>
      <c r="K115" s="158" t="s">
        <v>70</v>
      </c>
      <c r="L115" s="159">
        <f>L107+L104+L111+L101+L92+L102+L105+L106+L103+L94+L96+L100+L108+L109+L112+L113+L114+L98+L110+L99</f>
        <v>5392</v>
      </c>
      <c r="M115" s="304">
        <f t="shared" ref="M115:AW115" si="77">M107+M104+M111+M101+M92+M102+M105+M106+M103+M94+M96+M100+M108+M109+M112+M113+M114+M98+M110+M99</f>
        <v>5394</v>
      </c>
      <c r="N115" s="305">
        <f t="shared" si="77"/>
        <v>0</v>
      </c>
      <c r="O115" s="306">
        <f t="shared" si="77"/>
        <v>0</v>
      </c>
      <c r="P115" s="306">
        <f t="shared" si="77"/>
        <v>0</v>
      </c>
      <c r="Q115" s="306">
        <f t="shared" si="77"/>
        <v>0</v>
      </c>
      <c r="R115" s="306">
        <f t="shared" si="77"/>
        <v>0</v>
      </c>
      <c r="S115" s="306">
        <f t="shared" si="77"/>
        <v>0</v>
      </c>
      <c r="T115" s="307"/>
      <c r="U115" s="308">
        <f t="shared" si="77"/>
        <v>0</v>
      </c>
      <c r="V115" s="308">
        <f t="shared" si="77"/>
        <v>0</v>
      </c>
      <c r="W115" s="306">
        <f t="shared" si="77"/>
        <v>0</v>
      </c>
      <c r="X115" s="306">
        <f t="shared" si="77"/>
        <v>0</v>
      </c>
      <c r="Y115" s="307"/>
      <c r="Z115" s="308">
        <f t="shared" si="77"/>
        <v>0</v>
      </c>
      <c r="AA115" s="165">
        <f t="shared" si="77"/>
        <v>0</v>
      </c>
      <c r="AB115" s="306">
        <f t="shared" si="77"/>
        <v>0</v>
      </c>
      <c r="AC115" s="306">
        <f t="shared" si="77"/>
        <v>0</v>
      </c>
      <c r="AD115" s="306">
        <f t="shared" si="77"/>
        <v>0</v>
      </c>
      <c r="AE115" s="306">
        <f t="shared" si="77"/>
        <v>0</v>
      </c>
      <c r="AF115" s="306">
        <f t="shared" si="77"/>
        <v>0</v>
      </c>
      <c r="AG115" s="307"/>
      <c r="AH115" s="308">
        <f t="shared" si="77"/>
        <v>0</v>
      </c>
      <c r="AI115" s="308">
        <f t="shared" si="77"/>
        <v>0</v>
      </c>
      <c r="AJ115" s="306">
        <f t="shared" si="77"/>
        <v>0</v>
      </c>
      <c r="AK115" s="306">
        <f t="shared" si="77"/>
        <v>0</v>
      </c>
      <c r="AL115" s="307"/>
      <c r="AM115" s="309">
        <f t="shared" si="77"/>
        <v>0</v>
      </c>
      <c r="AN115" s="167">
        <f t="shared" si="77"/>
        <v>5392</v>
      </c>
      <c r="AO115" s="310">
        <f t="shared" si="77"/>
        <v>5394</v>
      </c>
      <c r="AP115" s="169">
        <f t="shared" si="77"/>
        <v>5392</v>
      </c>
      <c r="AQ115" s="311">
        <f t="shared" si="77"/>
        <v>5392</v>
      </c>
      <c r="AR115" s="312">
        <f t="shared" si="77"/>
        <v>0</v>
      </c>
      <c r="AS115" s="313" t="e">
        <f t="shared" si="77"/>
        <v>#DIV/0!</v>
      </c>
      <c r="AT115" s="314">
        <f t="shared" si="77"/>
        <v>5394</v>
      </c>
      <c r="AU115" s="311">
        <f t="shared" si="77"/>
        <v>5394</v>
      </c>
      <c r="AV115" s="312">
        <f t="shared" si="77"/>
        <v>0</v>
      </c>
      <c r="AW115" s="313" t="e">
        <f t="shared" si="77"/>
        <v>#DIV/0!</v>
      </c>
      <c r="AX115"/>
      <c r="AY115" s="146"/>
      <c r="AZ115" s="315"/>
      <c r="BA115"/>
      <c r="BB115"/>
      <c r="BC115"/>
      <c r="BD115"/>
      <c r="BE115"/>
      <c r="BF115"/>
      <c r="BG115"/>
      <c r="BH115"/>
      <c r="BI115"/>
      <c r="BJ115"/>
      <c r="BK115"/>
      <c r="BL115"/>
    </row>
    <row r="116" spans="1:64" x14ac:dyDescent="0.25">
      <c r="A116" s="15"/>
      <c r="C116" s="272"/>
      <c r="D116" s="123"/>
      <c r="F116" s="125"/>
      <c r="G116" s="126"/>
      <c r="H116" s="35"/>
      <c r="I116" s="36"/>
      <c r="J116" s="37"/>
      <c r="K116" s="240"/>
      <c r="L116" s="199"/>
      <c r="M116" s="200"/>
      <c r="N116" s="201"/>
      <c r="O116" s="202"/>
      <c r="P116" s="202"/>
      <c r="Q116" s="202"/>
      <c r="R116" s="202"/>
      <c r="S116" s="202"/>
      <c r="T116" s="224"/>
      <c r="U116" s="138"/>
      <c r="V116" s="138"/>
      <c r="W116" s="139"/>
      <c r="X116" s="139"/>
      <c r="Y116" s="224"/>
      <c r="Z116" s="210"/>
      <c r="AA116" s="204"/>
      <c r="AB116" s="202"/>
      <c r="AC116" s="202"/>
      <c r="AD116" s="202"/>
      <c r="AE116" s="202"/>
      <c r="AF116" s="202"/>
      <c r="AG116" s="224"/>
      <c r="AH116" s="138"/>
      <c r="AI116" s="138"/>
      <c r="AJ116" s="139"/>
      <c r="AK116" s="139"/>
      <c r="AL116" s="224"/>
      <c r="AM116" s="140"/>
      <c r="AN116" s="211"/>
      <c r="AO116" s="212"/>
      <c r="AP116" s="39"/>
      <c r="AQ116" s="141"/>
      <c r="AR116" s="141"/>
      <c r="AS116" s="143"/>
      <c r="AU116" s="141"/>
      <c r="AV116" s="141"/>
      <c r="AW116" s="143"/>
      <c r="AY116" s="146"/>
      <c r="AZ116" s="315"/>
    </row>
    <row r="117" spans="1:64" x14ac:dyDescent="0.25">
      <c r="A117" s="15"/>
      <c r="C117" s="272"/>
      <c r="D117" s="123"/>
      <c r="F117" s="125"/>
      <c r="G117" s="126"/>
      <c r="H117" s="35"/>
      <c r="I117" s="36"/>
      <c r="J117" s="37"/>
      <c r="K117" s="243" t="s">
        <v>109</v>
      </c>
      <c r="L117" s="199"/>
      <c r="M117" s="200"/>
      <c r="N117" s="201"/>
      <c r="O117" s="202"/>
      <c r="P117" s="202"/>
      <c r="Q117" s="202"/>
      <c r="R117" s="202"/>
      <c r="S117" s="202"/>
      <c r="T117" s="224"/>
      <c r="U117" s="138"/>
      <c r="V117" s="138"/>
      <c r="W117" s="139"/>
      <c r="X117" s="139"/>
      <c r="Y117" s="224"/>
      <c r="Z117" s="210"/>
      <c r="AA117" s="204"/>
      <c r="AB117" s="202"/>
      <c r="AC117" s="202"/>
      <c r="AD117" s="202"/>
      <c r="AE117" s="202"/>
      <c r="AF117" s="202"/>
      <c r="AG117" s="224"/>
      <c r="AH117" s="138"/>
      <c r="AI117" s="138"/>
      <c r="AJ117" s="139"/>
      <c r="AK117" s="139"/>
      <c r="AL117" s="224"/>
      <c r="AM117" s="140"/>
      <c r="AN117" s="211"/>
      <c r="AO117" s="212"/>
      <c r="AP117" s="39"/>
      <c r="AQ117" s="141"/>
      <c r="AR117" s="141"/>
      <c r="AS117" s="143"/>
      <c r="AU117" s="141"/>
      <c r="AV117" s="141"/>
      <c r="AW117" s="143"/>
      <c r="AY117" s="146"/>
      <c r="AZ117" s="315"/>
    </row>
    <row r="118" spans="1:64" x14ac:dyDescent="0.25">
      <c r="A118" s="15"/>
      <c r="C118" s="272"/>
      <c r="D118" s="123"/>
      <c r="F118" s="125"/>
      <c r="G118" s="126"/>
      <c r="H118" s="35"/>
      <c r="I118" s="36"/>
      <c r="J118" s="37"/>
      <c r="K118" s="244"/>
      <c r="L118" s="199"/>
      <c r="M118" s="200"/>
      <c r="N118" s="201"/>
      <c r="O118" s="202"/>
      <c r="P118" s="202"/>
      <c r="Q118" s="202"/>
      <c r="R118" s="202"/>
      <c r="S118" s="202"/>
      <c r="T118" s="224"/>
      <c r="U118" s="138"/>
      <c r="V118" s="138"/>
      <c r="W118" s="139"/>
      <c r="X118" s="139"/>
      <c r="Y118" s="224"/>
      <c r="Z118" s="210"/>
      <c r="AA118" s="204"/>
      <c r="AB118" s="202"/>
      <c r="AC118" s="202"/>
      <c r="AD118" s="202"/>
      <c r="AE118" s="202"/>
      <c r="AF118" s="202"/>
      <c r="AG118" s="224"/>
      <c r="AH118" s="138"/>
      <c r="AI118" s="138"/>
      <c r="AJ118" s="139"/>
      <c r="AK118" s="139"/>
      <c r="AL118" s="224"/>
      <c r="AM118" s="140"/>
      <c r="AN118" s="211"/>
      <c r="AO118" s="212"/>
      <c r="AP118" s="39"/>
      <c r="AQ118" s="141"/>
      <c r="AR118" s="141"/>
      <c r="AS118" s="143"/>
      <c r="AU118" s="141"/>
      <c r="AV118" s="141"/>
      <c r="AW118" s="143"/>
      <c r="AY118" s="146"/>
      <c r="AZ118" s="315"/>
    </row>
    <row r="119" spans="1:64" ht="35.1" customHeight="1" x14ac:dyDescent="0.25">
      <c r="A119" s="15" t="s">
        <v>13</v>
      </c>
      <c r="B119" s="121">
        <v>9</v>
      </c>
      <c r="C119" s="272" t="s">
        <v>120</v>
      </c>
      <c r="D119" s="123">
        <v>1000</v>
      </c>
      <c r="F119" s="125">
        <v>12</v>
      </c>
      <c r="G119" s="126"/>
      <c r="H119" s="35" t="str">
        <f t="shared" si="50"/>
        <v>014</v>
      </c>
      <c r="I119" s="36">
        <v>87410000</v>
      </c>
      <c r="J119" s="37" t="s">
        <v>172</v>
      </c>
      <c r="K119" s="244" t="s">
        <v>173</v>
      </c>
      <c r="L119" s="128">
        <v>80</v>
      </c>
      <c r="M119" s="129">
        <v>80</v>
      </c>
      <c r="N119" s="130"/>
      <c r="O119" s="131"/>
      <c r="P119" s="131"/>
      <c r="Q119" s="131"/>
      <c r="R119" s="131"/>
      <c r="S119" s="131"/>
      <c r="T119" s="132" t="str">
        <f>IF(SUM(N119:S119)=U119,"OK",SUM(N119:S119)-U119)</f>
        <v>OK</v>
      </c>
      <c r="U119" s="138"/>
      <c r="V119" s="138"/>
      <c r="W119" s="139"/>
      <c r="X119" s="139"/>
      <c r="Y119" s="132" t="str">
        <f>IF(SUM(W119:X119)=Z119,"OK",SUM(W119:X119)-Z119)</f>
        <v>OK</v>
      </c>
      <c r="Z119" s="210"/>
      <c r="AA119" s="204"/>
      <c r="AB119" s="202"/>
      <c r="AC119" s="202"/>
      <c r="AD119" s="202"/>
      <c r="AE119" s="202"/>
      <c r="AF119" s="202"/>
      <c r="AG119" s="132" t="str">
        <f>IF(SUM(AA119:AF119)=AH119,"OK",SUM(AA119:AF119)-AH119)</f>
        <v>OK</v>
      </c>
      <c r="AH119" s="138"/>
      <c r="AI119" s="138"/>
      <c r="AJ119" s="139"/>
      <c r="AK119" s="139"/>
      <c r="AL119" s="132" t="str">
        <f>IF(SUM(AJ119:AK119)=AM119,"OK",SUM(AJ119:AK119)-AM119)</f>
        <v>OK</v>
      </c>
      <c r="AM119" s="140"/>
      <c r="AN119" s="119">
        <f>L119+U119+V119+Z119</f>
        <v>80</v>
      </c>
      <c r="AO119" s="120">
        <f>M119+AH119+AI119+AM119</f>
        <v>80</v>
      </c>
      <c r="AP119" s="39">
        <f>L119</f>
        <v>80</v>
      </c>
      <c r="AQ119" s="141">
        <f>AN119</f>
        <v>80</v>
      </c>
      <c r="AR119" s="142">
        <f t="shared" ref="AR119" si="78">AQ119-AP119</f>
        <v>0</v>
      </c>
      <c r="AS119" s="143">
        <f t="shared" ref="AS119" si="79">AR119/AP119</f>
        <v>0</v>
      </c>
      <c r="AT119" s="144">
        <f>M119</f>
        <v>80</v>
      </c>
      <c r="AU119" s="141">
        <f t="shared" ref="AU119" si="80">AO119</f>
        <v>80</v>
      </c>
      <c r="AV119" s="142">
        <f t="shared" ref="AV119" si="81">AU119-AT119</f>
        <v>0</v>
      </c>
      <c r="AW119" s="143">
        <f t="shared" ref="AW119" si="82">AV119/AT119</f>
        <v>0</v>
      </c>
      <c r="AY119" s="146" t="str">
        <f>RIGHT(LEFT(I119,3),2)&amp;"."&amp;RIGHT(LEFT(I119,5),2)</f>
        <v>74.10</v>
      </c>
      <c r="AZ119" s="315" t="b">
        <f>COUNTIF('[1]Codes SEC'!$B$2:$B$250,Ministres!AY119)&gt;0</f>
        <v>1</v>
      </c>
    </row>
    <row r="120" spans="1:64" ht="35.1" customHeight="1" x14ac:dyDescent="0.25">
      <c r="A120" s="15" t="s">
        <v>13</v>
      </c>
      <c r="B120" s="121">
        <v>9</v>
      </c>
      <c r="C120" s="272" t="s">
        <v>120</v>
      </c>
      <c r="D120" s="123">
        <v>1000</v>
      </c>
      <c r="F120" s="125">
        <v>12</v>
      </c>
      <c r="G120" s="126">
        <v>1</v>
      </c>
      <c r="H120" s="35" t="str">
        <f t="shared" si="50"/>
        <v>014</v>
      </c>
      <c r="I120" s="36" t="s">
        <v>113</v>
      </c>
      <c r="J120" s="37" t="s">
        <v>174</v>
      </c>
      <c r="K120" s="281" t="s">
        <v>175</v>
      </c>
      <c r="L120" s="128">
        <v>35</v>
      </c>
      <c r="M120" s="129">
        <v>35</v>
      </c>
      <c r="N120" s="130"/>
      <c r="O120" s="131"/>
      <c r="P120" s="131"/>
      <c r="Q120" s="131"/>
      <c r="R120" s="131"/>
      <c r="S120" s="131"/>
      <c r="T120" s="132" t="str">
        <f t="shared" ref="T120" si="83">IF(SUM(N120:S120)=U120,"OK",SUM(N120:S120)-U120)</f>
        <v>OK</v>
      </c>
      <c r="U120" s="138"/>
      <c r="V120" s="138"/>
      <c r="W120" s="139"/>
      <c r="X120" s="139"/>
      <c r="Y120" s="132" t="str">
        <f t="shared" ref="Y120" si="84">IF(SUM(W120:X120)=Z120,"OK",SUM(W120:X120)-Z120)</f>
        <v>OK</v>
      </c>
      <c r="Z120" s="210"/>
      <c r="AA120" s="204"/>
      <c r="AB120" s="202"/>
      <c r="AC120" s="202"/>
      <c r="AD120" s="202"/>
      <c r="AE120" s="202"/>
      <c r="AF120" s="202"/>
      <c r="AG120" s="132" t="str">
        <f t="shared" ref="AG120" si="85">IF(SUM(AA120:AF120)=AH120,"OK",SUM(AA120:AF120)-AH120)</f>
        <v>OK</v>
      </c>
      <c r="AH120" s="138"/>
      <c r="AI120" s="138"/>
      <c r="AJ120" s="139"/>
      <c r="AK120" s="139"/>
      <c r="AL120" s="132" t="str">
        <f t="shared" ref="AL120" si="86">IF(SUM(AJ120:AK120)=AM120,"OK",SUM(AJ120:AK120)-AM120)</f>
        <v>OK</v>
      </c>
      <c r="AM120" s="140"/>
      <c r="AN120" s="119">
        <f t="shared" ref="AN120" si="87">L120+U120+V120+Z120</f>
        <v>35</v>
      </c>
      <c r="AO120" s="120">
        <f t="shared" ref="AO120" si="88">M120+AH120+AI120+AM120</f>
        <v>35</v>
      </c>
      <c r="AP120" s="39">
        <f>L120</f>
        <v>35</v>
      </c>
      <c r="AQ120" s="141">
        <f>AN120</f>
        <v>35</v>
      </c>
      <c r="AR120" s="142">
        <f>AQ120-AP120</f>
        <v>0</v>
      </c>
      <c r="AS120" s="143">
        <f>AR120/AP120</f>
        <v>0</v>
      </c>
      <c r="AT120" s="144">
        <f>M120</f>
        <v>35</v>
      </c>
      <c r="AU120" s="141">
        <f>AO120</f>
        <v>35</v>
      </c>
      <c r="AV120" s="142">
        <f>AU120-AT120</f>
        <v>0</v>
      </c>
      <c r="AW120" s="143">
        <f>AV120/AT120</f>
        <v>0</v>
      </c>
      <c r="AY120" s="146" t="str">
        <f>RIGHT(LEFT(I120,3),2)&amp;"."&amp;RIGHT(LEFT(I120,5),2)</f>
        <v>74.22</v>
      </c>
      <c r="AZ120" s="315" t="b">
        <f>COUNTIF('[1]Codes SEC'!$B$2:$B$250,Ministres!AY120)&gt;0</f>
        <v>1</v>
      </c>
    </row>
    <row r="121" spans="1:64" s="316" customFormat="1" x14ac:dyDescent="0.25">
      <c r="A121" s="148"/>
      <c r="B121" s="317"/>
      <c r="C121" s="298"/>
      <c r="D121" s="151"/>
      <c r="E121" s="318"/>
      <c r="F121" s="153"/>
      <c r="G121" s="154"/>
      <c r="H121" s="155"/>
      <c r="I121" s="156"/>
      <c r="J121" s="157"/>
      <c r="K121" s="158" t="s">
        <v>116</v>
      </c>
      <c r="L121" s="159">
        <f t="shared" ref="L121:S121" si="89">L120+L119</f>
        <v>115</v>
      </c>
      <c r="M121" s="319">
        <f t="shared" si="89"/>
        <v>115</v>
      </c>
      <c r="N121" s="320">
        <f t="shared" si="89"/>
        <v>0</v>
      </c>
      <c r="O121" s="321">
        <f t="shared" si="89"/>
        <v>0</v>
      </c>
      <c r="P121" s="321">
        <f t="shared" si="89"/>
        <v>0</v>
      </c>
      <c r="Q121" s="321">
        <f t="shared" si="89"/>
        <v>0</v>
      </c>
      <c r="R121" s="321">
        <f t="shared" si="89"/>
        <v>0</v>
      </c>
      <c r="S121" s="321">
        <f t="shared" si="89"/>
        <v>0</v>
      </c>
      <c r="T121" s="322"/>
      <c r="U121" s="323">
        <f>U120+U119</f>
        <v>0</v>
      </c>
      <c r="V121" s="323">
        <f>V120+V119</f>
        <v>0</v>
      </c>
      <c r="W121" s="321">
        <f>W120+W119</f>
        <v>0</v>
      </c>
      <c r="X121" s="321">
        <f>X120+X119</f>
        <v>0</v>
      </c>
      <c r="Y121" s="322"/>
      <c r="Z121" s="323">
        <f t="shared" ref="Z121:AF121" si="90">Z120+Z119</f>
        <v>0</v>
      </c>
      <c r="AA121" s="165">
        <f t="shared" si="90"/>
        <v>0</v>
      </c>
      <c r="AB121" s="321">
        <f t="shared" si="90"/>
        <v>0</v>
      </c>
      <c r="AC121" s="321">
        <f t="shared" si="90"/>
        <v>0</v>
      </c>
      <c r="AD121" s="321">
        <f t="shared" si="90"/>
        <v>0</v>
      </c>
      <c r="AE121" s="321">
        <f t="shared" si="90"/>
        <v>0</v>
      </c>
      <c r="AF121" s="321">
        <f t="shared" si="90"/>
        <v>0</v>
      </c>
      <c r="AG121" s="322"/>
      <c r="AH121" s="323">
        <f>AH120+AH119</f>
        <v>0</v>
      </c>
      <c r="AI121" s="323">
        <f>AI120+AI119</f>
        <v>0</v>
      </c>
      <c r="AJ121" s="321">
        <f>AJ120+AJ119</f>
        <v>0</v>
      </c>
      <c r="AK121" s="321">
        <f>AK120+AK119</f>
        <v>0</v>
      </c>
      <c r="AL121" s="322"/>
      <c r="AM121" s="324">
        <f t="shared" ref="AM121:AW121" si="91">AM120+AM119</f>
        <v>0</v>
      </c>
      <c r="AN121" s="167">
        <f t="shared" si="91"/>
        <v>115</v>
      </c>
      <c r="AO121" s="325">
        <f t="shared" si="91"/>
        <v>115</v>
      </c>
      <c r="AP121" s="169">
        <f t="shared" si="91"/>
        <v>115</v>
      </c>
      <c r="AQ121" s="326">
        <f t="shared" si="91"/>
        <v>115</v>
      </c>
      <c r="AR121" s="327">
        <f t="shared" si="91"/>
        <v>0</v>
      </c>
      <c r="AS121" s="328">
        <f t="shared" si="91"/>
        <v>0</v>
      </c>
      <c r="AT121" s="329">
        <f t="shared" si="91"/>
        <v>115</v>
      </c>
      <c r="AU121" s="326">
        <f t="shared" si="91"/>
        <v>115</v>
      </c>
      <c r="AV121" s="327">
        <f t="shared" si="91"/>
        <v>0</v>
      </c>
      <c r="AW121" s="328">
        <f t="shared" si="91"/>
        <v>0</v>
      </c>
      <c r="AX121"/>
      <c r="AY121" s="146"/>
      <c r="AZ121" s="315"/>
      <c r="BA121"/>
      <c r="BB121"/>
      <c r="BC121"/>
      <c r="BD121"/>
      <c r="BE121"/>
      <c r="BF121"/>
      <c r="BG121"/>
      <c r="BH121"/>
      <c r="BI121"/>
      <c r="BJ121"/>
      <c r="BK121"/>
      <c r="BL121"/>
    </row>
    <row r="122" spans="1:64" s="197" customFormat="1" x14ac:dyDescent="0.25">
      <c r="A122" s="174"/>
      <c r="B122" s="175"/>
      <c r="C122" s="176"/>
      <c r="D122" s="177"/>
      <c r="E122" s="178"/>
      <c r="F122" s="177"/>
      <c r="G122" s="179"/>
      <c r="H122" s="180"/>
      <c r="I122" s="181"/>
      <c r="J122" s="182"/>
      <c r="K122" s="183" t="s">
        <v>176</v>
      </c>
      <c r="L122" s="184">
        <f t="shared" ref="L122:S122" si="92">L121+L115</f>
        <v>5507</v>
      </c>
      <c r="M122" s="185">
        <f t="shared" si="92"/>
        <v>5509</v>
      </c>
      <c r="N122" s="186">
        <f t="shared" si="92"/>
        <v>0</v>
      </c>
      <c r="O122" s="187">
        <f t="shared" si="92"/>
        <v>0</v>
      </c>
      <c r="P122" s="187">
        <f t="shared" si="92"/>
        <v>0</v>
      </c>
      <c r="Q122" s="187">
        <f t="shared" si="92"/>
        <v>0</v>
      </c>
      <c r="R122" s="187">
        <f t="shared" si="92"/>
        <v>0</v>
      </c>
      <c r="S122" s="187">
        <f t="shared" si="92"/>
        <v>0</v>
      </c>
      <c r="T122" s="188"/>
      <c r="U122" s="187">
        <f>U121+U115</f>
        <v>0</v>
      </c>
      <c r="V122" s="187">
        <f>V121+V115</f>
        <v>0</v>
      </c>
      <c r="W122" s="187">
        <f>W121+W115</f>
        <v>0</v>
      </c>
      <c r="X122" s="187">
        <f>X121+X115</f>
        <v>0</v>
      </c>
      <c r="Y122" s="188"/>
      <c r="Z122" s="187">
        <f t="shared" ref="Z122:AF122" si="93">Z121+Z115</f>
        <v>0</v>
      </c>
      <c r="AA122" s="189">
        <f t="shared" si="93"/>
        <v>0</v>
      </c>
      <c r="AB122" s="187">
        <f t="shared" si="93"/>
        <v>0</v>
      </c>
      <c r="AC122" s="187">
        <f t="shared" si="93"/>
        <v>0</v>
      </c>
      <c r="AD122" s="187">
        <f t="shared" si="93"/>
        <v>0</v>
      </c>
      <c r="AE122" s="187">
        <f t="shared" si="93"/>
        <v>0</v>
      </c>
      <c r="AF122" s="187">
        <f t="shared" si="93"/>
        <v>0</v>
      </c>
      <c r="AG122" s="188"/>
      <c r="AH122" s="187">
        <f>AH121+AH115</f>
        <v>0</v>
      </c>
      <c r="AI122" s="187">
        <f>AI121+AI115</f>
        <v>0</v>
      </c>
      <c r="AJ122" s="187">
        <f>AJ121+AJ115</f>
        <v>0</v>
      </c>
      <c r="AK122" s="187">
        <f>AK121+AK115</f>
        <v>0</v>
      </c>
      <c r="AL122" s="188"/>
      <c r="AM122" s="190">
        <f t="shared" ref="AM122:AW122" si="94">AM121+AM115</f>
        <v>0</v>
      </c>
      <c r="AN122" s="191">
        <f t="shared" si="94"/>
        <v>5507</v>
      </c>
      <c r="AO122" s="190">
        <f t="shared" si="94"/>
        <v>5509</v>
      </c>
      <c r="AP122" s="184">
        <f t="shared" si="94"/>
        <v>5507</v>
      </c>
      <c r="AQ122" s="192">
        <f t="shared" si="94"/>
        <v>5507</v>
      </c>
      <c r="AR122" s="193">
        <f t="shared" si="94"/>
        <v>0</v>
      </c>
      <c r="AS122" s="194" t="e">
        <f t="shared" si="94"/>
        <v>#DIV/0!</v>
      </c>
      <c r="AT122" s="195">
        <f t="shared" si="94"/>
        <v>5509</v>
      </c>
      <c r="AU122" s="192">
        <f t="shared" si="94"/>
        <v>5509</v>
      </c>
      <c r="AV122" s="193">
        <f t="shared" si="94"/>
        <v>0</v>
      </c>
      <c r="AW122" s="194" t="e">
        <f t="shared" si="94"/>
        <v>#DIV/0!</v>
      </c>
      <c r="AX122" s="12"/>
      <c r="AY122" s="146"/>
      <c r="AZ122" s="315"/>
      <c r="BA122" s="12"/>
      <c r="BB122" s="12"/>
      <c r="BC122" s="12"/>
      <c r="BD122" s="12"/>
      <c r="BE122" s="12"/>
      <c r="BF122" s="12"/>
      <c r="BG122" s="12"/>
      <c r="BH122" s="12"/>
      <c r="BI122" s="12"/>
      <c r="BJ122" s="12"/>
      <c r="BK122" s="12"/>
      <c r="BL122" s="12"/>
    </row>
    <row r="123" spans="1:64" x14ac:dyDescent="0.25">
      <c r="A123" s="15"/>
      <c r="C123" s="122"/>
      <c r="D123" s="123"/>
      <c r="F123" s="125"/>
      <c r="G123" s="34"/>
      <c r="H123" s="35"/>
      <c r="I123" s="36"/>
      <c r="J123" s="37"/>
      <c r="K123" s="198" t="s">
        <v>72</v>
      </c>
      <c r="L123" s="199">
        <f t="shared" ref="L123:S123" si="95">L92+L94+L101</f>
        <v>1845</v>
      </c>
      <c r="M123" s="200">
        <f t="shared" si="95"/>
        <v>1845</v>
      </c>
      <c r="N123" s="201">
        <f t="shared" si="95"/>
        <v>0</v>
      </c>
      <c r="O123" s="202">
        <f t="shared" si="95"/>
        <v>0</v>
      </c>
      <c r="P123" s="202">
        <f t="shared" si="95"/>
        <v>0</v>
      </c>
      <c r="Q123" s="202">
        <f t="shared" si="95"/>
        <v>0</v>
      </c>
      <c r="R123" s="202">
        <f t="shared" si="95"/>
        <v>0</v>
      </c>
      <c r="S123" s="202">
        <f t="shared" si="95"/>
        <v>0</v>
      </c>
      <c r="T123" s="203"/>
      <c r="U123" s="135">
        <f>U92+U94+U101</f>
        <v>0</v>
      </c>
      <c r="V123" s="135">
        <f>V92+V94+V101</f>
        <v>0</v>
      </c>
      <c r="W123" s="202">
        <f>W92+W94+W101</f>
        <v>0</v>
      </c>
      <c r="X123" s="202">
        <f>X92+X94+X101</f>
        <v>0</v>
      </c>
      <c r="Y123" s="203"/>
      <c r="Z123" s="135">
        <f t="shared" ref="Z123:AF123" si="96">Z92+Z94+Z101</f>
        <v>0</v>
      </c>
      <c r="AA123" s="204">
        <f t="shared" si="96"/>
        <v>0</v>
      </c>
      <c r="AB123" s="202">
        <f t="shared" si="96"/>
        <v>0</v>
      </c>
      <c r="AC123" s="202">
        <f t="shared" si="96"/>
        <v>0</v>
      </c>
      <c r="AD123" s="202">
        <f t="shared" si="96"/>
        <v>0</v>
      </c>
      <c r="AE123" s="202">
        <f t="shared" si="96"/>
        <v>0</v>
      </c>
      <c r="AF123" s="202">
        <f t="shared" si="96"/>
        <v>0</v>
      </c>
      <c r="AG123" s="203"/>
      <c r="AH123" s="135">
        <f>AH92+AH94+AH101</f>
        <v>0</v>
      </c>
      <c r="AI123" s="135">
        <f>AI92+AI94+AI101</f>
        <v>0</v>
      </c>
      <c r="AJ123" s="202">
        <f>AJ92+AJ94+AJ101</f>
        <v>0</v>
      </c>
      <c r="AK123" s="202">
        <f>AK92+AK94+AK101</f>
        <v>0</v>
      </c>
      <c r="AL123" s="203"/>
      <c r="AM123" s="205">
        <f t="shared" ref="AM123:AW123" si="97">AM92+AM94+AM101</f>
        <v>0</v>
      </c>
      <c r="AN123" s="119">
        <f t="shared" si="97"/>
        <v>1845</v>
      </c>
      <c r="AO123" s="120">
        <f t="shared" si="97"/>
        <v>1845</v>
      </c>
      <c r="AP123" s="39">
        <f t="shared" si="97"/>
        <v>1845</v>
      </c>
      <c r="AQ123" s="141">
        <f t="shared" si="97"/>
        <v>1845</v>
      </c>
      <c r="AR123" s="141">
        <f t="shared" si="97"/>
        <v>0</v>
      </c>
      <c r="AS123" s="143">
        <f t="shared" si="97"/>
        <v>0</v>
      </c>
      <c r="AT123" s="144">
        <f t="shared" si="97"/>
        <v>1845</v>
      </c>
      <c r="AU123" s="141">
        <f t="shared" si="97"/>
        <v>1845</v>
      </c>
      <c r="AV123" s="141">
        <f t="shared" si="97"/>
        <v>0</v>
      </c>
      <c r="AW123" s="143">
        <f t="shared" si="97"/>
        <v>0</v>
      </c>
      <c r="AY123" s="146"/>
      <c r="AZ123" s="315"/>
    </row>
    <row r="124" spans="1:64" x14ac:dyDescent="0.25">
      <c r="A124" s="15"/>
      <c r="C124" s="272"/>
      <c r="D124" s="123"/>
      <c r="F124" s="125"/>
      <c r="G124" s="126"/>
      <c r="H124" s="35"/>
      <c r="I124" s="36"/>
      <c r="J124" s="37"/>
      <c r="K124" s="198" t="s">
        <v>73</v>
      </c>
      <c r="L124" s="199">
        <v>0</v>
      </c>
      <c r="M124" s="200">
        <v>0</v>
      </c>
      <c r="N124" s="201">
        <v>0</v>
      </c>
      <c r="O124" s="202">
        <v>0</v>
      </c>
      <c r="P124" s="202">
        <v>0</v>
      </c>
      <c r="Q124" s="202">
        <v>0</v>
      </c>
      <c r="R124" s="202">
        <v>0</v>
      </c>
      <c r="S124" s="202">
        <v>0</v>
      </c>
      <c r="T124" s="203"/>
      <c r="U124" s="135">
        <v>0</v>
      </c>
      <c r="V124" s="135">
        <v>0</v>
      </c>
      <c r="W124" s="202">
        <v>0</v>
      </c>
      <c r="X124" s="202">
        <v>0</v>
      </c>
      <c r="Y124" s="203"/>
      <c r="Z124" s="135">
        <v>0</v>
      </c>
      <c r="AA124" s="204">
        <v>0</v>
      </c>
      <c r="AB124" s="202">
        <v>0</v>
      </c>
      <c r="AC124" s="202">
        <v>0</v>
      </c>
      <c r="AD124" s="202">
        <v>0</v>
      </c>
      <c r="AE124" s="202">
        <v>0</v>
      </c>
      <c r="AF124" s="202">
        <v>0</v>
      </c>
      <c r="AG124" s="203"/>
      <c r="AH124" s="135">
        <v>0</v>
      </c>
      <c r="AI124" s="135">
        <v>0</v>
      </c>
      <c r="AJ124" s="202">
        <v>0</v>
      </c>
      <c r="AK124" s="202">
        <v>0</v>
      </c>
      <c r="AL124" s="203"/>
      <c r="AM124" s="205">
        <v>0</v>
      </c>
      <c r="AN124" s="119">
        <v>0</v>
      </c>
      <c r="AO124" s="120">
        <v>0</v>
      </c>
      <c r="AP124" s="39">
        <v>0</v>
      </c>
      <c r="AQ124" s="141">
        <v>0</v>
      </c>
      <c r="AR124" s="141">
        <v>0</v>
      </c>
      <c r="AS124" s="143">
        <v>0</v>
      </c>
      <c r="AT124" s="144">
        <v>0</v>
      </c>
      <c r="AU124" s="141">
        <v>0</v>
      </c>
      <c r="AV124" s="141">
        <v>0</v>
      </c>
      <c r="AW124" s="143">
        <v>0</v>
      </c>
      <c r="AY124" s="146"/>
      <c r="AZ124" s="315"/>
    </row>
    <row r="125" spans="1:64" x14ac:dyDescent="0.25">
      <c r="A125" s="15"/>
      <c r="C125" s="272"/>
      <c r="D125" s="123"/>
      <c r="F125" s="125"/>
      <c r="G125" s="126"/>
      <c r="H125" s="35"/>
      <c r="I125" s="36"/>
      <c r="J125" s="37"/>
      <c r="K125" s="198" t="s">
        <v>74</v>
      </c>
      <c r="L125" s="199">
        <v>0</v>
      </c>
      <c r="M125" s="200">
        <v>0</v>
      </c>
      <c r="N125" s="201">
        <v>0</v>
      </c>
      <c r="O125" s="202">
        <v>0</v>
      </c>
      <c r="P125" s="202">
        <v>0</v>
      </c>
      <c r="Q125" s="202">
        <v>0</v>
      </c>
      <c r="R125" s="202">
        <v>0</v>
      </c>
      <c r="S125" s="202">
        <v>0</v>
      </c>
      <c r="T125" s="203"/>
      <c r="U125" s="135">
        <v>0</v>
      </c>
      <c r="V125" s="135">
        <v>0</v>
      </c>
      <c r="W125" s="202">
        <v>0</v>
      </c>
      <c r="X125" s="202">
        <v>0</v>
      </c>
      <c r="Y125" s="203"/>
      <c r="Z125" s="135">
        <v>0</v>
      </c>
      <c r="AA125" s="204">
        <v>0</v>
      </c>
      <c r="AB125" s="202">
        <v>0</v>
      </c>
      <c r="AC125" s="202">
        <v>0</v>
      </c>
      <c r="AD125" s="202">
        <v>0</v>
      </c>
      <c r="AE125" s="202">
        <v>0</v>
      </c>
      <c r="AF125" s="202">
        <v>0</v>
      </c>
      <c r="AG125" s="203"/>
      <c r="AH125" s="135">
        <v>0</v>
      </c>
      <c r="AI125" s="135">
        <v>0</v>
      </c>
      <c r="AJ125" s="202">
        <v>0</v>
      </c>
      <c r="AK125" s="202">
        <v>0</v>
      </c>
      <c r="AL125" s="203"/>
      <c r="AM125" s="205">
        <v>0</v>
      </c>
      <c r="AN125" s="119">
        <v>0</v>
      </c>
      <c r="AO125" s="120">
        <v>0</v>
      </c>
      <c r="AP125" s="39">
        <v>0</v>
      </c>
      <c r="AQ125" s="141">
        <v>0</v>
      </c>
      <c r="AR125" s="141">
        <v>0</v>
      </c>
      <c r="AS125" s="143">
        <v>0</v>
      </c>
      <c r="AT125" s="144">
        <v>0</v>
      </c>
      <c r="AU125" s="141">
        <v>0</v>
      </c>
      <c r="AV125" s="141">
        <v>0</v>
      </c>
      <c r="AW125" s="143">
        <v>0</v>
      </c>
      <c r="AY125" s="146"/>
      <c r="AZ125" s="315"/>
    </row>
    <row r="126" spans="1:64" x14ac:dyDescent="0.25">
      <c r="A126" s="15"/>
      <c r="C126" s="272"/>
      <c r="D126" s="123"/>
      <c r="F126" s="125"/>
      <c r="G126" s="126"/>
      <c r="H126" s="35"/>
      <c r="I126" s="36"/>
      <c r="J126" s="37"/>
      <c r="K126" s="198" t="s">
        <v>75</v>
      </c>
      <c r="L126" s="199">
        <v>0</v>
      </c>
      <c r="M126" s="200">
        <v>0</v>
      </c>
      <c r="N126" s="201">
        <v>0</v>
      </c>
      <c r="O126" s="202">
        <v>0</v>
      </c>
      <c r="P126" s="202">
        <v>0</v>
      </c>
      <c r="Q126" s="202">
        <v>0</v>
      </c>
      <c r="R126" s="202">
        <v>0</v>
      </c>
      <c r="S126" s="202">
        <v>0</v>
      </c>
      <c r="T126" s="203"/>
      <c r="U126" s="135">
        <v>0</v>
      </c>
      <c r="V126" s="135">
        <v>0</v>
      </c>
      <c r="W126" s="202">
        <v>0</v>
      </c>
      <c r="X126" s="202">
        <v>0</v>
      </c>
      <c r="Y126" s="203"/>
      <c r="Z126" s="135">
        <v>0</v>
      </c>
      <c r="AA126" s="204">
        <v>0</v>
      </c>
      <c r="AB126" s="202">
        <v>0</v>
      </c>
      <c r="AC126" s="202">
        <v>0</v>
      </c>
      <c r="AD126" s="202">
        <v>0</v>
      </c>
      <c r="AE126" s="202">
        <v>0</v>
      </c>
      <c r="AF126" s="202">
        <v>0</v>
      </c>
      <c r="AG126" s="203"/>
      <c r="AH126" s="135">
        <v>0</v>
      </c>
      <c r="AI126" s="135">
        <v>0</v>
      </c>
      <c r="AJ126" s="202">
        <v>0</v>
      </c>
      <c r="AK126" s="202">
        <v>0</v>
      </c>
      <c r="AL126" s="203"/>
      <c r="AM126" s="205">
        <v>0</v>
      </c>
      <c r="AN126" s="119">
        <v>0</v>
      </c>
      <c r="AO126" s="120">
        <v>0</v>
      </c>
      <c r="AP126" s="39">
        <v>0</v>
      </c>
      <c r="AQ126" s="141">
        <v>0</v>
      </c>
      <c r="AR126" s="141">
        <v>0</v>
      </c>
      <c r="AS126" s="143">
        <v>0</v>
      </c>
      <c r="AT126" s="144">
        <v>0</v>
      </c>
      <c r="AU126" s="141">
        <v>0</v>
      </c>
      <c r="AV126" s="141">
        <v>0</v>
      </c>
      <c r="AW126" s="143">
        <v>0</v>
      </c>
      <c r="AY126" s="146"/>
      <c r="AZ126" s="315"/>
    </row>
    <row r="127" spans="1:64" x14ac:dyDescent="0.25">
      <c r="A127" s="15"/>
      <c r="C127" s="272"/>
      <c r="D127" s="123"/>
      <c r="F127" s="125"/>
      <c r="G127" s="126"/>
      <c r="H127" s="35"/>
      <c r="I127" s="36"/>
      <c r="J127" s="37"/>
      <c r="K127" s="206" t="s">
        <v>76</v>
      </c>
      <c r="L127" s="199">
        <v>0</v>
      </c>
      <c r="M127" s="200">
        <v>0</v>
      </c>
      <c r="N127" s="201">
        <v>0</v>
      </c>
      <c r="O127" s="202">
        <v>0</v>
      </c>
      <c r="P127" s="202">
        <v>0</v>
      </c>
      <c r="Q127" s="202">
        <v>0</v>
      </c>
      <c r="R127" s="202">
        <v>0</v>
      </c>
      <c r="S127" s="202">
        <v>0</v>
      </c>
      <c r="T127" s="203"/>
      <c r="U127" s="135">
        <v>0</v>
      </c>
      <c r="V127" s="135">
        <v>0</v>
      </c>
      <c r="W127" s="202">
        <v>0</v>
      </c>
      <c r="X127" s="202">
        <v>0</v>
      </c>
      <c r="Y127" s="203"/>
      <c r="Z127" s="135">
        <v>0</v>
      </c>
      <c r="AA127" s="204">
        <v>0</v>
      </c>
      <c r="AB127" s="202">
        <v>0</v>
      </c>
      <c r="AC127" s="202">
        <v>0</v>
      </c>
      <c r="AD127" s="202">
        <v>0</v>
      </c>
      <c r="AE127" s="202">
        <v>0</v>
      </c>
      <c r="AF127" s="202">
        <v>0</v>
      </c>
      <c r="AG127" s="203"/>
      <c r="AH127" s="135">
        <v>0</v>
      </c>
      <c r="AI127" s="135">
        <v>0</v>
      </c>
      <c r="AJ127" s="202">
        <v>0</v>
      </c>
      <c r="AK127" s="202">
        <v>0</v>
      </c>
      <c r="AL127" s="203"/>
      <c r="AM127" s="205">
        <v>0</v>
      </c>
      <c r="AN127" s="119">
        <v>0</v>
      </c>
      <c r="AO127" s="120">
        <v>0</v>
      </c>
      <c r="AP127" s="39">
        <v>0</v>
      </c>
      <c r="AQ127" s="141">
        <v>0</v>
      </c>
      <c r="AR127" s="141">
        <v>0</v>
      </c>
      <c r="AS127" s="143">
        <v>0</v>
      </c>
      <c r="AT127" s="144">
        <v>0</v>
      </c>
      <c r="AU127" s="141">
        <v>0</v>
      </c>
      <c r="AV127" s="141">
        <v>0</v>
      </c>
      <c r="AW127" s="143">
        <v>0</v>
      </c>
      <c r="AY127" s="146"/>
      <c r="AZ127" s="315"/>
    </row>
    <row r="128" spans="1:64" x14ac:dyDescent="0.25">
      <c r="A128" s="15"/>
      <c r="C128" s="272"/>
      <c r="D128" s="123"/>
      <c r="F128" s="125"/>
      <c r="G128" s="126"/>
      <c r="H128" s="35"/>
      <c r="I128" s="36"/>
      <c r="J128" s="37"/>
      <c r="K128" s="206"/>
      <c r="L128" s="199"/>
      <c r="M128" s="200"/>
      <c r="N128" s="201"/>
      <c r="O128" s="202"/>
      <c r="P128" s="202"/>
      <c r="Q128" s="202"/>
      <c r="R128" s="202"/>
      <c r="S128" s="202"/>
      <c r="T128" s="224"/>
      <c r="U128" s="138"/>
      <c r="V128" s="138"/>
      <c r="W128" s="139"/>
      <c r="X128" s="139"/>
      <c r="Y128" s="224"/>
      <c r="Z128" s="210"/>
      <c r="AA128" s="204"/>
      <c r="AB128" s="202"/>
      <c r="AC128" s="202"/>
      <c r="AD128" s="202"/>
      <c r="AE128" s="202"/>
      <c r="AF128" s="202"/>
      <c r="AG128" s="224"/>
      <c r="AH128" s="138"/>
      <c r="AI128" s="138"/>
      <c r="AJ128" s="139"/>
      <c r="AK128" s="139"/>
      <c r="AL128" s="224"/>
      <c r="AM128" s="140"/>
      <c r="AN128" s="211"/>
      <c r="AO128" s="212"/>
      <c r="AP128" s="39"/>
      <c r="AQ128" s="141"/>
      <c r="AR128" s="141"/>
      <c r="AS128" s="143"/>
      <c r="AU128" s="141"/>
      <c r="AV128" s="141"/>
      <c r="AW128" s="143"/>
      <c r="AY128" s="146"/>
      <c r="AZ128" s="315"/>
    </row>
    <row r="129" spans="1:64" x14ac:dyDescent="0.25">
      <c r="A129" s="15"/>
      <c r="C129" s="272"/>
      <c r="D129" s="123"/>
      <c r="F129" s="125"/>
      <c r="G129" s="126"/>
      <c r="H129" s="35"/>
      <c r="I129" s="36"/>
      <c r="J129" s="37"/>
      <c r="K129" s="116" t="s">
        <v>177</v>
      </c>
      <c r="L129" s="199"/>
      <c r="M129" s="200"/>
      <c r="N129" s="201"/>
      <c r="O129" s="202"/>
      <c r="P129" s="202"/>
      <c r="Q129" s="202"/>
      <c r="R129" s="202"/>
      <c r="S129" s="202"/>
      <c r="T129" s="224"/>
      <c r="U129" s="138"/>
      <c r="V129" s="138"/>
      <c r="W129" s="139"/>
      <c r="X129" s="139"/>
      <c r="Y129" s="224"/>
      <c r="Z129" s="210"/>
      <c r="AA129" s="204"/>
      <c r="AB129" s="202"/>
      <c r="AC129" s="202"/>
      <c r="AD129" s="202"/>
      <c r="AE129" s="202"/>
      <c r="AF129" s="202"/>
      <c r="AG129" s="224"/>
      <c r="AH129" s="138"/>
      <c r="AI129" s="138"/>
      <c r="AJ129" s="139"/>
      <c r="AK129" s="139"/>
      <c r="AL129" s="224"/>
      <c r="AM129" s="140"/>
      <c r="AN129" s="211"/>
      <c r="AO129" s="212"/>
      <c r="AP129" s="39"/>
      <c r="AQ129" s="141"/>
      <c r="AR129" s="141"/>
      <c r="AS129" s="143"/>
      <c r="AU129" s="141"/>
      <c r="AV129" s="141"/>
      <c r="AW129" s="143"/>
      <c r="AY129" s="146"/>
      <c r="AZ129" s="315"/>
    </row>
    <row r="130" spans="1:64" x14ac:dyDescent="0.25">
      <c r="A130" s="15"/>
      <c r="C130" s="272"/>
      <c r="D130" s="123"/>
      <c r="F130" s="125"/>
      <c r="G130" s="126"/>
      <c r="H130" s="35"/>
      <c r="I130" s="36"/>
      <c r="J130" s="37"/>
      <c r="K130" s="330" t="s">
        <v>178</v>
      </c>
      <c r="L130" s="199"/>
      <c r="M130" s="200"/>
      <c r="N130" s="201"/>
      <c r="O130" s="202"/>
      <c r="P130" s="202"/>
      <c r="Q130" s="202"/>
      <c r="R130" s="202"/>
      <c r="S130" s="202"/>
      <c r="T130" s="224"/>
      <c r="U130" s="138"/>
      <c r="V130" s="138"/>
      <c r="W130" s="139"/>
      <c r="X130" s="139"/>
      <c r="Y130" s="224"/>
      <c r="Z130" s="210"/>
      <c r="AA130" s="204"/>
      <c r="AB130" s="202"/>
      <c r="AC130" s="202"/>
      <c r="AD130" s="202"/>
      <c r="AE130" s="202"/>
      <c r="AF130" s="202"/>
      <c r="AG130" s="224"/>
      <c r="AH130" s="138"/>
      <c r="AI130" s="138"/>
      <c r="AJ130" s="139"/>
      <c r="AK130" s="139"/>
      <c r="AL130" s="224"/>
      <c r="AM130" s="140"/>
      <c r="AN130" s="211"/>
      <c r="AO130" s="212"/>
      <c r="AP130" s="39"/>
      <c r="AQ130" s="141"/>
      <c r="AR130" s="141"/>
      <c r="AS130" s="143"/>
      <c r="AU130" s="141"/>
      <c r="AV130" s="141"/>
      <c r="AW130" s="143"/>
      <c r="AY130" s="146"/>
      <c r="AZ130" s="315"/>
    </row>
    <row r="131" spans="1:64" x14ac:dyDescent="0.25">
      <c r="A131" s="15"/>
      <c r="C131" s="272"/>
      <c r="D131" s="123"/>
      <c r="F131" s="125"/>
      <c r="G131" s="126"/>
      <c r="H131" s="35"/>
      <c r="I131" s="36"/>
      <c r="J131" s="37"/>
      <c r="K131" s="331"/>
      <c r="L131" s="199"/>
      <c r="M131" s="200"/>
      <c r="N131" s="201"/>
      <c r="O131" s="202"/>
      <c r="P131" s="202"/>
      <c r="Q131" s="202"/>
      <c r="R131" s="202"/>
      <c r="S131" s="202"/>
      <c r="T131" s="224"/>
      <c r="U131" s="138"/>
      <c r="V131" s="138"/>
      <c r="W131" s="139"/>
      <c r="X131" s="139"/>
      <c r="Y131" s="224"/>
      <c r="Z131" s="210"/>
      <c r="AA131" s="204"/>
      <c r="AB131" s="202"/>
      <c r="AC131" s="202"/>
      <c r="AD131" s="202"/>
      <c r="AE131" s="202"/>
      <c r="AF131" s="202"/>
      <c r="AG131" s="224"/>
      <c r="AH131" s="138"/>
      <c r="AI131" s="138"/>
      <c r="AJ131" s="139"/>
      <c r="AK131" s="139"/>
      <c r="AL131" s="224"/>
      <c r="AM131" s="140"/>
      <c r="AN131" s="211"/>
      <c r="AO131" s="212"/>
      <c r="AP131" s="39"/>
      <c r="AQ131" s="141"/>
      <c r="AR131" s="141"/>
      <c r="AS131" s="143"/>
      <c r="AU131" s="141"/>
      <c r="AV131" s="141"/>
      <c r="AW131" s="143"/>
      <c r="AY131" s="146"/>
      <c r="AZ131" s="315"/>
    </row>
    <row r="132" spans="1:64" ht="34.5" customHeight="1" x14ac:dyDescent="0.25">
      <c r="A132" s="15" t="s">
        <v>13</v>
      </c>
      <c r="B132" s="121">
        <v>9</v>
      </c>
      <c r="C132" s="272" t="s">
        <v>120</v>
      </c>
      <c r="D132" s="123">
        <v>1000</v>
      </c>
      <c r="F132" s="125">
        <v>1</v>
      </c>
      <c r="G132" s="126" t="s">
        <v>129</v>
      </c>
      <c r="H132" s="35" t="str">
        <f t="shared" si="50"/>
        <v>016</v>
      </c>
      <c r="I132" s="36" t="s">
        <v>85</v>
      </c>
      <c r="J132" s="37" t="s">
        <v>179</v>
      </c>
      <c r="K132" s="331" t="s">
        <v>180</v>
      </c>
      <c r="L132" s="128">
        <v>585</v>
      </c>
      <c r="M132" s="129">
        <v>585</v>
      </c>
      <c r="N132" s="130"/>
      <c r="O132" s="131"/>
      <c r="P132" s="131"/>
      <c r="Q132" s="131"/>
      <c r="R132" s="131"/>
      <c r="S132" s="131"/>
      <c r="T132" s="132" t="str">
        <f>IF(SUM(N132:S132)=U132,"OK",SUM(N132:S132)-U132)</f>
        <v>OK</v>
      </c>
      <c r="U132" s="138"/>
      <c r="V132" s="138"/>
      <c r="W132" s="139"/>
      <c r="X132" s="139"/>
      <c r="Y132" s="132" t="str">
        <f>IF(SUM(W132:X132)=Z132,"OK",SUM(W132:X132)-Z132)</f>
        <v>OK</v>
      </c>
      <c r="Z132" s="210"/>
      <c r="AA132" s="204"/>
      <c r="AB132" s="202"/>
      <c r="AC132" s="202"/>
      <c r="AD132" s="202"/>
      <c r="AE132" s="202"/>
      <c r="AF132" s="202"/>
      <c r="AG132" s="132" t="str">
        <f>IF(SUM(AA132:AF132)=AH132,"OK",SUM(AA132:AF132)-AH132)</f>
        <v>OK</v>
      </c>
      <c r="AH132" s="138"/>
      <c r="AI132" s="138"/>
      <c r="AJ132" s="139"/>
      <c r="AK132" s="139"/>
      <c r="AL132" s="132" t="str">
        <f>IF(SUM(AJ132:AK132)=AM132,"OK",SUM(AJ132:AK132)-AM132)</f>
        <v>OK</v>
      </c>
      <c r="AM132" s="140"/>
      <c r="AN132" s="119">
        <f>L132+U132+V132+Z132</f>
        <v>585</v>
      </c>
      <c r="AO132" s="120">
        <f>M132+AH132+AI132+AM132</f>
        <v>585</v>
      </c>
      <c r="AP132" s="39">
        <f>L132</f>
        <v>585</v>
      </c>
      <c r="AQ132" s="141">
        <f>AN132</f>
        <v>585</v>
      </c>
      <c r="AR132" s="142">
        <f t="shared" ref="AR132:AR137" si="98">AQ132-AP132</f>
        <v>0</v>
      </c>
      <c r="AS132" s="143">
        <f t="shared" ref="AS132:AS137" si="99">AR132/AP132</f>
        <v>0</v>
      </c>
      <c r="AT132" s="144">
        <f>M132</f>
        <v>585</v>
      </c>
      <c r="AU132" s="141">
        <f t="shared" ref="AU132:AU137" si="100">AO132</f>
        <v>585</v>
      </c>
      <c r="AV132" s="142">
        <f t="shared" ref="AV132:AV137" si="101">AU132-AT132</f>
        <v>0</v>
      </c>
      <c r="AW132" s="143">
        <f t="shared" ref="AW132:AW137" si="102">AV132/AT132</f>
        <v>0</v>
      </c>
      <c r="AY132" s="146" t="str">
        <f>RIGHT(LEFT(I132,3),2)&amp;"."&amp;RIGHT(LEFT(I132,5),2)</f>
        <v>11.00</v>
      </c>
      <c r="AZ132" s="315" t="b">
        <f>COUNTIF('[1]Codes SEC'!$B$2:$B$250,Ministres!AY132)&gt;0</f>
        <v>1</v>
      </c>
    </row>
    <row r="133" spans="1:64" ht="64.8" x14ac:dyDescent="0.25">
      <c r="A133" s="15"/>
      <c r="C133" s="122"/>
      <c r="D133" s="123"/>
      <c r="F133" s="125"/>
      <c r="G133" s="126"/>
      <c r="H133" s="35"/>
      <c r="I133" s="234" t="s">
        <v>88</v>
      </c>
      <c r="J133" s="37"/>
      <c r="K133" s="235"/>
      <c r="L133" s="232"/>
      <c r="M133" s="233"/>
      <c r="N133" s="130"/>
      <c r="O133" s="131"/>
      <c r="P133" s="131"/>
      <c r="Q133" s="131"/>
      <c r="R133" s="131"/>
      <c r="S133" s="131"/>
      <c r="T133" s="132"/>
      <c r="U133" s="138"/>
      <c r="V133" s="138"/>
      <c r="W133" s="139"/>
      <c r="X133" s="139"/>
      <c r="Y133" s="132"/>
      <c r="Z133" s="210"/>
      <c r="AA133" s="204"/>
      <c r="AB133" s="202"/>
      <c r="AC133" s="202"/>
      <c r="AD133" s="202"/>
      <c r="AE133" s="202"/>
      <c r="AF133" s="202"/>
      <c r="AG133" s="132"/>
      <c r="AH133" s="138"/>
      <c r="AI133" s="138"/>
      <c r="AJ133" s="139"/>
      <c r="AK133" s="139"/>
      <c r="AL133" s="132"/>
      <c r="AM133" s="140"/>
      <c r="AN133" s="211"/>
      <c r="AO133" s="212"/>
      <c r="AP133" s="39"/>
      <c r="AQ133" s="141"/>
      <c r="AR133" s="142"/>
      <c r="AS133" s="143"/>
      <c r="AU133" s="141"/>
      <c r="AV133" s="142"/>
      <c r="AW133" s="143"/>
      <c r="AY133" s="146"/>
      <c r="AZ133" s="315"/>
    </row>
    <row r="134" spans="1:64" ht="35.1" customHeight="1" x14ac:dyDescent="0.25">
      <c r="A134" s="15" t="s">
        <v>13</v>
      </c>
      <c r="B134" s="121">
        <v>9</v>
      </c>
      <c r="C134" s="272" t="s">
        <v>120</v>
      </c>
      <c r="D134" s="123">
        <v>1000</v>
      </c>
      <c r="F134" s="125">
        <v>1</v>
      </c>
      <c r="G134" s="126" t="s">
        <v>129</v>
      </c>
      <c r="H134" s="35" t="str">
        <f t="shared" si="50"/>
        <v>016</v>
      </c>
      <c r="I134" s="36">
        <v>81112000</v>
      </c>
      <c r="J134" s="37" t="s">
        <v>181</v>
      </c>
      <c r="K134" s="244" t="s">
        <v>92</v>
      </c>
      <c r="L134" s="128">
        <v>15</v>
      </c>
      <c r="M134" s="129">
        <v>15</v>
      </c>
      <c r="N134" s="130"/>
      <c r="O134" s="131"/>
      <c r="P134" s="131"/>
      <c r="Q134" s="131"/>
      <c r="R134" s="131"/>
      <c r="S134" s="131"/>
      <c r="T134" s="132" t="str">
        <f t="shared" ref="T134:T137" si="103">IF(SUM(N134:S134)=U134,"OK",SUM(N134:S134)-U134)</f>
        <v>OK</v>
      </c>
      <c r="U134" s="138"/>
      <c r="V134" s="138"/>
      <c r="W134" s="139"/>
      <c r="X134" s="139"/>
      <c r="Y134" s="132" t="str">
        <f t="shared" ref="Y134:Y137" si="104">IF(SUM(W134:X134)=Z134,"OK",SUM(W134:X134)-Z134)</f>
        <v>OK</v>
      </c>
      <c r="Z134" s="210"/>
      <c r="AA134" s="204"/>
      <c r="AB134" s="202"/>
      <c r="AC134" s="202"/>
      <c r="AD134" s="202"/>
      <c r="AE134" s="202"/>
      <c r="AF134" s="202"/>
      <c r="AG134" s="132" t="str">
        <f t="shared" ref="AG134:AG137" si="105">IF(SUM(AA134:AF134)=AH134,"OK",SUM(AA134:AF134)-AH134)</f>
        <v>OK</v>
      </c>
      <c r="AH134" s="138"/>
      <c r="AI134" s="138"/>
      <c r="AJ134" s="139"/>
      <c r="AK134" s="139"/>
      <c r="AL134" s="132" t="str">
        <f t="shared" ref="AL134:AL137" si="106">IF(SUM(AJ134:AK134)=AM134,"OK",SUM(AJ134:AK134)-AM134)</f>
        <v>OK</v>
      </c>
      <c r="AM134" s="140"/>
      <c r="AN134" s="119">
        <f t="shared" ref="AN134:AN137" si="107">L134+U134+V134+Z134</f>
        <v>15</v>
      </c>
      <c r="AO134" s="120">
        <f t="shared" ref="AO134:AO137" si="108">M134+AH134+AI134+AM134</f>
        <v>15</v>
      </c>
      <c r="AP134" s="39">
        <f>L134</f>
        <v>15</v>
      </c>
      <c r="AQ134" s="141">
        <f>AN134</f>
        <v>15</v>
      </c>
      <c r="AR134" s="142">
        <f>AQ134-AP134</f>
        <v>0</v>
      </c>
      <c r="AS134" s="143">
        <f>AR134/AP134</f>
        <v>0</v>
      </c>
      <c r="AT134" s="144">
        <f>M134</f>
        <v>15</v>
      </c>
      <c r="AU134" s="141">
        <f>AO134</f>
        <v>15</v>
      </c>
      <c r="AV134" s="142">
        <f>AU134-AT134</f>
        <v>0</v>
      </c>
      <c r="AW134" s="143">
        <f>AV134/AT134</f>
        <v>0</v>
      </c>
      <c r="AY134" s="146" t="str">
        <f>RIGHT(LEFT(I134,3),2)&amp;"."&amp;RIGHT(LEFT(I134,5),2)</f>
        <v>11.12</v>
      </c>
      <c r="AZ134" s="315" t="b">
        <f>COUNTIF('[1]Codes SEC'!$B$2:$B$250,Ministres!AY134)&gt;0</f>
        <v>1</v>
      </c>
    </row>
    <row r="135" spans="1:64" ht="35.1" customHeight="1" x14ac:dyDescent="0.25">
      <c r="A135" s="15" t="s">
        <v>13</v>
      </c>
      <c r="B135" s="121">
        <v>9</v>
      </c>
      <c r="C135" s="272" t="s">
        <v>120</v>
      </c>
      <c r="D135" s="123">
        <v>1000</v>
      </c>
      <c r="F135" s="125">
        <v>1</v>
      </c>
      <c r="G135" s="126" t="s">
        <v>129</v>
      </c>
      <c r="H135" s="35" t="str">
        <f t="shared" si="50"/>
        <v>016</v>
      </c>
      <c r="I135" s="36" t="s">
        <v>93</v>
      </c>
      <c r="J135" s="37" t="s">
        <v>182</v>
      </c>
      <c r="K135" s="244" t="s">
        <v>144</v>
      </c>
      <c r="L135" s="128">
        <v>24</v>
      </c>
      <c r="M135" s="129">
        <v>24</v>
      </c>
      <c r="N135" s="130"/>
      <c r="O135" s="131"/>
      <c r="P135" s="131"/>
      <c r="Q135" s="131"/>
      <c r="R135" s="131"/>
      <c r="S135" s="131"/>
      <c r="T135" s="132" t="str">
        <f t="shared" si="103"/>
        <v>OK</v>
      </c>
      <c r="U135" s="138"/>
      <c r="V135" s="138"/>
      <c r="W135" s="139"/>
      <c r="X135" s="139"/>
      <c r="Y135" s="132" t="str">
        <f t="shared" si="104"/>
        <v>OK</v>
      </c>
      <c r="Z135" s="210"/>
      <c r="AA135" s="204"/>
      <c r="AB135" s="202"/>
      <c r="AC135" s="202"/>
      <c r="AD135" s="202"/>
      <c r="AE135" s="202"/>
      <c r="AF135" s="202"/>
      <c r="AG135" s="132" t="str">
        <f t="shared" si="105"/>
        <v>OK</v>
      </c>
      <c r="AH135" s="138"/>
      <c r="AI135" s="138"/>
      <c r="AJ135" s="139"/>
      <c r="AK135" s="139"/>
      <c r="AL135" s="132" t="str">
        <f t="shared" si="106"/>
        <v>OK</v>
      </c>
      <c r="AM135" s="140"/>
      <c r="AN135" s="119">
        <f t="shared" si="107"/>
        <v>24</v>
      </c>
      <c r="AO135" s="120">
        <f t="shared" si="108"/>
        <v>24</v>
      </c>
      <c r="AP135" s="39">
        <f>L135</f>
        <v>24</v>
      </c>
      <c r="AQ135" s="141">
        <f>AN135</f>
        <v>24</v>
      </c>
      <c r="AR135" s="142">
        <f t="shared" si="98"/>
        <v>0</v>
      </c>
      <c r="AS135" s="143">
        <f t="shared" si="99"/>
        <v>0</v>
      </c>
      <c r="AT135" s="144">
        <f>M135</f>
        <v>24</v>
      </c>
      <c r="AU135" s="141">
        <f t="shared" si="100"/>
        <v>24</v>
      </c>
      <c r="AV135" s="142">
        <f t="shared" si="101"/>
        <v>0</v>
      </c>
      <c r="AW135" s="143">
        <f t="shared" si="102"/>
        <v>0</v>
      </c>
      <c r="AY135" s="146" t="str">
        <f>RIGHT(LEFT(I135,3),2)&amp;"."&amp;RIGHT(LEFT(I135,5),2)</f>
        <v>11.40</v>
      </c>
      <c r="AZ135" s="315" t="b">
        <f>COUNTIF('[1]Codes SEC'!$B$2:$B$250,Ministres!AY135)&gt;0</f>
        <v>1</v>
      </c>
    </row>
    <row r="136" spans="1:64" ht="34.5" customHeight="1" x14ac:dyDescent="0.25">
      <c r="A136" s="15" t="s">
        <v>13</v>
      </c>
      <c r="B136" s="121">
        <v>9</v>
      </c>
      <c r="C136" s="272" t="s">
        <v>120</v>
      </c>
      <c r="D136" s="123">
        <v>1000</v>
      </c>
      <c r="F136" s="125">
        <v>12</v>
      </c>
      <c r="G136" s="126">
        <v>1</v>
      </c>
      <c r="H136" s="35" t="str">
        <f t="shared" si="50"/>
        <v>016</v>
      </c>
      <c r="I136" s="36" t="s">
        <v>96</v>
      </c>
      <c r="J136" s="37" t="s">
        <v>183</v>
      </c>
      <c r="K136" s="331" t="s">
        <v>184</v>
      </c>
      <c r="L136" s="128">
        <v>46</v>
      </c>
      <c r="M136" s="129">
        <v>46</v>
      </c>
      <c r="N136" s="130"/>
      <c r="O136" s="131"/>
      <c r="P136" s="131"/>
      <c r="Q136" s="131"/>
      <c r="R136" s="131"/>
      <c r="S136" s="131"/>
      <c r="T136" s="132" t="str">
        <f t="shared" si="103"/>
        <v>OK</v>
      </c>
      <c r="U136" s="138"/>
      <c r="V136" s="138"/>
      <c r="W136" s="139"/>
      <c r="X136" s="139"/>
      <c r="Y136" s="132" t="str">
        <f t="shared" si="104"/>
        <v>OK</v>
      </c>
      <c r="Z136" s="210"/>
      <c r="AA136" s="204"/>
      <c r="AB136" s="202"/>
      <c r="AC136" s="202"/>
      <c r="AD136" s="202"/>
      <c r="AE136" s="202"/>
      <c r="AF136" s="202"/>
      <c r="AG136" s="132" t="str">
        <f t="shared" si="105"/>
        <v>OK</v>
      </c>
      <c r="AH136" s="138"/>
      <c r="AI136" s="138"/>
      <c r="AJ136" s="139"/>
      <c r="AK136" s="139"/>
      <c r="AL136" s="132" t="str">
        <f t="shared" si="106"/>
        <v>OK</v>
      </c>
      <c r="AM136" s="140"/>
      <c r="AN136" s="119">
        <f t="shared" si="107"/>
        <v>46</v>
      </c>
      <c r="AO136" s="120">
        <f t="shared" si="108"/>
        <v>46</v>
      </c>
      <c r="AP136" s="39">
        <f>L136</f>
        <v>46</v>
      </c>
      <c r="AQ136" s="141">
        <f>AN136</f>
        <v>46</v>
      </c>
      <c r="AR136" s="141">
        <f t="shared" si="98"/>
        <v>0</v>
      </c>
      <c r="AS136" s="143">
        <f t="shared" si="99"/>
        <v>0</v>
      </c>
      <c r="AT136" s="144">
        <f>M136</f>
        <v>46</v>
      </c>
      <c r="AU136" s="141">
        <f t="shared" si="100"/>
        <v>46</v>
      </c>
      <c r="AV136" s="142">
        <f t="shared" si="101"/>
        <v>0</v>
      </c>
      <c r="AW136" s="143">
        <f t="shared" si="102"/>
        <v>0</v>
      </c>
      <c r="AY136" s="146" t="str">
        <f>RIGHT(LEFT(I136,3),2)&amp;"."&amp;RIGHT(LEFT(I136,5),2)</f>
        <v>12.11</v>
      </c>
      <c r="AZ136" s="315" t="b">
        <f>COUNTIF('[1]Codes SEC'!$B$2:$B$250,Ministres!AY136)&gt;0</f>
        <v>1</v>
      </c>
    </row>
    <row r="137" spans="1:64" ht="35.1" customHeight="1" x14ac:dyDescent="0.25">
      <c r="A137" s="15" t="s">
        <v>13</v>
      </c>
      <c r="B137" s="121">
        <v>9</v>
      </c>
      <c r="C137" s="272" t="s">
        <v>120</v>
      </c>
      <c r="D137" s="123">
        <v>1000</v>
      </c>
      <c r="F137" s="125">
        <v>12</v>
      </c>
      <c r="G137" s="126">
        <v>1</v>
      </c>
      <c r="H137" s="35" t="str">
        <f t="shared" si="50"/>
        <v>016</v>
      </c>
      <c r="I137" s="36" t="s">
        <v>96</v>
      </c>
      <c r="J137" s="37" t="s">
        <v>185</v>
      </c>
      <c r="K137" s="281" t="s">
        <v>186</v>
      </c>
      <c r="L137" s="128">
        <v>63</v>
      </c>
      <c r="M137" s="129">
        <v>63</v>
      </c>
      <c r="N137" s="130"/>
      <c r="O137" s="131"/>
      <c r="P137" s="131"/>
      <c r="Q137" s="131"/>
      <c r="R137" s="131"/>
      <c r="S137" s="131"/>
      <c r="T137" s="132" t="str">
        <f t="shared" si="103"/>
        <v>OK</v>
      </c>
      <c r="U137" s="138"/>
      <c r="V137" s="138"/>
      <c r="W137" s="139"/>
      <c r="X137" s="139"/>
      <c r="Y137" s="132" t="str">
        <f t="shared" si="104"/>
        <v>OK</v>
      </c>
      <c r="Z137" s="210"/>
      <c r="AA137" s="204"/>
      <c r="AB137" s="202"/>
      <c r="AC137" s="202"/>
      <c r="AD137" s="202"/>
      <c r="AE137" s="202"/>
      <c r="AF137" s="202"/>
      <c r="AG137" s="132" t="str">
        <f t="shared" si="105"/>
        <v>OK</v>
      </c>
      <c r="AH137" s="138"/>
      <c r="AI137" s="138"/>
      <c r="AJ137" s="139"/>
      <c r="AK137" s="139"/>
      <c r="AL137" s="132" t="str">
        <f t="shared" si="106"/>
        <v>OK</v>
      </c>
      <c r="AM137" s="140"/>
      <c r="AN137" s="119">
        <f t="shared" si="107"/>
        <v>63</v>
      </c>
      <c r="AO137" s="120">
        <f t="shared" si="108"/>
        <v>63</v>
      </c>
      <c r="AP137" s="39">
        <f>L137</f>
        <v>63</v>
      </c>
      <c r="AQ137" s="141">
        <f>AN137</f>
        <v>63</v>
      </c>
      <c r="AR137" s="142">
        <f t="shared" si="98"/>
        <v>0</v>
      </c>
      <c r="AS137" s="143">
        <f t="shared" si="99"/>
        <v>0</v>
      </c>
      <c r="AT137" s="144">
        <f>M137</f>
        <v>63</v>
      </c>
      <c r="AU137" s="141">
        <f t="shared" si="100"/>
        <v>63</v>
      </c>
      <c r="AV137" s="142">
        <f t="shared" si="101"/>
        <v>0</v>
      </c>
      <c r="AW137" s="143">
        <f t="shared" si="102"/>
        <v>0</v>
      </c>
      <c r="AY137" s="146" t="str">
        <f>RIGHT(LEFT(I137,3),2)&amp;"."&amp;RIGHT(LEFT(I137,5),2)</f>
        <v>12.11</v>
      </c>
      <c r="AZ137" s="315" t="b">
        <f>COUNTIF('[1]Codes SEC'!$B$2:$B$250,Ministres!AY137)&gt;0</f>
        <v>1</v>
      </c>
    </row>
    <row r="138" spans="1:64" ht="35.1" customHeight="1" x14ac:dyDescent="0.25">
      <c r="A138" s="15" t="s">
        <v>13</v>
      </c>
      <c r="B138" s="225" t="s">
        <v>138</v>
      </c>
      <c r="C138" s="272" t="s">
        <v>120</v>
      </c>
      <c r="D138" s="123">
        <v>1000</v>
      </c>
      <c r="E138" s="226"/>
      <c r="F138" s="122" t="s">
        <v>187</v>
      </c>
      <c r="G138" s="227"/>
      <c r="H138" s="228" t="str">
        <f t="shared" si="50"/>
        <v>016</v>
      </c>
      <c r="I138" s="229">
        <v>81221000</v>
      </c>
      <c r="J138" s="230" t="s">
        <v>188</v>
      </c>
      <c r="K138" s="231" t="s">
        <v>189</v>
      </c>
      <c r="L138" s="232">
        <v>0</v>
      </c>
      <c r="M138" s="233">
        <v>0</v>
      </c>
      <c r="N138" s="130"/>
      <c r="O138" s="131"/>
      <c r="P138" s="131"/>
      <c r="Q138" s="131"/>
      <c r="R138" s="131"/>
      <c r="S138" s="131"/>
      <c r="T138" s="132" t="str">
        <f>IF(SUM(N138:S138)=U138,"OK",SUM(N138:S138)-U138)</f>
        <v>OK</v>
      </c>
      <c r="U138" s="138"/>
      <c r="V138" s="138"/>
      <c r="W138" s="139"/>
      <c r="X138" s="139"/>
      <c r="Y138" s="132" t="str">
        <f>IF(SUM(W138:X138)=Z138,"OK",SUM(W138:X138)-Z138)</f>
        <v>OK</v>
      </c>
      <c r="Z138" s="210"/>
      <c r="AA138" s="204"/>
      <c r="AB138" s="202"/>
      <c r="AC138" s="202"/>
      <c r="AD138" s="202"/>
      <c r="AE138" s="202"/>
      <c r="AF138" s="202"/>
      <c r="AG138" s="132" t="str">
        <f>IF(SUM(AA138:AF138)=AH138,"OK",SUM(AA138:AF138)-AH138)</f>
        <v>OK</v>
      </c>
      <c r="AH138" s="138"/>
      <c r="AI138" s="138"/>
      <c r="AJ138" s="139"/>
      <c r="AK138" s="139"/>
      <c r="AL138" s="132" t="str">
        <f>IF(SUM(AJ138:AK138)=AM138,"OK",SUM(AJ138:AK138)-AM138)</f>
        <v>OK</v>
      </c>
      <c r="AM138" s="140"/>
      <c r="AN138" s="119">
        <f>L138+U138+V138+Z138</f>
        <v>0</v>
      </c>
      <c r="AO138" s="120">
        <f>M138+AH138+AI138+AM138</f>
        <v>0</v>
      </c>
      <c r="AP138" s="39">
        <f>L138</f>
        <v>0</v>
      </c>
      <c r="AQ138" s="141">
        <f>AN138</f>
        <v>0</v>
      </c>
      <c r="AR138" s="142">
        <f>AQ138-AP138</f>
        <v>0</v>
      </c>
      <c r="AS138" s="143" t="e">
        <f>AR138/AP138</f>
        <v>#DIV/0!</v>
      </c>
      <c r="AT138" s="144">
        <f>M138</f>
        <v>0</v>
      </c>
      <c r="AU138" s="141">
        <f>AO138</f>
        <v>0</v>
      </c>
      <c r="AV138" s="142">
        <f>AU138-AT138</f>
        <v>0</v>
      </c>
      <c r="AW138" s="143" t="e">
        <f>AV138/AT138</f>
        <v>#DIV/0!</v>
      </c>
      <c r="AY138" s="146" t="str">
        <f>RIGHT(LEFT(I138,3),2)&amp;"."&amp;RIGHT(LEFT(I138,5),2)</f>
        <v>12.21</v>
      </c>
      <c r="AZ138" s="315" t="b">
        <f>COUNTIF('[1]Codes SEC'!$B$2:$B$250,Ministres!AY138)&gt;0</f>
        <v>1</v>
      </c>
    </row>
    <row r="139" spans="1:64" s="333" customFormat="1" x14ac:dyDescent="0.25">
      <c r="A139" s="148"/>
      <c r="B139" s="317"/>
      <c r="C139" s="298"/>
      <c r="D139" s="151"/>
      <c r="E139" s="318"/>
      <c r="F139" s="153"/>
      <c r="G139" s="154"/>
      <c r="H139" s="155"/>
      <c r="I139" s="156"/>
      <c r="J139" s="157"/>
      <c r="K139" s="158" t="s">
        <v>70</v>
      </c>
      <c r="L139" s="159">
        <f>L136+L132+L135+L137+L134+L138</f>
        <v>733</v>
      </c>
      <c r="M139" s="319">
        <f t="shared" ref="M139:AW139" si="109">M136+M132+M135+M137+M134+M138</f>
        <v>733</v>
      </c>
      <c r="N139" s="320">
        <f t="shared" si="109"/>
        <v>0</v>
      </c>
      <c r="O139" s="321">
        <f t="shared" si="109"/>
        <v>0</v>
      </c>
      <c r="P139" s="321">
        <f t="shared" si="109"/>
        <v>0</v>
      </c>
      <c r="Q139" s="321">
        <f t="shared" si="109"/>
        <v>0</v>
      </c>
      <c r="R139" s="321">
        <f t="shared" si="109"/>
        <v>0</v>
      </c>
      <c r="S139" s="321">
        <f t="shared" si="109"/>
        <v>0</v>
      </c>
      <c r="T139" s="322"/>
      <c r="U139" s="323">
        <f t="shared" si="109"/>
        <v>0</v>
      </c>
      <c r="V139" s="323">
        <f t="shared" si="109"/>
        <v>0</v>
      </c>
      <c r="W139" s="321">
        <f t="shared" si="109"/>
        <v>0</v>
      </c>
      <c r="X139" s="321">
        <f t="shared" si="109"/>
        <v>0</v>
      </c>
      <c r="Y139" s="322"/>
      <c r="Z139" s="323">
        <f t="shared" si="109"/>
        <v>0</v>
      </c>
      <c r="AA139" s="165">
        <f t="shared" si="109"/>
        <v>0</v>
      </c>
      <c r="AB139" s="321">
        <f t="shared" si="109"/>
        <v>0</v>
      </c>
      <c r="AC139" s="321">
        <f t="shared" si="109"/>
        <v>0</v>
      </c>
      <c r="AD139" s="321">
        <f t="shared" si="109"/>
        <v>0</v>
      </c>
      <c r="AE139" s="321">
        <f t="shared" si="109"/>
        <v>0</v>
      </c>
      <c r="AF139" s="321">
        <f t="shared" si="109"/>
        <v>0</v>
      </c>
      <c r="AG139" s="322"/>
      <c r="AH139" s="323">
        <f t="shared" si="109"/>
        <v>0</v>
      </c>
      <c r="AI139" s="323">
        <f t="shared" si="109"/>
        <v>0</v>
      </c>
      <c r="AJ139" s="321">
        <f t="shared" si="109"/>
        <v>0</v>
      </c>
      <c r="AK139" s="321">
        <f t="shared" si="109"/>
        <v>0</v>
      </c>
      <c r="AL139" s="322"/>
      <c r="AM139" s="324">
        <f t="shared" si="109"/>
        <v>0</v>
      </c>
      <c r="AN139" s="167">
        <f t="shared" si="109"/>
        <v>733</v>
      </c>
      <c r="AO139" s="325">
        <f t="shared" si="109"/>
        <v>733</v>
      </c>
      <c r="AP139" s="169">
        <f t="shared" si="109"/>
        <v>733</v>
      </c>
      <c r="AQ139" s="326">
        <f t="shared" si="109"/>
        <v>733</v>
      </c>
      <c r="AR139" s="327">
        <f t="shared" si="109"/>
        <v>0</v>
      </c>
      <c r="AS139" s="328" t="e">
        <f t="shared" si="109"/>
        <v>#DIV/0!</v>
      </c>
      <c r="AT139" s="329">
        <f t="shared" si="109"/>
        <v>733</v>
      </c>
      <c r="AU139" s="326">
        <f t="shared" si="109"/>
        <v>733</v>
      </c>
      <c r="AV139" s="327">
        <f t="shared" si="109"/>
        <v>0</v>
      </c>
      <c r="AW139" s="328" t="e">
        <f t="shared" si="109"/>
        <v>#DIV/0!</v>
      </c>
      <c r="AX139"/>
      <c r="AY139" s="146"/>
      <c r="AZ139" s="332"/>
      <c r="BA139"/>
      <c r="BB139"/>
      <c r="BC139"/>
      <c r="BD139"/>
      <c r="BE139"/>
      <c r="BF139"/>
      <c r="BG139"/>
      <c r="BH139"/>
      <c r="BI139"/>
      <c r="BJ139"/>
      <c r="BK139"/>
      <c r="BL139"/>
    </row>
    <row r="140" spans="1:64" x14ac:dyDescent="0.25">
      <c r="A140" s="15"/>
      <c r="C140" s="272"/>
      <c r="D140" s="123"/>
      <c r="F140" s="125"/>
      <c r="G140" s="126"/>
      <c r="H140" s="35"/>
      <c r="I140" s="36"/>
      <c r="J140" s="37"/>
      <c r="K140" s="240"/>
      <c r="L140" s="199"/>
      <c r="M140" s="200"/>
      <c r="N140" s="201"/>
      <c r="O140" s="202"/>
      <c r="P140" s="202"/>
      <c r="Q140" s="202"/>
      <c r="R140" s="202"/>
      <c r="S140" s="202"/>
      <c r="T140" s="224"/>
      <c r="U140" s="138"/>
      <c r="V140" s="138"/>
      <c r="W140" s="139"/>
      <c r="X140" s="139"/>
      <c r="Y140" s="224"/>
      <c r="Z140" s="210"/>
      <c r="AA140" s="204"/>
      <c r="AB140" s="202"/>
      <c r="AC140" s="202"/>
      <c r="AD140" s="202"/>
      <c r="AE140" s="202"/>
      <c r="AF140" s="202"/>
      <c r="AG140" s="224"/>
      <c r="AH140" s="138"/>
      <c r="AI140" s="138"/>
      <c r="AJ140" s="139"/>
      <c r="AK140" s="139"/>
      <c r="AL140" s="224"/>
      <c r="AM140" s="140"/>
      <c r="AN140" s="211"/>
      <c r="AO140" s="212"/>
      <c r="AP140" s="39"/>
      <c r="AQ140" s="141"/>
      <c r="AR140" s="141"/>
      <c r="AS140" s="143"/>
      <c r="AU140" s="141"/>
      <c r="AV140" s="141"/>
      <c r="AW140" s="143"/>
      <c r="AY140" s="146"/>
      <c r="AZ140" s="315"/>
    </row>
    <row r="141" spans="1:64" x14ac:dyDescent="0.25">
      <c r="A141" s="15"/>
      <c r="C141" s="272"/>
      <c r="D141" s="123"/>
      <c r="F141" s="125"/>
      <c r="G141" s="126"/>
      <c r="H141" s="35"/>
      <c r="I141" s="36"/>
      <c r="J141" s="37"/>
      <c r="K141" s="243" t="s">
        <v>109</v>
      </c>
      <c r="L141" s="199"/>
      <c r="M141" s="200"/>
      <c r="N141" s="201"/>
      <c r="O141" s="202"/>
      <c r="P141" s="202"/>
      <c r="Q141" s="202"/>
      <c r="R141" s="202"/>
      <c r="S141" s="202"/>
      <c r="T141" s="224"/>
      <c r="U141" s="138"/>
      <c r="V141" s="138"/>
      <c r="W141" s="139"/>
      <c r="X141" s="139"/>
      <c r="Y141" s="224"/>
      <c r="Z141" s="210"/>
      <c r="AA141" s="204"/>
      <c r="AB141" s="202"/>
      <c r="AC141" s="202"/>
      <c r="AD141" s="202"/>
      <c r="AE141" s="202"/>
      <c r="AF141" s="202"/>
      <c r="AG141" s="224"/>
      <c r="AH141" s="138"/>
      <c r="AI141" s="138"/>
      <c r="AJ141" s="139"/>
      <c r="AK141" s="139"/>
      <c r="AL141" s="224"/>
      <c r="AM141" s="140"/>
      <c r="AN141" s="211"/>
      <c r="AO141" s="212"/>
      <c r="AP141" s="39"/>
      <c r="AQ141" s="141"/>
      <c r="AR141" s="141"/>
      <c r="AS141" s="143"/>
      <c r="AU141" s="141"/>
      <c r="AV141" s="141"/>
      <c r="AW141" s="143"/>
      <c r="AY141" s="146"/>
      <c r="AZ141" s="332"/>
    </row>
    <row r="142" spans="1:64" x14ac:dyDescent="0.25">
      <c r="A142" s="15"/>
      <c r="C142" s="272"/>
      <c r="D142" s="123"/>
      <c r="F142" s="125"/>
      <c r="G142" s="126"/>
      <c r="H142" s="35"/>
      <c r="I142" s="36"/>
      <c r="J142" s="37"/>
      <c r="K142" s="244"/>
      <c r="L142" s="199"/>
      <c r="M142" s="200"/>
      <c r="N142" s="201"/>
      <c r="O142" s="202"/>
      <c r="P142" s="202"/>
      <c r="Q142" s="202"/>
      <c r="R142" s="202"/>
      <c r="S142" s="202"/>
      <c r="T142" s="224"/>
      <c r="U142" s="138"/>
      <c r="V142" s="138"/>
      <c r="W142" s="139"/>
      <c r="X142" s="139"/>
      <c r="Y142" s="224"/>
      <c r="Z142" s="210"/>
      <c r="AA142" s="204"/>
      <c r="AB142" s="202"/>
      <c r="AC142" s="202"/>
      <c r="AD142" s="202"/>
      <c r="AE142" s="202"/>
      <c r="AF142" s="202"/>
      <c r="AG142" s="224"/>
      <c r="AH142" s="138"/>
      <c r="AI142" s="138"/>
      <c r="AJ142" s="139"/>
      <c r="AK142" s="139"/>
      <c r="AL142" s="224"/>
      <c r="AM142" s="140"/>
      <c r="AN142" s="211"/>
      <c r="AO142" s="212"/>
      <c r="AP142" s="39"/>
      <c r="AQ142" s="141"/>
      <c r="AR142" s="141"/>
      <c r="AS142" s="143"/>
      <c r="AU142" s="141"/>
      <c r="AV142" s="141"/>
      <c r="AW142" s="143"/>
      <c r="AY142" s="146"/>
      <c r="AZ142" s="332"/>
    </row>
    <row r="143" spans="1:64" ht="35.1" customHeight="1" x14ac:dyDescent="0.25">
      <c r="A143" s="15" t="s">
        <v>13</v>
      </c>
      <c r="B143" s="121">
        <v>9</v>
      </c>
      <c r="C143" s="272" t="s">
        <v>120</v>
      </c>
      <c r="D143" s="123">
        <v>1000</v>
      </c>
      <c r="F143" s="125">
        <v>12</v>
      </c>
      <c r="G143" s="126">
        <v>1</v>
      </c>
      <c r="H143" s="35" t="str">
        <f t="shared" si="50"/>
        <v>016</v>
      </c>
      <c r="I143" s="36">
        <v>87410000</v>
      </c>
      <c r="J143" s="37" t="s">
        <v>190</v>
      </c>
      <c r="K143" s="281" t="s">
        <v>191</v>
      </c>
      <c r="L143" s="128">
        <v>0</v>
      </c>
      <c r="M143" s="129">
        <v>0</v>
      </c>
      <c r="N143" s="130"/>
      <c r="O143" s="131"/>
      <c r="P143" s="131"/>
      <c r="Q143" s="131"/>
      <c r="R143" s="131"/>
      <c r="S143" s="131"/>
      <c r="T143" s="132" t="str">
        <f>IF(SUM(N143:S143)=U143,"OK",SUM(N143:S143)-U143)</f>
        <v>OK</v>
      </c>
      <c r="U143" s="138"/>
      <c r="V143" s="138"/>
      <c r="W143" s="139"/>
      <c r="X143" s="139"/>
      <c r="Y143" s="132" t="str">
        <f>IF(SUM(W143:X143)=Z143,"OK",SUM(W143:X143)-Z143)</f>
        <v>OK</v>
      </c>
      <c r="Z143" s="210"/>
      <c r="AA143" s="204"/>
      <c r="AB143" s="202"/>
      <c r="AC143" s="202"/>
      <c r="AD143" s="202"/>
      <c r="AE143" s="202"/>
      <c r="AF143" s="202"/>
      <c r="AG143" s="132" t="str">
        <f>IF(SUM(AA143:AF143)=AH143,"OK",SUM(AA143:AF143)-AH143)</f>
        <v>OK</v>
      </c>
      <c r="AH143" s="138"/>
      <c r="AI143" s="138"/>
      <c r="AJ143" s="139"/>
      <c r="AK143" s="139"/>
      <c r="AL143" s="132" t="str">
        <f>IF(SUM(AJ143:AK143)=AM143,"OK",SUM(AJ143:AK143)-AM143)</f>
        <v>OK</v>
      </c>
      <c r="AM143" s="140"/>
      <c r="AN143" s="119">
        <f>L143+U143+V143+Z143</f>
        <v>0</v>
      </c>
      <c r="AO143" s="120">
        <f>M143+AH143+AI143+AM143</f>
        <v>0</v>
      </c>
      <c r="AP143" s="39">
        <f>L143</f>
        <v>0</v>
      </c>
      <c r="AQ143" s="141">
        <f>AN143</f>
        <v>0</v>
      </c>
      <c r="AR143" s="142">
        <f>AQ143-AP143</f>
        <v>0</v>
      </c>
      <c r="AS143" s="143" t="e">
        <f>AR143/AP143</f>
        <v>#DIV/0!</v>
      </c>
      <c r="AT143" s="144">
        <f>M143</f>
        <v>0</v>
      </c>
      <c r="AU143" s="141">
        <f>AO143</f>
        <v>0</v>
      </c>
      <c r="AV143" s="142">
        <f>AU143-AT143</f>
        <v>0</v>
      </c>
      <c r="AW143" s="143" t="e">
        <f>AV143/AT143</f>
        <v>#DIV/0!</v>
      </c>
      <c r="AY143" s="146" t="str">
        <f>RIGHT(LEFT(I143,3),2)&amp;"."&amp;RIGHT(LEFT(I143,5),2)</f>
        <v>74.10</v>
      </c>
      <c r="AZ143" s="332" t="b">
        <f>COUNTIF('[1]Codes SEC'!$B$2:$B$250,Ministres!AY143)&gt;0</f>
        <v>1</v>
      </c>
    </row>
    <row r="144" spans="1:64" ht="35.1" customHeight="1" x14ac:dyDescent="0.25">
      <c r="A144" s="15" t="s">
        <v>13</v>
      </c>
      <c r="B144" s="121">
        <v>9</v>
      </c>
      <c r="C144" s="272" t="s">
        <v>120</v>
      </c>
      <c r="D144" s="123">
        <v>1000</v>
      </c>
      <c r="F144" s="125">
        <v>12</v>
      </c>
      <c r="G144" s="126">
        <v>1</v>
      </c>
      <c r="H144" s="35" t="str">
        <f t="shared" si="50"/>
        <v>016</v>
      </c>
      <c r="I144" s="36" t="s">
        <v>113</v>
      </c>
      <c r="J144" s="37" t="s">
        <v>192</v>
      </c>
      <c r="K144" s="281" t="s">
        <v>193</v>
      </c>
      <c r="L144" s="128">
        <v>9</v>
      </c>
      <c r="M144" s="129">
        <v>9</v>
      </c>
      <c r="N144" s="130"/>
      <c r="O144" s="131"/>
      <c r="P144" s="131"/>
      <c r="Q144" s="131"/>
      <c r="R144" s="131"/>
      <c r="S144" s="131"/>
      <c r="T144" s="132" t="str">
        <f t="shared" ref="T144" si="110">IF(SUM(N144:S144)=U144,"OK",SUM(N144:S144)-U144)</f>
        <v>OK</v>
      </c>
      <c r="U144" s="138"/>
      <c r="V144" s="138"/>
      <c r="W144" s="139"/>
      <c r="X144" s="139"/>
      <c r="Y144" s="132" t="str">
        <f t="shared" ref="Y144" si="111">IF(SUM(W144:X144)=Z144,"OK",SUM(W144:X144)-Z144)</f>
        <v>OK</v>
      </c>
      <c r="Z144" s="210"/>
      <c r="AA144" s="204"/>
      <c r="AB144" s="202"/>
      <c r="AC144" s="202"/>
      <c r="AD144" s="202"/>
      <c r="AE144" s="202"/>
      <c r="AF144" s="202"/>
      <c r="AG144" s="132" t="str">
        <f t="shared" ref="AG144" si="112">IF(SUM(AA144:AF144)=AH144,"OK",SUM(AA144:AF144)-AH144)</f>
        <v>OK</v>
      </c>
      <c r="AH144" s="138"/>
      <c r="AI144" s="138"/>
      <c r="AJ144" s="139"/>
      <c r="AK144" s="139"/>
      <c r="AL144" s="132" t="str">
        <f t="shared" ref="AL144" si="113">IF(SUM(AJ144:AK144)=AM144,"OK",SUM(AJ144:AK144)-AM144)</f>
        <v>OK</v>
      </c>
      <c r="AM144" s="140"/>
      <c r="AN144" s="119">
        <f t="shared" ref="AN144" si="114">L144+U144+V144+Z144</f>
        <v>9</v>
      </c>
      <c r="AO144" s="120">
        <f t="shared" ref="AO144" si="115">M144+AH144+AI144+AM144</f>
        <v>9</v>
      </c>
      <c r="AP144" s="39">
        <f>L144</f>
        <v>9</v>
      </c>
      <c r="AQ144" s="141">
        <f>AN144</f>
        <v>9</v>
      </c>
      <c r="AR144" s="142">
        <f>AQ144-AP144</f>
        <v>0</v>
      </c>
      <c r="AS144" s="143">
        <f>AR144/AP144</f>
        <v>0</v>
      </c>
      <c r="AT144" s="144">
        <f>M144</f>
        <v>9</v>
      </c>
      <c r="AU144" s="141">
        <f>AO144</f>
        <v>9</v>
      </c>
      <c r="AV144" s="142">
        <f>AU144-AT144</f>
        <v>0</v>
      </c>
      <c r="AW144" s="143">
        <f>AV144/AT144</f>
        <v>0</v>
      </c>
      <c r="AY144" s="146" t="str">
        <f>RIGHT(LEFT(I144,3),2)&amp;"."&amp;RIGHT(LEFT(I144,5),2)</f>
        <v>74.22</v>
      </c>
      <c r="AZ144" s="332" t="b">
        <f>COUNTIF('[1]Codes SEC'!$B$2:$B$250,Ministres!AY144)&gt;0</f>
        <v>1</v>
      </c>
    </row>
    <row r="145" spans="1:64" s="333" customFormat="1" x14ac:dyDescent="0.25">
      <c r="A145" s="148"/>
      <c r="B145" s="334"/>
      <c r="C145" s="298"/>
      <c r="D145" s="151"/>
      <c r="E145" s="335"/>
      <c r="F145" s="153"/>
      <c r="G145" s="154"/>
      <c r="H145" s="155"/>
      <c r="I145" s="156"/>
      <c r="J145" s="157"/>
      <c r="K145" s="158" t="s">
        <v>116</v>
      </c>
      <c r="L145" s="159">
        <f t="shared" ref="L145:S145" si="116">L144+L143</f>
        <v>9</v>
      </c>
      <c r="M145" s="336">
        <f t="shared" si="116"/>
        <v>9</v>
      </c>
      <c r="N145" s="337">
        <f t="shared" si="116"/>
        <v>0</v>
      </c>
      <c r="O145" s="338">
        <f t="shared" si="116"/>
        <v>0</v>
      </c>
      <c r="P145" s="338">
        <f t="shared" si="116"/>
        <v>0</v>
      </c>
      <c r="Q145" s="338">
        <f t="shared" si="116"/>
        <v>0</v>
      </c>
      <c r="R145" s="338">
        <f t="shared" si="116"/>
        <v>0</v>
      </c>
      <c r="S145" s="338">
        <f t="shared" si="116"/>
        <v>0</v>
      </c>
      <c r="T145" s="339"/>
      <c r="U145" s="340">
        <f>U144+U143</f>
        <v>0</v>
      </c>
      <c r="V145" s="340">
        <f>V144+V143</f>
        <v>0</v>
      </c>
      <c r="W145" s="338">
        <f>W144+W143</f>
        <v>0</v>
      </c>
      <c r="X145" s="338">
        <f>X144+X143</f>
        <v>0</v>
      </c>
      <c r="Y145" s="339"/>
      <c r="Z145" s="340">
        <f t="shared" ref="Z145:AF145" si="117">Z144+Z143</f>
        <v>0</v>
      </c>
      <c r="AA145" s="165">
        <f t="shared" si="117"/>
        <v>0</v>
      </c>
      <c r="AB145" s="338">
        <f t="shared" si="117"/>
        <v>0</v>
      </c>
      <c r="AC145" s="338">
        <f t="shared" si="117"/>
        <v>0</v>
      </c>
      <c r="AD145" s="338">
        <f t="shared" si="117"/>
        <v>0</v>
      </c>
      <c r="AE145" s="338">
        <f t="shared" si="117"/>
        <v>0</v>
      </c>
      <c r="AF145" s="338">
        <f t="shared" si="117"/>
        <v>0</v>
      </c>
      <c r="AG145" s="339"/>
      <c r="AH145" s="340">
        <f>AH144+AH143</f>
        <v>0</v>
      </c>
      <c r="AI145" s="340">
        <f>AI144+AI143</f>
        <v>0</v>
      </c>
      <c r="AJ145" s="338">
        <f>AJ144+AJ143</f>
        <v>0</v>
      </c>
      <c r="AK145" s="338">
        <f>AK144+AK143</f>
        <v>0</v>
      </c>
      <c r="AL145" s="339"/>
      <c r="AM145" s="341">
        <f t="shared" ref="AM145:AW145" si="118">AM144+AM143</f>
        <v>0</v>
      </c>
      <c r="AN145" s="167">
        <f t="shared" si="118"/>
        <v>9</v>
      </c>
      <c r="AO145" s="342">
        <f t="shared" si="118"/>
        <v>9</v>
      </c>
      <c r="AP145" s="169">
        <f t="shared" si="118"/>
        <v>9</v>
      </c>
      <c r="AQ145" s="343">
        <f t="shared" si="118"/>
        <v>9</v>
      </c>
      <c r="AR145" s="344">
        <f t="shared" si="118"/>
        <v>0</v>
      </c>
      <c r="AS145" s="345" t="e">
        <f t="shared" si="118"/>
        <v>#DIV/0!</v>
      </c>
      <c r="AT145" s="346">
        <f t="shared" si="118"/>
        <v>9</v>
      </c>
      <c r="AU145" s="343">
        <f t="shared" si="118"/>
        <v>9</v>
      </c>
      <c r="AV145" s="344">
        <f t="shared" si="118"/>
        <v>0</v>
      </c>
      <c r="AW145" s="345" t="e">
        <f t="shared" si="118"/>
        <v>#DIV/0!</v>
      </c>
      <c r="AX145"/>
      <c r="AY145" s="146"/>
      <c r="AZ145" s="332"/>
      <c r="BA145"/>
      <c r="BB145"/>
      <c r="BC145"/>
      <c r="BD145"/>
      <c r="BE145"/>
      <c r="BF145"/>
      <c r="BG145"/>
      <c r="BH145"/>
      <c r="BI145"/>
      <c r="BJ145"/>
      <c r="BK145"/>
      <c r="BL145"/>
    </row>
    <row r="146" spans="1:64" s="197" customFormat="1" x14ac:dyDescent="0.25">
      <c r="A146" s="174"/>
      <c r="B146" s="175"/>
      <c r="C146" s="176"/>
      <c r="D146" s="177"/>
      <c r="E146" s="178"/>
      <c r="F146" s="177"/>
      <c r="G146" s="179"/>
      <c r="H146" s="180"/>
      <c r="I146" s="181"/>
      <c r="J146" s="182"/>
      <c r="K146" s="183" t="s">
        <v>194</v>
      </c>
      <c r="L146" s="184">
        <f t="shared" ref="L146:S146" si="119">L145+L139</f>
        <v>742</v>
      </c>
      <c r="M146" s="185">
        <f t="shared" si="119"/>
        <v>742</v>
      </c>
      <c r="N146" s="186">
        <f t="shared" si="119"/>
        <v>0</v>
      </c>
      <c r="O146" s="187">
        <f t="shared" si="119"/>
        <v>0</v>
      </c>
      <c r="P146" s="187">
        <f t="shared" si="119"/>
        <v>0</v>
      </c>
      <c r="Q146" s="187">
        <f t="shared" si="119"/>
        <v>0</v>
      </c>
      <c r="R146" s="187">
        <f t="shared" si="119"/>
        <v>0</v>
      </c>
      <c r="S146" s="187">
        <f t="shared" si="119"/>
        <v>0</v>
      </c>
      <c r="T146" s="188"/>
      <c r="U146" s="187">
        <f>U145+U139</f>
        <v>0</v>
      </c>
      <c r="V146" s="187">
        <f>V145+V139</f>
        <v>0</v>
      </c>
      <c r="W146" s="187">
        <f>W145+W139</f>
        <v>0</v>
      </c>
      <c r="X146" s="187">
        <f>X145+X139</f>
        <v>0</v>
      </c>
      <c r="Y146" s="188"/>
      <c r="Z146" s="187">
        <f t="shared" ref="Z146:AF146" si="120">Z145+Z139</f>
        <v>0</v>
      </c>
      <c r="AA146" s="189">
        <f t="shared" si="120"/>
        <v>0</v>
      </c>
      <c r="AB146" s="187">
        <f t="shared" si="120"/>
        <v>0</v>
      </c>
      <c r="AC146" s="187">
        <f t="shared" si="120"/>
        <v>0</v>
      </c>
      <c r="AD146" s="187">
        <f t="shared" si="120"/>
        <v>0</v>
      </c>
      <c r="AE146" s="187">
        <f t="shared" si="120"/>
        <v>0</v>
      </c>
      <c r="AF146" s="187">
        <f t="shared" si="120"/>
        <v>0</v>
      </c>
      <c r="AG146" s="188"/>
      <c r="AH146" s="187">
        <f>AH145+AH139</f>
        <v>0</v>
      </c>
      <c r="AI146" s="187">
        <f>AI145+AI139</f>
        <v>0</v>
      </c>
      <c r="AJ146" s="187">
        <f>AJ145+AJ139</f>
        <v>0</v>
      </c>
      <c r="AK146" s="187">
        <f>AK145+AK139</f>
        <v>0</v>
      </c>
      <c r="AL146" s="188"/>
      <c r="AM146" s="190">
        <f t="shared" ref="AM146:AW146" si="121">AM145+AM139</f>
        <v>0</v>
      </c>
      <c r="AN146" s="191">
        <f t="shared" si="121"/>
        <v>742</v>
      </c>
      <c r="AO146" s="190">
        <f t="shared" si="121"/>
        <v>742</v>
      </c>
      <c r="AP146" s="184">
        <f t="shared" si="121"/>
        <v>742</v>
      </c>
      <c r="AQ146" s="192">
        <f t="shared" si="121"/>
        <v>742</v>
      </c>
      <c r="AR146" s="193">
        <f t="shared" si="121"/>
        <v>0</v>
      </c>
      <c r="AS146" s="194" t="e">
        <f t="shared" si="121"/>
        <v>#DIV/0!</v>
      </c>
      <c r="AT146" s="195">
        <f t="shared" si="121"/>
        <v>742</v>
      </c>
      <c r="AU146" s="192">
        <f t="shared" si="121"/>
        <v>742</v>
      </c>
      <c r="AV146" s="193">
        <f t="shared" si="121"/>
        <v>0</v>
      </c>
      <c r="AW146" s="194" t="e">
        <f t="shared" si="121"/>
        <v>#DIV/0!</v>
      </c>
      <c r="AX146" s="12"/>
      <c r="AY146" s="146"/>
      <c r="AZ146" s="332"/>
      <c r="BA146" s="12"/>
      <c r="BB146" s="12"/>
      <c r="BC146" s="12"/>
      <c r="BD146" s="12"/>
      <c r="BE146" s="12"/>
      <c r="BF146" s="12"/>
      <c r="BG146" s="12"/>
      <c r="BH146" s="12"/>
      <c r="BI146" s="12"/>
      <c r="BJ146" s="12"/>
      <c r="BK146" s="12"/>
      <c r="BL146" s="12"/>
    </row>
    <row r="147" spans="1:64" x14ac:dyDescent="0.25">
      <c r="A147" s="15"/>
      <c r="C147" s="122"/>
      <c r="D147" s="123"/>
      <c r="F147" s="125"/>
      <c r="G147" s="34"/>
      <c r="H147" s="35"/>
      <c r="I147" s="36"/>
      <c r="J147" s="37"/>
      <c r="K147" s="198" t="s">
        <v>72</v>
      </c>
      <c r="L147" s="199">
        <f t="shared" ref="L147:S147" si="122">L132+L135</f>
        <v>609</v>
      </c>
      <c r="M147" s="200">
        <f t="shared" si="122"/>
        <v>609</v>
      </c>
      <c r="N147" s="201">
        <f t="shared" si="122"/>
        <v>0</v>
      </c>
      <c r="O147" s="202">
        <f t="shared" si="122"/>
        <v>0</v>
      </c>
      <c r="P147" s="202">
        <f t="shared" si="122"/>
        <v>0</v>
      </c>
      <c r="Q147" s="202">
        <f t="shared" si="122"/>
        <v>0</v>
      </c>
      <c r="R147" s="202">
        <f t="shared" si="122"/>
        <v>0</v>
      </c>
      <c r="S147" s="202">
        <f t="shared" si="122"/>
        <v>0</v>
      </c>
      <c r="T147" s="203"/>
      <c r="U147" s="135">
        <f>U132+U135</f>
        <v>0</v>
      </c>
      <c r="V147" s="135">
        <f>V132+V135</f>
        <v>0</v>
      </c>
      <c r="W147" s="202">
        <f>W132+W135</f>
        <v>0</v>
      </c>
      <c r="X147" s="202">
        <f>X132+X135</f>
        <v>0</v>
      </c>
      <c r="Y147" s="203"/>
      <c r="Z147" s="135">
        <f t="shared" ref="Z147:AF147" si="123">Z132+Z135</f>
        <v>0</v>
      </c>
      <c r="AA147" s="204">
        <f t="shared" si="123"/>
        <v>0</v>
      </c>
      <c r="AB147" s="202">
        <f t="shared" si="123"/>
        <v>0</v>
      </c>
      <c r="AC147" s="202">
        <f t="shared" si="123"/>
        <v>0</v>
      </c>
      <c r="AD147" s="202">
        <f t="shared" si="123"/>
        <v>0</v>
      </c>
      <c r="AE147" s="202">
        <f t="shared" si="123"/>
        <v>0</v>
      </c>
      <c r="AF147" s="202">
        <f t="shared" si="123"/>
        <v>0</v>
      </c>
      <c r="AG147" s="203"/>
      <c r="AH147" s="135">
        <f>AH132+AH135</f>
        <v>0</v>
      </c>
      <c r="AI147" s="135">
        <f>AI132+AI135</f>
        <v>0</v>
      </c>
      <c r="AJ147" s="202">
        <f>AJ132+AJ135</f>
        <v>0</v>
      </c>
      <c r="AK147" s="202">
        <f>AK132+AK135</f>
        <v>0</v>
      </c>
      <c r="AL147" s="203"/>
      <c r="AM147" s="205">
        <f t="shared" ref="AM147:AW147" si="124">AM132+AM135</f>
        <v>0</v>
      </c>
      <c r="AN147" s="119">
        <f t="shared" si="124"/>
        <v>609</v>
      </c>
      <c r="AO147" s="120">
        <f t="shared" si="124"/>
        <v>609</v>
      </c>
      <c r="AP147" s="39">
        <f t="shared" si="124"/>
        <v>609</v>
      </c>
      <c r="AQ147" s="141">
        <f t="shared" si="124"/>
        <v>609</v>
      </c>
      <c r="AR147" s="141">
        <f t="shared" si="124"/>
        <v>0</v>
      </c>
      <c r="AS147" s="143">
        <f t="shared" si="124"/>
        <v>0</v>
      </c>
      <c r="AT147" s="144">
        <f t="shared" si="124"/>
        <v>609</v>
      </c>
      <c r="AU147" s="141">
        <f t="shared" si="124"/>
        <v>609</v>
      </c>
      <c r="AV147" s="141">
        <f t="shared" si="124"/>
        <v>0</v>
      </c>
      <c r="AW147" s="143">
        <f t="shared" si="124"/>
        <v>0</v>
      </c>
      <c r="AY147" s="146"/>
      <c r="AZ147" s="332"/>
    </row>
    <row r="148" spans="1:64" x14ac:dyDescent="0.25">
      <c r="A148" s="15"/>
      <c r="C148" s="272"/>
      <c r="D148" s="123"/>
      <c r="F148" s="125"/>
      <c r="G148" s="126"/>
      <c r="H148" s="35"/>
      <c r="I148" s="36"/>
      <c r="J148" s="37"/>
      <c r="K148" s="198" t="s">
        <v>73</v>
      </c>
      <c r="L148" s="199">
        <v>0</v>
      </c>
      <c r="M148" s="200">
        <v>0</v>
      </c>
      <c r="N148" s="201">
        <v>0</v>
      </c>
      <c r="O148" s="202">
        <v>0</v>
      </c>
      <c r="P148" s="202">
        <v>0</v>
      </c>
      <c r="Q148" s="202">
        <v>0</v>
      </c>
      <c r="R148" s="202">
        <v>0</v>
      </c>
      <c r="S148" s="202">
        <v>0</v>
      </c>
      <c r="T148" s="203"/>
      <c r="U148" s="135">
        <v>0</v>
      </c>
      <c r="V148" s="135">
        <v>0</v>
      </c>
      <c r="W148" s="202">
        <v>0</v>
      </c>
      <c r="X148" s="202">
        <v>0</v>
      </c>
      <c r="Y148" s="203"/>
      <c r="Z148" s="135">
        <v>0</v>
      </c>
      <c r="AA148" s="204">
        <v>0</v>
      </c>
      <c r="AB148" s="202">
        <v>0</v>
      </c>
      <c r="AC148" s="202">
        <v>0</v>
      </c>
      <c r="AD148" s="202">
        <v>0</v>
      </c>
      <c r="AE148" s="202">
        <v>0</v>
      </c>
      <c r="AF148" s="202">
        <v>0</v>
      </c>
      <c r="AG148" s="203"/>
      <c r="AH148" s="135">
        <v>0</v>
      </c>
      <c r="AI148" s="135">
        <v>0</v>
      </c>
      <c r="AJ148" s="202">
        <v>0</v>
      </c>
      <c r="AK148" s="202">
        <v>0</v>
      </c>
      <c r="AL148" s="203"/>
      <c r="AM148" s="205">
        <v>0</v>
      </c>
      <c r="AN148" s="119">
        <v>0</v>
      </c>
      <c r="AO148" s="120">
        <v>0</v>
      </c>
      <c r="AP148" s="39">
        <v>0</v>
      </c>
      <c r="AQ148" s="141">
        <v>0</v>
      </c>
      <c r="AR148" s="141">
        <v>0</v>
      </c>
      <c r="AS148" s="143">
        <v>0</v>
      </c>
      <c r="AT148" s="144">
        <v>0</v>
      </c>
      <c r="AU148" s="141">
        <v>0</v>
      </c>
      <c r="AV148" s="141">
        <v>0</v>
      </c>
      <c r="AW148" s="143">
        <v>0</v>
      </c>
      <c r="AY148" s="146"/>
      <c r="AZ148" s="332"/>
    </row>
    <row r="149" spans="1:64" x14ac:dyDescent="0.25">
      <c r="A149" s="15"/>
      <c r="C149" s="272"/>
      <c r="D149" s="123"/>
      <c r="F149" s="125"/>
      <c r="G149" s="126"/>
      <c r="H149" s="35"/>
      <c r="I149" s="36"/>
      <c r="J149" s="37"/>
      <c r="K149" s="198" t="s">
        <v>74</v>
      </c>
      <c r="L149" s="199">
        <v>0</v>
      </c>
      <c r="M149" s="200">
        <v>0</v>
      </c>
      <c r="N149" s="201">
        <v>0</v>
      </c>
      <c r="O149" s="202">
        <v>0</v>
      </c>
      <c r="P149" s="202">
        <v>0</v>
      </c>
      <c r="Q149" s="202">
        <v>0</v>
      </c>
      <c r="R149" s="202">
        <v>0</v>
      </c>
      <c r="S149" s="202">
        <v>0</v>
      </c>
      <c r="T149" s="203"/>
      <c r="U149" s="135">
        <v>0</v>
      </c>
      <c r="V149" s="135">
        <v>0</v>
      </c>
      <c r="W149" s="202">
        <v>0</v>
      </c>
      <c r="X149" s="202">
        <v>0</v>
      </c>
      <c r="Y149" s="203"/>
      <c r="Z149" s="135">
        <v>0</v>
      </c>
      <c r="AA149" s="204">
        <v>0</v>
      </c>
      <c r="AB149" s="202">
        <v>0</v>
      </c>
      <c r="AC149" s="202">
        <v>0</v>
      </c>
      <c r="AD149" s="202">
        <v>0</v>
      </c>
      <c r="AE149" s="202">
        <v>0</v>
      </c>
      <c r="AF149" s="202">
        <v>0</v>
      </c>
      <c r="AG149" s="203"/>
      <c r="AH149" s="135">
        <v>0</v>
      </c>
      <c r="AI149" s="135">
        <v>0</v>
      </c>
      <c r="AJ149" s="202">
        <v>0</v>
      </c>
      <c r="AK149" s="202">
        <v>0</v>
      </c>
      <c r="AL149" s="203"/>
      <c r="AM149" s="205">
        <v>0</v>
      </c>
      <c r="AN149" s="119">
        <v>0</v>
      </c>
      <c r="AO149" s="120">
        <v>0</v>
      </c>
      <c r="AP149" s="39">
        <v>0</v>
      </c>
      <c r="AQ149" s="141">
        <v>0</v>
      </c>
      <c r="AR149" s="141">
        <v>0</v>
      </c>
      <c r="AS149" s="143">
        <v>0</v>
      </c>
      <c r="AT149" s="144">
        <v>0</v>
      </c>
      <c r="AU149" s="141">
        <v>0</v>
      </c>
      <c r="AV149" s="141">
        <v>0</v>
      </c>
      <c r="AW149" s="143">
        <v>0</v>
      </c>
      <c r="AY149" s="146"/>
      <c r="AZ149" s="332"/>
    </row>
    <row r="150" spans="1:64" x14ac:dyDescent="0.25">
      <c r="A150" s="15"/>
      <c r="C150" s="272"/>
      <c r="D150" s="123"/>
      <c r="F150" s="125"/>
      <c r="G150" s="126"/>
      <c r="H150" s="35"/>
      <c r="I150" s="36"/>
      <c r="J150" s="37"/>
      <c r="K150" s="198" t="s">
        <v>75</v>
      </c>
      <c r="L150" s="199">
        <v>0</v>
      </c>
      <c r="M150" s="200">
        <v>0</v>
      </c>
      <c r="N150" s="201">
        <v>0</v>
      </c>
      <c r="O150" s="202">
        <v>0</v>
      </c>
      <c r="P150" s="202">
        <v>0</v>
      </c>
      <c r="Q150" s="202">
        <v>0</v>
      </c>
      <c r="R150" s="202">
        <v>0</v>
      </c>
      <c r="S150" s="202">
        <v>0</v>
      </c>
      <c r="T150" s="203"/>
      <c r="U150" s="135">
        <v>0</v>
      </c>
      <c r="V150" s="135">
        <v>0</v>
      </c>
      <c r="W150" s="202">
        <v>0</v>
      </c>
      <c r="X150" s="202">
        <v>0</v>
      </c>
      <c r="Y150" s="203"/>
      <c r="Z150" s="135">
        <v>0</v>
      </c>
      <c r="AA150" s="204">
        <v>0</v>
      </c>
      <c r="AB150" s="202">
        <v>0</v>
      </c>
      <c r="AC150" s="202">
        <v>0</v>
      </c>
      <c r="AD150" s="202">
        <v>0</v>
      </c>
      <c r="AE150" s="202">
        <v>0</v>
      </c>
      <c r="AF150" s="202">
        <v>0</v>
      </c>
      <c r="AG150" s="203"/>
      <c r="AH150" s="135">
        <v>0</v>
      </c>
      <c r="AI150" s="135">
        <v>0</v>
      </c>
      <c r="AJ150" s="202">
        <v>0</v>
      </c>
      <c r="AK150" s="202">
        <v>0</v>
      </c>
      <c r="AL150" s="203"/>
      <c r="AM150" s="205">
        <v>0</v>
      </c>
      <c r="AN150" s="119">
        <v>0</v>
      </c>
      <c r="AO150" s="120">
        <v>0</v>
      </c>
      <c r="AP150" s="39">
        <v>0</v>
      </c>
      <c r="AQ150" s="141">
        <v>0</v>
      </c>
      <c r="AR150" s="141">
        <v>0</v>
      </c>
      <c r="AS150" s="143">
        <v>0</v>
      </c>
      <c r="AT150" s="144">
        <v>0</v>
      </c>
      <c r="AU150" s="141">
        <v>0</v>
      </c>
      <c r="AV150" s="141">
        <v>0</v>
      </c>
      <c r="AW150" s="143">
        <v>0</v>
      </c>
      <c r="AY150" s="146"/>
      <c r="AZ150" s="332"/>
    </row>
    <row r="151" spans="1:64" x14ac:dyDescent="0.25">
      <c r="A151" s="15"/>
      <c r="C151" s="272"/>
      <c r="D151" s="123"/>
      <c r="F151" s="125"/>
      <c r="G151" s="126"/>
      <c r="H151" s="35"/>
      <c r="I151" s="36"/>
      <c r="J151" s="37"/>
      <c r="K151" s="206" t="s">
        <v>76</v>
      </c>
      <c r="L151" s="199">
        <v>0</v>
      </c>
      <c r="M151" s="200">
        <v>0</v>
      </c>
      <c r="N151" s="201">
        <v>0</v>
      </c>
      <c r="O151" s="202">
        <v>0</v>
      </c>
      <c r="P151" s="202">
        <v>0</v>
      </c>
      <c r="Q151" s="202">
        <v>0</v>
      </c>
      <c r="R151" s="202">
        <v>0</v>
      </c>
      <c r="S151" s="202">
        <v>0</v>
      </c>
      <c r="T151" s="203"/>
      <c r="U151" s="135">
        <v>0</v>
      </c>
      <c r="V151" s="135">
        <v>0</v>
      </c>
      <c r="W151" s="202">
        <v>0</v>
      </c>
      <c r="X151" s="202">
        <v>0</v>
      </c>
      <c r="Y151" s="203"/>
      <c r="Z151" s="135">
        <v>0</v>
      </c>
      <c r="AA151" s="204">
        <v>0</v>
      </c>
      <c r="AB151" s="202">
        <v>0</v>
      </c>
      <c r="AC151" s="202">
        <v>0</v>
      </c>
      <c r="AD151" s="202">
        <v>0</v>
      </c>
      <c r="AE151" s="202">
        <v>0</v>
      </c>
      <c r="AF151" s="202">
        <v>0</v>
      </c>
      <c r="AG151" s="203"/>
      <c r="AH151" s="135">
        <v>0</v>
      </c>
      <c r="AI151" s="135">
        <v>0</v>
      </c>
      <c r="AJ151" s="202">
        <v>0</v>
      </c>
      <c r="AK151" s="202">
        <v>0</v>
      </c>
      <c r="AL151" s="203"/>
      <c r="AM151" s="205">
        <v>0</v>
      </c>
      <c r="AN151" s="119">
        <v>0</v>
      </c>
      <c r="AO151" s="120">
        <v>0</v>
      </c>
      <c r="AP151" s="39">
        <v>0</v>
      </c>
      <c r="AQ151" s="141">
        <v>0</v>
      </c>
      <c r="AR151" s="141">
        <v>0</v>
      </c>
      <c r="AS151" s="143">
        <v>0</v>
      </c>
      <c r="AT151" s="144">
        <v>0</v>
      </c>
      <c r="AU151" s="141">
        <v>0</v>
      </c>
      <c r="AV151" s="141">
        <v>0</v>
      </c>
      <c r="AW151" s="143">
        <v>0</v>
      </c>
      <c r="AY151" s="146"/>
      <c r="AZ151" s="332"/>
    </row>
    <row r="152" spans="1:64" x14ac:dyDescent="0.25">
      <c r="A152" s="15"/>
      <c r="C152" s="272"/>
      <c r="D152" s="123"/>
      <c r="F152" s="125"/>
      <c r="G152" s="126"/>
      <c r="H152" s="35"/>
      <c r="I152" s="36"/>
      <c r="J152" s="37"/>
      <c r="K152" s="347"/>
      <c r="L152" s="199"/>
      <c r="M152" s="200"/>
      <c r="N152" s="201"/>
      <c r="O152" s="202"/>
      <c r="P152" s="202"/>
      <c r="Q152" s="202"/>
      <c r="R152" s="202"/>
      <c r="S152" s="202"/>
      <c r="T152" s="224"/>
      <c r="U152" s="138"/>
      <c r="V152" s="138"/>
      <c r="W152" s="139"/>
      <c r="X152" s="139"/>
      <c r="Y152" s="224"/>
      <c r="Z152" s="210"/>
      <c r="AA152" s="204"/>
      <c r="AB152" s="202"/>
      <c r="AC152" s="202"/>
      <c r="AD152" s="202"/>
      <c r="AE152" s="202"/>
      <c r="AF152" s="202"/>
      <c r="AG152" s="224"/>
      <c r="AH152" s="138"/>
      <c r="AI152" s="138"/>
      <c r="AJ152" s="139"/>
      <c r="AK152" s="139"/>
      <c r="AL152" s="224"/>
      <c r="AM152" s="140"/>
      <c r="AN152" s="211"/>
      <c r="AO152" s="212"/>
      <c r="AP152" s="39"/>
      <c r="AQ152" s="141"/>
      <c r="AR152" s="141"/>
      <c r="AS152" s="143"/>
      <c r="AU152" s="141"/>
      <c r="AV152" s="141"/>
      <c r="AW152" s="143"/>
      <c r="AY152" s="146"/>
      <c r="AZ152" s="332"/>
    </row>
    <row r="153" spans="1:64" x14ac:dyDescent="0.25">
      <c r="A153" s="15"/>
      <c r="C153" s="272"/>
      <c r="D153" s="123"/>
      <c r="F153" s="125"/>
      <c r="G153" s="126"/>
      <c r="H153" s="35"/>
      <c r="I153" s="36"/>
      <c r="J153" s="37"/>
      <c r="K153" s="116" t="s">
        <v>195</v>
      </c>
      <c r="L153" s="199"/>
      <c r="M153" s="200"/>
      <c r="N153" s="201"/>
      <c r="O153" s="202"/>
      <c r="P153" s="202"/>
      <c r="Q153" s="202"/>
      <c r="R153" s="202"/>
      <c r="S153" s="202"/>
      <c r="T153" s="224"/>
      <c r="U153" s="138"/>
      <c r="V153" s="138"/>
      <c r="W153" s="139"/>
      <c r="X153" s="139"/>
      <c r="Y153" s="224"/>
      <c r="Z153" s="210"/>
      <c r="AA153" s="204"/>
      <c r="AB153" s="202"/>
      <c r="AC153" s="202"/>
      <c r="AD153" s="202"/>
      <c r="AE153" s="202"/>
      <c r="AF153" s="202"/>
      <c r="AG153" s="224"/>
      <c r="AH153" s="138"/>
      <c r="AI153" s="138"/>
      <c r="AJ153" s="139"/>
      <c r="AK153" s="139"/>
      <c r="AL153" s="224"/>
      <c r="AM153" s="140"/>
      <c r="AN153" s="211"/>
      <c r="AO153" s="212"/>
      <c r="AP153" s="39"/>
      <c r="AQ153" s="141"/>
      <c r="AR153" s="141"/>
      <c r="AS153" s="143"/>
      <c r="AU153" s="141"/>
      <c r="AV153" s="141"/>
      <c r="AW153" s="143"/>
      <c r="AY153" s="146"/>
      <c r="AZ153" s="332"/>
    </row>
    <row r="154" spans="1:64" x14ac:dyDescent="0.25">
      <c r="A154" s="15"/>
      <c r="C154" s="272"/>
      <c r="D154" s="123"/>
      <c r="F154" s="125"/>
      <c r="G154" s="126"/>
      <c r="H154" s="35"/>
      <c r="I154" s="36"/>
      <c r="J154" s="37"/>
      <c r="K154" s="330" t="s">
        <v>196</v>
      </c>
      <c r="L154" s="199"/>
      <c r="M154" s="200"/>
      <c r="N154" s="201"/>
      <c r="O154" s="202"/>
      <c r="P154" s="202"/>
      <c r="Q154" s="202"/>
      <c r="R154" s="202"/>
      <c r="S154" s="202"/>
      <c r="T154" s="224"/>
      <c r="U154" s="138"/>
      <c r="V154" s="138"/>
      <c r="W154" s="139"/>
      <c r="X154" s="139"/>
      <c r="Y154" s="224"/>
      <c r="Z154" s="210"/>
      <c r="AA154" s="204"/>
      <c r="AB154" s="202"/>
      <c r="AC154" s="202"/>
      <c r="AD154" s="202"/>
      <c r="AE154" s="202"/>
      <c r="AF154" s="202"/>
      <c r="AG154" s="224"/>
      <c r="AH154" s="138"/>
      <c r="AI154" s="138"/>
      <c r="AJ154" s="139"/>
      <c r="AK154" s="139"/>
      <c r="AL154" s="224"/>
      <c r="AM154" s="140"/>
      <c r="AN154" s="211"/>
      <c r="AO154" s="212"/>
      <c r="AP154" s="39"/>
      <c r="AQ154" s="141"/>
      <c r="AR154" s="141"/>
      <c r="AS154" s="143"/>
      <c r="AU154" s="141"/>
      <c r="AV154" s="141"/>
      <c r="AW154" s="143"/>
      <c r="AY154" s="146"/>
      <c r="AZ154" s="332"/>
    </row>
    <row r="155" spans="1:64" x14ac:dyDescent="0.25">
      <c r="A155" s="15"/>
      <c r="C155" s="272"/>
      <c r="D155" s="123"/>
      <c r="F155" s="125"/>
      <c r="G155" s="126"/>
      <c r="H155" s="35"/>
      <c r="I155" s="36"/>
      <c r="J155" s="37"/>
      <c r="K155" s="347"/>
      <c r="L155" s="199"/>
      <c r="M155" s="200"/>
      <c r="N155" s="201"/>
      <c r="O155" s="202"/>
      <c r="P155" s="202"/>
      <c r="Q155" s="202"/>
      <c r="R155" s="202"/>
      <c r="S155" s="202"/>
      <c r="T155" s="224"/>
      <c r="U155" s="138"/>
      <c r="V155" s="138"/>
      <c r="W155" s="139"/>
      <c r="X155" s="139"/>
      <c r="Y155" s="224"/>
      <c r="Z155" s="210"/>
      <c r="AA155" s="204"/>
      <c r="AB155" s="202"/>
      <c r="AC155" s="202"/>
      <c r="AD155" s="202"/>
      <c r="AE155" s="202"/>
      <c r="AF155" s="202"/>
      <c r="AG155" s="224"/>
      <c r="AH155" s="138"/>
      <c r="AI155" s="138"/>
      <c r="AJ155" s="139"/>
      <c r="AK155" s="139"/>
      <c r="AL155" s="224"/>
      <c r="AM155" s="140"/>
      <c r="AN155" s="211"/>
      <c r="AO155" s="212"/>
      <c r="AP155" s="39"/>
      <c r="AQ155" s="141"/>
      <c r="AR155" s="141"/>
      <c r="AS155" s="143"/>
      <c r="AU155" s="141"/>
      <c r="AV155" s="141"/>
      <c r="AW155" s="143"/>
      <c r="AY155" s="146"/>
      <c r="AZ155" s="332"/>
    </row>
    <row r="156" spans="1:64" ht="35.1" customHeight="1" x14ac:dyDescent="0.25">
      <c r="A156" s="15" t="s">
        <v>13</v>
      </c>
      <c r="B156" s="121">
        <v>9</v>
      </c>
      <c r="C156" s="272" t="s">
        <v>120</v>
      </c>
      <c r="D156" s="123">
        <v>1000</v>
      </c>
      <c r="F156" s="125">
        <v>1</v>
      </c>
      <c r="G156" s="126" t="s">
        <v>129</v>
      </c>
      <c r="H156" s="35" t="str">
        <f t="shared" ref="H156:H209" si="125">LEFT(J156,3)</f>
        <v>017</v>
      </c>
      <c r="I156" s="36" t="s">
        <v>85</v>
      </c>
      <c r="J156" s="37" t="s">
        <v>197</v>
      </c>
      <c r="K156" s="348" t="s">
        <v>198</v>
      </c>
      <c r="L156" s="128">
        <v>590</v>
      </c>
      <c r="M156" s="129">
        <v>590</v>
      </c>
      <c r="N156" s="130"/>
      <c r="O156" s="131"/>
      <c r="P156" s="131"/>
      <c r="Q156" s="131"/>
      <c r="R156" s="131"/>
      <c r="S156" s="131"/>
      <c r="T156" s="132" t="str">
        <f>IF(SUM(N156:S156)=U156,"OK",SUM(N156:S156)-U156)</f>
        <v>OK</v>
      </c>
      <c r="U156" s="138"/>
      <c r="V156" s="138"/>
      <c r="W156" s="139"/>
      <c r="X156" s="139"/>
      <c r="Y156" s="132" t="str">
        <f>IF(SUM(W156:X156)=Z156,"OK",SUM(W156:X156)-Z156)</f>
        <v>OK</v>
      </c>
      <c r="Z156" s="210"/>
      <c r="AA156" s="204"/>
      <c r="AB156" s="202"/>
      <c r="AC156" s="202"/>
      <c r="AD156" s="202"/>
      <c r="AE156" s="202"/>
      <c r="AF156" s="202"/>
      <c r="AG156" s="132" t="str">
        <f>IF(SUM(AA156:AF156)=AH156,"OK",SUM(AA156:AF156)-AH156)</f>
        <v>OK</v>
      </c>
      <c r="AH156" s="138"/>
      <c r="AI156" s="138"/>
      <c r="AJ156" s="139"/>
      <c r="AK156" s="139"/>
      <c r="AL156" s="132" t="str">
        <f>IF(SUM(AJ156:AK156)=AM156,"OK",SUM(AJ156:AK156)-AM156)</f>
        <v>OK</v>
      </c>
      <c r="AM156" s="140"/>
      <c r="AN156" s="119">
        <f>L156+U156+V156+Z156</f>
        <v>590</v>
      </c>
      <c r="AO156" s="120">
        <f>M156+AH156+AI156+AM156</f>
        <v>590</v>
      </c>
      <c r="AP156" s="39">
        <f>L156</f>
        <v>590</v>
      </c>
      <c r="AQ156" s="141">
        <f>AN156</f>
        <v>590</v>
      </c>
      <c r="AR156" s="142">
        <f>AQ156-AP156</f>
        <v>0</v>
      </c>
      <c r="AS156" s="143">
        <f>AR156/AP156</f>
        <v>0</v>
      </c>
      <c r="AT156" s="144">
        <f>M156</f>
        <v>590</v>
      </c>
      <c r="AU156" s="141">
        <f>AO156</f>
        <v>590</v>
      </c>
      <c r="AV156" s="142">
        <f>AU156-AT156</f>
        <v>0</v>
      </c>
      <c r="AW156" s="143">
        <f>AV156/AT156</f>
        <v>0</v>
      </c>
      <c r="AY156" s="146" t="str">
        <f>RIGHT(LEFT(I156,3),2)&amp;"."&amp;RIGHT(LEFT(I156,5),2)</f>
        <v>11.00</v>
      </c>
      <c r="AZ156" s="332" t="b">
        <f>COUNTIF('[1]Codes SEC'!$B$2:$B$250,Ministres!AY156)&gt;0</f>
        <v>1</v>
      </c>
    </row>
    <row r="157" spans="1:64" ht="64.8" x14ac:dyDescent="0.25">
      <c r="A157" s="15"/>
      <c r="C157" s="122"/>
      <c r="D157" s="123"/>
      <c r="F157" s="125"/>
      <c r="G157" s="126"/>
      <c r="H157" s="35"/>
      <c r="I157" s="234" t="s">
        <v>88</v>
      </c>
      <c r="J157" s="37"/>
      <c r="K157" s="235"/>
      <c r="L157" s="232"/>
      <c r="M157" s="233"/>
      <c r="N157" s="130"/>
      <c r="O157" s="131"/>
      <c r="P157" s="131"/>
      <c r="Q157" s="131"/>
      <c r="R157" s="131"/>
      <c r="S157" s="131"/>
      <c r="T157" s="132"/>
      <c r="U157" s="138"/>
      <c r="V157" s="138"/>
      <c r="W157" s="139"/>
      <c r="X157" s="139"/>
      <c r="Y157" s="132"/>
      <c r="Z157" s="210"/>
      <c r="AA157" s="204"/>
      <c r="AB157" s="202"/>
      <c r="AC157" s="202"/>
      <c r="AD157" s="202"/>
      <c r="AE157" s="202"/>
      <c r="AF157" s="202"/>
      <c r="AG157" s="132"/>
      <c r="AH157" s="138"/>
      <c r="AI157" s="138"/>
      <c r="AJ157" s="139"/>
      <c r="AK157" s="139"/>
      <c r="AL157" s="132"/>
      <c r="AM157" s="140"/>
      <c r="AN157" s="211"/>
      <c r="AO157" s="212"/>
      <c r="AP157" s="39"/>
      <c r="AQ157" s="141"/>
      <c r="AR157" s="142"/>
      <c r="AS157" s="143"/>
      <c r="AU157" s="141"/>
      <c r="AV157" s="142"/>
      <c r="AW157" s="143"/>
      <c r="AY157" s="146"/>
      <c r="AZ157" s="332"/>
    </row>
    <row r="158" spans="1:64" ht="35.1" customHeight="1" x14ac:dyDescent="0.25">
      <c r="A158" s="15" t="s">
        <v>13</v>
      </c>
      <c r="B158" s="121">
        <v>9</v>
      </c>
      <c r="C158" s="272" t="s">
        <v>120</v>
      </c>
      <c r="D158" s="123">
        <v>1000</v>
      </c>
      <c r="F158" s="125">
        <v>1</v>
      </c>
      <c r="G158" s="126">
        <v>1</v>
      </c>
      <c r="H158" s="35" t="str">
        <f t="shared" si="125"/>
        <v>017</v>
      </c>
      <c r="I158" s="36">
        <v>81221000</v>
      </c>
      <c r="J158" s="37" t="s">
        <v>199</v>
      </c>
      <c r="K158" s="348" t="s">
        <v>200</v>
      </c>
      <c r="L158" s="128">
        <v>153</v>
      </c>
      <c r="M158" s="129">
        <v>151</v>
      </c>
      <c r="N158" s="130"/>
      <c r="O158" s="131"/>
      <c r="P158" s="131"/>
      <c r="Q158" s="131"/>
      <c r="R158" s="131"/>
      <c r="S158" s="131"/>
      <c r="T158" s="132" t="str">
        <f>IF(SUM(N158:S158)=U158,"OK",SUM(N158:S158)-U158)</f>
        <v>OK</v>
      </c>
      <c r="U158" s="138"/>
      <c r="V158" s="138"/>
      <c r="W158" s="139"/>
      <c r="X158" s="139"/>
      <c r="Y158" s="132" t="str">
        <f>IF(SUM(W158:X158)=Z158,"OK",SUM(W158:X158)-Z158)</f>
        <v>OK</v>
      </c>
      <c r="Z158" s="210"/>
      <c r="AA158" s="204"/>
      <c r="AB158" s="202"/>
      <c r="AC158" s="202"/>
      <c r="AD158" s="202"/>
      <c r="AE158" s="202"/>
      <c r="AF158" s="202"/>
      <c r="AG158" s="132" t="str">
        <f>IF(SUM(AA158:AF158)=AH158,"OK",SUM(AA158:AF158)-AH158)</f>
        <v>OK</v>
      </c>
      <c r="AH158" s="138"/>
      <c r="AI158" s="138"/>
      <c r="AJ158" s="139"/>
      <c r="AK158" s="139"/>
      <c r="AL158" s="132" t="str">
        <f>IF(SUM(AJ158:AK158)=AM158,"OK",SUM(AJ158:AK158)-AM158)</f>
        <v>OK</v>
      </c>
      <c r="AM158" s="140"/>
      <c r="AN158" s="119">
        <f>L158+U158+V158+Z158</f>
        <v>153</v>
      </c>
      <c r="AO158" s="120">
        <f>M158+AH158+AI158+AM158</f>
        <v>151</v>
      </c>
      <c r="AP158" s="39">
        <f>L158</f>
        <v>153</v>
      </c>
      <c r="AQ158" s="141">
        <f>AN158</f>
        <v>153</v>
      </c>
      <c r="AR158" s="142">
        <f>AQ158-AP158</f>
        <v>0</v>
      </c>
      <c r="AS158" s="143">
        <f>AR158/AP158</f>
        <v>0</v>
      </c>
      <c r="AT158" s="144">
        <f>M158</f>
        <v>151</v>
      </c>
      <c r="AU158" s="141">
        <f>AO158</f>
        <v>151</v>
      </c>
      <c r="AV158" s="142">
        <f>AU158-AT158</f>
        <v>0</v>
      </c>
      <c r="AW158" s="143">
        <f>AV158/AT158</f>
        <v>0</v>
      </c>
      <c r="AY158" s="146" t="str">
        <f>RIGHT(LEFT(I158,3),2)&amp;"."&amp;RIGHT(LEFT(I158,5),2)</f>
        <v>12.21</v>
      </c>
      <c r="AZ158" s="332" t="b">
        <f>COUNTIF('[1]Codes SEC'!$B$2:$B$250,Ministres!AY158)&gt;0</f>
        <v>1</v>
      </c>
    </row>
    <row r="159" spans="1:64" s="333" customFormat="1" x14ac:dyDescent="0.25">
      <c r="A159" s="148"/>
      <c r="B159" s="334"/>
      <c r="C159" s="298"/>
      <c r="D159" s="151"/>
      <c r="E159" s="335"/>
      <c r="F159" s="153"/>
      <c r="G159" s="154"/>
      <c r="H159" s="155"/>
      <c r="I159" s="156"/>
      <c r="J159" s="157"/>
      <c r="K159" s="158" t="s">
        <v>70</v>
      </c>
      <c r="L159" s="159">
        <f t="shared" ref="L159:AW159" si="126">L156+L158</f>
        <v>743</v>
      </c>
      <c r="M159" s="336">
        <f t="shared" si="126"/>
        <v>741</v>
      </c>
      <c r="N159" s="337">
        <f t="shared" si="126"/>
        <v>0</v>
      </c>
      <c r="O159" s="338">
        <f t="shared" si="126"/>
        <v>0</v>
      </c>
      <c r="P159" s="338">
        <f t="shared" si="126"/>
        <v>0</v>
      </c>
      <c r="Q159" s="338">
        <f t="shared" si="126"/>
        <v>0</v>
      </c>
      <c r="R159" s="338">
        <f t="shared" si="126"/>
        <v>0</v>
      </c>
      <c r="S159" s="338">
        <f t="shared" si="126"/>
        <v>0</v>
      </c>
      <c r="T159" s="339"/>
      <c r="U159" s="340">
        <f t="shared" si="126"/>
        <v>0</v>
      </c>
      <c r="V159" s="340">
        <f t="shared" si="126"/>
        <v>0</v>
      </c>
      <c r="W159" s="338">
        <f t="shared" si="126"/>
        <v>0</v>
      </c>
      <c r="X159" s="338">
        <f t="shared" si="126"/>
        <v>0</v>
      </c>
      <c r="Y159" s="339"/>
      <c r="Z159" s="340">
        <f t="shared" si="126"/>
        <v>0</v>
      </c>
      <c r="AA159" s="165">
        <f t="shared" si="126"/>
        <v>0</v>
      </c>
      <c r="AB159" s="338">
        <f t="shared" si="126"/>
        <v>0</v>
      </c>
      <c r="AC159" s="338">
        <f t="shared" si="126"/>
        <v>0</v>
      </c>
      <c r="AD159" s="338">
        <f t="shared" si="126"/>
        <v>0</v>
      </c>
      <c r="AE159" s="338">
        <f t="shared" si="126"/>
        <v>0</v>
      </c>
      <c r="AF159" s="338">
        <f t="shared" si="126"/>
        <v>0</v>
      </c>
      <c r="AG159" s="339"/>
      <c r="AH159" s="340">
        <f t="shared" si="126"/>
        <v>0</v>
      </c>
      <c r="AI159" s="340">
        <f t="shared" si="126"/>
        <v>0</v>
      </c>
      <c r="AJ159" s="338">
        <f t="shared" si="126"/>
        <v>0</v>
      </c>
      <c r="AK159" s="338">
        <f t="shared" si="126"/>
        <v>0</v>
      </c>
      <c r="AL159" s="339"/>
      <c r="AM159" s="341">
        <f t="shared" si="126"/>
        <v>0</v>
      </c>
      <c r="AN159" s="167">
        <f>AN156+AN158</f>
        <v>743</v>
      </c>
      <c r="AO159" s="342">
        <f t="shared" si="126"/>
        <v>741</v>
      </c>
      <c r="AP159" s="169">
        <f t="shared" si="126"/>
        <v>743</v>
      </c>
      <c r="AQ159" s="343">
        <f t="shared" si="126"/>
        <v>743</v>
      </c>
      <c r="AR159" s="344">
        <f t="shared" si="126"/>
        <v>0</v>
      </c>
      <c r="AS159" s="345">
        <f t="shared" si="126"/>
        <v>0</v>
      </c>
      <c r="AT159" s="346">
        <f t="shared" si="126"/>
        <v>741</v>
      </c>
      <c r="AU159" s="343">
        <f t="shared" si="126"/>
        <v>741</v>
      </c>
      <c r="AV159" s="344">
        <f t="shared" si="126"/>
        <v>0</v>
      </c>
      <c r="AW159" s="345">
        <f t="shared" si="126"/>
        <v>0</v>
      </c>
      <c r="AX159"/>
      <c r="AY159" s="146"/>
      <c r="AZ159" s="332"/>
      <c r="BA159"/>
      <c r="BB159"/>
      <c r="BC159"/>
      <c r="BD159"/>
      <c r="BE159"/>
      <c r="BF159"/>
      <c r="BG159"/>
      <c r="BH159"/>
      <c r="BI159"/>
      <c r="BJ159"/>
      <c r="BK159"/>
      <c r="BL159"/>
    </row>
    <row r="160" spans="1:64" s="197" customFormat="1" x14ac:dyDescent="0.25">
      <c r="A160" s="174"/>
      <c r="B160" s="175"/>
      <c r="C160" s="176"/>
      <c r="D160" s="177"/>
      <c r="E160" s="178"/>
      <c r="F160" s="177"/>
      <c r="G160" s="179"/>
      <c r="H160" s="180"/>
      <c r="I160" s="181"/>
      <c r="J160" s="182"/>
      <c r="K160" s="183" t="s">
        <v>201</v>
      </c>
      <c r="L160" s="184">
        <f t="shared" ref="L160:X160" si="127">L159</f>
        <v>743</v>
      </c>
      <c r="M160" s="185">
        <f t="shared" si="127"/>
        <v>741</v>
      </c>
      <c r="N160" s="186">
        <f t="shared" si="127"/>
        <v>0</v>
      </c>
      <c r="O160" s="187">
        <f t="shared" si="127"/>
        <v>0</v>
      </c>
      <c r="P160" s="187">
        <f t="shared" si="127"/>
        <v>0</v>
      </c>
      <c r="Q160" s="187">
        <f t="shared" si="127"/>
        <v>0</v>
      </c>
      <c r="R160" s="187">
        <f t="shared" si="127"/>
        <v>0</v>
      </c>
      <c r="S160" s="187">
        <f t="shared" si="127"/>
        <v>0</v>
      </c>
      <c r="T160" s="188"/>
      <c r="U160" s="187">
        <f t="shared" si="127"/>
        <v>0</v>
      </c>
      <c r="V160" s="187">
        <f t="shared" si="127"/>
        <v>0</v>
      </c>
      <c r="W160" s="187">
        <f t="shared" si="127"/>
        <v>0</v>
      </c>
      <c r="X160" s="187">
        <f t="shared" si="127"/>
        <v>0</v>
      </c>
      <c r="Y160" s="188"/>
      <c r="Z160" s="187">
        <f t="shared" ref="Z160:AK160" si="128">Z159</f>
        <v>0</v>
      </c>
      <c r="AA160" s="189">
        <f t="shared" si="128"/>
        <v>0</v>
      </c>
      <c r="AB160" s="187">
        <f t="shared" si="128"/>
        <v>0</v>
      </c>
      <c r="AC160" s="187">
        <f t="shared" si="128"/>
        <v>0</v>
      </c>
      <c r="AD160" s="187">
        <f t="shared" si="128"/>
        <v>0</v>
      </c>
      <c r="AE160" s="187">
        <f t="shared" si="128"/>
        <v>0</v>
      </c>
      <c r="AF160" s="187">
        <f t="shared" si="128"/>
        <v>0</v>
      </c>
      <c r="AG160" s="188"/>
      <c r="AH160" s="187">
        <f t="shared" si="128"/>
        <v>0</v>
      </c>
      <c r="AI160" s="187">
        <f t="shared" si="128"/>
        <v>0</v>
      </c>
      <c r="AJ160" s="187">
        <f t="shared" si="128"/>
        <v>0</v>
      </c>
      <c r="AK160" s="187">
        <f t="shared" si="128"/>
        <v>0</v>
      </c>
      <c r="AL160" s="188"/>
      <c r="AM160" s="190">
        <f t="shared" ref="AM160:AW160" si="129">AM159</f>
        <v>0</v>
      </c>
      <c r="AN160" s="191">
        <f>AN159</f>
        <v>743</v>
      </c>
      <c r="AO160" s="190">
        <f t="shared" si="129"/>
        <v>741</v>
      </c>
      <c r="AP160" s="184">
        <f t="shared" si="129"/>
        <v>743</v>
      </c>
      <c r="AQ160" s="192">
        <f t="shared" si="129"/>
        <v>743</v>
      </c>
      <c r="AR160" s="193">
        <f t="shared" si="129"/>
        <v>0</v>
      </c>
      <c r="AS160" s="194">
        <f t="shared" si="129"/>
        <v>0</v>
      </c>
      <c r="AT160" s="195">
        <f t="shared" si="129"/>
        <v>741</v>
      </c>
      <c r="AU160" s="192">
        <f t="shared" si="129"/>
        <v>741</v>
      </c>
      <c r="AV160" s="193">
        <f t="shared" si="129"/>
        <v>0</v>
      </c>
      <c r="AW160" s="194">
        <f t="shared" si="129"/>
        <v>0</v>
      </c>
      <c r="AX160" s="12"/>
      <c r="AY160" s="146"/>
      <c r="AZ160" s="332"/>
      <c r="BA160" s="12"/>
      <c r="BB160" s="12"/>
      <c r="BC160" s="12"/>
      <c r="BD160" s="12"/>
      <c r="BE160" s="12"/>
      <c r="BF160" s="12"/>
      <c r="BG160" s="12"/>
      <c r="BH160" s="12"/>
      <c r="BI160" s="12"/>
      <c r="BJ160" s="12"/>
      <c r="BK160" s="12"/>
      <c r="BL160" s="12"/>
    </row>
    <row r="161" spans="1:64" x14ac:dyDescent="0.25">
      <c r="A161" s="15"/>
      <c r="C161" s="122"/>
      <c r="D161" s="123"/>
      <c r="F161" s="125"/>
      <c r="G161" s="34"/>
      <c r="H161" s="35"/>
      <c r="I161" s="36"/>
      <c r="J161" s="37"/>
      <c r="K161" s="198" t="s">
        <v>72</v>
      </c>
      <c r="L161" s="199">
        <f t="shared" ref="L161:AW161" si="130">L156</f>
        <v>590</v>
      </c>
      <c r="M161" s="200">
        <f t="shared" si="130"/>
        <v>590</v>
      </c>
      <c r="N161" s="201">
        <f t="shared" si="130"/>
        <v>0</v>
      </c>
      <c r="O161" s="202">
        <f t="shared" si="130"/>
        <v>0</v>
      </c>
      <c r="P161" s="202">
        <f t="shared" si="130"/>
        <v>0</v>
      </c>
      <c r="Q161" s="202">
        <f t="shared" si="130"/>
        <v>0</v>
      </c>
      <c r="R161" s="202">
        <f t="shared" si="130"/>
        <v>0</v>
      </c>
      <c r="S161" s="202">
        <f t="shared" si="130"/>
        <v>0</v>
      </c>
      <c r="T161" s="203"/>
      <c r="U161" s="135">
        <f t="shared" si="130"/>
        <v>0</v>
      </c>
      <c r="V161" s="135">
        <f t="shared" si="130"/>
        <v>0</v>
      </c>
      <c r="W161" s="202">
        <f t="shared" si="130"/>
        <v>0</v>
      </c>
      <c r="X161" s="202">
        <f t="shared" si="130"/>
        <v>0</v>
      </c>
      <c r="Y161" s="203"/>
      <c r="Z161" s="135">
        <f t="shared" si="130"/>
        <v>0</v>
      </c>
      <c r="AA161" s="204">
        <f t="shared" si="130"/>
        <v>0</v>
      </c>
      <c r="AB161" s="202">
        <f t="shared" si="130"/>
        <v>0</v>
      </c>
      <c r="AC161" s="202">
        <f t="shared" si="130"/>
        <v>0</v>
      </c>
      <c r="AD161" s="202">
        <f t="shared" si="130"/>
        <v>0</v>
      </c>
      <c r="AE161" s="202">
        <f t="shared" si="130"/>
        <v>0</v>
      </c>
      <c r="AF161" s="202">
        <f t="shared" si="130"/>
        <v>0</v>
      </c>
      <c r="AG161" s="203"/>
      <c r="AH161" s="135">
        <f t="shared" si="130"/>
        <v>0</v>
      </c>
      <c r="AI161" s="135">
        <f t="shared" si="130"/>
        <v>0</v>
      </c>
      <c r="AJ161" s="202">
        <f t="shared" si="130"/>
        <v>0</v>
      </c>
      <c r="AK161" s="202">
        <f t="shared" si="130"/>
        <v>0</v>
      </c>
      <c r="AL161" s="203"/>
      <c r="AM161" s="205">
        <f t="shared" si="130"/>
        <v>0</v>
      </c>
      <c r="AN161" s="119">
        <f>AN156</f>
        <v>590</v>
      </c>
      <c r="AO161" s="120">
        <f t="shared" si="130"/>
        <v>590</v>
      </c>
      <c r="AP161" s="39">
        <f t="shared" si="130"/>
        <v>590</v>
      </c>
      <c r="AQ161" s="141">
        <f t="shared" si="130"/>
        <v>590</v>
      </c>
      <c r="AR161" s="141">
        <f t="shared" si="130"/>
        <v>0</v>
      </c>
      <c r="AS161" s="143">
        <f t="shared" si="130"/>
        <v>0</v>
      </c>
      <c r="AT161" s="144">
        <f t="shared" si="130"/>
        <v>590</v>
      </c>
      <c r="AU161" s="141">
        <f t="shared" si="130"/>
        <v>590</v>
      </c>
      <c r="AV161" s="141">
        <f t="shared" si="130"/>
        <v>0</v>
      </c>
      <c r="AW161" s="143">
        <f t="shared" si="130"/>
        <v>0</v>
      </c>
      <c r="AY161" s="146"/>
      <c r="AZ161" s="332"/>
    </row>
    <row r="162" spans="1:64" x14ac:dyDescent="0.25">
      <c r="A162" s="15"/>
      <c r="C162" s="272"/>
      <c r="D162" s="123"/>
      <c r="F162" s="125"/>
      <c r="G162" s="126"/>
      <c r="H162" s="35"/>
      <c r="I162" s="36"/>
      <c r="J162" s="37"/>
      <c r="K162" s="198" t="s">
        <v>73</v>
      </c>
      <c r="L162" s="199">
        <v>0</v>
      </c>
      <c r="M162" s="200">
        <v>0</v>
      </c>
      <c r="N162" s="201">
        <v>0</v>
      </c>
      <c r="O162" s="202">
        <v>0</v>
      </c>
      <c r="P162" s="202">
        <v>0</v>
      </c>
      <c r="Q162" s="202">
        <v>0</v>
      </c>
      <c r="R162" s="202">
        <v>0</v>
      </c>
      <c r="S162" s="202">
        <v>0</v>
      </c>
      <c r="T162" s="203"/>
      <c r="U162" s="135">
        <v>0</v>
      </c>
      <c r="V162" s="135">
        <v>0</v>
      </c>
      <c r="W162" s="202">
        <v>0</v>
      </c>
      <c r="X162" s="202">
        <v>0</v>
      </c>
      <c r="Y162" s="203"/>
      <c r="Z162" s="135">
        <v>0</v>
      </c>
      <c r="AA162" s="204">
        <v>0</v>
      </c>
      <c r="AB162" s="202">
        <v>0</v>
      </c>
      <c r="AC162" s="202">
        <v>0</v>
      </c>
      <c r="AD162" s="202">
        <v>0</v>
      </c>
      <c r="AE162" s="202">
        <v>0</v>
      </c>
      <c r="AF162" s="202">
        <v>0</v>
      </c>
      <c r="AG162" s="203"/>
      <c r="AH162" s="135">
        <v>0</v>
      </c>
      <c r="AI162" s="135">
        <v>0</v>
      </c>
      <c r="AJ162" s="202">
        <v>0</v>
      </c>
      <c r="AK162" s="202">
        <v>0</v>
      </c>
      <c r="AL162" s="203"/>
      <c r="AM162" s="205">
        <v>0</v>
      </c>
      <c r="AN162" s="119">
        <v>0</v>
      </c>
      <c r="AO162" s="120">
        <v>0</v>
      </c>
      <c r="AP162" s="39">
        <v>0</v>
      </c>
      <c r="AQ162" s="141">
        <v>0</v>
      </c>
      <c r="AR162" s="141">
        <v>0</v>
      </c>
      <c r="AS162" s="143">
        <v>0</v>
      </c>
      <c r="AT162" s="144">
        <v>0</v>
      </c>
      <c r="AU162" s="141">
        <v>0</v>
      </c>
      <c r="AV162" s="141">
        <v>0</v>
      </c>
      <c r="AW162" s="143">
        <v>0</v>
      </c>
      <c r="AY162" s="146"/>
      <c r="AZ162" s="332"/>
    </row>
    <row r="163" spans="1:64" x14ac:dyDescent="0.25">
      <c r="A163" s="15"/>
      <c r="C163" s="272"/>
      <c r="D163" s="123"/>
      <c r="F163" s="125"/>
      <c r="G163" s="126"/>
      <c r="H163" s="35"/>
      <c r="I163" s="36"/>
      <c r="J163" s="37"/>
      <c r="K163" s="198" t="s">
        <v>74</v>
      </c>
      <c r="L163" s="199">
        <v>0</v>
      </c>
      <c r="M163" s="200">
        <v>0</v>
      </c>
      <c r="N163" s="201">
        <v>0</v>
      </c>
      <c r="O163" s="202">
        <v>0</v>
      </c>
      <c r="P163" s="202">
        <v>0</v>
      </c>
      <c r="Q163" s="202">
        <v>0</v>
      </c>
      <c r="R163" s="202">
        <v>0</v>
      </c>
      <c r="S163" s="202">
        <v>0</v>
      </c>
      <c r="T163" s="203"/>
      <c r="U163" s="135">
        <v>0</v>
      </c>
      <c r="V163" s="135">
        <v>0</v>
      </c>
      <c r="W163" s="202">
        <v>0</v>
      </c>
      <c r="X163" s="202">
        <v>0</v>
      </c>
      <c r="Y163" s="203"/>
      <c r="Z163" s="135">
        <v>0</v>
      </c>
      <c r="AA163" s="204">
        <v>0</v>
      </c>
      <c r="AB163" s="202">
        <v>0</v>
      </c>
      <c r="AC163" s="202">
        <v>0</v>
      </c>
      <c r="AD163" s="202">
        <v>0</v>
      </c>
      <c r="AE163" s="202">
        <v>0</v>
      </c>
      <c r="AF163" s="202">
        <v>0</v>
      </c>
      <c r="AG163" s="203"/>
      <c r="AH163" s="135">
        <v>0</v>
      </c>
      <c r="AI163" s="135">
        <v>0</v>
      </c>
      <c r="AJ163" s="202">
        <v>0</v>
      </c>
      <c r="AK163" s="202">
        <v>0</v>
      </c>
      <c r="AL163" s="203"/>
      <c r="AM163" s="205">
        <v>0</v>
      </c>
      <c r="AN163" s="119">
        <v>0</v>
      </c>
      <c r="AO163" s="120">
        <v>0</v>
      </c>
      <c r="AP163" s="39">
        <v>0</v>
      </c>
      <c r="AQ163" s="141">
        <v>0</v>
      </c>
      <c r="AR163" s="141">
        <v>0</v>
      </c>
      <c r="AS163" s="143">
        <v>0</v>
      </c>
      <c r="AT163" s="144">
        <v>0</v>
      </c>
      <c r="AU163" s="141">
        <v>0</v>
      </c>
      <c r="AV163" s="141">
        <v>0</v>
      </c>
      <c r="AW163" s="143">
        <v>0</v>
      </c>
      <c r="AY163" s="146"/>
      <c r="AZ163" s="332"/>
    </row>
    <row r="164" spans="1:64" x14ac:dyDescent="0.25">
      <c r="A164" s="15"/>
      <c r="C164" s="272"/>
      <c r="D164" s="123"/>
      <c r="F164" s="125"/>
      <c r="G164" s="126"/>
      <c r="H164" s="35"/>
      <c r="I164" s="36"/>
      <c r="J164" s="37"/>
      <c r="K164" s="198" t="s">
        <v>75</v>
      </c>
      <c r="L164" s="199">
        <v>0</v>
      </c>
      <c r="M164" s="200">
        <v>0</v>
      </c>
      <c r="N164" s="201">
        <v>0</v>
      </c>
      <c r="O164" s="202">
        <v>0</v>
      </c>
      <c r="P164" s="202">
        <v>0</v>
      </c>
      <c r="Q164" s="202">
        <v>0</v>
      </c>
      <c r="R164" s="202">
        <v>0</v>
      </c>
      <c r="S164" s="202">
        <v>0</v>
      </c>
      <c r="T164" s="203"/>
      <c r="U164" s="135">
        <v>0</v>
      </c>
      <c r="V164" s="135">
        <v>0</v>
      </c>
      <c r="W164" s="202">
        <v>0</v>
      </c>
      <c r="X164" s="202">
        <v>0</v>
      </c>
      <c r="Y164" s="203"/>
      <c r="Z164" s="135">
        <v>0</v>
      </c>
      <c r="AA164" s="204">
        <v>0</v>
      </c>
      <c r="AB164" s="202">
        <v>0</v>
      </c>
      <c r="AC164" s="202">
        <v>0</v>
      </c>
      <c r="AD164" s="202">
        <v>0</v>
      </c>
      <c r="AE164" s="202">
        <v>0</v>
      </c>
      <c r="AF164" s="202">
        <v>0</v>
      </c>
      <c r="AG164" s="203"/>
      <c r="AH164" s="135">
        <v>0</v>
      </c>
      <c r="AI164" s="135">
        <v>0</v>
      </c>
      <c r="AJ164" s="202">
        <v>0</v>
      </c>
      <c r="AK164" s="202">
        <v>0</v>
      </c>
      <c r="AL164" s="203"/>
      <c r="AM164" s="205">
        <v>0</v>
      </c>
      <c r="AN164" s="119">
        <v>0</v>
      </c>
      <c r="AO164" s="120">
        <v>0</v>
      </c>
      <c r="AP164" s="39">
        <v>0</v>
      </c>
      <c r="AQ164" s="141">
        <v>0</v>
      </c>
      <c r="AR164" s="141">
        <v>0</v>
      </c>
      <c r="AS164" s="143">
        <v>0</v>
      </c>
      <c r="AT164" s="144">
        <v>0</v>
      </c>
      <c r="AU164" s="141">
        <v>0</v>
      </c>
      <c r="AV164" s="141">
        <v>0</v>
      </c>
      <c r="AW164" s="143">
        <v>0</v>
      </c>
      <c r="AY164" s="146"/>
      <c r="AZ164" s="332"/>
    </row>
    <row r="165" spans="1:64" x14ac:dyDescent="0.25">
      <c r="A165" s="15"/>
      <c r="C165" s="272"/>
      <c r="D165" s="123"/>
      <c r="F165" s="125"/>
      <c r="G165" s="126"/>
      <c r="H165" s="35"/>
      <c r="I165" s="36"/>
      <c r="J165" s="37"/>
      <c r="K165" s="206" t="s">
        <v>76</v>
      </c>
      <c r="L165" s="199">
        <v>0</v>
      </c>
      <c r="M165" s="200">
        <v>0</v>
      </c>
      <c r="N165" s="201">
        <v>0</v>
      </c>
      <c r="O165" s="202">
        <v>0</v>
      </c>
      <c r="P165" s="202">
        <v>0</v>
      </c>
      <c r="Q165" s="202">
        <v>0</v>
      </c>
      <c r="R165" s="202">
        <v>0</v>
      </c>
      <c r="S165" s="202">
        <v>0</v>
      </c>
      <c r="T165" s="203"/>
      <c r="U165" s="135">
        <v>0</v>
      </c>
      <c r="V165" s="135">
        <v>0</v>
      </c>
      <c r="W165" s="202">
        <v>0</v>
      </c>
      <c r="X165" s="202">
        <v>0</v>
      </c>
      <c r="Y165" s="203"/>
      <c r="Z165" s="135">
        <v>0</v>
      </c>
      <c r="AA165" s="204">
        <v>0</v>
      </c>
      <c r="AB165" s="202">
        <v>0</v>
      </c>
      <c r="AC165" s="202">
        <v>0</v>
      </c>
      <c r="AD165" s="202">
        <v>0</v>
      </c>
      <c r="AE165" s="202">
        <v>0</v>
      </c>
      <c r="AF165" s="202">
        <v>0</v>
      </c>
      <c r="AG165" s="203"/>
      <c r="AH165" s="135">
        <v>0</v>
      </c>
      <c r="AI165" s="135">
        <v>0</v>
      </c>
      <c r="AJ165" s="202">
        <v>0</v>
      </c>
      <c r="AK165" s="202">
        <v>0</v>
      </c>
      <c r="AL165" s="203"/>
      <c r="AM165" s="205">
        <v>0</v>
      </c>
      <c r="AN165" s="119">
        <v>0</v>
      </c>
      <c r="AO165" s="120">
        <v>0</v>
      </c>
      <c r="AP165" s="39">
        <v>0</v>
      </c>
      <c r="AQ165" s="141">
        <v>0</v>
      </c>
      <c r="AR165" s="141">
        <v>0</v>
      </c>
      <c r="AS165" s="143">
        <v>0</v>
      </c>
      <c r="AT165" s="144">
        <v>0</v>
      </c>
      <c r="AU165" s="141">
        <v>0</v>
      </c>
      <c r="AV165" s="141">
        <v>0</v>
      </c>
      <c r="AW165" s="143">
        <v>0</v>
      </c>
      <c r="AY165" s="146"/>
      <c r="AZ165" s="332"/>
    </row>
    <row r="166" spans="1:64" x14ac:dyDescent="0.25">
      <c r="A166" s="15"/>
      <c r="C166" s="272"/>
      <c r="D166" s="123"/>
      <c r="F166" s="125"/>
      <c r="G166" s="126"/>
      <c r="H166" s="35"/>
      <c r="I166" s="36"/>
      <c r="J166" s="37"/>
      <c r="K166" s="348"/>
      <c r="L166" s="199"/>
      <c r="M166" s="200"/>
      <c r="N166" s="201"/>
      <c r="O166" s="202"/>
      <c r="P166" s="202"/>
      <c r="Q166" s="202"/>
      <c r="R166" s="202"/>
      <c r="S166" s="202"/>
      <c r="T166" s="224"/>
      <c r="U166" s="138"/>
      <c r="V166" s="138"/>
      <c r="W166" s="139"/>
      <c r="X166" s="139"/>
      <c r="Y166" s="224"/>
      <c r="Z166" s="210"/>
      <c r="AA166" s="204"/>
      <c r="AB166" s="202"/>
      <c r="AC166" s="202"/>
      <c r="AD166" s="202"/>
      <c r="AE166" s="202"/>
      <c r="AF166" s="202"/>
      <c r="AG166" s="224"/>
      <c r="AH166" s="138"/>
      <c r="AI166" s="138"/>
      <c r="AJ166" s="139"/>
      <c r="AK166" s="139"/>
      <c r="AL166" s="224"/>
      <c r="AM166" s="140"/>
      <c r="AN166" s="211"/>
      <c r="AO166" s="212"/>
      <c r="AP166" s="39"/>
      <c r="AQ166" s="141"/>
      <c r="AR166" s="141"/>
      <c r="AS166" s="143"/>
      <c r="AU166" s="141"/>
      <c r="AV166" s="141"/>
      <c r="AW166" s="143"/>
      <c r="AY166" s="146"/>
      <c r="AZ166" s="332"/>
    </row>
    <row r="167" spans="1:64" x14ac:dyDescent="0.25">
      <c r="A167" s="15"/>
      <c r="C167" s="272"/>
      <c r="D167" s="123"/>
      <c r="F167" s="125"/>
      <c r="G167" s="126"/>
      <c r="H167" s="35"/>
      <c r="I167" s="36"/>
      <c r="J167" s="37"/>
      <c r="K167" s="116" t="s">
        <v>202</v>
      </c>
      <c r="L167" s="199"/>
      <c r="M167" s="200"/>
      <c r="N167" s="201"/>
      <c r="O167" s="202"/>
      <c r="P167" s="202"/>
      <c r="Q167" s="202"/>
      <c r="R167" s="202"/>
      <c r="S167" s="202"/>
      <c r="T167" s="224"/>
      <c r="U167" s="138"/>
      <c r="V167" s="138"/>
      <c r="W167" s="139"/>
      <c r="X167" s="139"/>
      <c r="Y167" s="224"/>
      <c r="Z167" s="210"/>
      <c r="AA167" s="204"/>
      <c r="AB167" s="202"/>
      <c r="AC167" s="202"/>
      <c r="AD167" s="202"/>
      <c r="AE167" s="202"/>
      <c r="AF167" s="202"/>
      <c r="AG167" s="224"/>
      <c r="AH167" s="138"/>
      <c r="AI167" s="138"/>
      <c r="AJ167" s="139"/>
      <c r="AK167" s="139"/>
      <c r="AL167" s="224"/>
      <c r="AM167" s="140"/>
      <c r="AN167" s="211"/>
      <c r="AO167" s="212"/>
      <c r="AP167" s="39"/>
      <c r="AQ167" s="141"/>
      <c r="AR167" s="141"/>
      <c r="AS167" s="143"/>
      <c r="AU167" s="141"/>
      <c r="AV167" s="141"/>
      <c r="AW167" s="143"/>
      <c r="AY167" s="146"/>
      <c r="AZ167" s="332"/>
    </row>
    <row r="168" spans="1:64" x14ac:dyDescent="0.25">
      <c r="A168" s="15"/>
      <c r="C168" s="272"/>
      <c r="D168" s="123"/>
      <c r="F168" s="125"/>
      <c r="G168" s="126"/>
      <c r="H168" s="35"/>
      <c r="I168" s="36"/>
      <c r="J168" s="37"/>
      <c r="K168" s="349" t="s">
        <v>203</v>
      </c>
      <c r="L168" s="199"/>
      <c r="M168" s="200"/>
      <c r="N168" s="201"/>
      <c r="O168" s="202"/>
      <c r="P168" s="202"/>
      <c r="Q168" s="202"/>
      <c r="R168" s="202"/>
      <c r="S168" s="202"/>
      <c r="T168" s="224"/>
      <c r="U168" s="138"/>
      <c r="V168" s="138"/>
      <c r="W168" s="139"/>
      <c r="X168" s="139"/>
      <c r="Y168" s="224"/>
      <c r="Z168" s="210"/>
      <c r="AA168" s="204"/>
      <c r="AB168" s="202"/>
      <c r="AC168" s="202"/>
      <c r="AD168" s="202"/>
      <c r="AE168" s="202"/>
      <c r="AF168" s="202"/>
      <c r="AG168" s="224"/>
      <c r="AH168" s="138"/>
      <c r="AI168" s="138"/>
      <c r="AJ168" s="139"/>
      <c r="AK168" s="139"/>
      <c r="AL168" s="224"/>
      <c r="AM168" s="140"/>
      <c r="AN168" s="211"/>
      <c r="AO168" s="212"/>
      <c r="AP168" s="39"/>
      <c r="AQ168" s="141"/>
      <c r="AR168" s="141"/>
      <c r="AS168" s="143"/>
      <c r="AU168" s="141"/>
      <c r="AV168" s="141"/>
      <c r="AW168" s="143"/>
      <c r="AY168" s="146"/>
      <c r="AZ168" s="332"/>
    </row>
    <row r="169" spans="1:64" x14ac:dyDescent="0.25">
      <c r="A169" s="15"/>
      <c r="C169" s="272"/>
      <c r="D169" s="123"/>
      <c r="F169" s="125"/>
      <c r="G169" s="126"/>
      <c r="H169" s="35"/>
      <c r="I169" s="36"/>
      <c r="J169" s="37"/>
      <c r="K169" s="348"/>
      <c r="L169" s="199"/>
      <c r="M169" s="200"/>
      <c r="N169" s="201"/>
      <c r="O169" s="202"/>
      <c r="P169" s="202"/>
      <c r="Q169" s="202"/>
      <c r="R169" s="202"/>
      <c r="S169" s="202"/>
      <c r="T169" s="224"/>
      <c r="U169" s="138"/>
      <c r="V169" s="138"/>
      <c r="W169" s="139"/>
      <c r="X169" s="139"/>
      <c r="Y169" s="224"/>
      <c r="Z169" s="210"/>
      <c r="AA169" s="204"/>
      <c r="AB169" s="202"/>
      <c r="AC169" s="202"/>
      <c r="AD169" s="202"/>
      <c r="AE169" s="202"/>
      <c r="AF169" s="202"/>
      <c r="AG169" s="224"/>
      <c r="AH169" s="138"/>
      <c r="AI169" s="138"/>
      <c r="AJ169" s="139"/>
      <c r="AK169" s="139"/>
      <c r="AL169" s="224"/>
      <c r="AM169" s="140"/>
      <c r="AN169" s="211"/>
      <c r="AO169" s="212"/>
      <c r="AP169" s="39"/>
      <c r="AQ169" s="141"/>
      <c r="AR169" s="141"/>
      <c r="AS169" s="143"/>
      <c r="AU169" s="141"/>
      <c r="AV169" s="141"/>
      <c r="AW169" s="143"/>
      <c r="AY169" s="146"/>
      <c r="AZ169" s="332"/>
    </row>
    <row r="170" spans="1:64" ht="35.1" customHeight="1" x14ac:dyDescent="0.25">
      <c r="A170" s="15" t="s">
        <v>13</v>
      </c>
      <c r="B170" s="225">
        <v>9</v>
      </c>
      <c r="C170" s="272" t="s">
        <v>120</v>
      </c>
      <c r="D170" s="123">
        <v>1000</v>
      </c>
      <c r="E170" s="226"/>
      <c r="F170" s="122">
        <v>6</v>
      </c>
      <c r="G170" s="126">
        <v>1</v>
      </c>
      <c r="H170" s="35" t="str">
        <f t="shared" si="125"/>
        <v>019</v>
      </c>
      <c r="I170" s="36" t="s">
        <v>204</v>
      </c>
      <c r="J170" s="37" t="s">
        <v>205</v>
      </c>
      <c r="K170" s="331" t="s">
        <v>206</v>
      </c>
      <c r="L170" s="232">
        <v>0</v>
      </c>
      <c r="M170" s="233">
        <v>0</v>
      </c>
      <c r="N170" s="130"/>
      <c r="O170" s="131"/>
      <c r="P170" s="131"/>
      <c r="Q170" s="131"/>
      <c r="R170" s="131"/>
      <c r="S170" s="131"/>
      <c r="T170" s="132" t="str">
        <f t="shared" ref="T170:T175" si="131">IF(SUM(N170:S170)=U170,"OK",SUM(N170:S170)-U170)</f>
        <v>OK</v>
      </c>
      <c r="U170" s="138"/>
      <c r="V170" s="138"/>
      <c r="W170" s="139"/>
      <c r="X170" s="139"/>
      <c r="Y170" s="132" t="str">
        <f t="shared" ref="Y170:Y175" si="132">IF(SUM(W170:X170)=Z170,"OK",SUM(W170:X170)-Z170)</f>
        <v>OK</v>
      </c>
      <c r="Z170" s="210"/>
      <c r="AA170" s="204"/>
      <c r="AB170" s="202"/>
      <c r="AC170" s="202"/>
      <c r="AD170" s="202"/>
      <c r="AE170" s="202"/>
      <c r="AF170" s="202"/>
      <c r="AG170" s="132" t="str">
        <f t="shared" ref="AG170:AG175" si="133">IF(SUM(AA170:AF170)=AH170,"OK",SUM(AA170:AF170)-AH170)</f>
        <v>OK</v>
      </c>
      <c r="AH170" s="138"/>
      <c r="AI170" s="138"/>
      <c r="AJ170" s="139"/>
      <c r="AK170" s="139"/>
      <c r="AL170" s="132" t="str">
        <f t="shared" ref="AL170:AL175" si="134">IF(SUM(AJ170:AK170)=AM170,"OK",SUM(AJ170:AK170)-AM170)</f>
        <v>OK</v>
      </c>
      <c r="AM170" s="140"/>
      <c r="AN170" s="119">
        <f t="shared" ref="AN170:AN175" si="135">L170+U170+V170+Z170</f>
        <v>0</v>
      </c>
      <c r="AO170" s="120">
        <f t="shared" ref="AO170:AO175" si="136">M170+AH170+AI170+AM170</f>
        <v>0</v>
      </c>
      <c r="AP170" s="39">
        <f t="shared" ref="AP170:AP175" si="137">L170</f>
        <v>0</v>
      </c>
      <c r="AQ170" s="141">
        <f t="shared" ref="AQ170:AQ175" si="138">AN170</f>
        <v>0</v>
      </c>
      <c r="AR170" s="142">
        <f>AQ170-AP170</f>
        <v>0</v>
      </c>
      <c r="AS170" s="143" t="e">
        <f>AR170/AP170</f>
        <v>#DIV/0!</v>
      </c>
      <c r="AT170" s="144">
        <f t="shared" ref="AT170:AT175" si="139">M170</f>
        <v>0</v>
      </c>
      <c r="AU170" s="141">
        <f>AO170</f>
        <v>0</v>
      </c>
      <c r="AV170" s="142">
        <f>AU170-AT170</f>
        <v>0</v>
      </c>
      <c r="AW170" s="143" t="e">
        <f>AV170/AT170</f>
        <v>#DIV/0!</v>
      </c>
      <c r="AY170" s="146" t="str">
        <f t="shared" ref="AY170:AY175" si="140">RIGHT(LEFT(I170,3),2)&amp;"."&amp;RIGHT(LEFT(I170,5),2)</f>
        <v>31.32</v>
      </c>
      <c r="AZ170" s="332" t="b">
        <f>COUNTIF('[1]Codes SEC'!$B$2:$B$250,Ministres!AY170)&gt;0</f>
        <v>1</v>
      </c>
    </row>
    <row r="171" spans="1:64" ht="35.1" customHeight="1" x14ac:dyDescent="0.25">
      <c r="A171" s="15" t="s">
        <v>13</v>
      </c>
      <c r="B171" s="225">
        <v>9</v>
      </c>
      <c r="C171" s="272" t="s">
        <v>120</v>
      </c>
      <c r="D171" s="123">
        <v>1000</v>
      </c>
      <c r="E171" s="226"/>
      <c r="F171" s="122">
        <v>12</v>
      </c>
      <c r="G171" s="126">
        <v>1</v>
      </c>
      <c r="H171" s="35" t="str">
        <f t="shared" si="125"/>
        <v>019</v>
      </c>
      <c r="I171" s="36" t="s">
        <v>207</v>
      </c>
      <c r="J171" s="37" t="s">
        <v>208</v>
      </c>
      <c r="K171" s="331" t="s">
        <v>209</v>
      </c>
      <c r="L171" s="232">
        <v>0</v>
      </c>
      <c r="M171" s="233">
        <v>0</v>
      </c>
      <c r="N171" s="130"/>
      <c r="O171" s="131"/>
      <c r="P171" s="131"/>
      <c r="Q171" s="131"/>
      <c r="R171" s="131"/>
      <c r="S171" s="131"/>
      <c r="T171" s="132" t="str">
        <f t="shared" si="131"/>
        <v>OK</v>
      </c>
      <c r="U171" s="138"/>
      <c r="V171" s="138"/>
      <c r="W171" s="139"/>
      <c r="X171" s="139"/>
      <c r="Y171" s="132" t="str">
        <f t="shared" si="132"/>
        <v>OK</v>
      </c>
      <c r="Z171" s="210"/>
      <c r="AA171" s="204"/>
      <c r="AB171" s="202"/>
      <c r="AC171" s="202"/>
      <c r="AD171" s="202"/>
      <c r="AE171" s="202"/>
      <c r="AF171" s="202"/>
      <c r="AG171" s="132" t="str">
        <f t="shared" si="133"/>
        <v>OK</v>
      </c>
      <c r="AH171" s="138"/>
      <c r="AI171" s="138"/>
      <c r="AJ171" s="139"/>
      <c r="AK171" s="139"/>
      <c r="AL171" s="132" t="str">
        <f t="shared" si="134"/>
        <v>OK</v>
      </c>
      <c r="AM171" s="140"/>
      <c r="AN171" s="119">
        <f t="shared" si="135"/>
        <v>0</v>
      </c>
      <c r="AO171" s="120">
        <f t="shared" si="136"/>
        <v>0</v>
      </c>
      <c r="AP171" s="39">
        <f t="shared" si="137"/>
        <v>0</v>
      </c>
      <c r="AQ171" s="141">
        <f t="shared" si="138"/>
        <v>0</v>
      </c>
      <c r="AR171" s="142">
        <f>AQ171-AP171</f>
        <v>0</v>
      </c>
      <c r="AS171" s="143" t="e">
        <f>AR171/AP171</f>
        <v>#DIV/0!</v>
      </c>
      <c r="AT171" s="144">
        <f t="shared" si="139"/>
        <v>0</v>
      </c>
      <c r="AU171" s="141">
        <f>AO171</f>
        <v>0</v>
      </c>
      <c r="AV171" s="142">
        <f>AU171-AT171</f>
        <v>0</v>
      </c>
      <c r="AW171" s="143" t="e">
        <f>AV171/AT171</f>
        <v>#DIV/0!</v>
      </c>
      <c r="AY171" s="146" t="str">
        <f t="shared" si="140"/>
        <v>33.00</v>
      </c>
      <c r="AZ171" s="332" t="b">
        <f>COUNTIF('[1]Codes SEC'!$B$2:$B$250,Ministres!AY171)&gt;0</f>
        <v>1</v>
      </c>
    </row>
    <row r="172" spans="1:64" ht="35.1" customHeight="1" x14ac:dyDescent="0.25">
      <c r="A172" s="15" t="s">
        <v>13</v>
      </c>
      <c r="B172" s="225">
        <v>9</v>
      </c>
      <c r="C172" s="272" t="s">
        <v>120</v>
      </c>
      <c r="D172" s="123">
        <v>1000</v>
      </c>
      <c r="E172" s="226"/>
      <c r="F172" s="122">
        <v>12</v>
      </c>
      <c r="G172" s="126">
        <v>1</v>
      </c>
      <c r="H172" s="35" t="str">
        <f t="shared" si="125"/>
        <v>019</v>
      </c>
      <c r="I172" s="36">
        <v>83530000</v>
      </c>
      <c r="J172" s="37" t="s">
        <v>210</v>
      </c>
      <c r="K172" s="331" t="s">
        <v>211</v>
      </c>
      <c r="L172" s="232">
        <v>0</v>
      </c>
      <c r="M172" s="233">
        <v>0</v>
      </c>
      <c r="N172" s="130"/>
      <c r="O172" s="131"/>
      <c r="P172" s="131"/>
      <c r="Q172" s="131"/>
      <c r="R172" s="131"/>
      <c r="S172" s="131"/>
      <c r="T172" s="132" t="str">
        <f t="shared" si="131"/>
        <v>OK</v>
      </c>
      <c r="U172" s="138"/>
      <c r="V172" s="138"/>
      <c r="W172" s="139"/>
      <c r="X172" s="139"/>
      <c r="Y172" s="132" t="str">
        <f t="shared" si="132"/>
        <v>OK</v>
      </c>
      <c r="Z172" s="210"/>
      <c r="AA172" s="204"/>
      <c r="AB172" s="202"/>
      <c r="AC172" s="202"/>
      <c r="AD172" s="202"/>
      <c r="AE172" s="202"/>
      <c r="AF172" s="202"/>
      <c r="AG172" s="132" t="str">
        <f t="shared" si="133"/>
        <v>OK</v>
      </c>
      <c r="AH172" s="138"/>
      <c r="AI172" s="138"/>
      <c r="AJ172" s="139"/>
      <c r="AK172" s="139"/>
      <c r="AL172" s="132" t="str">
        <f t="shared" si="134"/>
        <v>OK</v>
      </c>
      <c r="AM172" s="140"/>
      <c r="AN172" s="119">
        <f t="shared" si="135"/>
        <v>0</v>
      </c>
      <c r="AO172" s="120">
        <f t="shared" si="136"/>
        <v>0</v>
      </c>
      <c r="AP172" s="39">
        <f t="shared" si="137"/>
        <v>0</v>
      </c>
      <c r="AQ172" s="141">
        <f t="shared" si="138"/>
        <v>0</v>
      </c>
      <c r="AR172" s="142">
        <f>AQ172-AP172</f>
        <v>0</v>
      </c>
      <c r="AS172" s="143" t="e">
        <f>AR172/AP172</f>
        <v>#DIV/0!</v>
      </c>
      <c r="AT172" s="144">
        <f t="shared" si="139"/>
        <v>0</v>
      </c>
      <c r="AU172" s="141">
        <f>AO172</f>
        <v>0</v>
      </c>
      <c r="AV172" s="142">
        <f>AU172-AT172</f>
        <v>0</v>
      </c>
      <c r="AW172" s="143" t="e">
        <f>AV172/AT172</f>
        <v>#DIV/0!</v>
      </c>
      <c r="AY172" s="146" t="str">
        <f t="shared" si="140"/>
        <v>35.30</v>
      </c>
      <c r="AZ172" s="332" t="b">
        <f>COUNTIF('[1]Codes SEC'!$B$2:$B$250,Ministres!AY172)&gt;0</f>
        <v>1</v>
      </c>
    </row>
    <row r="173" spans="1:64" ht="35.1" customHeight="1" x14ac:dyDescent="0.25">
      <c r="A173" s="15" t="s">
        <v>13</v>
      </c>
      <c r="B173" s="225">
        <v>9</v>
      </c>
      <c r="C173" s="272" t="s">
        <v>120</v>
      </c>
      <c r="D173" s="123">
        <v>1000</v>
      </c>
      <c r="E173" s="226"/>
      <c r="F173" s="122">
        <v>5</v>
      </c>
      <c r="G173" s="126">
        <v>1</v>
      </c>
      <c r="H173" s="35" t="str">
        <f t="shared" si="125"/>
        <v>019</v>
      </c>
      <c r="I173" s="36" t="s">
        <v>121</v>
      </c>
      <c r="J173" s="37" t="s">
        <v>212</v>
      </c>
      <c r="K173" s="244" t="s">
        <v>213</v>
      </c>
      <c r="L173" s="232">
        <v>29498</v>
      </c>
      <c r="M173" s="233">
        <v>30698</v>
      </c>
      <c r="N173" s="130"/>
      <c r="O173" s="131"/>
      <c r="P173" s="131"/>
      <c r="Q173" s="131"/>
      <c r="R173" s="131"/>
      <c r="S173" s="131"/>
      <c r="T173" s="132" t="str">
        <f t="shared" si="131"/>
        <v>OK</v>
      </c>
      <c r="U173" s="138"/>
      <c r="V173" s="138"/>
      <c r="W173" s="139"/>
      <c r="X173" s="139"/>
      <c r="Y173" s="132" t="str">
        <f t="shared" si="132"/>
        <v>OK</v>
      </c>
      <c r="Z173" s="210"/>
      <c r="AA173" s="204"/>
      <c r="AB173" s="202"/>
      <c r="AC173" s="202"/>
      <c r="AD173" s="202"/>
      <c r="AE173" s="202"/>
      <c r="AF173" s="202"/>
      <c r="AG173" s="132" t="str">
        <f t="shared" si="133"/>
        <v>OK</v>
      </c>
      <c r="AH173" s="138"/>
      <c r="AI173" s="138"/>
      <c r="AJ173" s="139"/>
      <c r="AK173" s="139"/>
      <c r="AL173" s="132" t="str">
        <f t="shared" si="134"/>
        <v>OK</v>
      </c>
      <c r="AM173" s="140"/>
      <c r="AN173" s="119">
        <f t="shared" si="135"/>
        <v>29498</v>
      </c>
      <c r="AO173" s="120">
        <f t="shared" si="136"/>
        <v>30698</v>
      </c>
      <c r="AP173" s="39">
        <f t="shared" si="137"/>
        <v>29498</v>
      </c>
      <c r="AQ173" s="141">
        <f t="shared" si="138"/>
        <v>29498</v>
      </c>
      <c r="AR173" s="142">
        <f>AQ173-AP173</f>
        <v>0</v>
      </c>
      <c r="AS173" s="143">
        <f>AR173/AP173</f>
        <v>0</v>
      </c>
      <c r="AT173" s="144">
        <f t="shared" si="139"/>
        <v>30698</v>
      </c>
      <c r="AU173" s="141">
        <f>AO173</f>
        <v>30698</v>
      </c>
      <c r="AV173" s="142">
        <f>AU173-AT173</f>
        <v>0</v>
      </c>
      <c r="AW173" s="143">
        <f>AV173/AT173</f>
        <v>0</v>
      </c>
      <c r="AY173" s="146" t="str">
        <f t="shared" si="140"/>
        <v>41.40</v>
      </c>
      <c r="AZ173" s="332" t="b">
        <f>COUNTIF('[1]Codes SEC'!$B$2:$B$250,Ministres!AY173)&gt;0</f>
        <v>1</v>
      </c>
    </row>
    <row r="174" spans="1:64" ht="35.1" customHeight="1" x14ac:dyDescent="0.25">
      <c r="A174" s="15" t="s">
        <v>13</v>
      </c>
      <c r="B174" s="225" t="s">
        <v>138</v>
      </c>
      <c r="C174" s="122" t="s">
        <v>120</v>
      </c>
      <c r="D174" s="123">
        <v>1000</v>
      </c>
      <c r="E174" s="226"/>
      <c r="F174" s="122">
        <v>12</v>
      </c>
      <c r="G174" s="227"/>
      <c r="H174" s="228" t="str">
        <f t="shared" si="125"/>
        <v>019</v>
      </c>
      <c r="I174" s="229">
        <v>84140000</v>
      </c>
      <c r="J174" s="230" t="s">
        <v>214</v>
      </c>
      <c r="K174" s="231" t="s">
        <v>215</v>
      </c>
      <c r="L174" s="232">
        <v>0</v>
      </c>
      <c r="M174" s="233">
        <v>0</v>
      </c>
      <c r="N174" s="130"/>
      <c r="O174" s="131"/>
      <c r="P174" s="131"/>
      <c r="Q174" s="131"/>
      <c r="R174" s="131"/>
      <c r="S174" s="131"/>
      <c r="T174" s="132" t="str">
        <f t="shared" si="131"/>
        <v>OK</v>
      </c>
      <c r="U174" s="138"/>
      <c r="V174" s="138"/>
      <c r="W174" s="139"/>
      <c r="X174" s="139"/>
      <c r="Y174" s="132" t="str">
        <f t="shared" si="132"/>
        <v>OK</v>
      </c>
      <c r="Z174" s="210"/>
      <c r="AA174" s="204"/>
      <c r="AB174" s="202"/>
      <c r="AC174" s="202"/>
      <c r="AD174" s="202"/>
      <c r="AE174" s="202"/>
      <c r="AF174" s="202"/>
      <c r="AG174" s="132" t="str">
        <f t="shared" si="133"/>
        <v>OK</v>
      </c>
      <c r="AH174" s="138"/>
      <c r="AI174" s="138"/>
      <c r="AJ174" s="139"/>
      <c r="AK174" s="139"/>
      <c r="AL174" s="132" t="str">
        <f t="shared" si="134"/>
        <v>OK</v>
      </c>
      <c r="AM174" s="140"/>
      <c r="AN174" s="119">
        <f t="shared" si="135"/>
        <v>0</v>
      </c>
      <c r="AO174" s="120">
        <f t="shared" si="136"/>
        <v>0</v>
      </c>
      <c r="AP174" s="39">
        <f t="shared" si="137"/>
        <v>0</v>
      </c>
      <c r="AQ174" s="141">
        <f t="shared" si="138"/>
        <v>0</v>
      </c>
      <c r="AR174" s="142">
        <f t="shared" ref="AR174:AR175" si="141">AQ174-AP174</f>
        <v>0</v>
      </c>
      <c r="AS174" s="143" t="e">
        <f t="shared" ref="AS174:AS175" si="142">AR174/AP174</f>
        <v>#DIV/0!</v>
      </c>
      <c r="AT174" s="144">
        <f t="shared" si="139"/>
        <v>0</v>
      </c>
      <c r="AU174" s="141">
        <f t="shared" ref="AU174:AU175" si="143">AO174</f>
        <v>0</v>
      </c>
      <c r="AV174" s="142">
        <f t="shared" ref="AV174:AV175" si="144">AU174-AT174</f>
        <v>0</v>
      </c>
      <c r="AW174" s="143" t="e">
        <f t="shared" ref="AW174:AW175" si="145">AV174/AT174</f>
        <v>#DIV/0!</v>
      </c>
      <c r="AY174" s="146" t="str">
        <f t="shared" si="140"/>
        <v>41.40</v>
      </c>
      <c r="AZ174" s="332" t="b">
        <f>COUNTIF('[1]Codes SEC'!$B$2:$B$250,Ministres!AY174)&gt;0</f>
        <v>1</v>
      </c>
    </row>
    <row r="175" spans="1:64" ht="35.1" customHeight="1" x14ac:dyDescent="0.25">
      <c r="A175" s="15" t="s">
        <v>13</v>
      </c>
      <c r="B175" s="225" t="s">
        <v>138</v>
      </c>
      <c r="C175" s="122" t="s">
        <v>120</v>
      </c>
      <c r="D175" s="123">
        <v>1000</v>
      </c>
      <c r="E175" s="226"/>
      <c r="F175" s="122">
        <v>19</v>
      </c>
      <c r="G175" s="227"/>
      <c r="H175" s="228" t="str">
        <f t="shared" si="125"/>
        <v>019</v>
      </c>
      <c r="I175" s="229">
        <v>84353000</v>
      </c>
      <c r="J175" s="230" t="s">
        <v>216</v>
      </c>
      <c r="K175" s="231" t="s">
        <v>217</v>
      </c>
      <c r="L175" s="232">
        <v>0</v>
      </c>
      <c r="M175" s="233">
        <v>0</v>
      </c>
      <c r="N175" s="130"/>
      <c r="O175" s="131"/>
      <c r="P175" s="131"/>
      <c r="Q175" s="131"/>
      <c r="R175" s="131"/>
      <c r="S175" s="131"/>
      <c r="T175" s="132" t="str">
        <f t="shared" si="131"/>
        <v>OK</v>
      </c>
      <c r="U175" s="138"/>
      <c r="V175" s="138"/>
      <c r="W175" s="139"/>
      <c r="X175" s="139"/>
      <c r="Y175" s="132" t="str">
        <f t="shared" si="132"/>
        <v>OK</v>
      </c>
      <c r="Z175" s="210"/>
      <c r="AA175" s="204"/>
      <c r="AB175" s="202"/>
      <c r="AC175" s="202"/>
      <c r="AD175" s="202"/>
      <c r="AE175" s="202"/>
      <c r="AF175" s="202"/>
      <c r="AG175" s="132" t="str">
        <f t="shared" si="133"/>
        <v>OK</v>
      </c>
      <c r="AH175" s="138"/>
      <c r="AI175" s="138"/>
      <c r="AJ175" s="139"/>
      <c r="AK175" s="139"/>
      <c r="AL175" s="132" t="str">
        <f t="shared" si="134"/>
        <v>OK</v>
      </c>
      <c r="AM175" s="140"/>
      <c r="AN175" s="119">
        <f t="shared" si="135"/>
        <v>0</v>
      </c>
      <c r="AO175" s="120">
        <f t="shared" si="136"/>
        <v>0</v>
      </c>
      <c r="AP175" s="39">
        <f t="shared" si="137"/>
        <v>0</v>
      </c>
      <c r="AQ175" s="141">
        <f t="shared" si="138"/>
        <v>0</v>
      </c>
      <c r="AR175" s="142">
        <f t="shared" si="141"/>
        <v>0</v>
      </c>
      <c r="AS175" s="143" t="e">
        <f t="shared" si="142"/>
        <v>#DIV/0!</v>
      </c>
      <c r="AT175" s="144">
        <f t="shared" si="139"/>
        <v>0</v>
      </c>
      <c r="AU175" s="141">
        <f t="shared" si="143"/>
        <v>0</v>
      </c>
      <c r="AV175" s="142">
        <f t="shared" si="144"/>
        <v>0</v>
      </c>
      <c r="AW175" s="143" t="e">
        <f t="shared" si="145"/>
        <v>#DIV/0!</v>
      </c>
      <c r="AY175" s="146" t="str">
        <f t="shared" si="140"/>
        <v>43.53</v>
      </c>
      <c r="AZ175" s="332" t="b">
        <f>COUNTIF('[1]Codes SEC'!$B$2:$B$250,Ministres!AY175)&gt;0</f>
        <v>1</v>
      </c>
    </row>
    <row r="176" spans="1:64" s="333" customFormat="1" x14ac:dyDescent="0.25">
      <c r="A176" s="350"/>
      <c r="B176" s="351"/>
      <c r="C176" s="298"/>
      <c r="D176" s="352"/>
      <c r="E176" s="353"/>
      <c r="F176" s="150"/>
      <c r="G176" s="154"/>
      <c r="H176" s="155"/>
      <c r="I176" s="156"/>
      <c r="J176" s="157"/>
      <c r="K176" s="158" t="s">
        <v>70</v>
      </c>
      <c r="L176" s="236">
        <f t="shared" ref="L176:AW176" si="146">L173+L170+L171+L172+L174+L175</f>
        <v>29498</v>
      </c>
      <c r="M176" s="354">
        <f t="shared" si="146"/>
        <v>30698</v>
      </c>
      <c r="N176" s="337">
        <f t="shared" si="146"/>
        <v>0</v>
      </c>
      <c r="O176" s="338">
        <f t="shared" si="146"/>
        <v>0</v>
      </c>
      <c r="P176" s="338">
        <f t="shared" si="146"/>
        <v>0</v>
      </c>
      <c r="Q176" s="338">
        <f t="shared" si="146"/>
        <v>0</v>
      </c>
      <c r="R176" s="338">
        <f t="shared" si="146"/>
        <v>0</v>
      </c>
      <c r="S176" s="338">
        <f t="shared" si="146"/>
        <v>0</v>
      </c>
      <c r="T176" s="339"/>
      <c r="U176" s="340">
        <f t="shared" si="146"/>
        <v>0</v>
      </c>
      <c r="V176" s="340">
        <f t="shared" si="146"/>
        <v>0</v>
      </c>
      <c r="W176" s="338">
        <f t="shared" si="146"/>
        <v>0</v>
      </c>
      <c r="X176" s="338">
        <f t="shared" si="146"/>
        <v>0</v>
      </c>
      <c r="Y176" s="339"/>
      <c r="Z176" s="340">
        <f t="shared" si="146"/>
        <v>0</v>
      </c>
      <c r="AA176" s="165">
        <f t="shared" si="146"/>
        <v>0</v>
      </c>
      <c r="AB176" s="338">
        <f t="shared" si="146"/>
        <v>0</v>
      </c>
      <c r="AC176" s="338">
        <f t="shared" si="146"/>
        <v>0</v>
      </c>
      <c r="AD176" s="338">
        <f t="shared" si="146"/>
        <v>0</v>
      </c>
      <c r="AE176" s="338">
        <f t="shared" si="146"/>
        <v>0</v>
      </c>
      <c r="AF176" s="338">
        <f t="shared" si="146"/>
        <v>0</v>
      </c>
      <c r="AG176" s="339"/>
      <c r="AH176" s="340">
        <f t="shared" si="146"/>
        <v>0</v>
      </c>
      <c r="AI176" s="340">
        <f t="shared" si="146"/>
        <v>0</v>
      </c>
      <c r="AJ176" s="338">
        <f t="shared" si="146"/>
        <v>0</v>
      </c>
      <c r="AK176" s="338">
        <f t="shared" si="146"/>
        <v>0</v>
      </c>
      <c r="AL176" s="339"/>
      <c r="AM176" s="341">
        <f t="shared" si="146"/>
        <v>0</v>
      </c>
      <c r="AN176" s="167">
        <f>AN173+AN170+AN171+AN172+AN174+AN175</f>
        <v>29498</v>
      </c>
      <c r="AO176" s="342">
        <f t="shared" si="146"/>
        <v>30698</v>
      </c>
      <c r="AP176" s="169">
        <f t="shared" si="146"/>
        <v>29498</v>
      </c>
      <c r="AQ176" s="343">
        <f t="shared" si="146"/>
        <v>29498</v>
      </c>
      <c r="AR176" s="344">
        <f t="shared" si="146"/>
        <v>0</v>
      </c>
      <c r="AS176" s="345" t="e">
        <f t="shared" si="146"/>
        <v>#DIV/0!</v>
      </c>
      <c r="AT176" s="346">
        <f t="shared" si="146"/>
        <v>30698</v>
      </c>
      <c r="AU176" s="343">
        <f t="shared" si="146"/>
        <v>30698</v>
      </c>
      <c r="AV176" s="344">
        <f t="shared" si="146"/>
        <v>0</v>
      </c>
      <c r="AW176" s="345" t="e">
        <f t="shared" si="146"/>
        <v>#DIV/0!</v>
      </c>
      <c r="AX176"/>
      <c r="AY176" s="146"/>
      <c r="AZ176" s="332"/>
      <c r="BA176"/>
      <c r="BB176"/>
      <c r="BC176"/>
      <c r="BD176"/>
      <c r="BE176"/>
      <c r="BF176"/>
      <c r="BG176"/>
      <c r="BH176"/>
      <c r="BI176"/>
      <c r="BJ176"/>
      <c r="BK176"/>
      <c r="BL176"/>
    </row>
    <row r="177" spans="1:64" s="197" customFormat="1" x14ac:dyDescent="0.25">
      <c r="A177" s="174"/>
      <c r="B177" s="175"/>
      <c r="C177" s="176"/>
      <c r="D177" s="177"/>
      <c r="E177" s="178"/>
      <c r="F177" s="177"/>
      <c r="G177" s="179"/>
      <c r="H177" s="180"/>
      <c r="I177" s="181"/>
      <c r="J177" s="182"/>
      <c r="K177" s="183" t="s">
        <v>218</v>
      </c>
      <c r="L177" s="184">
        <f t="shared" ref="L177:X177" si="147">L176</f>
        <v>29498</v>
      </c>
      <c r="M177" s="355">
        <f t="shared" si="147"/>
        <v>30698</v>
      </c>
      <c r="N177" s="186">
        <f t="shared" si="147"/>
        <v>0</v>
      </c>
      <c r="O177" s="187">
        <f t="shared" si="147"/>
        <v>0</v>
      </c>
      <c r="P177" s="187">
        <f t="shared" si="147"/>
        <v>0</v>
      </c>
      <c r="Q177" s="187">
        <f t="shared" si="147"/>
        <v>0</v>
      </c>
      <c r="R177" s="187">
        <f t="shared" si="147"/>
        <v>0</v>
      </c>
      <c r="S177" s="187">
        <f t="shared" si="147"/>
        <v>0</v>
      </c>
      <c r="T177" s="188"/>
      <c r="U177" s="187">
        <f t="shared" si="147"/>
        <v>0</v>
      </c>
      <c r="V177" s="187">
        <f t="shared" si="147"/>
        <v>0</v>
      </c>
      <c r="W177" s="187">
        <f t="shared" si="147"/>
        <v>0</v>
      </c>
      <c r="X177" s="187">
        <f t="shared" si="147"/>
        <v>0</v>
      </c>
      <c r="Y177" s="188"/>
      <c r="Z177" s="187">
        <f t="shared" ref="Z177:AK177" si="148">Z176</f>
        <v>0</v>
      </c>
      <c r="AA177" s="189">
        <f t="shared" si="148"/>
        <v>0</v>
      </c>
      <c r="AB177" s="187">
        <f t="shared" si="148"/>
        <v>0</v>
      </c>
      <c r="AC177" s="187">
        <f t="shared" si="148"/>
        <v>0</v>
      </c>
      <c r="AD177" s="187">
        <f t="shared" si="148"/>
        <v>0</v>
      </c>
      <c r="AE177" s="187">
        <f t="shared" si="148"/>
        <v>0</v>
      </c>
      <c r="AF177" s="187">
        <f t="shared" si="148"/>
        <v>0</v>
      </c>
      <c r="AG177" s="188"/>
      <c r="AH177" s="187">
        <f t="shared" si="148"/>
        <v>0</v>
      </c>
      <c r="AI177" s="187">
        <f t="shared" si="148"/>
        <v>0</v>
      </c>
      <c r="AJ177" s="187">
        <f t="shared" si="148"/>
        <v>0</v>
      </c>
      <c r="AK177" s="187">
        <f t="shared" si="148"/>
        <v>0</v>
      </c>
      <c r="AL177" s="188"/>
      <c r="AM177" s="190">
        <f t="shared" ref="AM177:AW177" si="149">AM176</f>
        <v>0</v>
      </c>
      <c r="AN177" s="191">
        <f>AN176</f>
        <v>29498</v>
      </c>
      <c r="AO177" s="190">
        <f t="shared" si="149"/>
        <v>30698</v>
      </c>
      <c r="AP177" s="184">
        <f t="shared" si="149"/>
        <v>29498</v>
      </c>
      <c r="AQ177" s="192">
        <f t="shared" si="149"/>
        <v>29498</v>
      </c>
      <c r="AR177" s="193">
        <f t="shared" si="149"/>
        <v>0</v>
      </c>
      <c r="AS177" s="194" t="e">
        <f t="shared" si="149"/>
        <v>#DIV/0!</v>
      </c>
      <c r="AT177" s="195">
        <f t="shared" si="149"/>
        <v>30698</v>
      </c>
      <c r="AU177" s="192">
        <f t="shared" si="149"/>
        <v>30698</v>
      </c>
      <c r="AV177" s="193">
        <f t="shared" si="149"/>
        <v>0</v>
      </c>
      <c r="AW177" s="194" t="e">
        <f t="shared" si="149"/>
        <v>#DIV/0!</v>
      </c>
      <c r="AX177" s="12"/>
      <c r="AY177" s="146"/>
      <c r="AZ177" s="332"/>
      <c r="BA177" s="12"/>
      <c r="BB177" s="12"/>
      <c r="BC177" s="12"/>
      <c r="BD177" s="12"/>
      <c r="BE177" s="12"/>
      <c r="BF177" s="12"/>
      <c r="BG177" s="12"/>
      <c r="BH177" s="12"/>
      <c r="BI177" s="12"/>
      <c r="BJ177" s="12"/>
      <c r="BK177" s="12"/>
      <c r="BL177" s="12"/>
    </row>
    <row r="178" spans="1:64" x14ac:dyDescent="0.25">
      <c r="A178" s="15"/>
      <c r="C178" s="122"/>
      <c r="D178" s="123"/>
      <c r="F178" s="125"/>
      <c r="G178" s="34"/>
      <c r="H178" s="35"/>
      <c r="I178" s="36"/>
      <c r="J178" s="37"/>
      <c r="K178" s="198" t="s">
        <v>72</v>
      </c>
      <c r="L178" s="199">
        <v>0</v>
      </c>
      <c r="M178" s="200">
        <v>0</v>
      </c>
      <c r="N178" s="201">
        <v>0</v>
      </c>
      <c r="O178" s="202">
        <v>0</v>
      </c>
      <c r="P178" s="202">
        <v>0</v>
      </c>
      <c r="Q178" s="202">
        <v>0</v>
      </c>
      <c r="R178" s="202">
        <v>0</v>
      </c>
      <c r="S178" s="202">
        <v>0</v>
      </c>
      <c r="T178" s="203"/>
      <c r="U178" s="135">
        <v>0</v>
      </c>
      <c r="V178" s="135">
        <v>0</v>
      </c>
      <c r="W178" s="202">
        <v>0</v>
      </c>
      <c r="X178" s="202">
        <v>0</v>
      </c>
      <c r="Y178" s="203"/>
      <c r="Z178" s="135">
        <v>0</v>
      </c>
      <c r="AA178" s="204">
        <v>0</v>
      </c>
      <c r="AB178" s="202">
        <v>0</v>
      </c>
      <c r="AC178" s="202">
        <v>0</v>
      </c>
      <c r="AD178" s="202">
        <v>0</v>
      </c>
      <c r="AE178" s="202">
        <v>0</v>
      </c>
      <c r="AF178" s="202">
        <v>0</v>
      </c>
      <c r="AG178" s="203"/>
      <c r="AH178" s="135">
        <v>0</v>
      </c>
      <c r="AI178" s="135">
        <v>0</v>
      </c>
      <c r="AJ178" s="202">
        <v>0</v>
      </c>
      <c r="AK178" s="202">
        <v>0</v>
      </c>
      <c r="AL178" s="203"/>
      <c r="AM178" s="205">
        <v>0</v>
      </c>
      <c r="AN178" s="119">
        <v>0</v>
      </c>
      <c r="AO178" s="120">
        <v>0</v>
      </c>
      <c r="AP178" s="39">
        <v>0</v>
      </c>
      <c r="AQ178" s="141">
        <v>0</v>
      </c>
      <c r="AR178" s="141">
        <v>0</v>
      </c>
      <c r="AS178" s="143">
        <v>0</v>
      </c>
      <c r="AT178" s="144">
        <v>0</v>
      </c>
      <c r="AU178" s="141">
        <v>0</v>
      </c>
      <c r="AV178" s="141">
        <v>0</v>
      </c>
      <c r="AW178" s="143">
        <v>0</v>
      </c>
      <c r="AY178" s="146"/>
      <c r="AZ178" s="332"/>
    </row>
    <row r="179" spans="1:64" x14ac:dyDescent="0.25">
      <c r="A179" s="356"/>
      <c r="B179" s="225"/>
      <c r="C179" s="272"/>
      <c r="D179" s="357"/>
      <c r="E179" s="226"/>
      <c r="F179" s="122"/>
      <c r="G179" s="126"/>
      <c r="H179" s="35"/>
      <c r="I179" s="36"/>
      <c r="J179" s="37"/>
      <c r="K179" s="198" t="s">
        <v>73</v>
      </c>
      <c r="L179" s="241">
        <v>0</v>
      </c>
      <c r="M179" s="242">
        <v>0</v>
      </c>
      <c r="N179" s="201">
        <v>0</v>
      </c>
      <c r="O179" s="202">
        <v>0</v>
      </c>
      <c r="P179" s="202">
        <v>0</v>
      </c>
      <c r="Q179" s="202">
        <v>0</v>
      </c>
      <c r="R179" s="202">
        <v>0</v>
      </c>
      <c r="S179" s="202">
        <v>0</v>
      </c>
      <c r="T179" s="203"/>
      <c r="U179" s="135">
        <v>0</v>
      </c>
      <c r="V179" s="135">
        <v>0</v>
      </c>
      <c r="W179" s="202">
        <v>0</v>
      </c>
      <c r="X179" s="202">
        <v>0</v>
      </c>
      <c r="Y179" s="203"/>
      <c r="Z179" s="135">
        <v>0</v>
      </c>
      <c r="AA179" s="204">
        <v>0</v>
      </c>
      <c r="AB179" s="202">
        <v>0</v>
      </c>
      <c r="AC179" s="202">
        <v>0</v>
      </c>
      <c r="AD179" s="202">
        <v>0</v>
      </c>
      <c r="AE179" s="202">
        <v>0</v>
      </c>
      <c r="AF179" s="202">
        <v>0</v>
      </c>
      <c r="AG179" s="203"/>
      <c r="AH179" s="135">
        <v>0</v>
      </c>
      <c r="AI179" s="135">
        <v>0</v>
      </c>
      <c r="AJ179" s="202">
        <v>0</v>
      </c>
      <c r="AK179" s="202">
        <v>0</v>
      </c>
      <c r="AL179" s="203"/>
      <c r="AM179" s="205">
        <v>0</v>
      </c>
      <c r="AN179" s="119">
        <v>0</v>
      </c>
      <c r="AO179" s="120">
        <v>0</v>
      </c>
      <c r="AP179" s="39">
        <v>0</v>
      </c>
      <c r="AQ179" s="141">
        <v>0</v>
      </c>
      <c r="AR179" s="141">
        <v>0</v>
      </c>
      <c r="AS179" s="143">
        <v>0</v>
      </c>
      <c r="AT179" s="144">
        <v>0</v>
      </c>
      <c r="AU179" s="141">
        <v>0</v>
      </c>
      <c r="AV179" s="141">
        <v>0</v>
      </c>
      <c r="AW179" s="143">
        <v>0</v>
      </c>
      <c r="AY179" s="146"/>
      <c r="AZ179" s="332"/>
    </row>
    <row r="180" spans="1:64" x14ac:dyDescent="0.25">
      <c r="A180" s="356"/>
      <c r="B180" s="225"/>
      <c r="C180" s="272"/>
      <c r="D180" s="357"/>
      <c r="E180" s="226"/>
      <c r="F180" s="122"/>
      <c r="G180" s="126"/>
      <c r="H180" s="35"/>
      <c r="I180" s="36"/>
      <c r="J180" s="37"/>
      <c r="K180" s="198" t="s">
        <v>74</v>
      </c>
      <c r="L180" s="241">
        <v>0</v>
      </c>
      <c r="M180" s="242">
        <v>0</v>
      </c>
      <c r="N180" s="201">
        <v>0</v>
      </c>
      <c r="O180" s="202">
        <v>0</v>
      </c>
      <c r="P180" s="202">
        <v>0</v>
      </c>
      <c r="Q180" s="202">
        <v>0</v>
      </c>
      <c r="R180" s="202">
        <v>0</v>
      </c>
      <c r="S180" s="202">
        <v>0</v>
      </c>
      <c r="T180" s="203"/>
      <c r="U180" s="135">
        <v>0</v>
      </c>
      <c r="V180" s="135">
        <v>0</v>
      </c>
      <c r="W180" s="202">
        <v>0</v>
      </c>
      <c r="X180" s="202">
        <v>0</v>
      </c>
      <c r="Y180" s="203"/>
      <c r="Z180" s="135">
        <v>0</v>
      </c>
      <c r="AA180" s="204">
        <v>0</v>
      </c>
      <c r="AB180" s="202">
        <v>0</v>
      </c>
      <c r="AC180" s="202">
        <v>0</v>
      </c>
      <c r="AD180" s="202">
        <v>0</v>
      </c>
      <c r="AE180" s="202">
        <v>0</v>
      </c>
      <c r="AF180" s="202">
        <v>0</v>
      </c>
      <c r="AG180" s="203"/>
      <c r="AH180" s="135">
        <v>0</v>
      </c>
      <c r="AI180" s="135">
        <v>0</v>
      </c>
      <c r="AJ180" s="202">
        <v>0</v>
      </c>
      <c r="AK180" s="202">
        <v>0</v>
      </c>
      <c r="AL180" s="203"/>
      <c r="AM180" s="205">
        <v>0</v>
      </c>
      <c r="AN180" s="119">
        <v>0</v>
      </c>
      <c r="AO180" s="120">
        <v>0</v>
      </c>
      <c r="AP180" s="39">
        <v>0</v>
      </c>
      <c r="AQ180" s="141">
        <v>0</v>
      </c>
      <c r="AR180" s="141">
        <v>0</v>
      </c>
      <c r="AS180" s="143">
        <v>0</v>
      </c>
      <c r="AT180" s="144">
        <v>0</v>
      </c>
      <c r="AU180" s="141">
        <v>0</v>
      </c>
      <c r="AV180" s="141">
        <v>0</v>
      </c>
      <c r="AW180" s="143">
        <v>0</v>
      </c>
      <c r="AY180" s="146"/>
      <c r="AZ180" s="332"/>
    </row>
    <row r="181" spans="1:64" x14ac:dyDescent="0.25">
      <c r="A181" s="356"/>
      <c r="B181" s="225"/>
      <c r="C181" s="272"/>
      <c r="D181" s="357"/>
      <c r="E181" s="226"/>
      <c r="F181" s="122"/>
      <c r="G181" s="126"/>
      <c r="H181" s="35"/>
      <c r="I181" s="36"/>
      <c r="J181" s="37"/>
      <c r="K181" s="198" t="s">
        <v>75</v>
      </c>
      <c r="L181" s="241">
        <v>0</v>
      </c>
      <c r="M181" s="242">
        <v>0</v>
      </c>
      <c r="N181" s="201">
        <v>0</v>
      </c>
      <c r="O181" s="202">
        <v>0</v>
      </c>
      <c r="P181" s="202">
        <v>0</v>
      </c>
      <c r="Q181" s="202">
        <v>0</v>
      </c>
      <c r="R181" s="202">
        <v>0</v>
      </c>
      <c r="S181" s="202">
        <v>0</v>
      </c>
      <c r="T181" s="203"/>
      <c r="U181" s="135">
        <v>0</v>
      </c>
      <c r="V181" s="135">
        <v>0</v>
      </c>
      <c r="W181" s="202">
        <v>0</v>
      </c>
      <c r="X181" s="202">
        <v>0</v>
      </c>
      <c r="Y181" s="203"/>
      <c r="Z181" s="135">
        <v>0</v>
      </c>
      <c r="AA181" s="204">
        <v>0</v>
      </c>
      <c r="AB181" s="202">
        <v>0</v>
      </c>
      <c r="AC181" s="202">
        <v>0</v>
      </c>
      <c r="AD181" s="202">
        <v>0</v>
      </c>
      <c r="AE181" s="202">
        <v>0</v>
      </c>
      <c r="AF181" s="202">
        <v>0</v>
      </c>
      <c r="AG181" s="203"/>
      <c r="AH181" s="135">
        <v>0</v>
      </c>
      <c r="AI181" s="135">
        <v>0</v>
      </c>
      <c r="AJ181" s="202">
        <v>0</v>
      </c>
      <c r="AK181" s="202">
        <v>0</v>
      </c>
      <c r="AL181" s="203"/>
      <c r="AM181" s="205">
        <v>0</v>
      </c>
      <c r="AN181" s="119">
        <v>0</v>
      </c>
      <c r="AO181" s="120">
        <v>0</v>
      </c>
      <c r="AP181" s="39">
        <v>0</v>
      </c>
      <c r="AQ181" s="141">
        <v>0</v>
      </c>
      <c r="AR181" s="141">
        <v>0</v>
      </c>
      <c r="AS181" s="143">
        <v>0</v>
      </c>
      <c r="AT181" s="144">
        <v>0</v>
      </c>
      <c r="AU181" s="141">
        <v>0</v>
      </c>
      <c r="AV181" s="141">
        <v>0</v>
      </c>
      <c r="AW181" s="143">
        <v>0</v>
      </c>
      <c r="AY181" s="146"/>
      <c r="AZ181" s="332"/>
    </row>
    <row r="182" spans="1:64" x14ac:dyDescent="0.25">
      <c r="A182" s="356"/>
      <c r="B182" s="225"/>
      <c r="C182" s="272"/>
      <c r="D182" s="357"/>
      <c r="E182" s="226"/>
      <c r="F182" s="122"/>
      <c r="G182" s="126"/>
      <c r="H182" s="35"/>
      <c r="I182" s="36"/>
      <c r="J182" s="37"/>
      <c r="K182" s="206" t="s">
        <v>76</v>
      </c>
      <c r="L182" s="241">
        <f t="shared" ref="L182:S182" si="150">L170</f>
        <v>0</v>
      </c>
      <c r="M182" s="242">
        <f t="shared" si="150"/>
        <v>0</v>
      </c>
      <c r="N182" s="201">
        <f t="shared" si="150"/>
        <v>0</v>
      </c>
      <c r="O182" s="202">
        <f t="shared" si="150"/>
        <v>0</v>
      </c>
      <c r="P182" s="202">
        <f t="shared" si="150"/>
        <v>0</v>
      </c>
      <c r="Q182" s="202">
        <f t="shared" si="150"/>
        <v>0</v>
      </c>
      <c r="R182" s="202">
        <f t="shared" si="150"/>
        <v>0</v>
      </c>
      <c r="S182" s="202">
        <f t="shared" si="150"/>
        <v>0</v>
      </c>
      <c r="T182" s="203"/>
      <c r="U182" s="135">
        <f>U170</f>
        <v>0</v>
      </c>
      <c r="V182" s="135">
        <f>V170</f>
        <v>0</v>
      </c>
      <c r="W182" s="202">
        <f>W170</f>
        <v>0</v>
      </c>
      <c r="X182" s="202">
        <f>X170</f>
        <v>0</v>
      </c>
      <c r="Y182" s="203"/>
      <c r="Z182" s="135">
        <f t="shared" ref="Z182:AF182" si="151">Z170</f>
        <v>0</v>
      </c>
      <c r="AA182" s="204">
        <f t="shared" si="151"/>
        <v>0</v>
      </c>
      <c r="AB182" s="202">
        <f t="shared" si="151"/>
        <v>0</v>
      </c>
      <c r="AC182" s="202">
        <f t="shared" si="151"/>
        <v>0</v>
      </c>
      <c r="AD182" s="202">
        <f t="shared" si="151"/>
        <v>0</v>
      </c>
      <c r="AE182" s="202">
        <f t="shared" si="151"/>
        <v>0</v>
      </c>
      <c r="AF182" s="202">
        <f t="shared" si="151"/>
        <v>0</v>
      </c>
      <c r="AG182" s="203"/>
      <c r="AH182" s="135">
        <f>AH170</f>
        <v>0</v>
      </c>
      <c r="AI182" s="135">
        <f>AI170</f>
        <v>0</v>
      </c>
      <c r="AJ182" s="202">
        <f>AJ170</f>
        <v>0</v>
      </c>
      <c r="AK182" s="202">
        <f>AK170</f>
        <v>0</v>
      </c>
      <c r="AL182" s="203"/>
      <c r="AM182" s="205">
        <f t="shared" ref="AM182:AW182" si="152">AM170</f>
        <v>0</v>
      </c>
      <c r="AN182" s="119">
        <f>AN170</f>
        <v>0</v>
      </c>
      <c r="AO182" s="120">
        <f t="shared" si="152"/>
        <v>0</v>
      </c>
      <c r="AP182" s="39">
        <f t="shared" si="152"/>
        <v>0</v>
      </c>
      <c r="AQ182" s="141">
        <f t="shared" si="152"/>
        <v>0</v>
      </c>
      <c r="AR182" s="141">
        <f t="shared" si="152"/>
        <v>0</v>
      </c>
      <c r="AS182" s="143" t="e">
        <f t="shared" si="152"/>
        <v>#DIV/0!</v>
      </c>
      <c r="AT182" s="144">
        <f t="shared" si="152"/>
        <v>0</v>
      </c>
      <c r="AU182" s="141">
        <f t="shared" si="152"/>
        <v>0</v>
      </c>
      <c r="AV182" s="141">
        <f t="shared" si="152"/>
        <v>0</v>
      </c>
      <c r="AW182" s="143" t="e">
        <f t="shared" si="152"/>
        <v>#DIV/0!</v>
      </c>
      <c r="AY182" s="146"/>
      <c r="AZ182" s="332"/>
    </row>
    <row r="183" spans="1:64" x14ac:dyDescent="0.25">
      <c r="A183" s="356"/>
      <c r="B183" s="225"/>
      <c r="C183" s="272"/>
      <c r="D183" s="357"/>
      <c r="E183" s="226"/>
      <c r="F183" s="122"/>
      <c r="G183" s="126"/>
      <c r="H183" s="35"/>
      <c r="I183" s="36"/>
      <c r="J183" s="37"/>
      <c r="K183" s="206"/>
      <c r="L183" s="241"/>
      <c r="M183" s="242"/>
      <c r="N183" s="258"/>
      <c r="O183" s="259"/>
      <c r="P183" s="259"/>
      <c r="Q183" s="259"/>
      <c r="R183" s="259"/>
      <c r="S183" s="259"/>
      <c r="T183" s="260"/>
      <c r="U183" s="261"/>
      <c r="V183" s="261"/>
      <c r="W183" s="262"/>
      <c r="X183" s="262"/>
      <c r="Y183" s="260"/>
      <c r="Z183" s="263"/>
      <c r="AA183" s="264"/>
      <c r="AB183" s="259"/>
      <c r="AC183" s="259"/>
      <c r="AD183" s="259"/>
      <c r="AE183" s="259"/>
      <c r="AF183" s="259"/>
      <c r="AG183" s="260"/>
      <c r="AH183" s="261"/>
      <c r="AI183" s="261"/>
      <c r="AJ183" s="262"/>
      <c r="AK183" s="262"/>
      <c r="AL183" s="260"/>
      <c r="AM183" s="265"/>
      <c r="AN183" s="266"/>
      <c r="AO183" s="267"/>
      <c r="AP183" s="268"/>
      <c r="AQ183" s="269"/>
      <c r="AR183" s="269"/>
      <c r="AS183" s="270"/>
      <c r="AT183" s="271"/>
      <c r="AU183" s="269"/>
      <c r="AV183" s="269"/>
      <c r="AW183" s="270"/>
      <c r="AY183" s="146"/>
      <c r="AZ183" s="332"/>
    </row>
    <row r="184" spans="1:64" x14ac:dyDescent="0.25">
      <c r="A184" s="356"/>
      <c r="B184" s="225"/>
      <c r="C184" s="272"/>
      <c r="D184" s="357"/>
      <c r="E184" s="226"/>
      <c r="F184" s="122"/>
      <c r="G184" s="126"/>
      <c r="H184" s="35"/>
      <c r="I184" s="36"/>
      <c r="J184" s="37"/>
      <c r="K184" s="331"/>
      <c r="L184" s="241"/>
      <c r="M184" s="242"/>
      <c r="N184" s="201"/>
      <c r="O184" s="202"/>
      <c r="P184" s="202"/>
      <c r="Q184" s="202"/>
      <c r="R184" s="202"/>
      <c r="S184" s="202"/>
      <c r="T184" s="224"/>
      <c r="U184" s="138"/>
      <c r="V184" s="138"/>
      <c r="W184" s="139"/>
      <c r="X184" s="139"/>
      <c r="Y184" s="224"/>
      <c r="Z184" s="210"/>
      <c r="AA184" s="204"/>
      <c r="AB184" s="202"/>
      <c r="AC184" s="202"/>
      <c r="AD184" s="202"/>
      <c r="AE184" s="202"/>
      <c r="AF184" s="202"/>
      <c r="AG184" s="224"/>
      <c r="AH184" s="138"/>
      <c r="AI184" s="138"/>
      <c r="AJ184" s="139"/>
      <c r="AK184" s="139"/>
      <c r="AL184" s="224"/>
      <c r="AM184" s="140"/>
      <c r="AN184" s="211"/>
      <c r="AO184" s="212"/>
      <c r="AP184" s="39"/>
      <c r="AQ184" s="141"/>
      <c r="AR184" s="141"/>
      <c r="AS184" s="143"/>
      <c r="AU184" s="141"/>
      <c r="AV184" s="141"/>
      <c r="AW184" s="143"/>
      <c r="AY184" s="146"/>
      <c r="AZ184" s="332"/>
    </row>
    <row r="185" spans="1:64" x14ac:dyDescent="0.25">
      <c r="A185" s="356"/>
      <c r="B185" s="225"/>
      <c r="C185" s="272"/>
      <c r="D185" s="357"/>
      <c r="E185" s="226"/>
      <c r="F185" s="122"/>
      <c r="G185" s="126"/>
      <c r="H185" s="35"/>
      <c r="I185" s="36"/>
      <c r="J185" s="37"/>
      <c r="K185" s="116" t="s">
        <v>219</v>
      </c>
      <c r="L185" s="241"/>
      <c r="M185" s="242"/>
      <c r="N185" s="201"/>
      <c r="O185" s="202"/>
      <c r="P185" s="202"/>
      <c r="Q185" s="202"/>
      <c r="R185" s="202"/>
      <c r="S185" s="202"/>
      <c r="T185" s="224"/>
      <c r="U185" s="138"/>
      <c r="V185" s="138"/>
      <c r="W185" s="139"/>
      <c r="X185" s="139"/>
      <c r="Y185" s="224"/>
      <c r="Z185" s="210"/>
      <c r="AA185" s="204"/>
      <c r="AB185" s="202"/>
      <c r="AC185" s="202"/>
      <c r="AD185" s="202"/>
      <c r="AE185" s="202"/>
      <c r="AF185" s="202"/>
      <c r="AG185" s="224"/>
      <c r="AH185" s="138"/>
      <c r="AI185" s="138"/>
      <c r="AJ185" s="139"/>
      <c r="AK185" s="139"/>
      <c r="AL185" s="224"/>
      <c r="AM185" s="140"/>
      <c r="AN185" s="211"/>
      <c r="AO185" s="212"/>
      <c r="AP185" s="39"/>
      <c r="AQ185" s="141"/>
      <c r="AR185" s="141"/>
      <c r="AS185" s="143"/>
      <c r="AU185" s="141"/>
      <c r="AV185" s="141"/>
      <c r="AW185" s="143"/>
      <c r="AY185" s="146"/>
      <c r="AZ185" s="332"/>
    </row>
    <row r="186" spans="1:64" x14ac:dyDescent="0.25">
      <c r="A186" s="356"/>
      <c r="B186" s="225"/>
      <c r="C186" s="272"/>
      <c r="D186" s="357"/>
      <c r="E186" s="226"/>
      <c r="F186" s="122"/>
      <c r="G186" s="126"/>
      <c r="H186" s="35"/>
      <c r="I186" s="36"/>
      <c r="J186" s="37"/>
      <c r="K186" s="349" t="s">
        <v>220</v>
      </c>
      <c r="L186" s="241"/>
      <c r="M186" s="242"/>
      <c r="N186" s="201"/>
      <c r="O186" s="202"/>
      <c r="P186" s="202"/>
      <c r="Q186" s="202"/>
      <c r="R186" s="202"/>
      <c r="S186" s="202"/>
      <c r="T186" s="224"/>
      <c r="U186" s="138"/>
      <c r="V186" s="138"/>
      <c r="W186" s="139"/>
      <c r="X186" s="139"/>
      <c r="Y186" s="224"/>
      <c r="Z186" s="210"/>
      <c r="AA186" s="204"/>
      <c r="AB186" s="202"/>
      <c r="AC186" s="202"/>
      <c r="AD186" s="202"/>
      <c r="AE186" s="202"/>
      <c r="AF186" s="202"/>
      <c r="AG186" s="224"/>
      <c r="AH186" s="138"/>
      <c r="AI186" s="138"/>
      <c r="AJ186" s="139"/>
      <c r="AK186" s="139"/>
      <c r="AL186" s="224"/>
      <c r="AM186" s="140"/>
      <c r="AN186" s="211"/>
      <c r="AO186" s="212"/>
      <c r="AP186" s="39"/>
      <c r="AQ186" s="141"/>
      <c r="AR186" s="141"/>
      <c r="AS186" s="143"/>
      <c r="AU186" s="141"/>
      <c r="AV186" s="141"/>
      <c r="AW186" s="143"/>
      <c r="AY186" s="146"/>
      <c r="AZ186" s="332"/>
    </row>
    <row r="187" spans="1:64" x14ac:dyDescent="0.25">
      <c r="A187" s="356"/>
      <c r="B187" s="225"/>
      <c r="C187" s="272"/>
      <c r="D187" s="357"/>
      <c r="E187" s="226"/>
      <c r="F187" s="122"/>
      <c r="G187" s="126"/>
      <c r="H187" s="35"/>
      <c r="I187" s="36"/>
      <c r="J187" s="37"/>
      <c r="K187" s="331"/>
      <c r="L187" s="241"/>
      <c r="M187" s="242"/>
      <c r="N187" s="201"/>
      <c r="O187" s="202"/>
      <c r="P187" s="202"/>
      <c r="Q187" s="202"/>
      <c r="R187" s="202"/>
      <c r="S187" s="202"/>
      <c r="T187" s="224"/>
      <c r="U187" s="138"/>
      <c r="V187" s="138"/>
      <c r="W187" s="139"/>
      <c r="X187" s="139"/>
      <c r="Y187" s="224"/>
      <c r="Z187" s="210"/>
      <c r="AA187" s="204"/>
      <c r="AB187" s="202"/>
      <c r="AC187" s="202"/>
      <c r="AD187" s="202"/>
      <c r="AE187" s="202"/>
      <c r="AF187" s="202"/>
      <c r="AG187" s="224"/>
      <c r="AH187" s="138"/>
      <c r="AI187" s="138"/>
      <c r="AJ187" s="139"/>
      <c r="AK187" s="139"/>
      <c r="AL187" s="224"/>
      <c r="AM187" s="140"/>
      <c r="AN187" s="211"/>
      <c r="AO187" s="212"/>
      <c r="AP187" s="39"/>
      <c r="AQ187" s="141"/>
      <c r="AR187" s="141"/>
      <c r="AS187" s="143"/>
      <c r="AU187" s="141"/>
      <c r="AV187" s="141"/>
      <c r="AW187" s="143"/>
      <c r="AY187" s="146"/>
      <c r="AZ187" s="332"/>
    </row>
    <row r="188" spans="1:64" ht="35.1" customHeight="1" x14ac:dyDescent="0.25">
      <c r="A188" s="15" t="s">
        <v>13</v>
      </c>
      <c r="B188" s="121">
        <v>9</v>
      </c>
      <c r="C188" s="272" t="s">
        <v>120</v>
      </c>
      <c r="D188" s="123">
        <v>1000</v>
      </c>
      <c r="F188" s="125">
        <v>5</v>
      </c>
      <c r="G188" s="126">
        <v>1</v>
      </c>
      <c r="H188" s="35" t="str">
        <f t="shared" si="125"/>
        <v>021</v>
      </c>
      <c r="I188" s="36" t="s">
        <v>121</v>
      </c>
      <c r="J188" s="37" t="s">
        <v>221</v>
      </c>
      <c r="K188" s="358" t="s">
        <v>222</v>
      </c>
      <c r="L188" s="128">
        <v>7742</v>
      </c>
      <c r="M188" s="129">
        <v>7742</v>
      </c>
      <c r="N188" s="130"/>
      <c r="O188" s="131"/>
      <c r="P188" s="131"/>
      <c r="Q188" s="131"/>
      <c r="R188" s="131"/>
      <c r="S188" s="131"/>
      <c r="T188" s="132" t="str">
        <f>IF(SUM(N188:S188)=U188,"OK",SUM(N188:S188)-U188)</f>
        <v>OK</v>
      </c>
      <c r="U188" s="138"/>
      <c r="V188" s="138"/>
      <c r="W188" s="139"/>
      <c r="X188" s="139"/>
      <c r="Y188" s="132" t="str">
        <f>IF(SUM(W188:X188)=Z188,"OK",SUM(W188:X188)-Z188)</f>
        <v>OK</v>
      </c>
      <c r="Z188" s="210"/>
      <c r="AA188" s="204"/>
      <c r="AB188" s="202"/>
      <c r="AC188" s="202"/>
      <c r="AD188" s="202"/>
      <c r="AE188" s="202"/>
      <c r="AF188" s="202"/>
      <c r="AG188" s="132" t="str">
        <f>IF(SUM(AA188:AF188)=AH188,"OK",SUM(AA188:AF188)-AH188)</f>
        <v>OK</v>
      </c>
      <c r="AH188" s="138"/>
      <c r="AI188" s="138"/>
      <c r="AJ188" s="139"/>
      <c r="AK188" s="139"/>
      <c r="AL188" s="132" t="str">
        <f>IF(SUM(AJ188:AK188)=AM188,"OK",SUM(AJ188:AK188)-AM188)</f>
        <v>OK</v>
      </c>
      <c r="AM188" s="140"/>
      <c r="AN188" s="119">
        <f>L188+U188+V188+Z188</f>
        <v>7742</v>
      </c>
      <c r="AO188" s="120">
        <f>M188+AH188+AI188+AM188</f>
        <v>7742</v>
      </c>
      <c r="AP188" s="39">
        <f>L188</f>
        <v>7742</v>
      </c>
      <c r="AQ188" s="141">
        <f>AN188</f>
        <v>7742</v>
      </c>
      <c r="AR188" s="142">
        <f>AQ188-AP188</f>
        <v>0</v>
      </c>
      <c r="AS188" s="143">
        <f>AR188/AP188</f>
        <v>0</v>
      </c>
      <c r="AT188" s="144">
        <f>M188</f>
        <v>7742</v>
      </c>
      <c r="AU188" s="141">
        <f>AO188</f>
        <v>7742</v>
      </c>
      <c r="AV188" s="359">
        <f>AU188-AT188</f>
        <v>0</v>
      </c>
      <c r="AW188" s="143">
        <f>AV188/AT188</f>
        <v>0</v>
      </c>
      <c r="AY188" s="146" t="str">
        <f>RIGHT(LEFT(I188,3),2)&amp;"."&amp;RIGHT(LEFT(I188,5),2)</f>
        <v>41.40</v>
      </c>
      <c r="AZ188" s="332" t="b">
        <f>COUNTIF('[1]Codes SEC'!$B$2:$B$250,Ministres!AY188)&gt;0</f>
        <v>1</v>
      </c>
    </row>
    <row r="189" spans="1:64" s="333" customFormat="1" x14ac:dyDescent="0.25">
      <c r="A189" s="148"/>
      <c r="B189" s="334"/>
      <c r="C189" s="298"/>
      <c r="D189" s="151"/>
      <c r="E189" s="335"/>
      <c r="F189" s="153"/>
      <c r="G189" s="154"/>
      <c r="H189" s="155"/>
      <c r="I189" s="156"/>
      <c r="J189" s="157"/>
      <c r="K189" s="158" t="s">
        <v>70</v>
      </c>
      <c r="L189" s="159">
        <f t="shared" ref="L189:X190" si="153">L188</f>
        <v>7742</v>
      </c>
      <c r="M189" s="336">
        <f t="shared" si="153"/>
        <v>7742</v>
      </c>
      <c r="N189" s="337">
        <f t="shared" si="153"/>
        <v>0</v>
      </c>
      <c r="O189" s="338">
        <f t="shared" si="153"/>
        <v>0</v>
      </c>
      <c r="P189" s="338">
        <f t="shared" si="153"/>
        <v>0</v>
      </c>
      <c r="Q189" s="338">
        <f t="shared" si="153"/>
        <v>0</v>
      </c>
      <c r="R189" s="338">
        <f t="shared" si="153"/>
        <v>0</v>
      </c>
      <c r="S189" s="338">
        <f t="shared" si="153"/>
        <v>0</v>
      </c>
      <c r="T189" s="339"/>
      <c r="U189" s="340">
        <f t="shared" si="153"/>
        <v>0</v>
      </c>
      <c r="V189" s="340">
        <f t="shared" si="153"/>
        <v>0</v>
      </c>
      <c r="W189" s="338">
        <f t="shared" si="153"/>
        <v>0</v>
      </c>
      <c r="X189" s="338">
        <f t="shared" si="153"/>
        <v>0</v>
      </c>
      <c r="Y189" s="339"/>
      <c r="Z189" s="340">
        <f t="shared" ref="Z189:AK190" si="154">Z188</f>
        <v>0</v>
      </c>
      <c r="AA189" s="165">
        <f t="shared" si="154"/>
        <v>0</v>
      </c>
      <c r="AB189" s="338">
        <f t="shared" si="154"/>
        <v>0</v>
      </c>
      <c r="AC189" s="338">
        <f t="shared" si="154"/>
        <v>0</v>
      </c>
      <c r="AD189" s="338">
        <f t="shared" si="154"/>
        <v>0</v>
      </c>
      <c r="AE189" s="338">
        <f t="shared" si="154"/>
        <v>0</v>
      </c>
      <c r="AF189" s="338">
        <f t="shared" si="154"/>
        <v>0</v>
      </c>
      <c r="AG189" s="339"/>
      <c r="AH189" s="340">
        <f t="shared" si="154"/>
        <v>0</v>
      </c>
      <c r="AI189" s="340">
        <f t="shared" si="154"/>
        <v>0</v>
      </c>
      <c r="AJ189" s="338">
        <f t="shared" si="154"/>
        <v>0</v>
      </c>
      <c r="AK189" s="338">
        <f t="shared" si="154"/>
        <v>0</v>
      </c>
      <c r="AL189" s="339"/>
      <c r="AM189" s="341">
        <f t="shared" ref="AM189:AW190" si="155">AM188</f>
        <v>0</v>
      </c>
      <c r="AN189" s="167">
        <f>AN188</f>
        <v>7742</v>
      </c>
      <c r="AO189" s="342">
        <f t="shared" si="155"/>
        <v>7742</v>
      </c>
      <c r="AP189" s="169">
        <f t="shared" si="155"/>
        <v>7742</v>
      </c>
      <c r="AQ189" s="343">
        <f t="shared" si="155"/>
        <v>7742</v>
      </c>
      <c r="AR189" s="344">
        <f t="shared" si="155"/>
        <v>0</v>
      </c>
      <c r="AS189" s="345">
        <f t="shared" si="155"/>
        <v>0</v>
      </c>
      <c r="AT189" s="346">
        <f t="shared" si="155"/>
        <v>7742</v>
      </c>
      <c r="AU189" s="343">
        <f t="shared" si="155"/>
        <v>7742</v>
      </c>
      <c r="AV189" s="344">
        <f t="shared" si="155"/>
        <v>0</v>
      </c>
      <c r="AW189" s="345">
        <f t="shared" si="155"/>
        <v>0</v>
      </c>
      <c r="AX189"/>
      <c r="AY189" s="146"/>
      <c r="AZ189" s="332"/>
      <c r="BA189"/>
      <c r="BB189"/>
      <c r="BC189"/>
      <c r="BD189"/>
      <c r="BE189"/>
      <c r="BF189"/>
      <c r="BG189"/>
      <c r="BH189"/>
      <c r="BI189"/>
      <c r="BJ189"/>
      <c r="BK189"/>
      <c r="BL189"/>
    </row>
    <row r="190" spans="1:64" s="197" customFormat="1" x14ac:dyDescent="0.25">
      <c r="A190" s="174"/>
      <c r="B190" s="175"/>
      <c r="C190" s="176"/>
      <c r="D190" s="177"/>
      <c r="E190" s="178"/>
      <c r="F190" s="177"/>
      <c r="G190" s="179"/>
      <c r="H190" s="180"/>
      <c r="I190" s="181"/>
      <c r="J190" s="182"/>
      <c r="K190" s="183" t="s">
        <v>223</v>
      </c>
      <c r="L190" s="184">
        <f t="shared" si="153"/>
        <v>7742</v>
      </c>
      <c r="M190" s="185">
        <f t="shared" si="153"/>
        <v>7742</v>
      </c>
      <c r="N190" s="186">
        <f t="shared" si="153"/>
        <v>0</v>
      </c>
      <c r="O190" s="187">
        <f t="shared" si="153"/>
        <v>0</v>
      </c>
      <c r="P190" s="187">
        <f t="shared" si="153"/>
        <v>0</v>
      </c>
      <c r="Q190" s="187">
        <f t="shared" si="153"/>
        <v>0</v>
      </c>
      <c r="R190" s="187">
        <f t="shared" si="153"/>
        <v>0</v>
      </c>
      <c r="S190" s="187">
        <f t="shared" si="153"/>
        <v>0</v>
      </c>
      <c r="T190" s="188"/>
      <c r="U190" s="187">
        <f t="shared" si="153"/>
        <v>0</v>
      </c>
      <c r="V190" s="187">
        <f t="shared" si="153"/>
        <v>0</v>
      </c>
      <c r="W190" s="187">
        <f t="shared" si="153"/>
        <v>0</v>
      </c>
      <c r="X190" s="187">
        <f t="shared" si="153"/>
        <v>0</v>
      </c>
      <c r="Y190" s="188"/>
      <c r="Z190" s="187">
        <f t="shared" si="154"/>
        <v>0</v>
      </c>
      <c r="AA190" s="189">
        <f t="shared" si="154"/>
        <v>0</v>
      </c>
      <c r="AB190" s="187">
        <f t="shared" si="154"/>
        <v>0</v>
      </c>
      <c r="AC190" s="187">
        <f t="shared" si="154"/>
        <v>0</v>
      </c>
      <c r="AD190" s="187">
        <f t="shared" si="154"/>
        <v>0</v>
      </c>
      <c r="AE190" s="187">
        <f t="shared" si="154"/>
        <v>0</v>
      </c>
      <c r="AF190" s="187">
        <f t="shared" si="154"/>
        <v>0</v>
      </c>
      <c r="AG190" s="188"/>
      <c r="AH190" s="187">
        <f t="shared" si="154"/>
        <v>0</v>
      </c>
      <c r="AI190" s="187">
        <f t="shared" si="154"/>
        <v>0</v>
      </c>
      <c r="AJ190" s="187">
        <f t="shared" si="154"/>
        <v>0</v>
      </c>
      <c r="AK190" s="187">
        <f t="shared" si="154"/>
        <v>0</v>
      </c>
      <c r="AL190" s="188"/>
      <c r="AM190" s="190">
        <f t="shared" si="155"/>
        <v>0</v>
      </c>
      <c r="AN190" s="191">
        <f>AN189</f>
        <v>7742</v>
      </c>
      <c r="AO190" s="190">
        <f t="shared" si="155"/>
        <v>7742</v>
      </c>
      <c r="AP190" s="184">
        <f t="shared" si="155"/>
        <v>7742</v>
      </c>
      <c r="AQ190" s="192">
        <f t="shared" si="155"/>
        <v>7742</v>
      </c>
      <c r="AR190" s="193">
        <f t="shared" si="155"/>
        <v>0</v>
      </c>
      <c r="AS190" s="194">
        <f t="shared" si="155"/>
        <v>0</v>
      </c>
      <c r="AT190" s="195">
        <f t="shared" si="155"/>
        <v>7742</v>
      </c>
      <c r="AU190" s="192">
        <f t="shared" si="155"/>
        <v>7742</v>
      </c>
      <c r="AV190" s="193">
        <f t="shared" si="155"/>
        <v>0</v>
      </c>
      <c r="AW190" s="194">
        <f t="shared" si="155"/>
        <v>0</v>
      </c>
      <c r="AX190" s="12"/>
      <c r="AY190" s="146"/>
      <c r="AZ190" s="332"/>
      <c r="BA190" s="12"/>
      <c r="BB190" s="12"/>
      <c r="BC190" s="12"/>
      <c r="BD190" s="12"/>
      <c r="BE190" s="12"/>
      <c r="BF190" s="12"/>
      <c r="BG190" s="12"/>
      <c r="BH190" s="12"/>
      <c r="BI190" s="12"/>
      <c r="BJ190" s="12"/>
      <c r="BK190" s="12"/>
      <c r="BL190" s="12"/>
    </row>
    <row r="191" spans="1:64" x14ac:dyDescent="0.25">
      <c r="A191" s="15"/>
      <c r="C191" s="122"/>
      <c r="D191" s="123"/>
      <c r="F191" s="125"/>
      <c r="G191" s="34"/>
      <c r="H191" s="35"/>
      <c r="I191" s="36"/>
      <c r="J191" s="37"/>
      <c r="K191" s="198" t="s">
        <v>72</v>
      </c>
      <c r="L191" s="199">
        <v>0</v>
      </c>
      <c r="M191" s="200">
        <v>0</v>
      </c>
      <c r="N191" s="201">
        <v>0</v>
      </c>
      <c r="O191" s="202">
        <v>0</v>
      </c>
      <c r="P191" s="202">
        <v>0</v>
      </c>
      <c r="Q191" s="202">
        <v>0</v>
      </c>
      <c r="R191" s="202">
        <v>0</v>
      </c>
      <c r="S191" s="202">
        <v>0</v>
      </c>
      <c r="T191" s="203"/>
      <c r="U191" s="135">
        <v>0</v>
      </c>
      <c r="V191" s="135">
        <v>0</v>
      </c>
      <c r="W191" s="202">
        <v>0</v>
      </c>
      <c r="X191" s="202">
        <v>0</v>
      </c>
      <c r="Y191" s="203"/>
      <c r="Z191" s="135">
        <v>0</v>
      </c>
      <c r="AA191" s="204">
        <v>0</v>
      </c>
      <c r="AB191" s="202">
        <v>0</v>
      </c>
      <c r="AC191" s="202">
        <v>0</v>
      </c>
      <c r="AD191" s="202">
        <v>0</v>
      </c>
      <c r="AE191" s="202">
        <v>0</v>
      </c>
      <c r="AF191" s="202">
        <v>0</v>
      </c>
      <c r="AG191" s="203"/>
      <c r="AH191" s="135">
        <v>0</v>
      </c>
      <c r="AI191" s="135">
        <v>0</v>
      </c>
      <c r="AJ191" s="202">
        <v>0</v>
      </c>
      <c r="AK191" s="202">
        <v>0</v>
      </c>
      <c r="AL191" s="203"/>
      <c r="AM191" s="205">
        <v>0</v>
      </c>
      <c r="AN191" s="119">
        <v>0</v>
      </c>
      <c r="AO191" s="120">
        <v>0</v>
      </c>
      <c r="AP191" s="39">
        <v>0</v>
      </c>
      <c r="AQ191" s="141">
        <v>0</v>
      </c>
      <c r="AR191" s="141">
        <v>0</v>
      </c>
      <c r="AS191" s="143">
        <v>0</v>
      </c>
      <c r="AT191" s="144">
        <v>0</v>
      </c>
      <c r="AU191" s="141">
        <v>0</v>
      </c>
      <c r="AV191" s="141">
        <v>0</v>
      </c>
      <c r="AW191" s="143">
        <v>0</v>
      </c>
      <c r="AY191" s="146"/>
      <c r="AZ191" s="332"/>
    </row>
    <row r="192" spans="1:64" x14ac:dyDescent="0.25">
      <c r="A192" s="15"/>
      <c r="C192" s="272"/>
      <c r="D192" s="123"/>
      <c r="F192" s="125"/>
      <c r="G192" s="126"/>
      <c r="H192" s="35"/>
      <c r="I192" s="36"/>
      <c r="J192" s="37"/>
      <c r="K192" s="198" t="s">
        <v>73</v>
      </c>
      <c r="L192" s="199">
        <v>0</v>
      </c>
      <c r="M192" s="200">
        <v>0</v>
      </c>
      <c r="N192" s="201">
        <v>0</v>
      </c>
      <c r="O192" s="202">
        <v>0</v>
      </c>
      <c r="P192" s="202">
        <v>0</v>
      </c>
      <c r="Q192" s="202">
        <v>0</v>
      </c>
      <c r="R192" s="202">
        <v>0</v>
      </c>
      <c r="S192" s="202">
        <v>0</v>
      </c>
      <c r="T192" s="203"/>
      <c r="U192" s="135">
        <v>0</v>
      </c>
      <c r="V192" s="135">
        <v>0</v>
      </c>
      <c r="W192" s="202">
        <v>0</v>
      </c>
      <c r="X192" s="202">
        <v>0</v>
      </c>
      <c r="Y192" s="203"/>
      <c r="Z192" s="135">
        <v>0</v>
      </c>
      <c r="AA192" s="204">
        <v>0</v>
      </c>
      <c r="AB192" s="202">
        <v>0</v>
      </c>
      <c r="AC192" s="202">
        <v>0</v>
      </c>
      <c r="AD192" s="202">
        <v>0</v>
      </c>
      <c r="AE192" s="202">
        <v>0</v>
      </c>
      <c r="AF192" s="202">
        <v>0</v>
      </c>
      <c r="AG192" s="203"/>
      <c r="AH192" s="135">
        <v>0</v>
      </c>
      <c r="AI192" s="135">
        <v>0</v>
      </c>
      <c r="AJ192" s="202">
        <v>0</v>
      </c>
      <c r="AK192" s="202">
        <v>0</v>
      </c>
      <c r="AL192" s="203"/>
      <c r="AM192" s="205">
        <v>0</v>
      </c>
      <c r="AN192" s="119">
        <v>0</v>
      </c>
      <c r="AO192" s="120">
        <v>0</v>
      </c>
      <c r="AP192" s="39">
        <v>0</v>
      </c>
      <c r="AQ192" s="141">
        <v>0</v>
      </c>
      <c r="AR192" s="141">
        <v>0</v>
      </c>
      <c r="AS192" s="143">
        <v>0</v>
      </c>
      <c r="AT192" s="144">
        <v>0</v>
      </c>
      <c r="AU192" s="141">
        <v>0</v>
      </c>
      <c r="AV192" s="141">
        <v>0</v>
      </c>
      <c r="AW192" s="143">
        <v>0</v>
      </c>
      <c r="AY192" s="146"/>
      <c r="AZ192" s="332"/>
    </row>
    <row r="193" spans="1:64" x14ac:dyDescent="0.25">
      <c r="A193" s="15"/>
      <c r="C193" s="272"/>
      <c r="D193" s="123"/>
      <c r="F193" s="125"/>
      <c r="G193" s="126"/>
      <c r="H193" s="35"/>
      <c r="I193" s="36"/>
      <c r="J193" s="37"/>
      <c r="K193" s="198" t="s">
        <v>74</v>
      </c>
      <c r="L193" s="199">
        <v>0</v>
      </c>
      <c r="M193" s="200">
        <v>0</v>
      </c>
      <c r="N193" s="201">
        <v>0</v>
      </c>
      <c r="O193" s="202">
        <v>0</v>
      </c>
      <c r="P193" s="202">
        <v>0</v>
      </c>
      <c r="Q193" s="202">
        <v>0</v>
      </c>
      <c r="R193" s="202">
        <v>0</v>
      </c>
      <c r="S193" s="202">
        <v>0</v>
      </c>
      <c r="T193" s="203"/>
      <c r="U193" s="135">
        <v>0</v>
      </c>
      <c r="V193" s="135">
        <v>0</v>
      </c>
      <c r="W193" s="202">
        <v>0</v>
      </c>
      <c r="X193" s="202">
        <v>0</v>
      </c>
      <c r="Y193" s="203"/>
      <c r="Z193" s="135">
        <v>0</v>
      </c>
      <c r="AA193" s="204">
        <v>0</v>
      </c>
      <c r="AB193" s="202">
        <v>0</v>
      </c>
      <c r="AC193" s="202">
        <v>0</v>
      </c>
      <c r="AD193" s="202">
        <v>0</v>
      </c>
      <c r="AE193" s="202">
        <v>0</v>
      </c>
      <c r="AF193" s="202">
        <v>0</v>
      </c>
      <c r="AG193" s="203"/>
      <c r="AH193" s="135">
        <v>0</v>
      </c>
      <c r="AI193" s="135">
        <v>0</v>
      </c>
      <c r="AJ193" s="202">
        <v>0</v>
      </c>
      <c r="AK193" s="202">
        <v>0</v>
      </c>
      <c r="AL193" s="203"/>
      <c r="AM193" s="205">
        <v>0</v>
      </c>
      <c r="AN193" s="119">
        <v>0</v>
      </c>
      <c r="AO193" s="120">
        <v>0</v>
      </c>
      <c r="AP193" s="39">
        <v>0</v>
      </c>
      <c r="AQ193" s="141">
        <v>0</v>
      </c>
      <c r="AR193" s="141">
        <v>0</v>
      </c>
      <c r="AS193" s="143">
        <v>0</v>
      </c>
      <c r="AT193" s="144">
        <v>0</v>
      </c>
      <c r="AU193" s="141">
        <v>0</v>
      </c>
      <c r="AV193" s="141">
        <v>0</v>
      </c>
      <c r="AW193" s="143">
        <v>0</v>
      </c>
      <c r="AY193" s="146"/>
      <c r="AZ193" s="332"/>
    </row>
    <row r="194" spans="1:64" x14ac:dyDescent="0.25">
      <c r="A194" s="15"/>
      <c r="C194" s="272"/>
      <c r="D194" s="123"/>
      <c r="F194" s="125"/>
      <c r="G194" s="126"/>
      <c r="H194" s="35"/>
      <c r="I194" s="36"/>
      <c r="J194" s="37"/>
      <c r="K194" s="198" t="s">
        <v>75</v>
      </c>
      <c r="L194" s="199">
        <v>0</v>
      </c>
      <c r="M194" s="200">
        <v>0</v>
      </c>
      <c r="N194" s="201">
        <v>0</v>
      </c>
      <c r="O194" s="202">
        <v>0</v>
      </c>
      <c r="P194" s="202">
        <v>0</v>
      </c>
      <c r="Q194" s="202">
        <v>0</v>
      </c>
      <c r="R194" s="202">
        <v>0</v>
      </c>
      <c r="S194" s="202">
        <v>0</v>
      </c>
      <c r="T194" s="203"/>
      <c r="U194" s="135">
        <v>0</v>
      </c>
      <c r="V194" s="135">
        <v>0</v>
      </c>
      <c r="W194" s="202">
        <v>0</v>
      </c>
      <c r="X194" s="202">
        <v>0</v>
      </c>
      <c r="Y194" s="203"/>
      <c r="Z194" s="135">
        <v>0</v>
      </c>
      <c r="AA194" s="204">
        <v>0</v>
      </c>
      <c r="AB194" s="202">
        <v>0</v>
      </c>
      <c r="AC194" s="202">
        <v>0</v>
      </c>
      <c r="AD194" s="202">
        <v>0</v>
      </c>
      <c r="AE194" s="202">
        <v>0</v>
      </c>
      <c r="AF194" s="202">
        <v>0</v>
      </c>
      <c r="AG194" s="203"/>
      <c r="AH194" s="135">
        <v>0</v>
      </c>
      <c r="AI194" s="135">
        <v>0</v>
      </c>
      <c r="AJ194" s="202">
        <v>0</v>
      </c>
      <c r="AK194" s="202">
        <v>0</v>
      </c>
      <c r="AL194" s="203"/>
      <c r="AM194" s="205">
        <v>0</v>
      </c>
      <c r="AN194" s="119">
        <v>0</v>
      </c>
      <c r="AO194" s="120">
        <v>0</v>
      </c>
      <c r="AP194" s="39">
        <v>0</v>
      </c>
      <c r="AQ194" s="141">
        <v>0</v>
      </c>
      <c r="AR194" s="141">
        <v>0</v>
      </c>
      <c r="AS194" s="143">
        <v>0</v>
      </c>
      <c r="AT194" s="144">
        <v>0</v>
      </c>
      <c r="AU194" s="141">
        <v>0</v>
      </c>
      <c r="AV194" s="141">
        <v>0</v>
      </c>
      <c r="AW194" s="143">
        <v>0</v>
      </c>
      <c r="AY194" s="146"/>
      <c r="AZ194" s="332"/>
    </row>
    <row r="195" spans="1:64" x14ac:dyDescent="0.25">
      <c r="A195" s="15"/>
      <c r="C195" s="272"/>
      <c r="D195" s="123"/>
      <c r="F195" s="125"/>
      <c r="G195" s="126"/>
      <c r="H195" s="35"/>
      <c r="I195" s="36"/>
      <c r="J195" s="37"/>
      <c r="K195" s="206" t="s">
        <v>76</v>
      </c>
      <c r="L195" s="199">
        <v>0</v>
      </c>
      <c r="M195" s="200">
        <v>0</v>
      </c>
      <c r="N195" s="201">
        <v>0</v>
      </c>
      <c r="O195" s="202">
        <v>0</v>
      </c>
      <c r="P195" s="202">
        <v>0</v>
      </c>
      <c r="Q195" s="202">
        <v>0</v>
      </c>
      <c r="R195" s="202">
        <v>0</v>
      </c>
      <c r="S195" s="202">
        <v>0</v>
      </c>
      <c r="T195" s="203"/>
      <c r="U195" s="135">
        <v>0</v>
      </c>
      <c r="V195" s="135">
        <v>0</v>
      </c>
      <c r="W195" s="202">
        <v>0</v>
      </c>
      <c r="X195" s="202">
        <v>0</v>
      </c>
      <c r="Y195" s="203"/>
      <c r="Z195" s="135">
        <v>0</v>
      </c>
      <c r="AA195" s="204">
        <v>0</v>
      </c>
      <c r="AB195" s="202">
        <v>0</v>
      </c>
      <c r="AC195" s="202">
        <v>0</v>
      </c>
      <c r="AD195" s="202">
        <v>0</v>
      </c>
      <c r="AE195" s="202">
        <v>0</v>
      </c>
      <c r="AF195" s="202">
        <v>0</v>
      </c>
      <c r="AG195" s="203"/>
      <c r="AH195" s="135">
        <v>0</v>
      </c>
      <c r="AI195" s="135">
        <v>0</v>
      </c>
      <c r="AJ195" s="202">
        <v>0</v>
      </c>
      <c r="AK195" s="202">
        <v>0</v>
      </c>
      <c r="AL195" s="203"/>
      <c r="AM195" s="205">
        <v>0</v>
      </c>
      <c r="AN195" s="119">
        <v>0</v>
      </c>
      <c r="AO195" s="120">
        <v>0</v>
      </c>
      <c r="AP195" s="39">
        <v>0</v>
      </c>
      <c r="AQ195" s="141">
        <v>0</v>
      </c>
      <c r="AR195" s="141">
        <v>0</v>
      </c>
      <c r="AS195" s="143">
        <v>0</v>
      </c>
      <c r="AT195" s="144">
        <v>0</v>
      </c>
      <c r="AU195" s="141">
        <v>0</v>
      </c>
      <c r="AV195" s="141">
        <v>0</v>
      </c>
      <c r="AW195" s="143">
        <v>0</v>
      </c>
      <c r="AY195" s="146"/>
      <c r="AZ195" s="332"/>
    </row>
    <row r="196" spans="1:64" x14ac:dyDescent="0.25">
      <c r="A196" s="15"/>
      <c r="C196" s="272"/>
      <c r="D196" s="123"/>
      <c r="F196" s="125"/>
      <c r="G196" s="126"/>
      <c r="H196" s="35"/>
      <c r="I196" s="36"/>
      <c r="J196" s="37"/>
      <c r="K196" s="360"/>
      <c r="L196" s="199"/>
      <c r="M196" s="200"/>
      <c r="N196" s="201"/>
      <c r="O196" s="202"/>
      <c r="P196" s="202"/>
      <c r="Q196" s="202"/>
      <c r="R196" s="202"/>
      <c r="S196" s="202"/>
      <c r="T196" s="224"/>
      <c r="U196" s="138"/>
      <c r="V196" s="138"/>
      <c r="W196" s="139"/>
      <c r="X196" s="139"/>
      <c r="Y196" s="224"/>
      <c r="Z196" s="210"/>
      <c r="AA196" s="204"/>
      <c r="AB196" s="202"/>
      <c r="AC196" s="202"/>
      <c r="AD196" s="202"/>
      <c r="AE196" s="202"/>
      <c r="AF196" s="202"/>
      <c r="AG196" s="224"/>
      <c r="AH196" s="138"/>
      <c r="AI196" s="138"/>
      <c r="AJ196" s="139"/>
      <c r="AK196" s="139"/>
      <c r="AL196" s="224"/>
      <c r="AM196" s="140"/>
      <c r="AN196" s="211"/>
      <c r="AO196" s="212"/>
      <c r="AP196" s="39"/>
      <c r="AQ196" s="141"/>
      <c r="AR196" s="141"/>
      <c r="AS196" s="143"/>
      <c r="AU196" s="141"/>
      <c r="AV196" s="141"/>
      <c r="AW196" s="143"/>
      <c r="AY196" s="146"/>
      <c r="AZ196" s="332"/>
    </row>
    <row r="197" spans="1:64" x14ac:dyDescent="0.25">
      <c r="A197" s="15"/>
      <c r="C197" s="272"/>
      <c r="D197" s="123"/>
      <c r="F197" s="125"/>
      <c r="G197" s="126"/>
      <c r="H197" s="35"/>
      <c r="I197" s="36"/>
      <c r="J197" s="37"/>
      <c r="K197" s="360"/>
      <c r="L197" s="199"/>
      <c r="M197" s="200"/>
      <c r="N197" s="201"/>
      <c r="O197" s="202"/>
      <c r="P197" s="202"/>
      <c r="Q197" s="202"/>
      <c r="R197" s="202"/>
      <c r="S197" s="202"/>
      <c r="T197" s="224"/>
      <c r="U197" s="138"/>
      <c r="V197" s="138"/>
      <c r="W197" s="139"/>
      <c r="X197" s="139"/>
      <c r="Y197" s="224"/>
      <c r="Z197" s="210"/>
      <c r="AA197" s="204"/>
      <c r="AB197" s="202"/>
      <c r="AC197" s="202"/>
      <c r="AD197" s="202"/>
      <c r="AE197" s="202"/>
      <c r="AF197" s="202"/>
      <c r="AG197" s="224"/>
      <c r="AH197" s="138"/>
      <c r="AI197" s="138"/>
      <c r="AJ197" s="139"/>
      <c r="AK197" s="139"/>
      <c r="AL197" s="224"/>
      <c r="AM197" s="140"/>
      <c r="AN197" s="211"/>
      <c r="AO197" s="212"/>
      <c r="AP197" s="39"/>
      <c r="AQ197" s="141"/>
      <c r="AR197" s="141"/>
      <c r="AS197" s="143"/>
      <c r="AU197" s="141"/>
      <c r="AV197" s="141"/>
      <c r="AW197" s="143"/>
      <c r="AY197" s="146"/>
      <c r="AZ197" s="332"/>
    </row>
    <row r="198" spans="1:64" ht="12.75" customHeight="1" x14ac:dyDescent="0.25">
      <c r="A198" s="356"/>
      <c r="B198" s="225"/>
      <c r="C198" s="272"/>
      <c r="D198" s="357"/>
      <c r="E198" s="226"/>
      <c r="F198" s="122"/>
      <c r="G198" s="126"/>
      <c r="H198" s="35"/>
      <c r="I198" s="36"/>
      <c r="J198" s="37"/>
      <c r="K198" s="116" t="s">
        <v>224</v>
      </c>
      <c r="L198" s="199"/>
      <c r="M198" s="200"/>
      <c r="N198" s="201"/>
      <c r="O198" s="202"/>
      <c r="P198" s="202"/>
      <c r="Q198" s="202"/>
      <c r="R198" s="202"/>
      <c r="S198" s="202"/>
      <c r="T198" s="224"/>
      <c r="U198" s="138"/>
      <c r="V198" s="138"/>
      <c r="W198" s="139"/>
      <c r="X198" s="139"/>
      <c r="Y198" s="224"/>
      <c r="Z198" s="210"/>
      <c r="AA198" s="204"/>
      <c r="AB198" s="202"/>
      <c r="AC198" s="202"/>
      <c r="AD198" s="202"/>
      <c r="AE198" s="202"/>
      <c r="AF198" s="202"/>
      <c r="AG198" s="224"/>
      <c r="AH198" s="138"/>
      <c r="AI198" s="138"/>
      <c r="AJ198" s="139"/>
      <c r="AK198" s="139"/>
      <c r="AL198" s="224"/>
      <c r="AM198" s="140"/>
      <c r="AN198" s="211"/>
      <c r="AO198" s="212"/>
      <c r="AP198" s="39"/>
      <c r="AQ198" s="141"/>
      <c r="AR198" s="141"/>
      <c r="AS198" s="143"/>
      <c r="AU198" s="141"/>
      <c r="AV198" s="141"/>
      <c r="AW198" s="143"/>
      <c r="AY198" s="146"/>
      <c r="AZ198" s="332"/>
    </row>
    <row r="199" spans="1:64" ht="21" customHeight="1" x14ac:dyDescent="0.25">
      <c r="A199" s="356"/>
      <c r="B199" s="225"/>
      <c r="C199" s="272"/>
      <c r="D199" s="357"/>
      <c r="E199" s="226"/>
      <c r="F199" s="122"/>
      <c r="G199" s="126"/>
      <c r="H199" s="35"/>
      <c r="I199" s="36"/>
      <c r="J199" s="37"/>
      <c r="K199" s="349" t="s">
        <v>225</v>
      </c>
      <c r="L199" s="199"/>
      <c r="M199" s="200"/>
      <c r="N199" s="201"/>
      <c r="O199" s="202"/>
      <c r="P199" s="202"/>
      <c r="Q199" s="202"/>
      <c r="R199" s="202"/>
      <c r="S199" s="202"/>
      <c r="T199" s="224"/>
      <c r="U199" s="138"/>
      <c r="V199" s="138"/>
      <c r="W199" s="139"/>
      <c r="X199" s="139"/>
      <c r="Y199" s="224"/>
      <c r="Z199" s="210"/>
      <c r="AA199" s="204"/>
      <c r="AB199" s="202"/>
      <c r="AC199" s="202"/>
      <c r="AD199" s="202"/>
      <c r="AE199" s="202"/>
      <c r="AF199" s="202"/>
      <c r="AG199" s="224"/>
      <c r="AH199" s="138"/>
      <c r="AI199" s="138"/>
      <c r="AJ199" s="139"/>
      <c r="AK199" s="139"/>
      <c r="AL199" s="224"/>
      <c r="AM199" s="140"/>
      <c r="AN199" s="211"/>
      <c r="AO199" s="212"/>
      <c r="AP199" s="39"/>
      <c r="AQ199" s="141"/>
      <c r="AR199" s="141"/>
      <c r="AS199" s="143"/>
      <c r="AU199" s="141"/>
      <c r="AV199" s="141"/>
      <c r="AW199" s="143"/>
      <c r="AY199" s="146"/>
      <c r="AZ199" s="332"/>
    </row>
    <row r="200" spans="1:64" ht="12.75" customHeight="1" x14ac:dyDescent="0.25">
      <c r="A200" s="356"/>
      <c r="B200" s="225"/>
      <c r="C200" s="272"/>
      <c r="D200" s="357"/>
      <c r="E200" s="226"/>
      <c r="F200" s="122"/>
      <c r="G200" s="126"/>
      <c r="H200" s="35"/>
      <c r="I200" s="36"/>
      <c r="J200" s="37"/>
      <c r="K200" s="349"/>
      <c r="L200" s="199"/>
      <c r="M200" s="200"/>
      <c r="N200" s="201"/>
      <c r="O200" s="202"/>
      <c r="P200" s="202"/>
      <c r="Q200" s="202"/>
      <c r="R200" s="202"/>
      <c r="S200" s="202"/>
      <c r="T200" s="224"/>
      <c r="U200" s="138"/>
      <c r="V200" s="138"/>
      <c r="W200" s="139"/>
      <c r="X200" s="139"/>
      <c r="Y200" s="224"/>
      <c r="Z200" s="210"/>
      <c r="AA200" s="204"/>
      <c r="AB200" s="202"/>
      <c r="AC200" s="202"/>
      <c r="AD200" s="202"/>
      <c r="AE200" s="202"/>
      <c r="AF200" s="202"/>
      <c r="AG200" s="224"/>
      <c r="AH200" s="138"/>
      <c r="AI200" s="138"/>
      <c r="AJ200" s="139"/>
      <c r="AK200" s="139"/>
      <c r="AL200" s="224"/>
      <c r="AM200" s="140"/>
      <c r="AN200" s="211"/>
      <c r="AO200" s="212"/>
      <c r="AP200" s="39"/>
      <c r="AQ200" s="141"/>
      <c r="AR200" s="141"/>
      <c r="AS200" s="143"/>
      <c r="AU200" s="141"/>
      <c r="AV200" s="141"/>
      <c r="AW200" s="143"/>
      <c r="AY200" s="146"/>
      <c r="AZ200" s="332"/>
    </row>
    <row r="201" spans="1:64" ht="35.1" customHeight="1" x14ac:dyDescent="0.25">
      <c r="A201" s="15" t="s">
        <v>13</v>
      </c>
      <c r="B201" s="225">
        <v>9</v>
      </c>
      <c r="C201" s="122" t="s">
        <v>120</v>
      </c>
      <c r="D201" s="123">
        <v>1000</v>
      </c>
      <c r="E201" s="226"/>
      <c r="F201" s="122">
        <v>1</v>
      </c>
      <c r="G201" s="126" t="s">
        <v>129</v>
      </c>
      <c r="H201" s="35" t="str">
        <f t="shared" si="125"/>
        <v>025</v>
      </c>
      <c r="I201" s="36" t="s">
        <v>85</v>
      </c>
      <c r="J201" s="37" t="s">
        <v>226</v>
      </c>
      <c r="K201" s="361" t="s">
        <v>227</v>
      </c>
      <c r="L201" s="232">
        <v>164</v>
      </c>
      <c r="M201" s="233">
        <v>164</v>
      </c>
      <c r="N201" s="130"/>
      <c r="O201" s="131"/>
      <c r="P201" s="131"/>
      <c r="Q201" s="131"/>
      <c r="R201" s="131"/>
      <c r="S201" s="131"/>
      <c r="T201" s="132" t="str">
        <f>IF(SUM(N201:S201)=U201,"OK",SUM(N201:S201)-U201)</f>
        <v>OK</v>
      </c>
      <c r="U201" s="138"/>
      <c r="V201" s="138"/>
      <c r="W201" s="139"/>
      <c r="X201" s="139"/>
      <c r="Y201" s="132" t="str">
        <f>IF(SUM(W201:X201)=Z201,"OK",SUM(W201:X201)-Z201)</f>
        <v>OK</v>
      </c>
      <c r="Z201" s="210"/>
      <c r="AA201" s="204"/>
      <c r="AB201" s="202"/>
      <c r="AC201" s="202"/>
      <c r="AD201" s="202"/>
      <c r="AE201" s="202"/>
      <c r="AF201" s="202"/>
      <c r="AG201" s="132" t="str">
        <f>IF(SUM(AA201:AF201)=AH201,"OK",SUM(AA201:AF201)-AH201)</f>
        <v>OK</v>
      </c>
      <c r="AH201" s="138"/>
      <c r="AI201" s="138"/>
      <c r="AJ201" s="139"/>
      <c r="AK201" s="139"/>
      <c r="AL201" s="132" t="str">
        <f>IF(SUM(AJ201:AK201)=AM201,"OK",SUM(AJ201:AK201)-AM201)</f>
        <v>OK</v>
      </c>
      <c r="AM201" s="140"/>
      <c r="AN201" s="119">
        <f>L201+U201+V201+Z201</f>
        <v>164</v>
      </c>
      <c r="AO201" s="120">
        <f>M201+AH201+AI201+AM201</f>
        <v>164</v>
      </c>
      <c r="AP201" s="39">
        <f>L201</f>
        <v>164</v>
      </c>
      <c r="AQ201" s="141">
        <f>AN201</f>
        <v>164</v>
      </c>
      <c r="AR201" s="142">
        <f>AQ201-AP201</f>
        <v>0</v>
      </c>
      <c r="AS201" s="143">
        <f>AR201/AP201</f>
        <v>0</v>
      </c>
      <c r="AT201" s="144">
        <f>M201</f>
        <v>164</v>
      </c>
      <c r="AU201" s="141">
        <f>AO201</f>
        <v>164</v>
      </c>
      <c r="AV201" s="142">
        <f>AU201-AT201</f>
        <v>0</v>
      </c>
      <c r="AW201" s="143">
        <f>AV201/AT201</f>
        <v>0</v>
      </c>
      <c r="AY201" s="146" t="str">
        <f>RIGHT(LEFT(I201,3),2)&amp;"."&amp;RIGHT(LEFT(I201,5),2)</f>
        <v>11.00</v>
      </c>
      <c r="AZ201" s="332" t="b">
        <f>COUNTIF('[1]Codes SEC'!$B$2:$B$250,Ministres!AY201)&gt;0</f>
        <v>1</v>
      </c>
    </row>
    <row r="202" spans="1:64" ht="73.2" customHeight="1" x14ac:dyDescent="0.25">
      <c r="A202" s="15"/>
      <c r="C202" s="122"/>
      <c r="D202" s="123"/>
      <c r="F202" s="125"/>
      <c r="G202" s="126"/>
      <c r="H202" s="35"/>
      <c r="I202" s="362" t="s">
        <v>88</v>
      </c>
      <c r="J202" s="37"/>
      <c r="K202" s="235"/>
      <c r="L202" s="241"/>
      <c r="M202" s="242"/>
      <c r="N202" s="201"/>
      <c r="O202" s="202"/>
      <c r="P202" s="202"/>
      <c r="Q202" s="202"/>
      <c r="R202" s="202"/>
      <c r="S202" s="202"/>
      <c r="T202" s="203"/>
      <c r="U202" s="135"/>
      <c r="V202" s="135"/>
      <c r="W202" s="202"/>
      <c r="X202" s="202"/>
      <c r="Y202" s="203"/>
      <c r="Z202" s="135"/>
      <c r="AA202" s="204"/>
      <c r="AB202" s="202"/>
      <c r="AC202" s="202"/>
      <c r="AD202" s="202"/>
      <c r="AE202" s="202"/>
      <c r="AF202" s="202"/>
      <c r="AG202" s="203"/>
      <c r="AH202" s="135"/>
      <c r="AI202" s="135"/>
      <c r="AJ202" s="202"/>
      <c r="AK202" s="202"/>
      <c r="AL202" s="203"/>
      <c r="AM202" s="205"/>
      <c r="AN202" s="119"/>
      <c r="AO202" s="120"/>
      <c r="AP202" s="39"/>
      <c r="AQ202" s="141"/>
      <c r="AR202" s="141"/>
      <c r="AS202" s="143"/>
      <c r="AU202" s="141"/>
      <c r="AV202" s="141"/>
      <c r="AW202" s="143"/>
      <c r="AY202" s="146"/>
      <c r="AZ202" s="332"/>
    </row>
    <row r="203" spans="1:64" ht="35.1" customHeight="1" x14ac:dyDescent="0.25">
      <c r="A203" s="15" t="s">
        <v>13</v>
      </c>
      <c r="B203" s="225">
        <v>9</v>
      </c>
      <c r="C203" s="122" t="s">
        <v>120</v>
      </c>
      <c r="D203" s="123">
        <v>1000</v>
      </c>
      <c r="E203" s="226"/>
      <c r="F203" s="122">
        <v>12</v>
      </c>
      <c r="G203" s="126">
        <v>1</v>
      </c>
      <c r="H203" s="35" t="str">
        <f t="shared" si="125"/>
        <v>025</v>
      </c>
      <c r="I203" s="36" t="s">
        <v>96</v>
      </c>
      <c r="J203" s="37" t="s">
        <v>228</v>
      </c>
      <c r="K203" s="363" t="s">
        <v>229</v>
      </c>
      <c r="L203" s="232">
        <v>62</v>
      </c>
      <c r="M203" s="233">
        <v>62</v>
      </c>
      <c r="N203" s="130"/>
      <c r="O203" s="131"/>
      <c r="P203" s="131"/>
      <c r="Q203" s="131"/>
      <c r="R203" s="131"/>
      <c r="S203" s="131"/>
      <c r="T203" s="132" t="str">
        <f t="shared" ref="T203:T204" si="156">IF(SUM(N203:S203)=U203,"OK",SUM(N203:S203)-U203)</f>
        <v>OK</v>
      </c>
      <c r="U203" s="138"/>
      <c r="V203" s="138"/>
      <c r="W203" s="139"/>
      <c r="X203" s="139"/>
      <c r="Y203" s="132" t="str">
        <f t="shared" ref="Y203:Y204" si="157">IF(SUM(W203:X203)=Z203,"OK",SUM(W203:X203)-Z203)</f>
        <v>OK</v>
      </c>
      <c r="Z203" s="210"/>
      <c r="AA203" s="204"/>
      <c r="AB203" s="202"/>
      <c r="AC203" s="202"/>
      <c r="AD203" s="202"/>
      <c r="AE203" s="202"/>
      <c r="AF203" s="202"/>
      <c r="AG203" s="132" t="str">
        <f t="shared" ref="AG203:AG204" si="158">IF(SUM(AA203:AF203)=AH203,"OK",SUM(AA203:AF203)-AH203)</f>
        <v>OK</v>
      </c>
      <c r="AH203" s="138"/>
      <c r="AI203" s="138"/>
      <c r="AJ203" s="139"/>
      <c r="AK203" s="139"/>
      <c r="AL203" s="132" t="str">
        <f t="shared" ref="AL203:AL204" si="159">IF(SUM(AJ203:AK203)=AM203,"OK",SUM(AJ203:AK203)-AM203)</f>
        <v>OK</v>
      </c>
      <c r="AM203" s="140"/>
      <c r="AN203" s="119">
        <f t="shared" ref="AN203:AN204" si="160">L203+U203+V203+Z203</f>
        <v>62</v>
      </c>
      <c r="AO203" s="120">
        <f t="shared" ref="AO203:AO204" si="161">M203+AH203+AI203+AM203</f>
        <v>62</v>
      </c>
      <c r="AP203" s="39">
        <f>L203</f>
        <v>62</v>
      </c>
      <c r="AQ203" s="141">
        <f>AN203</f>
        <v>62</v>
      </c>
      <c r="AR203" s="142">
        <f>AQ203-AP203</f>
        <v>0</v>
      </c>
      <c r="AS203" s="143">
        <f>AR203/AP203</f>
        <v>0</v>
      </c>
      <c r="AT203" s="144">
        <f>M203</f>
        <v>62</v>
      </c>
      <c r="AU203" s="141">
        <f>AO203</f>
        <v>62</v>
      </c>
      <c r="AV203" s="142">
        <f>AU203-AT203</f>
        <v>0</v>
      </c>
      <c r="AW203" s="143">
        <f>AV203/AT203</f>
        <v>0</v>
      </c>
      <c r="AY203" s="146" t="str">
        <f>RIGHT(LEFT(I203,3),2)&amp;"."&amp;RIGHT(LEFT(I203,5),2)</f>
        <v>12.11</v>
      </c>
      <c r="AZ203" s="332" t="b">
        <f>COUNTIF('[1]Codes SEC'!$B$2:$B$250,Ministres!AY203)&gt;0</f>
        <v>1</v>
      </c>
    </row>
    <row r="204" spans="1:64" ht="35.1" customHeight="1" x14ac:dyDescent="0.25">
      <c r="A204" s="15" t="s">
        <v>13</v>
      </c>
      <c r="B204" s="225">
        <v>9</v>
      </c>
      <c r="C204" s="122" t="s">
        <v>120</v>
      </c>
      <c r="D204" s="123">
        <v>1000</v>
      </c>
      <c r="E204" s="226"/>
      <c r="F204" s="122">
        <v>12</v>
      </c>
      <c r="G204" s="126">
        <v>1</v>
      </c>
      <c r="H204" s="35" t="str">
        <f t="shared" si="125"/>
        <v>025</v>
      </c>
      <c r="I204" s="36" t="s">
        <v>96</v>
      </c>
      <c r="J204" s="37" t="s">
        <v>230</v>
      </c>
      <c r="K204" s="361" t="s">
        <v>231</v>
      </c>
      <c r="L204" s="232">
        <v>10</v>
      </c>
      <c r="M204" s="233">
        <v>60</v>
      </c>
      <c r="N204" s="130"/>
      <c r="O204" s="131"/>
      <c r="P204" s="131"/>
      <c r="Q204" s="131"/>
      <c r="R204" s="131"/>
      <c r="S204" s="131"/>
      <c r="T204" s="132" t="str">
        <f t="shared" si="156"/>
        <v>OK</v>
      </c>
      <c r="U204" s="138"/>
      <c r="V204" s="138"/>
      <c r="W204" s="139"/>
      <c r="X204" s="139"/>
      <c r="Y204" s="132" t="str">
        <f t="shared" si="157"/>
        <v>OK</v>
      </c>
      <c r="Z204" s="210"/>
      <c r="AA204" s="204"/>
      <c r="AB204" s="202"/>
      <c r="AC204" s="202"/>
      <c r="AD204" s="202"/>
      <c r="AE204" s="202"/>
      <c r="AF204" s="202"/>
      <c r="AG204" s="132" t="str">
        <f t="shared" si="158"/>
        <v>OK</v>
      </c>
      <c r="AH204" s="138"/>
      <c r="AI204" s="138"/>
      <c r="AJ204" s="139"/>
      <c r="AK204" s="139"/>
      <c r="AL204" s="132" t="str">
        <f t="shared" si="159"/>
        <v>OK</v>
      </c>
      <c r="AM204" s="140"/>
      <c r="AN204" s="119">
        <f t="shared" si="160"/>
        <v>10</v>
      </c>
      <c r="AO204" s="120">
        <f t="shared" si="161"/>
        <v>60</v>
      </c>
      <c r="AP204" s="39">
        <f>L204</f>
        <v>10</v>
      </c>
      <c r="AQ204" s="141">
        <f>AN204</f>
        <v>10</v>
      </c>
      <c r="AR204" s="142">
        <f>AQ204-AP204</f>
        <v>0</v>
      </c>
      <c r="AS204" s="143">
        <f>AR204/AP204</f>
        <v>0</v>
      </c>
      <c r="AT204" s="144">
        <f>M204</f>
        <v>60</v>
      </c>
      <c r="AU204" s="141">
        <f>AO204</f>
        <v>60</v>
      </c>
      <c r="AV204" s="142">
        <f>AU204-AT204</f>
        <v>0</v>
      </c>
      <c r="AW204" s="143">
        <f>AV204/AT204</f>
        <v>0</v>
      </c>
      <c r="AY204" s="146" t="str">
        <f>RIGHT(LEFT(I204,3),2)&amp;"."&amp;RIGHT(LEFT(I204,5),2)</f>
        <v>12.11</v>
      </c>
      <c r="AZ204" s="332" t="b">
        <f>COUNTIF('[1]Codes SEC'!$B$2:$B$250,Ministres!AY204)&gt;0</f>
        <v>1</v>
      </c>
    </row>
    <row r="205" spans="1:64" s="333" customFormat="1" ht="12.75" customHeight="1" x14ac:dyDescent="0.25">
      <c r="A205" s="350"/>
      <c r="B205" s="351"/>
      <c r="C205" s="150"/>
      <c r="D205" s="352"/>
      <c r="E205" s="353"/>
      <c r="F205" s="150"/>
      <c r="G205" s="154"/>
      <c r="H205" s="155"/>
      <c r="I205" s="156"/>
      <c r="J205" s="157"/>
      <c r="K205" s="158" t="s">
        <v>70</v>
      </c>
      <c r="L205" s="236">
        <f t="shared" ref="L205:AW205" si="162">L201+L203+L204</f>
        <v>236</v>
      </c>
      <c r="M205" s="364">
        <f t="shared" si="162"/>
        <v>286</v>
      </c>
      <c r="N205" s="337">
        <f t="shared" si="162"/>
        <v>0</v>
      </c>
      <c r="O205" s="338">
        <f t="shared" si="162"/>
        <v>0</v>
      </c>
      <c r="P205" s="338">
        <f t="shared" si="162"/>
        <v>0</v>
      </c>
      <c r="Q205" s="338">
        <f t="shared" si="162"/>
        <v>0</v>
      </c>
      <c r="R205" s="338">
        <f t="shared" si="162"/>
        <v>0</v>
      </c>
      <c r="S205" s="338">
        <f t="shared" si="162"/>
        <v>0</v>
      </c>
      <c r="T205" s="339"/>
      <c r="U205" s="340">
        <f t="shared" si="162"/>
        <v>0</v>
      </c>
      <c r="V205" s="340">
        <f t="shared" si="162"/>
        <v>0</v>
      </c>
      <c r="W205" s="338">
        <f t="shared" si="162"/>
        <v>0</v>
      </c>
      <c r="X205" s="338">
        <f t="shared" si="162"/>
        <v>0</v>
      </c>
      <c r="Y205" s="339"/>
      <c r="Z205" s="340">
        <f t="shared" si="162"/>
        <v>0</v>
      </c>
      <c r="AA205" s="165">
        <f t="shared" si="162"/>
        <v>0</v>
      </c>
      <c r="AB205" s="338">
        <f t="shared" si="162"/>
        <v>0</v>
      </c>
      <c r="AC205" s="338">
        <f t="shared" si="162"/>
        <v>0</v>
      </c>
      <c r="AD205" s="338">
        <f t="shared" si="162"/>
        <v>0</v>
      </c>
      <c r="AE205" s="338">
        <f t="shared" si="162"/>
        <v>0</v>
      </c>
      <c r="AF205" s="338">
        <f t="shared" si="162"/>
        <v>0</v>
      </c>
      <c r="AG205" s="339"/>
      <c r="AH205" s="340">
        <f t="shared" si="162"/>
        <v>0</v>
      </c>
      <c r="AI205" s="340">
        <f t="shared" si="162"/>
        <v>0</v>
      </c>
      <c r="AJ205" s="338">
        <f t="shared" si="162"/>
        <v>0</v>
      </c>
      <c r="AK205" s="338">
        <f t="shared" si="162"/>
        <v>0</v>
      </c>
      <c r="AL205" s="339"/>
      <c r="AM205" s="341">
        <f t="shared" si="162"/>
        <v>0</v>
      </c>
      <c r="AN205" s="167">
        <f>AN201+AN203+AN204</f>
        <v>236</v>
      </c>
      <c r="AO205" s="342">
        <f t="shared" si="162"/>
        <v>286</v>
      </c>
      <c r="AP205" s="169">
        <f t="shared" si="162"/>
        <v>236</v>
      </c>
      <c r="AQ205" s="343">
        <f t="shared" si="162"/>
        <v>236</v>
      </c>
      <c r="AR205" s="344">
        <f t="shared" si="162"/>
        <v>0</v>
      </c>
      <c r="AS205" s="345">
        <f t="shared" si="162"/>
        <v>0</v>
      </c>
      <c r="AT205" s="346">
        <f t="shared" si="162"/>
        <v>286</v>
      </c>
      <c r="AU205" s="343">
        <f t="shared" si="162"/>
        <v>286</v>
      </c>
      <c r="AV205" s="344">
        <f t="shared" si="162"/>
        <v>0</v>
      </c>
      <c r="AW205" s="345">
        <f t="shared" si="162"/>
        <v>0</v>
      </c>
      <c r="AX205"/>
      <c r="AY205" s="146"/>
      <c r="AZ205" s="332"/>
      <c r="BA205"/>
      <c r="BB205"/>
      <c r="BC205"/>
      <c r="BD205"/>
      <c r="BE205"/>
      <c r="BF205"/>
      <c r="BG205"/>
      <c r="BH205"/>
      <c r="BI205"/>
      <c r="BJ205"/>
      <c r="BK205"/>
      <c r="BL205"/>
    </row>
    <row r="206" spans="1:64" ht="12.75" customHeight="1" x14ac:dyDescent="0.25">
      <c r="A206" s="15"/>
      <c r="C206" s="122"/>
      <c r="D206" s="123"/>
      <c r="F206" s="125"/>
      <c r="G206" s="126"/>
      <c r="H206" s="35"/>
      <c r="I206" s="36"/>
      <c r="J206" s="37"/>
      <c r="K206" s="365"/>
      <c r="L206" s="241"/>
      <c r="M206" s="242"/>
      <c r="N206" s="258"/>
      <c r="O206" s="259"/>
      <c r="P206" s="259"/>
      <c r="Q206" s="259"/>
      <c r="R206" s="259"/>
      <c r="S206" s="259"/>
      <c r="T206" s="260"/>
      <c r="U206" s="261"/>
      <c r="V206" s="261"/>
      <c r="W206" s="262"/>
      <c r="X206" s="262"/>
      <c r="Y206" s="260"/>
      <c r="Z206" s="263"/>
      <c r="AA206" s="264"/>
      <c r="AB206" s="259"/>
      <c r="AC206" s="259"/>
      <c r="AD206" s="259"/>
      <c r="AE206" s="259"/>
      <c r="AF206" s="259"/>
      <c r="AG206" s="260"/>
      <c r="AH206" s="261"/>
      <c r="AI206" s="261"/>
      <c r="AJ206" s="262"/>
      <c r="AK206" s="262"/>
      <c r="AL206" s="260"/>
      <c r="AM206" s="265"/>
      <c r="AN206" s="266"/>
      <c r="AO206" s="267"/>
      <c r="AP206" s="268"/>
      <c r="AQ206" s="269"/>
      <c r="AR206" s="269"/>
      <c r="AS206" s="270"/>
      <c r="AT206" s="271"/>
      <c r="AU206" s="269"/>
      <c r="AV206" s="269"/>
      <c r="AW206" s="270"/>
      <c r="AY206" s="146"/>
      <c r="AZ206" s="332"/>
    </row>
    <row r="207" spans="1:64" ht="12.75" customHeight="1" x14ac:dyDescent="0.25">
      <c r="A207" s="15"/>
      <c r="C207" s="122"/>
      <c r="D207" s="123"/>
      <c r="F207" s="125"/>
      <c r="G207" s="126"/>
      <c r="H207" s="35"/>
      <c r="I207" s="36"/>
      <c r="J207" s="37"/>
      <c r="K207" s="366" t="s">
        <v>109</v>
      </c>
      <c r="L207" s="241"/>
      <c r="M207" s="242"/>
      <c r="N207" s="258"/>
      <c r="O207" s="259"/>
      <c r="P207" s="259"/>
      <c r="Q207" s="259"/>
      <c r="R207" s="259"/>
      <c r="S207" s="259"/>
      <c r="T207" s="260"/>
      <c r="U207" s="261"/>
      <c r="V207" s="261"/>
      <c r="W207" s="262"/>
      <c r="X207" s="262"/>
      <c r="Y207" s="260"/>
      <c r="Z207" s="263"/>
      <c r="AA207" s="264"/>
      <c r="AB207" s="259"/>
      <c r="AC207" s="259"/>
      <c r="AD207" s="259"/>
      <c r="AE207" s="259"/>
      <c r="AF207" s="259"/>
      <c r="AG207" s="260"/>
      <c r="AH207" s="261"/>
      <c r="AI207" s="261"/>
      <c r="AJ207" s="262"/>
      <c r="AK207" s="262"/>
      <c r="AL207" s="260"/>
      <c r="AM207" s="265"/>
      <c r="AN207" s="266"/>
      <c r="AO207" s="267"/>
      <c r="AP207" s="268"/>
      <c r="AQ207" s="269"/>
      <c r="AR207" s="269"/>
      <c r="AS207" s="270"/>
      <c r="AT207" s="271"/>
      <c r="AU207" s="269"/>
      <c r="AV207" s="269"/>
      <c r="AW207" s="270"/>
      <c r="AY207" s="146"/>
      <c r="AZ207" s="332"/>
    </row>
    <row r="208" spans="1:64" ht="12.75" customHeight="1" x14ac:dyDescent="0.25">
      <c r="A208" s="15"/>
      <c r="C208" s="122"/>
      <c r="D208" s="123"/>
      <c r="F208" s="125"/>
      <c r="G208" s="126"/>
      <c r="H208" s="35"/>
      <c r="I208" s="36"/>
      <c r="J208" s="37"/>
      <c r="K208" s="366"/>
      <c r="L208" s="241"/>
      <c r="M208" s="242"/>
      <c r="N208" s="258"/>
      <c r="O208" s="259"/>
      <c r="P208" s="259"/>
      <c r="Q208" s="259"/>
      <c r="R208" s="259"/>
      <c r="S208" s="259"/>
      <c r="T208" s="260"/>
      <c r="U208" s="261"/>
      <c r="V208" s="261"/>
      <c r="W208" s="262"/>
      <c r="X208" s="262"/>
      <c r="Y208" s="260"/>
      <c r="Z208" s="263"/>
      <c r="AA208" s="264"/>
      <c r="AB208" s="259"/>
      <c r="AC208" s="259"/>
      <c r="AD208" s="259"/>
      <c r="AE208" s="259"/>
      <c r="AF208" s="259"/>
      <c r="AG208" s="260"/>
      <c r="AH208" s="261"/>
      <c r="AI208" s="261"/>
      <c r="AJ208" s="262"/>
      <c r="AK208" s="262"/>
      <c r="AL208" s="260"/>
      <c r="AM208" s="265"/>
      <c r="AN208" s="266"/>
      <c r="AO208" s="267"/>
      <c r="AP208" s="268"/>
      <c r="AQ208" s="269"/>
      <c r="AR208" s="269"/>
      <c r="AS208" s="270"/>
      <c r="AT208" s="271"/>
      <c r="AU208" s="269"/>
      <c r="AV208" s="269"/>
      <c r="AW208" s="270"/>
      <c r="AY208" s="146"/>
      <c r="AZ208" s="332"/>
    </row>
    <row r="209" spans="1:64" ht="34.950000000000003" customHeight="1" x14ac:dyDescent="0.25">
      <c r="A209" s="15" t="s">
        <v>13</v>
      </c>
      <c r="B209" s="121">
        <v>9</v>
      </c>
      <c r="C209" s="122" t="s">
        <v>120</v>
      </c>
      <c r="D209" s="123">
        <v>1000</v>
      </c>
      <c r="F209" s="125">
        <v>12</v>
      </c>
      <c r="G209" s="126">
        <v>1</v>
      </c>
      <c r="H209" s="35" t="str">
        <f t="shared" si="125"/>
        <v>025</v>
      </c>
      <c r="I209" s="36" t="s">
        <v>113</v>
      </c>
      <c r="J209" s="37" t="s">
        <v>232</v>
      </c>
      <c r="K209" s="244" t="s">
        <v>233</v>
      </c>
      <c r="L209" s="232">
        <v>30</v>
      </c>
      <c r="M209" s="233">
        <v>30</v>
      </c>
      <c r="N209" s="130"/>
      <c r="O209" s="131"/>
      <c r="P209" s="131"/>
      <c r="Q209" s="131"/>
      <c r="R209" s="131"/>
      <c r="S209" s="131"/>
      <c r="T209" s="132" t="str">
        <f>IF(SUM(N209:S209)=U209,"OK",SUM(N209:S209)-U209)</f>
        <v>OK</v>
      </c>
      <c r="U209" s="138"/>
      <c r="V209" s="138"/>
      <c r="W209" s="139"/>
      <c r="X209" s="139"/>
      <c r="Y209" s="132" t="str">
        <f>IF(SUM(W209:X209)=Z209,"OK",SUM(W209:X209)-Z209)</f>
        <v>OK</v>
      </c>
      <c r="Z209" s="210"/>
      <c r="AA209" s="204"/>
      <c r="AB209" s="202"/>
      <c r="AC209" s="202"/>
      <c r="AD209" s="202"/>
      <c r="AE209" s="202"/>
      <c r="AF209" s="202"/>
      <c r="AG209" s="132" t="str">
        <f>IF(SUM(AA209:AF209)=AH209,"OK",SUM(AA209:AF209)-AH209)</f>
        <v>OK</v>
      </c>
      <c r="AH209" s="138"/>
      <c r="AI209" s="138"/>
      <c r="AJ209" s="139"/>
      <c r="AK209" s="139"/>
      <c r="AL209" s="132" t="str">
        <f>IF(SUM(AJ209:AK209)=AM209,"OK",SUM(AJ209:AK209)-AM209)</f>
        <v>OK</v>
      </c>
      <c r="AM209" s="140"/>
      <c r="AN209" s="119">
        <f>L209+U209+V209+Z209</f>
        <v>30</v>
      </c>
      <c r="AO209" s="120">
        <f>M209+AH209+AI209+AM209</f>
        <v>30</v>
      </c>
      <c r="AP209" s="39">
        <f>L209</f>
        <v>30</v>
      </c>
      <c r="AQ209" s="141">
        <f>AN209</f>
        <v>30</v>
      </c>
      <c r="AR209" s="142">
        <f>AQ209-AP209</f>
        <v>0</v>
      </c>
      <c r="AS209" s="143">
        <f>AR209/AP209</f>
        <v>0</v>
      </c>
      <c r="AT209" s="144">
        <f>M209</f>
        <v>30</v>
      </c>
      <c r="AU209" s="141">
        <f>AO209</f>
        <v>30</v>
      </c>
      <c r="AV209" s="142">
        <f>AU209-AT209</f>
        <v>0</v>
      </c>
      <c r="AW209" s="143">
        <f>AV209/AT209</f>
        <v>0</v>
      </c>
      <c r="AY209" s="146" t="str">
        <f>RIGHT(LEFT(I209,3),2)&amp;"."&amp;RIGHT(LEFT(I209,5),2)</f>
        <v>74.22</v>
      </c>
      <c r="AZ209" s="332" t="b">
        <f>COUNTIF('[1]Codes SEC'!$B$2:$B$250,Ministres!AY209)&gt;0</f>
        <v>1</v>
      </c>
    </row>
    <row r="210" spans="1:64" ht="12.75" customHeight="1" x14ac:dyDescent="0.25">
      <c r="A210" s="148"/>
      <c r="B210" s="334"/>
      <c r="C210" s="150"/>
      <c r="D210" s="151"/>
      <c r="E210" s="335"/>
      <c r="F210" s="153"/>
      <c r="G210" s="154"/>
      <c r="H210" s="155"/>
      <c r="I210" s="156"/>
      <c r="J210" s="157"/>
      <c r="K210" s="158" t="s">
        <v>116</v>
      </c>
      <c r="L210" s="236">
        <f t="shared" ref="L210:S210" si="163">L209</f>
        <v>30</v>
      </c>
      <c r="M210" s="364">
        <f t="shared" si="163"/>
        <v>30</v>
      </c>
      <c r="N210" s="337">
        <f t="shared" si="163"/>
        <v>0</v>
      </c>
      <c r="O210" s="338">
        <f t="shared" si="163"/>
        <v>0</v>
      </c>
      <c r="P210" s="338">
        <f t="shared" si="163"/>
        <v>0</v>
      </c>
      <c r="Q210" s="338">
        <f t="shared" si="163"/>
        <v>0</v>
      </c>
      <c r="R210" s="338">
        <f t="shared" si="163"/>
        <v>0</v>
      </c>
      <c r="S210" s="338">
        <f t="shared" si="163"/>
        <v>0</v>
      </c>
      <c r="T210" s="339"/>
      <c r="U210" s="340">
        <f>U209</f>
        <v>0</v>
      </c>
      <c r="V210" s="340">
        <f>V209</f>
        <v>0</v>
      </c>
      <c r="W210" s="338">
        <f>W209</f>
        <v>0</v>
      </c>
      <c r="X210" s="338">
        <f>X209</f>
        <v>0</v>
      </c>
      <c r="Y210" s="339"/>
      <c r="Z210" s="340">
        <f>Z209</f>
        <v>0</v>
      </c>
      <c r="AA210" s="165">
        <f t="shared" ref="AA210:AF210" si="164">AA209</f>
        <v>0</v>
      </c>
      <c r="AB210" s="338">
        <f t="shared" si="164"/>
        <v>0</v>
      </c>
      <c r="AC210" s="338">
        <f t="shared" si="164"/>
        <v>0</v>
      </c>
      <c r="AD210" s="338">
        <f t="shared" si="164"/>
        <v>0</v>
      </c>
      <c r="AE210" s="338">
        <f t="shared" si="164"/>
        <v>0</v>
      </c>
      <c r="AF210" s="338">
        <f t="shared" si="164"/>
        <v>0</v>
      </c>
      <c r="AG210" s="339"/>
      <c r="AH210" s="340">
        <f>AH209</f>
        <v>0</v>
      </c>
      <c r="AI210" s="340">
        <f>AI209</f>
        <v>0</v>
      </c>
      <c r="AJ210" s="338">
        <f>AJ209</f>
        <v>0</v>
      </c>
      <c r="AK210" s="338">
        <f>AK209</f>
        <v>0</v>
      </c>
      <c r="AL210" s="339"/>
      <c r="AM210" s="341">
        <f t="shared" ref="AM210:AW210" si="165">AM209</f>
        <v>0</v>
      </c>
      <c r="AN210" s="167">
        <f>AN209</f>
        <v>30</v>
      </c>
      <c r="AO210" s="342">
        <f t="shared" si="165"/>
        <v>30</v>
      </c>
      <c r="AP210" s="169">
        <f t="shared" si="165"/>
        <v>30</v>
      </c>
      <c r="AQ210" s="343">
        <f t="shared" si="165"/>
        <v>30</v>
      </c>
      <c r="AR210" s="344">
        <f t="shared" si="165"/>
        <v>0</v>
      </c>
      <c r="AS210" s="345">
        <f t="shared" si="165"/>
        <v>0</v>
      </c>
      <c r="AT210" s="346">
        <f t="shared" si="165"/>
        <v>30</v>
      </c>
      <c r="AU210" s="343">
        <f t="shared" si="165"/>
        <v>30</v>
      </c>
      <c r="AV210" s="344">
        <f t="shared" si="165"/>
        <v>0</v>
      </c>
      <c r="AW210" s="345">
        <f t="shared" si="165"/>
        <v>0</v>
      </c>
      <c r="AY210" s="146"/>
      <c r="AZ210" s="332"/>
    </row>
    <row r="211" spans="1:64" s="197" customFormat="1" ht="12.75" customHeight="1" x14ac:dyDescent="0.25">
      <c r="A211" s="174"/>
      <c r="B211" s="175"/>
      <c r="C211" s="176"/>
      <c r="D211" s="177"/>
      <c r="E211" s="178"/>
      <c r="F211" s="177"/>
      <c r="G211" s="179"/>
      <c r="H211" s="180"/>
      <c r="I211" s="181"/>
      <c r="J211" s="182"/>
      <c r="K211" s="183" t="s">
        <v>234</v>
      </c>
      <c r="L211" s="184">
        <f t="shared" ref="L211:S211" si="166">L205+L210</f>
        <v>266</v>
      </c>
      <c r="M211" s="185">
        <f t="shared" si="166"/>
        <v>316</v>
      </c>
      <c r="N211" s="186">
        <f t="shared" si="166"/>
        <v>0</v>
      </c>
      <c r="O211" s="187">
        <f t="shared" si="166"/>
        <v>0</v>
      </c>
      <c r="P211" s="187">
        <f t="shared" si="166"/>
        <v>0</v>
      </c>
      <c r="Q211" s="187">
        <f t="shared" si="166"/>
        <v>0</v>
      </c>
      <c r="R211" s="187">
        <f t="shared" si="166"/>
        <v>0</v>
      </c>
      <c r="S211" s="187">
        <f t="shared" si="166"/>
        <v>0</v>
      </c>
      <c r="T211" s="188"/>
      <c r="U211" s="187">
        <f>U205+U210</f>
        <v>0</v>
      </c>
      <c r="V211" s="187">
        <f>V205+V210</f>
        <v>0</v>
      </c>
      <c r="W211" s="187">
        <f>W205+W210</f>
        <v>0</v>
      </c>
      <c r="X211" s="187">
        <f>X205+X210</f>
        <v>0</v>
      </c>
      <c r="Y211" s="188"/>
      <c r="Z211" s="187">
        <f>Z205+Z210</f>
        <v>0</v>
      </c>
      <c r="AA211" s="189">
        <f t="shared" ref="AA211:AF211" si="167">AA205+AA210</f>
        <v>0</v>
      </c>
      <c r="AB211" s="187">
        <f t="shared" si="167"/>
        <v>0</v>
      </c>
      <c r="AC211" s="187">
        <f t="shared" si="167"/>
        <v>0</v>
      </c>
      <c r="AD211" s="187">
        <f t="shared" si="167"/>
        <v>0</v>
      </c>
      <c r="AE211" s="187">
        <f t="shared" si="167"/>
        <v>0</v>
      </c>
      <c r="AF211" s="187">
        <f t="shared" si="167"/>
        <v>0</v>
      </c>
      <c r="AG211" s="188"/>
      <c r="AH211" s="187">
        <f>AH205+AH210</f>
        <v>0</v>
      </c>
      <c r="AI211" s="187">
        <f>AI205+AI210</f>
        <v>0</v>
      </c>
      <c r="AJ211" s="187">
        <f>AJ205+AJ210</f>
        <v>0</v>
      </c>
      <c r="AK211" s="187">
        <f>AK205+AK210</f>
        <v>0</v>
      </c>
      <c r="AL211" s="188"/>
      <c r="AM211" s="190">
        <f t="shared" ref="AM211:AW211" si="168">AM205+AM210</f>
        <v>0</v>
      </c>
      <c r="AN211" s="191">
        <f>AN205+AN210</f>
        <v>266</v>
      </c>
      <c r="AO211" s="190">
        <f t="shared" si="168"/>
        <v>316</v>
      </c>
      <c r="AP211" s="184">
        <f t="shared" si="168"/>
        <v>266</v>
      </c>
      <c r="AQ211" s="192">
        <f t="shared" si="168"/>
        <v>266</v>
      </c>
      <c r="AR211" s="193">
        <f t="shared" si="168"/>
        <v>0</v>
      </c>
      <c r="AS211" s="194">
        <f t="shared" si="168"/>
        <v>0</v>
      </c>
      <c r="AT211" s="195">
        <f t="shared" si="168"/>
        <v>316</v>
      </c>
      <c r="AU211" s="192">
        <f t="shared" si="168"/>
        <v>316</v>
      </c>
      <c r="AV211" s="193">
        <f t="shared" si="168"/>
        <v>0</v>
      </c>
      <c r="AW211" s="194">
        <f t="shared" si="168"/>
        <v>0</v>
      </c>
      <c r="AX211"/>
      <c r="AY211" s="146"/>
      <c r="AZ211" s="332"/>
      <c r="BA211" s="12"/>
      <c r="BB211" s="12"/>
      <c r="BC211" s="12"/>
      <c r="BD211" s="12"/>
      <c r="BE211" s="12"/>
      <c r="BF211" s="12"/>
      <c r="BG211" s="12"/>
      <c r="BH211" s="12"/>
      <c r="BI211" s="12"/>
      <c r="BJ211" s="12"/>
      <c r="BK211" s="12"/>
      <c r="BL211" s="12"/>
    </row>
    <row r="212" spans="1:64" ht="12.75" customHeight="1" x14ac:dyDescent="0.25">
      <c r="A212" s="15"/>
      <c r="C212" s="122"/>
      <c r="D212" s="123"/>
      <c r="F212" s="125"/>
      <c r="G212" s="34"/>
      <c r="H212" s="35"/>
      <c r="I212" s="36"/>
      <c r="J212" s="37"/>
      <c r="K212" s="198" t="s">
        <v>72</v>
      </c>
      <c r="L212" s="199">
        <v>0</v>
      </c>
      <c r="M212" s="200">
        <v>0</v>
      </c>
      <c r="N212" s="201">
        <v>0</v>
      </c>
      <c r="O212" s="202">
        <v>0</v>
      </c>
      <c r="P212" s="202">
        <v>0</v>
      </c>
      <c r="Q212" s="202">
        <v>0</v>
      </c>
      <c r="R212" s="202">
        <v>0</v>
      </c>
      <c r="S212" s="202">
        <v>0</v>
      </c>
      <c r="T212" s="203"/>
      <c r="U212" s="135">
        <v>0</v>
      </c>
      <c r="V212" s="135">
        <v>0</v>
      </c>
      <c r="W212" s="202">
        <v>0</v>
      </c>
      <c r="X212" s="202">
        <v>0</v>
      </c>
      <c r="Y212" s="203"/>
      <c r="Z212" s="135">
        <v>0</v>
      </c>
      <c r="AA212" s="204">
        <v>0</v>
      </c>
      <c r="AB212" s="202">
        <v>0</v>
      </c>
      <c r="AC212" s="202">
        <v>0</v>
      </c>
      <c r="AD212" s="202">
        <v>0</v>
      </c>
      <c r="AE212" s="202">
        <v>0</v>
      </c>
      <c r="AF212" s="202">
        <v>0</v>
      </c>
      <c r="AG212" s="203"/>
      <c r="AH212" s="135">
        <v>0</v>
      </c>
      <c r="AI212" s="135">
        <v>0</v>
      </c>
      <c r="AJ212" s="202">
        <v>0</v>
      </c>
      <c r="AK212" s="202">
        <v>0</v>
      </c>
      <c r="AL212" s="203"/>
      <c r="AM212" s="205">
        <v>0</v>
      </c>
      <c r="AN212" s="119">
        <v>0</v>
      </c>
      <c r="AO212" s="120">
        <v>0</v>
      </c>
      <c r="AP212" s="39">
        <v>0</v>
      </c>
      <c r="AQ212" s="141">
        <v>0</v>
      </c>
      <c r="AR212" s="141">
        <v>0</v>
      </c>
      <c r="AS212" s="143">
        <v>0</v>
      </c>
      <c r="AT212" s="144">
        <v>0</v>
      </c>
      <c r="AU212" s="141">
        <v>0</v>
      </c>
      <c r="AV212" s="141">
        <v>0</v>
      </c>
      <c r="AW212" s="143">
        <v>0</v>
      </c>
      <c r="AY212" s="146"/>
      <c r="AZ212" s="332"/>
    </row>
    <row r="213" spans="1:64" ht="12.75" customHeight="1" x14ac:dyDescent="0.25">
      <c r="A213" s="15"/>
      <c r="C213" s="122"/>
      <c r="D213" s="123"/>
      <c r="F213" s="125"/>
      <c r="G213" s="126"/>
      <c r="H213" s="35"/>
      <c r="I213" s="36"/>
      <c r="J213" s="37"/>
      <c r="K213" s="198" t="s">
        <v>73</v>
      </c>
      <c r="L213" s="241">
        <v>0</v>
      </c>
      <c r="M213" s="242">
        <v>0</v>
      </c>
      <c r="N213" s="201">
        <v>0</v>
      </c>
      <c r="O213" s="202">
        <v>0</v>
      </c>
      <c r="P213" s="202">
        <v>0</v>
      </c>
      <c r="Q213" s="202">
        <v>0</v>
      </c>
      <c r="R213" s="202">
        <v>0</v>
      </c>
      <c r="S213" s="202">
        <v>0</v>
      </c>
      <c r="T213" s="203"/>
      <c r="U213" s="135">
        <v>0</v>
      </c>
      <c r="V213" s="135">
        <v>0</v>
      </c>
      <c r="W213" s="202">
        <v>0</v>
      </c>
      <c r="X213" s="202">
        <v>0</v>
      </c>
      <c r="Y213" s="203"/>
      <c r="Z213" s="135">
        <v>0</v>
      </c>
      <c r="AA213" s="204">
        <v>0</v>
      </c>
      <c r="AB213" s="202">
        <v>0</v>
      </c>
      <c r="AC213" s="202">
        <v>0</v>
      </c>
      <c r="AD213" s="202">
        <v>0</v>
      </c>
      <c r="AE213" s="202">
        <v>0</v>
      </c>
      <c r="AF213" s="202">
        <v>0</v>
      </c>
      <c r="AG213" s="203"/>
      <c r="AH213" s="135">
        <v>0</v>
      </c>
      <c r="AI213" s="135">
        <v>0</v>
      </c>
      <c r="AJ213" s="202">
        <v>0</v>
      </c>
      <c r="AK213" s="202">
        <v>0</v>
      </c>
      <c r="AL213" s="203"/>
      <c r="AM213" s="205">
        <v>0</v>
      </c>
      <c r="AN213" s="119">
        <v>0</v>
      </c>
      <c r="AO213" s="120">
        <v>0</v>
      </c>
      <c r="AP213" s="39">
        <v>0</v>
      </c>
      <c r="AQ213" s="141">
        <v>0</v>
      </c>
      <c r="AR213" s="141">
        <v>0</v>
      </c>
      <c r="AS213" s="143">
        <v>0</v>
      </c>
      <c r="AT213" s="144">
        <v>0</v>
      </c>
      <c r="AU213" s="141">
        <v>0</v>
      </c>
      <c r="AV213" s="141">
        <v>0</v>
      </c>
      <c r="AW213" s="143">
        <v>0</v>
      </c>
      <c r="AY213" s="146"/>
      <c r="AZ213" s="332"/>
    </row>
    <row r="214" spans="1:64" ht="12.75" customHeight="1" x14ac:dyDescent="0.25">
      <c r="A214" s="15"/>
      <c r="C214" s="122"/>
      <c r="D214" s="123"/>
      <c r="F214" s="125"/>
      <c r="G214" s="126"/>
      <c r="H214" s="35"/>
      <c r="I214" s="36"/>
      <c r="J214" s="37"/>
      <c r="K214" s="198" t="s">
        <v>74</v>
      </c>
      <c r="L214" s="241">
        <v>0</v>
      </c>
      <c r="M214" s="242">
        <v>0</v>
      </c>
      <c r="N214" s="201">
        <v>0</v>
      </c>
      <c r="O214" s="202">
        <v>0</v>
      </c>
      <c r="P214" s="202">
        <v>0</v>
      </c>
      <c r="Q214" s="202">
        <v>0</v>
      </c>
      <c r="R214" s="202">
        <v>0</v>
      </c>
      <c r="S214" s="202">
        <v>0</v>
      </c>
      <c r="T214" s="203"/>
      <c r="U214" s="135">
        <v>0</v>
      </c>
      <c r="V214" s="135">
        <v>0</v>
      </c>
      <c r="W214" s="202">
        <v>0</v>
      </c>
      <c r="X214" s="202">
        <v>0</v>
      </c>
      <c r="Y214" s="203"/>
      <c r="Z214" s="135">
        <v>0</v>
      </c>
      <c r="AA214" s="204">
        <v>0</v>
      </c>
      <c r="AB214" s="202">
        <v>0</v>
      </c>
      <c r="AC214" s="202">
        <v>0</v>
      </c>
      <c r="AD214" s="202">
        <v>0</v>
      </c>
      <c r="AE214" s="202">
        <v>0</v>
      </c>
      <c r="AF214" s="202">
        <v>0</v>
      </c>
      <c r="AG214" s="203"/>
      <c r="AH214" s="135">
        <v>0</v>
      </c>
      <c r="AI214" s="135">
        <v>0</v>
      </c>
      <c r="AJ214" s="202">
        <v>0</v>
      </c>
      <c r="AK214" s="202">
        <v>0</v>
      </c>
      <c r="AL214" s="203"/>
      <c r="AM214" s="205">
        <v>0</v>
      </c>
      <c r="AN214" s="119">
        <v>0</v>
      </c>
      <c r="AO214" s="120">
        <v>0</v>
      </c>
      <c r="AP214" s="39">
        <v>0</v>
      </c>
      <c r="AQ214" s="141">
        <v>0</v>
      </c>
      <c r="AR214" s="141">
        <v>0</v>
      </c>
      <c r="AS214" s="143">
        <v>0</v>
      </c>
      <c r="AT214" s="144">
        <v>0</v>
      </c>
      <c r="AU214" s="141">
        <v>0</v>
      </c>
      <c r="AV214" s="141">
        <v>0</v>
      </c>
      <c r="AW214" s="143">
        <v>0</v>
      </c>
      <c r="AX214" s="12"/>
      <c r="AY214" s="146"/>
      <c r="AZ214" s="332"/>
    </row>
    <row r="215" spans="1:64" ht="12.75" customHeight="1" x14ac:dyDescent="0.25">
      <c r="A215" s="15"/>
      <c r="C215" s="122"/>
      <c r="D215" s="123"/>
      <c r="F215" s="125"/>
      <c r="G215" s="126"/>
      <c r="H215" s="35"/>
      <c r="I215" s="36"/>
      <c r="J215" s="37"/>
      <c r="K215" s="198" t="s">
        <v>75</v>
      </c>
      <c r="L215" s="241">
        <v>0</v>
      </c>
      <c r="M215" s="242">
        <v>0</v>
      </c>
      <c r="N215" s="201">
        <v>0</v>
      </c>
      <c r="O215" s="202">
        <v>0</v>
      </c>
      <c r="P215" s="202">
        <v>0</v>
      </c>
      <c r="Q215" s="202">
        <v>0</v>
      </c>
      <c r="R215" s="202">
        <v>0</v>
      </c>
      <c r="S215" s="202">
        <v>0</v>
      </c>
      <c r="T215" s="203"/>
      <c r="U215" s="135">
        <v>0</v>
      </c>
      <c r="V215" s="135">
        <v>0</v>
      </c>
      <c r="W215" s="202">
        <v>0</v>
      </c>
      <c r="X215" s="202">
        <v>0</v>
      </c>
      <c r="Y215" s="203"/>
      <c r="Z215" s="135">
        <v>0</v>
      </c>
      <c r="AA215" s="204">
        <v>0</v>
      </c>
      <c r="AB215" s="202">
        <v>0</v>
      </c>
      <c r="AC215" s="202">
        <v>0</v>
      </c>
      <c r="AD215" s="202">
        <v>0</v>
      </c>
      <c r="AE215" s="202">
        <v>0</v>
      </c>
      <c r="AF215" s="202">
        <v>0</v>
      </c>
      <c r="AG215" s="203"/>
      <c r="AH215" s="135">
        <v>0</v>
      </c>
      <c r="AI215" s="135">
        <v>0</v>
      </c>
      <c r="AJ215" s="202">
        <v>0</v>
      </c>
      <c r="AK215" s="202">
        <v>0</v>
      </c>
      <c r="AL215" s="203"/>
      <c r="AM215" s="205">
        <v>0</v>
      </c>
      <c r="AN215" s="119">
        <v>0</v>
      </c>
      <c r="AO215" s="120">
        <v>0</v>
      </c>
      <c r="AP215" s="39">
        <v>0</v>
      </c>
      <c r="AQ215" s="141">
        <v>0</v>
      </c>
      <c r="AR215" s="141">
        <v>0</v>
      </c>
      <c r="AS215" s="143">
        <v>0</v>
      </c>
      <c r="AT215" s="144">
        <v>0</v>
      </c>
      <c r="AU215" s="141">
        <v>0</v>
      </c>
      <c r="AV215" s="141">
        <v>0</v>
      </c>
      <c r="AW215" s="143">
        <v>0</v>
      </c>
      <c r="AY215" s="146"/>
      <c r="AZ215" s="332"/>
    </row>
    <row r="216" spans="1:64" ht="12.75" customHeight="1" x14ac:dyDescent="0.25">
      <c r="A216" s="15"/>
      <c r="C216" s="122"/>
      <c r="D216" s="123"/>
      <c r="F216" s="125"/>
      <c r="G216" s="126"/>
      <c r="H216" s="35"/>
      <c r="I216" s="36"/>
      <c r="J216" s="37"/>
      <c r="K216" s="206" t="s">
        <v>76</v>
      </c>
      <c r="L216" s="241">
        <v>0</v>
      </c>
      <c r="M216" s="242">
        <v>0</v>
      </c>
      <c r="N216" s="201">
        <v>0</v>
      </c>
      <c r="O216" s="202">
        <v>0</v>
      </c>
      <c r="P216" s="202">
        <v>0</v>
      </c>
      <c r="Q216" s="202">
        <v>0</v>
      </c>
      <c r="R216" s="202">
        <v>0</v>
      </c>
      <c r="S216" s="202">
        <v>0</v>
      </c>
      <c r="T216" s="203"/>
      <c r="U216" s="135">
        <v>0</v>
      </c>
      <c r="V216" s="135">
        <v>0</v>
      </c>
      <c r="W216" s="202">
        <v>0</v>
      </c>
      <c r="X216" s="202">
        <v>0</v>
      </c>
      <c r="Y216" s="203"/>
      <c r="Z216" s="135">
        <v>0</v>
      </c>
      <c r="AA216" s="204">
        <v>0</v>
      </c>
      <c r="AB216" s="202">
        <v>0</v>
      </c>
      <c r="AC216" s="202">
        <v>0</v>
      </c>
      <c r="AD216" s="202">
        <v>0</v>
      </c>
      <c r="AE216" s="202">
        <v>0</v>
      </c>
      <c r="AF216" s="202">
        <v>0</v>
      </c>
      <c r="AG216" s="203"/>
      <c r="AH216" s="135">
        <v>0</v>
      </c>
      <c r="AI216" s="135">
        <v>0</v>
      </c>
      <c r="AJ216" s="202">
        <v>0</v>
      </c>
      <c r="AK216" s="202">
        <v>0</v>
      </c>
      <c r="AL216" s="203"/>
      <c r="AM216" s="205">
        <v>0</v>
      </c>
      <c r="AN216" s="119">
        <v>0</v>
      </c>
      <c r="AO216" s="120">
        <v>0</v>
      </c>
      <c r="AP216" s="39">
        <v>0</v>
      </c>
      <c r="AQ216" s="141">
        <v>0</v>
      </c>
      <c r="AR216" s="141">
        <v>0</v>
      </c>
      <c r="AS216" s="143">
        <v>0</v>
      </c>
      <c r="AT216" s="144">
        <v>0</v>
      </c>
      <c r="AU216" s="141">
        <v>0</v>
      </c>
      <c r="AV216" s="141">
        <v>0</v>
      </c>
      <c r="AW216" s="143">
        <v>0</v>
      </c>
      <c r="AY216" s="146"/>
      <c r="AZ216" s="332"/>
    </row>
    <row r="217" spans="1:64" ht="12.75" customHeight="1" x14ac:dyDescent="0.25">
      <c r="A217" s="15"/>
      <c r="C217" s="122"/>
      <c r="D217" s="123"/>
      <c r="F217" s="125"/>
      <c r="G217" s="126"/>
      <c r="H217" s="35"/>
      <c r="I217" s="36"/>
      <c r="J217" s="37"/>
      <c r="K217" s="206"/>
      <c r="L217" s="241"/>
      <c r="M217" s="242"/>
      <c r="N217" s="258"/>
      <c r="O217" s="259"/>
      <c r="P217" s="259"/>
      <c r="Q217" s="259"/>
      <c r="R217" s="259"/>
      <c r="S217" s="259"/>
      <c r="T217" s="260"/>
      <c r="U217" s="261"/>
      <c r="V217" s="261"/>
      <c r="W217" s="262"/>
      <c r="X217" s="262"/>
      <c r="Y217" s="260"/>
      <c r="Z217" s="263"/>
      <c r="AA217" s="264"/>
      <c r="AB217" s="259"/>
      <c r="AC217" s="259"/>
      <c r="AD217" s="259"/>
      <c r="AE217" s="259"/>
      <c r="AF217" s="259"/>
      <c r="AG217" s="260"/>
      <c r="AH217" s="261"/>
      <c r="AI217" s="261"/>
      <c r="AJ217" s="262"/>
      <c r="AK217" s="262"/>
      <c r="AL217" s="260"/>
      <c r="AM217" s="265"/>
      <c r="AN217" s="266"/>
      <c r="AO217" s="267"/>
      <c r="AP217" s="268"/>
      <c r="AQ217" s="269"/>
      <c r="AR217" s="269"/>
      <c r="AS217" s="270"/>
      <c r="AT217" s="271"/>
      <c r="AU217" s="269"/>
      <c r="AV217" s="269"/>
      <c r="AW217" s="270"/>
      <c r="AY217" s="146"/>
      <c r="AZ217" s="332"/>
    </row>
    <row r="218" spans="1:64" ht="12.75" customHeight="1" x14ac:dyDescent="0.25">
      <c r="A218" s="15"/>
      <c r="C218" s="367"/>
      <c r="D218" s="123"/>
      <c r="F218" s="125"/>
      <c r="G218" s="126"/>
      <c r="H218" s="35"/>
      <c r="I218" s="36"/>
      <c r="J218" s="37"/>
      <c r="K218" s="331"/>
      <c r="L218" s="199"/>
      <c r="M218" s="200"/>
      <c r="N218" s="201"/>
      <c r="O218" s="202"/>
      <c r="P218" s="202"/>
      <c r="Q218" s="202"/>
      <c r="R218" s="202"/>
      <c r="S218" s="202"/>
      <c r="T218" s="224"/>
      <c r="U218" s="138"/>
      <c r="V218" s="138"/>
      <c r="W218" s="139"/>
      <c r="X218" s="139"/>
      <c r="Y218" s="224"/>
      <c r="Z218" s="210"/>
      <c r="AA218" s="204"/>
      <c r="AB218" s="202"/>
      <c r="AC218" s="202"/>
      <c r="AD218" s="202"/>
      <c r="AE218" s="202"/>
      <c r="AF218" s="202"/>
      <c r="AG218" s="224"/>
      <c r="AH218" s="138"/>
      <c r="AI218" s="138"/>
      <c r="AJ218" s="139"/>
      <c r="AK218" s="139"/>
      <c r="AL218" s="224"/>
      <c r="AM218" s="140"/>
      <c r="AN218" s="211"/>
      <c r="AO218" s="212"/>
      <c r="AP218" s="39"/>
      <c r="AQ218" s="141"/>
      <c r="AR218" s="141"/>
      <c r="AS218" s="143"/>
      <c r="AU218" s="141"/>
      <c r="AV218" s="141"/>
      <c r="AW218" s="143"/>
      <c r="AY218" s="146"/>
      <c r="AZ218" s="332"/>
    </row>
    <row r="219" spans="1:64" x14ac:dyDescent="0.25">
      <c r="A219" s="356"/>
      <c r="B219" s="225"/>
      <c r="C219" s="272"/>
      <c r="D219" s="357"/>
      <c r="E219" s="226"/>
      <c r="F219" s="122"/>
      <c r="G219" s="126"/>
      <c r="H219" s="35"/>
      <c r="I219" s="36"/>
      <c r="J219" s="37"/>
      <c r="K219" s="116" t="s">
        <v>235</v>
      </c>
      <c r="L219" s="199"/>
      <c r="M219" s="200"/>
      <c r="N219" s="201"/>
      <c r="O219" s="202"/>
      <c r="P219" s="202"/>
      <c r="Q219" s="202"/>
      <c r="R219" s="202"/>
      <c r="S219" s="202"/>
      <c r="T219" s="224"/>
      <c r="U219" s="138"/>
      <c r="V219" s="138"/>
      <c r="W219" s="139"/>
      <c r="X219" s="139"/>
      <c r="Y219" s="224"/>
      <c r="Z219" s="210"/>
      <c r="AA219" s="204"/>
      <c r="AB219" s="202"/>
      <c r="AC219" s="202"/>
      <c r="AD219" s="202"/>
      <c r="AE219" s="202"/>
      <c r="AF219" s="202"/>
      <c r="AG219" s="224"/>
      <c r="AH219" s="138"/>
      <c r="AI219" s="138"/>
      <c r="AJ219" s="139"/>
      <c r="AK219" s="139"/>
      <c r="AL219" s="224"/>
      <c r="AM219" s="140"/>
      <c r="AN219" s="211"/>
      <c r="AO219" s="212"/>
      <c r="AP219" s="39"/>
      <c r="AQ219" s="141"/>
      <c r="AR219" s="141"/>
      <c r="AS219" s="143"/>
      <c r="AU219" s="141"/>
      <c r="AV219" s="141"/>
      <c r="AW219" s="143"/>
      <c r="AY219" s="146"/>
      <c r="AZ219" s="332"/>
    </row>
    <row r="220" spans="1:64" x14ac:dyDescent="0.25">
      <c r="A220" s="356"/>
      <c r="B220" s="225"/>
      <c r="C220" s="272"/>
      <c r="D220" s="357"/>
      <c r="E220" s="226"/>
      <c r="F220" s="122"/>
      <c r="G220" s="126"/>
      <c r="H220" s="35"/>
      <c r="I220" s="36"/>
      <c r="J220" s="37"/>
      <c r="K220" s="349" t="s">
        <v>236</v>
      </c>
      <c r="L220" s="199"/>
      <c r="M220" s="200"/>
      <c r="N220" s="201"/>
      <c r="O220" s="202"/>
      <c r="P220" s="202"/>
      <c r="Q220" s="202"/>
      <c r="R220" s="202"/>
      <c r="S220" s="202"/>
      <c r="T220" s="224"/>
      <c r="U220" s="138"/>
      <c r="V220" s="138"/>
      <c r="W220" s="139"/>
      <c r="X220" s="139"/>
      <c r="Y220" s="224"/>
      <c r="Z220" s="210"/>
      <c r="AA220" s="204"/>
      <c r="AB220" s="202"/>
      <c r="AC220" s="202"/>
      <c r="AD220" s="202"/>
      <c r="AE220" s="202"/>
      <c r="AF220" s="202"/>
      <c r="AG220" s="224"/>
      <c r="AH220" s="138"/>
      <c r="AI220" s="138"/>
      <c r="AJ220" s="139"/>
      <c r="AK220" s="139"/>
      <c r="AL220" s="224"/>
      <c r="AM220" s="140"/>
      <c r="AN220" s="211"/>
      <c r="AO220" s="212"/>
      <c r="AP220" s="39"/>
      <c r="AQ220" s="141"/>
      <c r="AR220" s="141"/>
      <c r="AS220" s="143"/>
      <c r="AU220" s="141"/>
      <c r="AV220" s="141"/>
      <c r="AW220" s="143"/>
      <c r="AY220" s="146"/>
      <c r="AZ220" s="332"/>
    </row>
    <row r="221" spans="1:64" x14ac:dyDescent="0.25">
      <c r="A221" s="356"/>
      <c r="B221" s="225"/>
      <c r="C221" s="272"/>
      <c r="D221" s="357"/>
      <c r="E221" s="226"/>
      <c r="F221" s="122"/>
      <c r="G221" s="126"/>
      <c r="H221" s="35"/>
      <c r="I221" s="36"/>
      <c r="J221" s="37"/>
      <c r="K221" s="331"/>
      <c r="L221" s="199"/>
      <c r="M221" s="200"/>
      <c r="N221" s="201"/>
      <c r="O221" s="202"/>
      <c r="P221" s="202"/>
      <c r="Q221" s="202"/>
      <c r="R221" s="202"/>
      <c r="S221" s="202"/>
      <c r="T221" s="224"/>
      <c r="U221" s="138"/>
      <c r="V221" s="138"/>
      <c r="W221" s="139"/>
      <c r="X221" s="139"/>
      <c r="Y221" s="224"/>
      <c r="Z221" s="210"/>
      <c r="AA221" s="204"/>
      <c r="AB221" s="202"/>
      <c r="AC221" s="202"/>
      <c r="AD221" s="202"/>
      <c r="AE221" s="202"/>
      <c r="AF221" s="202"/>
      <c r="AG221" s="224"/>
      <c r="AH221" s="138"/>
      <c r="AI221" s="138"/>
      <c r="AJ221" s="139"/>
      <c r="AK221" s="139"/>
      <c r="AL221" s="224"/>
      <c r="AM221" s="140"/>
      <c r="AN221" s="211"/>
      <c r="AO221" s="212"/>
      <c r="AP221" s="39"/>
      <c r="AQ221" s="141"/>
      <c r="AR221" s="141"/>
      <c r="AS221" s="143"/>
      <c r="AU221" s="141"/>
      <c r="AV221" s="141"/>
      <c r="AW221" s="143"/>
      <c r="AY221" s="146"/>
      <c r="AZ221" s="332"/>
    </row>
    <row r="222" spans="1:64" ht="35.1" customHeight="1" x14ac:dyDescent="0.25">
      <c r="A222" s="15" t="s">
        <v>13</v>
      </c>
      <c r="B222" s="121">
        <v>10</v>
      </c>
      <c r="C222" s="122" t="s">
        <v>237</v>
      </c>
      <c r="D222" s="123">
        <v>1000</v>
      </c>
      <c r="F222" s="125">
        <v>12</v>
      </c>
      <c r="G222" s="126">
        <v>1</v>
      </c>
      <c r="H222" s="35" t="str">
        <f t="shared" ref="H222:H276" si="169">LEFT(J222,3)</f>
        <v>001</v>
      </c>
      <c r="I222" s="36" t="s">
        <v>96</v>
      </c>
      <c r="J222" s="37" t="s">
        <v>238</v>
      </c>
      <c r="K222" s="244" t="s">
        <v>239</v>
      </c>
      <c r="L222" s="232">
        <v>0</v>
      </c>
      <c r="M222" s="233">
        <v>0</v>
      </c>
      <c r="N222" s="130"/>
      <c r="O222" s="131"/>
      <c r="P222" s="131"/>
      <c r="Q222" s="131"/>
      <c r="R222" s="131"/>
      <c r="S222" s="131"/>
      <c r="T222" s="132" t="str">
        <f t="shared" ref="T222:T225" si="170">IF(SUM(N222:S222)=U222,"OK",SUM(N222:S222)-U222)</f>
        <v>OK</v>
      </c>
      <c r="U222" s="138"/>
      <c r="V222" s="138"/>
      <c r="W222" s="139"/>
      <c r="X222" s="139"/>
      <c r="Y222" s="132" t="str">
        <f t="shared" ref="Y222:Y225" si="171">IF(SUM(W222:X222)=Z222,"OK",SUM(W222:X222)-Z222)</f>
        <v>OK</v>
      </c>
      <c r="Z222" s="210"/>
      <c r="AA222" s="204"/>
      <c r="AB222" s="202"/>
      <c r="AC222" s="202"/>
      <c r="AD222" s="202"/>
      <c r="AE222" s="202"/>
      <c r="AF222" s="202"/>
      <c r="AG222" s="132" t="str">
        <f t="shared" ref="AG222:AG225" si="172">IF(SUM(AA222:AF222)=AH222,"OK",SUM(AA222:AF222)-AH222)</f>
        <v>OK</v>
      </c>
      <c r="AH222" s="138"/>
      <c r="AI222" s="138"/>
      <c r="AJ222" s="139"/>
      <c r="AK222" s="139"/>
      <c r="AL222" s="132" t="str">
        <f t="shared" ref="AL222:AL225" si="173">IF(SUM(AJ222:AK222)=AM222,"OK",SUM(AJ222:AK222)-AM222)</f>
        <v>OK</v>
      </c>
      <c r="AM222" s="140"/>
      <c r="AN222" s="119">
        <f t="shared" ref="AN222:AN225" si="174">L222+U222+V222+Z222</f>
        <v>0</v>
      </c>
      <c r="AO222" s="120">
        <f t="shared" ref="AO222:AO225" si="175">M222+AH222+AI222+AM222</f>
        <v>0</v>
      </c>
      <c r="AP222" s="39">
        <f>L222</f>
        <v>0</v>
      </c>
      <c r="AQ222" s="141">
        <f>AN222</f>
        <v>0</v>
      </c>
      <c r="AR222" s="142">
        <f t="shared" ref="AR222:AR225" si="176">AQ222-AP222</f>
        <v>0</v>
      </c>
      <c r="AS222" s="143" t="e">
        <f t="shared" ref="AS222:AS225" si="177">AR222/AP222</f>
        <v>#DIV/0!</v>
      </c>
      <c r="AT222" s="144">
        <f>M222</f>
        <v>0</v>
      </c>
      <c r="AU222" s="141">
        <f t="shared" ref="AU222:AU225" si="178">AO222</f>
        <v>0</v>
      </c>
      <c r="AV222" s="142">
        <f t="shared" ref="AV222:AV225" si="179">AU222-AT222</f>
        <v>0</v>
      </c>
      <c r="AW222" s="143" t="e">
        <f t="shared" ref="AW222:AW225" si="180">AV222/AT222</f>
        <v>#DIV/0!</v>
      </c>
      <c r="AY222" s="146" t="str">
        <f>RIGHT(LEFT(I222,3),2)&amp;"."&amp;RIGHT(LEFT(I222,5),2)</f>
        <v>12.11</v>
      </c>
      <c r="AZ222" s="332" t="b">
        <f>COUNTIF('[1]Codes SEC'!$B$2:$B$250,Ministres!AY222)&gt;0</f>
        <v>1</v>
      </c>
    </row>
    <row r="223" spans="1:64" ht="30.6" x14ac:dyDescent="0.25">
      <c r="A223" s="15" t="s">
        <v>13</v>
      </c>
      <c r="B223" s="121">
        <v>10</v>
      </c>
      <c r="C223" s="122" t="s">
        <v>237</v>
      </c>
      <c r="D223" s="123">
        <v>1000</v>
      </c>
      <c r="F223" s="125">
        <v>12</v>
      </c>
      <c r="G223" s="126">
        <v>1</v>
      </c>
      <c r="H223" s="35" t="str">
        <f t="shared" si="169"/>
        <v>001</v>
      </c>
      <c r="I223" s="36">
        <v>81211000</v>
      </c>
      <c r="J223" s="37" t="s">
        <v>240</v>
      </c>
      <c r="K223" s="244" t="s">
        <v>241</v>
      </c>
      <c r="L223" s="128">
        <v>245</v>
      </c>
      <c r="M223" s="129">
        <v>245</v>
      </c>
      <c r="N223" s="130"/>
      <c r="O223" s="131"/>
      <c r="P223" s="131"/>
      <c r="Q223" s="131"/>
      <c r="R223" s="131"/>
      <c r="S223" s="131"/>
      <c r="T223" s="132" t="str">
        <f t="shared" si="170"/>
        <v>OK</v>
      </c>
      <c r="U223" s="138"/>
      <c r="V223" s="138"/>
      <c r="W223" s="139"/>
      <c r="X223" s="139"/>
      <c r="Y223" s="132" t="str">
        <f t="shared" si="171"/>
        <v>OK</v>
      </c>
      <c r="Z223" s="210"/>
      <c r="AA223" s="204"/>
      <c r="AB223" s="202"/>
      <c r="AC223" s="202"/>
      <c r="AD223" s="202"/>
      <c r="AE223" s="202"/>
      <c r="AF223" s="202"/>
      <c r="AG223" s="132" t="str">
        <f t="shared" si="172"/>
        <v>OK</v>
      </c>
      <c r="AH223" s="138"/>
      <c r="AI223" s="138"/>
      <c r="AJ223" s="139"/>
      <c r="AK223" s="139"/>
      <c r="AL223" s="132" t="str">
        <f t="shared" si="173"/>
        <v>OK</v>
      </c>
      <c r="AM223" s="140"/>
      <c r="AN223" s="119">
        <f t="shared" si="174"/>
        <v>245</v>
      </c>
      <c r="AO223" s="120">
        <f t="shared" si="175"/>
        <v>245</v>
      </c>
      <c r="AP223" s="39">
        <f>L223</f>
        <v>245</v>
      </c>
      <c r="AQ223" s="141">
        <f>AN223</f>
        <v>245</v>
      </c>
      <c r="AR223" s="142">
        <f t="shared" si="176"/>
        <v>0</v>
      </c>
      <c r="AS223" s="143">
        <f t="shared" si="177"/>
        <v>0</v>
      </c>
      <c r="AT223" s="144">
        <f>M223</f>
        <v>245</v>
      </c>
      <c r="AU223" s="141">
        <f t="shared" si="178"/>
        <v>245</v>
      </c>
      <c r="AV223" s="142">
        <f t="shared" si="179"/>
        <v>0</v>
      </c>
      <c r="AW223" s="143">
        <f t="shared" si="180"/>
        <v>0</v>
      </c>
      <c r="AY223" s="146" t="str">
        <f>RIGHT(LEFT(I223,3),2)&amp;"."&amp;RIGHT(LEFT(I223,5),2)</f>
        <v>12.11</v>
      </c>
      <c r="AZ223" s="332" t="b">
        <f>COUNTIF('[1]Codes SEC'!$B$2:$B$250,Ministres!AY223)&gt;0</f>
        <v>1</v>
      </c>
    </row>
    <row r="224" spans="1:64" ht="34.950000000000003" customHeight="1" x14ac:dyDescent="0.25">
      <c r="A224" s="15" t="s">
        <v>13</v>
      </c>
      <c r="B224" s="121">
        <v>10</v>
      </c>
      <c r="C224" s="122" t="s">
        <v>237</v>
      </c>
      <c r="D224" s="123">
        <v>1000</v>
      </c>
      <c r="F224" s="125">
        <v>12</v>
      </c>
      <c r="G224" s="126">
        <v>1</v>
      </c>
      <c r="H224" s="35" t="str">
        <f t="shared" si="169"/>
        <v>001</v>
      </c>
      <c r="I224" s="36">
        <v>81211000</v>
      </c>
      <c r="J224" s="37" t="s">
        <v>242</v>
      </c>
      <c r="K224" s="365" t="s">
        <v>243</v>
      </c>
      <c r="L224" s="128">
        <v>428</v>
      </c>
      <c r="M224" s="129">
        <v>428</v>
      </c>
      <c r="N224" s="130"/>
      <c r="O224" s="131"/>
      <c r="P224" s="131"/>
      <c r="Q224" s="131"/>
      <c r="R224" s="131"/>
      <c r="S224" s="131"/>
      <c r="T224" s="132" t="str">
        <f t="shared" si="170"/>
        <v>OK</v>
      </c>
      <c r="U224" s="138"/>
      <c r="V224" s="138"/>
      <c r="W224" s="139"/>
      <c r="X224" s="139"/>
      <c r="Y224" s="132" t="str">
        <f t="shared" si="171"/>
        <v>OK</v>
      </c>
      <c r="Z224" s="210"/>
      <c r="AA224" s="204"/>
      <c r="AB224" s="202"/>
      <c r="AC224" s="202"/>
      <c r="AD224" s="202"/>
      <c r="AE224" s="202"/>
      <c r="AF224" s="202"/>
      <c r="AG224" s="132" t="str">
        <f t="shared" si="172"/>
        <v>OK</v>
      </c>
      <c r="AH224" s="138"/>
      <c r="AI224" s="138"/>
      <c r="AJ224" s="139"/>
      <c r="AK224" s="139"/>
      <c r="AL224" s="132" t="str">
        <f t="shared" si="173"/>
        <v>OK</v>
      </c>
      <c r="AM224" s="140"/>
      <c r="AN224" s="119">
        <f t="shared" si="174"/>
        <v>428</v>
      </c>
      <c r="AO224" s="120">
        <f t="shared" si="175"/>
        <v>428</v>
      </c>
      <c r="AP224" s="39">
        <f>L224</f>
        <v>428</v>
      </c>
      <c r="AQ224" s="141">
        <f>AN224</f>
        <v>428</v>
      </c>
      <c r="AR224" s="142">
        <f t="shared" si="176"/>
        <v>0</v>
      </c>
      <c r="AS224" s="143">
        <f t="shared" si="177"/>
        <v>0</v>
      </c>
      <c r="AT224" s="144">
        <f>M224</f>
        <v>428</v>
      </c>
      <c r="AU224" s="141">
        <f t="shared" si="178"/>
        <v>428</v>
      </c>
      <c r="AV224" s="142">
        <f t="shared" si="179"/>
        <v>0</v>
      </c>
      <c r="AW224" s="143">
        <f t="shared" si="180"/>
        <v>0</v>
      </c>
      <c r="AY224" s="146" t="str">
        <f>RIGHT(LEFT(I224,3),2)&amp;"."&amp;RIGHT(LEFT(I224,5),2)</f>
        <v>12.11</v>
      </c>
      <c r="AZ224" s="332" t="b">
        <f>COUNTIF('[1]Codes SEC'!$B$2:$B$250,Ministres!AY224)&gt;0</f>
        <v>1</v>
      </c>
    </row>
    <row r="225" spans="1:64" ht="34.950000000000003" customHeight="1" x14ac:dyDescent="0.25">
      <c r="A225" s="15" t="s">
        <v>13</v>
      </c>
      <c r="B225" s="121">
        <v>10</v>
      </c>
      <c r="C225" s="122" t="s">
        <v>237</v>
      </c>
      <c r="D225" s="123">
        <v>1000</v>
      </c>
      <c r="F225" s="125">
        <v>12</v>
      </c>
      <c r="G225" s="126">
        <v>1</v>
      </c>
      <c r="H225" s="35" t="str">
        <f t="shared" si="169"/>
        <v>001</v>
      </c>
      <c r="I225" s="36">
        <v>81211000</v>
      </c>
      <c r="J225" s="37" t="s">
        <v>244</v>
      </c>
      <c r="K225" s="368" t="s">
        <v>245</v>
      </c>
      <c r="L225" s="128">
        <v>100</v>
      </c>
      <c r="M225" s="129">
        <v>100</v>
      </c>
      <c r="N225" s="130"/>
      <c r="O225" s="131"/>
      <c r="P225" s="131"/>
      <c r="Q225" s="131"/>
      <c r="R225" s="131"/>
      <c r="S225" s="131"/>
      <c r="T225" s="132" t="str">
        <f t="shared" si="170"/>
        <v>OK</v>
      </c>
      <c r="U225" s="138"/>
      <c r="V225" s="138"/>
      <c r="W225" s="139"/>
      <c r="X225" s="139"/>
      <c r="Y225" s="132" t="str">
        <f t="shared" si="171"/>
        <v>OK</v>
      </c>
      <c r="Z225" s="210"/>
      <c r="AA225" s="204"/>
      <c r="AB225" s="202"/>
      <c r="AC225" s="202"/>
      <c r="AD225" s="202"/>
      <c r="AE225" s="202"/>
      <c r="AF225" s="202"/>
      <c r="AG225" s="132" t="str">
        <f t="shared" si="172"/>
        <v>OK</v>
      </c>
      <c r="AH225" s="138"/>
      <c r="AI225" s="138"/>
      <c r="AJ225" s="139"/>
      <c r="AK225" s="139"/>
      <c r="AL225" s="132" t="str">
        <f t="shared" si="173"/>
        <v>OK</v>
      </c>
      <c r="AM225" s="140"/>
      <c r="AN225" s="119">
        <f t="shared" si="174"/>
        <v>100</v>
      </c>
      <c r="AO225" s="120">
        <f t="shared" si="175"/>
        <v>100</v>
      </c>
      <c r="AP225" s="39">
        <f>L225</f>
        <v>100</v>
      </c>
      <c r="AQ225" s="141">
        <f>AN225</f>
        <v>100</v>
      </c>
      <c r="AR225" s="142">
        <f t="shared" si="176"/>
        <v>0</v>
      </c>
      <c r="AS225" s="143">
        <f t="shared" si="177"/>
        <v>0</v>
      </c>
      <c r="AT225" s="144">
        <f>M225</f>
        <v>100</v>
      </c>
      <c r="AU225" s="141">
        <f t="shared" si="178"/>
        <v>100</v>
      </c>
      <c r="AV225" s="142">
        <f t="shared" si="179"/>
        <v>0</v>
      </c>
      <c r="AW225" s="143">
        <f t="shared" si="180"/>
        <v>0</v>
      </c>
      <c r="AY225" s="146" t="str">
        <f>RIGHT(LEFT(I225,3),2)&amp;"."&amp;RIGHT(LEFT(I225,5),2)</f>
        <v>12.11</v>
      </c>
      <c r="AZ225" s="332" t="b">
        <f>COUNTIF('[1]Codes SEC'!$B$2:$B$250,Ministres!AY225)&gt;0</f>
        <v>1</v>
      </c>
    </row>
    <row r="226" spans="1:64" s="333" customFormat="1" x14ac:dyDescent="0.25">
      <c r="A226" s="148"/>
      <c r="B226" s="334"/>
      <c r="C226" s="298"/>
      <c r="D226" s="151"/>
      <c r="E226" s="335"/>
      <c r="F226" s="153"/>
      <c r="G226" s="154"/>
      <c r="H226" s="155"/>
      <c r="I226" s="156"/>
      <c r="J226" s="157"/>
      <c r="K226" s="158" t="s">
        <v>70</v>
      </c>
      <c r="L226" s="369">
        <f t="shared" ref="L226:AW226" si="181">L222+L223+L224+L225</f>
        <v>773</v>
      </c>
      <c r="M226" s="336">
        <f t="shared" si="181"/>
        <v>773</v>
      </c>
      <c r="N226" s="337">
        <f t="shared" si="181"/>
        <v>0</v>
      </c>
      <c r="O226" s="338">
        <f t="shared" si="181"/>
        <v>0</v>
      </c>
      <c r="P226" s="338">
        <f t="shared" si="181"/>
        <v>0</v>
      </c>
      <c r="Q226" s="338">
        <f t="shared" si="181"/>
        <v>0</v>
      </c>
      <c r="R226" s="338">
        <f t="shared" si="181"/>
        <v>0</v>
      </c>
      <c r="S226" s="338">
        <f t="shared" si="181"/>
        <v>0</v>
      </c>
      <c r="T226" s="339"/>
      <c r="U226" s="340">
        <f t="shared" si="181"/>
        <v>0</v>
      </c>
      <c r="V226" s="340">
        <f t="shared" si="181"/>
        <v>0</v>
      </c>
      <c r="W226" s="338">
        <f t="shared" si="181"/>
        <v>0</v>
      </c>
      <c r="X226" s="338">
        <f t="shared" si="181"/>
        <v>0</v>
      </c>
      <c r="Y226" s="339"/>
      <c r="Z226" s="340">
        <f t="shared" si="181"/>
        <v>0</v>
      </c>
      <c r="AA226" s="165">
        <f t="shared" si="181"/>
        <v>0</v>
      </c>
      <c r="AB226" s="338">
        <f t="shared" si="181"/>
        <v>0</v>
      </c>
      <c r="AC226" s="338">
        <f t="shared" si="181"/>
        <v>0</v>
      </c>
      <c r="AD226" s="338">
        <f t="shared" si="181"/>
        <v>0</v>
      </c>
      <c r="AE226" s="338">
        <f t="shared" si="181"/>
        <v>0</v>
      </c>
      <c r="AF226" s="338">
        <f t="shared" si="181"/>
        <v>0</v>
      </c>
      <c r="AG226" s="339"/>
      <c r="AH226" s="340">
        <f t="shared" si="181"/>
        <v>0</v>
      </c>
      <c r="AI226" s="340">
        <f t="shared" si="181"/>
        <v>0</v>
      </c>
      <c r="AJ226" s="338">
        <f t="shared" si="181"/>
        <v>0</v>
      </c>
      <c r="AK226" s="338">
        <f t="shared" si="181"/>
        <v>0</v>
      </c>
      <c r="AL226" s="339"/>
      <c r="AM226" s="341">
        <f t="shared" si="181"/>
        <v>0</v>
      </c>
      <c r="AN226" s="167">
        <f>AN222+AN223+AN224+AN225</f>
        <v>773</v>
      </c>
      <c r="AO226" s="342">
        <f t="shared" si="181"/>
        <v>773</v>
      </c>
      <c r="AP226" s="169">
        <f t="shared" si="181"/>
        <v>773</v>
      </c>
      <c r="AQ226" s="343">
        <f t="shared" si="181"/>
        <v>773</v>
      </c>
      <c r="AR226" s="344">
        <f t="shared" si="181"/>
        <v>0</v>
      </c>
      <c r="AS226" s="345" t="e">
        <f t="shared" si="181"/>
        <v>#DIV/0!</v>
      </c>
      <c r="AT226" s="346">
        <f t="shared" si="181"/>
        <v>773</v>
      </c>
      <c r="AU226" s="343">
        <f t="shared" si="181"/>
        <v>773</v>
      </c>
      <c r="AV226" s="344">
        <f t="shared" si="181"/>
        <v>0</v>
      </c>
      <c r="AW226" s="345" t="e">
        <f t="shared" si="181"/>
        <v>#DIV/0!</v>
      </c>
      <c r="AX226"/>
      <c r="AY226" s="146"/>
      <c r="AZ226" s="332"/>
      <c r="BA226"/>
      <c r="BB226"/>
      <c r="BC226"/>
      <c r="BD226"/>
      <c r="BE226"/>
      <c r="BF226"/>
      <c r="BG226"/>
      <c r="BH226"/>
      <c r="BI226"/>
      <c r="BJ226"/>
      <c r="BK226"/>
      <c r="BL226"/>
    </row>
    <row r="227" spans="1:64" x14ac:dyDescent="0.25">
      <c r="A227" s="15"/>
      <c r="C227" s="272"/>
      <c r="D227" s="123"/>
      <c r="F227" s="125"/>
      <c r="G227" s="126"/>
      <c r="H227" s="35"/>
      <c r="I227" s="36"/>
      <c r="J227" s="37"/>
      <c r="K227" s="240"/>
      <c r="L227" s="199"/>
      <c r="M227" s="200"/>
      <c r="N227" s="201"/>
      <c r="O227" s="202"/>
      <c r="P227" s="202"/>
      <c r="Q227" s="202"/>
      <c r="R227" s="202"/>
      <c r="S227" s="202"/>
      <c r="T227" s="224"/>
      <c r="U227" s="138"/>
      <c r="V227" s="138"/>
      <c r="W227" s="139"/>
      <c r="X227" s="139"/>
      <c r="Y227" s="224"/>
      <c r="Z227" s="210"/>
      <c r="AA227" s="204"/>
      <c r="AB227" s="202"/>
      <c r="AC227" s="202"/>
      <c r="AD227" s="202"/>
      <c r="AE227" s="202"/>
      <c r="AF227" s="202"/>
      <c r="AG227" s="224"/>
      <c r="AH227" s="138"/>
      <c r="AI227" s="138"/>
      <c r="AJ227" s="139"/>
      <c r="AK227" s="139"/>
      <c r="AL227" s="224"/>
      <c r="AM227" s="140"/>
      <c r="AN227" s="211"/>
      <c r="AO227" s="212"/>
      <c r="AP227" s="39"/>
      <c r="AQ227" s="141"/>
      <c r="AR227" s="141"/>
      <c r="AS227" s="143"/>
      <c r="AU227" s="141"/>
      <c r="AV227" s="141"/>
      <c r="AW227" s="143"/>
      <c r="AY227" s="146"/>
      <c r="AZ227" s="332"/>
    </row>
    <row r="228" spans="1:64" x14ac:dyDescent="0.25">
      <c r="A228" s="15"/>
      <c r="C228" s="272"/>
      <c r="D228" s="123"/>
      <c r="F228" s="125"/>
      <c r="G228" s="126"/>
      <c r="H228" s="35"/>
      <c r="I228" s="36"/>
      <c r="J228" s="37"/>
      <c r="K228" s="243" t="s">
        <v>109</v>
      </c>
      <c r="L228" s="199"/>
      <c r="M228" s="200"/>
      <c r="N228" s="201"/>
      <c r="O228" s="202"/>
      <c r="P228" s="202"/>
      <c r="Q228" s="202"/>
      <c r="R228" s="202"/>
      <c r="S228" s="202"/>
      <c r="T228" s="224"/>
      <c r="U228" s="138"/>
      <c r="V228" s="138"/>
      <c r="W228" s="139"/>
      <c r="X228" s="139"/>
      <c r="Y228" s="224"/>
      <c r="Z228" s="210"/>
      <c r="AA228" s="204"/>
      <c r="AB228" s="202"/>
      <c r="AC228" s="202"/>
      <c r="AD228" s="202"/>
      <c r="AE228" s="202"/>
      <c r="AF228" s="202"/>
      <c r="AG228" s="224"/>
      <c r="AH228" s="138"/>
      <c r="AI228" s="138"/>
      <c r="AJ228" s="139"/>
      <c r="AK228" s="139"/>
      <c r="AL228" s="224"/>
      <c r="AM228" s="140"/>
      <c r="AN228" s="211"/>
      <c r="AO228" s="212"/>
      <c r="AP228" s="39"/>
      <c r="AQ228" s="141"/>
      <c r="AR228" s="141"/>
      <c r="AS228" s="143"/>
      <c r="AU228" s="141"/>
      <c r="AV228" s="141"/>
      <c r="AW228" s="143"/>
      <c r="AY228" s="146"/>
      <c r="AZ228" s="332"/>
    </row>
    <row r="229" spans="1:64" x14ac:dyDescent="0.25">
      <c r="A229" s="15"/>
      <c r="C229" s="272"/>
      <c r="D229" s="123"/>
      <c r="F229" s="125"/>
      <c r="G229" s="126"/>
      <c r="H229" s="35"/>
      <c r="I229" s="36"/>
      <c r="J229" s="37"/>
      <c r="K229" s="244"/>
      <c r="L229" s="199"/>
      <c r="M229" s="200"/>
      <c r="N229" s="201"/>
      <c r="O229" s="202"/>
      <c r="P229" s="202"/>
      <c r="Q229" s="202"/>
      <c r="R229" s="202"/>
      <c r="S229" s="202"/>
      <c r="T229" s="224"/>
      <c r="U229" s="138"/>
      <c r="V229" s="138"/>
      <c r="W229" s="139"/>
      <c r="X229" s="139"/>
      <c r="Y229" s="224"/>
      <c r="Z229" s="210"/>
      <c r="AA229" s="204"/>
      <c r="AB229" s="202"/>
      <c r="AC229" s="202"/>
      <c r="AD229" s="202"/>
      <c r="AE229" s="202"/>
      <c r="AF229" s="202"/>
      <c r="AG229" s="224"/>
      <c r="AH229" s="138"/>
      <c r="AI229" s="138"/>
      <c r="AJ229" s="139"/>
      <c r="AK229" s="139"/>
      <c r="AL229" s="224"/>
      <c r="AM229" s="140"/>
      <c r="AN229" s="211"/>
      <c r="AO229" s="212"/>
      <c r="AP229" s="39"/>
      <c r="AQ229" s="141"/>
      <c r="AR229" s="141"/>
      <c r="AS229" s="143"/>
      <c r="AU229" s="141"/>
      <c r="AV229" s="141"/>
      <c r="AW229" s="143"/>
      <c r="AY229" s="146"/>
      <c r="AZ229" s="332"/>
    </row>
    <row r="230" spans="1:64" ht="34.950000000000003" customHeight="1" x14ac:dyDescent="0.25">
      <c r="A230" s="15" t="s">
        <v>13</v>
      </c>
      <c r="B230" s="121">
        <v>10</v>
      </c>
      <c r="C230" s="122" t="s">
        <v>237</v>
      </c>
      <c r="D230" s="123">
        <v>1000</v>
      </c>
      <c r="F230" s="125">
        <v>12</v>
      </c>
      <c r="G230" s="126">
        <v>1</v>
      </c>
      <c r="H230" s="35" t="str">
        <f t="shared" si="169"/>
        <v>001</v>
      </c>
      <c r="I230" s="36">
        <v>87422000</v>
      </c>
      <c r="J230" s="37" t="s">
        <v>246</v>
      </c>
      <c r="K230" s="244" t="s">
        <v>247</v>
      </c>
      <c r="L230" s="128">
        <v>5</v>
      </c>
      <c r="M230" s="129">
        <v>5</v>
      </c>
      <c r="N230" s="130"/>
      <c r="O230" s="131"/>
      <c r="P230" s="131"/>
      <c r="Q230" s="131"/>
      <c r="R230" s="131"/>
      <c r="S230" s="131"/>
      <c r="T230" s="132" t="str">
        <f t="shared" ref="T230:T231" si="182">IF(SUM(N230:S230)=U230,"OK",SUM(N230:S230)-U230)</f>
        <v>OK</v>
      </c>
      <c r="U230" s="138"/>
      <c r="V230" s="138"/>
      <c r="W230" s="139"/>
      <c r="X230" s="139"/>
      <c r="Y230" s="132" t="str">
        <f t="shared" ref="Y230:Y231" si="183">IF(SUM(W230:X230)=Z230,"OK",SUM(W230:X230)-Z230)</f>
        <v>OK</v>
      </c>
      <c r="Z230" s="210"/>
      <c r="AA230" s="204"/>
      <c r="AB230" s="202"/>
      <c r="AC230" s="202"/>
      <c r="AD230" s="202"/>
      <c r="AE230" s="202"/>
      <c r="AF230" s="202"/>
      <c r="AG230" s="132" t="str">
        <f t="shared" ref="AG230:AG231" si="184">IF(SUM(AA230:AF230)=AH230,"OK",SUM(AA230:AF230)-AH230)</f>
        <v>OK</v>
      </c>
      <c r="AH230" s="138"/>
      <c r="AI230" s="138"/>
      <c r="AJ230" s="139"/>
      <c r="AK230" s="139"/>
      <c r="AL230" s="132" t="str">
        <f t="shared" ref="AL230:AL231" si="185">IF(SUM(AJ230:AK230)=AM230,"OK",SUM(AJ230:AK230)-AM230)</f>
        <v>OK</v>
      </c>
      <c r="AM230" s="140"/>
      <c r="AN230" s="119">
        <f t="shared" ref="AN230:AN231" si="186">L230+U230+V230+Z230</f>
        <v>5</v>
      </c>
      <c r="AO230" s="120">
        <f t="shared" ref="AO230:AO231" si="187">M230+AH230+AI230+AM230</f>
        <v>5</v>
      </c>
      <c r="AP230" s="39">
        <f>L230</f>
        <v>5</v>
      </c>
      <c r="AQ230" s="141">
        <f>AN230</f>
        <v>5</v>
      </c>
      <c r="AR230" s="142">
        <f>AQ230-AP230</f>
        <v>0</v>
      </c>
      <c r="AS230" s="143">
        <f>AR230/AP230</f>
        <v>0</v>
      </c>
      <c r="AT230" s="144">
        <f>M230</f>
        <v>5</v>
      </c>
      <c r="AU230" s="141">
        <f>AO230</f>
        <v>5</v>
      </c>
      <c r="AV230" s="142">
        <f>AU230-AT230</f>
        <v>0</v>
      </c>
      <c r="AW230" s="143">
        <f>AV230/AT230</f>
        <v>0</v>
      </c>
      <c r="AY230" s="146" t="str">
        <f>RIGHT(LEFT(I230,3),2)&amp;"."&amp;RIGHT(LEFT(I230,5),2)</f>
        <v>74.22</v>
      </c>
      <c r="AZ230" s="332" t="b">
        <f>COUNTIF('[1]Codes SEC'!$B$2:$B$250,Ministres!AY230)&gt;0</f>
        <v>1</v>
      </c>
    </row>
    <row r="231" spans="1:64" ht="34.950000000000003" customHeight="1" x14ac:dyDescent="0.25">
      <c r="A231" s="15" t="s">
        <v>13</v>
      </c>
      <c r="B231" s="121">
        <v>10</v>
      </c>
      <c r="C231" s="122" t="s">
        <v>237</v>
      </c>
      <c r="D231" s="123">
        <v>1000</v>
      </c>
      <c r="F231" s="125">
        <v>12</v>
      </c>
      <c r="G231" s="126">
        <v>1</v>
      </c>
      <c r="H231" s="35" t="str">
        <f t="shared" si="169"/>
        <v>001</v>
      </c>
      <c r="I231" s="36">
        <v>87422000</v>
      </c>
      <c r="J231" s="37" t="s">
        <v>248</v>
      </c>
      <c r="K231" s="368" t="s">
        <v>249</v>
      </c>
      <c r="L231" s="128">
        <v>15</v>
      </c>
      <c r="M231" s="129">
        <v>15</v>
      </c>
      <c r="N231" s="130"/>
      <c r="O231" s="131"/>
      <c r="P231" s="131"/>
      <c r="Q231" s="131"/>
      <c r="R231" s="131"/>
      <c r="S231" s="131"/>
      <c r="T231" s="132" t="str">
        <f t="shared" si="182"/>
        <v>OK</v>
      </c>
      <c r="U231" s="138"/>
      <c r="V231" s="138"/>
      <c r="W231" s="139"/>
      <c r="X231" s="139"/>
      <c r="Y231" s="132" t="str">
        <f t="shared" si="183"/>
        <v>OK</v>
      </c>
      <c r="Z231" s="210"/>
      <c r="AA231" s="204"/>
      <c r="AB231" s="202"/>
      <c r="AC231" s="202"/>
      <c r="AD231" s="202"/>
      <c r="AE231" s="202"/>
      <c r="AF231" s="202"/>
      <c r="AG231" s="132" t="str">
        <f t="shared" si="184"/>
        <v>OK</v>
      </c>
      <c r="AH231" s="138"/>
      <c r="AI231" s="138"/>
      <c r="AJ231" s="139"/>
      <c r="AK231" s="139"/>
      <c r="AL231" s="132" t="str">
        <f t="shared" si="185"/>
        <v>OK</v>
      </c>
      <c r="AM231" s="140"/>
      <c r="AN231" s="119">
        <f t="shared" si="186"/>
        <v>15</v>
      </c>
      <c r="AO231" s="120">
        <f t="shared" si="187"/>
        <v>15</v>
      </c>
      <c r="AP231" s="39">
        <f>L231</f>
        <v>15</v>
      </c>
      <c r="AQ231" s="141">
        <f>AN231</f>
        <v>15</v>
      </c>
      <c r="AR231" s="142">
        <f>AQ231-AP231</f>
        <v>0</v>
      </c>
      <c r="AS231" s="143">
        <f>AR231/AP231</f>
        <v>0</v>
      </c>
      <c r="AT231" s="144">
        <f>M231</f>
        <v>15</v>
      </c>
      <c r="AU231" s="141">
        <f>AO231</f>
        <v>15</v>
      </c>
      <c r="AV231" s="142">
        <f>AU231-AT231</f>
        <v>0</v>
      </c>
      <c r="AW231" s="143">
        <f>AV231/AT231</f>
        <v>0</v>
      </c>
      <c r="AY231" s="146" t="str">
        <f>RIGHT(LEFT(I231,3),2)&amp;"."&amp;RIGHT(LEFT(I231,5),2)</f>
        <v>74.22</v>
      </c>
      <c r="AZ231" s="332" t="b">
        <f>COUNTIF('[1]Codes SEC'!$B$2:$B$250,Ministres!AY231)&gt;0</f>
        <v>1</v>
      </c>
    </row>
    <row r="232" spans="1:64" x14ac:dyDescent="0.25">
      <c r="A232" s="350"/>
      <c r="B232" s="351"/>
      <c r="C232" s="298"/>
      <c r="D232" s="352"/>
      <c r="E232" s="353"/>
      <c r="F232" s="150"/>
      <c r="G232" s="154"/>
      <c r="H232" s="155"/>
      <c r="I232" s="156"/>
      <c r="J232" s="157"/>
      <c r="K232" s="158" t="s">
        <v>116</v>
      </c>
      <c r="L232" s="369">
        <f t="shared" ref="L232:AW232" si="188">L230+L231</f>
        <v>20</v>
      </c>
      <c r="M232" s="336">
        <f t="shared" si="188"/>
        <v>20</v>
      </c>
      <c r="N232" s="337">
        <f t="shared" si="188"/>
        <v>0</v>
      </c>
      <c r="O232" s="338">
        <f t="shared" si="188"/>
        <v>0</v>
      </c>
      <c r="P232" s="338">
        <f t="shared" si="188"/>
        <v>0</v>
      </c>
      <c r="Q232" s="338">
        <f t="shared" si="188"/>
        <v>0</v>
      </c>
      <c r="R232" s="338">
        <f t="shared" si="188"/>
        <v>0</v>
      </c>
      <c r="S232" s="338">
        <f t="shared" si="188"/>
        <v>0</v>
      </c>
      <c r="T232" s="339"/>
      <c r="U232" s="340">
        <f t="shared" si="188"/>
        <v>0</v>
      </c>
      <c r="V232" s="340">
        <f t="shared" si="188"/>
        <v>0</v>
      </c>
      <c r="W232" s="338">
        <f t="shared" si="188"/>
        <v>0</v>
      </c>
      <c r="X232" s="338">
        <f t="shared" si="188"/>
        <v>0</v>
      </c>
      <c r="Y232" s="339"/>
      <c r="Z232" s="340">
        <f t="shared" si="188"/>
        <v>0</v>
      </c>
      <c r="AA232" s="165">
        <f t="shared" si="188"/>
        <v>0</v>
      </c>
      <c r="AB232" s="338">
        <f t="shared" si="188"/>
        <v>0</v>
      </c>
      <c r="AC232" s="338">
        <f t="shared" si="188"/>
        <v>0</v>
      </c>
      <c r="AD232" s="338">
        <f t="shared" si="188"/>
        <v>0</v>
      </c>
      <c r="AE232" s="338">
        <f t="shared" si="188"/>
        <v>0</v>
      </c>
      <c r="AF232" s="338">
        <f t="shared" si="188"/>
        <v>0</v>
      </c>
      <c r="AG232" s="339"/>
      <c r="AH232" s="340">
        <f t="shared" si="188"/>
        <v>0</v>
      </c>
      <c r="AI232" s="340">
        <f t="shared" si="188"/>
        <v>0</v>
      </c>
      <c r="AJ232" s="338">
        <f t="shared" si="188"/>
        <v>0</v>
      </c>
      <c r="AK232" s="338">
        <f t="shared" si="188"/>
        <v>0</v>
      </c>
      <c r="AL232" s="339"/>
      <c r="AM232" s="341">
        <f t="shared" si="188"/>
        <v>0</v>
      </c>
      <c r="AN232" s="167">
        <f>AN230+AN231</f>
        <v>20</v>
      </c>
      <c r="AO232" s="342">
        <f t="shared" si="188"/>
        <v>20</v>
      </c>
      <c r="AP232" s="169">
        <f t="shared" si="188"/>
        <v>20</v>
      </c>
      <c r="AQ232" s="343">
        <f t="shared" si="188"/>
        <v>20</v>
      </c>
      <c r="AR232" s="344">
        <f t="shared" si="188"/>
        <v>0</v>
      </c>
      <c r="AS232" s="345">
        <f t="shared" si="188"/>
        <v>0</v>
      </c>
      <c r="AT232" s="346">
        <f t="shared" si="188"/>
        <v>20</v>
      </c>
      <c r="AU232" s="343">
        <f t="shared" si="188"/>
        <v>20</v>
      </c>
      <c r="AV232" s="344">
        <f t="shared" si="188"/>
        <v>0</v>
      </c>
      <c r="AW232" s="345">
        <f t="shared" si="188"/>
        <v>0</v>
      </c>
      <c r="AY232" s="146"/>
      <c r="AZ232" s="332"/>
    </row>
    <row r="233" spans="1:64" s="373" customFormat="1" x14ac:dyDescent="0.25">
      <c r="A233" s="174"/>
      <c r="B233" s="175"/>
      <c r="C233" s="370"/>
      <c r="D233" s="177"/>
      <c r="E233" s="178"/>
      <c r="F233" s="371"/>
      <c r="G233" s="179"/>
      <c r="H233" s="180"/>
      <c r="I233" s="181"/>
      <c r="J233" s="182"/>
      <c r="K233" s="183" t="s">
        <v>250</v>
      </c>
      <c r="L233" s="372">
        <f t="shared" ref="L233:S233" si="189">L232+L226</f>
        <v>793</v>
      </c>
      <c r="M233" s="185">
        <f t="shared" si="189"/>
        <v>793</v>
      </c>
      <c r="N233" s="186">
        <f t="shared" si="189"/>
        <v>0</v>
      </c>
      <c r="O233" s="187">
        <f t="shared" si="189"/>
        <v>0</v>
      </c>
      <c r="P233" s="187">
        <f t="shared" si="189"/>
        <v>0</v>
      </c>
      <c r="Q233" s="187">
        <f t="shared" si="189"/>
        <v>0</v>
      </c>
      <c r="R233" s="187">
        <f t="shared" si="189"/>
        <v>0</v>
      </c>
      <c r="S233" s="187">
        <f t="shared" si="189"/>
        <v>0</v>
      </c>
      <c r="T233" s="188"/>
      <c r="U233" s="187">
        <f>U232+U226</f>
        <v>0</v>
      </c>
      <c r="V233" s="187">
        <f>V232+V226</f>
        <v>0</v>
      </c>
      <c r="W233" s="187">
        <f>W232+W226</f>
        <v>0</v>
      </c>
      <c r="X233" s="187">
        <f>X232+X226</f>
        <v>0</v>
      </c>
      <c r="Y233" s="188"/>
      <c r="Z233" s="187">
        <f t="shared" ref="Z233:AF233" si="190">Z232+Z226</f>
        <v>0</v>
      </c>
      <c r="AA233" s="189">
        <f t="shared" si="190"/>
        <v>0</v>
      </c>
      <c r="AB233" s="187">
        <f t="shared" si="190"/>
        <v>0</v>
      </c>
      <c r="AC233" s="187">
        <f t="shared" si="190"/>
        <v>0</v>
      </c>
      <c r="AD233" s="187">
        <f t="shared" si="190"/>
        <v>0</v>
      </c>
      <c r="AE233" s="187">
        <f t="shared" si="190"/>
        <v>0</v>
      </c>
      <c r="AF233" s="187">
        <f t="shared" si="190"/>
        <v>0</v>
      </c>
      <c r="AG233" s="188"/>
      <c r="AH233" s="187">
        <f>AH232+AH226</f>
        <v>0</v>
      </c>
      <c r="AI233" s="187">
        <f>AI232+AI226</f>
        <v>0</v>
      </c>
      <c r="AJ233" s="187">
        <f>AJ232+AJ226</f>
        <v>0</v>
      </c>
      <c r="AK233" s="187">
        <f>AK232+AK226</f>
        <v>0</v>
      </c>
      <c r="AL233" s="188"/>
      <c r="AM233" s="190">
        <f t="shared" ref="AM233:AW233" si="191">AM232+AM226</f>
        <v>0</v>
      </c>
      <c r="AN233" s="191">
        <f>AN232+AN226</f>
        <v>793</v>
      </c>
      <c r="AO233" s="190">
        <f t="shared" si="191"/>
        <v>793</v>
      </c>
      <c r="AP233" s="184">
        <f t="shared" si="191"/>
        <v>793</v>
      </c>
      <c r="AQ233" s="192">
        <f t="shared" si="191"/>
        <v>793</v>
      </c>
      <c r="AR233" s="193">
        <f t="shared" si="191"/>
        <v>0</v>
      </c>
      <c r="AS233" s="194" t="e">
        <f t="shared" si="191"/>
        <v>#DIV/0!</v>
      </c>
      <c r="AT233" s="195">
        <f t="shared" si="191"/>
        <v>793</v>
      </c>
      <c r="AU233" s="192">
        <f t="shared" si="191"/>
        <v>793</v>
      </c>
      <c r="AV233" s="193">
        <f t="shared" si="191"/>
        <v>0</v>
      </c>
      <c r="AW233" s="194" t="e">
        <f t="shared" si="191"/>
        <v>#DIV/0!</v>
      </c>
      <c r="AX233"/>
      <c r="AY233" s="146"/>
      <c r="AZ233" s="332"/>
      <c r="BA233"/>
      <c r="BB233"/>
      <c r="BC233"/>
      <c r="BD233"/>
      <c r="BE233"/>
      <c r="BF233"/>
      <c r="BG233"/>
      <c r="BH233"/>
      <c r="BI233"/>
      <c r="BJ233"/>
      <c r="BK233"/>
      <c r="BL233"/>
    </row>
    <row r="234" spans="1:64" x14ac:dyDescent="0.25">
      <c r="A234" s="15"/>
      <c r="C234" s="122"/>
      <c r="D234" s="123"/>
      <c r="F234" s="125"/>
      <c r="G234" s="34"/>
      <c r="H234" s="35"/>
      <c r="I234" s="36"/>
      <c r="J234" s="37"/>
      <c r="K234" s="198" t="s">
        <v>72</v>
      </c>
      <c r="L234" s="199">
        <v>0</v>
      </c>
      <c r="M234" s="200">
        <v>0</v>
      </c>
      <c r="N234" s="201">
        <v>0</v>
      </c>
      <c r="O234" s="202">
        <v>0</v>
      </c>
      <c r="P234" s="202">
        <v>0</v>
      </c>
      <c r="Q234" s="202">
        <v>0</v>
      </c>
      <c r="R234" s="202">
        <v>0</v>
      </c>
      <c r="S234" s="202">
        <v>0</v>
      </c>
      <c r="T234" s="203"/>
      <c r="U234" s="135">
        <v>0</v>
      </c>
      <c r="V234" s="135">
        <v>0</v>
      </c>
      <c r="W234" s="202">
        <v>0</v>
      </c>
      <c r="X234" s="202">
        <v>0</v>
      </c>
      <c r="Y234" s="203"/>
      <c r="Z234" s="135">
        <v>0</v>
      </c>
      <c r="AA234" s="204">
        <v>0</v>
      </c>
      <c r="AB234" s="202">
        <v>0</v>
      </c>
      <c r="AC234" s="202">
        <v>0</v>
      </c>
      <c r="AD234" s="202">
        <v>0</v>
      </c>
      <c r="AE234" s="202">
        <v>0</v>
      </c>
      <c r="AF234" s="202">
        <v>0</v>
      </c>
      <c r="AG234" s="203"/>
      <c r="AH234" s="135">
        <v>0</v>
      </c>
      <c r="AI234" s="135">
        <v>0</v>
      </c>
      <c r="AJ234" s="202">
        <v>0</v>
      </c>
      <c r="AK234" s="202">
        <v>0</v>
      </c>
      <c r="AL234" s="203"/>
      <c r="AM234" s="205">
        <v>0</v>
      </c>
      <c r="AN234" s="119">
        <v>0</v>
      </c>
      <c r="AO234" s="120">
        <v>0</v>
      </c>
      <c r="AP234" s="39">
        <v>0</v>
      </c>
      <c r="AQ234" s="141">
        <v>0</v>
      </c>
      <c r="AR234" s="141">
        <v>0</v>
      </c>
      <c r="AS234" s="143">
        <v>0</v>
      </c>
      <c r="AT234" s="144">
        <v>0</v>
      </c>
      <c r="AU234" s="141">
        <v>0</v>
      </c>
      <c r="AV234" s="141">
        <v>0</v>
      </c>
      <c r="AW234" s="143">
        <v>0</v>
      </c>
      <c r="AY234" s="146"/>
      <c r="AZ234" s="332"/>
    </row>
    <row r="235" spans="1:64" x14ac:dyDescent="0.25">
      <c r="A235" s="15"/>
      <c r="C235" s="272"/>
      <c r="D235" s="123"/>
      <c r="F235" s="125"/>
      <c r="G235" s="126"/>
      <c r="H235" s="35"/>
      <c r="I235" s="36"/>
      <c r="J235" s="37"/>
      <c r="K235" s="198" t="s">
        <v>73</v>
      </c>
      <c r="L235" s="199">
        <v>0</v>
      </c>
      <c r="M235" s="200">
        <v>0</v>
      </c>
      <c r="N235" s="201">
        <v>0</v>
      </c>
      <c r="O235" s="202">
        <v>0</v>
      </c>
      <c r="P235" s="202">
        <v>0</v>
      </c>
      <c r="Q235" s="202">
        <v>0</v>
      </c>
      <c r="R235" s="202">
        <v>0</v>
      </c>
      <c r="S235" s="202">
        <v>0</v>
      </c>
      <c r="T235" s="203"/>
      <c r="U235" s="135">
        <v>0</v>
      </c>
      <c r="V235" s="135">
        <v>0</v>
      </c>
      <c r="W235" s="202">
        <v>0</v>
      </c>
      <c r="X235" s="202">
        <v>0</v>
      </c>
      <c r="Y235" s="203"/>
      <c r="Z235" s="135">
        <v>0</v>
      </c>
      <c r="AA235" s="204">
        <v>0</v>
      </c>
      <c r="AB235" s="202">
        <v>0</v>
      </c>
      <c r="AC235" s="202">
        <v>0</v>
      </c>
      <c r="AD235" s="202">
        <v>0</v>
      </c>
      <c r="AE235" s="202">
        <v>0</v>
      </c>
      <c r="AF235" s="202">
        <v>0</v>
      </c>
      <c r="AG235" s="203"/>
      <c r="AH235" s="135">
        <v>0</v>
      </c>
      <c r="AI235" s="135">
        <v>0</v>
      </c>
      <c r="AJ235" s="202">
        <v>0</v>
      </c>
      <c r="AK235" s="202">
        <v>0</v>
      </c>
      <c r="AL235" s="203"/>
      <c r="AM235" s="205">
        <v>0</v>
      </c>
      <c r="AN235" s="119">
        <v>0</v>
      </c>
      <c r="AO235" s="120">
        <v>0</v>
      </c>
      <c r="AP235" s="39">
        <v>0</v>
      </c>
      <c r="AQ235" s="141">
        <v>0</v>
      </c>
      <c r="AR235" s="141">
        <v>0</v>
      </c>
      <c r="AS235" s="143">
        <v>0</v>
      </c>
      <c r="AT235" s="144">
        <v>0</v>
      </c>
      <c r="AU235" s="141">
        <v>0</v>
      </c>
      <c r="AV235" s="141">
        <v>0</v>
      </c>
      <c r="AW235" s="143">
        <v>0</v>
      </c>
      <c r="AY235" s="146"/>
      <c r="AZ235" s="332"/>
    </row>
    <row r="236" spans="1:64" x14ac:dyDescent="0.25">
      <c r="A236" s="15"/>
      <c r="C236" s="272"/>
      <c r="D236" s="123"/>
      <c r="F236" s="125"/>
      <c r="G236" s="126"/>
      <c r="H236" s="35"/>
      <c r="I236" s="36"/>
      <c r="J236" s="37"/>
      <c r="K236" s="198" t="s">
        <v>74</v>
      </c>
      <c r="L236" s="199">
        <v>0</v>
      </c>
      <c r="M236" s="200">
        <v>0</v>
      </c>
      <c r="N236" s="201">
        <v>0</v>
      </c>
      <c r="O236" s="202">
        <v>0</v>
      </c>
      <c r="P236" s="202">
        <v>0</v>
      </c>
      <c r="Q236" s="202">
        <v>0</v>
      </c>
      <c r="R236" s="202">
        <v>0</v>
      </c>
      <c r="S236" s="202">
        <v>0</v>
      </c>
      <c r="T236" s="203"/>
      <c r="U236" s="135">
        <v>0</v>
      </c>
      <c r="V236" s="135">
        <v>0</v>
      </c>
      <c r="W236" s="202">
        <v>0</v>
      </c>
      <c r="X236" s="202">
        <v>0</v>
      </c>
      <c r="Y236" s="203"/>
      <c r="Z236" s="135">
        <v>0</v>
      </c>
      <c r="AA236" s="204">
        <v>0</v>
      </c>
      <c r="AB236" s="202">
        <v>0</v>
      </c>
      <c r="AC236" s="202">
        <v>0</v>
      </c>
      <c r="AD236" s="202">
        <v>0</v>
      </c>
      <c r="AE236" s="202">
        <v>0</v>
      </c>
      <c r="AF236" s="202">
        <v>0</v>
      </c>
      <c r="AG236" s="203"/>
      <c r="AH236" s="135">
        <v>0</v>
      </c>
      <c r="AI236" s="135">
        <v>0</v>
      </c>
      <c r="AJ236" s="202">
        <v>0</v>
      </c>
      <c r="AK236" s="202">
        <v>0</v>
      </c>
      <c r="AL236" s="203"/>
      <c r="AM236" s="205">
        <v>0</v>
      </c>
      <c r="AN236" s="119">
        <v>0</v>
      </c>
      <c r="AO236" s="120">
        <v>0</v>
      </c>
      <c r="AP236" s="39">
        <v>0</v>
      </c>
      <c r="AQ236" s="141">
        <v>0</v>
      </c>
      <c r="AR236" s="141">
        <v>0</v>
      </c>
      <c r="AS236" s="143">
        <v>0</v>
      </c>
      <c r="AT236" s="144">
        <v>0</v>
      </c>
      <c r="AU236" s="141">
        <v>0</v>
      </c>
      <c r="AV236" s="141">
        <v>0</v>
      </c>
      <c r="AW236" s="143">
        <v>0</v>
      </c>
      <c r="AY236" s="146"/>
      <c r="AZ236" s="332"/>
    </row>
    <row r="237" spans="1:64" x14ac:dyDescent="0.25">
      <c r="A237" s="15"/>
      <c r="C237" s="272"/>
      <c r="D237" s="123"/>
      <c r="F237" s="125"/>
      <c r="G237" s="126"/>
      <c r="H237" s="35"/>
      <c r="I237" s="36"/>
      <c r="J237" s="37"/>
      <c r="K237" s="198" t="s">
        <v>75</v>
      </c>
      <c r="L237" s="199">
        <v>0</v>
      </c>
      <c r="M237" s="200">
        <v>0</v>
      </c>
      <c r="N237" s="201">
        <v>0</v>
      </c>
      <c r="O237" s="202">
        <v>0</v>
      </c>
      <c r="P237" s="202">
        <v>0</v>
      </c>
      <c r="Q237" s="202">
        <v>0</v>
      </c>
      <c r="R237" s="202">
        <v>0</v>
      </c>
      <c r="S237" s="202">
        <v>0</v>
      </c>
      <c r="T237" s="203"/>
      <c r="U237" s="135">
        <v>0</v>
      </c>
      <c r="V237" s="135">
        <v>0</v>
      </c>
      <c r="W237" s="202">
        <v>0</v>
      </c>
      <c r="X237" s="202">
        <v>0</v>
      </c>
      <c r="Y237" s="203"/>
      <c r="Z237" s="135">
        <v>0</v>
      </c>
      <c r="AA237" s="204">
        <v>0</v>
      </c>
      <c r="AB237" s="202">
        <v>0</v>
      </c>
      <c r="AC237" s="202">
        <v>0</v>
      </c>
      <c r="AD237" s="202">
        <v>0</v>
      </c>
      <c r="AE237" s="202">
        <v>0</v>
      </c>
      <c r="AF237" s="202">
        <v>0</v>
      </c>
      <c r="AG237" s="203"/>
      <c r="AH237" s="135">
        <v>0</v>
      </c>
      <c r="AI237" s="135">
        <v>0</v>
      </c>
      <c r="AJ237" s="202">
        <v>0</v>
      </c>
      <c r="AK237" s="202">
        <v>0</v>
      </c>
      <c r="AL237" s="203"/>
      <c r="AM237" s="205">
        <v>0</v>
      </c>
      <c r="AN237" s="119">
        <v>0</v>
      </c>
      <c r="AO237" s="120">
        <v>0</v>
      </c>
      <c r="AP237" s="39">
        <v>0</v>
      </c>
      <c r="AQ237" s="141">
        <v>0</v>
      </c>
      <c r="AR237" s="141">
        <v>0</v>
      </c>
      <c r="AS237" s="143">
        <v>0</v>
      </c>
      <c r="AT237" s="144">
        <v>0</v>
      </c>
      <c r="AU237" s="141">
        <v>0</v>
      </c>
      <c r="AV237" s="141">
        <v>0</v>
      </c>
      <c r="AW237" s="143">
        <v>0</v>
      </c>
      <c r="AY237" s="146"/>
      <c r="AZ237" s="332"/>
    </row>
    <row r="238" spans="1:64" x14ac:dyDescent="0.25">
      <c r="A238" s="15"/>
      <c r="C238" s="272"/>
      <c r="D238" s="123"/>
      <c r="F238" s="125"/>
      <c r="G238" s="126"/>
      <c r="H238" s="35"/>
      <c r="I238" s="36"/>
      <c r="J238" s="37"/>
      <c r="K238" s="206" t="s">
        <v>76</v>
      </c>
      <c r="L238" s="199">
        <v>0</v>
      </c>
      <c r="M238" s="200">
        <v>0</v>
      </c>
      <c r="N238" s="201">
        <v>0</v>
      </c>
      <c r="O238" s="202">
        <v>0</v>
      </c>
      <c r="P238" s="202">
        <v>0</v>
      </c>
      <c r="Q238" s="202">
        <v>0</v>
      </c>
      <c r="R238" s="202">
        <v>0</v>
      </c>
      <c r="S238" s="202">
        <v>0</v>
      </c>
      <c r="T238" s="203"/>
      <c r="U238" s="135">
        <v>0</v>
      </c>
      <c r="V238" s="135">
        <v>0</v>
      </c>
      <c r="W238" s="202">
        <v>0</v>
      </c>
      <c r="X238" s="202">
        <v>0</v>
      </c>
      <c r="Y238" s="203"/>
      <c r="Z238" s="135">
        <v>0</v>
      </c>
      <c r="AA238" s="204">
        <v>0</v>
      </c>
      <c r="AB238" s="202">
        <v>0</v>
      </c>
      <c r="AC238" s="202">
        <v>0</v>
      </c>
      <c r="AD238" s="202">
        <v>0</v>
      </c>
      <c r="AE238" s="202">
        <v>0</v>
      </c>
      <c r="AF238" s="202">
        <v>0</v>
      </c>
      <c r="AG238" s="203"/>
      <c r="AH238" s="135">
        <v>0</v>
      </c>
      <c r="AI238" s="135">
        <v>0</v>
      </c>
      <c r="AJ238" s="202">
        <v>0</v>
      </c>
      <c r="AK238" s="202">
        <v>0</v>
      </c>
      <c r="AL238" s="203"/>
      <c r="AM238" s="205">
        <v>0</v>
      </c>
      <c r="AN238" s="119">
        <v>0</v>
      </c>
      <c r="AO238" s="120">
        <v>0</v>
      </c>
      <c r="AP238" s="39">
        <v>0</v>
      </c>
      <c r="AQ238" s="141">
        <v>0</v>
      </c>
      <c r="AR238" s="141">
        <v>0</v>
      </c>
      <c r="AS238" s="143">
        <v>0</v>
      </c>
      <c r="AT238" s="144">
        <v>0</v>
      </c>
      <c r="AU238" s="141">
        <v>0</v>
      </c>
      <c r="AV238" s="141">
        <v>0</v>
      </c>
      <c r="AW238" s="143">
        <v>0</v>
      </c>
      <c r="AY238" s="146"/>
      <c r="AZ238" s="332"/>
    </row>
    <row r="239" spans="1:64" x14ac:dyDescent="0.25">
      <c r="A239" s="15"/>
      <c r="C239" s="272"/>
      <c r="D239" s="123"/>
      <c r="F239" s="125"/>
      <c r="G239" s="126"/>
      <c r="H239" s="35"/>
      <c r="I239" s="36"/>
      <c r="J239" s="37"/>
      <c r="K239" s="206"/>
      <c r="L239" s="199"/>
      <c r="M239" s="200"/>
      <c r="N239" s="201"/>
      <c r="O239" s="202"/>
      <c r="P239" s="202"/>
      <c r="Q239" s="202"/>
      <c r="R239" s="202"/>
      <c r="S239" s="202"/>
      <c r="T239" s="224"/>
      <c r="U239" s="138"/>
      <c r="V239" s="138"/>
      <c r="W239" s="139"/>
      <c r="X239" s="139"/>
      <c r="Y239" s="224"/>
      <c r="Z239" s="210"/>
      <c r="AA239" s="204"/>
      <c r="AB239" s="202"/>
      <c r="AC239" s="202"/>
      <c r="AD239" s="202"/>
      <c r="AE239" s="202"/>
      <c r="AF239" s="202"/>
      <c r="AG239" s="224"/>
      <c r="AH239" s="138"/>
      <c r="AI239" s="138"/>
      <c r="AJ239" s="139"/>
      <c r="AK239" s="139"/>
      <c r="AL239" s="224"/>
      <c r="AM239" s="140"/>
      <c r="AN239" s="211"/>
      <c r="AO239" s="212"/>
      <c r="AP239" s="39"/>
      <c r="AQ239" s="141"/>
      <c r="AR239" s="141"/>
      <c r="AS239" s="143"/>
      <c r="AU239" s="141"/>
      <c r="AV239" s="141"/>
      <c r="AW239" s="143"/>
      <c r="AY239" s="146"/>
      <c r="AZ239" s="332"/>
    </row>
    <row r="240" spans="1:64" x14ac:dyDescent="0.25">
      <c r="A240" s="15"/>
      <c r="C240" s="272"/>
      <c r="D240" s="123"/>
      <c r="F240" s="125"/>
      <c r="G240" s="126"/>
      <c r="H240" s="35"/>
      <c r="I240" s="36"/>
      <c r="J240" s="37"/>
      <c r="K240" s="116" t="s">
        <v>251</v>
      </c>
      <c r="L240" s="199"/>
      <c r="M240" s="200"/>
      <c r="N240" s="201"/>
      <c r="O240" s="202"/>
      <c r="P240" s="202"/>
      <c r="Q240" s="202"/>
      <c r="R240" s="202"/>
      <c r="S240" s="202"/>
      <c r="T240" s="224"/>
      <c r="U240" s="138"/>
      <c r="V240" s="138"/>
      <c r="W240" s="139"/>
      <c r="X240" s="139"/>
      <c r="Y240" s="224"/>
      <c r="Z240" s="210"/>
      <c r="AA240" s="204"/>
      <c r="AB240" s="202"/>
      <c r="AC240" s="202"/>
      <c r="AD240" s="202"/>
      <c r="AE240" s="202"/>
      <c r="AF240" s="202"/>
      <c r="AG240" s="224"/>
      <c r="AH240" s="138"/>
      <c r="AI240" s="138"/>
      <c r="AJ240" s="139"/>
      <c r="AK240" s="139"/>
      <c r="AL240" s="224"/>
      <c r="AM240" s="140"/>
      <c r="AN240" s="211"/>
      <c r="AO240" s="212"/>
      <c r="AP240" s="39"/>
      <c r="AQ240" s="141"/>
      <c r="AR240" s="141"/>
      <c r="AS240" s="143"/>
      <c r="AU240" s="141"/>
      <c r="AV240" s="141"/>
      <c r="AW240" s="143"/>
      <c r="AY240" s="146"/>
      <c r="AZ240" s="332"/>
    </row>
    <row r="241" spans="1:64" x14ac:dyDescent="0.25">
      <c r="A241" s="15"/>
      <c r="C241" s="272"/>
      <c r="D241" s="123"/>
      <c r="F241" s="125"/>
      <c r="G241" s="126"/>
      <c r="H241" s="35"/>
      <c r="I241" s="36"/>
      <c r="J241" s="37"/>
      <c r="K241" s="116" t="s">
        <v>237</v>
      </c>
      <c r="L241" s="199"/>
      <c r="M241" s="200"/>
      <c r="N241" s="201"/>
      <c r="O241" s="202"/>
      <c r="P241" s="202"/>
      <c r="Q241" s="202"/>
      <c r="R241" s="202"/>
      <c r="S241" s="202"/>
      <c r="T241" s="224"/>
      <c r="U241" s="138"/>
      <c r="V241" s="138"/>
      <c r="W241" s="139"/>
      <c r="X241" s="139"/>
      <c r="Y241" s="224"/>
      <c r="Z241" s="210"/>
      <c r="AA241" s="204"/>
      <c r="AB241" s="202"/>
      <c r="AC241" s="202"/>
      <c r="AD241" s="202"/>
      <c r="AE241" s="202"/>
      <c r="AF241" s="202"/>
      <c r="AG241" s="224"/>
      <c r="AH241" s="138"/>
      <c r="AI241" s="138"/>
      <c r="AJ241" s="139"/>
      <c r="AK241" s="139"/>
      <c r="AL241" s="224"/>
      <c r="AM241" s="140"/>
      <c r="AN241" s="211"/>
      <c r="AO241" s="212"/>
      <c r="AP241" s="39"/>
      <c r="AQ241" s="141"/>
      <c r="AR241" s="141"/>
      <c r="AS241" s="143"/>
      <c r="AU241" s="141"/>
      <c r="AV241" s="141"/>
      <c r="AW241" s="143"/>
      <c r="AY241" s="146"/>
      <c r="AZ241" s="332"/>
    </row>
    <row r="242" spans="1:64" x14ac:dyDescent="0.25">
      <c r="A242" s="15"/>
      <c r="C242" s="272"/>
      <c r="D242" s="123"/>
      <c r="F242" s="125"/>
      <c r="G242" s="126"/>
      <c r="H242" s="35"/>
      <c r="I242" s="36"/>
      <c r="J242" s="37"/>
      <c r="K242" s="360"/>
      <c r="L242" s="199"/>
      <c r="M242" s="200"/>
      <c r="N242" s="201"/>
      <c r="O242" s="202"/>
      <c r="P242" s="202"/>
      <c r="Q242" s="202"/>
      <c r="R242" s="202"/>
      <c r="S242" s="202"/>
      <c r="T242" s="224"/>
      <c r="U242" s="138"/>
      <c r="V242" s="138"/>
      <c r="W242" s="139"/>
      <c r="X242" s="139"/>
      <c r="Y242" s="224"/>
      <c r="Z242" s="210"/>
      <c r="AA242" s="204"/>
      <c r="AB242" s="202"/>
      <c r="AC242" s="202"/>
      <c r="AD242" s="202"/>
      <c r="AE242" s="202"/>
      <c r="AF242" s="202"/>
      <c r="AG242" s="224"/>
      <c r="AH242" s="138"/>
      <c r="AI242" s="138"/>
      <c r="AJ242" s="139"/>
      <c r="AK242" s="139"/>
      <c r="AL242" s="224"/>
      <c r="AM242" s="140"/>
      <c r="AN242" s="211"/>
      <c r="AO242" s="212"/>
      <c r="AP242" s="39"/>
      <c r="AQ242" s="141"/>
      <c r="AR242" s="141"/>
      <c r="AS242" s="143"/>
      <c r="AU242" s="141"/>
      <c r="AV242" s="141"/>
      <c r="AW242" s="143"/>
      <c r="AY242" s="146"/>
      <c r="AZ242" s="332"/>
    </row>
    <row r="243" spans="1:64" ht="30.6" x14ac:dyDescent="0.25">
      <c r="A243" s="15" t="s">
        <v>13</v>
      </c>
      <c r="B243" s="225">
        <v>10</v>
      </c>
      <c r="C243" s="122" t="s">
        <v>237</v>
      </c>
      <c r="D243" s="123">
        <v>1000</v>
      </c>
      <c r="E243" s="226"/>
      <c r="F243" s="122">
        <v>12</v>
      </c>
      <c r="G243" s="126"/>
      <c r="H243" s="35" t="str">
        <f t="shared" si="169"/>
        <v>022</v>
      </c>
      <c r="I243" s="36" t="s">
        <v>96</v>
      </c>
      <c r="J243" s="37" t="s">
        <v>252</v>
      </c>
      <c r="K243" s="244" t="s">
        <v>253</v>
      </c>
      <c r="L243" s="128">
        <v>0</v>
      </c>
      <c r="M243" s="129">
        <v>0</v>
      </c>
      <c r="N243" s="130"/>
      <c r="O243" s="131"/>
      <c r="P243" s="131"/>
      <c r="Q243" s="131"/>
      <c r="R243" s="131"/>
      <c r="S243" s="131"/>
      <c r="T243" s="132" t="str">
        <f t="shared" ref="T243:T266" si="192">IF(SUM(N243:S243)=U243,"OK",SUM(N243:S243)-U243)</f>
        <v>OK</v>
      </c>
      <c r="U243" s="138"/>
      <c r="V243" s="138"/>
      <c r="W243" s="139"/>
      <c r="X243" s="139"/>
      <c r="Y243" s="132" t="str">
        <f t="shared" ref="Y243:Y266" si="193">IF(SUM(W243:X243)=Z243,"OK",SUM(W243:X243)-Z243)</f>
        <v>OK</v>
      </c>
      <c r="Z243" s="210"/>
      <c r="AA243" s="204"/>
      <c r="AB243" s="202"/>
      <c r="AC243" s="202"/>
      <c r="AD243" s="202"/>
      <c r="AE243" s="202"/>
      <c r="AF243" s="202"/>
      <c r="AG243" s="132" t="str">
        <f t="shared" ref="AG243:AG266" si="194">IF(SUM(AA243:AF243)=AH243,"OK",SUM(AA243:AF243)-AH243)</f>
        <v>OK</v>
      </c>
      <c r="AH243" s="138"/>
      <c r="AI243" s="138"/>
      <c r="AJ243" s="139"/>
      <c r="AK243" s="139"/>
      <c r="AL243" s="132" t="str">
        <f t="shared" ref="AL243:AL266" si="195">IF(SUM(AJ243:AK243)=AM243,"OK",SUM(AJ243:AK243)-AM243)</f>
        <v>OK</v>
      </c>
      <c r="AM243" s="140"/>
      <c r="AN243" s="119">
        <f t="shared" ref="AN243:AN266" si="196">L243+U243+V243+Z243</f>
        <v>0</v>
      </c>
      <c r="AO243" s="120">
        <f t="shared" ref="AO243:AO266" si="197">M243+AH243+AI243+AM243</f>
        <v>0</v>
      </c>
      <c r="AP243" s="39">
        <f t="shared" ref="AP243:AP266" si="198">L243</f>
        <v>0</v>
      </c>
      <c r="AQ243" s="141">
        <f t="shared" ref="AQ243:AQ266" si="199">AN243</f>
        <v>0</v>
      </c>
      <c r="AR243" s="142">
        <f t="shared" ref="AR243:AR247" si="200">AQ243-AP243</f>
        <v>0</v>
      </c>
      <c r="AS243" s="143" t="e">
        <f t="shared" ref="AS243:AS254" si="201">AR243/AP243</f>
        <v>#DIV/0!</v>
      </c>
      <c r="AT243" s="144">
        <f t="shared" ref="AT243:AT266" si="202">M243</f>
        <v>0</v>
      </c>
      <c r="AU243" s="141">
        <f t="shared" ref="AU243:AU254" si="203">AO243</f>
        <v>0</v>
      </c>
      <c r="AV243" s="142">
        <f t="shared" ref="AV243:AV247" si="204">AU243-AT243</f>
        <v>0</v>
      </c>
      <c r="AW243" s="143" t="e">
        <f t="shared" ref="AW243:AW254" si="205">AV243/AT243</f>
        <v>#DIV/0!</v>
      </c>
      <c r="AY243" s="146" t="str">
        <f t="shared" ref="AY243:AY266" si="206">RIGHT(LEFT(I243,3),2)&amp;"."&amp;RIGHT(LEFT(I243,5),2)</f>
        <v>12.11</v>
      </c>
      <c r="AZ243" s="332" t="b">
        <f>COUNTIF('[1]Codes SEC'!$B$2:$B$250,Ministres!AY243)&gt;0</f>
        <v>1</v>
      </c>
    </row>
    <row r="244" spans="1:64" ht="35.1" customHeight="1" x14ac:dyDescent="0.25">
      <c r="A244" s="15" t="s">
        <v>13</v>
      </c>
      <c r="B244" s="225">
        <v>10</v>
      </c>
      <c r="C244" s="122" t="s">
        <v>237</v>
      </c>
      <c r="D244" s="123">
        <v>1000</v>
      </c>
      <c r="E244" s="226"/>
      <c r="F244" s="122">
        <v>12</v>
      </c>
      <c r="G244" s="126">
        <v>1</v>
      </c>
      <c r="H244" s="35" t="str">
        <f t="shared" si="169"/>
        <v>022</v>
      </c>
      <c r="I244" s="36" t="s">
        <v>96</v>
      </c>
      <c r="J244" s="37" t="s">
        <v>254</v>
      </c>
      <c r="K244" s="244" t="s">
        <v>255</v>
      </c>
      <c r="L244" s="128">
        <v>0</v>
      </c>
      <c r="M244" s="129">
        <v>0</v>
      </c>
      <c r="N244" s="130"/>
      <c r="O244" s="131"/>
      <c r="P244" s="131"/>
      <c r="Q244" s="131"/>
      <c r="R244" s="131"/>
      <c r="S244" s="131"/>
      <c r="T244" s="132" t="str">
        <f t="shared" si="192"/>
        <v>OK</v>
      </c>
      <c r="U244" s="138"/>
      <c r="V244" s="138"/>
      <c r="W244" s="139"/>
      <c r="X244" s="139"/>
      <c r="Y244" s="132" t="str">
        <f t="shared" si="193"/>
        <v>OK</v>
      </c>
      <c r="Z244" s="210"/>
      <c r="AA244" s="204"/>
      <c r="AB244" s="202"/>
      <c r="AC244" s="202"/>
      <c r="AD244" s="202"/>
      <c r="AE244" s="202"/>
      <c r="AF244" s="202"/>
      <c r="AG244" s="132" t="str">
        <f t="shared" si="194"/>
        <v>OK</v>
      </c>
      <c r="AH244" s="138"/>
      <c r="AI244" s="138"/>
      <c r="AJ244" s="139"/>
      <c r="AK244" s="139"/>
      <c r="AL244" s="132" t="str">
        <f t="shared" si="195"/>
        <v>OK</v>
      </c>
      <c r="AM244" s="140"/>
      <c r="AN244" s="119">
        <f t="shared" si="196"/>
        <v>0</v>
      </c>
      <c r="AO244" s="120">
        <f t="shared" si="197"/>
        <v>0</v>
      </c>
      <c r="AP244" s="39">
        <f t="shared" si="198"/>
        <v>0</v>
      </c>
      <c r="AQ244" s="141">
        <f t="shared" si="199"/>
        <v>0</v>
      </c>
      <c r="AR244" s="142">
        <f t="shared" si="200"/>
        <v>0</v>
      </c>
      <c r="AS244" s="143" t="e">
        <f t="shared" si="201"/>
        <v>#DIV/0!</v>
      </c>
      <c r="AT244" s="144">
        <f t="shared" si="202"/>
        <v>0</v>
      </c>
      <c r="AU244" s="141">
        <f t="shared" si="203"/>
        <v>0</v>
      </c>
      <c r="AV244" s="142">
        <f t="shared" si="204"/>
        <v>0</v>
      </c>
      <c r="AW244" s="143" t="e">
        <f t="shared" si="205"/>
        <v>#DIV/0!</v>
      </c>
      <c r="AY244" s="146" t="str">
        <f t="shared" si="206"/>
        <v>12.11</v>
      </c>
      <c r="AZ244" s="332" t="b">
        <f>COUNTIF('[1]Codes SEC'!$B$2:$B$250,Ministres!AY244)&gt;0</f>
        <v>1</v>
      </c>
    </row>
    <row r="245" spans="1:64" ht="35.1" customHeight="1" x14ac:dyDescent="0.25">
      <c r="A245" s="15" t="s">
        <v>13</v>
      </c>
      <c r="B245" s="225">
        <v>10</v>
      </c>
      <c r="C245" s="122" t="s">
        <v>237</v>
      </c>
      <c r="D245" s="123">
        <v>1000</v>
      </c>
      <c r="E245" s="226"/>
      <c r="F245" s="122">
        <v>12</v>
      </c>
      <c r="G245" s="126"/>
      <c r="H245" s="35" t="str">
        <f t="shared" si="169"/>
        <v>022</v>
      </c>
      <c r="I245" s="36" t="s">
        <v>96</v>
      </c>
      <c r="J245" s="37" t="s">
        <v>256</v>
      </c>
      <c r="K245" s="244" t="s">
        <v>257</v>
      </c>
      <c r="L245" s="128">
        <v>15</v>
      </c>
      <c r="M245" s="129">
        <v>55</v>
      </c>
      <c r="N245" s="130"/>
      <c r="O245" s="131"/>
      <c r="P245" s="131"/>
      <c r="Q245" s="131"/>
      <c r="R245" s="131"/>
      <c r="S245" s="131"/>
      <c r="T245" s="132" t="str">
        <f t="shared" si="192"/>
        <v>OK</v>
      </c>
      <c r="U245" s="138"/>
      <c r="V245" s="138"/>
      <c r="W245" s="139"/>
      <c r="X245" s="139"/>
      <c r="Y245" s="132" t="str">
        <f t="shared" si="193"/>
        <v>OK</v>
      </c>
      <c r="Z245" s="210"/>
      <c r="AA245" s="204"/>
      <c r="AB245" s="202"/>
      <c r="AC245" s="202"/>
      <c r="AD245" s="202"/>
      <c r="AE245" s="202"/>
      <c r="AF245" s="202"/>
      <c r="AG245" s="132" t="str">
        <f t="shared" si="194"/>
        <v>OK</v>
      </c>
      <c r="AH245" s="138"/>
      <c r="AI245" s="138"/>
      <c r="AJ245" s="139"/>
      <c r="AK245" s="139"/>
      <c r="AL245" s="132" t="str">
        <f t="shared" si="195"/>
        <v>OK</v>
      </c>
      <c r="AM245" s="140"/>
      <c r="AN245" s="119">
        <f t="shared" si="196"/>
        <v>15</v>
      </c>
      <c r="AO245" s="120">
        <f t="shared" si="197"/>
        <v>55</v>
      </c>
      <c r="AP245" s="39">
        <f t="shared" si="198"/>
        <v>15</v>
      </c>
      <c r="AQ245" s="141">
        <f t="shared" si="199"/>
        <v>15</v>
      </c>
      <c r="AR245" s="142">
        <f t="shared" si="200"/>
        <v>0</v>
      </c>
      <c r="AS245" s="143">
        <f t="shared" si="201"/>
        <v>0</v>
      </c>
      <c r="AT245" s="144">
        <f t="shared" si="202"/>
        <v>55</v>
      </c>
      <c r="AU245" s="141">
        <f t="shared" si="203"/>
        <v>55</v>
      </c>
      <c r="AV245" s="142">
        <f t="shared" si="204"/>
        <v>0</v>
      </c>
      <c r="AW245" s="143">
        <f t="shared" si="205"/>
        <v>0</v>
      </c>
      <c r="AY245" s="146" t="str">
        <f t="shared" si="206"/>
        <v>12.11</v>
      </c>
      <c r="AZ245" s="332" t="b">
        <f>COUNTIF('[1]Codes SEC'!$B$2:$B$250,Ministres!AY245)&gt;0</f>
        <v>1</v>
      </c>
    </row>
    <row r="246" spans="1:64" ht="35.1" customHeight="1" x14ac:dyDescent="0.25">
      <c r="A246" s="15" t="s">
        <v>13</v>
      </c>
      <c r="B246" s="225">
        <v>10</v>
      </c>
      <c r="C246" s="122" t="s">
        <v>237</v>
      </c>
      <c r="D246" s="123">
        <v>1000</v>
      </c>
      <c r="E246" s="226"/>
      <c r="F246" s="122">
        <v>12</v>
      </c>
      <c r="G246" s="126"/>
      <c r="H246" s="35" t="str">
        <f t="shared" si="169"/>
        <v>022</v>
      </c>
      <c r="I246" s="36" t="s">
        <v>96</v>
      </c>
      <c r="J246" s="37" t="s">
        <v>258</v>
      </c>
      <c r="K246" s="244" t="s">
        <v>243</v>
      </c>
      <c r="L246" s="128">
        <v>0</v>
      </c>
      <c r="M246" s="129">
        <v>0</v>
      </c>
      <c r="N246" s="130"/>
      <c r="O246" s="131"/>
      <c r="P246" s="131"/>
      <c r="Q246" s="131"/>
      <c r="R246" s="131"/>
      <c r="S246" s="131"/>
      <c r="T246" s="132" t="str">
        <f t="shared" si="192"/>
        <v>OK</v>
      </c>
      <c r="U246" s="138"/>
      <c r="V246" s="138"/>
      <c r="W246" s="139"/>
      <c r="X246" s="139"/>
      <c r="Y246" s="132" t="str">
        <f t="shared" si="193"/>
        <v>OK</v>
      </c>
      <c r="Z246" s="210"/>
      <c r="AA246" s="204"/>
      <c r="AB246" s="202"/>
      <c r="AC246" s="202"/>
      <c r="AD246" s="202"/>
      <c r="AE246" s="202"/>
      <c r="AF246" s="202"/>
      <c r="AG246" s="132" t="str">
        <f t="shared" si="194"/>
        <v>OK</v>
      </c>
      <c r="AH246" s="138"/>
      <c r="AI246" s="138"/>
      <c r="AJ246" s="139"/>
      <c r="AK246" s="139"/>
      <c r="AL246" s="132" t="str">
        <f t="shared" si="195"/>
        <v>OK</v>
      </c>
      <c r="AM246" s="140"/>
      <c r="AN246" s="119">
        <f t="shared" si="196"/>
        <v>0</v>
      </c>
      <c r="AO246" s="120">
        <f t="shared" si="197"/>
        <v>0</v>
      </c>
      <c r="AP246" s="39">
        <f t="shared" si="198"/>
        <v>0</v>
      </c>
      <c r="AQ246" s="141">
        <f t="shared" si="199"/>
        <v>0</v>
      </c>
      <c r="AR246" s="142">
        <f t="shared" si="200"/>
        <v>0</v>
      </c>
      <c r="AS246" s="143" t="e">
        <f t="shared" si="201"/>
        <v>#DIV/0!</v>
      </c>
      <c r="AT246" s="144">
        <f t="shared" si="202"/>
        <v>0</v>
      </c>
      <c r="AU246" s="141">
        <f t="shared" si="203"/>
        <v>0</v>
      </c>
      <c r="AV246" s="142">
        <f t="shared" si="204"/>
        <v>0</v>
      </c>
      <c r="AW246" s="143" t="e">
        <f t="shared" si="205"/>
        <v>#DIV/0!</v>
      </c>
      <c r="AY246" s="146" t="str">
        <f t="shared" si="206"/>
        <v>12.11</v>
      </c>
      <c r="AZ246" s="332" t="b">
        <f>COUNTIF('[1]Codes SEC'!$B$2:$B$250,Ministres!AY246)&gt;0</f>
        <v>1</v>
      </c>
    </row>
    <row r="247" spans="1:64" ht="35.1" customHeight="1" x14ac:dyDescent="0.25">
      <c r="A247" s="15" t="s">
        <v>13</v>
      </c>
      <c r="B247" s="225">
        <v>10</v>
      </c>
      <c r="C247" s="122" t="s">
        <v>237</v>
      </c>
      <c r="D247" s="123">
        <v>1000</v>
      </c>
      <c r="E247" s="226"/>
      <c r="F247" s="122">
        <v>12</v>
      </c>
      <c r="G247" s="126"/>
      <c r="H247" s="35" t="str">
        <f t="shared" si="169"/>
        <v>022</v>
      </c>
      <c r="I247" s="36" t="s">
        <v>96</v>
      </c>
      <c r="J247" s="37" t="s">
        <v>259</v>
      </c>
      <c r="K247" s="360" t="s">
        <v>260</v>
      </c>
      <c r="L247" s="128">
        <v>0</v>
      </c>
      <c r="M247" s="129">
        <v>0</v>
      </c>
      <c r="N247" s="130"/>
      <c r="O247" s="131"/>
      <c r="P247" s="131"/>
      <c r="Q247" s="131"/>
      <c r="R247" s="131"/>
      <c r="S247" s="131"/>
      <c r="T247" s="132" t="str">
        <f t="shared" si="192"/>
        <v>OK</v>
      </c>
      <c r="U247" s="138"/>
      <c r="V247" s="138"/>
      <c r="W247" s="139"/>
      <c r="X247" s="139"/>
      <c r="Y247" s="132" t="str">
        <f t="shared" si="193"/>
        <v>OK</v>
      </c>
      <c r="Z247" s="210"/>
      <c r="AA247" s="204"/>
      <c r="AB247" s="202"/>
      <c r="AC247" s="202"/>
      <c r="AD247" s="202"/>
      <c r="AE247" s="202"/>
      <c r="AF247" s="202"/>
      <c r="AG247" s="132" t="str">
        <f t="shared" si="194"/>
        <v>OK</v>
      </c>
      <c r="AH247" s="138"/>
      <c r="AI247" s="138"/>
      <c r="AJ247" s="139"/>
      <c r="AK247" s="139"/>
      <c r="AL247" s="132" t="str">
        <f t="shared" si="195"/>
        <v>OK</v>
      </c>
      <c r="AM247" s="140"/>
      <c r="AN247" s="119">
        <f t="shared" si="196"/>
        <v>0</v>
      </c>
      <c r="AO247" s="120">
        <f t="shared" si="197"/>
        <v>0</v>
      </c>
      <c r="AP247" s="39">
        <f t="shared" si="198"/>
        <v>0</v>
      </c>
      <c r="AQ247" s="141">
        <f t="shared" si="199"/>
        <v>0</v>
      </c>
      <c r="AR247" s="142">
        <f t="shared" si="200"/>
        <v>0</v>
      </c>
      <c r="AS247" s="143" t="e">
        <f t="shared" si="201"/>
        <v>#DIV/0!</v>
      </c>
      <c r="AT247" s="144">
        <f t="shared" si="202"/>
        <v>0</v>
      </c>
      <c r="AU247" s="141">
        <f t="shared" si="203"/>
        <v>0</v>
      </c>
      <c r="AV247" s="142">
        <f t="shared" si="204"/>
        <v>0</v>
      </c>
      <c r="AW247" s="143" t="e">
        <f t="shared" si="205"/>
        <v>#DIV/0!</v>
      </c>
      <c r="AY247" s="146" t="str">
        <f t="shared" si="206"/>
        <v>12.11</v>
      </c>
      <c r="AZ247" s="332" t="b">
        <f>COUNTIF('[1]Codes SEC'!$B$2:$B$250,Ministres!AY247)&gt;0</f>
        <v>1</v>
      </c>
    </row>
    <row r="248" spans="1:64" s="333" customFormat="1" ht="35.1" customHeight="1" x14ac:dyDescent="0.25">
      <c r="A248" s="15" t="s">
        <v>13</v>
      </c>
      <c r="B248" s="225">
        <v>10</v>
      </c>
      <c r="C248" s="122" t="s">
        <v>237</v>
      </c>
      <c r="D248" s="123">
        <v>1000</v>
      </c>
      <c r="E248" s="124"/>
      <c r="F248" s="125">
        <v>12</v>
      </c>
      <c r="G248" s="126"/>
      <c r="H248" s="35" t="str">
        <f t="shared" si="169"/>
        <v>022</v>
      </c>
      <c r="I248" s="36">
        <v>81211000</v>
      </c>
      <c r="J248" s="37" t="s">
        <v>261</v>
      </c>
      <c r="K248" s="281" t="s">
        <v>262</v>
      </c>
      <c r="L248" s="128">
        <v>0</v>
      </c>
      <c r="M248" s="129">
        <v>0</v>
      </c>
      <c r="N248" s="130"/>
      <c r="O248" s="131"/>
      <c r="P248" s="131"/>
      <c r="Q248" s="131"/>
      <c r="R248" s="131"/>
      <c r="S248" s="131"/>
      <c r="T248" s="132" t="str">
        <f>IF(SUM(N248:S248)=U248,"OK",SUM(N248:S248)-U248)</f>
        <v>OK</v>
      </c>
      <c r="U248" s="138"/>
      <c r="V248" s="138"/>
      <c r="W248" s="139"/>
      <c r="X248" s="139"/>
      <c r="Y248" s="132" t="str">
        <f>IF(SUM(W248:X248)=Z248,"OK",SUM(W248:X248)-Z248)</f>
        <v>OK</v>
      </c>
      <c r="Z248" s="210"/>
      <c r="AA248" s="204"/>
      <c r="AB248" s="202"/>
      <c r="AC248" s="202"/>
      <c r="AD248" s="202"/>
      <c r="AE248" s="202"/>
      <c r="AF248" s="202"/>
      <c r="AG248" s="132" t="str">
        <f>IF(SUM(AA248:AF248)=AH248,"OK",SUM(AA248:AF248)-AH248)</f>
        <v>OK</v>
      </c>
      <c r="AH248" s="138"/>
      <c r="AI248" s="138"/>
      <c r="AJ248" s="139"/>
      <c r="AK248" s="139"/>
      <c r="AL248" s="132" t="str">
        <f>IF(SUM(AJ248:AK248)=AM248,"OK",SUM(AJ248:AK248)-AM248)</f>
        <v>OK</v>
      </c>
      <c r="AM248" s="140"/>
      <c r="AN248" s="119">
        <f>L248+U248+V248+Z248</f>
        <v>0</v>
      </c>
      <c r="AO248" s="120">
        <f>M248+AH248+AI248+AM248</f>
        <v>0</v>
      </c>
      <c r="AP248" s="39">
        <f>L248</f>
        <v>0</v>
      </c>
      <c r="AQ248" s="141">
        <f>AN248</f>
        <v>0</v>
      </c>
      <c r="AR248" s="142">
        <f>AQ248-AP248</f>
        <v>0</v>
      </c>
      <c r="AS248" s="143" t="e">
        <f>AR248/AP248</f>
        <v>#DIV/0!</v>
      </c>
      <c r="AT248" s="144">
        <f>M248</f>
        <v>0</v>
      </c>
      <c r="AU248" s="141">
        <f>AO248</f>
        <v>0</v>
      </c>
      <c r="AV248" s="142">
        <f>AU248-AT248</f>
        <v>0</v>
      </c>
      <c r="AW248" s="143" t="e">
        <f>AV248/AT248</f>
        <v>#DIV/0!</v>
      </c>
      <c r="AX248"/>
      <c r="AY248" s="146" t="str">
        <f t="shared" si="206"/>
        <v>12.11</v>
      </c>
      <c r="AZ248" s="332" t="b">
        <f>COUNTIF('[1]Codes SEC'!$B$2:$B$250,Ministres!AY248)&gt;0</f>
        <v>1</v>
      </c>
      <c r="BA248"/>
      <c r="BB248"/>
      <c r="BC248"/>
      <c r="BD248"/>
      <c r="BE248"/>
      <c r="BF248"/>
      <c r="BG248"/>
      <c r="BH248"/>
      <c r="BI248"/>
      <c r="BJ248"/>
      <c r="BK248"/>
      <c r="BL248"/>
    </row>
    <row r="249" spans="1:64" s="333" customFormat="1" ht="35.1" customHeight="1" x14ac:dyDescent="0.25">
      <c r="A249" s="15" t="s">
        <v>13</v>
      </c>
      <c r="B249" s="225">
        <v>10</v>
      </c>
      <c r="C249" s="122" t="s">
        <v>237</v>
      </c>
      <c r="D249" s="123">
        <v>1000</v>
      </c>
      <c r="E249" s="124"/>
      <c r="F249" s="125">
        <v>12</v>
      </c>
      <c r="G249" s="126"/>
      <c r="H249" s="35" t="str">
        <f t="shared" si="169"/>
        <v>022</v>
      </c>
      <c r="I249" s="36">
        <v>81211000</v>
      </c>
      <c r="J249" s="37" t="s">
        <v>263</v>
      </c>
      <c r="K249" s="281" t="s">
        <v>264</v>
      </c>
      <c r="L249" s="128">
        <v>0</v>
      </c>
      <c r="M249" s="129">
        <v>0</v>
      </c>
      <c r="N249" s="130"/>
      <c r="O249" s="131"/>
      <c r="P249" s="131"/>
      <c r="Q249" s="131"/>
      <c r="R249" s="131"/>
      <c r="S249" s="131"/>
      <c r="T249" s="132" t="str">
        <f>IF(SUM(N249:S249)=U249,"OK",SUM(N249:S249)-U249)</f>
        <v>OK</v>
      </c>
      <c r="U249" s="138"/>
      <c r="V249" s="138"/>
      <c r="W249" s="139"/>
      <c r="X249" s="139"/>
      <c r="Y249" s="132" t="str">
        <f>IF(SUM(W249:X249)=Z249,"OK",SUM(W249:X249)-Z249)</f>
        <v>OK</v>
      </c>
      <c r="Z249" s="210"/>
      <c r="AA249" s="204"/>
      <c r="AB249" s="202"/>
      <c r="AC249" s="202"/>
      <c r="AD249" s="202"/>
      <c r="AE249" s="202"/>
      <c r="AF249" s="202"/>
      <c r="AG249" s="132" t="str">
        <f>IF(SUM(AA249:AF249)=AH249,"OK",SUM(AA249:AF249)-AH249)</f>
        <v>OK</v>
      </c>
      <c r="AH249" s="138"/>
      <c r="AI249" s="138"/>
      <c r="AJ249" s="139"/>
      <c r="AK249" s="139"/>
      <c r="AL249" s="132" t="str">
        <f>IF(SUM(AJ249:AK249)=AM249,"OK",SUM(AJ249:AK249)-AM249)</f>
        <v>OK</v>
      </c>
      <c r="AM249" s="140"/>
      <c r="AN249" s="119">
        <f>L249+U249+V249+Z249</f>
        <v>0</v>
      </c>
      <c r="AO249" s="120">
        <f>M249+AH249+AI249+AM249</f>
        <v>0</v>
      </c>
      <c r="AP249" s="39">
        <f>L249</f>
        <v>0</v>
      </c>
      <c r="AQ249" s="141">
        <f>AN249</f>
        <v>0</v>
      </c>
      <c r="AR249" s="142">
        <f>AQ249-AP249</f>
        <v>0</v>
      </c>
      <c r="AS249" s="143" t="e">
        <f>AR249/AP249</f>
        <v>#DIV/0!</v>
      </c>
      <c r="AT249" s="144">
        <f>M249</f>
        <v>0</v>
      </c>
      <c r="AU249" s="141">
        <f>AO249</f>
        <v>0</v>
      </c>
      <c r="AV249" s="142">
        <f>AU249-AT249</f>
        <v>0</v>
      </c>
      <c r="AW249" s="143" t="e">
        <f>AV249/AT249</f>
        <v>#DIV/0!</v>
      </c>
      <c r="AX249"/>
      <c r="AY249" s="146" t="str">
        <f t="shared" si="206"/>
        <v>12.11</v>
      </c>
      <c r="AZ249" s="332" t="b">
        <f>COUNTIF('[1]Codes SEC'!$B$2:$B$250,Ministres!AY249)&gt;0</f>
        <v>1</v>
      </c>
      <c r="BA249"/>
      <c r="BB249"/>
      <c r="BC249"/>
      <c r="BD249"/>
      <c r="BE249"/>
      <c r="BF249"/>
      <c r="BG249"/>
      <c r="BH249"/>
      <c r="BI249"/>
      <c r="BJ249"/>
      <c r="BK249"/>
      <c r="BL249"/>
    </row>
    <row r="250" spans="1:64" s="374" customFormat="1" ht="35.1" customHeight="1" x14ac:dyDescent="0.25">
      <c r="A250" s="356" t="s">
        <v>13</v>
      </c>
      <c r="B250" s="225" t="s">
        <v>265</v>
      </c>
      <c r="C250" s="122" t="s">
        <v>237</v>
      </c>
      <c r="D250" s="123">
        <v>1000</v>
      </c>
      <c r="E250" s="226"/>
      <c r="F250" s="122">
        <v>12</v>
      </c>
      <c r="G250" s="126">
        <v>1</v>
      </c>
      <c r="H250" s="35" t="str">
        <f t="shared" si="169"/>
        <v>022</v>
      </c>
      <c r="I250" s="36">
        <v>81211000</v>
      </c>
      <c r="J250" s="37" t="s">
        <v>266</v>
      </c>
      <c r="K250" s="244" t="s">
        <v>267</v>
      </c>
      <c r="L250" s="232">
        <v>432</v>
      </c>
      <c r="M250" s="233">
        <v>432</v>
      </c>
      <c r="N250" s="130"/>
      <c r="O250" s="131"/>
      <c r="P250" s="131"/>
      <c r="Q250" s="131"/>
      <c r="R250" s="131"/>
      <c r="S250" s="131"/>
      <c r="T250" s="132" t="str">
        <f>IF(SUM(N250:S250)=U250,"OK",SUM(N250:S250)-U250)</f>
        <v>OK</v>
      </c>
      <c r="U250" s="138"/>
      <c r="V250" s="138"/>
      <c r="W250" s="139"/>
      <c r="X250" s="139"/>
      <c r="Y250" s="132" t="str">
        <f>IF(SUM(W250:X250)=Z250,"OK",SUM(W250:X250)-Z250)</f>
        <v>OK</v>
      </c>
      <c r="Z250" s="210"/>
      <c r="AA250" s="204"/>
      <c r="AB250" s="202"/>
      <c r="AC250" s="202"/>
      <c r="AD250" s="202"/>
      <c r="AE250" s="202"/>
      <c r="AF250" s="202"/>
      <c r="AG250" s="132" t="str">
        <f>IF(SUM(AA250:AF250)=AH250,"OK",SUM(AA250:AF250)-AH250)</f>
        <v>OK</v>
      </c>
      <c r="AH250" s="138"/>
      <c r="AI250" s="138"/>
      <c r="AJ250" s="139"/>
      <c r="AK250" s="139"/>
      <c r="AL250" s="132" t="str">
        <f>IF(SUM(AJ250:AK250)=AM250,"OK",SUM(AJ250:AK250)-AM250)</f>
        <v>OK</v>
      </c>
      <c r="AM250" s="140"/>
      <c r="AN250" s="119">
        <f>L250+U250+V250+Z250</f>
        <v>432</v>
      </c>
      <c r="AO250" s="120">
        <f>M250+AH250+AI250+AM250</f>
        <v>432</v>
      </c>
      <c r="AP250" s="39">
        <f>L250</f>
        <v>432</v>
      </c>
      <c r="AQ250" s="141">
        <f>AN250</f>
        <v>432</v>
      </c>
      <c r="AR250" s="142">
        <f>AQ250-AP250</f>
        <v>0</v>
      </c>
      <c r="AS250" s="143">
        <f>AR250/AP250</f>
        <v>0</v>
      </c>
      <c r="AT250" s="144">
        <f>M250</f>
        <v>432</v>
      </c>
      <c r="AU250" s="141">
        <f>AO250</f>
        <v>432</v>
      </c>
      <c r="AV250" s="142">
        <f>AU250-AT250</f>
        <v>0</v>
      </c>
      <c r="AW250" s="143">
        <f>AV250/AT250</f>
        <v>0</v>
      </c>
      <c r="AY250" s="146" t="str">
        <f t="shared" si="206"/>
        <v>12.11</v>
      </c>
      <c r="AZ250" s="375" t="b">
        <f>COUNTIF('[1]Codes SEC'!$B$2:$B$250,Ministres!AY250)&gt;0</f>
        <v>1</v>
      </c>
    </row>
    <row r="251" spans="1:64" ht="35.1" customHeight="1" x14ac:dyDescent="0.25">
      <c r="A251" s="15" t="s">
        <v>13</v>
      </c>
      <c r="B251" s="225" t="s">
        <v>265</v>
      </c>
      <c r="C251" s="122" t="s">
        <v>237</v>
      </c>
      <c r="D251" s="123">
        <v>1000</v>
      </c>
      <c r="E251" s="226"/>
      <c r="F251" s="122">
        <v>12</v>
      </c>
      <c r="G251" s="227"/>
      <c r="H251" s="228" t="str">
        <f t="shared" si="169"/>
        <v>022</v>
      </c>
      <c r="I251" s="229">
        <v>81211000</v>
      </c>
      <c r="J251" s="230" t="s">
        <v>268</v>
      </c>
      <c r="K251" s="231" t="s">
        <v>269</v>
      </c>
      <c r="L251" s="232">
        <v>0</v>
      </c>
      <c r="M251" s="233">
        <v>0</v>
      </c>
      <c r="N251" s="130"/>
      <c r="O251" s="131"/>
      <c r="P251" s="131"/>
      <c r="Q251" s="131"/>
      <c r="R251" s="131"/>
      <c r="S251" s="131"/>
      <c r="T251" s="132" t="str">
        <f t="shared" si="192"/>
        <v>OK</v>
      </c>
      <c r="U251" s="138"/>
      <c r="V251" s="138"/>
      <c r="W251" s="139"/>
      <c r="X251" s="139"/>
      <c r="Y251" s="132" t="str">
        <f t="shared" si="193"/>
        <v>OK</v>
      </c>
      <c r="Z251" s="210"/>
      <c r="AA251" s="204"/>
      <c r="AB251" s="202"/>
      <c r="AC251" s="202"/>
      <c r="AD251" s="202"/>
      <c r="AE251" s="202"/>
      <c r="AF251" s="202"/>
      <c r="AG251" s="132" t="str">
        <f t="shared" si="194"/>
        <v>OK</v>
      </c>
      <c r="AH251" s="138"/>
      <c r="AI251" s="138"/>
      <c r="AJ251" s="139"/>
      <c r="AK251" s="139"/>
      <c r="AL251" s="132" t="str">
        <f t="shared" si="195"/>
        <v>OK</v>
      </c>
      <c r="AM251" s="140"/>
      <c r="AN251" s="119">
        <f t="shared" si="196"/>
        <v>0</v>
      </c>
      <c r="AO251" s="120">
        <f t="shared" si="197"/>
        <v>0</v>
      </c>
      <c r="AP251" s="39">
        <f t="shared" si="198"/>
        <v>0</v>
      </c>
      <c r="AQ251" s="141">
        <f t="shared" si="199"/>
        <v>0</v>
      </c>
      <c r="AR251" s="142">
        <f>AQ251-AP251</f>
        <v>0</v>
      </c>
      <c r="AS251" s="143" t="e">
        <f>AR251/AP251</f>
        <v>#DIV/0!</v>
      </c>
      <c r="AT251" s="144">
        <f t="shared" si="202"/>
        <v>0</v>
      </c>
      <c r="AU251" s="141">
        <f>AO251</f>
        <v>0</v>
      </c>
      <c r="AV251" s="142">
        <f>AU251-AT251</f>
        <v>0</v>
      </c>
      <c r="AW251" s="143" t="e">
        <f>AV251/AT251</f>
        <v>#DIV/0!</v>
      </c>
      <c r="AY251" s="146" t="str">
        <f t="shared" si="206"/>
        <v>12.11</v>
      </c>
      <c r="AZ251" s="332" t="b">
        <f>COUNTIF('[1]Codes SEC'!$B$2:$B$250,Ministres!AY251)&gt;0</f>
        <v>1</v>
      </c>
    </row>
    <row r="252" spans="1:64" ht="35.1" customHeight="1" x14ac:dyDescent="0.25">
      <c r="A252" s="15" t="s">
        <v>13</v>
      </c>
      <c r="B252" s="225">
        <v>10</v>
      </c>
      <c r="C252" s="122" t="s">
        <v>237</v>
      </c>
      <c r="D252" s="123">
        <v>1000</v>
      </c>
      <c r="E252" s="226"/>
      <c r="F252" s="122">
        <v>1</v>
      </c>
      <c r="G252" s="126"/>
      <c r="H252" s="35" t="str">
        <f t="shared" si="169"/>
        <v>022</v>
      </c>
      <c r="I252" s="36">
        <v>81221000</v>
      </c>
      <c r="J252" s="37" t="s">
        <v>270</v>
      </c>
      <c r="K252" s="213" t="s">
        <v>271</v>
      </c>
      <c r="L252" s="376">
        <v>0</v>
      </c>
      <c r="M252" s="377">
        <v>0</v>
      </c>
      <c r="N252" s="130"/>
      <c r="O252" s="131"/>
      <c r="P252" s="131"/>
      <c r="Q252" s="131"/>
      <c r="R252" s="131"/>
      <c r="S252" s="131"/>
      <c r="T252" s="132" t="str">
        <f t="shared" si="192"/>
        <v>OK</v>
      </c>
      <c r="U252" s="138"/>
      <c r="V252" s="138"/>
      <c r="W252" s="139"/>
      <c r="X252" s="139"/>
      <c r="Y252" s="132" t="str">
        <f t="shared" si="193"/>
        <v>OK</v>
      </c>
      <c r="Z252" s="210"/>
      <c r="AA252" s="204"/>
      <c r="AB252" s="202"/>
      <c r="AC252" s="202"/>
      <c r="AD252" s="202"/>
      <c r="AE252" s="202"/>
      <c r="AF252" s="202"/>
      <c r="AG252" s="132" t="str">
        <f t="shared" si="194"/>
        <v>OK</v>
      </c>
      <c r="AH252" s="138"/>
      <c r="AI252" s="138"/>
      <c r="AJ252" s="139"/>
      <c r="AK252" s="139"/>
      <c r="AL252" s="132" t="str">
        <f t="shared" si="195"/>
        <v>OK</v>
      </c>
      <c r="AM252" s="140"/>
      <c r="AN252" s="119">
        <f t="shared" si="196"/>
        <v>0</v>
      </c>
      <c r="AO252" s="120">
        <f t="shared" si="197"/>
        <v>0</v>
      </c>
      <c r="AP252" s="39">
        <f t="shared" si="198"/>
        <v>0</v>
      </c>
      <c r="AQ252" s="141">
        <f t="shared" si="199"/>
        <v>0</v>
      </c>
      <c r="AR252" s="142">
        <f t="shared" ref="AR252:AR254" si="207">AQ252-AP252</f>
        <v>0</v>
      </c>
      <c r="AS252" s="143" t="e">
        <f t="shared" si="201"/>
        <v>#DIV/0!</v>
      </c>
      <c r="AT252" s="144">
        <f t="shared" si="202"/>
        <v>0</v>
      </c>
      <c r="AU252" s="141">
        <f t="shared" si="203"/>
        <v>0</v>
      </c>
      <c r="AV252" s="142">
        <f t="shared" ref="AV252:AV254" si="208">AU252-AT252</f>
        <v>0</v>
      </c>
      <c r="AW252" s="143" t="e">
        <f t="shared" si="205"/>
        <v>#DIV/0!</v>
      </c>
      <c r="AY252" s="146" t="str">
        <f t="shared" si="206"/>
        <v>12.21</v>
      </c>
      <c r="AZ252" s="332" t="b">
        <f>COUNTIF('[1]Codes SEC'!$B$2:$B$250,Ministres!AY252)&gt;0</f>
        <v>1</v>
      </c>
    </row>
    <row r="253" spans="1:64" s="374" customFormat="1" ht="35.1" customHeight="1" x14ac:dyDescent="0.25">
      <c r="A253" s="356" t="s">
        <v>13</v>
      </c>
      <c r="B253" s="225" t="s">
        <v>265</v>
      </c>
      <c r="C253" s="122" t="s">
        <v>237</v>
      </c>
      <c r="D253" s="123">
        <v>1000</v>
      </c>
      <c r="E253" s="226"/>
      <c r="F253" s="122">
        <v>6</v>
      </c>
      <c r="G253" s="126"/>
      <c r="H253" s="35" t="str">
        <f t="shared" si="169"/>
        <v>022</v>
      </c>
      <c r="I253" s="36">
        <v>81221000</v>
      </c>
      <c r="J253" s="37" t="s">
        <v>272</v>
      </c>
      <c r="K253" s="244" t="s">
        <v>273</v>
      </c>
      <c r="L253" s="232">
        <v>0</v>
      </c>
      <c r="M253" s="233">
        <v>0</v>
      </c>
      <c r="N253" s="130"/>
      <c r="O253" s="131"/>
      <c r="P253" s="131"/>
      <c r="Q253" s="131"/>
      <c r="R253" s="131"/>
      <c r="S253" s="131"/>
      <c r="T253" s="132" t="str">
        <f t="shared" si="192"/>
        <v>OK</v>
      </c>
      <c r="U253" s="138"/>
      <c r="V253" s="138"/>
      <c r="W253" s="139"/>
      <c r="X253" s="139"/>
      <c r="Y253" s="132" t="str">
        <f t="shared" si="193"/>
        <v>OK</v>
      </c>
      <c r="Z253" s="210"/>
      <c r="AA253" s="204"/>
      <c r="AB253" s="202"/>
      <c r="AC253" s="202"/>
      <c r="AD253" s="202"/>
      <c r="AE253" s="202"/>
      <c r="AF253" s="202"/>
      <c r="AG253" s="132" t="str">
        <f t="shared" si="194"/>
        <v>OK</v>
      </c>
      <c r="AH253" s="138"/>
      <c r="AI253" s="138"/>
      <c r="AJ253" s="139"/>
      <c r="AK253" s="139"/>
      <c r="AL253" s="132" t="str">
        <f t="shared" si="195"/>
        <v>OK</v>
      </c>
      <c r="AM253" s="140"/>
      <c r="AN253" s="119">
        <f t="shared" si="196"/>
        <v>0</v>
      </c>
      <c r="AO253" s="120">
        <f t="shared" si="197"/>
        <v>0</v>
      </c>
      <c r="AP253" s="39">
        <f t="shared" si="198"/>
        <v>0</v>
      </c>
      <c r="AQ253" s="141">
        <f t="shared" si="199"/>
        <v>0</v>
      </c>
      <c r="AR253" s="142">
        <f>AQ253-AP253</f>
        <v>0</v>
      </c>
      <c r="AS253" s="143" t="e">
        <f t="shared" si="201"/>
        <v>#DIV/0!</v>
      </c>
      <c r="AT253" s="144">
        <f t="shared" si="202"/>
        <v>0</v>
      </c>
      <c r="AU253" s="141">
        <f t="shared" si="203"/>
        <v>0</v>
      </c>
      <c r="AV253" s="142">
        <f>AU253-AT253</f>
        <v>0</v>
      </c>
      <c r="AW253" s="143" t="e">
        <f t="shared" si="205"/>
        <v>#DIV/0!</v>
      </c>
      <c r="AY253" s="146" t="str">
        <f t="shared" si="206"/>
        <v>12.21</v>
      </c>
      <c r="AZ253" s="375" t="b">
        <f>COUNTIF('[1]Codes SEC'!$B$2:$B$250,Ministres!AY253)&gt;0</f>
        <v>1</v>
      </c>
    </row>
    <row r="254" spans="1:64" s="333" customFormat="1" ht="35.1" customHeight="1" x14ac:dyDescent="0.25">
      <c r="A254" s="15" t="s">
        <v>13</v>
      </c>
      <c r="B254" s="225">
        <v>10</v>
      </c>
      <c r="C254" s="122" t="s">
        <v>237</v>
      </c>
      <c r="D254" s="123">
        <v>1000</v>
      </c>
      <c r="E254" s="124"/>
      <c r="F254" s="125">
        <v>12</v>
      </c>
      <c r="G254" s="126"/>
      <c r="H254" s="35" t="str">
        <f t="shared" si="169"/>
        <v>022</v>
      </c>
      <c r="I254" s="36">
        <v>83132000</v>
      </c>
      <c r="J254" s="37" t="s">
        <v>274</v>
      </c>
      <c r="K254" s="281" t="s">
        <v>275</v>
      </c>
      <c r="L254" s="128">
        <v>0</v>
      </c>
      <c r="M254" s="129">
        <v>0</v>
      </c>
      <c r="N254" s="130"/>
      <c r="O254" s="131"/>
      <c r="P254" s="131"/>
      <c r="Q254" s="131"/>
      <c r="R254" s="131"/>
      <c r="S254" s="131"/>
      <c r="T254" s="132" t="str">
        <f t="shared" si="192"/>
        <v>OK</v>
      </c>
      <c r="U254" s="138"/>
      <c r="V254" s="138"/>
      <c r="W254" s="139"/>
      <c r="X254" s="139"/>
      <c r="Y254" s="132" t="str">
        <f t="shared" si="193"/>
        <v>OK</v>
      </c>
      <c r="Z254" s="210"/>
      <c r="AA254" s="204"/>
      <c r="AB254" s="202"/>
      <c r="AC254" s="202"/>
      <c r="AD254" s="202"/>
      <c r="AE254" s="202"/>
      <c r="AF254" s="202"/>
      <c r="AG254" s="132" t="str">
        <f t="shared" si="194"/>
        <v>OK</v>
      </c>
      <c r="AH254" s="138"/>
      <c r="AI254" s="138"/>
      <c r="AJ254" s="139"/>
      <c r="AK254" s="139"/>
      <c r="AL254" s="132" t="str">
        <f t="shared" si="195"/>
        <v>OK</v>
      </c>
      <c r="AM254" s="140"/>
      <c r="AN254" s="119">
        <f t="shared" si="196"/>
        <v>0</v>
      </c>
      <c r="AO254" s="120">
        <f t="shared" si="197"/>
        <v>0</v>
      </c>
      <c r="AP254" s="39">
        <f t="shared" si="198"/>
        <v>0</v>
      </c>
      <c r="AQ254" s="141">
        <f t="shared" si="199"/>
        <v>0</v>
      </c>
      <c r="AR254" s="142">
        <f t="shared" si="207"/>
        <v>0</v>
      </c>
      <c r="AS254" s="143" t="e">
        <f t="shared" si="201"/>
        <v>#DIV/0!</v>
      </c>
      <c r="AT254" s="144">
        <f t="shared" si="202"/>
        <v>0</v>
      </c>
      <c r="AU254" s="141">
        <f t="shared" si="203"/>
        <v>0</v>
      </c>
      <c r="AV254" s="142">
        <f t="shared" si="208"/>
        <v>0</v>
      </c>
      <c r="AW254" s="143" t="e">
        <f t="shared" si="205"/>
        <v>#DIV/0!</v>
      </c>
      <c r="AX254"/>
      <c r="AY254" s="146" t="str">
        <f t="shared" si="206"/>
        <v>31.32</v>
      </c>
      <c r="AZ254" s="332" t="b">
        <f>COUNTIF('[1]Codes SEC'!$B$2:$B$250,Ministres!AY254)&gt;0</f>
        <v>1</v>
      </c>
      <c r="BA254"/>
      <c r="BB254"/>
      <c r="BC254"/>
      <c r="BD254"/>
      <c r="BE254"/>
      <c r="BF254"/>
      <c r="BG254"/>
      <c r="BH254"/>
      <c r="BI254"/>
      <c r="BJ254"/>
      <c r="BK254"/>
      <c r="BL254"/>
    </row>
    <row r="255" spans="1:64" ht="35.1" customHeight="1" x14ac:dyDescent="0.25">
      <c r="A255" s="15" t="s">
        <v>13</v>
      </c>
      <c r="B255" s="225" t="s">
        <v>265</v>
      </c>
      <c r="C255" s="122" t="s">
        <v>276</v>
      </c>
      <c r="D255" s="123">
        <v>1000</v>
      </c>
      <c r="E255" s="226"/>
      <c r="F255" s="122">
        <v>12</v>
      </c>
      <c r="G255" s="227"/>
      <c r="H255" s="228" t="str">
        <f t="shared" si="169"/>
        <v>022</v>
      </c>
      <c r="I255" s="229">
        <v>83132000</v>
      </c>
      <c r="J255" s="230" t="s">
        <v>277</v>
      </c>
      <c r="K255" s="231" t="s">
        <v>278</v>
      </c>
      <c r="L255" s="232">
        <v>0</v>
      </c>
      <c r="M255" s="233">
        <v>0</v>
      </c>
      <c r="N255" s="130"/>
      <c r="O255" s="131"/>
      <c r="P255" s="131"/>
      <c r="Q255" s="131"/>
      <c r="R255" s="131"/>
      <c r="S255" s="131"/>
      <c r="T255" s="132" t="str">
        <f t="shared" si="192"/>
        <v>OK</v>
      </c>
      <c r="U255" s="138"/>
      <c r="V255" s="138"/>
      <c r="W255" s="139"/>
      <c r="X255" s="139"/>
      <c r="Y255" s="132" t="str">
        <f t="shared" si="193"/>
        <v>OK</v>
      </c>
      <c r="Z255" s="210"/>
      <c r="AA255" s="204"/>
      <c r="AB255" s="202"/>
      <c r="AC255" s="202"/>
      <c r="AD255" s="202"/>
      <c r="AE255" s="202"/>
      <c r="AF255" s="202"/>
      <c r="AG255" s="132" t="str">
        <f t="shared" si="194"/>
        <v>OK</v>
      </c>
      <c r="AH255" s="138"/>
      <c r="AI255" s="138"/>
      <c r="AJ255" s="139"/>
      <c r="AK255" s="139"/>
      <c r="AL255" s="132" t="str">
        <f t="shared" si="195"/>
        <v>OK</v>
      </c>
      <c r="AM255" s="140"/>
      <c r="AN255" s="119">
        <f t="shared" si="196"/>
        <v>0</v>
      </c>
      <c r="AO255" s="120">
        <f t="shared" si="197"/>
        <v>0</v>
      </c>
      <c r="AP255" s="39">
        <f t="shared" si="198"/>
        <v>0</v>
      </c>
      <c r="AQ255" s="141">
        <f t="shared" si="199"/>
        <v>0</v>
      </c>
      <c r="AR255" s="142">
        <f>AQ255-AP255</f>
        <v>0</v>
      </c>
      <c r="AS255" s="143" t="e">
        <f>AR255/AP255</f>
        <v>#DIV/0!</v>
      </c>
      <c r="AT255" s="144">
        <f t="shared" si="202"/>
        <v>0</v>
      </c>
      <c r="AU255" s="141">
        <f>AO255</f>
        <v>0</v>
      </c>
      <c r="AV255" s="142">
        <f>AU255-AT255</f>
        <v>0</v>
      </c>
      <c r="AW255" s="143" t="e">
        <f>AV255/AT255</f>
        <v>#DIV/0!</v>
      </c>
      <c r="AY255" s="146" t="str">
        <f t="shared" si="206"/>
        <v>31.32</v>
      </c>
      <c r="AZ255" s="332" t="b">
        <f>COUNTIF('[1]Codes SEC'!$B$2:$B$250,Ministres!AY255)&gt;0</f>
        <v>1</v>
      </c>
    </row>
    <row r="256" spans="1:64" ht="35.1" customHeight="1" x14ac:dyDescent="0.25">
      <c r="A256" s="15" t="s">
        <v>13</v>
      </c>
      <c r="B256" s="225" t="s">
        <v>265</v>
      </c>
      <c r="C256" s="122" t="s">
        <v>237</v>
      </c>
      <c r="D256" s="123">
        <v>1000</v>
      </c>
      <c r="E256" s="226"/>
      <c r="F256" s="122">
        <v>12</v>
      </c>
      <c r="G256" s="227"/>
      <c r="H256" s="228" t="str">
        <f t="shared" si="169"/>
        <v>022</v>
      </c>
      <c r="I256" s="229">
        <v>83132000</v>
      </c>
      <c r="J256" s="230" t="s">
        <v>279</v>
      </c>
      <c r="K256" s="231" t="s">
        <v>280</v>
      </c>
      <c r="L256" s="232">
        <v>0</v>
      </c>
      <c r="M256" s="233">
        <v>0</v>
      </c>
      <c r="N256" s="130"/>
      <c r="O256" s="131"/>
      <c r="P256" s="131"/>
      <c r="Q256" s="131"/>
      <c r="R256" s="131"/>
      <c r="S256" s="131"/>
      <c r="T256" s="132" t="str">
        <f t="shared" si="192"/>
        <v>OK</v>
      </c>
      <c r="U256" s="138"/>
      <c r="V256" s="138"/>
      <c r="W256" s="139"/>
      <c r="X256" s="139"/>
      <c r="Y256" s="132" t="str">
        <f t="shared" si="193"/>
        <v>OK</v>
      </c>
      <c r="Z256" s="210"/>
      <c r="AA256" s="204"/>
      <c r="AB256" s="202"/>
      <c r="AC256" s="202"/>
      <c r="AD256" s="202"/>
      <c r="AE256" s="202"/>
      <c r="AF256" s="202"/>
      <c r="AG256" s="132" t="str">
        <f t="shared" si="194"/>
        <v>OK</v>
      </c>
      <c r="AH256" s="138"/>
      <c r="AI256" s="138"/>
      <c r="AJ256" s="139"/>
      <c r="AK256" s="139"/>
      <c r="AL256" s="132" t="str">
        <f t="shared" si="195"/>
        <v>OK</v>
      </c>
      <c r="AM256" s="140"/>
      <c r="AN256" s="119">
        <f t="shared" si="196"/>
        <v>0</v>
      </c>
      <c r="AO256" s="120">
        <f t="shared" si="197"/>
        <v>0</v>
      </c>
      <c r="AP256" s="39">
        <f t="shared" si="198"/>
        <v>0</v>
      </c>
      <c r="AQ256" s="141">
        <f t="shared" si="199"/>
        <v>0</v>
      </c>
      <c r="AR256" s="142">
        <f>AQ256-AP256</f>
        <v>0</v>
      </c>
      <c r="AS256" s="143" t="e">
        <f>AR256/AP256</f>
        <v>#DIV/0!</v>
      </c>
      <c r="AT256" s="144">
        <f t="shared" si="202"/>
        <v>0</v>
      </c>
      <c r="AU256" s="141">
        <f>AO256</f>
        <v>0</v>
      </c>
      <c r="AV256" s="142">
        <f>AU256-AT256</f>
        <v>0</v>
      </c>
      <c r="AW256" s="143" t="e">
        <f>AV256/AT256</f>
        <v>#DIV/0!</v>
      </c>
      <c r="AY256" s="146" t="str">
        <f t="shared" si="206"/>
        <v>31.32</v>
      </c>
      <c r="AZ256" s="332" t="b">
        <f>COUNTIF('[1]Codes SEC'!$B$2:$B$250,Ministres!AY256)&gt;0</f>
        <v>1</v>
      </c>
    </row>
    <row r="257" spans="1:64" ht="35.1" customHeight="1" x14ac:dyDescent="0.25">
      <c r="A257" s="15" t="s">
        <v>13</v>
      </c>
      <c r="B257" s="225">
        <v>10</v>
      </c>
      <c r="C257" s="122" t="s">
        <v>237</v>
      </c>
      <c r="D257" s="123">
        <v>1000</v>
      </c>
      <c r="E257" s="226"/>
      <c r="F257" s="122">
        <v>12</v>
      </c>
      <c r="G257" s="126">
        <v>1</v>
      </c>
      <c r="H257" s="35" t="str">
        <f t="shared" si="169"/>
        <v>022</v>
      </c>
      <c r="I257" s="36" t="s">
        <v>207</v>
      </c>
      <c r="J257" s="37" t="s">
        <v>281</v>
      </c>
      <c r="K257" s="244" t="s">
        <v>282</v>
      </c>
      <c r="L257" s="128">
        <v>0</v>
      </c>
      <c r="M257" s="129">
        <v>0</v>
      </c>
      <c r="N257" s="130"/>
      <c r="O257" s="131"/>
      <c r="P257" s="131"/>
      <c r="Q257" s="131"/>
      <c r="R257" s="131"/>
      <c r="S257" s="131"/>
      <c r="T257" s="132" t="str">
        <f t="shared" si="192"/>
        <v>OK</v>
      </c>
      <c r="U257" s="138"/>
      <c r="V257" s="138"/>
      <c r="W257" s="139"/>
      <c r="X257" s="139"/>
      <c r="Y257" s="132" t="str">
        <f t="shared" si="193"/>
        <v>OK</v>
      </c>
      <c r="Z257" s="210"/>
      <c r="AA257" s="204"/>
      <c r="AB257" s="202"/>
      <c r="AC257" s="202"/>
      <c r="AD257" s="202"/>
      <c r="AE257" s="202"/>
      <c r="AF257" s="202"/>
      <c r="AG257" s="132" t="str">
        <f t="shared" si="194"/>
        <v>OK</v>
      </c>
      <c r="AH257" s="138"/>
      <c r="AI257" s="138"/>
      <c r="AJ257" s="139"/>
      <c r="AK257" s="139"/>
      <c r="AL257" s="132" t="str">
        <f t="shared" si="195"/>
        <v>OK</v>
      </c>
      <c r="AM257" s="140"/>
      <c r="AN257" s="119">
        <f t="shared" si="196"/>
        <v>0</v>
      </c>
      <c r="AO257" s="120">
        <f t="shared" si="197"/>
        <v>0</v>
      </c>
      <c r="AP257" s="39">
        <f t="shared" si="198"/>
        <v>0</v>
      </c>
      <c r="AQ257" s="141">
        <f t="shared" si="199"/>
        <v>0</v>
      </c>
      <c r="AR257" s="142">
        <f t="shared" ref="AR257:AR266" si="209">AQ257-AP257</f>
        <v>0</v>
      </c>
      <c r="AS257" s="143" t="e">
        <f t="shared" ref="AS257:AS266" si="210">AR257/AP257</f>
        <v>#DIV/0!</v>
      </c>
      <c r="AT257" s="144">
        <f t="shared" si="202"/>
        <v>0</v>
      </c>
      <c r="AU257" s="141">
        <f t="shared" ref="AU257:AU266" si="211">AO257</f>
        <v>0</v>
      </c>
      <c r="AV257" s="142">
        <f t="shared" ref="AV257:AV266" si="212">AU257-AT257</f>
        <v>0</v>
      </c>
      <c r="AW257" s="143" t="e">
        <f t="shared" ref="AW257:AW266" si="213">AV257/AT257</f>
        <v>#DIV/0!</v>
      </c>
      <c r="AY257" s="146" t="str">
        <f t="shared" si="206"/>
        <v>33.00</v>
      </c>
      <c r="AZ257" s="332" t="b">
        <f>COUNTIF('[1]Codes SEC'!$B$2:$B$250,Ministres!AY257)&gt;0</f>
        <v>1</v>
      </c>
    </row>
    <row r="258" spans="1:64" ht="35.1" customHeight="1" x14ac:dyDescent="0.25">
      <c r="A258" s="15" t="s">
        <v>13</v>
      </c>
      <c r="B258" s="225">
        <v>10</v>
      </c>
      <c r="C258" s="122" t="s">
        <v>237</v>
      </c>
      <c r="D258" s="123">
        <v>1000</v>
      </c>
      <c r="E258" s="226"/>
      <c r="F258" s="122">
        <v>12</v>
      </c>
      <c r="G258" s="126">
        <v>1</v>
      </c>
      <c r="H258" s="35" t="str">
        <f t="shared" si="169"/>
        <v>022</v>
      </c>
      <c r="I258" s="36" t="s">
        <v>207</v>
      </c>
      <c r="J258" s="37" t="s">
        <v>283</v>
      </c>
      <c r="K258" s="244" t="s">
        <v>284</v>
      </c>
      <c r="L258" s="128">
        <v>15</v>
      </c>
      <c r="M258" s="129">
        <v>15</v>
      </c>
      <c r="N258" s="130"/>
      <c r="O258" s="131"/>
      <c r="P258" s="131"/>
      <c r="Q258" s="131"/>
      <c r="R258" s="131"/>
      <c r="S258" s="131"/>
      <c r="T258" s="132" t="str">
        <f>IF(SUM(N258:S258)=U258,"OK",SUM(N258:S258)-U258)</f>
        <v>OK</v>
      </c>
      <c r="U258" s="138"/>
      <c r="V258" s="138"/>
      <c r="W258" s="139"/>
      <c r="X258" s="139"/>
      <c r="Y258" s="132" t="str">
        <f>IF(SUM(W258:X258)=Z258,"OK",SUM(W258:X258)-Z258)</f>
        <v>OK</v>
      </c>
      <c r="Z258" s="210"/>
      <c r="AA258" s="204"/>
      <c r="AB258" s="202"/>
      <c r="AC258" s="202"/>
      <c r="AD258" s="202"/>
      <c r="AE258" s="202"/>
      <c r="AF258" s="202"/>
      <c r="AG258" s="132" t="str">
        <f>IF(SUM(AA258:AF258)=AH258,"OK",SUM(AA258:AF258)-AH258)</f>
        <v>OK</v>
      </c>
      <c r="AH258" s="138"/>
      <c r="AI258" s="138"/>
      <c r="AJ258" s="139"/>
      <c r="AK258" s="139"/>
      <c r="AL258" s="132" t="str">
        <f>IF(SUM(AJ258:AK258)=AM258,"OK",SUM(AJ258:AK258)-AM258)</f>
        <v>OK</v>
      </c>
      <c r="AM258" s="140"/>
      <c r="AN258" s="119">
        <f>L258+U258+V258+Z258</f>
        <v>15</v>
      </c>
      <c r="AO258" s="120">
        <f>M258+AH258+AI258+AM258</f>
        <v>15</v>
      </c>
      <c r="AP258" s="39">
        <f>L258</f>
        <v>15</v>
      </c>
      <c r="AQ258" s="141">
        <f>AN258</f>
        <v>15</v>
      </c>
      <c r="AR258" s="142">
        <f>AQ258-AP258</f>
        <v>0</v>
      </c>
      <c r="AS258" s="143">
        <f>AR258/AP258</f>
        <v>0</v>
      </c>
      <c r="AT258" s="144">
        <f>M258</f>
        <v>15</v>
      </c>
      <c r="AU258" s="141">
        <f>AO258</f>
        <v>15</v>
      </c>
      <c r="AV258" s="142">
        <f>AU258-AT258</f>
        <v>0</v>
      </c>
      <c r="AW258" s="143">
        <f>AV258/AT258</f>
        <v>0</v>
      </c>
      <c r="AY258" s="146" t="str">
        <f t="shared" si="206"/>
        <v>33.00</v>
      </c>
      <c r="AZ258" s="332" t="b">
        <f>COUNTIF('[1]Codes SEC'!$B$2:$B$250,Ministres!AY258)&gt;0</f>
        <v>1</v>
      </c>
    </row>
    <row r="259" spans="1:64" s="333" customFormat="1" ht="35.1" customHeight="1" x14ac:dyDescent="0.25">
      <c r="A259" s="15" t="s">
        <v>13</v>
      </c>
      <c r="B259" s="225">
        <v>10</v>
      </c>
      <c r="C259" s="122" t="s">
        <v>237</v>
      </c>
      <c r="D259" s="123">
        <v>1000</v>
      </c>
      <c r="E259" s="124"/>
      <c r="F259" s="125">
        <v>12</v>
      </c>
      <c r="G259" s="126"/>
      <c r="H259" s="35" t="str">
        <f t="shared" si="169"/>
        <v>022</v>
      </c>
      <c r="I259" s="36">
        <v>83300000</v>
      </c>
      <c r="J259" s="37" t="s">
        <v>285</v>
      </c>
      <c r="K259" s="281" t="s">
        <v>286</v>
      </c>
      <c r="L259" s="128">
        <v>0</v>
      </c>
      <c r="M259" s="129">
        <v>0</v>
      </c>
      <c r="N259" s="130"/>
      <c r="O259" s="131"/>
      <c r="P259" s="131"/>
      <c r="Q259" s="131"/>
      <c r="R259" s="131"/>
      <c r="S259" s="131"/>
      <c r="T259" s="132" t="str">
        <f t="shared" si="192"/>
        <v>OK</v>
      </c>
      <c r="U259" s="138"/>
      <c r="V259" s="138"/>
      <c r="W259" s="139"/>
      <c r="X259" s="139"/>
      <c r="Y259" s="132" t="str">
        <f t="shared" si="193"/>
        <v>OK</v>
      </c>
      <c r="Z259" s="210"/>
      <c r="AA259" s="204"/>
      <c r="AB259" s="202"/>
      <c r="AC259" s="202"/>
      <c r="AD259" s="202"/>
      <c r="AE259" s="202"/>
      <c r="AF259" s="202"/>
      <c r="AG259" s="132" t="str">
        <f t="shared" si="194"/>
        <v>OK</v>
      </c>
      <c r="AH259" s="138"/>
      <c r="AI259" s="138"/>
      <c r="AJ259" s="139"/>
      <c r="AK259" s="139"/>
      <c r="AL259" s="132" t="str">
        <f t="shared" si="195"/>
        <v>OK</v>
      </c>
      <c r="AM259" s="140"/>
      <c r="AN259" s="119">
        <f t="shared" si="196"/>
        <v>0</v>
      </c>
      <c r="AO259" s="120">
        <f t="shared" si="197"/>
        <v>0</v>
      </c>
      <c r="AP259" s="39">
        <f t="shared" si="198"/>
        <v>0</v>
      </c>
      <c r="AQ259" s="141">
        <f t="shared" si="199"/>
        <v>0</v>
      </c>
      <c r="AR259" s="142">
        <f t="shared" si="209"/>
        <v>0</v>
      </c>
      <c r="AS259" s="143" t="e">
        <f t="shared" si="210"/>
        <v>#DIV/0!</v>
      </c>
      <c r="AT259" s="144">
        <f t="shared" si="202"/>
        <v>0</v>
      </c>
      <c r="AU259" s="141">
        <f t="shared" si="211"/>
        <v>0</v>
      </c>
      <c r="AV259" s="142">
        <f t="shared" si="212"/>
        <v>0</v>
      </c>
      <c r="AW259" s="143" t="e">
        <f t="shared" si="213"/>
        <v>#DIV/0!</v>
      </c>
      <c r="AX259"/>
      <c r="AY259" s="146" t="str">
        <f t="shared" si="206"/>
        <v>33.00</v>
      </c>
      <c r="AZ259" s="332" t="b">
        <f>COUNTIF('[1]Codes SEC'!$B$2:$B$250,Ministres!AY259)&gt;0</f>
        <v>1</v>
      </c>
      <c r="BA259"/>
      <c r="BB259"/>
      <c r="BC259"/>
      <c r="BD259"/>
      <c r="BE259"/>
      <c r="BF259"/>
      <c r="BG259"/>
      <c r="BH259"/>
      <c r="BI259"/>
      <c r="BJ259"/>
      <c r="BK259"/>
      <c r="BL259"/>
    </row>
    <row r="260" spans="1:64" ht="35.1" customHeight="1" x14ac:dyDescent="0.25">
      <c r="A260" s="15" t="s">
        <v>13</v>
      </c>
      <c r="B260" s="225" t="s">
        <v>265</v>
      </c>
      <c r="C260" s="122" t="s">
        <v>276</v>
      </c>
      <c r="D260" s="123">
        <v>1000</v>
      </c>
      <c r="E260" s="226"/>
      <c r="F260" s="122">
        <v>12</v>
      </c>
      <c r="G260" s="227"/>
      <c r="H260" s="228" t="str">
        <f t="shared" si="169"/>
        <v>022</v>
      </c>
      <c r="I260" s="229">
        <v>83300000</v>
      </c>
      <c r="J260" s="230" t="s">
        <v>287</v>
      </c>
      <c r="K260" s="231" t="s">
        <v>288</v>
      </c>
      <c r="L260" s="232">
        <v>0</v>
      </c>
      <c r="M260" s="233">
        <v>0</v>
      </c>
      <c r="N260" s="130"/>
      <c r="O260" s="131"/>
      <c r="P260" s="131"/>
      <c r="Q260" s="131"/>
      <c r="R260" s="131"/>
      <c r="S260" s="131"/>
      <c r="T260" s="132" t="str">
        <f t="shared" si="192"/>
        <v>OK</v>
      </c>
      <c r="U260" s="138"/>
      <c r="V260" s="138"/>
      <c r="W260" s="139"/>
      <c r="X260" s="139"/>
      <c r="Y260" s="132" t="str">
        <f t="shared" si="193"/>
        <v>OK</v>
      </c>
      <c r="Z260" s="210"/>
      <c r="AA260" s="204"/>
      <c r="AB260" s="202"/>
      <c r="AC260" s="202"/>
      <c r="AD260" s="202"/>
      <c r="AE260" s="202"/>
      <c r="AF260" s="202"/>
      <c r="AG260" s="132" t="str">
        <f t="shared" si="194"/>
        <v>OK</v>
      </c>
      <c r="AH260" s="138"/>
      <c r="AI260" s="138"/>
      <c r="AJ260" s="139"/>
      <c r="AK260" s="139"/>
      <c r="AL260" s="132" t="str">
        <f t="shared" si="195"/>
        <v>OK</v>
      </c>
      <c r="AM260" s="140"/>
      <c r="AN260" s="119">
        <f t="shared" si="196"/>
        <v>0</v>
      </c>
      <c r="AO260" s="120">
        <f t="shared" si="197"/>
        <v>0</v>
      </c>
      <c r="AP260" s="39">
        <f t="shared" si="198"/>
        <v>0</v>
      </c>
      <c r="AQ260" s="141">
        <f t="shared" si="199"/>
        <v>0</v>
      </c>
      <c r="AR260" s="142">
        <f t="shared" si="209"/>
        <v>0</v>
      </c>
      <c r="AS260" s="143" t="e">
        <f t="shared" si="210"/>
        <v>#DIV/0!</v>
      </c>
      <c r="AT260" s="144">
        <f t="shared" si="202"/>
        <v>0</v>
      </c>
      <c r="AU260" s="141">
        <f t="shared" si="211"/>
        <v>0</v>
      </c>
      <c r="AV260" s="142">
        <f t="shared" si="212"/>
        <v>0</v>
      </c>
      <c r="AW260" s="143" t="e">
        <f t="shared" si="213"/>
        <v>#DIV/0!</v>
      </c>
      <c r="AY260" s="146" t="str">
        <f t="shared" si="206"/>
        <v>33.00</v>
      </c>
      <c r="AZ260" s="332" t="b">
        <f>COUNTIF('[1]Codes SEC'!$B$2:$B$250,Ministres!AY260)&gt;0</f>
        <v>1</v>
      </c>
    </row>
    <row r="261" spans="1:64" s="333" customFormat="1" ht="35.1" customHeight="1" x14ac:dyDescent="0.25">
      <c r="A261" s="15" t="s">
        <v>13</v>
      </c>
      <c r="B261" s="225">
        <v>10</v>
      </c>
      <c r="C261" s="122" t="s">
        <v>237</v>
      </c>
      <c r="D261" s="123">
        <v>1000</v>
      </c>
      <c r="E261" s="124"/>
      <c r="F261" s="125">
        <v>12</v>
      </c>
      <c r="G261" s="126">
        <v>1</v>
      </c>
      <c r="H261" s="35" t="str">
        <f t="shared" si="169"/>
        <v>022</v>
      </c>
      <c r="I261" s="36">
        <v>83441000</v>
      </c>
      <c r="J261" s="37" t="s">
        <v>289</v>
      </c>
      <c r="K261" s="281" t="s">
        <v>290</v>
      </c>
      <c r="L261" s="128">
        <v>7</v>
      </c>
      <c r="M261" s="129">
        <v>7</v>
      </c>
      <c r="N261" s="130"/>
      <c r="O261" s="131"/>
      <c r="P261" s="131"/>
      <c r="Q261" s="131"/>
      <c r="R261" s="131"/>
      <c r="S261" s="131"/>
      <c r="T261" s="132" t="str">
        <f>IF(SUM(N261:S261)=U261,"OK",SUM(N261:S261)-U261)</f>
        <v>OK</v>
      </c>
      <c r="U261" s="138"/>
      <c r="V261" s="138"/>
      <c r="W261" s="139"/>
      <c r="X261" s="139"/>
      <c r="Y261" s="132" t="str">
        <f>IF(SUM(W261:X261)=Z261,"OK",SUM(W261:X261)-Z261)</f>
        <v>OK</v>
      </c>
      <c r="Z261" s="210"/>
      <c r="AA261" s="204"/>
      <c r="AB261" s="202"/>
      <c r="AC261" s="202"/>
      <c r="AD261" s="202"/>
      <c r="AE261" s="202"/>
      <c r="AF261" s="202"/>
      <c r="AG261" s="132" t="str">
        <f>IF(SUM(AA261:AF261)=AH261,"OK",SUM(AA261:AF261)-AH261)</f>
        <v>OK</v>
      </c>
      <c r="AH261" s="138"/>
      <c r="AI261" s="138"/>
      <c r="AJ261" s="139"/>
      <c r="AK261" s="139"/>
      <c r="AL261" s="132" t="str">
        <f>IF(SUM(AJ261:AK261)=AM261,"OK",SUM(AJ261:AK261)-AM261)</f>
        <v>OK</v>
      </c>
      <c r="AM261" s="140"/>
      <c r="AN261" s="119">
        <f>L261+U261+V261+Z261</f>
        <v>7</v>
      </c>
      <c r="AO261" s="120">
        <f>M261+AH261+AI261+AM261</f>
        <v>7</v>
      </c>
      <c r="AP261" s="39">
        <f>L261</f>
        <v>7</v>
      </c>
      <c r="AQ261" s="141">
        <f>AN261</f>
        <v>7</v>
      </c>
      <c r="AR261" s="142">
        <f>AQ261-AP261</f>
        <v>0</v>
      </c>
      <c r="AS261" s="143">
        <f>AR261/AP261</f>
        <v>0</v>
      </c>
      <c r="AT261" s="144">
        <f>M261</f>
        <v>7</v>
      </c>
      <c r="AU261" s="141">
        <f>AO261</f>
        <v>7</v>
      </c>
      <c r="AV261" s="142">
        <f>AU261-AT261</f>
        <v>0</v>
      </c>
      <c r="AW261" s="143">
        <f>AV261/AT261</f>
        <v>0</v>
      </c>
      <c r="AX261"/>
      <c r="AY261" s="146" t="str">
        <f t="shared" si="206"/>
        <v>34.41</v>
      </c>
      <c r="AZ261" s="332" t="b">
        <f>COUNTIF('[1]Codes SEC'!$B$2:$B$250,Ministres!AY261)&gt;0</f>
        <v>1</v>
      </c>
      <c r="BA261"/>
      <c r="BB261"/>
      <c r="BC261"/>
      <c r="BD261"/>
      <c r="BE261"/>
      <c r="BF261"/>
      <c r="BG261"/>
      <c r="BH261"/>
      <c r="BI261"/>
      <c r="BJ261"/>
      <c r="BK261"/>
      <c r="BL261"/>
    </row>
    <row r="262" spans="1:64" ht="35.1" customHeight="1" x14ac:dyDescent="0.25">
      <c r="A262" s="15" t="s">
        <v>13</v>
      </c>
      <c r="B262" s="225">
        <v>10</v>
      </c>
      <c r="C262" s="122" t="s">
        <v>237</v>
      </c>
      <c r="D262" s="123">
        <v>1000</v>
      </c>
      <c r="E262" s="226"/>
      <c r="F262" s="122">
        <v>12</v>
      </c>
      <c r="G262" s="126">
        <v>1</v>
      </c>
      <c r="H262" s="35" t="str">
        <f t="shared" si="169"/>
        <v>022</v>
      </c>
      <c r="I262" s="36" t="s">
        <v>291</v>
      </c>
      <c r="J262" s="37" t="s">
        <v>292</v>
      </c>
      <c r="K262" s="244" t="s">
        <v>293</v>
      </c>
      <c r="L262" s="128">
        <v>10</v>
      </c>
      <c r="M262" s="129">
        <v>10</v>
      </c>
      <c r="N262" s="130"/>
      <c r="O262" s="131"/>
      <c r="P262" s="131"/>
      <c r="Q262" s="131"/>
      <c r="R262" s="131"/>
      <c r="S262" s="131"/>
      <c r="T262" s="132" t="str">
        <f t="shared" si="192"/>
        <v>OK</v>
      </c>
      <c r="U262" s="138"/>
      <c r="V262" s="138"/>
      <c r="W262" s="139"/>
      <c r="X262" s="139"/>
      <c r="Y262" s="132" t="str">
        <f t="shared" si="193"/>
        <v>OK</v>
      </c>
      <c r="Z262" s="210"/>
      <c r="AA262" s="204"/>
      <c r="AB262" s="202"/>
      <c r="AC262" s="202"/>
      <c r="AD262" s="202"/>
      <c r="AE262" s="202"/>
      <c r="AF262" s="202"/>
      <c r="AG262" s="132" t="str">
        <f t="shared" si="194"/>
        <v>OK</v>
      </c>
      <c r="AH262" s="138"/>
      <c r="AI262" s="138"/>
      <c r="AJ262" s="139"/>
      <c r="AK262" s="139"/>
      <c r="AL262" s="132" t="str">
        <f t="shared" si="195"/>
        <v>OK</v>
      </c>
      <c r="AM262" s="140"/>
      <c r="AN262" s="119">
        <f t="shared" si="196"/>
        <v>10</v>
      </c>
      <c r="AO262" s="120">
        <f t="shared" si="197"/>
        <v>10</v>
      </c>
      <c r="AP262" s="39">
        <f t="shared" si="198"/>
        <v>10</v>
      </c>
      <c r="AQ262" s="141">
        <f t="shared" si="199"/>
        <v>10</v>
      </c>
      <c r="AR262" s="142">
        <f t="shared" si="209"/>
        <v>0</v>
      </c>
      <c r="AS262" s="143">
        <f t="shared" si="210"/>
        <v>0</v>
      </c>
      <c r="AT262" s="144">
        <f t="shared" si="202"/>
        <v>10</v>
      </c>
      <c r="AU262" s="141">
        <f t="shared" si="211"/>
        <v>10</v>
      </c>
      <c r="AV262" s="142">
        <f t="shared" si="212"/>
        <v>0</v>
      </c>
      <c r="AW262" s="143">
        <f t="shared" si="213"/>
        <v>0</v>
      </c>
      <c r="AY262" s="146" t="str">
        <f t="shared" si="206"/>
        <v>34.50</v>
      </c>
      <c r="AZ262" s="332" t="b">
        <f>COUNTIF('[1]Codes SEC'!$B$2:$B$250,Ministres!AY262)&gt;0</f>
        <v>1</v>
      </c>
    </row>
    <row r="263" spans="1:64" ht="35.1" customHeight="1" x14ac:dyDescent="0.25">
      <c r="A263" s="15" t="s">
        <v>13</v>
      </c>
      <c r="B263" s="225">
        <v>10</v>
      </c>
      <c r="C263" s="122" t="s">
        <v>237</v>
      </c>
      <c r="D263" s="123">
        <v>1000</v>
      </c>
      <c r="E263" s="226"/>
      <c r="F263" s="122">
        <v>5</v>
      </c>
      <c r="G263" s="126">
        <v>1</v>
      </c>
      <c r="H263" s="35" t="str">
        <f t="shared" si="169"/>
        <v>022</v>
      </c>
      <c r="I263" s="36" t="s">
        <v>121</v>
      </c>
      <c r="J263" s="37" t="s">
        <v>294</v>
      </c>
      <c r="K263" s="331" t="s">
        <v>295</v>
      </c>
      <c r="L263" s="232">
        <v>0</v>
      </c>
      <c r="M263" s="233">
        <v>0</v>
      </c>
      <c r="N263" s="130"/>
      <c r="O263" s="131"/>
      <c r="P263" s="131"/>
      <c r="Q263" s="131"/>
      <c r="R263" s="131"/>
      <c r="S263" s="131"/>
      <c r="T263" s="132" t="str">
        <f t="shared" si="192"/>
        <v>OK</v>
      </c>
      <c r="U263" s="138"/>
      <c r="V263" s="133"/>
      <c r="W263" s="134"/>
      <c r="X263" s="134"/>
      <c r="Y263" s="132" t="str">
        <f t="shared" si="193"/>
        <v>OK</v>
      </c>
      <c r="Z263" s="135"/>
      <c r="AA263" s="204"/>
      <c r="AB263" s="202"/>
      <c r="AC263" s="202"/>
      <c r="AD263" s="202"/>
      <c r="AE263" s="202"/>
      <c r="AF263" s="202"/>
      <c r="AG263" s="132" t="str">
        <f t="shared" si="194"/>
        <v>OK</v>
      </c>
      <c r="AH263" s="138"/>
      <c r="AI263" s="133"/>
      <c r="AJ263" s="134"/>
      <c r="AK263" s="134"/>
      <c r="AL263" s="132" t="str">
        <f t="shared" si="195"/>
        <v>OK</v>
      </c>
      <c r="AM263" s="205"/>
      <c r="AN263" s="119">
        <f t="shared" si="196"/>
        <v>0</v>
      </c>
      <c r="AO263" s="120">
        <f t="shared" si="197"/>
        <v>0</v>
      </c>
      <c r="AP263" s="39">
        <f t="shared" si="198"/>
        <v>0</v>
      </c>
      <c r="AQ263" s="141">
        <f t="shared" si="199"/>
        <v>0</v>
      </c>
      <c r="AR263" s="142">
        <f t="shared" si="209"/>
        <v>0</v>
      </c>
      <c r="AS263" s="143" t="e">
        <f t="shared" si="210"/>
        <v>#DIV/0!</v>
      </c>
      <c r="AT263" s="144">
        <f t="shared" si="202"/>
        <v>0</v>
      </c>
      <c r="AU263" s="141">
        <f t="shared" si="211"/>
        <v>0</v>
      </c>
      <c r="AV263" s="142">
        <f t="shared" si="212"/>
        <v>0</v>
      </c>
      <c r="AW263" s="143" t="e">
        <f t="shared" si="213"/>
        <v>#DIV/0!</v>
      </c>
      <c r="AY263" s="146" t="str">
        <f t="shared" si="206"/>
        <v>41.40</v>
      </c>
      <c r="AZ263" s="332" t="b">
        <f>COUNTIF('[1]Codes SEC'!$B$2:$B$250,Ministres!AY263)&gt;0</f>
        <v>1</v>
      </c>
    </row>
    <row r="264" spans="1:64" ht="35.1" customHeight="1" x14ac:dyDescent="0.25">
      <c r="A264" s="15" t="s">
        <v>13</v>
      </c>
      <c r="B264" s="225">
        <v>10</v>
      </c>
      <c r="C264" s="122" t="s">
        <v>237</v>
      </c>
      <c r="D264" s="123">
        <v>1000</v>
      </c>
      <c r="E264" s="226"/>
      <c r="F264" s="122">
        <v>12</v>
      </c>
      <c r="G264" s="126">
        <v>1</v>
      </c>
      <c r="H264" s="35" t="str">
        <f t="shared" si="169"/>
        <v>022</v>
      </c>
      <c r="I264" s="36" t="s">
        <v>296</v>
      </c>
      <c r="J264" s="37" t="s">
        <v>297</v>
      </c>
      <c r="K264" s="244" t="s">
        <v>298</v>
      </c>
      <c r="L264" s="128">
        <v>0</v>
      </c>
      <c r="M264" s="129">
        <v>0</v>
      </c>
      <c r="N264" s="130"/>
      <c r="O264" s="131"/>
      <c r="P264" s="131"/>
      <c r="Q264" s="131"/>
      <c r="R264" s="131"/>
      <c r="S264" s="131"/>
      <c r="T264" s="132" t="str">
        <f t="shared" si="192"/>
        <v>OK</v>
      </c>
      <c r="U264" s="138"/>
      <c r="V264" s="138"/>
      <c r="W264" s="139"/>
      <c r="X264" s="139"/>
      <c r="Y264" s="132" t="str">
        <f t="shared" si="193"/>
        <v>OK</v>
      </c>
      <c r="Z264" s="210"/>
      <c r="AA264" s="204"/>
      <c r="AB264" s="202"/>
      <c r="AC264" s="202"/>
      <c r="AD264" s="202"/>
      <c r="AE264" s="202"/>
      <c r="AF264" s="202"/>
      <c r="AG264" s="132" t="str">
        <f t="shared" si="194"/>
        <v>OK</v>
      </c>
      <c r="AH264" s="138"/>
      <c r="AI264" s="138"/>
      <c r="AJ264" s="139"/>
      <c r="AK264" s="139"/>
      <c r="AL264" s="132" t="str">
        <f t="shared" si="195"/>
        <v>OK</v>
      </c>
      <c r="AM264" s="140"/>
      <c r="AN264" s="119">
        <f t="shared" si="196"/>
        <v>0</v>
      </c>
      <c r="AO264" s="120">
        <f t="shared" si="197"/>
        <v>0</v>
      </c>
      <c r="AP264" s="39">
        <f t="shared" si="198"/>
        <v>0</v>
      </c>
      <c r="AQ264" s="141">
        <f t="shared" si="199"/>
        <v>0</v>
      </c>
      <c r="AR264" s="142">
        <f t="shared" si="209"/>
        <v>0</v>
      </c>
      <c r="AS264" s="143" t="e">
        <f t="shared" si="210"/>
        <v>#DIV/0!</v>
      </c>
      <c r="AT264" s="144">
        <f t="shared" si="202"/>
        <v>0</v>
      </c>
      <c r="AU264" s="141">
        <f t="shared" si="211"/>
        <v>0</v>
      </c>
      <c r="AV264" s="142">
        <f t="shared" si="212"/>
        <v>0</v>
      </c>
      <c r="AW264" s="143" t="e">
        <f t="shared" si="213"/>
        <v>#DIV/0!</v>
      </c>
      <c r="AY264" s="146" t="str">
        <f t="shared" si="206"/>
        <v>43.22</v>
      </c>
      <c r="AZ264" s="332" t="b">
        <f>COUNTIF('[1]Codes SEC'!$B$2:$B$250,Ministres!AY264)&gt;0</f>
        <v>1</v>
      </c>
    </row>
    <row r="265" spans="1:64" ht="35.1" customHeight="1" x14ac:dyDescent="0.25">
      <c r="A265" s="15" t="s">
        <v>13</v>
      </c>
      <c r="B265" s="225" t="s">
        <v>265</v>
      </c>
      <c r="C265" s="122" t="s">
        <v>276</v>
      </c>
      <c r="D265" s="123">
        <v>1000</v>
      </c>
      <c r="E265" s="226"/>
      <c r="F265" s="122">
        <v>12</v>
      </c>
      <c r="G265" s="227"/>
      <c r="H265" s="228" t="str">
        <f t="shared" si="169"/>
        <v>022</v>
      </c>
      <c r="I265" s="229">
        <v>84322000</v>
      </c>
      <c r="J265" s="230" t="s">
        <v>299</v>
      </c>
      <c r="K265" s="231" t="s">
        <v>300</v>
      </c>
      <c r="L265" s="232">
        <v>0</v>
      </c>
      <c r="M265" s="233">
        <v>0</v>
      </c>
      <c r="N265" s="130"/>
      <c r="O265" s="131"/>
      <c r="P265" s="131"/>
      <c r="Q265" s="131"/>
      <c r="R265" s="131"/>
      <c r="S265" s="131"/>
      <c r="T265" s="132" t="str">
        <f t="shared" si="192"/>
        <v>OK</v>
      </c>
      <c r="U265" s="138"/>
      <c r="V265" s="138"/>
      <c r="W265" s="139"/>
      <c r="X265" s="139"/>
      <c r="Y265" s="132" t="str">
        <f t="shared" si="193"/>
        <v>OK</v>
      </c>
      <c r="Z265" s="210"/>
      <c r="AA265" s="204"/>
      <c r="AB265" s="202"/>
      <c r="AC265" s="202"/>
      <c r="AD265" s="202"/>
      <c r="AE265" s="202"/>
      <c r="AF265" s="202"/>
      <c r="AG265" s="132" t="str">
        <f t="shared" si="194"/>
        <v>OK</v>
      </c>
      <c r="AH265" s="138"/>
      <c r="AI265" s="138"/>
      <c r="AJ265" s="139"/>
      <c r="AK265" s="139"/>
      <c r="AL265" s="132" t="str">
        <f t="shared" si="195"/>
        <v>OK</v>
      </c>
      <c r="AM265" s="140"/>
      <c r="AN265" s="119">
        <f t="shared" si="196"/>
        <v>0</v>
      </c>
      <c r="AO265" s="120">
        <f t="shared" si="197"/>
        <v>0</v>
      </c>
      <c r="AP265" s="39">
        <f t="shared" si="198"/>
        <v>0</v>
      </c>
      <c r="AQ265" s="141">
        <f t="shared" si="199"/>
        <v>0</v>
      </c>
      <c r="AR265" s="142">
        <f>AQ265-AP265</f>
        <v>0</v>
      </c>
      <c r="AS265" s="143" t="e">
        <f>AR265/AP265</f>
        <v>#DIV/0!</v>
      </c>
      <c r="AT265" s="144">
        <f t="shared" si="202"/>
        <v>0</v>
      </c>
      <c r="AU265" s="141">
        <f>AO265</f>
        <v>0</v>
      </c>
      <c r="AV265" s="142">
        <f>AU265-AT265</f>
        <v>0</v>
      </c>
      <c r="AW265" s="143" t="e">
        <f>AV265/AT265</f>
        <v>#DIV/0!</v>
      </c>
      <c r="AY265" s="146" t="str">
        <f t="shared" si="206"/>
        <v>43.22</v>
      </c>
      <c r="AZ265" s="332" t="b">
        <f>COUNTIF('[1]Codes SEC'!$B$2:$B$250,Ministres!AY265)&gt;0</f>
        <v>1</v>
      </c>
    </row>
    <row r="266" spans="1:64" s="333" customFormat="1" ht="35.1" customHeight="1" x14ac:dyDescent="0.25">
      <c r="A266" s="15" t="s">
        <v>13</v>
      </c>
      <c r="B266" s="225">
        <v>10</v>
      </c>
      <c r="C266" s="122" t="s">
        <v>237</v>
      </c>
      <c r="D266" s="123">
        <v>1000</v>
      </c>
      <c r="E266" s="226"/>
      <c r="F266" s="122">
        <v>12</v>
      </c>
      <c r="G266" s="126">
        <v>1</v>
      </c>
      <c r="H266" s="35" t="str">
        <f t="shared" si="169"/>
        <v>022</v>
      </c>
      <c r="I266" s="36" t="s">
        <v>301</v>
      </c>
      <c r="J266" s="37" t="s">
        <v>302</v>
      </c>
      <c r="K266" s="281" t="s">
        <v>303</v>
      </c>
      <c r="L266" s="128">
        <v>0</v>
      </c>
      <c r="M266" s="129">
        <v>0</v>
      </c>
      <c r="N266" s="130"/>
      <c r="O266" s="131"/>
      <c r="P266" s="131"/>
      <c r="Q266" s="131"/>
      <c r="R266" s="131"/>
      <c r="S266" s="131"/>
      <c r="T266" s="132" t="str">
        <f t="shared" si="192"/>
        <v>OK</v>
      </c>
      <c r="U266" s="138"/>
      <c r="V266" s="138"/>
      <c r="W266" s="139"/>
      <c r="X266" s="139"/>
      <c r="Y266" s="132" t="str">
        <f t="shared" si="193"/>
        <v>OK</v>
      </c>
      <c r="Z266" s="210"/>
      <c r="AA266" s="204"/>
      <c r="AB266" s="202"/>
      <c r="AC266" s="202"/>
      <c r="AD266" s="202"/>
      <c r="AE266" s="202"/>
      <c r="AF266" s="202"/>
      <c r="AG266" s="132" t="str">
        <f t="shared" si="194"/>
        <v>OK</v>
      </c>
      <c r="AH266" s="138"/>
      <c r="AI266" s="138"/>
      <c r="AJ266" s="139"/>
      <c r="AK266" s="139"/>
      <c r="AL266" s="132" t="str">
        <f t="shared" si="195"/>
        <v>OK</v>
      </c>
      <c r="AM266" s="140"/>
      <c r="AN266" s="119">
        <f t="shared" si="196"/>
        <v>0</v>
      </c>
      <c r="AO266" s="120">
        <f t="shared" si="197"/>
        <v>0</v>
      </c>
      <c r="AP266" s="39">
        <f t="shared" si="198"/>
        <v>0</v>
      </c>
      <c r="AQ266" s="141">
        <f t="shared" si="199"/>
        <v>0</v>
      </c>
      <c r="AR266" s="142">
        <f t="shared" si="209"/>
        <v>0</v>
      </c>
      <c r="AS266" s="143" t="e">
        <f t="shared" si="210"/>
        <v>#DIV/0!</v>
      </c>
      <c r="AT266" s="144">
        <f t="shared" si="202"/>
        <v>0</v>
      </c>
      <c r="AU266" s="141">
        <f t="shared" si="211"/>
        <v>0</v>
      </c>
      <c r="AV266" s="142">
        <f t="shared" si="212"/>
        <v>0</v>
      </c>
      <c r="AW266" s="143" t="e">
        <f t="shared" si="213"/>
        <v>#DIV/0!</v>
      </c>
      <c r="AX266"/>
      <c r="AY266" s="146" t="str">
        <f t="shared" si="206"/>
        <v>45.24</v>
      </c>
      <c r="AZ266" s="332" t="b">
        <f>COUNTIF('[1]Codes SEC'!$B$2:$B$250,Ministres!AY266)&gt;0</f>
        <v>1</v>
      </c>
      <c r="BA266"/>
      <c r="BB266"/>
      <c r="BC266"/>
      <c r="BD266"/>
      <c r="BE266"/>
      <c r="BF266"/>
      <c r="BG266"/>
      <c r="BH266"/>
      <c r="BI266"/>
      <c r="BJ266"/>
      <c r="BK266"/>
      <c r="BL266"/>
    </row>
    <row r="267" spans="1:64" x14ac:dyDescent="0.25">
      <c r="A267" s="350"/>
      <c r="B267" s="351"/>
      <c r="C267" s="150"/>
      <c r="D267" s="352"/>
      <c r="E267" s="353"/>
      <c r="F267" s="150"/>
      <c r="G267" s="154"/>
      <c r="H267" s="155"/>
      <c r="I267" s="156"/>
      <c r="J267" s="157"/>
      <c r="K267" s="158" t="s">
        <v>70</v>
      </c>
      <c r="L267" s="159">
        <f t="shared" ref="L267:S267" si="214">L262+L257+L245+L244+L243+L246+L264+L258+L263+L247+L266+L248+L249+L254+L259+L261+L252+L253+L250+L255+L260+L265+L251+L256</f>
        <v>479</v>
      </c>
      <c r="M267" s="378">
        <f t="shared" si="214"/>
        <v>519</v>
      </c>
      <c r="N267" s="337">
        <f t="shared" si="214"/>
        <v>0</v>
      </c>
      <c r="O267" s="338">
        <f t="shared" si="214"/>
        <v>0</v>
      </c>
      <c r="P267" s="338">
        <f t="shared" si="214"/>
        <v>0</v>
      </c>
      <c r="Q267" s="338">
        <f t="shared" si="214"/>
        <v>0</v>
      </c>
      <c r="R267" s="338">
        <f t="shared" si="214"/>
        <v>0</v>
      </c>
      <c r="S267" s="338">
        <f t="shared" si="214"/>
        <v>0</v>
      </c>
      <c r="T267" s="339"/>
      <c r="U267" s="340">
        <f>U262+U257+U245+U244+U243+U246+U264+U258+U263+U247+U266+U248+U249+U254+U259+U261+U252+U253+U250+U255+U260+U265+U251+U256</f>
        <v>0</v>
      </c>
      <c r="V267" s="340">
        <f>V262+V257+V245+V244+V243+V246+V264+V258+V263+V247+V266+V248+V249+V254+V259+V261+V252+V253+V250+V255+V260+V265+V251+V256</f>
        <v>0</v>
      </c>
      <c r="W267" s="338">
        <f>W262+W257+W245+W244+W243+W246+W264+W258+W263+W247+W266+W248+W249+W254+W259+W261+W252+W253+W250+W255+W260+W265+W251+W256</f>
        <v>0</v>
      </c>
      <c r="X267" s="338">
        <f>X262+X257+X245+X244+X243+X246+X264+X258+X263+X247+X266+X248+X249+X254+X259+X261+X252+X253+X250+X255+X260+X265+X251+X256</f>
        <v>0</v>
      </c>
      <c r="Y267" s="339"/>
      <c r="Z267" s="340">
        <f t="shared" ref="Z267:AF267" si="215">Z262+Z257+Z245+Z244+Z243+Z246+Z264+Z258+Z263+Z247+Z266+Z248+Z249+Z254+Z259+Z261+Z252+Z253+Z250+Z255+Z260+Z265+Z251+Z256</f>
        <v>0</v>
      </c>
      <c r="AA267" s="165">
        <f t="shared" si="215"/>
        <v>0</v>
      </c>
      <c r="AB267" s="338">
        <f t="shared" si="215"/>
        <v>0</v>
      </c>
      <c r="AC267" s="338">
        <f t="shared" si="215"/>
        <v>0</v>
      </c>
      <c r="AD267" s="338">
        <f t="shared" si="215"/>
        <v>0</v>
      </c>
      <c r="AE267" s="338">
        <f t="shared" si="215"/>
        <v>0</v>
      </c>
      <c r="AF267" s="338">
        <f t="shared" si="215"/>
        <v>0</v>
      </c>
      <c r="AG267" s="339"/>
      <c r="AH267" s="340">
        <f>AH262+AH257+AH245+AH244+AH243+AH246+AH264+AH258+AH263+AH247+AH266+AH248+AH249+AH254+AH259+AH261+AH252+AH253+AH250+AH255+AH260+AH265+AH251+AH256</f>
        <v>0</v>
      </c>
      <c r="AI267" s="340">
        <f>AI262+AI257+AI245+AI244+AI243+AI246+AI264+AI258+AI263+AI247+AI266+AI248+AI249+AI254+AI259+AI261+AI252+AI253+AI250+AI255+AI260+AI265+AI251+AI256</f>
        <v>0</v>
      </c>
      <c r="AJ267" s="338">
        <f>AJ262+AJ257+AJ245+AJ244+AJ243+AJ246+AJ264+AJ258+AJ263+AJ247+AJ266+AJ248+AJ249+AJ254+AJ259+AJ261+AJ252+AJ253+AJ250+AJ255+AJ260+AJ265+AJ251+AJ256</f>
        <v>0</v>
      </c>
      <c r="AK267" s="338">
        <f>AK262+AK257+AK245+AK244+AK243+AK246+AK264+AK258+AK263+AK247+AK266+AK248+AK249+AK254+AK259+AK261+AK252+AK253+AK250+AK255+AK260+AK265+AK251+AK256</f>
        <v>0</v>
      </c>
      <c r="AL267" s="339"/>
      <c r="AM267" s="341">
        <f t="shared" ref="AM267:AW267" si="216">AM262+AM257+AM245+AM244+AM243+AM246+AM264+AM258+AM263+AM247+AM266+AM248+AM249+AM254+AM259+AM261+AM252+AM253+AM250+AM255+AM260+AM265+AM251+AM256</f>
        <v>0</v>
      </c>
      <c r="AN267" s="167">
        <f t="shared" si="216"/>
        <v>479</v>
      </c>
      <c r="AO267" s="342">
        <f t="shared" si="216"/>
        <v>519</v>
      </c>
      <c r="AP267" s="169">
        <f t="shared" si="216"/>
        <v>479</v>
      </c>
      <c r="AQ267" s="343">
        <f t="shared" si="216"/>
        <v>479</v>
      </c>
      <c r="AR267" s="344">
        <f t="shared" si="216"/>
        <v>0</v>
      </c>
      <c r="AS267" s="345" t="e">
        <f t="shared" si="216"/>
        <v>#DIV/0!</v>
      </c>
      <c r="AT267" s="346">
        <f t="shared" si="216"/>
        <v>519</v>
      </c>
      <c r="AU267" s="343">
        <f t="shared" si="216"/>
        <v>519</v>
      </c>
      <c r="AV267" s="344">
        <f t="shared" si="216"/>
        <v>0</v>
      </c>
      <c r="AW267" s="345" t="e">
        <f t="shared" si="216"/>
        <v>#DIV/0!</v>
      </c>
      <c r="AY267" s="146"/>
      <c r="AZ267" s="332"/>
    </row>
    <row r="268" spans="1:64" x14ac:dyDescent="0.25">
      <c r="A268" s="356"/>
      <c r="B268" s="225"/>
      <c r="C268" s="122"/>
      <c r="D268" s="357"/>
      <c r="E268" s="226"/>
      <c r="F268" s="122"/>
      <c r="G268" s="126"/>
      <c r="H268" s="35"/>
      <c r="I268" s="36"/>
      <c r="J268" s="37"/>
      <c r="K268" s="240"/>
      <c r="L268" s="199"/>
      <c r="M268" s="200"/>
      <c r="N268" s="201"/>
      <c r="O268" s="202"/>
      <c r="P268" s="202"/>
      <c r="Q268" s="202"/>
      <c r="R268" s="202"/>
      <c r="S268" s="202"/>
      <c r="T268" s="224"/>
      <c r="U268" s="133"/>
      <c r="V268" s="133"/>
      <c r="W268" s="134"/>
      <c r="X268" s="134"/>
      <c r="Y268" s="224"/>
      <c r="Z268" s="135"/>
      <c r="AA268" s="204"/>
      <c r="AB268" s="202"/>
      <c r="AC268" s="202"/>
      <c r="AD268" s="202"/>
      <c r="AE268" s="202"/>
      <c r="AF268" s="202"/>
      <c r="AG268" s="224"/>
      <c r="AH268" s="133"/>
      <c r="AI268" s="133"/>
      <c r="AJ268" s="134"/>
      <c r="AK268" s="134"/>
      <c r="AL268" s="224"/>
      <c r="AM268" s="205"/>
      <c r="AN268" s="119"/>
      <c r="AO268" s="120"/>
      <c r="AP268" s="39"/>
      <c r="AQ268" s="141"/>
      <c r="AR268" s="142"/>
      <c r="AS268" s="143"/>
      <c r="AU268" s="141"/>
      <c r="AV268" s="142"/>
      <c r="AW268" s="143"/>
      <c r="AY268" s="146"/>
      <c r="AZ268" s="332"/>
    </row>
    <row r="269" spans="1:64" x14ac:dyDescent="0.25">
      <c r="A269" s="356"/>
      <c r="B269" s="225"/>
      <c r="C269" s="122"/>
      <c r="D269" s="357"/>
      <c r="E269" s="226"/>
      <c r="F269" s="122"/>
      <c r="G269" s="126"/>
      <c r="H269" s="35"/>
      <c r="I269" s="36"/>
      <c r="J269" s="37"/>
      <c r="K269" s="243" t="s">
        <v>109</v>
      </c>
      <c r="L269" s="199"/>
      <c r="M269" s="200"/>
      <c r="N269" s="201"/>
      <c r="O269" s="202"/>
      <c r="P269" s="202"/>
      <c r="Q269" s="202"/>
      <c r="R269" s="202"/>
      <c r="S269" s="202"/>
      <c r="T269" s="224"/>
      <c r="U269" s="133"/>
      <c r="V269" s="133"/>
      <c r="W269" s="134"/>
      <c r="X269" s="134"/>
      <c r="Y269" s="224"/>
      <c r="Z269" s="135"/>
      <c r="AA269" s="204"/>
      <c r="AB269" s="202"/>
      <c r="AC269" s="202"/>
      <c r="AD269" s="202"/>
      <c r="AE269" s="202"/>
      <c r="AF269" s="202"/>
      <c r="AG269" s="224"/>
      <c r="AH269" s="133"/>
      <c r="AI269" s="133"/>
      <c r="AJ269" s="134"/>
      <c r="AK269" s="134"/>
      <c r="AL269" s="224"/>
      <c r="AM269" s="205"/>
      <c r="AN269" s="119"/>
      <c r="AO269" s="120"/>
      <c r="AP269" s="39"/>
      <c r="AQ269" s="141"/>
      <c r="AR269" s="142"/>
      <c r="AS269" s="143"/>
      <c r="AU269" s="141"/>
      <c r="AV269" s="142"/>
      <c r="AW269" s="143"/>
      <c r="AY269" s="146"/>
      <c r="AZ269" s="332"/>
    </row>
    <row r="270" spans="1:64" ht="12.75" customHeight="1" x14ac:dyDescent="0.25">
      <c r="A270" s="356"/>
      <c r="B270" s="225"/>
      <c r="C270" s="122"/>
      <c r="D270" s="357"/>
      <c r="E270" s="226"/>
      <c r="F270" s="122"/>
      <c r="G270" s="126"/>
      <c r="H270" s="35"/>
      <c r="I270" s="36"/>
      <c r="J270" s="37"/>
      <c r="K270" s="244"/>
      <c r="L270" s="199"/>
      <c r="M270" s="200"/>
      <c r="N270" s="201"/>
      <c r="O270" s="202"/>
      <c r="P270" s="202"/>
      <c r="Q270" s="202"/>
      <c r="R270" s="202"/>
      <c r="S270" s="202"/>
      <c r="T270" s="224"/>
      <c r="U270" s="133"/>
      <c r="V270" s="133"/>
      <c r="W270" s="134"/>
      <c r="X270" s="134"/>
      <c r="Y270" s="224"/>
      <c r="Z270" s="135"/>
      <c r="AA270" s="204"/>
      <c r="AB270" s="202"/>
      <c r="AC270" s="202"/>
      <c r="AD270" s="202"/>
      <c r="AE270" s="202"/>
      <c r="AF270" s="202"/>
      <c r="AG270" s="224"/>
      <c r="AH270" s="133"/>
      <c r="AI270" s="133"/>
      <c r="AJ270" s="134"/>
      <c r="AK270" s="134"/>
      <c r="AL270" s="224"/>
      <c r="AM270" s="205"/>
      <c r="AN270" s="119"/>
      <c r="AO270" s="120"/>
      <c r="AP270" s="39"/>
      <c r="AQ270" s="141"/>
      <c r="AR270" s="142"/>
      <c r="AS270" s="143"/>
      <c r="AU270" s="141"/>
      <c r="AV270" s="142"/>
      <c r="AW270" s="143"/>
      <c r="AY270" s="146"/>
      <c r="AZ270" s="332"/>
    </row>
    <row r="271" spans="1:64" ht="35.1" customHeight="1" x14ac:dyDescent="0.25">
      <c r="A271" s="15" t="s">
        <v>13</v>
      </c>
      <c r="B271" s="225">
        <v>10</v>
      </c>
      <c r="C271" s="122" t="s">
        <v>237</v>
      </c>
      <c r="D271" s="123">
        <v>1000</v>
      </c>
      <c r="E271" s="226"/>
      <c r="F271" s="122">
        <v>6</v>
      </c>
      <c r="G271" s="126">
        <v>1</v>
      </c>
      <c r="H271" s="35" t="str">
        <f t="shared" si="169"/>
        <v>022</v>
      </c>
      <c r="I271" s="36" t="s">
        <v>304</v>
      </c>
      <c r="J271" s="37" t="s">
        <v>305</v>
      </c>
      <c r="K271" s="231" t="s">
        <v>306</v>
      </c>
      <c r="L271" s="128">
        <v>0</v>
      </c>
      <c r="M271" s="129">
        <v>0</v>
      </c>
      <c r="N271" s="130"/>
      <c r="O271" s="131"/>
      <c r="P271" s="131"/>
      <c r="Q271" s="131"/>
      <c r="R271" s="131"/>
      <c r="S271" s="131"/>
      <c r="T271" s="132" t="str">
        <f t="shared" ref="T271:T276" si="217">IF(SUM(N271:S271)=U271,"OK",SUM(N271:S271)-U271)</f>
        <v>OK</v>
      </c>
      <c r="U271" s="138"/>
      <c r="V271" s="138"/>
      <c r="W271" s="139"/>
      <c r="X271" s="139"/>
      <c r="Y271" s="132" t="str">
        <f t="shared" ref="Y271:Y276" si="218">IF(SUM(W271:X271)=Z271,"OK",SUM(W271:X271)-Z271)</f>
        <v>OK</v>
      </c>
      <c r="Z271" s="210"/>
      <c r="AA271" s="204"/>
      <c r="AB271" s="202"/>
      <c r="AC271" s="202"/>
      <c r="AD271" s="202"/>
      <c r="AE271" s="202"/>
      <c r="AF271" s="202"/>
      <c r="AG271" s="132" t="str">
        <f t="shared" ref="AG271:AG276" si="219">IF(SUM(AA271:AF271)=AH271,"OK",SUM(AA271:AF271)-AH271)</f>
        <v>OK</v>
      </c>
      <c r="AH271" s="138"/>
      <c r="AI271" s="138"/>
      <c r="AJ271" s="139"/>
      <c r="AK271" s="139"/>
      <c r="AL271" s="132" t="str">
        <f t="shared" ref="AL271:AL276" si="220">IF(SUM(AJ271:AK271)=AM271,"OK",SUM(AJ271:AK271)-AM271)</f>
        <v>OK</v>
      </c>
      <c r="AM271" s="140"/>
      <c r="AN271" s="119">
        <f t="shared" ref="AN271:AN276" si="221">L271+U271+V271+Z271</f>
        <v>0</v>
      </c>
      <c r="AO271" s="120">
        <f t="shared" ref="AO271:AO276" si="222">M271+AH271+AI271+AM271</f>
        <v>0</v>
      </c>
      <c r="AP271" s="39">
        <f t="shared" ref="AP271:AP276" si="223">L271</f>
        <v>0</v>
      </c>
      <c r="AQ271" s="141">
        <f t="shared" ref="AQ271:AQ276" si="224">AN271</f>
        <v>0</v>
      </c>
      <c r="AR271" s="142">
        <f t="shared" ref="AR271:AR275" si="225">AQ271-AP271</f>
        <v>0</v>
      </c>
      <c r="AS271" s="143" t="e">
        <f t="shared" ref="AS271:AS276" si="226">AR271/AP271</f>
        <v>#DIV/0!</v>
      </c>
      <c r="AT271" s="144">
        <f t="shared" ref="AT271:AT276" si="227">M271</f>
        <v>0</v>
      </c>
      <c r="AU271" s="141">
        <f t="shared" ref="AU271:AU275" si="228">AO271</f>
        <v>0</v>
      </c>
      <c r="AV271" s="142">
        <f t="shared" ref="AV271:AV275" si="229">AU271-AT271</f>
        <v>0</v>
      </c>
      <c r="AW271" s="143" t="e">
        <f t="shared" ref="AW271:AW276" si="230">AV271/AT271</f>
        <v>#DIV/0!</v>
      </c>
      <c r="AY271" s="146" t="str">
        <f t="shared" ref="AY271:AY276" si="231">RIGHT(LEFT(I271,3),2)&amp;"."&amp;RIGHT(LEFT(I271,5),2)</f>
        <v>63.21</v>
      </c>
      <c r="AZ271" s="332" t="b">
        <f>COUNTIF('[1]Codes SEC'!$B$2:$B$250,Ministres!AY271)&gt;0</f>
        <v>1</v>
      </c>
    </row>
    <row r="272" spans="1:64" ht="35.1" customHeight="1" x14ac:dyDescent="0.25">
      <c r="A272" s="15" t="s">
        <v>13</v>
      </c>
      <c r="B272" s="225" t="s">
        <v>265</v>
      </c>
      <c r="C272" s="122" t="s">
        <v>237</v>
      </c>
      <c r="D272" s="123">
        <v>1000</v>
      </c>
      <c r="E272" s="226"/>
      <c r="F272" s="122">
        <v>12</v>
      </c>
      <c r="G272" s="227">
        <v>1</v>
      </c>
      <c r="H272" s="228" t="str">
        <f t="shared" si="169"/>
        <v>022</v>
      </c>
      <c r="I272" s="229">
        <v>86321000</v>
      </c>
      <c r="J272" s="230" t="s">
        <v>307</v>
      </c>
      <c r="K272" s="231" t="s">
        <v>308</v>
      </c>
      <c r="L272" s="232">
        <v>0</v>
      </c>
      <c r="M272" s="233">
        <v>0</v>
      </c>
      <c r="N272" s="130"/>
      <c r="O272" s="131"/>
      <c r="P272" s="131"/>
      <c r="Q272" s="131"/>
      <c r="R272" s="131"/>
      <c r="S272" s="131"/>
      <c r="T272" s="132" t="str">
        <f t="shared" si="217"/>
        <v>OK</v>
      </c>
      <c r="U272" s="138"/>
      <c r="V272" s="138"/>
      <c r="W272" s="139"/>
      <c r="X272" s="139"/>
      <c r="Y272" s="132" t="str">
        <f t="shared" si="218"/>
        <v>OK</v>
      </c>
      <c r="Z272" s="210"/>
      <c r="AA272" s="204"/>
      <c r="AB272" s="202"/>
      <c r="AC272" s="202"/>
      <c r="AD272" s="202"/>
      <c r="AE272" s="202"/>
      <c r="AF272" s="202"/>
      <c r="AG272" s="132" t="str">
        <f t="shared" si="219"/>
        <v>OK</v>
      </c>
      <c r="AH272" s="138"/>
      <c r="AI272" s="138"/>
      <c r="AJ272" s="139"/>
      <c r="AK272" s="139"/>
      <c r="AL272" s="132" t="str">
        <f t="shared" si="220"/>
        <v>OK</v>
      </c>
      <c r="AM272" s="140"/>
      <c r="AN272" s="119">
        <f t="shared" si="221"/>
        <v>0</v>
      </c>
      <c r="AO272" s="120">
        <f t="shared" si="222"/>
        <v>0</v>
      </c>
      <c r="AP272" s="39">
        <f t="shared" si="223"/>
        <v>0</v>
      </c>
      <c r="AQ272" s="141">
        <f t="shared" si="224"/>
        <v>0</v>
      </c>
      <c r="AR272" s="142">
        <f>AQ272-AP272</f>
        <v>0</v>
      </c>
      <c r="AS272" s="143" t="e">
        <f t="shared" si="226"/>
        <v>#DIV/0!</v>
      </c>
      <c r="AT272" s="144">
        <f t="shared" si="227"/>
        <v>0</v>
      </c>
      <c r="AU272" s="141">
        <f>AO272</f>
        <v>0</v>
      </c>
      <c r="AV272" s="142">
        <f>AU272-AT272</f>
        <v>0</v>
      </c>
      <c r="AW272" s="143" t="e">
        <f t="shared" si="230"/>
        <v>#DIV/0!</v>
      </c>
      <c r="AY272" s="146" t="str">
        <f t="shared" si="231"/>
        <v>63.21</v>
      </c>
      <c r="AZ272" s="332" t="b">
        <f>COUNTIF('[1]Codes SEC'!$B$2:$B$250,Ministres!AY272)&gt;0</f>
        <v>1</v>
      </c>
    </row>
    <row r="273" spans="1:64" ht="35.1" customHeight="1" x14ac:dyDescent="0.25">
      <c r="A273" s="15" t="s">
        <v>13</v>
      </c>
      <c r="B273" s="225">
        <v>10</v>
      </c>
      <c r="C273" s="122" t="s">
        <v>237</v>
      </c>
      <c r="D273" s="123">
        <v>1000</v>
      </c>
      <c r="E273" s="226"/>
      <c r="F273" s="122">
        <v>12</v>
      </c>
      <c r="G273" s="126">
        <v>1</v>
      </c>
      <c r="H273" s="35" t="str">
        <f t="shared" si="169"/>
        <v>022</v>
      </c>
      <c r="I273" s="36" t="s">
        <v>113</v>
      </c>
      <c r="J273" s="37" t="s">
        <v>309</v>
      </c>
      <c r="K273" s="231" t="s">
        <v>310</v>
      </c>
      <c r="L273" s="128">
        <v>0</v>
      </c>
      <c r="M273" s="129">
        <v>0</v>
      </c>
      <c r="N273" s="130"/>
      <c r="O273" s="131"/>
      <c r="P273" s="131"/>
      <c r="Q273" s="131"/>
      <c r="R273" s="131"/>
      <c r="S273" s="131"/>
      <c r="T273" s="132" t="str">
        <f t="shared" si="217"/>
        <v>OK</v>
      </c>
      <c r="U273" s="138"/>
      <c r="V273" s="138"/>
      <c r="W273" s="139"/>
      <c r="X273" s="139"/>
      <c r="Y273" s="132" t="str">
        <f t="shared" si="218"/>
        <v>OK</v>
      </c>
      <c r="Z273" s="210"/>
      <c r="AA273" s="204"/>
      <c r="AB273" s="202"/>
      <c r="AC273" s="202"/>
      <c r="AD273" s="202"/>
      <c r="AE273" s="202"/>
      <c r="AF273" s="202"/>
      <c r="AG273" s="132" t="str">
        <f t="shared" si="219"/>
        <v>OK</v>
      </c>
      <c r="AH273" s="138"/>
      <c r="AI273" s="138"/>
      <c r="AJ273" s="139"/>
      <c r="AK273" s="139"/>
      <c r="AL273" s="132" t="str">
        <f t="shared" si="220"/>
        <v>OK</v>
      </c>
      <c r="AM273" s="140"/>
      <c r="AN273" s="119">
        <f t="shared" si="221"/>
        <v>0</v>
      </c>
      <c r="AO273" s="120">
        <f t="shared" si="222"/>
        <v>0</v>
      </c>
      <c r="AP273" s="39">
        <f t="shared" si="223"/>
        <v>0</v>
      </c>
      <c r="AQ273" s="141">
        <f t="shared" si="224"/>
        <v>0</v>
      </c>
      <c r="AR273" s="142">
        <f t="shared" si="225"/>
        <v>0</v>
      </c>
      <c r="AS273" s="143" t="e">
        <f t="shared" si="226"/>
        <v>#DIV/0!</v>
      </c>
      <c r="AT273" s="144">
        <f t="shared" si="227"/>
        <v>0</v>
      </c>
      <c r="AU273" s="141">
        <f t="shared" si="228"/>
        <v>0</v>
      </c>
      <c r="AV273" s="142">
        <f t="shared" si="229"/>
        <v>0</v>
      </c>
      <c r="AW273" s="143" t="e">
        <f t="shared" si="230"/>
        <v>#DIV/0!</v>
      </c>
      <c r="AY273" s="146" t="str">
        <f t="shared" si="231"/>
        <v>74.22</v>
      </c>
      <c r="AZ273" s="332" t="b">
        <f>COUNTIF('[1]Codes SEC'!$B$2:$B$250,Ministres!AY273)&gt;0</f>
        <v>1</v>
      </c>
    </row>
    <row r="274" spans="1:64" ht="35.1" customHeight="1" x14ac:dyDescent="0.25">
      <c r="A274" s="15" t="s">
        <v>13</v>
      </c>
      <c r="B274" s="225">
        <v>10</v>
      </c>
      <c r="C274" s="122" t="s">
        <v>237</v>
      </c>
      <c r="D274" s="123">
        <v>1000</v>
      </c>
      <c r="E274" s="226"/>
      <c r="F274" s="122">
        <v>12</v>
      </c>
      <c r="G274" s="126">
        <v>1</v>
      </c>
      <c r="H274" s="35" t="str">
        <f t="shared" si="169"/>
        <v>022</v>
      </c>
      <c r="I274" s="36" t="s">
        <v>113</v>
      </c>
      <c r="J274" s="37" t="s">
        <v>311</v>
      </c>
      <c r="K274" s="231" t="s">
        <v>312</v>
      </c>
      <c r="L274" s="128">
        <v>0</v>
      </c>
      <c r="M274" s="129">
        <v>0</v>
      </c>
      <c r="N274" s="130"/>
      <c r="O274" s="131"/>
      <c r="P274" s="131"/>
      <c r="Q274" s="131"/>
      <c r="R274" s="131"/>
      <c r="S274" s="131"/>
      <c r="T274" s="132" t="str">
        <f t="shared" si="217"/>
        <v>OK</v>
      </c>
      <c r="U274" s="138"/>
      <c r="V274" s="138"/>
      <c r="W274" s="139"/>
      <c r="X274" s="139"/>
      <c r="Y274" s="132" t="str">
        <f t="shared" si="218"/>
        <v>OK</v>
      </c>
      <c r="Z274" s="210"/>
      <c r="AA274" s="204"/>
      <c r="AB274" s="202"/>
      <c r="AC274" s="202"/>
      <c r="AD274" s="202"/>
      <c r="AE274" s="202"/>
      <c r="AF274" s="202"/>
      <c r="AG274" s="132" t="str">
        <f t="shared" si="219"/>
        <v>OK</v>
      </c>
      <c r="AH274" s="138"/>
      <c r="AI274" s="138"/>
      <c r="AJ274" s="139"/>
      <c r="AK274" s="139"/>
      <c r="AL274" s="132" t="str">
        <f t="shared" si="220"/>
        <v>OK</v>
      </c>
      <c r="AM274" s="140"/>
      <c r="AN274" s="119">
        <f t="shared" si="221"/>
        <v>0</v>
      </c>
      <c r="AO274" s="120">
        <f t="shared" si="222"/>
        <v>0</v>
      </c>
      <c r="AP274" s="39">
        <f t="shared" si="223"/>
        <v>0</v>
      </c>
      <c r="AQ274" s="141">
        <f t="shared" si="224"/>
        <v>0</v>
      </c>
      <c r="AR274" s="142">
        <f t="shared" si="225"/>
        <v>0</v>
      </c>
      <c r="AS274" s="143" t="e">
        <f t="shared" si="226"/>
        <v>#DIV/0!</v>
      </c>
      <c r="AT274" s="144">
        <f t="shared" si="227"/>
        <v>0</v>
      </c>
      <c r="AU274" s="141">
        <f t="shared" si="228"/>
        <v>0</v>
      </c>
      <c r="AV274" s="142">
        <f t="shared" si="229"/>
        <v>0</v>
      </c>
      <c r="AW274" s="143" t="e">
        <f t="shared" si="230"/>
        <v>#DIV/0!</v>
      </c>
      <c r="AY274" s="146" t="str">
        <f t="shared" si="231"/>
        <v>74.22</v>
      </c>
      <c r="AZ274" s="332" t="b">
        <f>COUNTIF('[1]Codes SEC'!$B$2:$B$250,Ministres!AY274)&gt;0</f>
        <v>1</v>
      </c>
    </row>
    <row r="275" spans="1:64" ht="35.1" customHeight="1" x14ac:dyDescent="0.25">
      <c r="A275" s="15" t="s">
        <v>13</v>
      </c>
      <c r="B275" s="225">
        <v>10</v>
      </c>
      <c r="C275" s="122" t="s">
        <v>237</v>
      </c>
      <c r="D275" s="123">
        <v>1000</v>
      </c>
      <c r="E275" s="226"/>
      <c r="F275" s="122">
        <v>12</v>
      </c>
      <c r="G275" s="126">
        <v>1</v>
      </c>
      <c r="H275" s="35" t="str">
        <f t="shared" si="169"/>
        <v>022</v>
      </c>
      <c r="I275" s="36" t="s">
        <v>113</v>
      </c>
      <c r="J275" s="37" t="s">
        <v>313</v>
      </c>
      <c r="K275" s="379" t="s">
        <v>314</v>
      </c>
      <c r="L275" s="128">
        <v>0</v>
      </c>
      <c r="M275" s="129">
        <v>0</v>
      </c>
      <c r="N275" s="130"/>
      <c r="O275" s="131"/>
      <c r="P275" s="131"/>
      <c r="Q275" s="131"/>
      <c r="R275" s="131"/>
      <c r="S275" s="131"/>
      <c r="T275" s="132" t="str">
        <f t="shared" si="217"/>
        <v>OK</v>
      </c>
      <c r="U275" s="138"/>
      <c r="V275" s="138"/>
      <c r="W275" s="139"/>
      <c r="X275" s="139"/>
      <c r="Y275" s="132" t="str">
        <f t="shared" si="218"/>
        <v>OK</v>
      </c>
      <c r="Z275" s="210"/>
      <c r="AA275" s="204"/>
      <c r="AB275" s="202"/>
      <c r="AC275" s="202"/>
      <c r="AD275" s="202"/>
      <c r="AE275" s="202"/>
      <c r="AF275" s="202"/>
      <c r="AG275" s="132" t="str">
        <f t="shared" si="219"/>
        <v>OK</v>
      </c>
      <c r="AH275" s="138"/>
      <c r="AI275" s="138"/>
      <c r="AJ275" s="139"/>
      <c r="AK275" s="139"/>
      <c r="AL275" s="132" t="str">
        <f t="shared" si="220"/>
        <v>OK</v>
      </c>
      <c r="AM275" s="140"/>
      <c r="AN275" s="119">
        <f t="shared" si="221"/>
        <v>0</v>
      </c>
      <c r="AO275" s="120">
        <f t="shared" si="222"/>
        <v>0</v>
      </c>
      <c r="AP275" s="39">
        <f t="shared" si="223"/>
        <v>0</v>
      </c>
      <c r="AQ275" s="141">
        <f t="shared" si="224"/>
        <v>0</v>
      </c>
      <c r="AR275" s="142">
        <f t="shared" si="225"/>
        <v>0</v>
      </c>
      <c r="AS275" s="143" t="e">
        <f t="shared" si="226"/>
        <v>#DIV/0!</v>
      </c>
      <c r="AT275" s="144">
        <f t="shared" si="227"/>
        <v>0</v>
      </c>
      <c r="AU275" s="141">
        <f t="shared" si="228"/>
        <v>0</v>
      </c>
      <c r="AV275" s="142">
        <f t="shared" si="229"/>
        <v>0</v>
      </c>
      <c r="AW275" s="143" t="e">
        <f t="shared" si="230"/>
        <v>#DIV/0!</v>
      </c>
      <c r="AY275" s="146" t="str">
        <f t="shared" si="231"/>
        <v>74.22</v>
      </c>
      <c r="AZ275" s="332" t="b">
        <f>COUNTIF('[1]Codes SEC'!$B$2:$B$250,Ministres!AY275)&gt;0</f>
        <v>1</v>
      </c>
    </row>
    <row r="276" spans="1:64" s="333" customFormat="1" ht="35.1" customHeight="1" x14ac:dyDescent="0.25">
      <c r="A276" s="15" t="s">
        <v>13</v>
      </c>
      <c r="B276" s="225">
        <v>10</v>
      </c>
      <c r="C276" s="122" t="s">
        <v>237</v>
      </c>
      <c r="D276" s="123">
        <v>1000</v>
      </c>
      <c r="E276" s="124"/>
      <c r="F276" s="125">
        <v>12</v>
      </c>
      <c r="G276" s="126">
        <v>1</v>
      </c>
      <c r="H276" s="35" t="str">
        <f t="shared" si="169"/>
        <v>022</v>
      </c>
      <c r="I276" s="36">
        <v>87422000</v>
      </c>
      <c r="J276" s="37" t="s">
        <v>315</v>
      </c>
      <c r="K276" s="281" t="s">
        <v>316</v>
      </c>
      <c r="L276" s="128">
        <v>0</v>
      </c>
      <c r="M276" s="129">
        <v>0</v>
      </c>
      <c r="N276" s="130"/>
      <c r="O276" s="131"/>
      <c r="P276" s="131"/>
      <c r="Q276" s="131"/>
      <c r="R276" s="131"/>
      <c r="S276" s="131"/>
      <c r="T276" s="132" t="str">
        <f t="shared" si="217"/>
        <v>OK</v>
      </c>
      <c r="U276" s="138"/>
      <c r="V276" s="138"/>
      <c r="W276" s="139"/>
      <c r="X276" s="139"/>
      <c r="Y276" s="132" t="str">
        <f t="shared" si="218"/>
        <v>OK</v>
      </c>
      <c r="Z276" s="210"/>
      <c r="AA276" s="204"/>
      <c r="AB276" s="202"/>
      <c r="AC276" s="202"/>
      <c r="AD276" s="202"/>
      <c r="AE276" s="202"/>
      <c r="AF276" s="202"/>
      <c r="AG276" s="132" t="str">
        <f t="shared" si="219"/>
        <v>OK</v>
      </c>
      <c r="AH276" s="138"/>
      <c r="AI276" s="138"/>
      <c r="AJ276" s="139"/>
      <c r="AK276" s="139"/>
      <c r="AL276" s="132" t="str">
        <f t="shared" si="220"/>
        <v>OK</v>
      </c>
      <c r="AM276" s="140"/>
      <c r="AN276" s="119">
        <f t="shared" si="221"/>
        <v>0</v>
      </c>
      <c r="AO276" s="120">
        <f t="shared" si="222"/>
        <v>0</v>
      </c>
      <c r="AP276" s="39">
        <f t="shared" si="223"/>
        <v>0</v>
      </c>
      <c r="AQ276" s="141">
        <f t="shared" si="224"/>
        <v>0</v>
      </c>
      <c r="AR276" s="142">
        <f>AQ276-AP276</f>
        <v>0</v>
      </c>
      <c r="AS276" s="143" t="e">
        <f t="shared" si="226"/>
        <v>#DIV/0!</v>
      </c>
      <c r="AT276" s="144">
        <f t="shared" si="227"/>
        <v>0</v>
      </c>
      <c r="AU276" s="141">
        <f>AO276</f>
        <v>0</v>
      </c>
      <c r="AV276" s="142">
        <f>AU276-AT276</f>
        <v>0</v>
      </c>
      <c r="AW276" s="143" t="e">
        <f t="shared" si="230"/>
        <v>#DIV/0!</v>
      </c>
      <c r="AX276"/>
      <c r="AY276" s="146" t="str">
        <f t="shared" si="231"/>
        <v>74.22</v>
      </c>
      <c r="AZ276" s="332" t="b">
        <f>COUNTIF('[1]Codes SEC'!$B$2:$B$250,Ministres!AY276)&gt;0</f>
        <v>1</v>
      </c>
      <c r="BA276"/>
      <c r="BB276"/>
      <c r="BC276"/>
      <c r="BD276"/>
      <c r="BE276"/>
      <c r="BF276"/>
      <c r="BG276"/>
      <c r="BH276"/>
      <c r="BI276"/>
      <c r="BJ276"/>
      <c r="BK276"/>
      <c r="BL276"/>
    </row>
    <row r="277" spans="1:64" s="197" customFormat="1" ht="12.75" customHeight="1" x14ac:dyDescent="0.25">
      <c r="A277" s="350"/>
      <c r="B277" s="351"/>
      <c r="C277" s="298"/>
      <c r="D277" s="352"/>
      <c r="E277" s="353"/>
      <c r="F277" s="150"/>
      <c r="G277" s="154"/>
      <c r="H277" s="155"/>
      <c r="I277" s="156"/>
      <c r="J277" s="157"/>
      <c r="K277" s="158" t="s">
        <v>116</v>
      </c>
      <c r="L277" s="369">
        <f t="shared" ref="L277:AW277" si="232">L273+L274+L275+L271+L276+L272</f>
        <v>0</v>
      </c>
      <c r="M277" s="336">
        <f t="shared" si="232"/>
        <v>0</v>
      </c>
      <c r="N277" s="337">
        <f t="shared" si="232"/>
        <v>0</v>
      </c>
      <c r="O277" s="338">
        <f t="shared" si="232"/>
        <v>0</v>
      </c>
      <c r="P277" s="338">
        <f t="shared" si="232"/>
        <v>0</v>
      </c>
      <c r="Q277" s="338">
        <f t="shared" si="232"/>
        <v>0</v>
      </c>
      <c r="R277" s="338">
        <f t="shared" si="232"/>
        <v>0</v>
      </c>
      <c r="S277" s="338">
        <f t="shared" si="232"/>
        <v>0</v>
      </c>
      <c r="T277" s="339"/>
      <c r="U277" s="340">
        <f t="shared" si="232"/>
        <v>0</v>
      </c>
      <c r="V277" s="340">
        <f t="shared" si="232"/>
        <v>0</v>
      </c>
      <c r="W277" s="338">
        <f t="shared" si="232"/>
        <v>0</v>
      </c>
      <c r="X277" s="338">
        <f t="shared" si="232"/>
        <v>0</v>
      </c>
      <c r="Y277" s="339"/>
      <c r="Z277" s="340">
        <f t="shared" si="232"/>
        <v>0</v>
      </c>
      <c r="AA277" s="165">
        <f t="shared" si="232"/>
        <v>0</v>
      </c>
      <c r="AB277" s="338">
        <f t="shared" si="232"/>
        <v>0</v>
      </c>
      <c r="AC277" s="338">
        <f t="shared" si="232"/>
        <v>0</v>
      </c>
      <c r="AD277" s="338">
        <f t="shared" si="232"/>
        <v>0</v>
      </c>
      <c r="AE277" s="338">
        <f t="shared" si="232"/>
        <v>0</v>
      </c>
      <c r="AF277" s="338">
        <f t="shared" si="232"/>
        <v>0</v>
      </c>
      <c r="AG277" s="339"/>
      <c r="AH277" s="340">
        <f t="shared" si="232"/>
        <v>0</v>
      </c>
      <c r="AI277" s="340">
        <f t="shared" si="232"/>
        <v>0</v>
      </c>
      <c r="AJ277" s="338">
        <f t="shared" si="232"/>
        <v>0</v>
      </c>
      <c r="AK277" s="338">
        <f t="shared" si="232"/>
        <v>0</v>
      </c>
      <c r="AL277" s="339"/>
      <c r="AM277" s="341">
        <f t="shared" si="232"/>
        <v>0</v>
      </c>
      <c r="AN277" s="167">
        <f>AN273+AN274+AN275+AN271+AN276+AN272</f>
        <v>0</v>
      </c>
      <c r="AO277" s="342">
        <f t="shared" si="232"/>
        <v>0</v>
      </c>
      <c r="AP277" s="169">
        <f t="shared" si="232"/>
        <v>0</v>
      </c>
      <c r="AQ277" s="343">
        <f t="shared" si="232"/>
        <v>0</v>
      </c>
      <c r="AR277" s="344">
        <f t="shared" si="232"/>
        <v>0</v>
      </c>
      <c r="AS277" s="345" t="e">
        <f t="shared" si="232"/>
        <v>#DIV/0!</v>
      </c>
      <c r="AT277" s="346">
        <f t="shared" si="232"/>
        <v>0</v>
      </c>
      <c r="AU277" s="343">
        <f t="shared" si="232"/>
        <v>0</v>
      </c>
      <c r="AV277" s="344">
        <f t="shared" si="232"/>
        <v>0</v>
      </c>
      <c r="AW277" s="345" t="e">
        <f t="shared" si="232"/>
        <v>#DIV/0!</v>
      </c>
      <c r="AX277"/>
      <c r="AY277" s="146"/>
      <c r="AZ277" s="332"/>
      <c r="BA277" s="12"/>
      <c r="BB277" s="12"/>
      <c r="BC277" s="12"/>
      <c r="BD277" s="12"/>
      <c r="BE277" s="12"/>
      <c r="BF277" s="12"/>
      <c r="BG277" s="12"/>
      <c r="BH277" s="12"/>
      <c r="BI277" s="12"/>
      <c r="BJ277" s="12"/>
      <c r="BK277" s="12"/>
      <c r="BL277" s="12"/>
    </row>
    <row r="278" spans="1:64" ht="12.75" customHeight="1" x14ac:dyDescent="0.25">
      <c r="A278" s="174"/>
      <c r="B278" s="175"/>
      <c r="C278" s="176"/>
      <c r="D278" s="177"/>
      <c r="E278" s="178"/>
      <c r="F278" s="177"/>
      <c r="G278" s="179"/>
      <c r="H278" s="180"/>
      <c r="I278" s="181"/>
      <c r="J278" s="182"/>
      <c r="K278" s="183" t="s">
        <v>317</v>
      </c>
      <c r="L278" s="184">
        <f t="shared" ref="L278:S278" si="233">L267+L277</f>
        <v>479</v>
      </c>
      <c r="M278" s="355">
        <f t="shared" si="233"/>
        <v>519</v>
      </c>
      <c r="N278" s="186">
        <f t="shared" si="233"/>
        <v>0</v>
      </c>
      <c r="O278" s="187">
        <f t="shared" si="233"/>
        <v>0</v>
      </c>
      <c r="P278" s="187">
        <f t="shared" si="233"/>
        <v>0</v>
      </c>
      <c r="Q278" s="187">
        <f t="shared" si="233"/>
        <v>0</v>
      </c>
      <c r="R278" s="187">
        <f t="shared" si="233"/>
        <v>0</v>
      </c>
      <c r="S278" s="187">
        <f t="shared" si="233"/>
        <v>0</v>
      </c>
      <c r="T278" s="188"/>
      <c r="U278" s="187">
        <f>U267+U277</f>
        <v>0</v>
      </c>
      <c r="V278" s="187">
        <f>V267+V277</f>
        <v>0</v>
      </c>
      <c r="W278" s="187">
        <f>W267+W277</f>
        <v>0</v>
      </c>
      <c r="X278" s="187">
        <f>X267+X277</f>
        <v>0</v>
      </c>
      <c r="Y278" s="188"/>
      <c r="Z278" s="187">
        <f t="shared" ref="Z278:AF278" si="234">Z267+Z277</f>
        <v>0</v>
      </c>
      <c r="AA278" s="189">
        <f t="shared" si="234"/>
        <v>0</v>
      </c>
      <c r="AB278" s="187">
        <f t="shared" si="234"/>
        <v>0</v>
      </c>
      <c r="AC278" s="187">
        <f t="shared" si="234"/>
        <v>0</v>
      </c>
      <c r="AD278" s="187">
        <f t="shared" si="234"/>
        <v>0</v>
      </c>
      <c r="AE278" s="187">
        <f t="shared" si="234"/>
        <v>0</v>
      </c>
      <c r="AF278" s="187">
        <f t="shared" si="234"/>
        <v>0</v>
      </c>
      <c r="AG278" s="188"/>
      <c r="AH278" s="187">
        <f>AH267+AH277</f>
        <v>0</v>
      </c>
      <c r="AI278" s="187">
        <f>AI267+AI277</f>
        <v>0</v>
      </c>
      <c r="AJ278" s="187">
        <f>AJ267+AJ277</f>
        <v>0</v>
      </c>
      <c r="AK278" s="187">
        <f>AK267+AK277</f>
        <v>0</v>
      </c>
      <c r="AL278" s="188"/>
      <c r="AM278" s="190">
        <f t="shared" ref="AM278:AW278" si="235">AM267+AM277</f>
        <v>0</v>
      </c>
      <c r="AN278" s="191">
        <f>AN267+AN277</f>
        <v>479</v>
      </c>
      <c r="AO278" s="190">
        <f t="shared" si="235"/>
        <v>519</v>
      </c>
      <c r="AP278" s="184">
        <f t="shared" si="235"/>
        <v>479</v>
      </c>
      <c r="AQ278" s="192">
        <f t="shared" si="235"/>
        <v>479</v>
      </c>
      <c r="AR278" s="193">
        <f t="shared" si="235"/>
        <v>0</v>
      </c>
      <c r="AS278" s="194" t="e">
        <f t="shared" si="235"/>
        <v>#DIV/0!</v>
      </c>
      <c r="AT278" s="195">
        <f t="shared" si="235"/>
        <v>519</v>
      </c>
      <c r="AU278" s="192">
        <f t="shared" si="235"/>
        <v>519</v>
      </c>
      <c r="AV278" s="193">
        <f t="shared" si="235"/>
        <v>0</v>
      </c>
      <c r="AW278" s="194" t="e">
        <f t="shared" si="235"/>
        <v>#DIV/0!</v>
      </c>
      <c r="AX278" s="12"/>
      <c r="AY278" s="146"/>
      <c r="AZ278" s="332"/>
    </row>
    <row r="279" spans="1:64" ht="12.75" customHeight="1" x14ac:dyDescent="0.25">
      <c r="A279" s="15"/>
      <c r="C279" s="122"/>
      <c r="D279" s="123"/>
      <c r="F279" s="125"/>
      <c r="G279" s="34"/>
      <c r="H279" s="35"/>
      <c r="I279" s="36"/>
      <c r="J279" s="37"/>
      <c r="K279" s="198" t="s">
        <v>72</v>
      </c>
      <c r="L279" s="199">
        <v>0</v>
      </c>
      <c r="M279" s="200">
        <v>0</v>
      </c>
      <c r="N279" s="201">
        <v>0</v>
      </c>
      <c r="O279" s="202">
        <v>0</v>
      </c>
      <c r="P279" s="202">
        <v>0</v>
      </c>
      <c r="Q279" s="202">
        <v>0</v>
      </c>
      <c r="R279" s="202">
        <v>0</v>
      </c>
      <c r="S279" s="202">
        <v>0</v>
      </c>
      <c r="T279" s="203"/>
      <c r="U279" s="135">
        <v>0</v>
      </c>
      <c r="V279" s="135">
        <v>0</v>
      </c>
      <c r="W279" s="202">
        <v>0</v>
      </c>
      <c r="X279" s="202">
        <v>0</v>
      </c>
      <c r="Y279" s="203"/>
      <c r="Z279" s="135">
        <v>0</v>
      </c>
      <c r="AA279" s="204">
        <v>0</v>
      </c>
      <c r="AB279" s="202">
        <v>0</v>
      </c>
      <c r="AC279" s="202">
        <v>0</v>
      </c>
      <c r="AD279" s="202">
        <v>0</v>
      </c>
      <c r="AE279" s="202">
        <v>0</v>
      </c>
      <c r="AF279" s="202">
        <v>0</v>
      </c>
      <c r="AG279" s="203"/>
      <c r="AH279" s="135">
        <v>0</v>
      </c>
      <c r="AI279" s="135">
        <v>0</v>
      </c>
      <c r="AJ279" s="202">
        <v>0</v>
      </c>
      <c r="AK279" s="202">
        <v>0</v>
      </c>
      <c r="AL279" s="203"/>
      <c r="AM279" s="205">
        <v>0</v>
      </c>
      <c r="AN279" s="119">
        <v>0</v>
      </c>
      <c r="AO279" s="120">
        <v>0</v>
      </c>
      <c r="AP279" s="39">
        <v>0</v>
      </c>
      <c r="AQ279" s="141">
        <v>0</v>
      </c>
      <c r="AR279" s="141">
        <v>0</v>
      </c>
      <c r="AS279" s="143">
        <v>0</v>
      </c>
      <c r="AT279" s="144">
        <v>0</v>
      </c>
      <c r="AU279" s="141">
        <v>0</v>
      </c>
      <c r="AV279" s="141">
        <v>0</v>
      </c>
      <c r="AW279" s="143">
        <v>0</v>
      </c>
      <c r="AY279" s="146"/>
      <c r="AZ279" s="332"/>
    </row>
    <row r="280" spans="1:64" ht="12.75" customHeight="1" x14ac:dyDescent="0.25">
      <c r="A280" s="356"/>
      <c r="B280" s="225"/>
      <c r="C280" s="122"/>
      <c r="D280" s="357"/>
      <c r="E280" s="226"/>
      <c r="F280" s="122"/>
      <c r="G280" s="126"/>
      <c r="H280" s="35"/>
      <c r="I280" s="36"/>
      <c r="J280" s="37"/>
      <c r="K280" s="198" t="s">
        <v>73</v>
      </c>
      <c r="L280" s="199">
        <v>0</v>
      </c>
      <c r="M280" s="200">
        <v>0</v>
      </c>
      <c r="N280" s="201">
        <v>0</v>
      </c>
      <c r="O280" s="202">
        <v>0</v>
      </c>
      <c r="P280" s="202">
        <v>0</v>
      </c>
      <c r="Q280" s="202">
        <v>0</v>
      </c>
      <c r="R280" s="202">
        <v>0</v>
      </c>
      <c r="S280" s="202">
        <v>0</v>
      </c>
      <c r="T280" s="203"/>
      <c r="U280" s="135">
        <v>0</v>
      </c>
      <c r="V280" s="135">
        <v>0</v>
      </c>
      <c r="W280" s="202">
        <v>0</v>
      </c>
      <c r="X280" s="202">
        <v>0</v>
      </c>
      <c r="Y280" s="203"/>
      <c r="Z280" s="135">
        <v>0</v>
      </c>
      <c r="AA280" s="204">
        <v>0</v>
      </c>
      <c r="AB280" s="202">
        <v>0</v>
      </c>
      <c r="AC280" s="202">
        <v>0</v>
      </c>
      <c r="AD280" s="202">
        <v>0</v>
      </c>
      <c r="AE280" s="202">
        <v>0</v>
      </c>
      <c r="AF280" s="202">
        <v>0</v>
      </c>
      <c r="AG280" s="203"/>
      <c r="AH280" s="135">
        <v>0</v>
      </c>
      <c r="AI280" s="135">
        <v>0</v>
      </c>
      <c r="AJ280" s="202">
        <v>0</v>
      </c>
      <c r="AK280" s="202">
        <v>0</v>
      </c>
      <c r="AL280" s="203"/>
      <c r="AM280" s="205">
        <v>0</v>
      </c>
      <c r="AN280" s="119">
        <v>0</v>
      </c>
      <c r="AO280" s="120">
        <v>0</v>
      </c>
      <c r="AP280" s="39">
        <v>0</v>
      </c>
      <c r="AQ280" s="141">
        <v>0</v>
      </c>
      <c r="AR280" s="141">
        <v>0</v>
      </c>
      <c r="AS280" s="143">
        <v>0</v>
      </c>
      <c r="AT280" s="144">
        <v>0</v>
      </c>
      <c r="AU280" s="141">
        <v>0</v>
      </c>
      <c r="AV280" s="141">
        <v>0</v>
      </c>
      <c r="AW280" s="143">
        <v>0</v>
      </c>
      <c r="AY280" s="146"/>
      <c r="AZ280" s="332"/>
    </row>
    <row r="281" spans="1:64" ht="12.75" customHeight="1" x14ac:dyDescent="0.25">
      <c r="A281" s="356"/>
      <c r="B281" s="225"/>
      <c r="C281" s="122"/>
      <c r="D281" s="357"/>
      <c r="E281" s="226"/>
      <c r="F281" s="122"/>
      <c r="G281" s="126"/>
      <c r="H281" s="35"/>
      <c r="I281" s="36"/>
      <c r="J281" s="37"/>
      <c r="K281" s="198" t="s">
        <v>74</v>
      </c>
      <c r="L281" s="199">
        <v>0</v>
      </c>
      <c r="M281" s="200">
        <v>0</v>
      </c>
      <c r="N281" s="201">
        <v>0</v>
      </c>
      <c r="O281" s="202">
        <v>0</v>
      </c>
      <c r="P281" s="202">
        <v>0</v>
      </c>
      <c r="Q281" s="202">
        <v>0</v>
      </c>
      <c r="R281" s="202">
        <v>0</v>
      </c>
      <c r="S281" s="202">
        <v>0</v>
      </c>
      <c r="T281" s="203"/>
      <c r="U281" s="135">
        <v>0</v>
      </c>
      <c r="V281" s="135">
        <v>0</v>
      </c>
      <c r="W281" s="202">
        <v>0</v>
      </c>
      <c r="X281" s="202">
        <v>0</v>
      </c>
      <c r="Y281" s="203"/>
      <c r="Z281" s="135">
        <v>0</v>
      </c>
      <c r="AA281" s="204">
        <v>0</v>
      </c>
      <c r="AB281" s="202">
        <v>0</v>
      </c>
      <c r="AC281" s="202">
        <v>0</v>
      </c>
      <c r="AD281" s="202">
        <v>0</v>
      </c>
      <c r="AE281" s="202">
        <v>0</v>
      </c>
      <c r="AF281" s="202">
        <v>0</v>
      </c>
      <c r="AG281" s="203"/>
      <c r="AH281" s="135">
        <v>0</v>
      </c>
      <c r="AI281" s="135">
        <v>0</v>
      </c>
      <c r="AJ281" s="202">
        <v>0</v>
      </c>
      <c r="AK281" s="202">
        <v>0</v>
      </c>
      <c r="AL281" s="203"/>
      <c r="AM281" s="205">
        <v>0</v>
      </c>
      <c r="AN281" s="119">
        <v>0</v>
      </c>
      <c r="AO281" s="120">
        <v>0</v>
      </c>
      <c r="AP281" s="39">
        <v>0</v>
      </c>
      <c r="AQ281" s="141">
        <v>0</v>
      </c>
      <c r="AR281" s="141">
        <v>0</v>
      </c>
      <c r="AS281" s="143">
        <v>0</v>
      </c>
      <c r="AT281" s="144">
        <v>0</v>
      </c>
      <c r="AU281" s="141">
        <v>0</v>
      </c>
      <c r="AV281" s="141">
        <v>0</v>
      </c>
      <c r="AW281" s="143">
        <v>0</v>
      </c>
      <c r="AY281" s="146"/>
      <c r="AZ281" s="332"/>
    </row>
    <row r="282" spans="1:64" ht="12.75" customHeight="1" x14ac:dyDescent="0.25">
      <c r="A282" s="356"/>
      <c r="B282" s="225"/>
      <c r="C282" s="122"/>
      <c r="D282" s="357"/>
      <c r="E282" s="226"/>
      <c r="F282" s="122"/>
      <c r="G282" s="126"/>
      <c r="H282" s="35"/>
      <c r="I282" s="36"/>
      <c r="J282" s="37"/>
      <c r="K282" s="198" t="s">
        <v>75</v>
      </c>
      <c r="L282" s="199">
        <v>0</v>
      </c>
      <c r="M282" s="200">
        <v>0</v>
      </c>
      <c r="N282" s="201">
        <v>0</v>
      </c>
      <c r="O282" s="202">
        <v>0</v>
      </c>
      <c r="P282" s="202">
        <v>0</v>
      </c>
      <c r="Q282" s="202">
        <v>0</v>
      </c>
      <c r="R282" s="202">
        <v>0</v>
      </c>
      <c r="S282" s="202">
        <v>0</v>
      </c>
      <c r="T282" s="203"/>
      <c r="U282" s="135">
        <v>0</v>
      </c>
      <c r="V282" s="135">
        <v>0</v>
      </c>
      <c r="W282" s="202">
        <v>0</v>
      </c>
      <c r="X282" s="202">
        <v>0</v>
      </c>
      <c r="Y282" s="203"/>
      <c r="Z282" s="135">
        <v>0</v>
      </c>
      <c r="AA282" s="204">
        <v>0</v>
      </c>
      <c r="AB282" s="202">
        <v>0</v>
      </c>
      <c r="AC282" s="202">
        <v>0</v>
      </c>
      <c r="AD282" s="202">
        <v>0</v>
      </c>
      <c r="AE282" s="202">
        <v>0</v>
      </c>
      <c r="AF282" s="202">
        <v>0</v>
      </c>
      <c r="AG282" s="203"/>
      <c r="AH282" s="135">
        <v>0</v>
      </c>
      <c r="AI282" s="135">
        <v>0</v>
      </c>
      <c r="AJ282" s="202">
        <v>0</v>
      </c>
      <c r="AK282" s="202">
        <v>0</v>
      </c>
      <c r="AL282" s="203"/>
      <c r="AM282" s="205">
        <v>0</v>
      </c>
      <c r="AN282" s="119">
        <v>0</v>
      </c>
      <c r="AO282" s="120">
        <v>0</v>
      </c>
      <c r="AP282" s="39">
        <v>0</v>
      </c>
      <c r="AQ282" s="141">
        <v>0</v>
      </c>
      <c r="AR282" s="141">
        <v>0</v>
      </c>
      <c r="AS282" s="143">
        <v>0</v>
      </c>
      <c r="AT282" s="144">
        <v>0</v>
      </c>
      <c r="AU282" s="141">
        <v>0</v>
      </c>
      <c r="AV282" s="141">
        <v>0</v>
      </c>
      <c r="AW282" s="143">
        <v>0</v>
      </c>
      <c r="AY282" s="146"/>
      <c r="AZ282" s="332"/>
    </row>
    <row r="283" spans="1:64" ht="12.75" customHeight="1" x14ac:dyDescent="0.25">
      <c r="A283" s="356"/>
      <c r="B283" s="225"/>
      <c r="C283" s="122"/>
      <c r="D283" s="357"/>
      <c r="E283" s="226"/>
      <c r="F283" s="122"/>
      <c r="G283" s="126"/>
      <c r="H283" s="35"/>
      <c r="I283" s="36"/>
      <c r="J283" s="37"/>
      <c r="K283" s="206" t="s">
        <v>76</v>
      </c>
      <c r="L283" s="199">
        <f t="shared" ref="L283:S283" si="236">L271+L253</f>
        <v>0</v>
      </c>
      <c r="M283" s="200">
        <f t="shared" si="236"/>
        <v>0</v>
      </c>
      <c r="N283" s="201">
        <f t="shared" si="236"/>
        <v>0</v>
      </c>
      <c r="O283" s="202">
        <f t="shared" si="236"/>
        <v>0</v>
      </c>
      <c r="P283" s="202">
        <f t="shared" si="236"/>
        <v>0</v>
      </c>
      <c r="Q283" s="202">
        <f t="shared" si="236"/>
        <v>0</v>
      </c>
      <c r="R283" s="202">
        <f t="shared" si="236"/>
        <v>0</v>
      </c>
      <c r="S283" s="202">
        <f t="shared" si="236"/>
        <v>0</v>
      </c>
      <c r="T283" s="203"/>
      <c r="U283" s="135">
        <f>U271+U253</f>
        <v>0</v>
      </c>
      <c r="V283" s="135">
        <f>V271+V253</f>
        <v>0</v>
      </c>
      <c r="W283" s="202">
        <f>W271+W253</f>
        <v>0</v>
      </c>
      <c r="X283" s="202">
        <f>X271+X253</f>
        <v>0</v>
      </c>
      <c r="Y283" s="203"/>
      <c r="Z283" s="135">
        <f t="shared" ref="Z283:AF283" si="237">Z271+Z253</f>
        <v>0</v>
      </c>
      <c r="AA283" s="204">
        <f t="shared" si="237"/>
        <v>0</v>
      </c>
      <c r="AB283" s="202">
        <f t="shared" si="237"/>
        <v>0</v>
      </c>
      <c r="AC283" s="202">
        <f t="shared" si="237"/>
        <v>0</v>
      </c>
      <c r="AD283" s="202">
        <f t="shared" si="237"/>
        <v>0</v>
      </c>
      <c r="AE283" s="202">
        <f t="shared" si="237"/>
        <v>0</v>
      </c>
      <c r="AF283" s="202">
        <f t="shared" si="237"/>
        <v>0</v>
      </c>
      <c r="AG283" s="203"/>
      <c r="AH283" s="135">
        <f>AH271+AH253</f>
        <v>0</v>
      </c>
      <c r="AI283" s="135">
        <f>AI271+AI253</f>
        <v>0</v>
      </c>
      <c r="AJ283" s="202">
        <f>AJ271+AJ253</f>
        <v>0</v>
      </c>
      <c r="AK283" s="202">
        <f>AK271+AK253</f>
        <v>0</v>
      </c>
      <c r="AL283" s="203"/>
      <c r="AM283" s="205">
        <f t="shared" ref="AM283:AW283" si="238">AM271+AM253</f>
        <v>0</v>
      </c>
      <c r="AN283" s="119">
        <f t="shared" si="238"/>
        <v>0</v>
      </c>
      <c r="AO283" s="120">
        <f t="shared" si="238"/>
        <v>0</v>
      </c>
      <c r="AP283" s="39">
        <f t="shared" si="238"/>
        <v>0</v>
      </c>
      <c r="AQ283" s="141">
        <f t="shared" si="238"/>
        <v>0</v>
      </c>
      <c r="AR283" s="141">
        <f t="shared" si="238"/>
        <v>0</v>
      </c>
      <c r="AS283" s="143" t="e">
        <f t="shared" si="238"/>
        <v>#DIV/0!</v>
      </c>
      <c r="AT283" s="144">
        <f t="shared" si="238"/>
        <v>0</v>
      </c>
      <c r="AU283" s="141">
        <f t="shared" si="238"/>
        <v>0</v>
      </c>
      <c r="AV283" s="141">
        <f t="shared" si="238"/>
        <v>0</v>
      </c>
      <c r="AW283" s="143" t="e">
        <f t="shared" si="238"/>
        <v>#DIV/0!</v>
      </c>
      <c r="AY283" s="146"/>
      <c r="AZ283" s="332"/>
    </row>
    <row r="284" spans="1:64" ht="12.75" customHeight="1" x14ac:dyDescent="0.25">
      <c r="A284" s="356"/>
      <c r="B284" s="225"/>
      <c r="C284" s="122"/>
      <c r="D284" s="357"/>
      <c r="E284" s="226"/>
      <c r="F284" s="122"/>
      <c r="G284" s="126"/>
      <c r="H284" s="35"/>
      <c r="I284" s="36"/>
      <c r="J284" s="37"/>
      <c r="K284" s="206"/>
      <c r="L284" s="199"/>
      <c r="M284" s="200"/>
      <c r="N284" s="201"/>
      <c r="O284" s="202"/>
      <c r="P284" s="202"/>
      <c r="Q284" s="202"/>
      <c r="R284" s="202"/>
      <c r="S284" s="202"/>
      <c r="T284" s="224"/>
      <c r="U284" s="133"/>
      <c r="V284" s="133"/>
      <c r="W284" s="134"/>
      <c r="X284" s="134"/>
      <c r="Y284" s="224"/>
      <c r="Z284" s="135"/>
      <c r="AA284" s="204"/>
      <c r="AB284" s="202"/>
      <c r="AC284" s="202"/>
      <c r="AD284" s="202"/>
      <c r="AE284" s="202"/>
      <c r="AF284" s="202"/>
      <c r="AG284" s="224"/>
      <c r="AH284" s="133"/>
      <c r="AI284" s="133"/>
      <c r="AJ284" s="134"/>
      <c r="AK284" s="134"/>
      <c r="AL284" s="224"/>
      <c r="AM284" s="205"/>
      <c r="AN284" s="119"/>
      <c r="AO284" s="120"/>
      <c r="AP284" s="39"/>
      <c r="AQ284" s="141"/>
      <c r="AR284" s="141"/>
      <c r="AS284" s="143"/>
      <c r="AU284" s="141"/>
      <c r="AV284" s="141"/>
      <c r="AW284" s="143"/>
      <c r="AY284" s="146"/>
      <c r="AZ284" s="332"/>
    </row>
    <row r="285" spans="1:64" ht="12.75" customHeight="1" x14ac:dyDescent="0.25">
      <c r="A285" s="356"/>
      <c r="B285" s="225"/>
      <c r="C285" s="122"/>
      <c r="D285" s="357"/>
      <c r="E285" s="226"/>
      <c r="F285" s="122"/>
      <c r="G285" s="126"/>
      <c r="H285" s="35"/>
      <c r="I285" s="36"/>
      <c r="J285" s="37"/>
      <c r="K285" s="244"/>
      <c r="L285" s="199"/>
      <c r="M285" s="200"/>
      <c r="N285" s="201"/>
      <c r="O285" s="202"/>
      <c r="P285" s="202"/>
      <c r="Q285" s="202"/>
      <c r="R285" s="202"/>
      <c r="S285" s="202"/>
      <c r="T285" s="224"/>
      <c r="U285" s="138"/>
      <c r="V285" s="138"/>
      <c r="W285" s="139"/>
      <c r="X285" s="139"/>
      <c r="Y285" s="224"/>
      <c r="Z285" s="210"/>
      <c r="AA285" s="204"/>
      <c r="AB285" s="202"/>
      <c r="AC285" s="202"/>
      <c r="AD285" s="202"/>
      <c r="AE285" s="202"/>
      <c r="AF285" s="202"/>
      <c r="AG285" s="224"/>
      <c r="AH285" s="138"/>
      <c r="AI285" s="138"/>
      <c r="AJ285" s="139"/>
      <c r="AK285" s="139"/>
      <c r="AL285" s="224"/>
      <c r="AM285" s="140"/>
      <c r="AN285" s="211"/>
      <c r="AO285" s="212"/>
      <c r="AP285" s="39"/>
      <c r="AQ285" s="141"/>
      <c r="AR285" s="141"/>
      <c r="AS285" s="143"/>
      <c r="AU285" s="141"/>
      <c r="AV285" s="141"/>
      <c r="AW285" s="143"/>
      <c r="AY285" s="146"/>
      <c r="AZ285" s="332"/>
    </row>
    <row r="286" spans="1:64" ht="12.75" customHeight="1" x14ac:dyDescent="0.25">
      <c r="A286" s="356"/>
      <c r="B286" s="225"/>
      <c r="C286" s="122"/>
      <c r="D286" s="357"/>
      <c r="E286" s="226"/>
      <c r="F286" s="122"/>
      <c r="G286" s="126"/>
      <c r="H286" s="35"/>
      <c r="I286" s="36"/>
      <c r="J286" s="37"/>
      <c r="K286" s="116" t="s">
        <v>318</v>
      </c>
      <c r="L286" s="199"/>
      <c r="M286" s="200"/>
      <c r="N286" s="201"/>
      <c r="O286" s="202"/>
      <c r="P286" s="202"/>
      <c r="Q286" s="202"/>
      <c r="R286" s="202"/>
      <c r="S286" s="202"/>
      <c r="T286" s="224"/>
      <c r="U286" s="138"/>
      <c r="V286" s="138"/>
      <c r="W286" s="139"/>
      <c r="X286" s="139"/>
      <c r="Y286" s="224"/>
      <c r="Z286" s="210"/>
      <c r="AA286" s="204"/>
      <c r="AB286" s="202"/>
      <c r="AC286" s="202"/>
      <c r="AD286" s="202"/>
      <c r="AE286" s="202"/>
      <c r="AF286" s="202"/>
      <c r="AG286" s="224"/>
      <c r="AH286" s="138"/>
      <c r="AI286" s="138"/>
      <c r="AJ286" s="139"/>
      <c r="AK286" s="139"/>
      <c r="AL286" s="224"/>
      <c r="AM286" s="140"/>
      <c r="AN286" s="211"/>
      <c r="AO286" s="212"/>
      <c r="AP286" s="39"/>
      <c r="AQ286" s="141"/>
      <c r="AR286" s="141"/>
      <c r="AS286" s="143"/>
      <c r="AU286" s="141"/>
      <c r="AV286" s="141"/>
      <c r="AW286" s="143"/>
      <c r="AY286" s="146"/>
      <c r="AZ286" s="332"/>
    </row>
    <row r="287" spans="1:64" x14ac:dyDescent="0.25">
      <c r="A287" s="356"/>
      <c r="B287" s="225"/>
      <c r="C287" s="122"/>
      <c r="D287" s="357"/>
      <c r="E287" s="226"/>
      <c r="F287" s="122"/>
      <c r="G287" s="126"/>
      <c r="H287" s="35"/>
      <c r="I287" s="36"/>
      <c r="J287" s="37"/>
      <c r="K287" s="116" t="s">
        <v>319</v>
      </c>
      <c r="L287" s="199"/>
      <c r="M287" s="200"/>
      <c r="N287" s="201"/>
      <c r="O287" s="202"/>
      <c r="P287" s="202"/>
      <c r="Q287" s="202"/>
      <c r="R287" s="202"/>
      <c r="S287" s="202"/>
      <c r="T287" s="224"/>
      <c r="U287" s="138"/>
      <c r="V287" s="138"/>
      <c r="W287" s="139"/>
      <c r="X287" s="139"/>
      <c r="Y287" s="224"/>
      <c r="Z287" s="210"/>
      <c r="AA287" s="204"/>
      <c r="AB287" s="202"/>
      <c r="AC287" s="202"/>
      <c r="AD287" s="202"/>
      <c r="AE287" s="202"/>
      <c r="AF287" s="202"/>
      <c r="AG287" s="224"/>
      <c r="AH287" s="138"/>
      <c r="AI287" s="138"/>
      <c r="AJ287" s="139"/>
      <c r="AK287" s="139"/>
      <c r="AL287" s="224"/>
      <c r="AM287" s="140"/>
      <c r="AN287" s="211"/>
      <c r="AO287" s="212"/>
      <c r="AP287" s="39"/>
      <c r="AQ287" s="141"/>
      <c r="AR287" s="141"/>
      <c r="AS287" s="143"/>
      <c r="AU287" s="141"/>
      <c r="AV287" s="141"/>
      <c r="AW287" s="143"/>
      <c r="AY287" s="146"/>
      <c r="AZ287" s="332"/>
    </row>
    <row r="288" spans="1:64" ht="12.75" customHeight="1" x14ac:dyDescent="0.25">
      <c r="A288" s="356"/>
      <c r="B288" s="225"/>
      <c r="C288" s="122"/>
      <c r="D288" s="357"/>
      <c r="E288" s="226"/>
      <c r="F288" s="122"/>
      <c r="G288" s="126"/>
      <c r="H288" s="35"/>
      <c r="I288" s="36"/>
      <c r="J288" s="37"/>
      <c r="K288" s="244"/>
      <c r="L288" s="199"/>
      <c r="M288" s="200"/>
      <c r="N288" s="201"/>
      <c r="O288" s="202"/>
      <c r="P288" s="202"/>
      <c r="Q288" s="202"/>
      <c r="R288" s="202"/>
      <c r="S288" s="202"/>
      <c r="T288" s="224"/>
      <c r="U288" s="138"/>
      <c r="V288" s="138"/>
      <c r="W288" s="139"/>
      <c r="X288" s="139"/>
      <c r="Y288" s="224"/>
      <c r="Z288" s="210"/>
      <c r="AA288" s="204"/>
      <c r="AB288" s="202"/>
      <c r="AC288" s="202"/>
      <c r="AD288" s="202"/>
      <c r="AE288" s="202"/>
      <c r="AF288" s="202"/>
      <c r="AG288" s="224"/>
      <c r="AH288" s="138"/>
      <c r="AI288" s="138"/>
      <c r="AJ288" s="139"/>
      <c r="AK288" s="139"/>
      <c r="AL288" s="224"/>
      <c r="AM288" s="140"/>
      <c r="AN288" s="211"/>
      <c r="AO288" s="212"/>
      <c r="AP288" s="39"/>
      <c r="AQ288" s="141"/>
      <c r="AR288" s="141"/>
      <c r="AS288" s="143"/>
      <c r="AU288" s="141"/>
      <c r="AV288" s="141"/>
      <c r="AW288" s="143"/>
      <c r="AY288" s="146"/>
      <c r="AZ288" s="332"/>
    </row>
    <row r="289" spans="1:64" ht="35.1" customHeight="1" x14ac:dyDescent="0.25">
      <c r="A289" s="15" t="s">
        <v>13</v>
      </c>
      <c r="B289" s="121">
        <v>10</v>
      </c>
      <c r="C289" s="122" t="s">
        <v>237</v>
      </c>
      <c r="D289" s="123">
        <v>1000</v>
      </c>
      <c r="F289" s="125">
        <v>12</v>
      </c>
      <c r="G289" s="126">
        <v>1</v>
      </c>
      <c r="H289" s="35" t="str">
        <f t="shared" ref="H289:H334" si="239">LEFT(J289,3)</f>
        <v>023</v>
      </c>
      <c r="I289" s="36" t="s">
        <v>96</v>
      </c>
      <c r="J289" s="37" t="s">
        <v>320</v>
      </c>
      <c r="K289" s="244" t="s">
        <v>321</v>
      </c>
      <c r="L289" s="128">
        <v>14</v>
      </c>
      <c r="M289" s="129">
        <v>14</v>
      </c>
      <c r="N289" s="130"/>
      <c r="O289" s="131"/>
      <c r="P289" s="131"/>
      <c r="Q289" s="131"/>
      <c r="R289" s="131"/>
      <c r="S289" s="131"/>
      <c r="T289" s="132" t="str">
        <f t="shared" ref="T289:T307" si="240">IF(SUM(N289:S289)=U289,"OK",SUM(N289:S289)-U289)</f>
        <v>OK</v>
      </c>
      <c r="U289" s="138"/>
      <c r="V289" s="138"/>
      <c r="W289" s="139"/>
      <c r="X289" s="139"/>
      <c r="Y289" s="132" t="str">
        <f t="shared" ref="Y289:Y307" si="241">IF(SUM(W289:X289)=Z289,"OK",SUM(W289:X289)-Z289)</f>
        <v>OK</v>
      </c>
      <c r="Z289" s="210"/>
      <c r="AA289" s="204"/>
      <c r="AB289" s="202"/>
      <c r="AC289" s="202"/>
      <c r="AD289" s="202"/>
      <c r="AE289" s="202"/>
      <c r="AF289" s="202"/>
      <c r="AG289" s="132" t="str">
        <f t="shared" ref="AG289:AG307" si="242">IF(SUM(AA289:AF289)=AH289,"OK",SUM(AA289:AF289)-AH289)</f>
        <v>OK</v>
      </c>
      <c r="AH289" s="138"/>
      <c r="AI289" s="138"/>
      <c r="AJ289" s="139"/>
      <c r="AK289" s="139"/>
      <c r="AL289" s="132" t="str">
        <f t="shared" ref="AL289:AL307" si="243">IF(SUM(AJ289:AK289)=AM289,"OK",SUM(AJ289:AK289)-AM289)</f>
        <v>OK</v>
      </c>
      <c r="AM289" s="140"/>
      <c r="AN289" s="119">
        <f t="shared" ref="AN289:AN307" si="244">L289+U289+V289+Z289</f>
        <v>14</v>
      </c>
      <c r="AO289" s="120">
        <f t="shared" ref="AO289:AO307" si="245">M289+AH289+AI289+AM289</f>
        <v>14</v>
      </c>
      <c r="AP289" s="39">
        <f t="shared" ref="AP289:AP307" si="246">L289</f>
        <v>14</v>
      </c>
      <c r="AQ289" s="141">
        <f t="shared" ref="AQ289:AQ307" si="247">AN289</f>
        <v>14</v>
      </c>
      <c r="AR289" s="142">
        <f>AQ289-AP289</f>
        <v>0</v>
      </c>
      <c r="AS289" s="143">
        <f>AR289/AP289</f>
        <v>0</v>
      </c>
      <c r="AT289" s="144">
        <f t="shared" ref="AT289:AT307" si="248">M289</f>
        <v>14</v>
      </c>
      <c r="AU289" s="141">
        <f t="shared" ref="AU289:AU305" si="249">AO289</f>
        <v>14</v>
      </c>
      <c r="AV289" s="142">
        <f t="shared" ref="AV289:AV305" si="250">AU289-AT289</f>
        <v>0</v>
      </c>
      <c r="AW289" s="143">
        <f t="shared" ref="AW289:AW305" si="251">AV289/AT289</f>
        <v>0</v>
      </c>
      <c r="AY289" s="146" t="str">
        <f t="shared" ref="AY289:AY307" si="252">RIGHT(LEFT(I289,3),2)&amp;"."&amp;RIGHT(LEFT(I289,5),2)</f>
        <v>12.11</v>
      </c>
      <c r="AZ289" s="332" t="b">
        <f>COUNTIF('[1]Codes SEC'!$B$2:$B$250,Ministres!AY289)&gt;0</f>
        <v>1</v>
      </c>
    </row>
    <row r="290" spans="1:64" ht="35.1" customHeight="1" x14ac:dyDescent="0.25">
      <c r="A290" s="15" t="s">
        <v>13</v>
      </c>
      <c r="B290" s="121">
        <v>10</v>
      </c>
      <c r="C290" s="122" t="s">
        <v>237</v>
      </c>
      <c r="D290" s="123">
        <v>1000</v>
      </c>
      <c r="F290" s="125">
        <v>12</v>
      </c>
      <c r="G290" s="126">
        <v>1</v>
      </c>
      <c r="H290" s="35" t="str">
        <f t="shared" si="239"/>
        <v>023</v>
      </c>
      <c r="I290" s="36" t="s">
        <v>322</v>
      </c>
      <c r="J290" s="37" t="s">
        <v>323</v>
      </c>
      <c r="K290" s="244" t="s">
        <v>324</v>
      </c>
      <c r="L290" s="128">
        <v>169</v>
      </c>
      <c r="M290" s="129">
        <v>169</v>
      </c>
      <c r="N290" s="130"/>
      <c r="O290" s="131"/>
      <c r="P290" s="131"/>
      <c r="Q290" s="131"/>
      <c r="R290" s="131"/>
      <c r="S290" s="131"/>
      <c r="T290" s="132" t="str">
        <f t="shared" si="240"/>
        <v>OK</v>
      </c>
      <c r="U290" s="138"/>
      <c r="V290" s="138"/>
      <c r="W290" s="139"/>
      <c r="X290" s="139"/>
      <c r="Y290" s="132" t="str">
        <f t="shared" si="241"/>
        <v>OK</v>
      </c>
      <c r="Z290" s="210"/>
      <c r="AA290" s="204"/>
      <c r="AB290" s="202"/>
      <c r="AC290" s="202"/>
      <c r="AD290" s="202"/>
      <c r="AE290" s="202"/>
      <c r="AF290" s="202"/>
      <c r="AG290" s="132" t="str">
        <f t="shared" si="242"/>
        <v>OK</v>
      </c>
      <c r="AH290" s="138"/>
      <c r="AI290" s="138"/>
      <c r="AJ290" s="139"/>
      <c r="AK290" s="139"/>
      <c r="AL290" s="132" t="str">
        <f t="shared" si="243"/>
        <v>OK</v>
      </c>
      <c r="AM290" s="140"/>
      <c r="AN290" s="119">
        <f t="shared" si="244"/>
        <v>169</v>
      </c>
      <c r="AO290" s="120">
        <f t="shared" si="245"/>
        <v>169</v>
      </c>
      <c r="AP290" s="39">
        <f t="shared" si="246"/>
        <v>169</v>
      </c>
      <c r="AQ290" s="141">
        <f t="shared" si="247"/>
        <v>169</v>
      </c>
      <c r="AR290" s="142">
        <f t="shared" ref="AR290:AR303" si="253">AQ290-AP290</f>
        <v>0</v>
      </c>
      <c r="AS290" s="143">
        <f t="shared" ref="AS290:AS303" si="254">AR290/AP290</f>
        <v>0</v>
      </c>
      <c r="AT290" s="144">
        <f t="shared" si="248"/>
        <v>169</v>
      </c>
      <c r="AU290" s="141">
        <f t="shared" si="249"/>
        <v>169</v>
      </c>
      <c r="AV290" s="142">
        <f t="shared" si="250"/>
        <v>0</v>
      </c>
      <c r="AW290" s="143">
        <f t="shared" si="251"/>
        <v>0</v>
      </c>
      <c r="AY290" s="146" t="str">
        <f t="shared" si="252"/>
        <v>31.22</v>
      </c>
      <c r="AZ290" s="332" t="b">
        <f>COUNTIF('[1]Codes SEC'!$B$2:$B$250,Ministres!AY290)&gt;0</f>
        <v>1</v>
      </c>
    </row>
    <row r="291" spans="1:64" ht="35.1" customHeight="1" x14ac:dyDescent="0.25">
      <c r="A291" s="15" t="s">
        <v>13</v>
      </c>
      <c r="B291" s="225" t="s">
        <v>265</v>
      </c>
      <c r="C291" s="122" t="s">
        <v>237</v>
      </c>
      <c r="D291" s="123">
        <v>1000</v>
      </c>
      <c r="E291" s="226"/>
      <c r="F291" s="122">
        <v>12</v>
      </c>
      <c r="G291" s="227"/>
      <c r="H291" s="228" t="str">
        <f t="shared" si="239"/>
        <v>023</v>
      </c>
      <c r="I291" s="229">
        <v>83122000</v>
      </c>
      <c r="J291" s="230" t="s">
        <v>325</v>
      </c>
      <c r="K291" s="231" t="s">
        <v>326</v>
      </c>
      <c r="L291" s="232">
        <v>8</v>
      </c>
      <c r="M291" s="233">
        <v>8</v>
      </c>
      <c r="N291" s="130"/>
      <c r="O291" s="131"/>
      <c r="P291" s="131"/>
      <c r="Q291" s="131"/>
      <c r="R291" s="131"/>
      <c r="S291" s="131"/>
      <c r="T291" s="132" t="str">
        <f>IF(SUM(N291:S291)=U291,"OK",SUM(N291:S291)-U291)</f>
        <v>OK</v>
      </c>
      <c r="U291" s="138"/>
      <c r="V291" s="138"/>
      <c r="W291" s="139"/>
      <c r="X291" s="139"/>
      <c r="Y291" s="132" t="str">
        <f>IF(SUM(W291:X291)=Z291,"OK",SUM(W291:X291)-Z291)</f>
        <v>OK</v>
      </c>
      <c r="Z291" s="210"/>
      <c r="AA291" s="204"/>
      <c r="AB291" s="202"/>
      <c r="AC291" s="202"/>
      <c r="AD291" s="202"/>
      <c r="AE291" s="202"/>
      <c r="AF291" s="202"/>
      <c r="AG291" s="132" t="str">
        <f>IF(SUM(AA291:AF291)=AH291,"OK",SUM(AA291:AF291)-AH291)</f>
        <v>OK</v>
      </c>
      <c r="AH291" s="138"/>
      <c r="AI291" s="138"/>
      <c r="AJ291" s="139"/>
      <c r="AK291" s="139"/>
      <c r="AL291" s="132" t="str">
        <f>IF(SUM(AJ291:AK291)=AM291,"OK",SUM(AJ291:AK291)-AM291)</f>
        <v>OK</v>
      </c>
      <c r="AM291" s="140"/>
      <c r="AN291" s="119">
        <f>L291+U291+V291+Z291</f>
        <v>8</v>
      </c>
      <c r="AO291" s="120">
        <f>M291+AH291+AI291+AM291</f>
        <v>8</v>
      </c>
      <c r="AP291" s="39">
        <f>L291</f>
        <v>8</v>
      </c>
      <c r="AQ291" s="141">
        <f>AN291</f>
        <v>8</v>
      </c>
      <c r="AR291" s="142">
        <f t="shared" si="253"/>
        <v>0</v>
      </c>
      <c r="AS291" s="143">
        <f t="shared" si="254"/>
        <v>0</v>
      </c>
      <c r="AT291" s="144">
        <f>M291</f>
        <v>8</v>
      </c>
      <c r="AU291" s="141">
        <f t="shared" si="249"/>
        <v>8</v>
      </c>
      <c r="AV291" s="142">
        <f t="shared" si="250"/>
        <v>0</v>
      </c>
      <c r="AW291" s="143">
        <f t="shared" si="251"/>
        <v>0</v>
      </c>
      <c r="AY291" s="146" t="str">
        <f t="shared" si="252"/>
        <v>31.22</v>
      </c>
      <c r="AZ291" s="332" t="b">
        <f>COUNTIF('[1]Codes SEC'!$B$2:$B$250,Ministres!AY291)&gt;0</f>
        <v>1</v>
      </c>
    </row>
    <row r="292" spans="1:64" ht="36.6" customHeight="1" x14ac:dyDescent="0.25">
      <c r="A292" s="15" t="s">
        <v>13</v>
      </c>
      <c r="B292" s="225" t="s">
        <v>265</v>
      </c>
      <c r="C292" s="122" t="s">
        <v>237</v>
      </c>
      <c r="D292" s="123">
        <v>1000</v>
      </c>
      <c r="E292" s="226"/>
      <c r="F292" s="122">
        <v>12</v>
      </c>
      <c r="G292" s="227"/>
      <c r="H292" s="228" t="str">
        <f t="shared" si="239"/>
        <v>023</v>
      </c>
      <c r="I292" s="229">
        <v>83132000</v>
      </c>
      <c r="J292" s="230" t="s">
        <v>327</v>
      </c>
      <c r="K292" s="231" t="s">
        <v>328</v>
      </c>
      <c r="L292" s="232">
        <v>439</v>
      </c>
      <c r="M292" s="233">
        <v>467</v>
      </c>
      <c r="N292" s="130"/>
      <c r="O292" s="131"/>
      <c r="P292" s="131"/>
      <c r="Q292" s="131"/>
      <c r="R292" s="131"/>
      <c r="S292" s="131"/>
      <c r="T292" s="132" t="str">
        <f t="shared" si="240"/>
        <v>OK</v>
      </c>
      <c r="U292" s="138"/>
      <c r="V292" s="138"/>
      <c r="W292" s="139"/>
      <c r="X292" s="139"/>
      <c r="Y292" s="132" t="str">
        <f t="shared" si="241"/>
        <v>OK</v>
      </c>
      <c r="Z292" s="210"/>
      <c r="AA292" s="204"/>
      <c r="AB292" s="202"/>
      <c r="AC292" s="202"/>
      <c r="AD292" s="202"/>
      <c r="AE292" s="202"/>
      <c r="AF292" s="202"/>
      <c r="AG292" s="132" t="str">
        <f t="shared" si="242"/>
        <v>OK</v>
      </c>
      <c r="AH292" s="138"/>
      <c r="AI292" s="138"/>
      <c r="AJ292" s="139"/>
      <c r="AK292" s="139"/>
      <c r="AL292" s="132" t="str">
        <f t="shared" si="243"/>
        <v>OK</v>
      </c>
      <c r="AM292" s="140"/>
      <c r="AN292" s="119">
        <f t="shared" si="244"/>
        <v>439</v>
      </c>
      <c r="AO292" s="120">
        <f t="shared" si="245"/>
        <v>467</v>
      </c>
      <c r="AP292" s="39">
        <f t="shared" si="246"/>
        <v>439</v>
      </c>
      <c r="AQ292" s="141">
        <f t="shared" si="247"/>
        <v>439</v>
      </c>
      <c r="AR292" s="142">
        <f>AQ292-AP292</f>
        <v>0</v>
      </c>
      <c r="AS292" s="143">
        <f>AR292/AP292</f>
        <v>0</v>
      </c>
      <c r="AT292" s="144">
        <f t="shared" si="248"/>
        <v>467</v>
      </c>
      <c r="AU292" s="141">
        <f t="shared" si="249"/>
        <v>467</v>
      </c>
      <c r="AV292" s="142">
        <f t="shared" si="250"/>
        <v>0</v>
      </c>
      <c r="AW292" s="143">
        <f t="shared" si="251"/>
        <v>0</v>
      </c>
      <c r="AY292" s="146" t="str">
        <f t="shared" si="252"/>
        <v>31.32</v>
      </c>
      <c r="AZ292" s="332" t="b">
        <f>COUNTIF('[1]Codes SEC'!$B$2:$B$250,Ministres!AY292)&gt;0</f>
        <v>1</v>
      </c>
    </row>
    <row r="293" spans="1:64" ht="35.1" customHeight="1" x14ac:dyDescent="0.25">
      <c r="A293" s="15" t="s">
        <v>13</v>
      </c>
      <c r="B293" s="225" t="s">
        <v>265</v>
      </c>
      <c r="C293" s="122" t="s">
        <v>237</v>
      </c>
      <c r="D293" s="123">
        <v>1000</v>
      </c>
      <c r="E293" s="226"/>
      <c r="F293" s="122">
        <v>12</v>
      </c>
      <c r="G293" s="227"/>
      <c r="H293" s="228" t="str">
        <f t="shared" si="239"/>
        <v>023</v>
      </c>
      <c r="I293" s="229">
        <v>83132000</v>
      </c>
      <c r="J293" s="230" t="s">
        <v>329</v>
      </c>
      <c r="K293" s="231" t="s">
        <v>330</v>
      </c>
      <c r="L293" s="232">
        <v>58</v>
      </c>
      <c r="M293" s="233">
        <v>58</v>
      </c>
      <c r="N293" s="130"/>
      <c r="O293" s="131"/>
      <c r="P293" s="131"/>
      <c r="Q293" s="131"/>
      <c r="R293" s="131"/>
      <c r="S293" s="131"/>
      <c r="T293" s="132" t="str">
        <f t="shared" si="240"/>
        <v>OK</v>
      </c>
      <c r="U293" s="138"/>
      <c r="V293" s="138"/>
      <c r="W293" s="139"/>
      <c r="X293" s="139"/>
      <c r="Y293" s="132" t="str">
        <f t="shared" si="241"/>
        <v>OK</v>
      </c>
      <c r="Z293" s="210"/>
      <c r="AA293" s="204"/>
      <c r="AB293" s="202"/>
      <c r="AC293" s="202"/>
      <c r="AD293" s="202"/>
      <c r="AE293" s="202"/>
      <c r="AF293" s="202"/>
      <c r="AG293" s="132" t="str">
        <f t="shared" si="242"/>
        <v>OK</v>
      </c>
      <c r="AH293" s="138"/>
      <c r="AI293" s="138"/>
      <c r="AJ293" s="139"/>
      <c r="AK293" s="139"/>
      <c r="AL293" s="132" t="str">
        <f t="shared" si="243"/>
        <v>OK</v>
      </c>
      <c r="AM293" s="140"/>
      <c r="AN293" s="119">
        <f t="shared" si="244"/>
        <v>58</v>
      </c>
      <c r="AO293" s="120">
        <f t="shared" si="245"/>
        <v>58</v>
      </c>
      <c r="AP293" s="39">
        <f t="shared" si="246"/>
        <v>58</v>
      </c>
      <c r="AQ293" s="141">
        <f t="shared" si="247"/>
        <v>58</v>
      </c>
      <c r="AR293" s="142">
        <f>AQ293-AP293</f>
        <v>0</v>
      </c>
      <c r="AS293" s="143">
        <f>AR293/AP293</f>
        <v>0</v>
      </c>
      <c r="AT293" s="144">
        <f t="shared" si="248"/>
        <v>58</v>
      </c>
      <c r="AU293" s="141">
        <f>AO293</f>
        <v>58</v>
      </c>
      <c r="AV293" s="142">
        <f>AU293-AT293</f>
        <v>0</v>
      </c>
      <c r="AW293" s="143">
        <f>AV293/AT293</f>
        <v>0</v>
      </c>
      <c r="AY293" s="146" t="str">
        <f t="shared" si="252"/>
        <v>31.32</v>
      </c>
      <c r="AZ293" s="332" t="b">
        <f>COUNTIF('[1]Codes SEC'!$B$2:$B$250,Ministres!AY293)&gt;0</f>
        <v>1</v>
      </c>
    </row>
    <row r="294" spans="1:64" ht="35.1" customHeight="1" x14ac:dyDescent="0.25">
      <c r="A294" s="15" t="s">
        <v>13</v>
      </c>
      <c r="B294" s="225" t="s">
        <v>265</v>
      </c>
      <c r="C294" s="122" t="s">
        <v>237</v>
      </c>
      <c r="D294" s="123">
        <v>1000</v>
      </c>
      <c r="E294" s="226"/>
      <c r="F294" s="122">
        <v>12</v>
      </c>
      <c r="G294" s="227"/>
      <c r="H294" s="228" t="str">
        <f t="shared" si="239"/>
        <v>023</v>
      </c>
      <c r="I294" s="229">
        <v>83132000</v>
      </c>
      <c r="J294" s="230" t="s">
        <v>331</v>
      </c>
      <c r="K294" s="231" t="s">
        <v>332</v>
      </c>
      <c r="L294" s="232">
        <v>150</v>
      </c>
      <c r="M294" s="233">
        <v>150</v>
      </c>
      <c r="N294" s="130"/>
      <c r="O294" s="131"/>
      <c r="P294" s="131"/>
      <c r="Q294" s="131"/>
      <c r="R294" s="131"/>
      <c r="S294" s="131"/>
      <c r="T294" s="132" t="str">
        <f t="shared" si="240"/>
        <v>OK</v>
      </c>
      <c r="U294" s="138"/>
      <c r="V294" s="138"/>
      <c r="W294" s="139"/>
      <c r="X294" s="139"/>
      <c r="Y294" s="132" t="str">
        <f t="shared" si="241"/>
        <v>OK</v>
      </c>
      <c r="Z294" s="210"/>
      <c r="AA294" s="204"/>
      <c r="AB294" s="202"/>
      <c r="AC294" s="202"/>
      <c r="AD294" s="202"/>
      <c r="AE294" s="202"/>
      <c r="AF294" s="202"/>
      <c r="AG294" s="132" t="str">
        <f t="shared" si="242"/>
        <v>OK</v>
      </c>
      <c r="AH294" s="138"/>
      <c r="AI294" s="138"/>
      <c r="AJ294" s="139"/>
      <c r="AK294" s="139"/>
      <c r="AL294" s="132" t="str">
        <f t="shared" si="243"/>
        <v>OK</v>
      </c>
      <c r="AM294" s="140"/>
      <c r="AN294" s="119">
        <f t="shared" si="244"/>
        <v>150</v>
      </c>
      <c r="AO294" s="120">
        <f t="shared" si="245"/>
        <v>150</v>
      </c>
      <c r="AP294" s="39">
        <f t="shared" si="246"/>
        <v>150</v>
      </c>
      <c r="AQ294" s="141">
        <f t="shared" si="247"/>
        <v>150</v>
      </c>
      <c r="AR294" s="142">
        <f>AQ294-AP294</f>
        <v>0</v>
      </c>
      <c r="AS294" s="143">
        <f>AR294/AP294</f>
        <v>0</v>
      </c>
      <c r="AT294" s="144">
        <f t="shared" si="248"/>
        <v>150</v>
      </c>
      <c r="AU294" s="141">
        <f>AO294</f>
        <v>150</v>
      </c>
      <c r="AV294" s="142">
        <f>AU294-AT294</f>
        <v>0</v>
      </c>
      <c r="AW294" s="143">
        <f>AV294/AT294</f>
        <v>0</v>
      </c>
      <c r="AY294" s="146" t="str">
        <f t="shared" si="252"/>
        <v>31.32</v>
      </c>
      <c r="AZ294" s="332" t="b">
        <f>COUNTIF('[1]Codes SEC'!$B$2:$B$250,Ministres!AY294)&gt;0</f>
        <v>1</v>
      </c>
    </row>
    <row r="295" spans="1:64" ht="35.1" customHeight="1" x14ac:dyDescent="0.25">
      <c r="A295" s="15" t="s">
        <v>13</v>
      </c>
      <c r="B295" s="121">
        <v>10</v>
      </c>
      <c r="C295" s="122" t="s">
        <v>237</v>
      </c>
      <c r="D295" s="123">
        <v>1000</v>
      </c>
      <c r="F295" s="125">
        <v>12</v>
      </c>
      <c r="G295" s="126">
        <v>1</v>
      </c>
      <c r="H295" s="35" t="str">
        <f t="shared" si="239"/>
        <v>023</v>
      </c>
      <c r="I295" s="36" t="s">
        <v>207</v>
      </c>
      <c r="J295" s="37" t="s">
        <v>333</v>
      </c>
      <c r="K295" s="244" t="s">
        <v>334</v>
      </c>
      <c r="L295" s="128">
        <v>0</v>
      </c>
      <c r="M295" s="129">
        <v>0</v>
      </c>
      <c r="N295" s="130"/>
      <c r="O295" s="131"/>
      <c r="P295" s="131"/>
      <c r="Q295" s="131"/>
      <c r="R295" s="131"/>
      <c r="S295" s="131"/>
      <c r="T295" s="132" t="str">
        <f t="shared" si="240"/>
        <v>OK</v>
      </c>
      <c r="U295" s="138"/>
      <c r="V295" s="138"/>
      <c r="W295" s="139"/>
      <c r="X295" s="139"/>
      <c r="Y295" s="132" t="str">
        <f t="shared" si="241"/>
        <v>OK</v>
      </c>
      <c r="Z295" s="210"/>
      <c r="AA295" s="204"/>
      <c r="AB295" s="202"/>
      <c r="AC295" s="202"/>
      <c r="AD295" s="202"/>
      <c r="AE295" s="202"/>
      <c r="AF295" s="202"/>
      <c r="AG295" s="132" t="str">
        <f t="shared" si="242"/>
        <v>OK</v>
      </c>
      <c r="AH295" s="138"/>
      <c r="AI295" s="138"/>
      <c r="AJ295" s="139"/>
      <c r="AK295" s="139"/>
      <c r="AL295" s="132" t="str">
        <f t="shared" si="243"/>
        <v>OK</v>
      </c>
      <c r="AM295" s="140"/>
      <c r="AN295" s="119">
        <f t="shared" si="244"/>
        <v>0</v>
      </c>
      <c r="AO295" s="120">
        <f t="shared" si="245"/>
        <v>0</v>
      </c>
      <c r="AP295" s="39">
        <f t="shared" si="246"/>
        <v>0</v>
      </c>
      <c r="AQ295" s="141">
        <f t="shared" si="247"/>
        <v>0</v>
      </c>
      <c r="AR295" s="142">
        <f t="shared" si="253"/>
        <v>0</v>
      </c>
      <c r="AS295" s="143" t="e">
        <f t="shared" si="254"/>
        <v>#DIV/0!</v>
      </c>
      <c r="AT295" s="144">
        <f t="shared" si="248"/>
        <v>0</v>
      </c>
      <c r="AU295" s="141">
        <f t="shared" si="249"/>
        <v>0</v>
      </c>
      <c r="AV295" s="142">
        <f t="shared" si="250"/>
        <v>0</v>
      </c>
      <c r="AW295" s="143" t="e">
        <f t="shared" si="251"/>
        <v>#DIV/0!</v>
      </c>
      <c r="AY295" s="146" t="str">
        <f t="shared" si="252"/>
        <v>33.00</v>
      </c>
      <c r="AZ295" s="332" t="b">
        <f>COUNTIF('[1]Codes SEC'!$B$2:$B$250,Ministres!AY295)&gt;0</f>
        <v>1</v>
      </c>
    </row>
    <row r="296" spans="1:64" ht="35.1" customHeight="1" x14ac:dyDescent="0.25">
      <c r="A296" s="15" t="s">
        <v>13</v>
      </c>
      <c r="B296" s="121">
        <v>10</v>
      </c>
      <c r="C296" s="122" t="s">
        <v>237</v>
      </c>
      <c r="D296" s="123">
        <v>1000</v>
      </c>
      <c r="F296" s="125">
        <v>12</v>
      </c>
      <c r="G296" s="126">
        <v>1</v>
      </c>
      <c r="H296" s="35" t="str">
        <f t="shared" si="239"/>
        <v>023</v>
      </c>
      <c r="I296" s="36" t="s">
        <v>207</v>
      </c>
      <c r="J296" s="37" t="s">
        <v>335</v>
      </c>
      <c r="K296" s="244" t="s">
        <v>336</v>
      </c>
      <c r="L296" s="128">
        <v>330</v>
      </c>
      <c r="M296" s="129">
        <v>330</v>
      </c>
      <c r="N296" s="130"/>
      <c r="O296" s="131"/>
      <c r="P296" s="131"/>
      <c r="Q296" s="131"/>
      <c r="R296" s="131"/>
      <c r="S296" s="131"/>
      <c r="T296" s="132" t="str">
        <f t="shared" si="240"/>
        <v>OK</v>
      </c>
      <c r="U296" s="138"/>
      <c r="V296" s="138"/>
      <c r="W296" s="139"/>
      <c r="X296" s="139"/>
      <c r="Y296" s="132" t="str">
        <f t="shared" si="241"/>
        <v>OK</v>
      </c>
      <c r="Z296" s="210"/>
      <c r="AA296" s="204"/>
      <c r="AB296" s="202"/>
      <c r="AC296" s="202"/>
      <c r="AD296" s="202"/>
      <c r="AE296" s="202"/>
      <c r="AF296" s="202"/>
      <c r="AG296" s="132" t="str">
        <f t="shared" si="242"/>
        <v>OK</v>
      </c>
      <c r="AH296" s="138"/>
      <c r="AI296" s="138"/>
      <c r="AJ296" s="139"/>
      <c r="AK296" s="139"/>
      <c r="AL296" s="132" t="str">
        <f t="shared" si="243"/>
        <v>OK</v>
      </c>
      <c r="AM296" s="140"/>
      <c r="AN296" s="119">
        <f t="shared" si="244"/>
        <v>330</v>
      </c>
      <c r="AO296" s="120">
        <f t="shared" si="245"/>
        <v>330</v>
      </c>
      <c r="AP296" s="39">
        <f t="shared" si="246"/>
        <v>330</v>
      </c>
      <c r="AQ296" s="141">
        <f t="shared" si="247"/>
        <v>330</v>
      </c>
      <c r="AR296" s="142">
        <f t="shared" si="253"/>
        <v>0</v>
      </c>
      <c r="AS296" s="143">
        <f t="shared" si="254"/>
        <v>0</v>
      </c>
      <c r="AT296" s="144">
        <f t="shared" si="248"/>
        <v>330</v>
      </c>
      <c r="AU296" s="141">
        <f t="shared" si="249"/>
        <v>330</v>
      </c>
      <c r="AV296" s="142">
        <f t="shared" si="250"/>
        <v>0</v>
      </c>
      <c r="AW296" s="143">
        <f t="shared" si="251"/>
        <v>0</v>
      </c>
      <c r="AY296" s="146" t="str">
        <f t="shared" si="252"/>
        <v>33.00</v>
      </c>
      <c r="AZ296" s="332" t="b">
        <f>COUNTIF('[1]Codes SEC'!$B$2:$B$250,Ministres!AY296)&gt;0</f>
        <v>1</v>
      </c>
    </row>
    <row r="297" spans="1:64" ht="35.1" customHeight="1" x14ac:dyDescent="0.25">
      <c r="A297" s="15" t="s">
        <v>13</v>
      </c>
      <c r="B297" s="121">
        <v>10</v>
      </c>
      <c r="C297" s="122" t="s">
        <v>237</v>
      </c>
      <c r="D297" s="123">
        <v>1000</v>
      </c>
      <c r="F297" s="125">
        <v>12</v>
      </c>
      <c r="G297" s="126">
        <v>1</v>
      </c>
      <c r="H297" s="35" t="str">
        <f t="shared" si="239"/>
        <v>023</v>
      </c>
      <c r="I297" s="36" t="s">
        <v>207</v>
      </c>
      <c r="J297" s="37" t="s">
        <v>337</v>
      </c>
      <c r="K297" s="348" t="s">
        <v>338</v>
      </c>
      <c r="L297" s="128">
        <v>171</v>
      </c>
      <c r="M297" s="129">
        <v>184</v>
      </c>
      <c r="N297" s="130"/>
      <c r="O297" s="131"/>
      <c r="P297" s="131"/>
      <c r="Q297" s="131"/>
      <c r="R297" s="131"/>
      <c r="S297" s="131"/>
      <c r="T297" s="132" t="str">
        <f t="shared" si="240"/>
        <v>OK</v>
      </c>
      <c r="U297" s="138"/>
      <c r="V297" s="138"/>
      <c r="W297" s="139"/>
      <c r="X297" s="139"/>
      <c r="Y297" s="132" t="str">
        <f t="shared" si="241"/>
        <v>OK</v>
      </c>
      <c r="Z297" s="210"/>
      <c r="AA297" s="204"/>
      <c r="AB297" s="202"/>
      <c r="AC297" s="202"/>
      <c r="AD297" s="202"/>
      <c r="AE297" s="202"/>
      <c r="AF297" s="202"/>
      <c r="AG297" s="132" t="str">
        <f t="shared" si="242"/>
        <v>OK</v>
      </c>
      <c r="AH297" s="138"/>
      <c r="AI297" s="138"/>
      <c r="AJ297" s="139"/>
      <c r="AK297" s="139"/>
      <c r="AL297" s="132" t="str">
        <f t="shared" si="243"/>
        <v>OK</v>
      </c>
      <c r="AM297" s="140"/>
      <c r="AN297" s="119">
        <f t="shared" si="244"/>
        <v>171</v>
      </c>
      <c r="AO297" s="120">
        <f t="shared" si="245"/>
        <v>184</v>
      </c>
      <c r="AP297" s="39">
        <f t="shared" si="246"/>
        <v>171</v>
      </c>
      <c r="AQ297" s="141">
        <f t="shared" si="247"/>
        <v>171</v>
      </c>
      <c r="AR297" s="142">
        <f t="shared" si="253"/>
        <v>0</v>
      </c>
      <c r="AS297" s="143">
        <f t="shared" si="254"/>
        <v>0</v>
      </c>
      <c r="AT297" s="144">
        <f t="shared" si="248"/>
        <v>184</v>
      </c>
      <c r="AU297" s="141">
        <f t="shared" si="249"/>
        <v>184</v>
      </c>
      <c r="AV297" s="142">
        <f t="shared" si="250"/>
        <v>0</v>
      </c>
      <c r="AW297" s="143">
        <f t="shared" si="251"/>
        <v>0</v>
      </c>
      <c r="AY297" s="146" t="str">
        <f t="shared" si="252"/>
        <v>33.00</v>
      </c>
      <c r="AZ297" s="332" t="b">
        <f>COUNTIF('[1]Codes SEC'!$B$2:$B$250,Ministres!AY297)&gt;0</f>
        <v>1</v>
      </c>
    </row>
    <row r="298" spans="1:64" ht="35.1" customHeight="1" x14ac:dyDescent="0.25">
      <c r="A298" s="15" t="s">
        <v>13</v>
      </c>
      <c r="B298" s="121">
        <v>10</v>
      </c>
      <c r="C298" s="122" t="s">
        <v>237</v>
      </c>
      <c r="D298" s="123">
        <v>1000</v>
      </c>
      <c r="F298" s="125">
        <v>12</v>
      </c>
      <c r="G298" s="126">
        <v>1</v>
      </c>
      <c r="H298" s="35" t="str">
        <f t="shared" si="239"/>
        <v>023</v>
      </c>
      <c r="I298" s="36" t="s">
        <v>207</v>
      </c>
      <c r="J298" s="37" t="s">
        <v>339</v>
      </c>
      <c r="K298" s="244" t="s">
        <v>340</v>
      </c>
      <c r="L298" s="128">
        <v>18</v>
      </c>
      <c r="M298" s="129">
        <v>18</v>
      </c>
      <c r="N298" s="130"/>
      <c r="O298" s="131"/>
      <c r="P298" s="131"/>
      <c r="Q298" s="131"/>
      <c r="R298" s="131"/>
      <c r="S298" s="131"/>
      <c r="T298" s="132" t="str">
        <f t="shared" si="240"/>
        <v>OK</v>
      </c>
      <c r="U298" s="138"/>
      <c r="V298" s="138"/>
      <c r="W298" s="139"/>
      <c r="X298" s="139"/>
      <c r="Y298" s="132" t="str">
        <f t="shared" si="241"/>
        <v>OK</v>
      </c>
      <c r="Z298" s="210"/>
      <c r="AA298" s="204"/>
      <c r="AB298" s="202"/>
      <c r="AC298" s="202"/>
      <c r="AD298" s="202"/>
      <c r="AE298" s="202"/>
      <c r="AF298" s="202"/>
      <c r="AG298" s="132" t="str">
        <f t="shared" si="242"/>
        <v>OK</v>
      </c>
      <c r="AH298" s="138"/>
      <c r="AI298" s="138"/>
      <c r="AJ298" s="139"/>
      <c r="AK298" s="139"/>
      <c r="AL298" s="132" t="str">
        <f t="shared" si="243"/>
        <v>OK</v>
      </c>
      <c r="AM298" s="140"/>
      <c r="AN298" s="119">
        <f t="shared" si="244"/>
        <v>18</v>
      </c>
      <c r="AO298" s="120">
        <f t="shared" si="245"/>
        <v>18</v>
      </c>
      <c r="AP298" s="39">
        <f t="shared" si="246"/>
        <v>18</v>
      </c>
      <c r="AQ298" s="141">
        <f t="shared" si="247"/>
        <v>18</v>
      </c>
      <c r="AR298" s="142">
        <f t="shared" si="253"/>
        <v>0</v>
      </c>
      <c r="AS298" s="143">
        <f t="shared" si="254"/>
        <v>0</v>
      </c>
      <c r="AT298" s="144">
        <f t="shared" si="248"/>
        <v>18</v>
      </c>
      <c r="AU298" s="141">
        <f t="shared" si="249"/>
        <v>18</v>
      </c>
      <c r="AV298" s="142">
        <f t="shared" si="250"/>
        <v>0</v>
      </c>
      <c r="AW298" s="143">
        <f t="shared" si="251"/>
        <v>0</v>
      </c>
      <c r="AY298" s="146" t="str">
        <f t="shared" si="252"/>
        <v>33.00</v>
      </c>
      <c r="AZ298" s="332" t="b">
        <f>COUNTIF('[1]Codes SEC'!$B$2:$B$250,Ministres!AY298)&gt;0</f>
        <v>1</v>
      </c>
    </row>
    <row r="299" spans="1:64" ht="35.1" customHeight="1" x14ac:dyDescent="0.25">
      <c r="A299" s="15" t="s">
        <v>13</v>
      </c>
      <c r="B299" s="121">
        <v>10</v>
      </c>
      <c r="C299" s="122" t="s">
        <v>237</v>
      </c>
      <c r="D299" s="123">
        <v>1000</v>
      </c>
      <c r="F299" s="125">
        <v>12</v>
      </c>
      <c r="G299" s="126">
        <v>1</v>
      </c>
      <c r="H299" s="35" t="str">
        <f t="shared" si="239"/>
        <v>023</v>
      </c>
      <c r="I299" s="36" t="s">
        <v>207</v>
      </c>
      <c r="J299" s="37" t="s">
        <v>341</v>
      </c>
      <c r="K299" s="244" t="s">
        <v>342</v>
      </c>
      <c r="L299" s="128">
        <v>250</v>
      </c>
      <c r="M299" s="129">
        <v>250</v>
      </c>
      <c r="N299" s="130"/>
      <c r="O299" s="131"/>
      <c r="P299" s="131"/>
      <c r="Q299" s="131"/>
      <c r="R299" s="131"/>
      <c r="S299" s="131"/>
      <c r="T299" s="132" t="str">
        <f t="shared" si="240"/>
        <v>OK</v>
      </c>
      <c r="U299" s="138"/>
      <c r="V299" s="138"/>
      <c r="W299" s="139"/>
      <c r="X299" s="139"/>
      <c r="Y299" s="132" t="str">
        <f t="shared" si="241"/>
        <v>OK</v>
      </c>
      <c r="Z299" s="210"/>
      <c r="AA299" s="204"/>
      <c r="AB299" s="202"/>
      <c r="AC299" s="202"/>
      <c r="AD299" s="202"/>
      <c r="AE299" s="202"/>
      <c r="AF299" s="202"/>
      <c r="AG299" s="132" t="str">
        <f t="shared" si="242"/>
        <v>OK</v>
      </c>
      <c r="AH299" s="138"/>
      <c r="AI299" s="138"/>
      <c r="AJ299" s="139"/>
      <c r="AK299" s="139"/>
      <c r="AL299" s="132" t="str">
        <f t="shared" si="243"/>
        <v>OK</v>
      </c>
      <c r="AM299" s="140"/>
      <c r="AN299" s="119">
        <f t="shared" si="244"/>
        <v>250</v>
      </c>
      <c r="AO299" s="120">
        <f t="shared" si="245"/>
        <v>250</v>
      </c>
      <c r="AP299" s="39">
        <f t="shared" si="246"/>
        <v>250</v>
      </c>
      <c r="AQ299" s="141">
        <f t="shared" si="247"/>
        <v>250</v>
      </c>
      <c r="AR299" s="142">
        <f t="shared" si="253"/>
        <v>0</v>
      </c>
      <c r="AS299" s="143">
        <f t="shared" si="254"/>
        <v>0</v>
      </c>
      <c r="AT299" s="144">
        <f t="shared" si="248"/>
        <v>250</v>
      </c>
      <c r="AU299" s="141">
        <f t="shared" si="249"/>
        <v>250</v>
      </c>
      <c r="AV299" s="142">
        <f t="shared" si="250"/>
        <v>0</v>
      </c>
      <c r="AW299" s="143">
        <f t="shared" si="251"/>
        <v>0</v>
      </c>
      <c r="AY299" s="146" t="str">
        <f t="shared" si="252"/>
        <v>33.00</v>
      </c>
      <c r="AZ299" s="332" t="b">
        <f>COUNTIF('[1]Codes SEC'!$B$2:$B$250,Ministres!AY299)&gt;0</f>
        <v>1</v>
      </c>
    </row>
    <row r="300" spans="1:64" ht="35.1" customHeight="1" x14ac:dyDescent="0.25">
      <c r="A300" s="15" t="s">
        <v>13</v>
      </c>
      <c r="B300" s="121">
        <v>10</v>
      </c>
      <c r="C300" s="122" t="s">
        <v>237</v>
      </c>
      <c r="D300" s="123">
        <v>1000</v>
      </c>
      <c r="F300" s="125">
        <v>12</v>
      </c>
      <c r="G300" s="126">
        <v>1</v>
      </c>
      <c r="H300" s="35" t="str">
        <f t="shared" si="239"/>
        <v>023</v>
      </c>
      <c r="I300" s="36" t="s">
        <v>207</v>
      </c>
      <c r="J300" s="37" t="s">
        <v>343</v>
      </c>
      <c r="K300" s="244" t="s">
        <v>344</v>
      </c>
      <c r="L300" s="128">
        <v>0</v>
      </c>
      <c r="M300" s="129">
        <v>0</v>
      </c>
      <c r="N300" s="130"/>
      <c r="O300" s="131"/>
      <c r="P300" s="131"/>
      <c r="Q300" s="131"/>
      <c r="R300" s="131"/>
      <c r="S300" s="131"/>
      <c r="T300" s="132" t="str">
        <f t="shared" si="240"/>
        <v>OK</v>
      </c>
      <c r="U300" s="138"/>
      <c r="V300" s="138"/>
      <c r="W300" s="139"/>
      <c r="X300" s="139"/>
      <c r="Y300" s="132" t="str">
        <f t="shared" si="241"/>
        <v>OK</v>
      </c>
      <c r="Z300" s="210"/>
      <c r="AA300" s="204"/>
      <c r="AB300" s="202"/>
      <c r="AC300" s="202"/>
      <c r="AD300" s="202"/>
      <c r="AE300" s="202"/>
      <c r="AF300" s="202"/>
      <c r="AG300" s="132" t="str">
        <f t="shared" si="242"/>
        <v>OK</v>
      </c>
      <c r="AH300" s="138"/>
      <c r="AI300" s="138"/>
      <c r="AJ300" s="139"/>
      <c r="AK300" s="139"/>
      <c r="AL300" s="132" t="str">
        <f t="shared" si="243"/>
        <v>OK</v>
      </c>
      <c r="AM300" s="140"/>
      <c r="AN300" s="119">
        <f t="shared" si="244"/>
        <v>0</v>
      </c>
      <c r="AO300" s="120">
        <f t="shared" si="245"/>
        <v>0</v>
      </c>
      <c r="AP300" s="39">
        <f t="shared" si="246"/>
        <v>0</v>
      </c>
      <c r="AQ300" s="141">
        <f t="shared" si="247"/>
        <v>0</v>
      </c>
      <c r="AR300" s="142">
        <f t="shared" si="253"/>
        <v>0</v>
      </c>
      <c r="AS300" s="143" t="e">
        <f t="shared" si="254"/>
        <v>#DIV/0!</v>
      </c>
      <c r="AT300" s="144">
        <f t="shared" si="248"/>
        <v>0</v>
      </c>
      <c r="AU300" s="141">
        <f t="shared" si="249"/>
        <v>0</v>
      </c>
      <c r="AV300" s="142">
        <f t="shared" si="250"/>
        <v>0</v>
      </c>
      <c r="AW300" s="143" t="e">
        <f t="shared" si="251"/>
        <v>#DIV/0!</v>
      </c>
      <c r="AY300" s="146" t="str">
        <f t="shared" si="252"/>
        <v>33.00</v>
      </c>
      <c r="AZ300" s="332" t="b">
        <f>COUNTIF('[1]Codes SEC'!$B$2:$B$250,Ministres!AY300)&gt;0</f>
        <v>1</v>
      </c>
    </row>
    <row r="301" spans="1:64" ht="35.1" customHeight="1" x14ac:dyDescent="0.25">
      <c r="A301" s="15" t="s">
        <v>13</v>
      </c>
      <c r="B301" s="121">
        <v>10</v>
      </c>
      <c r="C301" s="122" t="s">
        <v>237</v>
      </c>
      <c r="D301" s="123">
        <v>1000</v>
      </c>
      <c r="F301" s="125">
        <v>12</v>
      </c>
      <c r="G301" s="126">
        <v>1</v>
      </c>
      <c r="H301" s="35" t="str">
        <f t="shared" si="239"/>
        <v>023</v>
      </c>
      <c r="I301" s="36" t="s">
        <v>207</v>
      </c>
      <c r="J301" s="37" t="s">
        <v>345</v>
      </c>
      <c r="K301" s="244" t="s">
        <v>346</v>
      </c>
      <c r="L301" s="232">
        <v>0</v>
      </c>
      <c r="M301" s="233">
        <v>0</v>
      </c>
      <c r="N301" s="130"/>
      <c r="O301" s="131"/>
      <c r="P301" s="131"/>
      <c r="Q301" s="131"/>
      <c r="R301" s="131"/>
      <c r="S301" s="131"/>
      <c r="T301" s="132" t="str">
        <f t="shared" si="240"/>
        <v>OK</v>
      </c>
      <c r="U301" s="138"/>
      <c r="V301" s="133"/>
      <c r="W301" s="134"/>
      <c r="X301" s="134"/>
      <c r="Y301" s="132" t="str">
        <f t="shared" si="241"/>
        <v>OK</v>
      </c>
      <c r="Z301" s="135"/>
      <c r="AA301" s="204"/>
      <c r="AB301" s="202"/>
      <c r="AC301" s="202"/>
      <c r="AD301" s="202"/>
      <c r="AE301" s="202"/>
      <c r="AF301" s="202"/>
      <c r="AG301" s="132" t="str">
        <f t="shared" si="242"/>
        <v>OK</v>
      </c>
      <c r="AH301" s="138"/>
      <c r="AI301" s="133"/>
      <c r="AJ301" s="134"/>
      <c r="AK301" s="134"/>
      <c r="AL301" s="132" t="str">
        <f t="shared" si="243"/>
        <v>OK</v>
      </c>
      <c r="AM301" s="205"/>
      <c r="AN301" s="119">
        <f t="shared" si="244"/>
        <v>0</v>
      </c>
      <c r="AO301" s="120">
        <f t="shared" si="245"/>
        <v>0</v>
      </c>
      <c r="AP301" s="39">
        <f t="shared" si="246"/>
        <v>0</v>
      </c>
      <c r="AQ301" s="141">
        <f t="shared" si="247"/>
        <v>0</v>
      </c>
      <c r="AR301" s="142">
        <f t="shared" si="253"/>
        <v>0</v>
      </c>
      <c r="AS301" s="143" t="e">
        <f t="shared" si="254"/>
        <v>#DIV/0!</v>
      </c>
      <c r="AT301" s="144">
        <f t="shared" si="248"/>
        <v>0</v>
      </c>
      <c r="AU301" s="141">
        <f t="shared" si="249"/>
        <v>0</v>
      </c>
      <c r="AV301" s="142">
        <f t="shared" si="250"/>
        <v>0</v>
      </c>
      <c r="AW301" s="143" t="e">
        <f t="shared" si="251"/>
        <v>#DIV/0!</v>
      </c>
      <c r="AY301" s="146" t="str">
        <f t="shared" si="252"/>
        <v>33.00</v>
      </c>
      <c r="AZ301" s="332" t="b">
        <f>COUNTIF('[1]Codes SEC'!$B$2:$B$250,Ministres!AY301)&gt;0</f>
        <v>1</v>
      </c>
    </row>
    <row r="302" spans="1:64" ht="35.1" customHeight="1" x14ac:dyDescent="0.25">
      <c r="A302" s="15" t="s">
        <v>13</v>
      </c>
      <c r="B302" s="121">
        <v>10</v>
      </c>
      <c r="C302" s="122" t="s">
        <v>237</v>
      </c>
      <c r="D302" s="123">
        <v>1000</v>
      </c>
      <c r="F302" s="125">
        <v>12</v>
      </c>
      <c r="G302" s="126">
        <v>1</v>
      </c>
      <c r="H302" s="35" t="str">
        <f t="shared" si="239"/>
        <v>023</v>
      </c>
      <c r="I302" s="36" t="s">
        <v>121</v>
      </c>
      <c r="J302" s="37" t="s">
        <v>347</v>
      </c>
      <c r="K302" s="244" t="s">
        <v>348</v>
      </c>
      <c r="L302" s="128">
        <v>460</v>
      </c>
      <c r="M302" s="129">
        <v>460</v>
      </c>
      <c r="N302" s="130"/>
      <c r="O302" s="131"/>
      <c r="P302" s="131"/>
      <c r="Q302" s="131"/>
      <c r="R302" s="131"/>
      <c r="S302" s="131"/>
      <c r="T302" s="132" t="str">
        <f t="shared" si="240"/>
        <v>OK</v>
      </c>
      <c r="U302" s="138"/>
      <c r="V302" s="138"/>
      <c r="W302" s="139"/>
      <c r="X302" s="139"/>
      <c r="Y302" s="132" t="str">
        <f t="shared" si="241"/>
        <v>OK</v>
      </c>
      <c r="Z302" s="210"/>
      <c r="AA302" s="204"/>
      <c r="AB302" s="202"/>
      <c r="AC302" s="202"/>
      <c r="AD302" s="202"/>
      <c r="AE302" s="202"/>
      <c r="AF302" s="202"/>
      <c r="AG302" s="132" t="str">
        <f t="shared" si="242"/>
        <v>OK</v>
      </c>
      <c r="AH302" s="138"/>
      <c r="AI302" s="138"/>
      <c r="AJ302" s="139"/>
      <c r="AK302" s="139"/>
      <c r="AL302" s="132" t="str">
        <f t="shared" si="243"/>
        <v>OK</v>
      </c>
      <c r="AM302" s="140"/>
      <c r="AN302" s="119">
        <f t="shared" si="244"/>
        <v>460</v>
      </c>
      <c r="AO302" s="120">
        <f t="shared" si="245"/>
        <v>460</v>
      </c>
      <c r="AP302" s="39">
        <f t="shared" si="246"/>
        <v>460</v>
      </c>
      <c r="AQ302" s="141">
        <f t="shared" si="247"/>
        <v>460</v>
      </c>
      <c r="AR302" s="142">
        <f>AQ302-AP302</f>
        <v>0</v>
      </c>
      <c r="AS302" s="143">
        <f>AR302/AP302</f>
        <v>0</v>
      </c>
      <c r="AT302" s="144">
        <f t="shared" si="248"/>
        <v>460</v>
      </c>
      <c r="AU302" s="141">
        <f t="shared" si="249"/>
        <v>460</v>
      </c>
      <c r="AV302" s="142">
        <f t="shared" si="250"/>
        <v>0</v>
      </c>
      <c r="AW302" s="143">
        <f t="shared" si="251"/>
        <v>0</v>
      </c>
      <c r="AY302" s="146" t="str">
        <f t="shared" si="252"/>
        <v>41.40</v>
      </c>
      <c r="AZ302" s="332" t="b">
        <f>COUNTIF('[1]Codes SEC'!$B$2:$B$250,Ministres!AY302)&gt;0</f>
        <v>1</v>
      </c>
    </row>
    <row r="303" spans="1:64" ht="35.1" customHeight="1" x14ac:dyDescent="0.25">
      <c r="A303" s="15" t="s">
        <v>13</v>
      </c>
      <c r="B303" s="121">
        <v>10</v>
      </c>
      <c r="C303" s="122" t="s">
        <v>237</v>
      </c>
      <c r="D303" s="123">
        <v>1000</v>
      </c>
      <c r="F303" s="125">
        <v>12</v>
      </c>
      <c r="G303" s="126">
        <v>1</v>
      </c>
      <c r="H303" s="35" t="str">
        <f t="shared" si="239"/>
        <v>023</v>
      </c>
      <c r="I303" s="36" t="s">
        <v>296</v>
      </c>
      <c r="J303" s="37" t="s">
        <v>349</v>
      </c>
      <c r="K303" s="331" t="s">
        <v>350</v>
      </c>
      <c r="L303" s="128">
        <v>99</v>
      </c>
      <c r="M303" s="129">
        <v>99</v>
      </c>
      <c r="N303" s="130"/>
      <c r="O303" s="131"/>
      <c r="P303" s="131"/>
      <c r="Q303" s="131"/>
      <c r="R303" s="131"/>
      <c r="S303" s="131"/>
      <c r="T303" s="132" t="str">
        <f t="shared" si="240"/>
        <v>OK</v>
      </c>
      <c r="U303" s="138"/>
      <c r="V303" s="138"/>
      <c r="W303" s="139"/>
      <c r="X303" s="139"/>
      <c r="Y303" s="132" t="str">
        <f t="shared" si="241"/>
        <v>OK</v>
      </c>
      <c r="Z303" s="210"/>
      <c r="AA303" s="204"/>
      <c r="AB303" s="202"/>
      <c r="AC303" s="202"/>
      <c r="AD303" s="202"/>
      <c r="AE303" s="202"/>
      <c r="AF303" s="202"/>
      <c r="AG303" s="132" t="str">
        <f t="shared" si="242"/>
        <v>OK</v>
      </c>
      <c r="AH303" s="138"/>
      <c r="AI303" s="138"/>
      <c r="AJ303" s="139"/>
      <c r="AK303" s="139"/>
      <c r="AL303" s="132" t="str">
        <f t="shared" si="243"/>
        <v>OK</v>
      </c>
      <c r="AM303" s="140"/>
      <c r="AN303" s="119">
        <f t="shared" si="244"/>
        <v>99</v>
      </c>
      <c r="AO303" s="120">
        <f t="shared" si="245"/>
        <v>99</v>
      </c>
      <c r="AP303" s="39">
        <f t="shared" si="246"/>
        <v>99</v>
      </c>
      <c r="AQ303" s="141">
        <f t="shared" si="247"/>
        <v>99</v>
      </c>
      <c r="AR303" s="142">
        <f t="shared" si="253"/>
        <v>0</v>
      </c>
      <c r="AS303" s="143">
        <f t="shared" si="254"/>
        <v>0</v>
      </c>
      <c r="AT303" s="144">
        <f t="shared" si="248"/>
        <v>99</v>
      </c>
      <c r="AU303" s="141">
        <f t="shared" si="249"/>
        <v>99</v>
      </c>
      <c r="AV303" s="142">
        <f t="shared" si="250"/>
        <v>0</v>
      </c>
      <c r="AW303" s="143">
        <f t="shared" si="251"/>
        <v>0</v>
      </c>
      <c r="AY303" s="146" t="str">
        <f t="shared" si="252"/>
        <v>43.22</v>
      </c>
      <c r="AZ303" s="332" t="b">
        <f>COUNTIF('[1]Codes SEC'!$B$2:$B$250,Ministres!AY303)&gt;0</f>
        <v>1</v>
      </c>
    </row>
    <row r="304" spans="1:64" s="333" customFormat="1" ht="35.1" customHeight="1" x14ac:dyDescent="0.25">
      <c r="A304" s="15" t="s">
        <v>13</v>
      </c>
      <c r="B304" s="121">
        <v>10</v>
      </c>
      <c r="C304" s="122" t="s">
        <v>237</v>
      </c>
      <c r="D304" s="123">
        <v>1000</v>
      </c>
      <c r="E304" s="124"/>
      <c r="F304" s="125">
        <v>12</v>
      </c>
      <c r="G304" s="126">
        <v>1</v>
      </c>
      <c r="H304" s="35" t="str">
        <f t="shared" si="239"/>
        <v>023</v>
      </c>
      <c r="I304" s="36" t="s">
        <v>301</v>
      </c>
      <c r="J304" s="37" t="s">
        <v>351</v>
      </c>
      <c r="K304" s="281" t="s">
        <v>352</v>
      </c>
      <c r="L304" s="128">
        <v>75</v>
      </c>
      <c r="M304" s="129">
        <v>75</v>
      </c>
      <c r="N304" s="130"/>
      <c r="O304" s="131"/>
      <c r="P304" s="131"/>
      <c r="Q304" s="131"/>
      <c r="R304" s="131"/>
      <c r="S304" s="131"/>
      <c r="T304" s="132" t="str">
        <f t="shared" si="240"/>
        <v>OK</v>
      </c>
      <c r="U304" s="138"/>
      <c r="V304" s="138"/>
      <c r="W304" s="139"/>
      <c r="X304" s="139"/>
      <c r="Y304" s="132" t="str">
        <f t="shared" si="241"/>
        <v>OK</v>
      </c>
      <c r="Z304" s="210"/>
      <c r="AA304" s="204"/>
      <c r="AB304" s="202"/>
      <c r="AC304" s="202"/>
      <c r="AD304" s="202"/>
      <c r="AE304" s="202"/>
      <c r="AF304" s="202"/>
      <c r="AG304" s="132" t="str">
        <f t="shared" si="242"/>
        <v>OK</v>
      </c>
      <c r="AH304" s="138"/>
      <c r="AI304" s="138"/>
      <c r="AJ304" s="139"/>
      <c r="AK304" s="139"/>
      <c r="AL304" s="132" t="str">
        <f t="shared" si="243"/>
        <v>OK</v>
      </c>
      <c r="AM304" s="140"/>
      <c r="AN304" s="119">
        <f t="shared" si="244"/>
        <v>75</v>
      </c>
      <c r="AO304" s="120">
        <f t="shared" si="245"/>
        <v>75</v>
      </c>
      <c r="AP304" s="39">
        <f t="shared" si="246"/>
        <v>75</v>
      </c>
      <c r="AQ304" s="141">
        <f t="shared" si="247"/>
        <v>75</v>
      </c>
      <c r="AR304" s="142">
        <f>AQ304-AP304</f>
        <v>0</v>
      </c>
      <c r="AS304" s="143">
        <f>AR304/AP304</f>
        <v>0</v>
      </c>
      <c r="AT304" s="144">
        <f t="shared" si="248"/>
        <v>75</v>
      </c>
      <c r="AU304" s="141">
        <f t="shared" si="249"/>
        <v>75</v>
      </c>
      <c r="AV304" s="142">
        <f t="shared" si="250"/>
        <v>0</v>
      </c>
      <c r="AW304" s="143">
        <f t="shared" si="251"/>
        <v>0</v>
      </c>
      <c r="AX304"/>
      <c r="AY304" s="146" t="str">
        <f t="shared" si="252"/>
        <v>45.24</v>
      </c>
      <c r="AZ304" s="332" t="b">
        <f>COUNTIF('[1]Codes SEC'!$B$2:$B$250,Ministres!AY304)&gt;0</f>
        <v>1</v>
      </c>
      <c r="BA304"/>
      <c r="BB304"/>
      <c r="BC304"/>
      <c r="BD304"/>
      <c r="BE304"/>
      <c r="BF304"/>
      <c r="BG304"/>
      <c r="BH304"/>
      <c r="BI304"/>
      <c r="BJ304"/>
      <c r="BK304"/>
      <c r="BL304"/>
    </row>
    <row r="305" spans="1:64" s="333" customFormat="1" ht="35.1" customHeight="1" x14ac:dyDescent="0.25">
      <c r="A305" s="15" t="s">
        <v>13</v>
      </c>
      <c r="B305" s="121">
        <v>10</v>
      </c>
      <c r="C305" s="122" t="s">
        <v>237</v>
      </c>
      <c r="D305" s="123">
        <v>1000</v>
      </c>
      <c r="E305" s="124"/>
      <c r="F305" s="125">
        <v>12</v>
      </c>
      <c r="G305" s="126"/>
      <c r="H305" s="35" t="str">
        <f t="shared" si="239"/>
        <v>023</v>
      </c>
      <c r="I305" s="36">
        <v>84524000</v>
      </c>
      <c r="J305" s="380" t="s">
        <v>353</v>
      </c>
      <c r="K305" s="281" t="s">
        <v>354</v>
      </c>
      <c r="L305" s="128">
        <v>17</v>
      </c>
      <c r="M305" s="129">
        <v>17</v>
      </c>
      <c r="N305" s="130"/>
      <c r="O305" s="131"/>
      <c r="P305" s="131"/>
      <c r="Q305" s="131"/>
      <c r="R305" s="131"/>
      <c r="S305" s="131"/>
      <c r="T305" s="132" t="str">
        <f t="shared" si="240"/>
        <v>OK</v>
      </c>
      <c r="U305" s="138"/>
      <c r="V305" s="138"/>
      <c r="W305" s="139"/>
      <c r="X305" s="139"/>
      <c r="Y305" s="132" t="str">
        <f t="shared" si="241"/>
        <v>OK</v>
      </c>
      <c r="Z305" s="210"/>
      <c r="AA305" s="204"/>
      <c r="AB305" s="202"/>
      <c r="AC305" s="202"/>
      <c r="AD305" s="202"/>
      <c r="AE305" s="202"/>
      <c r="AF305" s="202"/>
      <c r="AG305" s="132" t="str">
        <f t="shared" si="242"/>
        <v>OK</v>
      </c>
      <c r="AH305" s="138"/>
      <c r="AI305" s="138"/>
      <c r="AJ305" s="139"/>
      <c r="AK305" s="139"/>
      <c r="AL305" s="132" t="str">
        <f t="shared" si="243"/>
        <v>OK</v>
      </c>
      <c r="AM305" s="140"/>
      <c r="AN305" s="119">
        <f t="shared" si="244"/>
        <v>17</v>
      </c>
      <c r="AO305" s="120">
        <f t="shared" si="245"/>
        <v>17</v>
      </c>
      <c r="AP305" s="39">
        <f t="shared" si="246"/>
        <v>17</v>
      </c>
      <c r="AQ305" s="141">
        <f t="shared" si="247"/>
        <v>17</v>
      </c>
      <c r="AR305" s="142">
        <f>AQ305-AP305</f>
        <v>0</v>
      </c>
      <c r="AS305" s="143">
        <f>AR305/AP305</f>
        <v>0</v>
      </c>
      <c r="AT305" s="144">
        <f t="shared" si="248"/>
        <v>17</v>
      </c>
      <c r="AU305" s="141">
        <f t="shared" si="249"/>
        <v>17</v>
      </c>
      <c r="AV305" s="142">
        <f t="shared" si="250"/>
        <v>0</v>
      </c>
      <c r="AW305" s="143">
        <f t="shared" si="251"/>
        <v>0</v>
      </c>
      <c r="AX305"/>
      <c r="AY305" s="146" t="str">
        <f t="shared" si="252"/>
        <v>45.24</v>
      </c>
      <c r="AZ305" s="332" t="b">
        <f>COUNTIF('[1]Codes SEC'!$B$2:$B$250,Ministres!AY305)&gt;0</f>
        <v>1</v>
      </c>
      <c r="BA305"/>
      <c r="BB305"/>
      <c r="BC305"/>
      <c r="BD305"/>
      <c r="BE305"/>
      <c r="BF305"/>
      <c r="BG305"/>
      <c r="BH305"/>
      <c r="BI305"/>
      <c r="BJ305"/>
      <c r="BK305"/>
      <c r="BL305"/>
    </row>
    <row r="306" spans="1:64" ht="35.1" customHeight="1" x14ac:dyDescent="0.25">
      <c r="A306" s="15" t="s">
        <v>13</v>
      </c>
      <c r="B306" s="121">
        <v>10</v>
      </c>
      <c r="C306" s="122" t="s">
        <v>237</v>
      </c>
      <c r="D306" s="123">
        <v>1000</v>
      </c>
      <c r="F306" s="125">
        <v>12</v>
      </c>
      <c r="G306" s="126">
        <v>1</v>
      </c>
      <c r="H306" s="35" t="str">
        <f t="shared" si="239"/>
        <v>023</v>
      </c>
      <c r="I306" s="36" t="s">
        <v>355</v>
      </c>
      <c r="J306" s="37" t="s">
        <v>356</v>
      </c>
      <c r="K306" s="244" t="s">
        <v>357</v>
      </c>
      <c r="L306" s="128">
        <v>1497</v>
      </c>
      <c r="M306" s="129">
        <v>1497</v>
      </c>
      <c r="N306" s="130"/>
      <c r="O306" s="131"/>
      <c r="P306" s="131"/>
      <c r="Q306" s="131"/>
      <c r="R306" s="131"/>
      <c r="S306" s="131"/>
      <c r="T306" s="132" t="str">
        <f>IF(SUM(N306:S306)=U306,"OK",SUM(N306:S306)-U306)</f>
        <v>OK</v>
      </c>
      <c r="U306" s="138"/>
      <c r="V306" s="138"/>
      <c r="W306" s="139"/>
      <c r="X306" s="139"/>
      <c r="Y306" s="132" t="str">
        <f>IF(SUM(W306:X306)=Z306,"OK",SUM(W306:X306)-Z306)</f>
        <v>OK</v>
      </c>
      <c r="Z306" s="210"/>
      <c r="AA306" s="204"/>
      <c r="AB306" s="202"/>
      <c r="AC306" s="202"/>
      <c r="AD306" s="202"/>
      <c r="AE306" s="202"/>
      <c r="AF306" s="202"/>
      <c r="AG306" s="132" t="str">
        <f>IF(SUM(AA306:AF306)=AH306,"OK",SUM(AA306:AF306)-AH306)</f>
        <v>OK</v>
      </c>
      <c r="AH306" s="138"/>
      <c r="AI306" s="138"/>
      <c r="AJ306" s="139"/>
      <c r="AK306" s="139"/>
      <c r="AL306" s="132" t="str">
        <f>IF(SUM(AJ306:AK306)=AM306,"OK",SUM(AJ306:AK306)-AM306)</f>
        <v>OK</v>
      </c>
      <c r="AM306" s="140"/>
      <c r="AN306" s="119">
        <f>L306+U306+V306+Z306</f>
        <v>1497</v>
      </c>
      <c r="AO306" s="120">
        <f>M306+AH306+AI306+AM306</f>
        <v>1497</v>
      </c>
      <c r="AP306" s="39">
        <f>L306</f>
        <v>1497</v>
      </c>
      <c r="AQ306" s="141">
        <f>AN306</f>
        <v>1497</v>
      </c>
      <c r="AR306" s="142">
        <f>AQ306-AP306</f>
        <v>0</v>
      </c>
      <c r="AS306" s="143">
        <f>AR306/AP306</f>
        <v>0</v>
      </c>
      <c r="AT306" s="144">
        <f>M306</f>
        <v>1497</v>
      </c>
      <c r="AU306" s="141">
        <f>AO306</f>
        <v>1497</v>
      </c>
      <c r="AV306" s="142">
        <f>AU306-AT306</f>
        <v>0</v>
      </c>
      <c r="AW306" s="143">
        <f>AV306/AT306</f>
        <v>0</v>
      </c>
      <c r="AY306" s="146" t="str">
        <f t="shared" si="252"/>
        <v>45.26</v>
      </c>
      <c r="AZ306" s="332" t="b">
        <f>COUNTIF('[1]Codes SEC'!$B$2:$B$250,Ministres!AY306)&gt;0</f>
        <v>1</v>
      </c>
    </row>
    <row r="307" spans="1:64" ht="35.1" customHeight="1" x14ac:dyDescent="0.25">
      <c r="A307" s="15" t="s">
        <v>13</v>
      </c>
      <c r="B307" s="225" t="s">
        <v>265</v>
      </c>
      <c r="C307" s="122" t="s">
        <v>237</v>
      </c>
      <c r="D307" s="123">
        <v>1000</v>
      </c>
      <c r="E307" s="226"/>
      <c r="F307" s="122">
        <v>12</v>
      </c>
      <c r="G307" s="227"/>
      <c r="H307" s="228" t="str">
        <f t="shared" si="239"/>
        <v>023</v>
      </c>
      <c r="I307" s="229">
        <v>84550000</v>
      </c>
      <c r="J307" s="230" t="s">
        <v>358</v>
      </c>
      <c r="K307" s="231" t="s">
        <v>359</v>
      </c>
      <c r="L307" s="232">
        <v>5</v>
      </c>
      <c r="M307" s="233">
        <v>5</v>
      </c>
      <c r="N307" s="130"/>
      <c r="O307" s="131"/>
      <c r="P307" s="131"/>
      <c r="Q307" s="131"/>
      <c r="R307" s="131"/>
      <c r="S307" s="131"/>
      <c r="T307" s="132" t="str">
        <f t="shared" si="240"/>
        <v>OK</v>
      </c>
      <c r="U307" s="138"/>
      <c r="V307" s="138"/>
      <c r="W307" s="139"/>
      <c r="X307" s="139"/>
      <c r="Y307" s="132" t="str">
        <f t="shared" si="241"/>
        <v>OK</v>
      </c>
      <c r="Z307" s="210"/>
      <c r="AA307" s="204"/>
      <c r="AB307" s="202"/>
      <c r="AC307" s="202"/>
      <c r="AD307" s="202"/>
      <c r="AE307" s="202"/>
      <c r="AF307" s="202"/>
      <c r="AG307" s="132" t="str">
        <f t="shared" si="242"/>
        <v>OK</v>
      </c>
      <c r="AH307" s="138"/>
      <c r="AI307" s="138"/>
      <c r="AJ307" s="139"/>
      <c r="AK307" s="139"/>
      <c r="AL307" s="132" t="str">
        <f t="shared" si="243"/>
        <v>OK</v>
      </c>
      <c r="AM307" s="140"/>
      <c r="AN307" s="119">
        <f t="shared" si="244"/>
        <v>5</v>
      </c>
      <c r="AO307" s="120">
        <f t="shared" si="245"/>
        <v>5</v>
      </c>
      <c r="AP307" s="39">
        <f t="shared" si="246"/>
        <v>5</v>
      </c>
      <c r="AQ307" s="141">
        <f t="shared" si="247"/>
        <v>5</v>
      </c>
      <c r="AR307" s="142">
        <f>AQ307-AP307</f>
        <v>0</v>
      </c>
      <c r="AS307" s="143">
        <f>AR307/AP307</f>
        <v>0</v>
      </c>
      <c r="AT307" s="144">
        <f t="shared" si="248"/>
        <v>5</v>
      </c>
      <c r="AU307" s="141">
        <f>AO307</f>
        <v>5</v>
      </c>
      <c r="AV307" s="142">
        <f>AU307-AT307</f>
        <v>0</v>
      </c>
      <c r="AW307" s="143">
        <f>AV307/AT307</f>
        <v>0</v>
      </c>
      <c r="AY307" s="146" t="str">
        <f t="shared" si="252"/>
        <v>45.50</v>
      </c>
      <c r="AZ307" s="332" t="b">
        <f>COUNTIF('[1]Codes SEC'!$B$2:$B$250,Ministres!AY307)&gt;0</f>
        <v>1</v>
      </c>
    </row>
    <row r="308" spans="1:64" ht="12.75" customHeight="1" x14ac:dyDescent="0.25">
      <c r="A308" s="148"/>
      <c r="B308" s="334"/>
      <c r="C308" s="150"/>
      <c r="D308" s="151"/>
      <c r="E308" s="335"/>
      <c r="F308" s="153"/>
      <c r="G308" s="154"/>
      <c r="H308" s="155"/>
      <c r="I308" s="156"/>
      <c r="J308" s="157"/>
      <c r="K308" s="158" t="s">
        <v>70</v>
      </c>
      <c r="L308" s="159">
        <f t="shared" ref="L308:S308" si="255">L289+L290+L302+L295+L296+L297+L298+L299+L300+L303+L306+L304+L301+L292+L305+L291+L293+L294+L307</f>
        <v>3760</v>
      </c>
      <c r="M308" s="378">
        <f t="shared" si="255"/>
        <v>3801</v>
      </c>
      <c r="N308" s="337">
        <f t="shared" si="255"/>
        <v>0</v>
      </c>
      <c r="O308" s="338">
        <f t="shared" si="255"/>
        <v>0</v>
      </c>
      <c r="P308" s="338">
        <f t="shared" si="255"/>
        <v>0</v>
      </c>
      <c r="Q308" s="338">
        <f t="shared" si="255"/>
        <v>0</v>
      </c>
      <c r="R308" s="338">
        <f t="shared" si="255"/>
        <v>0</v>
      </c>
      <c r="S308" s="338">
        <f t="shared" si="255"/>
        <v>0</v>
      </c>
      <c r="T308" s="339"/>
      <c r="U308" s="340">
        <f>U289+U290+U302+U295+U296+U297+U298+U299+U300+U303+U306+U304+U301+U292+U305+U291+U293+U294+U307</f>
        <v>0</v>
      </c>
      <c r="V308" s="340">
        <f>V289+V290+V302+V295+V296+V297+V298+V299+V300+V303+V306+V304+V301+V292+V305+V291+V293+V294+V307</f>
        <v>0</v>
      </c>
      <c r="W308" s="338">
        <f>W289+W290+W302+W295+W296+W297+W298+W299+W300+W303+W306+W304+W301+W292+W305+W291+W293+W294+W307</f>
        <v>0</v>
      </c>
      <c r="X308" s="338">
        <f>X289+X290+X302+X295+X296+X297+X298+X299+X300+X303+X306+X304+X301+X292+X305+X291+X293+X294+X307</f>
        <v>0</v>
      </c>
      <c r="Y308" s="339"/>
      <c r="Z308" s="340">
        <f t="shared" ref="Z308:AF308" si="256">Z289+Z290+Z302+Z295+Z296+Z297+Z298+Z299+Z300+Z303+Z306+Z304+Z301+Z292+Z305+Z291+Z293+Z294+Z307</f>
        <v>0</v>
      </c>
      <c r="AA308" s="165">
        <f t="shared" si="256"/>
        <v>0</v>
      </c>
      <c r="AB308" s="338">
        <f t="shared" si="256"/>
        <v>0</v>
      </c>
      <c r="AC308" s="338">
        <f t="shared" si="256"/>
        <v>0</v>
      </c>
      <c r="AD308" s="338">
        <f t="shared" si="256"/>
        <v>0</v>
      </c>
      <c r="AE308" s="338">
        <f t="shared" si="256"/>
        <v>0</v>
      </c>
      <c r="AF308" s="338">
        <f t="shared" si="256"/>
        <v>0</v>
      </c>
      <c r="AG308" s="339"/>
      <c r="AH308" s="340">
        <f>AH289+AH290+AH302+AH295+AH296+AH297+AH298+AH299+AH300+AH303+AH306+AH304+AH301+AH292+AH305+AH291+AH293+AH294+AH307</f>
        <v>0</v>
      </c>
      <c r="AI308" s="340">
        <f>AI289+AI290+AI302+AI295+AI296+AI297+AI298+AI299+AI300+AI303+AI306+AI304+AI301+AI292+AI305+AI291+AI293+AI294+AI307</f>
        <v>0</v>
      </c>
      <c r="AJ308" s="338">
        <f>AJ289+AJ290+AJ302+AJ295+AJ296+AJ297+AJ298+AJ299+AJ300+AJ303+AJ306+AJ304+AJ301+AJ292+AJ305+AJ291+AJ293+AJ294+AJ307</f>
        <v>0</v>
      </c>
      <c r="AK308" s="338">
        <f>AK289+AK290+AK302+AK295+AK296+AK297+AK298+AK299+AK300+AK303+AK306+AK304+AK301+AK292+AK305+AK291+AK293+AK294+AK307</f>
        <v>0</v>
      </c>
      <c r="AL308" s="339"/>
      <c r="AM308" s="341">
        <f t="shared" ref="AM308:AW308" si="257">AM289+AM290+AM302+AM295+AM296+AM297+AM298+AM299+AM300+AM303+AM306+AM304+AM301+AM292+AM305+AM291+AM293+AM294+AM307</f>
        <v>0</v>
      </c>
      <c r="AN308" s="167">
        <f t="shared" si="257"/>
        <v>3760</v>
      </c>
      <c r="AO308" s="342">
        <f t="shared" si="257"/>
        <v>3801</v>
      </c>
      <c r="AP308" s="169">
        <f t="shared" si="257"/>
        <v>3760</v>
      </c>
      <c r="AQ308" s="343">
        <f t="shared" si="257"/>
        <v>3760</v>
      </c>
      <c r="AR308" s="344">
        <f t="shared" si="257"/>
        <v>0</v>
      </c>
      <c r="AS308" s="345" t="e">
        <f t="shared" si="257"/>
        <v>#DIV/0!</v>
      </c>
      <c r="AT308" s="346">
        <f t="shared" si="257"/>
        <v>3801</v>
      </c>
      <c r="AU308" s="343">
        <f t="shared" si="257"/>
        <v>3801</v>
      </c>
      <c r="AV308" s="344">
        <f t="shared" si="257"/>
        <v>0</v>
      </c>
      <c r="AW308" s="345" t="e">
        <f t="shared" si="257"/>
        <v>#DIV/0!</v>
      </c>
      <c r="AY308" s="146"/>
      <c r="AZ308" s="332"/>
    </row>
    <row r="309" spans="1:64" ht="12.75" customHeight="1" x14ac:dyDescent="0.25">
      <c r="A309" s="15"/>
      <c r="C309" s="122"/>
      <c r="D309" s="123"/>
      <c r="F309" s="125"/>
      <c r="G309" s="126"/>
      <c r="H309" s="35"/>
      <c r="I309" s="36"/>
      <c r="J309" s="37"/>
      <c r="K309" s="240"/>
      <c r="L309" s="199"/>
      <c r="M309" s="200"/>
      <c r="N309" s="201"/>
      <c r="O309" s="202"/>
      <c r="P309" s="202"/>
      <c r="Q309" s="202"/>
      <c r="R309" s="202"/>
      <c r="S309" s="202"/>
      <c r="T309" s="224"/>
      <c r="U309" s="138"/>
      <c r="V309" s="138"/>
      <c r="W309" s="139"/>
      <c r="X309" s="139"/>
      <c r="Y309" s="224"/>
      <c r="Z309" s="210"/>
      <c r="AA309" s="204"/>
      <c r="AB309" s="202"/>
      <c r="AC309" s="202"/>
      <c r="AD309" s="202"/>
      <c r="AE309" s="202"/>
      <c r="AF309" s="202"/>
      <c r="AG309" s="224"/>
      <c r="AH309" s="138"/>
      <c r="AI309" s="138"/>
      <c r="AJ309" s="139"/>
      <c r="AK309" s="139"/>
      <c r="AL309" s="224"/>
      <c r="AM309" s="140"/>
      <c r="AN309" s="211"/>
      <c r="AO309" s="212"/>
      <c r="AP309" s="39"/>
      <c r="AQ309" s="141"/>
      <c r="AR309" s="141"/>
      <c r="AS309" s="143"/>
      <c r="AU309" s="141"/>
      <c r="AV309" s="141"/>
      <c r="AW309" s="143"/>
      <c r="AY309" s="146"/>
      <c r="AZ309" s="332"/>
    </row>
    <row r="310" spans="1:64" ht="12.75" customHeight="1" x14ac:dyDescent="0.25">
      <c r="A310" s="15"/>
      <c r="C310" s="122"/>
      <c r="D310" s="123"/>
      <c r="F310" s="125"/>
      <c r="G310" s="126"/>
      <c r="H310" s="35"/>
      <c r="I310" s="36"/>
      <c r="J310" s="37"/>
      <c r="K310" s="243" t="s">
        <v>109</v>
      </c>
      <c r="L310" s="199"/>
      <c r="M310" s="200"/>
      <c r="N310" s="201"/>
      <c r="O310" s="202"/>
      <c r="P310" s="202"/>
      <c r="Q310" s="202"/>
      <c r="R310" s="202"/>
      <c r="S310" s="202"/>
      <c r="T310" s="224"/>
      <c r="U310" s="138"/>
      <c r="V310" s="138"/>
      <c r="W310" s="139"/>
      <c r="X310" s="139"/>
      <c r="Y310" s="224"/>
      <c r="Z310" s="210"/>
      <c r="AA310" s="204"/>
      <c r="AB310" s="202"/>
      <c r="AC310" s="202"/>
      <c r="AD310" s="202"/>
      <c r="AE310" s="202"/>
      <c r="AF310" s="202"/>
      <c r="AG310" s="224"/>
      <c r="AH310" s="138"/>
      <c r="AI310" s="138"/>
      <c r="AJ310" s="139"/>
      <c r="AK310" s="139"/>
      <c r="AL310" s="224"/>
      <c r="AM310" s="140"/>
      <c r="AN310" s="211"/>
      <c r="AO310" s="212"/>
      <c r="AP310" s="39"/>
      <c r="AQ310" s="141"/>
      <c r="AR310" s="141"/>
      <c r="AS310" s="143"/>
      <c r="AU310" s="141"/>
      <c r="AV310" s="141"/>
      <c r="AW310" s="143"/>
      <c r="AY310" s="146"/>
      <c r="AZ310" s="332"/>
    </row>
    <row r="311" spans="1:64" ht="12.75" customHeight="1" x14ac:dyDescent="0.25">
      <c r="A311" s="15"/>
      <c r="C311" s="122"/>
      <c r="D311" s="123"/>
      <c r="F311" s="125"/>
      <c r="G311" s="126"/>
      <c r="H311" s="35"/>
      <c r="I311" s="36"/>
      <c r="J311" s="37"/>
      <c r="K311" s="244"/>
      <c r="L311" s="199"/>
      <c r="M311" s="200"/>
      <c r="N311" s="201"/>
      <c r="O311" s="202"/>
      <c r="P311" s="202"/>
      <c r="Q311" s="202"/>
      <c r="R311" s="202"/>
      <c r="S311" s="202"/>
      <c r="T311" s="224"/>
      <c r="U311" s="138"/>
      <c r="V311" s="138"/>
      <c r="W311" s="139"/>
      <c r="X311" s="139"/>
      <c r="Y311" s="224"/>
      <c r="Z311" s="210"/>
      <c r="AA311" s="204"/>
      <c r="AB311" s="202"/>
      <c r="AC311" s="202"/>
      <c r="AD311" s="202"/>
      <c r="AE311" s="202"/>
      <c r="AF311" s="202"/>
      <c r="AG311" s="224"/>
      <c r="AH311" s="138"/>
      <c r="AI311" s="138"/>
      <c r="AJ311" s="139"/>
      <c r="AK311" s="139"/>
      <c r="AL311" s="224"/>
      <c r="AM311" s="140"/>
      <c r="AN311" s="211"/>
      <c r="AO311" s="212"/>
      <c r="AP311" s="39"/>
      <c r="AQ311" s="141"/>
      <c r="AR311" s="141"/>
      <c r="AS311" s="143"/>
      <c r="AU311" s="141"/>
      <c r="AV311" s="141"/>
      <c r="AW311" s="143"/>
      <c r="AY311" s="146"/>
      <c r="AZ311" s="332"/>
    </row>
    <row r="312" spans="1:64" s="333" customFormat="1" ht="35.1" customHeight="1" x14ac:dyDescent="0.25">
      <c r="A312" s="15" t="s">
        <v>13</v>
      </c>
      <c r="B312" s="121">
        <v>10</v>
      </c>
      <c r="C312" s="122" t="s">
        <v>237</v>
      </c>
      <c r="D312" s="123">
        <v>1000</v>
      </c>
      <c r="E312" s="124"/>
      <c r="F312" s="125">
        <v>12</v>
      </c>
      <c r="G312" s="126">
        <v>1</v>
      </c>
      <c r="H312" s="35" t="str">
        <f t="shared" si="239"/>
        <v>023</v>
      </c>
      <c r="I312" s="36">
        <v>85210000</v>
      </c>
      <c r="J312" s="37" t="s">
        <v>360</v>
      </c>
      <c r="K312" s="281" t="s">
        <v>361</v>
      </c>
      <c r="L312" s="128">
        <v>0</v>
      </c>
      <c r="M312" s="129">
        <v>0</v>
      </c>
      <c r="N312" s="130"/>
      <c r="O312" s="131"/>
      <c r="P312" s="131"/>
      <c r="Q312" s="131"/>
      <c r="R312" s="131"/>
      <c r="S312" s="131"/>
      <c r="T312" s="132" t="str">
        <f t="shared" ref="T312:T314" si="258">IF(SUM(N312:S312)=U312,"OK",SUM(N312:S312)-U312)</f>
        <v>OK</v>
      </c>
      <c r="U312" s="138"/>
      <c r="V312" s="138"/>
      <c r="W312" s="139"/>
      <c r="X312" s="139"/>
      <c r="Y312" s="132" t="str">
        <f t="shared" ref="Y312:Y314" si="259">IF(SUM(W312:X312)=Z312,"OK",SUM(W312:X312)-Z312)</f>
        <v>OK</v>
      </c>
      <c r="Z312" s="210"/>
      <c r="AA312" s="204"/>
      <c r="AB312" s="202"/>
      <c r="AC312" s="202"/>
      <c r="AD312" s="202"/>
      <c r="AE312" s="202"/>
      <c r="AF312" s="202"/>
      <c r="AG312" s="132" t="str">
        <f t="shared" ref="AG312:AG314" si="260">IF(SUM(AA312:AF312)=AH312,"OK",SUM(AA312:AF312)-AH312)</f>
        <v>OK</v>
      </c>
      <c r="AH312" s="138"/>
      <c r="AI312" s="138"/>
      <c r="AJ312" s="139"/>
      <c r="AK312" s="139"/>
      <c r="AL312" s="132" t="str">
        <f t="shared" ref="AL312:AL314" si="261">IF(SUM(AJ312:AK312)=AM312,"OK",SUM(AJ312:AK312)-AM312)</f>
        <v>OK</v>
      </c>
      <c r="AM312" s="140"/>
      <c r="AN312" s="119">
        <f t="shared" ref="AN312:AN314" si="262">L312+U312+V312+Z312</f>
        <v>0</v>
      </c>
      <c r="AO312" s="120">
        <f t="shared" ref="AO312:AO314" si="263">M312+AH312+AI312+AM312</f>
        <v>0</v>
      </c>
      <c r="AP312" s="39">
        <f>L312</f>
        <v>0</v>
      </c>
      <c r="AQ312" s="141">
        <f>AN312</f>
        <v>0</v>
      </c>
      <c r="AR312" s="142">
        <f>AQ312-AP312</f>
        <v>0</v>
      </c>
      <c r="AS312" s="143" t="e">
        <f>AR312/AP312</f>
        <v>#DIV/0!</v>
      </c>
      <c r="AT312" s="144">
        <f>M312</f>
        <v>0</v>
      </c>
      <c r="AU312" s="141">
        <f>AO312</f>
        <v>0</v>
      </c>
      <c r="AV312" s="142">
        <f>AU312-AT312</f>
        <v>0</v>
      </c>
      <c r="AW312" s="143" t="e">
        <f>AV312/AT312</f>
        <v>#DIV/0!</v>
      </c>
      <c r="AX312"/>
      <c r="AY312" s="146" t="str">
        <f>RIGHT(LEFT(I312,3),2)&amp;"."&amp;RIGHT(LEFT(I312,5),2)</f>
        <v>52.10</v>
      </c>
      <c r="AZ312" s="332" t="b">
        <f>COUNTIF('[1]Codes SEC'!$B$2:$B$250,Ministres!AY312)&gt;0</f>
        <v>1</v>
      </c>
      <c r="BA312"/>
      <c r="BB312"/>
      <c r="BC312"/>
      <c r="BD312"/>
      <c r="BE312"/>
      <c r="BF312"/>
      <c r="BG312"/>
      <c r="BH312"/>
      <c r="BI312"/>
      <c r="BJ312"/>
      <c r="BK312"/>
      <c r="BL312"/>
    </row>
    <row r="313" spans="1:64" s="333" customFormat="1" ht="35.1" customHeight="1" x14ac:dyDescent="0.25">
      <c r="A313" s="15" t="s">
        <v>13</v>
      </c>
      <c r="B313" s="121">
        <v>10</v>
      </c>
      <c r="C313" s="122" t="s">
        <v>237</v>
      </c>
      <c r="D313" s="123">
        <v>1000</v>
      </c>
      <c r="E313" s="124"/>
      <c r="F313" s="125">
        <v>12</v>
      </c>
      <c r="G313" s="126">
        <v>2</v>
      </c>
      <c r="H313" s="35" t="str">
        <f t="shared" si="239"/>
        <v>023</v>
      </c>
      <c r="I313" s="36">
        <v>85210000</v>
      </c>
      <c r="J313" s="37" t="s">
        <v>362</v>
      </c>
      <c r="K313" s="281" t="s">
        <v>363</v>
      </c>
      <c r="L313" s="128">
        <v>0</v>
      </c>
      <c r="M313" s="129">
        <v>0</v>
      </c>
      <c r="N313" s="130"/>
      <c r="O313" s="131"/>
      <c r="P313" s="131"/>
      <c r="Q313" s="131"/>
      <c r="R313" s="131"/>
      <c r="S313" s="131"/>
      <c r="T313" s="132" t="str">
        <f t="shared" si="258"/>
        <v>OK</v>
      </c>
      <c r="U313" s="138"/>
      <c r="V313" s="138"/>
      <c r="W313" s="139"/>
      <c r="X313" s="139"/>
      <c r="Y313" s="132" t="str">
        <f t="shared" si="259"/>
        <v>OK</v>
      </c>
      <c r="Z313" s="210"/>
      <c r="AA313" s="204"/>
      <c r="AB313" s="202"/>
      <c r="AC313" s="202"/>
      <c r="AD313" s="202"/>
      <c r="AE313" s="202"/>
      <c r="AF313" s="202"/>
      <c r="AG313" s="132" t="str">
        <f t="shared" si="260"/>
        <v>OK</v>
      </c>
      <c r="AH313" s="138"/>
      <c r="AI313" s="138"/>
      <c r="AJ313" s="139"/>
      <c r="AK313" s="139"/>
      <c r="AL313" s="132" t="str">
        <f t="shared" si="261"/>
        <v>OK</v>
      </c>
      <c r="AM313" s="140"/>
      <c r="AN313" s="119">
        <f t="shared" si="262"/>
        <v>0</v>
      </c>
      <c r="AO313" s="120">
        <f t="shared" si="263"/>
        <v>0</v>
      </c>
      <c r="AP313" s="39">
        <f>L313</f>
        <v>0</v>
      </c>
      <c r="AQ313" s="141">
        <f>AN313</f>
        <v>0</v>
      </c>
      <c r="AR313" s="142">
        <f>AQ313-AP313</f>
        <v>0</v>
      </c>
      <c r="AS313" s="143" t="e">
        <f>AR313/AP313</f>
        <v>#DIV/0!</v>
      </c>
      <c r="AT313" s="144">
        <f>M313</f>
        <v>0</v>
      </c>
      <c r="AU313" s="141">
        <f>AO313</f>
        <v>0</v>
      </c>
      <c r="AV313" s="142">
        <f>AU313-AT313</f>
        <v>0</v>
      </c>
      <c r="AW313" s="143" t="e">
        <f>AV313/AT313</f>
        <v>#DIV/0!</v>
      </c>
      <c r="AX313"/>
      <c r="AY313" s="146" t="str">
        <f>RIGHT(LEFT(I313,3),2)&amp;"."&amp;RIGHT(LEFT(I313,5),2)</f>
        <v>52.10</v>
      </c>
      <c r="AZ313" s="332" t="b">
        <f>COUNTIF('[1]Codes SEC'!$B$2:$B$250,Ministres!AY313)&gt;0</f>
        <v>1</v>
      </c>
      <c r="BA313"/>
      <c r="BB313"/>
      <c r="BC313"/>
      <c r="BD313"/>
      <c r="BE313"/>
      <c r="BF313"/>
      <c r="BG313"/>
      <c r="BH313"/>
      <c r="BI313"/>
      <c r="BJ313"/>
      <c r="BK313"/>
      <c r="BL313"/>
    </row>
    <row r="314" spans="1:64" s="333" customFormat="1" ht="35.1" customHeight="1" x14ac:dyDescent="0.25">
      <c r="A314" s="15" t="s">
        <v>13</v>
      </c>
      <c r="B314" s="121">
        <v>10</v>
      </c>
      <c r="C314" s="122" t="s">
        <v>237</v>
      </c>
      <c r="D314" s="123">
        <v>1000</v>
      </c>
      <c r="E314" s="124"/>
      <c r="F314" s="125">
        <v>12</v>
      </c>
      <c r="G314" s="126">
        <v>1</v>
      </c>
      <c r="H314" s="35" t="str">
        <f t="shared" si="239"/>
        <v>023</v>
      </c>
      <c r="I314" s="36">
        <v>86321000</v>
      </c>
      <c r="J314" s="37" t="s">
        <v>364</v>
      </c>
      <c r="K314" s="281" t="s">
        <v>365</v>
      </c>
      <c r="L314" s="128">
        <v>0</v>
      </c>
      <c r="M314" s="129">
        <v>0</v>
      </c>
      <c r="N314" s="130"/>
      <c r="O314" s="131"/>
      <c r="P314" s="131"/>
      <c r="Q314" s="131"/>
      <c r="R314" s="131"/>
      <c r="S314" s="131"/>
      <c r="T314" s="132" t="str">
        <f t="shared" si="258"/>
        <v>OK</v>
      </c>
      <c r="U314" s="138"/>
      <c r="V314" s="138"/>
      <c r="W314" s="139"/>
      <c r="X314" s="139"/>
      <c r="Y314" s="132" t="str">
        <f t="shared" si="259"/>
        <v>OK</v>
      </c>
      <c r="Z314" s="210"/>
      <c r="AA314" s="204"/>
      <c r="AB314" s="202"/>
      <c r="AC314" s="202"/>
      <c r="AD314" s="202"/>
      <c r="AE314" s="202"/>
      <c r="AF314" s="202"/>
      <c r="AG314" s="132" t="str">
        <f t="shared" si="260"/>
        <v>OK</v>
      </c>
      <c r="AH314" s="138"/>
      <c r="AI314" s="138"/>
      <c r="AJ314" s="139"/>
      <c r="AK314" s="139"/>
      <c r="AL314" s="132" t="str">
        <f t="shared" si="261"/>
        <v>OK</v>
      </c>
      <c r="AM314" s="140"/>
      <c r="AN314" s="119">
        <f t="shared" si="262"/>
        <v>0</v>
      </c>
      <c r="AO314" s="120">
        <f t="shared" si="263"/>
        <v>0</v>
      </c>
      <c r="AP314" s="39">
        <f>L314</f>
        <v>0</v>
      </c>
      <c r="AQ314" s="141">
        <f>AN314</f>
        <v>0</v>
      </c>
      <c r="AR314" s="142">
        <f>AQ314-AP314</f>
        <v>0</v>
      </c>
      <c r="AS314" s="143" t="e">
        <f>AR314/AP314</f>
        <v>#DIV/0!</v>
      </c>
      <c r="AT314" s="144">
        <f>M314</f>
        <v>0</v>
      </c>
      <c r="AU314" s="141">
        <f>AO314</f>
        <v>0</v>
      </c>
      <c r="AV314" s="142">
        <f>AU314-AT314</f>
        <v>0</v>
      </c>
      <c r="AW314" s="143" t="e">
        <f>AV314/AT314</f>
        <v>#DIV/0!</v>
      </c>
      <c r="AX314"/>
      <c r="AY314" s="146" t="str">
        <f>RIGHT(LEFT(I314,3),2)&amp;"."&amp;RIGHT(LEFT(I314,5),2)</f>
        <v>63.21</v>
      </c>
      <c r="AZ314" s="332" t="b">
        <f>COUNTIF('[1]Codes SEC'!$B$2:$B$250,Ministres!AY314)&gt;0</f>
        <v>1</v>
      </c>
      <c r="BA314"/>
      <c r="BB314"/>
      <c r="BC314"/>
      <c r="BD314"/>
      <c r="BE314"/>
      <c r="BF314"/>
      <c r="BG314"/>
      <c r="BH314"/>
      <c r="BI314"/>
      <c r="BJ314"/>
      <c r="BK314"/>
      <c r="BL314"/>
    </row>
    <row r="315" spans="1:64" s="197" customFormat="1" ht="12.75" customHeight="1" x14ac:dyDescent="0.25">
      <c r="A315" s="148"/>
      <c r="B315" s="334"/>
      <c r="C315" s="150"/>
      <c r="D315" s="151"/>
      <c r="E315" s="335"/>
      <c r="F315" s="153"/>
      <c r="G315" s="154"/>
      <c r="H315" s="155"/>
      <c r="I315" s="156"/>
      <c r="J315" s="157"/>
      <c r="K315" s="158" t="s">
        <v>116</v>
      </c>
      <c r="L315" s="159">
        <f t="shared" ref="L315:AW315" si="264">L312+L313+L314</f>
        <v>0</v>
      </c>
      <c r="M315" s="336">
        <f t="shared" si="264"/>
        <v>0</v>
      </c>
      <c r="N315" s="337">
        <f t="shared" si="264"/>
        <v>0</v>
      </c>
      <c r="O315" s="338">
        <f t="shared" si="264"/>
        <v>0</v>
      </c>
      <c r="P315" s="338">
        <f t="shared" si="264"/>
        <v>0</v>
      </c>
      <c r="Q315" s="338">
        <f t="shared" si="264"/>
        <v>0</v>
      </c>
      <c r="R315" s="338">
        <f t="shared" si="264"/>
        <v>0</v>
      </c>
      <c r="S315" s="338">
        <f t="shared" si="264"/>
        <v>0</v>
      </c>
      <c r="T315" s="339"/>
      <c r="U315" s="340">
        <f t="shared" si="264"/>
        <v>0</v>
      </c>
      <c r="V315" s="340">
        <f t="shared" si="264"/>
        <v>0</v>
      </c>
      <c r="W315" s="338">
        <f t="shared" si="264"/>
        <v>0</v>
      </c>
      <c r="X315" s="338">
        <f t="shared" si="264"/>
        <v>0</v>
      </c>
      <c r="Y315" s="339"/>
      <c r="Z315" s="340">
        <f t="shared" si="264"/>
        <v>0</v>
      </c>
      <c r="AA315" s="165">
        <f t="shared" si="264"/>
        <v>0</v>
      </c>
      <c r="AB315" s="338">
        <f t="shared" si="264"/>
        <v>0</v>
      </c>
      <c r="AC315" s="338">
        <f t="shared" si="264"/>
        <v>0</v>
      </c>
      <c r="AD315" s="338">
        <f t="shared" si="264"/>
        <v>0</v>
      </c>
      <c r="AE315" s="338">
        <f t="shared" si="264"/>
        <v>0</v>
      </c>
      <c r="AF315" s="338">
        <f t="shared" si="264"/>
        <v>0</v>
      </c>
      <c r="AG315" s="339"/>
      <c r="AH315" s="340">
        <f t="shared" si="264"/>
        <v>0</v>
      </c>
      <c r="AI315" s="340">
        <f t="shared" si="264"/>
        <v>0</v>
      </c>
      <c r="AJ315" s="338">
        <f t="shared" si="264"/>
        <v>0</v>
      </c>
      <c r="AK315" s="338">
        <f t="shared" si="264"/>
        <v>0</v>
      </c>
      <c r="AL315" s="339"/>
      <c r="AM315" s="341">
        <f t="shared" si="264"/>
        <v>0</v>
      </c>
      <c r="AN315" s="167">
        <f>AN312+AN313+AN314</f>
        <v>0</v>
      </c>
      <c r="AO315" s="342">
        <f t="shared" si="264"/>
        <v>0</v>
      </c>
      <c r="AP315" s="169">
        <f t="shared" si="264"/>
        <v>0</v>
      </c>
      <c r="AQ315" s="343">
        <f t="shared" si="264"/>
        <v>0</v>
      </c>
      <c r="AR315" s="344">
        <f t="shared" si="264"/>
        <v>0</v>
      </c>
      <c r="AS315" s="345" t="e">
        <f t="shared" si="264"/>
        <v>#DIV/0!</v>
      </c>
      <c r="AT315" s="346">
        <f t="shared" si="264"/>
        <v>0</v>
      </c>
      <c r="AU315" s="343">
        <f t="shared" si="264"/>
        <v>0</v>
      </c>
      <c r="AV315" s="344">
        <f t="shared" si="264"/>
        <v>0</v>
      </c>
      <c r="AW315" s="345" t="e">
        <f t="shared" si="264"/>
        <v>#DIV/0!</v>
      </c>
      <c r="AX315"/>
      <c r="AY315" s="146"/>
      <c r="AZ315" s="332"/>
      <c r="BA315" s="12"/>
      <c r="BB315" s="12"/>
      <c r="BC315" s="12"/>
      <c r="BD315" s="12"/>
      <c r="BE315" s="12"/>
      <c r="BF315" s="12"/>
      <c r="BG315" s="12"/>
      <c r="BH315" s="12"/>
      <c r="BI315" s="12"/>
      <c r="BJ315" s="12"/>
      <c r="BK315" s="12"/>
      <c r="BL315" s="12"/>
    </row>
    <row r="316" spans="1:64" ht="12.75" customHeight="1" x14ac:dyDescent="0.25">
      <c r="A316" s="174"/>
      <c r="B316" s="175"/>
      <c r="C316" s="176"/>
      <c r="D316" s="177"/>
      <c r="E316" s="178"/>
      <c r="F316" s="177"/>
      <c r="G316" s="179"/>
      <c r="H316" s="180"/>
      <c r="I316" s="181"/>
      <c r="J316" s="182"/>
      <c r="K316" s="183" t="s">
        <v>366</v>
      </c>
      <c r="L316" s="184">
        <f t="shared" ref="L316:S316" si="265">L315+L308</f>
        <v>3760</v>
      </c>
      <c r="M316" s="355">
        <f t="shared" si="265"/>
        <v>3801</v>
      </c>
      <c r="N316" s="186">
        <f t="shared" si="265"/>
        <v>0</v>
      </c>
      <c r="O316" s="187">
        <f t="shared" si="265"/>
        <v>0</v>
      </c>
      <c r="P316" s="187">
        <f t="shared" si="265"/>
        <v>0</v>
      </c>
      <c r="Q316" s="187">
        <f t="shared" si="265"/>
        <v>0</v>
      </c>
      <c r="R316" s="187">
        <f t="shared" si="265"/>
        <v>0</v>
      </c>
      <c r="S316" s="187">
        <f t="shared" si="265"/>
        <v>0</v>
      </c>
      <c r="T316" s="188"/>
      <c r="U316" s="187">
        <f>U315+U308</f>
        <v>0</v>
      </c>
      <c r="V316" s="187">
        <f>V315+V308</f>
        <v>0</v>
      </c>
      <c r="W316" s="187">
        <f>W315+W308</f>
        <v>0</v>
      </c>
      <c r="X316" s="187">
        <f>X315+X308</f>
        <v>0</v>
      </c>
      <c r="Y316" s="188"/>
      <c r="Z316" s="187">
        <f t="shared" ref="Z316:AF316" si="266">Z315+Z308</f>
        <v>0</v>
      </c>
      <c r="AA316" s="189">
        <f t="shared" si="266"/>
        <v>0</v>
      </c>
      <c r="AB316" s="187">
        <f t="shared" si="266"/>
        <v>0</v>
      </c>
      <c r="AC316" s="187">
        <f t="shared" si="266"/>
        <v>0</v>
      </c>
      <c r="AD316" s="187">
        <f t="shared" si="266"/>
        <v>0</v>
      </c>
      <c r="AE316" s="187">
        <f t="shared" si="266"/>
        <v>0</v>
      </c>
      <c r="AF316" s="187">
        <f t="shared" si="266"/>
        <v>0</v>
      </c>
      <c r="AG316" s="188"/>
      <c r="AH316" s="187">
        <f>AH315+AH308</f>
        <v>0</v>
      </c>
      <c r="AI316" s="187">
        <f>AI315+AI308</f>
        <v>0</v>
      </c>
      <c r="AJ316" s="187">
        <f>AJ315+AJ308</f>
        <v>0</v>
      </c>
      <c r="AK316" s="187">
        <f>AK315+AK308</f>
        <v>0</v>
      </c>
      <c r="AL316" s="188"/>
      <c r="AM316" s="190">
        <f t="shared" ref="AM316:AW316" si="267">AM315+AM308</f>
        <v>0</v>
      </c>
      <c r="AN316" s="191">
        <f>AN315+AN308</f>
        <v>3760</v>
      </c>
      <c r="AO316" s="190">
        <f t="shared" si="267"/>
        <v>3801</v>
      </c>
      <c r="AP316" s="184">
        <f t="shared" si="267"/>
        <v>3760</v>
      </c>
      <c r="AQ316" s="192">
        <f t="shared" si="267"/>
        <v>3760</v>
      </c>
      <c r="AR316" s="193">
        <f t="shared" si="267"/>
        <v>0</v>
      </c>
      <c r="AS316" s="194" t="e">
        <f t="shared" si="267"/>
        <v>#DIV/0!</v>
      </c>
      <c r="AT316" s="195">
        <f t="shared" si="267"/>
        <v>3801</v>
      </c>
      <c r="AU316" s="192">
        <f t="shared" si="267"/>
        <v>3801</v>
      </c>
      <c r="AV316" s="193">
        <f t="shared" si="267"/>
        <v>0</v>
      </c>
      <c r="AW316" s="194" t="e">
        <f t="shared" si="267"/>
        <v>#DIV/0!</v>
      </c>
      <c r="AX316" s="12"/>
      <c r="AY316" s="146"/>
      <c r="AZ316" s="332"/>
    </row>
    <row r="317" spans="1:64" ht="12.75" customHeight="1" x14ac:dyDescent="0.25">
      <c r="A317" s="15"/>
      <c r="C317" s="122"/>
      <c r="D317" s="123"/>
      <c r="F317" s="125"/>
      <c r="G317" s="34"/>
      <c r="H317" s="35"/>
      <c r="I317" s="36"/>
      <c r="J317" s="37"/>
      <c r="K317" s="198" t="s">
        <v>72</v>
      </c>
      <c r="L317" s="199">
        <v>0</v>
      </c>
      <c r="M317" s="200">
        <v>0</v>
      </c>
      <c r="N317" s="201">
        <v>0</v>
      </c>
      <c r="O317" s="202">
        <v>0</v>
      </c>
      <c r="P317" s="202">
        <v>0</v>
      </c>
      <c r="Q317" s="202">
        <v>0</v>
      </c>
      <c r="R317" s="202">
        <v>0</v>
      </c>
      <c r="S317" s="202">
        <v>0</v>
      </c>
      <c r="T317" s="203"/>
      <c r="U317" s="135">
        <v>0</v>
      </c>
      <c r="V317" s="135">
        <v>0</v>
      </c>
      <c r="W317" s="202">
        <v>0</v>
      </c>
      <c r="X317" s="202">
        <v>0</v>
      </c>
      <c r="Y317" s="203"/>
      <c r="Z317" s="135">
        <v>0</v>
      </c>
      <c r="AA317" s="204">
        <v>0</v>
      </c>
      <c r="AB317" s="202">
        <v>0</v>
      </c>
      <c r="AC317" s="202">
        <v>0</v>
      </c>
      <c r="AD317" s="202">
        <v>0</v>
      </c>
      <c r="AE317" s="202">
        <v>0</v>
      </c>
      <c r="AF317" s="202">
        <v>0</v>
      </c>
      <c r="AG317" s="203"/>
      <c r="AH317" s="135">
        <v>0</v>
      </c>
      <c r="AI317" s="135">
        <v>0</v>
      </c>
      <c r="AJ317" s="202">
        <v>0</v>
      </c>
      <c r="AK317" s="202">
        <v>0</v>
      </c>
      <c r="AL317" s="203"/>
      <c r="AM317" s="205">
        <v>0</v>
      </c>
      <c r="AN317" s="119">
        <v>0</v>
      </c>
      <c r="AO317" s="120">
        <v>0</v>
      </c>
      <c r="AP317" s="39">
        <v>0</v>
      </c>
      <c r="AQ317" s="141">
        <v>0</v>
      </c>
      <c r="AR317" s="141">
        <v>0</v>
      </c>
      <c r="AS317" s="143">
        <v>0</v>
      </c>
      <c r="AT317" s="144">
        <v>0</v>
      </c>
      <c r="AU317" s="141">
        <v>0</v>
      </c>
      <c r="AV317" s="141">
        <v>0</v>
      </c>
      <c r="AW317" s="143">
        <v>0</v>
      </c>
      <c r="AY317" s="146"/>
      <c r="AZ317" s="332"/>
    </row>
    <row r="318" spans="1:64" ht="12.75" customHeight="1" x14ac:dyDescent="0.25">
      <c r="A318" s="15"/>
      <c r="C318" s="122"/>
      <c r="D318" s="123"/>
      <c r="F318" s="125"/>
      <c r="G318" s="126"/>
      <c r="H318" s="35"/>
      <c r="I318" s="36"/>
      <c r="J318" s="37"/>
      <c r="K318" s="198" t="s">
        <v>73</v>
      </c>
      <c r="L318" s="199">
        <v>0</v>
      </c>
      <c r="M318" s="200">
        <v>0</v>
      </c>
      <c r="N318" s="201">
        <v>0</v>
      </c>
      <c r="O318" s="202">
        <v>0</v>
      </c>
      <c r="P318" s="202">
        <v>0</v>
      </c>
      <c r="Q318" s="202">
        <v>0</v>
      </c>
      <c r="R318" s="202">
        <v>0</v>
      </c>
      <c r="S318" s="202">
        <v>0</v>
      </c>
      <c r="T318" s="203"/>
      <c r="U318" s="135">
        <v>0</v>
      </c>
      <c r="V318" s="135">
        <v>0</v>
      </c>
      <c r="W318" s="202">
        <v>0</v>
      </c>
      <c r="X318" s="202">
        <v>0</v>
      </c>
      <c r="Y318" s="203"/>
      <c r="Z318" s="135">
        <v>0</v>
      </c>
      <c r="AA318" s="204">
        <v>0</v>
      </c>
      <c r="AB318" s="202">
        <v>0</v>
      </c>
      <c r="AC318" s="202">
        <v>0</v>
      </c>
      <c r="AD318" s="202">
        <v>0</v>
      </c>
      <c r="AE318" s="202">
        <v>0</v>
      </c>
      <c r="AF318" s="202">
        <v>0</v>
      </c>
      <c r="AG318" s="203"/>
      <c r="AH318" s="135">
        <v>0</v>
      </c>
      <c r="AI318" s="135">
        <v>0</v>
      </c>
      <c r="AJ318" s="202">
        <v>0</v>
      </c>
      <c r="AK318" s="202">
        <v>0</v>
      </c>
      <c r="AL318" s="203"/>
      <c r="AM318" s="205">
        <v>0</v>
      </c>
      <c r="AN318" s="119">
        <v>0</v>
      </c>
      <c r="AO318" s="120">
        <v>0</v>
      </c>
      <c r="AP318" s="39">
        <v>0</v>
      </c>
      <c r="AQ318" s="141">
        <v>0</v>
      </c>
      <c r="AR318" s="141">
        <v>0</v>
      </c>
      <c r="AS318" s="143">
        <v>0</v>
      </c>
      <c r="AT318" s="144">
        <v>0</v>
      </c>
      <c r="AU318" s="141">
        <v>0</v>
      </c>
      <c r="AV318" s="141">
        <v>0</v>
      </c>
      <c r="AW318" s="143">
        <v>0</v>
      </c>
      <c r="AY318" s="146"/>
      <c r="AZ318" s="332"/>
    </row>
    <row r="319" spans="1:64" ht="12.75" customHeight="1" x14ac:dyDescent="0.25">
      <c r="A319" s="15"/>
      <c r="C319" s="122"/>
      <c r="D319" s="123"/>
      <c r="F319" s="125"/>
      <c r="G319" s="126"/>
      <c r="H319" s="35"/>
      <c r="I319" s="36"/>
      <c r="J319" s="37"/>
      <c r="K319" s="198" t="s">
        <v>74</v>
      </c>
      <c r="L319" s="199">
        <v>0</v>
      </c>
      <c r="M319" s="200">
        <v>0</v>
      </c>
      <c r="N319" s="201">
        <v>0</v>
      </c>
      <c r="O319" s="202">
        <v>0</v>
      </c>
      <c r="P319" s="202">
        <v>0</v>
      </c>
      <c r="Q319" s="202">
        <v>0</v>
      </c>
      <c r="R319" s="202">
        <v>0</v>
      </c>
      <c r="S319" s="202">
        <v>0</v>
      </c>
      <c r="T319" s="203"/>
      <c r="U319" s="135">
        <v>0</v>
      </c>
      <c r="V319" s="135">
        <v>0</v>
      </c>
      <c r="W319" s="202">
        <v>0</v>
      </c>
      <c r="X319" s="202">
        <v>0</v>
      </c>
      <c r="Y319" s="203"/>
      <c r="Z319" s="135">
        <v>0</v>
      </c>
      <c r="AA319" s="204">
        <v>0</v>
      </c>
      <c r="AB319" s="202">
        <v>0</v>
      </c>
      <c r="AC319" s="202">
        <v>0</v>
      </c>
      <c r="AD319" s="202">
        <v>0</v>
      </c>
      <c r="AE319" s="202">
        <v>0</v>
      </c>
      <c r="AF319" s="202">
        <v>0</v>
      </c>
      <c r="AG319" s="203"/>
      <c r="AH319" s="135">
        <v>0</v>
      </c>
      <c r="AI319" s="135">
        <v>0</v>
      </c>
      <c r="AJ319" s="202">
        <v>0</v>
      </c>
      <c r="AK319" s="202">
        <v>0</v>
      </c>
      <c r="AL319" s="203"/>
      <c r="AM319" s="205">
        <v>0</v>
      </c>
      <c r="AN319" s="119">
        <v>0</v>
      </c>
      <c r="AO319" s="120">
        <v>0</v>
      </c>
      <c r="AP319" s="39">
        <v>0</v>
      </c>
      <c r="AQ319" s="141">
        <v>0</v>
      </c>
      <c r="AR319" s="141">
        <v>0</v>
      </c>
      <c r="AS319" s="143">
        <v>0</v>
      </c>
      <c r="AT319" s="144">
        <v>0</v>
      </c>
      <c r="AU319" s="141">
        <v>0</v>
      </c>
      <c r="AV319" s="141">
        <v>0</v>
      </c>
      <c r="AW319" s="143">
        <v>0</v>
      </c>
      <c r="AY319" s="146"/>
      <c r="AZ319" s="332"/>
    </row>
    <row r="320" spans="1:64" ht="12.75" customHeight="1" x14ac:dyDescent="0.25">
      <c r="A320" s="15"/>
      <c r="C320" s="122"/>
      <c r="D320" s="123"/>
      <c r="F320" s="125"/>
      <c r="G320" s="126"/>
      <c r="H320" s="35"/>
      <c r="I320" s="36"/>
      <c r="J320" s="37"/>
      <c r="K320" s="198" t="s">
        <v>75</v>
      </c>
      <c r="L320" s="199">
        <v>0</v>
      </c>
      <c r="M320" s="200">
        <v>0</v>
      </c>
      <c r="N320" s="201">
        <v>0</v>
      </c>
      <c r="O320" s="202">
        <v>0</v>
      </c>
      <c r="P320" s="202">
        <v>0</v>
      </c>
      <c r="Q320" s="202">
        <v>0</v>
      </c>
      <c r="R320" s="202">
        <v>0</v>
      </c>
      <c r="S320" s="202">
        <v>0</v>
      </c>
      <c r="T320" s="203"/>
      <c r="U320" s="135">
        <v>0</v>
      </c>
      <c r="V320" s="135">
        <v>0</v>
      </c>
      <c r="W320" s="202">
        <v>0</v>
      </c>
      <c r="X320" s="202">
        <v>0</v>
      </c>
      <c r="Y320" s="203"/>
      <c r="Z320" s="135">
        <v>0</v>
      </c>
      <c r="AA320" s="204">
        <v>0</v>
      </c>
      <c r="AB320" s="202">
        <v>0</v>
      </c>
      <c r="AC320" s="202">
        <v>0</v>
      </c>
      <c r="AD320" s="202">
        <v>0</v>
      </c>
      <c r="AE320" s="202">
        <v>0</v>
      </c>
      <c r="AF320" s="202">
        <v>0</v>
      </c>
      <c r="AG320" s="203"/>
      <c r="AH320" s="135">
        <v>0</v>
      </c>
      <c r="AI320" s="135">
        <v>0</v>
      </c>
      <c r="AJ320" s="202">
        <v>0</v>
      </c>
      <c r="AK320" s="202">
        <v>0</v>
      </c>
      <c r="AL320" s="203"/>
      <c r="AM320" s="205">
        <v>0</v>
      </c>
      <c r="AN320" s="119">
        <v>0</v>
      </c>
      <c r="AO320" s="120">
        <v>0</v>
      </c>
      <c r="AP320" s="39">
        <v>0</v>
      </c>
      <c r="AQ320" s="141">
        <v>0</v>
      </c>
      <c r="AR320" s="141">
        <v>0</v>
      </c>
      <c r="AS320" s="143">
        <v>0</v>
      </c>
      <c r="AT320" s="144">
        <v>0</v>
      </c>
      <c r="AU320" s="141">
        <v>0</v>
      </c>
      <c r="AV320" s="141">
        <v>0</v>
      </c>
      <c r="AW320" s="143">
        <v>0</v>
      </c>
      <c r="AY320" s="146"/>
      <c r="AZ320" s="332"/>
    </row>
    <row r="321" spans="1:64" ht="12.75" customHeight="1" x14ac:dyDescent="0.25">
      <c r="A321" s="15"/>
      <c r="C321" s="122"/>
      <c r="D321" s="123"/>
      <c r="F321" s="125"/>
      <c r="G321" s="126"/>
      <c r="H321" s="35"/>
      <c r="I321" s="36"/>
      <c r="J321" s="37"/>
      <c r="K321" s="206" t="s">
        <v>76</v>
      </c>
      <c r="L321" s="199">
        <v>0</v>
      </c>
      <c r="M321" s="200">
        <v>0</v>
      </c>
      <c r="N321" s="201">
        <v>0</v>
      </c>
      <c r="O321" s="202">
        <v>0</v>
      </c>
      <c r="P321" s="202">
        <v>0</v>
      </c>
      <c r="Q321" s="202">
        <v>0</v>
      </c>
      <c r="R321" s="202">
        <v>0</v>
      </c>
      <c r="S321" s="202">
        <v>0</v>
      </c>
      <c r="T321" s="203"/>
      <c r="U321" s="135">
        <v>0</v>
      </c>
      <c r="V321" s="135">
        <v>0</v>
      </c>
      <c r="W321" s="202">
        <v>0</v>
      </c>
      <c r="X321" s="202">
        <v>0</v>
      </c>
      <c r="Y321" s="203"/>
      <c r="Z321" s="135">
        <v>0</v>
      </c>
      <c r="AA321" s="204">
        <v>0</v>
      </c>
      <c r="AB321" s="202">
        <v>0</v>
      </c>
      <c r="AC321" s="202">
        <v>0</v>
      </c>
      <c r="AD321" s="202">
        <v>0</v>
      </c>
      <c r="AE321" s="202">
        <v>0</v>
      </c>
      <c r="AF321" s="202">
        <v>0</v>
      </c>
      <c r="AG321" s="203"/>
      <c r="AH321" s="135">
        <v>0</v>
      </c>
      <c r="AI321" s="135">
        <v>0</v>
      </c>
      <c r="AJ321" s="202">
        <v>0</v>
      </c>
      <c r="AK321" s="202">
        <v>0</v>
      </c>
      <c r="AL321" s="203"/>
      <c r="AM321" s="205">
        <v>0</v>
      </c>
      <c r="AN321" s="119">
        <v>0</v>
      </c>
      <c r="AO321" s="120">
        <v>0</v>
      </c>
      <c r="AP321" s="39">
        <v>0</v>
      </c>
      <c r="AQ321" s="141">
        <v>0</v>
      </c>
      <c r="AR321" s="141">
        <v>0</v>
      </c>
      <c r="AS321" s="143">
        <v>0</v>
      </c>
      <c r="AT321" s="144">
        <v>0</v>
      </c>
      <c r="AU321" s="141">
        <v>0</v>
      </c>
      <c r="AV321" s="141">
        <v>0</v>
      </c>
      <c r="AW321" s="143">
        <v>0</v>
      </c>
      <c r="AY321" s="146"/>
      <c r="AZ321" s="332"/>
    </row>
    <row r="322" spans="1:64" ht="12.75" customHeight="1" x14ac:dyDescent="0.25">
      <c r="A322" s="15"/>
      <c r="C322" s="122"/>
      <c r="D322" s="123"/>
      <c r="F322" s="125"/>
      <c r="G322" s="126"/>
      <c r="H322" s="35"/>
      <c r="I322" s="36"/>
      <c r="J322" s="37"/>
      <c r="K322" s="206"/>
      <c r="L322" s="199"/>
      <c r="M322" s="200"/>
      <c r="N322" s="201"/>
      <c r="O322" s="202"/>
      <c r="P322" s="202"/>
      <c r="Q322" s="202"/>
      <c r="R322" s="202"/>
      <c r="S322" s="202"/>
      <c r="T322" s="224"/>
      <c r="U322" s="133"/>
      <c r="V322" s="133"/>
      <c r="W322" s="134"/>
      <c r="X322" s="134"/>
      <c r="Y322" s="224"/>
      <c r="Z322" s="135"/>
      <c r="AA322" s="204"/>
      <c r="AB322" s="202"/>
      <c r="AC322" s="202"/>
      <c r="AD322" s="202"/>
      <c r="AE322" s="202"/>
      <c r="AF322" s="202"/>
      <c r="AG322" s="224"/>
      <c r="AH322" s="133"/>
      <c r="AI322" s="133"/>
      <c r="AJ322" s="134"/>
      <c r="AK322" s="134"/>
      <c r="AL322" s="224"/>
      <c r="AM322" s="205"/>
      <c r="AN322" s="119"/>
      <c r="AO322" s="120"/>
      <c r="AP322" s="39"/>
      <c r="AQ322" s="141"/>
      <c r="AR322" s="141"/>
      <c r="AS322" s="143"/>
      <c r="AU322" s="141"/>
      <c r="AV322" s="141"/>
      <c r="AW322" s="143"/>
      <c r="AY322" s="146"/>
      <c r="AZ322" s="332"/>
    </row>
    <row r="323" spans="1:64" ht="12.75" customHeight="1" x14ac:dyDescent="0.25">
      <c r="A323" s="15"/>
      <c r="C323" s="122"/>
      <c r="D323" s="123"/>
      <c r="F323" s="125"/>
      <c r="G323" s="126"/>
      <c r="H323" s="35"/>
      <c r="I323" s="36"/>
      <c r="J323" s="37"/>
      <c r="K323" s="244"/>
      <c r="L323" s="199"/>
      <c r="M323" s="200"/>
      <c r="N323" s="201"/>
      <c r="O323" s="202"/>
      <c r="P323" s="202"/>
      <c r="Q323" s="202"/>
      <c r="R323" s="202"/>
      <c r="S323" s="202"/>
      <c r="T323" s="224"/>
      <c r="U323" s="138"/>
      <c r="V323" s="138"/>
      <c r="W323" s="139"/>
      <c r="X323" s="139"/>
      <c r="Y323" s="224"/>
      <c r="Z323" s="210"/>
      <c r="AA323" s="204"/>
      <c r="AB323" s="202"/>
      <c r="AC323" s="202"/>
      <c r="AD323" s="202"/>
      <c r="AE323" s="202"/>
      <c r="AF323" s="202"/>
      <c r="AG323" s="224"/>
      <c r="AH323" s="138"/>
      <c r="AI323" s="138"/>
      <c r="AJ323" s="139"/>
      <c r="AK323" s="139"/>
      <c r="AL323" s="224"/>
      <c r="AM323" s="140"/>
      <c r="AN323" s="211"/>
      <c r="AO323" s="212"/>
      <c r="AP323" s="39"/>
      <c r="AQ323" s="141"/>
      <c r="AR323" s="141"/>
      <c r="AS323" s="143"/>
      <c r="AU323" s="141"/>
      <c r="AV323" s="141"/>
      <c r="AW323" s="143"/>
      <c r="AY323" s="146"/>
      <c r="AZ323" s="332"/>
    </row>
    <row r="324" spans="1:64" ht="12.75" customHeight="1" x14ac:dyDescent="0.25">
      <c r="A324" s="15"/>
      <c r="C324" s="122"/>
      <c r="D324" s="123"/>
      <c r="F324" s="125"/>
      <c r="G324" s="126"/>
      <c r="H324" s="35"/>
      <c r="I324" s="36"/>
      <c r="J324" s="37"/>
      <c r="K324" s="381" t="s">
        <v>367</v>
      </c>
      <c r="L324" s="199"/>
      <c r="M324" s="200"/>
      <c r="N324" s="201"/>
      <c r="O324" s="202"/>
      <c r="P324" s="202"/>
      <c r="Q324" s="202"/>
      <c r="R324" s="202"/>
      <c r="S324" s="202"/>
      <c r="T324" s="224"/>
      <c r="U324" s="138"/>
      <c r="V324" s="138"/>
      <c r="W324" s="139"/>
      <c r="X324" s="139"/>
      <c r="Y324" s="224"/>
      <c r="Z324" s="210"/>
      <c r="AA324" s="204"/>
      <c r="AB324" s="202"/>
      <c r="AC324" s="202"/>
      <c r="AD324" s="202"/>
      <c r="AE324" s="202"/>
      <c r="AF324" s="202"/>
      <c r="AG324" s="224"/>
      <c r="AH324" s="138"/>
      <c r="AI324" s="138"/>
      <c r="AJ324" s="139"/>
      <c r="AK324" s="139"/>
      <c r="AL324" s="224"/>
      <c r="AM324" s="140"/>
      <c r="AN324" s="211"/>
      <c r="AO324" s="212"/>
      <c r="AP324" s="39"/>
      <c r="AQ324" s="141"/>
      <c r="AR324" s="141"/>
      <c r="AS324" s="143"/>
      <c r="AU324" s="141"/>
      <c r="AV324" s="141"/>
      <c r="AW324" s="143"/>
      <c r="AY324" s="146"/>
      <c r="AZ324" s="332"/>
    </row>
    <row r="325" spans="1:64" x14ac:dyDescent="0.25">
      <c r="A325" s="15"/>
      <c r="C325" s="122"/>
      <c r="D325" s="123"/>
      <c r="F325" s="125"/>
      <c r="G325" s="126"/>
      <c r="H325" s="35"/>
      <c r="I325" s="36"/>
      <c r="J325" s="37"/>
      <c r="K325" s="116" t="s">
        <v>368</v>
      </c>
      <c r="L325" s="199"/>
      <c r="M325" s="200"/>
      <c r="N325" s="201"/>
      <c r="O325" s="202"/>
      <c r="P325" s="202"/>
      <c r="Q325" s="202"/>
      <c r="R325" s="202"/>
      <c r="S325" s="202"/>
      <c r="T325" s="224"/>
      <c r="U325" s="138"/>
      <c r="V325" s="138"/>
      <c r="W325" s="139"/>
      <c r="X325" s="139"/>
      <c r="Y325" s="224"/>
      <c r="Z325" s="210"/>
      <c r="AA325" s="204"/>
      <c r="AB325" s="202"/>
      <c r="AC325" s="202"/>
      <c r="AD325" s="202"/>
      <c r="AE325" s="202"/>
      <c r="AF325" s="202"/>
      <c r="AG325" s="224"/>
      <c r="AH325" s="138"/>
      <c r="AI325" s="138"/>
      <c r="AJ325" s="139"/>
      <c r="AK325" s="139"/>
      <c r="AL325" s="224"/>
      <c r="AM325" s="140"/>
      <c r="AN325" s="211"/>
      <c r="AO325" s="212"/>
      <c r="AP325" s="39"/>
      <c r="AQ325" s="141"/>
      <c r="AR325" s="141"/>
      <c r="AS325" s="143"/>
      <c r="AU325" s="141"/>
      <c r="AV325" s="141"/>
      <c r="AW325" s="143"/>
      <c r="AY325" s="146"/>
      <c r="AZ325" s="332"/>
    </row>
    <row r="326" spans="1:64" ht="12.75" customHeight="1" x14ac:dyDescent="0.25">
      <c r="A326" s="15"/>
      <c r="C326" s="122"/>
      <c r="D326" s="123"/>
      <c r="F326" s="125"/>
      <c r="G326" s="126"/>
      <c r="H326" s="35"/>
      <c r="I326" s="36"/>
      <c r="J326" s="37"/>
      <c r="K326" s="244"/>
      <c r="L326" s="199"/>
      <c r="M326" s="200"/>
      <c r="N326" s="201"/>
      <c r="O326" s="202"/>
      <c r="P326" s="202"/>
      <c r="Q326" s="202"/>
      <c r="R326" s="202"/>
      <c r="S326" s="202"/>
      <c r="T326" s="224"/>
      <c r="U326" s="138"/>
      <c r="V326" s="138"/>
      <c r="W326" s="139"/>
      <c r="X326" s="139"/>
      <c r="Y326" s="224"/>
      <c r="Z326" s="210"/>
      <c r="AA326" s="204"/>
      <c r="AB326" s="202"/>
      <c r="AC326" s="202"/>
      <c r="AD326" s="202"/>
      <c r="AE326" s="202"/>
      <c r="AF326" s="202"/>
      <c r="AG326" s="224"/>
      <c r="AH326" s="138"/>
      <c r="AI326" s="138"/>
      <c r="AJ326" s="139"/>
      <c r="AK326" s="139"/>
      <c r="AL326" s="224"/>
      <c r="AM326" s="140"/>
      <c r="AN326" s="211"/>
      <c r="AO326" s="212"/>
      <c r="AP326" s="39"/>
      <c r="AQ326" s="141"/>
      <c r="AR326" s="141"/>
      <c r="AS326" s="143"/>
      <c r="AU326" s="141"/>
      <c r="AV326" s="141"/>
      <c r="AW326" s="143"/>
      <c r="AY326" s="146"/>
      <c r="AZ326" s="332"/>
    </row>
    <row r="327" spans="1:64" ht="46.2" customHeight="1" x14ac:dyDescent="0.25">
      <c r="A327" s="15" t="s">
        <v>13</v>
      </c>
      <c r="B327" s="121">
        <v>10</v>
      </c>
      <c r="C327" s="122" t="s">
        <v>237</v>
      </c>
      <c r="D327" s="123">
        <v>1000</v>
      </c>
      <c r="F327" s="125">
        <v>12</v>
      </c>
      <c r="G327" s="126">
        <v>1</v>
      </c>
      <c r="H327" s="35" t="str">
        <f t="shared" si="239"/>
        <v>024</v>
      </c>
      <c r="I327" s="36" t="s">
        <v>96</v>
      </c>
      <c r="J327" s="37" t="s">
        <v>369</v>
      </c>
      <c r="K327" s="382" t="s">
        <v>370</v>
      </c>
      <c r="L327" s="128">
        <v>200</v>
      </c>
      <c r="M327" s="129">
        <v>200</v>
      </c>
      <c r="N327" s="130"/>
      <c r="O327" s="131"/>
      <c r="P327" s="131"/>
      <c r="Q327" s="131"/>
      <c r="R327" s="131"/>
      <c r="S327" s="131"/>
      <c r="T327" s="132" t="str">
        <f t="shared" ref="T327:T334" si="268">IF(SUM(N327:S327)=U327,"OK",SUM(N327:S327)-U327)</f>
        <v>OK</v>
      </c>
      <c r="U327" s="138"/>
      <c r="V327" s="138"/>
      <c r="W327" s="139"/>
      <c r="X327" s="139"/>
      <c r="Y327" s="132" t="str">
        <f t="shared" ref="Y327:Y334" si="269">IF(SUM(W327:X327)=Z327,"OK",SUM(W327:X327)-Z327)</f>
        <v>OK</v>
      </c>
      <c r="Z327" s="210"/>
      <c r="AA327" s="204"/>
      <c r="AB327" s="202"/>
      <c r="AC327" s="202"/>
      <c r="AD327" s="202"/>
      <c r="AE327" s="202"/>
      <c r="AF327" s="202"/>
      <c r="AG327" s="132" t="str">
        <f t="shared" ref="AG327:AG334" si="270">IF(SUM(AA327:AF327)=AH327,"OK",SUM(AA327:AF327)-AH327)</f>
        <v>OK</v>
      </c>
      <c r="AH327" s="138"/>
      <c r="AI327" s="138"/>
      <c r="AJ327" s="139"/>
      <c r="AK327" s="139"/>
      <c r="AL327" s="132" t="str">
        <f t="shared" ref="AL327:AL334" si="271">IF(SUM(AJ327:AK327)=AM327,"OK",SUM(AJ327:AK327)-AM327)</f>
        <v>OK</v>
      </c>
      <c r="AM327" s="140"/>
      <c r="AN327" s="119">
        <f t="shared" ref="AN327:AN334" si="272">L327+U327+V327+Z327</f>
        <v>200</v>
      </c>
      <c r="AO327" s="120">
        <f t="shared" ref="AO327:AO334" si="273">M327+AH327+AI327+AM327</f>
        <v>200</v>
      </c>
      <c r="AP327" s="39">
        <f t="shared" ref="AP327:AP334" si="274">L327</f>
        <v>200</v>
      </c>
      <c r="AQ327" s="141">
        <f t="shared" ref="AQ327:AQ334" si="275">AN327</f>
        <v>200</v>
      </c>
      <c r="AR327" s="142">
        <f t="shared" ref="AR327:AR334" si="276">AQ327-AP327</f>
        <v>0</v>
      </c>
      <c r="AS327" s="143">
        <f t="shared" ref="AS327:AS334" si="277">AR327/AP327</f>
        <v>0</v>
      </c>
      <c r="AT327" s="144">
        <f t="shared" ref="AT327:AT334" si="278">M327</f>
        <v>200</v>
      </c>
      <c r="AU327" s="141">
        <f t="shared" ref="AU327:AU334" si="279">AO327</f>
        <v>200</v>
      </c>
      <c r="AV327" s="142">
        <f t="shared" ref="AV327:AV334" si="280">AU327-AT327</f>
        <v>0</v>
      </c>
      <c r="AW327" s="143">
        <f t="shared" ref="AW327:AW334" si="281">AV327/AT327</f>
        <v>0</v>
      </c>
      <c r="AY327" s="146" t="str">
        <f t="shared" ref="AY327:AY334" si="282">RIGHT(LEFT(I327,3),2)&amp;"."&amp;RIGHT(LEFT(I327,5),2)</f>
        <v>12.11</v>
      </c>
      <c r="AZ327" s="332" t="b">
        <f>COUNTIF('[1]Codes SEC'!$B$2:$B$250,Ministres!AY327)&gt;0</f>
        <v>1</v>
      </c>
    </row>
    <row r="328" spans="1:64" ht="35.1" customHeight="1" x14ac:dyDescent="0.25">
      <c r="A328" s="15" t="s">
        <v>13</v>
      </c>
      <c r="B328" s="121">
        <v>10</v>
      </c>
      <c r="C328" s="122" t="s">
        <v>237</v>
      </c>
      <c r="D328" s="123">
        <v>1000</v>
      </c>
      <c r="F328" s="125">
        <v>6</v>
      </c>
      <c r="G328" s="126">
        <v>1</v>
      </c>
      <c r="H328" s="35" t="str">
        <f t="shared" si="239"/>
        <v>024</v>
      </c>
      <c r="I328" s="36" t="s">
        <v>96</v>
      </c>
      <c r="J328" s="37" t="s">
        <v>371</v>
      </c>
      <c r="K328" s="244" t="s">
        <v>372</v>
      </c>
      <c r="L328" s="128">
        <v>0</v>
      </c>
      <c r="M328" s="129">
        <v>0</v>
      </c>
      <c r="N328" s="130"/>
      <c r="O328" s="131"/>
      <c r="P328" s="131"/>
      <c r="Q328" s="131"/>
      <c r="R328" s="131"/>
      <c r="S328" s="131"/>
      <c r="T328" s="132" t="str">
        <f t="shared" si="268"/>
        <v>OK</v>
      </c>
      <c r="U328" s="138"/>
      <c r="V328" s="138"/>
      <c r="W328" s="139"/>
      <c r="X328" s="139"/>
      <c r="Y328" s="132" t="str">
        <f t="shared" si="269"/>
        <v>OK</v>
      </c>
      <c r="Z328" s="210"/>
      <c r="AA328" s="204"/>
      <c r="AB328" s="202"/>
      <c r="AC328" s="202"/>
      <c r="AD328" s="202"/>
      <c r="AE328" s="202"/>
      <c r="AF328" s="202"/>
      <c r="AG328" s="132" t="str">
        <f t="shared" si="270"/>
        <v>OK</v>
      </c>
      <c r="AH328" s="138"/>
      <c r="AI328" s="138"/>
      <c r="AJ328" s="139"/>
      <c r="AK328" s="139"/>
      <c r="AL328" s="132" t="str">
        <f t="shared" si="271"/>
        <v>OK</v>
      </c>
      <c r="AM328" s="140"/>
      <c r="AN328" s="119">
        <f t="shared" si="272"/>
        <v>0</v>
      </c>
      <c r="AO328" s="120">
        <f t="shared" si="273"/>
        <v>0</v>
      </c>
      <c r="AP328" s="39">
        <f t="shared" si="274"/>
        <v>0</v>
      </c>
      <c r="AQ328" s="141">
        <f t="shared" si="275"/>
        <v>0</v>
      </c>
      <c r="AR328" s="142">
        <f t="shared" si="276"/>
        <v>0</v>
      </c>
      <c r="AS328" s="143" t="e">
        <f t="shared" si="277"/>
        <v>#DIV/0!</v>
      </c>
      <c r="AT328" s="144">
        <f t="shared" si="278"/>
        <v>0</v>
      </c>
      <c r="AU328" s="141">
        <f t="shared" si="279"/>
        <v>0</v>
      </c>
      <c r="AV328" s="142">
        <f t="shared" si="280"/>
        <v>0</v>
      </c>
      <c r="AW328" s="143" t="e">
        <f t="shared" si="281"/>
        <v>#DIV/0!</v>
      </c>
      <c r="AY328" s="146" t="str">
        <f t="shared" si="282"/>
        <v>12.11</v>
      </c>
      <c r="AZ328" s="332" t="b">
        <f>COUNTIF('[1]Codes SEC'!$B$2:$B$250,Ministres!AY328)&gt;0</f>
        <v>1</v>
      </c>
    </row>
    <row r="329" spans="1:64" ht="30.6" x14ac:dyDescent="0.25">
      <c r="A329" s="15" t="s">
        <v>13</v>
      </c>
      <c r="B329" s="121">
        <v>10</v>
      </c>
      <c r="C329" s="122" t="s">
        <v>237</v>
      </c>
      <c r="D329" s="123">
        <v>1000</v>
      </c>
      <c r="F329" s="125">
        <v>6</v>
      </c>
      <c r="G329" s="126">
        <v>1</v>
      </c>
      <c r="H329" s="35" t="str">
        <f t="shared" si="239"/>
        <v>024</v>
      </c>
      <c r="I329" s="36" t="s">
        <v>96</v>
      </c>
      <c r="J329" s="37" t="s">
        <v>373</v>
      </c>
      <c r="K329" s="244" t="s">
        <v>374</v>
      </c>
      <c r="L329" s="128">
        <v>0</v>
      </c>
      <c r="M329" s="129">
        <v>0</v>
      </c>
      <c r="N329" s="130"/>
      <c r="O329" s="131"/>
      <c r="P329" s="131"/>
      <c r="Q329" s="131"/>
      <c r="R329" s="131"/>
      <c r="S329" s="131"/>
      <c r="T329" s="132" t="str">
        <f t="shared" si="268"/>
        <v>OK</v>
      </c>
      <c r="U329" s="138"/>
      <c r="V329" s="138"/>
      <c r="W329" s="139"/>
      <c r="X329" s="139"/>
      <c r="Y329" s="132" t="str">
        <f t="shared" si="269"/>
        <v>OK</v>
      </c>
      <c r="Z329" s="210"/>
      <c r="AA329" s="204"/>
      <c r="AB329" s="202"/>
      <c r="AC329" s="202"/>
      <c r="AD329" s="202"/>
      <c r="AE329" s="202"/>
      <c r="AF329" s="202"/>
      <c r="AG329" s="132" t="str">
        <f t="shared" si="270"/>
        <v>OK</v>
      </c>
      <c r="AH329" s="138"/>
      <c r="AI329" s="138"/>
      <c r="AJ329" s="139"/>
      <c r="AK329" s="139"/>
      <c r="AL329" s="132" t="str">
        <f t="shared" si="271"/>
        <v>OK</v>
      </c>
      <c r="AM329" s="140"/>
      <c r="AN329" s="119">
        <f t="shared" si="272"/>
        <v>0</v>
      </c>
      <c r="AO329" s="120">
        <f t="shared" si="273"/>
        <v>0</v>
      </c>
      <c r="AP329" s="39">
        <f t="shared" si="274"/>
        <v>0</v>
      </c>
      <c r="AQ329" s="141">
        <f t="shared" si="275"/>
        <v>0</v>
      </c>
      <c r="AR329" s="142">
        <f>AQ329-AP329</f>
        <v>0</v>
      </c>
      <c r="AS329" s="143" t="e">
        <f>AR329/AP329</f>
        <v>#DIV/0!</v>
      </c>
      <c r="AT329" s="144">
        <f t="shared" si="278"/>
        <v>0</v>
      </c>
      <c r="AU329" s="141">
        <f>AO329</f>
        <v>0</v>
      </c>
      <c r="AV329" s="142">
        <f>AU329-AT329</f>
        <v>0</v>
      </c>
      <c r="AW329" s="143" t="e">
        <f>AV329/AT329</f>
        <v>#DIV/0!</v>
      </c>
      <c r="AY329" s="146" t="str">
        <f t="shared" si="282"/>
        <v>12.11</v>
      </c>
      <c r="AZ329" s="332" t="b">
        <f>COUNTIF('[1]Codes SEC'!$B$2:$B$250,Ministres!AY329)&gt;0</f>
        <v>1</v>
      </c>
    </row>
    <row r="330" spans="1:64" ht="35.1" customHeight="1" x14ac:dyDescent="0.25">
      <c r="A330" s="15" t="s">
        <v>13</v>
      </c>
      <c r="B330" s="121">
        <v>10</v>
      </c>
      <c r="C330" s="122" t="s">
        <v>237</v>
      </c>
      <c r="D330" s="123">
        <v>1000</v>
      </c>
      <c r="F330" s="125">
        <v>6</v>
      </c>
      <c r="G330" s="126">
        <v>1</v>
      </c>
      <c r="H330" s="35" t="str">
        <f t="shared" si="239"/>
        <v>024</v>
      </c>
      <c r="I330" s="36" t="s">
        <v>96</v>
      </c>
      <c r="J330" s="37" t="s">
        <v>375</v>
      </c>
      <c r="K330" s="244" t="s">
        <v>376</v>
      </c>
      <c r="L330" s="128">
        <v>0</v>
      </c>
      <c r="M330" s="129">
        <v>0</v>
      </c>
      <c r="N330" s="130"/>
      <c r="O330" s="131"/>
      <c r="P330" s="131"/>
      <c r="Q330" s="131"/>
      <c r="R330" s="131"/>
      <c r="S330" s="131"/>
      <c r="T330" s="132" t="str">
        <f t="shared" si="268"/>
        <v>OK</v>
      </c>
      <c r="U330" s="138"/>
      <c r="V330" s="138"/>
      <c r="W330" s="139"/>
      <c r="X330" s="139"/>
      <c r="Y330" s="132" t="str">
        <f t="shared" si="269"/>
        <v>OK</v>
      </c>
      <c r="Z330" s="210"/>
      <c r="AA330" s="204"/>
      <c r="AB330" s="202"/>
      <c r="AC330" s="202"/>
      <c r="AD330" s="202"/>
      <c r="AE330" s="202"/>
      <c r="AF330" s="202"/>
      <c r="AG330" s="132" t="str">
        <f t="shared" si="270"/>
        <v>OK</v>
      </c>
      <c r="AH330" s="138"/>
      <c r="AI330" s="138"/>
      <c r="AJ330" s="139"/>
      <c r="AK330" s="139"/>
      <c r="AL330" s="132" t="str">
        <f t="shared" si="271"/>
        <v>OK</v>
      </c>
      <c r="AM330" s="140"/>
      <c r="AN330" s="119">
        <f t="shared" si="272"/>
        <v>0</v>
      </c>
      <c r="AO330" s="120">
        <f t="shared" si="273"/>
        <v>0</v>
      </c>
      <c r="AP330" s="39">
        <f t="shared" si="274"/>
        <v>0</v>
      </c>
      <c r="AQ330" s="141">
        <f t="shared" si="275"/>
        <v>0</v>
      </c>
      <c r="AR330" s="142">
        <f>AQ330-AP330</f>
        <v>0</v>
      </c>
      <c r="AS330" s="143" t="e">
        <f>AR330/AP330</f>
        <v>#DIV/0!</v>
      </c>
      <c r="AT330" s="144">
        <f t="shared" si="278"/>
        <v>0</v>
      </c>
      <c r="AU330" s="141">
        <f>AO330</f>
        <v>0</v>
      </c>
      <c r="AV330" s="142">
        <f>AU330-AT330</f>
        <v>0</v>
      </c>
      <c r="AW330" s="143" t="e">
        <f>AV330/AT330</f>
        <v>#DIV/0!</v>
      </c>
      <c r="AY330" s="146" t="str">
        <f t="shared" si="282"/>
        <v>12.11</v>
      </c>
      <c r="AZ330" s="332" t="b">
        <f>COUNTIF('[1]Codes SEC'!$B$2:$B$250,Ministres!AY330)&gt;0</f>
        <v>1</v>
      </c>
    </row>
    <row r="331" spans="1:64" ht="35.1" customHeight="1" x14ac:dyDescent="0.25">
      <c r="A331" s="15" t="s">
        <v>13</v>
      </c>
      <c r="B331" s="121">
        <v>10</v>
      </c>
      <c r="C331" s="122" t="s">
        <v>237</v>
      </c>
      <c r="D331" s="123">
        <v>1000</v>
      </c>
      <c r="F331" s="125">
        <v>12</v>
      </c>
      <c r="G331" s="126">
        <v>1</v>
      </c>
      <c r="H331" s="35" t="str">
        <f t="shared" si="239"/>
        <v>024</v>
      </c>
      <c r="I331" s="36" t="s">
        <v>96</v>
      </c>
      <c r="J331" s="37" t="s">
        <v>377</v>
      </c>
      <c r="K331" s="244" t="s">
        <v>378</v>
      </c>
      <c r="L331" s="128">
        <v>31</v>
      </c>
      <c r="M331" s="129">
        <v>31</v>
      </c>
      <c r="N331" s="130"/>
      <c r="O331" s="131"/>
      <c r="P331" s="131"/>
      <c r="Q331" s="131"/>
      <c r="R331" s="131"/>
      <c r="S331" s="131"/>
      <c r="T331" s="132" t="str">
        <f t="shared" si="268"/>
        <v>OK</v>
      </c>
      <c r="U331" s="138"/>
      <c r="V331" s="138"/>
      <c r="W331" s="139"/>
      <c r="X331" s="139"/>
      <c r="Y331" s="132" t="str">
        <f t="shared" si="269"/>
        <v>OK</v>
      </c>
      <c r="Z331" s="210"/>
      <c r="AA331" s="204"/>
      <c r="AB331" s="202"/>
      <c r="AC331" s="202"/>
      <c r="AD331" s="202"/>
      <c r="AE331" s="202"/>
      <c r="AF331" s="202"/>
      <c r="AG331" s="132" t="str">
        <f t="shared" si="270"/>
        <v>OK</v>
      </c>
      <c r="AH331" s="138"/>
      <c r="AI331" s="138"/>
      <c r="AJ331" s="139"/>
      <c r="AK331" s="139"/>
      <c r="AL331" s="132" t="str">
        <f t="shared" si="271"/>
        <v>OK</v>
      </c>
      <c r="AM331" s="140"/>
      <c r="AN331" s="119">
        <f t="shared" si="272"/>
        <v>31</v>
      </c>
      <c r="AO331" s="120">
        <f t="shared" si="273"/>
        <v>31</v>
      </c>
      <c r="AP331" s="39">
        <f t="shared" si="274"/>
        <v>31</v>
      </c>
      <c r="AQ331" s="141">
        <f t="shared" si="275"/>
        <v>31</v>
      </c>
      <c r="AR331" s="142">
        <f t="shared" si="276"/>
        <v>0</v>
      </c>
      <c r="AS331" s="143">
        <f t="shared" si="277"/>
        <v>0</v>
      </c>
      <c r="AT331" s="144">
        <f t="shared" si="278"/>
        <v>31</v>
      </c>
      <c r="AU331" s="141">
        <f t="shared" si="279"/>
        <v>31</v>
      </c>
      <c r="AV331" s="142">
        <f t="shared" si="280"/>
        <v>0</v>
      </c>
      <c r="AW331" s="143">
        <f t="shared" si="281"/>
        <v>0</v>
      </c>
      <c r="AY331" s="146" t="str">
        <f t="shared" si="282"/>
        <v>12.11</v>
      </c>
      <c r="AZ331" s="332" t="b">
        <f>COUNTIF('[1]Codes SEC'!$B$2:$B$250,Ministres!AY331)&gt;0</f>
        <v>1</v>
      </c>
    </row>
    <row r="332" spans="1:64" ht="35.1" customHeight="1" x14ac:dyDescent="0.25">
      <c r="A332" s="15" t="s">
        <v>13</v>
      </c>
      <c r="B332" s="121">
        <v>10</v>
      </c>
      <c r="C332" s="122" t="s">
        <v>237</v>
      </c>
      <c r="D332" s="123">
        <v>1000</v>
      </c>
      <c r="F332" s="125">
        <v>6</v>
      </c>
      <c r="G332" s="126">
        <v>1</v>
      </c>
      <c r="H332" s="35" t="str">
        <f t="shared" si="239"/>
        <v>024</v>
      </c>
      <c r="I332" s="36" t="s">
        <v>121</v>
      </c>
      <c r="J332" s="37" t="s">
        <v>379</v>
      </c>
      <c r="K332" s="244" t="s">
        <v>380</v>
      </c>
      <c r="L332" s="128">
        <v>0</v>
      </c>
      <c r="M332" s="129">
        <v>0</v>
      </c>
      <c r="N332" s="130"/>
      <c r="O332" s="131"/>
      <c r="P332" s="131"/>
      <c r="Q332" s="131"/>
      <c r="R332" s="131"/>
      <c r="S332" s="131"/>
      <c r="T332" s="132" t="str">
        <f t="shared" si="268"/>
        <v>OK</v>
      </c>
      <c r="U332" s="138"/>
      <c r="V332" s="138"/>
      <c r="W332" s="139"/>
      <c r="X332" s="139"/>
      <c r="Y332" s="132" t="str">
        <f t="shared" si="269"/>
        <v>OK</v>
      </c>
      <c r="Z332" s="210"/>
      <c r="AA332" s="204"/>
      <c r="AB332" s="202"/>
      <c r="AC332" s="202"/>
      <c r="AD332" s="202"/>
      <c r="AE332" s="202"/>
      <c r="AF332" s="202"/>
      <c r="AG332" s="132" t="str">
        <f t="shared" si="270"/>
        <v>OK</v>
      </c>
      <c r="AH332" s="138"/>
      <c r="AI332" s="138"/>
      <c r="AJ332" s="139"/>
      <c r="AK332" s="139"/>
      <c r="AL332" s="132" t="str">
        <f t="shared" si="271"/>
        <v>OK</v>
      </c>
      <c r="AM332" s="140"/>
      <c r="AN332" s="119">
        <f t="shared" si="272"/>
        <v>0</v>
      </c>
      <c r="AO332" s="120">
        <f t="shared" si="273"/>
        <v>0</v>
      </c>
      <c r="AP332" s="39">
        <f t="shared" si="274"/>
        <v>0</v>
      </c>
      <c r="AQ332" s="141">
        <f t="shared" si="275"/>
        <v>0</v>
      </c>
      <c r="AR332" s="142">
        <f>AQ332-AP332</f>
        <v>0</v>
      </c>
      <c r="AS332" s="143" t="e">
        <f>AR332/AP332</f>
        <v>#DIV/0!</v>
      </c>
      <c r="AT332" s="144">
        <f t="shared" si="278"/>
        <v>0</v>
      </c>
      <c r="AU332" s="141">
        <f>AO332</f>
        <v>0</v>
      </c>
      <c r="AV332" s="142">
        <f>AU332-AT332</f>
        <v>0</v>
      </c>
      <c r="AW332" s="143" t="e">
        <f>AV332/AT332</f>
        <v>#DIV/0!</v>
      </c>
      <c r="AY332" s="146" t="str">
        <f t="shared" si="282"/>
        <v>41.40</v>
      </c>
      <c r="AZ332" s="332" t="b">
        <f>COUNTIF('[1]Codes SEC'!$B$2:$B$250,Ministres!AY332)&gt;0</f>
        <v>1</v>
      </c>
    </row>
    <row r="333" spans="1:64" ht="35.1" customHeight="1" x14ac:dyDescent="0.25">
      <c r="A333" s="15" t="s">
        <v>13</v>
      </c>
      <c r="B333" s="121">
        <v>10</v>
      </c>
      <c r="C333" s="122" t="s">
        <v>237</v>
      </c>
      <c r="D333" s="123">
        <v>1000</v>
      </c>
      <c r="F333" s="125">
        <v>6</v>
      </c>
      <c r="G333" s="126">
        <v>1</v>
      </c>
      <c r="H333" s="35" t="str">
        <f t="shared" si="239"/>
        <v>024</v>
      </c>
      <c r="I333" s="36" t="s">
        <v>301</v>
      </c>
      <c r="J333" s="37" t="s">
        <v>381</v>
      </c>
      <c r="K333" s="244" t="s">
        <v>382</v>
      </c>
      <c r="L333" s="128">
        <v>0</v>
      </c>
      <c r="M333" s="129">
        <v>0</v>
      </c>
      <c r="N333" s="130"/>
      <c r="O333" s="131"/>
      <c r="P333" s="131"/>
      <c r="Q333" s="131"/>
      <c r="R333" s="131"/>
      <c r="S333" s="131"/>
      <c r="T333" s="132" t="str">
        <f t="shared" si="268"/>
        <v>OK</v>
      </c>
      <c r="U333" s="138"/>
      <c r="V333" s="138"/>
      <c r="W333" s="139"/>
      <c r="X333" s="139"/>
      <c r="Y333" s="132" t="str">
        <f t="shared" si="269"/>
        <v>OK</v>
      </c>
      <c r="Z333" s="210"/>
      <c r="AA333" s="204"/>
      <c r="AB333" s="202"/>
      <c r="AC333" s="202"/>
      <c r="AD333" s="202"/>
      <c r="AE333" s="202"/>
      <c r="AF333" s="202"/>
      <c r="AG333" s="132" t="str">
        <f t="shared" si="270"/>
        <v>OK</v>
      </c>
      <c r="AH333" s="138"/>
      <c r="AI333" s="138"/>
      <c r="AJ333" s="139"/>
      <c r="AK333" s="139"/>
      <c r="AL333" s="132" t="str">
        <f t="shared" si="271"/>
        <v>OK</v>
      </c>
      <c r="AM333" s="140"/>
      <c r="AN333" s="119">
        <f t="shared" si="272"/>
        <v>0</v>
      </c>
      <c r="AO333" s="120">
        <f t="shared" si="273"/>
        <v>0</v>
      </c>
      <c r="AP333" s="39">
        <f t="shared" si="274"/>
        <v>0</v>
      </c>
      <c r="AQ333" s="141">
        <f t="shared" si="275"/>
        <v>0</v>
      </c>
      <c r="AR333" s="142">
        <f t="shared" si="276"/>
        <v>0</v>
      </c>
      <c r="AS333" s="143" t="e">
        <f t="shared" si="277"/>
        <v>#DIV/0!</v>
      </c>
      <c r="AT333" s="144">
        <f t="shared" si="278"/>
        <v>0</v>
      </c>
      <c r="AU333" s="141">
        <f t="shared" si="279"/>
        <v>0</v>
      </c>
      <c r="AV333" s="142">
        <f t="shared" si="280"/>
        <v>0</v>
      </c>
      <c r="AW333" s="143" t="e">
        <f t="shared" si="281"/>
        <v>#DIV/0!</v>
      </c>
      <c r="AY333" s="146" t="str">
        <f t="shared" si="282"/>
        <v>45.24</v>
      </c>
      <c r="AZ333" s="332" t="b">
        <f>COUNTIF('[1]Codes SEC'!$B$2:$B$250,Ministres!AY333)&gt;0</f>
        <v>1</v>
      </c>
    </row>
    <row r="334" spans="1:64" s="333" customFormat="1" ht="35.1" customHeight="1" x14ac:dyDescent="0.25">
      <c r="A334" s="15" t="s">
        <v>13</v>
      </c>
      <c r="B334" s="121">
        <v>10</v>
      </c>
      <c r="C334" s="122" t="s">
        <v>237</v>
      </c>
      <c r="D334" s="123">
        <v>1000</v>
      </c>
      <c r="E334" s="124"/>
      <c r="F334" s="125">
        <v>12</v>
      </c>
      <c r="G334" s="126">
        <v>1</v>
      </c>
      <c r="H334" s="35" t="str">
        <f t="shared" si="239"/>
        <v>024</v>
      </c>
      <c r="I334" s="36" t="s">
        <v>301</v>
      </c>
      <c r="J334" s="37" t="s">
        <v>383</v>
      </c>
      <c r="K334" s="281" t="s">
        <v>384</v>
      </c>
      <c r="L334" s="128">
        <v>203</v>
      </c>
      <c r="M334" s="129">
        <v>203</v>
      </c>
      <c r="N334" s="130"/>
      <c r="O334" s="131"/>
      <c r="P334" s="131"/>
      <c r="Q334" s="131"/>
      <c r="R334" s="131"/>
      <c r="S334" s="131"/>
      <c r="T334" s="132" t="str">
        <f t="shared" si="268"/>
        <v>OK</v>
      </c>
      <c r="U334" s="138"/>
      <c r="V334" s="138"/>
      <c r="W334" s="139"/>
      <c r="X334" s="139"/>
      <c r="Y334" s="132" t="str">
        <f t="shared" si="269"/>
        <v>OK</v>
      </c>
      <c r="Z334" s="210"/>
      <c r="AA334" s="204"/>
      <c r="AB334" s="202"/>
      <c r="AC334" s="202"/>
      <c r="AD334" s="202"/>
      <c r="AE334" s="202"/>
      <c r="AF334" s="202"/>
      <c r="AG334" s="132" t="str">
        <f t="shared" si="270"/>
        <v>OK</v>
      </c>
      <c r="AH334" s="138"/>
      <c r="AI334" s="138"/>
      <c r="AJ334" s="139"/>
      <c r="AK334" s="139"/>
      <c r="AL334" s="132" t="str">
        <f t="shared" si="271"/>
        <v>OK</v>
      </c>
      <c r="AM334" s="140"/>
      <c r="AN334" s="119">
        <f t="shared" si="272"/>
        <v>203</v>
      </c>
      <c r="AO334" s="120">
        <f t="shared" si="273"/>
        <v>203</v>
      </c>
      <c r="AP334" s="39">
        <f t="shared" si="274"/>
        <v>203</v>
      </c>
      <c r="AQ334" s="141">
        <f t="shared" si="275"/>
        <v>203</v>
      </c>
      <c r="AR334" s="142">
        <f t="shared" si="276"/>
        <v>0</v>
      </c>
      <c r="AS334" s="143">
        <f t="shared" si="277"/>
        <v>0</v>
      </c>
      <c r="AT334" s="144">
        <f t="shared" si="278"/>
        <v>203</v>
      </c>
      <c r="AU334" s="141">
        <f t="shared" si="279"/>
        <v>203</v>
      </c>
      <c r="AV334" s="142">
        <f t="shared" si="280"/>
        <v>0</v>
      </c>
      <c r="AW334" s="143">
        <f t="shared" si="281"/>
        <v>0</v>
      </c>
      <c r="AX334"/>
      <c r="AY334" s="146" t="str">
        <f t="shared" si="282"/>
        <v>45.24</v>
      </c>
      <c r="AZ334" s="332" t="b">
        <f>COUNTIF('[1]Codes SEC'!$B$2:$B$250,Ministres!AY334)&gt;0</f>
        <v>1</v>
      </c>
      <c r="BA334"/>
      <c r="BB334"/>
      <c r="BC334"/>
      <c r="BD334"/>
      <c r="BE334"/>
      <c r="BF334"/>
      <c r="BG334"/>
      <c r="BH334"/>
      <c r="BI334"/>
      <c r="BJ334"/>
      <c r="BK334"/>
      <c r="BL334"/>
    </row>
    <row r="335" spans="1:64" s="197" customFormat="1" ht="12.75" customHeight="1" x14ac:dyDescent="0.25">
      <c r="A335" s="148"/>
      <c r="B335" s="334"/>
      <c r="C335" s="150"/>
      <c r="D335" s="151"/>
      <c r="E335" s="335"/>
      <c r="F335" s="153"/>
      <c r="G335" s="154"/>
      <c r="H335" s="155"/>
      <c r="I335" s="156"/>
      <c r="J335" s="157"/>
      <c r="K335" s="158" t="s">
        <v>70</v>
      </c>
      <c r="L335" s="159">
        <f t="shared" ref="L335:X335" si="283">L334+L333+L331+L328+L327+L329+L330+L332</f>
        <v>434</v>
      </c>
      <c r="M335" s="378">
        <f t="shared" si="283"/>
        <v>434</v>
      </c>
      <c r="N335" s="337">
        <f t="shared" si="283"/>
        <v>0</v>
      </c>
      <c r="O335" s="338">
        <f t="shared" si="283"/>
        <v>0</v>
      </c>
      <c r="P335" s="338">
        <f t="shared" si="283"/>
        <v>0</v>
      </c>
      <c r="Q335" s="338">
        <f t="shared" si="283"/>
        <v>0</v>
      </c>
      <c r="R335" s="338">
        <f t="shared" si="283"/>
        <v>0</v>
      </c>
      <c r="S335" s="338">
        <f t="shared" si="283"/>
        <v>0</v>
      </c>
      <c r="T335" s="339"/>
      <c r="U335" s="340">
        <f t="shared" si="283"/>
        <v>0</v>
      </c>
      <c r="V335" s="340">
        <f t="shared" si="283"/>
        <v>0</v>
      </c>
      <c r="W335" s="338">
        <f t="shared" si="283"/>
        <v>0</v>
      </c>
      <c r="X335" s="338">
        <f t="shared" si="283"/>
        <v>0</v>
      </c>
      <c r="Y335" s="339"/>
      <c r="Z335" s="340">
        <f t="shared" ref="Z335:AK335" si="284">Z334+Z333+Z331+Z328+Z327+Z329+Z330+Z332</f>
        <v>0</v>
      </c>
      <c r="AA335" s="165">
        <f t="shared" si="284"/>
        <v>0</v>
      </c>
      <c r="AB335" s="338">
        <f t="shared" si="284"/>
        <v>0</v>
      </c>
      <c r="AC335" s="338">
        <f t="shared" si="284"/>
        <v>0</v>
      </c>
      <c r="AD335" s="338">
        <f t="shared" si="284"/>
        <v>0</v>
      </c>
      <c r="AE335" s="338">
        <f t="shared" si="284"/>
        <v>0</v>
      </c>
      <c r="AF335" s="338">
        <f t="shared" si="284"/>
        <v>0</v>
      </c>
      <c r="AG335" s="339"/>
      <c r="AH335" s="340">
        <f t="shared" si="284"/>
        <v>0</v>
      </c>
      <c r="AI335" s="340">
        <f t="shared" si="284"/>
        <v>0</v>
      </c>
      <c r="AJ335" s="338">
        <f t="shared" si="284"/>
        <v>0</v>
      </c>
      <c r="AK335" s="338">
        <f t="shared" si="284"/>
        <v>0</v>
      </c>
      <c r="AL335" s="339"/>
      <c r="AM335" s="341">
        <f t="shared" ref="AM335:AW335" si="285">AM334+AM333+AM331+AM328+AM327+AM329+AM330+AM332</f>
        <v>0</v>
      </c>
      <c r="AN335" s="167">
        <f>AN334+AN333+AN331+AN328+AN327+AN329+AN330+AN332</f>
        <v>434</v>
      </c>
      <c r="AO335" s="342">
        <f t="shared" si="285"/>
        <v>434</v>
      </c>
      <c r="AP335" s="169">
        <f t="shared" si="285"/>
        <v>434</v>
      </c>
      <c r="AQ335" s="343">
        <f t="shared" si="285"/>
        <v>434</v>
      </c>
      <c r="AR335" s="344">
        <f t="shared" si="285"/>
        <v>0</v>
      </c>
      <c r="AS335" s="345" t="e">
        <f t="shared" si="285"/>
        <v>#DIV/0!</v>
      </c>
      <c r="AT335" s="346">
        <f t="shared" si="285"/>
        <v>434</v>
      </c>
      <c r="AU335" s="343">
        <f t="shared" si="285"/>
        <v>434</v>
      </c>
      <c r="AV335" s="344">
        <f t="shared" si="285"/>
        <v>0</v>
      </c>
      <c r="AW335" s="345" t="e">
        <f t="shared" si="285"/>
        <v>#DIV/0!</v>
      </c>
      <c r="AX335"/>
      <c r="AY335" s="146"/>
      <c r="AZ335" s="332"/>
      <c r="BA335" s="12"/>
      <c r="BB335" s="12"/>
      <c r="BC335" s="12"/>
      <c r="BD335" s="12"/>
      <c r="BE335" s="12"/>
      <c r="BF335" s="12"/>
      <c r="BG335" s="12"/>
      <c r="BH335" s="12"/>
      <c r="BI335" s="12"/>
      <c r="BJ335" s="12"/>
      <c r="BK335" s="12"/>
      <c r="BL335" s="12"/>
    </row>
    <row r="336" spans="1:64" ht="12.75" customHeight="1" x14ac:dyDescent="0.25">
      <c r="A336" s="174"/>
      <c r="B336" s="175"/>
      <c r="C336" s="176"/>
      <c r="D336" s="177"/>
      <c r="E336" s="178"/>
      <c r="F336" s="177"/>
      <c r="G336" s="179"/>
      <c r="H336" s="180"/>
      <c r="I336" s="181"/>
      <c r="J336" s="182"/>
      <c r="K336" s="183" t="s">
        <v>385</v>
      </c>
      <c r="L336" s="184">
        <f t="shared" ref="L336:X336" si="286">L335</f>
        <v>434</v>
      </c>
      <c r="M336" s="355">
        <f t="shared" si="286"/>
        <v>434</v>
      </c>
      <c r="N336" s="186">
        <f t="shared" si="286"/>
        <v>0</v>
      </c>
      <c r="O336" s="187">
        <f t="shared" si="286"/>
        <v>0</v>
      </c>
      <c r="P336" s="187">
        <f t="shared" si="286"/>
        <v>0</v>
      </c>
      <c r="Q336" s="187">
        <f t="shared" si="286"/>
        <v>0</v>
      </c>
      <c r="R336" s="187">
        <f t="shared" si="286"/>
        <v>0</v>
      </c>
      <c r="S336" s="187">
        <f t="shared" si="286"/>
        <v>0</v>
      </c>
      <c r="T336" s="188"/>
      <c r="U336" s="187">
        <f t="shared" si="286"/>
        <v>0</v>
      </c>
      <c r="V336" s="187">
        <f t="shared" si="286"/>
        <v>0</v>
      </c>
      <c r="W336" s="187">
        <f t="shared" si="286"/>
        <v>0</v>
      </c>
      <c r="X336" s="187">
        <f t="shared" si="286"/>
        <v>0</v>
      </c>
      <c r="Y336" s="188"/>
      <c r="Z336" s="187">
        <f t="shared" ref="Z336:AK336" si="287">Z335</f>
        <v>0</v>
      </c>
      <c r="AA336" s="189">
        <f t="shared" si="287"/>
        <v>0</v>
      </c>
      <c r="AB336" s="187">
        <f t="shared" si="287"/>
        <v>0</v>
      </c>
      <c r="AC336" s="187">
        <f t="shared" si="287"/>
        <v>0</v>
      </c>
      <c r="AD336" s="187">
        <f t="shared" si="287"/>
        <v>0</v>
      </c>
      <c r="AE336" s="187">
        <f t="shared" si="287"/>
        <v>0</v>
      </c>
      <c r="AF336" s="187">
        <f t="shared" si="287"/>
        <v>0</v>
      </c>
      <c r="AG336" s="188"/>
      <c r="AH336" s="187">
        <f t="shared" si="287"/>
        <v>0</v>
      </c>
      <c r="AI336" s="187">
        <f t="shared" si="287"/>
        <v>0</v>
      </c>
      <c r="AJ336" s="187">
        <f t="shared" si="287"/>
        <v>0</v>
      </c>
      <c r="AK336" s="187">
        <f t="shared" si="287"/>
        <v>0</v>
      </c>
      <c r="AL336" s="188"/>
      <c r="AM336" s="190">
        <f t="shared" ref="AM336:AW336" si="288">AM335</f>
        <v>0</v>
      </c>
      <c r="AN336" s="191">
        <f>AN335</f>
        <v>434</v>
      </c>
      <c r="AO336" s="190">
        <f t="shared" si="288"/>
        <v>434</v>
      </c>
      <c r="AP336" s="184">
        <f t="shared" si="288"/>
        <v>434</v>
      </c>
      <c r="AQ336" s="192">
        <f t="shared" si="288"/>
        <v>434</v>
      </c>
      <c r="AR336" s="193">
        <f t="shared" si="288"/>
        <v>0</v>
      </c>
      <c r="AS336" s="194" t="e">
        <f t="shared" si="288"/>
        <v>#DIV/0!</v>
      </c>
      <c r="AT336" s="195">
        <f t="shared" si="288"/>
        <v>434</v>
      </c>
      <c r="AU336" s="192">
        <f t="shared" si="288"/>
        <v>434</v>
      </c>
      <c r="AV336" s="193">
        <f t="shared" si="288"/>
        <v>0</v>
      </c>
      <c r="AW336" s="194" t="e">
        <f t="shared" si="288"/>
        <v>#DIV/0!</v>
      </c>
      <c r="AX336" s="12"/>
      <c r="AY336" s="146"/>
      <c r="AZ336" s="332"/>
    </row>
    <row r="337" spans="1:64" ht="12.75" customHeight="1" x14ac:dyDescent="0.25">
      <c r="A337" s="15"/>
      <c r="C337" s="122"/>
      <c r="D337" s="123"/>
      <c r="F337" s="125"/>
      <c r="G337" s="34"/>
      <c r="H337" s="35"/>
      <c r="I337" s="36"/>
      <c r="J337" s="37"/>
      <c r="K337" s="198" t="s">
        <v>72</v>
      </c>
      <c r="L337" s="199">
        <v>0</v>
      </c>
      <c r="M337" s="200">
        <v>0</v>
      </c>
      <c r="N337" s="201">
        <v>0</v>
      </c>
      <c r="O337" s="202">
        <v>0</v>
      </c>
      <c r="P337" s="202">
        <v>0</v>
      </c>
      <c r="Q337" s="202">
        <v>0</v>
      </c>
      <c r="R337" s="202">
        <v>0</v>
      </c>
      <c r="S337" s="202">
        <v>0</v>
      </c>
      <c r="T337" s="203"/>
      <c r="U337" s="135">
        <v>0</v>
      </c>
      <c r="V337" s="135">
        <v>0</v>
      </c>
      <c r="W337" s="202">
        <v>0</v>
      </c>
      <c r="X337" s="202">
        <v>0</v>
      </c>
      <c r="Y337" s="203"/>
      <c r="Z337" s="135">
        <v>0</v>
      </c>
      <c r="AA337" s="204">
        <v>0</v>
      </c>
      <c r="AB337" s="202">
        <v>0</v>
      </c>
      <c r="AC337" s="202">
        <v>0</v>
      </c>
      <c r="AD337" s="202">
        <v>0</v>
      </c>
      <c r="AE337" s="202">
        <v>0</v>
      </c>
      <c r="AF337" s="202">
        <v>0</v>
      </c>
      <c r="AG337" s="203"/>
      <c r="AH337" s="135">
        <v>0</v>
      </c>
      <c r="AI337" s="135">
        <v>0</v>
      </c>
      <c r="AJ337" s="202">
        <v>0</v>
      </c>
      <c r="AK337" s="202">
        <v>0</v>
      </c>
      <c r="AL337" s="203"/>
      <c r="AM337" s="205">
        <v>0</v>
      </c>
      <c r="AN337" s="119">
        <v>0</v>
      </c>
      <c r="AO337" s="120">
        <v>0</v>
      </c>
      <c r="AP337" s="39">
        <v>0</v>
      </c>
      <c r="AQ337" s="141">
        <v>0</v>
      </c>
      <c r="AR337" s="141">
        <v>0</v>
      </c>
      <c r="AS337" s="143">
        <v>0</v>
      </c>
      <c r="AT337" s="144">
        <v>0</v>
      </c>
      <c r="AU337" s="141">
        <v>0</v>
      </c>
      <c r="AV337" s="141">
        <v>0</v>
      </c>
      <c r="AW337" s="143">
        <v>0</v>
      </c>
      <c r="AY337" s="146"/>
      <c r="AZ337" s="332"/>
    </row>
    <row r="338" spans="1:64" ht="12.75" customHeight="1" x14ac:dyDescent="0.25">
      <c r="A338" s="15"/>
      <c r="C338" s="122"/>
      <c r="D338" s="123"/>
      <c r="F338" s="125"/>
      <c r="G338" s="126"/>
      <c r="H338" s="35"/>
      <c r="I338" s="36"/>
      <c r="J338" s="37"/>
      <c r="K338" s="198" t="s">
        <v>73</v>
      </c>
      <c r="L338" s="199">
        <v>0</v>
      </c>
      <c r="M338" s="200">
        <v>0</v>
      </c>
      <c r="N338" s="201">
        <v>0</v>
      </c>
      <c r="O338" s="202">
        <v>0</v>
      </c>
      <c r="P338" s="202">
        <v>0</v>
      </c>
      <c r="Q338" s="202">
        <v>0</v>
      </c>
      <c r="R338" s="202">
        <v>0</v>
      </c>
      <c r="S338" s="202">
        <v>0</v>
      </c>
      <c r="T338" s="203"/>
      <c r="U338" s="135">
        <v>0</v>
      </c>
      <c r="V338" s="135">
        <v>0</v>
      </c>
      <c r="W338" s="202">
        <v>0</v>
      </c>
      <c r="X338" s="202">
        <v>0</v>
      </c>
      <c r="Y338" s="203"/>
      <c r="Z338" s="135">
        <v>0</v>
      </c>
      <c r="AA338" s="204">
        <v>0</v>
      </c>
      <c r="AB338" s="202">
        <v>0</v>
      </c>
      <c r="AC338" s="202">
        <v>0</v>
      </c>
      <c r="AD338" s="202">
        <v>0</v>
      </c>
      <c r="AE338" s="202">
        <v>0</v>
      </c>
      <c r="AF338" s="202">
        <v>0</v>
      </c>
      <c r="AG338" s="203"/>
      <c r="AH338" s="135">
        <v>0</v>
      </c>
      <c r="AI338" s="135">
        <v>0</v>
      </c>
      <c r="AJ338" s="202">
        <v>0</v>
      </c>
      <c r="AK338" s="202">
        <v>0</v>
      </c>
      <c r="AL338" s="203"/>
      <c r="AM338" s="205">
        <v>0</v>
      </c>
      <c r="AN338" s="119">
        <v>0</v>
      </c>
      <c r="AO338" s="120">
        <v>0</v>
      </c>
      <c r="AP338" s="39">
        <v>0</v>
      </c>
      <c r="AQ338" s="141">
        <v>0</v>
      </c>
      <c r="AR338" s="141">
        <v>0</v>
      </c>
      <c r="AS338" s="143">
        <v>0</v>
      </c>
      <c r="AT338" s="144">
        <v>0</v>
      </c>
      <c r="AU338" s="141">
        <v>0</v>
      </c>
      <c r="AV338" s="141">
        <v>0</v>
      </c>
      <c r="AW338" s="143">
        <v>0</v>
      </c>
      <c r="AY338" s="146"/>
      <c r="AZ338" s="332"/>
    </row>
    <row r="339" spans="1:64" ht="12.75" customHeight="1" x14ac:dyDescent="0.25">
      <c r="A339" s="15"/>
      <c r="C339" s="122"/>
      <c r="D339" s="123"/>
      <c r="F339" s="125"/>
      <c r="G339" s="126"/>
      <c r="H339" s="35"/>
      <c r="I339" s="36"/>
      <c r="J339" s="37"/>
      <c r="K339" s="198" t="s">
        <v>74</v>
      </c>
      <c r="L339" s="199">
        <v>0</v>
      </c>
      <c r="M339" s="200">
        <v>0</v>
      </c>
      <c r="N339" s="201">
        <v>0</v>
      </c>
      <c r="O339" s="202">
        <v>0</v>
      </c>
      <c r="P339" s="202">
        <v>0</v>
      </c>
      <c r="Q339" s="202">
        <v>0</v>
      </c>
      <c r="R339" s="202">
        <v>0</v>
      </c>
      <c r="S339" s="202">
        <v>0</v>
      </c>
      <c r="T339" s="203"/>
      <c r="U339" s="135">
        <v>0</v>
      </c>
      <c r="V339" s="135">
        <v>0</v>
      </c>
      <c r="W339" s="202">
        <v>0</v>
      </c>
      <c r="X339" s="202">
        <v>0</v>
      </c>
      <c r="Y339" s="203"/>
      <c r="Z339" s="135">
        <v>0</v>
      </c>
      <c r="AA339" s="204">
        <v>0</v>
      </c>
      <c r="AB339" s="202">
        <v>0</v>
      </c>
      <c r="AC339" s="202">
        <v>0</v>
      </c>
      <c r="AD339" s="202">
        <v>0</v>
      </c>
      <c r="AE339" s="202">
        <v>0</v>
      </c>
      <c r="AF339" s="202">
        <v>0</v>
      </c>
      <c r="AG339" s="203"/>
      <c r="AH339" s="135">
        <v>0</v>
      </c>
      <c r="AI339" s="135">
        <v>0</v>
      </c>
      <c r="AJ339" s="202">
        <v>0</v>
      </c>
      <c r="AK339" s="202">
        <v>0</v>
      </c>
      <c r="AL339" s="203"/>
      <c r="AM339" s="205">
        <v>0</v>
      </c>
      <c r="AN339" s="119">
        <v>0</v>
      </c>
      <c r="AO339" s="120">
        <v>0</v>
      </c>
      <c r="AP339" s="39">
        <v>0</v>
      </c>
      <c r="AQ339" s="141">
        <v>0</v>
      </c>
      <c r="AR339" s="141">
        <v>0</v>
      </c>
      <c r="AS339" s="143">
        <v>0</v>
      </c>
      <c r="AT339" s="144">
        <v>0</v>
      </c>
      <c r="AU339" s="141">
        <v>0</v>
      </c>
      <c r="AV339" s="141">
        <v>0</v>
      </c>
      <c r="AW339" s="143">
        <v>0</v>
      </c>
      <c r="AY339" s="146"/>
      <c r="AZ339" s="332"/>
    </row>
    <row r="340" spans="1:64" ht="12.75" customHeight="1" x14ac:dyDescent="0.25">
      <c r="A340" s="15"/>
      <c r="C340" s="122"/>
      <c r="D340" s="123"/>
      <c r="F340" s="125"/>
      <c r="G340" s="126"/>
      <c r="H340" s="35"/>
      <c r="I340" s="36"/>
      <c r="J340" s="37"/>
      <c r="K340" s="198" t="s">
        <v>75</v>
      </c>
      <c r="L340" s="199">
        <v>0</v>
      </c>
      <c r="M340" s="200">
        <v>0</v>
      </c>
      <c r="N340" s="201">
        <v>0</v>
      </c>
      <c r="O340" s="202">
        <v>0</v>
      </c>
      <c r="P340" s="202">
        <v>0</v>
      </c>
      <c r="Q340" s="202">
        <v>0</v>
      </c>
      <c r="R340" s="202">
        <v>0</v>
      </c>
      <c r="S340" s="202">
        <v>0</v>
      </c>
      <c r="T340" s="203"/>
      <c r="U340" s="135">
        <v>0</v>
      </c>
      <c r="V340" s="135">
        <v>0</v>
      </c>
      <c r="W340" s="202">
        <v>0</v>
      </c>
      <c r="X340" s="202">
        <v>0</v>
      </c>
      <c r="Y340" s="203"/>
      <c r="Z340" s="135">
        <v>0</v>
      </c>
      <c r="AA340" s="204">
        <v>0</v>
      </c>
      <c r="AB340" s="202">
        <v>0</v>
      </c>
      <c r="AC340" s="202">
        <v>0</v>
      </c>
      <c r="AD340" s="202">
        <v>0</v>
      </c>
      <c r="AE340" s="202">
        <v>0</v>
      </c>
      <c r="AF340" s="202">
        <v>0</v>
      </c>
      <c r="AG340" s="203"/>
      <c r="AH340" s="135">
        <v>0</v>
      </c>
      <c r="AI340" s="135">
        <v>0</v>
      </c>
      <c r="AJ340" s="202">
        <v>0</v>
      </c>
      <c r="AK340" s="202">
        <v>0</v>
      </c>
      <c r="AL340" s="203"/>
      <c r="AM340" s="205">
        <v>0</v>
      </c>
      <c r="AN340" s="119">
        <v>0</v>
      </c>
      <c r="AO340" s="120">
        <v>0</v>
      </c>
      <c r="AP340" s="39">
        <v>0</v>
      </c>
      <c r="AQ340" s="141">
        <v>0</v>
      </c>
      <c r="AR340" s="141">
        <v>0</v>
      </c>
      <c r="AS340" s="143">
        <v>0</v>
      </c>
      <c r="AT340" s="144">
        <v>0</v>
      </c>
      <c r="AU340" s="141">
        <v>0</v>
      </c>
      <c r="AV340" s="141">
        <v>0</v>
      </c>
      <c r="AW340" s="143">
        <v>0</v>
      </c>
      <c r="AY340" s="146"/>
      <c r="AZ340" s="332"/>
    </row>
    <row r="341" spans="1:64" ht="12.75" customHeight="1" x14ac:dyDescent="0.25">
      <c r="A341" s="15"/>
      <c r="C341" s="122"/>
      <c r="D341" s="123"/>
      <c r="F341" s="125"/>
      <c r="G341" s="126"/>
      <c r="H341" s="35"/>
      <c r="I341" s="36"/>
      <c r="J341" s="37"/>
      <c r="K341" s="206" t="s">
        <v>76</v>
      </c>
      <c r="L341" s="199">
        <f t="shared" ref="L341:X341" si="289">L329+L330+L333+L328+L332</f>
        <v>0</v>
      </c>
      <c r="M341" s="200">
        <f t="shared" si="289"/>
        <v>0</v>
      </c>
      <c r="N341" s="201">
        <f t="shared" si="289"/>
        <v>0</v>
      </c>
      <c r="O341" s="202">
        <f t="shared" si="289"/>
        <v>0</v>
      </c>
      <c r="P341" s="202">
        <f t="shared" si="289"/>
        <v>0</v>
      </c>
      <c r="Q341" s="202">
        <f t="shared" si="289"/>
        <v>0</v>
      </c>
      <c r="R341" s="202">
        <f t="shared" si="289"/>
        <v>0</v>
      </c>
      <c r="S341" s="202">
        <f t="shared" si="289"/>
        <v>0</v>
      </c>
      <c r="T341" s="203"/>
      <c r="U341" s="135">
        <f t="shared" si="289"/>
        <v>0</v>
      </c>
      <c r="V341" s="135">
        <f t="shared" si="289"/>
        <v>0</v>
      </c>
      <c r="W341" s="202">
        <f t="shared" si="289"/>
        <v>0</v>
      </c>
      <c r="X341" s="202">
        <f t="shared" si="289"/>
        <v>0</v>
      </c>
      <c r="Y341" s="203"/>
      <c r="Z341" s="135">
        <f t="shared" ref="Z341:AK341" si="290">Z329+Z330+Z333+Z328+Z332</f>
        <v>0</v>
      </c>
      <c r="AA341" s="204">
        <f t="shared" si="290"/>
        <v>0</v>
      </c>
      <c r="AB341" s="202">
        <f t="shared" si="290"/>
        <v>0</v>
      </c>
      <c r="AC341" s="202">
        <f t="shared" si="290"/>
        <v>0</v>
      </c>
      <c r="AD341" s="202">
        <f t="shared" si="290"/>
        <v>0</v>
      </c>
      <c r="AE341" s="202">
        <f t="shared" si="290"/>
        <v>0</v>
      </c>
      <c r="AF341" s="202">
        <f t="shared" si="290"/>
        <v>0</v>
      </c>
      <c r="AG341" s="203"/>
      <c r="AH341" s="135">
        <f t="shared" si="290"/>
        <v>0</v>
      </c>
      <c r="AI341" s="135">
        <f t="shared" si="290"/>
        <v>0</v>
      </c>
      <c r="AJ341" s="202">
        <f t="shared" si="290"/>
        <v>0</v>
      </c>
      <c r="AK341" s="202">
        <f t="shared" si="290"/>
        <v>0</v>
      </c>
      <c r="AL341" s="203"/>
      <c r="AM341" s="205">
        <f t="shared" ref="AM341:AW341" si="291">AM329+AM330+AM333+AM328+AM332</f>
        <v>0</v>
      </c>
      <c r="AN341" s="119">
        <f>AN329+AN330+AN333+AN328+AN332</f>
        <v>0</v>
      </c>
      <c r="AO341" s="120">
        <f t="shared" si="291"/>
        <v>0</v>
      </c>
      <c r="AP341" s="39">
        <f t="shared" si="291"/>
        <v>0</v>
      </c>
      <c r="AQ341" s="141">
        <f t="shared" si="291"/>
        <v>0</v>
      </c>
      <c r="AR341" s="141">
        <f t="shared" si="291"/>
        <v>0</v>
      </c>
      <c r="AS341" s="143" t="e">
        <f t="shared" si="291"/>
        <v>#DIV/0!</v>
      </c>
      <c r="AT341" s="144">
        <f t="shared" si="291"/>
        <v>0</v>
      </c>
      <c r="AU341" s="141">
        <f t="shared" si="291"/>
        <v>0</v>
      </c>
      <c r="AV341" s="141">
        <f t="shared" si="291"/>
        <v>0</v>
      </c>
      <c r="AW341" s="143" t="e">
        <f t="shared" si="291"/>
        <v>#DIV/0!</v>
      </c>
      <c r="AY341" s="146"/>
      <c r="AZ341" s="332"/>
    </row>
    <row r="342" spans="1:64" ht="12.75" customHeight="1" x14ac:dyDescent="0.25">
      <c r="A342" s="15"/>
      <c r="C342" s="122"/>
      <c r="D342" s="123"/>
      <c r="F342" s="125"/>
      <c r="G342" s="126"/>
      <c r="H342" s="35"/>
      <c r="I342" s="36"/>
      <c r="J342" s="37"/>
      <c r="K342" s="206"/>
      <c r="L342" s="199"/>
      <c r="M342" s="200"/>
      <c r="N342" s="201"/>
      <c r="O342" s="202"/>
      <c r="P342" s="202"/>
      <c r="Q342" s="202"/>
      <c r="R342" s="202"/>
      <c r="S342" s="202"/>
      <c r="T342" s="224"/>
      <c r="U342" s="133"/>
      <c r="V342" s="133"/>
      <c r="W342" s="134"/>
      <c r="X342" s="134"/>
      <c r="Y342" s="224"/>
      <c r="Z342" s="135"/>
      <c r="AA342" s="204"/>
      <c r="AB342" s="202"/>
      <c r="AC342" s="202"/>
      <c r="AD342" s="202"/>
      <c r="AE342" s="202"/>
      <c r="AF342" s="202"/>
      <c r="AG342" s="224"/>
      <c r="AH342" s="133"/>
      <c r="AI342" s="133"/>
      <c r="AJ342" s="134"/>
      <c r="AK342" s="134"/>
      <c r="AL342" s="224"/>
      <c r="AM342" s="205"/>
      <c r="AN342" s="119"/>
      <c r="AO342" s="120"/>
      <c r="AP342" s="39"/>
      <c r="AQ342" s="141"/>
      <c r="AR342" s="141"/>
      <c r="AS342" s="143"/>
      <c r="AU342" s="141"/>
      <c r="AV342" s="141"/>
      <c r="AW342" s="143"/>
      <c r="AY342" s="146"/>
      <c r="AZ342" s="332"/>
    </row>
    <row r="343" spans="1:64" ht="12.75" customHeight="1" x14ac:dyDescent="0.25">
      <c r="A343" s="15"/>
      <c r="C343" s="122"/>
      <c r="D343" s="123"/>
      <c r="F343" s="125"/>
      <c r="G343" s="126"/>
      <c r="H343" s="35"/>
      <c r="I343" s="36"/>
      <c r="J343" s="37"/>
      <c r="K343" s="244"/>
      <c r="L343" s="199"/>
      <c r="M343" s="200"/>
      <c r="N343" s="201"/>
      <c r="O343" s="202"/>
      <c r="P343" s="202"/>
      <c r="Q343" s="202"/>
      <c r="R343" s="202"/>
      <c r="S343" s="202"/>
      <c r="T343" s="224"/>
      <c r="U343" s="138"/>
      <c r="V343" s="138"/>
      <c r="W343" s="139"/>
      <c r="X343" s="139"/>
      <c r="Y343" s="224"/>
      <c r="Z343" s="210"/>
      <c r="AA343" s="204"/>
      <c r="AB343" s="202"/>
      <c r="AC343" s="202"/>
      <c r="AD343" s="202"/>
      <c r="AE343" s="202"/>
      <c r="AF343" s="202"/>
      <c r="AG343" s="224"/>
      <c r="AH343" s="138"/>
      <c r="AI343" s="138"/>
      <c r="AJ343" s="139"/>
      <c r="AK343" s="139"/>
      <c r="AL343" s="224"/>
      <c r="AM343" s="140"/>
      <c r="AN343" s="211"/>
      <c r="AO343" s="212"/>
      <c r="AP343" s="39"/>
      <c r="AQ343" s="141"/>
      <c r="AR343" s="141"/>
      <c r="AS343" s="143"/>
      <c r="AU343" s="141"/>
      <c r="AV343" s="141"/>
      <c r="AW343" s="143"/>
      <c r="AY343" s="146"/>
      <c r="AZ343" s="332"/>
    </row>
    <row r="344" spans="1:64" ht="12.75" customHeight="1" x14ac:dyDescent="0.25">
      <c r="A344" s="15"/>
      <c r="C344" s="122"/>
      <c r="D344" s="123"/>
      <c r="F344" s="125"/>
      <c r="G344" s="126"/>
      <c r="H344" s="35"/>
      <c r="I344" s="36"/>
      <c r="J344" s="37"/>
      <c r="K344" s="381" t="s">
        <v>386</v>
      </c>
      <c r="L344" s="199"/>
      <c r="M344" s="200"/>
      <c r="N344" s="201"/>
      <c r="O344" s="202"/>
      <c r="P344" s="202"/>
      <c r="Q344" s="202"/>
      <c r="R344" s="202"/>
      <c r="S344" s="202"/>
      <c r="T344" s="224"/>
      <c r="U344" s="138"/>
      <c r="V344" s="138"/>
      <c r="W344" s="139"/>
      <c r="X344" s="139"/>
      <c r="Y344" s="224"/>
      <c r="Z344" s="210"/>
      <c r="AA344" s="204"/>
      <c r="AB344" s="202"/>
      <c r="AC344" s="202"/>
      <c r="AD344" s="202"/>
      <c r="AE344" s="202"/>
      <c r="AF344" s="202"/>
      <c r="AG344" s="224"/>
      <c r="AH344" s="138"/>
      <c r="AI344" s="138"/>
      <c r="AJ344" s="139"/>
      <c r="AK344" s="139"/>
      <c r="AL344" s="224"/>
      <c r="AM344" s="140"/>
      <c r="AN344" s="211"/>
      <c r="AO344" s="212"/>
      <c r="AP344" s="39"/>
      <c r="AQ344" s="141"/>
      <c r="AR344" s="141"/>
      <c r="AS344" s="143"/>
      <c r="AU344" s="141"/>
      <c r="AV344" s="141"/>
      <c r="AW344" s="143"/>
      <c r="AY344" s="146"/>
      <c r="AZ344" s="332"/>
    </row>
    <row r="345" spans="1:64" x14ac:dyDescent="0.25">
      <c r="A345" s="15"/>
      <c r="C345" s="122"/>
      <c r="D345" s="123"/>
      <c r="F345" s="125"/>
      <c r="G345" s="126"/>
      <c r="H345" s="35"/>
      <c r="I345" s="36"/>
      <c r="J345" s="37"/>
      <c r="K345" s="349" t="s">
        <v>387</v>
      </c>
      <c r="L345" s="199"/>
      <c r="M345" s="200"/>
      <c r="N345" s="201"/>
      <c r="O345" s="202"/>
      <c r="P345" s="202"/>
      <c r="Q345" s="202"/>
      <c r="R345" s="202"/>
      <c r="S345" s="202"/>
      <c r="T345" s="224"/>
      <c r="U345" s="138"/>
      <c r="V345" s="138"/>
      <c r="W345" s="139"/>
      <c r="X345" s="139"/>
      <c r="Y345" s="224"/>
      <c r="Z345" s="210"/>
      <c r="AA345" s="204"/>
      <c r="AB345" s="202"/>
      <c r="AC345" s="202"/>
      <c r="AD345" s="202"/>
      <c r="AE345" s="202"/>
      <c r="AF345" s="202"/>
      <c r="AG345" s="224"/>
      <c r="AH345" s="138"/>
      <c r="AI345" s="138"/>
      <c r="AJ345" s="139"/>
      <c r="AK345" s="139"/>
      <c r="AL345" s="224"/>
      <c r="AM345" s="140"/>
      <c r="AN345" s="211"/>
      <c r="AO345" s="212"/>
      <c r="AP345" s="39"/>
      <c r="AQ345" s="141"/>
      <c r="AR345" s="141"/>
      <c r="AS345" s="143"/>
      <c r="AU345" s="141"/>
      <c r="AV345" s="141"/>
      <c r="AW345" s="143"/>
      <c r="AY345" s="146"/>
      <c r="AZ345" s="332"/>
    </row>
    <row r="346" spans="1:64" ht="12.75" customHeight="1" x14ac:dyDescent="0.25">
      <c r="A346" s="15"/>
      <c r="C346" s="122"/>
      <c r="D346" s="123"/>
      <c r="F346" s="125"/>
      <c r="G346" s="126"/>
      <c r="H346" s="35"/>
      <c r="I346" s="36"/>
      <c r="J346" s="37"/>
      <c r="K346" s="244"/>
      <c r="L346" s="199"/>
      <c r="M346" s="200"/>
      <c r="N346" s="201"/>
      <c r="O346" s="202"/>
      <c r="P346" s="202"/>
      <c r="Q346" s="202"/>
      <c r="R346" s="202"/>
      <c r="S346" s="202"/>
      <c r="T346" s="224"/>
      <c r="U346" s="138"/>
      <c r="V346" s="138"/>
      <c r="W346" s="139"/>
      <c r="X346" s="139"/>
      <c r="Y346" s="224"/>
      <c r="Z346" s="210"/>
      <c r="AA346" s="204"/>
      <c r="AB346" s="202"/>
      <c r="AC346" s="202"/>
      <c r="AD346" s="202"/>
      <c r="AE346" s="202"/>
      <c r="AF346" s="202"/>
      <c r="AG346" s="224"/>
      <c r="AH346" s="138"/>
      <c r="AI346" s="138"/>
      <c r="AJ346" s="139"/>
      <c r="AK346" s="139"/>
      <c r="AL346" s="224"/>
      <c r="AM346" s="140"/>
      <c r="AN346" s="211"/>
      <c r="AO346" s="212"/>
      <c r="AP346" s="39"/>
      <c r="AQ346" s="141"/>
      <c r="AR346" s="141"/>
      <c r="AS346" s="143"/>
      <c r="AU346" s="141"/>
      <c r="AV346" s="141"/>
      <c r="AW346" s="143"/>
      <c r="AY346" s="146"/>
      <c r="AZ346" s="332"/>
    </row>
    <row r="347" spans="1:64" s="333" customFormat="1" ht="35.1" customHeight="1" x14ac:dyDescent="0.25">
      <c r="A347" s="15" t="s">
        <v>13</v>
      </c>
      <c r="B347" s="225">
        <v>10</v>
      </c>
      <c r="C347" s="122" t="s">
        <v>237</v>
      </c>
      <c r="D347" s="123">
        <v>1000</v>
      </c>
      <c r="E347" s="226"/>
      <c r="F347" s="122">
        <v>12</v>
      </c>
      <c r="G347" s="126">
        <v>1</v>
      </c>
      <c r="H347" s="35" t="str">
        <f t="shared" ref="H347:H410" si="292">LEFT(J347,3)</f>
        <v>085</v>
      </c>
      <c r="I347" s="36">
        <v>84140000</v>
      </c>
      <c r="J347" s="37" t="s">
        <v>388</v>
      </c>
      <c r="K347" s="281" t="s">
        <v>389</v>
      </c>
      <c r="L347" s="128">
        <v>60</v>
      </c>
      <c r="M347" s="129">
        <v>60</v>
      </c>
      <c r="N347" s="130"/>
      <c r="O347" s="131"/>
      <c r="P347" s="131"/>
      <c r="Q347" s="131"/>
      <c r="R347" s="131"/>
      <c r="S347" s="131"/>
      <c r="T347" s="132" t="str">
        <f>IF(SUM(N347:S347)=U347,"OK",SUM(N347:S347)-U347)</f>
        <v>OK</v>
      </c>
      <c r="U347" s="138"/>
      <c r="V347" s="138"/>
      <c r="W347" s="139"/>
      <c r="X347" s="139"/>
      <c r="Y347" s="132" t="str">
        <f>IF(SUM(W347:X347)=Z347,"OK",SUM(W347:X347)-Z347)</f>
        <v>OK</v>
      </c>
      <c r="Z347" s="210"/>
      <c r="AA347" s="204"/>
      <c r="AB347" s="202"/>
      <c r="AC347" s="202"/>
      <c r="AD347" s="202"/>
      <c r="AE347" s="202"/>
      <c r="AF347" s="202"/>
      <c r="AG347" s="132" t="str">
        <f>IF(SUM(AA347:AF347)=AH347,"OK",SUM(AA347:AF347)-AH347)</f>
        <v>OK</v>
      </c>
      <c r="AH347" s="138"/>
      <c r="AI347" s="138"/>
      <c r="AJ347" s="139"/>
      <c r="AK347" s="139"/>
      <c r="AL347" s="132" t="str">
        <f>IF(SUM(AJ347:AK347)=AM347,"OK",SUM(AJ347:AK347)-AM347)</f>
        <v>OK</v>
      </c>
      <c r="AM347" s="140"/>
      <c r="AN347" s="119">
        <f>L347+U347+V347+Z347</f>
        <v>60</v>
      </c>
      <c r="AO347" s="120">
        <f>M347+AH347+AI347+AM347</f>
        <v>60</v>
      </c>
      <c r="AP347" s="39">
        <f>L347</f>
        <v>60</v>
      </c>
      <c r="AQ347" s="141">
        <f>AN347</f>
        <v>60</v>
      </c>
      <c r="AR347" s="142">
        <f>AQ347-AP347</f>
        <v>0</v>
      </c>
      <c r="AS347" s="143">
        <f>AR347/AP347</f>
        <v>0</v>
      </c>
      <c r="AT347" s="144">
        <f>M347</f>
        <v>60</v>
      </c>
      <c r="AU347" s="141">
        <f>AO347</f>
        <v>60</v>
      </c>
      <c r="AV347" s="142">
        <f>AU347-AT347</f>
        <v>0</v>
      </c>
      <c r="AW347" s="143">
        <f>AV347/AT347</f>
        <v>0</v>
      </c>
      <c r="AX347"/>
      <c r="AY347" s="146" t="str">
        <f>RIGHT(LEFT(I347,3),2)&amp;"."&amp;RIGHT(LEFT(I347,5),2)</f>
        <v>41.40</v>
      </c>
      <c r="AZ347" s="332" t="b">
        <f>COUNTIF('[1]Codes SEC'!$B$2:$B$250,Ministres!AY347)&gt;0</f>
        <v>1</v>
      </c>
      <c r="BA347"/>
      <c r="BB347"/>
      <c r="BC347"/>
      <c r="BD347"/>
      <c r="BE347"/>
      <c r="BF347"/>
      <c r="BG347"/>
      <c r="BH347"/>
      <c r="BI347"/>
      <c r="BJ347"/>
      <c r="BK347"/>
      <c r="BL347"/>
    </row>
    <row r="348" spans="1:64" s="197" customFormat="1" ht="12.75" customHeight="1" x14ac:dyDescent="0.25">
      <c r="A348" s="350"/>
      <c r="B348" s="351"/>
      <c r="C348" s="150"/>
      <c r="D348" s="352"/>
      <c r="E348" s="353"/>
      <c r="F348" s="150"/>
      <c r="G348" s="154"/>
      <c r="H348" s="155"/>
      <c r="I348" s="156"/>
      <c r="J348" s="157"/>
      <c r="K348" s="158" t="s">
        <v>70</v>
      </c>
      <c r="L348" s="159">
        <f t="shared" ref="L348:X349" si="293">L347</f>
        <v>60</v>
      </c>
      <c r="M348" s="336">
        <f t="shared" si="293"/>
        <v>60</v>
      </c>
      <c r="N348" s="337">
        <f t="shared" si="293"/>
        <v>0</v>
      </c>
      <c r="O348" s="338">
        <f t="shared" si="293"/>
        <v>0</v>
      </c>
      <c r="P348" s="338">
        <f t="shared" si="293"/>
        <v>0</v>
      </c>
      <c r="Q348" s="338">
        <f t="shared" si="293"/>
        <v>0</v>
      </c>
      <c r="R348" s="338">
        <f t="shared" si="293"/>
        <v>0</v>
      </c>
      <c r="S348" s="338">
        <f t="shared" si="293"/>
        <v>0</v>
      </c>
      <c r="T348" s="339"/>
      <c r="U348" s="340">
        <f t="shared" si="293"/>
        <v>0</v>
      </c>
      <c r="V348" s="340">
        <f t="shared" si="293"/>
        <v>0</v>
      </c>
      <c r="W348" s="338">
        <f t="shared" si="293"/>
        <v>0</v>
      </c>
      <c r="X348" s="338">
        <f t="shared" si="293"/>
        <v>0</v>
      </c>
      <c r="Y348" s="339"/>
      <c r="Z348" s="340">
        <f t="shared" ref="Z348:AK349" si="294">Z347</f>
        <v>0</v>
      </c>
      <c r="AA348" s="165">
        <f t="shared" si="294"/>
        <v>0</v>
      </c>
      <c r="AB348" s="338">
        <f t="shared" si="294"/>
        <v>0</v>
      </c>
      <c r="AC348" s="338">
        <f t="shared" si="294"/>
        <v>0</v>
      </c>
      <c r="AD348" s="338">
        <f t="shared" si="294"/>
        <v>0</v>
      </c>
      <c r="AE348" s="338">
        <f t="shared" si="294"/>
        <v>0</v>
      </c>
      <c r="AF348" s="338">
        <f t="shared" si="294"/>
        <v>0</v>
      </c>
      <c r="AG348" s="339"/>
      <c r="AH348" s="340">
        <f t="shared" si="294"/>
        <v>0</v>
      </c>
      <c r="AI348" s="340">
        <f t="shared" si="294"/>
        <v>0</v>
      </c>
      <c r="AJ348" s="338">
        <f t="shared" si="294"/>
        <v>0</v>
      </c>
      <c r="AK348" s="338">
        <f t="shared" si="294"/>
        <v>0</v>
      </c>
      <c r="AL348" s="339"/>
      <c r="AM348" s="341">
        <f t="shared" ref="AM348:AW349" si="295">AM347</f>
        <v>0</v>
      </c>
      <c r="AN348" s="167">
        <f>AN347</f>
        <v>60</v>
      </c>
      <c r="AO348" s="342">
        <f t="shared" si="295"/>
        <v>60</v>
      </c>
      <c r="AP348" s="169">
        <f t="shared" si="295"/>
        <v>60</v>
      </c>
      <c r="AQ348" s="343">
        <f t="shared" si="295"/>
        <v>60</v>
      </c>
      <c r="AR348" s="344">
        <f t="shared" si="295"/>
        <v>0</v>
      </c>
      <c r="AS348" s="345">
        <f t="shared" si="295"/>
        <v>0</v>
      </c>
      <c r="AT348" s="346">
        <f t="shared" si="295"/>
        <v>60</v>
      </c>
      <c r="AU348" s="343">
        <f t="shared" si="295"/>
        <v>60</v>
      </c>
      <c r="AV348" s="344">
        <f t="shared" si="295"/>
        <v>0</v>
      </c>
      <c r="AW348" s="345">
        <f t="shared" si="295"/>
        <v>0</v>
      </c>
      <c r="AX348"/>
      <c r="AY348" s="146"/>
      <c r="AZ348" s="332"/>
      <c r="BA348" s="12"/>
      <c r="BB348" s="12"/>
      <c r="BC348" s="12"/>
      <c r="BD348" s="12"/>
      <c r="BE348" s="12"/>
      <c r="BF348" s="12"/>
      <c r="BG348" s="12"/>
      <c r="BH348" s="12"/>
      <c r="BI348" s="12"/>
      <c r="BJ348" s="12"/>
      <c r="BK348" s="12"/>
      <c r="BL348" s="12"/>
    </row>
    <row r="349" spans="1:64" ht="12.75" customHeight="1" x14ac:dyDescent="0.25">
      <c r="A349" s="174"/>
      <c r="B349" s="175"/>
      <c r="C349" s="176"/>
      <c r="D349" s="177"/>
      <c r="E349" s="178"/>
      <c r="F349" s="177"/>
      <c r="G349" s="179"/>
      <c r="H349" s="180"/>
      <c r="I349" s="181"/>
      <c r="J349" s="182"/>
      <c r="K349" s="183" t="s">
        <v>390</v>
      </c>
      <c r="L349" s="372">
        <f t="shared" si="293"/>
        <v>60</v>
      </c>
      <c r="M349" s="355">
        <f t="shared" si="293"/>
        <v>60</v>
      </c>
      <c r="N349" s="186">
        <f t="shared" si="293"/>
        <v>0</v>
      </c>
      <c r="O349" s="187">
        <f t="shared" si="293"/>
        <v>0</v>
      </c>
      <c r="P349" s="187">
        <f t="shared" si="293"/>
        <v>0</v>
      </c>
      <c r="Q349" s="187">
        <f t="shared" si="293"/>
        <v>0</v>
      </c>
      <c r="R349" s="187">
        <f t="shared" si="293"/>
        <v>0</v>
      </c>
      <c r="S349" s="187">
        <f t="shared" si="293"/>
        <v>0</v>
      </c>
      <c r="T349" s="188"/>
      <c r="U349" s="187">
        <f t="shared" si="293"/>
        <v>0</v>
      </c>
      <c r="V349" s="187">
        <f t="shared" si="293"/>
        <v>0</v>
      </c>
      <c r="W349" s="187">
        <f t="shared" si="293"/>
        <v>0</v>
      </c>
      <c r="X349" s="187">
        <f t="shared" si="293"/>
        <v>0</v>
      </c>
      <c r="Y349" s="188"/>
      <c r="Z349" s="187">
        <f t="shared" si="294"/>
        <v>0</v>
      </c>
      <c r="AA349" s="189">
        <f t="shared" si="294"/>
        <v>0</v>
      </c>
      <c r="AB349" s="187">
        <f t="shared" si="294"/>
        <v>0</v>
      </c>
      <c r="AC349" s="187">
        <f t="shared" si="294"/>
        <v>0</v>
      </c>
      <c r="AD349" s="187">
        <f t="shared" si="294"/>
        <v>0</v>
      </c>
      <c r="AE349" s="187">
        <f t="shared" si="294"/>
        <v>0</v>
      </c>
      <c r="AF349" s="187">
        <f t="shared" si="294"/>
        <v>0</v>
      </c>
      <c r="AG349" s="188"/>
      <c r="AH349" s="187">
        <f t="shared" si="294"/>
        <v>0</v>
      </c>
      <c r="AI349" s="187">
        <f t="shared" si="294"/>
        <v>0</v>
      </c>
      <c r="AJ349" s="187">
        <f t="shared" si="294"/>
        <v>0</v>
      </c>
      <c r="AK349" s="187">
        <f t="shared" si="294"/>
        <v>0</v>
      </c>
      <c r="AL349" s="188"/>
      <c r="AM349" s="190">
        <f t="shared" si="295"/>
        <v>0</v>
      </c>
      <c r="AN349" s="191">
        <f>AN348</f>
        <v>60</v>
      </c>
      <c r="AO349" s="190">
        <f t="shared" si="295"/>
        <v>60</v>
      </c>
      <c r="AP349" s="184">
        <f t="shared" si="295"/>
        <v>60</v>
      </c>
      <c r="AQ349" s="192">
        <f t="shared" si="295"/>
        <v>60</v>
      </c>
      <c r="AR349" s="193">
        <f t="shared" si="295"/>
        <v>0</v>
      </c>
      <c r="AS349" s="194">
        <f t="shared" si="295"/>
        <v>0</v>
      </c>
      <c r="AT349" s="195">
        <f t="shared" si="295"/>
        <v>60</v>
      </c>
      <c r="AU349" s="192">
        <f t="shared" si="295"/>
        <v>60</v>
      </c>
      <c r="AV349" s="193">
        <f t="shared" si="295"/>
        <v>0</v>
      </c>
      <c r="AW349" s="194">
        <f t="shared" si="295"/>
        <v>0</v>
      </c>
      <c r="AX349" s="12"/>
      <c r="AY349" s="146"/>
      <c r="AZ349" s="332"/>
    </row>
    <row r="350" spans="1:64" ht="12.75" customHeight="1" x14ac:dyDescent="0.25">
      <c r="A350" s="15"/>
      <c r="C350" s="122"/>
      <c r="D350" s="123"/>
      <c r="F350" s="125"/>
      <c r="G350" s="34"/>
      <c r="H350" s="35"/>
      <c r="I350" s="36"/>
      <c r="J350" s="37"/>
      <c r="K350" s="198" t="s">
        <v>72</v>
      </c>
      <c r="L350" s="199">
        <v>0</v>
      </c>
      <c r="M350" s="200">
        <v>0</v>
      </c>
      <c r="N350" s="201">
        <v>0</v>
      </c>
      <c r="O350" s="202">
        <v>0</v>
      </c>
      <c r="P350" s="202">
        <v>0</v>
      </c>
      <c r="Q350" s="202">
        <v>0</v>
      </c>
      <c r="R350" s="202">
        <v>0</v>
      </c>
      <c r="S350" s="202">
        <v>0</v>
      </c>
      <c r="T350" s="203"/>
      <c r="U350" s="135">
        <v>0</v>
      </c>
      <c r="V350" s="135">
        <v>0</v>
      </c>
      <c r="W350" s="202">
        <v>0</v>
      </c>
      <c r="X350" s="202">
        <v>0</v>
      </c>
      <c r="Y350" s="203"/>
      <c r="Z350" s="135">
        <v>0</v>
      </c>
      <c r="AA350" s="204">
        <v>0</v>
      </c>
      <c r="AB350" s="202">
        <v>0</v>
      </c>
      <c r="AC350" s="202">
        <v>0</v>
      </c>
      <c r="AD350" s="202">
        <v>0</v>
      </c>
      <c r="AE350" s="202">
        <v>0</v>
      </c>
      <c r="AF350" s="202">
        <v>0</v>
      </c>
      <c r="AG350" s="203"/>
      <c r="AH350" s="135">
        <v>0</v>
      </c>
      <c r="AI350" s="135">
        <v>0</v>
      </c>
      <c r="AJ350" s="202">
        <v>0</v>
      </c>
      <c r="AK350" s="202">
        <v>0</v>
      </c>
      <c r="AL350" s="203"/>
      <c r="AM350" s="205">
        <v>0</v>
      </c>
      <c r="AN350" s="119">
        <v>0</v>
      </c>
      <c r="AO350" s="120">
        <v>0</v>
      </c>
      <c r="AP350" s="39">
        <v>0</v>
      </c>
      <c r="AQ350" s="141">
        <v>0</v>
      </c>
      <c r="AR350" s="141">
        <v>0</v>
      </c>
      <c r="AS350" s="143">
        <v>0</v>
      </c>
      <c r="AT350" s="144">
        <v>0</v>
      </c>
      <c r="AU350" s="141">
        <v>0</v>
      </c>
      <c r="AV350" s="141">
        <v>0</v>
      </c>
      <c r="AW350" s="143">
        <v>0</v>
      </c>
      <c r="AY350" s="146"/>
      <c r="AZ350" s="332"/>
    </row>
    <row r="351" spans="1:64" ht="12.75" customHeight="1" x14ac:dyDescent="0.25">
      <c r="A351" s="15"/>
      <c r="C351" s="122"/>
      <c r="D351" s="123"/>
      <c r="F351" s="125"/>
      <c r="G351" s="126"/>
      <c r="H351" s="35"/>
      <c r="I351" s="36"/>
      <c r="J351" s="37"/>
      <c r="K351" s="198" t="s">
        <v>73</v>
      </c>
      <c r="L351" s="199">
        <v>0</v>
      </c>
      <c r="M351" s="200">
        <v>0</v>
      </c>
      <c r="N351" s="201">
        <v>0</v>
      </c>
      <c r="O351" s="202">
        <v>0</v>
      </c>
      <c r="P351" s="202">
        <v>0</v>
      </c>
      <c r="Q351" s="202">
        <v>0</v>
      </c>
      <c r="R351" s="202">
        <v>0</v>
      </c>
      <c r="S351" s="202">
        <v>0</v>
      </c>
      <c r="T351" s="203"/>
      <c r="U351" s="135">
        <v>0</v>
      </c>
      <c r="V351" s="135">
        <v>0</v>
      </c>
      <c r="W351" s="202">
        <v>0</v>
      </c>
      <c r="X351" s="202">
        <v>0</v>
      </c>
      <c r="Y351" s="203"/>
      <c r="Z351" s="135">
        <v>0</v>
      </c>
      <c r="AA351" s="204">
        <v>0</v>
      </c>
      <c r="AB351" s="202">
        <v>0</v>
      </c>
      <c r="AC351" s="202">
        <v>0</v>
      </c>
      <c r="AD351" s="202">
        <v>0</v>
      </c>
      <c r="AE351" s="202">
        <v>0</v>
      </c>
      <c r="AF351" s="202">
        <v>0</v>
      </c>
      <c r="AG351" s="203"/>
      <c r="AH351" s="135">
        <v>0</v>
      </c>
      <c r="AI351" s="135">
        <v>0</v>
      </c>
      <c r="AJ351" s="202">
        <v>0</v>
      </c>
      <c r="AK351" s="202">
        <v>0</v>
      </c>
      <c r="AL351" s="203"/>
      <c r="AM351" s="205">
        <v>0</v>
      </c>
      <c r="AN351" s="119">
        <v>0</v>
      </c>
      <c r="AO351" s="120">
        <v>0</v>
      </c>
      <c r="AP351" s="39">
        <v>0</v>
      </c>
      <c r="AQ351" s="141">
        <v>0</v>
      </c>
      <c r="AR351" s="141">
        <v>0</v>
      </c>
      <c r="AS351" s="143">
        <v>0</v>
      </c>
      <c r="AT351" s="144">
        <v>0</v>
      </c>
      <c r="AU351" s="141">
        <v>0</v>
      </c>
      <c r="AV351" s="141">
        <v>0</v>
      </c>
      <c r="AW351" s="143">
        <v>0</v>
      </c>
      <c r="AY351" s="146"/>
      <c r="AZ351" s="332"/>
    </row>
    <row r="352" spans="1:64" ht="12.75" customHeight="1" x14ac:dyDescent="0.25">
      <c r="A352" s="15"/>
      <c r="C352" s="122"/>
      <c r="D352" s="123"/>
      <c r="F352" s="125"/>
      <c r="G352" s="126"/>
      <c r="H352" s="35"/>
      <c r="I352" s="36"/>
      <c r="J352" s="37"/>
      <c r="K352" s="198" t="s">
        <v>74</v>
      </c>
      <c r="L352" s="199">
        <v>0</v>
      </c>
      <c r="M352" s="200">
        <v>0</v>
      </c>
      <c r="N352" s="201">
        <v>0</v>
      </c>
      <c r="O352" s="202">
        <v>0</v>
      </c>
      <c r="P352" s="202">
        <v>0</v>
      </c>
      <c r="Q352" s="202">
        <v>0</v>
      </c>
      <c r="R352" s="202">
        <v>0</v>
      </c>
      <c r="S352" s="202">
        <v>0</v>
      </c>
      <c r="T352" s="203"/>
      <c r="U352" s="135">
        <v>0</v>
      </c>
      <c r="V352" s="135">
        <v>0</v>
      </c>
      <c r="W352" s="202">
        <v>0</v>
      </c>
      <c r="X352" s="202">
        <v>0</v>
      </c>
      <c r="Y352" s="203"/>
      <c r="Z352" s="135">
        <v>0</v>
      </c>
      <c r="AA352" s="204">
        <v>0</v>
      </c>
      <c r="AB352" s="202">
        <v>0</v>
      </c>
      <c r="AC352" s="202">
        <v>0</v>
      </c>
      <c r="AD352" s="202">
        <v>0</v>
      </c>
      <c r="AE352" s="202">
        <v>0</v>
      </c>
      <c r="AF352" s="202">
        <v>0</v>
      </c>
      <c r="AG352" s="203"/>
      <c r="AH352" s="135">
        <v>0</v>
      </c>
      <c r="AI352" s="135">
        <v>0</v>
      </c>
      <c r="AJ352" s="202">
        <v>0</v>
      </c>
      <c r="AK352" s="202">
        <v>0</v>
      </c>
      <c r="AL352" s="203"/>
      <c r="AM352" s="205">
        <v>0</v>
      </c>
      <c r="AN352" s="119">
        <v>0</v>
      </c>
      <c r="AO352" s="120">
        <v>0</v>
      </c>
      <c r="AP352" s="39">
        <v>0</v>
      </c>
      <c r="AQ352" s="141">
        <v>0</v>
      </c>
      <c r="AR352" s="141">
        <v>0</v>
      </c>
      <c r="AS352" s="143">
        <v>0</v>
      </c>
      <c r="AT352" s="144">
        <v>0</v>
      </c>
      <c r="AU352" s="141">
        <v>0</v>
      </c>
      <c r="AV352" s="141">
        <v>0</v>
      </c>
      <c r="AW352" s="143">
        <v>0</v>
      </c>
      <c r="AY352" s="146"/>
      <c r="AZ352" s="332"/>
    </row>
    <row r="353" spans="1:52" ht="12.75" customHeight="1" x14ac:dyDescent="0.25">
      <c r="A353" s="15"/>
      <c r="C353" s="122"/>
      <c r="D353" s="123"/>
      <c r="F353" s="125"/>
      <c r="G353" s="126"/>
      <c r="H353" s="35"/>
      <c r="I353" s="36"/>
      <c r="J353" s="37"/>
      <c r="K353" s="198" t="s">
        <v>75</v>
      </c>
      <c r="L353" s="199">
        <v>0</v>
      </c>
      <c r="M353" s="200">
        <v>0</v>
      </c>
      <c r="N353" s="201">
        <v>0</v>
      </c>
      <c r="O353" s="202">
        <v>0</v>
      </c>
      <c r="P353" s="202">
        <v>0</v>
      </c>
      <c r="Q353" s="202">
        <v>0</v>
      </c>
      <c r="R353" s="202">
        <v>0</v>
      </c>
      <c r="S353" s="202">
        <v>0</v>
      </c>
      <c r="T353" s="203"/>
      <c r="U353" s="135">
        <v>0</v>
      </c>
      <c r="V353" s="135">
        <v>0</v>
      </c>
      <c r="W353" s="202">
        <v>0</v>
      </c>
      <c r="X353" s="202">
        <v>0</v>
      </c>
      <c r="Y353" s="203"/>
      <c r="Z353" s="135">
        <v>0</v>
      </c>
      <c r="AA353" s="204">
        <v>0</v>
      </c>
      <c r="AB353" s="202">
        <v>0</v>
      </c>
      <c r="AC353" s="202">
        <v>0</v>
      </c>
      <c r="AD353" s="202">
        <v>0</v>
      </c>
      <c r="AE353" s="202">
        <v>0</v>
      </c>
      <c r="AF353" s="202">
        <v>0</v>
      </c>
      <c r="AG353" s="203"/>
      <c r="AH353" s="135">
        <v>0</v>
      </c>
      <c r="AI353" s="135">
        <v>0</v>
      </c>
      <c r="AJ353" s="202">
        <v>0</v>
      </c>
      <c r="AK353" s="202">
        <v>0</v>
      </c>
      <c r="AL353" s="203"/>
      <c r="AM353" s="205">
        <v>0</v>
      </c>
      <c r="AN353" s="119">
        <v>0</v>
      </c>
      <c r="AO353" s="120">
        <v>0</v>
      </c>
      <c r="AP353" s="39">
        <v>0</v>
      </c>
      <c r="AQ353" s="141">
        <v>0</v>
      </c>
      <c r="AR353" s="141">
        <v>0</v>
      </c>
      <c r="AS353" s="143">
        <v>0</v>
      </c>
      <c r="AT353" s="144">
        <v>0</v>
      </c>
      <c r="AU353" s="141">
        <v>0</v>
      </c>
      <c r="AV353" s="141">
        <v>0</v>
      </c>
      <c r="AW353" s="143">
        <v>0</v>
      </c>
      <c r="AY353" s="146"/>
      <c r="AZ353" s="332"/>
    </row>
    <row r="354" spans="1:52" ht="12.75" customHeight="1" x14ac:dyDescent="0.25">
      <c r="A354" s="15"/>
      <c r="C354" s="122"/>
      <c r="D354" s="123"/>
      <c r="F354" s="125"/>
      <c r="G354" s="126"/>
      <c r="H354" s="35"/>
      <c r="I354" s="36"/>
      <c r="J354" s="37"/>
      <c r="K354" s="206" t="s">
        <v>76</v>
      </c>
      <c r="L354" s="199">
        <v>0</v>
      </c>
      <c r="M354" s="200">
        <v>0</v>
      </c>
      <c r="N354" s="201">
        <v>0</v>
      </c>
      <c r="O354" s="202">
        <v>0</v>
      </c>
      <c r="P354" s="202">
        <v>0</v>
      </c>
      <c r="Q354" s="202">
        <v>0</v>
      </c>
      <c r="R354" s="202">
        <v>0</v>
      </c>
      <c r="S354" s="202">
        <v>0</v>
      </c>
      <c r="T354" s="203"/>
      <c r="U354" s="135">
        <v>0</v>
      </c>
      <c r="V354" s="135">
        <v>0</v>
      </c>
      <c r="W354" s="202">
        <v>0</v>
      </c>
      <c r="X354" s="202">
        <v>0</v>
      </c>
      <c r="Y354" s="203"/>
      <c r="Z354" s="135">
        <v>0</v>
      </c>
      <c r="AA354" s="204">
        <v>0</v>
      </c>
      <c r="AB354" s="202">
        <v>0</v>
      </c>
      <c r="AC354" s="202">
        <v>0</v>
      </c>
      <c r="AD354" s="202">
        <v>0</v>
      </c>
      <c r="AE354" s="202">
        <v>0</v>
      </c>
      <c r="AF354" s="202">
        <v>0</v>
      </c>
      <c r="AG354" s="203"/>
      <c r="AH354" s="135">
        <v>0</v>
      </c>
      <c r="AI354" s="135">
        <v>0</v>
      </c>
      <c r="AJ354" s="202">
        <v>0</v>
      </c>
      <c r="AK354" s="202">
        <v>0</v>
      </c>
      <c r="AL354" s="203"/>
      <c r="AM354" s="205">
        <v>0</v>
      </c>
      <c r="AN354" s="119">
        <v>0</v>
      </c>
      <c r="AO354" s="120">
        <v>0</v>
      </c>
      <c r="AP354" s="39">
        <v>0</v>
      </c>
      <c r="AQ354" s="141">
        <v>0</v>
      </c>
      <c r="AR354" s="141">
        <v>0</v>
      </c>
      <c r="AS354" s="143">
        <v>0</v>
      </c>
      <c r="AT354" s="144">
        <v>0</v>
      </c>
      <c r="AU354" s="141">
        <v>0</v>
      </c>
      <c r="AV354" s="141">
        <v>0</v>
      </c>
      <c r="AW354" s="143">
        <v>0</v>
      </c>
      <c r="AY354" s="146"/>
      <c r="AZ354" s="332"/>
    </row>
    <row r="355" spans="1:52" ht="12.75" customHeight="1" x14ac:dyDescent="0.25">
      <c r="A355" s="15"/>
      <c r="C355" s="122"/>
      <c r="D355" s="123"/>
      <c r="F355" s="125"/>
      <c r="G355" s="126"/>
      <c r="H355" s="35"/>
      <c r="I355" s="36"/>
      <c r="J355" s="37"/>
      <c r="K355" s="198"/>
      <c r="L355" s="199"/>
      <c r="M355" s="200"/>
      <c r="N355" s="201"/>
      <c r="O355" s="202"/>
      <c r="P355" s="202"/>
      <c r="Q355" s="202"/>
      <c r="R355" s="202"/>
      <c r="S355" s="202"/>
      <c r="T355" s="224"/>
      <c r="U355" s="138"/>
      <c r="V355" s="138"/>
      <c r="W355" s="139"/>
      <c r="X355" s="139"/>
      <c r="Y355" s="224"/>
      <c r="Z355" s="210"/>
      <c r="AA355" s="204"/>
      <c r="AB355" s="202"/>
      <c r="AC355" s="202"/>
      <c r="AD355" s="202"/>
      <c r="AE355" s="202"/>
      <c r="AF355" s="202"/>
      <c r="AG355" s="224"/>
      <c r="AH355" s="138"/>
      <c r="AI355" s="138"/>
      <c r="AJ355" s="139"/>
      <c r="AK355" s="139"/>
      <c r="AL355" s="224"/>
      <c r="AM355" s="140"/>
      <c r="AN355" s="211"/>
      <c r="AO355" s="212"/>
      <c r="AP355" s="39"/>
      <c r="AQ355" s="141"/>
      <c r="AR355" s="141"/>
      <c r="AS355" s="143"/>
      <c r="AU355" s="141"/>
      <c r="AV355" s="141"/>
      <c r="AW355" s="143"/>
      <c r="AY355" s="146"/>
      <c r="AZ355" s="332"/>
    </row>
    <row r="356" spans="1:52" ht="12.75" customHeight="1" x14ac:dyDescent="0.25">
      <c r="A356" s="15"/>
      <c r="C356" s="122"/>
      <c r="D356" s="123"/>
      <c r="F356" s="125"/>
      <c r="G356" s="126"/>
      <c r="H356" s="35"/>
      <c r="I356" s="36"/>
      <c r="J356" s="37"/>
      <c r="K356" s="198"/>
      <c r="L356" s="199"/>
      <c r="M356" s="200"/>
      <c r="N356" s="201"/>
      <c r="O356" s="202"/>
      <c r="P356" s="202"/>
      <c r="Q356" s="202"/>
      <c r="R356" s="202"/>
      <c r="S356" s="202"/>
      <c r="T356" s="224"/>
      <c r="U356" s="138"/>
      <c r="V356" s="138"/>
      <c r="W356" s="139"/>
      <c r="X356" s="139"/>
      <c r="Y356" s="224"/>
      <c r="Z356" s="210"/>
      <c r="AA356" s="204"/>
      <c r="AB356" s="202"/>
      <c r="AC356" s="202"/>
      <c r="AD356" s="202"/>
      <c r="AE356" s="202"/>
      <c r="AF356" s="202"/>
      <c r="AG356" s="224"/>
      <c r="AH356" s="138"/>
      <c r="AI356" s="138"/>
      <c r="AJ356" s="139"/>
      <c r="AK356" s="139"/>
      <c r="AL356" s="224"/>
      <c r="AM356" s="140"/>
      <c r="AN356" s="211"/>
      <c r="AO356" s="212"/>
      <c r="AP356" s="39"/>
      <c r="AQ356" s="141"/>
      <c r="AR356" s="141"/>
      <c r="AS356" s="143"/>
      <c r="AU356" s="141"/>
      <c r="AV356" s="141"/>
      <c r="AW356" s="143"/>
      <c r="AY356" s="146"/>
      <c r="AZ356" s="332"/>
    </row>
    <row r="357" spans="1:52" ht="12.75" customHeight="1" x14ac:dyDescent="0.25">
      <c r="A357" s="15"/>
      <c r="C357" s="122"/>
      <c r="D357" s="123"/>
      <c r="F357" s="125"/>
      <c r="G357" s="126"/>
      <c r="H357" s="35"/>
      <c r="I357" s="36"/>
      <c r="J357" s="37"/>
      <c r="K357" s="381" t="s">
        <v>391</v>
      </c>
      <c r="L357" s="199"/>
      <c r="M357" s="200"/>
      <c r="N357" s="201"/>
      <c r="O357" s="202"/>
      <c r="P357" s="202"/>
      <c r="Q357" s="202"/>
      <c r="R357" s="202"/>
      <c r="S357" s="202"/>
      <c r="T357" s="224"/>
      <c r="U357" s="138"/>
      <c r="V357" s="138"/>
      <c r="W357" s="139"/>
      <c r="X357" s="139"/>
      <c r="Y357" s="224"/>
      <c r="Z357" s="210"/>
      <c r="AA357" s="204"/>
      <c r="AB357" s="202"/>
      <c r="AC357" s="202"/>
      <c r="AD357" s="202"/>
      <c r="AE357" s="202"/>
      <c r="AF357" s="202"/>
      <c r="AG357" s="224"/>
      <c r="AH357" s="138"/>
      <c r="AI357" s="138"/>
      <c r="AJ357" s="139"/>
      <c r="AK357" s="139"/>
      <c r="AL357" s="224"/>
      <c r="AM357" s="140"/>
      <c r="AN357" s="211"/>
      <c r="AO357" s="212"/>
      <c r="AP357" s="39"/>
      <c r="AQ357" s="141"/>
      <c r="AR357" s="141"/>
      <c r="AS357" s="143"/>
      <c r="AU357" s="141"/>
      <c r="AV357" s="141"/>
      <c r="AW357" s="143"/>
      <c r="AY357" s="146"/>
      <c r="AZ357" s="332"/>
    </row>
    <row r="358" spans="1:52" ht="20.399999999999999" x14ac:dyDescent="0.25">
      <c r="A358" s="15"/>
      <c r="C358" s="122"/>
      <c r="D358" s="123"/>
      <c r="F358" s="125"/>
      <c r="G358" s="126"/>
      <c r="H358" s="35"/>
      <c r="I358" s="36"/>
      <c r="J358" s="37"/>
      <c r="K358" s="116" t="s">
        <v>392</v>
      </c>
      <c r="L358" s="199"/>
      <c r="M358" s="200"/>
      <c r="N358" s="201"/>
      <c r="O358" s="202"/>
      <c r="P358" s="202"/>
      <c r="Q358" s="202"/>
      <c r="R358" s="202"/>
      <c r="S358" s="202"/>
      <c r="T358" s="224"/>
      <c r="U358" s="138"/>
      <c r="V358" s="138"/>
      <c r="W358" s="139"/>
      <c r="X358" s="139"/>
      <c r="Y358" s="224"/>
      <c r="Z358" s="210"/>
      <c r="AA358" s="204"/>
      <c r="AB358" s="202"/>
      <c r="AC358" s="202"/>
      <c r="AD358" s="202"/>
      <c r="AE358" s="202"/>
      <c r="AF358" s="202"/>
      <c r="AG358" s="224"/>
      <c r="AH358" s="138"/>
      <c r="AI358" s="138"/>
      <c r="AJ358" s="139"/>
      <c r="AK358" s="139"/>
      <c r="AL358" s="224"/>
      <c r="AM358" s="140"/>
      <c r="AN358" s="211"/>
      <c r="AO358" s="212"/>
      <c r="AP358" s="39"/>
      <c r="AQ358" s="141"/>
      <c r="AR358" s="141"/>
      <c r="AS358" s="143"/>
      <c r="AU358" s="141"/>
      <c r="AV358" s="141"/>
      <c r="AW358" s="143"/>
      <c r="AY358" s="146"/>
      <c r="AZ358" s="332"/>
    </row>
    <row r="359" spans="1:52" ht="12.75" customHeight="1" x14ac:dyDescent="0.25">
      <c r="A359" s="15"/>
      <c r="C359" s="122"/>
      <c r="D359" s="123"/>
      <c r="F359" s="125"/>
      <c r="G359" s="126"/>
      <c r="H359" s="35"/>
      <c r="I359" s="36"/>
      <c r="J359" s="37"/>
      <c r="K359" s="244"/>
      <c r="L359" s="199"/>
      <c r="M359" s="200"/>
      <c r="N359" s="201"/>
      <c r="O359" s="202"/>
      <c r="P359" s="202"/>
      <c r="Q359" s="202"/>
      <c r="R359" s="202"/>
      <c r="S359" s="202"/>
      <c r="T359" s="224"/>
      <c r="U359" s="138"/>
      <c r="V359" s="138"/>
      <c r="W359" s="139"/>
      <c r="X359" s="139"/>
      <c r="Y359" s="224"/>
      <c r="Z359" s="210"/>
      <c r="AA359" s="204"/>
      <c r="AB359" s="202"/>
      <c r="AC359" s="202"/>
      <c r="AD359" s="202"/>
      <c r="AE359" s="202"/>
      <c r="AF359" s="202"/>
      <c r="AG359" s="224"/>
      <c r="AH359" s="138"/>
      <c r="AI359" s="138"/>
      <c r="AJ359" s="139"/>
      <c r="AK359" s="139"/>
      <c r="AL359" s="224"/>
      <c r="AM359" s="140"/>
      <c r="AN359" s="211"/>
      <c r="AO359" s="212"/>
      <c r="AP359" s="39"/>
      <c r="AQ359" s="141"/>
      <c r="AR359" s="141"/>
      <c r="AS359" s="143"/>
      <c r="AU359" s="141"/>
      <c r="AV359" s="141"/>
      <c r="AW359" s="143"/>
      <c r="AY359" s="146"/>
      <c r="AZ359" s="332"/>
    </row>
    <row r="360" spans="1:52" ht="35.1" customHeight="1" x14ac:dyDescent="0.25">
      <c r="A360" s="15" t="s">
        <v>13</v>
      </c>
      <c r="B360" s="225">
        <v>10</v>
      </c>
      <c r="C360" s="122" t="s">
        <v>237</v>
      </c>
      <c r="D360" s="123">
        <v>1000</v>
      </c>
      <c r="E360" s="226"/>
      <c r="F360" s="122">
        <v>19</v>
      </c>
      <c r="G360" s="126" t="s">
        <v>129</v>
      </c>
      <c r="H360" s="35" t="str">
        <f t="shared" si="292"/>
        <v>122</v>
      </c>
      <c r="I360" s="36">
        <v>81100000</v>
      </c>
      <c r="J360" s="37" t="s">
        <v>393</v>
      </c>
      <c r="K360" s="213" t="s">
        <v>394</v>
      </c>
      <c r="L360" s="376">
        <v>0</v>
      </c>
      <c r="M360" s="377">
        <v>0</v>
      </c>
      <c r="N360" s="130"/>
      <c r="O360" s="131"/>
      <c r="P360" s="131"/>
      <c r="Q360" s="131"/>
      <c r="R360" s="131"/>
      <c r="S360" s="131"/>
      <c r="T360" s="132" t="str">
        <f>IF(SUM(N360:S360)=U360,"OK",SUM(N360:S360)-U360)</f>
        <v>OK</v>
      </c>
      <c r="U360" s="138"/>
      <c r="V360" s="138"/>
      <c r="W360" s="139"/>
      <c r="X360" s="139"/>
      <c r="Y360" s="132" t="str">
        <f>IF(SUM(W360:X360)=Z360,"OK",SUM(W360:X360)-Z360)</f>
        <v>OK</v>
      </c>
      <c r="Z360" s="210"/>
      <c r="AA360" s="204"/>
      <c r="AB360" s="202"/>
      <c r="AC360" s="202"/>
      <c r="AD360" s="202"/>
      <c r="AE360" s="202"/>
      <c r="AF360" s="202"/>
      <c r="AG360" s="132" t="str">
        <f>IF(SUM(AA360:AF360)=AH360,"OK",SUM(AA360:AF360)-AH360)</f>
        <v>OK</v>
      </c>
      <c r="AH360" s="138"/>
      <c r="AI360" s="138"/>
      <c r="AJ360" s="139"/>
      <c r="AK360" s="139"/>
      <c r="AL360" s="132" t="str">
        <f>IF(SUM(AJ360:AK360)=AM360,"OK",SUM(AJ360:AK360)-AM360)</f>
        <v>OK</v>
      </c>
      <c r="AM360" s="140"/>
      <c r="AN360" s="119">
        <f>L360+U360+V360+Z360</f>
        <v>0</v>
      </c>
      <c r="AO360" s="120">
        <f>M360+AH360+AI360+AM360</f>
        <v>0</v>
      </c>
      <c r="AP360" s="39">
        <f>L360</f>
        <v>0</v>
      </c>
      <c r="AQ360" s="141">
        <f>AN360</f>
        <v>0</v>
      </c>
      <c r="AR360" s="142">
        <f>AQ360-AP360</f>
        <v>0</v>
      </c>
      <c r="AS360" s="143" t="e">
        <f>AR360/AP360</f>
        <v>#DIV/0!</v>
      </c>
      <c r="AT360" s="144">
        <f>M360</f>
        <v>0</v>
      </c>
      <c r="AU360" s="141">
        <f>AO360</f>
        <v>0</v>
      </c>
      <c r="AV360" s="142">
        <f>AU360-AT360</f>
        <v>0</v>
      </c>
      <c r="AW360" s="143" t="e">
        <f>AV360/AT360</f>
        <v>#DIV/0!</v>
      </c>
      <c r="AY360" s="146" t="str">
        <f>RIGHT(LEFT(I360,3),2)&amp;"."&amp;RIGHT(LEFT(I360,5),2)</f>
        <v>11.00</v>
      </c>
      <c r="AZ360" s="332" t="b">
        <f>COUNTIF('[1]Codes SEC'!$B$2:$B$250,Ministres!AY360)&gt;0</f>
        <v>1</v>
      </c>
    </row>
    <row r="361" spans="1:52" ht="64.8" x14ac:dyDescent="0.25">
      <c r="A361" s="15"/>
      <c r="C361" s="122"/>
      <c r="D361" s="123"/>
      <c r="F361" s="125"/>
      <c r="G361" s="126"/>
      <c r="H361" s="35"/>
      <c r="I361" s="234" t="s">
        <v>88</v>
      </c>
      <c r="J361" s="37"/>
      <c r="K361" s="235"/>
      <c r="L361" s="232"/>
      <c r="M361" s="233"/>
      <c r="N361" s="130"/>
      <c r="O361" s="131"/>
      <c r="P361" s="131"/>
      <c r="Q361" s="131"/>
      <c r="R361" s="131"/>
      <c r="S361" s="131"/>
      <c r="T361" s="132"/>
      <c r="U361" s="138"/>
      <c r="V361" s="138"/>
      <c r="W361" s="139"/>
      <c r="X361" s="139"/>
      <c r="Y361" s="132"/>
      <c r="Z361" s="210"/>
      <c r="AA361" s="204"/>
      <c r="AB361" s="202"/>
      <c r="AC361" s="202"/>
      <c r="AD361" s="202"/>
      <c r="AE361" s="202"/>
      <c r="AF361" s="202"/>
      <c r="AG361" s="132"/>
      <c r="AH361" s="138"/>
      <c r="AI361" s="138"/>
      <c r="AJ361" s="139"/>
      <c r="AK361" s="139"/>
      <c r="AL361" s="132"/>
      <c r="AM361" s="140"/>
      <c r="AN361" s="211"/>
      <c r="AO361" s="212"/>
      <c r="AP361" s="39"/>
      <c r="AQ361" s="141"/>
      <c r="AR361" s="142"/>
      <c r="AS361" s="143"/>
      <c r="AU361" s="141"/>
      <c r="AV361" s="142"/>
      <c r="AW361" s="143"/>
      <c r="AY361" s="146"/>
      <c r="AZ361" s="332"/>
    </row>
    <row r="362" spans="1:52" ht="35.1" customHeight="1" x14ac:dyDescent="0.25">
      <c r="A362" s="15" t="s">
        <v>13</v>
      </c>
      <c r="B362" s="225">
        <v>10</v>
      </c>
      <c r="C362" s="122" t="s">
        <v>237</v>
      </c>
      <c r="D362" s="123">
        <v>1000</v>
      </c>
      <c r="E362" s="226"/>
      <c r="F362" s="122">
        <v>19</v>
      </c>
      <c r="G362" s="126" t="s">
        <v>129</v>
      </c>
      <c r="H362" s="35" t="str">
        <f t="shared" si="292"/>
        <v>122</v>
      </c>
      <c r="I362" s="36">
        <v>81140000</v>
      </c>
      <c r="J362" s="37" t="s">
        <v>395</v>
      </c>
      <c r="K362" s="127" t="s">
        <v>396</v>
      </c>
      <c r="L362" s="376">
        <v>0</v>
      </c>
      <c r="M362" s="377">
        <v>0</v>
      </c>
      <c r="N362" s="130"/>
      <c r="O362" s="131"/>
      <c r="P362" s="131"/>
      <c r="Q362" s="131"/>
      <c r="R362" s="131"/>
      <c r="S362" s="131"/>
      <c r="T362" s="132" t="str">
        <f t="shared" ref="T362:T367" si="296">IF(SUM(N362:S362)=U362,"OK",SUM(N362:S362)-U362)</f>
        <v>OK</v>
      </c>
      <c r="U362" s="138"/>
      <c r="V362" s="138"/>
      <c r="W362" s="139"/>
      <c r="X362" s="139"/>
      <c r="Y362" s="132" t="str">
        <f t="shared" ref="Y362:Y367" si="297">IF(SUM(W362:X362)=Z362,"OK",SUM(W362:X362)-Z362)</f>
        <v>OK</v>
      </c>
      <c r="Z362" s="210"/>
      <c r="AA362" s="204"/>
      <c r="AB362" s="202"/>
      <c r="AC362" s="202"/>
      <c r="AD362" s="202"/>
      <c r="AE362" s="202"/>
      <c r="AF362" s="202"/>
      <c r="AG362" s="132" t="str">
        <f t="shared" ref="AG362:AG367" si="298">IF(SUM(AA362:AF362)=AH362,"OK",SUM(AA362:AF362)-AH362)</f>
        <v>OK</v>
      </c>
      <c r="AH362" s="138"/>
      <c r="AI362" s="138"/>
      <c r="AJ362" s="139"/>
      <c r="AK362" s="139"/>
      <c r="AL362" s="132" t="str">
        <f t="shared" ref="AL362:AL367" si="299">IF(SUM(AJ362:AK362)=AM362,"OK",SUM(AJ362:AK362)-AM362)</f>
        <v>OK</v>
      </c>
      <c r="AM362" s="140"/>
      <c r="AN362" s="119">
        <f t="shared" ref="AN362:AN367" si="300">L362+U362+V362+Z362</f>
        <v>0</v>
      </c>
      <c r="AO362" s="120">
        <f t="shared" ref="AO362:AO367" si="301">M362+AH362+AI362+AM362</f>
        <v>0</v>
      </c>
      <c r="AP362" s="39">
        <f t="shared" ref="AP362:AP367" si="302">L362</f>
        <v>0</v>
      </c>
      <c r="AQ362" s="141">
        <f t="shared" ref="AQ362:AQ367" si="303">AN362</f>
        <v>0</v>
      </c>
      <c r="AR362" s="142">
        <f t="shared" ref="AR362:AR367" si="304">AQ362-AP362</f>
        <v>0</v>
      </c>
      <c r="AS362" s="143" t="e">
        <f t="shared" ref="AS362:AS367" si="305">AR362/AP362</f>
        <v>#DIV/0!</v>
      </c>
      <c r="AT362" s="144">
        <f t="shared" ref="AT362:AT367" si="306">M362</f>
        <v>0</v>
      </c>
      <c r="AU362" s="141">
        <f t="shared" ref="AU362:AU367" si="307">AO362</f>
        <v>0</v>
      </c>
      <c r="AV362" s="142">
        <f t="shared" ref="AV362:AV367" si="308">AU362-AT362</f>
        <v>0</v>
      </c>
      <c r="AW362" s="143" t="e">
        <f t="shared" ref="AW362:AW367" si="309">AV362/AT362</f>
        <v>#DIV/0!</v>
      </c>
      <c r="AY362" s="146" t="str">
        <f t="shared" ref="AY362:AY367" si="310">RIGHT(LEFT(I362,3),2)&amp;"."&amp;RIGHT(LEFT(I362,5),2)</f>
        <v>11.40</v>
      </c>
      <c r="AZ362" s="332" t="b">
        <f>COUNTIF('[1]Codes SEC'!$B$2:$B$250,Ministres!AY362)&gt;0</f>
        <v>1</v>
      </c>
    </row>
    <row r="363" spans="1:52" ht="35.1" customHeight="1" x14ac:dyDescent="0.25">
      <c r="A363" s="15" t="s">
        <v>13</v>
      </c>
      <c r="B363" s="225">
        <v>10</v>
      </c>
      <c r="C363" s="122" t="s">
        <v>237</v>
      </c>
      <c r="D363" s="123">
        <v>1000</v>
      </c>
      <c r="E363" s="226"/>
      <c r="F363" s="122">
        <v>19</v>
      </c>
      <c r="G363" s="126">
        <v>1</v>
      </c>
      <c r="H363" s="35" t="str">
        <f t="shared" si="292"/>
        <v>122</v>
      </c>
      <c r="I363" s="36">
        <v>81211000</v>
      </c>
      <c r="J363" s="37" t="s">
        <v>397</v>
      </c>
      <c r="K363" s="213" t="s">
        <v>398</v>
      </c>
      <c r="L363" s="376">
        <v>0</v>
      </c>
      <c r="M363" s="377">
        <v>0</v>
      </c>
      <c r="N363" s="130"/>
      <c r="O363" s="131"/>
      <c r="P363" s="131"/>
      <c r="Q363" s="131"/>
      <c r="R363" s="131"/>
      <c r="S363" s="131"/>
      <c r="T363" s="132" t="str">
        <f t="shared" si="296"/>
        <v>OK</v>
      </c>
      <c r="U363" s="138"/>
      <c r="V363" s="138"/>
      <c r="W363" s="139"/>
      <c r="X363" s="139"/>
      <c r="Y363" s="132" t="str">
        <f t="shared" si="297"/>
        <v>OK</v>
      </c>
      <c r="Z363" s="210"/>
      <c r="AA363" s="204"/>
      <c r="AB363" s="202"/>
      <c r="AC363" s="202"/>
      <c r="AD363" s="202"/>
      <c r="AE363" s="202"/>
      <c r="AF363" s="202"/>
      <c r="AG363" s="132" t="str">
        <f t="shared" si="298"/>
        <v>OK</v>
      </c>
      <c r="AH363" s="138"/>
      <c r="AI363" s="138"/>
      <c r="AJ363" s="139"/>
      <c r="AK363" s="139"/>
      <c r="AL363" s="132" t="str">
        <f t="shared" si="299"/>
        <v>OK</v>
      </c>
      <c r="AM363" s="140"/>
      <c r="AN363" s="119">
        <f t="shared" si="300"/>
        <v>0</v>
      </c>
      <c r="AO363" s="120">
        <f t="shared" si="301"/>
        <v>0</v>
      </c>
      <c r="AP363" s="39">
        <f t="shared" si="302"/>
        <v>0</v>
      </c>
      <c r="AQ363" s="141">
        <f t="shared" si="303"/>
        <v>0</v>
      </c>
      <c r="AR363" s="142">
        <f t="shared" si="304"/>
        <v>0</v>
      </c>
      <c r="AS363" s="143" t="e">
        <f t="shared" si="305"/>
        <v>#DIV/0!</v>
      </c>
      <c r="AT363" s="144">
        <f t="shared" si="306"/>
        <v>0</v>
      </c>
      <c r="AU363" s="141">
        <f t="shared" si="307"/>
        <v>0</v>
      </c>
      <c r="AV363" s="142">
        <f t="shared" si="308"/>
        <v>0</v>
      </c>
      <c r="AW363" s="143" t="e">
        <f t="shared" si="309"/>
        <v>#DIV/0!</v>
      </c>
      <c r="AY363" s="146" t="str">
        <f t="shared" si="310"/>
        <v>12.11</v>
      </c>
      <c r="AZ363" s="332" t="b">
        <f>COUNTIF('[1]Codes SEC'!$B$2:$B$250,Ministres!AY363)&gt;0</f>
        <v>1</v>
      </c>
    </row>
    <row r="364" spans="1:52" ht="35.1" customHeight="1" x14ac:dyDescent="0.25">
      <c r="A364" s="15" t="s">
        <v>13</v>
      </c>
      <c r="B364" s="225">
        <v>10</v>
      </c>
      <c r="C364" s="122" t="s">
        <v>237</v>
      </c>
      <c r="D364" s="123">
        <v>1000</v>
      </c>
      <c r="E364" s="226"/>
      <c r="F364" s="122">
        <v>19</v>
      </c>
      <c r="G364" s="126">
        <v>1</v>
      </c>
      <c r="H364" s="35" t="str">
        <f t="shared" si="292"/>
        <v>122</v>
      </c>
      <c r="I364" s="36">
        <v>81211000</v>
      </c>
      <c r="J364" s="37" t="s">
        <v>399</v>
      </c>
      <c r="K364" s="244" t="s">
        <v>400</v>
      </c>
      <c r="L364" s="128">
        <v>0</v>
      </c>
      <c r="M364" s="129">
        <v>0</v>
      </c>
      <c r="N364" s="130"/>
      <c r="O364" s="131"/>
      <c r="P364" s="131"/>
      <c r="Q364" s="131"/>
      <c r="R364" s="131"/>
      <c r="S364" s="131"/>
      <c r="T364" s="132" t="str">
        <f t="shared" si="296"/>
        <v>OK</v>
      </c>
      <c r="U364" s="138"/>
      <c r="V364" s="138"/>
      <c r="W364" s="139"/>
      <c r="X364" s="139"/>
      <c r="Y364" s="132" t="str">
        <f t="shared" si="297"/>
        <v>OK</v>
      </c>
      <c r="Z364" s="210"/>
      <c r="AA364" s="204"/>
      <c r="AB364" s="202"/>
      <c r="AC364" s="202"/>
      <c r="AD364" s="202"/>
      <c r="AE364" s="202"/>
      <c r="AF364" s="202"/>
      <c r="AG364" s="132" t="str">
        <f t="shared" si="298"/>
        <v>OK</v>
      </c>
      <c r="AH364" s="138"/>
      <c r="AI364" s="138"/>
      <c r="AJ364" s="139"/>
      <c r="AK364" s="139"/>
      <c r="AL364" s="132" t="str">
        <f t="shared" si="299"/>
        <v>OK</v>
      </c>
      <c r="AM364" s="140"/>
      <c r="AN364" s="119">
        <f t="shared" si="300"/>
        <v>0</v>
      </c>
      <c r="AO364" s="120">
        <f t="shared" si="301"/>
        <v>0</v>
      </c>
      <c r="AP364" s="39">
        <f t="shared" si="302"/>
        <v>0</v>
      </c>
      <c r="AQ364" s="141">
        <f t="shared" si="303"/>
        <v>0</v>
      </c>
      <c r="AR364" s="142">
        <f t="shared" si="304"/>
        <v>0</v>
      </c>
      <c r="AS364" s="143" t="e">
        <f t="shared" si="305"/>
        <v>#DIV/0!</v>
      </c>
      <c r="AT364" s="144">
        <f t="shared" si="306"/>
        <v>0</v>
      </c>
      <c r="AU364" s="141">
        <f t="shared" si="307"/>
        <v>0</v>
      </c>
      <c r="AV364" s="142">
        <f t="shared" si="308"/>
        <v>0</v>
      </c>
      <c r="AW364" s="143" t="e">
        <f t="shared" si="309"/>
        <v>#DIV/0!</v>
      </c>
      <c r="AY364" s="146" t="str">
        <f t="shared" si="310"/>
        <v>12.11</v>
      </c>
      <c r="AZ364" s="332" t="b">
        <f>COUNTIF('[1]Codes SEC'!$B$2:$B$250,Ministres!AY364)&gt;0</f>
        <v>1</v>
      </c>
    </row>
    <row r="365" spans="1:52" s="374" customFormat="1" ht="35.1" customHeight="1" x14ac:dyDescent="0.25">
      <c r="A365" s="356" t="s">
        <v>13</v>
      </c>
      <c r="B365" s="225" t="s">
        <v>265</v>
      </c>
      <c r="C365" s="122" t="s">
        <v>237</v>
      </c>
      <c r="D365" s="123">
        <v>1000</v>
      </c>
      <c r="E365" s="226"/>
      <c r="F365" s="122">
        <v>19</v>
      </c>
      <c r="G365" s="126"/>
      <c r="H365" s="35" t="str">
        <f t="shared" si="292"/>
        <v>122</v>
      </c>
      <c r="I365" s="36">
        <v>81211000</v>
      </c>
      <c r="J365" s="380" t="s">
        <v>401</v>
      </c>
      <c r="K365" s="244" t="s">
        <v>402</v>
      </c>
      <c r="L365" s="232">
        <v>0</v>
      </c>
      <c r="M365" s="233">
        <v>0</v>
      </c>
      <c r="N365" s="130"/>
      <c r="O365" s="131"/>
      <c r="P365" s="131"/>
      <c r="Q365" s="131"/>
      <c r="R365" s="131"/>
      <c r="S365" s="131"/>
      <c r="T365" s="132" t="str">
        <f>IF(SUM(N365:S365)=U365,"OK",SUM(N365:S365)-U365)</f>
        <v>OK</v>
      </c>
      <c r="U365" s="138"/>
      <c r="V365" s="138"/>
      <c r="W365" s="139"/>
      <c r="X365" s="139"/>
      <c r="Y365" s="132" t="str">
        <f>IF(SUM(W365:X365)=Z365,"OK",SUM(W365:X365)-Z365)</f>
        <v>OK</v>
      </c>
      <c r="Z365" s="210"/>
      <c r="AA365" s="204"/>
      <c r="AB365" s="202"/>
      <c r="AC365" s="202"/>
      <c r="AD365" s="202"/>
      <c r="AE365" s="202"/>
      <c r="AF365" s="202"/>
      <c r="AG365" s="132" t="str">
        <f>IF(SUM(AA365:AF365)=AH365,"OK",SUM(AA365:AF365)-AH365)</f>
        <v>OK</v>
      </c>
      <c r="AH365" s="138"/>
      <c r="AI365" s="138"/>
      <c r="AJ365" s="139"/>
      <c r="AK365" s="139"/>
      <c r="AL365" s="132" t="str">
        <f>IF(SUM(AJ365:AK365)=AM365,"OK",SUM(AJ365:AK365)-AM365)</f>
        <v>OK</v>
      </c>
      <c r="AM365" s="140"/>
      <c r="AN365" s="119">
        <f>L365+U365+V365+Z365</f>
        <v>0</v>
      </c>
      <c r="AO365" s="120">
        <f>M365+AH365+AI365+AM365</f>
        <v>0</v>
      </c>
      <c r="AP365" s="39">
        <f>L365</f>
        <v>0</v>
      </c>
      <c r="AQ365" s="141">
        <f>AN365</f>
        <v>0</v>
      </c>
      <c r="AR365" s="142">
        <f>AQ365-AP365</f>
        <v>0</v>
      </c>
      <c r="AS365" s="143" t="e">
        <f>AR365/AP365</f>
        <v>#DIV/0!</v>
      </c>
      <c r="AT365" s="144">
        <f>M365</f>
        <v>0</v>
      </c>
      <c r="AU365" s="141">
        <f>AO365</f>
        <v>0</v>
      </c>
      <c r="AV365" s="142">
        <f>AU365-AT365</f>
        <v>0</v>
      </c>
      <c r="AW365" s="143" t="e">
        <f>AV365/AT365</f>
        <v>#DIV/0!</v>
      </c>
      <c r="AY365" s="146" t="str">
        <f t="shared" si="310"/>
        <v>12.11</v>
      </c>
      <c r="AZ365" s="375" t="b">
        <f>COUNTIF('[1]Codes SEC'!$B$2:$B$250,Ministres!AY365)&gt;0</f>
        <v>1</v>
      </c>
    </row>
    <row r="366" spans="1:52" s="374" customFormat="1" ht="35.1" customHeight="1" x14ac:dyDescent="0.25">
      <c r="A366" s="356" t="s">
        <v>13</v>
      </c>
      <c r="B366" s="225" t="s">
        <v>265</v>
      </c>
      <c r="C366" s="122" t="s">
        <v>237</v>
      </c>
      <c r="D366" s="123">
        <v>1000</v>
      </c>
      <c r="E366" s="226"/>
      <c r="F366" s="122">
        <v>20</v>
      </c>
      <c r="G366" s="126">
        <v>1</v>
      </c>
      <c r="H366" s="35" t="str">
        <f t="shared" si="292"/>
        <v>122</v>
      </c>
      <c r="I366" s="36">
        <v>81211000</v>
      </c>
      <c r="J366" s="37" t="s">
        <v>403</v>
      </c>
      <c r="K366" s="244" t="s">
        <v>404</v>
      </c>
      <c r="L366" s="232">
        <v>0</v>
      </c>
      <c r="M366" s="233">
        <v>0</v>
      </c>
      <c r="N366" s="130"/>
      <c r="O366" s="131"/>
      <c r="P366" s="131"/>
      <c r="Q366" s="131"/>
      <c r="R366" s="131"/>
      <c r="S366" s="131"/>
      <c r="T366" s="132" t="str">
        <f t="shared" si="296"/>
        <v>OK</v>
      </c>
      <c r="U366" s="138"/>
      <c r="V366" s="138"/>
      <c r="W366" s="139"/>
      <c r="X366" s="139"/>
      <c r="Y366" s="132" t="str">
        <f t="shared" si="297"/>
        <v>OK</v>
      </c>
      <c r="Z366" s="210"/>
      <c r="AA366" s="204"/>
      <c r="AB366" s="202"/>
      <c r="AC366" s="202"/>
      <c r="AD366" s="202"/>
      <c r="AE366" s="202"/>
      <c r="AF366" s="202"/>
      <c r="AG366" s="132" t="str">
        <f t="shared" si="298"/>
        <v>OK</v>
      </c>
      <c r="AH366" s="138"/>
      <c r="AI366" s="138"/>
      <c r="AJ366" s="139"/>
      <c r="AK366" s="139"/>
      <c r="AL366" s="132" t="str">
        <f t="shared" si="299"/>
        <v>OK</v>
      </c>
      <c r="AM366" s="140"/>
      <c r="AN366" s="119">
        <f t="shared" si="300"/>
        <v>0</v>
      </c>
      <c r="AO366" s="120">
        <f t="shared" si="301"/>
        <v>0</v>
      </c>
      <c r="AP366" s="39">
        <f t="shared" si="302"/>
        <v>0</v>
      </c>
      <c r="AQ366" s="141">
        <f t="shared" si="303"/>
        <v>0</v>
      </c>
      <c r="AR366" s="142">
        <f t="shared" si="304"/>
        <v>0</v>
      </c>
      <c r="AS366" s="143" t="e">
        <f t="shared" si="305"/>
        <v>#DIV/0!</v>
      </c>
      <c r="AT366" s="144">
        <f t="shared" si="306"/>
        <v>0</v>
      </c>
      <c r="AU366" s="141">
        <f t="shared" si="307"/>
        <v>0</v>
      </c>
      <c r="AV366" s="142">
        <f t="shared" si="308"/>
        <v>0</v>
      </c>
      <c r="AW366" s="143" t="e">
        <f t="shared" si="309"/>
        <v>#DIV/0!</v>
      </c>
      <c r="AY366" s="146" t="str">
        <f t="shared" si="310"/>
        <v>12.11</v>
      </c>
      <c r="AZ366" s="375" t="b">
        <f>COUNTIF('[1]Codes SEC'!$B$2:$B$250,Ministres!AY366)&gt;0</f>
        <v>1</v>
      </c>
    </row>
    <row r="367" spans="1:52" s="374" customFormat="1" ht="35.1" customHeight="1" x14ac:dyDescent="0.25">
      <c r="A367" s="356" t="s">
        <v>13</v>
      </c>
      <c r="B367" s="225" t="s">
        <v>265</v>
      </c>
      <c r="C367" s="122" t="s">
        <v>237</v>
      </c>
      <c r="D367" s="123">
        <v>1000</v>
      </c>
      <c r="E367" s="226"/>
      <c r="F367" s="122">
        <v>19</v>
      </c>
      <c r="G367" s="126">
        <v>1</v>
      </c>
      <c r="H367" s="35" t="str">
        <f t="shared" si="292"/>
        <v>122</v>
      </c>
      <c r="I367" s="36">
        <v>84140000</v>
      </c>
      <c r="J367" s="37" t="s">
        <v>405</v>
      </c>
      <c r="K367" s="244" t="s">
        <v>406</v>
      </c>
      <c r="L367" s="232">
        <v>0</v>
      </c>
      <c r="M367" s="233">
        <v>0</v>
      </c>
      <c r="N367" s="130"/>
      <c r="O367" s="131"/>
      <c r="P367" s="131"/>
      <c r="Q367" s="131"/>
      <c r="R367" s="131"/>
      <c r="S367" s="131"/>
      <c r="T367" s="132" t="str">
        <f t="shared" si="296"/>
        <v>OK</v>
      </c>
      <c r="U367" s="138"/>
      <c r="V367" s="138"/>
      <c r="W367" s="139"/>
      <c r="X367" s="139"/>
      <c r="Y367" s="132" t="str">
        <f t="shared" si="297"/>
        <v>OK</v>
      </c>
      <c r="Z367" s="210"/>
      <c r="AA367" s="204"/>
      <c r="AB367" s="202"/>
      <c r="AC367" s="202"/>
      <c r="AD367" s="202"/>
      <c r="AE367" s="202"/>
      <c r="AF367" s="202"/>
      <c r="AG367" s="132" t="str">
        <f t="shared" si="298"/>
        <v>OK</v>
      </c>
      <c r="AH367" s="138"/>
      <c r="AI367" s="138"/>
      <c r="AJ367" s="139"/>
      <c r="AK367" s="139"/>
      <c r="AL367" s="132" t="str">
        <f t="shared" si="299"/>
        <v>OK</v>
      </c>
      <c r="AM367" s="140"/>
      <c r="AN367" s="119">
        <f t="shared" si="300"/>
        <v>0</v>
      </c>
      <c r="AO367" s="120">
        <f t="shared" si="301"/>
        <v>0</v>
      </c>
      <c r="AP367" s="39">
        <f t="shared" si="302"/>
        <v>0</v>
      </c>
      <c r="AQ367" s="141">
        <f t="shared" si="303"/>
        <v>0</v>
      </c>
      <c r="AR367" s="142">
        <f t="shared" si="304"/>
        <v>0</v>
      </c>
      <c r="AS367" s="143" t="e">
        <f t="shared" si="305"/>
        <v>#DIV/0!</v>
      </c>
      <c r="AT367" s="144">
        <f t="shared" si="306"/>
        <v>0</v>
      </c>
      <c r="AU367" s="141">
        <f t="shared" si="307"/>
        <v>0</v>
      </c>
      <c r="AV367" s="142">
        <f t="shared" si="308"/>
        <v>0</v>
      </c>
      <c r="AW367" s="143" t="e">
        <f t="shared" si="309"/>
        <v>#DIV/0!</v>
      </c>
      <c r="AY367" s="146" t="str">
        <f t="shared" si="310"/>
        <v>41.40</v>
      </c>
      <c r="AZ367" s="375" t="b">
        <f>COUNTIF('[1]Codes SEC'!$B$2:$B$250,Ministres!AY367)&gt;0</f>
        <v>1</v>
      </c>
    </row>
    <row r="368" spans="1:52" ht="12.75" customHeight="1" x14ac:dyDescent="0.25">
      <c r="A368" s="148"/>
      <c r="B368" s="334"/>
      <c r="C368" s="150"/>
      <c r="D368" s="151"/>
      <c r="E368" s="335"/>
      <c r="F368" s="153"/>
      <c r="G368" s="154"/>
      <c r="H368" s="155"/>
      <c r="I368" s="156"/>
      <c r="J368" s="157"/>
      <c r="K368" s="158" t="s">
        <v>70</v>
      </c>
      <c r="L368" s="159">
        <f t="shared" ref="L368:S368" si="311">L360+L362+L363+L364+L366+L367+L365</f>
        <v>0</v>
      </c>
      <c r="M368" s="378">
        <f t="shared" si="311"/>
        <v>0</v>
      </c>
      <c r="N368" s="337">
        <f t="shared" si="311"/>
        <v>0</v>
      </c>
      <c r="O368" s="338">
        <f t="shared" si="311"/>
        <v>0</v>
      </c>
      <c r="P368" s="338">
        <f t="shared" si="311"/>
        <v>0</v>
      </c>
      <c r="Q368" s="338">
        <f t="shared" si="311"/>
        <v>0</v>
      </c>
      <c r="R368" s="338">
        <f t="shared" si="311"/>
        <v>0</v>
      </c>
      <c r="S368" s="338">
        <f t="shared" si="311"/>
        <v>0</v>
      </c>
      <c r="T368" s="339"/>
      <c r="U368" s="340">
        <f>U360+U362+U363+U364+U366+U367+U365</f>
        <v>0</v>
      </c>
      <c r="V368" s="340">
        <f>V360+V362+V363+V364+V366+V367+V365</f>
        <v>0</v>
      </c>
      <c r="W368" s="338">
        <f>W360+W362+W363+W364+W366+W367+W365</f>
        <v>0</v>
      </c>
      <c r="X368" s="338">
        <f>X360+X362+X363+X364+X366+X367+X365</f>
        <v>0</v>
      </c>
      <c r="Y368" s="339"/>
      <c r="Z368" s="340">
        <f t="shared" ref="Z368:AF368" si="312">Z360+Z362+Z363+Z364+Z366+Z367+Z365</f>
        <v>0</v>
      </c>
      <c r="AA368" s="165">
        <f t="shared" si="312"/>
        <v>0</v>
      </c>
      <c r="AB368" s="338">
        <f t="shared" si="312"/>
        <v>0</v>
      </c>
      <c r="AC368" s="338">
        <f t="shared" si="312"/>
        <v>0</v>
      </c>
      <c r="AD368" s="338">
        <f t="shared" si="312"/>
        <v>0</v>
      </c>
      <c r="AE368" s="338">
        <f t="shared" si="312"/>
        <v>0</v>
      </c>
      <c r="AF368" s="338">
        <f t="shared" si="312"/>
        <v>0</v>
      </c>
      <c r="AG368" s="339"/>
      <c r="AH368" s="340">
        <f>AH360+AH362+AH363+AH364+AH366+AH367+AH365</f>
        <v>0</v>
      </c>
      <c r="AI368" s="340">
        <f>AI360+AI362+AI363+AI364+AI366+AI367+AI365</f>
        <v>0</v>
      </c>
      <c r="AJ368" s="338">
        <f>AJ360+AJ362+AJ363+AJ364+AJ366+AJ367+AJ365</f>
        <v>0</v>
      </c>
      <c r="AK368" s="338">
        <f>AK360+AK362+AK363+AK364+AK366+AK367+AK365</f>
        <v>0</v>
      </c>
      <c r="AL368" s="339"/>
      <c r="AM368" s="341">
        <f t="shared" ref="AM368:AW368" si="313">AM360+AM362+AM363+AM364+AM366+AM367+AM365</f>
        <v>0</v>
      </c>
      <c r="AN368" s="167">
        <f t="shared" si="313"/>
        <v>0</v>
      </c>
      <c r="AO368" s="342">
        <f t="shared" si="313"/>
        <v>0</v>
      </c>
      <c r="AP368" s="169">
        <f t="shared" si="313"/>
        <v>0</v>
      </c>
      <c r="AQ368" s="343">
        <f t="shared" si="313"/>
        <v>0</v>
      </c>
      <c r="AR368" s="344">
        <f t="shared" si="313"/>
        <v>0</v>
      </c>
      <c r="AS368" s="345" t="e">
        <f t="shared" si="313"/>
        <v>#DIV/0!</v>
      </c>
      <c r="AT368" s="346">
        <f t="shared" si="313"/>
        <v>0</v>
      </c>
      <c r="AU368" s="343">
        <f t="shared" si="313"/>
        <v>0</v>
      </c>
      <c r="AV368" s="344">
        <f t="shared" si="313"/>
        <v>0</v>
      </c>
      <c r="AW368" s="345" t="e">
        <f t="shared" si="313"/>
        <v>#DIV/0!</v>
      </c>
      <c r="AY368" s="146"/>
      <c r="AZ368" s="383"/>
    </row>
    <row r="369" spans="1:64" ht="12.75" customHeight="1" x14ac:dyDescent="0.25">
      <c r="A369" s="15"/>
      <c r="C369" s="122"/>
      <c r="D369" s="123"/>
      <c r="F369" s="125"/>
      <c r="G369" s="126"/>
      <c r="H369" s="35"/>
      <c r="I369" s="36"/>
      <c r="J369" s="37"/>
      <c r="K369" s="240"/>
      <c r="L369" s="199"/>
      <c r="M369" s="200"/>
      <c r="N369" s="201"/>
      <c r="O369" s="202"/>
      <c r="P369" s="202"/>
      <c r="Q369" s="202"/>
      <c r="R369" s="202"/>
      <c r="S369" s="202"/>
      <c r="T369" s="224"/>
      <c r="U369" s="138"/>
      <c r="V369" s="138"/>
      <c r="W369" s="139"/>
      <c r="X369" s="139"/>
      <c r="Y369" s="224"/>
      <c r="Z369" s="210"/>
      <c r="AA369" s="204"/>
      <c r="AB369" s="202"/>
      <c r="AC369" s="202"/>
      <c r="AD369" s="202"/>
      <c r="AE369" s="202"/>
      <c r="AF369" s="202"/>
      <c r="AG369" s="224"/>
      <c r="AH369" s="138"/>
      <c r="AI369" s="138"/>
      <c r="AJ369" s="139"/>
      <c r="AK369" s="139"/>
      <c r="AL369" s="224"/>
      <c r="AM369" s="140"/>
      <c r="AN369" s="211"/>
      <c r="AO369" s="212"/>
      <c r="AP369" s="39"/>
      <c r="AQ369" s="141"/>
      <c r="AR369" s="141"/>
      <c r="AS369" s="143"/>
      <c r="AU369" s="141"/>
      <c r="AV369" s="141"/>
      <c r="AW369" s="143"/>
      <c r="AY369" s="146"/>
      <c r="AZ369" s="383"/>
    </row>
    <row r="370" spans="1:64" ht="12.75" customHeight="1" x14ac:dyDescent="0.25">
      <c r="A370" s="15"/>
      <c r="C370" s="122"/>
      <c r="D370" s="123"/>
      <c r="F370" s="125"/>
      <c r="G370" s="126"/>
      <c r="H370" s="35"/>
      <c r="I370" s="36"/>
      <c r="J370" s="37"/>
      <c r="K370" s="243" t="s">
        <v>109</v>
      </c>
      <c r="L370" s="199"/>
      <c r="M370" s="200"/>
      <c r="N370" s="201"/>
      <c r="O370" s="202"/>
      <c r="P370" s="202"/>
      <c r="Q370" s="202"/>
      <c r="R370" s="202"/>
      <c r="S370" s="202"/>
      <c r="T370" s="224"/>
      <c r="U370" s="138"/>
      <c r="V370" s="138"/>
      <c r="W370" s="139"/>
      <c r="X370" s="139"/>
      <c r="Y370" s="224"/>
      <c r="Z370" s="210"/>
      <c r="AA370" s="204"/>
      <c r="AB370" s="202"/>
      <c r="AC370" s="202"/>
      <c r="AD370" s="202"/>
      <c r="AE370" s="202"/>
      <c r="AF370" s="202"/>
      <c r="AG370" s="224"/>
      <c r="AH370" s="138"/>
      <c r="AI370" s="138"/>
      <c r="AJ370" s="139"/>
      <c r="AK370" s="139"/>
      <c r="AL370" s="224"/>
      <c r="AM370" s="140"/>
      <c r="AN370" s="211"/>
      <c r="AO370" s="212"/>
      <c r="AP370" s="39"/>
      <c r="AQ370" s="141"/>
      <c r="AR370" s="141"/>
      <c r="AS370" s="143"/>
      <c r="AU370" s="141"/>
      <c r="AV370" s="141"/>
      <c r="AW370" s="143"/>
      <c r="AY370" s="146"/>
      <c r="AZ370" s="383"/>
    </row>
    <row r="371" spans="1:64" ht="12.75" customHeight="1" x14ac:dyDescent="0.25">
      <c r="A371" s="15"/>
      <c r="C371" s="122"/>
      <c r="D371" s="123"/>
      <c r="F371" s="125"/>
      <c r="G371" s="126"/>
      <c r="H371" s="35"/>
      <c r="I371" s="36"/>
      <c r="J371" s="37"/>
      <c r="K371" s="244"/>
      <c r="L371" s="199"/>
      <c r="M371" s="200"/>
      <c r="N371" s="201"/>
      <c r="O371" s="202"/>
      <c r="P371" s="202"/>
      <c r="Q371" s="202"/>
      <c r="R371" s="202"/>
      <c r="S371" s="202"/>
      <c r="T371" s="224"/>
      <c r="U371" s="138"/>
      <c r="V371" s="138"/>
      <c r="W371" s="139"/>
      <c r="X371" s="139"/>
      <c r="Y371" s="224"/>
      <c r="Z371" s="210"/>
      <c r="AA371" s="204"/>
      <c r="AB371" s="202"/>
      <c r="AC371" s="202"/>
      <c r="AD371" s="202"/>
      <c r="AE371" s="202"/>
      <c r="AF371" s="202"/>
      <c r="AG371" s="224"/>
      <c r="AH371" s="138"/>
      <c r="AI371" s="138"/>
      <c r="AJ371" s="139"/>
      <c r="AK371" s="139"/>
      <c r="AL371" s="224"/>
      <c r="AM371" s="140"/>
      <c r="AN371" s="211"/>
      <c r="AO371" s="212"/>
      <c r="AP371" s="39"/>
      <c r="AQ371" s="141"/>
      <c r="AR371" s="141"/>
      <c r="AS371" s="143"/>
      <c r="AU371" s="141"/>
      <c r="AV371" s="141"/>
      <c r="AW371" s="143"/>
      <c r="AY371" s="146"/>
      <c r="AZ371" s="383"/>
    </row>
    <row r="372" spans="1:64" s="384" customFormat="1" ht="35.1" customHeight="1" x14ac:dyDescent="0.25">
      <c r="A372" s="15" t="s">
        <v>13</v>
      </c>
      <c r="B372" s="225">
        <v>10</v>
      </c>
      <c r="C372" s="122" t="s">
        <v>237</v>
      </c>
      <c r="D372" s="123">
        <v>1000</v>
      </c>
      <c r="E372" s="226" t="s">
        <v>407</v>
      </c>
      <c r="F372" s="122">
        <v>19</v>
      </c>
      <c r="G372" s="126">
        <v>1</v>
      </c>
      <c r="H372" s="35" t="str">
        <f t="shared" si="292"/>
        <v>122</v>
      </c>
      <c r="I372" s="36">
        <v>80100002</v>
      </c>
      <c r="J372" s="37" t="s">
        <v>408</v>
      </c>
      <c r="K372" s="244" t="s">
        <v>409</v>
      </c>
      <c r="L372" s="128">
        <v>572500</v>
      </c>
      <c r="M372" s="129">
        <v>1210354</v>
      </c>
      <c r="N372" s="130"/>
      <c r="O372" s="131"/>
      <c r="P372" s="131"/>
      <c r="Q372" s="131"/>
      <c r="R372" s="131"/>
      <c r="S372" s="131"/>
      <c r="T372" s="132" t="str">
        <f t="shared" ref="T372:T380" si="314">IF(SUM(N372:S372)=U372,"OK",SUM(N372:S372)-U372)</f>
        <v>OK</v>
      </c>
      <c r="U372" s="138"/>
      <c r="V372" s="138"/>
      <c r="W372" s="139"/>
      <c r="X372" s="139"/>
      <c r="Y372" s="132" t="str">
        <f t="shared" ref="Y372:Y380" si="315">IF(SUM(W372:X372)=Z372,"OK",SUM(W372:X372)-Z372)</f>
        <v>OK</v>
      </c>
      <c r="Z372" s="210"/>
      <c r="AA372" s="204"/>
      <c r="AB372" s="202"/>
      <c r="AC372" s="202"/>
      <c r="AD372" s="202"/>
      <c r="AE372" s="202"/>
      <c r="AF372" s="202"/>
      <c r="AG372" s="132" t="str">
        <f t="shared" ref="AG372:AG380" si="316">IF(SUM(AA372:AF372)=AH372,"OK",SUM(AA372:AF372)-AH372)</f>
        <v>OK</v>
      </c>
      <c r="AH372" s="138"/>
      <c r="AI372" s="138"/>
      <c r="AJ372" s="139"/>
      <c r="AK372" s="139"/>
      <c r="AL372" s="132" t="str">
        <f t="shared" ref="AL372:AL380" si="317">IF(SUM(AJ372:AK372)=AM372,"OK",SUM(AJ372:AK372)-AM372)</f>
        <v>OK</v>
      </c>
      <c r="AM372" s="140"/>
      <c r="AN372" s="119">
        <f t="shared" ref="AN372:AN380" si="318">L372+U372+V372+Z372</f>
        <v>572500</v>
      </c>
      <c r="AO372" s="120">
        <f t="shared" ref="AO372:AO380" si="319">M372+AH372+AI372+AM372</f>
        <v>1210354</v>
      </c>
      <c r="AP372" s="39">
        <f t="shared" ref="AP372:AP380" si="320">L372</f>
        <v>572500</v>
      </c>
      <c r="AQ372" s="141">
        <f t="shared" ref="AQ372:AQ380" si="321">AN372</f>
        <v>572500</v>
      </c>
      <c r="AR372" s="142">
        <f t="shared" ref="AR372:AR380" si="322">AQ372-AP372</f>
        <v>0</v>
      </c>
      <c r="AS372" s="143">
        <f t="shared" ref="AS372:AS380" si="323">AR372/AP372</f>
        <v>0</v>
      </c>
      <c r="AT372" s="144">
        <f t="shared" ref="AT372:AT380" si="324">M372</f>
        <v>1210354</v>
      </c>
      <c r="AU372" s="141">
        <f t="shared" ref="AU372:AU380" si="325">AO372</f>
        <v>1210354</v>
      </c>
      <c r="AV372" s="142">
        <f t="shared" ref="AV372:AV380" si="326">AU372-AT372</f>
        <v>0</v>
      </c>
      <c r="AW372" s="143">
        <f t="shared" ref="AW372:AW380" si="327">AV372/AT372</f>
        <v>0</v>
      </c>
      <c r="AX372"/>
      <c r="AY372" s="146" t="str">
        <f t="shared" ref="AY372:AY380" si="328">RIGHT(LEFT(I372,3),2)&amp;"."&amp;RIGHT(LEFT(I372,5),2)</f>
        <v>01.00</v>
      </c>
      <c r="AZ372" s="383" t="b">
        <f>COUNTIF('[1]Codes SEC'!$B$2:$B$250,Ministres!AY372)&gt;0</f>
        <v>1</v>
      </c>
      <c r="BA372"/>
      <c r="BB372"/>
      <c r="BC372"/>
      <c r="BD372"/>
      <c r="BE372"/>
      <c r="BF372"/>
      <c r="BG372"/>
      <c r="BH372"/>
      <c r="BI372"/>
      <c r="BJ372"/>
      <c r="BK372"/>
      <c r="BL372"/>
    </row>
    <row r="373" spans="1:64" s="384" customFormat="1" ht="35.1" customHeight="1" x14ac:dyDescent="0.25">
      <c r="A373" s="15" t="s">
        <v>13</v>
      </c>
      <c r="B373" s="225">
        <v>10</v>
      </c>
      <c r="C373" s="122" t="s">
        <v>237</v>
      </c>
      <c r="D373" s="123">
        <v>1000</v>
      </c>
      <c r="E373" s="226" t="s">
        <v>407</v>
      </c>
      <c r="F373" s="122">
        <v>20</v>
      </c>
      <c r="G373" s="126">
        <v>1</v>
      </c>
      <c r="H373" s="35" t="str">
        <f t="shared" si="292"/>
        <v>122</v>
      </c>
      <c r="I373" s="36">
        <v>80100002</v>
      </c>
      <c r="J373" s="37" t="s">
        <v>410</v>
      </c>
      <c r="K373" s="244" t="s">
        <v>411</v>
      </c>
      <c r="L373" s="128">
        <v>63000</v>
      </c>
      <c r="M373" s="129">
        <v>460000</v>
      </c>
      <c r="N373" s="130"/>
      <c r="O373" s="131"/>
      <c r="P373" s="131"/>
      <c r="Q373" s="131"/>
      <c r="R373" s="131"/>
      <c r="S373" s="131"/>
      <c r="T373" s="132" t="str">
        <f t="shared" si="314"/>
        <v>OK</v>
      </c>
      <c r="U373" s="138"/>
      <c r="V373" s="138"/>
      <c r="W373" s="139"/>
      <c r="X373" s="139"/>
      <c r="Y373" s="132" t="str">
        <f t="shared" si="315"/>
        <v>OK</v>
      </c>
      <c r="Z373" s="210"/>
      <c r="AA373" s="204"/>
      <c r="AB373" s="202"/>
      <c r="AC373" s="202"/>
      <c r="AD373" s="202"/>
      <c r="AE373" s="202"/>
      <c r="AF373" s="202"/>
      <c r="AG373" s="132" t="str">
        <f t="shared" si="316"/>
        <v>OK</v>
      </c>
      <c r="AH373" s="138"/>
      <c r="AI373" s="138"/>
      <c r="AJ373" s="139"/>
      <c r="AK373" s="139"/>
      <c r="AL373" s="132" t="str">
        <f t="shared" si="317"/>
        <v>OK</v>
      </c>
      <c r="AM373" s="140"/>
      <c r="AN373" s="119">
        <f t="shared" si="318"/>
        <v>63000</v>
      </c>
      <c r="AO373" s="120">
        <f t="shared" si="319"/>
        <v>460000</v>
      </c>
      <c r="AP373" s="39">
        <f t="shared" si="320"/>
        <v>63000</v>
      </c>
      <c r="AQ373" s="141">
        <f t="shared" si="321"/>
        <v>63000</v>
      </c>
      <c r="AR373" s="142">
        <f t="shared" si="322"/>
        <v>0</v>
      </c>
      <c r="AS373" s="143">
        <f t="shared" si="323"/>
        <v>0</v>
      </c>
      <c r="AT373" s="144">
        <f t="shared" si="324"/>
        <v>460000</v>
      </c>
      <c r="AU373" s="141">
        <f t="shared" si="325"/>
        <v>460000</v>
      </c>
      <c r="AV373" s="142">
        <f t="shared" si="326"/>
        <v>0</v>
      </c>
      <c r="AW373" s="143">
        <f t="shared" si="327"/>
        <v>0</v>
      </c>
      <c r="AX373"/>
      <c r="AY373" s="146" t="str">
        <f t="shared" si="328"/>
        <v>01.00</v>
      </c>
      <c r="AZ373" s="383" t="b">
        <f>COUNTIF('[1]Codes SEC'!$B$2:$B$250,Ministres!AY373)&gt;0</f>
        <v>1</v>
      </c>
      <c r="BA373"/>
      <c r="BB373"/>
      <c r="BC373"/>
      <c r="BD373"/>
      <c r="BE373"/>
      <c r="BF373"/>
      <c r="BG373"/>
      <c r="BH373"/>
      <c r="BI373"/>
      <c r="BJ373"/>
      <c r="BK373"/>
      <c r="BL373"/>
    </row>
    <row r="374" spans="1:64" ht="35.1" customHeight="1" x14ac:dyDescent="0.25">
      <c r="A374" s="15" t="s">
        <v>13</v>
      </c>
      <c r="B374" s="225">
        <v>10</v>
      </c>
      <c r="C374" s="122" t="s">
        <v>237</v>
      </c>
      <c r="D374" s="123">
        <v>1000</v>
      </c>
      <c r="E374" s="226"/>
      <c r="F374" s="122">
        <v>18</v>
      </c>
      <c r="G374" s="126">
        <v>1</v>
      </c>
      <c r="H374" s="35" t="str">
        <f t="shared" si="292"/>
        <v>122</v>
      </c>
      <c r="I374" s="36">
        <v>80100002</v>
      </c>
      <c r="J374" s="37" t="s">
        <v>412</v>
      </c>
      <c r="K374" s="127" t="s">
        <v>413</v>
      </c>
      <c r="L374" s="376">
        <v>15000</v>
      </c>
      <c r="M374" s="377">
        <v>15000</v>
      </c>
      <c r="N374" s="130"/>
      <c r="O374" s="131"/>
      <c r="P374" s="131"/>
      <c r="Q374" s="131"/>
      <c r="R374" s="131"/>
      <c r="S374" s="131"/>
      <c r="T374" s="132" t="str">
        <f t="shared" si="314"/>
        <v>OK</v>
      </c>
      <c r="U374" s="138"/>
      <c r="V374" s="138"/>
      <c r="W374" s="139"/>
      <c r="X374" s="139"/>
      <c r="Y374" s="132" t="str">
        <f t="shared" si="315"/>
        <v>OK</v>
      </c>
      <c r="Z374" s="210"/>
      <c r="AA374" s="204"/>
      <c r="AB374" s="202"/>
      <c r="AC374" s="202"/>
      <c r="AD374" s="202"/>
      <c r="AE374" s="202"/>
      <c r="AF374" s="202"/>
      <c r="AG374" s="132" t="str">
        <f t="shared" si="316"/>
        <v>OK</v>
      </c>
      <c r="AH374" s="138"/>
      <c r="AI374" s="138"/>
      <c r="AJ374" s="139"/>
      <c r="AK374" s="139"/>
      <c r="AL374" s="132" t="str">
        <f t="shared" si="317"/>
        <v>OK</v>
      </c>
      <c r="AM374" s="140"/>
      <c r="AN374" s="119">
        <f t="shared" si="318"/>
        <v>15000</v>
      </c>
      <c r="AO374" s="120">
        <f t="shared" si="319"/>
        <v>15000</v>
      </c>
      <c r="AP374" s="39">
        <f t="shared" si="320"/>
        <v>15000</v>
      </c>
      <c r="AQ374" s="141">
        <f t="shared" si="321"/>
        <v>15000</v>
      </c>
      <c r="AR374" s="142">
        <f t="shared" si="322"/>
        <v>0</v>
      </c>
      <c r="AS374" s="143">
        <f t="shared" si="323"/>
        <v>0</v>
      </c>
      <c r="AT374" s="144">
        <f t="shared" si="324"/>
        <v>15000</v>
      </c>
      <c r="AU374" s="141">
        <f t="shared" si="325"/>
        <v>15000</v>
      </c>
      <c r="AV374" s="142">
        <f t="shared" si="326"/>
        <v>0</v>
      </c>
      <c r="AW374" s="143">
        <f t="shared" si="327"/>
        <v>0</v>
      </c>
      <c r="AY374" s="146" t="str">
        <f t="shared" si="328"/>
        <v>01.00</v>
      </c>
      <c r="AZ374" s="383" t="b">
        <f>COUNTIF('[1]Codes SEC'!$B$2:$B$250,Ministres!AY374)&gt;0</f>
        <v>1</v>
      </c>
    </row>
    <row r="375" spans="1:64" ht="35.1" customHeight="1" x14ac:dyDescent="0.25">
      <c r="A375" s="15" t="s">
        <v>13</v>
      </c>
      <c r="B375" s="225">
        <v>10</v>
      </c>
      <c r="C375" s="122" t="s">
        <v>237</v>
      </c>
      <c r="D375" s="123">
        <v>1000</v>
      </c>
      <c r="E375" s="226"/>
      <c r="F375" s="122">
        <v>18</v>
      </c>
      <c r="G375" s="126">
        <v>1</v>
      </c>
      <c r="H375" s="35" t="str">
        <f t="shared" si="292"/>
        <v>122</v>
      </c>
      <c r="I375" s="36">
        <v>80100002</v>
      </c>
      <c r="J375" s="37" t="s">
        <v>414</v>
      </c>
      <c r="K375" s="127" t="s">
        <v>415</v>
      </c>
      <c r="L375" s="376">
        <v>0</v>
      </c>
      <c r="M375" s="377">
        <v>0</v>
      </c>
      <c r="N375" s="130"/>
      <c r="O375" s="131"/>
      <c r="P375" s="131"/>
      <c r="Q375" s="131"/>
      <c r="R375" s="131"/>
      <c r="S375" s="131"/>
      <c r="T375" s="132" t="str">
        <f t="shared" si="314"/>
        <v>OK</v>
      </c>
      <c r="U375" s="138"/>
      <c r="V375" s="138"/>
      <c r="W375" s="139"/>
      <c r="X375" s="139"/>
      <c r="Y375" s="132" t="str">
        <f t="shared" si="315"/>
        <v>OK</v>
      </c>
      <c r="Z375" s="210"/>
      <c r="AA375" s="204"/>
      <c r="AB375" s="202"/>
      <c r="AC375" s="202"/>
      <c r="AD375" s="202"/>
      <c r="AE375" s="202"/>
      <c r="AF375" s="202"/>
      <c r="AG375" s="132" t="str">
        <f t="shared" si="316"/>
        <v>OK</v>
      </c>
      <c r="AH375" s="138"/>
      <c r="AI375" s="138"/>
      <c r="AJ375" s="139"/>
      <c r="AK375" s="139"/>
      <c r="AL375" s="132" t="str">
        <f t="shared" si="317"/>
        <v>OK</v>
      </c>
      <c r="AM375" s="140"/>
      <c r="AN375" s="119">
        <f t="shared" si="318"/>
        <v>0</v>
      </c>
      <c r="AO375" s="120">
        <f t="shared" si="319"/>
        <v>0</v>
      </c>
      <c r="AP375" s="39">
        <f t="shared" si="320"/>
        <v>0</v>
      </c>
      <c r="AQ375" s="141">
        <f t="shared" si="321"/>
        <v>0</v>
      </c>
      <c r="AR375" s="142">
        <f t="shared" si="322"/>
        <v>0</v>
      </c>
      <c r="AS375" s="143" t="e">
        <f t="shared" si="323"/>
        <v>#DIV/0!</v>
      </c>
      <c r="AT375" s="144">
        <f t="shared" si="324"/>
        <v>0</v>
      </c>
      <c r="AU375" s="141">
        <f t="shared" si="325"/>
        <v>0</v>
      </c>
      <c r="AV375" s="142">
        <f t="shared" si="326"/>
        <v>0</v>
      </c>
      <c r="AW375" s="143" t="e">
        <f t="shared" si="327"/>
        <v>#DIV/0!</v>
      </c>
      <c r="AY375" s="146" t="str">
        <f t="shared" si="328"/>
        <v>01.00</v>
      </c>
      <c r="AZ375" s="383" t="b">
        <f>COUNTIF('[1]Codes SEC'!$B$2:$B$250,Ministres!AY375)&gt;0</f>
        <v>1</v>
      </c>
    </row>
    <row r="376" spans="1:64" ht="35.1" customHeight="1" x14ac:dyDescent="0.25">
      <c r="A376" s="15" t="s">
        <v>13</v>
      </c>
      <c r="B376" s="225">
        <v>10</v>
      </c>
      <c r="C376" s="122" t="s">
        <v>237</v>
      </c>
      <c r="D376" s="123">
        <v>1000</v>
      </c>
      <c r="E376" s="226"/>
      <c r="F376" s="122">
        <v>20</v>
      </c>
      <c r="G376" s="126">
        <v>1</v>
      </c>
      <c r="H376" s="35" t="str">
        <f t="shared" si="292"/>
        <v>122</v>
      </c>
      <c r="I376" s="36">
        <v>80100002</v>
      </c>
      <c r="J376" s="37" t="s">
        <v>416</v>
      </c>
      <c r="K376" s="244" t="s">
        <v>417</v>
      </c>
      <c r="L376" s="232">
        <v>0</v>
      </c>
      <c r="M376" s="233">
        <v>54800</v>
      </c>
      <c r="N376" s="130"/>
      <c r="O376" s="131"/>
      <c r="P376" s="131"/>
      <c r="Q376" s="131"/>
      <c r="R376" s="131"/>
      <c r="S376" s="131"/>
      <c r="T376" s="132" t="str">
        <f>IF(SUM(N376:S376)=U376,"OK",SUM(N376:S376)-U376)</f>
        <v>OK</v>
      </c>
      <c r="U376" s="138"/>
      <c r="V376" s="138"/>
      <c r="W376" s="139"/>
      <c r="X376" s="139"/>
      <c r="Y376" s="132" t="str">
        <f>IF(SUM(W376:X376)=Z376,"OK",SUM(W376:X376)-Z376)</f>
        <v>OK</v>
      </c>
      <c r="Z376" s="210"/>
      <c r="AA376" s="204"/>
      <c r="AB376" s="202"/>
      <c r="AC376" s="202"/>
      <c r="AD376" s="202"/>
      <c r="AE376" s="202"/>
      <c r="AF376" s="202"/>
      <c r="AG376" s="132" t="str">
        <f>IF(SUM(AA376:AF376)=AH376,"OK",SUM(AA376:AF376)-AH376)</f>
        <v>OK</v>
      </c>
      <c r="AH376" s="138"/>
      <c r="AI376" s="138"/>
      <c r="AJ376" s="139"/>
      <c r="AK376" s="139"/>
      <c r="AL376" s="132" t="str">
        <f>IF(SUM(AJ376:AK376)=AM376,"OK",SUM(AJ376:AK376)-AM376)</f>
        <v>OK</v>
      </c>
      <c r="AM376" s="140"/>
      <c r="AN376" s="119">
        <f>L376+U376+V376+Z376</f>
        <v>0</v>
      </c>
      <c r="AO376" s="120">
        <f>M376+AH376+AI376+AM376</f>
        <v>54800</v>
      </c>
      <c r="AP376" s="39">
        <f>L376</f>
        <v>0</v>
      </c>
      <c r="AQ376" s="141">
        <f>AN376</f>
        <v>0</v>
      </c>
      <c r="AR376" s="142">
        <f>AQ376-AP376</f>
        <v>0</v>
      </c>
      <c r="AS376" s="143" t="e">
        <f>AR376/AP376</f>
        <v>#DIV/0!</v>
      </c>
      <c r="AT376" s="144">
        <f>M376</f>
        <v>54800</v>
      </c>
      <c r="AU376" s="141">
        <f>AO376</f>
        <v>54800</v>
      </c>
      <c r="AV376" s="142">
        <f>AU376-AT376</f>
        <v>0</v>
      </c>
      <c r="AW376" s="143">
        <f>AV376/AT376</f>
        <v>0</v>
      </c>
      <c r="AY376" s="146" t="str">
        <f t="shared" si="328"/>
        <v>01.00</v>
      </c>
      <c r="AZ376" s="383"/>
    </row>
    <row r="377" spans="1:64" s="384" customFormat="1" ht="35.1" customHeight="1" x14ac:dyDescent="0.25">
      <c r="A377" s="15" t="s">
        <v>13</v>
      </c>
      <c r="B377" s="225">
        <v>10</v>
      </c>
      <c r="C377" s="122" t="s">
        <v>237</v>
      </c>
      <c r="D377" s="123">
        <v>1000</v>
      </c>
      <c r="E377" s="226" t="s">
        <v>407</v>
      </c>
      <c r="F377" s="122">
        <v>20</v>
      </c>
      <c r="G377" s="126">
        <v>1</v>
      </c>
      <c r="H377" s="35" t="str">
        <f t="shared" si="292"/>
        <v>122</v>
      </c>
      <c r="I377" s="36">
        <v>88417000</v>
      </c>
      <c r="J377" s="37" t="s">
        <v>418</v>
      </c>
      <c r="K377" s="244" t="s">
        <v>419</v>
      </c>
      <c r="L377" s="128">
        <v>63000</v>
      </c>
      <c r="M377" s="129">
        <v>460000</v>
      </c>
      <c r="N377" s="130"/>
      <c r="O377" s="131"/>
      <c r="P377" s="131"/>
      <c r="Q377" s="131"/>
      <c r="R377" s="131"/>
      <c r="S377" s="131"/>
      <c r="T377" s="132" t="str">
        <f t="shared" si="314"/>
        <v>OK</v>
      </c>
      <c r="U377" s="138"/>
      <c r="V377" s="138"/>
      <c r="W377" s="139"/>
      <c r="X377" s="139"/>
      <c r="Y377" s="132" t="str">
        <f t="shared" si="315"/>
        <v>OK</v>
      </c>
      <c r="Z377" s="210"/>
      <c r="AA377" s="204"/>
      <c r="AB377" s="202"/>
      <c r="AC377" s="202"/>
      <c r="AD377" s="202"/>
      <c r="AE377" s="202"/>
      <c r="AF377" s="202"/>
      <c r="AG377" s="132" t="str">
        <f t="shared" si="316"/>
        <v>OK</v>
      </c>
      <c r="AH377" s="138"/>
      <c r="AI377" s="138"/>
      <c r="AJ377" s="139"/>
      <c r="AK377" s="139"/>
      <c r="AL377" s="132" t="str">
        <f t="shared" si="317"/>
        <v>OK</v>
      </c>
      <c r="AM377" s="140"/>
      <c r="AN377" s="119">
        <f t="shared" si="318"/>
        <v>63000</v>
      </c>
      <c r="AO377" s="120">
        <f t="shared" si="319"/>
        <v>460000</v>
      </c>
      <c r="AP377" s="39">
        <f t="shared" si="320"/>
        <v>63000</v>
      </c>
      <c r="AQ377" s="141">
        <f t="shared" si="321"/>
        <v>63000</v>
      </c>
      <c r="AR377" s="142">
        <f t="shared" si="322"/>
        <v>0</v>
      </c>
      <c r="AS377" s="143">
        <f t="shared" si="323"/>
        <v>0</v>
      </c>
      <c r="AT377" s="144">
        <f t="shared" si="324"/>
        <v>460000</v>
      </c>
      <c r="AU377" s="141">
        <f t="shared" si="325"/>
        <v>460000</v>
      </c>
      <c r="AV377" s="142">
        <f t="shared" si="326"/>
        <v>0</v>
      </c>
      <c r="AW377" s="143">
        <f t="shared" si="327"/>
        <v>0</v>
      </c>
      <c r="AX377"/>
      <c r="AY377" s="146" t="str">
        <f t="shared" si="328"/>
        <v>84.17</v>
      </c>
      <c r="AZ377" s="383" t="b">
        <f>COUNTIF('[1]Codes SEC'!$B$2:$B$250,Ministres!AY377)&gt;0</f>
        <v>1</v>
      </c>
      <c r="BA377"/>
      <c r="BB377"/>
      <c r="BC377"/>
      <c r="BD377"/>
      <c r="BE377"/>
      <c r="BF377"/>
      <c r="BG377"/>
      <c r="BH377"/>
      <c r="BI377"/>
      <c r="BJ377"/>
      <c r="BK377"/>
      <c r="BL377"/>
    </row>
    <row r="378" spans="1:64" ht="35.1" customHeight="1" x14ac:dyDescent="0.25">
      <c r="A378" s="15" t="s">
        <v>13</v>
      </c>
      <c r="B378" s="225">
        <v>10</v>
      </c>
      <c r="C378" s="122" t="s">
        <v>237</v>
      </c>
      <c r="D378" s="123">
        <v>1000</v>
      </c>
      <c r="E378" s="226"/>
      <c r="F378" s="122">
        <v>20</v>
      </c>
      <c r="G378" s="126">
        <v>1</v>
      </c>
      <c r="H378" s="35" t="str">
        <f t="shared" si="292"/>
        <v>122</v>
      </c>
      <c r="I378" s="36">
        <v>88417000</v>
      </c>
      <c r="J378" s="37" t="s">
        <v>420</v>
      </c>
      <c r="K378" s="244" t="s">
        <v>421</v>
      </c>
      <c r="L378" s="232">
        <v>0</v>
      </c>
      <c r="M378" s="233">
        <v>54800</v>
      </c>
      <c r="N378" s="130"/>
      <c r="O378" s="131"/>
      <c r="P378" s="131"/>
      <c r="Q378" s="131"/>
      <c r="R378" s="131"/>
      <c r="S378" s="131"/>
      <c r="T378" s="132" t="str">
        <f t="shared" si="314"/>
        <v>OK</v>
      </c>
      <c r="U378" s="138"/>
      <c r="V378" s="138"/>
      <c r="W378" s="139"/>
      <c r="X378" s="139"/>
      <c r="Y378" s="132" t="str">
        <f t="shared" si="315"/>
        <v>OK</v>
      </c>
      <c r="Z378" s="210"/>
      <c r="AA378" s="204"/>
      <c r="AB378" s="202"/>
      <c r="AC378" s="202"/>
      <c r="AD378" s="202"/>
      <c r="AE378" s="202"/>
      <c r="AF378" s="202"/>
      <c r="AG378" s="132" t="str">
        <f t="shared" si="316"/>
        <v>OK</v>
      </c>
      <c r="AH378" s="138"/>
      <c r="AI378" s="138"/>
      <c r="AJ378" s="139"/>
      <c r="AK378" s="139"/>
      <c r="AL378" s="132" t="str">
        <f t="shared" si="317"/>
        <v>OK</v>
      </c>
      <c r="AM378" s="140"/>
      <c r="AN378" s="119">
        <f t="shared" si="318"/>
        <v>0</v>
      </c>
      <c r="AO378" s="120">
        <f t="shared" si="319"/>
        <v>54800</v>
      </c>
      <c r="AP378" s="39">
        <f t="shared" si="320"/>
        <v>0</v>
      </c>
      <c r="AQ378" s="141">
        <f t="shared" si="321"/>
        <v>0</v>
      </c>
      <c r="AR378" s="142">
        <f>AQ378-AP378</f>
        <v>0</v>
      </c>
      <c r="AS378" s="143" t="e">
        <f t="shared" si="323"/>
        <v>#DIV/0!</v>
      </c>
      <c r="AT378" s="144">
        <f t="shared" si="324"/>
        <v>54800</v>
      </c>
      <c r="AU378" s="141">
        <f t="shared" si="325"/>
        <v>54800</v>
      </c>
      <c r="AV378" s="142">
        <f>AU378-AT378</f>
        <v>0</v>
      </c>
      <c r="AW378" s="143">
        <f t="shared" si="327"/>
        <v>0</v>
      </c>
      <c r="AY378" s="146" t="str">
        <f t="shared" si="328"/>
        <v>84.17</v>
      </c>
      <c r="AZ378" s="383"/>
    </row>
    <row r="379" spans="1:64" s="384" customFormat="1" ht="35.1" customHeight="1" x14ac:dyDescent="0.25">
      <c r="A379" s="15" t="s">
        <v>13</v>
      </c>
      <c r="B379" s="225">
        <v>10</v>
      </c>
      <c r="C379" s="122" t="s">
        <v>237</v>
      </c>
      <c r="D379" s="123">
        <v>1000</v>
      </c>
      <c r="E379" s="226" t="s">
        <v>407</v>
      </c>
      <c r="F379" s="122">
        <v>20</v>
      </c>
      <c r="G379" s="126">
        <v>1</v>
      </c>
      <c r="H379" s="35" t="str">
        <f t="shared" si="292"/>
        <v>122</v>
      </c>
      <c r="I379" s="36">
        <v>89140000</v>
      </c>
      <c r="J379" s="37" t="s">
        <v>422</v>
      </c>
      <c r="K379" s="244" t="s">
        <v>423</v>
      </c>
      <c r="L379" s="128">
        <v>0</v>
      </c>
      <c r="M379" s="129">
        <v>0</v>
      </c>
      <c r="N379" s="130"/>
      <c r="O379" s="131"/>
      <c r="P379" s="131"/>
      <c r="Q379" s="131"/>
      <c r="R379" s="131"/>
      <c r="S379" s="131"/>
      <c r="T379" s="132" t="str">
        <f t="shared" si="314"/>
        <v>OK</v>
      </c>
      <c r="U379" s="138"/>
      <c r="V379" s="138"/>
      <c r="W379" s="139"/>
      <c r="X379" s="139"/>
      <c r="Y379" s="132" t="str">
        <f t="shared" si="315"/>
        <v>OK</v>
      </c>
      <c r="Z379" s="210"/>
      <c r="AA379" s="204"/>
      <c r="AB379" s="202"/>
      <c r="AC379" s="202"/>
      <c r="AD379" s="202"/>
      <c r="AE379" s="202"/>
      <c r="AF379" s="202"/>
      <c r="AG379" s="132" t="str">
        <f t="shared" si="316"/>
        <v>OK</v>
      </c>
      <c r="AH379" s="138"/>
      <c r="AI379" s="138"/>
      <c r="AJ379" s="139"/>
      <c r="AK379" s="139"/>
      <c r="AL379" s="132" t="str">
        <f t="shared" si="317"/>
        <v>OK</v>
      </c>
      <c r="AM379" s="140"/>
      <c r="AN379" s="119">
        <f t="shared" si="318"/>
        <v>0</v>
      </c>
      <c r="AO379" s="120">
        <f t="shared" si="319"/>
        <v>0</v>
      </c>
      <c r="AP379" s="39">
        <f t="shared" si="320"/>
        <v>0</v>
      </c>
      <c r="AQ379" s="141">
        <f t="shared" si="321"/>
        <v>0</v>
      </c>
      <c r="AR379" s="142">
        <f t="shared" si="322"/>
        <v>0</v>
      </c>
      <c r="AS379" s="143" t="e">
        <f t="shared" si="323"/>
        <v>#DIV/0!</v>
      </c>
      <c r="AT379" s="144">
        <f t="shared" si="324"/>
        <v>0</v>
      </c>
      <c r="AU379" s="141">
        <f t="shared" si="325"/>
        <v>0</v>
      </c>
      <c r="AV379" s="142">
        <f t="shared" si="326"/>
        <v>0</v>
      </c>
      <c r="AW379" s="143" t="e">
        <f t="shared" si="327"/>
        <v>#DIV/0!</v>
      </c>
      <c r="AX379"/>
      <c r="AY379" s="146" t="str">
        <f t="shared" si="328"/>
        <v>91.40</v>
      </c>
      <c r="AZ379" s="383" t="b">
        <f>COUNTIF('[1]Codes SEC'!$B$2:$B$250,Ministres!AY379)&gt;0</f>
        <v>1</v>
      </c>
      <c r="BA379"/>
      <c r="BB379"/>
      <c r="BC379"/>
      <c r="BD379"/>
      <c r="BE379"/>
      <c r="BF379"/>
      <c r="BG379"/>
      <c r="BH379"/>
      <c r="BI379"/>
      <c r="BJ379"/>
      <c r="BK379"/>
      <c r="BL379"/>
    </row>
    <row r="380" spans="1:64" ht="35.1" customHeight="1" x14ac:dyDescent="0.25">
      <c r="A380" s="15" t="s">
        <v>13</v>
      </c>
      <c r="B380" s="225">
        <v>10</v>
      </c>
      <c r="C380" s="122" t="s">
        <v>237</v>
      </c>
      <c r="D380" s="123">
        <v>1000</v>
      </c>
      <c r="E380" s="226"/>
      <c r="F380" s="122">
        <v>20</v>
      </c>
      <c r="G380" s="126">
        <v>1</v>
      </c>
      <c r="H380" s="35" t="str">
        <f t="shared" si="292"/>
        <v>122</v>
      </c>
      <c r="I380" s="36">
        <v>89140000</v>
      </c>
      <c r="J380" s="37" t="s">
        <v>424</v>
      </c>
      <c r="K380" s="244" t="s">
        <v>425</v>
      </c>
      <c r="L380" s="232">
        <v>0</v>
      </c>
      <c r="M380" s="233">
        <v>0</v>
      </c>
      <c r="N380" s="130"/>
      <c r="O380" s="131"/>
      <c r="P380" s="131"/>
      <c r="Q380" s="131"/>
      <c r="R380" s="131"/>
      <c r="S380" s="131"/>
      <c r="T380" s="132" t="str">
        <f t="shared" si="314"/>
        <v>OK</v>
      </c>
      <c r="U380" s="138"/>
      <c r="V380" s="138"/>
      <c r="W380" s="139"/>
      <c r="X380" s="139"/>
      <c r="Y380" s="132" t="str">
        <f t="shared" si="315"/>
        <v>OK</v>
      </c>
      <c r="Z380" s="210"/>
      <c r="AA380" s="204"/>
      <c r="AB380" s="202"/>
      <c r="AC380" s="202"/>
      <c r="AD380" s="202"/>
      <c r="AE380" s="202"/>
      <c r="AF380" s="202"/>
      <c r="AG380" s="132" t="str">
        <f t="shared" si="316"/>
        <v>OK</v>
      </c>
      <c r="AH380" s="138"/>
      <c r="AI380" s="138"/>
      <c r="AJ380" s="139"/>
      <c r="AK380" s="139"/>
      <c r="AL380" s="132" t="str">
        <f t="shared" si="317"/>
        <v>OK</v>
      </c>
      <c r="AM380" s="140"/>
      <c r="AN380" s="119">
        <f t="shared" si="318"/>
        <v>0</v>
      </c>
      <c r="AO380" s="120">
        <f t="shared" si="319"/>
        <v>0</v>
      </c>
      <c r="AP380" s="39">
        <f t="shared" si="320"/>
        <v>0</v>
      </c>
      <c r="AQ380" s="141">
        <f t="shared" si="321"/>
        <v>0</v>
      </c>
      <c r="AR380" s="142">
        <f t="shared" si="322"/>
        <v>0</v>
      </c>
      <c r="AS380" s="143" t="e">
        <f t="shared" si="323"/>
        <v>#DIV/0!</v>
      </c>
      <c r="AT380" s="144">
        <f t="shared" si="324"/>
        <v>0</v>
      </c>
      <c r="AU380" s="141">
        <f t="shared" si="325"/>
        <v>0</v>
      </c>
      <c r="AV380" s="142">
        <f t="shared" si="326"/>
        <v>0</v>
      </c>
      <c r="AW380" s="143" t="e">
        <f t="shared" si="327"/>
        <v>#DIV/0!</v>
      </c>
      <c r="AY380" s="146" t="str">
        <f t="shared" si="328"/>
        <v>91.40</v>
      </c>
      <c r="AZ380" s="383"/>
    </row>
    <row r="381" spans="1:64" ht="12.75" customHeight="1" x14ac:dyDescent="0.25">
      <c r="A381" s="148"/>
      <c r="B381" s="385"/>
      <c r="C381" s="150"/>
      <c r="D381" s="151"/>
      <c r="E381" s="386"/>
      <c r="F381" s="153"/>
      <c r="G381" s="154"/>
      <c r="H381" s="155"/>
      <c r="I381" s="156"/>
      <c r="J381" s="157"/>
      <c r="K381" s="158" t="s">
        <v>116</v>
      </c>
      <c r="L381" s="159">
        <f t="shared" ref="L381:S381" si="329">L372+L373+L374+L377+L379+L375+L376+L378+L380</f>
        <v>713500</v>
      </c>
      <c r="M381" s="387">
        <f t="shared" si="329"/>
        <v>2254954</v>
      </c>
      <c r="N381" s="388">
        <f t="shared" si="329"/>
        <v>0</v>
      </c>
      <c r="O381" s="389">
        <f t="shared" si="329"/>
        <v>0</v>
      </c>
      <c r="P381" s="389">
        <f t="shared" si="329"/>
        <v>0</v>
      </c>
      <c r="Q381" s="389">
        <f t="shared" si="329"/>
        <v>0</v>
      </c>
      <c r="R381" s="389">
        <f t="shared" si="329"/>
        <v>0</v>
      </c>
      <c r="S381" s="389">
        <f t="shared" si="329"/>
        <v>0</v>
      </c>
      <c r="T381" s="390"/>
      <c r="U381" s="391">
        <f>U372+U373+U374+U377+U379+U375+U376+U378+U380</f>
        <v>0</v>
      </c>
      <c r="V381" s="391">
        <f>V372+V373+V374+V377+V379+V375+V376+V378+V380</f>
        <v>0</v>
      </c>
      <c r="W381" s="389">
        <f>W372+W373+W374+W377+W379+W375+W376+W378+W380</f>
        <v>0</v>
      </c>
      <c r="X381" s="389">
        <f>X372+X373+X374+X377+X379+X375+X376+X378+X380</f>
        <v>0</v>
      </c>
      <c r="Y381" s="390"/>
      <c r="Z381" s="391">
        <f t="shared" ref="Z381:AF381" si="330">Z372+Z373+Z374+Z377+Z379+Z375+Z376+Z378+Z380</f>
        <v>0</v>
      </c>
      <c r="AA381" s="165">
        <f t="shared" si="330"/>
        <v>0</v>
      </c>
      <c r="AB381" s="389">
        <f t="shared" si="330"/>
        <v>0</v>
      </c>
      <c r="AC381" s="389">
        <f t="shared" si="330"/>
        <v>0</v>
      </c>
      <c r="AD381" s="389">
        <f t="shared" si="330"/>
        <v>0</v>
      </c>
      <c r="AE381" s="389">
        <f t="shared" si="330"/>
        <v>0</v>
      </c>
      <c r="AF381" s="389">
        <f t="shared" si="330"/>
        <v>0</v>
      </c>
      <c r="AG381" s="390"/>
      <c r="AH381" s="391">
        <f>AH372+AH373+AH374+AH377+AH379+AH375+AH376+AH378+AH380</f>
        <v>0</v>
      </c>
      <c r="AI381" s="391">
        <f>AI372+AI373+AI374+AI377+AI379+AI375+AI376+AI378+AI380</f>
        <v>0</v>
      </c>
      <c r="AJ381" s="389">
        <f>AJ372+AJ373+AJ374+AJ377+AJ379+AJ375+AJ376+AJ378+AJ380</f>
        <v>0</v>
      </c>
      <c r="AK381" s="389">
        <f>AK372+AK373+AK374+AK377+AK379+AK375+AK376+AK378+AK380</f>
        <v>0</v>
      </c>
      <c r="AL381" s="390"/>
      <c r="AM381" s="392">
        <f t="shared" ref="AM381:AW381" si="331">AM372+AM373+AM374+AM377+AM379+AM375+AM376+AM378+AM380</f>
        <v>0</v>
      </c>
      <c r="AN381" s="167">
        <f t="shared" si="331"/>
        <v>713500</v>
      </c>
      <c r="AO381" s="393">
        <f t="shared" si="331"/>
        <v>2254954</v>
      </c>
      <c r="AP381" s="169">
        <f t="shared" si="331"/>
        <v>713500</v>
      </c>
      <c r="AQ381" s="394">
        <f t="shared" si="331"/>
        <v>713500</v>
      </c>
      <c r="AR381" s="395">
        <f t="shared" si="331"/>
        <v>0</v>
      </c>
      <c r="AS381" s="396" t="e">
        <f t="shared" si="331"/>
        <v>#DIV/0!</v>
      </c>
      <c r="AT381" s="397">
        <f t="shared" si="331"/>
        <v>2254954</v>
      </c>
      <c r="AU381" s="394">
        <f t="shared" si="331"/>
        <v>2254954</v>
      </c>
      <c r="AV381" s="395">
        <f t="shared" si="331"/>
        <v>0</v>
      </c>
      <c r="AW381" s="396" t="e">
        <f t="shared" si="331"/>
        <v>#DIV/0!</v>
      </c>
      <c r="AY381" s="146"/>
      <c r="AZ381" s="383"/>
    </row>
    <row r="382" spans="1:64" ht="12.75" customHeight="1" x14ac:dyDescent="0.25">
      <c r="A382" s="174"/>
      <c r="B382" s="175"/>
      <c r="C382" s="176"/>
      <c r="D382" s="177"/>
      <c r="E382" s="178"/>
      <c r="F382" s="177"/>
      <c r="G382" s="179"/>
      <c r="H382" s="180"/>
      <c r="I382" s="181"/>
      <c r="J382" s="182"/>
      <c r="K382" s="183" t="s">
        <v>426</v>
      </c>
      <c r="L382" s="372">
        <f t="shared" ref="L382:S382" si="332">L368+L381</f>
        <v>713500</v>
      </c>
      <c r="M382" s="355">
        <f t="shared" si="332"/>
        <v>2254954</v>
      </c>
      <c r="N382" s="186">
        <f t="shared" si="332"/>
        <v>0</v>
      </c>
      <c r="O382" s="187">
        <f t="shared" si="332"/>
        <v>0</v>
      </c>
      <c r="P382" s="187">
        <f t="shared" si="332"/>
        <v>0</v>
      </c>
      <c r="Q382" s="187">
        <f t="shared" si="332"/>
        <v>0</v>
      </c>
      <c r="R382" s="187">
        <f t="shared" si="332"/>
        <v>0</v>
      </c>
      <c r="S382" s="187">
        <f t="shared" si="332"/>
        <v>0</v>
      </c>
      <c r="T382" s="188"/>
      <c r="U382" s="187">
        <f>U368+U381</f>
        <v>0</v>
      </c>
      <c r="V382" s="187">
        <f>V368+V381</f>
        <v>0</v>
      </c>
      <c r="W382" s="187">
        <f>W368+W381</f>
        <v>0</v>
      </c>
      <c r="X382" s="187">
        <f>X368+X381</f>
        <v>0</v>
      </c>
      <c r="Y382" s="188"/>
      <c r="Z382" s="187">
        <f t="shared" ref="Z382:AF382" si="333">Z368+Z381</f>
        <v>0</v>
      </c>
      <c r="AA382" s="189">
        <f t="shared" si="333"/>
        <v>0</v>
      </c>
      <c r="AB382" s="187">
        <f t="shared" si="333"/>
        <v>0</v>
      </c>
      <c r="AC382" s="187">
        <f t="shared" si="333"/>
        <v>0</v>
      </c>
      <c r="AD382" s="187">
        <f t="shared" si="333"/>
        <v>0</v>
      </c>
      <c r="AE382" s="187">
        <f t="shared" si="333"/>
        <v>0</v>
      </c>
      <c r="AF382" s="187">
        <f t="shared" si="333"/>
        <v>0</v>
      </c>
      <c r="AG382" s="188"/>
      <c r="AH382" s="187">
        <f>AH368+AH381</f>
        <v>0</v>
      </c>
      <c r="AI382" s="187">
        <f>AI368+AI381</f>
        <v>0</v>
      </c>
      <c r="AJ382" s="187">
        <f>AJ368+AJ381</f>
        <v>0</v>
      </c>
      <c r="AK382" s="187">
        <f>AK368+AK381</f>
        <v>0</v>
      </c>
      <c r="AL382" s="188"/>
      <c r="AM382" s="190">
        <f t="shared" ref="AM382:AW382" si="334">AM368+AM381</f>
        <v>0</v>
      </c>
      <c r="AN382" s="191">
        <f t="shared" si="334"/>
        <v>713500</v>
      </c>
      <c r="AO382" s="190">
        <f t="shared" si="334"/>
        <v>2254954</v>
      </c>
      <c r="AP382" s="184">
        <f t="shared" si="334"/>
        <v>713500</v>
      </c>
      <c r="AQ382" s="192">
        <f t="shared" si="334"/>
        <v>713500</v>
      </c>
      <c r="AR382" s="193">
        <f t="shared" si="334"/>
        <v>0</v>
      </c>
      <c r="AS382" s="194" t="e">
        <f t="shared" si="334"/>
        <v>#DIV/0!</v>
      </c>
      <c r="AT382" s="195">
        <f t="shared" si="334"/>
        <v>2254954</v>
      </c>
      <c r="AU382" s="192">
        <f t="shared" si="334"/>
        <v>2254954</v>
      </c>
      <c r="AV382" s="193">
        <f t="shared" si="334"/>
        <v>0</v>
      </c>
      <c r="AW382" s="194" t="e">
        <f t="shared" si="334"/>
        <v>#DIV/0!</v>
      </c>
      <c r="AX382" s="12"/>
      <c r="AY382" s="146"/>
      <c r="AZ382" s="383"/>
    </row>
    <row r="383" spans="1:64" ht="12.75" customHeight="1" x14ac:dyDescent="0.25">
      <c r="A383" s="15"/>
      <c r="C383" s="122"/>
      <c r="D383" s="123"/>
      <c r="F383" s="125"/>
      <c r="G383" s="34"/>
      <c r="H383" s="35"/>
      <c r="I383" s="36"/>
      <c r="J383" s="37"/>
      <c r="K383" s="198" t="s">
        <v>72</v>
      </c>
      <c r="L383" s="199">
        <f t="shared" ref="L383:S383" si="335">L360+L362</f>
        <v>0</v>
      </c>
      <c r="M383" s="200">
        <f t="shared" si="335"/>
        <v>0</v>
      </c>
      <c r="N383" s="201">
        <f t="shared" si="335"/>
        <v>0</v>
      </c>
      <c r="O383" s="202">
        <f t="shared" si="335"/>
        <v>0</v>
      </c>
      <c r="P383" s="202">
        <f t="shared" si="335"/>
        <v>0</v>
      </c>
      <c r="Q383" s="202">
        <f t="shared" si="335"/>
        <v>0</v>
      </c>
      <c r="R383" s="202">
        <f t="shared" si="335"/>
        <v>0</v>
      </c>
      <c r="S383" s="202">
        <f t="shared" si="335"/>
        <v>0</v>
      </c>
      <c r="T383" s="203"/>
      <c r="U383" s="135">
        <f>U360+U362</f>
        <v>0</v>
      </c>
      <c r="V383" s="135">
        <f>V360+V362</f>
        <v>0</v>
      </c>
      <c r="W383" s="202">
        <f>W360+W362</f>
        <v>0</v>
      </c>
      <c r="X383" s="202">
        <f>X360+X362</f>
        <v>0</v>
      </c>
      <c r="Y383" s="203"/>
      <c r="Z383" s="135">
        <f t="shared" ref="Z383:AF383" si="336">Z360+Z362</f>
        <v>0</v>
      </c>
      <c r="AA383" s="204">
        <f t="shared" si="336"/>
        <v>0</v>
      </c>
      <c r="AB383" s="202">
        <f t="shared" si="336"/>
        <v>0</v>
      </c>
      <c r="AC383" s="202">
        <f t="shared" si="336"/>
        <v>0</v>
      </c>
      <c r="AD383" s="202">
        <f t="shared" si="336"/>
        <v>0</v>
      </c>
      <c r="AE383" s="202">
        <f t="shared" si="336"/>
        <v>0</v>
      </c>
      <c r="AF383" s="202">
        <f t="shared" si="336"/>
        <v>0</v>
      </c>
      <c r="AG383" s="203"/>
      <c r="AH383" s="135">
        <f>AH360+AH362</f>
        <v>0</v>
      </c>
      <c r="AI383" s="135">
        <f>AI360+AI362</f>
        <v>0</v>
      </c>
      <c r="AJ383" s="202">
        <f>AJ360+AJ362</f>
        <v>0</v>
      </c>
      <c r="AK383" s="202">
        <f>AK360+AK362</f>
        <v>0</v>
      </c>
      <c r="AL383" s="203"/>
      <c r="AM383" s="205">
        <f t="shared" ref="AM383:AW383" si="337">AM360+AM362</f>
        <v>0</v>
      </c>
      <c r="AN383" s="119">
        <f t="shared" si="337"/>
        <v>0</v>
      </c>
      <c r="AO383" s="120">
        <f t="shared" si="337"/>
        <v>0</v>
      </c>
      <c r="AP383" s="39">
        <f t="shared" si="337"/>
        <v>0</v>
      </c>
      <c r="AQ383" s="141">
        <f t="shared" si="337"/>
        <v>0</v>
      </c>
      <c r="AR383" s="141">
        <f t="shared" si="337"/>
        <v>0</v>
      </c>
      <c r="AS383" s="143" t="e">
        <f t="shared" si="337"/>
        <v>#DIV/0!</v>
      </c>
      <c r="AT383" s="144">
        <f t="shared" si="337"/>
        <v>0</v>
      </c>
      <c r="AU383" s="141">
        <f t="shared" si="337"/>
        <v>0</v>
      </c>
      <c r="AV383" s="141">
        <f t="shared" si="337"/>
        <v>0</v>
      </c>
      <c r="AW383" s="143" t="e">
        <f t="shared" si="337"/>
        <v>#DIV/0!</v>
      </c>
      <c r="AY383" s="146"/>
      <c r="AZ383" s="383"/>
    </row>
    <row r="384" spans="1:64" ht="12.75" customHeight="1" x14ac:dyDescent="0.25">
      <c r="A384" s="15"/>
      <c r="C384" s="122"/>
      <c r="D384" s="123"/>
      <c r="F384" s="125"/>
      <c r="G384" s="126"/>
      <c r="H384" s="35"/>
      <c r="I384" s="36"/>
      <c r="J384" s="37"/>
      <c r="K384" s="198" t="s">
        <v>73</v>
      </c>
      <c r="L384" s="199">
        <f t="shared" ref="L384:S384" si="338">L372+L373+L377+L379</f>
        <v>698500</v>
      </c>
      <c r="M384" s="200">
        <f t="shared" si="338"/>
        <v>2130354</v>
      </c>
      <c r="N384" s="201">
        <f t="shared" si="338"/>
        <v>0</v>
      </c>
      <c r="O384" s="202">
        <f t="shared" si="338"/>
        <v>0</v>
      </c>
      <c r="P384" s="202">
        <f t="shared" si="338"/>
        <v>0</v>
      </c>
      <c r="Q384" s="202">
        <f t="shared" si="338"/>
        <v>0</v>
      </c>
      <c r="R384" s="202">
        <f t="shared" si="338"/>
        <v>0</v>
      </c>
      <c r="S384" s="202">
        <f t="shared" si="338"/>
        <v>0</v>
      </c>
      <c r="T384" s="203"/>
      <c r="U384" s="135">
        <f>U372+U373+U377+U379</f>
        <v>0</v>
      </c>
      <c r="V384" s="135">
        <f>V372+V373+V377+V379</f>
        <v>0</v>
      </c>
      <c r="W384" s="202">
        <f>W372+W373+W377+W379</f>
        <v>0</v>
      </c>
      <c r="X384" s="202">
        <f>X372+X373+X377+X379</f>
        <v>0</v>
      </c>
      <c r="Y384" s="203"/>
      <c r="Z384" s="135">
        <f t="shared" ref="Z384:AF384" si="339">Z372+Z373+Z377+Z379</f>
        <v>0</v>
      </c>
      <c r="AA384" s="204">
        <f t="shared" si="339"/>
        <v>0</v>
      </c>
      <c r="AB384" s="202">
        <f t="shared" si="339"/>
        <v>0</v>
      </c>
      <c r="AC384" s="202">
        <f t="shared" si="339"/>
        <v>0</v>
      </c>
      <c r="AD384" s="202">
        <f t="shared" si="339"/>
        <v>0</v>
      </c>
      <c r="AE384" s="202">
        <f t="shared" si="339"/>
        <v>0</v>
      </c>
      <c r="AF384" s="202">
        <f t="shared" si="339"/>
        <v>0</v>
      </c>
      <c r="AG384" s="203"/>
      <c r="AH384" s="135">
        <f>AH372+AH373+AH377+AH379</f>
        <v>0</v>
      </c>
      <c r="AI384" s="135">
        <f>AI372+AI373+AI377+AI379</f>
        <v>0</v>
      </c>
      <c r="AJ384" s="202">
        <f>AJ372+AJ373+AJ377+AJ379</f>
        <v>0</v>
      </c>
      <c r="AK384" s="202">
        <f>AK372+AK373+AK377+AK379</f>
        <v>0</v>
      </c>
      <c r="AL384" s="203"/>
      <c r="AM384" s="205">
        <f t="shared" ref="AM384:AW384" si="340">AM372+AM373+AM377+AM379</f>
        <v>0</v>
      </c>
      <c r="AN384" s="119">
        <f>AN372+AN373+AN377+AN379</f>
        <v>698500</v>
      </c>
      <c r="AO384" s="120">
        <f t="shared" si="340"/>
        <v>2130354</v>
      </c>
      <c r="AP384" s="39">
        <f t="shared" si="340"/>
        <v>698500</v>
      </c>
      <c r="AQ384" s="141">
        <f t="shared" si="340"/>
        <v>698500</v>
      </c>
      <c r="AR384" s="141">
        <f t="shared" si="340"/>
        <v>0</v>
      </c>
      <c r="AS384" s="143" t="e">
        <f t="shared" si="340"/>
        <v>#DIV/0!</v>
      </c>
      <c r="AT384" s="144">
        <f t="shared" si="340"/>
        <v>2130354</v>
      </c>
      <c r="AU384" s="141">
        <f t="shared" si="340"/>
        <v>2130354</v>
      </c>
      <c r="AV384" s="141">
        <f t="shared" si="340"/>
        <v>0</v>
      </c>
      <c r="AW384" s="143" t="e">
        <f t="shared" si="340"/>
        <v>#DIV/0!</v>
      </c>
      <c r="AY384" s="146"/>
      <c r="AZ384" s="383"/>
    </row>
    <row r="385" spans="1:64" ht="12.75" customHeight="1" x14ac:dyDescent="0.25">
      <c r="A385" s="15"/>
      <c r="C385" s="122"/>
      <c r="D385" s="123"/>
      <c r="F385" s="125"/>
      <c r="G385" s="126"/>
      <c r="H385" s="35"/>
      <c r="I385" s="36"/>
      <c r="J385" s="37"/>
      <c r="K385" s="198" t="s">
        <v>74</v>
      </c>
      <c r="L385" s="199">
        <v>0</v>
      </c>
      <c r="M385" s="200">
        <v>0</v>
      </c>
      <c r="N385" s="201">
        <v>0</v>
      </c>
      <c r="O385" s="202">
        <v>0</v>
      </c>
      <c r="P385" s="202">
        <v>0</v>
      </c>
      <c r="Q385" s="202">
        <v>0</v>
      </c>
      <c r="R385" s="202">
        <v>0</v>
      </c>
      <c r="S385" s="202">
        <v>0</v>
      </c>
      <c r="T385" s="203"/>
      <c r="U385" s="135">
        <v>0</v>
      </c>
      <c r="V385" s="135">
        <v>0</v>
      </c>
      <c r="W385" s="202">
        <v>0</v>
      </c>
      <c r="X385" s="202">
        <v>0</v>
      </c>
      <c r="Y385" s="203"/>
      <c r="Z385" s="135">
        <v>0</v>
      </c>
      <c r="AA385" s="204">
        <v>0</v>
      </c>
      <c r="AB385" s="202">
        <v>0</v>
      </c>
      <c r="AC385" s="202">
        <v>0</v>
      </c>
      <c r="AD385" s="202">
        <v>0</v>
      </c>
      <c r="AE385" s="202">
        <v>0</v>
      </c>
      <c r="AF385" s="202">
        <v>0</v>
      </c>
      <c r="AG385" s="203"/>
      <c r="AH385" s="135">
        <v>0</v>
      </c>
      <c r="AI385" s="135">
        <v>0</v>
      </c>
      <c r="AJ385" s="202">
        <v>0</v>
      </c>
      <c r="AK385" s="202">
        <v>0</v>
      </c>
      <c r="AL385" s="203"/>
      <c r="AM385" s="205">
        <v>0</v>
      </c>
      <c r="AN385" s="119">
        <v>0</v>
      </c>
      <c r="AO385" s="120">
        <v>0</v>
      </c>
      <c r="AP385" s="39">
        <v>0</v>
      </c>
      <c r="AQ385" s="141">
        <v>0</v>
      </c>
      <c r="AR385" s="141">
        <v>0</v>
      </c>
      <c r="AS385" s="143">
        <v>0</v>
      </c>
      <c r="AT385" s="144">
        <v>0</v>
      </c>
      <c r="AU385" s="141">
        <v>0</v>
      </c>
      <c r="AV385" s="141">
        <v>0</v>
      </c>
      <c r="AW385" s="143">
        <v>0</v>
      </c>
      <c r="AY385" s="146"/>
      <c r="AZ385" s="383"/>
    </row>
    <row r="386" spans="1:64" ht="12.75" customHeight="1" x14ac:dyDescent="0.25">
      <c r="A386" s="15"/>
      <c r="C386" s="122"/>
      <c r="D386" s="123"/>
      <c r="F386" s="125"/>
      <c r="G386" s="126"/>
      <c r="H386" s="35"/>
      <c r="I386" s="36"/>
      <c r="J386" s="37"/>
      <c r="K386" s="198" t="s">
        <v>75</v>
      </c>
      <c r="L386" s="199">
        <v>0</v>
      </c>
      <c r="M386" s="200">
        <v>0</v>
      </c>
      <c r="N386" s="201">
        <v>0</v>
      </c>
      <c r="O386" s="202">
        <v>0</v>
      </c>
      <c r="P386" s="202">
        <v>0</v>
      </c>
      <c r="Q386" s="202">
        <v>0</v>
      </c>
      <c r="R386" s="202">
        <v>0</v>
      </c>
      <c r="S386" s="202">
        <v>0</v>
      </c>
      <c r="T386" s="203"/>
      <c r="U386" s="135">
        <v>0</v>
      </c>
      <c r="V386" s="135">
        <v>0</v>
      </c>
      <c r="W386" s="202">
        <v>0</v>
      </c>
      <c r="X386" s="202">
        <v>0</v>
      </c>
      <c r="Y386" s="203"/>
      <c r="Z386" s="135">
        <v>0</v>
      </c>
      <c r="AA386" s="204">
        <v>0</v>
      </c>
      <c r="AB386" s="202">
        <v>0</v>
      </c>
      <c r="AC386" s="202">
        <v>0</v>
      </c>
      <c r="AD386" s="202">
        <v>0</v>
      </c>
      <c r="AE386" s="202">
        <v>0</v>
      </c>
      <c r="AF386" s="202">
        <v>0</v>
      </c>
      <c r="AG386" s="203"/>
      <c r="AH386" s="135">
        <v>0</v>
      </c>
      <c r="AI386" s="135">
        <v>0</v>
      </c>
      <c r="AJ386" s="202">
        <v>0</v>
      </c>
      <c r="AK386" s="202">
        <v>0</v>
      </c>
      <c r="AL386" s="203"/>
      <c r="AM386" s="205">
        <v>0</v>
      </c>
      <c r="AN386" s="119">
        <v>0</v>
      </c>
      <c r="AO386" s="120">
        <v>0</v>
      </c>
      <c r="AP386" s="39">
        <v>0</v>
      </c>
      <c r="AQ386" s="141">
        <v>0</v>
      </c>
      <c r="AR386" s="141">
        <v>0</v>
      </c>
      <c r="AS386" s="143">
        <v>0</v>
      </c>
      <c r="AT386" s="144">
        <v>0</v>
      </c>
      <c r="AU386" s="141">
        <v>0</v>
      </c>
      <c r="AV386" s="141">
        <v>0</v>
      </c>
      <c r="AW386" s="143">
        <v>0</v>
      </c>
      <c r="AY386" s="146"/>
      <c r="AZ386" s="383"/>
    </row>
    <row r="387" spans="1:64" ht="12.75" customHeight="1" x14ac:dyDescent="0.25">
      <c r="A387" s="15"/>
      <c r="C387" s="122"/>
      <c r="D387" s="123"/>
      <c r="F387" s="125"/>
      <c r="G387" s="126"/>
      <c r="H387" s="35"/>
      <c r="I387" s="36"/>
      <c r="J387" s="37"/>
      <c r="K387" s="206" t="s">
        <v>76</v>
      </c>
      <c r="L387" s="199">
        <v>0</v>
      </c>
      <c r="M387" s="200">
        <v>0</v>
      </c>
      <c r="N387" s="201">
        <v>0</v>
      </c>
      <c r="O387" s="202">
        <v>0</v>
      </c>
      <c r="P387" s="202">
        <v>0</v>
      </c>
      <c r="Q387" s="202">
        <v>0</v>
      </c>
      <c r="R387" s="202">
        <v>0</v>
      </c>
      <c r="S387" s="202">
        <v>0</v>
      </c>
      <c r="T387" s="203"/>
      <c r="U387" s="135">
        <v>0</v>
      </c>
      <c r="V387" s="135">
        <v>0</v>
      </c>
      <c r="W387" s="202">
        <v>0</v>
      </c>
      <c r="X387" s="202">
        <v>0</v>
      </c>
      <c r="Y387" s="203"/>
      <c r="Z387" s="135">
        <v>0</v>
      </c>
      <c r="AA387" s="204">
        <v>0</v>
      </c>
      <c r="AB387" s="202">
        <v>0</v>
      </c>
      <c r="AC387" s="202">
        <v>0</v>
      </c>
      <c r="AD387" s="202">
        <v>0</v>
      </c>
      <c r="AE387" s="202">
        <v>0</v>
      </c>
      <c r="AF387" s="202">
        <v>0</v>
      </c>
      <c r="AG387" s="203"/>
      <c r="AH387" s="135">
        <v>0</v>
      </c>
      <c r="AI387" s="135">
        <v>0</v>
      </c>
      <c r="AJ387" s="202">
        <v>0</v>
      </c>
      <c r="AK387" s="202">
        <v>0</v>
      </c>
      <c r="AL387" s="203"/>
      <c r="AM387" s="205">
        <v>0</v>
      </c>
      <c r="AN387" s="119">
        <v>0</v>
      </c>
      <c r="AO387" s="120">
        <v>0</v>
      </c>
      <c r="AP387" s="39">
        <v>0</v>
      </c>
      <c r="AQ387" s="141">
        <v>0</v>
      </c>
      <c r="AR387" s="141">
        <v>0</v>
      </c>
      <c r="AS387" s="143">
        <v>0</v>
      </c>
      <c r="AT387" s="144">
        <v>0</v>
      </c>
      <c r="AU387" s="141">
        <v>0</v>
      </c>
      <c r="AV387" s="141">
        <v>0</v>
      </c>
      <c r="AW387" s="143">
        <v>0</v>
      </c>
      <c r="AY387" s="146"/>
      <c r="AZ387" s="383"/>
    </row>
    <row r="388" spans="1:64" ht="12.75" customHeight="1" x14ac:dyDescent="0.25">
      <c r="A388" s="15"/>
      <c r="C388" s="122"/>
      <c r="D388" s="123"/>
      <c r="F388" s="125"/>
      <c r="G388" s="126"/>
      <c r="H388" s="35"/>
      <c r="I388" s="36"/>
      <c r="J388" s="37"/>
      <c r="K388" s="198"/>
      <c r="L388" s="199"/>
      <c r="M388" s="200"/>
      <c r="N388" s="201"/>
      <c r="O388" s="202"/>
      <c r="P388" s="202"/>
      <c r="Q388" s="202"/>
      <c r="R388" s="202"/>
      <c r="S388" s="202"/>
      <c r="T388" s="224"/>
      <c r="U388" s="138"/>
      <c r="V388" s="138"/>
      <c r="W388" s="139"/>
      <c r="X388" s="139"/>
      <c r="Y388" s="224"/>
      <c r="Z388" s="210"/>
      <c r="AA388" s="204"/>
      <c r="AB388" s="202"/>
      <c r="AC388" s="202"/>
      <c r="AD388" s="202"/>
      <c r="AE388" s="202"/>
      <c r="AF388" s="202"/>
      <c r="AG388" s="224"/>
      <c r="AH388" s="138"/>
      <c r="AI388" s="138"/>
      <c r="AJ388" s="139"/>
      <c r="AK388" s="139"/>
      <c r="AL388" s="224"/>
      <c r="AM388" s="140"/>
      <c r="AN388" s="211"/>
      <c r="AO388" s="212"/>
      <c r="AP388" s="39"/>
      <c r="AQ388" s="141"/>
      <c r="AR388" s="141"/>
      <c r="AS388" s="143"/>
      <c r="AU388" s="141"/>
      <c r="AV388" s="141"/>
      <c r="AW388" s="143"/>
      <c r="AY388" s="146"/>
      <c r="AZ388" s="383"/>
    </row>
    <row r="389" spans="1:64" ht="12.75" customHeight="1" x14ac:dyDescent="0.25">
      <c r="A389" s="15"/>
      <c r="C389" s="122"/>
      <c r="D389" s="123"/>
      <c r="F389" s="125"/>
      <c r="G389" s="126"/>
      <c r="H389" s="35"/>
      <c r="I389" s="36"/>
      <c r="J389" s="37"/>
      <c r="K389" s="198"/>
      <c r="L389" s="199"/>
      <c r="M389" s="200"/>
      <c r="N389" s="201"/>
      <c r="O389" s="202"/>
      <c r="P389" s="202"/>
      <c r="Q389" s="202"/>
      <c r="R389" s="202"/>
      <c r="S389" s="202"/>
      <c r="T389" s="224"/>
      <c r="U389" s="138"/>
      <c r="V389" s="138"/>
      <c r="W389" s="139"/>
      <c r="X389" s="139"/>
      <c r="Y389" s="224"/>
      <c r="Z389" s="210"/>
      <c r="AA389" s="204"/>
      <c r="AB389" s="202"/>
      <c r="AC389" s="202"/>
      <c r="AD389" s="202"/>
      <c r="AE389" s="202"/>
      <c r="AF389" s="202"/>
      <c r="AG389" s="224"/>
      <c r="AH389" s="138"/>
      <c r="AI389" s="138"/>
      <c r="AJ389" s="139"/>
      <c r="AK389" s="139"/>
      <c r="AL389" s="224"/>
      <c r="AM389" s="140"/>
      <c r="AN389" s="211"/>
      <c r="AO389" s="212"/>
      <c r="AP389" s="39"/>
      <c r="AQ389" s="141"/>
      <c r="AR389" s="141"/>
      <c r="AS389" s="143"/>
      <c r="AU389" s="141"/>
      <c r="AV389" s="141"/>
      <c r="AW389" s="143"/>
      <c r="AY389" s="146"/>
      <c r="AZ389" s="383"/>
    </row>
    <row r="390" spans="1:64" ht="12.75" customHeight="1" x14ac:dyDescent="0.25">
      <c r="A390" s="15"/>
      <c r="C390" s="122"/>
      <c r="D390" s="123"/>
      <c r="F390" s="125"/>
      <c r="G390" s="126"/>
      <c r="H390" s="35"/>
      <c r="I390" s="36"/>
      <c r="J390" s="37"/>
      <c r="K390" s="381" t="s">
        <v>391</v>
      </c>
      <c r="L390" s="199"/>
      <c r="M390" s="200"/>
      <c r="N390" s="201"/>
      <c r="O390" s="202"/>
      <c r="P390" s="202"/>
      <c r="Q390" s="202"/>
      <c r="R390" s="202"/>
      <c r="S390" s="202"/>
      <c r="T390" s="224"/>
      <c r="U390" s="138"/>
      <c r="V390" s="138"/>
      <c r="W390" s="139"/>
      <c r="X390" s="139"/>
      <c r="Y390" s="224"/>
      <c r="Z390" s="210"/>
      <c r="AA390" s="204"/>
      <c r="AB390" s="202"/>
      <c r="AC390" s="202"/>
      <c r="AD390" s="202"/>
      <c r="AE390" s="202"/>
      <c r="AF390" s="202"/>
      <c r="AG390" s="224"/>
      <c r="AH390" s="138"/>
      <c r="AI390" s="138"/>
      <c r="AJ390" s="139"/>
      <c r="AK390" s="139"/>
      <c r="AL390" s="224"/>
      <c r="AM390" s="140"/>
      <c r="AN390" s="211"/>
      <c r="AO390" s="212"/>
      <c r="AP390" s="39"/>
      <c r="AQ390" s="141"/>
      <c r="AR390" s="141"/>
      <c r="AS390" s="143"/>
      <c r="AU390" s="141"/>
      <c r="AV390" s="141"/>
      <c r="AW390" s="143"/>
      <c r="AY390" s="146"/>
      <c r="AZ390" s="383"/>
    </row>
    <row r="391" spans="1:64" ht="20.399999999999999" x14ac:dyDescent="0.25">
      <c r="A391" s="15"/>
      <c r="C391" s="122"/>
      <c r="D391" s="123"/>
      <c r="F391" s="125"/>
      <c r="G391" s="126"/>
      <c r="H391" s="35"/>
      <c r="I391" s="36"/>
      <c r="J391" s="37"/>
      <c r="K391" s="116" t="s">
        <v>392</v>
      </c>
      <c r="L391" s="199"/>
      <c r="M391" s="200"/>
      <c r="N391" s="201"/>
      <c r="O391" s="202"/>
      <c r="P391" s="202"/>
      <c r="Q391" s="202"/>
      <c r="R391" s="202"/>
      <c r="S391" s="202"/>
      <c r="T391" s="224"/>
      <c r="U391" s="138"/>
      <c r="V391" s="138"/>
      <c r="W391" s="139"/>
      <c r="X391" s="139"/>
      <c r="Y391" s="224"/>
      <c r="Z391" s="210"/>
      <c r="AA391" s="204"/>
      <c r="AB391" s="202"/>
      <c r="AC391" s="202"/>
      <c r="AD391" s="202"/>
      <c r="AE391" s="202"/>
      <c r="AF391" s="202"/>
      <c r="AG391" s="224"/>
      <c r="AH391" s="138"/>
      <c r="AI391" s="138"/>
      <c r="AJ391" s="139"/>
      <c r="AK391" s="139"/>
      <c r="AL391" s="224"/>
      <c r="AM391" s="140"/>
      <c r="AN391" s="211"/>
      <c r="AO391" s="212"/>
      <c r="AP391" s="39"/>
      <c r="AQ391" s="141"/>
      <c r="AR391" s="141"/>
      <c r="AS391" s="143"/>
      <c r="AU391" s="141"/>
      <c r="AV391" s="141"/>
      <c r="AW391" s="143"/>
      <c r="AY391" s="146"/>
      <c r="AZ391" s="383"/>
    </row>
    <row r="392" spans="1:64" ht="12.75" customHeight="1" x14ac:dyDescent="0.25">
      <c r="A392" s="15"/>
      <c r="C392" s="122"/>
      <c r="D392" s="123"/>
      <c r="F392" s="125"/>
      <c r="G392" s="126"/>
      <c r="H392" s="35"/>
      <c r="I392" s="36"/>
      <c r="J392" s="37"/>
      <c r="K392" s="244"/>
      <c r="L392" s="199"/>
      <c r="M392" s="200"/>
      <c r="N392" s="201"/>
      <c r="O392" s="202"/>
      <c r="P392" s="202"/>
      <c r="Q392" s="202"/>
      <c r="R392" s="202"/>
      <c r="S392" s="202"/>
      <c r="T392" s="224"/>
      <c r="U392" s="138"/>
      <c r="V392" s="138"/>
      <c r="W392" s="139"/>
      <c r="X392" s="139"/>
      <c r="Y392" s="224"/>
      <c r="Z392" s="210"/>
      <c r="AA392" s="204"/>
      <c r="AB392" s="202"/>
      <c r="AC392" s="202"/>
      <c r="AD392" s="202"/>
      <c r="AE392" s="202"/>
      <c r="AF392" s="202"/>
      <c r="AG392" s="224"/>
      <c r="AH392" s="138"/>
      <c r="AI392" s="138"/>
      <c r="AJ392" s="139"/>
      <c r="AK392" s="139"/>
      <c r="AL392" s="224"/>
      <c r="AM392" s="140"/>
      <c r="AN392" s="211"/>
      <c r="AO392" s="212"/>
      <c r="AP392" s="39"/>
      <c r="AQ392" s="141"/>
      <c r="AR392" s="141"/>
      <c r="AS392" s="143"/>
      <c r="AU392" s="141"/>
      <c r="AV392" s="141"/>
      <c r="AW392" s="143"/>
      <c r="AY392" s="146"/>
      <c r="AZ392" s="383"/>
    </row>
    <row r="393" spans="1:64" ht="35.1" customHeight="1" x14ac:dyDescent="0.25">
      <c r="A393" s="15" t="s">
        <v>13</v>
      </c>
      <c r="B393" s="225">
        <v>10</v>
      </c>
      <c r="C393" s="122" t="s">
        <v>237</v>
      </c>
      <c r="D393" s="123">
        <v>1000</v>
      </c>
      <c r="E393" s="226"/>
      <c r="F393" s="122">
        <v>19</v>
      </c>
      <c r="G393" s="126"/>
      <c r="H393" s="35" t="str">
        <f t="shared" si="292"/>
        <v>122</v>
      </c>
      <c r="I393" s="36">
        <v>81211000</v>
      </c>
      <c r="J393" s="37" t="s">
        <v>427</v>
      </c>
      <c r="K393" s="213" t="s">
        <v>428</v>
      </c>
      <c r="L393" s="376">
        <v>0</v>
      </c>
      <c r="M393" s="377">
        <v>0</v>
      </c>
      <c r="N393" s="130"/>
      <c r="O393" s="131"/>
      <c r="P393" s="131"/>
      <c r="Q393" s="131"/>
      <c r="R393" s="131"/>
      <c r="S393" s="131"/>
      <c r="T393" s="132" t="str">
        <f t="shared" ref="T393:T446" si="341">IF(SUM(N393:S393)=U393,"OK",SUM(N393:S393)-U393)</f>
        <v>OK</v>
      </c>
      <c r="U393" s="138"/>
      <c r="V393" s="138"/>
      <c r="W393" s="139"/>
      <c r="X393" s="139"/>
      <c r="Y393" s="132" t="str">
        <f t="shared" ref="Y393:Y446" si="342">IF(SUM(W393:X393)=Z393,"OK",SUM(W393:X393)-Z393)</f>
        <v>OK</v>
      </c>
      <c r="Z393" s="210"/>
      <c r="AA393" s="204"/>
      <c r="AB393" s="202"/>
      <c r="AC393" s="202"/>
      <c r="AD393" s="202"/>
      <c r="AE393" s="202"/>
      <c r="AF393" s="202"/>
      <c r="AG393" s="132" t="str">
        <f t="shared" ref="AG393:AG446" si="343">IF(SUM(AA393:AF393)=AH393,"OK",SUM(AA393:AF393)-AH393)</f>
        <v>OK</v>
      </c>
      <c r="AH393" s="138"/>
      <c r="AI393" s="138"/>
      <c r="AJ393" s="139"/>
      <c r="AK393" s="139"/>
      <c r="AL393" s="132" t="str">
        <f t="shared" ref="AL393:AL446" si="344">IF(SUM(AJ393:AK393)=AM393,"OK",SUM(AJ393:AK393)-AM393)</f>
        <v>OK</v>
      </c>
      <c r="AM393" s="140"/>
      <c r="AN393" s="119">
        <f t="shared" ref="AN393:AN446" si="345">L393+U393+V393+Z393</f>
        <v>0</v>
      </c>
      <c r="AO393" s="120">
        <f t="shared" ref="AO393:AO446" si="346">M393+AH393+AI393+AM393</f>
        <v>0</v>
      </c>
      <c r="AP393" s="39">
        <f t="shared" ref="AP393:AP446" si="347">L393</f>
        <v>0</v>
      </c>
      <c r="AQ393" s="141">
        <f t="shared" ref="AQ393:AQ446" si="348">AN393</f>
        <v>0</v>
      </c>
      <c r="AR393" s="142">
        <f t="shared" ref="AR393:AR418" si="349">AQ393-AP393</f>
        <v>0</v>
      </c>
      <c r="AS393" s="143" t="e">
        <f t="shared" ref="AS393:AS404" si="350">AR393/AP393</f>
        <v>#DIV/0!</v>
      </c>
      <c r="AT393" s="144">
        <f t="shared" ref="AT393:AT446" si="351">M393</f>
        <v>0</v>
      </c>
      <c r="AU393" s="141">
        <f t="shared" ref="AU393:AU404" si="352">AO393</f>
        <v>0</v>
      </c>
      <c r="AV393" s="142">
        <f t="shared" ref="AV393:AV418" si="353">AU393-AT393</f>
        <v>0</v>
      </c>
      <c r="AW393" s="143" t="e">
        <f t="shared" ref="AW393:AW404" si="354">AV393/AT393</f>
        <v>#DIV/0!</v>
      </c>
      <c r="AY393" s="146" t="str">
        <f t="shared" ref="AY393:AY424" si="355">RIGHT(LEFT(I393,3),2)&amp;"."&amp;RIGHT(LEFT(I393,5),2)</f>
        <v>12.11</v>
      </c>
      <c r="AZ393" s="383" t="b">
        <f>COUNTIF('[1]Codes SEC'!$B$2:$B$250,Ministres!AY393)&gt;0</f>
        <v>1</v>
      </c>
    </row>
    <row r="394" spans="1:64" ht="35.1" customHeight="1" x14ac:dyDescent="0.25">
      <c r="A394" s="15" t="s">
        <v>13</v>
      </c>
      <c r="B394" s="225">
        <v>10</v>
      </c>
      <c r="C394" s="122" t="s">
        <v>237</v>
      </c>
      <c r="D394" s="123">
        <v>1000</v>
      </c>
      <c r="E394" s="226"/>
      <c r="F394" s="122">
        <v>19</v>
      </c>
      <c r="G394" s="126"/>
      <c r="H394" s="35" t="str">
        <f t="shared" si="292"/>
        <v>122</v>
      </c>
      <c r="I394" s="36">
        <v>81211000</v>
      </c>
      <c r="J394" s="37" t="s">
        <v>429</v>
      </c>
      <c r="K394" s="213" t="s">
        <v>430</v>
      </c>
      <c r="L394" s="376">
        <v>0</v>
      </c>
      <c r="M394" s="377">
        <v>0</v>
      </c>
      <c r="N394" s="130"/>
      <c r="O394" s="131"/>
      <c r="P394" s="131"/>
      <c r="Q394" s="131"/>
      <c r="R394" s="131"/>
      <c r="S394" s="131"/>
      <c r="T394" s="132" t="str">
        <f t="shared" si="341"/>
        <v>OK</v>
      </c>
      <c r="U394" s="138"/>
      <c r="V394" s="138"/>
      <c r="W394" s="139"/>
      <c r="X394" s="139"/>
      <c r="Y394" s="132" t="str">
        <f t="shared" si="342"/>
        <v>OK</v>
      </c>
      <c r="Z394" s="210"/>
      <c r="AA394" s="204"/>
      <c r="AB394" s="202"/>
      <c r="AC394" s="202"/>
      <c r="AD394" s="202"/>
      <c r="AE394" s="202"/>
      <c r="AF394" s="202"/>
      <c r="AG394" s="132" t="str">
        <f t="shared" si="343"/>
        <v>OK</v>
      </c>
      <c r="AH394" s="138"/>
      <c r="AI394" s="138"/>
      <c r="AJ394" s="139"/>
      <c r="AK394" s="139"/>
      <c r="AL394" s="132" t="str">
        <f t="shared" si="344"/>
        <v>OK</v>
      </c>
      <c r="AM394" s="140"/>
      <c r="AN394" s="119">
        <f t="shared" si="345"/>
        <v>0</v>
      </c>
      <c r="AO394" s="120">
        <f t="shared" si="346"/>
        <v>0</v>
      </c>
      <c r="AP394" s="39">
        <f t="shared" si="347"/>
        <v>0</v>
      </c>
      <c r="AQ394" s="141">
        <f t="shared" si="348"/>
        <v>0</v>
      </c>
      <c r="AR394" s="142">
        <f t="shared" si="349"/>
        <v>0</v>
      </c>
      <c r="AS394" s="143" t="e">
        <f t="shared" si="350"/>
        <v>#DIV/0!</v>
      </c>
      <c r="AT394" s="144">
        <f t="shared" si="351"/>
        <v>0</v>
      </c>
      <c r="AU394" s="141">
        <f t="shared" si="352"/>
        <v>0</v>
      </c>
      <c r="AV394" s="142">
        <f t="shared" si="353"/>
        <v>0</v>
      </c>
      <c r="AW394" s="143" t="e">
        <f t="shared" si="354"/>
        <v>#DIV/0!</v>
      </c>
      <c r="AY394" s="146" t="str">
        <f t="shared" si="355"/>
        <v>12.11</v>
      </c>
      <c r="AZ394" s="383" t="b">
        <f>COUNTIF('[1]Codes SEC'!$B$2:$B$250,Ministres!AY394)&gt;0</f>
        <v>1</v>
      </c>
    </row>
    <row r="395" spans="1:64" ht="35.1" customHeight="1" x14ac:dyDescent="0.25">
      <c r="A395" s="15" t="s">
        <v>13</v>
      </c>
      <c r="B395" s="225">
        <v>10</v>
      </c>
      <c r="C395" s="122" t="s">
        <v>237</v>
      </c>
      <c r="D395" s="123">
        <v>1000</v>
      </c>
      <c r="E395" s="226"/>
      <c r="F395" s="122">
        <v>19</v>
      </c>
      <c r="G395" s="126"/>
      <c r="H395" s="35" t="str">
        <f t="shared" si="292"/>
        <v>122</v>
      </c>
      <c r="I395" s="36">
        <v>81211000</v>
      </c>
      <c r="J395" s="37" t="s">
        <v>431</v>
      </c>
      <c r="K395" s="213" t="s">
        <v>432</v>
      </c>
      <c r="L395" s="376">
        <v>0</v>
      </c>
      <c r="M395" s="377">
        <v>0</v>
      </c>
      <c r="N395" s="130"/>
      <c r="O395" s="131"/>
      <c r="P395" s="131"/>
      <c r="Q395" s="131"/>
      <c r="R395" s="131"/>
      <c r="S395" s="131"/>
      <c r="T395" s="132" t="str">
        <f t="shared" si="341"/>
        <v>OK</v>
      </c>
      <c r="U395" s="138"/>
      <c r="V395" s="138"/>
      <c r="W395" s="139"/>
      <c r="X395" s="139"/>
      <c r="Y395" s="132" t="str">
        <f t="shared" si="342"/>
        <v>OK</v>
      </c>
      <c r="Z395" s="210"/>
      <c r="AA395" s="204"/>
      <c r="AB395" s="202"/>
      <c r="AC395" s="202"/>
      <c r="AD395" s="202"/>
      <c r="AE395" s="202"/>
      <c r="AF395" s="202"/>
      <c r="AG395" s="132" t="str">
        <f t="shared" si="343"/>
        <v>OK</v>
      </c>
      <c r="AH395" s="138"/>
      <c r="AI395" s="138"/>
      <c r="AJ395" s="139"/>
      <c r="AK395" s="139"/>
      <c r="AL395" s="132" t="str">
        <f t="shared" si="344"/>
        <v>OK</v>
      </c>
      <c r="AM395" s="140"/>
      <c r="AN395" s="119">
        <f t="shared" si="345"/>
        <v>0</v>
      </c>
      <c r="AO395" s="120">
        <f t="shared" si="346"/>
        <v>0</v>
      </c>
      <c r="AP395" s="39">
        <f t="shared" si="347"/>
        <v>0</v>
      </c>
      <c r="AQ395" s="141">
        <f t="shared" si="348"/>
        <v>0</v>
      </c>
      <c r="AR395" s="142">
        <f t="shared" si="349"/>
        <v>0</v>
      </c>
      <c r="AS395" s="143" t="e">
        <f t="shared" si="350"/>
        <v>#DIV/0!</v>
      </c>
      <c r="AT395" s="144">
        <f t="shared" si="351"/>
        <v>0</v>
      </c>
      <c r="AU395" s="141">
        <f t="shared" si="352"/>
        <v>0</v>
      </c>
      <c r="AV395" s="142">
        <f t="shared" si="353"/>
        <v>0</v>
      </c>
      <c r="AW395" s="143" t="e">
        <f t="shared" si="354"/>
        <v>#DIV/0!</v>
      </c>
      <c r="AY395" s="146" t="str">
        <f t="shared" si="355"/>
        <v>12.11</v>
      </c>
      <c r="AZ395" s="383" t="b">
        <f>COUNTIF('[1]Codes SEC'!$B$2:$B$250,Ministres!AY395)&gt;0</f>
        <v>1</v>
      </c>
    </row>
    <row r="396" spans="1:64" s="384" customFormat="1" ht="35.1" customHeight="1" x14ac:dyDescent="0.25">
      <c r="A396" s="15" t="s">
        <v>13</v>
      </c>
      <c r="B396" s="225">
        <v>10</v>
      </c>
      <c r="C396" s="122" t="s">
        <v>237</v>
      </c>
      <c r="D396" s="123">
        <v>1000</v>
      </c>
      <c r="E396" s="124"/>
      <c r="F396" s="125">
        <v>20</v>
      </c>
      <c r="G396" s="126"/>
      <c r="H396" s="35" t="str">
        <f t="shared" si="292"/>
        <v>122</v>
      </c>
      <c r="I396" s="36">
        <v>81211000</v>
      </c>
      <c r="J396" s="37" t="s">
        <v>433</v>
      </c>
      <c r="K396" s="281" t="s">
        <v>434</v>
      </c>
      <c r="L396" s="128">
        <v>0</v>
      </c>
      <c r="M396" s="129">
        <v>0</v>
      </c>
      <c r="N396" s="130"/>
      <c r="O396" s="131"/>
      <c r="P396" s="131"/>
      <c r="Q396" s="131"/>
      <c r="R396" s="131"/>
      <c r="S396" s="131"/>
      <c r="T396" s="132" t="str">
        <f t="shared" si="341"/>
        <v>OK</v>
      </c>
      <c r="U396" s="138"/>
      <c r="V396" s="138"/>
      <c r="W396" s="139"/>
      <c r="X396" s="139"/>
      <c r="Y396" s="132" t="str">
        <f t="shared" si="342"/>
        <v>OK</v>
      </c>
      <c r="Z396" s="210"/>
      <c r="AA396" s="204"/>
      <c r="AB396" s="202"/>
      <c r="AC396" s="202"/>
      <c r="AD396" s="202"/>
      <c r="AE396" s="202"/>
      <c r="AF396" s="202"/>
      <c r="AG396" s="132" t="str">
        <f t="shared" si="343"/>
        <v>OK</v>
      </c>
      <c r="AH396" s="138"/>
      <c r="AI396" s="138"/>
      <c r="AJ396" s="139"/>
      <c r="AK396" s="139"/>
      <c r="AL396" s="132" t="str">
        <f t="shared" si="344"/>
        <v>OK</v>
      </c>
      <c r="AM396" s="140"/>
      <c r="AN396" s="119">
        <f t="shared" si="345"/>
        <v>0</v>
      </c>
      <c r="AO396" s="120">
        <f t="shared" si="346"/>
        <v>0</v>
      </c>
      <c r="AP396" s="39">
        <f t="shared" si="347"/>
        <v>0</v>
      </c>
      <c r="AQ396" s="141">
        <f t="shared" si="348"/>
        <v>0</v>
      </c>
      <c r="AR396" s="142">
        <f t="shared" si="349"/>
        <v>0</v>
      </c>
      <c r="AS396" s="143" t="e">
        <f t="shared" si="350"/>
        <v>#DIV/0!</v>
      </c>
      <c r="AT396" s="144">
        <f t="shared" si="351"/>
        <v>0</v>
      </c>
      <c r="AU396" s="141">
        <f t="shared" si="352"/>
        <v>0</v>
      </c>
      <c r="AV396" s="142">
        <f t="shared" si="353"/>
        <v>0</v>
      </c>
      <c r="AW396" s="143" t="e">
        <f t="shared" si="354"/>
        <v>#DIV/0!</v>
      </c>
      <c r="AX396"/>
      <c r="AY396" s="146" t="str">
        <f t="shared" si="355"/>
        <v>12.11</v>
      </c>
      <c r="AZ396" s="383" t="b">
        <f>COUNTIF('[1]Codes SEC'!$B$2:$B$250,Ministres!AY396)&gt;0</f>
        <v>1</v>
      </c>
      <c r="BA396"/>
      <c r="BB396"/>
      <c r="BC396"/>
      <c r="BD396"/>
      <c r="BE396"/>
      <c r="BF396"/>
      <c r="BG396"/>
      <c r="BH396"/>
      <c r="BI396"/>
      <c r="BJ396"/>
      <c r="BK396"/>
      <c r="BL396"/>
    </row>
    <row r="397" spans="1:64" ht="35.1" customHeight="1" x14ac:dyDescent="0.25">
      <c r="A397" s="15" t="s">
        <v>13</v>
      </c>
      <c r="B397" s="225" t="s">
        <v>265</v>
      </c>
      <c r="C397" s="122" t="s">
        <v>276</v>
      </c>
      <c r="D397" s="123">
        <v>1000</v>
      </c>
      <c r="E397" s="226"/>
      <c r="F397" s="122">
        <v>19</v>
      </c>
      <c r="G397" s="227"/>
      <c r="H397" s="228" t="str">
        <f t="shared" si="292"/>
        <v>122</v>
      </c>
      <c r="I397" s="229">
        <v>81221000</v>
      </c>
      <c r="J397" s="230" t="s">
        <v>435</v>
      </c>
      <c r="K397" s="231" t="s">
        <v>436</v>
      </c>
      <c r="L397" s="232">
        <v>0</v>
      </c>
      <c r="M397" s="233">
        <v>0</v>
      </c>
      <c r="N397" s="130"/>
      <c r="O397" s="131"/>
      <c r="P397" s="131"/>
      <c r="Q397" s="131"/>
      <c r="R397" s="131"/>
      <c r="S397" s="131"/>
      <c r="T397" s="132" t="str">
        <f t="shared" si="341"/>
        <v>OK</v>
      </c>
      <c r="U397" s="138"/>
      <c r="V397" s="138"/>
      <c r="W397" s="139"/>
      <c r="X397" s="139"/>
      <c r="Y397" s="132" t="str">
        <f t="shared" si="342"/>
        <v>OK</v>
      </c>
      <c r="Z397" s="210"/>
      <c r="AA397" s="204"/>
      <c r="AB397" s="202"/>
      <c r="AC397" s="202"/>
      <c r="AD397" s="202"/>
      <c r="AE397" s="202"/>
      <c r="AF397" s="202"/>
      <c r="AG397" s="132" t="str">
        <f t="shared" si="343"/>
        <v>OK</v>
      </c>
      <c r="AH397" s="138"/>
      <c r="AI397" s="138"/>
      <c r="AJ397" s="139"/>
      <c r="AK397" s="139"/>
      <c r="AL397" s="132" t="str">
        <f t="shared" si="344"/>
        <v>OK</v>
      </c>
      <c r="AM397" s="140"/>
      <c r="AN397" s="119">
        <f t="shared" si="345"/>
        <v>0</v>
      </c>
      <c r="AO397" s="120">
        <f t="shared" si="346"/>
        <v>0</v>
      </c>
      <c r="AP397" s="39">
        <f t="shared" si="347"/>
        <v>0</v>
      </c>
      <c r="AQ397" s="141">
        <f t="shared" si="348"/>
        <v>0</v>
      </c>
      <c r="AR397" s="142">
        <f>AQ397-AP397</f>
        <v>0</v>
      </c>
      <c r="AS397" s="143" t="e">
        <f>AR397/AP397</f>
        <v>#DIV/0!</v>
      </c>
      <c r="AT397" s="144">
        <f t="shared" si="351"/>
        <v>0</v>
      </c>
      <c r="AU397" s="141">
        <f>AO397</f>
        <v>0</v>
      </c>
      <c r="AV397" s="142">
        <f>AU397-AT397</f>
        <v>0</v>
      </c>
      <c r="AW397" s="143" t="e">
        <f>AV397/AT397</f>
        <v>#DIV/0!</v>
      </c>
      <c r="AY397" s="146" t="str">
        <f t="shared" si="355"/>
        <v>12.21</v>
      </c>
      <c r="AZ397" s="383" t="b">
        <f>COUNTIF('[1]Codes SEC'!$B$2:$B$250,Ministres!AY397)&gt;0</f>
        <v>1</v>
      </c>
    </row>
    <row r="398" spans="1:64" s="384" customFormat="1" ht="35.1" customHeight="1" x14ac:dyDescent="0.25">
      <c r="A398" s="15" t="s">
        <v>13</v>
      </c>
      <c r="B398" s="225">
        <v>10</v>
      </c>
      <c r="C398" s="122" t="s">
        <v>237</v>
      </c>
      <c r="D398" s="123">
        <v>1000</v>
      </c>
      <c r="E398" s="124"/>
      <c r="F398" s="125">
        <v>19</v>
      </c>
      <c r="G398" s="126"/>
      <c r="H398" s="35" t="str">
        <f t="shared" si="292"/>
        <v>122</v>
      </c>
      <c r="I398" s="36">
        <v>82150000</v>
      </c>
      <c r="J398" s="37" t="s">
        <v>437</v>
      </c>
      <c r="K398" s="281" t="s">
        <v>438</v>
      </c>
      <c r="L398" s="128">
        <v>0</v>
      </c>
      <c r="M398" s="129">
        <v>0</v>
      </c>
      <c r="N398" s="130"/>
      <c r="O398" s="131"/>
      <c r="P398" s="131"/>
      <c r="Q398" s="131"/>
      <c r="R398" s="131"/>
      <c r="S398" s="131"/>
      <c r="T398" s="132" t="str">
        <f t="shared" si="341"/>
        <v>OK</v>
      </c>
      <c r="U398" s="138"/>
      <c r="V398" s="138"/>
      <c r="W398" s="139"/>
      <c r="X398" s="139"/>
      <c r="Y398" s="132" t="str">
        <f t="shared" si="342"/>
        <v>OK</v>
      </c>
      <c r="Z398" s="210"/>
      <c r="AA398" s="204"/>
      <c r="AB398" s="202"/>
      <c r="AC398" s="202"/>
      <c r="AD398" s="202"/>
      <c r="AE398" s="202"/>
      <c r="AF398" s="202"/>
      <c r="AG398" s="132" t="str">
        <f t="shared" si="343"/>
        <v>OK</v>
      </c>
      <c r="AH398" s="138"/>
      <c r="AI398" s="138"/>
      <c r="AJ398" s="139"/>
      <c r="AK398" s="139"/>
      <c r="AL398" s="132" t="str">
        <f t="shared" si="344"/>
        <v>OK</v>
      </c>
      <c r="AM398" s="140"/>
      <c r="AN398" s="119">
        <f t="shared" si="345"/>
        <v>0</v>
      </c>
      <c r="AO398" s="120">
        <f t="shared" si="346"/>
        <v>0</v>
      </c>
      <c r="AP398" s="39">
        <f t="shared" si="347"/>
        <v>0</v>
      </c>
      <c r="AQ398" s="141">
        <f t="shared" si="348"/>
        <v>0</v>
      </c>
      <c r="AR398" s="142">
        <f t="shared" si="349"/>
        <v>0</v>
      </c>
      <c r="AS398" s="143" t="e">
        <f t="shared" si="350"/>
        <v>#DIV/0!</v>
      </c>
      <c r="AT398" s="144">
        <f t="shared" si="351"/>
        <v>0</v>
      </c>
      <c r="AU398" s="141">
        <f t="shared" si="352"/>
        <v>0</v>
      </c>
      <c r="AV398" s="142">
        <f t="shared" si="353"/>
        <v>0</v>
      </c>
      <c r="AW398" s="143" t="e">
        <f t="shared" si="354"/>
        <v>#DIV/0!</v>
      </c>
      <c r="AX398"/>
      <c r="AY398" s="146" t="str">
        <f t="shared" si="355"/>
        <v>21.50</v>
      </c>
      <c r="AZ398" s="383" t="b">
        <f>COUNTIF('[1]Codes SEC'!$B$2:$B$250,Ministres!AY398)&gt;0</f>
        <v>1</v>
      </c>
      <c r="BA398"/>
      <c r="BB398"/>
      <c r="BC398"/>
      <c r="BD398"/>
      <c r="BE398"/>
      <c r="BF398"/>
      <c r="BG398"/>
      <c r="BH398"/>
      <c r="BI398"/>
      <c r="BJ398"/>
      <c r="BK398"/>
      <c r="BL398"/>
    </row>
    <row r="399" spans="1:64" ht="35.1" customHeight="1" x14ac:dyDescent="0.25">
      <c r="A399" s="15" t="s">
        <v>13</v>
      </c>
      <c r="B399" s="225">
        <v>10</v>
      </c>
      <c r="C399" s="122" t="s">
        <v>237</v>
      </c>
      <c r="D399" s="123">
        <v>1000</v>
      </c>
      <c r="E399" s="226"/>
      <c r="F399" s="122">
        <v>20</v>
      </c>
      <c r="G399" s="126"/>
      <c r="H399" s="35" t="str">
        <f t="shared" si="292"/>
        <v>122</v>
      </c>
      <c r="I399" s="36">
        <v>83122000</v>
      </c>
      <c r="J399" s="37" t="s">
        <v>439</v>
      </c>
      <c r="K399" s="213" t="s">
        <v>440</v>
      </c>
      <c r="L399" s="376">
        <v>0</v>
      </c>
      <c r="M399" s="377">
        <v>0</v>
      </c>
      <c r="N399" s="130"/>
      <c r="O399" s="131"/>
      <c r="P399" s="131"/>
      <c r="Q399" s="131"/>
      <c r="R399" s="131"/>
      <c r="S399" s="131"/>
      <c r="T399" s="132" t="str">
        <f>IF(SUM(N399:S399)=U399,"OK",SUM(N399:S399)-U399)</f>
        <v>OK</v>
      </c>
      <c r="U399" s="138"/>
      <c r="V399" s="138"/>
      <c r="W399" s="139"/>
      <c r="X399" s="139"/>
      <c r="Y399" s="132" t="str">
        <f>IF(SUM(W399:X399)=Z399,"OK",SUM(W399:X399)-Z399)</f>
        <v>OK</v>
      </c>
      <c r="Z399" s="210"/>
      <c r="AA399" s="204"/>
      <c r="AB399" s="202"/>
      <c r="AC399" s="202"/>
      <c r="AD399" s="202"/>
      <c r="AE399" s="202"/>
      <c r="AF399" s="202"/>
      <c r="AG399" s="132" t="str">
        <f>IF(SUM(AA399:AF399)=AH399,"OK",SUM(AA399:AF399)-AH399)</f>
        <v>OK</v>
      </c>
      <c r="AH399" s="138"/>
      <c r="AI399" s="138"/>
      <c r="AJ399" s="139"/>
      <c r="AK399" s="139"/>
      <c r="AL399" s="132" t="str">
        <f>IF(SUM(AJ399:AK399)=AM399,"OK",SUM(AJ399:AK399)-AM399)</f>
        <v>OK</v>
      </c>
      <c r="AM399" s="140"/>
      <c r="AN399" s="119">
        <f>L399+U399+V399+Z399</f>
        <v>0</v>
      </c>
      <c r="AO399" s="120">
        <f>M399+AH399+AI399+AM399</f>
        <v>0</v>
      </c>
      <c r="AP399" s="39">
        <f>L399</f>
        <v>0</v>
      </c>
      <c r="AQ399" s="141">
        <f>AN399</f>
        <v>0</v>
      </c>
      <c r="AR399" s="142">
        <f>AQ399-AP399</f>
        <v>0</v>
      </c>
      <c r="AS399" s="143" t="e">
        <f>AR399/AP399</f>
        <v>#DIV/0!</v>
      </c>
      <c r="AT399" s="144">
        <f>M399</f>
        <v>0</v>
      </c>
      <c r="AU399" s="141">
        <f>AO399</f>
        <v>0</v>
      </c>
      <c r="AV399" s="142">
        <f>AU399-AT399</f>
        <v>0</v>
      </c>
      <c r="AW399" s="143" t="e">
        <f>AV399/AT399</f>
        <v>#DIV/0!</v>
      </c>
      <c r="AY399" s="146" t="str">
        <f t="shared" si="355"/>
        <v>31.22</v>
      </c>
      <c r="AZ399" s="383" t="b">
        <f>COUNTIF('[1]Codes SEC'!$B$2:$B$250,Ministres!AY399)&gt;0</f>
        <v>1</v>
      </c>
    </row>
    <row r="400" spans="1:64" s="374" customFormat="1" ht="35.1" customHeight="1" x14ac:dyDescent="0.25">
      <c r="A400" s="356" t="s">
        <v>13</v>
      </c>
      <c r="B400" s="225" t="s">
        <v>265</v>
      </c>
      <c r="C400" s="122" t="s">
        <v>237</v>
      </c>
      <c r="D400" s="123">
        <v>1000</v>
      </c>
      <c r="E400" s="226"/>
      <c r="F400" s="122">
        <v>19</v>
      </c>
      <c r="G400" s="126"/>
      <c r="H400" s="35" t="str">
        <f t="shared" si="292"/>
        <v>122</v>
      </c>
      <c r="I400" s="36">
        <v>83122000</v>
      </c>
      <c r="J400" s="37" t="s">
        <v>441</v>
      </c>
      <c r="K400" s="244" t="s">
        <v>442</v>
      </c>
      <c r="L400" s="232">
        <v>0</v>
      </c>
      <c r="M400" s="233">
        <v>0</v>
      </c>
      <c r="N400" s="130"/>
      <c r="O400" s="131"/>
      <c r="P400" s="131"/>
      <c r="Q400" s="131"/>
      <c r="R400" s="131"/>
      <c r="S400" s="131"/>
      <c r="T400" s="132" t="str">
        <f>IF(SUM(N400:S400)=U400,"OK",SUM(N400:S400)-U400)</f>
        <v>OK</v>
      </c>
      <c r="U400" s="138"/>
      <c r="V400" s="138"/>
      <c r="W400" s="139"/>
      <c r="X400" s="139"/>
      <c r="Y400" s="132" t="str">
        <f>IF(SUM(W400:X400)=Z400,"OK",SUM(W400:X400)-Z400)</f>
        <v>OK</v>
      </c>
      <c r="Z400" s="210"/>
      <c r="AA400" s="204"/>
      <c r="AB400" s="202"/>
      <c r="AC400" s="202"/>
      <c r="AD400" s="202"/>
      <c r="AE400" s="202"/>
      <c r="AF400" s="202"/>
      <c r="AG400" s="132" t="str">
        <f>IF(SUM(AA400:AF400)=AH400,"OK",SUM(AA400:AF400)-AH400)</f>
        <v>OK</v>
      </c>
      <c r="AH400" s="138"/>
      <c r="AI400" s="138"/>
      <c r="AJ400" s="139"/>
      <c r="AK400" s="139"/>
      <c r="AL400" s="132" t="str">
        <f>IF(SUM(AJ400:AK400)=AM400,"OK",SUM(AJ400:AK400)-AM400)</f>
        <v>OK</v>
      </c>
      <c r="AM400" s="140"/>
      <c r="AN400" s="119">
        <f>L400+U400+V400+Z400</f>
        <v>0</v>
      </c>
      <c r="AO400" s="120">
        <f>M400+AH400+AI400+AM400</f>
        <v>0</v>
      </c>
      <c r="AP400" s="39">
        <f>L400</f>
        <v>0</v>
      </c>
      <c r="AQ400" s="141">
        <f>AN400</f>
        <v>0</v>
      </c>
      <c r="AR400" s="142">
        <f>AQ400-AP400</f>
        <v>0</v>
      </c>
      <c r="AS400" s="143" t="e">
        <f>AR400/AP400</f>
        <v>#DIV/0!</v>
      </c>
      <c r="AT400" s="144">
        <f>M400</f>
        <v>0</v>
      </c>
      <c r="AU400" s="141">
        <f>AO400</f>
        <v>0</v>
      </c>
      <c r="AV400" s="142">
        <f>AU400-AT400</f>
        <v>0</v>
      </c>
      <c r="AW400" s="143" t="e">
        <f>AV400/AT400</f>
        <v>#DIV/0!</v>
      </c>
      <c r="AY400" s="146" t="str">
        <f t="shared" si="355"/>
        <v>31.22</v>
      </c>
      <c r="AZ400" s="398" t="b">
        <f>COUNTIF('[1]Codes SEC'!$B$2:$B$250,Ministres!AY400)&gt;0</f>
        <v>1</v>
      </c>
    </row>
    <row r="401" spans="1:52" s="374" customFormat="1" ht="35.1" customHeight="1" x14ac:dyDescent="0.25">
      <c r="A401" s="356" t="s">
        <v>13</v>
      </c>
      <c r="B401" s="225" t="s">
        <v>265</v>
      </c>
      <c r="C401" s="122" t="s">
        <v>237</v>
      </c>
      <c r="D401" s="123">
        <v>1000</v>
      </c>
      <c r="E401" s="226"/>
      <c r="F401" s="122">
        <v>19</v>
      </c>
      <c r="G401" s="126"/>
      <c r="H401" s="35" t="str">
        <f t="shared" si="292"/>
        <v>122</v>
      </c>
      <c r="I401" s="36">
        <v>83122000</v>
      </c>
      <c r="J401" s="37" t="s">
        <v>443</v>
      </c>
      <c r="K401" s="244" t="s">
        <v>444</v>
      </c>
      <c r="L401" s="232">
        <v>0</v>
      </c>
      <c r="M401" s="233">
        <v>0</v>
      </c>
      <c r="N401" s="130"/>
      <c r="O401" s="131"/>
      <c r="P401" s="131"/>
      <c r="Q401" s="131"/>
      <c r="R401" s="131"/>
      <c r="S401" s="131"/>
      <c r="T401" s="132" t="str">
        <f>IF(SUM(N401:S401)=U401,"OK",SUM(N401:S401)-U401)</f>
        <v>OK</v>
      </c>
      <c r="U401" s="138"/>
      <c r="V401" s="138"/>
      <c r="W401" s="139"/>
      <c r="X401" s="139"/>
      <c r="Y401" s="132" t="str">
        <f>IF(SUM(W401:X401)=Z401,"OK",SUM(W401:X401)-Z401)</f>
        <v>OK</v>
      </c>
      <c r="Z401" s="210"/>
      <c r="AA401" s="204"/>
      <c r="AB401" s="202"/>
      <c r="AC401" s="202"/>
      <c r="AD401" s="202"/>
      <c r="AE401" s="202"/>
      <c r="AF401" s="202"/>
      <c r="AG401" s="132" t="str">
        <f>IF(SUM(AA401:AF401)=AH401,"OK",SUM(AA401:AF401)-AH401)</f>
        <v>OK</v>
      </c>
      <c r="AH401" s="138"/>
      <c r="AI401" s="138"/>
      <c r="AJ401" s="139"/>
      <c r="AK401" s="139"/>
      <c r="AL401" s="132" t="str">
        <f>IF(SUM(AJ401:AK401)=AM401,"OK",SUM(AJ401:AK401)-AM401)</f>
        <v>OK</v>
      </c>
      <c r="AM401" s="140"/>
      <c r="AN401" s="119">
        <f>L401+U401+V401+Z401</f>
        <v>0</v>
      </c>
      <c r="AO401" s="120">
        <f>M401+AH401+AI401+AM401</f>
        <v>0</v>
      </c>
      <c r="AP401" s="39">
        <f>L401</f>
        <v>0</v>
      </c>
      <c r="AQ401" s="141">
        <f>AN401</f>
        <v>0</v>
      </c>
      <c r="AR401" s="142">
        <f>AQ401-AP401</f>
        <v>0</v>
      </c>
      <c r="AS401" s="143" t="e">
        <f>AR401/AP401</f>
        <v>#DIV/0!</v>
      </c>
      <c r="AT401" s="144">
        <f>M401</f>
        <v>0</v>
      </c>
      <c r="AU401" s="141">
        <f>AO401</f>
        <v>0</v>
      </c>
      <c r="AV401" s="142">
        <f>AU401-AT401</f>
        <v>0</v>
      </c>
      <c r="AW401" s="143" t="e">
        <f>AV401/AT401</f>
        <v>#DIV/0!</v>
      </c>
      <c r="AY401" s="146" t="str">
        <f t="shared" si="355"/>
        <v>31.22</v>
      </c>
      <c r="AZ401" s="398" t="b">
        <f>COUNTIF('[1]Codes SEC'!$B$2:$B$250,Ministres!AY401)&gt;0</f>
        <v>1</v>
      </c>
    </row>
    <row r="402" spans="1:52" ht="35.1" customHeight="1" x14ac:dyDescent="0.25">
      <c r="A402" s="15" t="s">
        <v>13</v>
      </c>
      <c r="B402" s="225">
        <v>10</v>
      </c>
      <c r="C402" s="122" t="s">
        <v>237</v>
      </c>
      <c r="D402" s="123">
        <v>1000</v>
      </c>
      <c r="E402" s="226"/>
      <c r="F402" s="122">
        <v>19</v>
      </c>
      <c r="G402" s="126"/>
      <c r="H402" s="35" t="str">
        <f t="shared" si="292"/>
        <v>122</v>
      </c>
      <c r="I402" s="36">
        <v>83132000</v>
      </c>
      <c r="J402" s="37" t="s">
        <v>445</v>
      </c>
      <c r="K402" s="213" t="s">
        <v>446</v>
      </c>
      <c r="L402" s="376">
        <v>0</v>
      </c>
      <c r="M402" s="377">
        <v>0</v>
      </c>
      <c r="N402" s="130"/>
      <c r="O402" s="131"/>
      <c r="P402" s="131"/>
      <c r="Q402" s="131"/>
      <c r="R402" s="131"/>
      <c r="S402" s="131"/>
      <c r="T402" s="132" t="str">
        <f t="shared" si="341"/>
        <v>OK</v>
      </c>
      <c r="U402" s="138"/>
      <c r="V402" s="138"/>
      <c r="W402" s="139"/>
      <c r="X402" s="139"/>
      <c r="Y402" s="132" t="str">
        <f t="shared" si="342"/>
        <v>OK</v>
      </c>
      <c r="Z402" s="210"/>
      <c r="AA402" s="204"/>
      <c r="AB402" s="202"/>
      <c r="AC402" s="202"/>
      <c r="AD402" s="202"/>
      <c r="AE402" s="202"/>
      <c r="AF402" s="202"/>
      <c r="AG402" s="132" t="str">
        <f t="shared" si="343"/>
        <v>OK</v>
      </c>
      <c r="AH402" s="138"/>
      <c r="AI402" s="138"/>
      <c r="AJ402" s="139"/>
      <c r="AK402" s="139"/>
      <c r="AL402" s="132" t="str">
        <f t="shared" si="344"/>
        <v>OK</v>
      </c>
      <c r="AM402" s="140"/>
      <c r="AN402" s="119">
        <f t="shared" si="345"/>
        <v>0</v>
      </c>
      <c r="AO402" s="120">
        <f t="shared" si="346"/>
        <v>0</v>
      </c>
      <c r="AP402" s="39">
        <f t="shared" si="347"/>
        <v>0</v>
      </c>
      <c r="AQ402" s="141">
        <f t="shared" si="348"/>
        <v>0</v>
      </c>
      <c r="AR402" s="142">
        <f t="shared" si="349"/>
        <v>0</v>
      </c>
      <c r="AS402" s="143" t="e">
        <f t="shared" si="350"/>
        <v>#DIV/0!</v>
      </c>
      <c r="AT402" s="144">
        <f t="shared" si="351"/>
        <v>0</v>
      </c>
      <c r="AU402" s="141">
        <f t="shared" si="352"/>
        <v>0</v>
      </c>
      <c r="AV402" s="142">
        <f t="shared" si="353"/>
        <v>0</v>
      </c>
      <c r="AW402" s="143" t="e">
        <f t="shared" si="354"/>
        <v>#DIV/0!</v>
      </c>
      <c r="AY402" s="146" t="str">
        <f t="shared" si="355"/>
        <v>31.32</v>
      </c>
      <c r="AZ402" s="383" t="b">
        <f>COUNTIF('[1]Codes SEC'!$B$2:$B$250,Ministres!AY402)&gt;0</f>
        <v>1</v>
      </c>
    </row>
    <row r="403" spans="1:52" ht="35.1" customHeight="1" x14ac:dyDescent="0.25">
      <c r="A403" s="15" t="s">
        <v>13</v>
      </c>
      <c r="B403" s="225">
        <v>10</v>
      </c>
      <c r="C403" s="122" t="s">
        <v>237</v>
      </c>
      <c r="D403" s="123">
        <v>1000</v>
      </c>
      <c r="E403" s="226"/>
      <c r="F403" s="122">
        <v>19</v>
      </c>
      <c r="G403" s="126"/>
      <c r="H403" s="35" t="str">
        <f t="shared" si="292"/>
        <v>122</v>
      </c>
      <c r="I403" s="36">
        <v>83132000</v>
      </c>
      <c r="J403" s="37" t="s">
        <v>447</v>
      </c>
      <c r="K403" s="213" t="s">
        <v>448</v>
      </c>
      <c r="L403" s="376">
        <v>0</v>
      </c>
      <c r="M403" s="377">
        <v>0</v>
      </c>
      <c r="N403" s="130"/>
      <c r="O403" s="131"/>
      <c r="P403" s="131"/>
      <c r="Q403" s="131"/>
      <c r="R403" s="131"/>
      <c r="S403" s="131"/>
      <c r="T403" s="132" t="str">
        <f t="shared" si="341"/>
        <v>OK</v>
      </c>
      <c r="U403" s="138"/>
      <c r="V403" s="138"/>
      <c r="W403" s="139"/>
      <c r="X403" s="139"/>
      <c r="Y403" s="132" t="str">
        <f t="shared" si="342"/>
        <v>OK</v>
      </c>
      <c r="Z403" s="210"/>
      <c r="AA403" s="204"/>
      <c r="AB403" s="202"/>
      <c r="AC403" s="202"/>
      <c r="AD403" s="202"/>
      <c r="AE403" s="202"/>
      <c r="AF403" s="202"/>
      <c r="AG403" s="132" t="str">
        <f t="shared" si="343"/>
        <v>OK</v>
      </c>
      <c r="AH403" s="138"/>
      <c r="AI403" s="138"/>
      <c r="AJ403" s="139"/>
      <c r="AK403" s="139"/>
      <c r="AL403" s="132" t="str">
        <f t="shared" si="344"/>
        <v>OK</v>
      </c>
      <c r="AM403" s="140"/>
      <c r="AN403" s="119">
        <f t="shared" si="345"/>
        <v>0</v>
      </c>
      <c r="AO403" s="120">
        <f t="shared" si="346"/>
        <v>0</v>
      </c>
      <c r="AP403" s="39">
        <f t="shared" si="347"/>
        <v>0</v>
      </c>
      <c r="AQ403" s="141">
        <f t="shared" si="348"/>
        <v>0</v>
      </c>
      <c r="AR403" s="142">
        <f t="shared" si="349"/>
        <v>0</v>
      </c>
      <c r="AS403" s="143" t="e">
        <f t="shared" si="350"/>
        <v>#DIV/0!</v>
      </c>
      <c r="AT403" s="144">
        <f t="shared" si="351"/>
        <v>0</v>
      </c>
      <c r="AU403" s="141">
        <f t="shared" si="352"/>
        <v>0</v>
      </c>
      <c r="AV403" s="142">
        <f t="shared" si="353"/>
        <v>0</v>
      </c>
      <c r="AW403" s="143" t="e">
        <f t="shared" si="354"/>
        <v>#DIV/0!</v>
      </c>
      <c r="AY403" s="146" t="str">
        <f t="shared" si="355"/>
        <v>31.32</v>
      </c>
      <c r="AZ403" s="383" t="b">
        <f>COUNTIF('[1]Codes SEC'!$B$2:$B$250,Ministres!AY403)&gt;0</f>
        <v>1</v>
      </c>
    </row>
    <row r="404" spans="1:52" ht="35.1" customHeight="1" x14ac:dyDescent="0.25">
      <c r="A404" s="15" t="s">
        <v>13</v>
      </c>
      <c r="B404" s="225">
        <v>10</v>
      </c>
      <c r="C404" s="122" t="s">
        <v>237</v>
      </c>
      <c r="D404" s="123">
        <v>1000</v>
      </c>
      <c r="E404" s="226"/>
      <c r="F404" s="122">
        <v>20</v>
      </c>
      <c r="G404" s="126"/>
      <c r="H404" s="35" t="str">
        <f t="shared" si="292"/>
        <v>122</v>
      </c>
      <c r="I404" s="36">
        <v>83132000</v>
      </c>
      <c r="J404" s="37" t="s">
        <v>449</v>
      </c>
      <c r="K404" s="213" t="s">
        <v>450</v>
      </c>
      <c r="L404" s="376">
        <v>0</v>
      </c>
      <c r="M404" s="377">
        <v>0</v>
      </c>
      <c r="N404" s="130"/>
      <c r="O404" s="131"/>
      <c r="P404" s="131"/>
      <c r="Q404" s="131"/>
      <c r="R404" s="131"/>
      <c r="S404" s="131"/>
      <c r="T404" s="132" t="str">
        <f t="shared" si="341"/>
        <v>OK</v>
      </c>
      <c r="U404" s="138"/>
      <c r="V404" s="138"/>
      <c r="W404" s="139"/>
      <c r="X404" s="139"/>
      <c r="Y404" s="132" t="str">
        <f t="shared" si="342"/>
        <v>OK</v>
      </c>
      <c r="Z404" s="210"/>
      <c r="AA404" s="204"/>
      <c r="AB404" s="202"/>
      <c r="AC404" s="202"/>
      <c r="AD404" s="202"/>
      <c r="AE404" s="202"/>
      <c r="AF404" s="202"/>
      <c r="AG404" s="132" t="str">
        <f t="shared" si="343"/>
        <v>OK</v>
      </c>
      <c r="AH404" s="138"/>
      <c r="AI404" s="138"/>
      <c r="AJ404" s="139"/>
      <c r="AK404" s="139"/>
      <c r="AL404" s="132" t="str">
        <f t="shared" si="344"/>
        <v>OK</v>
      </c>
      <c r="AM404" s="140"/>
      <c r="AN404" s="119">
        <f t="shared" si="345"/>
        <v>0</v>
      </c>
      <c r="AO404" s="120">
        <f t="shared" si="346"/>
        <v>0</v>
      </c>
      <c r="AP404" s="39">
        <f t="shared" si="347"/>
        <v>0</v>
      </c>
      <c r="AQ404" s="141">
        <f t="shared" si="348"/>
        <v>0</v>
      </c>
      <c r="AR404" s="142">
        <f t="shared" si="349"/>
        <v>0</v>
      </c>
      <c r="AS404" s="143" t="e">
        <f t="shared" si="350"/>
        <v>#DIV/0!</v>
      </c>
      <c r="AT404" s="144">
        <f t="shared" si="351"/>
        <v>0</v>
      </c>
      <c r="AU404" s="141">
        <f t="shared" si="352"/>
        <v>0</v>
      </c>
      <c r="AV404" s="142">
        <f t="shared" si="353"/>
        <v>0</v>
      </c>
      <c r="AW404" s="143" t="e">
        <f t="shared" si="354"/>
        <v>#DIV/0!</v>
      </c>
      <c r="AY404" s="146" t="str">
        <f t="shared" si="355"/>
        <v>31.32</v>
      </c>
      <c r="AZ404" s="383" t="b">
        <f>COUNTIF('[1]Codes SEC'!$B$2:$B$250,Ministres!AY404)&gt;0</f>
        <v>1</v>
      </c>
    </row>
    <row r="405" spans="1:52" ht="35.1" customHeight="1" x14ac:dyDescent="0.25">
      <c r="A405" s="15" t="s">
        <v>13</v>
      </c>
      <c r="B405" s="225">
        <v>10</v>
      </c>
      <c r="C405" s="122" t="s">
        <v>237</v>
      </c>
      <c r="D405" s="123">
        <v>1000</v>
      </c>
      <c r="E405" s="226"/>
      <c r="F405" s="122">
        <v>19</v>
      </c>
      <c r="G405" s="126"/>
      <c r="H405" s="35" t="str">
        <f t="shared" si="292"/>
        <v>122</v>
      </c>
      <c r="I405" s="36">
        <v>83132000</v>
      </c>
      <c r="J405" s="37" t="s">
        <v>451</v>
      </c>
      <c r="K405" s="213" t="s">
        <v>452</v>
      </c>
      <c r="L405" s="376">
        <v>0</v>
      </c>
      <c r="M405" s="377">
        <v>0</v>
      </c>
      <c r="N405" s="130"/>
      <c r="O405" s="131"/>
      <c r="P405" s="131"/>
      <c r="Q405" s="131"/>
      <c r="R405" s="131"/>
      <c r="S405" s="131"/>
      <c r="T405" s="132" t="str">
        <f t="shared" si="341"/>
        <v>OK</v>
      </c>
      <c r="U405" s="138"/>
      <c r="V405" s="138"/>
      <c r="W405" s="139"/>
      <c r="X405" s="139"/>
      <c r="Y405" s="132" t="str">
        <f t="shared" si="342"/>
        <v>OK</v>
      </c>
      <c r="Z405" s="210"/>
      <c r="AA405" s="204"/>
      <c r="AB405" s="202"/>
      <c r="AC405" s="202"/>
      <c r="AD405" s="202"/>
      <c r="AE405" s="202"/>
      <c r="AF405" s="202"/>
      <c r="AG405" s="132" t="str">
        <f t="shared" si="343"/>
        <v>OK</v>
      </c>
      <c r="AH405" s="138"/>
      <c r="AI405" s="138"/>
      <c r="AJ405" s="139"/>
      <c r="AK405" s="139"/>
      <c r="AL405" s="132" t="str">
        <f t="shared" si="344"/>
        <v>OK</v>
      </c>
      <c r="AM405" s="140"/>
      <c r="AN405" s="119">
        <f t="shared" si="345"/>
        <v>0</v>
      </c>
      <c r="AO405" s="120">
        <f t="shared" si="346"/>
        <v>0</v>
      </c>
      <c r="AP405" s="39">
        <f t="shared" si="347"/>
        <v>0</v>
      </c>
      <c r="AQ405" s="141">
        <f t="shared" si="348"/>
        <v>0</v>
      </c>
      <c r="AR405" s="142">
        <f t="shared" si="349"/>
        <v>0</v>
      </c>
      <c r="AS405" s="143" t="e">
        <f>AR405/AP405</f>
        <v>#DIV/0!</v>
      </c>
      <c r="AT405" s="144">
        <f t="shared" si="351"/>
        <v>0</v>
      </c>
      <c r="AU405" s="141">
        <f>AO405</f>
        <v>0</v>
      </c>
      <c r="AV405" s="142">
        <f t="shared" si="353"/>
        <v>0</v>
      </c>
      <c r="AW405" s="143" t="e">
        <f>AV405/AT405</f>
        <v>#DIV/0!</v>
      </c>
      <c r="AY405" s="146" t="str">
        <f t="shared" si="355"/>
        <v>31.32</v>
      </c>
      <c r="AZ405" s="383" t="b">
        <f>COUNTIF('[1]Codes SEC'!$B$2:$B$250,Ministres!AY405)&gt;0</f>
        <v>1</v>
      </c>
    </row>
    <row r="406" spans="1:52" s="374" customFormat="1" ht="35.1" customHeight="1" x14ac:dyDescent="0.25">
      <c r="A406" s="356" t="s">
        <v>13</v>
      </c>
      <c r="B406" s="225" t="s">
        <v>265</v>
      </c>
      <c r="C406" s="122" t="s">
        <v>237</v>
      </c>
      <c r="D406" s="123">
        <v>1000</v>
      </c>
      <c r="E406" s="226"/>
      <c r="F406" s="122">
        <v>19</v>
      </c>
      <c r="G406" s="126"/>
      <c r="H406" s="35" t="str">
        <f t="shared" si="292"/>
        <v>122</v>
      </c>
      <c r="I406" s="36">
        <v>83132000</v>
      </c>
      <c r="J406" s="37" t="s">
        <v>453</v>
      </c>
      <c r="K406" s="244" t="s">
        <v>454</v>
      </c>
      <c r="L406" s="232">
        <v>0</v>
      </c>
      <c r="M406" s="233">
        <v>0</v>
      </c>
      <c r="N406" s="130"/>
      <c r="O406" s="131"/>
      <c r="P406" s="131"/>
      <c r="Q406" s="131"/>
      <c r="R406" s="131"/>
      <c r="S406" s="131"/>
      <c r="T406" s="132" t="str">
        <f t="shared" si="341"/>
        <v>OK</v>
      </c>
      <c r="U406" s="138"/>
      <c r="V406" s="138"/>
      <c r="W406" s="139"/>
      <c r="X406" s="139"/>
      <c r="Y406" s="132" t="str">
        <f t="shared" si="342"/>
        <v>OK</v>
      </c>
      <c r="Z406" s="210"/>
      <c r="AA406" s="204"/>
      <c r="AB406" s="202"/>
      <c r="AC406" s="202"/>
      <c r="AD406" s="202"/>
      <c r="AE406" s="202"/>
      <c r="AF406" s="202"/>
      <c r="AG406" s="132" t="str">
        <f t="shared" si="343"/>
        <v>OK</v>
      </c>
      <c r="AH406" s="138"/>
      <c r="AI406" s="138"/>
      <c r="AJ406" s="139"/>
      <c r="AK406" s="139"/>
      <c r="AL406" s="132" t="str">
        <f t="shared" si="344"/>
        <v>OK</v>
      </c>
      <c r="AM406" s="140"/>
      <c r="AN406" s="119">
        <f t="shared" si="345"/>
        <v>0</v>
      </c>
      <c r="AO406" s="120">
        <f t="shared" si="346"/>
        <v>0</v>
      </c>
      <c r="AP406" s="39">
        <f t="shared" si="347"/>
        <v>0</v>
      </c>
      <c r="AQ406" s="141">
        <f t="shared" si="348"/>
        <v>0</v>
      </c>
      <c r="AR406" s="142">
        <f t="shared" si="349"/>
        <v>0</v>
      </c>
      <c r="AS406" s="143" t="e">
        <f>AR406/AP406</f>
        <v>#DIV/0!</v>
      </c>
      <c r="AT406" s="144">
        <f t="shared" si="351"/>
        <v>0</v>
      </c>
      <c r="AU406" s="141">
        <f>AO406</f>
        <v>0</v>
      </c>
      <c r="AV406" s="142">
        <f t="shared" si="353"/>
        <v>0</v>
      </c>
      <c r="AW406" s="143" t="e">
        <f>AV406/AT406</f>
        <v>#DIV/0!</v>
      </c>
      <c r="AY406" s="146" t="str">
        <f t="shared" si="355"/>
        <v>31.32</v>
      </c>
      <c r="AZ406" s="398" t="b">
        <f>COUNTIF('[1]Codes SEC'!$B$2:$B$250,Ministres!AY406)&gt;0</f>
        <v>1</v>
      </c>
    </row>
    <row r="407" spans="1:52" ht="35.1" customHeight="1" x14ac:dyDescent="0.25">
      <c r="A407" s="15" t="s">
        <v>13</v>
      </c>
      <c r="B407" s="225">
        <v>10</v>
      </c>
      <c r="C407" s="122" t="s">
        <v>237</v>
      </c>
      <c r="D407" s="123">
        <v>1000</v>
      </c>
      <c r="E407" s="226"/>
      <c r="F407" s="122">
        <v>19</v>
      </c>
      <c r="G407" s="126"/>
      <c r="H407" s="35" t="str">
        <f t="shared" si="292"/>
        <v>122</v>
      </c>
      <c r="I407" s="36">
        <v>83300000</v>
      </c>
      <c r="J407" s="37" t="s">
        <v>455</v>
      </c>
      <c r="K407" s="213" t="s">
        <v>456</v>
      </c>
      <c r="L407" s="376">
        <v>0</v>
      </c>
      <c r="M407" s="377">
        <v>0</v>
      </c>
      <c r="N407" s="130"/>
      <c r="O407" s="131"/>
      <c r="P407" s="131"/>
      <c r="Q407" s="131"/>
      <c r="R407" s="131"/>
      <c r="S407" s="131"/>
      <c r="T407" s="132" t="str">
        <f t="shared" si="341"/>
        <v>OK</v>
      </c>
      <c r="U407" s="138"/>
      <c r="V407" s="138"/>
      <c r="W407" s="139"/>
      <c r="X407" s="139"/>
      <c r="Y407" s="132" t="str">
        <f t="shared" si="342"/>
        <v>OK</v>
      </c>
      <c r="Z407" s="210"/>
      <c r="AA407" s="204"/>
      <c r="AB407" s="202"/>
      <c r="AC407" s="202"/>
      <c r="AD407" s="202"/>
      <c r="AE407" s="202"/>
      <c r="AF407" s="202"/>
      <c r="AG407" s="132" t="str">
        <f t="shared" si="343"/>
        <v>OK</v>
      </c>
      <c r="AH407" s="138"/>
      <c r="AI407" s="138"/>
      <c r="AJ407" s="139"/>
      <c r="AK407" s="139"/>
      <c r="AL407" s="132" t="str">
        <f t="shared" si="344"/>
        <v>OK</v>
      </c>
      <c r="AM407" s="140"/>
      <c r="AN407" s="119">
        <f t="shared" si="345"/>
        <v>0</v>
      </c>
      <c r="AO407" s="120">
        <f t="shared" si="346"/>
        <v>0</v>
      </c>
      <c r="AP407" s="39">
        <f t="shared" si="347"/>
        <v>0</v>
      </c>
      <c r="AQ407" s="141">
        <f t="shared" si="348"/>
        <v>0</v>
      </c>
      <c r="AR407" s="142">
        <f t="shared" si="349"/>
        <v>0</v>
      </c>
      <c r="AS407" s="143" t="e">
        <f t="shared" ref="AS407:AS429" si="356">AR407/AP407</f>
        <v>#DIV/0!</v>
      </c>
      <c r="AT407" s="144">
        <f t="shared" si="351"/>
        <v>0</v>
      </c>
      <c r="AU407" s="141">
        <f t="shared" ref="AU407:AU429" si="357">AO407</f>
        <v>0</v>
      </c>
      <c r="AV407" s="142">
        <f t="shared" si="353"/>
        <v>0</v>
      </c>
      <c r="AW407" s="143" t="e">
        <f t="shared" ref="AW407:AW429" si="358">AV407/AT407</f>
        <v>#DIV/0!</v>
      </c>
      <c r="AY407" s="146" t="str">
        <f t="shared" si="355"/>
        <v>33.00</v>
      </c>
      <c r="AZ407" s="383" t="b">
        <f>COUNTIF('[1]Codes SEC'!$B$2:$B$250,Ministres!AY407)&gt;0</f>
        <v>1</v>
      </c>
    </row>
    <row r="408" spans="1:52" s="374" customFormat="1" ht="35.1" customHeight="1" x14ac:dyDescent="0.25">
      <c r="A408" s="356" t="s">
        <v>13</v>
      </c>
      <c r="B408" s="225" t="s">
        <v>265</v>
      </c>
      <c r="C408" s="122" t="s">
        <v>237</v>
      </c>
      <c r="D408" s="123">
        <v>1000</v>
      </c>
      <c r="E408" s="226"/>
      <c r="F408" s="122">
        <v>19</v>
      </c>
      <c r="G408" s="126"/>
      <c r="H408" s="35" t="str">
        <f t="shared" si="292"/>
        <v>122</v>
      </c>
      <c r="I408" s="36">
        <v>83300000</v>
      </c>
      <c r="J408" s="37" t="s">
        <v>457</v>
      </c>
      <c r="K408" s="244" t="s">
        <v>458</v>
      </c>
      <c r="L408" s="232">
        <v>0</v>
      </c>
      <c r="M408" s="233">
        <v>0</v>
      </c>
      <c r="N408" s="130"/>
      <c r="O408" s="131"/>
      <c r="P408" s="131"/>
      <c r="Q408" s="131"/>
      <c r="R408" s="131"/>
      <c r="S408" s="131"/>
      <c r="T408" s="132" t="str">
        <f t="shared" si="341"/>
        <v>OK</v>
      </c>
      <c r="U408" s="138"/>
      <c r="V408" s="138"/>
      <c r="W408" s="139"/>
      <c r="X408" s="139"/>
      <c r="Y408" s="132" t="str">
        <f t="shared" si="342"/>
        <v>OK</v>
      </c>
      <c r="Z408" s="210"/>
      <c r="AA408" s="204"/>
      <c r="AB408" s="202"/>
      <c r="AC408" s="202"/>
      <c r="AD408" s="202"/>
      <c r="AE408" s="202"/>
      <c r="AF408" s="202"/>
      <c r="AG408" s="132" t="str">
        <f t="shared" si="343"/>
        <v>OK</v>
      </c>
      <c r="AH408" s="138"/>
      <c r="AI408" s="138"/>
      <c r="AJ408" s="139"/>
      <c r="AK408" s="139"/>
      <c r="AL408" s="132" t="str">
        <f t="shared" si="344"/>
        <v>OK</v>
      </c>
      <c r="AM408" s="140"/>
      <c r="AN408" s="119">
        <f t="shared" si="345"/>
        <v>0</v>
      </c>
      <c r="AO408" s="120">
        <f t="shared" si="346"/>
        <v>0</v>
      </c>
      <c r="AP408" s="39">
        <f t="shared" si="347"/>
        <v>0</v>
      </c>
      <c r="AQ408" s="141">
        <f t="shared" si="348"/>
        <v>0</v>
      </c>
      <c r="AR408" s="142">
        <f t="shared" si="349"/>
        <v>0</v>
      </c>
      <c r="AS408" s="143" t="e">
        <f>AR408/AP408</f>
        <v>#DIV/0!</v>
      </c>
      <c r="AT408" s="144">
        <f t="shared" si="351"/>
        <v>0</v>
      </c>
      <c r="AU408" s="141">
        <f>AO408</f>
        <v>0</v>
      </c>
      <c r="AV408" s="142">
        <f t="shared" si="353"/>
        <v>0</v>
      </c>
      <c r="AW408" s="143" t="e">
        <f>AV408/AT408</f>
        <v>#DIV/0!</v>
      </c>
      <c r="AY408" s="146" t="str">
        <f t="shared" si="355"/>
        <v>33.00</v>
      </c>
      <c r="AZ408" s="398" t="b">
        <f>COUNTIF('[1]Codes SEC'!$B$2:$B$250,Ministres!AY408)&gt;0</f>
        <v>1</v>
      </c>
    </row>
    <row r="409" spans="1:52" ht="35.1" customHeight="1" x14ac:dyDescent="0.25">
      <c r="A409" s="15" t="s">
        <v>13</v>
      </c>
      <c r="B409" s="225">
        <v>10</v>
      </c>
      <c r="C409" s="122" t="s">
        <v>237</v>
      </c>
      <c r="D409" s="123">
        <v>1000</v>
      </c>
      <c r="E409" s="226"/>
      <c r="F409" s="122">
        <v>19</v>
      </c>
      <c r="G409" s="126"/>
      <c r="H409" s="35" t="str">
        <f t="shared" si="292"/>
        <v>122</v>
      </c>
      <c r="I409" s="36">
        <v>83441000</v>
      </c>
      <c r="J409" s="37" t="s">
        <v>459</v>
      </c>
      <c r="K409" s="213" t="s">
        <v>460</v>
      </c>
      <c r="L409" s="376">
        <v>0</v>
      </c>
      <c r="M409" s="377">
        <v>0</v>
      </c>
      <c r="N409" s="130"/>
      <c r="O409" s="131"/>
      <c r="P409" s="131"/>
      <c r="Q409" s="131"/>
      <c r="R409" s="131"/>
      <c r="S409" s="131"/>
      <c r="T409" s="132" t="str">
        <f t="shared" si="341"/>
        <v>OK</v>
      </c>
      <c r="U409" s="138"/>
      <c r="V409" s="138"/>
      <c r="W409" s="139"/>
      <c r="X409" s="139"/>
      <c r="Y409" s="132" t="str">
        <f t="shared" si="342"/>
        <v>OK</v>
      </c>
      <c r="Z409" s="210"/>
      <c r="AA409" s="204"/>
      <c r="AB409" s="202"/>
      <c r="AC409" s="202"/>
      <c r="AD409" s="202"/>
      <c r="AE409" s="202"/>
      <c r="AF409" s="202"/>
      <c r="AG409" s="132" t="str">
        <f t="shared" si="343"/>
        <v>OK</v>
      </c>
      <c r="AH409" s="138"/>
      <c r="AI409" s="138"/>
      <c r="AJ409" s="139"/>
      <c r="AK409" s="139"/>
      <c r="AL409" s="132" t="str">
        <f t="shared" si="344"/>
        <v>OK</v>
      </c>
      <c r="AM409" s="140"/>
      <c r="AN409" s="119">
        <f t="shared" si="345"/>
        <v>0</v>
      </c>
      <c r="AO409" s="120">
        <f t="shared" si="346"/>
        <v>0</v>
      </c>
      <c r="AP409" s="39">
        <f t="shared" si="347"/>
        <v>0</v>
      </c>
      <c r="AQ409" s="141">
        <f t="shared" si="348"/>
        <v>0</v>
      </c>
      <c r="AR409" s="142">
        <f t="shared" si="349"/>
        <v>0</v>
      </c>
      <c r="AS409" s="143" t="e">
        <f t="shared" si="356"/>
        <v>#DIV/0!</v>
      </c>
      <c r="AT409" s="144">
        <f t="shared" si="351"/>
        <v>0</v>
      </c>
      <c r="AU409" s="141">
        <f t="shared" si="357"/>
        <v>0</v>
      </c>
      <c r="AV409" s="142">
        <f t="shared" si="353"/>
        <v>0</v>
      </c>
      <c r="AW409" s="143" t="e">
        <f t="shared" si="358"/>
        <v>#DIV/0!</v>
      </c>
      <c r="AY409" s="146" t="str">
        <f t="shared" si="355"/>
        <v>34.41</v>
      </c>
      <c r="AZ409" s="383" t="b">
        <f>COUNTIF('[1]Codes SEC'!$B$2:$B$250,Ministres!AY409)&gt;0</f>
        <v>1</v>
      </c>
    </row>
    <row r="410" spans="1:52" ht="35.1" customHeight="1" x14ac:dyDescent="0.25">
      <c r="A410" s="15" t="s">
        <v>13</v>
      </c>
      <c r="B410" s="225">
        <v>10</v>
      </c>
      <c r="C410" s="122" t="s">
        <v>237</v>
      </c>
      <c r="D410" s="123">
        <v>1000</v>
      </c>
      <c r="E410" s="226"/>
      <c r="F410" s="122">
        <v>19</v>
      </c>
      <c r="G410" s="126"/>
      <c r="H410" s="35" t="str">
        <f t="shared" si="292"/>
        <v>122</v>
      </c>
      <c r="I410" s="36">
        <v>84140000</v>
      </c>
      <c r="J410" s="37" t="s">
        <v>461</v>
      </c>
      <c r="K410" s="213" t="s">
        <v>462</v>
      </c>
      <c r="L410" s="376">
        <v>0</v>
      </c>
      <c r="M410" s="377">
        <v>0</v>
      </c>
      <c r="N410" s="130"/>
      <c r="O410" s="131"/>
      <c r="P410" s="131"/>
      <c r="Q410" s="131"/>
      <c r="R410" s="131"/>
      <c r="S410" s="131"/>
      <c r="T410" s="132" t="str">
        <f t="shared" si="341"/>
        <v>OK</v>
      </c>
      <c r="U410" s="138"/>
      <c r="V410" s="138"/>
      <c r="W410" s="139"/>
      <c r="X410" s="139"/>
      <c r="Y410" s="132" t="str">
        <f t="shared" si="342"/>
        <v>OK</v>
      </c>
      <c r="Z410" s="210"/>
      <c r="AA410" s="204"/>
      <c r="AB410" s="202"/>
      <c r="AC410" s="202"/>
      <c r="AD410" s="202"/>
      <c r="AE410" s="202"/>
      <c r="AF410" s="202"/>
      <c r="AG410" s="132" t="str">
        <f t="shared" si="343"/>
        <v>OK</v>
      </c>
      <c r="AH410" s="138"/>
      <c r="AI410" s="138"/>
      <c r="AJ410" s="139"/>
      <c r="AK410" s="139"/>
      <c r="AL410" s="132" t="str">
        <f t="shared" si="344"/>
        <v>OK</v>
      </c>
      <c r="AM410" s="140"/>
      <c r="AN410" s="119">
        <f t="shared" si="345"/>
        <v>0</v>
      </c>
      <c r="AO410" s="120">
        <f t="shared" si="346"/>
        <v>0</v>
      </c>
      <c r="AP410" s="39">
        <f t="shared" si="347"/>
        <v>0</v>
      </c>
      <c r="AQ410" s="141">
        <f t="shared" si="348"/>
        <v>0</v>
      </c>
      <c r="AR410" s="142">
        <f t="shared" si="349"/>
        <v>0</v>
      </c>
      <c r="AS410" s="143" t="e">
        <f t="shared" si="356"/>
        <v>#DIV/0!</v>
      </c>
      <c r="AT410" s="144">
        <f t="shared" si="351"/>
        <v>0</v>
      </c>
      <c r="AU410" s="141">
        <f t="shared" si="357"/>
        <v>0</v>
      </c>
      <c r="AV410" s="142">
        <f t="shared" si="353"/>
        <v>0</v>
      </c>
      <c r="AW410" s="143" t="e">
        <f t="shared" si="358"/>
        <v>#DIV/0!</v>
      </c>
      <c r="AY410" s="146" t="str">
        <f t="shared" si="355"/>
        <v>41.40</v>
      </c>
      <c r="AZ410" s="383" t="b">
        <f>COUNTIF('[1]Codes SEC'!$B$2:$B$250,Ministres!AY410)&gt;0</f>
        <v>1</v>
      </c>
    </row>
    <row r="411" spans="1:52" ht="35.1" customHeight="1" x14ac:dyDescent="0.25">
      <c r="A411" s="15" t="s">
        <v>13</v>
      </c>
      <c r="B411" s="225">
        <v>10</v>
      </c>
      <c r="C411" s="122" t="s">
        <v>237</v>
      </c>
      <c r="D411" s="123">
        <v>1000</v>
      </c>
      <c r="E411" s="226"/>
      <c r="F411" s="122">
        <v>19</v>
      </c>
      <c r="G411" s="126"/>
      <c r="H411" s="35" t="str">
        <f t="shared" ref="H411:H474" si="359">LEFT(J411,3)</f>
        <v>122</v>
      </c>
      <c r="I411" s="36">
        <v>84140000</v>
      </c>
      <c r="J411" s="37" t="s">
        <v>463</v>
      </c>
      <c r="K411" s="213" t="s">
        <v>464</v>
      </c>
      <c r="L411" s="376">
        <v>0</v>
      </c>
      <c r="M411" s="377">
        <v>0</v>
      </c>
      <c r="N411" s="130"/>
      <c r="O411" s="131"/>
      <c r="P411" s="131"/>
      <c r="Q411" s="131"/>
      <c r="R411" s="131"/>
      <c r="S411" s="131"/>
      <c r="T411" s="132" t="str">
        <f t="shared" si="341"/>
        <v>OK</v>
      </c>
      <c r="U411" s="138"/>
      <c r="V411" s="138"/>
      <c r="W411" s="139"/>
      <c r="X411" s="139"/>
      <c r="Y411" s="132" t="str">
        <f t="shared" si="342"/>
        <v>OK</v>
      </c>
      <c r="Z411" s="210"/>
      <c r="AA411" s="204"/>
      <c r="AB411" s="202"/>
      <c r="AC411" s="202"/>
      <c r="AD411" s="202"/>
      <c r="AE411" s="202"/>
      <c r="AF411" s="202"/>
      <c r="AG411" s="132" t="str">
        <f t="shared" si="343"/>
        <v>OK</v>
      </c>
      <c r="AH411" s="138"/>
      <c r="AI411" s="138"/>
      <c r="AJ411" s="139"/>
      <c r="AK411" s="139"/>
      <c r="AL411" s="132" t="str">
        <f t="shared" si="344"/>
        <v>OK</v>
      </c>
      <c r="AM411" s="140"/>
      <c r="AN411" s="119">
        <f t="shared" si="345"/>
        <v>0</v>
      </c>
      <c r="AO411" s="120">
        <f t="shared" si="346"/>
        <v>0</v>
      </c>
      <c r="AP411" s="39">
        <f t="shared" si="347"/>
        <v>0</v>
      </c>
      <c r="AQ411" s="141">
        <f t="shared" si="348"/>
        <v>0</v>
      </c>
      <c r="AR411" s="142">
        <f t="shared" si="349"/>
        <v>0</v>
      </c>
      <c r="AS411" s="143" t="e">
        <f t="shared" si="356"/>
        <v>#DIV/0!</v>
      </c>
      <c r="AT411" s="144">
        <f t="shared" si="351"/>
        <v>0</v>
      </c>
      <c r="AU411" s="141">
        <f t="shared" si="357"/>
        <v>0</v>
      </c>
      <c r="AV411" s="142">
        <f t="shared" si="353"/>
        <v>0</v>
      </c>
      <c r="AW411" s="143" t="e">
        <f t="shared" si="358"/>
        <v>#DIV/0!</v>
      </c>
      <c r="AY411" s="146" t="str">
        <f t="shared" si="355"/>
        <v>41.40</v>
      </c>
      <c r="AZ411" s="383" t="b">
        <f>COUNTIF('[1]Codes SEC'!$B$2:$B$250,Ministres!AY411)&gt;0</f>
        <v>1</v>
      </c>
    </row>
    <row r="412" spans="1:52" ht="35.1" customHeight="1" x14ac:dyDescent="0.25">
      <c r="A412" s="15" t="s">
        <v>13</v>
      </c>
      <c r="B412" s="225">
        <v>10</v>
      </c>
      <c r="C412" s="122" t="s">
        <v>237</v>
      </c>
      <c r="D412" s="123">
        <v>1000</v>
      </c>
      <c r="E412" s="226"/>
      <c r="F412" s="122">
        <v>19</v>
      </c>
      <c r="G412" s="126"/>
      <c r="H412" s="35" t="str">
        <f t="shared" si="359"/>
        <v>122</v>
      </c>
      <c r="I412" s="36">
        <v>84140000</v>
      </c>
      <c r="J412" s="37" t="s">
        <v>465</v>
      </c>
      <c r="K412" s="213" t="s">
        <v>466</v>
      </c>
      <c r="L412" s="376">
        <v>0</v>
      </c>
      <c r="M412" s="377">
        <v>0</v>
      </c>
      <c r="N412" s="130"/>
      <c r="O412" s="131"/>
      <c r="P412" s="131"/>
      <c r="Q412" s="131"/>
      <c r="R412" s="131"/>
      <c r="S412" s="131"/>
      <c r="T412" s="132" t="str">
        <f t="shared" si="341"/>
        <v>OK</v>
      </c>
      <c r="U412" s="138"/>
      <c r="V412" s="138"/>
      <c r="W412" s="139"/>
      <c r="X412" s="139"/>
      <c r="Y412" s="132" t="str">
        <f t="shared" si="342"/>
        <v>OK</v>
      </c>
      <c r="Z412" s="210"/>
      <c r="AA412" s="204"/>
      <c r="AB412" s="202"/>
      <c r="AC412" s="202"/>
      <c r="AD412" s="202"/>
      <c r="AE412" s="202"/>
      <c r="AF412" s="202"/>
      <c r="AG412" s="132" t="str">
        <f t="shared" si="343"/>
        <v>OK</v>
      </c>
      <c r="AH412" s="138"/>
      <c r="AI412" s="138"/>
      <c r="AJ412" s="139"/>
      <c r="AK412" s="139"/>
      <c r="AL412" s="132" t="str">
        <f t="shared" si="344"/>
        <v>OK</v>
      </c>
      <c r="AM412" s="140"/>
      <c r="AN412" s="119">
        <f t="shared" si="345"/>
        <v>0</v>
      </c>
      <c r="AO412" s="120">
        <f t="shared" si="346"/>
        <v>0</v>
      </c>
      <c r="AP412" s="39">
        <f t="shared" si="347"/>
        <v>0</v>
      </c>
      <c r="AQ412" s="141">
        <f t="shared" si="348"/>
        <v>0</v>
      </c>
      <c r="AR412" s="142">
        <f t="shared" si="349"/>
        <v>0</v>
      </c>
      <c r="AS412" s="143" t="e">
        <f t="shared" si="356"/>
        <v>#DIV/0!</v>
      </c>
      <c r="AT412" s="144">
        <f t="shared" si="351"/>
        <v>0</v>
      </c>
      <c r="AU412" s="141">
        <f t="shared" si="357"/>
        <v>0</v>
      </c>
      <c r="AV412" s="142">
        <f t="shared" si="353"/>
        <v>0</v>
      </c>
      <c r="AW412" s="143" t="e">
        <f t="shared" si="358"/>
        <v>#DIV/0!</v>
      </c>
      <c r="AY412" s="146" t="str">
        <f t="shared" si="355"/>
        <v>41.40</v>
      </c>
      <c r="AZ412" s="383" t="b">
        <f>COUNTIF('[1]Codes SEC'!$B$2:$B$250,Ministres!AY412)&gt;0</f>
        <v>1</v>
      </c>
    </row>
    <row r="413" spans="1:52" ht="35.1" customHeight="1" x14ac:dyDescent="0.25">
      <c r="A413" s="15" t="s">
        <v>13</v>
      </c>
      <c r="B413" s="225">
        <v>10</v>
      </c>
      <c r="C413" s="122" t="s">
        <v>237</v>
      </c>
      <c r="D413" s="123">
        <v>1000</v>
      </c>
      <c r="E413" s="226"/>
      <c r="F413" s="122">
        <v>19</v>
      </c>
      <c r="G413" s="126"/>
      <c r="H413" s="35" t="str">
        <f t="shared" si="359"/>
        <v>122</v>
      </c>
      <c r="I413" s="36">
        <v>84140000</v>
      </c>
      <c r="J413" s="37" t="s">
        <v>467</v>
      </c>
      <c r="K413" s="213" t="s">
        <v>468</v>
      </c>
      <c r="L413" s="376">
        <v>0</v>
      </c>
      <c r="M413" s="377">
        <v>0</v>
      </c>
      <c r="N413" s="130"/>
      <c r="O413" s="131"/>
      <c r="P413" s="131"/>
      <c r="Q413" s="131"/>
      <c r="R413" s="131"/>
      <c r="S413" s="131"/>
      <c r="T413" s="132" t="str">
        <f t="shared" si="341"/>
        <v>OK</v>
      </c>
      <c r="U413" s="138"/>
      <c r="V413" s="138"/>
      <c r="W413" s="139"/>
      <c r="X413" s="139"/>
      <c r="Y413" s="132" t="str">
        <f t="shared" si="342"/>
        <v>OK</v>
      </c>
      <c r="Z413" s="210"/>
      <c r="AA413" s="204"/>
      <c r="AB413" s="202"/>
      <c r="AC413" s="202"/>
      <c r="AD413" s="202"/>
      <c r="AE413" s="202"/>
      <c r="AF413" s="202"/>
      <c r="AG413" s="132" t="str">
        <f t="shared" si="343"/>
        <v>OK</v>
      </c>
      <c r="AH413" s="138"/>
      <c r="AI413" s="138"/>
      <c r="AJ413" s="139"/>
      <c r="AK413" s="139"/>
      <c r="AL413" s="132" t="str">
        <f t="shared" si="344"/>
        <v>OK</v>
      </c>
      <c r="AM413" s="140"/>
      <c r="AN413" s="119">
        <f t="shared" si="345"/>
        <v>0</v>
      </c>
      <c r="AO413" s="120">
        <f t="shared" si="346"/>
        <v>0</v>
      </c>
      <c r="AP413" s="39">
        <f t="shared" si="347"/>
        <v>0</v>
      </c>
      <c r="AQ413" s="141">
        <f t="shared" si="348"/>
        <v>0</v>
      </c>
      <c r="AR413" s="142">
        <f t="shared" si="349"/>
        <v>0</v>
      </c>
      <c r="AS413" s="143" t="e">
        <f t="shared" si="356"/>
        <v>#DIV/0!</v>
      </c>
      <c r="AT413" s="144">
        <f t="shared" si="351"/>
        <v>0</v>
      </c>
      <c r="AU413" s="141">
        <f t="shared" si="357"/>
        <v>0</v>
      </c>
      <c r="AV413" s="142">
        <f t="shared" si="353"/>
        <v>0</v>
      </c>
      <c r="AW413" s="143" t="e">
        <f t="shared" si="358"/>
        <v>#DIV/0!</v>
      </c>
      <c r="AY413" s="146" t="str">
        <f t="shared" si="355"/>
        <v>41.40</v>
      </c>
      <c r="AZ413" s="383" t="b">
        <f>COUNTIF('[1]Codes SEC'!$B$2:$B$250,Ministres!AY413)&gt;0</f>
        <v>1</v>
      </c>
    </row>
    <row r="414" spans="1:52" ht="35.1" customHeight="1" x14ac:dyDescent="0.25">
      <c r="A414" s="15" t="s">
        <v>13</v>
      </c>
      <c r="B414" s="225">
        <v>10</v>
      </c>
      <c r="C414" s="122" t="s">
        <v>237</v>
      </c>
      <c r="D414" s="123">
        <v>1000</v>
      </c>
      <c r="E414" s="226"/>
      <c r="F414" s="122">
        <v>19</v>
      </c>
      <c r="G414" s="126"/>
      <c r="H414" s="35" t="str">
        <f t="shared" si="359"/>
        <v>122</v>
      </c>
      <c r="I414" s="36">
        <v>84140000</v>
      </c>
      <c r="J414" s="37" t="s">
        <v>469</v>
      </c>
      <c r="K414" s="213" t="s">
        <v>470</v>
      </c>
      <c r="L414" s="376">
        <v>0</v>
      </c>
      <c r="M414" s="377">
        <v>0</v>
      </c>
      <c r="N414" s="130"/>
      <c r="O414" s="131"/>
      <c r="P414" s="131"/>
      <c r="Q414" s="131"/>
      <c r="R414" s="131"/>
      <c r="S414" s="131"/>
      <c r="T414" s="132" t="str">
        <f t="shared" si="341"/>
        <v>OK</v>
      </c>
      <c r="U414" s="138"/>
      <c r="V414" s="138"/>
      <c r="W414" s="139"/>
      <c r="X414" s="139"/>
      <c r="Y414" s="132" t="str">
        <f t="shared" si="342"/>
        <v>OK</v>
      </c>
      <c r="Z414" s="210"/>
      <c r="AA414" s="204"/>
      <c r="AB414" s="202"/>
      <c r="AC414" s="202"/>
      <c r="AD414" s="202"/>
      <c r="AE414" s="202"/>
      <c r="AF414" s="202"/>
      <c r="AG414" s="132" t="str">
        <f t="shared" si="343"/>
        <v>OK</v>
      </c>
      <c r="AH414" s="138"/>
      <c r="AI414" s="138"/>
      <c r="AJ414" s="139"/>
      <c r="AK414" s="139"/>
      <c r="AL414" s="132" t="str">
        <f t="shared" si="344"/>
        <v>OK</v>
      </c>
      <c r="AM414" s="140"/>
      <c r="AN414" s="119">
        <f t="shared" si="345"/>
        <v>0</v>
      </c>
      <c r="AO414" s="120">
        <f t="shared" si="346"/>
        <v>0</v>
      </c>
      <c r="AP414" s="39">
        <f t="shared" si="347"/>
        <v>0</v>
      </c>
      <c r="AQ414" s="141">
        <f t="shared" si="348"/>
        <v>0</v>
      </c>
      <c r="AR414" s="142">
        <f t="shared" si="349"/>
        <v>0</v>
      </c>
      <c r="AS414" s="143" t="e">
        <f t="shared" si="356"/>
        <v>#DIV/0!</v>
      </c>
      <c r="AT414" s="144">
        <f t="shared" si="351"/>
        <v>0</v>
      </c>
      <c r="AU414" s="141">
        <f t="shared" si="357"/>
        <v>0</v>
      </c>
      <c r="AV414" s="142">
        <f t="shared" si="353"/>
        <v>0</v>
      </c>
      <c r="AW414" s="143" t="e">
        <f t="shared" si="358"/>
        <v>#DIV/0!</v>
      </c>
      <c r="AY414" s="146" t="str">
        <f t="shared" si="355"/>
        <v>41.40</v>
      </c>
      <c r="AZ414" s="383" t="b">
        <f>COUNTIF('[1]Codes SEC'!$B$2:$B$250,Ministres!AY414)&gt;0</f>
        <v>1</v>
      </c>
    </row>
    <row r="415" spans="1:52" ht="35.1" customHeight="1" x14ac:dyDescent="0.25">
      <c r="A415" s="15" t="s">
        <v>13</v>
      </c>
      <c r="B415" s="225">
        <v>10</v>
      </c>
      <c r="C415" s="122" t="s">
        <v>237</v>
      </c>
      <c r="D415" s="123">
        <v>1000</v>
      </c>
      <c r="E415" s="226"/>
      <c r="F415" s="122">
        <v>19</v>
      </c>
      <c r="G415" s="126"/>
      <c r="H415" s="35" t="str">
        <f t="shared" si="359"/>
        <v>122</v>
      </c>
      <c r="I415" s="36">
        <v>84140000</v>
      </c>
      <c r="J415" s="37" t="s">
        <v>471</v>
      </c>
      <c r="K415" s="213" t="s">
        <v>472</v>
      </c>
      <c r="L415" s="376">
        <v>0</v>
      </c>
      <c r="M415" s="377">
        <v>0</v>
      </c>
      <c r="N415" s="130"/>
      <c r="O415" s="131"/>
      <c r="P415" s="131"/>
      <c r="Q415" s="131"/>
      <c r="R415" s="131"/>
      <c r="S415" s="131"/>
      <c r="T415" s="132" t="str">
        <f t="shared" si="341"/>
        <v>OK</v>
      </c>
      <c r="U415" s="138"/>
      <c r="V415" s="138"/>
      <c r="W415" s="139"/>
      <c r="X415" s="139"/>
      <c r="Y415" s="132" t="str">
        <f t="shared" si="342"/>
        <v>OK</v>
      </c>
      <c r="Z415" s="210"/>
      <c r="AA415" s="204"/>
      <c r="AB415" s="202"/>
      <c r="AC415" s="202"/>
      <c r="AD415" s="202"/>
      <c r="AE415" s="202"/>
      <c r="AF415" s="202"/>
      <c r="AG415" s="132" t="str">
        <f t="shared" si="343"/>
        <v>OK</v>
      </c>
      <c r="AH415" s="138"/>
      <c r="AI415" s="138"/>
      <c r="AJ415" s="139"/>
      <c r="AK415" s="139"/>
      <c r="AL415" s="132" t="str">
        <f t="shared" si="344"/>
        <v>OK</v>
      </c>
      <c r="AM415" s="140"/>
      <c r="AN415" s="119">
        <f t="shared" si="345"/>
        <v>0</v>
      </c>
      <c r="AO415" s="120">
        <f t="shared" si="346"/>
        <v>0</v>
      </c>
      <c r="AP415" s="39">
        <f t="shared" si="347"/>
        <v>0</v>
      </c>
      <c r="AQ415" s="141">
        <f t="shared" si="348"/>
        <v>0</v>
      </c>
      <c r="AR415" s="142">
        <f t="shared" si="349"/>
        <v>0</v>
      </c>
      <c r="AS415" s="143" t="e">
        <f t="shared" si="356"/>
        <v>#DIV/0!</v>
      </c>
      <c r="AT415" s="144">
        <f t="shared" si="351"/>
        <v>0</v>
      </c>
      <c r="AU415" s="141">
        <f t="shared" si="357"/>
        <v>0</v>
      </c>
      <c r="AV415" s="142">
        <f t="shared" si="353"/>
        <v>0</v>
      </c>
      <c r="AW415" s="143" t="e">
        <f t="shared" si="358"/>
        <v>#DIV/0!</v>
      </c>
      <c r="AY415" s="146" t="str">
        <f t="shared" si="355"/>
        <v>41.40</v>
      </c>
      <c r="AZ415" s="383" t="b">
        <f>COUNTIF('[1]Codes SEC'!$B$2:$B$250,Ministres!AY415)&gt;0</f>
        <v>1</v>
      </c>
    </row>
    <row r="416" spans="1:52" ht="35.1" customHeight="1" x14ac:dyDescent="0.25">
      <c r="A416" s="15" t="s">
        <v>13</v>
      </c>
      <c r="B416" s="225">
        <v>10</v>
      </c>
      <c r="C416" s="122" t="s">
        <v>237</v>
      </c>
      <c r="D416" s="123">
        <v>1000</v>
      </c>
      <c r="E416" s="226"/>
      <c r="F416" s="122">
        <v>19</v>
      </c>
      <c r="G416" s="126"/>
      <c r="H416" s="35" t="str">
        <f t="shared" si="359"/>
        <v>122</v>
      </c>
      <c r="I416" s="36">
        <v>84140000</v>
      </c>
      <c r="J416" s="37" t="s">
        <v>473</v>
      </c>
      <c r="K416" s="213" t="s">
        <v>474</v>
      </c>
      <c r="L416" s="376">
        <v>0</v>
      </c>
      <c r="M416" s="377">
        <v>0</v>
      </c>
      <c r="N416" s="130"/>
      <c r="O416" s="131"/>
      <c r="P416" s="131"/>
      <c r="Q416" s="131"/>
      <c r="R416" s="131"/>
      <c r="S416" s="131"/>
      <c r="T416" s="132" t="str">
        <f t="shared" si="341"/>
        <v>OK</v>
      </c>
      <c r="U416" s="138"/>
      <c r="V416" s="138"/>
      <c r="W416" s="139"/>
      <c r="X416" s="139"/>
      <c r="Y416" s="132" t="str">
        <f t="shared" si="342"/>
        <v>OK</v>
      </c>
      <c r="Z416" s="210"/>
      <c r="AA416" s="204"/>
      <c r="AB416" s="202"/>
      <c r="AC416" s="202"/>
      <c r="AD416" s="202"/>
      <c r="AE416" s="202"/>
      <c r="AF416" s="202"/>
      <c r="AG416" s="132" t="str">
        <f t="shared" si="343"/>
        <v>OK</v>
      </c>
      <c r="AH416" s="138"/>
      <c r="AI416" s="138"/>
      <c r="AJ416" s="139"/>
      <c r="AK416" s="139"/>
      <c r="AL416" s="132" t="str">
        <f t="shared" si="344"/>
        <v>OK</v>
      </c>
      <c r="AM416" s="140"/>
      <c r="AN416" s="119">
        <f t="shared" si="345"/>
        <v>0</v>
      </c>
      <c r="AO416" s="120">
        <f t="shared" si="346"/>
        <v>0</v>
      </c>
      <c r="AP416" s="39">
        <f t="shared" si="347"/>
        <v>0</v>
      </c>
      <c r="AQ416" s="141">
        <f t="shared" si="348"/>
        <v>0</v>
      </c>
      <c r="AR416" s="142">
        <f t="shared" si="349"/>
        <v>0</v>
      </c>
      <c r="AS416" s="143" t="e">
        <f t="shared" si="356"/>
        <v>#DIV/0!</v>
      </c>
      <c r="AT416" s="144">
        <f t="shared" si="351"/>
        <v>0</v>
      </c>
      <c r="AU416" s="141">
        <f t="shared" si="357"/>
        <v>0</v>
      </c>
      <c r="AV416" s="142">
        <f t="shared" si="353"/>
        <v>0</v>
      </c>
      <c r="AW416" s="143" t="e">
        <f t="shared" si="358"/>
        <v>#DIV/0!</v>
      </c>
      <c r="AY416" s="146" t="str">
        <f t="shared" si="355"/>
        <v>41.40</v>
      </c>
      <c r="AZ416" s="383" t="b">
        <f>COUNTIF('[1]Codes SEC'!$B$2:$B$250,Ministres!AY416)&gt;0</f>
        <v>1</v>
      </c>
    </row>
    <row r="417" spans="1:64" ht="35.1" customHeight="1" x14ac:dyDescent="0.25">
      <c r="A417" s="15" t="s">
        <v>13</v>
      </c>
      <c r="B417" s="225">
        <v>10</v>
      </c>
      <c r="C417" s="122" t="s">
        <v>237</v>
      </c>
      <c r="D417" s="123">
        <v>1000</v>
      </c>
      <c r="E417" s="226"/>
      <c r="F417" s="122">
        <v>20</v>
      </c>
      <c r="G417" s="126"/>
      <c r="H417" s="35" t="str">
        <f t="shared" si="359"/>
        <v>122</v>
      </c>
      <c r="I417" s="36">
        <v>84140000</v>
      </c>
      <c r="J417" s="37" t="s">
        <v>475</v>
      </c>
      <c r="K417" s="213" t="s">
        <v>476</v>
      </c>
      <c r="L417" s="376">
        <v>0</v>
      </c>
      <c r="M417" s="377">
        <v>0</v>
      </c>
      <c r="N417" s="130"/>
      <c r="O417" s="131"/>
      <c r="P417" s="131"/>
      <c r="Q417" s="131"/>
      <c r="R417" s="131"/>
      <c r="S417" s="131"/>
      <c r="T417" s="132" t="str">
        <f t="shared" si="341"/>
        <v>OK</v>
      </c>
      <c r="U417" s="138"/>
      <c r="V417" s="138"/>
      <c r="W417" s="139"/>
      <c r="X417" s="139"/>
      <c r="Y417" s="132" t="str">
        <f t="shared" si="342"/>
        <v>OK</v>
      </c>
      <c r="Z417" s="210"/>
      <c r="AA417" s="204"/>
      <c r="AB417" s="202"/>
      <c r="AC417" s="202"/>
      <c r="AD417" s="202"/>
      <c r="AE417" s="202"/>
      <c r="AF417" s="202"/>
      <c r="AG417" s="132" t="str">
        <f t="shared" si="343"/>
        <v>OK</v>
      </c>
      <c r="AH417" s="138"/>
      <c r="AI417" s="138"/>
      <c r="AJ417" s="139"/>
      <c r="AK417" s="139"/>
      <c r="AL417" s="132" t="str">
        <f t="shared" si="344"/>
        <v>OK</v>
      </c>
      <c r="AM417" s="140"/>
      <c r="AN417" s="119">
        <f t="shared" si="345"/>
        <v>0</v>
      </c>
      <c r="AO417" s="120">
        <f t="shared" si="346"/>
        <v>0</v>
      </c>
      <c r="AP417" s="39">
        <f t="shared" si="347"/>
        <v>0</v>
      </c>
      <c r="AQ417" s="141">
        <f t="shared" si="348"/>
        <v>0</v>
      </c>
      <c r="AR417" s="142">
        <f t="shared" si="349"/>
        <v>0</v>
      </c>
      <c r="AS417" s="143" t="e">
        <f t="shared" si="356"/>
        <v>#DIV/0!</v>
      </c>
      <c r="AT417" s="144">
        <f t="shared" si="351"/>
        <v>0</v>
      </c>
      <c r="AU417" s="141">
        <f t="shared" si="357"/>
        <v>0</v>
      </c>
      <c r="AV417" s="142">
        <f t="shared" si="353"/>
        <v>0</v>
      </c>
      <c r="AW417" s="143" t="e">
        <f t="shared" si="358"/>
        <v>#DIV/0!</v>
      </c>
      <c r="AY417" s="146" t="str">
        <f t="shared" si="355"/>
        <v>41.40</v>
      </c>
      <c r="AZ417" s="383" t="b">
        <f>COUNTIF('[1]Codes SEC'!$B$2:$B$250,Ministres!AY417)&gt;0</f>
        <v>1</v>
      </c>
    </row>
    <row r="418" spans="1:64" ht="35.1" customHeight="1" x14ac:dyDescent="0.25">
      <c r="A418" s="15" t="s">
        <v>13</v>
      </c>
      <c r="B418" s="225">
        <v>10</v>
      </c>
      <c r="C418" s="122" t="s">
        <v>237</v>
      </c>
      <c r="D418" s="123">
        <v>1000</v>
      </c>
      <c r="E418" s="226"/>
      <c r="F418" s="122">
        <v>20</v>
      </c>
      <c r="G418" s="126"/>
      <c r="H418" s="35" t="str">
        <f t="shared" si="359"/>
        <v>122</v>
      </c>
      <c r="I418" s="36">
        <v>84140000</v>
      </c>
      <c r="J418" s="37" t="s">
        <v>477</v>
      </c>
      <c r="K418" s="213" t="s">
        <v>478</v>
      </c>
      <c r="L418" s="376">
        <v>0</v>
      </c>
      <c r="M418" s="377">
        <v>0</v>
      </c>
      <c r="N418" s="130"/>
      <c r="O418" s="131"/>
      <c r="P418" s="131"/>
      <c r="Q418" s="131"/>
      <c r="R418" s="131"/>
      <c r="S418" s="131"/>
      <c r="T418" s="132" t="str">
        <f t="shared" si="341"/>
        <v>OK</v>
      </c>
      <c r="U418" s="138"/>
      <c r="V418" s="138"/>
      <c r="W418" s="139"/>
      <c r="X418" s="139"/>
      <c r="Y418" s="132" t="str">
        <f t="shared" si="342"/>
        <v>OK</v>
      </c>
      <c r="Z418" s="210"/>
      <c r="AA418" s="204"/>
      <c r="AB418" s="202"/>
      <c r="AC418" s="202"/>
      <c r="AD418" s="202"/>
      <c r="AE418" s="202"/>
      <c r="AF418" s="202"/>
      <c r="AG418" s="132" t="str">
        <f t="shared" si="343"/>
        <v>OK</v>
      </c>
      <c r="AH418" s="138"/>
      <c r="AI418" s="138"/>
      <c r="AJ418" s="139"/>
      <c r="AK418" s="139"/>
      <c r="AL418" s="132" t="str">
        <f t="shared" si="344"/>
        <v>OK</v>
      </c>
      <c r="AM418" s="140"/>
      <c r="AN418" s="119">
        <f t="shared" si="345"/>
        <v>0</v>
      </c>
      <c r="AO418" s="120">
        <f t="shared" si="346"/>
        <v>0</v>
      </c>
      <c r="AP418" s="39">
        <f t="shared" si="347"/>
        <v>0</v>
      </c>
      <c r="AQ418" s="141">
        <f t="shared" si="348"/>
        <v>0</v>
      </c>
      <c r="AR418" s="142">
        <f t="shared" si="349"/>
        <v>0</v>
      </c>
      <c r="AS418" s="143" t="e">
        <f t="shared" si="356"/>
        <v>#DIV/0!</v>
      </c>
      <c r="AT418" s="144">
        <f t="shared" si="351"/>
        <v>0</v>
      </c>
      <c r="AU418" s="141">
        <f t="shared" si="357"/>
        <v>0</v>
      </c>
      <c r="AV418" s="142">
        <f t="shared" si="353"/>
        <v>0</v>
      </c>
      <c r="AW418" s="143" t="e">
        <f t="shared" si="358"/>
        <v>#DIV/0!</v>
      </c>
      <c r="AY418" s="146" t="str">
        <f t="shared" si="355"/>
        <v>41.40</v>
      </c>
      <c r="AZ418" s="383" t="b">
        <f>COUNTIF('[1]Codes SEC'!$B$2:$B$250,Ministres!AY418)&gt;0</f>
        <v>1</v>
      </c>
    </row>
    <row r="419" spans="1:64" ht="35.1" customHeight="1" x14ac:dyDescent="0.25">
      <c r="A419" s="15" t="s">
        <v>13</v>
      </c>
      <c r="B419" s="225" t="s">
        <v>265</v>
      </c>
      <c r="C419" s="122" t="s">
        <v>237</v>
      </c>
      <c r="D419" s="123">
        <v>1000</v>
      </c>
      <c r="E419" s="226"/>
      <c r="F419" s="122">
        <v>19</v>
      </c>
      <c r="G419" s="227"/>
      <c r="H419" s="228" t="str">
        <f t="shared" si="359"/>
        <v>122</v>
      </c>
      <c r="I419" s="229">
        <v>84140000</v>
      </c>
      <c r="J419" s="230" t="s">
        <v>479</v>
      </c>
      <c r="K419" s="231" t="s">
        <v>480</v>
      </c>
      <c r="L419" s="232">
        <v>0</v>
      </c>
      <c r="M419" s="233">
        <v>0</v>
      </c>
      <c r="N419" s="130"/>
      <c r="O419" s="131"/>
      <c r="P419" s="131"/>
      <c r="Q419" s="131"/>
      <c r="R419" s="131"/>
      <c r="S419" s="131"/>
      <c r="T419" s="132" t="str">
        <f>IF(SUM(N419:S419)=U419,"OK",SUM(N419:S419)-U419)</f>
        <v>OK</v>
      </c>
      <c r="U419" s="138"/>
      <c r="V419" s="138"/>
      <c r="W419" s="139"/>
      <c r="X419" s="139"/>
      <c r="Y419" s="132" t="str">
        <f>IF(SUM(W419:X419)=Z419,"OK",SUM(W419:X419)-Z419)</f>
        <v>OK</v>
      </c>
      <c r="Z419" s="210"/>
      <c r="AA419" s="204"/>
      <c r="AB419" s="202"/>
      <c r="AC419" s="202"/>
      <c r="AD419" s="202"/>
      <c r="AE419" s="202"/>
      <c r="AF419" s="202"/>
      <c r="AG419" s="132" t="str">
        <f>IF(SUM(AA419:AF419)=AH419,"OK",SUM(AA419:AF419)-AH419)</f>
        <v>OK</v>
      </c>
      <c r="AH419" s="138"/>
      <c r="AI419" s="138"/>
      <c r="AJ419" s="139"/>
      <c r="AK419" s="139"/>
      <c r="AL419" s="132" t="str">
        <f>IF(SUM(AJ419:AK419)=AM419,"OK",SUM(AJ419:AK419)-AM419)</f>
        <v>OK</v>
      </c>
      <c r="AM419" s="140"/>
      <c r="AN419" s="119">
        <f>L419+U419+V419+Z419</f>
        <v>0</v>
      </c>
      <c r="AO419" s="120">
        <f>M419+AH419+AI419+AM419</f>
        <v>0</v>
      </c>
      <c r="AP419" s="39">
        <f>L419</f>
        <v>0</v>
      </c>
      <c r="AQ419" s="141">
        <f>AN419</f>
        <v>0</v>
      </c>
      <c r="AR419" s="142">
        <f>AQ419-AP419</f>
        <v>0</v>
      </c>
      <c r="AS419" s="143" t="e">
        <f t="shared" si="356"/>
        <v>#DIV/0!</v>
      </c>
      <c r="AT419" s="144">
        <f>M419</f>
        <v>0</v>
      </c>
      <c r="AU419" s="141">
        <f t="shared" si="357"/>
        <v>0</v>
      </c>
      <c r="AV419" s="142">
        <f>AU419-AT419</f>
        <v>0</v>
      </c>
      <c r="AW419" s="143" t="e">
        <f t="shared" si="358"/>
        <v>#DIV/0!</v>
      </c>
      <c r="AY419" s="146" t="str">
        <f t="shared" si="355"/>
        <v>41.40</v>
      </c>
      <c r="AZ419" s="383" t="b">
        <f>COUNTIF('[1]Codes SEC'!$B$2:$B$250,Ministres!AY419)&gt;0</f>
        <v>1</v>
      </c>
    </row>
    <row r="420" spans="1:64" ht="35.1" customHeight="1" x14ac:dyDescent="0.25">
      <c r="A420" s="15" t="s">
        <v>13</v>
      </c>
      <c r="B420" s="225" t="s">
        <v>265</v>
      </c>
      <c r="C420" s="122" t="s">
        <v>237</v>
      </c>
      <c r="D420" s="123">
        <v>1000</v>
      </c>
      <c r="E420" s="226"/>
      <c r="F420" s="122">
        <v>19</v>
      </c>
      <c r="G420" s="227"/>
      <c r="H420" s="228" t="str">
        <f t="shared" si="359"/>
        <v>122</v>
      </c>
      <c r="I420" s="229">
        <v>84140000</v>
      </c>
      <c r="J420" s="230" t="s">
        <v>481</v>
      </c>
      <c r="K420" s="231" t="s">
        <v>482</v>
      </c>
      <c r="L420" s="232">
        <v>0</v>
      </c>
      <c r="M420" s="233">
        <v>0</v>
      </c>
      <c r="N420" s="130"/>
      <c r="O420" s="131"/>
      <c r="P420" s="131"/>
      <c r="Q420" s="131"/>
      <c r="R420" s="131"/>
      <c r="S420" s="131"/>
      <c r="T420" s="132" t="str">
        <f>IF(SUM(N420:S420)=U420,"OK",SUM(N420:S420)-U420)</f>
        <v>OK</v>
      </c>
      <c r="U420" s="138"/>
      <c r="V420" s="138"/>
      <c r="W420" s="139"/>
      <c r="X420" s="139"/>
      <c r="Y420" s="132" t="str">
        <f>IF(SUM(W420:X420)=Z420,"OK",SUM(W420:X420)-Z420)</f>
        <v>OK</v>
      </c>
      <c r="Z420" s="210"/>
      <c r="AA420" s="204"/>
      <c r="AB420" s="202"/>
      <c r="AC420" s="202"/>
      <c r="AD420" s="202"/>
      <c r="AE420" s="202"/>
      <c r="AF420" s="202"/>
      <c r="AG420" s="132" t="str">
        <f>IF(SUM(AA420:AF420)=AH420,"OK",SUM(AA420:AF420)-AH420)</f>
        <v>OK</v>
      </c>
      <c r="AH420" s="138"/>
      <c r="AI420" s="138"/>
      <c r="AJ420" s="139"/>
      <c r="AK420" s="139"/>
      <c r="AL420" s="132" t="str">
        <f>IF(SUM(AJ420:AK420)=AM420,"OK",SUM(AJ420:AK420)-AM420)</f>
        <v>OK</v>
      </c>
      <c r="AM420" s="140"/>
      <c r="AN420" s="119">
        <f>L420+U420+V420+Z420</f>
        <v>0</v>
      </c>
      <c r="AO420" s="120">
        <f>M420+AH420+AI420+AM420</f>
        <v>0</v>
      </c>
      <c r="AP420" s="39">
        <f>L420</f>
        <v>0</v>
      </c>
      <c r="AQ420" s="141">
        <f>AN420</f>
        <v>0</v>
      </c>
      <c r="AR420" s="142">
        <f>AQ420-AP420</f>
        <v>0</v>
      </c>
      <c r="AS420" s="143" t="e">
        <f t="shared" si="356"/>
        <v>#DIV/0!</v>
      </c>
      <c r="AT420" s="144">
        <f>M420</f>
        <v>0</v>
      </c>
      <c r="AU420" s="141">
        <f t="shared" si="357"/>
        <v>0</v>
      </c>
      <c r="AV420" s="142">
        <f>AU420-AT420</f>
        <v>0</v>
      </c>
      <c r="AW420" s="143" t="e">
        <f t="shared" si="358"/>
        <v>#DIV/0!</v>
      </c>
      <c r="AY420" s="146" t="str">
        <f t="shared" si="355"/>
        <v>41.40</v>
      </c>
      <c r="AZ420" s="383" t="b">
        <f>COUNTIF('[1]Codes SEC'!$B$2:$B$250,Ministres!AY420)&gt;0</f>
        <v>1</v>
      </c>
    </row>
    <row r="421" spans="1:64" s="384" customFormat="1" ht="35.1" customHeight="1" x14ac:dyDescent="0.25">
      <c r="A421" s="15" t="s">
        <v>13</v>
      </c>
      <c r="B421" s="225">
        <v>10</v>
      </c>
      <c r="C421" s="122" t="s">
        <v>237</v>
      </c>
      <c r="D421" s="123">
        <v>1000</v>
      </c>
      <c r="E421" s="124"/>
      <c r="F421" s="125">
        <v>19</v>
      </c>
      <c r="G421" s="126"/>
      <c r="H421" s="35" t="str">
        <f t="shared" si="359"/>
        <v>122</v>
      </c>
      <c r="I421" s="36">
        <v>84140000</v>
      </c>
      <c r="J421" s="37" t="s">
        <v>483</v>
      </c>
      <c r="K421" s="281" t="s">
        <v>484</v>
      </c>
      <c r="L421" s="128">
        <v>0</v>
      </c>
      <c r="M421" s="129">
        <v>0</v>
      </c>
      <c r="N421" s="130"/>
      <c r="O421" s="131"/>
      <c r="P421" s="131"/>
      <c r="Q421" s="131"/>
      <c r="R421" s="131"/>
      <c r="S421" s="131"/>
      <c r="T421" s="132" t="str">
        <f>IF(SUM(N421:S421)=U421,"OK",SUM(N421:S421)-U421)</f>
        <v>OK</v>
      </c>
      <c r="U421" s="138"/>
      <c r="V421" s="138"/>
      <c r="W421" s="139"/>
      <c r="X421" s="139"/>
      <c r="Y421" s="132" t="str">
        <f>IF(SUM(W421:X421)=Z421,"OK",SUM(W421:X421)-Z421)</f>
        <v>OK</v>
      </c>
      <c r="Z421" s="210"/>
      <c r="AA421" s="204"/>
      <c r="AB421" s="202"/>
      <c r="AC421" s="202"/>
      <c r="AD421" s="202"/>
      <c r="AE421" s="202"/>
      <c r="AF421" s="202"/>
      <c r="AG421" s="132" t="str">
        <f>IF(SUM(AA421:AF421)=AH421,"OK",SUM(AA421:AF421)-AH421)</f>
        <v>OK</v>
      </c>
      <c r="AH421" s="138"/>
      <c r="AI421" s="138"/>
      <c r="AJ421" s="139"/>
      <c r="AK421" s="139"/>
      <c r="AL421" s="132" t="str">
        <f>IF(SUM(AJ421:AK421)=AM421,"OK",SUM(AJ421:AK421)-AM421)</f>
        <v>OK</v>
      </c>
      <c r="AM421" s="140"/>
      <c r="AN421" s="119">
        <f>L421+U421+V421+Z421</f>
        <v>0</v>
      </c>
      <c r="AO421" s="120">
        <f>M421+AH421+AI421+AM421</f>
        <v>0</v>
      </c>
      <c r="AP421" s="39">
        <f>L421</f>
        <v>0</v>
      </c>
      <c r="AQ421" s="141">
        <f>AN421</f>
        <v>0</v>
      </c>
      <c r="AR421" s="142">
        <f>AQ421-AP421</f>
        <v>0</v>
      </c>
      <c r="AS421" s="143" t="e">
        <f t="shared" si="356"/>
        <v>#DIV/0!</v>
      </c>
      <c r="AT421" s="144">
        <f>M421</f>
        <v>0</v>
      </c>
      <c r="AU421" s="141">
        <f t="shared" si="357"/>
        <v>0</v>
      </c>
      <c r="AV421" s="142">
        <f>AU421-AT421</f>
        <v>0</v>
      </c>
      <c r="AW421" s="143" t="e">
        <f t="shared" si="358"/>
        <v>#DIV/0!</v>
      </c>
      <c r="AX421"/>
      <c r="AY421" s="146" t="str">
        <f t="shared" si="355"/>
        <v>41.40</v>
      </c>
      <c r="AZ421" s="383" t="b">
        <f>COUNTIF('[1]Codes SEC'!$B$2:$B$250,Ministres!AY421)&gt;0</f>
        <v>1</v>
      </c>
      <c r="BA421"/>
      <c r="BB421"/>
      <c r="BC421"/>
      <c r="BD421"/>
      <c r="BE421"/>
      <c r="BF421"/>
      <c r="BG421"/>
      <c r="BH421"/>
      <c r="BI421"/>
      <c r="BJ421"/>
      <c r="BK421"/>
      <c r="BL421"/>
    </row>
    <row r="422" spans="1:64" s="384" customFormat="1" ht="35.1" customHeight="1" x14ac:dyDescent="0.25">
      <c r="A422" s="15" t="s">
        <v>13</v>
      </c>
      <c r="B422" s="225">
        <v>10</v>
      </c>
      <c r="C422" s="122" t="s">
        <v>237</v>
      </c>
      <c r="D422" s="123">
        <v>1000</v>
      </c>
      <c r="E422" s="124"/>
      <c r="F422" s="125">
        <v>19</v>
      </c>
      <c r="G422" s="126"/>
      <c r="H422" s="35" t="str">
        <f t="shared" si="359"/>
        <v>122</v>
      </c>
      <c r="I422" s="36">
        <v>84140000</v>
      </c>
      <c r="J422" s="37" t="s">
        <v>485</v>
      </c>
      <c r="K422" s="281" t="s">
        <v>486</v>
      </c>
      <c r="L422" s="128">
        <v>0</v>
      </c>
      <c r="M422" s="129">
        <v>0</v>
      </c>
      <c r="N422" s="130"/>
      <c r="O422" s="131"/>
      <c r="P422" s="131"/>
      <c r="Q422" s="131"/>
      <c r="R422" s="131"/>
      <c r="S422" s="131"/>
      <c r="T422" s="132" t="str">
        <f t="shared" si="341"/>
        <v>OK</v>
      </c>
      <c r="U422" s="138"/>
      <c r="V422" s="138"/>
      <c r="W422" s="139"/>
      <c r="X422" s="139"/>
      <c r="Y422" s="132" t="str">
        <f t="shared" si="342"/>
        <v>OK</v>
      </c>
      <c r="Z422" s="210"/>
      <c r="AA422" s="204"/>
      <c r="AB422" s="202"/>
      <c r="AC422" s="202"/>
      <c r="AD422" s="202"/>
      <c r="AE422" s="202"/>
      <c r="AF422" s="202"/>
      <c r="AG422" s="132" t="str">
        <f t="shared" si="343"/>
        <v>OK</v>
      </c>
      <c r="AH422" s="138"/>
      <c r="AI422" s="138"/>
      <c r="AJ422" s="139"/>
      <c r="AK422" s="139"/>
      <c r="AL422" s="132" t="str">
        <f t="shared" si="344"/>
        <v>OK</v>
      </c>
      <c r="AM422" s="140"/>
      <c r="AN422" s="119">
        <f t="shared" si="345"/>
        <v>0</v>
      </c>
      <c r="AO422" s="120">
        <f t="shared" si="346"/>
        <v>0</v>
      </c>
      <c r="AP422" s="39">
        <f t="shared" si="347"/>
        <v>0</v>
      </c>
      <c r="AQ422" s="141">
        <f t="shared" si="348"/>
        <v>0</v>
      </c>
      <c r="AR422" s="142">
        <f t="shared" ref="AR422:AR429" si="360">AQ422-AP422</f>
        <v>0</v>
      </c>
      <c r="AS422" s="143" t="e">
        <f t="shared" si="356"/>
        <v>#DIV/0!</v>
      </c>
      <c r="AT422" s="144">
        <f t="shared" si="351"/>
        <v>0</v>
      </c>
      <c r="AU422" s="141">
        <f t="shared" si="357"/>
        <v>0</v>
      </c>
      <c r="AV422" s="142">
        <f t="shared" ref="AV422:AV429" si="361">AU422-AT422</f>
        <v>0</v>
      </c>
      <c r="AW422" s="143" t="e">
        <f t="shared" si="358"/>
        <v>#DIV/0!</v>
      </c>
      <c r="AX422"/>
      <c r="AY422" s="146" t="str">
        <f t="shared" si="355"/>
        <v>41.40</v>
      </c>
      <c r="AZ422" s="383" t="b">
        <f>COUNTIF('[1]Codes SEC'!$B$2:$B$250,Ministres!AY422)&gt;0</f>
        <v>1</v>
      </c>
      <c r="BA422"/>
      <c r="BB422"/>
      <c r="BC422"/>
      <c r="BD422"/>
      <c r="BE422"/>
      <c r="BF422"/>
      <c r="BG422"/>
      <c r="BH422"/>
      <c r="BI422"/>
      <c r="BJ422"/>
      <c r="BK422"/>
      <c r="BL422"/>
    </row>
    <row r="423" spans="1:64" s="384" customFormat="1" ht="35.1" customHeight="1" x14ac:dyDescent="0.25">
      <c r="A423" s="15" t="s">
        <v>13</v>
      </c>
      <c r="B423" s="225">
        <v>10</v>
      </c>
      <c r="C423" s="122" t="s">
        <v>237</v>
      </c>
      <c r="D423" s="123">
        <v>1000</v>
      </c>
      <c r="E423" s="124"/>
      <c r="F423" s="125">
        <v>19</v>
      </c>
      <c r="G423" s="126"/>
      <c r="H423" s="35" t="str">
        <f t="shared" si="359"/>
        <v>122</v>
      </c>
      <c r="I423" s="36">
        <v>84140000</v>
      </c>
      <c r="J423" s="37" t="s">
        <v>487</v>
      </c>
      <c r="K423" s="281" t="s">
        <v>488</v>
      </c>
      <c r="L423" s="128">
        <v>0</v>
      </c>
      <c r="M423" s="129">
        <v>0</v>
      </c>
      <c r="N423" s="130"/>
      <c r="O423" s="131"/>
      <c r="P423" s="131"/>
      <c r="Q423" s="131"/>
      <c r="R423" s="131"/>
      <c r="S423" s="131"/>
      <c r="T423" s="132" t="str">
        <f t="shared" si="341"/>
        <v>OK</v>
      </c>
      <c r="U423" s="138"/>
      <c r="V423" s="138"/>
      <c r="W423" s="139"/>
      <c r="X423" s="139"/>
      <c r="Y423" s="132" t="str">
        <f t="shared" si="342"/>
        <v>OK</v>
      </c>
      <c r="Z423" s="210"/>
      <c r="AA423" s="204"/>
      <c r="AB423" s="202"/>
      <c r="AC423" s="202"/>
      <c r="AD423" s="202"/>
      <c r="AE423" s="202"/>
      <c r="AF423" s="202"/>
      <c r="AG423" s="132" t="str">
        <f t="shared" si="343"/>
        <v>OK</v>
      </c>
      <c r="AH423" s="138"/>
      <c r="AI423" s="138"/>
      <c r="AJ423" s="139"/>
      <c r="AK423" s="139"/>
      <c r="AL423" s="132" t="str">
        <f t="shared" si="344"/>
        <v>OK</v>
      </c>
      <c r="AM423" s="140"/>
      <c r="AN423" s="119">
        <f t="shared" si="345"/>
        <v>0</v>
      </c>
      <c r="AO423" s="120">
        <f t="shared" si="346"/>
        <v>0</v>
      </c>
      <c r="AP423" s="39">
        <f t="shared" si="347"/>
        <v>0</v>
      </c>
      <c r="AQ423" s="141">
        <f t="shared" si="348"/>
        <v>0</v>
      </c>
      <c r="AR423" s="142">
        <f t="shared" si="360"/>
        <v>0</v>
      </c>
      <c r="AS423" s="143" t="e">
        <f t="shared" si="356"/>
        <v>#DIV/0!</v>
      </c>
      <c r="AT423" s="144">
        <f t="shared" si="351"/>
        <v>0</v>
      </c>
      <c r="AU423" s="141">
        <f t="shared" si="357"/>
        <v>0</v>
      </c>
      <c r="AV423" s="142">
        <f t="shared" si="361"/>
        <v>0</v>
      </c>
      <c r="AW423" s="143" t="e">
        <f t="shared" si="358"/>
        <v>#DIV/0!</v>
      </c>
      <c r="AX423"/>
      <c r="AY423" s="146" t="str">
        <f t="shared" si="355"/>
        <v>41.40</v>
      </c>
      <c r="AZ423" s="383" t="b">
        <f>COUNTIF('[1]Codes SEC'!$B$2:$B$250,Ministres!AY423)&gt;0</f>
        <v>1</v>
      </c>
      <c r="BA423"/>
      <c r="BB423"/>
      <c r="BC423"/>
      <c r="BD423"/>
      <c r="BE423"/>
      <c r="BF423"/>
      <c r="BG423"/>
      <c r="BH423"/>
      <c r="BI423"/>
      <c r="BJ423"/>
      <c r="BK423"/>
      <c r="BL423"/>
    </row>
    <row r="424" spans="1:64" s="374" customFormat="1" ht="35.1" customHeight="1" x14ac:dyDescent="0.25">
      <c r="A424" s="356" t="s">
        <v>13</v>
      </c>
      <c r="B424" s="225" t="s">
        <v>265</v>
      </c>
      <c r="C424" s="122" t="s">
        <v>237</v>
      </c>
      <c r="D424" s="123">
        <v>1000</v>
      </c>
      <c r="E424" s="226"/>
      <c r="F424" s="122">
        <v>20</v>
      </c>
      <c r="G424" s="126"/>
      <c r="H424" s="35" t="str">
        <f t="shared" si="359"/>
        <v>122</v>
      </c>
      <c r="I424" s="36">
        <v>84140000</v>
      </c>
      <c r="J424" s="37" t="s">
        <v>489</v>
      </c>
      <c r="K424" s="244" t="s">
        <v>490</v>
      </c>
      <c r="L424" s="232">
        <v>0</v>
      </c>
      <c r="M424" s="233">
        <v>0</v>
      </c>
      <c r="N424" s="130"/>
      <c r="O424" s="131"/>
      <c r="P424" s="131"/>
      <c r="Q424" s="131"/>
      <c r="R424" s="131"/>
      <c r="S424" s="131"/>
      <c r="T424" s="132" t="str">
        <f>IF(SUM(N424:S424)=U424,"OK",SUM(N424:S424)-U424)</f>
        <v>OK</v>
      </c>
      <c r="U424" s="138"/>
      <c r="V424" s="138"/>
      <c r="W424" s="139"/>
      <c r="X424" s="139"/>
      <c r="Y424" s="132" t="str">
        <f>IF(SUM(W424:X424)=Z424,"OK",SUM(W424:X424)-Z424)</f>
        <v>OK</v>
      </c>
      <c r="Z424" s="210"/>
      <c r="AA424" s="204"/>
      <c r="AB424" s="202"/>
      <c r="AC424" s="202"/>
      <c r="AD424" s="202"/>
      <c r="AE424" s="202"/>
      <c r="AF424" s="202"/>
      <c r="AG424" s="132" t="str">
        <f>IF(SUM(AA424:AF424)=AH424,"OK",SUM(AA424:AF424)-AH424)</f>
        <v>OK</v>
      </c>
      <c r="AH424" s="138"/>
      <c r="AI424" s="138"/>
      <c r="AJ424" s="139"/>
      <c r="AK424" s="139"/>
      <c r="AL424" s="132" t="str">
        <f>IF(SUM(AJ424:AK424)=AM424,"OK",SUM(AJ424:AK424)-AM424)</f>
        <v>OK</v>
      </c>
      <c r="AM424" s="140"/>
      <c r="AN424" s="119">
        <f>L424+U424+V424+Z424</f>
        <v>0</v>
      </c>
      <c r="AO424" s="120">
        <f>M424+AH424+AI424+AM424</f>
        <v>0</v>
      </c>
      <c r="AP424" s="39">
        <f>L424</f>
        <v>0</v>
      </c>
      <c r="AQ424" s="141">
        <f>AN424</f>
        <v>0</v>
      </c>
      <c r="AR424" s="142">
        <f>AQ424-AP424</f>
        <v>0</v>
      </c>
      <c r="AS424" s="143" t="e">
        <f>AR424/AP424</f>
        <v>#DIV/0!</v>
      </c>
      <c r="AT424" s="144">
        <f>M424</f>
        <v>0</v>
      </c>
      <c r="AU424" s="141">
        <f>AO424</f>
        <v>0</v>
      </c>
      <c r="AV424" s="142">
        <f>AU424-AT424</f>
        <v>0</v>
      </c>
      <c r="AW424" s="143" t="e">
        <f>AV424/AT424</f>
        <v>#DIV/0!</v>
      </c>
      <c r="AY424" s="146" t="str">
        <f t="shared" si="355"/>
        <v>41.40</v>
      </c>
      <c r="AZ424" s="398" t="b">
        <f>COUNTIF('[1]Codes SEC'!$B$2:$B$250,Ministres!AY424)&gt;0</f>
        <v>1</v>
      </c>
    </row>
    <row r="425" spans="1:64" s="384" customFormat="1" ht="35.1" customHeight="1" x14ac:dyDescent="0.25">
      <c r="A425" s="15" t="s">
        <v>13</v>
      </c>
      <c r="B425" s="225">
        <v>10</v>
      </c>
      <c r="C425" s="122" t="s">
        <v>237</v>
      </c>
      <c r="D425" s="123">
        <v>1000</v>
      </c>
      <c r="E425" s="124"/>
      <c r="F425" s="125">
        <v>19</v>
      </c>
      <c r="G425" s="126"/>
      <c r="H425" s="35" t="str">
        <f t="shared" si="359"/>
        <v>122</v>
      </c>
      <c r="I425" s="36">
        <v>84140000</v>
      </c>
      <c r="J425" s="37" t="s">
        <v>491</v>
      </c>
      <c r="K425" s="281" t="s">
        <v>492</v>
      </c>
      <c r="L425" s="128">
        <v>0</v>
      </c>
      <c r="M425" s="129">
        <v>0</v>
      </c>
      <c r="N425" s="130"/>
      <c r="O425" s="131"/>
      <c r="P425" s="131"/>
      <c r="Q425" s="131"/>
      <c r="R425" s="131"/>
      <c r="S425" s="131"/>
      <c r="T425" s="132" t="str">
        <f t="shared" si="341"/>
        <v>OK</v>
      </c>
      <c r="U425" s="138"/>
      <c r="V425" s="138"/>
      <c r="W425" s="139"/>
      <c r="X425" s="139"/>
      <c r="Y425" s="132" t="str">
        <f t="shared" si="342"/>
        <v>OK</v>
      </c>
      <c r="Z425" s="210"/>
      <c r="AA425" s="204"/>
      <c r="AB425" s="202"/>
      <c r="AC425" s="202"/>
      <c r="AD425" s="202"/>
      <c r="AE425" s="202"/>
      <c r="AF425" s="202"/>
      <c r="AG425" s="132" t="str">
        <f t="shared" si="343"/>
        <v>OK</v>
      </c>
      <c r="AH425" s="138"/>
      <c r="AI425" s="138"/>
      <c r="AJ425" s="139"/>
      <c r="AK425" s="139"/>
      <c r="AL425" s="132" t="str">
        <f t="shared" si="344"/>
        <v>OK</v>
      </c>
      <c r="AM425" s="140"/>
      <c r="AN425" s="119">
        <f t="shared" si="345"/>
        <v>0</v>
      </c>
      <c r="AO425" s="120">
        <f t="shared" si="346"/>
        <v>0</v>
      </c>
      <c r="AP425" s="39">
        <f t="shared" si="347"/>
        <v>0</v>
      </c>
      <c r="AQ425" s="141">
        <f t="shared" si="348"/>
        <v>0</v>
      </c>
      <c r="AR425" s="142">
        <f t="shared" si="360"/>
        <v>0</v>
      </c>
      <c r="AS425" s="143" t="e">
        <f t="shared" si="356"/>
        <v>#DIV/0!</v>
      </c>
      <c r="AT425" s="144">
        <f t="shared" si="351"/>
        <v>0</v>
      </c>
      <c r="AU425" s="141">
        <f t="shared" si="357"/>
        <v>0</v>
      </c>
      <c r="AV425" s="142">
        <f t="shared" si="361"/>
        <v>0</v>
      </c>
      <c r="AW425" s="143" t="e">
        <f t="shared" si="358"/>
        <v>#DIV/0!</v>
      </c>
      <c r="AX425"/>
      <c r="AY425" s="146" t="str">
        <f t="shared" ref="AY425:AY447" si="362">RIGHT(LEFT(I425,3),2)&amp;"."&amp;RIGHT(LEFT(I425,5),2)</f>
        <v>41.40</v>
      </c>
      <c r="AZ425" s="383" t="b">
        <f>COUNTIF('[1]Codes SEC'!$B$2:$B$250,Ministres!AY425)&gt;0</f>
        <v>1</v>
      </c>
      <c r="BA425"/>
      <c r="BB425"/>
      <c r="BC425"/>
      <c r="BD425"/>
      <c r="BE425"/>
      <c r="BF425"/>
      <c r="BG425"/>
      <c r="BH425"/>
      <c r="BI425"/>
      <c r="BJ425"/>
      <c r="BK425"/>
      <c r="BL425"/>
    </row>
    <row r="426" spans="1:64" s="384" customFormat="1" ht="35.1" customHeight="1" x14ac:dyDescent="0.25">
      <c r="A426" s="15" t="s">
        <v>13</v>
      </c>
      <c r="B426" s="225">
        <v>10</v>
      </c>
      <c r="C426" s="122" t="s">
        <v>237</v>
      </c>
      <c r="D426" s="123">
        <v>1000</v>
      </c>
      <c r="E426" s="124"/>
      <c r="F426" s="125">
        <v>19</v>
      </c>
      <c r="G426" s="126"/>
      <c r="H426" s="35" t="str">
        <f t="shared" si="359"/>
        <v>122</v>
      </c>
      <c r="I426" s="36">
        <v>84140000</v>
      </c>
      <c r="J426" s="37" t="s">
        <v>493</v>
      </c>
      <c r="K426" s="281" t="s">
        <v>494</v>
      </c>
      <c r="L426" s="128">
        <v>0</v>
      </c>
      <c r="M426" s="129">
        <v>0</v>
      </c>
      <c r="N426" s="130"/>
      <c r="O426" s="131"/>
      <c r="P426" s="131"/>
      <c r="Q426" s="131"/>
      <c r="R426" s="131"/>
      <c r="S426" s="131"/>
      <c r="T426" s="132" t="str">
        <f t="shared" si="341"/>
        <v>OK</v>
      </c>
      <c r="U426" s="138"/>
      <c r="V426" s="138"/>
      <c r="W426" s="139"/>
      <c r="X426" s="139"/>
      <c r="Y426" s="132" t="str">
        <f t="shared" si="342"/>
        <v>OK</v>
      </c>
      <c r="Z426" s="210"/>
      <c r="AA426" s="204"/>
      <c r="AB426" s="202"/>
      <c r="AC426" s="202"/>
      <c r="AD426" s="202"/>
      <c r="AE426" s="202"/>
      <c r="AF426" s="202"/>
      <c r="AG426" s="132" t="str">
        <f t="shared" si="343"/>
        <v>OK</v>
      </c>
      <c r="AH426" s="138"/>
      <c r="AI426" s="138"/>
      <c r="AJ426" s="139"/>
      <c r="AK426" s="139"/>
      <c r="AL426" s="132" t="str">
        <f t="shared" si="344"/>
        <v>OK</v>
      </c>
      <c r="AM426" s="140"/>
      <c r="AN426" s="119">
        <f t="shared" si="345"/>
        <v>0</v>
      </c>
      <c r="AO426" s="120">
        <f t="shared" si="346"/>
        <v>0</v>
      </c>
      <c r="AP426" s="39">
        <f t="shared" si="347"/>
        <v>0</v>
      </c>
      <c r="AQ426" s="141">
        <f t="shared" si="348"/>
        <v>0</v>
      </c>
      <c r="AR426" s="142">
        <f t="shared" si="360"/>
        <v>0</v>
      </c>
      <c r="AS426" s="143" t="e">
        <f t="shared" si="356"/>
        <v>#DIV/0!</v>
      </c>
      <c r="AT426" s="144">
        <f t="shared" si="351"/>
        <v>0</v>
      </c>
      <c r="AU426" s="141">
        <f t="shared" si="357"/>
        <v>0</v>
      </c>
      <c r="AV426" s="142">
        <f t="shared" si="361"/>
        <v>0</v>
      </c>
      <c r="AW426" s="143" t="e">
        <f t="shared" si="358"/>
        <v>#DIV/0!</v>
      </c>
      <c r="AX426"/>
      <c r="AY426" s="146" t="str">
        <f t="shared" si="362"/>
        <v>41.40</v>
      </c>
      <c r="AZ426" s="383" t="b">
        <f>COUNTIF('[1]Codes SEC'!$B$2:$B$250,Ministres!AY426)&gt;0</f>
        <v>1</v>
      </c>
      <c r="BA426"/>
      <c r="BB426"/>
      <c r="BC426"/>
      <c r="BD426"/>
      <c r="BE426"/>
      <c r="BF426"/>
      <c r="BG426"/>
      <c r="BH426"/>
      <c r="BI426"/>
      <c r="BJ426"/>
      <c r="BK426"/>
      <c r="BL426"/>
    </row>
    <row r="427" spans="1:64" s="374" customFormat="1" ht="35.1" customHeight="1" x14ac:dyDescent="0.25">
      <c r="A427" s="356" t="s">
        <v>13</v>
      </c>
      <c r="B427" s="225" t="s">
        <v>265</v>
      </c>
      <c r="C427" s="122" t="s">
        <v>237</v>
      </c>
      <c r="D427" s="123">
        <v>1000</v>
      </c>
      <c r="E427" s="226"/>
      <c r="F427" s="122">
        <v>19</v>
      </c>
      <c r="G427" s="126"/>
      <c r="H427" s="35" t="str">
        <f t="shared" si="359"/>
        <v>122</v>
      </c>
      <c r="I427" s="36">
        <v>84140000</v>
      </c>
      <c r="J427" s="37" t="s">
        <v>495</v>
      </c>
      <c r="K427" s="244" t="s">
        <v>496</v>
      </c>
      <c r="L427" s="232">
        <v>0</v>
      </c>
      <c r="M427" s="233">
        <v>0</v>
      </c>
      <c r="N427" s="130"/>
      <c r="O427" s="131"/>
      <c r="P427" s="131"/>
      <c r="Q427" s="131"/>
      <c r="R427" s="131"/>
      <c r="S427" s="131"/>
      <c r="T427" s="132" t="str">
        <f t="shared" si="341"/>
        <v>OK</v>
      </c>
      <c r="U427" s="138"/>
      <c r="V427" s="138"/>
      <c r="W427" s="139"/>
      <c r="X427" s="139"/>
      <c r="Y427" s="132" t="str">
        <f t="shared" si="342"/>
        <v>OK</v>
      </c>
      <c r="Z427" s="210"/>
      <c r="AA427" s="204"/>
      <c r="AB427" s="202"/>
      <c r="AC427" s="202"/>
      <c r="AD427" s="202"/>
      <c r="AE427" s="202"/>
      <c r="AF427" s="202"/>
      <c r="AG427" s="132" t="str">
        <f t="shared" si="343"/>
        <v>OK</v>
      </c>
      <c r="AH427" s="138"/>
      <c r="AI427" s="138"/>
      <c r="AJ427" s="139"/>
      <c r="AK427" s="139"/>
      <c r="AL427" s="132" t="str">
        <f t="shared" si="344"/>
        <v>OK</v>
      </c>
      <c r="AM427" s="140"/>
      <c r="AN427" s="119">
        <f t="shared" si="345"/>
        <v>0</v>
      </c>
      <c r="AO427" s="120">
        <f t="shared" si="346"/>
        <v>0</v>
      </c>
      <c r="AP427" s="39">
        <f t="shared" si="347"/>
        <v>0</v>
      </c>
      <c r="AQ427" s="141">
        <f t="shared" si="348"/>
        <v>0</v>
      </c>
      <c r="AR427" s="142">
        <f t="shared" si="360"/>
        <v>0</v>
      </c>
      <c r="AS427" s="143" t="e">
        <f t="shared" si="356"/>
        <v>#DIV/0!</v>
      </c>
      <c r="AT427" s="144">
        <f t="shared" si="351"/>
        <v>0</v>
      </c>
      <c r="AU427" s="141">
        <f t="shared" si="357"/>
        <v>0</v>
      </c>
      <c r="AV427" s="142">
        <f t="shared" si="361"/>
        <v>0</v>
      </c>
      <c r="AW427" s="143" t="e">
        <f t="shared" si="358"/>
        <v>#DIV/0!</v>
      </c>
      <c r="AY427" s="146" t="str">
        <f t="shared" si="362"/>
        <v>41.40</v>
      </c>
      <c r="AZ427" s="398" t="b">
        <f>COUNTIF('[1]Codes SEC'!$B$2:$B$250,Ministres!AY427)&gt;0</f>
        <v>1</v>
      </c>
    </row>
    <row r="428" spans="1:64" s="374" customFormat="1" ht="35.1" customHeight="1" x14ac:dyDescent="0.25">
      <c r="A428" s="356" t="s">
        <v>13</v>
      </c>
      <c r="B428" s="225" t="s">
        <v>265</v>
      </c>
      <c r="C428" s="122" t="s">
        <v>237</v>
      </c>
      <c r="D428" s="123">
        <v>1000</v>
      </c>
      <c r="E428" s="226"/>
      <c r="F428" s="122">
        <v>19</v>
      </c>
      <c r="G428" s="126"/>
      <c r="H428" s="35" t="str">
        <f t="shared" si="359"/>
        <v>122</v>
      </c>
      <c r="I428" s="36">
        <v>84140000</v>
      </c>
      <c r="J428" s="37" t="s">
        <v>497</v>
      </c>
      <c r="K428" s="244" t="s">
        <v>498</v>
      </c>
      <c r="L428" s="232">
        <v>0</v>
      </c>
      <c r="M428" s="233">
        <v>0</v>
      </c>
      <c r="N428" s="130"/>
      <c r="O428" s="131"/>
      <c r="P428" s="131"/>
      <c r="Q428" s="131"/>
      <c r="R428" s="131"/>
      <c r="S428" s="131"/>
      <c r="T428" s="132" t="str">
        <f t="shared" si="341"/>
        <v>OK</v>
      </c>
      <c r="U428" s="138"/>
      <c r="V428" s="138"/>
      <c r="W428" s="139"/>
      <c r="X428" s="139"/>
      <c r="Y428" s="132" t="str">
        <f t="shared" si="342"/>
        <v>OK</v>
      </c>
      <c r="Z428" s="210"/>
      <c r="AA428" s="204"/>
      <c r="AB428" s="202"/>
      <c r="AC428" s="202"/>
      <c r="AD428" s="202"/>
      <c r="AE428" s="202"/>
      <c r="AF428" s="202"/>
      <c r="AG428" s="132" t="str">
        <f t="shared" si="343"/>
        <v>OK</v>
      </c>
      <c r="AH428" s="138"/>
      <c r="AI428" s="138"/>
      <c r="AJ428" s="139"/>
      <c r="AK428" s="139"/>
      <c r="AL428" s="132" t="str">
        <f t="shared" si="344"/>
        <v>OK</v>
      </c>
      <c r="AM428" s="140"/>
      <c r="AN428" s="119">
        <f t="shared" si="345"/>
        <v>0</v>
      </c>
      <c r="AO428" s="120">
        <f t="shared" si="346"/>
        <v>0</v>
      </c>
      <c r="AP428" s="39">
        <f t="shared" si="347"/>
        <v>0</v>
      </c>
      <c r="AQ428" s="141">
        <f t="shared" si="348"/>
        <v>0</v>
      </c>
      <c r="AR428" s="142">
        <f t="shared" si="360"/>
        <v>0</v>
      </c>
      <c r="AS428" s="143" t="e">
        <f t="shared" si="356"/>
        <v>#DIV/0!</v>
      </c>
      <c r="AT428" s="144">
        <f t="shared" si="351"/>
        <v>0</v>
      </c>
      <c r="AU428" s="141">
        <f t="shared" si="357"/>
        <v>0</v>
      </c>
      <c r="AV428" s="142">
        <f t="shared" si="361"/>
        <v>0</v>
      </c>
      <c r="AW428" s="143" t="e">
        <f t="shared" si="358"/>
        <v>#DIV/0!</v>
      </c>
      <c r="AY428" s="146" t="str">
        <f t="shared" si="362"/>
        <v>41.40</v>
      </c>
      <c r="AZ428" s="398" t="b">
        <f>COUNTIF('[1]Codes SEC'!$B$2:$B$250,Ministres!AY428)&gt;0</f>
        <v>1</v>
      </c>
    </row>
    <row r="429" spans="1:64" s="374" customFormat="1" ht="35.1" customHeight="1" x14ac:dyDescent="0.25">
      <c r="A429" s="356" t="s">
        <v>13</v>
      </c>
      <c r="B429" s="225" t="s">
        <v>265</v>
      </c>
      <c r="C429" s="122" t="s">
        <v>237</v>
      </c>
      <c r="D429" s="123">
        <v>1000</v>
      </c>
      <c r="E429" s="226"/>
      <c r="F429" s="122">
        <v>19</v>
      </c>
      <c r="G429" s="126"/>
      <c r="H429" s="35" t="str">
        <f t="shared" si="359"/>
        <v>122</v>
      </c>
      <c r="I429" s="36">
        <v>84140000</v>
      </c>
      <c r="J429" s="37" t="s">
        <v>499</v>
      </c>
      <c r="K429" s="244" t="s">
        <v>500</v>
      </c>
      <c r="L429" s="232">
        <v>0</v>
      </c>
      <c r="M429" s="233">
        <v>0</v>
      </c>
      <c r="N429" s="130"/>
      <c r="O429" s="131"/>
      <c r="P429" s="131"/>
      <c r="Q429" s="131"/>
      <c r="R429" s="131"/>
      <c r="S429" s="131"/>
      <c r="T429" s="132" t="str">
        <f t="shared" si="341"/>
        <v>OK</v>
      </c>
      <c r="U429" s="138"/>
      <c r="V429" s="138"/>
      <c r="W429" s="139"/>
      <c r="X429" s="139"/>
      <c r="Y429" s="132" t="str">
        <f t="shared" si="342"/>
        <v>OK</v>
      </c>
      <c r="Z429" s="210"/>
      <c r="AA429" s="204"/>
      <c r="AB429" s="202"/>
      <c r="AC429" s="202"/>
      <c r="AD429" s="202"/>
      <c r="AE429" s="202"/>
      <c r="AF429" s="202"/>
      <c r="AG429" s="132" t="str">
        <f t="shared" si="343"/>
        <v>OK</v>
      </c>
      <c r="AH429" s="138"/>
      <c r="AI429" s="138"/>
      <c r="AJ429" s="139"/>
      <c r="AK429" s="139"/>
      <c r="AL429" s="132" t="str">
        <f t="shared" si="344"/>
        <v>OK</v>
      </c>
      <c r="AM429" s="140"/>
      <c r="AN429" s="119">
        <f t="shared" si="345"/>
        <v>0</v>
      </c>
      <c r="AO429" s="120">
        <f t="shared" si="346"/>
        <v>0</v>
      </c>
      <c r="AP429" s="39">
        <f t="shared" si="347"/>
        <v>0</v>
      </c>
      <c r="AQ429" s="141">
        <f t="shared" si="348"/>
        <v>0</v>
      </c>
      <c r="AR429" s="142">
        <f t="shared" si="360"/>
        <v>0</v>
      </c>
      <c r="AS429" s="143" t="e">
        <f t="shared" si="356"/>
        <v>#DIV/0!</v>
      </c>
      <c r="AT429" s="144">
        <f t="shared" si="351"/>
        <v>0</v>
      </c>
      <c r="AU429" s="141">
        <f t="shared" si="357"/>
        <v>0</v>
      </c>
      <c r="AV429" s="142">
        <f t="shared" si="361"/>
        <v>0</v>
      </c>
      <c r="AW429" s="143" t="e">
        <f t="shared" si="358"/>
        <v>#DIV/0!</v>
      </c>
      <c r="AY429" s="146" t="str">
        <f t="shared" si="362"/>
        <v>41.40</v>
      </c>
      <c r="AZ429" s="398" t="b">
        <f>COUNTIF('[1]Codes SEC'!$B$2:$B$250,Ministres!AY429)&gt;0</f>
        <v>1</v>
      </c>
    </row>
    <row r="430" spans="1:64" ht="35.1" customHeight="1" x14ac:dyDescent="0.25">
      <c r="A430" s="15" t="s">
        <v>13</v>
      </c>
      <c r="B430" s="225" t="s">
        <v>265</v>
      </c>
      <c r="C430" s="122" t="s">
        <v>276</v>
      </c>
      <c r="D430" s="123">
        <v>1000</v>
      </c>
      <c r="E430" s="226"/>
      <c r="F430" s="122">
        <v>19</v>
      </c>
      <c r="G430" s="227"/>
      <c r="H430" s="228" t="str">
        <f t="shared" si="359"/>
        <v>122</v>
      </c>
      <c r="I430" s="229">
        <v>84140000</v>
      </c>
      <c r="J430" s="230" t="s">
        <v>501</v>
      </c>
      <c r="K430" s="231" t="s">
        <v>502</v>
      </c>
      <c r="L430" s="232">
        <v>0</v>
      </c>
      <c r="M430" s="233">
        <v>0</v>
      </c>
      <c r="N430" s="130"/>
      <c r="O430" s="131"/>
      <c r="P430" s="131"/>
      <c r="Q430" s="131"/>
      <c r="R430" s="131"/>
      <c r="S430" s="131"/>
      <c r="T430" s="132" t="str">
        <f t="shared" si="341"/>
        <v>OK</v>
      </c>
      <c r="U430" s="138"/>
      <c r="V430" s="138"/>
      <c r="W430" s="139"/>
      <c r="X430" s="139"/>
      <c r="Y430" s="132" t="str">
        <f t="shared" si="342"/>
        <v>OK</v>
      </c>
      <c r="Z430" s="210"/>
      <c r="AA430" s="204"/>
      <c r="AB430" s="202"/>
      <c r="AC430" s="202"/>
      <c r="AD430" s="202"/>
      <c r="AE430" s="202"/>
      <c r="AF430" s="202"/>
      <c r="AG430" s="132" t="str">
        <f t="shared" si="343"/>
        <v>OK</v>
      </c>
      <c r="AH430" s="138"/>
      <c r="AI430" s="138"/>
      <c r="AJ430" s="139"/>
      <c r="AK430" s="139"/>
      <c r="AL430" s="132" t="str">
        <f t="shared" si="344"/>
        <v>OK</v>
      </c>
      <c r="AM430" s="140"/>
      <c r="AN430" s="119">
        <f t="shared" si="345"/>
        <v>0</v>
      </c>
      <c r="AO430" s="120">
        <f t="shared" si="346"/>
        <v>0</v>
      </c>
      <c r="AP430" s="39">
        <f t="shared" si="347"/>
        <v>0</v>
      </c>
      <c r="AQ430" s="141">
        <f t="shared" si="348"/>
        <v>0</v>
      </c>
      <c r="AR430" s="142">
        <f>AQ430-AP430</f>
        <v>0</v>
      </c>
      <c r="AS430" s="143" t="e">
        <f>AR430/AP430</f>
        <v>#DIV/0!</v>
      </c>
      <c r="AT430" s="144">
        <f t="shared" si="351"/>
        <v>0</v>
      </c>
      <c r="AU430" s="141">
        <f>AO430</f>
        <v>0</v>
      </c>
      <c r="AV430" s="142">
        <f>AU430-AT430</f>
        <v>0</v>
      </c>
      <c r="AW430" s="143" t="e">
        <f>AV430/AT430</f>
        <v>#DIV/0!</v>
      </c>
      <c r="AY430" s="146" t="str">
        <f t="shared" si="362"/>
        <v>41.40</v>
      </c>
      <c r="AZ430" s="383" t="b">
        <f>COUNTIF('[1]Codes SEC'!$B$2:$B$250,Ministres!AY430)&gt;0</f>
        <v>1</v>
      </c>
    </row>
    <row r="431" spans="1:64" s="374" customFormat="1" ht="35.1" customHeight="1" x14ac:dyDescent="0.25">
      <c r="A431" s="356" t="s">
        <v>13</v>
      </c>
      <c r="B431" s="225" t="s">
        <v>265</v>
      </c>
      <c r="C431" s="122" t="s">
        <v>237</v>
      </c>
      <c r="D431" s="123">
        <v>1000</v>
      </c>
      <c r="E431" s="226"/>
      <c r="F431" s="122">
        <v>19</v>
      </c>
      <c r="G431" s="126"/>
      <c r="H431" s="35" t="str">
        <f t="shared" si="359"/>
        <v>122</v>
      </c>
      <c r="I431" s="36">
        <v>84312000</v>
      </c>
      <c r="J431" s="37" t="s">
        <v>503</v>
      </c>
      <c r="K431" s="244" t="s">
        <v>504</v>
      </c>
      <c r="L431" s="232">
        <v>0</v>
      </c>
      <c r="M431" s="233">
        <v>0</v>
      </c>
      <c r="N431" s="130"/>
      <c r="O431" s="131"/>
      <c r="P431" s="131"/>
      <c r="Q431" s="131"/>
      <c r="R431" s="131"/>
      <c r="S431" s="131"/>
      <c r="T431" s="132" t="str">
        <f>IF(SUM(N431:S431)=U431,"OK",SUM(N431:S431)-U431)</f>
        <v>OK</v>
      </c>
      <c r="U431" s="138"/>
      <c r="V431" s="138"/>
      <c r="W431" s="139"/>
      <c r="X431" s="139"/>
      <c r="Y431" s="132" t="str">
        <f>IF(SUM(W431:X431)=Z431,"OK",SUM(W431:X431)-Z431)</f>
        <v>OK</v>
      </c>
      <c r="Z431" s="210"/>
      <c r="AA431" s="204"/>
      <c r="AB431" s="202"/>
      <c r="AC431" s="202"/>
      <c r="AD431" s="202"/>
      <c r="AE431" s="202"/>
      <c r="AF431" s="202"/>
      <c r="AG431" s="132" t="str">
        <f>IF(SUM(AA431:AF431)=AH431,"OK",SUM(AA431:AF431)-AH431)</f>
        <v>OK</v>
      </c>
      <c r="AH431" s="138"/>
      <c r="AI431" s="138"/>
      <c r="AJ431" s="139"/>
      <c r="AK431" s="139"/>
      <c r="AL431" s="132" t="str">
        <f>IF(SUM(AJ431:AK431)=AM431,"OK",SUM(AJ431:AK431)-AM431)</f>
        <v>OK</v>
      </c>
      <c r="AM431" s="140"/>
      <c r="AN431" s="119">
        <f>L431+U431+V431+Z431</f>
        <v>0</v>
      </c>
      <c r="AO431" s="120">
        <f>M431+AH431+AI431+AM431</f>
        <v>0</v>
      </c>
      <c r="AP431" s="39">
        <f>L431</f>
        <v>0</v>
      </c>
      <c r="AQ431" s="141">
        <f>AN431</f>
        <v>0</v>
      </c>
      <c r="AR431" s="142">
        <f>AQ431-AP431</f>
        <v>0</v>
      </c>
      <c r="AS431" s="143" t="e">
        <f>AR431/AP431</f>
        <v>#DIV/0!</v>
      </c>
      <c r="AT431" s="144">
        <f>M431</f>
        <v>0</v>
      </c>
      <c r="AU431" s="141">
        <f>AO431</f>
        <v>0</v>
      </c>
      <c r="AV431" s="142">
        <f>AU431-AT431</f>
        <v>0</v>
      </c>
      <c r="AW431" s="143" t="e">
        <f>AV431/AT431</f>
        <v>#DIV/0!</v>
      </c>
      <c r="AY431" s="146" t="str">
        <f t="shared" si="362"/>
        <v>43.12</v>
      </c>
      <c r="AZ431" s="398" t="b">
        <f>COUNTIF('[1]Codes SEC'!$B$2:$B$250,Ministres!AY431)&gt;0</f>
        <v>1</v>
      </c>
    </row>
    <row r="432" spans="1:64" ht="35.1" customHeight="1" x14ac:dyDescent="0.25">
      <c r="A432" s="15" t="s">
        <v>13</v>
      </c>
      <c r="B432" s="225" t="s">
        <v>265</v>
      </c>
      <c r="C432" s="122" t="s">
        <v>237</v>
      </c>
      <c r="D432" s="123">
        <v>1000</v>
      </c>
      <c r="E432" s="226"/>
      <c r="F432" s="122">
        <v>19</v>
      </c>
      <c r="G432" s="227"/>
      <c r="H432" s="228" t="str">
        <f t="shared" si="359"/>
        <v>122</v>
      </c>
      <c r="I432" s="229">
        <v>84312000</v>
      </c>
      <c r="J432" s="230" t="s">
        <v>505</v>
      </c>
      <c r="K432" s="231" t="s">
        <v>506</v>
      </c>
      <c r="L432" s="232">
        <v>0</v>
      </c>
      <c r="M432" s="233">
        <v>0</v>
      </c>
      <c r="N432" s="130"/>
      <c r="O432" s="131"/>
      <c r="P432" s="131"/>
      <c r="Q432" s="131"/>
      <c r="R432" s="131"/>
      <c r="S432" s="131"/>
      <c r="T432" s="132" t="str">
        <f>IF(SUM(N432:S432)=U432,"OK",SUM(N432:S432)-U432)</f>
        <v>OK</v>
      </c>
      <c r="U432" s="138"/>
      <c r="V432" s="138"/>
      <c r="W432" s="139"/>
      <c r="X432" s="139"/>
      <c r="Y432" s="132" t="str">
        <f>IF(SUM(W432:X432)=Z432,"OK",SUM(W432:X432)-Z432)</f>
        <v>OK</v>
      </c>
      <c r="Z432" s="210"/>
      <c r="AA432" s="204"/>
      <c r="AB432" s="202"/>
      <c r="AC432" s="202"/>
      <c r="AD432" s="202"/>
      <c r="AE432" s="202"/>
      <c r="AF432" s="202"/>
      <c r="AG432" s="132" t="str">
        <f>IF(SUM(AA432:AF432)=AH432,"OK",SUM(AA432:AF432)-AH432)</f>
        <v>OK</v>
      </c>
      <c r="AH432" s="138"/>
      <c r="AI432" s="138"/>
      <c r="AJ432" s="139"/>
      <c r="AK432" s="139"/>
      <c r="AL432" s="132" t="str">
        <f>IF(SUM(AJ432:AK432)=AM432,"OK",SUM(AJ432:AK432)-AM432)</f>
        <v>OK</v>
      </c>
      <c r="AM432" s="140"/>
      <c r="AN432" s="119">
        <f>L432+U432+V432+Z432</f>
        <v>0</v>
      </c>
      <c r="AO432" s="120">
        <f>M432+AH432+AI432+AM432</f>
        <v>0</v>
      </c>
      <c r="AP432" s="39">
        <f>L432</f>
        <v>0</v>
      </c>
      <c r="AQ432" s="141">
        <f>AN432</f>
        <v>0</v>
      </c>
      <c r="AR432" s="142">
        <f>AQ432-AP432</f>
        <v>0</v>
      </c>
      <c r="AS432" s="143" t="e">
        <f>AR432/AP432</f>
        <v>#DIV/0!</v>
      </c>
      <c r="AT432" s="144">
        <f>M432</f>
        <v>0</v>
      </c>
      <c r="AU432" s="141">
        <f>AO432</f>
        <v>0</v>
      </c>
      <c r="AV432" s="142">
        <f>AU432-AT432</f>
        <v>0</v>
      </c>
      <c r="AW432" s="143" t="e">
        <f>AV432/AT432</f>
        <v>#DIV/0!</v>
      </c>
      <c r="AY432" s="146" t="str">
        <f t="shared" si="362"/>
        <v>43.12</v>
      </c>
      <c r="AZ432" s="383" t="b">
        <f>COUNTIF('[1]Codes SEC'!$B$2:$B$250,Ministres!AY432)&gt;0</f>
        <v>1</v>
      </c>
    </row>
    <row r="433" spans="1:64" s="384" customFormat="1" ht="35.1" customHeight="1" x14ac:dyDescent="0.25">
      <c r="A433" s="15" t="s">
        <v>13</v>
      </c>
      <c r="B433" s="225">
        <v>10</v>
      </c>
      <c r="C433" s="122" t="s">
        <v>237</v>
      </c>
      <c r="D433" s="123">
        <v>1000</v>
      </c>
      <c r="E433" s="124"/>
      <c r="F433" s="125">
        <v>19</v>
      </c>
      <c r="G433" s="126"/>
      <c r="H433" s="35" t="str">
        <f t="shared" si="359"/>
        <v>122</v>
      </c>
      <c r="I433" s="36">
        <v>84316000</v>
      </c>
      <c r="J433" s="37" t="s">
        <v>507</v>
      </c>
      <c r="K433" s="281" t="s">
        <v>508</v>
      </c>
      <c r="L433" s="128">
        <v>0</v>
      </c>
      <c r="M433" s="129">
        <v>0</v>
      </c>
      <c r="N433" s="130"/>
      <c r="O433" s="131"/>
      <c r="P433" s="131"/>
      <c r="Q433" s="131"/>
      <c r="R433" s="131"/>
      <c r="S433" s="131"/>
      <c r="T433" s="132" t="str">
        <f>IF(SUM(N433:S433)=U433,"OK",SUM(N433:S433)-U433)</f>
        <v>OK</v>
      </c>
      <c r="U433" s="138"/>
      <c r="V433" s="138"/>
      <c r="W433" s="139"/>
      <c r="X433" s="139"/>
      <c r="Y433" s="132" t="str">
        <f>IF(SUM(W433:X433)=Z433,"OK",SUM(W433:X433)-Z433)</f>
        <v>OK</v>
      </c>
      <c r="Z433" s="210"/>
      <c r="AA433" s="204"/>
      <c r="AB433" s="202"/>
      <c r="AC433" s="202"/>
      <c r="AD433" s="202"/>
      <c r="AE433" s="202"/>
      <c r="AF433" s="202"/>
      <c r="AG433" s="132" t="str">
        <f>IF(SUM(AA433:AF433)=AH433,"OK",SUM(AA433:AF433)-AH433)</f>
        <v>OK</v>
      </c>
      <c r="AH433" s="138"/>
      <c r="AI433" s="138"/>
      <c r="AJ433" s="139"/>
      <c r="AK433" s="139"/>
      <c r="AL433" s="132" t="str">
        <f>IF(SUM(AJ433:AK433)=AM433,"OK",SUM(AJ433:AK433)-AM433)</f>
        <v>OK</v>
      </c>
      <c r="AM433" s="140"/>
      <c r="AN433" s="119">
        <f>L433+U433+V433+Z433</f>
        <v>0</v>
      </c>
      <c r="AO433" s="120">
        <f>M433+AH433+AI433+AM433</f>
        <v>0</v>
      </c>
      <c r="AP433" s="39">
        <f>L433</f>
        <v>0</v>
      </c>
      <c r="AQ433" s="141">
        <f>AN433</f>
        <v>0</v>
      </c>
      <c r="AR433" s="142">
        <f>AQ433-AP433</f>
        <v>0</v>
      </c>
      <c r="AS433" s="143" t="e">
        <f>AR433/AP433</f>
        <v>#DIV/0!</v>
      </c>
      <c r="AT433" s="144">
        <f>M433</f>
        <v>0</v>
      </c>
      <c r="AU433" s="141">
        <f>AO433</f>
        <v>0</v>
      </c>
      <c r="AV433" s="142">
        <f>AU433-AT433</f>
        <v>0</v>
      </c>
      <c r="AW433" s="143" t="e">
        <f>AV433/AT433</f>
        <v>#DIV/0!</v>
      </c>
      <c r="AX433"/>
      <c r="AY433" s="146" t="str">
        <f t="shared" si="362"/>
        <v>43.16</v>
      </c>
      <c r="AZ433" s="383" t="b">
        <f>COUNTIF('[1]Codes SEC'!$B$2:$B$250,Ministres!AY433)&gt;0</f>
        <v>1</v>
      </c>
      <c r="BA433"/>
      <c r="BB433"/>
      <c r="BC433"/>
      <c r="BD433"/>
      <c r="BE433"/>
      <c r="BF433"/>
      <c r="BG433"/>
      <c r="BH433"/>
      <c r="BI433"/>
      <c r="BJ433"/>
      <c r="BK433"/>
      <c r="BL433"/>
    </row>
    <row r="434" spans="1:64" s="374" customFormat="1" ht="35.1" customHeight="1" x14ac:dyDescent="0.25">
      <c r="A434" s="356" t="s">
        <v>13</v>
      </c>
      <c r="B434" s="225" t="s">
        <v>265</v>
      </c>
      <c r="C434" s="122" t="s">
        <v>237</v>
      </c>
      <c r="D434" s="123">
        <v>1000</v>
      </c>
      <c r="E434" s="226"/>
      <c r="F434" s="122">
        <v>19</v>
      </c>
      <c r="G434" s="126"/>
      <c r="H434" s="35" t="str">
        <f t="shared" si="359"/>
        <v>122</v>
      </c>
      <c r="I434" s="36">
        <v>84322000</v>
      </c>
      <c r="J434" s="37" t="s">
        <v>509</v>
      </c>
      <c r="K434" s="244" t="s">
        <v>510</v>
      </c>
      <c r="L434" s="232">
        <v>0</v>
      </c>
      <c r="M434" s="233">
        <v>0</v>
      </c>
      <c r="N434" s="130"/>
      <c r="O434" s="131"/>
      <c r="P434" s="131"/>
      <c r="Q434" s="131"/>
      <c r="R434" s="131"/>
      <c r="S434" s="131"/>
      <c r="T434" s="132" t="str">
        <f>IF(SUM(N434:S434)=U434,"OK",SUM(N434:S434)-U434)</f>
        <v>OK</v>
      </c>
      <c r="U434" s="138"/>
      <c r="V434" s="138"/>
      <c r="W434" s="139"/>
      <c r="X434" s="139"/>
      <c r="Y434" s="132" t="str">
        <f>IF(SUM(W434:X434)=Z434,"OK",SUM(W434:X434)-Z434)</f>
        <v>OK</v>
      </c>
      <c r="Z434" s="210"/>
      <c r="AA434" s="204"/>
      <c r="AB434" s="202"/>
      <c r="AC434" s="202"/>
      <c r="AD434" s="202"/>
      <c r="AE434" s="202"/>
      <c r="AF434" s="202"/>
      <c r="AG434" s="132" t="str">
        <f>IF(SUM(AA434:AF434)=AH434,"OK",SUM(AA434:AF434)-AH434)</f>
        <v>OK</v>
      </c>
      <c r="AH434" s="138"/>
      <c r="AI434" s="138"/>
      <c r="AJ434" s="139"/>
      <c r="AK434" s="139"/>
      <c r="AL434" s="132" t="str">
        <f>IF(SUM(AJ434:AK434)=AM434,"OK",SUM(AJ434:AK434)-AM434)</f>
        <v>OK</v>
      </c>
      <c r="AM434" s="140"/>
      <c r="AN434" s="119">
        <f>L434+U434+V434+Z434</f>
        <v>0</v>
      </c>
      <c r="AO434" s="120">
        <f>M434+AH434+AI434+AM434</f>
        <v>0</v>
      </c>
      <c r="AP434" s="39">
        <f>L434</f>
        <v>0</v>
      </c>
      <c r="AQ434" s="141">
        <f>AN434</f>
        <v>0</v>
      </c>
      <c r="AR434" s="142">
        <f>AQ434-AP434</f>
        <v>0</v>
      </c>
      <c r="AS434" s="143" t="e">
        <f>AR434/AP434</f>
        <v>#DIV/0!</v>
      </c>
      <c r="AT434" s="144">
        <f>M434</f>
        <v>0</v>
      </c>
      <c r="AU434" s="141">
        <f>AO434</f>
        <v>0</v>
      </c>
      <c r="AV434" s="142">
        <f>AU434-AT434</f>
        <v>0</v>
      </c>
      <c r="AW434" s="143" t="e">
        <f>AV434/AT434</f>
        <v>#DIV/0!</v>
      </c>
      <c r="AY434" s="146" t="str">
        <f t="shared" si="362"/>
        <v>43.22</v>
      </c>
      <c r="AZ434" s="398" t="b">
        <f>COUNTIF('[1]Codes SEC'!$B$2:$B$250,Ministres!AY434)&gt;0</f>
        <v>1</v>
      </c>
    </row>
    <row r="435" spans="1:64" ht="35.1" customHeight="1" x14ac:dyDescent="0.25">
      <c r="A435" s="15" t="s">
        <v>13</v>
      </c>
      <c r="B435" s="225">
        <v>10</v>
      </c>
      <c r="C435" s="122" t="s">
        <v>237</v>
      </c>
      <c r="D435" s="123">
        <v>1000</v>
      </c>
      <c r="E435" s="226"/>
      <c r="F435" s="122">
        <v>19</v>
      </c>
      <c r="G435" s="227"/>
      <c r="H435" s="228" t="str">
        <f t="shared" si="359"/>
        <v>122</v>
      </c>
      <c r="I435" s="229">
        <v>84322000</v>
      </c>
      <c r="J435" s="230" t="s">
        <v>511</v>
      </c>
      <c r="K435" s="231" t="s">
        <v>512</v>
      </c>
      <c r="L435" s="232">
        <v>0</v>
      </c>
      <c r="M435" s="233">
        <v>0</v>
      </c>
      <c r="N435" s="130"/>
      <c r="O435" s="131"/>
      <c r="P435" s="131"/>
      <c r="Q435" s="131"/>
      <c r="R435" s="131"/>
      <c r="S435" s="131"/>
      <c r="T435" s="132" t="str">
        <f>IF(SUM(N435:S435)=U435,"OK",SUM(N435:S435)-U435)</f>
        <v>OK</v>
      </c>
      <c r="U435" s="138"/>
      <c r="V435" s="138"/>
      <c r="W435" s="139"/>
      <c r="X435" s="139"/>
      <c r="Y435" s="132" t="str">
        <f>IF(SUM(W435:X435)=Z435,"OK",SUM(W435:X435)-Z435)</f>
        <v>OK</v>
      </c>
      <c r="Z435" s="210"/>
      <c r="AA435" s="204"/>
      <c r="AB435" s="202"/>
      <c r="AC435" s="202"/>
      <c r="AD435" s="202"/>
      <c r="AE435" s="202"/>
      <c r="AF435" s="202"/>
      <c r="AG435" s="132" t="str">
        <f>IF(SUM(AA435:AF435)=AH435,"OK",SUM(AA435:AF435)-AH435)</f>
        <v>OK</v>
      </c>
      <c r="AH435" s="138"/>
      <c r="AI435" s="138"/>
      <c r="AJ435" s="139"/>
      <c r="AK435" s="139"/>
      <c r="AL435" s="132" t="str">
        <f>IF(SUM(AJ435:AK435)=AM435,"OK",SUM(AJ435:AK435)-AM435)</f>
        <v>OK</v>
      </c>
      <c r="AM435" s="140"/>
      <c r="AN435" s="119">
        <f>L435+U435+V435+Z435</f>
        <v>0</v>
      </c>
      <c r="AO435" s="120">
        <f>M435+AH435+AI435+AM435</f>
        <v>0</v>
      </c>
      <c r="AP435" s="39">
        <f>L435</f>
        <v>0</v>
      </c>
      <c r="AQ435" s="141">
        <f>AN435</f>
        <v>0</v>
      </c>
      <c r="AR435" s="142">
        <f t="shared" ref="AR435" si="363">AQ435-AP435</f>
        <v>0</v>
      </c>
      <c r="AS435" s="143" t="e">
        <f t="shared" ref="AS435" si="364">AR435/AP435</f>
        <v>#DIV/0!</v>
      </c>
      <c r="AT435" s="144">
        <f>M435</f>
        <v>0</v>
      </c>
      <c r="AU435" s="141">
        <f t="shared" ref="AU435" si="365">AO435</f>
        <v>0</v>
      </c>
      <c r="AV435" s="142">
        <f t="shared" ref="AV435" si="366">AU435-AT435</f>
        <v>0</v>
      </c>
      <c r="AW435" s="143" t="e">
        <f t="shared" ref="AW435" si="367">AV435/AT435</f>
        <v>#DIV/0!</v>
      </c>
      <c r="AY435" s="146" t="str">
        <f t="shared" si="362"/>
        <v>43.22</v>
      </c>
      <c r="AZ435" s="383" t="b">
        <f>COUNTIF('[1]Codes SEC'!$B$2:$B$250,Ministres!AY435)&gt;0</f>
        <v>1</v>
      </c>
    </row>
    <row r="436" spans="1:64" ht="35.1" customHeight="1" x14ac:dyDescent="0.25">
      <c r="A436" s="15" t="s">
        <v>13</v>
      </c>
      <c r="B436" s="225" t="s">
        <v>265</v>
      </c>
      <c r="C436" s="122" t="s">
        <v>276</v>
      </c>
      <c r="D436" s="123">
        <v>1000</v>
      </c>
      <c r="E436" s="226"/>
      <c r="F436" s="122">
        <v>19</v>
      </c>
      <c r="G436" s="227"/>
      <c r="H436" s="228" t="str">
        <f t="shared" si="359"/>
        <v>122</v>
      </c>
      <c r="I436" s="229">
        <v>84322000</v>
      </c>
      <c r="J436" s="230" t="s">
        <v>513</v>
      </c>
      <c r="K436" s="231" t="s">
        <v>514</v>
      </c>
      <c r="L436" s="232">
        <v>0</v>
      </c>
      <c r="M436" s="233">
        <v>0</v>
      </c>
      <c r="N436" s="130"/>
      <c r="O436" s="131"/>
      <c r="P436" s="131"/>
      <c r="Q436" s="131"/>
      <c r="R436" s="131"/>
      <c r="S436" s="131"/>
      <c r="T436" s="132" t="str">
        <f t="shared" si="341"/>
        <v>OK</v>
      </c>
      <c r="U436" s="138"/>
      <c r="V436" s="138"/>
      <c r="W436" s="139"/>
      <c r="X436" s="139"/>
      <c r="Y436" s="132" t="str">
        <f t="shared" si="342"/>
        <v>OK</v>
      </c>
      <c r="Z436" s="210"/>
      <c r="AA436" s="204"/>
      <c r="AB436" s="202"/>
      <c r="AC436" s="202"/>
      <c r="AD436" s="202"/>
      <c r="AE436" s="202"/>
      <c r="AF436" s="202"/>
      <c r="AG436" s="132" t="str">
        <f t="shared" si="343"/>
        <v>OK</v>
      </c>
      <c r="AH436" s="138"/>
      <c r="AI436" s="138"/>
      <c r="AJ436" s="139"/>
      <c r="AK436" s="139"/>
      <c r="AL436" s="132" t="str">
        <f t="shared" si="344"/>
        <v>OK</v>
      </c>
      <c r="AM436" s="140"/>
      <c r="AN436" s="119">
        <f t="shared" si="345"/>
        <v>0</v>
      </c>
      <c r="AO436" s="120">
        <f t="shared" si="346"/>
        <v>0</v>
      </c>
      <c r="AP436" s="39">
        <f t="shared" si="347"/>
        <v>0</v>
      </c>
      <c r="AQ436" s="141">
        <f t="shared" si="348"/>
        <v>0</v>
      </c>
      <c r="AR436" s="142">
        <f>AQ436-AP436</f>
        <v>0</v>
      </c>
      <c r="AS436" s="143" t="e">
        <f>AR436/AP436</f>
        <v>#DIV/0!</v>
      </c>
      <c r="AT436" s="144">
        <f t="shared" si="351"/>
        <v>0</v>
      </c>
      <c r="AU436" s="141">
        <f>AO436</f>
        <v>0</v>
      </c>
      <c r="AV436" s="142">
        <f>AU436-AT436</f>
        <v>0</v>
      </c>
      <c r="AW436" s="143" t="e">
        <f>AV436/AT436</f>
        <v>#DIV/0!</v>
      </c>
      <c r="AY436" s="146" t="str">
        <f t="shared" si="362"/>
        <v>43.22</v>
      </c>
      <c r="AZ436" s="383" t="b">
        <f>COUNTIF('[1]Codes SEC'!$B$2:$B$250,Ministres!AY436)&gt;0</f>
        <v>1</v>
      </c>
    </row>
    <row r="437" spans="1:64" ht="35.1" customHeight="1" x14ac:dyDescent="0.25">
      <c r="A437" s="15" t="s">
        <v>13</v>
      </c>
      <c r="B437" s="225" t="s">
        <v>265</v>
      </c>
      <c r="C437" s="122" t="s">
        <v>276</v>
      </c>
      <c r="D437" s="123">
        <v>1000</v>
      </c>
      <c r="E437" s="226"/>
      <c r="F437" s="122">
        <v>19</v>
      </c>
      <c r="G437" s="227"/>
      <c r="H437" s="228" t="str">
        <f t="shared" si="359"/>
        <v>122</v>
      </c>
      <c r="I437" s="229">
        <v>84340000</v>
      </c>
      <c r="J437" s="230" t="s">
        <v>515</v>
      </c>
      <c r="K437" s="231" t="s">
        <v>516</v>
      </c>
      <c r="L437" s="232">
        <v>0</v>
      </c>
      <c r="M437" s="233">
        <v>0</v>
      </c>
      <c r="N437" s="130"/>
      <c r="O437" s="131"/>
      <c r="P437" s="131"/>
      <c r="Q437" s="131"/>
      <c r="R437" s="131"/>
      <c r="S437" s="131"/>
      <c r="T437" s="132" t="str">
        <f>IF(SUM(N437:S437)=U437,"OK",SUM(N437:S437)-U437)</f>
        <v>OK</v>
      </c>
      <c r="U437" s="138"/>
      <c r="V437" s="138"/>
      <c r="W437" s="139"/>
      <c r="X437" s="139"/>
      <c r="Y437" s="132" t="str">
        <f>IF(SUM(W437:X437)=Z437,"OK",SUM(W437:X437)-Z437)</f>
        <v>OK</v>
      </c>
      <c r="Z437" s="210"/>
      <c r="AA437" s="204"/>
      <c r="AB437" s="202"/>
      <c r="AC437" s="202"/>
      <c r="AD437" s="202"/>
      <c r="AE437" s="202"/>
      <c r="AF437" s="202"/>
      <c r="AG437" s="132" t="str">
        <f>IF(SUM(AA437:AF437)=AH437,"OK",SUM(AA437:AF437)-AH437)</f>
        <v>OK</v>
      </c>
      <c r="AH437" s="138"/>
      <c r="AI437" s="138"/>
      <c r="AJ437" s="139"/>
      <c r="AK437" s="139"/>
      <c r="AL437" s="132" t="str">
        <f>IF(SUM(AJ437:AK437)=AM437,"OK",SUM(AJ437:AK437)-AM437)</f>
        <v>OK</v>
      </c>
      <c r="AM437" s="140"/>
      <c r="AN437" s="119">
        <f>L437+U437+V437+Z437</f>
        <v>0</v>
      </c>
      <c r="AO437" s="120">
        <f>M437+AH437+AI437+AM437</f>
        <v>0</v>
      </c>
      <c r="AP437" s="39">
        <f>L437</f>
        <v>0</v>
      </c>
      <c r="AQ437" s="141">
        <f>AN437</f>
        <v>0</v>
      </c>
      <c r="AR437" s="142">
        <f>AQ437-AP437</f>
        <v>0</v>
      </c>
      <c r="AS437" s="143" t="e">
        <f>AR437/AP437</f>
        <v>#DIV/0!</v>
      </c>
      <c r="AT437" s="144">
        <f>M437</f>
        <v>0</v>
      </c>
      <c r="AU437" s="141">
        <f>AO437</f>
        <v>0</v>
      </c>
      <c r="AV437" s="142">
        <f>AU437-AT437</f>
        <v>0</v>
      </c>
      <c r="AW437" s="143" t="e">
        <f>AV437/AT437</f>
        <v>#DIV/0!</v>
      </c>
      <c r="AY437" s="146" t="str">
        <f t="shared" si="362"/>
        <v>43.40</v>
      </c>
      <c r="AZ437" s="383" t="b">
        <f>COUNTIF('[1]Codes SEC'!$B$2:$B$250,Ministres!AY437)&gt;0</f>
        <v>1</v>
      </c>
    </row>
    <row r="438" spans="1:64" s="374" customFormat="1" ht="35.1" customHeight="1" x14ac:dyDescent="0.25">
      <c r="A438" s="356" t="s">
        <v>13</v>
      </c>
      <c r="B438" s="225" t="s">
        <v>265</v>
      </c>
      <c r="C438" s="122" t="s">
        <v>237</v>
      </c>
      <c r="D438" s="123">
        <v>1000</v>
      </c>
      <c r="E438" s="226"/>
      <c r="F438" s="122">
        <v>19</v>
      </c>
      <c r="G438" s="126"/>
      <c r="H438" s="35" t="str">
        <f t="shared" si="359"/>
        <v>122</v>
      </c>
      <c r="I438" s="36">
        <v>84352000</v>
      </c>
      <c r="J438" s="37" t="s">
        <v>517</v>
      </c>
      <c r="K438" s="244" t="s">
        <v>518</v>
      </c>
      <c r="L438" s="232">
        <v>0</v>
      </c>
      <c r="M438" s="233">
        <v>0</v>
      </c>
      <c r="N438" s="130"/>
      <c r="O438" s="131"/>
      <c r="P438" s="131"/>
      <c r="Q438" s="131"/>
      <c r="R438" s="131"/>
      <c r="S438" s="131"/>
      <c r="T438" s="132" t="str">
        <f t="shared" si="341"/>
        <v>OK</v>
      </c>
      <c r="U438" s="138"/>
      <c r="V438" s="138"/>
      <c r="W438" s="139"/>
      <c r="X438" s="139"/>
      <c r="Y438" s="132" t="str">
        <f t="shared" si="342"/>
        <v>OK</v>
      </c>
      <c r="Z438" s="210"/>
      <c r="AA438" s="204"/>
      <c r="AB438" s="202"/>
      <c r="AC438" s="202"/>
      <c r="AD438" s="202"/>
      <c r="AE438" s="202"/>
      <c r="AF438" s="202"/>
      <c r="AG438" s="132" t="str">
        <f t="shared" si="343"/>
        <v>OK</v>
      </c>
      <c r="AH438" s="138"/>
      <c r="AI438" s="138"/>
      <c r="AJ438" s="139"/>
      <c r="AK438" s="139"/>
      <c r="AL438" s="132" t="str">
        <f t="shared" si="344"/>
        <v>OK</v>
      </c>
      <c r="AM438" s="140"/>
      <c r="AN438" s="119">
        <f t="shared" si="345"/>
        <v>0</v>
      </c>
      <c r="AO438" s="120">
        <f t="shared" si="346"/>
        <v>0</v>
      </c>
      <c r="AP438" s="39">
        <f t="shared" si="347"/>
        <v>0</v>
      </c>
      <c r="AQ438" s="141">
        <f t="shared" si="348"/>
        <v>0</v>
      </c>
      <c r="AR438" s="142">
        <f t="shared" ref="AR438:AR446" si="368">AQ438-AP438</f>
        <v>0</v>
      </c>
      <c r="AS438" s="143" t="e">
        <f t="shared" ref="AS438:AS446" si="369">AR438/AP438</f>
        <v>#DIV/0!</v>
      </c>
      <c r="AT438" s="144">
        <f t="shared" si="351"/>
        <v>0</v>
      </c>
      <c r="AU438" s="141">
        <f t="shared" ref="AU438:AU446" si="370">AO438</f>
        <v>0</v>
      </c>
      <c r="AV438" s="142">
        <f t="shared" ref="AV438:AV446" si="371">AU438-AT438</f>
        <v>0</v>
      </c>
      <c r="AW438" s="143" t="e">
        <f t="shared" ref="AW438:AW446" si="372">AV438/AT438</f>
        <v>#DIV/0!</v>
      </c>
      <c r="AY438" s="146" t="str">
        <f t="shared" si="362"/>
        <v>43.52</v>
      </c>
      <c r="AZ438" s="398" t="b">
        <f>COUNTIF('[1]Codes SEC'!$B$2:$B$250,Ministres!AY438)&gt;0</f>
        <v>1</v>
      </c>
    </row>
    <row r="439" spans="1:64" ht="35.1" customHeight="1" x14ac:dyDescent="0.25">
      <c r="A439" s="15" t="s">
        <v>13</v>
      </c>
      <c r="B439" s="225">
        <v>10</v>
      </c>
      <c r="C439" s="122" t="s">
        <v>237</v>
      </c>
      <c r="D439" s="123">
        <v>1000</v>
      </c>
      <c r="E439" s="226"/>
      <c r="F439" s="122">
        <v>20</v>
      </c>
      <c r="G439" s="126"/>
      <c r="H439" s="35" t="str">
        <f t="shared" si="359"/>
        <v>122</v>
      </c>
      <c r="I439" s="36">
        <v>84353000</v>
      </c>
      <c r="J439" s="37" t="s">
        <v>519</v>
      </c>
      <c r="K439" s="213" t="s">
        <v>520</v>
      </c>
      <c r="L439" s="376">
        <v>0</v>
      </c>
      <c r="M439" s="377">
        <v>0</v>
      </c>
      <c r="N439" s="130"/>
      <c r="O439" s="131"/>
      <c r="P439" s="131"/>
      <c r="Q439" s="131"/>
      <c r="R439" s="131"/>
      <c r="S439" s="131"/>
      <c r="T439" s="132" t="str">
        <f>IF(SUM(N439:S439)=U439,"OK",SUM(N439:S439)-U439)</f>
        <v>OK</v>
      </c>
      <c r="U439" s="138"/>
      <c r="V439" s="138"/>
      <c r="W439" s="139"/>
      <c r="X439" s="139"/>
      <c r="Y439" s="132" t="str">
        <f>IF(SUM(W439:X439)=Z439,"OK",SUM(W439:X439)-Z439)</f>
        <v>OK</v>
      </c>
      <c r="Z439" s="210"/>
      <c r="AA439" s="204"/>
      <c r="AB439" s="202"/>
      <c r="AC439" s="202"/>
      <c r="AD439" s="202"/>
      <c r="AE439" s="202"/>
      <c r="AF439" s="202"/>
      <c r="AG439" s="132" t="str">
        <f>IF(SUM(AA439:AF439)=AH439,"OK",SUM(AA439:AF439)-AH439)</f>
        <v>OK</v>
      </c>
      <c r="AH439" s="138"/>
      <c r="AI439" s="138"/>
      <c r="AJ439" s="139"/>
      <c r="AK439" s="139"/>
      <c r="AL439" s="132" t="str">
        <f>IF(SUM(AJ439:AK439)=AM439,"OK",SUM(AJ439:AK439)-AM439)</f>
        <v>OK</v>
      </c>
      <c r="AM439" s="140"/>
      <c r="AN439" s="119">
        <f>L439+U439+V439+Z439</f>
        <v>0</v>
      </c>
      <c r="AO439" s="120">
        <f>M439+AH439+AI439+AM439</f>
        <v>0</v>
      </c>
      <c r="AP439" s="39">
        <f>L439</f>
        <v>0</v>
      </c>
      <c r="AQ439" s="141">
        <f>AN439</f>
        <v>0</v>
      </c>
      <c r="AR439" s="142">
        <f>AQ439-AP439</f>
        <v>0</v>
      </c>
      <c r="AS439" s="143" t="e">
        <f>AR439/AP439</f>
        <v>#DIV/0!</v>
      </c>
      <c r="AT439" s="144">
        <f>M439</f>
        <v>0</v>
      </c>
      <c r="AU439" s="141">
        <f>AO439</f>
        <v>0</v>
      </c>
      <c r="AV439" s="142">
        <f>AU439-AT439</f>
        <v>0</v>
      </c>
      <c r="AW439" s="143" t="e">
        <f>AV439/AT439</f>
        <v>#DIV/0!</v>
      </c>
      <c r="AY439" s="146" t="str">
        <f t="shared" si="362"/>
        <v>43.53</v>
      </c>
      <c r="AZ439" s="383" t="b">
        <f>COUNTIF('[1]Codes SEC'!$B$2:$B$250,Ministres!AY439)&gt;0</f>
        <v>1</v>
      </c>
    </row>
    <row r="440" spans="1:64" s="384" customFormat="1" ht="35.1" customHeight="1" x14ac:dyDescent="0.25">
      <c r="A440" s="15" t="s">
        <v>13</v>
      </c>
      <c r="B440" s="225">
        <v>10</v>
      </c>
      <c r="C440" s="122" t="s">
        <v>237</v>
      </c>
      <c r="D440" s="123">
        <v>1000</v>
      </c>
      <c r="E440" s="124"/>
      <c r="F440" s="125">
        <v>19</v>
      </c>
      <c r="G440" s="126"/>
      <c r="H440" s="35" t="str">
        <f t="shared" si="359"/>
        <v>122</v>
      </c>
      <c r="I440" s="36">
        <v>84353000</v>
      </c>
      <c r="J440" s="37" t="s">
        <v>521</v>
      </c>
      <c r="K440" s="281" t="s">
        <v>522</v>
      </c>
      <c r="L440" s="128">
        <v>0</v>
      </c>
      <c r="M440" s="129">
        <v>0</v>
      </c>
      <c r="N440" s="130"/>
      <c r="O440" s="131"/>
      <c r="P440" s="131"/>
      <c r="Q440" s="131"/>
      <c r="R440" s="131"/>
      <c r="S440" s="131"/>
      <c r="T440" s="132" t="str">
        <f>IF(SUM(N440:S440)=U440,"OK",SUM(N440:S440)-U440)</f>
        <v>OK</v>
      </c>
      <c r="U440" s="138"/>
      <c r="V440" s="138"/>
      <c r="W440" s="139"/>
      <c r="X440" s="139"/>
      <c r="Y440" s="132" t="str">
        <f>IF(SUM(W440:X440)=Z440,"OK",SUM(W440:X440)-Z440)</f>
        <v>OK</v>
      </c>
      <c r="Z440" s="210"/>
      <c r="AA440" s="204"/>
      <c r="AB440" s="202"/>
      <c r="AC440" s="202"/>
      <c r="AD440" s="202"/>
      <c r="AE440" s="202"/>
      <c r="AF440" s="202"/>
      <c r="AG440" s="132" t="str">
        <f>IF(SUM(AA440:AF440)=AH440,"OK",SUM(AA440:AF440)-AH440)</f>
        <v>OK</v>
      </c>
      <c r="AH440" s="138"/>
      <c r="AI440" s="138"/>
      <c r="AJ440" s="139"/>
      <c r="AK440" s="139"/>
      <c r="AL440" s="132" t="str">
        <f>IF(SUM(AJ440:AK440)=AM440,"OK",SUM(AJ440:AK440)-AM440)</f>
        <v>OK</v>
      </c>
      <c r="AM440" s="140"/>
      <c r="AN440" s="119">
        <f>L440+U440+V440+Z440</f>
        <v>0</v>
      </c>
      <c r="AO440" s="120">
        <f>M440+AH440+AI440+AM440</f>
        <v>0</v>
      </c>
      <c r="AP440" s="39">
        <f>L440</f>
        <v>0</v>
      </c>
      <c r="AQ440" s="141">
        <f>AN440</f>
        <v>0</v>
      </c>
      <c r="AR440" s="142">
        <f>AQ440-AP440</f>
        <v>0</v>
      </c>
      <c r="AS440" s="143" t="e">
        <f>AR440/AP440</f>
        <v>#DIV/0!</v>
      </c>
      <c r="AT440" s="144">
        <f>M440</f>
        <v>0</v>
      </c>
      <c r="AU440" s="141">
        <f>AO440</f>
        <v>0</v>
      </c>
      <c r="AV440" s="142">
        <f>AU440-AT440</f>
        <v>0</v>
      </c>
      <c r="AW440" s="143" t="e">
        <f>AV440/AT440</f>
        <v>#DIV/0!</v>
      </c>
      <c r="AX440"/>
      <c r="AY440" s="146" t="str">
        <f t="shared" si="362"/>
        <v>43.53</v>
      </c>
      <c r="AZ440" s="383" t="b">
        <f>COUNTIF('[1]Codes SEC'!$B$2:$B$250,Ministres!AY440)&gt;0</f>
        <v>1</v>
      </c>
      <c r="BA440"/>
      <c r="BB440"/>
      <c r="BC440"/>
      <c r="BD440"/>
      <c r="BE440"/>
      <c r="BF440"/>
      <c r="BG440"/>
      <c r="BH440"/>
      <c r="BI440"/>
      <c r="BJ440"/>
      <c r="BK440"/>
      <c r="BL440"/>
    </row>
    <row r="441" spans="1:64" ht="35.1" customHeight="1" x14ac:dyDescent="0.25">
      <c r="A441" s="15" t="s">
        <v>13</v>
      </c>
      <c r="B441" s="225" t="s">
        <v>265</v>
      </c>
      <c r="C441" s="122" t="s">
        <v>276</v>
      </c>
      <c r="D441" s="123">
        <v>1000</v>
      </c>
      <c r="E441" s="226"/>
      <c r="F441" s="122">
        <v>19</v>
      </c>
      <c r="G441" s="227"/>
      <c r="H441" s="228" t="str">
        <f t="shared" si="359"/>
        <v>122</v>
      </c>
      <c r="I441" s="229">
        <v>84359000</v>
      </c>
      <c r="J441" s="230" t="s">
        <v>523</v>
      </c>
      <c r="K441" s="231" t="s">
        <v>524</v>
      </c>
      <c r="L441" s="232">
        <v>0</v>
      </c>
      <c r="M441" s="233">
        <v>0</v>
      </c>
      <c r="N441" s="130"/>
      <c r="O441" s="131"/>
      <c r="P441" s="131"/>
      <c r="Q441" s="131"/>
      <c r="R441" s="131"/>
      <c r="S441" s="131"/>
      <c r="T441" s="132" t="str">
        <f>IF(SUM(N441:S441)=U441,"OK",SUM(N441:S441)-U441)</f>
        <v>OK</v>
      </c>
      <c r="U441" s="138"/>
      <c r="V441" s="138"/>
      <c r="W441" s="139"/>
      <c r="X441" s="139"/>
      <c r="Y441" s="132" t="str">
        <f>IF(SUM(W441:X441)=Z441,"OK",SUM(W441:X441)-Z441)</f>
        <v>OK</v>
      </c>
      <c r="Z441" s="210"/>
      <c r="AA441" s="204"/>
      <c r="AB441" s="202"/>
      <c r="AC441" s="202"/>
      <c r="AD441" s="202"/>
      <c r="AE441" s="202"/>
      <c r="AF441" s="202"/>
      <c r="AG441" s="132" t="str">
        <f>IF(SUM(AA441:AF441)=AH441,"OK",SUM(AA441:AF441)-AH441)</f>
        <v>OK</v>
      </c>
      <c r="AH441" s="138"/>
      <c r="AI441" s="138"/>
      <c r="AJ441" s="139"/>
      <c r="AK441" s="139"/>
      <c r="AL441" s="132" t="str">
        <f>IF(SUM(AJ441:AK441)=AM441,"OK",SUM(AJ441:AK441)-AM441)</f>
        <v>OK</v>
      </c>
      <c r="AM441" s="140"/>
      <c r="AN441" s="119">
        <f>L441+U441+V441+Z441</f>
        <v>0</v>
      </c>
      <c r="AO441" s="120">
        <f>M441+AH441+AI441+AM441</f>
        <v>0</v>
      </c>
      <c r="AP441" s="39">
        <f>L441</f>
        <v>0</v>
      </c>
      <c r="AQ441" s="141">
        <f>AN441</f>
        <v>0</v>
      </c>
      <c r="AR441" s="142">
        <f>AQ441-AP441</f>
        <v>0</v>
      </c>
      <c r="AS441" s="143" t="e">
        <f>AR441/AP441</f>
        <v>#DIV/0!</v>
      </c>
      <c r="AT441" s="144">
        <f>M441</f>
        <v>0</v>
      </c>
      <c r="AU441" s="141">
        <f>AO441</f>
        <v>0</v>
      </c>
      <c r="AV441" s="142">
        <f>AU441-AT441</f>
        <v>0</v>
      </c>
      <c r="AW441" s="143" t="e">
        <f>AV441/AT441</f>
        <v>#DIV/0!</v>
      </c>
      <c r="AY441" s="146" t="str">
        <f t="shared" si="362"/>
        <v>43.59</v>
      </c>
      <c r="AZ441" s="383" t="b">
        <f>COUNTIF('[1]Codes SEC'!$B$2:$B$250,Ministres!AY441)&gt;0</f>
        <v>1</v>
      </c>
    </row>
    <row r="442" spans="1:64" ht="35.1" customHeight="1" x14ac:dyDescent="0.25">
      <c r="A442" s="15" t="s">
        <v>13</v>
      </c>
      <c r="B442" s="225">
        <v>10</v>
      </c>
      <c r="C442" s="122" t="s">
        <v>237</v>
      </c>
      <c r="D442" s="123">
        <v>1000</v>
      </c>
      <c r="E442" s="226"/>
      <c r="F442" s="122">
        <v>19</v>
      </c>
      <c r="G442" s="126"/>
      <c r="H442" s="35" t="str">
        <f t="shared" si="359"/>
        <v>122</v>
      </c>
      <c r="I442" s="36">
        <v>84524000</v>
      </c>
      <c r="J442" s="37" t="s">
        <v>525</v>
      </c>
      <c r="K442" s="213" t="s">
        <v>526</v>
      </c>
      <c r="L442" s="376">
        <v>0</v>
      </c>
      <c r="M442" s="377">
        <v>0</v>
      </c>
      <c r="N442" s="130"/>
      <c r="O442" s="131"/>
      <c r="P442" s="131"/>
      <c r="Q442" s="131"/>
      <c r="R442" s="131"/>
      <c r="S442" s="131"/>
      <c r="T442" s="132" t="str">
        <f t="shared" si="341"/>
        <v>OK</v>
      </c>
      <c r="U442" s="138"/>
      <c r="V442" s="138"/>
      <c r="W442" s="139"/>
      <c r="X442" s="139"/>
      <c r="Y442" s="132" t="str">
        <f t="shared" si="342"/>
        <v>OK</v>
      </c>
      <c r="Z442" s="210"/>
      <c r="AA442" s="204"/>
      <c r="AB442" s="202"/>
      <c r="AC442" s="202"/>
      <c r="AD442" s="202"/>
      <c r="AE442" s="202"/>
      <c r="AF442" s="202"/>
      <c r="AG442" s="132" t="str">
        <f t="shared" si="343"/>
        <v>OK</v>
      </c>
      <c r="AH442" s="138"/>
      <c r="AI442" s="138"/>
      <c r="AJ442" s="139"/>
      <c r="AK442" s="139"/>
      <c r="AL442" s="132" t="str">
        <f t="shared" si="344"/>
        <v>OK</v>
      </c>
      <c r="AM442" s="140"/>
      <c r="AN442" s="119">
        <f t="shared" si="345"/>
        <v>0</v>
      </c>
      <c r="AO442" s="120">
        <f t="shared" si="346"/>
        <v>0</v>
      </c>
      <c r="AP442" s="39">
        <f t="shared" si="347"/>
        <v>0</v>
      </c>
      <c r="AQ442" s="141">
        <f t="shared" si="348"/>
        <v>0</v>
      </c>
      <c r="AR442" s="142">
        <f t="shared" si="368"/>
        <v>0</v>
      </c>
      <c r="AS442" s="143" t="e">
        <f t="shared" si="369"/>
        <v>#DIV/0!</v>
      </c>
      <c r="AT442" s="144">
        <f t="shared" si="351"/>
        <v>0</v>
      </c>
      <c r="AU442" s="141">
        <f t="shared" si="370"/>
        <v>0</v>
      </c>
      <c r="AV442" s="142">
        <f t="shared" si="371"/>
        <v>0</v>
      </c>
      <c r="AW442" s="143" t="e">
        <f t="shared" si="372"/>
        <v>#DIV/0!</v>
      </c>
      <c r="AY442" s="146" t="str">
        <f t="shared" si="362"/>
        <v>45.24</v>
      </c>
      <c r="AZ442" s="383" t="b">
        <f>COUNTIF('[1]Codes SEC'!$B$2:$B$250,Ministres!AY442)&gt;0</f>
        <v>1</v>
      </c>
    </row>
    <row r="443" spans="1:64" ht="35.1" customHeight="1" x14ac:dyDescent="0.25">
      <c r="A443" s="15" t="s">
        <v>13</v>
      </c>
      <c r="B443" s="225">
        <v>10</v>
      </c>
      <c r="C443" s="122" t="s">
        <v>237</v>
      </c>
      <c r="D443" s="123">
        <v>1000</v>
      </c>
      <c r="E443" s="226"/>
      <c r="F443" s="122">
        <v>20</v>
      </c>
      <c r="G443" s="126"/>
      <c r="H443" s="35" t="str">
        <f t="shared" si="359"/>
        <v>122</v>
      </c>
      <c r="I443" s="36">
        <v>84524000</v>
      </c>
      <c r="J443" s="37" t="s">
        <v>527</v>
      </c>
      <c r="K443" s="213" t="s">
        <v>528</v>
      </c>
      <c r="L443" s="376">
        <v>0</v>
      </c>
      <c r="M443" s="377">
        <v>0</v>
      </c>
      <c r="N443" s="130"/>
      <c r="O443" s="131"/>
      <c r="P443" s="131"/>
      <c r="Q443" s="131"/>
      <c r="R443" s="131"/>
      <c r="S443" s="131"/>
      <c r="T443" s="132" t="str">
        <f t="shared" si="341"/>
        <v>OK</v>
      </c>
      <c r="U443" s="138"/>
      <c r="V443" s="138"/>
      <c r="W443" s="139"/>
      <c r="X443" s="139"/>
      <c r="Y443" s="132" t="str">
        <f t="shared" si="342"/>
        <v>OK</v>
      </c>
      <c r="Z443" s="210"/>
      <c r="AA443" s="204"/>
      <c r="AB443" s="202"/>
      <c r="AC443" s="202"/>
      <c r="AD443" s="202"/>
      <c r="AE443" s="202"/>
      <c r="AF443" s="202"/>
      <c r="AG443" s="132" t="str">
        <f t="shared" si="343"/>
        <v>OK</v>
      </c>
      <c r="AH443" s="138"/>
      <c r="AI443" s="138"/>
      <c r="AJ443" s="139"/>
      <c r="AK443" s="139"/>
      <c r="AL443" s="132" t="str">
        <f t="shared" si="344"/>
        <v>OK</v>
      </c>
      <c r="AM443" s="140"/>
      <c r="AN443" s="119">
        <f t="shared" si="345"/>
        <v>0</v>
      </c>
      <c r="AO443" s="120">
        <f t="shared" si="346"/>
        <v>0</v>
      </c>
      <c r="AP443" s="39">
        <f t="shared" si="347"/>
        <v>0</v>
      </c>
      <c r="AQ443" s="141">
        <f t="shared" si="348"/>
        <v>0</v>
      </c>
      <c r="AR443" s="142">
        <f t="shared" si="368"/>
        <v>0</v>
      </c>
      <c r="AS443" s="143" t="e">
        <f t="shared" si="369"/>
        <v>#DIV/0!</v>
      </c>
      <c r="AT443" s="144">
        <f t="shared" si="351"/>
        <v>0</v>
      </c>
      <c r="AU443" s="141">
        <f t="shared" si="370"/>
        <v>0</v>
      </c>
      <c r="AV443" s="142">
        <f t="shared" si="371"/>
        <v>0</v>
      </c>
      <c r="AW443" s="143" t="e">
        <f t="shared" si="372"/>
        <v>#DIV/0!</v>
      </c>
      <c r="AY443" s="146" t="str">
        <f t="shared" si="362"/>
        <v>45.24</v>
      </c>
      <c r="AZ443" s="383" t="b">
        <f>COUNTIF('[1]Codes SEC'!$B$2:$B$250,Ministres!AY443)&gt;0</f>
        <v>1</v>
      </c>
    </row>
    <row r="444" spans="1:64" ht="35.1" customHeight="1" x14ac:dyDescent="0.25">
      <c r="A444" s="15" t="s">
        <v>13</v>
      </c>
      <c r="B444" s="225">
        <v>10</v>
      </c>
      <c r="C444" s="122" t="s">
        <v>237</v>
      </c>
      <c r="D444" s="123">
        <v>1000</v>
      </c>
      <c r="E444" s="226"/>
      <c r="F444" s="122">
        <v>19</v>
      </c>
      <c r="G444" s="126"/>
      <c r="H444" s="35" t="str">
        <f t="shared" si="359"/>
        <v>122</v>
      </c>
      <c r="I444" s="36">
        <v>84524000</v>
      </c>
      <c r="J444" s="37" t="s">
        <v>529</v>
      </c>
      <c r="K444" s="213" t="s">
        <v>530</v>
      </c>
      <c r="L444" s="376">
        <v>0</v>
      </c>
      <c r="M444" s="377">
        <v>0</v>
      </c>
      <c r="N444" s="130"/>
      <c r="O444" s="131"/>
      <c r="P444" s="131"/>
      <c r="Q444" s="131"/>
      <c r="R444" s="131"/>
      <c r="S444" s="131"/>
      <c r="T444" s="132" t="str">
        <f t="shared" si="341"/>
        <v>OK</v>
      </c>
      <c r="U444" s="138"/>
      <c r="V444" s="138"/>
      <c r="W444" s="139"/>
      <c r="X444" s="139"/>
      <c r="Y444" s="132" t="str">
        <f t="shared" si="342"/>
        <v>OK</v>
      </c>
      <c r="Z444" s="210"/>
      <c r="AA444" s="204"/>
      <c r="AB444" s="202"/>
      <c r="AC444" s="202"/>
      <c r="AD444" s="202"/>
      <c r="AE444" s="202"/>
      <c r="AF444" s="202"/>
      <c r="AG444" s="132" t="str">
        <f t="shared" si="343"/>
        <v>OK</v>
      </c>
      <c r="AH444" s="138"/>
      <c r="AI444" s="138"/>
      <c r="AJ444" s="139"/>
      <c r="AK444" s="139"/>
      <c r="AL444" s="132" t="str">
        <f t="shared" si="344"/>
        <v>OK</v>
      </c>
      <c r="AM444" s="140"/>
      <c r="AN444" s="119">
        <f t="shared" si="345"/>
        <v>0</v>
      </c>
      <c r="AO444" s="120">
        <f t="shared" si="346"/>
        <v>0</v>
      </c>
      <c r="AP444" s="39">
        <f t="shared" si="347"/>
        <v>0</v>
      </c>
      <c r="AQ444" s="141">
        <f t="shared" si="348"/>
        <v>0</v>
      </c>
      <c r="AR444" s="142">
        <f t="shared" si="368"/>
        <v>0</v>
      </c>
      <c r="AS444" s="143" t="e">
        <f t="shared" si="369"/>
        <v>#DIV/0!</v>
      </c>
      <c r="AT444" s="144">
        <f t="shared" si="351"/>
        <v>0</v>
      </c>
      <c r="AU444" s="141">
        <f t="shared" si="370"/>
        <v>0</v>
      </c>
      <c r="AV444" s="142">
        <f t="shared" si="371"/>
        <v>0</v>
      </c>
      <c r="AW444" s="143" t="e">
        <f t="shared" si="372"/>
        <v>#DIV/0!</v>
      </c>
      <c r="AY444" s="146" t="str">
        <f t="shared" si="362"/>
        <v>45.24</v>
      </c>
      <c r="AZ444" s="383" t="b">
        <f>COUNTIF('[1]Codes SEC'!$B$2:$B$250,Ministres!AY444)&gt;0</f>
        <v>1</v>
      </c>
    </row>
    <row r="445" spans="1:64" s="374" customFormat="1" ht="35.1" customHeight="1" x14ac:dyDescent="0.25">
      <c r="A445" s="356" t="s">
        <v>13</v>
      </c>
      <c r="B445" s="225" t="s">
        <v>265</v>
      </c>
      <c r="C445" s="122" t="s">
        <v>237</v>
      </c>
      <c r="D445" s="123">
        <v>1000</v>
      </c>
      <c r="E445" s="226"/>
      <c r="F445" s="122">
        <v>19</v>
      </c>
      <c r="G445" s="126"/>
      <c r="H445" s="35" t="str">
        <f t="shared" si="359"/>
        <v>122</v>
      </c>
      <c r="I445" s="36">
        <v>84524000</v>
      </c>
      <c r="J445" s="37" t="s">
        <v>531</v>
      </c>
      <c r="K445" s="244" t="s">
        <v>532</v>
      </c>
      <c r="L445" s="232">
        <v>0</v>
      </c>
      <c r="M445" s="233">
        <v>0</v>
      </c>
      <c r="N445" s="130"/>
      <c r="O445" s="131"/>
      <c r="P445" s="131"/>
      <c r="Q445" s="131"/>
      <c r="R445" s="131"/>
      <c r="S445" s="131"/>
      <c r="T445" s="132" t="str">
        <f>IF(SUM(N445:S445)=U445,"OK",SUM(N445:S445)-U445)</f>
        <v>OK</v>
      </c>
      <c r="U445" s="138"/>
      <c r="V445" s="138"/>
      <c r="W445" s="139"/>
      <c r="X445" s="139"/>
      <c r="Y445" s="132" t="str">
        <f>IF(SUM(W445:X445)=Z445,"OK",SUM(W445:X445)-Z445)</f>
        <v>OK</v>
      </c>
      <c r="Z445" s="210"/>
      <c r="AA445" s="204"/>
      <c r="AB445" s="202"/>
      <c r="AC445" s="202"/>
      <c r="AD445" s="202"/>
      <c r="AE445" s="202"/>
      <c r="AF445" s="202"/>
      <c r="AG445" s="132" t="str">
        <f>IF(SUM(AA445:AF445)=AH445,"OK",SUM(AA445:AF445)-AH445)</f>
        <v>OK</v>
      </c>
      <c r="AH445" s="138"/>
      <c r="AI445" s="138"/>
      <c r="AJ445" s="139"/>
      <c r="AK445" s="139"/>
      <c r="AL445" s="132" t="str">
        <f>IF(SUM(AJ445:AK445)=AM445,"OK",SUM(AJ445:AK445)-AM445)</f>
        <v>OK</v>
      </c>
      <c r="AM445" s="140"/>
      <c r="AN445" s="119">
        <f>L445+U445+V445+Z445</f>
        <v>0</v>
      </c>
      <c r="AO445" s="120">
        <f>M445+AH445+AI445+AM445</f>
        <v>0</v>
      </c>
      <c r="AP445" s="39">
        <f>L445</f>
        <v>0</v>
      </c>
      <c r="AQ445" s="141">
        <f>AN445</f>
        <v>0</v>
      </c>
      <c r="AR445" s="142">
        <f>AQ445-AP445</f>
        <v>0</v>
      </c>
      <c r="AS445" s="143" t="e">
        <f>AR445/AP445</f>
        <v>#DIV/0!</v>
      </c>
      <c r="AT445" s="144">
        <f>M445</f>
        <v>0</v>
      </c>
      <c r="AU445" s="141">
        <f>AO445</f>
        <v>0</v>
      </c>
      <c r="AV445" s="142">
        <f>AU445-AT445</f>
        <v>0</v>
      </c>
      <c r="AW445" s="143" t="e">
        <f>AV445/AT445</f>
        <v>#DIV/0!</v>
      </c>
      <c r="AY445" s="146" t="str">
        <f t="shared" si="362"/>
        <v>45.24</v>
      </c>
      <c r="AZ445" s="398" t="b">
        <f>COUNTIF('[1]Codes SEC'!$B$2:$B$250,Ministres!AY445)&gt;0</f>
        <v>1</v>
      </c>
    </row>
    <row r="446" spans="1:64" s="374" customFormat="1" ht="35.1" customHeight="1" x14ac:dyDescent="0.25">
      <c r="A446" s="356" t="s">
        <v>13</v>
      </c>
      <c r="B446" s="225" t="s">
        <v>265</v>
      </c>
      <c r="C446" s="122" t="s">
        <v>237</v>
      </c>
      <c r="D446" s="123">
        <v>1000</v>
      </c>
      <c r="E446" s="226"/>
      <c r="F446" s="122">
        <v>19</v>
      </c>
      <c r="G446" s="126"/>
      <c r="H446" s="35" t="str">
        <f t="shared" si="359"/>
        <v>122</v>
      </c>
      <c r="I446" s="36">
        <v>84524000</v>
      </c>
      <c r="J446" s="37" t="s">
        <v>533</v>
      </c>
      <c r="K446" s="244" t="s">
        <v>534</v>
      </c>
      <c r="L446" s="232">
        <v>0</v>
      </c>
      <c r="M446" s="233">
        <v>0</v>
      </c>
      <c r="N446" s="130"/>
      <c r="O446" s="131"/>
      <c r="P446" s="131"/>
      <c r="Q446" s="131"/>
      <c r="R446" s="131"/>
      <c r="S446" s="131"/>
      <c r="T446" s="132" t="str">
        <f t="shared" si="341"/>
        <v>OK</v>
      </c>
      <c r="U446" s="138"/>
      <c r="V446" s="138"/>
      <c r="W446" s="139"/>
      <c r="X446" s="139"/>
      <c r="Y446" s="132" t="str">
        <f t="shared" si="342"/>
        <v>OK</v>
      </c>
      <c r="Z446" s="210"/>
      <c r="AA446" s="204"/>
      <c r="AB446" s="202"/>
      <c r="AC446" s="202"/>
      <c r="AD446" s="202"/>
      <c r="AE446" s="202"/>
      <c r="AF446" s="202"/>
      <c r="AG446" s="132" t="str">
        <f t="shared" si="343"/>
        <v>OK</v>
      </c>
      <c r="AH446" s="138"/>
      <c r="AI446" s="138"/>
      <c r="AJ446" s="139"/>
      <c r="AK446" s="139"/>
      <c r="AL446" s="132" t="str">
        <f t="shared" si="344"/>
        <v>OK</v>
      </c>
      <c r="AM446" s="140"/>
      <c r="AN446" s="119">
        <f t="shared" si="345"/>
        <v>0</v>
      </c>
      <c r="AO446" s="120">
        <f t="shared" si="346"/>
        <v>0</v>
      </c>
      <c r="AP446" s="39">
        <f t="shared" si="347"/>
        <v>0</v>
      </c>
      <c r="AQ446" s="141">
        <f t="shared" si="348"/>
        <v>0</v>
      </c>
      <c r="AR446" s="142">
        <f t="shared" si="368"/>
        <v>0</v>
      </c>
      <c r="AS446" s="143" t="e">
        <f t="shared" si="369"/>
        <v>#DIV/0!</v>
      </c>
      <c r="AT446" s="144">
        <f t="shared" si="351"/>
        <v>0</v>
      </c>
      <c r="AU446" s="141">
        <f t="shared" si="370"/>
        <v>0</v>
      </c>
      <c r="AV446" s="142">
        <f t="shared" si="371"/>
        <v>0</v>
      </c>
      <c r="AW446" s="143" t="e">
        <f t="shared" si="372"/>
        <v>#DIV/0!</v>
      </c>
      <c r="AY446" s="146" t="str">
        <f t="shared" si="362"/>
        <v>45.24</v>
      </c>
      <c r="AZ446" s="398" t="b">
        <f>COUNTIF('[1]Codes SEC'!$B$2:$B$250,Ministres!AY446)&gt;0</f>
        <v>1</v>
      </c>
    </row>
    <row r="447" spans="1:64" s="384" customFormat="1" ht="35.1" customHeight="1" x14ac:dyDescent="0.25">
      <c r="A447" s="15" t="s">
        <v>13</v>
      </c>
      <c r="B447" s="225">
        <v>10</v>
      </c>
      <c r="C447" s="122" t="s">
        <v>237</v>
      </c>
      <c r="D447" s="123">
        <v>1000</v>
      </c>
      <c r="E447" s="124"/>
      <c r="F447" s="125">
        <v>19</v>
      </c>
      <c r="G447" s="126"/>
      <c r="H447" s="35" t="str">
        <f t="shared" si="359"/>
        <v>122</v>
      </c>
      <c r="I447" s="36">
        <v>84550000</v>
      </c>
      <c r="J447" s="37" t="s">
        <v>535</v>
      </c>
      <c r="K447" s="281" t="s">
        <v>536</v>
      </c>
      <c r="L447" s="128">
        <v>0</v>
      </c>
      <c r="M447" s="129">
        <v>0</v>
      </c>
      <c r="N447" s="130"/>
      <c r="O447" s="131"/>
      <c r="P447" s="131"/>
      <c r="Q447" s="131"/>
      <c r="R447" s="131"/>
      <c r="S447" s="131"/>
      <c r="T447" s="132" t="str">
        <f>IF(SUM(N447:S447)=U447,"OK",SUM(N447:S447)-U447)</f>
        <v>OK</v>
      </c>
      <c r="U447" s="138"/>
      <c r="V447" s="138"/>
      <c r="W447" s="139"/>
      <c r="X447" s="139"/>
      <c r="Y447" s="132" t="str">
        <f>IF(SUM(W447:X447)=Z447,"OK",SUM(W447:X447)-Z447)</f>
        <v>OK</v>
      </c>
      <c r="Z447" s="210"/>
      <c r="AA447" s="204"/>
      <c r="AB447" s="202"/>
      <c r="AC447" s="202"/>
      <c r="AD447" s="202"/>
      <c r="AE447" s="202"/>
      <c r="AF447" s="202"/>
      <c r="AG447" s="132" t="str">
        <f>IF(SUM(AA447:AF447)=AH447,"OK",SUM(AA447:AF447)-AH447)</f>
        <v>OK</v>
      </c>
      <c r="AH447" s="138"/>
      <c r="AI447" s="138"/>
      <c r="AJ447" s="139"/>
      <c r="AK447" s="139"/>
      <c r="AL447" s="132" t="str">
        <f>IF(SUM(AJ447:AK447)=AM447,"OK",SUM(AJ447:AK447)-AM447)</f>
        <v>OK</v>
      </c>
      <c r="AM447" s="140"/>
      <c r="AN447" s="119">
        <f>L447+U447+V447+Z447</f>
        <v>0</v>
      </c>
      <c r="AO447" s="120">
        <f>M447+AH447+AI447+AM447</f>
        <v>0</v>
      </c>
      <c r="AP447" s="39">
        <f>L447</f>
        <v>0</v>
      </c>
      <c r="AQ447" s="141">
        <f>AN447</f>
        <v>0</v>
      </c>
      <c r="AR447" s="142">
        <f>AQ447-AP447</f>
        <v>0</v>
      </c>
      <c r="AS447" s="143" t="e">
        <f>AR447/AP447</f>
        <v>#DIV/0!</v>
      </c>
      <c r="AT447" s="144">
        <f>M447</f>
        <v>0</v>
      </c>
      <c r="AU447" s="141">
        <f>AO447</f>
        <v>0</v>
      </c>
      <c r="AV447" s="142">
        <f>AU447-AT447</f>
        <v>0</v>
      </c>
      <c r="AW447" s="143" t="e">
        <f>AV447/AT447</f>
        <v>#DIV/0!</v>
      </c>
      <c r="AX447"/>
      <c r="AY447" s="146" t="str">
        <f t="shared" si="362"/>
        <v>45.50</v>
      </c>
      <c r="AZ447" s="383" t="b">
        <f>COUNTIF('[1]Codes SEC'!$B$2:$B$250,Ministres!AY447)&gt;0</f>
        <v>1</v>
      </c>
      <c r="BA447"/>
      <c r="BB447"/>
      <c r="BC447"/>
      <c r="BD447"/>
      <c r="BE447"/>
      <c r="BF447"/>
      <c r="BG447"/>
      <c r="BH447"/>
      <c r="BI447"/>
      <c r="BJ447"/>
      <c r="BK447"/>
      <c r="BL447"/>
    </row>
    <row r="448" spans="1:64" ht="12.75" customHeight="1" x14ac:dyDescent="0.25">
      <c r="A448" s="148"/>
      <c r="B448" s="385"/>
      <c r="C448" s="150"/>
      <c r="D448" s="151"/>
      <c r="E448" s="386"/>
      <c r="F448" s="153"/>
      <c r="G448" s="154"/>
      <c r="H448" s="155"/>
      <c r="I448" s="156"/>
      <c r="J448" s="157"/>
      <c r="K448" s="158" t="s">
        <v>70</v>
      </c>
      <c r="L448" s="159">
        <f t="shared" ref="L448:S448" si="373">L393+L394+L395+L402+L403+L404+L399+L407+L409+L410+L411+L412+L413+L414+L415+L416+L417+L418+L439+L442+L443+L440+L421+L422+L423+L425+L426+L396+L398+L405+L444+L447+L433+L400+L401+L406+L408+L424+L427+L428+L429+L434+L431+L438+L446+L445+L419+L420+L397+L430+L436+L437+L441+L432+L435</f>
        <v>0</v>
      </c>
      <c r="M448" s="387">
        <f t="shared" si="373"/>
        <v>0</v>
      </c>
      <c r="N448" s="388">
        <f t="shared" si="373"/>
        <v>0</v>
      </c>
      <c r="O448" s="389">
        <f t="shared" si="373"/>
        <v>0</v>
      </c>
      <c r="P448" s="389">
        <f t="shared" si="373"/>
        <v>0</v>
      </c>
      <c r="Q448" s="389">
        <f t="shared" si="373"/>
        <v>0</v>
      </c>
      <c r="R448" s="389">
        <f t="shared" si="373"/>
        <v>0</v>
      </c>
      <c r="S448" s="389">
        <f t="shared" si="373"/>
        <v>0</v>
      </c>
      <c r="T448" s="390"/>
      <c r="U448" s="391">
        <f>U393+U394+U395+U402+U403+U404+U399+U407+U409+U410+U411+U412+U413+U414+U415+U416+U417+U418+U439+U442+U443+U440+U421+U422+U423+U425+U426+U396+U398+U405+U444+U447+U433+U400+U401+U406+U408+U424+U427+U428+U429+U434+U431+U438+U446+U445+U419+U420+U397+U430+U436+U437+U441+U432+U435</f>
        <v>0</v>
      </c>
      <c r="V448" s="391">
        <f>V393+V394+V395+V402+V403+V404+V399+V407+V409+V410+V411+V412+V413+V414+V415+V416+V417+V418+V439+V442+V443+V440+V421+V422+V423+V425+V426+V396+V398+V405+V444+V447+V433+V400+V401+V406+V408+V424+V427+V428+V429+V434+V431+V438+V446+V445+V419+V420+V397+V430+V436+V437+V441+V432+V435</f>
        <v>0</v>
      </c>
      <c r="W448" s="389">
        <f>W393+W394+W395+W402+W403+W404+W399+W407+W409+W410+W411+W412+W413+W414+W415+W416+W417+W418+W439+W442+W443+W440+W421+W422+W423+W425+W426+W396+W398+W405+W444+W447+W433+W400+W401+W406+W408+W424+W427+W428+W429+W434+W431+W438+W446+W445+W419+W420+W397+W430+W436+W437+W441+W432+W435</f>
        <v>0</v>
      </c>
      <c r="X448" s="389">
        <f>X393+X394+X395+X402+X403+X404+X399+X407+X409+X410+X411+X412+X413+X414+X415+X416+X417+X418+X439+X442+X443+X440+X421+X422+X423+X425+X426+X396+X398+X405+X444+X447+X433+X400+X401+X406+X408+X424+X427+X428+X429+X434+X431+X438+X446+X445+X419+X420+X397+X430+X436+X437+X441+X432+X435</f>
        <v>0</v>
      </c>
      <c r="Y448" s="390"/>
      <c r="Z448" s="391">
        <f t="shared" ref="Z448:AF448" si="374">Z393+Z394+Z395+Z402+Z403+Z404+Z399+Z407+Z409+Z410+Z411+Z412+Z413+Z414+Z415+Z416+Z417+Z418+Z439+Z442+Z443+Z440+Z421+Z422+Z423+Z425+Z426+Z396+Z398+Z405+Z444+Z447+Z433+Z400+Z401+Z406+Z408+Z424+Z427+Z428+Z429+Z434+Z431+Z438+Z446+Z445+Z419+Z420+Z397+Z430+Z436+Z437+Z441+Z432+Z435</f>
        <v>0</v>
      </c>
      <c r="AA448" s="165">
        <f t="shared" si="374"/>
        <v>0</v>
      </c>
      <c r="AB448" s="389">
        <f t="shared" si="374"/>
        <v>0</v>
      </c>
      <c r="AC448" s="389">
        <f t="shared" si="374"/>
        <v>0</v>
      </c>
      <c r="AD448" s="389">
        <f t="shared" si="374"/>
        <v>0</v>
      </c>
      <c r="AE448" s="389">
        <f t="shared" si="374"/>
        <v>0</v>
      </c>
      <c r="AF448" s="389">
        <f t="shared" si="374"/>
        <v>0</v>
      </c>
      <c r="AG448" s="390"/>
      <c r="AH448" s="391">
        <f>AH393+AH394+AH395+AH402+AH403+AH404+AH399+AH407+AH409+AH410+AH411+AH412+AH413+AH414+AH415+AH416+AH417+AH418+AH439+AH442+AH443+AH440+AH421+AH422+AH423+AH425+AH426+AH396+AH398+AH405+AH444+AH447+AH433+AH400+AH401+AH406+AH408+AH424+AH427+AH428+AH429+AH434+AH431+AH438+AH446+AH445+AH419+AH420+AH397+AH430+AH436+AH437+AH441+AH432+AH435</f>
        <v>0</v>
      </c>
      <c r="AI448" s="391">
        <f>AI393+AI394+AI395+AI402+AI403+AI404+AI399+AI407+AI409+AI410+AI411+AI412+AI413+AI414+AI415+AI416+AI417+AI418+AI439+AI442+AI443+AI440+AI421+AI422+AI423+AI425+AI426+AI396+AI398+AI405+AI444+AI447+AI433+AI400+AI401+AI406+AI408+AI424+AI427+AI428+AI429+AI434+AI431+AI438+AI446+AI445+AI419+AI420+AI397+AI430+AI436+AI437+AI441+AI432+AI435</f>
        <v>0</v>
      </c>
      <c r="AJ448" s="389">
        <f>AJ393+AJ394+AJ395+AJ402+AJ403+AJ404+AJ399+AJ407+AJ409+AJ410+AJ411+AJ412+AJ413+AJ414+AJ415+AJ416+AJ417+AJ418+AJ439+AJ442+AJ443+AJ440+AJ421+AJ422+AJ423+AJ425+AJ426+AJ396+AJ398+AJ405+AJ444+AJ447+AJ433+AJ400+AJ401+AJ406+AJ408+AJ424+AJ427+AJ428+AJ429+AJ434+AJ431+AJ438+AJ446+AJ445+AJ419+AJ420+AJ397+AJ430+AJ436+AJ437+AJ441+AJ432+AJ435</f>
        <v>0</v>
      </c>
      <c r="AK448" s="389">
        <f>AK393+AK394+AK395+AK402+AK403+AK404+AK399+AK407+AK409+AK410+AK411+AK412+AK413+AK414+AK415+AK416+AK417+AK418+AK439+AK442+AK443+AK440+AK421+AK422+AK423+AK425+AK426+AK396+AK398+AK405+AK444+AK447+AK433+AK400+AK401+AK406+AK408+AK424+AK427+AK428+AK429+AK434+AK431+AK438+AK446+AK445+AK419+AK420+AK397+AK430+AK436+AK437+AK441+AK432+AK435</f>
        <v>0</v>
      </c>
      <c r="AL448" s="390"/>
      <c r="AM448" s="392">
        <f t="shared" ref="AM448:AW448" si="375">AM393+AM394+AM395+AM402+AM403+AM404+AM399+AM407+AM409+AM410+AM411+AM412+AM413+AM414+AM415+AM416+AM417+AM418+AM439+AM442+AM443+AM440+AM421+AM422+AM423+AM425+AM426+AM396+AM398+AM405+AM444+AM447+AM433+AM400+AM401+AM406+AM408+AM424+AM427+AM428+AM429+AM434+AM431+AM438+AM446+AM445+AM419+AM420+AM397+AM430+AM436+AM437+AM441+AM432+AM435</f>
        <v>0</v>
      </c>
      <c r="AN448" s="167">
        <f t="shared" si="375"/>
        <v>0</v>
      </c>
      <c r="AO448" s="393">
        <f t="shared" si="375"/>
        <v>0</v>
      </c>
      <c r="AP448" s="169">
        <f t="shared" si="375"/>
        <v>0</v>
      </c>
      <c r="AQ448" s="394">
        <f t="shared" si="375"/>
        <v>0</v>
      </c>
      <c r="AR448" s="395">
        <f t="shared" si="375"/>
        <v>0</v>
      </c>
      <c r="AS448" s="396" t="e">
        <f t="shared" si="375"/>
        <v>#DIV/0!</v>
      </c>
      <c r="AT448" s="397">
        <f t="shared" si="375"/>
        <v>0</v>
      </c>
      <c r="AU448" s="394">
        <f t="shared" si="375"/>
        <v>0</v>
      </c>
      <c r="AV448" s="395">
        <f t="shared" si="375"/>
        <v>0</v>
      </c>
      <c r="AW448" s="396" t="e">
        <f t="shared" si="375"/>
        <v>#DIV/0!</v>
      </c>
      <c r="AY448" s="146"/>
      <c r="AZ448" s="383"/>
    </row>
    <row r="449" spans="1:64" ht="12.75" customHeight="1" x14ac:dyDescent="0.25">
      <c r="A449" s="15"/>
      <c r="C449" s="122"/>
      <c r="D449" s="123"/>
      <c r="F449" s="125"/>
      <c r="G449" s="126"/>
      <c r="H449" s="35"/>
      <c r="I449" s="36"/>
      <c r="J449" s="37"/>
      <c r="K449" s="240"/>
      <c r="L449" s="199"/>
      <c r="M449" s="200"/>
      <c r="N449" s="201"/>
      <c r="O449" s="202"/>
      <c r="P449" s="202"/>
      <c r="Q449" s="202"/>
      <c r="R449" s="202"/>
      <c r="S449" s="202"/>
      <c r="T449" s="224"/>
      <c r="U449" s="138"/>
      <c r="V449" s="138"/>
      <c r="W449" s="139"/>
      <c r="X449" s="139"/>
      <c r="Y449" s="224"/>
      <c r="Z449" s="210"/>
      <c r="AA449" s="204"/>
      <c r="AB449" s="202"/>
      <c r="AC449" s="202"/>
      <c r="AD449" s="202"/>
      <c r="AE449" s="202"/>
      <c r="AF449" s="202"/>
      <c r="AG449" s="224"/>
      <c r="AH449" s="138"/>
      <c r="AI449" s="138"/>
      <c r="AJ449" s="139"/>
      <c r="AK449" s="139"/>
      <c r="AL449" s="224"/>
      <c r="AM449" s="140"/>
      <c r="AN449" s="211"/>
      <c r="AO449" s="212"/>
      <c r="AP449" s="39"/>
      <c r="AQ449" s="141"/>
      <c r="AR449" s="141"/>
      <c r="AS449" s="143"/>
      <c r="AU449" s="141"/>
      <c r="AV449" s="141"/>
      <c r="AW449" s="143"/>
      <c r="AY449" s="146"/>
      <c r="AZ449" s="383"/>
    </row>
    <row r="450" spans="1:64" ht="12.75" customHeight="1" x14ac:dyDescent="0.25">
      <c r="A450" s="15"/>
      <c r="C450" s="122"/>
      <c r="D450" s="123"/>
      <c r="F450" s="125"/>
      <c r="G450" s="126"/>
      <c r="H450" s="35"/>
      <c r="I450" s="36"/>
      <c r="J450" s="37"/>
      <c r="K450" s="243" t="s">
        <v>109</v>
      </c>
      <c r="L450" s="199"/>
      <c r="M450" s="200"/>
      <c r="N450" s="201"/>
      <c r="O450" s="202"/>
      <c r="P450" s="202"/>
      <c r="Q450" s="202"/>
      <c r="R450" s="202"/>
      <c r="S450" s="202"/>
      <c r="T450" s="224"/>
      <c r="U450" s="138"/>
      <c r="V450" s="138"/>
      <c r="W450" s="139"/>
      <c r="X450" s="139"/>
      <c r="Y450" s="224"/>
      <c r="Z450" s="210"/>
      <c r="AA450" s="204"/>
      <c r="AB450" s="202"/>
      <c r="AC450" s="202"/>
      <c r="AD450" s="202"/>
      <c r="AE450" s="202"/>
      <c r="AF450" s="202"/>
      <c r="AG450" s="224"/>
      <c r="AH450" s="138"/>
      <c r="AI450" s="138"/>
      <c r="AJ450" s="139"/>
      <c r="AK450" s="139"/>
      <c r="AL450" s="224"/>
      <c r="AM450" s="140"/>
      <c r="AN450" s="211"/>
      <c r="AO450" s="212"/>
      <c r="AP450" s="39"/>
      <c r="AQ450" s="141"/>
      <c r="AR450" s="141"/>
      <c r="AS450" s="143"/>
      <c r="AU450" s="141"/>
      <c r="AV450" s="141"/>
      <c r="AW450" s="143"/>
      <c r="AY450" s="146"/>
      <c r="AZ450" s="383"/>
    </row>
    <row r="451" spans="1:64" ht="12.75" customHeight="1" x14ac:dyDescent="0.25">
      <c r="A451" s="15"/>
      <c r="C451" s="122"/>
      <c r="D451" s="123"/>
      <c r="F451" s="125"/>
      <c r="G451" s="126"/>
      <c r="H451" s="35"/>
      <c r="I451" s="36"/>
      <c r="J451" s="37"/>
      <c r="K451" s="244"/>
      <c r="L451" s="199"/>
      <c r="M451" s="200"/>
      <c r="N451" s="201"/>
      <c r="O451" s="202"/>
      <c r="P451" s="202"/>
      <c r="Q451" s="202"/>
      <c r="R451" s="202"/>
      <c r="S451" s="202"/>
      <c r="T451" s="224"/>
      <c r="U451" s="138"/>
      <c r="V451" s="138"/>
      <c r="W451" s="139"/>
      <c r="X451" s="139"/>
      <c r="Y451" s="224"/>
      <c r="Z451" s="210"/>
      <c r="AA451" s="204"/>
      <c r="AB451" s="202"/>
      <c r="AC451" s="202"/>
      <c r="AD451" s="202"/>
      <c r="AE451" s="202"/>
      <c r="AF451" s="202"/>
      <c r="AG451" s="224"/>
      <c r="AH451" s="138"/>
      <c r="AI451" s="138"/>
      <c r="AJ451" s="139"/>
      <c r="AK451" s="139"/>
      <c r="AL451" s="224"/>
      <c r="AM451" s="140"/>
      <c r="AN451" s="211"/>
      <c r="AO451" s="212"/>
      <c r="AP451" s="39"/>
      <c r="AQ451" s="141"/>
      <c r="AR451" s="141"/>
      <c r="AS451" s="143"/>
      <c r="AU451" s="141"/>
      <c r="AV451" s="141"/>
      <c r="AW451" s="143"/>
      <c r="AY451" s="146"/>
      <c r="AZ451" s="383"/>
    </row>
    <row r="452" spans="1:64" ht="35.1" customHeight="1" x14ac:dyDescent="0.25">
      <c r="A452" s="15" t="s">
        <v>13</v>
      </c>
      <c r="B452" s="225" t="s">
        <v>265</v>
      </c>
      <c r="C452" s="122" t="s">
        <v>237</v>
      </c>
      <c r="D452" s="123">
        <v>1000</v>
      </c>
      <c r="E452" s="226"/>
      <c r="F452" s="122">
        <v>19</v>
      </c>
      <c r="G452" s="227"/>
      <c r="H452" s="228" t="str">
        <f t="shared" si="359"/>
        <v>122</v>
      </c>
      <c r="I452" s="229">
        <v>85111000</v>
      </c>
      <c r="J452" s="230" t="s">
        <v>537</v>
      </c>
      <c r="K452" s="231" t="s">
        <v>538</v>
      </c>
      <c r="L452" s="232">
        <v>0</v>
      </c>
      <c r="M452" s="233">
        <v>0</v>
      </c>
      <c r="N452" s="130"/>
      <c r="O452" s="131"/>
      <c r="P452" s="131"/>
      <c r="Q452" s="131"/>
      <c r="R452" s="131"/>
      <c r="S452" s="131"/>
      <c r="T452" s="132" t="str">
        <f t="shared" ref="T452:T457" si="376">IF(SUM(N452:S452)=U452,"OK",SUM(N452:S452)-U452)</f>
        <v>OK</v>
      </c>
      <c r="U452" s="138"/>
      <c r="V452" s="138"/>
      <c r="W452" s="139"/>
      <c r="X452" s="139"/>
      <c r="Y452" s="132" t="str">
        <f t="shared" ref="Y452:Y495" si="377">IF(SUM(W452:X452)=Z452,"OK",SUM(W452:X452)-Z452)</f>
        <v>OK</v>
      </c>
      <c r="Z452" s="210"/>
      <c r="AA452" s="204"/>
      <c r="AB452" s="202"/>
      <c r="AC452" s="202"/>
      <c r="AD452" s="202"/>
      <c r="AE452" s="202"/>
      <c r="AF452" s="202"/>
      <c r="AG452" s="132" t="str">
        <f t="shared" ref="AG452:AG495" si="378">IF(SUM(AA452:AF452)=AH452,"OK",SUM(AA452:AF452)-AH452)</f>
        <v>OK</v>
      </c>
      <c r="AH452" s="138"/>
      <c r="AI452" s="138"/>
      <c r="AJ452" s="139"/>
      <c r="AK452" s="139"/>
      <c r="AL452" s="132" t="str">
        <f t="shared" ref="AL452:AL495" si="379">IF(SUM(AJ452:AK452)=AM452,"OK",SUM(AJ452:AK452)-AM452)</f>
        <v>OK</v>
      </c>
      <c r="AM452" s="140"/>
      <c r="AN452" s="119">
        <f t="shared" ref="AN452:AN495" si="380">L452+U452+V452+Z452</f>
        <v>0</v>
      </c>
      <c r="AO452" s="120">
        <f t="shared" ref="AO452:AO495" si="381">M452+AH452+AI452+AM452</f>
        <v>0</v>
      </c>
      <c r="AP452" s="39">
        <f t="shared" ref="AP452:AP495" si="382">L452</f>
        <v>0</v>
      </c>
      <c r="AQ452" s="141">
        <f t="shared" ref="AQ452:AQ495" si="383">AN452</f>
        <v>0</v>
      </c>
      <c r="AR452" s="142">
        <f t="shared" ref="AR452:AR481" si="384">AQ452-AP452</f>
        <v>0</v>
      </c>
      <c r="AS452" s="143" t="e">
        <f t="shared" ref="AS452:AS481" si="385">AR452/AP452</f>
        <v>#DIV/0!</v>
      </c>
      <c r="AT452" s="144">
        <f t="shared" ref="AT452:AT495" si="386">M452</f>
        <v>0</v>
      </c>
      <c r="AU452" s="141">
        <f t="shared" ref="AU452:AU481" si="387">AO452</f>
        <v>0</v>
      </c>
      <c r="AV452" s="142">
        <f t="shared" ref="AV452:AV481" si="388">AU452-AT452</f>
        <v>0</v>
      </c>
      <c r="AW452" s="143" t="e">
        <f t="shared" ref="AW452:AW481" si="389">AV452/AT452</f>
        <v>#DIV/0!</v>
      </c>
      <c r="AY452" s="146" t="str">
        <f t="shared" ref="AY452:AY495" si="390">RIGHT(LEFT(I452,3),2)&amp;"."&amp;RIGHT(LEFT(I452,5),2)</f>
        <v>51.11</v>
      </c>
      <c r="AZ452" s="383" t="b">
        <f>COUNTIF('[1]Codes SEC'!$B$2:$B$250,Ministres!AY452)&gt;0</f>
        <v>1</v>
      </c>
    </row>
    <row r="453" spans="1:64" s="374" customFormat="1" ht="35.1" customHeight="1" x14ac:dyDescent="0.25">
      <c r="A453" s="356" t="s">
        <v>13</v>
      </c>
      <c r="B453" s="225" t="s">
        <v>265</v>
      </c>
      <c r="C453" s="122" t="s">
        <v>237</v>
      </c>
      <c r="D453" s="123">
        <v>1000</v>
      </c>
      <c r="E453" s="226"/>
      <c r="F453" s="122">
        <v>19</v>
      </c>
      <c r="G453" s="126"/>
      <c r="H453" s="35" t="str">
        <f t="shared" si="359"/>
        <v>122</v>
      </c>
      <c r="I453" s="36">
        <v>85111000</v>
      </c>
      <c r="J453" s="37" t="s">
        <v>539</v>
      </c>
      <c r="K453" s="244" t="s">
        <v>540</v>
      </c>
      <c r="L453" s="232">
        <v>0</v>
      </c>
      <c r="M453" s="233">
        <v>0</v>
      </c>
      <c r="N453" s="130"/>
      <c r="O453" s="131"/>
      <c r="P453" s="131"/>
      <c r="Q453" s="131"/>
      <c r="R453" s="131"/>
      <c r="S453" s="131"/>
      <c r="T453" s="132" t="str">
        <f t="shared" si="376"/>
        <v>OK</v>
      </c>
      <c r="U453" s="138"/>
      <c r="V453" s="138"/>
      <c r="W453" s="139"/>
      <c r="X453" s="139"/>
      <c r="Y453" s="132" t="str">
        <f t="shared" si="377"/>
        <v>OK</v>
      </c>
      <c r="Z453" s="210"/>
      <c r="AA453" s="204"/>
      <c r="AB453" s="202"/>
      <c r="AC453" s="202"/>
      <c r="AD453" s="202"/>
      <c r="AE453" s="202"/>
      <c r="AF453" s="202"/>
      <c r="AG453" s="132" t="str">
        <f t="shared" si="378"/>
        <v>OK</v>
      </c>
      <c r="AH453" s="138"/>
      <c r="AI453" s="138"/>
      <c r="AJ453" s="139"/>
      <c r="AK453" s="139"/>
      <c r="AL453" s="132" t="str">
        <f t="shared" si="379"/>
        <v>OK</v>
      </c>
      <c r="AM453" s="140"/>
      <c r="AN453" s="119">
        <f t="shared" si="380"/>
        <v>0</v>
      </c>
      <c r="AO453" s="120">
        <f t="shared" si="381"/>
        <v>0</v>
      </c>
      <c r="AP453" s="39">
        <f t="shared" si="382"/>
        <v>0</v>
      </c>
      <c r="AQ453" s="141">
        <f t="shared" si="383"/>
        <v>0</v>
      </c>
      <c r="AR453" s="142">
        <f t="shared" si="384"/>
        <v>0</v>
      </c>
      <c r="AS453" s="143" t="e">
        <f t="shared" si="385"/>
        <v>#DIV/0!</v>
      </c>
      <c r="AT453" s="144">
        <f t="shared" si="386"/>
        <v>0</v>
      </c>
      <c r="AU453" s="141">
        <f t="shared" si="387"/>
        <v>0</v>
      </c>
      <c r="AV453" s="142">
        <f t="shared" si="388"/>
        <v>0</v>
      </c>
      <c r="AW453" s="143" t="e">
        <f t="shared" si="389"/>
        <v>#DIV/0!</v>
      </c>
      <c r="AY453" s="146" t="str">
        <f t="shared" si="390"/>
        <v>51.11</v>
      </c>
      <c r="AZ453" s="398" t="b">
        <f>COUNTIF('[1]Codes SEC'!$B$2:$B$250,Ministres!AY453)&gt;0</f>
        <v>1</v>
      </c>
    </row>
    <row r="454" spans="1:64" s="374" customFormat="1" ht="35.1" customHeight="1" x14ac:dyDescent="0.25">
      <c r="A454" s="356" t="s">
        <v>13</v>
      </c>
      <c r="B454" s="225" t="s">
        <v>265</v>
      </c>
      <c r="C454" s="122" t="s">
        <v>237</v>
      </c>
      <c r="D454" s="123">
        <v>1000</v>
      </c>
      <c r="E454" s="226"/>
      <c r="F454" s="122">
        <v>19</v>
      </c>
      <c r="G454" s="126"/>
      <c r="H454" s="35" t="str">
        <f t="shared" si="359"/>
        <v>122</v>
      </c>
      <c r="I454" s="36">
        <v>85111000</v>
      </c>
      <c r="J454" s="37" t="s">
        <v>541</v>
      </c>
      <c r="K454" s="244" t="s">
        <v>542</v>
      </c>
      <c r="L454" s="232">
        <v>0</v>
      </c>
      <c r="M454" s="233">
        <v>0</v>
      </c>
      <c r="N454" s="130"/>
      <c r="O454" s="131"/>
      <c r="P454" s="131"/>
      <c r="Q454" s="131"/>
      <c r="R454" s="131"/>
      <c r="S454" s="131"/>
      <c r="T454" s="132" t="str">
        <f t="shared" si="376"/>
        <v>OK</v>
      </c>
      <c r="U454" s="138"/>
      <c r="V454" s="138"/>
      <c r="W454" s="139"/>
      <c r="X454" s="139"/>
      <c r="Y454" s="132" t="str">
        <f t="shared" si="377"/>
        <v>OK</v>
      </c>
      <c r="Z454" s="210"/>
      <c r="AA454" s="204"/>
      <c r="AB454" s="202"/>
      <c r="AC454" s="202"/>
      <c r="AD454" s="202"/>
      <c r="AE454" s="202"/>
      <c r="AF454" s="202"/>
      <c r="AG454" s="132" t="str">
        <f t="shared" si="378"/>
        <v>OK</v>
      </c>
      <c r="AH454" s="138"/>
      <c r="AI454" s="138"/>
      <c r="AJ454" s="139"/>
      <c r="AK454" s="139"/>
      <c r="AL454" s="132" t="str">
        <f t="shared" si="379"/>
        <v>OK</v>
      </c>
      <c r="AM454" s="140"/>
      <c r="AN454" s="119">
        <f t="shared" si="380"/>
        <v>0</v>
      </c>
      <c r="AO454" s="120">
        <f t="shared" si="381"/>
        <v>0</v>
      </c>
      <c r="AP454" s="39">
        <f t="shared" si="382"/>
        <v>0</v>
      </c>
      <c r="AQ454" s="141">
        <f t="shared" si="383"/>
        <v>0</v>
      </c>
      <c r="AR454" s="142">
        <f t="shared" si="384"/>
        <v>0</v>
      </c>
      <c r="AS454" s="143" t="e">
        <f t="shared" si="385"/>
        <v>#DIV/0!</v>
      </c>
      <c r="AT454" s="144">
        <f t="shared" si="386"/>
        <v>0</v>
      </c>
      <c r="AU454" s="141">
        <f t="shared" si="387"/>
        <v>0</v>
      </c>
      <c r="AV454" s="142">
        <f t="shared" si="388"/>
        <v>0</v>
      </c>
      <c r="AW454" s="143" t="e">
        <f t="shared" si="389"/>
        <v>#DIV/0!</v>
      </c>
      <c r="AY454" s="146" t="str">
        <f t="shared" si="390"/>
        <v>51.11</v>
      </c>
      <c r="AZ454" s="398" t="b">
        <f>COUNTIF('[1]Codes SEC'!$B$2:$B$250,Ministres!AY454)&gt;0</f>
        <v>1</v>
      </c>
    </row>
    <row r="455" spans="1:64" s="374" customFormat="1" ht="35.1" customHeight="1" x14ac:dyDescent="0.25">
      <c r="A455" s="356" t="s">
        <v>13</v>
      </c>
      <c r="B455" s="225" t="s">
        <v>265</v>
      </c>
      <c r="C455" s="122" t="s">
        <v>237</v>
      </c>
      <c r="D455" s="123">
        <v>1000</v>
      </c>
      <c r="E455" s="226"/>
      <c r="F455" s="122">
        <v>19</v>
      </c>
      <c r="G455" s="126"/>
      <c r="H455" s="35" t="str">
        <f t="shared" si="359"/>
        <v>122</v>
      </c>
      <c r="I455" s="36">
        <v>85111000</v>
      </c>
      <c r="J455" s="37" t="s">
        <v>543</v>
      </c>
      <c r="K455" s="244" t="s">
        <v>542</v>
      </c>
      <c r="L455" s="232">
        <v>0</v>
      </c>
      <c r="M455" s="233">
        <v>0</v>
      </c>
      <c r="N455" s="130"/>
      <c r="O455" s="131"/>
      <c r="P455" s="131"/>
      <c r="Q455" s="131"/>
      <c r="R455" s="131"/>
      <c r="S455" s="131"/>
      <c r="T455" s="132" t="str">
        <f t="shared" si="376"/>
        <v>OK</v>
      </c>
      <c r="U455" s="138"/>
      <c r="V455" s="138"/>
      <c r="W455" s="139"/>
      <c r="X455" s="139"/>
      <c r="Y455" s="132" t="str">
        <f t="shared" si="377"/>
        <v>OK</v>
      </c>
      <c r="Z455" s="210"/>
      <c r="AA455" s="204"/>
      <c r="AB455" s="202"/>
      <c r="AC455" s="202"/>
      <c r="AD455" s="202"/>
      <c r="AE455" s="202"/>
      <c r="AF455" s="202"/>
      <c r="AG455" s="132" t="str">
        <f t="shared" si="378"/>
        <v>OK</v>
      </c>
      <c r="AH455" s="138"/>
      <c r="AI455" s="138"/>
      <c r="AJ455" s="139"/>
      <c r="AK455" s="139"/>
      <c r="AL455" s="132" t="str">
        <f t="shared" si="379"/>
        <v>OK</v>
      </c>
      <c r="AM455" s="140"/>
      <c r="AN455" s="119">
        <f t="shared" si="380"/>
        <v>0</v>
      </c>
      <c r="AO455" s="120">
        <f t="shared" si="381"/>
        <v>0</v>
      </c>
      <c r="AP455" s="39">
        <f t="shared" si="382"/>
        <v>0</v>
      </c>
      <c r="AQ455" s="141">
        <f t="shared" si="383"/>
        <v>0</v>
      </c>
      <c r="AR455" s="142">
        <f t="shared" si="384"/>
        <v>0</v>
      </c>
      <c r="AS455" s="143" t="e">
        <f t="shared" si="385"/>
        <v>#DIV/0!</v>
      </c>
      <c r="AT455" s="144">
        <f t="shared" si="386"/>
        <v>0</v>
      </c>
      <c r="AU455" s="141">
        <f t="shared" si="387"/>
        <v>0</v>
      </c>
      <c r="AV455" s="142">
        <f t="shared" si="388"/>
        <v>0</v>
      </c>
      <c r="AW455" s="143" t="e">
        <f t="shared" si="389"/>
        <v>#DIV/0!</v>
      </c>
      <c r="AY455" s="146" t="str">
        <f t="shared" si="390"/>
        <v>51.11</v>
      </c>
      <c r="AZ455" s="398" t="b">
        <f>COUNTIF('[1]Codes SEC'!$B$2:$B$250,Ministres!AY455)&gt;0</f>
        <v>1</v>
      </c>
    </row>
    <row r="456" spans="1:64" s="384" customFormat="1" ht="35.1" customHeight="1" x14ac:dyDescent="0.25">
      <c r="A456" s="15" t="s">
        <v>13</v>
      </c>
      <c r="B456" s="225">
        <v>10</v>
      </c>
      <c r="C456" s="122" t="s">
        <v>237</v>
      </c>
      <c r="D456" s="123">
        <v>1000</v>
      </c>
      <c r="E456" s="226"/>
      <c r="F456" s="122">
        <v>19</v>
      </c>
      <c r="G456" s="126"/>
      <c r="H456" s="35" t="str">
        <f t="shared" si="359"/>
        <v>122</v>
      </c>
      <c r="I456" s="36">
        <v>85112000</v>
      </c>
      <c r="J456" s="37" t="s">
        <v>544</v>
      </c>
      <c r="K456" s="244" t="s">
        <v>545</v>
      </c>
      <c r="L456" s="128">
        <v>0</v>
      </c>
      <c r="M456" s="129">
        <v>0</v>
      </c>
      <c r="N456" s="130"/>
      <c r="O456" s="131"/>
      <c r="P456" s="131"/>
      <c r="Q456" s="131"/>
      <c r="R456" s="131"/>
      <c r="S456" s="131"/>
      <c r="T456" s="132" t="str">
        <f t="shared" si="376"/>
        <v>OK</v>
      </c>
      <c r="U456" s="138"/>
      <c r="V456" s="138"/>
      <c r="W456" s="139"/>
      <c r="X456" s="139"/>
      <c r="Y456" s="132" t="str">
        <f t="shared" si="377"/>
        <v>OK</v>
      </c>
      <c r="Z456" s="210"/>
      <c r="AA456" s="204"/>
      <c r="AB456" s="202"/>
      <c r="AC456" s="202"/>
      <c r="AD456" s="202"/>
      <c r="AE456" s="202"/>
      <c r="AF456" s="202"/>
      <c r="AG456" s="132" t="str">
        <f t="shared" si="378"/>
        <v>OK</v>
      </c>
      <c r="AH456" s="138"/>
      <c r="AI456" s="138"/>
      <c r="AJ456" s="139"/>
      <c r="AK456" s="139"/>
      <c r="AL456" s="132" t="str">
        <f t="shared" si="379"/>
        <v>OK</v>
      </c>
      <c r="AM456" s="140"/>
      <c r="AN456" s="119">
        <f t="shared" si="380"/>
        <v>0</v>
      </c>
      <c r="AO456" s="120">
        <f t="shared" si="381"/>
        <v>0</v>
      </c>
      <c r="AP456" s="39">
        <f t="shared" si="382"/>
        <v>0</v>
      </c>
      <c r="AQ456" s="141">
        <f t="shared" si="383"/>
        <v>0</v>
      </c>
      <c r="AR456" s="142">
        <f t="shared" si="384"/>
        <v>0</v>
      </c>
      <c r="AS456" s="143" t="e">
        <f t="shared" si="385"/>
        <v>#DIV/0!</v>
      </c>
      <c r="AT456" s="144">
        <f t="shared" si="386"/>
        <v>0</v>
      </c>
      <c r="AU456" s="141">
        <f t="shared" si="387"/>
        <v>0</v>
      </c>
      <c r="AV456" s="142">
        <f t="shared" si="388"/>
        <v>0</v>
      </c>
      <c r="AW456" s="143" t="e">
        <f t="shared" si="389"/>
        <v>#DIV/0!</v>
      </c>
      <c r="AX456"/>
      <c r="AY456" s="146" t="str">
        <f t="shared" si="390"/>
        <v>51.12</v>
      </c>
      <c r="AZ456" s="383" t="b">
        <f>COUNTIF('[1]Codes SEC'!$B$2:$B$250,Ministres!AY456)&gt;0</f>
        <v>1</v>
      </c>
      <c r="BA456"/>
      <c r="BB456"/>
      <c r="BC456"/>
      <c r="BD456"/>
      <c r="BE456"/>
      <c r="BF456"/>
      <c r="BG456"/>
      <c r="BH456"/>
      <c r="BI456"/>
      <c r="BJ456"/>
      <c r="BK456"/>
      <c r="BL456"/>
    </row>
    <row r="457" spans="1:64" ht="35.1" customHeight="1" x14ac:dyDescent="0.25">
      <c r="A457" s="15" t="s">
        <v>13</v>
      </c>
      <c r="B457" s="225" t="s">
        <v>265</v>
      </c>
      <c r="C457" s="122" t="s">
        <v>237</v>
      </c>
      <c r="D457" s="123">
        <v>1000</v>
      </c>
      <c r="E457" s="226"/>
      <c r="F457" s="122">
        <v>19</v>
      </c>
      <c r="G457" s="227"/>
      <c r="H457" s="228" t="str">
        <f t="shared" si="359"/>
        <v>122</v>
      </c>
      <c r="I457" s="229">
        <v>85112000</v>
      </c>
      <c r="J457" s="230" t="s">
        <v>546</v>
      </c>
      <c r="K457" s="231" t="s">
        <v>547</v>
      </c>
      <c r="L457" s="232">
        <v>0</v>
      </c>
      <c r="M457" s="233">
        <v>0</v>
      </c>
      <c r="N457" s="130"/>
      <c r="O457" s="131"/>
      <c r="P457" s="131"/>
      <c r="Q457" s="131"/>
      <c r="R457" s="131"/>
      <c r="S457" s="131"/>
      <c r="T457" s="132" t="str">
        <f t="shared" si="376"/>
        <v>OK</v>
      </c>
      <c r="U457" s="138"/>
      <c r="V457" s="138"/>
      <c r="W457" s="139"/>
      <c r="X457" s="139"/>
      <c r="Y457" s="132" t="str">
        <f t="shared" si="377"/>
        <v>OK</v>
      </c>
      <c r="Z457" s="210"/>
      <c r="AA457" s="204"/>
      <c r="AB457" s="202"/>
      <c r="AC457" s="202"/>
      <c r="AD457" s="202"/>
      <c r="AE457" s="202"/>
      <c r="AF457" s="202"/>
      <c r="AG457" s="132" t="str">
        <f t="shared" si="378"/>
        <v>OK</v>
      </c>
      <c r="AH457" s="138"/>
      <c r="AI457" s="138"/>
      <c r="AJ457" s="139"/>
      <c r="AK457" s="139"/>
      <c r="AL457" s="132" t="str">
        <f t="shared" si="379"/>
        <v>OK</v>
      </c>
      <c r="AM457" s="140"/>
      <c r="AN457" s="119">
        <f t="shared" si="380"/>
        <v>0</v>
      </c>
      <c r="AO457" s="120">
        <f t="shared" si="381"/>
        <v>0</v>
      </c>
      <c r="AP457" s="39">
        <f t="shared" si="382"/>
        <v>0</v>
      </c>
      <c r="AQ457" s="141">
        <f t="shared" si="383"/>
        <v>0</v>
      </c>
      <c r="AR457" s="142">
        <f t="shared" si="384"/>
        <v>0</v>
      </c>
      <c r="AS457" s="143" t="e">
        <f t="shared" si="385"/>
        <v>#DIV/0!</v>
      </c>
      <c r="AT457" s="144">
        <f t="shared" si="386"/>
        <v>0</v>
      </c>
      <c r="AU457" s="141">
        <f t="shared" si="387"/>
        <v>0</v>
      </c>
      <c r="AV457" s="142">
        <f t="shared" si="388"/>
        <v>0</v>
      </c>
      <c r="AW457" s="143" t="e">
        <f t="shared" si="389"/>
        <v>#DIV/0!</v>
      </c>
      <c r="AY457" s="146" t="str">
        <f t="shared" si="390"/>
        <v>51.12</v>
      </c>
      <c r="AZ457" s="383" t="b">
        <f>COUNTIF('[1]Codes SEC'!$B$2:$B$250,Ministres!AY457)&gt;0</f>
        <v>1</v>
      </c>
    </row>
    <row r="458" spans="1:64" s="374" customFormat="1" ht="35.1" customHeight="1" x14ac:dyDescent="0.25">
      <c r="A458" s="356" t="s">
        <v>13</v>
      </c>
      <c r="B458" s="225" t="s">
        <v>265</v>
      </c>
      <c r="C458" s="122" t="s">
        <v>237</v>
      </c>
      <c r="D458" s="123">
        <v>1000</v>
      </c>
      <c r="E458" s="226"/>
      <c r="F458" s="122">
        <v>19</v>
      </c>
      <c r="G458" s="126"/>
      <c r="H458" s="35" t="str">
        <f t="shared" si="359"/>
        <v>122</v>
      </c>
      <c r="I458" s="36">
        <v>85112000</v>
      </c>
      <c r="J458" s="37" t="s">
        <v>548</v>
      </c>
      <c r="K458" s="244" t="s">
        <v>549</v>
      </c>
      <c r="L458" s="232">
        <v>0</v>
      </c>
      <c r="M458" s="233">
        <v>0</v>
      </c>
      <c r="N458" s="130"/>
      <c r="O458" s="131"/>
      <c r="P458" s="131"/>
      <c r="Q458" s="131"/>
      <c r="R458" s="131"/>
      <c r="S458" s="131"/>
      <c r="T458" s="132" t="str">
        <f t="shared" ref="T458:T495" si="391">IF(SUM(N458:S458)=U458,"OK",SUM(N458:S458)-U458)</f>
        <v>OK</v>
      </c>
      <c r="U458" s="138"/>
      <c r="V458" s="138"/>
      <c r="W458" s="139"/>
      <c r="X458" s="139"/>
      <c r="Y458" s="132" t="str">
        <f t="shared" si="377"/>
        <v>OK</v>
      </c>
      <c r="Z458" s="210"/>
      <c r="AA458" s="204"/>
      <c r="AB458" s="202"/>
      <c r="AC458" s="202"/>
      <c r="AD458" s="202"/>
      <c r="AE458" s="202"/>
      <c r="AF458" s="202"/>
      <c r="AG458" s="132" t="str">
        <f t="shared" si="378"/>
        <v>OK</v>
      </c>
      <c r="AH458" s="138"/>
      <c r="AI458" s="138"/>
      <c r="AJ458" s="139"/>
      <c r="AK458" s="139"/>
      <c r="AL458" s="132" t="str">
        <f t="shared" si="379"/>
        <v>OK</v>
      </c>
      <c r="AM458" s="140"/>
      <c r="AN458" s="119">
        <f t="shared" si="380"/>
        <v>0</v>
      </c>
      <c r="AO458" s="120">
        <f t="shared" si="381"/>
        <v>0</v>
      </c>
      <c r="AP458" s="39">
        <f t="shared" si="382"/>
        <v>0</v>
      </c>
      <c r="AQ458" s="141">
        <f t="shared" si="383"/>
        <v>0</v>
      </c>
      <c r="AR458" s="142">
        <f t="shared" si="384"/>
        <v>0</v>
      </c>
      <c r="AS458" s="143" t="e">
        <f t="shared" si="385"/>
        <v>#DIV/0!</v>
      </c>
      <c r="AT458" s="144">
        <f t="shared" si="386"/>
        <v>0</v>
      </c>
      <c r="AU458" s="141">
        <f t="shared" si="387"/>
        <v>0</v>
      </c>
      <c r="AV458" s="142">
        <f t="shared" si="388"/>
        <v>0</v>
      </c>
      <c r="AW458" s="143" t="e">
        <f t="shared" si="389"/>
        <v>#DIV/0!</v>
      </c>
      <c r="AY458" s="146" t="str">
        <f t="shared" si="390"/>
        <v>51.12</v>
      </c>
      <c r="AZ458" s="398" t="b">
        <f>COUNTIF('[1]Codes SEC'!$B$2:$B$250,Ministres!AY458)&gt;0</f>
        <v>1</v>
      </c>
    </row>
    <row r="459" spans="1:64" s="374" customFormat="1" ht="35.1" customHeight="1" x14ac:dyDescent="0.25">
      <c r="A459" s="356" t="s">
        <v>13</v>
      </c>
      <c r="B459" s="225" t="s">
        <v>265</v>
      </c>
      <c r="C459" s="122" t="s">
        <v>237</v>
      </c>
      <c r="D459" s="123">
        <v>1000</v>
      </c>
      <c r="E459" s="226"/>
      <c r="F459" s="122">
        <v>19</v>
      </c>
      <c r="G459" s="126"/>
      <c r="H459" s="35" t="str">
        <f t="shared" si="359"/>
        <v>122</v>
      </c>
      <c r="I459" s="36">
        <v>85112000</v>
      </c>
      <c r="J459" s="37" t="s">
        <v>550</v>
      </c>
      <c r="K459" s="244" t="s">
        <v>551</v>
      </c>
      <c r="L459" s="232">
        <v>0</v>
      </c>
      <c r="M459" s="233">
        <v>0</v>
      </c>
      <c r="N459" s="130"/>
      <c r="O459" s="131"/>
      <c r="P459" s="131"/>
      <c r="Q459" s="131"/>
      <c r="R459" s="131"/>
      <c r="S459" s="131"/>
      <c r="T459" s="132" t="str">
        <f t="shared" si="391"/>
        <v>OK</v>
      </c>
      <c r="U459" s="138"/>
      <c r="V459" s="138"/>
      <c r="W459" s="139"/>
      <c r="X459" s="139"/>
      <c r="Y459" s="132" t="str">
        <f t="shared" si="377"/>
        <v>OK</v>
      </c>
      <c r="Z459" s="210"/>
      <c r="AA459" s="204"/>
      <c r="AB459" s="202"/>
      <c r="AC459" s="202"/>
      <c r="AD459" s="202"/>
      <c r="AE459" s="202"/>
      <c r="AF459" s="202"/>
      <c r="AG459" s="132" t="str">
        <f t="shared" si="378"/>
        <v>OK</v>
      </c>
      <c r="AH459" s="138"/>
      <c r="AI459" s="138"/>
      <c r="AJ459" s="139"/>
      <c r="AK459" s="139"/>
      <c r="AL459" s="132" t="str">
        <f t="shared" si="379"/>
        <v>OK</v>
      </c>
      <c r="AM459" s="140"/>
      <c r="AN459" s="119">
        <f t="shared" si="380"/>
        <v>0</v>
      </c>
      <c r="AO459" s="120">
        <f t="shared" si="381"/>
        <v>0</v>
      </c>
      <c r="AP459" s="39">
        <f t="shared" si="382"/>
        <v>0</v>
      </c>
      <c r="AQ459" s="141">
        <f t="shared" si="383"/>
        <v>0</v>
      </c>
      <c r="AR459" s="142">
        <f t="shared" si="384"/>
        <v>0</v>
      </c>
      <c r="AS459" s="143" t="e">
        <f t="shared" si="385"/>
        <v>#DIV/0!</v>
      </c>
      <c r="AT459" s="144">
        <f t="shared" si="386"/>
        <v>0</v>
      </c>
      <c r="AU459" s="141">
        <f t="shared" si="387"/>
        <v>0</v>
      </c>
      <c r="AV459" s="142">
        <f t="shared" si="388"/>
        <v>0</v>
      </c>
      <c r="AW459" s="143" t="e">
        <f t="shared" si="389"/>
        <v>#DIV/0!</v>
      </c>
      <c r="AY459" s="146" t="str">
        <f t="shared" si="390"/>
        <v>51.12</v>
      </c>
      <c r="AZ459" s="398" t="b">
        <f>COUNTIF('[1]Codes SEC'!$B$2:$B$250,Ministres!AY459)&gt;0</f>
        <v>1</v>
      </c>
    </row>
    <row r="460" spans="1:64" ht="35.1" customHeight="1" x14ac:dyDescent="0.25">
      <c r="A460" s="15" t="s">
        <v>13</v>
      </c>
      <c r="B460" s="225" t="s">
        <v>265</v>
      </c>
      <c r="C460" s="122" t="s">
        <v>237</v>
      </c>
      <c r="D460" s="123">
        <v>1000</v>
      </c>
      <c r="E460" s="226"/>
      <c r="F460" s="122">
        <v>20</v>
      </c>
      <c r="G460" s="227"/>
      <c r="H460" s="228" t="str">
        <f t="shared" si="359"/>
        <v>122</v>
      </c>
      <c r="I460" s="229">
        <v>85112000</v>
      </c>
      <c r="J460" s="230" t="s">
        <v>552</v>
      </c>
      <c r="K460" s="231" t="s">
        <v>553</v>
      </c>
      <c r="L460" s="232">
        <v>0</v>
      </c>
      <c r="M460" s="233">
        <v>0</v>
      </c>
      <c r="N460" s="130"/>
      <c r="O460" s="131"/>
      <c r="P460" s="131"/>
      <c r="Q460" s="131"/>
      <c r="R460" s="131"/>
      <c r="S460" s="131"/>
      <c r="T460" s="132" t="str">
        <f t="shared" si="391"/>
        <v>OK</v>
      </c>
      <c r="U460" s="138"/>
      <c r="V460" s="138"/>
      <c r="W460" s="139"/>
      <c r="X460" s="139"/>
      <c r="Y460" s="132" t="str">
        <f t="shared" si="377"/>
        <v>OK</v>
      </c>
      <c r="Z460" s="210"/>
      <c r="AA460" s="204"/>
      <c r="AB460" s="202"/>
      <c r="AC460" s="202"/>
      <c r="AD460" s="202"/>
      <c r="AE460" s="202"/>
      <c r="AF460" s="202"/>
      <c r="AG460" s="132" t="str">
        <f t="shared" si="378"/>
        <v>OK</v>
      </c>
      <c r="AH460" s="138"/>
      <c r="AI460" s="138"/>
      <c r="AJ460" s="139"/>
      <c r="AK460" s="139"/>
      <c r="AL460" s="132" t="str">
        <f t="shared" si="379"/>
        <v>OK</v>
      </c>
      <c r="AM460" s="140"/>
      <c r="AN460" s="119">
        <f t="shared" si="380"/>
        <v>0</v>
      </c>
      <c r="AO460" s="120">
        <f t="shared" si="381"/>
        <v>0</v>
      </c>
      <c r="AP460" s="39">
        <f t="shared" si="382"/>
        <v>0</v>
      </c>
      <c r="AQ460" s="141">
        <f t="shared" si="383"/>
        <v>0</v>
      </c>
      <c r="AR460" s="142">
        <f>AQ460-AP460</f>
        <v>0</v>
      </c>
      <c r="AS460" s="143" t="e">
        <f>AR460/AP460</f>
        <v>#DIV/0!</v>
      </c>
      <c r="AT460" s="144">
        <f t="shared" si="386"/>
        <v>0</v>
      </c>
      <c r="AU460" s="141">
        <f>AO460</f>
        <v>0</v>
      </c>
      <c r="AV460" s="142">
        <f>AU460-AT460</f>
        <v>0</v>
      </c>
      <c r="AW460" s="143" t="e">
        <f>AV460/AT460</f>
        <v>#DIV/0!</v>
      </c>
      <c r="AY460" s="146" t="str">
        <f t="shared" si="390"/>
        <v>51.12</v>
      </c>
      <c r="AZ460" s="383" t="b">
        <f>COUNTIF('[1]Codes SEC'!$B$2:$B$250,Ministres!AY460)&gt;0</f>
        <v>1</v>
      </c>
    </row>
    <row r="461" spans="1:64" s="384" customFormat="1" ht="35.1" customHeight="1" x14ac:dyDescent="0.25">
      <c r="A461" s="15" t="s">
        <v>13</v>
      </c>
      <c r="B461" s="225">
        <v>10</v>
      </c>
      <c r="C461" s="122" t="s">
        <v>237</v>
      </c>
      <c r="D461" s="123">
        <v>1000</v>
      </c>
      <c r="E461" s="124"/>
      <c r="F461" s="125">
        <v>20</v>
      </c>
      <c r="G461" s="126"/>
      <c r="H461" s="35" t="str">
        <f t="shared" si="359"/>
        <v>122</v>
      </c>
      <c r="I461" s="36">
        <v>85210000</v>
      </c>
      <c r="J461" s="37" t="s">
        <v>554</v>
      </c>
      <c r="K461" s="281" t="s">
        <v>555</v>
      </c>
      <c r="L461" s="128">
        <v>0</v>
      </c>
      <c r="M461" s="129">
        <v>0</v>
      </c>
      <c r="N461" s="130"/>
      <c r="O461" s="131"/>
      <c r="P461" s="131"/>
      <c r="Q461" s="131"/>
      <c r="R461" s="131"/>
      <c r="S461" s="131"/>
      <c r="T461" s="132" t="str">
        <f t="shared" si="391"/>
        <v>OK</v>
      </c>
      <c r="U461" s="138"/>
      <c r="V461" s="138"/>
      <c r="W461" s="139"/>
      <c r="X461" s="139"/>
      <c r="Y461" s="132" t="str">
        <f t="shared" si="377"/>
        <v>OK</v>
      </c>
      <c r="Z461" s="210"/>
      <c r="AA461" s="204"/>
      <c r="AB461" s="202"/>
      <c r="AC461" s="202"/>
      <c r="AD461" s="202"/>
      <c r="AE461" s="202"/>
      <c r="AF461" s="202"/>
      <c r="AG461" s="132" t="str">
        <f t="shared" si="378"/>
        <v>OK</v>
      </c>
      <c r="AH461" s="138"/>
      <c r="AI461" s="138"/>
      <c r="AJ461" s="139"/>
      <c r="AK461" s="139"/>
      <c r="AL461" s="132" t="str">
        <f t="shared" si="379"/>
        <v>OK</v>
      </c>
      <c r="AM461" s="140"/>
      <c r="AN461" s="119">
        <f t="shared" si="380"/>
        <v>0</v>
      </c>
      <c r="AO461" s="120">
        <f t="shared" si="381"/>
        <v>0</v>
      </c>
      <c r="AP461" s="39">
        <f t="shared" si="382"/>
        <v>0</v>
      </c>
      <c r="AQ461" s="141">
        <f t="shared" si="383"/>
        <v>0</v>
      </c>
      <c r="AR461" s="142">
        <f t="shared" si="384"/>
        <v>0</v>
      </c>
      <c r="AS461" s="143" t="e">
        <f t="shared" si="385"/>
        <v>#DIV/0!</v>
      </c>
      <c r="AT461" s="144">
        <f t="shared" si="386"/>
        <v>0</v>
      </c>
      <c r="AU461" s="141">
        <f t="shared" si="387"/>
        <v>0</v>
      </c>
      <c r="AV461" s="142">
        <f t="shared" si="388"/>
        <v>0</v>
      </c>
      <c r="AW461" s="143" t="e">
        <f t="shared" si="389"/>
        <v>#DIV/0!</v>
      </c>
      <c r="AX461"/>
      <c r="AY461" s="146" t="str">
        <f t="shared" si="390"/>
        <v>52.10</v>
      </c>
      <c r="AZ461" s="383" t="b">
        <f>COUNTIF('[1]Codes SEC'!$B$2:$B$250,Ministres!AY461)&gt;0</f>
        <v>1</v>
      </c>
      <c r="BA461"/>
      <c r="BB461"/>
      <c r="BC461"/>
      <c r="BD461"/>
      <c r="BE461"/>
      <c r="BF461"/>
      <c r="BG461"/>
      <c r="BH461"/>
      <c r="BI461"/>
      <c r="BJ461"/>
      <c r="BK461"/>
      <c r="BL461"/>
    </row>
    <row r="462" spans="1:64" ht="35.1" customHeight="1" x14ac:dyDescent="0.25">
      <c r="A462" s="15" t="s">
        <v>13</v>
      </c>
      <c r="B462" s="225" t="s">
        <v>265</v>
      </c>
      <c r="C462" s="122" t="s">
        <v>237</v>
      </c>
      <c r="D462" s="123">
        <v>1000</v>
      </c>
      <c r="E462" s="226"/>
      <c r="F462" s="122">
        <v>19</v>
      </c>
      <c r="G462" s="227"/>
      <c r="H462" s="228" t="str">
        <f t="shared" si="359"/>
        <v>122</v>
      </c>
      <c r="I462" s="229">
        <v>85210000</v>
      </c>
      <c r="J462" s="230" t="s">
        <v>556</v>
      </c>
      <c r="K462" s="231" t="s">
        <v>557</v>
      </c>
      <c r="L462" s="232">
        <v>0</v>
      </c>
      <c r="M462" s="233">
        <v>0</v>
      </c>
      <c r="N462" s="130"/>
      <c r="O462" s="131"/>
      <c r="P462" s="131"/>
      <c r="Q462" s="131"/>
      <c r="R462" s="131"/>
      <c r="S462" s="131"/>
      <c r="T462" s="132" t="str">
        <f t="shared" si="391"/>
        <v>OK</v>
      </c>
      <c r="U462" s="138"/>
      <c r="V462" s="138"/>
      <c r="W462" s="139"/>
      <c r="X462" s="139"/>
      <c r="Y462" s="132" t="str">
        <f t="shared" si="377"/>
        <v>OK</v>
      </c>
      <c r="Z462" s="210"/>
      <c r="AA462" s="204"/>
      <c r="AB462" s="202"/>
      <c r="AC462" s="202"/>
      <c r="AD462" s="202"/>
      <c r="AE462" s="202"/>
      <c r="AF462" s="202"/>
      <c r="AG462" s="132" t="str">
        <f t="shared" si="378"/>
        <v>OK</v>
      </c>
      <c r="AH462" s="138"/>
      <c r="AI462" s="138"/>
      <c r="AJ462" s="139"/>
      <c r="AK462" s="139"/>
      <c r="AL462" s="132" t="str">
        <f t="shared" si="379"/>
        <v>OK</v>
      </c>
      <c r="AM462" s="140"/>
      <c r="AN462" s="119">
        <f t="shared" si="380"/>
        <v>0</v>
      </c>
      <c r="AO462" s="120">
        <f t="shared" si="381"/>
        <v>0</v>
      </c>
      <c r="AP462" s="39">
        <f t="shared" si="382"/>
        <v>0</v>
      </c>
      <c r="AQ462" s="141">
        <f t="shared" si="383"/>
        <v>0</v>
      </c>
      <c r="AR462" s="142">
        <f t="shared" si="384"/>
        <v>0</v>
      </c>
      <c r="AS462" s="143" t="e">
        <f t="shared" si="385"/>
        <v>#DIV/0!</v>
      </c>
      <c r="AT462" s="144">
        <f t="shared" si="386"/>
        <v>0</v>
      </c>
      <c r="AU462" s="141">
        <f t="shared" si="387"/>
        <v>0</v>
      </c>
      <c r="AV462" s="142">
        <f t="shared" si="388"/>
        <v>0</v>
      </c>
      <c r="AW462" s="143" t="e">
        <f t="shared" si="389"/>
        <v>#DIV/0!</v>
      </c>
      <c r="AY462" s="146" t="str">
        <f t="shared" si="390"/>
        <v>52.10</v>
      </c>
      <c r="AZ462" s="383" t="b">
        <f>COUNTIF('[1]Codes SEC'!$B$2:$B$250,Ministres!AY462)&gt;0</f>
        <v>1</v>
      </c>
    </row>
    <row r="463" spans="1:64" ht="35.1" customHeight="1" x14ac:dyDescent="0.25">
      <c r="A463" s="15" t="s">
        <v>13</v>
      </c>
      <c r="B463" s="225" t="s">
        <v>265</v>
      </c>
      <c r="C463" s="122" t="s">
        <v>276</v>
      </c>
      <c r="D463" s="123">
        <v>1000</v>
      </c>
      <c r="E463" s="226"/>
      <c r="F463" s="122">
        <v>18</v>
      </c>
      <c r="G463" s="227"/>
      <c r="H463" s="228" t="str">
        <f t="shared" si="359"/>
        <v>122</v>
      </c>
      <c r="I463" s="229">
        <v>85310000</v>
      </c>
      <c r="J463" s="230" t="s">
        <v>558</v>
      </c>
      <c r="K463" s="231" t="s">
        <v>559</v>
      </c>
      <c r="L463" s="232">
        <v>0</v>
      </c>
      <c r="M463" s="233">
        <v>0</v>
      </c>
      <c r="N463" s="130"/>
      <c r="O463" s="131"/>
      <c r="P463" s="131"/>
      <c r="Q463" s="131"/>
      <c r="R463" s="131"/>
      <c r="S463" s="131"/>
      <c r="T463" s="132" t="str">
        <f t="shared" si="391"/>
        <v>OK</v>
      </c>
      <c r="U463" s="138"/>
      <c r="V463" s="138"/>
      <c r="W463" s="139"/>
      <c r="X463" s="139"/>
      <c r="Y463" s="132" t="str">
        <f t="shared" si="377"/>
        <v>OK</v>
      </c>
      <c r="Z463" s="210"/>
      <c r="AA463" s="204"/>
      <c r="AB463" s="202"/>
      <c r="AC463" s="202"/>
      <c r="AD463" s="202"/>
      <c r="AE463" s="202"/>
      <c r="AF463" s="202"/>
      <c r="AG463" s="132" t="str">
        <f t="shared" si="378"/>
        <v>OK</v>
      </c>
      <c r="AH463" s="138"/>
      <c r="AI463" s="138"/>
      <c r="AJ463" s="139"/>
      <c r="AK463" s="139"/>
      <c r="AL463" s="132" t="str">
        <f t="shared" si="379"/>
        <v>OK</v>
      </c>
      <c r="AM463" s="140"/>
      <c r="AN463" s="119">
        <f t="shared" si="380"/>
        <v>0</v>
      </c>
      <c r="AO463" s="120">
        <f t="shared" si="381"/>
        <v>0</v>
      </c>
      <c r="AP463" s="39">
        <f t="shared" si="382"/>
        <v>0</v>
      </c>
      <c r="AQ463" s="141">
        <f t="shared" si="383"/>
        <v>0</v>
      </c>
      <c r="AR463" s="142">
        <f t="shared" si="384"/>
        <v>0</v>
      </c>
      <c r="AS463" s="143" t="e">
        <f t="shared" si="385"/>
        <v>#DIV/0!</v>
      </c>
      <c r="AT463" s="144">
        <f t="shared" si="386"/>
        <v>0</v>
      </c>
      <c r="AU463" s="141">
        <f t="shared" si="387"/>
        <v>0</v>
      </c>
      <c r="AV463" s="142">
        <f t="shared" si="388"/>
        <v>0</v>
      </c>
      <c r="AW463" s="143" t="e">
        <f t="shared" si="389"/>
        <v>#DIV/0!</v>
      </c>
      <c r="AY463" s="146" t="str">
        <f t="shared" si="390"/>
        <v>53.10</v>
      </c>
      <c r="AZ463" s="383" t="b">
        <f>COUNTIF('[1]Codes SEC'!$B$2:$B$250,Ministres!AY463)&gt;0</f>
        <v>1</v>
      </c>
    </row>
    <row r="464" spans="1:64" ht="35.1" customHeight="1" x14ac:dyDescent="0.25">
      <c r="A464" s="15" t="s">
        <v>13</v>
      </c>
      <c r="B464" s="225">
        <v>10</v>
      </c>
      <c r="C464" s="122" t="s">
        <v>237</v>
      </c>
      <c r="D464" s="123">
        <v>1000</v>
      </c>
      <c r="E464" s="226"/>
      <c r="F464" s="122">
        <v>19</v>
      </c>
      <c r="G464" s="126"/>
      <c r="H464" s="35" t="str">
        <f t="shared" si="359"/>
        <v>122</v>
      </c>
      <c r="I464" s="36">
        <v>86141000</v>
      </c>
      <c r="J464" s="37" t="s">
        <v>560</v>
      </c>
      <c r="K464" s="213" t="s">
        <v>561</v>
      </c>
      <c r="L464" s="376">
        <v>0</v>
      </c>
      <c r="M464" s="377">
        <v>0</v>
      </c>
      <c r="N464" s="130"/>
      <c r="O464" s="131"/>
      <c r="P464" s="131"/>
      <c r="Q464" s="131"/>
      <c r="R464" s="131"/>
      <c r="S464" s="131"/>
      <c r="T464" s="132" t="str">
        <f t="shared" si="391"/>
        <v>OK</v>
      </c>
      <c r="U464" s="138"/>
      <c r="V464" s="138"/>
      <c r="W464" s="139"/>
      <c r="X464" s="139"/>
      <c r="Y464" s="132" t="str">
        <f t="shared" si="377"/>
        <v>OK</v>
      </c>
      <c r="Z464" s="210"/>
      <c r="AA464" s="204"/>
      <c r="AB464" s="202"/>
      <c r="AC464" s="202"/>
      <c r="AD464" s="202"/>
      <c r="AE464" s="202"/>
      <c r="AF464" s="202"/>
      <c r="AG464" s="132" t="str">
        <f t="shared" si="378"/>
        <v>OK</v>
      </c>
      <c r="AH464" s="138"/>
      <c r="AI464" s="138"/>
      <c r="AJ464" s="139"/>
      <c r="AK464" s="139"/>
      <c r="AL464" s="132" t="str">
        <f t="shared" si="379"/>
        <v>OK</v>
      </c>
      <c r="AM464" s="140"/>
      <c r="AN464" s="119">
        <f t="shared" si="380"/>
        <v>0</v>
      </c>
      <c r="AO464" s="120">
        <f t="shared" si="381"/>
        <v>0</v>
      </c>
      <c r="AP464" s="39">
        <f t="shared" si="382"/>
        <v>0</v>
      </c>
      <c r="AQ464" s="141">
        <f t="shared" si="383"/>
        <v>0</v>
      </c>
      <c r="AR464" s="142">
        <f t="shared" si="384"/>
        <v>0</v>
      </c>
      <c r="AS464" s="143" t="e">
        <f t="shared" si="385"/>
        <v>#DIV/0!</v>
      </c>
      <c r="AT464" s="144">
        <f t="shared" si="386"/>
        <v>0</v>
      </c>
      <c r="AU464" s="141">
        <f t="shared" si="387"/>
        <v>0</v>
      </c>
      <c r="AV464" s="142">
        <f t="shared" si="388"/>
        <v>0</v>
      </c>
      <c r="AW464" s="143" t="e">
        <f t="shared" si="389"/>
        <v>#DIV/0!</v>
      </c>
      <c r="AY464" s="146" t="str">
        <f t="shared" si="390"/>
        <v>61.41</v>
      </c>
      <c r="AZ464" s="383" t="b">
        <f>COUNTIF('[1]Codes SEC'!$B$2:$B$250,Ministres!AY464)&gt;0</f>
        <v>1</v>
      </c>
    </row>
    <row r="465" spans="1:64" ht="35.1" customHeight="1" x14ac:dyDescent="0.25">
      <c r="A465" s="15" t="s">
        <v>13</v>
      </c>
      <c r="B465" s="225">
        <v>10</v>
      </c>
      <c r="C465" s="122" t="s">
        <v>237</v>
      </c>
      <c r="D465" s="123">
        <v>1000</v>
      </c>
      <c r="E465" s="226"/>
      <c r="F465" s="122">
        <v>19</v>
      </c>
      <c r="G465" s="126"/>
      <c r="H465" s="35" t="str">
        <f t="shared" si="359"/>
        <v>122</v>
      </c>
      <c r="I465" s="36">
        <v>86141000</v>
      </c>
      <c r="J465" s="37" t="s">
        <v>562</v>
      </c>
      <c r="K465" s="213" t="s">
        <v>563</v>
      </c>
      <c r="L465" s="376">
        <v>0</v>
      </c>
      <c r="M465" s="377">
        <v>0</v>
      </c>
      <c r="N465" s="130"/>
      <c r="O465" s="131"/>
      <c r="P465" s="131"/>
      <c r="Q465" s="131"/>
      <c r="R465" s="131"/>
      <c r="S465" s="131"/>
      <c r="T465" s="132" t="str">
        <f t="shared" si="391"/>
        <v>OK</v>
      </c>
      <c r="U465" s="138"/>
      <c r="V465" s="138"/>
      <c r="W465" s="139"/>
      <c r="X465" s="139"/>
      <c r="Y465" s="132" t="str">
        <f t="shared" si="377"/>
        <v>OK</v>
      </c>
      <c r="Z465" s="210"/>
      <c r="AA465" s="204"/>
      <c r="AB465" s="202"/>
      <c r="AC465" s="202"/>
      <c r="AD465" s="202"/>
      <c r="AE465" s="202"/>
      <c r="AF465" s="202"/>
      <c r="AG465" s="132" t="str">
        <f t="shared" si="378"/>
        <v>OK</v>
      </c>
      <c r="AH465" s="138"/>
      <c r="AI465" s="138"/>
      <c r="AJ465" s="139"/>
      <c r="AK465" s="139"/>
      <c r="AL465" s="132" t="str">
        <f t="shared" si="379"/>
        <v>OK</v>
      </c>
      <c r="AM465" s="140"/>
      <c r="AN465" s="119">
        <f t="shared" si="380"/>
        <v>0</v>
      </c>
      <c r="AO465" s="120">
        <f t="shared" si="381"/>
        <v>0</v>
      </c>
      <c r="AP465" s="39">
        <f t="shared" si="382"/>
        <v>0</v>
      </c>
      <c r="AQ465" s="141">
        <f t="shared" si="383"/>
        <v>0</v>
      </c>
      <c r="AR465" s="142">
        <f t="shared" si="384"/>
        <v>0</v>
      </c>
      <c r="AS465" s="143" t="e">
        <f t="shared" si="385"/>
        <v>#DIV/0!</v>
      </c>
      <c r="AT465" s="144">
        <f t="shared" si="386"/>
        <v>0</v>
      </c>
      <c r="AU465" s="141">
        <f t="shared" si="387"/>
        <v>0</v>
      </c>
      <c r="AV465" s="142">
        <f t="shared" si="388"/>
        <v>0</v>
      </c>
      <c r="AW465" s="143" t="e">
        <f t="shared" si="389"/>
        <v>#DIV/0!</v>
      </c>
      <c r="AY465" s="146" t="str">
        <f t="shared" si="390"/>
        <v>61.41</v>
      </c>
      <c r="AZ465" s="383" t="b">
        <f>COUNTIF('[1]Codes SEC'!$B$2:$B$250,Ministres!AY465)&gt;0</f>
        <v>1</v>
      </c>
    </row>
    <row r="466" spans="1:64" ht="35.1" customHeight="1" x14ac:dyDescent="0.25">
      <c r="A466" s="15" t="s">
        <v>13</v>
      </c>
      <c r="B466" s="225">
        <v>10</v>
      </c>
      <c r="C466" s="122" t="s">
        <v>237</v>
      </c>
      <c r="D466" s="123">
        <v>1000</v>
      </c>
      <c r="E466" s="226"/>
      <c r="F466" s="122">
        <v>19</v>
      </c>
      <c r="G466" s="126"/>
      <c r="H466" s="35" t="str">
        <f t="shared" si="359"/>
        <v>122</v>
      </c>
      <c r="I466" s="36">
        <v>86141000</v>
      </c>
      <c r="J466" s="37" t="s">
        <v>564</v>
      </c>
      <c r="K466" s="213" t="s">
        <v>565</v>
      </c>
      <c r="L466" s="376">
        <v>0</v>
      </c>
      <c r="M466" s="377">
        <v>0</v>
      </c>
      <c r="N466" s="130"/>
      <c r="O466" s="131"/>
      <c r="P466" s="131"/>
      <c r="Q466" s="131"/>
      <c r="R466" s="131"/>
      <c r="S466" s="131"/>
      <c r="T466" s="132" t="str">
        <f t="shared" si="391"/>
        <v>OK</v>
      </c>
      <c r="U466" s="138"/>
      <c r="V466" s="138"/>
      <c r="W466" s="139"/>
      <c r="X466" s="139"/>
      <c r="Y466" s="132" t="str">
        <f t="shared" si="377"/>
        <v>OK</v>
      </c>
      <c r="Z466" s="210"/>
      <c r="AA466" s="204"/>
      <c r="AB466" s="202"/>
      <c r="AC466" s="202"/>
      <c r="AD466" s="202"/>
      <c r="AE466" s="202"/>
      <c r="AF466" s="202"/>
      <c r="AG466" s="132" t="str">
        <f t="shared" si="378"/>
        <v>OK</v>
      </c>
      <c r="AH466" s="138"/>
      <c r="AI466" s="138"/>
      <c r="AJ466" s="139"/>
      <c r="AK466" s="139"/>
      <c r="AL466" s="132" t="str">
        <f t="shared" si="379"/>
        <v>OK</v>
      </c>
      <c r="AM466" s="140"/>
      <c r="AN466" s="119">
        <f t="shared" si="380"/>
        <v>0</v>
      </c>
      <c r="AO466" s="120">
        <f t="shared" si="381"/>
        <v>0</v>
      </c>
      <c r="AP466" s="39">
        <f t="shared" si="382"/>
        <v>0</v>
      </c>
      <c r="AQ466" s="141">
        <f t="shared" si="383"/>
        <v>0</v>
      </c>
      <c r="AR466" s="142">
        <f t="shared" si="384"/>
        <v>0</v>
      </c>
      <c r="AS466" s="143" t="e">
        <f t="shared" si="385"/>
        <v>#DIV/0!</v>
      </c>
      <c r="AT466" s="144">
        <f t="shared" si="386"/>
        <v>0</v>
      </c>
      <c r="AU466" s="141">
        <f t="shared" si="387"/>
        <v>0</v>
      </c>
      <c r="AV466" s="142">
        <f t="shared" si="388"/>
        <v>0</v>
      </c>
      <c r="AW466" s="143" t="e">
        <f t="shared" si="389"/>
        <v>#DIV/0!</v>
      </c>
      <c r="AY466" s="146" t="str">
        <f t="shared" si="390"/>
        <v>61.41</v>
      </c>
      <c r="AZ466" s="383" t="b">
        <f>COUNTIF('[1]Codes SEC'!$B$2:$B$250,Ministres!AY466)&gt;0</f>
        <v>1</v>
      </c>
    </row>
    <row r="467" spans="1:64" ht="35.1" customHeight="1" x14ac:dyDescent="0.25">
      <c r="A467" s="15" t="s">
        <v>13</v>
      </c>
      <c r="B467" s="225">
        <v>10</v>
      </c>
      <c r="C467" s="122" t="s">
        <v>237</v>
      </c>
      <c r="D467" s="123">
        <v>1000</v>
      </c>
      <c r="E467" s="226"/>
      <c r="F467" s="122">
        <v>19</v>
      </c>
      <c r="G467" s="126"/>
      <c r="H467" s="35" t="str">
        <f t="shared" si="359"/>
        <v>122</v>
      </c>
      <c r="I467" s="36">
        <v>86141000</v>
      </c>
      <c r="J467" s="37" t="s">
        <v>566</v>
      </c>
      <c r="K467" s="213" t="s">
        <v>567</v>
      </c>
      <c r="L467" s="376">
        <v>0</v>
      </c>
      <c r="M467" s="377">
        <v>0</v>
      </c>
      <c r="N467" s="130"/>
      <c r="O467" s="131"/>
      <c r="P467" s="131"/>
      <c r="Q467" s="131"/>
      <c r="R467" s="131"/>
      <c r="S467" s="131"/>
      <c r="T467" s="132" t="str">
        <f t="shared" si="391"/>
        <v>OK</v>
      </c>
      <c r="U467" s="138"/>
      <c r="V467" s="138"/>
      <c r="W467" s="139"/>
      <c r="X467" s="139"/>
      <c r="Y467" s="132" t="str">
        <f t="shared" si="377"/>
        <v>OK</v>
      </c>
      <c r="Z467" s="210"/>
      <c r="AA467" s="204"/>
      <c r="AB467" s="202"/>
      <c r="AC467" s="202"/>
      <c r="AD467" s="202"/>
      <c r="AE467" s="202"/>
      <c r="AF467" s="202"/>
      <c r="AG467" s="132" t="str">
        <f t="shared" si="378"/>
        <v>OK</v>
      </c>
      <c r="AH467" s="138"/>
      <c r="AI467" s="138"/>
      <c r="AJ467" s="139"/>
      <c r="AK467" s="139"/>
      <c r="AL467" s="132" t="str">
        <f t="shared" si="379"/>
        <v>OK</v>
      </c>
      <c r="AM467" s="140"/>
      <c r="AN467" s="119">
        <f t="shared" si="380"/>
        <v>0</v>
      </c>
      <c r="AO467" s="120">
        <f t="shared" si="381"/>
        <v>0</v>
      </c>
      <c r="AP467" s="39">
        <f t="shared" si="382"/>
        <v>0</v>
      </c>
      <c r="AQ467" s="141">
        <f t="shared" si="383"/>
        <v>0</v>
      </c>
      <c r="AR467" s="142">
        <f t="shared" si="384"/>
        <v>0</v>
      </c>
      <c r="AS467" s="143" t="e">
        <f t="shared" si="385"/>
        <v>#DIV/0!</v>
      </c>
      <c r="AT467" s="144">
        <f t="shared" si="386"/>
        <v>0</v>
      </c>
      <c r="AU467" s="141">
        <f t="shared" si="387"/>
        <v>0</v>
      </c>
      <c r="AV467" s="142">
        <f t="shared" si="388"/>
        <v>0</v>
      </c>
      <c r="AW467" s="143" t="e">
        <f t="shared" si="389"/>
        <v>#DIV/0!</v>
      </c>
      <c r="AY467" s="146" t="str">
        <f t="shared" si="390"/>
        <v>61.41</v>
      </c>
      <c r="AZ467" s="383" t="b">
        <f>COUNTIF('[1]Codes SEC'!$B$2:$B$250,Ministres!AY467)&gt;0</f>
        <v>1</v>
      </c>
    </row>
    <row r="468" spans="1:64" s="384" customFormat="1" ht="35.1" customHeight="1" x14ac:dyDescent="0.25">
      <c r="A468" s="15" t="s">
        <v>13</v>
      </c>
      <c r="B468" s="225">
        <v>10</v>
      </c>
      <c r="C468" s="122" t="s">
        <v>237</v>
      </c>
      <c r="D468" s="123">
        <v>1000</v>
      </c>
      <c r="E468" s="124"/>
      <c r="F468" s="125">
        <v>19</v>
      </c>
      <c r="G468" s="126"/>
      <c r="H468" s="35" t="str">
        <f t="shared" si="359"/>
        <v>122</v>
      </c>
      <c r="I468" s="36">
        <v>86141000</v>
      </c>
      <c r="J468" s="37" t="s">
        <v>568</v>
      </c>
      <c r="K468" s="281" t="s">
        <v>569</v>
      </c>
      <c r="L468" s="128">
        <v>0</v>
      </c>
      <c r="M468" s="129">
        <v>0</v>
      </c>
      <c r="N468" s="130"/>
      <c r="O468" s="131"/>
      <c r="P468" s="131"/>
      <c r="Q468" s="131"/>
      <c r="R468" s="131"/>
      <c r="S468" s="131"/>
      <c r="T468" s="132" t="str">
        <f t="shared" si="391"/>
        <v>OK</v>
      </c>
      <c r="U468" s="138"/>
      <c r="V468" s="138"/>
      <c r="W468" s="139"/>
      <c r="X468" s="139"/>
      <c r="Y468" s="132" t="str">
        <f t="shared" si="377"/>
        <v>OK</v>
      </c>
      <c r="Z468" s="210"/>
      <c r="AA468" s="204"/>
      <c r="AB468" s="202"/>
      <c r="AC468" s="202"/>
      <c r="AD468" s="202"/>
      <c r="AE468" s="202"/>
      <c r="AF468" s="202"/>
      <c r="AG468" s="132" t="str">
        <f t="shared" si="378"/>
        <v>OK</v>
      </c>
      <c r="AH468" s="138"/>
      <c r="AI468" s="138"/>
      <c r="AJ468" s="139"/>
      <c r="AK468" s="139"/>
      <c r="AL468" s="132" t="str">
        <f t="shared" si="379"/>
        <v>OK</v>
      </c>
      <c r="AM468" s="140"/>
      <c r="AN468" s="119">
        <f t="shared" si="380"/>
        <v>0</v>
      </c>
      <c r="AO468" s="120">
        <f t="shared" si="381"/>
        <v>0</v>
      </c>
      <c r="AP468" s="39">
        <f t="shared" si="382"/>
        <v>0</v>
      </c>
      <c r="AQ468" s="141">
        <f t="shared" si="383"/>
        <v>0</v>
      </c>
      <c r="AR468" s="142">
        <f t="shared" si="384"/>
        <v>0</v>
      </c>
      <c r="AS468" s="143" t="e">
        <f t="shared" si="385"/>
        <v>#DIV/0!</v>
      </c>
      <c r="AT468" s="144">
        <f t="shared" si="386"/>
        <v>0</v>
      </c>
      <c r="AU468" s="141">
        <f t="shared" si="387"/>
        <v>0</v>
      </c>
      <c r="AV468" s="142">
        <f t="shared" si="388"/>
        <v>0</v>
      </c>
      <c r="AW468" s="143" t="e">
        <f t="shared" si="389"/>
        <v>#DIV/0!</v>
      </c>
      <c r="AX468"/>
      <c r="AY468" s="146" t="str">
        <f t="shared" si="390"/>
        <v>61.41</v>
      </c>
      <c r="AZ468" s="383" t="b">
        <f>COUNTIF('[1]Codes SEC'!$B$2:$B$250,Ministres!AY468)&gt;0</f>
        <v>1</v>
      </c>
      <c r="BA468"/>
      <c r="BB468"/>
      <c r="BC468"/>
      <c r="BD468"/>
      <c r="BE468"/>
      <c r="BF468"/>
      <c r="BG468"/>
      <c r="BH468"/>
      <c r="BI468"/>
      <c r="BJ468"/>
      <c r="BK468"/>
      <c r="BL468"/>
    </row>
    <row r="469" spans="1:64" s="384" customFormat="1" ht="35.1" customHeight="1" x14ac:dyDescent="0.25">
      <c r="A469" s="15" t="s">
        <v>13</v>
      </c>
      <c r="B469" s="225">
        <v>10</v>
      </c>
      <c r="C469" s="122" t="s">
        <v>237</v>
      </c>
      <c r="D469" s="123">
        <v>1000</v>
      </c>
      <c r="E469" s="124"/>
      <c r="F469" s="125">
        <v>19</v>
      </c>
      <c r="G469" s="126"/>
      <c r="H469" s="35" t="str">
        <f t="shared" si="359"/>
        <v>122</v>
      </c>
      <c r="I469" s="36">
        <v>86141000</v>
      </c>
      <c r="J469" s="37" t="s">
        <v>570</v>
      </c>
      <c r="K469" s="281" t="s">
        <v>571</v>
      </c>
      <c r="L469" s="128">
        <v>0</v>
      </c>
      <c r="M469" s="129">
        <v>0</v>
      </c>
      <c r="N469" s="130"/>
      <c r="O469" s="131"/>
      <c r="P469" s="131"/>
      <c r="Q469" s="131"/>
      <c r="R469" s="131"/>
      <c r="S469" s="131"/>
      <c r="T469" s="132" t="str">
        <f t="shared" si="391"/>
        <v>OK</v>
      </c>
      <c r="U469" s="138"/>
      <c r="V469" s="138"/>
      <c r="W469" s="139"/>
      <c r="X469" s="139"/>
      <c r="Y469" s="132" t="str">
        <f t="shared" si="377"/>
        <v>OK</v>
      </c>
      <c r="Z469" s="210"/>
      <c r="AA469" s="204"/>
      <c r="AB469" s="202"/>
      <c r="AC469" s="202"/>
      <c r="AD469" s="202"/>
      <c r="AE469" s="202"/>
      <c r="AF469" s="202"/>
      <c r="AG469" s="132" t="str">
        <f t="shared" si="378"/>
        <v>OK</v>
      </c>
      <c r="AH469" s="138"/>
      <c r="AI469" s="138"/>
      <c r="AJ469" s="139"/>
      <c r="AK469" s="139"/>
      <c r="AL469" s="132" t="str">
        <f t="shared" si="379"/>
        <v>OK</v>
      </c>
      <c r="AM469" s="140"/>
      <c r="AN469" s="119">
        <f t="shared" si="380"/>
        <v>0</v>
      </c>
      <c r="AO469" s="120">
        <f t="shared" si="381"/>
        <v>0</v>
      </c>
      <c r="AP469" s="39">
        <f t="shared" si="382"/>
        <v>0</v>
      </c>
      <c r="AQ469" s="141">
        <f t="shared" si="383"/>
        <v>0</v>
      </c>
      <c r="AR469" s="142">
        <f t="shared" si="384"/>
        <v>0</v>
      </c>
      <c r="AS469" s="143" t="e">
        <f t="shared" si="385"/>
        <v>#DIV/0!</v>
      </c>
      <c r="AT469" s="144">
        <f t="shared" si="386"/>
        <v>0</v>
      </c>
      <c r="AU469" s="141">
        <f t="shared" si="387"/>
        <v>0</v>
      </c>
      <c r="AV469" s="142">
        <f t="shared" si="388"/>
        <v>0</v>
      </c>
      <c r="AW469" s="143" t="e">
        <f t="shared" si="389"/>
        <v>#DIV/0!</v>
      </c>
      <c r="AX469"/>
      <c r="AY469" s="146" t="str">
        <f t="shared" si="390"/>
        <v>61.41</v>
      </c>
      <c r="AZ469" s="383" t="b">
        <f>COUNTIF('[1]Codes SEC'!$B$2:$B$250,Ministres!AY469)&gt;0</f>
        <v>1</v>
      </c>
      <c r="BA469"/>
      <c r="BB469"/>
      <c r="BC469"/>
      <c r="BD469"/>
      <c r="BE469"/>
      <c r="BF469"/>
      <c r="BG469"/>
      <c r="BH469"/>
      <c r="BI469"/>
      <c r="BJ469"/>
      <c r="BK469"/>
      <c r="BL469"/>
    </row>
    <row r="470" spans="1:64" s="384" customFormat="1" ht="35.1" customHeight="1" x14ac:dyDescent="0.25">
      <c r="A470" s="15" t="s">
        <v>13</v>
      </c>
      <c r="B470" s="225">
        <v>10</v>
      </c>
      <c r="C470" s="122" t="s">
        <v>237</v>
      </c>
      <c r="D470" s="123">
        <v>1000</v>
      </c>
      <c r="E470" s="124"/>
      <c r="F470" s="125">
        <v>20</v>
      </c>
      <c r="G470" s="126"/>
      <c r="H470" s="35" t="str">
        <f t="shared" si="359"/>
        <v>122</v>
      </c>
      <c r="I470" s="36">
        <v>86141000</v>
      </c>
      <c r="J470" s="37" t="s">
        <v>572</v>
      </c>
      <c r="K470" s="281" t="s">
        <v>573</v>
      </c>
      <c r="L470" s="128">
        <v>0</v>
      </c>
      <c r="M470" s="129">
        <v>0</v>
      </c>
      <c r="N470" s="130"/>
      <c r="O470" s="131"/>
      <c r="P470" s="131"/>
      <c r="Q470" s="131"/>
      <c r="R470" s="131"/>
      <c r="S470" s="131"/>
      <c r="T470" s="132" t="str">
        <f t="shared" si="391"/>
        <v>OK</v>
      </c>
      <c r="U470" s="138"/>
      <c r="V470" s="138"/>
      <c r="W470" s="139"/>
      <c r="X470" s="139"/>
      <c r="Y470" s="132" t="str">
        <f t="shared" si="377"/>
        <v>OK</v>
      </c>
      <c r="Z470" s="210"/>
      <c r="AA470" s="204"/>
      <c r="AB470" s="202"/>
      <c r="AC470" s="202"/>
      <c r="AD470" s="202"/>
      <c r="AE470" s="202"/>
      <c r="AF470" s="202"/>
      <c r="AG470" s="132" t="str">
        <f t="shared" si="378"/>
        <v>OK</v>
      </c>
      <c r="AH470" s="138"/>
      <c r="AI470" s="138"/>
      <c r="AJ470" s="139"/>
      <c r="AK470" s="139"/>
      <c r="AL470" s="132" t="str">
        <f t="shared" si="379"/>
        <v>OK</v>
      </c>
      <c r="AM470" s="140"/>
      <c r="AN470" s="119">
        <f t="shared" si="380"/>
        <v>0</v>
      </c>
      <c r="AO470" s="120">
        <f t="shared" si="381"/>
        <v>0</v>
      </c>
      <c r="AP470" s="39">
        <f t="shared" si="382"/>
        <v>0</v>
      </c>
      <c r="AQ470" s="141">
        <f t="shared" si="383"/>
        <v>0</v>
      </c>
      <c r="AR470" s="142">
        <f t="shared" si="384"/>
        <v>0</v>
      </c>
      <c r="AS470" s="143" t="e">
        <f t="shared" si="385"/>
        <v>#DIV/0!</v>
      </c>
      <c r="AT470" s="144">
        <f t="shared" si="386"/>
        <v>0</v>
      </c>
      <c r="AU470" s="141">
        <f t="shared" si="387"/>
        <v>0</v>
      </c>
      <c r="AV470" s="142">
        <f t="shared" si="388"/>
        <v>0</v>
      </c>
      <c r="AW470" s="143" t="e">
        <f t="shared" si="389"/>
        <v>#DIV/0!</v>
      </c>
      <c r="AX470"/>
      <c r="AY470" s="146" t="str">
        <f t="shared" si="390"/>
        <v>61.41</v>
      </c>
      <c r="AZ470" s="383" t="b">
        <f>COUNTIF('[1]Codes SEC'!$B$2:$B$250,Ministres!AY470)&gt;0</f>
        <v>1</v>
      </c>
      <c r="BA470"/>
      <c r="BB470"/>
      <c r="BC470"/>
      <c r="BD470"/>
      <c r="BE470"/>
      <c r="BF470"/>
      <c r="BG470"/>
      <c r="BH470"/>
      <c r="BI470"/>
      <c r="BJ470"/>
      <c r="BK470"/>
      <c r="BL470"/>
    </row>
    <row r="471" spans="1:64" s="374" customFormat="1" ht="35.1" customHeight="1" x14ac:dyDescent="0.25">
      <c r="A471" s="356" t="s">
        <v>13</v>
      </c>
      <c r="B471" s="225" t="s">
        <v>265</v>
      </c>
      <c r="C471" s="122" t="s">
        <v>237</v>
      </c>
      <c r="D471" s="123">
        <v>1000</v>
      </c>
      <c r="E471" s="226"/>
      <c r="F471" s="122">
        <v>20</v>
      </c>
      <c r="G471" s="126"/>
      <c r="H471" s="35" t="str">
        <f t="shared" si="359"/>
        <v>122</v>
      </c>
      <c r="I471" s="36">
        <v>86141000</v>
      </c>
      <c r="J471" s="37" t="s">
        <v>574</v>
      </c>
      <c r="K471" s="244" t="s">
        <v>575</v>
      </c>
      <c r="L471" s="232">
        <v>0</v>
      </c>
      <c r="M471" s="233">
        <v>0</v>
      </c>
      <c r="N471" s="130"/>
      <c r="O471" s="131"/>
      <c r="P471" s="131"/>
      <c r="Q471" s="131"/>
      <c r="R471" s="131"/>
      <c r="S471" s="131"/>
      <c r="T471" s="132" t="str">
        <f t="shared" si="391"/>
        <v>OK</v>
      </c>
      <c r="U471" s="138"/>
      <c r="V471" s="138"/>
      <c r="W471" s="139"/>
      <c r="X471" s="139"/>
      <c r="Y471" s="132" t="str">
        <f t="shared" si="377"/>
        <v>OK</v>
      </c>
      <c r="Z471" s="210"/>
      <c r="AA471" s="204"/>
      <c r="AB471" s="202"/>
      <c r="AC471" s="202"/>
      <c r="AD471" s="202"/>
      <c r="AE471" s="202"/>
      <c r="AF471" s="202"/>
      <c r="AG471" s="132" t="str">
        <f t="shared" si="378"/>
        <v>OK</v>
      </c>
      <c r="AH471" s="138"/>
      <c r="AI471" s="138"/>
      <c r="AJ471" s="139"/>
      <c r="AK471" s="139"/>
      <c r="AL471" s="132" t="str">
        <f t="shared" si="379"/>
        <v>OK</v>
      </c>
      <c r="AM471" s="140"/>
      <c r="AN471" s="119">
        <f t="shared" si="380"/>
        <v>0</v>
      </c>
      <c r="AO471" s="120">
        <f t="shared" si="381"/>
        <v>0</v>
      </c>
      <c r="AP471" s="39">
        <f t="shared" si="382"/>
        <v>0</v>
      </c>
      <c r="AQ471" s="141">
        <f t="shared" si="383"/>
        <v>0</v>
      </c>
      <c r="AR471" s="142">
        <f t="shared" si="384"/>
        <v>0</v>
      </c>
      <c r="AS471" s="143" t="e">
        <f t="shared" si="385"/>
        <v>#DIV/0!</v>
      </c>
      <c r="AT471" s="144">
        <f t="shared" si="386"/>
        <v>0</v>
      </c>
      <c r="AU471" s="141">
        <f t="shared" si="387"/>
        <v>0</v>
      </c>
      <c r="AV471" s="142">
        <f t="shared" si="388"/>
        <v>0</v>
      </c>
      <c r="AW471" s="143" t="e">
        <f t="shared" si="389"/>
        <v>#DIV/0!</v>
      </c>
      <c r="AY471" s="146" t="str">
        <f t="shared" si="390"/>
        <v>61.41</v>
      </c>
      <c r="AZ471" s="398" t="b">
        <f>COUNTIF('[1]Codes SEC'!$B$2:$B$250,Ministres!AY471)&gt;0</f>
        <v>1</v>
      </c>
    </row>
    <row r="472" spans="1:64" s="374" customFormat="1" ht="35.1" customHeight="1" x14ac:dyDescent="0.25">
      <c r="A472" s="356" t="s">
        <v>13</v>
      </c>
      <c r="B472" s="225" t="s">
        <v>265</v>
      </c>
      <c r="C472" s="122" t="s">
        <v>237</v>
      </c>
      <c r="D472" s="123">
        <v>1000</v>
      </c>
      <c r="E472" s="226"/>
      <c r="F472" s="122">
        <v>19</v>
      </c>
      <c r="G472" s="126"/>
      <c r="H472" s="35" t="str">
        <f t="shared" si="359"/>
        <v>122</v>
      </c>
      <c r="I472" s="36">
        <v>86141000</v>
      </c>
      <c r="J472" s="37" t="s">
        <v>576</v>
      </c>
      <c r="K472" s="244" t="s">
        <v>577</v>
      </c>
      <c r="L472" s="232">
        <v>0</v>
      </c>
      <c r="M472" s="233">
        <v>0</v>
      </c>
      <c r="N472" s="130"/>
      <c r="O472" s="131"/>
      <c r="P472" s="131"/>
      <c r="Q472" s="131"/>
      <c r="R472" s="131"/>
      <c r="S472" s="131"/>
      <c r="T472" s="132" t="str">
        <f t="shared" si="391"/>
        <v>OK</v>
      </c>
      <c r="U472" s="138"/>
      <c r="V472" s="138"/>
      <c r="W472" s="139"/>
      <c r="X472" s="139"/>
      <c r="Y472" s="132" t="str">
        <f t="shared" si="377"/>
        <v>OK</v>
      </c>
      <c r="Z472" s="210"/>
      <c r="AA472" s="204"/>
      <c r="AB472" s="202"/>
      <c r="AC472" s="202"/>
      <c r="AD472" s="202"/>
      <c r="AE472" s="202"/>
      <c r="AF472" s="202"/>
      <c r="AG472" s="132" t="str">
        <f t="shared" si="378"/>
        <v>OK</v>
      </c>
      <c r="AH472" s="138"/>
      <c r="AI472" s="138"/>
      <c r="AJ472" s="139"/>
      <c r="AK472" s="139"/>
      <c r="AL472" s="132" t="str">
        <f t="shared" si="379"/>
        <v>OK</v>
      </c>
      <c r="AM472" s="140"/>
      <c r="AN472" s="119">
        <f t="shared" si="380"/>
        <v>0</v>
      </c>
      <c r="AO472" s="120">
        <f t="shared" si="381"/>
        <v>0</v>
      </c>
      <c r="AP472" s="39">
        <f t="shared" si="382"/>
        <v>0</v>
      </c>
      <c r="AQ472" s="141">
        <f t="shared" si="383"/>
        <v>0</v>
      </c>
      <c r="AR472" s="142">
        <f t="shared" si="384"/>
        <v>0</v>
      </c>
      <c r="AS472" s="143" t="e">
        <f t="shared" si="385"/>
        <v>#DIV/0!</v>
      </c>
      <c r="AT472" s="144">
        <f t="shared" si="386"/>
        <v>0</v>
      </c>
      <c r="AU472" s="141">
        <f t="shared" si="387"/>
        <v>0</v>
      </c>
      <c r="AV472" s="142">
        <f t="shared" si="388"/>
        <v>0</v>
      </c>
      <c r="AW472" s="143" t="e">
        <f t="shared" si="389"/>
        <v>#DIV/0!</v>
      </c>
      <c r="AY472" s="146" t="str">
        <f t="shared" si="390"/>
        <v>61.41</v>
      </c>
      <c r="AZ472" s="398" t="b">
        <f>COUNTIF('[1]Codes SEC'!$B$2:$B$250,Ministres!AY472)&gt;0</f>
        <v>1</v>
      </c>
    </row>
    <row r="473" spans="1:64" ht="36.6" customHeight="1" x14ac:dyDescent="0.25">
      <c r="A473" s="15" t="s">
        <v>13</v>
      </c>
      <c r="B473" s="225" t="s">
        <v>265</v>
      </c>
      <c r="C473" s="122" t="s">
        <v>237</v>
      </c>
      <c r="D473" s="123">
        <v>1000</v>
      </c>
      <c r="E473" s="226"/>
      <c r="F473" s="122">
        <v>19</v>
      </c>
      <c r="G473" s="227"/>
      <c r="H473" s="228" t="str">
        <f t="shared" si="359"/>
        <v>122</v>
      </c>
      <c r="I473" s="229">
        <v>86141000</v>
      </c>
      <c r="J473" s="230" t="s">
        <v>578</v>
      </c>
      <c r="K473" s="231" t="s">
        <v>579</v>
      </c>
      <c r="L473" s="232">
        <v>0</v>
      </c>
      <c r="M473" s="233">
        <v>0</v>
      </c>
      <c r="N473" s="130"/>
      <c r="O473" s="131"/>
      <c r="P473" s="131"/>
      <c r="Q473" s="131"/>
      <c r="R473" s="131"/>
      <c r="S473" s="131"/>
      <c r="T473" s="132" t="str">
        <f t="shared" si="391"/>
        <v>OK</v>
      </c>
      <c r="U473" s="138"/>
      <c r="V473" s="138"/>
      <c r="W473" s="139"/>
      <c r="X473" s="139"/>
      <c r="Y473" s="132" t="str">
        <f t="shared" si="377"/>
        <v>OK</v>
      </c>
      <c r="Z473" s="210"/>
      <c r="AA473" s="204"/>
      <c r="AB473" s="202"/>
      <c r="AC473" s="202"/>
      <c r="AD473" s="202"/>
      <c r="AE473" s="202"/>
      <c r="AF473" s="202"/>
      <c r="AG473" s="132" t="str">
        <f t="shared" si="378"/>
        <v>OK</v>
      </c>
      <c r="AH473" s="138"/>
      <c r="AI473" s="138"/>
      <c r="AJ473" s="139"/>
      <c r="AK473" s="139"/>
      <c r="AL473" s="132" t="str">
        <f t="shared" si="379"/>
        <v>OK</v>
      </c>
      <c r="AM473" s="140"/>
      <c r="AN473" s="119">
        <f t="shared" si="380"/>
        <v>0</v>
      </c>
      <c r="AO473" s="120">
        <f t="shared" si="381"/>
        <v>0</v>
      </c>
      <c r="AP473" s="39">
        <f t="shared" si="382"/>
        <v>0</v>
      </c>
      <c r="AQ473" s="141">
        <f t="shared" si="383"/>
        <v>0</v>
      </c>
      <c r="AR473" s="142">
        <f t="shared" si="384"/>
        <v>0</v>
      </c>
      <c r="AS473" s="143" t="e">
        <f t="shared" si="385"/>
        <v>#DIV/0!</v>
      </c>
      <c r="AT473" s="144">
        <f t="shared" si="386"/>
        <v>0</v>
      </c>
      <c r="AU473" s="141">
        <f t="shared" si="387"/>
        <v>0</v>
      </c>
      <c r="AV473" s="142">
        <f t="shared" si="388"/>
        <v>0</v>
      </c>
      <c r="AW473" s="143" t="e">
        <f t="shared" si="389"/>
        <v>#DIV/0!</v>
      </c>
      <c r="AY473" s="146" t="str">
        <f t="shared" si="390"/>
        <v>61.41</v>
      </c>
      <c r="AZ473" s="383" t="b">
        <f>COUNTIF('[1]Codes SEC'!$B$2:$B$250,Ministres!AY473)&gt;0</f>
        <v>1</v>
      </c>
    </row>
    <row r="474" spans="1:64" ht="35.1" customHeight="1" x14ac:dyDescent="0.25">
      <c r="A474" s="15" t="s">
        <v>13</v>
      </c>
      <c r="B474" s="225" t="s">
        <v>265</v>
      </c>
      <c r="C474" s="122" t="s">
        <v>237</v>
      </c>
      <c r="D474" s="123">
        <v>1000</v>
      </c>
      <c r="E474" s="226"/>
      <c r="F474" s="122">
        <v>19</v>
      </c>
      <c r="G474" s="227"/>
      <c r="H474" s="228" t="str">
        <f t="shared" si="359"/>
        <v>122</v>
      </c>
      <c r="I474" s="229">
        <v>86141000</v>
      </c>
      <c r="J474" s="230" t="s">
        <v>580</v>
      </c>
      <c r="K474" s="231" t="s">
        <v>581</v>
      </c>
      <c r="L474" s="232">
        <v>0</v>
      </c>
      <c r="M474" s="233">
        <v>0</v>
      </c>
      <c r="N474" s="130"/>
      <c r="O474" s="131"/>
      <c r="P474" s="131"/>
      <c r="Q474" s="131"/>
      <c r="R474" s="131"/>
      <c r="S474" s="131"/>
      <c r="T474" s="132" t="str">
        <f t="shared" si="391"/>
        <v>OK</v>
      </c>
      <c r="U474" s="138"/>
      <c r="V474" s="138"/>
      <c r="W474" s="139"/>
      <c r="X474" s="139"/>
      <c r="Y474" s="132" t="str">
        <f t="shared" si="377"/>
        <v>OK</v>
      </c>
      <c r="Z474" s="210"/>
      <c r="AA474" s="204"/>
      <c r="AB474" s="202"/>
      <c r="AC474" s="202"/>
      <c r="AD474" s="202"/>
      <c r="AE474" s="202"/>
      <c r="AF474" s="202"/>
      <c r="AG474" s="132" t="str">
        <f t="shared" si="378"/>
        <v>OK</v>
      </c>
      <c r="AH474" s="138"/>
      <c r="AI474" s="138"/>
      <c r="AJ474" s="139"/>
      <c r="AK474" s="139"/>
      <c r="AL474" s="132" t="str">
        <f t="shared" si="379"/>
        <v>OK</v>
      </c>
      <c r="AM474" s="140"/>
      <c r="AN474" s="119">
        <f t="shared" si="380"/>
        <v>0</v>
      </c>
      <c r="AO474" s="120">
        <f t="shared" si="381"/>
        <v>0</v>
      </c>
      <c r="AP474" s="39">
        <f t="shared" si="382"/>
        <v>0</v>
      </c>
      <c r="AQ474" s="141">
        <f t="shared" si="383"/>
        <v>0</v>
      </c>
      <c r="AR474" s="142">
        <f t="shared" si="384"/>
        <v>0</v>
      </c>
      <c r="AS474" s="143" t="e">
        <f t="shared" si="385"/>
        <v>#DIV/0!</v>
      </c>
      <c r="AT474" s="144">
        <f t="shared" si="386"/>
        <v>0</v>
      </c>
      <c r="AU474" s="141">
        <f t="shared" si="387"/>
        <v>0</v>
      </c>
      <c r="AV474" s="142">
        <f t="shared" si="388"/>
        <v>0</v>
      </c>
      <c r="AW474" s="143" t="e">
        <f t="shared" si="389"/>
        <v>#DIV/0!</v>
      </c>
      <c r="AY474" s="146" t="str">
        <f t="shared" si="390"/>
        <v>61.41</v>
      </c>
      <c r="AZ474" s="383" t="b">
        <f>COUNTIF('[1]Codes SEC'!$B$2:$B$250,Ministres!AY474)&gt;0</f>
        <v>1</v>
      </c>
    </row>
    <row r="475" spans="1:64" s="384" customFormat="1" ht="35.1" customHeight="1" x14ac:dyDescent="0.25">
      <c r="A475" s="15" t="s">
        <v>13</v>
      </c>
      <c r="B475" s="225">
        <v>10</v>
      </c>
      <c r="C475" s="122" t="s">
        <v>237</v>
      </c>
      <c r="D475" s="123">
        <v>1000</v>
      </c>
      <c r="E475" s="124"/>
      <c r="F475" s="125">
        <v>20</v>
      </c>
      <c r="G475" s="126"/>
      <c r="H475" s="35" t="str">
        <f t="shared" ref="H475:H538" si="392">LEFT(J475,3)</f>
        <v>122</v>
      </c>
      <c r="I475" s="36">
        <v>86161000</v>
      </c>
      <c r="J475" s="37" t="s">
        <v>582</v>
      </c>
      <c r="K475" s="281" t="s">
        <v>583</v>
      </c>
      <c r="L475" s="128">
        <v>0</v>
      </c>
      <c r="M475" s="129">
        <v>0</v>
      </c>
      <c r="N475" s="130"/>
      <c r="O475" s="131"/>
      <c r="P475" s="131"/>
      <c r="Q475" s="131"/>
      <c r="R475" s="131"/>
      <c r="S475" s="131"/>
      <c r="T475" s="132" t="str">
        <f>IF(SUM(N475:S475)=U475,"OK",SUM(N475:S475)-U475)</f>
        <v>OK</v>
      </c>
      <c r="U475" s="138"/>
      <c r="V475" s="138"/>
      <c r="W475" s="139"/>
      <c r="X475" s="139"/>
      <c r="Y475" s="132" t="str">
        <f>IF(SUM(W475:X475)=Z475,"OK",SUM(W475:X475)-Z475)</f>
        <v>OK</v>
      </c>
      <c r="Z475" s="210"/>
      <c r="AA475" s="204"/>
      <c r="AB475" s="202"/>
      <c r="AC475" s="202"/>
      <c r="AD475" s="202"/>
      <c r="AE475" s="202"/>
      <c r="AF475" s="202"/>
      <c r="AG475" s="132" t="str">
        <f>IF(SUM(AA475:AF475)=AH475,"OK",SUM(AA475:AF475)-AH475)</f>
        <v>OK</v>
      </c>
      <c r="AH475" s="138"/>
      <c r="AI475" s="138"/>
      <c r="AJ475" s="139"/>
      <c r="AK475" s="139"/>
      <c r="AL475" s="132" t="str">
        <f>IF(SUM(AJ475:AK475)=AM475,"OK",SUM(AJ475:AK475)-AM475)</f>
        <v>OK</v>
      </c>
      <c r="AM475" s="140"/>
      <c r="AN475" s="119">
        <f>L475+U475+V475+Z475</f>
        <v>0</v>
      </c>
      <c r="AO475" s="120">
        <f>M475+AH475+AI475+AM475</f>
        <v>0</v>
      </c>
      <c r="AP475" s="39">
        <f>L475</f>
        <v>0</v>
      </c>
      <c r="AQ475" s="141">
        <f>AN475</f>
        <v>0</v>
      </c>
      <c r="AR475" s="142">
        <f t="shared" si="384"/>
        <v>0</v>
      </c>
      <c r="AS475" s="143" t="e">
        <f t="shared" si="385"/>
        <v>#DIV/0!</v>
      </c>
      <c r="AT475" s="144">
        <f>M475</f>
        <v>0</v>
      </c>
      <c r="AU475" s="141">
        <f t="shared" si="387"/>
        <v>0</v>
      </c>
      <c r="AV475" s="142">
        <f t="shared" si="388"/>
        <v>0</v>
      </c>
      <c r="AW475" s="143" t="e">
        <f t="shared" si="389"/>
        <v>#DIV/0!</v>
      </c>
      <c r="AX475"/>
      <c r="AY475" s="146" t="str">
        <f t="shared" si="390"/>
        <v>61.61</v>
      </c>
      <c r="AZ475" s="383" t="b">
        <f>COUNTIF('[1]Codes SEC'!$B$2:$B$250,Ministres!AY475)&gt;0</f>
        <v>1</v>
      </c>
      <c r="BA475"/>
      <c r="BB475"/>
      <c r="BC475"/>
      <c r="BD475"/>
      <c r="BE475"/>
      <c r="BF475"/>
      <c r="BG475"/>
      <c r="BH475"/>
      <c r="BI475"/>
      <c r="BJ475"/>
      <c r="BK475"/>
      <c r="BL475"/>
    </row>
    <row r="476" spans="1:64" ht="35.1" customHeight="1" x14ac:dyDescent="0.25">
      <c r="A476" s="15" t="s">
        <v>13</v>
      </c>
      <c r="B476" s="225" t="s">
        <v>265</v>
      </c>
      <c r="C476" s="122" t="s">
        <v>276</v>
      </c>
      <c r="D476" s="123">
        <v>1000</v>
      </c>
      <c r="E476" s="226"/>
      <c r="F476" s="122">
        <v>19</v>
      </c>
      <c r="G476" s="227"/>
      <c r="H476" s="228" t="str">
        <f t="shared" si="392"/>
        <v>122</v>
      </c>
      <c r="I476" s="229">
        <v>86311000</v>
      </c>
      <c r="J476" s="230" t="s">
        <v>584</v>
      </c>
      <c r="K476" s="231" t="s">
        <v>585</v>
      </c>
      <c r="L476" s="232">
        <v>0</v>
      </c>
      <c r="M476" s="233">
        <v>0</v>
      </c>
      <c r="N476" s="130"/>
      <c r="O476" s="131"/>
      <c r="P476" s="131"/>
      <c r="Q476" s="131"/>
      <c r="R476" s="131"/>
      <c r="S476" s="131"/>
      <c r="T476" s="132" t="str">
        <f>IF(SUM(N476:S476)=U476,"OK",SUM(N476:S476)-U476)</f>
        <v>OK</v>
      </c>
      <c r="U476" s="138"/>
      <c r="V476" s="138"/>
      <c r="W476" s="139"/>
      <c r="X476" s="139"/>
      <c r="Y476" s="132" t="str">
        <f>IF(SUM(W476:X476)=Z476,"OK",SUM(W476:X476)-Z476)</f>
        <v>OK</v>
      </c>
      <c r="Z476" s="210"/>
      <c r="AA476" s="204"/>
      <c r="AB476" s="202"/>
      <c r="AC476" s="202"/>
      <c r="AD476" s="202"/>
      <c r="AE476" s="202"/>
      <c r="AF476" s="202"/>
      <c r="AG476" s="132" t="str">
        <f>IF(SUM(AA476:AF476)=AH476,"OK",SUM(AA476:AF476)-AH476)</f>
        <v>OK</v>
      </c>
      <c r="AH476" s="138"/>
      <c r="AI476" s="138"/>
      <c r="AJ476" s="139"/>
      <c r="AK476" s="139"/>
      <c r="AL476" s="132" t="str">
        <f>IF(SUM(AJ476:AK476)=AM476,"OK",SUM(AJ476:AK476)-AM476)</f>
        <v>OK</v>
      </c>
      <c r="AM476" s="140"/>
      <c r="AN476" s="119">
        <f>L476+U476+V476+Z476</f>
        <v>0</v>
      </c>
      <c r="AO476" s="120">
        <f>M476+AH476+AI476+AM476</f>
        <v>0</v>
      </c>
      <c r="AP476" s="39">
        <f>L476</f>
        <v>0</v>
      </c>
      <c r="AQ476" s="141">
        <f>AN476</f>
        <v>0</v>
      </c>
      <c r="AR476" s="142">
        <f t="shared" si="384"/>
        <v>0</v>
      </c>
      <c r="AS476" s="143" t="e">
        <f t="shared" si="385"/>
        <v>#DIV/0!</v>
      </c>
      <c r="AT476" s="144">
        <f>M476</f>
        <v>0</v>
      </c>
      <c r="AU476" s="141">
        <f t="shared" si="387"/>
        <v>0</v>
      </c>
      <c r="AV476" s="142">
        <f t="shared" si="388"/>
        <v>0</v>
      </c>
      <c r="AW476" s="143" t="e">
        <f t="shared" si="389"/>
        <v>#DIV/0!</v>
      </c>
      <c r="AY476" s="146" t="str">
        <f t="shared" si="390"/>
        <v>63.11</v>
      </c>
      <c r="AZ476" s="383" t="b">
        <f>COUNTIF('[1]Codes SEC'!$B$2:$B$250,Ministres!AY476)&gt;0</f>
        <v>1</v>
      </c>
    </row>
    <row r="477" spans="1:64" ht="35.1" customHeight="1" x14ac:dyDescent="0.25">
      <c r="A477" s="15" t="s">
        <v>13</v>
      </c>
      <c r="B477" s="225" t="s">
        <v>265</v>
      </c>
      <c r="C477" s="122" t="s">
        <v>237</v>
      </c>
      <c r="D477" s="123">
        <v>1000</v>
      </c>
      <c r="E477" s="226"/>
      <c r="F477" s="122">
        <v>19</v>
      </c>
      <c r="G477" s="227"/>
      <c r="H477" s="228" t="str">
        <f t="shared" si="392"/>
        <v>122</v>
      </c>
      <c r="I477" s="229">
        <v>86321000</v>
      </c>
      <c r="J477" s="230" t="s">
        <v>586</v>
      </c>
      <c r="K477" s="231" t="s">
        <v>587</v>
      </c>
      <c r="L477" s="232">
        <v>0</v>
      </c>
      <c r="M477" s="233">
        <v>0</v>
      </c>
      <c r="N477" s="130"/>
      <c r="O477" s="131"/>
      <c r="P477" s="131"/>
      <c r="Q477" s="131"/>
      <c r="R477" s="131"/>
      <c r="S477" s="131"/>
      <c r="T477" s="132" t="str">
        <f>IF(SUM(N477:S477)=U477,"OK",SUM(N477:S477)-U477)</f>
        <v>OK</v>
      </c>
      <c r="U477" s="138"/>
      <c r="V477" s="138"/>
      <c r="W477" s="139"/>
      <c r="X477" s="139"/>
      <c r="Y477" s="132" t="str">
        <f>IF(SUM(W477:X477)=Z477,"OK",SUM(W477:X477)-Z477)</f>
        <v>OK</v>
      </c>
      <c r="Z477" s="210"/>
      <c r="AA477" s="204"/>
      <c r="AB477" s="202"/>
      <c r="AC477" s="202"/>
      <c r="AD477" s="202"/>
      <c r="AE477" s="202"/>
      <c r="AF477" s="202"/>
      <c r="AG477" s="132" t="str">
        <f>IF(SUM(AA477:AF477)=AH477,"OK",SUM(AA477:AF477)-AH477)</f>
        <v>OK</v>
      </c>
      <c r="AH477" s="138"/>
      <c r="AI477" s="138"/>
      <c r="AJ477" s="139"/>
      <c r="AK477" s="139"/>
      <c r="AL477" s="132" t="str">
        <f>IF(SUM(AJ477:AK477)=AM477,"OK",SUM(AJ477:AK477)-AM477)</f>
        <v>OK</v>
      </c>
      <c r="AM477" s="140"/>
      <c r="AN477" s="119">
        <f>L477+U477+V477+Z477</f>
        <v>0</v>
      </c>
      <c r="AO477" s="120">
        <f>M477+AH477+AI477+AM477</f>
        <v>0</v>
      </c>
      <c r="AP477" s="39">
        <f>L477</f>
        <v>0</v>
      </c>
      <c r="AQ477" s="141">
        <f>AN477</f>
        <v>0</v>
      </c>
      <c r="AR477" s="142">
        <f>AQ477-AP477</f>
        <v>0</v>
      </c>
      <c r="AS477" s="143" t="e">
        <f>AR477/AP477</f>
        <v>#DIV/0!</v>
      </c>
      <c r="AT477" s="144">
        <f>M477</f>
        <v>0</v>
      </c>
      <c r="AU477" s="141">
        <f>AO477</f>
        <v>0</v>
      </c>
      <c r="AV477" s="142">
        <f>AU477-AT477</f>
        <v>0</v>
      </c>
      <c r="AW477" s="143" t="e">
        <f>AV477/AT477</f>
        <v>#DIV/0!</v>
      </c>
      <c r="AY477" s="146" t="str">
        <f t="shared" si="390"/>
        <v>63.21</v>
      </c>
      <c r="AZ477" s="383" t="b">
        <f>COUNTIF('[1]Codes SEC'!$B$2:$B$250,Ministres!AY477)&gt;0</f>
        <v>1</v>
      </c>
    </row>
    <row r="478" spans="1:64" s="384" customFormat="1" ht="35.1" customHeight="1" x14ac:dyDescent="0.25">
      <c r="A478" s="15" t="s">
        <v>13</v>
      </c>
      <c r="B478" s="225">
        <v>10</v>
      </c>
      <c r="C478" s="122" t="s">
        <v>237</v>
      </c>
      <c r="D478" s="123">
        <v>1000</v>
      </c>
      <c r="E478" s="124"/>
      <c r="F478" s="125">
        <v>18</v>
      </c>
      <c r="G478" s="126"/>
      <c r="H478" s="35" t="str">
        <f t="shared" si="392"/>
        <v>122</v>
      </c>
      <c r="I478" s="36">
        <v>86321000</v>
      </c>
      <c r="J478" s="37" t="s">
        <v>588</v>
      </c>
      <c r="K478" s="281" t="s">
        <v>589</v>
      </c>
      <c r="L478" s="128">
        <v>0</v>
      </c>
      <c r="M478" s="129">
        <v>0</v>
      </c>
      <c r="N478" s="130"/>
      <c r="O478" s="131"/>
      <c r="P478" s="131"/>
      <c r="Q478" s="131"/>
      <c r="R478" s="131"/>
      <c r="S478" s="131"/>
      <c r="T478" s="132" t="str">
        <f t="shared" si="391"/>
        <v>OK</v>
      </c>
      <c r="U478" s="138"/>
      <c r="V478" s="138"/>
      <c r="W478" s="139"/>
      <c r="X478" s="139"/>
      <c r="Y478" s="132" t="str">
        <f t="shared" si="377"/>
        <v>OK</v>
      </c>
      <c r="Z478" s="210"/>
      <c r="AA478" s="204"/>
      <c r="AB478" s="202"/>
      <c r="AC478" s="202"/>
      <c r="AD478" s="202"/>
      <c r="AE478" s="202"/>
      <c r="AF478" s="202"/>
      <c r="AG478" s="132" t="str">
        <f t="shared" si="378"/>
        <v>OK</v>
      </c>
      <c r="AH478" s="138"/>
      <c r="AI478" s="138"/>
      <c r="AJ478" s="139"/>
      <c r="AK478" s="139"/>
      <c r="AL478" s="132" t="str">
        <f t="shared" si="379"/>
        <v>OK</v>
      </c>
      <c r="AM478" s="140"/>
      <c r="AN478" s="119">
        <f t="shared" si="380"/>
        <v>0</v>
      </c>
      <c r="AO478" s="120">
        <f t="shared" si="381"/>
        <v>0</v>
      </c>
      <c r="AP478" s="39">
        <f t="shared" si="382"/>
        <v>0</v>
      </c>
      <c r="AQ478" s="141">
        <f t="shared" si="383"/>
        <v>0</v>
      </c>
      <c r="AR478" s="142">
        <f t="shared" si="384"/>
        <v>0</v>
      </c>
      <c r="AS478" s="143" t="e">
        <f t="shared" si="385"/>
        <v>#DIV/0!</v>
      </c>
      <c r="AT478" s="144">
        <f t="shared" si="386"/>
        <v>0</v>
      </c>
      <c r="AU478" s="141">
        <f t="shared" si="387"/>
        <v>0</v>
      </c>
      <c r="AV478" s="142">
        <f t="shared" si="388"/>
        <v>0</v>
      </c>
      <c r="AW478" s="143" t="e">
        <f t="shared" si="389"/>
        <v>#DIV/0!</v>
      </c>
      <c r="AX478"/>
      <c r="AY478" s="146" t="str">
        <f t="shared" si="390"/>
        <v>63.21</v>
      </c>
      <c r="AZ478" s="383" t="b">
        <f>COUNTIF('[1]Codes SEC'!$B$2:$B$250,Ministres!AY478)&gt;0</f>
        <v>1</v>
      </c>
      <c r="BA478"/>
      <c r="BB478"/>
      <c r="BC478"/>
      <c r="BD478"/>
      <c r="BE478"/>
      <c r="BF478"/>
      <c r="BG478"/>
      <c r="BH478"/>
      <c r="BI478"/>
      <c r="BJ478"/>
      <c r="BK478"/>
      <c r="BL478"/>
    </row>
    <row r="479" spans="1:64" s="374" customFormat="1" ht="35.1" customHeight="1" x14ac:dyDescent="0.25">
      <c r="A479" s="356" t="s">
        <v>13</v>
      </c>
      <c r="B479" s="225" t="s">
        <v>265</v>
      </c>
      <c r="C479" s="122" t="s">
        <v>237</v>
      </c>
      <c r="D479" s="123">
        <v>1000</v>
      </c>
      <c r="E479" s="226"/>
      <c r="F479" s="122">
        <v>19</v>
      </c>
      <c r="G479" s="126"/>
      <c r="H479" s="35" t="str">
        <f t="shared" si="392"/>
        <v>122</v>
      </c>
      <c r="I479" s="36">
        <v>86321000</v>
      </c>
      <c r="J479" s="37" t="s">
        <v>590</v>
      </c>
      <c r="K479" s="244" t="s">
        <v>591</v>
      </c>
      <c r="L479" s="232">
        <v>0</v>
      </c>
      <c r="M479" s="233">
        <v>0</v>
      </c>
      <c r="N479" s="130"/>
      <c r="O479" s="131"/>
      <c r="P479" s="131"/>
      <c r="Q479" s="131"/>
      <c r="R479" s="131"/>
      <c r="S479" s="131"/>
      <c r="T479" s="132" t="str">
        <f t="shared" si="391"/>
        <v>OK</v>
      </c>
      <c r="U479" s="138"/>
      <c r="V479" s="138"/>
      <c r="W479" s="139"/>
      <c r="X479" s="139"/>
      <c r="Y479" s="132" t="str">
        <f t="shared" si="377"/>
        <v>OK</v>
      </c>
      <c r="Z479" s="210"/>
      <c r="AA479" s="204"/>
      <c r="AB479" s="202"/>
      <c r="AC479" s="202"/>
      <c r="AD479" s="202"/>
      <c r="AE479" s="202"/>
      <c r="AF479" s="202"/>
      <c r="AG479" s="132" t="str">
        <f t="shared" si="378"/>
        <v>OK</v>
      </c>
      <c r="AH479" s="138"/>
      <c r="AI479" s="138"/>
      <c r="AJ479" s="139"/>
      <c r="AK479" s="139"/>
      <c r="AL479" s="132" t="str">
        <f t="shared" si="379"/>
        <v>OK</v>
      </c>
      <c r="AM479" s="140"/>
      <c r="AN479" s="119">
        <f t="shared" si="380"/>
        <v>0</v>
      </c>
      <c r="AO479" s="120">
        <f t="shared" si="381"/>
        <v>0</v>
      </c>
      <c r="AP479" s="39">
        <f t="shared" si="382"/>
        <v>0</v>
      </c>
      <c r="AQ479" s="141">
        <f t="shared" si="383"/>
        <v>0</v>
      </c>
      <c r="AR479" s="142">
        <f>AQ479-AP479</f>
        <v>0</v>
      </c>
      <c r="AS479" s="143" t="e">
        <f>AR479/AP479</f>
        <v>#DIV/0!</v>
      </c>
      <c r="AT479" s="144">
        <f t="shared" si="386"/>
        <v>0</v>
      </c>
      <c r="AU479" s="141">
        <f>AO479</f>
        <v>0</v>
      </c>
      <c r="AV479" s="142">
        <f>AU479-AT479</f>
        <v>0</v>
      </c>
      <c r="AW479" s="143" t="e">
        <f>AV479/AT479</f>
        <v>#DIV/0!</v>
      </c>
      <c r="AY479" s="146" t="str">
        <f t="shared" si="390"/>
        <v>63.21</v>
      </c>
      <c r="AZ479" s="398" t="b">
        <f>COUNTIF('[1]Codes SEC'!$B$2:$B$250,Ministres!AY479)&gt;0</f>
        <v>1</v>
      </c>
    </row>
    <row r="480" spans="1:64" ht="35.1" customHeight="1" x14ac:dyDescent="0.25">
      <c r="A480" s="15" t="s">
        <v>13</v>
      </c>
      <c r="B480" s="225" t="s">
        <v>265</v>
      </c>
      <c r="C480" s="122" t="s">
        <v>276</v>
      </c>
      <c r="D480" s="123">
        <v>1000</v>
      </c>
      <c r="E480" s="226"/>
      <c r="F480" s="122">
        <v>19</v>
      </c>
      <c r="G480" s="227"/>
      <c r="H480" s="228" t="str">
        <f t="shared" si="392"/>
        <v>122</v>
      </c>
      <c r="I480" s="229">
        <v>86321000</v>
      </c>
      <c r="J480" s="230" t="s">
        <v>592</v>
      </c>
      <c r="K480" s="231" t="s">
        <v>593</v>
      </c>
      <c r="L480" s="232">
        <v>0</v>
      </c>
      <c r="M480" s="233">
        <v>0</v>
      </c>
      <c r="N480" s="130"/>
      <c r="O480" s="131"/>
      <c r="P480" s="131"/>
      <c r="Q480" s="131"/>
      <c r="R480" s="131"/>
      <c r="S480" s="131"/>
      <c r="T480" s="132" t="str">
        <f>IF(SUM(N480:S480)=U480,"OK",SUM(N480:S480)-U480)</f>
        <v>OK</v>
      </c>
      <c r="U480" s="138"/>
      <c r="V480" s="138"/>
      <c r="W480" s="139"/>
      <c r="X480" s="139"/>
      <c r="Y480" s="132" t="str">
        <f>IF(SUM(W480:X480)=Z480,"OK",SUM(W480:X480)-Z480)</f>
        <v>OK</v>
      </c>
      <c r="Z480" s="210"/>
      <c r="AA480" s="204"/>
      <c r="AB480" s="202"/>
      <c r="AC480" s="202"/>
      <c r="AD480" s="202"/>
      <c r="AE480" s="202"/>
      <c r="AF480" s="202"/>
      <c r="AG480" s="132" t="str">
        <f>IF(SUM(AA480:AF480)=AH480,"OK",SUM(AA480:AF480)-AH480)</f>
        <v>OK</v>
      </c>
      <c r="AH480" s="138"/>
      <c r="AI480" s="138"/>
      <c r="AJ480" s="139"/>
      <c r="AK480" s="139"/>
      <c r="AL480" s="132" t="str">
        <f>IF(SUM(AJ480:AK480)=AM480,"OK",SUM(AJ480:AK480)-AM480)</f>
        <v>OK</v>
      </c>
      <c r="AM480" s="140"/>
      <c r="AN480" s="119">
        <f>L480+U480+V480+Z480</f>
        <v>0</v>
      </c>
      <c r="AO480" s="120">
        <f>M480+AH480+AI480+AM480</f>
        <v>0</v>
      </c>
      <c r="AP480" s="39">
        <f>L480</f>
        <v>0</v>
      </c>
      <c r="AQ480" s="141">
        <f>AN480</f>
        <v>0</v>
      </c>
      <c r="AR480" s="142">
        <f>AQ480-AP480</f>
        <v>0</v>
      </c>
      <c r="AS480" s="143" t="e">
        <f>AR480/AP480</f>
        <v>#DIV/0!</v>
      </c>
      <c r="AT480" s="144">
        <f>M480</f>
        <v>0</v>
      </c>
      <c r="AU480" s="141">
        <f>AO480</f>
        <v>0</v>
      </c>
      <c r="AV480" s="142">
        <f>AU480-AT480</f>
        <v>0</v>
      </c>
      <c r="AW480" s="143" t="e">
        <f>AV480/AT480</f>
        <v>#DIV/0!</v>
      </c>
      <c r="AY480" s="146" t="str">
        <f t="shared" si="390"/>
        <v>63.21</v>
      </c>
      <c r="AZ480" s="383" t="b">
        <f>COUNTIF('[1]Codes SEC'!$B$2:$B$250,Ministres!AY480)&gt;0</f>
        <v>1</v>
      </c>
    </row>
    <row r="481" spans="1:64" s="384" customFormat="1" ht="35.1" customHeight="1" x14ac:dyDescent="0.25">
      <c r="A481" s="15" t="s">
        <v>13</v>
      </c>
      <c r="B481" s="225">
        <v>10</v>
      </c>
      <c r="C481" s="122" t="s">
        <v>237</v>
      </c>
      <c r="D481" s="123">
        <v>1000</v>
      </c>
      <c r="E481" s="124"/>
      <c r="F481" s="125">
        <v>20</v>
      </c>
      <c r="G481" s="126"/>
      <c r="H481" s="35" t="str">
        <f t="shared" si="392"/>
        <v>122</v>
      </c>
      <c r="I481" s="36">
        <v>86341000</v>
      </c>
      <c r="J481" s="37" t="s">
        <v>594</v>
      </c>
      <c r="K481" s="281" t="s">
        <v>595</v>
      </c>
      <c r="L481" s="128">
        <v>0</v>
      </c>
      <c r="M481" s="129">
        <v>0</v>
      </c>
      <c r="N481" s="130"/>
      <c r="O481" s="131"/>
      <c r="P481" s="131"/>
      <c r="Q481" s="131"/>
      <c r="R481" s="131"/>
      <c r="S481" s="131"/>
      <c r="T481" s="132" t="str">
        <f t="shared" si="391"/>
        <v>OK</v>
      </c>
      <c r="U481" s="138"/>
      <c r="V481" s="138"/>
      <c r="W481" s="139"/>
      <c r="X481" s="139"/>
      <c r="Y481" s="132" t="str">
        <f t="shared" si="377"/>
        <v>OK</v>
      </c>
      <c r="Z481" s="210"/>
      <c r="AA481" s="204"/>
      <c r="AB481" s="202"/>
      <c r="AC481" s="202"/>
      <c r="AD481" s="202"/>
      <c r="AE481" s="202"/>
      <c r="AF481" s="202"/>
      <c r="AG481" s="132" t="str">
        <f t="shared" si="378"/>
        <v>OK</v>
      </c>
      <c r="AH481" s="138"/>
      <c r="AI481" s="138"/>
      <c r="AJ481" s="139"/>
      <c r="AK481" s="139"/>
      <c r="AL481" s="132" t="str">
        <f t="shared" si="379"/>
        <v>OK</v>
      </c>
      <c r="AM481" s="140"/>
      <c r="AN481" s="119">
        <f t="shared" si="380"/>
        <v>0</v>
      </c>
      <c r="AO481" s="120">
        <f t="shared" si="381"/>
        <v>0</v>
      </c>
      <c r="AP481" s="39">
        <f t="shared" si="382"/>
        <v>0</v>
      </c>
      <c r="AQ481" s="141">
        <f t="shared" si="383"/>
        <v>0</v>
      </c>
      <c r="AR481" s="142">
        <f t="shared" si="384"/>
        <v>0</v>
      </c>
      <c r="AS481" s="143" t="e">
        <f t="shared" si="385"/>
        <v>#DIV/0!</v>
      </c>
      <c r="AT481" s="144">
        <f t="shared" si="386"/>
        <v>0</v>
      </c>
      <c r="AU481" s="141">
        <f t="shared" si="387"/>
        <v>0</v>
      </c>
      <c r="AV481" s="142">
        <f t="shared" si="388"/>
        <v>0</v>
      </c>
      <c r="AW481" s="143" t="e">
        <f t="shared" si="389"/>
        <v>#DIV/0!</v>
      </c>
      <c r="AX481"/>
      <c r="AY481" s="146" t="str">
        <f t="shared" si="390"/>
        <v>63.41</v>
      </c>
      <c r="AZ481" s="383" t="b">
        <f>COUNTIF('[1]Codes SEC'!$B$2:$B$250,Ministres!AY481)&gt;0</f>
        <v>1</v>
      </c>
      <c r="BA481"/>
      <c r="BB481"/>
      <c r="BC481"/>
      <c r="BD481"/>
      <c r="BE481"/>
      <c r="BF481"/>
      <c r="BG481"/>
      <c r="BH481"/>
      <c r="BI481"/>
      <c r="BJ481"/>
      <c r="BK481"/>
      <c r="BL481"/>
    </row>
    <row r="482" spans="1:64" ht="35.1" customHeight="1" x14ac:dyDescent="0.25">
      <c r="A482" s="15" t="s">
        <v>13</v>
      </c>
      <c r="B482" s="225" t="s">
        <v>265</v>
      </c>
      <c r="C482" s="122" t="s">
        <v>276</v>
      </c>
      <c r="D482" s="123">
        <v>1000</v>
      </c>
      <c r="E482" s="226"/>
      <c r="F482" s="122">
        <v>19</v>
      </c>
      <c r="G482" s="227"/>
      <c r="H482" s="228" t="str">
        <f t="shared" si="392"/>
        <v>122</v>
      </c>
      <c r="I482" s="229">
        <v>86341000</v>
      </c>
      <c r="J482" s="230" t="s">
        <v>596</v>
      </c>
      <c r="K482" s="231" t="s">
        <v>597</v>
      </c>
      <c r="L482" s="232">
        <v>0</v>
      </c>
      <c r="M482" s="233">
        <v>0</v>
      </c>
      <c r="N482" s="130"/>
      <c r="O482" s="131"/>
      <c r="P482" s="131"/>
      <c r="Q482" s="131"/>
      <c r="R482" s="131"/>
      <c r="S482" s="131"/>
      <c r="T482" s="132" t="str">
        <f>IF(SUM(N482:S482)=U482,"OK",SUM(N482:S482)-U482)</f>
        <v>OK</v>
      </c>
      <c r="U482" s="138"/>
      <c r="V482" s="138"/>
      <c r="W482" s="139"/>
      <c r="X482" s="139"/>
      <c r="Y482" s="132" t="str">
        <f>IF(SUM(W482:X482)=Z482,"OK",SUM(W482:X482)-Z482)</f>
        <v>OK</v>
      </c>
      <c r="Z482" s="210"/>
      <c r="AA482" s="204"/>
      <c r="AB482" s="202"/>
      <c r="AC482" s="202"/>
      <c r="AD482" s="202"/>
      <c r="AE482" s="202"/>
      <c r="AF482" s="202"/>
      <c r="AG482" s="132" t="str">
        <f>IF(SUM(AA482:AF482)=AH482,"OK",SUM(AA482:AF482)-AH482)</f>
        <v>OK</v>
      </c>
      <c r="AH482" s="138"/>
      <c r="AI482" s="138"/>
      <c r="AJ482" s="139"/>
      <c r="AK482" s="139"/>
      <c r="AL482" s="132" t="str">
        <f>IF(SUM(AJ482:AK482)=AM482,"OK",SUM(AJ482:AK482)-AM482)</f>
        <v>OK</v>
      </c>
      <c r="AM482" s="140"/>
      <c r="AN482" s="119">
        <f>L482+U482+V482+Z482</f>
        <v>0</v>
      </c>
      <c r="AO482" s="120">
        <f>M482+AH482+AI482+AM482</f>
        <v>0</v>
      </c>
      <c r="AP482" s="39">
        <f>L482</f>
        <v>0</v>
      </c>
      <c r="AQ482" s="141">
        <f>AN482</f>
        <v>0</v>
      </c>
      <c r="AR482" s="142">
        <f>AQ482-AP482</f>
        <v>0</v>
      </c>
      <c r="AS482" s="143" t="e">
        <f>AR482/AP482</f>
        <v>#DIV/0!</v>
      </c>
      <c r="AT482" s="144">
        <f>M482</f>
        <v>0</v>
      </c>
      <c r="AU482" s="141">
        <f>AO482</f>
        <v>0</v>
      </c>
      <c r="AV482" s="142">
        <f>AU482-AT482</f>
        <v>0</v>
      </c>
      <c r="AW482" s="143" t="e">
        <f>AV482/AT482</f>
        <v>#DIV/0!</v>
      </c>
      <c r="AY482" s="146" t="str">
        <f t="shared" si="390"/>
        <v>63.41</v>
      </c>
      <c r="AZ482" s="383" t="b">
        <f>COUNTIF('[1]Codes SEC'!$B$2:$B$250,Ministres!AY482)&gt;0</f>
        <v>1</v>
      </c>
    </row>
    <row r="483" spans="1:64" s="384" customFormat="1" ht="35.1" customHeight="1" x14ac:dyDescent="0.25">
      <c r="A483" s="15" t="s">
        <v>13</v>
      </c>
      <c r="B483" s="225">
        <v>10</v>
      </c>
      <c r="C483" s="122" t="s">
        <v>237</v>
      </c>
      <c r="D483" s="123">
        <v>1000</v>
      </c>
      <c r="E483" s="124"/>
      <c r="F483" s="125">
        <v>18</v>
      </c>
      <c r="G483" s="126"/>
      <c r="H483" s="35" t="str">
        <f t="shared" si="392"/>
        <v>122</v>
      </c>
      <c r="I483" s="36">
        <v>86352000</v>
      </c>
      <c r="J483" s="37" t="s">
        <v>598</v>
      </c>
      <c r="K483" s="281" t="s">
        <v>599</v>
      </c>
      <c r="L483" s="128">
        <v>0</v>
      </c>
      <c r="M483" s="129">
        <v>0</v>
      </c>
      <c r="N483" s="130"/>
      <c r="O483" s="131"/>
      <c r="P483" s="131"/>
      <c r="Q483" s="131"/>
      <c r="R483" s="131"/>
      <c r="S483" s="131"/>
      <c r="T483" s="132" t="str">
        <f>IF(SUM(N483:S483)=U483,"OK",SUM(N483:S483)-U483)</f>
        <v>OK</v>
      </c>
      <c r="U483" s="138"/>
      <c r="V483" s="138"/>
      <c r="W483" s="139"/>
      <c r="X483" s="139"/>
      <c r="Y483" s="132" t="str">
        <f>IF(SUM(W483:X483)=Z483,"OK",SUM(W483:X483)-Z483)</f>
        <v>OK</v>
      </c>
      <c r="Z483" s="210"/>
      <c r="AA483" s="204"/>
      <c r="AB483" s="202"/>
      <c r="AC483" s="202"/>
      <c r="AD483" s="202"/>
      <c r="AE483" s="202"/>
      <c r="AF483" s="202"/>
      <c r="AG483" s="132" t="str">
        <f>IF(SUM(AA483:AF483)=AH483,"OK",SUM(AA483:AF483)-AH483)</f>
        <v>OK</v>
      </c>
      <c r="AH483" s="138"/>
      <c r="AI483" s="138"/>
      <c r="AJ483" s="139"/>
      <c r="AK483" s="139"/>
      <c r="AL483" s="132" t="str">
        <f>IF(SUM(AJ483:AK483)=AM483,"OK",SUM(AJ483:AK483)-AM483)</f>
        <v>OK</v>
      </c>
      <c r="AM483" s="140"/>
      <c r="AN483" s="119">
        <f>L483+U483+V483+Z483</f>
        <v>0</v>
      </c>
      <c r="AO483" s="120">
        <f>M483+AH483+AI483+AM483</f>
        <v>0</v>
      </c>
      <c r="AP483" s="39">
        <f>L483</f>
        <v>0</v>
      </c>
      <c r="AQ483" s="141">
        <f>AN483</f>
        <v>0</v>
      </c>
      <c r="AR483" s="142">
        <f>AQ483-AP483</f>
        <v>0</v>
      </c>
      <c r="AS483" s="143" t="e">
        <f>AR483/AP483</f>
        <v>#DIV/0!</v>
      </c>
      <c r="AT483" s="144">
        <f>M483</f>
        <v>0</v>
      </c>
      <c r="AU483" s="141">
        <f>AO483</f>
        <v>0</v>
      </c>
      <c r="AV483" s="142">
        <f>AU483-AT483</f>
        <v>0</v>
      </c>
      <c r="AW483" s="143" t="e">
        <f>AV483/AT483</f>
        <v>#DIV/0!</v>
      </c>
      <c r="AX483"/>
      <c r="AY483" s="146" t="str">
        <f t="shared" si="390"/>
        <v>63.52</v>
      </c>
      <c r="AZ483" s="383" t="b">
        <f>COUNTIF('[1]Codes SEC'!$B$2:$B$250,Ministres!AY483)&gt;0</f>
        <v>1</v>
      </c>
      <c r="BA483"/>
      <c r="BB483"/>
      <c r="BC483"/>
      <c r="BD483"/>
      <c r="BE483"/>
      <c r="BF483"/>
      <c r="BG483"/>
      <c r="BH483"/>
      <c r="BI483"/>
      <c r="BJ483"/>
      <c r="BK483"/>
      <c r="BL483"/>
    </row>
    <row r="484" spans="1:64" ht="35.1" customHeight="1" x14ac:dyDescent="0.25">
      <c r="A484" s="15" t="s">
        <v>13</v>
      </c>
      <c r="B484" s="225" t="s">
        <v>265</v>
      </c>
      <c r="C484" s="122" t="s">
        <v>276</v>
      </c>
      <c r="D484" s="123">
        <v>1000</v>
      </c>
      <c r="E484" s="226"/>
      <c r="F484" s="122">
        <v>19</v>
      </c>
      <c r="G484" s="227"/>
      <c r="H484" s="228" t="str">
        <f t="shared" si="392"/>
        <v>122</v>
      </c>
      <c r="I484" s="229">
        <v>86352000</v>
      </c>
      <c r="J484" s="230" t="s">
        <v>600</v>
      </c>
      <c r="K484" s="231" t="s">
        <v>601</v>
      </c>
      <c r="L484" s="232">
        <v>0</v>
      </c>
      <c r="M484" s="233">
        <v>0</v>
      </c>
      <c r="N484" s="130"/>
      <c r="O484" s="131"/>
      <c r="P484" s="131"/>
      <c r="Q484" s="131"/>
      <c r="R484" s="131"/>
      <c r="S484" s="131"/>
      <c r="T484" s="132" t="str">
        <f t="shared" si="391"/>
        <v>OK</v>
      </c>
      <c r="U484" s="138"/>
      <c r="V484" s="138"/>
      <c r="W484" s="139"/>
      <c r="X484" s="139"/>
      <c r="Y484" s="132" t="str">
        <f t="shared" si="377"/>
        <v>OK</v>
      </c>
      <c r="Z484" s="210"/>
      <c r="AA484" s="204"/>
      <c r="AB484" s="202"/>
      <c r="AC484" s="202"/>
      <c r="AD484" s="202"/>
      <c r="AE484" s="202"/>
      <c r="AF484" s="202"/>
      <c r="AG484" s="132" t="str">
        <f t="shared" si="378"/>
        <v>OK</v>
      </c>
      <c r="AH484" s="138"/>
      <c r="AI484" s="138"/>
      <c r="AJ484" s="139"/>
      <c r="AK484" s="139"/>
      <c r="AL484" s="132" t="str">
        <f t="shared" si="379"/>
        <v>OK</v>
      </c>
      <c r="AM484" s="140"/>
      <c r="AN484" s="119">
        <f t="shared" si="380"/>
        <v>0</v>
      </c>
      <c r="AO484" s="120">
        <f t="shared" si="381"/>
        <v>0</v>
      </c>
      <c r="AP484" s="39">
        <f t="shared" si="382"/>
        <v>0</v>
      </c>
      <c r="AQ484" s="141">
        <f t="shared" si="383"/>
        <v>0</v>
      </c>
      <c r="AR484" s="142">
        <f t="shared" ref="AR484:AR495" si="393">AQ484-AP484</f>
        <v>0</v>
      </c>
      <c r="AS484" s="143" t="e">
        <f t="shared" ref="AS484:AS495" si="394">AR484/AP484</f>
        <v>#DIV/0!</v>
      </c>
      <c r="AT484" s="144">
        <f t="shared" si="386"/>
        <v>0</v>
      </c>
      <c r="AU484" s="141">
        <f t="shared" ref="AU484:AU495" si="395">AO484</f>
        <v>0</v>
      </c>
      <c r="AV484" s="142">
        <f t="shared" ref="AV484:AV495" si="396">AU484-AT484</f>
        <v>0</v>
      </c>
      <c r="AW484" s="143" t="e">
        <f t="shared" ref="AW484:AW495" si="397">AV484/AT484</f>
        <v>#DIV/0!</v>
      </c>
      <c r="AY484" s="146" t="str">
        <f t="shared" si="390"/>
        <v>63.52</v>
      </c>
      <c r="AZ484" s="383" t="b">
        <f>COUNTIF('[1]Codes SEC'!$B$2:$B$250,Ministres!AY484)&gt;0</f>
        <v>1</v>
      </c>
    </row>
    <row r="485" spans="1:64" ht="35.1" customHeight="1" x14ac:dyDescent="0.25">
      <c r="A485" s="15" t="s">
        <v>13</v>
      </c>
      <c r="B485" s="225" t="s">
        <v>265</v>
      </c>
      <c r="C485" s="122" t="s">
        <v>237</v>
      </c>
      <c r="D485" s="123">
        <v>1000</v>
      </c>
      <c r="E485" s="226"/>
      <c r="F485" s="122">
        <v>19</v>
      </c>
      <c r="G485" s="227"/>
      <c r="H485" s="228" t="str">
        <f t="shared" si="392"/>
        <v>122</v>
      </c>
      <c r="I485" s="229">
        <v>86353000</v>
      </c>
      <c r="J485" s="230" t="s">
        <v>602</v>
      </c>
      <c r="K485" s="231" t="s">
        <v>603</v>
      </c>
      <c r="L485" s="232">
        <v>0</v>
      </c>
      <c r="M485" s="233">
        <v>0</v>
      </c>
      <c r="N485" s="130"/>
      <c r="O485" s="131"/>
      <c r="P485" s="131"/>
      <c r="Q485" s="131"/>
      <c r="R485" s="131"/>
      <c r="S485" s="131"/>
      <c r="T485" s="132" t="str">
        <f>IF(SUM(N485:S485)=U485,"OK",SUM(N485:S485)-U485)</f>
        <v>OK</v>
      </c>
      <c r="U485" s="138"/>
      <c r="V485" s="138"/>
      <c r="W485" s="139"/>
      <c r="X485" s="139"/>
      <c r="Y485" s="132" t="str">
        <f>IF(SUM(W485:X485)=Z485,"OK",SUM(W485:X485)-Z485)</f>
        <v>OK</v>
      </c>
      <c r="Z485" s="210"/>
      <c r="AA485" s="204"/>
      <c r="AB485" s="202"/>
      <c r="AC485" s="202"/>
      <c r="AD485" s="202"/>
      <c r="AE485" s="202"/>
      <c r="AF485" s="202"/>
      <c r="AG485" s="132" t="str">
        <f>IF(SUM(AA485:AF485)=AH485,"OK",SUM(AA485:AF485)-AH485)</f>
        <v>OK</v>
      </c>
      <c r="AH485" s="138"/>
      <c r="AI485" s="138"/>
      <c r="AJ485" s="139"/>
      <c r="AK485" s="139"/>
      <c r="AL485" s="132" t="str">
        <f>IF(SUM(AJ485:AK485)=AM485,"OK",SUM(AJ485:AK485)-AM485)</f>
        <v>OK</v>
      </c>
      <c r="AM485" s="140"/>
      <c r="AN485" s="119">
        <f>L485+U485+V485+Z485</f>
        <v>0</v>
      </c>
      <c r="AO485" s="120">
        <f>M485+AH485+AI485+AM485</f>
        <v>0</v>
      </c>
      <c r="AP485" s="39">
        <f>L485</f>
        <v>0</v>
      </c>
      <c r="AQ485" s="141">
        <f>AN485</f>
        <v>0</v>
      </c>
      <c r="AR485" s="142">
        <f>AQ485-AP485</f>
        <v>0</v>
      </c>
      <c r="AS485" s="143" t="e">
        <f>AR485/AP485</f>
        <v>#DIV/0!</v>
      </c>
      <c r="AT485" s="144">
        <f>M485</f>
        <v>0</v>
      </c>
      <c r="AU485" s="141">
        <f>AO485</f>
        <v>0</v>
      </c>
      <c r="AV485" s="142">
        <f>AU485-AT485</f>
        <v>0</v>
      </c>
      <c r="AW485" s="143" t="e">
        <f>AV485/AT485</f>
        <v>#DIV/0!</v>
      </c>
      <c r="AY485" s="146" t="str">
        <f t="shared" si="390"/>
        <v>63.53</v>
      </c>
      <c r="AZ485" s="383" t="b">
        <f>COUNTIF('[1]Codes SEC'!$B$2:$B$250,Ministres!AY485)&gt;0</f>
        <v>1</v>
      </c>
    </row>
    <row r="486" spans="1:64" ht="35.1" customHeight="1" x14ac:dyDescent="0.25">
      <c r="A486" s="15" t="s">
        <v>13</v>
      </c>
      <c r="B486" s="225" t="s">
        <v>265</v>
      </c>
      <c r="C486" s="122" t="s">
        <v>237</v>
      </c>
      <c r="D486" s="123">
        <v>1000</v>
      </c>
      <c r="E486" s="226"/>
      <c r="F486" s="122">
        <v>19</v>
      </c>
      <c r="G486" s="227"/>
      <c r="H486" s="228" t="str">
        <f t="shared" si="392"/>
        <v>122</v>
      </c>
      <c r="I486" s="229">
        <v>86359000</v>
      </c>
      <c r="J486" s="230" t="s">
        <v>604</v>
      </c>
      <c r="K486" s="231" t="s">
        <v>605</v>
      </c>
      <c r="L486" s="232">
        <v>0</v>
      </c>
      <c r="M486" s="233">
        <v>0</v>
      </c>
      <c r="N486" s="130"/>
      <c r="O486" s="131"/>
      <c r="P486" s="131"/>
      <c r="Q486" s="131"/>
      <c r="R486" s="131"/>
      <c r="S486" s="131"/>
      <c r="T486" s="132" t="str">
        <f>IF(SUM(N486:S486)=U486,"OK",SUM(N486:S486)-U486)</f>
        <v>OK</v>
      </c>
      <c r="U486" s="138"/>
      <c r="V486" s="138"/>
      <c r="W486" s="139"/>
      <c r="X486" s="139"/>
      <c r="Y486" s="132" t="str">
        <f>IF(SUM(W486:X486)=Z486,"OK",SUM(W486:X486)-Z486)</f>
        <v>OK</v>
      </c>
      <c r="Z486" s="210"/>
      <c r="AA486" s="204"/>
      <c r="AB486" s="202"/>
      <c r="AC486" s="202"/>
      <c r="AD486" s="202"/>
      <c r="AE486" s="202"/>
      <c r="AF486" s="202"/>
      <c r="AG486" s="132" t="str">
        <f>IF(SUM(AA486:AF486)=AH486,"OK",SUM(AA486:AF486)-AH486)</f>
        <v>OK</v>
      </c>
      <c r="AH486" s="138"/>
      <c r="AI486" s="138"/>
      <c r="AJ486" s="139"/>
      <c r="AK486" s="139"/>
      <c r="AL486" s="132" t="str">
        <f>IF(SUM(AJ486:AK486)=AM486,"OK",SUM(AJ486:AK486)-AM486)</f>
        <v>OK</v>
      </c>
      <c r="AM486" s="140"/>
      <c r="AN486" s="119">
        <f>L486+U486+V486+Z486</f>
        <v>0</v>
      </c>
      <c r="AO486" s="120">
        <f>M486+AH486+AI486+AM486</f>
        <v>0</v>
      </c>
      <c r="AP486" s="39">
        <f>L486</f>
        <v>0</v>
      </c>
      <c r="AQ486" s="141">
        <f>AN486</f>
        <v>0</v>
      </c>
      <c r="AR486" s="142">
        <f>AQ486-AP486</f>
        <v>0</v>
      </c>
      <c r="AS486" s="143" t="e">
        <f>AR486/AP486</f>
        <v>#DIV/0!</v>
      </c>
      <c r="AT486" s="144">
        <f>M486</f>
        <v>0</v>
      </c>
      <c r="AU486" s="141">
        <f>AO486</f>
        <v>0</v>
      </c>
      <c r="AV486" s="142">
        <f>AU486-AT486</f>
        <v>0</v>
      </c>
      <c r="AW486" s="143" t="e">
        <f>AV486/AT486</f>
        <v>#DIV/0!</v>
      </c>
      <c r="AY486" s="146" t="str">
        <f t="shared" si="390"/>
        <v>63.59</v>
      </c>
      <c r="AZ486" s="383" t="b">
        <f>COUNTIF('[1]Codes SEC'!$B$2:$B$250,Ministres!AY486)&gt;0</f>
        <v>1</v>
      </c>
    </row>
    <row r="487" spans="1:64" ht="35.1" customHeight="1" x14ac:dyDescent="0.25">
      <c r="A487" s="15" t="s">
        <v>13</v>
      </c>
      <c r="B487" s="225">
        <v>10</v>
      </c>
      <c r="C487" s="122" t="s">
        <v>237</v>
      </c>
      <c r="D487" s="123">
        <v>1000</v>
      </c>
      <c r="E487" s="226"/>
      <c r="F487" s="122">
        <v>19</v>
      </c>
      <c r="G487" s="126"/>
      <c r="H487" s="35" t="str">
        <f t="shared" si="392"/>
        <v>122</v>
      </c>
      <c r="I487" s="36">
        <v>86524000</v>
      </c>
      <c r="J487" s="37" t="s">
        <v>606</v>
      </c>
      <c r="K487" s="213" t="s">
        <v>607</v>
      </c>
      <c r="L487" s="376">
        <v>0</v>
      </c>
      <c r="M487" s="377">
        <v>0</v>
      </c>
      <c r="N487" s="130"/>
      <c r="O487" s="131"/>
      <c r="P487" s="131"/>
      <c r="Q487" s="131"/>
      <c r="R487" s="131"/>
      <c r="S487" s="131"/>
      <c r="T487" s="132" t="str">
        <f t="shared" si="391"/>
        <v>OK</v>
      </c>
      <c r="U487" s="138"/>
      <c r="V487" s="138"/>
      <c r="W487" s="139"/>
      <c r="X487" s="139"/>
      <c r="Y487" s="132" t="str">
        <f t="shared" si="377"/>
        <v>OK</v>
      </c>
      <c r="Z487" s="210"/>
      <c r="AA487" s="204"/>
      <c r="AB487" s="202"/>
      <c r="AC487" s="202"/>
      <c r="AD487" s="202"/>
      <c r="AE487" s="202"/>
      <c r="AF487" s="202"/>
      <c r="AG487" s="132" t="str">
        <f t="shared" si="378"/>
        <v>OK</v>
      </c>
      <c r="AH487" s="138"/>
      <c r="AI487" s="138"/>
      <c r="AJ487" s="139"/>
      <c r="AK487" s="139"/>
      <c r="AL487" s="132" t="str">
        <f t="shared" si="379"/>
        <v>OK</v>
      </c>
      <c r="AM487" s="140"/>
      <c r="AN487" s="119">
        <f t="shared" si="380"/>
        <v>0</v>
      </c>
      <c r="AO487" s="120">
        <f t="shared" si="381"/>
        <v>0</v>
      </c>
      <c r="AP487" s="39">
        <f t="shared" si="382"/>
        <v>0</v>
      </c>
      <c r="AQ487" s="141">
        <f t="shared" si="383"/>
        <v>0</v>
      </c>
      <c r="AR487" s="142">
        <f t="shared" si="393"/>
        <v>0</v>
      </c>
      <c r="AS487" s="143" t="e">
        <f t="shared" si="394"/>
        <v>#DIV/0!</v>
      </c>
      <c r="AT487" s="144">
        <f t="shared" si="386"/>
        <v>0</v>
      </c>
      <c r="AU487" s="141">
        <f t="shared" si="395"/>
        <v>0</v>
      </c>
      <c r="AV487" s="142">
        <f t="shared" si="396"/>
        <v>0</v>
      </c>
      <c r="AW487" s="143" t="e">
        <f t="shared" si="397"/>
        <v>#DIV/0!</v>
      </c>
      <c r="AY487" s="146" t="str">
        <f t="shared" si="390"/>
        <v>65.24</v>
      </c>
      <c r="AZ487" s="383" t="b">
        <f>COUNTIF('[1]Codes SEC'!$B$2:$B$250,Ministres!AY487)&gt;0</f>
        <v>1</v>
      </c>
    </row>
    <row r="488" spans="1:64" s="374" customFormat="1" ht="35.1" customHeight="1" x14ac:dyDescent="0.25">
      <c r="A488" s="356" t="s">
        <v>13</v>
      </c>
      <c r="B488" s="225" t="s">
        <v>265</v>
      </c>
      <c r="C488" s="122" t="s">
        <v>237</v>
      </c>
      <c r="D488" s="123">
        <v>1000</v>
      </c>
      <c r="E488" s="226"/>
      <c r="F488" s="122">
        <v>19</v>
      </c>
      <c r="G488" s="126"/>
      <c r="H488" s="35" t="str">
        <f t="shared" si="392"/>
        <v>122</v>
      </c>
      <c r="I488" s="36">
        <v>86524000</v>
      </c>
      <c r="J488" s="37" t="s">
        <v>608</v>
      </c>
      <c r="K488" s="244" t="s">
        <v>609</v>
      </c>
      <c r="L488" s="232">
        <v>0</v>
      </c>
      <c r="M488" s="233">
        <v>0</v>
      </c>
      <c r="N488" s="130"/>
      <c r="O488" s="131"/>
      <c r="P488" s="131"/>
      <c r="Q488" s="131"/>
      <c r="R488" s="131"/>
      <c r="S488" s="131"/>
      <c r="T488" s="132" t="str">
        <f t="shared" si="391"/>
        <v>OK</v>
      </c>
      <c r="U488" s="138"/>
      <c r="V488" s="138"/>
      <c r="W488" s="139"/>
      <c r="X488" s="139"/>
      <c r="Y488" s="132" t="str">
        <f t="shared" si="377"/>
        <v>OK</v>
      </c>
      <c r="Z488" s="210"/>
      <c r="AA488" s="204"/>
      <c r="AB488" s="202"/>
      <c r="AC488" s="202"/>
      <c r="AD488" s="202"/>
      <c r="AE488" s="202"/>
      <c r="AF488" s="202"/>
      <c r="AG488" s="132" t="str">
        <f t="shared" si="378"/>
        <v>OK</v>
      </c>
      <c r="AH488" s="138"/>
      <c r="AI488" s="138"/>
      <c r="AJ488" s="139"/>
      <c r="AK488" s="139"/>
      <c r="AL488" s="132" t="str">
        <f t="shared" si="379"/>
        <v>OK</v>
      </c>
      <c r="AM488" s="140"/>
      <c r="AN488" s="119">
        <f t="shared" si="380"/>
        <v>0</v>
      </c>
      <c r="AO488" s="120">
        <f t="shared" si="381"/>
        <v>0</v>
      </c>
      <c r="AP488" s="39">
        <f t="shared" si="382"/>
        <v>0</v>
      </c>
      <c r="AQ488" s="141">
        <f t="shared" si="383"/>
        <v>0</v>
      </c>
      <c r="AR488" s="142">
        <f t="shared" si="393"/>
        <v>0</v>
      </c>
      <c r="AS488" s="143" t="e">
        <f t="shared" si="394"/>
        <v>#DIV/0!</v>
      </c>
      <c r="AT488" s="144">
        <f t="shared" si="386"/>
        <v>0</v>
      </c>
      <c r="AU488" s="141">
        <f t="shared" si="395"/>
        <v>0</v>
      </c>
      <c r="AV488" s="142">
        <f t="shared" si="396"/>
        <v>0</v>
      </c>
      <c r="AW488" s="143" t="e">
        <f t="shared" si="397"/>
        <v>#DIV/0!</v>
      </c>
      <c r="AY488" s="146" t="str">
        <f t="shared" si="390"/>
        <v>65.24</v>
      </c>
      <c r="AZ488" s="398" t="b">
        <f>COUNTIF('[1]Codes SEC'!$B$2:$B$250,Ministres!AY488)&gt;0</f>
        <v>1</v>
      </c>
    </row>
    <row r="489" spans="1:64" s="374" customFormat="1" ht="35.1" customHeight="1" x14ac:dyDescent="0.25">
      <c r="A489" s="356" t="s">
        <v>13</v>
      </c>
      <c r="B489" s="225" t="s">
        <v>265</v>
      </c>
      <c r="C489" s="122" t="s">
        <v>237</v>
      </c>
      <c r="D489" s="123">
        <v>1000</v>
      </c>
      <c r="E489" s="226"/>
      <c r="F489" s="122">
        <v>19</v>
      </c>
      <c r="G489" s="126"/>
      <c r="H489" s="35" t="str">
        <f t="shared" si="392"/>
        <v>122</v>
      </c>
      <c r="I489" s="36">
        <v>86524000</v>
      </c>
      <c r="J489" s="37" t="s">
        <v>610</v>
      </c>
      <c r="K489" s="244" t="s">
        <v>611</v>
      </c>
      <c r="L489" s="232">
        <v>0</v>
      </c>
      <c r="M489" s="233">
        <v>0</v>
      </c>
      <c r="N489" s="130"/>
      <c r="O489" s="131"/>
      <c r="P489" s="131"/>
      <c r="Q489" s="131"/>
      <c r="R489" s="131"/>
      <c r="S489" s="131"/>
      <c r="T489" s="132" t="str">
        <f t="shared" si="391"/>
        <v>OK</v>
      </c>
      <c r="U489" s="138"/>
      <c r="V489" s="138"/>
      <c r="W489" s="139"/>
      <c r="X489" s="139"/>
      <c r="Y489" s="132" t="str">
        <f t="shared" si="377"/>
        <v>OK</v>
      </c>
      <c r="Z489" s="210"/>
      <c r="AA489" s="204"/>
      <c r="AB489" s="202"/>
      <c r="AC489" s="202"/>
      <c r="AD489" s="202"/>
      <c r="AE489" s="202"/>
      <c r="AF489" s="202"/>
      <c r="AG489" s="132" t="str">
        <f t="shared" si="378"/>
        <v>OK</v>
      </c>
      <c r="AH489" s="138"/>
      <c r="AI489" s="138"/>
      <c r="AJ489" s="139"/>
      <c r="AK489" s="139"/>
      <c r="AL489" s="132" t="str">
        <f t="shared" si="379"/>
        <v>OK</v>
      </c>
      <c r="AM489" s="140"/>
      <c r="AN489" s="119">
        <f t="shared" si="380"/>
        <v>0</v>
      </c>
      <c r="AO489" s="120">
        <f t="shared" si="381"/>
        <v>0</v>
      </c>
      <c r="AP489" s="39">
        <f t="shared" si="382"/>
        <v>0</v>
      </c>
      <c r="AQ489" s="141">
        <f t="shared" si="383"/>
        <v>0</v>
      </c>
      <c r="AR489" s="142">
        <f t="shared" si="393"/>
        <v>0</v>
      </c>
      <c r="AS489" s="143" t="e">
        <f t="shared" si="394"/>
        <v>#DIV/0!</v>
      </c>
      <c r="AT489" s="144">
        <f t="shared" si="386"/>
        <v>0</v>
      </c>
      <c r="AU489" s="141">
        <f t="shared" si="395"/>
        <v>0</v>
      </c>
      <c r="AV489" s="142">
        <f t="shared" si="396"/>
        <v>0</v>
      </c>
      <c r="AW489" s="143" t="e">
        <f t="shared" si="397"/>
        <v>#DIV/0!</v>
      </c>
      <c r="AY489" s="146" t="str">
        <f t="shared" si="390"/>
        <v>65.24</v>
      </c>
      <c r="AZ489" s="398" t="b">
        <f>COUNTIF('[1]Codes SEC'!$B$2:$B$250,Ministres!AY489)&gt;0</f>
        <v>1</v>
      </c>
    </row>
    <row r="490" spans="1:64" s="374" customFormat="1" ht="45" customHeight="1" x14ac:dyDescent="0.25">
      <c r="A490" s="356" t="s">
        <v>13</v>
      </c>
      <c r="B490" s="225" t="s">
        <v>265</v>
      </c>
      <c r="C490" s="122" t="s">
        <v>237</v>
      </c>
      <c r="D490" s="123">
        <v>1000</v>
      </c>
      <c r="E490" s="226"/>
      <c r="F490" s="122">
        <v>19</v>
      </c>
      <c r="G490" s="126"/>
      <c r="H490" s="35" t="str">
        <f t="shared" si="392"/>
        <v>122</v>
      </c>
      <c r="I490" s="36">
        <v>87422000</v>
      </c>
      <c r="J490" s="37" t="s">
        <v>612</v>
      </c>
      <c r="K490" s="244" t="s">
        <v>613</v>
      </c>
      <c r="L490" s="232">
        <v>0</v>
      </c>
      <c r="M490" s="233">
        <v>0</v>
      </c>
      <c r="N490" s="130"/>
      <c r="O490" s="131"/>
      <c r="P490" s="131"/>
      <c r="Q490" s="131"/>
      <c r="R490" s="131"/>
      <c r="S490" s="131"/>
      <c r="T490" s="132" t="str">
        <f t="shared" si="391"/>
        <v>OK</v>
      </c>
      <c r="U490" s="138"/>
      <c r="V490" s="138"/>
      <c r="W490" s="139"/>
      <c r="X490" s="139"/>
      <c r="Y490" s="132" t="str">
        <f t="shared" si="377"/>
        <v>OK</v>
      </c>
      <c r="Z490" s="210"/>
      <c r="AA490" s="204"/>
      <c r="AB490" s="202"/>
      <c r="AC490" s="202"/>
      <c r="AD490" s="202"/>
      <c r="AE490" s="202"/>
      <c r="AF490" s="202"/>
      <c r="AG490" s="132" t="str">
        <f t="shared" si="378"/>
        <v>OK</v>
      </c>
      <c r="AH490" s="138"/>
      <c r="AI490" s="138"/>
      <c r="AJ490" s="139"/>
      <c r="AK490" s="139"/>
      <c r="AL490" s="132" t="str">
        <f t="shared" si="379"/>
        <v>OK</v>
      </c>
      <c r="AM490" s="140"/>
      <c r="AN490" s="119">
        <f t="shared" si="380"/>
        <v>0</v>
      </c>
      <c r="AO490" s="120">
        <f t="shared" si="381"/>
        <v>0</v>
      </c>
      <c r="AP490" s="39">
        <f t="shared" si="382"/>
        <v>0</v>
      </c>
      <c r="AQ490" s="141">
        <f t="shared" si="383"/>
        <v>0</v>
      </c>
      <c r="AR490" s="142">
        <f t="shared" si="393"/>
        <v>0</v>
      </c>
      <c r="AS490" s="143" t="e">
        <f t="shared" si="394"/>
        <v>#DIV/0!</v>
      </c>
      <c r="AT490" s="144">
        <f t="shared" si="386"/>
        <v>0</v>
      </c>
      <c r="AU490" s="141">
        <f t="shared" si="395"/>
        <v>0</v>
      </c>
      <c r="AV490" s="142">
        <f t="shared" si="396"/>
        <v>0</v>
      </c>
      <c r="AW490" s="143" t="e">
        <f t="shared" si="397"/>
        <v>#DIV/0!</v>
      </c>
      <c r="AY490" s="146" t="str">
        <f t="shared" si="390"/>
        <v>74.22</v>
      </c>
      <c r="AZ490" s="398" t="b">
        <f>COUNTIF('[1]Codes SEC'!$B$2:$B$250,Ministres!AY490)&gt;0</f>
        <v>1</v>
      </c>
    </row>
    <row r="491" spans="1:64" ht="35.1" customHeight="1" x14ac:dyDescent="0.25">
      <c r="A491" s="15" t="s">
        <v>13</v>
      </c>
      <c r="B491" s="225" t="s">
        <v>265</v>
      </c>
      <c r="C491" s="122" t="s">
        <v>237</v>
      </c>
      <c r="D491" s="123">
        <v>1000</v>
      </c>
      <c r="E491" s="226"/>
      <c r="F491" s="122">
        <v>19</v>
      </c>
      <c r="G491" s="227"/>
      <c r="H491" s="228" t="str">
        <f t="shared" si="392"/>
        <v>122</v>
      </c>
      <c r="I491" s="229">
        <v>87422000</v>
      </c>
      <c r="J491" s="230" t="s">
        <v>614</v>
      </c>
      <c r="K491" s="231" t="s">
        <v>615</v>
      </c>
      <c r="L491" s="232">
        <v>0</v>
      </c>
      <c r="M491" s="233">
        <v>0</v>
      </c>
      <c r="N491" s="130"/>
      <c r="O491" s="131"/>
      <c r="P491" s="131"/>
      <c r="Q491" s="131"/>
      <c r="R491" s="131"/>
      <c r="S491" s="131"/>
      <c r="T491" s="132" t="str">
        <f t="shared" si="391"/>
        <v>OK</v>
      </c>
      <c r="U491" s="138"/>
      <c r="V491" s="138"/>
      <c r="W491" s="139"/>
      <c r="X491" s="139"/>
      <c r="Y491" s="132" t="str">
        <f t="shared" si="377"/>
        <v>OK</v>
      </c>
      <c r="Z491" s="210"/>
      <c r="AA491" s="204"/>
      <c r="AB491" s="202"/>
      <c r="AC491" s="202"/>
      <c r="AD491" s="202"/>
      <c r="AE491" s="202"/>
      <c r="AF491" s="202"/>
      <c r="AG491" s="132" t="str">
        <f t="shared" si="378"/>
        <v>OK</v>
      </c>
      <c r="AH491" s="138"/>
      <c r="AI491" s="138"/>
      <c r="AJ491" s="139"/>
      <c r="AK491" s="139"/>
      <c r="AL491" s="132" t="str">
        <f t="shared" si="379"/>
        <v>OK</v>
      </c>
      <c r="AM491" s="140"/>
      <c r="AN491" s="119">
        <f t="shared" si="380"/>
        <v>0</v>
      </c>
      <c r="AO491" s="120">
        <f t="shared" si="381"/>
        <v>0</v>
      </c>
      <c r="AP491" s="39">
        <f t="shared" si="382"/>
        <v>0</v>
      </c>
      <c r="AQ491" s="141">
        <f t="shared" si="383"/>
        <v>0</v>
      </c>
      <c r="AR491" s="142">
        <f t="shared" si="393"/>
        <v>0</v>
      </c>
      <c r="AS491" s="143" t="e">
        <f t="shared" si="394"/>
        <v>#DIV/0!</v>
      </c>
      <c r="AT491" s="144">
        <f t="shared" si="386"/>
        <v>0</v>
      </c>
      <c r="AU491" s="141">
        <f t="shared" si="395"/>
        <v>0</v>
      </c>
      <c r="AV491" s="142">
        <f t="shared" si="396"/>
        <v>0</v>
      </c>
      <c r="AW491" s="143" t="e">
        <f t="shared" si="397"/>
        <v>#DIV/0!</v>
      </c>
      <c r="AY491" s="146" t="str">
        <f t="shared" si="390"/>
        <v>74.22</v>
      </c>
      <c r="AZ491" s="383" t="b">
        <f>COUNTIF('[1]Codes SEC'!$B$2:$B$250,Ministres!AY491)&gt;0</f>
        <v>1</v>
      </c>
    </row>
    <row r="492" spans="1:64" s="374" customFormat="1" ht="35.1" customHeight="1" x14ac:dyDescent="0.25">
      <c r="A492" s="356" t="s">
        <v>13</v>
      </c>
      <c r="B492" s="225" t="s">
        <v>265</v>
      </c>
      <c r="C492" s="122" t="s">
        <v>237</v>
      </c>
      <c r="D492" s="123">
        <v>1000</v>
      </c>
      <c r="E492" s="226"/>
      <c r="F492" s="122">
        <v>19</v>
      </c>
      <c r="G492" s="126"/>
      <c r="H492" s="35" t="str">
        <f t="shared" si="392"/>
        <v>122</v>
      </c>
      <c r="I492" s="36">
        <v>88514000</v>
      </c>
      <c r="J492" s="37" t="s">
        <v>616</v>
      </c>
      <c r="K492" s="244" t="s">
        <v>617</v>
      </c>
      <c r="L492" s="232">
        <v>0</v>
      </c>
      <c r="M492" s="233">
        <v>0</v>
      </c>
      <c r="N492" s="130"/>
      <c r="O492" s="131"/>
      <c r="P492" s="131"/>
      <c r="Q492" s="131"/>
      <c r="R492" s="131"/>
      <c r="S492" s="131"/>
      <c r="T492" s="132" t="str">
        <f t="shared" si="391"/>
        <v>OK</v>
      </c>
      <c r="U492" s="138"/>
      <c r="V492" s="138"/>
      <c r="W492" s="139"/>
      <c r="X492" s="139"/>
      <c r="Y492" s="132" t="str">
        <f t="shared" si="377"/>
        <v>OK</v>
      </c>
      <c r="Z492" s="210"/>
      <c r="AA492" s="204"/>
      <c r="AB492" s="202"/>
      <c r="AC492" s="202"/>
      <c r="AD492" s="202"/>
      <c r="AE492" s="202"/>
      <c r="AF492" s="202"/>
      <c r="AG492" s="132" t="str">
        <f t="shared" si="378"/>
        <v>OK</v>
      </c>
      <c r="AH492" s="138"/>
      <c r="AI492" s="138"/>
      <c r="AJ492" s="139"/>
      <c r="AK492" s="139"/>
      <c r="AL492" s="132" t="str">
        <f t="shared" si="379"/>
        <v>OK</v>
      </c>
      <c r="AM492" s="140"/>
      <c r="AN492" s="119">
        <f t="shared" si="380"/>
        <v>0</v>
      </c>
      <c r="AO492" s="120">
        <f t="shared" si="381"/>
        <v>0</v>
      </c>
      <c r="AP492" s="39">
        <f t="shared" si="382"/>
        <v>0</v>
      </c>
      <c r="AQ492" s="141">
        <f t="shared" si="383"/>
        <v>0</v>
      </c>
      <c r="AR492" s="142">
        <f t="shared" si="393"/>
        <v>0</v>
      </c>
      <c r="AS492" s="143" t="e">
        <f t="shared" si="394"/>
        <v>#DIV/0!</v>
      </c>
      <c r="AT492" s="144">
        <f t="shared" si="386"/>
        <v>0</v>
      </c>
      <c r="AU492" s="141">
        <f t="shared" si="395"/>
        <v>0</v>
      </c>
      <c r="AV492" s="142">
        <f t="shared" si="396"/>
        <v>0</v>
      </c>
      <c r="AW492" s="143" t="e">
        <f t="shared" si="397"/>
        <v>#DIV/0!</v>
      </c>
      <c r="AY492" s="146" t="str">
        <f t="shared" si="390"/>
        <v>85.14</v>
      </c>
      <c r="AZ492" s="398" t="b">
        <f>COUNTIF('[1]Codes SEC'!$B$2:$B$250,Ministres!AY492)&gt;0</f>
        <v>1</v>
      </c>
    </row>
    <row r="493" spans="1:64" s="374" customFormat="1" ht="35.1" customHeight="1" x14ac:dyDescent="0.25">
      <c r="A493" s="356" t="s">
        <v>13</v>
      </c>
      <c r="B493" s="225" t="s">
        <v>265</v>
      </c>
      <c r="C493" s="122" t="s">
        <v>237</v>
      </c>
      <c r="D493" s="123">
        <v>1000</v>
      </c>
      <c r="E493" s="226"/>
      <c r="F493" s="122">
        <v>19</v>
      </c>
      <c r="G493" s="126"/>
      <c r="H493" s="35" t="str">
        <f t="shared" si="392"/>
        <v>122</v>
      </c>
      <c r="I493" s="36">
        <v>88561000</v>
      </c>
      <c r="J493" s="37" t="s">
        <v>618</v>
      </c>
      <c r="K493" s="244" t="s">
        <v>619</v>
      </c>
      <c r="L493" s="232">
        <v>0</v>
      </c>
      <c r="M493" s="233">
        <v>0</v>
      </c>
      <c r="N493" s="130"/>
      <c r="O493" s="131"/>
      <c r="P493" s="131"/>
      <c r="Q493" s="131"/>
      <c r="R493" s="131"/>
      <c r="S493" s="131"/>
      <c r="T493" s="132" t="str">
        <f t="shared" si="391"/>
        <v>OK</v>
      </c>
      <c r="U493" s="138"/>
      <c r="V493" s="138"/>
      <c r="W493" s="139"/>
      <c r="X493" s="139"/>
      <c r="Y493" s="132" t="str">
        <f t="shared" si="377"/>
        <v>OK</v>
      </c>
      <c r="Z493" s="210"/>
      <c r="AA493" s="204"/>
      <c r="AB493" s="202"/>
      <c r="AC493" s="202"/>
      <c r="AD493" s="202"/>
      <c r="AE493" s="202"/>
      <c r="AF493" s="202"/>
      <c r="AG493" s="132" t="str">
        <f t="shared" si="378"/>
        <v>OK</v>
      </c>
      <c r="AH493" s="138"/>
      <c r="AI493" s="138"/>
      <c r="AJ493" s="139"/>
      <c r="AK493" s="139"/>
      <c r="AL493" s="132" t="str">
        <f t="shared" si="379"/>
        <v>OK</v>
      </c>
      <c r="AM493" s="140"/>
      <c r="AN493" s="119">
        <f t="shared" si="380"/>
        <v>0</v>
      </c>
      <c r="AO493" s="120">
        <f t="shared" si="381"/>
        <v>0</v>
      </c>
      <c r="AP493" s="39">
        <f t="shared" si="382"/>
        <v>0</v>
      </c>
      <c r="AQ493" s="141">
        <f t="shared" si="383"/>
        <v>0</v>
      </c>
      <c r="AR493" s="142">
        <f t="shared" si="393"/>
        <v>0</v>
      </c>
      <c r="AS493" s="143" t="e">
        <f t="shared" si="394"/>
        <v>#DIV/0!</v>
      </c>
      <c r="AT493" s="144">
        <f t="shared" si="386"/>
        <v>0</v>
      </c>
      <c r="AU493" s="141">
        <f t="shared" si="395"/>
        <v>0</v>
      </c>
      <c r="AV493" s="142">
        <f t="shared" si="396"/>
        <v>0</v>
      </c>
      <c r="AW493" s="143" t="e">
        <f t="shared" si="397"/>
        <v>#DIV/0!</v>
      </c>
      <c r="AY493" s="146" t="str">
        <f t="shared" si="390"/>
        <v>85.61</v>
      </c>
      <c r="AZ493" s="398" t="b">
        <f>COUNTIF('[1]Codes SEC'!$B$2:$B$250,Ministres!AY493)&gt;0</f>
        <v>1</v>
      </c>
    </row>
    <row r="494" spans="1:64" s="374" customFormat="1" ht="35.1" customHeight="1" x14ac:dyDescent="0.25">
      <c r="A494" s="356" t="s">
        <v>13</v>
      </c>
      <c r="B494" s="225" t="s">
        <v>265</v>
      </c>
      <c r="C494" s="122" t="s">
        <v>237</v>
      </c>
      <c r="D494" s="123">
        <v>1000</v>
      </c>
      <c r="E494" s="226"/>
      <c r="F494" s="122">
        <v>19</v>
      </c>
      <c r="G494" s="126"/>
      <c r="H494" s="35" t="str">
        <f t="shared" si="392"/>
        <v>122</v>
      </c>
      <c r="I494" s="36">
        <v>88561000</v>
      </c>
      <c r="J494" s="37" t="s">
        <v>620</v>
      </c>
      <c r="K494" s="244" t="s">
        <v>621</v>
      </c>
      <c r="L494" s="232">
        <v>0</v>
      </c>
      <c r="M494" s="233">
        <v>0</v>
      </c>
      <c r="N494" s="130"/>
      <c r="O494" s="131"/>
      <c r="P494" s="131"/>
      <c r="Q494" s="131"/>
      <c r="R494" s="131"/>
      <c r="S494" s="131"/>
      <c r="T494" s="132" t="str">
        <f>IF(SUM(N494:S494)=U494,"OK",SUM(N494:S494)-U494)</f>
        <v>OK</v>
      </c>
      <c r="U494" s="138"/>
      <c r="V494" s="138"/>
      <c r="W494" s="139"/>
      <c r="X494" s="139"/>
      <c r="Y494" s="132" t="str">
        <f>IF(SUM(W494:X494)=Z494,"OK",SUM(W494:X494)-Z494)</f>
        <v>OK</v>
      </c>
      <c r="Z494" s="210"/>
      <c r="AA494" s="204"/>
      <c r="AB494" s="202"/>
      <c r="AC494" s="202"/>
      <c r="AD494" s="202"/>
      <c r="AE494" s="202"/>
      <c r="AF494" s="202"/>
      <c r="AG494" s="132" t="str">
        <f>IF(SUM(AA494:AF494)=AH494,"OK",SUM(AA494:AF494)-AH494)</f>
        <v>OK</v>
      </c>
      <c r="AH494" s="138"/>
      <c r="AI494" s="138"/>
      <c r="AJ494" s="139"/>
      <c r="AK494" s="139"/>
      <c r="AL494" s="132" t="str">
        <f>IF(SUM(AJ494:AK494)=AM494,"OK",SUM(AJ494:AK494)-AM494)</f>
        <v>OK</v>
      </c>
      <c r="AM494" s="140"/>
      <c r="AN494" s="119">
        <f>L494+U494+V494+Z494</f>
        <v>0</v>
      </c>
      <c r="AO494" s="120">
        <f>M494+AH494+AI494+AM494</f>
        <v>0</v>
      </c>
      <c r="AP494" s="39">
        <f>L494</f>
        <v>0</v>
      </c>
      <c r="AQ494" s="141">
        <f>AN494</f>
        <v>0</v>
      </c>
      <c r="AR494" s="142">
        <f>AQ494-AP494</f>
        <v>0</v>
      </c>
      <c r="AS494" s="143" t="e">
        <f>AR494/AP494</f>
        <v>#DIV/0!</v>
      </c>
      <c r="AT494" s="144">
        <f>M494</f>
        <v>0</v>
      </c>
      <c r="AU494" s="141">
        <f>AO494</f>
        <v>0</v>
      </c>
      <c r="AV494" s="142">
        <f>AU494-AT494</f>
        <v>0</v>
      </c>
      <c r="AW494" s="143" t="e">
        <f>AV494/AT494</f>
        <v>#DIV/0!</v>
      </c>
      <c r="AY494" s="146" t="str">
        <f t="shared" si="390"/>
        <v>85.61</v>
      </c>
      <c r="AZ494" s="398" t="b">
        <f>COUNTIF('[1]Codes SEC'!$B$2:$B$250,Ministres!AY494)&gt;0</f>
        <v>1</v>
      </c>
    </row>
    <row r="495" spans="1:64" s="374" customFormat="1" ht="35.1" customHeight="1" x14ac:dyDescent="0.25">
      <c r="A495" s="356" t="s">
        <v>13</v>
      </c>
      <c r="B495" s="225" t="s">
        <v>265</v>
      </c>
      <c r="C495" s="122" t="s">
        <v>237</v>
      </c>
      <c r="D495" s="123">
        <v>1000</v>
      </c>
      <c r="E495" s="226"/>
      <c r="F495" s="122">
        <v>19</v>
      </c>
      <c r="G495" s="126"/>
      <c r="H495" s="35" t="str">
        <f t="shared" si="392"/>
        <v>122</v>
      </c>
      <c r="I495" s="36">
        <v>89170000</v>
      </c>
      <c r="J495" s="37" t="s">
        <v>622</v>
      </c>
      <c r="K495" s="244" t="s">
        <v>623</v>
      </c>
      <c r="L495" s="232">
        <v>0</v>
      </c>
      <c r="M495" s="233">
        <v>0</v>
      </c>
      <c r="N495" s="130"/>
      <c r="O495" s="131"/>
      <c r="P495" s="131"/>
      <c r="Q495" s="131"/>
      <c r="R495" s="131"/>
      <c r="S495" s="131"/>
      <c r="T495" s="132" t="str">
        <f t="shared" si="391"/>
        <v>OK</v>
      </c>
      <c r="U495" s="138"/>
      <c r="V495" s="138"/>
      <c r="W495" s="139"/>
      <c r="X495" s="139"/>
      <c r="Y495" s="132" t="str">
        <f t="shared" si="377"/>
        <v>OK</v>
      </c>
      <c r="Z495" s="210"/>
      <c r="AA495" s="204"/>
      <c r="AB495" s="202"/>
      <c r="AC495" s="202"/>
      <c r="AD495" s="202"/>
      <c r="AE495" s="202"/>
      <c r="AF495" s="202"/>
      <c r="AG495" s="132" t="str">
        <f t="shared" si="378"/>
        <v>OK</v>
      </c>
      <c r="AH495" s="138"/>
      <c r="AI495" s="138"/>
      <c r="AJ495" s="139"/>
      <c r="AK495" s="139"/>
      <c r="AL495" s="132" t="str">
        <f t="shared" si="379"/>
        <v>OK</v>
      </c>
      <c r="AM495" s="140"/>
      <c r="AN495" s="119">
        <f t="shared" si="380"/>
        <v>0</v>
      </c>
      <c r="AO495" s="120">
        <f t="shared" si="381"/>
        <v>0</v>
      </c>
      <c r="AP495" s="39">
        <f t="shared" si="382"/>
        <v>0</v>
      </c>
      <c r="AQ495" s="141">
        <f t="shared" si="383"/>
        <v>0</v>
      </c>
      <c r="AR495" s="142">
        <f t="shared" si="393"/>
        <v>0</v>
      </c>
      <c r="AS495" s="143" t="e">
        <f t="shared" si="394"/>
        <v>#DIV/0!</v>
      </c>
      <c r="AT495" s="144">
        <f t="shared" si="386"/>
        <v>0</v>
      </c>
      <c r="AU495" s="141">
        <f t="shared" si="395"/>
        <v>0</v>
      </c>
      <c r="AV495" s="142">
        <f t="shared" si="396"/>
        <v>0</v>
      </c>
      <c r="AW495" s="143" t="e">
        <f t="shared" si="397"/>
        <v>#DIV/0!</v>
      </c>
      <c r="AY495" s="146" t="str">
        <f t="shared" si="390"/>
        <v>91.70</v>
      </c>
      <c r="AZ495" s="398" t="b">
        <f>COUNTIF('[1]Codes SEC'!$B$2:$B$250,Ministres!AY495)&gt;0</f>
        <v>1</v>
      </c>
    </row>
    <row r="496" spans="1:64" ht="12.75" customHeight="1" x14ac:dyDescent="0.25">
      <c r="A496" s="148"/>
      <c r="B496" s="385"/>
      <c r="C496" s="150"/>
      <c r="D496" s="151"/>
      <c r="E496" s="386"/>
      <c r="F496" s="153"/>
      <c r="G496" s="154"/>
      <c r="H496" s="155"/>
      <c r="I496" s="156"/>
      <c r="J496" s="157"/>
      <c r="K496" s="158" t="s">
        <v>116</v>
      </c>
      <c r="L496" s="159">
        <f>L456+L464+L465+L466+L467+L487+L468+L469+L470+L478+L483+L461+L475+L481+L453+L458+L454+L455+L459+L471+L472+L479+L488+L489+L490+L492+L494+L493+L495+L462+L485+L473+L463+L476+L480+L482+L484+L460+L474+L491+L457+L452+L477+L486</f>
        <v>0</v>
      </c>
      <c r="M496" s="387">
        <f t="shared" ref="M496:AW496" si="398">M456+M464+M465+M466+M467+M487+M468+M469+M470+M478+M483+M461+M475+M481+M453+M458+M454+M455+M459+M471+M472+M479+M488+M489+M490+M492+M494+M493+M495+M462+M485+M473+M463+M476+M480+M482+M484+M460+M474+M491+M457+M452+M477+M486</f>
        <v>0</v>
      </c>
      <c r="N496" s="388">
        <f t="shared" si="398"/>
        <v>0</v>
      </c>
      <c r="O496" s="389">
        <f t="shared" si="398"/>
        <v>0</v>
      </c>
      <c r="P496" s="389">
        <f t="shared" si="398"/>
        <v>0</v>
      </c>
      <c r="Q496" s="389">
        <f t="shared" si="398"/>
        <v>0</v>
      </c>
      <c r="R496" s="389">
        <f t="shared" si="398"/>
        <v>0</v>
      </c>
      <c r="S496" s="389">
        <f t="shared" si="398"/>
        <v>0</v>
      </c>
      <c r="T496" s="390"/>
      <c r="U496" s="391">
        <f t="shared" si="398"/>
        <v>0</v>
      </c>
      <c r="V496" s="391">
        <f t="shared" si="398"/>
        <v>0</v>
      </c>
      <c r="W496" s="389">
        <f t="shared" si="398"/>
        <v>0</v>
      </c>
      <c r="X496" s="389">
        <f t="shared" si="398"/>
        <v>0</v>
      </c>
      <c r="Y496" s="390"/>
      <c r="Z496" s="391">
        <f t="shared" si="398"/>
        <v>0</v>
      </c>
      <c r="AA496" s="165">
        <f t="shared" si="398"/>
        <v>0</v>
      </c>
      <c r="AB496" s="389">
        <f t="shared" si="398"/>
        <v>0</v>
      </c>
      <c r="AC496" s="389">
        <f t="shared" si="398"/>
        <v>0</v>
      </c>
      <c r="AD496" s="389">
        <f t="shared" si="398"/>
        <v>0</v>
      </c>
      <c r="AE496" s="389">
        <f t="shared" si="398"/>
        <v>0</v>
      </c>
      <c r="AF496" s="389">
        <f t="shared" si="398"/>
        <v>0</v>
      </c>
      <c r="AG496" s="390"/>
      <c r="AH496" s="391">
        <f t="shared" si="398"/>
        <v>0</v>
      </c>
      <c r="AI496" s="391">
        <f t="shared" si="398"/>
        <v>0</v>
      </c>
      <c r="AJ496" s="389">
        <f t="shared" si="398"/>
        <v>0</v>
      </c>
      <c r="AK496" s="389">
        <f t="shared" si="398"/>
        <v>0</v>
      </c>
      <c r="AL496" s="390"/>
      <c r="AM496" s="392">
        <f t="shared" si="398"/>
        <v>0</v>
      </c>
      <c r="AN496" s="167">
        <f t="shared" si="398"/>
        <v>0</v>
      </c>
      <c r="AO496" s="393">
        <f t="shared" si="398"/>
        <v>0</v>
      </c>
      <c r="AP496" s="169">
        <f t="shared" si="398"/>
        <v>0</v>
      </c>
      <c r="AQ496" s="394">
        <f t="shared" si="398"/>
        <v>0</v>
      </c>
      <c r="AR496" s="395">
        <f t="shared" si="398"/>
        <v>0</v>
      </c>
      <c r="AS496" s="396" t="e">
        <f t="shared" si="398"/>
        <v>#DIV/0!</v>
      </c>
      <c r="AT496" s="397">
        <f t="shared" si="398"/>
        <v>0</v>
      </c>
      <c r="AU496" s="394">
        <f t="shared" si="398"/>
        <v>0</v>
      </c>
      <c r="AV496" s="395">
        <f t="shared" si="398"/>
        <v>0</v>
      </c>
      <c r="AW496" s="396" t="e">
        <f t="shared" si="398"/>
        <v>#DIV/0!</v>
      </c>
      <c r="AY496" s="146"/>
      <c r="AZ496" s="399"/>
    </row>
    <row r="497" spans="1:64" ht="12.75" customHeight="1" x14ac:dyDescent="0.25">
      <c r="A497" s="174"/>
      <c r="B497" s="175"/>
      <c r="C497" s="176"/>
      <c r="D497" s="177"/>
      <c r="E497" s="178"/>
      <c r="F497" s="177"/>
      <c r="G497" s="179"/>
      <c r="H497" s="180"/>
      <c r="I497" s="181"/>
      <c r="J497" s="182"/>
      <c r="K497" s="183" t="s">
        <v>426</v>
      </c>
      <c r="L497" s="372">
        <f t="shared" ref="L497:S497" si="399">L448+L496</f>
        <v>0</v>
      </c>
      <c r="M497" s="355">
        <f t="shared" si="399"/>
        <v>0</v>
      </c>
      <c r="N497" s="186">
        <f t="shared" si="399"/>
        <v>0</v>
      </c>
      <c r="O497" s="187">
        <f t="shared" si="399"/>
        <v>0</v>
      </c>
      <c r="P497" s="187">
        <f t="shared" si="399"/>
        <v>0</v>
      </c>
      <c r="Q497" s="187">
        <f t="shared" si="399"/>
        <v>0</v>
      </c>
      <c r="R497" s="187">
        <f t="shared" si="399"/>
        <v>0</v>
      </c>
      <c r="S497" s="187">
        <f t="shared" si="399"/>
        <v>0</v>
      </c>
      <c r="T497" s="188"/>
      <c r="U497" s="187">
        <f>U448+U496</f>
        <v>0</v>
      </c>
      <c r="V497" s="187">
        <f>V448+V496</f>
        <v>0</v>
      </c>
      <c r="W497" s="187">
        <f>W448+W496</f>
        <v>0</v>
      </c>
      <c r="X497" s="187">
        <f>X448+X496</f>
        <v>0</v>
      </c>
      <c r="Y497" s="188"/>
      <c r="Z497" s="187">
        <f t="shared" ref="Z497:AF497" si="400">Z448+Z496</f>
        <v>0</v>
      </c>
      <c r="AA497" s="189">
        <f t="shared" si="400"/>
        <v>0</v>
      </c>
      <c r="AB497" s="187">
        <f t="shared" si="400"/>
        <v>0</v>
      </c>
      <c r="AC497" s="187">
        <f t="shared" si="400"/>
        <v>0</v>
      </c>
      <c r="AD497" s="187">
        <f t="shared" si="400"/>
        <v>0</v>
      </c>
      <c r="AE497" s="187">
        <f t="shared" si="400"/>
        <v>0</v>
      </c>
      <c r="AF497" s="187">
        <f t="shared" si="400"/>
        <v>0</v>
      </c>
      <c r="AG497" s="188"/>
      <c r="AH497" s="187">
        <f>AH448+AH496</f>
        <v>0</v>
      </c>
      <c r="AI497" s="187">
        <f>AI448+AI496</f>
        <v>0</v>
      </c>
      <c r="AJ497" s="187">
        <f>AJ448+AJ496</f>
        <v>0</v>
      </c>
      <c r="AK497" s="187">
        <f>AK448+AK496</f>
        <v>0</v>
      </c>
      <c r="AL497" s="188"/>
      <c r="AM497" s="190">
        <f t="shared" ref="AM497:AW497" si="401">AM448+AM496</f>
        <v>0</v>
      </c>
      <c r="AN497" s="191">
        <f t="shared" si="401"/>
        <v>0</v>
      </c>
      <c r="AO497" s="190">
        <f t="shared" si="401"/>
        <v>0</v>
      </c>
      <c r="AP497" s="184">
        <f t="shared" si="401"/>
        <v>0</v>
      </c>
      <c r="AQ497" s="192">
        <f t="shared" si="401"/>
        <v>0</v>
      </c>
      <c r="AR497" s="193">
        <f t="shared" si="401"/>
        <v>0</v>
      </c>
      <c r="AS497" s="194" t="e">
        <f t="shared" si="401"/>
        <v>#DIV/0!</v>
      </c>
      <c r="AT497" s="195">
        <f t="shared" si="401"/>
        <v>0</v>
      </c>
      <c r="AU497" s="192">
        <f t="shared" si="401"/>
        <v>0</v>
      </c>
      <c r="AV497" s="193">
        <f t="shared" si="401"/>
        <v>0</v>
      </c>
      <c r="AW497" s="194" t="e">
        <f t="shared" si="401"/>
        <v>#DIV/0!</v>
      </c>
      <c r="AX497" s="12"/>
      <c r="AY497" s="146"/>
      <c r="AZ497" s="383"/>
    </row>
    <row r="498" spans="1:64" ht="12.75" customHeight="1" x14ac:dyDescent="0.25">
      <c r="A498" s="15"/>
      <c r="C498" s="122"/>
      <c r="D498" s="123"/>
      <c r="F498" s="125"/>
      <c r="G498" s="34"/>
      <c r="H498" s="35"/>
      <c r="I498" s="36"/>
      <c r="J498" s="37"/>
      <c r="K498" s="198" t="s">
        <v>72</v>
      </c>
      <c r="L498" s="199">
        <v>0</v>
      </c>
      <c r="M498" s="200">
        <v>0</v>
      </c>
      <c r="N498" s="201">
        <v>0</v>
      </c>
      <c r="O498" s="202">
        <v>0</v>
      </c>
      <c r="P498" s="202">
        <v>0</v>
      </c>
      <c r="Q498" s="202">
        <v>0</v>
      </c>
      <c r="R498" s="202">
        <v>0</v>
      </c>
      <c r="S498" s="202">
        <v>0</v>
      </c>
      <c r="T498" s="203"/>
      <c r="U498" s="135">
        <v>0</v>
      </c>
      <c r="V498" s="135">
        <v>0</v>
      </c>
      <c r="W498" s="202">
        <v>0</v>
      </c>
      <c r="X498" s="202">
        <v>0</v>
      </c>
      <c r="Y498" s="203"/>
      <c r="Z498" s="135">
        <v>0</v>
      </c>
      <c r="AA498" s="204">
        <v>0</v>
      </c>
      <c r="AB498" s="202">
        <v>0</v>
      </c>
      <c r="AC498" s="202">
        <v>0</v>
      </c>
      <c r="AD498" s="202">
        <v>0</v>
      </c>
      <c r="AE498" s="202">
        <v>0</v>
      </c>
      <c r="AF498" s="202">
        <v>0</v>
      </c>
      <c r="AG498" s="203"/>
      <c r="AH498" s="135">
        <v>0</v>
      </c>
      <c r="AI498" s="135">
        <v>0</v>
      </c>
      <c r="AJ498" s="202">
        <v>0</v>
      </c>
      <c r="AK498" s="202">
        <v>0</v>
      </c>
      <c r="AL498" s="203"/>
      <c r="AM498" s="205">
        <v>0</v>
      </c>
      <c r="AN498" s="119">
        <v>0</v>
      </c>
      <c r="AO498" s="120">
        <v>0</v>
      </c>
      <c r="AP498" s="39">
        <v>0</v>
      </c>
      <c r="AQ498" s="141">
        <v>0</v>
      </c>
      <c r="AR498" s="141">
        <v>0</v>
      </c>
      <c r="AS498" s="143">
        <v>0</v>
      </c>
      <c r="AT498" s="144">
        <v>0</v>
      </c>
      <c r="AU498" s="141">
        <v>0</v>
      </c>
      <c r="AV498" s="141">
        <v>0</v>
      </c>
      <c r="AW498" s="143">
        <v>0</v>
      </c>
      <c r="AY498" s="146"/>
      <c r="AZ498" s="383"/>
    </row>
    <row r="499" spans="1:64" ht="12.75" customHeight="1" x14ac:dyDescent="0.25">
      <c r="A499" s="15"/>
      <c r="C499" s="122"/>
      <c r="D499" s="123"/>
      <c r="F499" s="125"/>
      <c r="G499" s="126"/>
      <c r="H499" s="35"/>
      <c r="I499" s="36"/>
      <c r="J499" s="37"/>
      <c r="K499" s="198" t="s">
        <v>73</v>
      </c>
      <c r="L499" s="199">
        <v>0</v>
      </c>
      <c r="M499" s="200">
        <v>0</v>
      </c>
      <c r="N499" s="201">
        <v>0</v>
      </c>
      <c r="O499" s="202">
        <v>0</v>
      </c>
      <c r="P499" s="202">
        <v>0</v>
      </c>
      <c r="Q499" s="202">
        <v>0</v>
      </c>
      <c r="R499" s="202">
        <v>0</v>
      </c>
      <c r="S499" s="202">
        <v>0</v>
      </c>
      <c r="T499" s="203"/>
      <c r="U499" s="135">
        <v>0</v>
      </c>
      <c r="V499" s="135">
        <v>0</v>
      </c>
      <c r="W499" s="202">
        <v>0</v>
      </c>
      <c r="X499" s="202">
        <v>0</v>
      </c>
      <c r="Y499" s="203"/>
      <c r="Z499" s="135">
        <v>0</v>
      </c>
      <c r="AA499" s="204">
        <v>0</v>
      </c>
      <c r="AB499" s="202">
        <v>0</v>
      </c>
      <c r="AC499" s="202">
        <v>0</v>
      </c>
      <c r="AD499" s="202">
        <v>0</v>
      </c>
      <c r="AE499" s="202">
        <v>0</v>
      </c>
      <c r="AF499" s="202">
        <v>0</v>
      </c>
      <c r="AG499" s="203"/>
      <c r="AH499" s="135">
        <v>0</v>
      </c>
      <c r="AI499" s="135">
        <v>0</v>
      </c>
      <c r="AJ499" s="202">
        <v>0</v>
      </c>
      <c r="AK499" s="202">
        <v>0</v>
      </c>
      <c r="AL499" s="203"/>
      <c r="AM499" s="205">
        <v>0</v>
      </c>
      <c r="AN499" s="119">
        <v>0</v>
      </c>
      <c r="AO499" s="120">
        <v>0</v>
      </c>
      <c r="AP499" s="39">
        <v>0</v>
      </c>
      <c r="AQ499" s="141">
        <v>0</v>
      </c>
      <c r="AR499" s="141">
        <v>0</v>
      </c>
      <c r="AS499" s="143">
        <v>0</v>
      </c>
      <c r="AT499" s="144">
        <v>0</v>
      </c>
      <c r="AU499" s="141">
        <v>0</v>
      </c>
      <c r="AV499" s="141">
        <v>0</v>
      </c>
      <c r="AW499" s="143">
        <v>0</v>
      </c>
      <c r="AY499" s="146"/>
      <c r="AZ499" s="383"/>
    </row>
    <row r="500" spans="1:64" ht="12.75" customHeight="1" x14ac:dyDescent="0.25">
      <c r="A500" s="15"/>
      <c r="C500" s="122"/>
      <c r="D500" s="123"/>
      <c r="F500" s="125"/>
      <c r="G500" s="126"/>
      <c r="H500" s="35"/>
      <c r="I500" s="36"/>
      <c r="J500" s="37"/>
      <c r="K500" s="198" t="s">
        <v>74</v>
      </c>
      <c r="L500" s="199">
        <v>0</v>
      </c>
      <c r="M500" s="200">
        <v>0</v>
      </c>
      <c r="N500" s="201">
        <v>0</v>
      </c>
      <c r="O500" s="202">
        <v>0</v>
      </c>
      <c r="P500" s="202">
        <v>0</v>
      </c>
      <c r="Q500" s="202">
        <v>0</v>
      </c>
      <c r="R500" s="202">
        <v>0</v>
      </c>
      <c r="S500" s="202">
        <v>0</v>
      </c>
      <c r="T500" s="203"/>
      <c r="U500" s="135">
        <v>0</v>
      </c>
      <c r="V500" s="135">
        <v>0</v>
      </c>
      <c r="W500" s="202">
        <v>0</v>
      </c>
      <c r="X500" s="202">
        <v>0</v>
      </c>
      <c r="Y500" s="203"/>
      <c r="Z500" s="135">
        <v>0</v>
      </c>
      <c r="AA500" s="204">
        <v>0</v>
      </c>
      <c r="AB500" s="202">
        <v>0</v>
      </c>
      <c r="AC500" s="202">
        <v>0</v>
      </c>
      <c r="AD500" s="202">
        <v>0</v>
      </c>
      <c r="AE500" s="202">
        <v>0</v>
      </c>
      <c r="AF500" s="202">
        <v>0</v>
      </c>
      <c r="AG500" s="203"/>
      <c r="AH500" s="135">
        <v>0</v>
      </c>
      <c r="AI500" s="135">
        <v>0</v>
      </c>
      <c r="AJ500" s="202">
        <v>0</v>
      </c>
      <c r="AK500" s="202">
        <v>0</v>
      </c>
      <c r="AL500" s="203"/>
      <c r="AM500" s="205">
        <v>0</v>
      </c>
      <c r="AN500" s="119">
        <v>0</v>
      </c>
      <c r="AO500" s="120">
        <v>0</v>
      </c>
      <c r="AP500" s="39">
        <v>0</v>
      </c>
      <c r="AQ500" s="141">
        <v>0</v>
      </c>
      <c r="AR500" s="141">
        <v>0</v>
      </c>
      <c r="AS500" s="143">
        <v>0</v>
      </c>
      <c r="AT500" s="144">
        <v>0</v>
      </c>
      <c r="AU500" s="141">
        <v>0</v>
      </c>
      <c r="AV500" s="141">
        <v>0</v>
      </c>
      <c r="AW500" s="143">
        <v>0</v>
      </c>
      <c r="AY500" s="146"/>
      <c r="AZ500" s="383"/>
    </row>
    <row r="501" spans="1:64" ht="12.75" customHeight="1" x14ac:dyDescent="0.25">
      <c r="A501" s="15"/>
      <c r="C501" s="122"/>
      <c r="D501" s="123"/>
      <c r="F501" s="125"/>
      <c r="G501" s="126"/>
      <c r="H501" s="35"/>
      <c r="I501" s="36"/>
      <c r="J501" s="37"/>
      <c r="K501" s="198" t="s">
        <v>75</v>
      </c>
      <c r="L501" s="199">
        <v>0</v>
      </c>
      <c r="M501" s="200">
        <v>0</v>
      </c>
      <c r="N501" s="201">
        <v>0</v>
      </c>
      <c r="O501" s="202">
        <v>0</v>
      </c>
      <c r="P501" s="202">
        <v>0</v>
      </c>
      <c r="Q501" s="202">
        <v>0</v>
      </c>
      <c r="R501" s="202">
        <v>0</v>
      </c>
      <c r="S501" s="202">
        <v>0</v>
      </c>
      <c r="T501" s="203"/>
      <c r="U501" s="135">
        <v>0</v>
      </c>
      <c r="V501" s="135">
        <v>0</v>
      </c>
      <c r="W501" s="202">
        <v>0</v>
      </c>
      <c r="X501" s="202">
        <v>0</v>
      </c>
      <c r="Y501" s="203"/>
      <c r="Z501" s="135">
        <v>0</v>
      </c>
      <c r="AA501" s="204">
        <v>0</v>
      </c>
      <c r="AB501" s="202">
        <v>0</v>
      </c>
      <c r="AC501" s="202">
        <v>0</v>
      </c>
      <c r="AD501" s="202">
        <v>0</v>
      </c>
      <c r="AE501" s="202">
        <v>0</v>
      </c>
      <c r="AF501" s="202">
        <v>0</v>
      </c>
      <c r="AG501" s="203"/>
      <c r="AH501" s="135">
        <v>0</v>
      </c>
      <c r="AI501" s="135">
        <v>0</v>
      </c>
      <c r="AJ501" s="202">
        <v>0</v>
      </c>
      <c r="AK501" s="202">
        <v>0</v>
      </c>
      <c r="AL501" s="203"/>
      <c r="AM501" s="205">
        <v>0</v>
      </c>
      <c r="AN501" s="119">
        <v>0</v>
      </c>
      <c r="AO501" s="120">
        <v>0</v>
      </c>
      <c r="AP501" s="39">
        <v>0</v>
      </c>
      <c r="AQ501" s="141">
        <v>0</v>
      </c>
      <c r="AR501" s="141">
        <v>0</v>
      </c>
      <c r="AS501" s="143">
        <v>0</v>
      </c>
      <c r="AT501" s="144">
        <v>0</v>
      </c>
      <c r="AU501" s="141">
        <v>0</v>
      </c>
      <c r="AV501" s="141">
        <v>0</v>
      </c>
      <c r="AW501" s="143">
        <v>0</v>
      </c>
      <c r="AY501" s="146"/>
      <c r="AZ501" s="383"/>
    </row>
    <row r="502" spans="1:64" ht="12.75" customHeight="1" x14ac:dyDescent="0.25">
      <c r="A502" s="15"/>
      <c r="C502" s="122"/>
      <c r="D502" s="123"/>
      <c r="F502" s="125"/>
      <c r="G502" s="126"/>
      <c r="H502" s="35"/>
      <c r="I502" s="36"/>
      <c r="J502" s="37"/>
      <c r="K502" s="206" t="s">
        <v>76</v>
      </c>
      <c r="L502" s="199">
        <v>0</v>
      </c>
      <c r="M502" s="200">
        <v>0</v>
      </c>
      <c r="N502" s="201">
        <v>0</v>
      </c>
      <c r="O502" s="202">
        <v>0</v>
      </c>
      <c r="P502" s="202">
        <v>0</v>
      </c>
      <c r="Q502" s="202">
        <v>0</v>
      </c>
      <c r="R502" s="202">
        <v>0</v>
      </c>
      <c r="S502" s="202">
        <v>0</v>
      </c>
      <c r="T502" s="203"/>
      <c r="U502" s="135">
        <v>0</v>
      </c>
      <c r="V502" s="135">
        <v>0</v>
      </c>
      <c r="W502" s="202">
        <v>0</v>
      </c>
      <c r="X502" s="202">
        <v>0</v>
      </c>
      <c r="Y502" s="203"/>
      <c r="Z502" s="135">
        <v>0</v>
      </c>
      <c r="AA502" s="204">
        <v>0</v>
      </c>
      <c r="AB502" s="202">
        <v>0</v>
      </c>
      <c r="AC502" s="202">
        <v>0</v>
      </c>
      <c r="AD502" s="202">
        <v>0</v>
      </c>
      <c r="AE502" s="202">
        <v>0</v>
      </c>
      <c r="AF502" s="202">
        <v>0</v>
      </c>
      <c r="AG502" s="203"/>
      <c r="AH502" s="135">
        <v>0</v>
      </c>
      <c r="AI502" s="135">
        <v>0</v>
      </c>
      <c r="AJ502" s="202">
        <v>0</v>
      </c>
      <c r="AK502" s="202">
        <v>0</v>
      </c>
      <c r="AL502" s="203"/>
      <c r="AM502" s="205">
        <v>0</v>
      </c>
      <c r="AN502" s="119">
        <v>0</v>
      </c>
      <c r="AO502" s="120">
        <v>0</v>
      </c>
      <c r="AP502" s="39">
        <v>0</v>
      </c>
      <c r="AQ502" s="141">
        <v>0</v>
      </c>
      <c r="AR502" s="141">
        <v>0</v>
      </c>
      <c r="AS502" s="143">
        <v>0</v>
      </c>
      <c r="AT502" s="144">
        <v>0</v>
      </c>
      <c r="AU502" s="141">
        <v>0</v>
      </c>
      <c r="AV502" s="141">
        <v>0</v>
      </c>
      <c r="AW502" s="143">
        <v>0</v>
      </c>
      <c r="AY502" s="146"/>
      <c r="AZ502" s="383"/>
    </row>
    <row r="503" spans="1:64" ht="12.75" customHeight="1" x14ac:dyDescent="0.25">
      <c r="A503" s="15"/>
      <c r="C503" s="122"/>
      <c r="D503" s="123"/>
      <c r="F503" s="125"/>
      <c r="G503" s="126"/>
      <c r="H503" s="35"/>
      <c r="I503" s="36"/>
      <c r="J503" s="37"/>
      <c r="K503" s="198"/>
      <c r="L503" s="199"/>
      <c r="M503" s="200"/>
      <c r="N503" s="201"/>
      <c r="O503" s="202"/>
      <c r="P503" s="202"/>
      <c r="Q503" s="202"/>
      <c r="R503" s="202"/>
      <c r="S503" s="202"/>
      <c r="T503" s="224"/>
      <c r="U503" s="138"/>
      <c r="V503" s="138"/>
      <c r="W503" s="139"/>
      <c r="X503" s="139"/>
      <c r="Y503" s="224"/>
      <c r="Z503" s="210"/>
      <c r="AA503" s="204"/>
      <c r="AB503" s="202"/>
      <c r="AC503" s="202"/>
      <c r="AD503" s="202"/>
      <c r="AE503" s="202"/>
      <c r="AF503" s="202"/>
      <c r="AG503" s="224"/>
      <c r="AH503" s="138"/>
      <c r="AI503" s="138"/>
      <c r="AJ503" s="139"/>
      <c r="AK503" s="139"/>
      <c r="AL503" s="224"/>
      <c r="AM503" s="140"/>
      <c r="AN503" s="211"/>
      <c r="AO503" s="212"/>
      <c r="AP503" s="39"/>
      <c r="AQ503" s="141"/>
      <c r="AR503" s="141"/>
      <c r="AS503" s="143"/>
      <c r="AU503" s="141"/>
      <c r="AV503" s="141"/>
      <c r="AW503" s="143"/>
      <c r="AY503" s="146"/>
      <c r="AZ503" s="383"/>
    </row>
    <row r="504" spans="1:64" ht="12.75" customHeight="1" x14ac:dyDescent="0.25">
      <c r="A504" s="15"/>
      <c r="C504" s="122"/>
      <c r="D504" s="123"/>
      <c r="F504" s="125"/>
      <c r="G504" s="126"/>
      <c r="H504" s="35"/>
      <c r="I504" s="36"/>
      <c r="J504" s="37"/>
      <c r="K504" s="198"/>
      <c r="L504" s="199"/>
      <c r="M504" s="200"/>
      <c r="N504" s="201"/>
      <c r="O504" s="202"/>
      <c r="P504" s="202"/>
      <c r="Q504" s="202"/>
      <c r="R504" s="202"/>
      <c r="S504" s="202"/>
      <c r="T504" s="224"/>
      <c r="U504" s="138"/>
      <c r="V504" s="138"/>
      <c r="W504" s="139"/>
      <c r="X504" s="139"/>
      <c r="Y504" s="224"/>
      <c r="Z504" s="210"/>
      <c r="AA504" s="204"/>
      <c r="AB504" s="202"/>
      <c r="AC504" s="202"/>
      <c r="AD504" s="202"/>
      <c r="AE504" s="202"/>
      <c r="AF504" s="202"/>
      <c r="AG504" s="224"/>
      <c r="AH504" s="138"/>
      <c r="AI504" s="138"/>
      <c r="AJ504" s="139"/>
      <c r="AK504" s="139"/>
      <c r="AL504" s="224"/>
      <c r="AM504" s="140"/>
      <c r="AN504" s="211"/>
      <c r="AO504" s="212"/>
      <c r="AP504" s="39"/>
      <c r="AQ504" s="141"/>
      <c r="AR504" s="141"/>
      <c r="AS504" s="143"/>
      <c r="AU504" s="141"/>
      <c r="AV504" s="141"/>
      <c r="AW504" s="143"/>
      <c r="AY504" s="146"/>
      <c r="AZ504" s="383"/>
    </row>
    <row r="505" spans="1:64" ht="12.75" customHeight="1" x14ac:dyDescent="0.25">
      <c r="A505" s="15"/>
      <c r="C505" s="122"/>
      <c r="D505" s="123"/>
      <c r="F505" s="125"/>
      <c r="G505" s="126"/>
      <c r="H505" s="35"/>
      <c r="I505" s="36"/>
      <c r="J505" s="37"/>
      <c r="K505" s="381" t="s">
        <v>391</v>
      </c>
      <c r="L505" s="199"/>
      <c r="M505" s="200"/>
      <c r="N505" s="201"/>
      <c r="O505" s="202"/>
      <c r="P505" s="202"/>
      <c r="Q505" s="202"/>
      <c r="R505" s="202"/>
      <c r="S505" s="202"/>
      <c r="T505" s="224"/>
      <c r="U505" s="138"/>
      <c r="V505" s="138"/>
      <c r="W505" s="139"/>
      <c r="X505" s="139"/>
      <c r="Y505" s="224"/>
      <c r="Z505" s="210"/>
      <c r="AA505" s="204"/>
      <c r="AB505" s="202"/>
      <c r="AC505" s="202"/>
      <c r="AD505" s="202"/>
      <c r="AE505" s="202"/>
      <c r="AF505" s="202"/>
      <c r="AG505" s="224"/>
      <c r="AH505" s="138"/>
      <c r="AI505" s="138"/>
      <c r="AJ505" s="139"/>
      <c r="AK505" s="139"/>
      <c r="AL505" s="224"/>
      <c r="AM505" s="140"/>
      <c r="AN505" s="211"/>
      <c r="AO505" s="212"/>
      <c r="AP505" s="39"/>
      <c r="AQ505" s="141"/>
      <c r="AR505" s="141"/>
      <c r="AS505" s="143"/>
      <c r="AU505" s="141"/>
      <c r="AV505" s="141"/>
      <c r="AW505" s="143"/>
      <c r="AY505" s="146"/>
      <c r="AZ505" s="383"/>
    </row>
    <row r="506" spans="1:64" ht="20.399999999999999" x14ac:dyDescent="0.25">
      <c r="A506" s="15"/>
      <c r="C506" s="122"/>
      <c r="D506" s="123"/>
      <c r="F506" s="125"/>
      <c r="G506" s="126"/>
      <c r="H506" s="35"/>
      <c r="I506" s="36"/>
      <c r="J506" s="37"/>
      <c r="K506" s="116" t="s">
        <v>392</v>
      </c>
      <c r="L506" s="199"/>
      <c r="M506" s="200"/>
      <c r="N506" s="201"/>
      <c r="O506" s="202"/>
      <c r="P506" s="202"/>
      <c r="Q506" s="202"/>
      <c r="R506" s="202"/>
      <c r="S506" s="202"/>
      <c r="T506" s="224"/>
      <c r="U506" s="138"/>
      <c r="V506" s="138"/>
      <c r="W506" s="139"/>
      <c r="X506" s="139"/>
      <c r="Y506" s="224"/>
      <c r="Z506" s="210"/>
      <c r="AA506" s="204"/>
      <c r="AB506" s="202"/>
      <c r="AC506" s="202"/>
      <c r="AD506" s="202"/>
      <c r="AE506" s="202"/>
      <c r="AF506" s="202"/>
      <c r="AG506" s="224"/>
      <c r="AH506" s="138"/>
      <c r="AI506" s="138"/>
      <c r="AJ506" s="139"/>
      <c r="AK506" s="139"/>
      <c r="AL506" s="224"/>
      <c r="AM506" s="140"/>
      <c r="AN506" s="211"/>
      <c r="AO506" s="212"/>
      <c r="AP506" s="39"/>
      <c r="AQ506" s="141"/>
      <c r="AR506" s="141"/>
      <c r="AS506" s="143"/>
      <c r="AU506" s="141"/>
      <c r="AV506" s="141"/>
      <c r="AW506" s="143"/>
      <c r="AY506" s="146"/>
      <c r="AZ506" s="383"/>
    </row>
    <row r="507" spans="1:64" ht="12.75" customHeight="1" x14ac:dyDescent="0.25">
      <c r="A507" s="15"/>
      <c r="C507" s="122"/>
      <c r="D507" s="123"/>
      <c r="F507" s="125"/>
      <c r="G507" s="126"/>
      <c r="H507" s="35"/>
      <c r="I507" s="36"/>
      <c r="J507" s="37"/>
      <c r="K507" s="244"/>
      <c r="L507" s="199"/>
      <c r="M507" s="200"/>
      <c r="N507" s="201"/>
      <c r="O507" s="202"/>
      <c r="P507" s="202"/>
      <c r="Q507" s="202"/>
      <c r="R507" s="202"/>
      <c r="S507" s="202"/>
      <c r="T507" s="224"/>
      <c r="U507" s="138"/>
      <c r="V507" s="138"/>
      <c r="W507" s="139"/>
      <c r="X507" s="139"/>
      <c r="Y507" s="224"/>
      <c r="Z507" s="210"/>
      <c r="AA507" s="204"/>
      <c r="AB507" s="202"/>
      <c r="AC507" s="202"/>
      <c r="AD507" s="202"/>
      <c r="AE507" s="202"/>
      <c r="AF507" s="202"/>
      <c r="AG507" s="224"/>
      <c r="AH507" s="138"/>
      <c r="AI507" s="138"/>
      <c r="AJ507" s="139"/>
      <c r="AK507" s="139"/>
      <c r="AL507" s="224"/>
      <c r="AM507" s="140"/>
      <c r="AN507" s="211"/>
      <c r="AO507" s="212"/>
      <c r="AP507" s="39"/>
      <c r="AQ507" s="141"/>
      <c r="AR507" s="141"/>
      <c r="AS507" s="143"/>
      <c r="AU507" s="141"/>
      <c r="AV507" s="141"/>
      <c r="AW507" s="143"/>
      <c r="AY507" s="146"/>
      <c r="AZ507" s="383"/>
    </row>
    <row r="508" spans="1:64" ht="35.1" customHeight="1" x14ac:dyDescent="0.25">
      <c r="A508" s="15" t="s">
        <v>13</v>
      </c>
      <c r="B508" s="225">
        <v>10</v>
      </c>
      <c r="C508" s="122" t="s">
        <v>237</v>
      </c>
      <c r="D508" s="123">
        <v>1000</v>
      </c>
      <c r="E508" s="226"/>
      <c r="F508" s="122">
        <v>19</v>
      </c>
      <c r="G508" s="126"/>
      <c r="H508" s="35" t="str">
        <f t="shared" si="392"/>
        <v>122</v>
      </c>
      <c r="I508" s="36">
        <v>81211000</v>
      </c>
      <c r="J508" s="37" t="s">
        <v>624</v>
      </c>
      <c r="K508" s="213" t="s">
        <v>625</v>
      </c>
      <c r="L508" s="376">
        <v>0</v>
      </c>
      <c r="M508" s="377">
        <v>0</v>
      </c>
      <c r="N508" s="130"/>
      <c r="O508" s="131"/>
      <c r="P508" s="131"/>
      <c r="Q508" s="131"/>
      <c r="R508" s="131"/>
      <c r="S508" s="131"/>
      <c r="T508" s="132" t="str">
        <f t="shared" ref="T508:T540" si="402">IF(SUM(N508:S508)=U508,"OK",SUM(N508:S508)-U508)</f>
        <v>OK</v>
      </c>
      <c r="U508" s="138"/>
      <c r="V508" s="138"/>
      <c r="W508" s="139"/>
      <c r="X508" s="139"/>
      <c r="Y508" s="132" t="str">
        <f t="shared" ref="Y508:Y540" si="403">IF(SUM(W508:X508)=Z508,"OK",SUM(W508:X508)-Z508)</f>
        <v>OK</v>
      </c>
      <c r="Z508" s="210"/>
      <c r="AA508" s="204"/>
      <c r="AB508" s="202"/>
      <c r="AC508" s="202"/>
      <c r="AD508" s="202"/>
      <c r="AE508" s="202"/>
      <c r="AF508" s="202"/>
      <c r="AG508" s="132" t="str">
        <f t="shared" ref="AG508:AG540" si="404">IF(SUM(AA508:AF508)=AH508,"OK",SUM(AA508:AF508)-AH508)</f>
        <v>OK</v>
      </c>
      <c r="AH508" s="138"/>
      <c r="AI508" s="138"/>
      <c r="AJ508" s="139"/>
      <c r="AK508" s="139"/>
      <c r="AL508" s="132" t="str">
        <f t="shared" ref="AL508:AL540" si="405">IF(SUM(AJ508:AK508)=AM508,"OK",SUM(AJ508:AK508)-AM508)</f>
        <v>OK</v>
      </c>
      <c r="AM508" s="140"/>
      <c r="AN508" s="119">
        <f t="shared" ref="AN508:AN540" si="406">L508+U508+V508+Z508</f>
        <v>0</v>
      </c>
      <c r="AO508" s="120">
        <f t="shared" ref="AO508:AO540" si="407">M508+AH508+AI508+AM508</f>
        <v>0</v>
      </c>
      <c r="AP508" s="39">
        <f t="shared" ref="AP508:AP540" si="408">L508</f>
        <v>0</v>
      </c>
      <c r="AQ508" s="141">
        <f t="shared" ref="AQ508:AQ540" si="409">AN508</f>
        <v>0</v>
      </c>
      <c r="AR508" s="142">
        <f t="shared" ref="AR508:AR515" si="410">AQ508-AP508</f>
        <v>0</v>
      </c>
      <c r="AS508" s="143" t="e">
        <f>AR508/AP508</f>
        <v>#DIV/0!</v>
      </c>
      <c r="AT508" s="144">
        <f t="shared" ref="AT508:AT540" si="411">M508</f>
        <v>0</v>
      </c>
      <c r="AU508" s="141">
        <f>AO508</f>
        <v>0</v>
      </c>
      <c r="AV508" s="142">
        <f t="shared" ref="AV508:AV515" si="412">AU508-AT508</f>
        <v>0</v>
      </c>
      <c r="AW508" s="143" t="e">
        <f>AV508/AT508</f>
        <v>#DIV/0!</v>
      </c>
      <c r="AY508" s="146" t="str">
        <f t="shared" ref="AY508:AY540" si="413">RIGHT(LEFT(I508,3),2)&amp;"."&amp;RIGHT(LEFT(I508,5),2)</f>
        <v>12.11</v>
      </c>
      <c r="AZ508" s="383" t="b">
        <f>COUNTIF('[1]Codes SEC'!$B$2:$B$250,Ministres!AY508)&gt;0</f>
        <v>1</v>
      </c>
    </row>
    <row r="509" spans="1:64" ht="35.1" customHeight="1" x14ac:dyDescent="0.25">
      <c r="A509" s="356" t="s">
        <v>13</v>
      </c>
      <c r="B509" s="225">
        <v>10</v>
      </c>
      <c r="C509" s="122" t="s">
        <v>276</v>
      </c>
      <c r="D509" s="123">
        <v>1000</v>
      </c>
      <c r="E509" s="226"/>
      <c r="F509" s="122">
        <v>19</v>
      </c>
      <c r="G509" s="126"/>
      <c r="H509" s="35" t="str">
        <f t="shared" si="392"/>
        <v>122</v>
      </c>
      <c r="I509" s="36">
        <v>81211000</v>
      </c>
      <c r="J509" s="37" t="s">
        <v>626</v>
      </c>
      <c r="K509" s="244" t="s">
        <v>627</v>
      </c>
      <c r="L509" s="128">
        <v>0</v>
      </c>
      <c r="M509" s="129">
        <v>0</v>
      </c>
      <c r="N509" s="130"/>
      <c r="O509" s="131"/>
      <c r="P509" s="131"/>
      <c r="Q509" s="131"/>
      <c r="R509" s="131"/>
      <c r="S509" s="131"/>
      <c r="T509" s="132" t="str">
        <f t="shared" si="402"/>
        <v>OK</v>
      </c>
      <c r="U509" s="138"/>
      <c r="V509" s="138"/>
      <c r="W509" s="139"/>
      <c r="X509" s="139"/>
      <c r="Y509" s="132" t="str">
        <f t="shared" si="403"/>
        <v>OK</v>
      </c>
      <c r="Z509" s="210"/>
      <c r="AA509" s="204"/>
      <c r="AB509" s="202"/>
      <c r="AC509" s="202"/>
      <c r="AD509" s="202"/>
      <c r="AE509" s="202"/>
      <c r="AF509" s="202"/>
      <c r="AG509" s="132" t="str">
        <f t="shared" si="404"/>
        <v>OK</v>
      </c>
      <c r="AH509" s="138"/>
      <c r="AI509" s="138"/>
      <c r="AJ509" s="139"/>
      <c r="AK509" s="139"/>
      <c r="AL509" s="132" t="str">
        <f t="shared" si="405"/>
        <v>OK</v>
      </c>
      <c r="AM509" s="140"/>
      <c r="AN509" s="119">
        <f t="shared" si="406"/>
        <v>0</v>
      </c>
      <c r="AO509" s="120">
        <f t="shared" si="407"/>
        <v>0</v>
      </c>
      <c r="AP509" s="39">
        <f t="shared" si="408"/>
        <v>0</v>
      </c>
      <c r="AQ509" s="141">
        <f t="shared" si="409"/>
        <v>0</v>
      </c>
      <c r="AR509" s="142">
        <f t="shared" si="410"/>
        <v>0</v>
      </c>
      <c r="AS509" s="143" t="e">
        <f t="shared" ref="AS509:AS515" si="414">AR509/AP509</f>
        <v>#DIV/0!</v>
      </c>
      <c r="AT509" s="144">
        <f t="shared" si="411"/>
        <v>0</v>
      </c>
      <c r="AU509" s="141">
        <f t="shared" ref="AU509:AU515" si="415">AO509</f>
        <v>0</v>
      </c>
      <c r="AV509" s="142">
        <f t="shared" si="412"/>
        <v>0</v>
      </c>
      <c r="AW509" s="143" t="e">
        <f t="shared" ref="AW509:AW515" si="416">AV509/AT509</f>
        <v>#DIV/0!</v>
      </c>
      <c r="AY509" s="146" t="str">
        <f t="shared" si="413"/>
        <v>12.11</v>
      </c>
      <c r="AZ509" s="383" t="b">
        <f>COUNTIF('[1]Codes SEC'!$B$2:$B$250,Ministres!AY509)&gt;0</f>
        <v>1</v>
      </c>
    </row>
    <row r="510" spans="1:64" s="400" customFormat="1" ht="35.1" customHeight="1" x14ac:dyDescent="0.25">
      <c r="A510" s="15" t="s">
        <v>13</v>
      </c>
      <c r="B510" s="225">
        <v>10</v>
      </c>
      <c r="C510" s="122" t="s">
        <v>276</v>
      </c>
      <c r="D510" s="123">
        <v>1000</v>
      </c>
      <c r="E510" s="124"/>
      <c r="F510" s="125">
        <v>19</v>
      </c>
      <c r="G510" s="126"/>
      <c r="H510" s="35" t="str">
        <f t="shared" si="392"/>
        <v>122</v>
      </c>
      <c r="I510" s="36">
        <v>81211000</v>
      </c>
      <c r="J510" s="37" t="s">
        <v>628</v>
      </c>
      <c r="K510" s="281" t="s">
        <v>629</v>
      </c>
      <c r="L510" s="128">
        <v>0</v>
      </c>
      <c r="M510" s="129">
        <v>0</v>
      </c>
      <c r="N510" s="130"/>
      <c r="O510" s="131"/>
      <c r="P510" s="131"/>
      <c r="Q510" s="131"/>
      <c r="R510" s="131"/>
      <c r="S510" s="131"/>
      <c r="T510" s="132" t="str">
        <f t="shared" si="402"/>
        <v>OK</v>
      </c>
      <c r="U510" s="138"/>
      <c r="V510" s="138"/>
      <c r="W510" s="139"/>
      <c r="X510" s="139"/>
      <c r="Y510" s="132" t="str">
        <f t="shared" si="403"/>
        <v>OK</v>
      </c>
      <c r="Z510" s="210"/>
      <c r="AA510" s="204"/>
      <c r="AB510" s="202"/>
      <c r="AC510" s="202"/>
      <c r="AD510" s="202"/>
      <c r="AE510" s="202"/>
      <c r="AF510" s="202"/>
      <c r="AG510" s="132" t="str">
        <f t="shared" si="404"/>
        <v>OK</v>
      </c>
      <c r="AH510" s="138"/>
      <c r="AI510" s="138"/>
      <c r="AJ510" s="139"/>
      <c r="AK510" s="139"/>
      <c r="AL510" s="132" t="str">
        <f t="shared" si="405"/>
        <v>OK</v>
      </c>
      <c r="AM510" s="140"/>
      <c r="AN510" s="119">
        <f t="shared" si="406"/>
        <v>0</v>
      </c>
      <c r="AO510" s="120">
        <f t="shared" si="407"/>
        <v>0</v>
      </c>
      <c r="AP510" s="39">
        <f t="shared" si="408"/>
        <v>0</v>
      </c>
      <c r="AQ510" s="141">
        <f t="shared" si="409"/>
        <v>0</v>
      </c>
      <c r="AR510" s="142">
        <f t="shared" si="410"/>
        <v>0</v>
      </c>
      <c r="AS510" s="143" t="e">
        <f t="shared" si="414"/>
        <v>#DIV/0!</v>
      </c>
      <c r="AT510" s="144">
        <f t="shared" si="411"/>
        <v>0</v>
      </c>
      <c r="AU510" s="141">
        <f t="shared" si="415"/>
        <v>0</v>
      </c>
      <c r="AV510" s="142">
        <f t="shared" si="412"/>
        <v>0</v>
      </c>
      <c r="AW510" s="143" t="e">
        <f t="shared" si="416"/>
        <v>#DIV/0!</v>
      </c>
      <c r="AX510"/>
      <c r="AY510" s="146" t="str">
        <f t="shared" si="413"/>
        <v>12.11</v>
      </c>
      <c r="AZ510" s="383" t="b">
        <f>COUNTIF('[1]Codes SEC'!$B$2:$B$250,Ministres!AY510)&gt;0</f>
        <v>1</v>
      </c>
      <c r="BA510"/>
      <c r="BB510"/>
      <c r="BC510"/>
      <c r="BD510"/>
      <c r="BE510"/>
      <c r="BF510"/>
      <c r="BG510"/>
      <c r="BH510"/>
      <c r="BI510"/>
      <c r="BJ510"/>
      <c r="BK510"/>
      <c r="BL510"/>
    </row>
    <row r="511" spans="1:64" s="400" customFormat="1" ht="35.1" customHeight="1" x14ac:dyDescent="0.25">
      <c r="A511" s="15" t="s">
        <v>13</v>
      </c>
      <c r="B511" s="225">
        <v>10</v>
      </c>
      <c r="C511" s="122" t="s">
        <v>276</v>
      </c>
      <c r="D511" s="123">
        <v>1000</v>
      </c>
      <c r="E511" s="124"/>
      <c r="F511" s="125">
        <v>19</v>
      </c>
      <c r="G511" s="126"/>
      <c r="H511" s="35" t="str">
        <f t="shared" si="392"/>
        <v>122</v>
      </c>
      <c r="I511" s="36">
        <v>81221000</v>
      </c>
      <c r="J511" s="37" t="s">
        <v>630</v>
      </c>
      <c r="K511" s="281" t="s">
        <v>631</v>
      </c>
      <c r="L511" s="128">
        <v>0</v>
      </c>
      <c r="M511" s="129">
        <v>0</v>
      </c>
      <c r="N511" s="130"/>
      <c r="O511" s="131"/>
      <c r="P511" s="131"/>
      <c r="Q511" s="131"/>
      <c r="R511" s="131"/>
      <c r="S511" s="131"/>
      <c r="T511" s="132" t="str">
        <f>IF(SUM(N511:S511)=U511,"OK",SUM(N511:S511)-U511)</f>
        <v>OK</v>
      </c>
      <c r="U511" s="138"/>
      <c r="V511" s="138"/>
      <c r="W511" s="139"/>
      <c r="X511" s="139"/>
      <c r="Y511" s="132" t="str">
        <f>IF(SUM(W511:X511)=Z511,"OK",SUM(W511:X511)-Z511)</f>
        <v>OK</v>
      </c>
      <c r="Z511" s="210"/>
      <c r="AA511" s="204"/>
      <c r="AB511" s="202"/>
      <c r="AC511" s="202"/>
      <c r="AD511" s="202"/>
      <c r="AE511" s="202"/>
      <c r="AF511" s="202"/>
      <c r="AG511" s="132" t="str">
        <f>IF(SUM(AA511:AF511)=AH511,"OK",SUM(AA511:AF511)-AH511)</f>
        <v>OK</v>
      </c>
      <c r="AH511" s="138"/>
      <c r="AI511" s="138"/>
      <c r="AJ511" s="139"/>
      <c r="AK511" s="139"/>
      <c r="AL511" s="132" t="str">
        <f>IF(SUM(AJ511:AK511)=AM511,"OK",SUM(AJ511:AK511)-AM511)</f>
        <v>OK</v>
      </c>
      <c r="AM511" s="140"/>
      <c r="AN511" s="119">
        <f>L511+U511+V511+Z511</f>
        <v>0</v>
      </c>
      <c r="AO511" s="120">
        <f>M511+AH511+AI511+AM511</f>
        <v>0</v>
      </c>
      <c r="AP511" s="39">
        <f>L511</f>
        <v>0</v>
      </c>
      <c r="AQ511" s="141">
        <f>AN511</f>
        <v>0</v>
      </c>
      <c r="AR511" s="142">
        <f>AQ511-AP511</f>
        <v>0</v>
      </c>
      <c r="AS511" s="143" t="e">
        <f>AR511/AP511</f>
        <v>#DIV/0!</v>
      </c>
      <c r="AT511" s="144">
        <f>M511</f>
        <v>0</v>
      </c>
      <c r="AU511" s="141">
        <f>AO511</f>
        <v>0</v>
      </c>
      <c r="AV511" s="142">
        <f>AU511-AT511</f>
        <v>0</v>
      </c>
      <c r="AW511" s="143" t="e">
        <f>AV511/AT511</f>
        <v>#DIV/0!</v>
      </c>
      <c r="AX511"/>
      <c r="AY511" s="146" t="str">
        <f t="shared" si="413"/>
        <v>12.21</v>
      </c>
      <c r="AZ511" s="399" t="b">
        <f>COUNTIF('[1]Codes SEC'!$B$2:$B$250,Ministres!AY511)&gt;0</f>
        <v>1</v>
      </c>
      <c r="BA511"/>
      <c r="BB511"/>
      <c r="BC511"/>
      <c r="BD511"/>
      <c r="BE511"/>
      <c r="BF511"/>
      <c r="BG511"/>
      <c r="BH511"/>
      <c r="BI511"/>
      <c r="BJ511"/>
      <c r="BK511"/>
      <c r="BL511"/>
    </row>
    <row r="512" spans="1:64" ht="35.1" customHeight="1" x14ac:dyDescent="0.25">
      <c r="A512" s="15" t="s">
        <v>13</v>
      </c>
      <c r="B512" s="225" t="s">
        <v>265</v>
      </c>
      <c r="C512" s="122" t="s">
        <v>237</v>
      </c>
      <c r="D512" s="123">
        <v>1000</v>
      </c>
      <c r="E512" s="226"/>
      <c r="F512" s="122">
        <v>19</v>
      </c>
      <c r="G512" s="227"/>
      <c r="H512" s="228" t="str">
        <f t="shared" si="392"/>
        <v>122</v>
      </c>
      <c r="I512" s="229">
        <v>81221000</v>
      </c>
      <c r="J512" s="230" t="s">
        <v>632</v>
      </c>
      <c r="K512" s="231" t="s">
        <v>633</v>
      </c>
      <c r="L512" s="232">
        <v>0</v>
      </c>
      <c r="M512" s="233">
        <v>0</v>
      </c>
      <c r="N512" s="130"/>
      <c r="O512" s="131"/>
      <c r="P512" s="131"/>
      <c r="Q512" s="131"/>
      <c r="R512" s="131"/>
      <c r="S512" s="131"/>
      <c r="T512" s="132" t="str">
        <f>IF(SUM(N512:S512)=U512,"OK",SUM(N512:S512)-U512)</f>
        <v>OK</v>
      </c>
      <c r="U512" s="138"/>
      <c r="V512" s="138"/>
      <c r="W512" s="139"/>
      <c r="X512" s="139"/>
      <c r="Y512" s="132" t="str">
        <f>IF(SUM(W512:X512)=Z512,"OK",SUM(W512:X512)-Z512)</f>
        <v>OK</v>
      </c>
      <c r="Z512" s="210"/>
      <c r="AA512" s="204"/>
      <c r="AB512" s="202"/>
      <c r="AC512" s="202"/>
      <c r="AD512" s="202"/>
      <c r="AE512" s="202"/>
      <c r="AF512" s="202"/>
      <c r="AG512" s="132" t="str">
        <f>IF(SUM(AA512:AF512)=AH512,"OK",SUM(AA512:AF512)-AH512)</f>
        <v>OK</v>
      </c>
      <c r="AH512" s="138"/>
      <c r="AI512" s="138"/>
      <c r="AJ512" s="139"/>
      <c r="AK512" s="139"/>
      <c r="AL512" s="132" t="str">
        <f>IF(SUM(AJ512:AK512)=AM512,"OK",SUM(AJ512:AK512)-AM512)</f>
        <v>OK</v>
      </c>
      <c r="AM512" s="140"/>
      <c r="AN512" s="119">
        <f>L512+U512+V512+Z512</f>
        <v>0</v>
      </c>
      <c r="AO512" s="120">
        <f>M512+AH512+AI512+AM512</f>
        <v>0</v>
      </c>
      <c r="AP512" s="39">
        <f>L512</f>
        <v>0</v>
      </c>
      <c r="AQ512" s="141">
        <f>AN512</f>
        <v>0</v>
      </c>
      <c r="AR512" s="142">
        <f>AQ512-AP512</f>
        <v>0</v>
      </c>
      <c r="AS512" s="143" t="e">
        <f>AR512/AP512</f>
        <v>#DIV/0!</v>
      </c>
      <c r="AT512" s="144">
        <f>M512</f>
        <v>0</v>
      </c>
      <c r="AU512" s="141">
        <f>AO512</f>
        <v>0</v>
      </c>
      <c r="AV512" s="142">
        <f>AU512-AT512</f>
        <v>0</v>
      </c>
      <c r="AW512" s="143" t="e">
        <f>AV512/AT512</f>
        <v>#DIV/0!</v>
      </c>
      <c r="AY512" s="146" t="str">
        <f t="shared" si="413"/>
        <v>12.21</v>
      </c>
      <c r="AZ512" s="399" t="b">
        <f>COUNTIF('[1]Codes SEC'!$B$2:$B$250,Ministres!AY512)&gt;0</f>
        <v>1</v>
      </c>
    </row>
    <row r="513" spans="1:64" s="400" customFormat="1" ht="35.1" customHeight="1" x14ac:dyDescent="0.25">
      <c r="A513" s="15" t="s">
        <v>13</v>
      </c>
      <c r="B513" s="225">
        <v>10</v>
      </c>
      <c r="C513" s="122" t="s">
        <v>276</v>
      </c>
      <c r="D513" s="123">
        <v>1000</v>
      </c>
      <c r="E513" s="124"/>
      <c r="F513" s="125">
        <v>19</v>
      </c>
      <c r="G513" s="126"/>
      <c r="H513" s="35" t="str">
        <f t="shared" si="392"/>
        <v>122</v>
      </c>
      <c r="I513" s="36">
        <v>81410000</v>
      </c>
      <c r="J513" s="37" t="s">
        <v>634</v>
      </c>
      <c r="K513" s="281" t="s">
        <v>635</v>
      </c>
      <c r="L513" s="128">
        <v>0</v>
      </c>
      <c r="M513" s="129">
        <v>0</v>
      </c>
      <c r="N513" s="130"/>
      <c r="O513" s="131"/>
      <c r="P513" s="131"/>
      <c r="Q513" s="131"/>
      <c r="R513" s="131"/>
      <c r="S513" s="131"/>
      <c r="T513" s="132" t="str">
        <f t="shared" si="402"/>
        <v>OK</v>
      </c>
      <c r="U513" s="138"/>
      <c r="V513" s="138"/>
      <c r="W513" s="139"/>
      <c r="X513" s="139"/>
      <c r="Y513" s="132" t="str">
        <f t="shared" si="403"/>
        <v>OK</v>
      </c>
      <c r="Z513" s="210"/>
      <c r="AA513" s="204"/>
      <c r="AB513" s="202"/>
      <c r="AC513" s="202"/>
      <c r="AD513" s="202"/>
      <c r="AE513" s="202"/>
      <c r="AF513" s="202"/>
      <c r="AG513" s="132" t="str">
        <f t="shared" si="404"/>
        <v>OK</v>
      </c>
      <c r="AH513" s="138"/>
      <c r="AI513" s="138"/>
      <c r="AJ513" s="139"/>
      <c r="AK513" s="139"/>
      <c r="AL513" s="132" t="str">
        <f t="shared" si="405"/>
        <v>OK</v>
      </c>
      <c r="AM513" s="140"/>
      <c r="AN513" s="119">
        <f t="shared" si="406"/>
        <v>0</v>
      </c>
      <c r="AO513" s="120">
        <f t="shared" si="407"/>
        <v>0</v>
      </c>
      <c r="AP513" s="39">
        <f t="shared" si="408"/>
        <v>0</v>
      </c>
      <c r="AQ513" s="141">
        <f t="shared" si="409"/>
        <v>0</v>
      </c>
      <c r="AR513" s="142">
        <f t="shared" si="410"/>
        <v>0</v>
      </c>
      <c r="AS513" s="143" t="e">
        <f t="shared" si="414"/>
        <v>#DIV/0!</v>
      </c>
      <c r="AT513" s="144">
        <f t="shared" si="411"/>
        <v>0</v>
      </c>
      <c r="AU513" s="141">
        <f t="shared" si="415"/>
        <v>0</v>
      </c>
      <c r="AV513" s="142">
        <f t="shared" si="412"/>
        <v>0</v>
      </c>
      <c r="AW513" s="143" t="e">
        <f t="shared" si="416"/>
        <v>#DIV/0!</v>
      </c>
      <c r="AX513"/>
      <c r="AY513" s="146" t="str">
        <f t="shared" si="413"/>
        <v>14.10</v>
      </c>
      <c r="AZ513" s="399" t="b">
        <f>COUNTIF('[1]Codes SEC'!$B$2:$B$250,Ministres!AY513)&gt;0</f>
        <v>1</v>
      </c>
      <c r="BA513"/>
      <c r="BB513"/>
      <c r="BC513"/>
      <c r="BD513"/>
      <c r="BE513"/>
      <c r="BF513"/>
      <c r="BG513"/>
      <c r="BH513"/>
      <c r="BI513"/>
      <c r="BJ513"/>
      <c r="BK513"/>
      <c r="BL513"/>
    </row>
    <row r="514" spans="1:64" s="400" customFormat="1" ht="35.1" customHeight="1" x14ac:dyDescent="0.25">
      <c r="A514" s="15" t="s">
        <v>13</v>
      </c>
      <c r="B514" s="225">
        <v>10</v>
      </c>
      <c r="C514" s="122" t="s">
        <v>276</v>
      </c>
      <c r="D514" s="123">
        <v>1000</v>
      </c>
      <c r="E514" s="124"/>
      <c r="F514" s="125">
        <v>19</v>
      </c>
      <c r="G514" s="126"/>
      <c r="H514" s="35" t="str">
        <f t="shared" si="392"/>
        <v>122</v>
      </c>
      <c r="I514" s="36">
        <v>82140000</v>
      </c>
      <c r="J514" s="37" t="s">
        <v>636</v>
      </c>
      <c r="K514" s="281" t="s">
        <v>637</v>
      </c>
      <c r="L514" s="128">
        <v>0</v>
      </c>
      <c r="M514" s="129">
        <v>0</v>
      </c>
      <c r="N514" s="130"/>
      <c r="O514" s="131"/>
      <c r="P514" s="131"/>
      <c r="Q514" s="131"/>
      <c r="R514" s="131"/>
      <c r="S514" s="131"/>
      <c r="T514" s="132" t="str">
        <f t="shared" si="402"/>
        <v>OK</v>
      </c>
      <c r="U514" s="138"/>
      <c r="V514" s="138"/>
      <c r="W514" s="139"/>
      <c r="X514" s="139"/>
      <c r="Y514" s="132" t="str">
        <f t="shared" si="403"/>
        <v>OK</v>
      </c>
      <c r="Z514" s="210"/>
      <c r="AA514" s="204"/>
      <c r="AB514" s="202"/>
      <c r="AC514" s="202"/>
      <c r="AD514" s="202"/>
      <c r="AE514" s="202"/>
      <c r="AF514" s="202"/>
      <c r="AG514" s="132" t="str">
        <f t="shared" si="404"/>
        <v>OK</v>
      </c>
      <c r="AH514" s="138"/>
      <c r="AI514" s="138"/>
      <c r="AJ514" s="139"/>
      <c r="AK514" s="139"/>
      <c r="AL514" s="132" t="str">
        <f t="shared" si="405"/>
        <v>OK</v>
      </c>
      <c r="AM514" s="140"/>
      <c r="AN514" s="119">
        <f t="shared" si="406"/>
        <v>0</v>
      </c>
      <c r="AO514" s="120">
        <f t="shared" si="407"/>
        <v>0</v>
      </c>
      <c r="AP514" s="39">
        <f t="shared" si="408"/>
        <v>0</v>
      </c>
      <c r="AQ514" s="141">
        <f t="shared" si="409"/>
        <v>0</v>
      </c>
      <c r="AR514" s="142">
        <f t="shared" si="410"/>
        <v>0</v>
      </c>
      <c r="AS514" s="143" t="e">
        <f t="shared" si="414"/>
        <v>#DIV/0!</v>
      </c>
      <c r="AT514" s="144">
        <f t="shared" si="411"/>
        <v>0</v>
      </c>
      <c r="AU514" s="141">
        <f t="shared" si="415"/>
        <v>0</v>
      </c>
      <c r="AV514" s="142">
        <f t="shared" si="412"/>
        <v>0</v>
      </c>
      <c r="AW514" s="143" t="e">
        <f t="shared" si="416"/>
        <v>#DIV/0!</v>
      </c>
      <c r="AX514"/>
      <c r="AY514" s="146" t="str">
        <f t="shared" si="413"/>
        <v>21.40</v>
      </c>
      <c r="AZ514" s="399" t="b">
        <f>COUNTIF('[1]Codes SEC'!$B$2:$B$250,Ministres!AY514)&gt;0</f>
        <v>1</v>
      </c>
      <c r="BA514"/>
      <c r="BB514"/>
      <c r="BC514"/>
      <c r="BD514"/>
      <c r="BE514"/>
      <c r="BF514"/>
      <c r="BG514"/>
      <c r="BH514"/>
      <c r="BI514"/>
      <c r="BJ514"/>
      <c r="BK514"/>
      <c r="BL514"/>
    </row>
    <row r="515" spans="1:64" s="400" customFormat="1" ht="35.1" customHeight="1" x14ac:dyDescent="0.25">
      <c r="A515" s="15" t="s">
        <v>13</v>
      </c>
      <c r="B515" s="225">
        <v>10</v>
      </c>
      <c r="C515" s="122" t="s">
        <v>276</v>
      </c>
      <c r="D515" s="123">
        <v>1000</v>
      </c>
      <c r="E515" s="124"/>
      <c r="F515" s="125">
        <v>19</v>
      </c>
      <c r="G515" s="126"/>
      <c r="H515" s="35" t="str">
        <f t="shared" si="392"/>
        <v>122</v>
      </c>
      <c r="I515" s="36">
        <v>82160000</v>
      </c>
      <c r="J515" s="37" t="s">
        <v>638</v>
      </c>
      <c r="K515" s="281" t="s">
        <v>639</v>
      </c>
      <c r="L515" s="128">
        <v>0</v>
      </c>
      <c r="M515" s="129">
        <v>0</v>
      </c>
      <c r="N515" s="130"/>
      <c r="O515" s="131"/>
      <c r="P515" s="131"/>
      <c r="Q515" s="131"/>
      <c r="R515" s="131"/>
      <c r="S515" s="131"/>
      <c r="T515" s="132" t="str">
        <f t="shared" si="402"/>
        <v>OK</v>
      </c>
      <c r="U515" s="138"/>
      <c r="V515" s="138"/>
      <c r="W515" s="139"/>
      <c r="X515" s="139"/>
      <c r="Y515" s="132" t="str">
        <f t="shared" si="403"/>
        <v>OK</v>
      </c>
      <c r="Z515" s="210"/>
      <c r="AA515" s="204"/>
      <c r="AB515" s="202"/>
      <c r="AC515" s="202"/>
      <c r="AD515" s="202"/>
      <c r="AE515" s="202"/>
      <c r="AF515" s="202"/>
      <c r="AG515" s="132" t="str">
        <f t="shared" si="404"/>
        <v>OK</v>
      </c>
      <c r="AH515" s="138"/>
      <c r="AI515" s="138"/>
      <c r="AJ515" s="139"/>
      <c r="AK515" s="139"/>
      <c r="AL515" s="132" t="str">
        <f t="shared" si="405"/>
        <v>OK</v>
      </c>
      <c r="AM515" s="140"/>
      <c r="AN515" s="119">
        <f t="shared" si="406"/>
        <v>0</v>
      </c>
      <c r="AO515" s="120">
        <f t="shared" si="407"/>
        <v>0</v>
      </c>
      <c r="AP515" s="39">
        <f t="shared" si="408"/>
        <v>0</v>
      </c>
      <c r="AQ515" s="141">
        <f t="shared" si="409"/>
        <v>0</v>
      </c>
      <c r="AR515" s="142">
        <f t="shared" si="410"/>
        <v>0</v>
      </c>
      <c r="AS515" s="143" t="e">
        <f t="shared" si="414"/>
        <v>#DIV/0!</v>
      </c>
      <c r="AT515" s="144">
        <f t="shared" si="411"/>
        <v>0</v>
      </c>
      <c r="AU515" s="141">
        <f t="shared" si="415"/>
        <v>0</v>
      </c>
      <c r="AV515" s="142">
        <f t="shared" si="412"/>
        <v>0</v>
      </c>
      <c r="AW515" s="143" t="e">
        <f t="shared" si="416"/>
        <v>#DIV/0!</v>
      </c>
      <c r="AX515"/>
      <c r="AY515" s="146" t="str">
        <f t="shared" si="413"/>
        <v>21.60</v>
      </c>
      <c r="AZ515" s="399" t="b">
        <f>COUNTIF('[1]Codes SEC'!$B$2:$B$250,Ministres!AY515)&gt;0</f>
        <v>1</v>
      </c>
      <c r="BA515"/>
      <c r="BB515"/>
      <c r="BC515"/>
      <c r="BD515"/>
      <c r="BE515"/>
      <c r="BF515"/>
      <c r="BG515"/>
      <c r="BH515"/>
      <c r="BI515"/>
      <c r="BJ515"/>
      <c r="BK515"/>
      <c r="BL515"/>
    </row>
    <row r="516" spans="1:64" s="374" customFormat="1" ht="35.1" customHeight="1" x14ac:dyDescent="0.25">
      <c r="A516" s="356" t="s">
        <v>13</v>
      </c>
      <c r="B516" s="225" t="s">
        <v>265</v>
      </c>
      <c r="C516" s="122" t="s">
        <v>276</v>
      </c>
      <c r="D516" s="123">
        <v>1000</v>
      </c>
      <c r="E516" s="226"/>
      <c r="F516" s="122">
        <v>19</v>
      </c>
      <c r="G516" s="126"/>
      <c r="H516" s="35" t="str">
        <f t="shared" si="392"/>
        <v>122</v>
      </c>
      <c r="I516" s="36">
        <v>83122000</v>
      </c>
      <c r="J516" s="37" t="s">
        <v>640</v>
      </c>
      <c r="K516" s="244" t="s">
        <v>641</v>
      </c>
      <c r="L516" s="232">
        <v>0</v>
      </c>
      <c r="M516" s="233">
        <v>0</v>
      </c>
      <c r="N516" s="130"/>
      <c r="O516" s="131"/>
      <c r="P516" s="131"/>
      <c r="Q516" s="131"/>
      <c r="R516" s="131"/>
      <c r="S516" s="131"/>
      <c r="T516" s="132" t="str">
        <f>IF(SUM(N516:S516)=U516,"OK",SUM(N516:S516)-U516)</f>
        <v>OK</v>
      </c>
      <c r="U516" s="138"/>
      <c r="V516" s="138"/>
      <c r="W516" s="139"/>
      <c r="X516" s="139"/>
      <c r="Y516" s="132" t="str">
        <f>IF(SUM(W516:X516)=Z516,"OK",SUM(W516:X516)-Z516)</f>
        <v>OK</v>
      </c>
      <c r="Z516" s="210"/>
      <c r="AA516" s="204"/>
      <c r="AB516" s="202"/>
      <c r="AC516" s="202"/>
      <c r="AD516" s="202"/>
      <c r="AE516" s="202"/>
      <c r="AF516" s="202"/>
      <c r="AG516" s="132" t="str">
        <f>IF(SUM(AA516:AF516)=AH516,"OK",SUM(AA516:AF516)-AH516)</f>
        <v>OK</v>
      </c>
      <c r="AH516" s="138"/>
      <c r="AI516" s="138"/>
      <c r="AJ516" s="139"/>
      <c r="AK516" s="139"/>
      <c r="AL516" s="132" t="str">
        <f>IF(SUM(AJ516:AK516)=AM516,"OK",SUM(AJ516:AK516)-AM516)</f>
        <v>OK</v>
      </c>
      <c r="AM516" s="140"/>
      <c r="AN516" s="119">
        <f>L516+U516+V516+Z516</f>
        <v>0</v>
      </c>
      <c r="AO516" s="120">
        <f>M516+AH516+AI516+AM516</f>
        <v>0</v>
      </c>
      <c r="AP516" s="39">
        <f>L516</f>
        <v>0</v>
      </c>
      <c r="AQ516" s="141">
        <f>AN516</f>
        <v>0</v>
      </c>
      <c r="AR516" s="142">
        <f>AQ516-AP516</f>
        <v>0</v>
      </c>
      <c r="AS516" s="143" t="e">
        <f>AR516/AP516</f>
        <v>#DIV/0!</v>
      </c>
      <c r="AT516" s="144">
        <f>M516</f>
        <v>0</v>
      </c>
      <c r="AU516" s="141">
        <f>AO516</f>
        <v>0</v>
      </c>
      <c r="AV516" s="142">
        <f>AU516-AT516</f>
        <v>0</v>
      </c>
      <c r="AW516" s="143" t="e">
        <f>AV516/AT516</f>
        <v>#DIV/0!</v>
      </c>
      <c r="AY516" s="146" t="str">
        <f t="shared" si="413"/>
        <v>31.22</v>
      </c>
      <c r="AZ516" s="401" t="b">
        <f>COUNTIF('[1]Codes SEC'!$B$2:$B$250,Ministres!AY516)&gt;0</f>
        <v>1</v>
      </c>
    </row>
    <row r="517" spans="1:64" s="400" customFormat="1" ht="35.1" customHeight="1" x14ac:dyDescent="0.25">
      <c r="A517" s="15" t="s">
        <v>13</v>
      </c>
      <c r="B517" s="225">
        <v>10</v>
      </c>
      <c r="C517" s="122" t="s">
        <v>276</v>
      </c>
      <c r="D517" s="123">
        <v>1000</v>
      </c>
      <c r="E517" s="124"/>
      <c r="F517" s="125">
        <v>19</v>
      </c>
      <c r="G517" s="126"/>
      <c r="H517" s="35" t="str">
        <f t="shared" si="392"/>
        <v>122</v>
      </c>
      <c r="I517" s="36">
        <v>83132000</v>
      </c>
      <c r="J517" s="37" t="s">
        <v>642</v>
      </c>
      <c r="K517" s="281" t="s">
        <v>643</v>
      </c>
      <c r="L517" s="128">
        <v>0</v>
      </c>
      <c r="M517" s="129">
        <v>0</v>
      </c>
      <c r="N517" s="130"/>
      <c r="O517" s="131"/>
      <c r="P517" s="131"/>
      <c r="Q517" s="131"/>
      <c r="R517" s="131"/>
      <c r="S517" s="131"/>
      <c r="T517" s="132" t="str">
        <f t="shared" si="402"/>
        <v>OK</v>
      </c>
      <c r="U517" s="138"/>
      <c r="V517" s="138"/>
      <c r="W517" s="139"/>
      <c r="X517" s="139"/>
      <c r="Y517" s="132" t="str">
        <f t="shared" si="403"/>
        <v>OK</v>
      </c>
      <c r="Z517" s="210"/>
      <c r="AA517" s="204"/>
      <c r="AB517" s="202"/>
      <c r="AC517" s="202"/>
      <c r="AD517" s="202"/>
      <c r="AE517" s="202"/>
      <c r="AF517" s="202"/>
      <c r="AG517" s="132" t="str">
        <f t="shared" si="404"/>
        <v>OK</v>
      </c>
      <c r="AH517" s="138"/>
      <c r="AI517" s="138"/>
      <c r="AJ517" s="139"/>
      <c r="AK517" s="139"/>
      <c r="AL517" s="132" t="str">
        <f t="shared" si="405"/>
        <v>OK</v>
      </c>
      <c r="AM517" s="140"/>
      <c r="AN517" s="119">
        <f t="shared" si="406"/>
        <v>0</v>
      </c>
      <c r="AO517" s="120">
        <f t="shared" si="407"/>
        <v>0</v>
      </c>
      <c r="AP517" s="39">
        <f t="shared" si="408"/>
        <v>0</v>
      </c>
      <c r="AQ517" s="141">
        <f t="shared" si="409"/>
        <v>0</v>
      </c>
      <c r="AR517" s="142">
        <f t="shared" ref="AR517:AR539" si="417">AQ517-AP517</f>
        <v>0</v>
      </c>
      <c r="AS517" s="143" t="e">
        <f t="shared" ref="AS517:AS539" si="418">AR517/AP517</f>
        <v>#DIV/0!</v>
      </c>
      <c r="AT517" s="144">
        <f t="shared" si="411"/>
        <v>0</v>
      </c>
      <c r="AU517" s="141">
        <f t="shared" ref="AU517:AU539" si="419">AO517</f>
        <v>0</v>
      </c>
      <c r="AV517" s="142">
        <f t="shared" ref="AV517:AV539" si="420">AU517-AT517</f>
        <v>0</v>
      </c>
      <c r="AW517" s="143" t="e">
        <f t="shared" ref="AW517:AW539" si="421">AV517/AT517</f>
        <v>#DIV/0!</v>
      </c>
      <c r="AX517"/>
      <c r="AY517" s="146" t="str">
        <f t="shared" si="413"/>
        <v>31.32</v>
      </c>
      <c r="AZ517" s="399" t="b">
        <f>COUNTIF('[1]Codes SEC'!$B$2:$B$250,Ministres!AY517)&gt;0</f>
        <v>1</v>
      </c>
      <c r="BA517"/>
      <c r="BB517"/>
      <c r="BC517"/>
      <c r="BD517"/>
      <c r="BE517"/>
      <c r="BF517"/>
      <c r="BG517"/>
      <c r="BH517"/>
      <c r="BI517"/>
      <c r="BJ517"/>
      <c r="BK517"/>
      <c r="BL517"/>
    </row>
    <row r="518" spans="1:64" s="374" customFormat="1" ht="35.1" customHeight="1" x14ac:dyDescent="0.25">
      <c r="A518" s="356" t="s">
        <v>13</v>
      </c>
      <c r="B518" s="225" t="s">
        <v>265</v>
      </c>
      <c r="C518" s="122" t="s">
        <v>276</v>
      </c>
      <c r="D518" s="123">
        <v>1000</v>
      </c>
      <c r="E518" s="226"/>
      <c r="F518" s="122">
        <v>19</v>
      </c>
      <c r="G518" s="126"/>
      <c r="H518" s="35" t="str">
        <f t="shared" si="392"/>
        <v>122</v>
      </c>
      <c r="I518" s="36">
        <v>83132000</v>
      </c>
      <c r="J518" s="37" t="s">
        <v>644</v>
      </c>
      <c r="K518" s="244" t="s">
        <v>645</v>
      </c>
      <c r="L518" s="232">
        <v>0</v>
      </c>
      <c r="M518" s="233">
        <v>0</v>
      </c>
      <c r="N518" s="130"/>
      <c r="O518" s="131"/>
      <c r="P518" s="131"/>
      <c r="Q518" s="131"/>
      <c r="R518" s="131"/>
      <c r="S518" s="131"/>
      <c r="T518" s="132" t="str">
        <f t="shared" si="402"/>
        <v>OK</v>
      </c>
      <c r="U518" s="138"/>
      <c r="V518" s="138"/>
      <c r="W518" s="139"/>
      <c r="X518" s="139"/>
      <c r="Y518" s="132" t="str">
        <f t="shared" si="403"/>
        <v>OK</v>
      </c>
      <c r="Z518" s="210"/>
      <c r="AA518" s="204"/>
      <c r="AB518" s="202"/>
      <c r="AC518" s="202"/>
      <c r="AD518" s="202"/>
      <c r="AE518" s="202"/>
      <c r="AF518" s="202"/>
      <c r="AG518" s="132" t="str">
        <f t="shared" si="404"/>
        <v>OK</v>
      </c>
      <c r="AH518" s="138"/>
      <c r="AI518" s="138"/>
      <c r="AJ518" s="139"/>
      <c r="AK518" s="139"/>
      <c r="AL518" s="132" t="str">
        <f t="shared" si="405"/>
        <v>OK</v>
      </c>
      <c r="AM518" s="140"/>
      <c r="AN518" s="119">
        <f t="shared" si="406"/>
        <v>0</v>
      </c>
      <c r="AO518" s="120">
        <f t="shared" si="407"/>
        <v>0</v>
      </c>
      <c r="AP518" s="39">
        <f t="shared" si="408"/>
        <v>0</v>
      </c>
      <c r="AQ518" s="141">
        <f t="shared" si="409"/>
        <v>0</v>
      </c>
      <c r="AR518" s="142">
        <f t="shared" si="417"/>
        <v>0</v>
      </c>
      <c r="AS518" s="143" t="e">
        <f t="shared" si="418"/>
        <v>#DIV/0!</v>
      </c>
      <c r="AT518" s="144">
        <f t="shared" si="411"/>
        <v>0</v>
      </c>
      <c r="AU518" s="141">
        <f t="shared" si="419"/>
        <v>0</v>
      </c>
      <c r="AV518" s="142">
        <f t="shared" si="420"/>
        <v>0</v>
      </c>
      <c r="AW518" s="143" t="e">
        <f t="shared" si="421"/>
        <v>#DIV/0!</v>
      </c>
      <c r="AY518" s="146" t="str">
        <f t="shared" si="413"/>
        <v>31.32</v>
      </c>
      <c r="AZ518" s="401" t="b">
        <f>COUNTIF('[1]Codes SEC'!$B$2:$B$250,Ministres!AY518)&gt;0</f>
        <v>1</v>
      </c>
    </row>
    <row r="519" spans="1:64" ht="35.1" customHeight="1" x14ac:dyDescent="0.25">
      <c r="A519" s="356" t="s">
        <v>13</v>
      </c>
      <c r="B519" s="225" t="s">
        <v>265</v>
      </c>
      <c r="C519" s="122" t="s">
        <v>237</v>
      </c>
      <c r="D519" s="123">
        <v>1000</v>
      </c>
      <c r="E519" s="226"/>
      <c r="F519" s="122">
        <v>19</v>
      </c>
      <c r="G519" s="126"/>
      <c r="H519" s="35" t="str">
        <f t="shared" si="392"/>
        <v>122</v>
      </c>
      <c r="I519" s="36">
        <v>83132000</v>
      </c>
      <c r="J519" s="230" t="s">
        <v>646</v>
      </c>
      <c r="K519" s="231" t="s">
        <v>647</v>
      </c>
      <c r="L519" s="232">
        <v>0</v>
      </c>
      <c r="M519" s="233">
        <v>0</v>
      </c>
      <c r="N519" s="130"/>
      <c r="O519" s="131"/>
      <c r="P519" s="131"/>
      <c r="Q519" s="131"/>
      <c r="R519" s="131"/>
      <c r="S519" s="131"/>
      <c r="T519" s="132" t="str">
        <f t="shared" si="402"/>
        <v>OK</v>
      </c>
      <c r="U519" s="138"/>
      <c r="V519" s="138"/>
      <c r="W519" s="139"/>
      <c r="X519" s="139"/>
      <c r="Y519" s="132" t="str">
        <f t="shared" si="403"/>
        <v>OK</v>
      </c>
      <c r="Z519" s="210"/>
      <c r="AA519" s="204"/>
      <c r="AB519" s="202"/>
      <c r="AC519" s="202"/>
      <c r="AD519" s="202"/>
      <c r="AE519" s="202"/>
      <c r="AF519" s="202"/>
      <c r="AG519" s="132" t="str">
        <f t="shared" si="404"/>
        <v>OK</v>
      </c>
      <c r="AH519" s="138"/>
      <c r="AI519" s="138"/>
      <c r="AJ519" s="139"/>
      <c r="AK519" s="139"/>
      <c r="AL519" s="132" t="str">
        <f t="shared" si="405"/>
        <v>OK</v>
      </c>
      <c r="AM519" s="140"/>
      <c r="AN519" s="119">
        <f t="shared" si="406"/>
        <v>0</v>
      </c>
      <c r="AO519" s="120">
        <f t="shared" si="407"/>
        <v>0</v>
      </c>
      <c r="AP519" s="39">
        <f t="shared" si="408"/>
        <v>0</v>
      </c>
      <c r="AQ519" s="141">
        <f t="shared" si="409"/>
        <v>0</v>
      </c>
      <c r="AR519" s="142">
        <f t="shared" si="417"/>
        <v>0</v>
      </c>
      <c r="AS519" s="143" t="e">
        <f t="shared" si="418"/>
        <v>#DIV/0!</v>
      </c>
      <c r="AT519" s="144">
        <f t="shared" si="411"/>
        <v>0</v>
      </c>
      <c r="AU519" s="141">
        <f t="shared" si="419"/>
        <v>0</v>
      </c>
      <c r="AV519" s="142">
        <f t="shared" si="420"/>
        <v>0</v>
      </c>
      <c r="AW519" s="143" t="e">
        <f t="shared" si="421"/>
        <v>#DIV/0!</v>
      </c>
      <c r="AY519" s="146" t="str">
        <f t="shared" si="413"/>
        <v>31.32</v>
      </c>
      <c r="AZ519" s="399" t="b">
        <f>COUNTIF('[1]Codes SEC'!$B$2:$B$250,Ministres!AY519)&gt;0</f>
        <v>1</v>
      </c>
    </row>
    <row r="520" spans="1:64" s="374" customFormat="1" ht="35.1" customHeight="1" x14ac:dyDescent="0.25">
      <c r="A520" s="356" t="s">
        <v>13</v>
      </c>
      <c r="B520" s="225" t="s">
        <v>265</v>
      </c>
      <c r="C520" s="122" t="s">
        <v>276</v>
      </c>
      <c r="D520" s="123">
        <v>1000</v>
      </c>
      <c r="E520" s="226"/>
      <c r="F520" s="122">
        <v>19</v>
      </c>
      <c r="G520" s="126"/>
      <c r="H520" s="35" t="str">
        <f t="shared" si="392"/>
        <v>122</v>
      </c>
      <c r="I520" s="36">
        <v>83200000</v>
      </c>
      <c r="J520" s="37" t="s">
        <v>648</v>
      </c>
      <c r="K520" s="244" t="s">
        <v>649</v>
      </c>
      <c r="L520" s="232">
        <v>0</v>
      </c>
      <c r="M520" s="233">
        <v>0</v>
      </c>
      <c r="N520" s="130"/>
      <c r="O520" s="131"/>
      <c r="P520" s="131"/>
      <c r="Q520" s="131"/>
      <c r="R520" s="131"/>
      <c r="S520" s="131"/>
      <c r="T520" s="132" t="str">
        <f>IF(SUM(N520:S520)=U520,"OK",SUM(N520:S520)-U520)</f>
        <v>OK</v>
      </c>
      <c r="U520" s="138"/>
      <c r="V520" s="138"/>
      <c r="W520" s="139"/>
      <c r="X520" s="139"/>
      <c r="Y520" s="132" t="str">
        <f>IF(SUM(W520:X520)=Z520,"OK",SUM(W520:X520)-Z520)</f>
        <v>OK</v>
      </c>
      <c r="Z520" s="210"/>
      <c r="AA520" s="204"/>
      <c r="AB520" s="202"/>
      <c r="AC520" s="202"/>
      <c r="AD520" s="202"/>
      <c r="AE520" s="202"/>
      <c r="AF520" s="202"/>
      <c r="AG520" s="132" t="str">
        <f>IF(SUM(AA520:AF520)=AH520,"OK",SUM(AA520:AF520)-AH520)</f>
        <v>OK</v>
      </c>
      <c r="AH520" s="138"/>
      <c r="AI520" s="138"/>
      <c r="AJ520" s="139"/>
      <c r="AK520" s="139"/>
      <c r="AL520" s="132" t="str">
        <f>IF(SUM(AJ520:AK520)=AM520,"OK",SUM(AJ520:AK520)-AM520)</f>
        <v>OK</v>
      </c>
      <c r="AM520" s="140"/>
      <c r="AN520" s="119">
        <f>L520+U520+V520+Z520</f>
        <v>0</v>
      </c>
      <c r="AO520" s="120">
        <f>M520+AH520+AI520+AM520</f>
        <v>0</v>
      </c>
      <c r="AP520" s="39">
        <f>L520</f>
        <v>0</v>
      </c>
      <c r="AQ520" s="141">
        <f>AN520</f>
        <v>0</v>
      </c>
      <c r="AR520" s="142">
        <f>AQ520-AP520</f>
        <v>0</v>
      </c>
      <c r="AS520" s="143" t="e">
        <f>AR520/AP520</f>
        <v>#DIV/0!</v>
      </c>
      <c r="AT520" s="144">
        <f>M520</f>
        <v>0</v>
      </c>
      <c r="AU520" s="141">
        <f>AO520</f>
        <v>0</v>
      </c>
      <c r="AV520" s="142">
        <f>AU520-AT520</f>
        <v>0</v>
      </c>
      <c r="AW520" s="143" t="e">
        <f>AV520/AT520</f>
        <v>#DIV/0!</v>
      </c>
      <c r="AY520" s="146" t="str">
        <f t="shared" si="413"/>
        <v>32.00</v>
      </c>
      <c r="AZ520" s="401" t="b">
        <f>COUNTIF('[1]Codes SEC'!$B$2:$B$250,Ministres!AY520)&gt;0</f>
        <v>1</v>
      </c>
    </row>
    <row r="521" spans="1:64" s="400" customFormat="1" ht="35.1" customHeight="1" x14ac:dyDescent="0.25">
      <c r="A521" s="15" t="s">
        <v>13</v>
      </c>
      <c r="B521" s="225">
        <v>10</v>
      </c>
      <c r="C521" s="122" t="s">
        <v>276</v>
      </c>
      <c r="D521" s="123">
        <v>1000</v>
      </c>
      <c r="E521" s="124"/>
      <c r="F521" s="125">
        <v>19</v>
      </c>
      <c r="G521" s="126"/>
      <c r="H521" s="35" t="str">
        <f t="shared" si="392"/>
        <v>122</v>
      </c>
      <c r="I521" s="36">
        <v>83200000</v>
      </c>
      <c r="J521" s="37" t="s">
        <v>650</v>
      </c>
      <c r="K521" s="281" t="s">
        <v>651</v>
      </c>
      <c r="L521" s="128">
        <v>0</v>
      </c>
      <c r="M521" s="129">
        <v>0</v>
      </c>
      <c r="N521" s="130"/>
      <c r="O521" s="131"/>
      <c r="P521" s="131"/>
      <c r="Q521" s="131"/>
      <c r="R521" s="131"/>
      <c r="S521" s="131"/>
      <c r="T521" s="132" t="str">
        <f t="shared" si="402"/>
        <v>OK</v>
      </c>
      <c r="U521" s="138"/>
      <c r="V521" s="138"/>
      <c r="W521" s="139"/>
      <c r="X521" s="139"/>
      <c r="Y521" s="132" t="str">
        <f t="shared" si="403"/>
        <v>OK</v>
      </c>
      <c r="Z521" s="210"/>
      <c r="AA521" s="204"/>
      <c r="AB521" s="202"/>
      <c r="AC521" s="202"/>
      <c r="AD521" s="202"/>
      <c r="AE521" s="202"/>
      <c r="AF521" s="202"/>
      <c r="AG521" s="132" t="str">
        <f t="shared" si="404"/>
        <v>OK</v>
      </c>
      <c r="AH521" s="138"/>
      <c r="AI521" s="138"/>
      <c r="AJ521" s="139"/>
      <c r="AK521" s="139"/>
      <c r="AL521" s="132" t="str">
        <f t="shared" si="405"/>
        <v>OK</v>
      </c>
      <c r="AM521" s="140"/>
      <c r="AN521" s="119">
        <f t="shared" si="406"/>
        <v>0</v>
      </c>
      <c r="AO521" s="120">
        <f t="shared" si="407"/>
        <v>0</v>
      </c>
      <c r="AP521" s="39">
        <f t="shared" si="408"/>
        <v>0</v>
      </c>
      <c r="AQ521" s="141">
        <f t="shared" si="409"/>
        <v>0</v>
      </c>
      <c r="AR521" s="142">
        <f t="shared" si="417"/>
        <v>0</v>
      </c>
      <c r="AS521" s="143" t="e">
        <f t="shared" si="418"/>
        <v>#DIV/0!</v>
      </c>
      <c r="AT521" s="144">
        <f t="shared" si="411"/>
        <v>0</v>
      </c>
      <c r="AU521" s="141">
        <f t="shared" si="419"/>
        <v>0</v>
      </c>
      <c r="AV521" s="142">
        <f t="shared" si="420"/>
        <v>0</v>
      </c>
      <c r="AW521" s="143" t="e">
        <f t="shared" si="421"/>
        <v>#DIV/0!</v>
      </c>
      <c r="AX521"/>
      <c r="AY521" s="146" t="str">
        <f t="shared" si="413"/>
        <v>32.00</v>
      </c>
      <c r="AZ521" s="399" t="b">
        <f>COUNTIF('[1]Codes SEC'!$B$2:$B$250,Ministres!AY521)&gt;0</f>
        <v>1</v>
      </c>
      <c r="BA521"/>
      <c r="BB521"/>
      <c r="BC521"/>
      <c r="BD521"/>
      <c r="BE521"/>
      <c r="BF521"/>
      <c r="BG521"/>
      <c r="BH521"/>
      <c r="BI521"/>
      <c r="BJ521"/>
      <c r="BK521"/>
      <c r="BL521"/>
    </row>
    <row r="522" spans="1:64" s="400" customFormat="1" ht="35.1" customHeight="1" x14ac:dyDescent="0.25">
      <c r="A522" s="15" t="s">
        <v>13</v>
      </c>
      <c r="B522" s="225">
        <v>10</v>
      </c>
      <c r="C522" s="122" t="s">
        <v>276</v>
      </c>
      <c r="D522" s="123">
        <v>1000</v>
      </c>
      <c r="E522" s="124"/>
      <c r="F522" s="125">
        <v>19</v>
      </c>
      <c r="G522" s="126"/>
      <c r="H522" s="35" t="str">
        <f t="shared" si="392"/>
        <v>122</v>
      </c>
      <c r="I522" s="36">
        <v>83300000</v>
      </c>
      <c r="J522" s="37" t="s">
        <v>652</v>
      </c>
      <c r="K522" s="281" t="s">
        <v>653</v>
      </c>
      <c r="L522" s="128">
        <v>0</v>
      </c>
      <c r="M522" s="129">
        <v>0</v>
      </c>
      <c r="N522" s="130"/>
      <c r="O522" s="131"/>
      <c r="P522" s="131"/>
      <c r="Q522" s="131"/>
      <c r="R522" s="131"/>
      <c r="S522" s="131"/>
      <c r="T522" s="132" t="str">
        <f t="shared" si="402"/>
        <v>OK</v>
      </c>
      <c r="U522" s="138"/>
      <c r="V522" s="138"/>
      <c r="W522" s="139"/>
      <c r="X522" s="139"/>
      <c r="Y522" s="132" t="str">
        <f t="shared" si="403"/>
        <v>OK</v>
      </c>
      <c r="Z522" s="210"/>
      <c r="AA522" s="204"/>
      <c r="AB522" s="202"/>
      <c r="AC522" s="202"/>
      <c r="AD522" s="202"/>
      <c r="AE522" s="202"/>
      <c r="AF522" s="202"/>
      <c r="AG522" s="132" t="str">
        <f t="shared" si="404"/>
        <v>OK</v>
      </c>
      <c r="AH522" s="138"/>
      <c r="AI522" s="138"/>
      <c r="AJ522" s="139"/>
      <c r="AK522" s="139"/>
      <c r="AL522" s="132" t="str">
        <f t="shared" si="405"/>
        <v>OK</v>
      </c>
      <c r="AM522" s="140"/>
      <c r="AN522" s="119">
        <f t="shared" si="406"/>
        <v>0</v>
      </c>
      <c r="AO522" s="120">
        <f t="shared" si="407"/>
        <v>0</v>
      </c>
      <c r="AP522" s="39">
        <f t="shared" si="408"/>
        <v>0</v>
      </c>
      <c r="AQ522" s="141">
        <f t="shared" si="409"/>
        <v>0</v>
      </c>
      <c r="AR522" s="142">
        <f t="shared" si="417"/>
        <v>0</v>
      </c>
      <c r="AS522" s="143" t="e">
        <f t="shared" si="418"/>
        <v>#DIV/0!</v>
      </c>
      <c r="AT522" s="144">
        <f t="shared" si="411"/>
        <v>0</v>
      </c>
      <c r="AU522" s="141">
        <f t="shared" si="419"/>
        <v>0</v>
      </c>
      <c r="AV522" s="142">
        <f t="shared" si="420"/>
        <v>0</v>
      </c>
      <c r="AW522" s="143" t="e">
        <f t="shared" si="421"/>
        <v>#DIV/0!</v>
      </c>
      <c r="AX522"/>
      <c r="AY522" s="146" t="str">
        <f t="shared" si="413"/>
        <v>33.00</v>
      </c>
      <c r="AZ522" s="399" t="b">
        <f>COUNTIF('[1]Codes SEC'!$B$2:$B$250,Ministres!AY522)&gt;0</f>
        <v>1</v>
      </c>
      <c r="BA522"/>
      <c r="BB522"/>
      <c r="BC522"/>
      <c r="BD522"/>
      <c r="BE522"/>
      <c r="BF522"/>
      <c r="BG522"/>
      <c r="BH522"/>
      <c r="BI522"/>
      <c r="BJ522"/>
      <c r="BK522"/>
      <c r="BL522"/>
    </row>
    <row r="523" spans="1:64" ht="35.1" customHeight="1" x14ac:dyDescent="0.25">
      <c r="A523" s="15" t="s">
        <v>13</v>
      </c>
      <c r="B523" s="225" t="s">
        <v>265</v>
      </c>
      <c r="C523" s="122" t="s">
        <v>237</v>
      </c>
      <c r="D523" s="123">
        <v>1000</v>
      </c>
      <c r="E523" s="226"/>
      <c r="F523" s="122">
        <v>19</v>
      </c>
      <c r="G523" s="227"/>
      <c r="H523" s="228" t="str">
        <f t="shared" si="392"/>
        <v>122</v>
      </c>
      <c r="I523" s="229">
        <v>83300000</v>
      </c>
      <c r="J523" s="230" t="s">
        <v>654</v>
      </c>
      <c r="K523" s="231" t="s">
        <v>655</v>
      </c>
      <c r="L523" s="232">
        <v>0</v>
      </c>
      <c r="M523" s="233">
        <v>0</v>
      </c>
      <c r="N523" s="130"/>
      <c r="O523" s="131"/>
      <c r="P523" s="131"/>
      <c r="Q523" s="131"/>
      <c r="R523" s="131"/>
      <c r="S523" s="131"/>
      <c r="T523" s="132" t="str">
        <f t="shared" si="402"/>
        <v>OK</v>
      </c>
      <c r="U523" s="138"/>
      <c r="V523" s="138"/>
      <c r="W523" s="139"/>
      <c r="X523" s="139"/>
      <c r="Y523" s="132" t="str">
        <f t="shared" si="403"/>
        <v>OK</v>
      </c>
      <c r="Z523" s="210"/>
      <c r="AA523" s="204"/>
      <c r="AB523" s="202"/>
      <c r="AC523" s="202"/>
      <c r="AD523" s="202"/>
      <c r="AE523" s="202"/>
      <c r="AF523" s="202"/>
      <c r="AG523" s="132" t="str">
        <f t="shared" si="404"/>
        <v>OK</v>
      </c>
      <c r="AH523" s="138"/>
      <c r="AI523" s="138"/>
      <c r="AJ523" s="139"/>
      <c r="AK523" s="139"/>
      <c r="AL523" s="132" t="str">
        <f t="shared" si="405"/>
        <v>OK</v>
      </c>
      <c r="AM523" s="140"/>
      <c r="AN523" s="119">
        <f t="shared" si="406"/>
        <v>0</v>
      </c>
      <c r="AO523" s="120">
        <f t="shared" si="407"/>
        <v>0</v>
      </c>
      <c r="AP523" s="39">
        <f t="shared" si="408"/>
        <v>0</v>
      </c>
      <c r="AQ523" s="141">
        <f t="shared" si="409"/>
        <v>0</v>
      </c>
      <c r="AR523" s="142">
        <f t="shared" si="417"/>
        <v>0</v>
      </c>
      <c r="AS523" s="143" t="e">
        <f t="shared" si="418"/>
        <v>#DIV/0!</v>
      </c>
      <c r="AT523" s="144">
        <f t="shared" si="411"/>
        <v>0</v>
      </c>
      <c r="AU523" s="141">
        <f t="shared" si="419"/>
        <v>0</v>
      </c>
      <c r="AV523" s="142">
        <f t="shared" si="420"/>
        <v>0</v>
      </c>
      <c r="AW523" s="143" t="e">
        <f t="shared" si="421"/>
        <v>#DIV/0!</v>
      </c>
      <c r="AY523" s="146" t="str">
        <f t="shared" si="413"/>
        <v>33.00</v>
      </c>
      <c r="AZ523" s="399" t="b">
        <f>COUNTIF('[1]Codes SEC'!$B$2:$B$250,Ministres!AY523)&gt;0</f>
        <v>1</v>
      </c>
    </row>
    <row r="524" spans="1:64" ht="35.1" customHeight="1" x14ac:dyDescent="0.25">
      <c r="A524" s="15" t="s">
        <v>13</v>
      </c>
      <c r="B524" s="225" t="s">
        <v>265</v>
      </c>
      <c r="C524" s="122" t="s">
        <v>237</v>
      </c>
      <c r="D524" s="123">
        <v>1000</v>
      </c>
      <c r="E524" s="226"/>
      <c r="F524" s="122">
        <v>19</v>
      </c>
      <c r="G524" s="227"/>
      <c r="H524" s="228" t="str">
        <f t="shared" si="392"/>
        <v>122</v>
      </c>
      <c r="I524" s="229">
        <v>83450000</v>
      </c>
      <c r="J524" s="230" t="s">
        <v>656</v>
      </c>
      <c r="K524" s="231" t="s">
        <v>657</v>
      </c>
      <c r="L524" s="232">
        <v>0</v>
      </c>
      <c r="M524" s="233">
        <v>0</v>
      </c>
      <c r="N524" s="130"/>
      <c r="O524" s="131"/>
      <c r="P524" s="131"/>
      <c r="Q524" s="131"/>
      <c r="R524" s="131"/>
      <c r="S524" s="131"/>
      <c r="T524" s="132" t="str">
        <f t="shared" si="402"/>
        <v>OK</v>
      </c>
      <c r="U524" s="138"/>
      <c r="V524" s="138"/>
      <c r="W524" s="139"/>
      <c r="X524" s="139"/>
      <c r="Y524" s="132" t="str">
        <f t="shared" si="403"/>
        <v>OK</v>
      </c>
      <c r="Z524" s="210"/>
      <c r="AA524" s="204"/>
      <c r="AB524" s="202"/>
      <c r="AC524" s="202"/>
      <c r="AD524" s="202"/>
      <c r="AE524" s="202"/>
      <c r="AF524" s="202"/>
      <c r="AG524" s="132" t="str">
        <f t="shared" si="404"/>
        <v>OK</v>
      </c>
      <c r="AH524" s="138"/>
      <c r="AI524" s="138"/>
      <c r="AJ524" s="139"/>
      <c r="AK524" s="139"/>
      <c r="AL524" s="132" t="str">
        <f t="shared" si="405"/>
        <v>OK</v>
      </c>
      <c r="AM524" s="140"/>
      <c r="AN524" s="119">
        <f t="shared" si="406"/>
        <v>0</v>
      </c>
      <c r="AO524" s="120">
        <f t="shared" si="407"/>
        <v>0</v>
      </c>
      <c r="AP524" s="39">
        <f t="shared" si="408"/>
        <v>0</v>
      </c>
      <c r="AQ524" s="141">
        <f t="shared" si="409"/>
        <v>0</v>
      </c>
      <c r="AR524" s="142">
        <f>AQ524-AP524</f>
        <v>0</v>
      </c>
      <c r="AS524" s="143" t="e">
        <f>AR524/AP524</f>
        <v>#DIV/0!</v>
      </c>
      <c r="AT524" s="144">
        <f t="shared" si="411"/>
        <v>0</v>
      </c>
      <c r="AU524" s="141">
        <f>AO524</f>
        <v>0</v>
      </c>
      <c r="AV524" s="142">
        <f>AU524-AT524</f>
        <v>0</v>
      </c>
      <c r="AW524" s="143" t="e">
        <f>AV524/AT524</f>
        <v>#DIV/0!</v>
      </c>
      <c r="AY524" s="146" t="str">
        <f t="shared" si="413"/>
        <v>34.50</v>
      </c>
      <c r="AZ524" s="399" t="b">
        <f>COUNTIF('[1]Codes SEC'!$B$2:$B$250,Ministres!AY524)&gt;0</f>
        <v>1</v>
      </c>
    </row>
    <row r="525" spans="1:64" s="374" customFormat="1" ht="35.1" customHeight="1" x14ac:dyDescent="0.25">
      <c r="A525" s="356" t="s">
        <v>13</v>
      </c>
      <c r="B525" s="225" t="s">
        <v>265</v>
      </c>
      <c r="C525" s="122" t="s">
        <v>276</v>
      </c>
      <c r="D525" s="123">
        <v>1000</v>
      </c>
      <c r="E525" s="226"/>
      <c r="F525" s="122">
        <v>19</v>
      </c>
      <c r="G525" s="126"/>
      <c r="H525" s="35" t="str">
        <f t="shared" si="392"/>
        <v>122</v>
      </c>
      <c r="I525" s="36">
        <v>84130000</v>
      </c>
      <c r="J525" s="37" t="s">
        <v>658</v>
      </c>
      <c r="K525" s="244" t="s">
        <v>659</v>
      </c>
      <c r="L525" s="232">
        <v>0</v>
      </c>
      <c r="M525" s="233">
        <v>0</v>
      </c>
      <c r="N525" s="130"/>
      <c r="O525" s="131"/>
      <c r="P525" s="131"/>
      <c r="Q525" s="131"/>
      <c r="R525" s="131"/>
      <c r="S525" s="131"/>
      <c r="T525" s="132" t="str">
        <f>IF(SUM(N525:S525)=U525,"OK",SUM(N525:S525)-U525)</f>
        <v>OK</v>
      </c>
      <c r="U525" s="138"/>
      <c r="V525" s="138"/>
      <c r="W525" s="139"/>
      <c r="X525" s="139"/>
      <c r="Y525" s="132" t="str">
        <f>IF(SUM(W525:X525)=Z525,"OK",SUM(W525:X525)-Z525)</f>
        <v>OK</v>
      </c>
      <c r="Z525" s="210"/>
      <c r="AA525" s="204"/>
      <c r="AB525" s="202"/>
      <c r="AC525" s="202"/>
      <c r="AD525" s="202"/>
      <c r="AE525" s="202"/>
      <c r="AF525" s="202"/>
      <c r="AG525" s="132" t="str">
        <f>IF(SUM(AA525:AF525)=AH525,"OK",SUM(AA525:AF525)-AH525)</f>
        <v>OK</v>
      </c>
      <c r="AH525" s="138"/>
      <c r="AI525" s="138"/>
      <c r="AJ525" s="139"/>
      <c r="AK525" s="139"/>
      <c r="AL525" s="132" t="str">
        <f>IF(SUM(AJ525:AK525)=AM525,"OK",SUM(AJ525:AK525)-AM525)</f>
        <v>OK</v>
      </c>
      <c r="AM525" s="140"/>
      <c r="AN525" s="119">
        <f>L525+U525+V525+Z525</f>
        <v>0</v>
      </c>
      <c r="AO525" s="120">
        <f>M525+AH525+AI525+AM525</f>
        <v>0</v>
      </c>
      <c r="AP525" s="39">
        <f>L525</f>
        <v>0</v>
      </c>
      <c r="AQ525" s="141">
        <f>AN525</f>
        <v>0</v>
      </c>
      <c r="AR525" s="142">
        <f>AQ525-AP525</f>
        <v>0</v>
      </c>
      <c r="AS525" s="143" t="e">
        <f>AR525/AP525</f>
        <v>#DIV/0!</v>
      </c>
      <c r="AT525" s="144">
        <f>M525</f>
        <v>0</v>
      </c>
      <c r="AU525" s="141">
        <f>AO525</f>
        <v>0</v>
      </c>
      <c r="AV525" s="142">
        <f>AU525-AT525</f>
        <v>0</v>
      </c>
      <c r="AW525" s="143" t="e">
        <f>AV525/AT525</f>
        <v>#DIV/0!</v>
      </c>
      <c r="AY525" s="146" t="str">
        <f t="shared" si="413"/>
        <v>41.30</v>
      </c>
      <c r="AZ525" s="401" t="b">
        <f>COUNTIF('[1]Codes SEC'!$B$2:$B$250,Ministres!AY525)&gt;0</f>
        <v>1</v>
      </c>
    </row>
    <row r="526" spans="1:64" ht="35.1" customHeight="1" x14ac:dyDescent="0.25">
      <c r="A526" s="356" t="s">
        <v>13</v>
      </c>
      <c r="B526" s="225">
        <v>10</v>
      </c>
      <c r="C526" s="122" t="s">
        <v>276</v>
      </c>
      <c r="D526" s="123">
        <v>1000</v>
      </c>
      <c r="E526" s="226"/>
      <c r="F526" s="122">
        <v>19</v>
      </c>
      <c r="G526" s="126"/>
      <c r="H526" s="35" t="str">
        <f t="shared" si="392"/>
        <v>122</v>
      </c>
      <c r="I526" s="36">
        <v>84140000</v>
      </c>
      <c r="J526" s="37" t="s">
        <v>660</v>
      </c>
      <c r="K526" s="244" t="s">
        <v>661</v>
      </c>
      <c r="L526" s="128">
        <v>0</v>
      </c>
      <c r="M526" s="129">
        <v>0</v>
      </c>
      <c r="N526" s="130"/>
      <c r="O526" s="131"/>
      <c r="P526" s="131"/>
      <c r="Q526" s="131"/>
      <c r="R526" s="131"/>
      <c r="S526" s="131"/>
      <c r="T526" s="132" t="str">
        <f t="shared" si="402"/>
        <v>OK</v>
      </c>
      <c r="U526" s="138"/>
      <c r="V526" s="138"/>
      <c r="W526" s="139"/>
      <c r="X526" s="139"/>
      <c r="Y526" s="132" t="str">
        <f t="shared" si="403"/>
        <v>OK</v>
      </c>
      <c r="Z526" s="210"/>
      <c r="AA526" s="204"/>
      <c r="AB526" s="202"/>
      <c r="AC526" s="202"/>
      <c r="AD526" s="202"/>
      <c r="AE526" s="202"/>
      <c r="AF526" s="202"/>
      <c r="AG526" s="132" t="str">
        <f t="shared" si="404"/>
        <v>OK</v>
      </c>
      <c r="AH526" s="138"/>
      <c r="AI526" s="138"/>
      <c r="AJ526" s="139"/>
      <c r="AK526" s="139"/>
      <c r="AL526" s="132" t="str">
        <f t="shared" si="405"/>
        <v>OK</v>
      </c>
      <c r="AM526" s="140"/>
      <c r="AN526" s="119">
        <f t="shared" si="406"/>
        <v>0</v>
      </c>
      <c r="AO526" s="120">
        <f t="shared" si="407"/>
        <v>0</v>
      </c>
      <c r="AP526" s="39">
        <f t="shared" si="408"/>
        <v>0</v>
      </c>
      <c r="AQ526" s="141">
        <f t="shared" si="409"/>
        <v>0</v>
      </c>
      <c r="AR526" s="142">
        <f t="shared" si="417"/>
        <v>0</v>
      </c>
      <c r="AS526" s="143" t="e">
        <f t="shared" si="418"/>
        <v>#DIV/0!</v>
      </c>
      <c r="AT526" s="144">
        <f t="shared" si="411"/>
        <v>0</v>
      </c>
      <c r="AU526" s="141">
        <f t="shared" si="419"/>
        <v>0</v>
      </c>
      <c r="AV526" s="142">
        <f t="shared" si="420"/>
        <v>0</v>
      </c>
      <c r="AW526" s="143" t="e">
        <f t="shared" si="421"/>
        <v>#DIV/0!</v>
      </c>
      <c r="AY526" s="146" t="str">
        <f t="shared" si="413"/>
        <v>41.40</v>
      </c>
      <c r="AZ526" s="399" t="b">
        <f>COUNTIF('[1]Codes SEC'!$B$2:$B$250,Ministres!AY526)&gt;0</f>
        <v>1</v>
      </c>
    </row>
    <row r="527" spans="1:64" s="400" customFormat="1" ht="35.1" customHeight="1" x14ac:dyDescent="0.25">
      <c r="A527" s="15" t="s">
        <v>13</v>
      </c>
      <c r="B527" s="225">
        <v>10</v>
      </c>
      <c r="C527" s="122" t="s">
        <v>276</v>
      </c>
      <c r="D527" s="123">
        <v>1000</v>
      </c>
      <c r="E527" s="124"/>
      <c r="F527" s="125">
        <v>19</v>
      </c>
      <c r="G527" s="126"/>
      <c r="H527" s="35" t="str">
        <f t="shared" si="392"/>
        <v>122</v>
      </c>
      <c r="I527" s="36">
        <v>84140000</v>
      </c>
      <c r="J527" s="37" t="s">
        <v>662</v>
      </c>
      <c r="K527" s="281" t="s">
        <v>663</v>
      </c>
      <c r="L527" s="128">
        <v>0</v>
      </c>
      <c r="M527" s="129">
        <v>0</v>
      </c>
      <c r="N527" s="130"/>
      <c r="O527" s="131"/>
      <c r="P527" s="131"/>
      <c r="Q527" s="131"/>
      <c r="R527" s="131"/>
      <c r="S527" s="131"/>
      <c r="T527" s="132" t="str">
        <f t="shared" si="402"/>
        <v>OK</v>
      </c>
      <c r="U527" s="138"/>
      <c r="V527" s="138"/>
      <c r="W527" s="139"/>
      <c r="X527" s="139"/>
      <c r="Y527" s="132" t="str">
        <f t="shared" si="403"/>
        <v>OK</v>
      </c>
      <c r="Z527" s="210"/>
      <c r="AA527" s="204"/>
      <c r="AB527" s="202"/>
      <c r="AC527" s="202"/>
      <c r="AD527" s="202"/>
      <c r="AE527" s="202"/>
      <c r="AF527" s="202"/>
      <c r="AG527" s="132" t="str">
        <f t="shared" si="404"/>
        <v>OK</v>
      </c>
      <c r="AH527" s="138"/>
      <c r="AI527" s="138"/>
      <c r="AJ527" s="139"/>
      <c r="AK527" s="139"/>
      <c r="AL527" s="132" t="str">
        <f t="shared" si="405"/>
        <v>OK</v>
      </c>
      <c r="AM527" s="140"/>
      <c r="AN527" s="119">
        <f t="shared" si="406"/>
        <v>0</v>
      </c>
      <c r="AO527" s="120">
        <f t="shared" si="407"/>
        <v>0</v>
      </c>
      <c r="AP527" s="39">
        <f t="shared" si="408"/>
        <v>0</v>
      </c>
      <c r="AQ527" s="141">
        <f t="shared" si="409"/>
        <v>0</v>
      </c>
      <c r="AR527" s="142">
        <f t="shared" si="417"/>
        <v>0</v>
      </c>
      <c r="AS527" s="143" t="e">
        <f t="shared" si="418"/>
        <v>#DIV/0!</v>
      </c>
      <c r="AT527" s="144">
        <f t="shared" si="411"/>
        <v>0</v>
      </c>
      <c r="AU527" s="141">
        <f t="shared" si="419"/>
        <v>0</v>
      </c>
      <c r="AV527" s="142">
        <f t="shared" si="420"/>
        <v>0</v>
      </c>
      <c r="AW527" s="143" t="e">
        <f t="shared" si="421"/>
        <v>#DIV/0!</v>
      </c>
      <c r="AX527"/>
      <c r="AY527" s="146" t="str">
        <f t="shared" si="413"/>
        <v>41.40</v>
      </c>
      <c r="AZ527" s="399" t="b">
        <f>COUNTIF('[1]Codes SEC'!$B$2:$B$250,Ministres!AY527)&gt;0</f>
        <v>1</v>
      </c>
      <c r="BA527"/>
      <c r="BB527"/>
      <c r="BC527"/>
      <c r="BD527"/>
      <c r="BE527"/>
      <c r="BF527"/>
      <c r="BG527"/>
      <c r="BH527"/>
      <c r="BI527"/>
      <c r="BJ527"/>
      <c r="BK527"/>
      <c r="BL527"/>
    </row>
    <row r="528" spans="1:64" s="374" customFormat="1" ht="35.1" customHeight="1" x14ac:dyDescent="0.25">
      <c r="A528" s="356" t="s">
        <v>13</v>
      </c>
      <c r="B528" s="225">
        <v>10</v>
      </c>
      <c r="C528" s="122" t="s">
        <v>276</v>
      </c>
      <c r="D528" s="123">
        <v>1000</v>
      </c>
      <c r="E528" s="226"/>
      <c r="F528" s="122">
        <v>19</v>
      </c>
      <c r="G528" s="126"/>
      <c r="H528" s="35" t="str">
        <f t="shared" si="392"/>
        <v>122</v>
      </c>
      <c r="I528" s="36">
        <v>84140000</v>
      </c>
      <c r="J528" s="37" t="s">
        <v>664</v>
      </c>
      <c r="K528" s="244" t="s">
        <v>665</v>
      </c>
      <c r="L528" s="232">
        <v>0</v>
      </c>
      <c r="M528" s="233">
        <v>0</v>
      </c>
      <c r="N528" s="130"/>
      <c r="O528" s="131"/>
      <c r="P528" s="131"/>
      <c r="Q528" s="131"/>
      <c r="R528" s="131"/>
      <c r="S528" s="131"/>
      <c r="T528" s="132" t="str">
        <f t="shared" si="402"/>
        <v>OK</v>
      </c>
      <c r="U528" s="138"/>
      <c r="V528" s="138"/>
      <c r="W528" s="139"/>
      <c r="X528" s="139"/>
      <c r="Y528" s="132" t="str">
        <f t="shared" si="403"/>
        <v>OK</v>
      </c>
      <c r="Z528" s="210"/>
      <c r="AA528" s="204"/>
      <c r="AB528" s="202"/>
      <c r="AC528" s="202"/>
      <c r="AD528" s="202"/>
      <c r="AE528" s="202"/>
      <c r="AF528" s="202"/>
      <c r="AG528" s="132" t="str">
        <f t="shared" si="404"/>
        <v>OK</v>
      </c>
      <c r="AH528" s="138"/>
      <c r="AI528" s="138"/>
      <c r="AJ528" s="139"/>
      <c r="AK528" s="139"/>
      <c r="AL528" s="132" t="str">
        <f t="shared" si="405"/>
        <v>OK</v>
      </c>
      <c r="AM528" s="140"/>
      <c r="AN528" s="119">
        <f t="shared" si="406"/>
        <v>0</v>
      </c>
      <c r="AO528" s="120">
        <f t="shared" si="407"/>
        <v>0</v>
      </c>
      <c r="AP528" s="39">
        <f t="shared" si="408"/>
        <v>0</v>
      </c>
      <c r="AQ528" s="141">
        <f t="shared" si="409"/>
        <v>0</v>
      </c>
      <c r="AR528" s="142">
        <f t="shared" si="417"/>
        <v>0</v>
      </c>
      <c r="AS528" s="143" t="e">
        <f t="shared" si="418"/>
        <v>#DIV/0!</v>
      </c>
      <c r="AT528" s="144">
        <f t="shared" si="411"/>
        <v>0</v>
      </c>
      <c r="AU528" s="141">
        <f t="shared" si="419"/>
        <v>0</v>
      </c>
      <c r="AV528" s="142">
        <f t="shared" si="420"/>
        <v>0</v>
      </c>
      <c r="AW528" s="143" t="e">
        <f t="shared" si="421"/>
        <v>#DIV/0!</v>
      </c>
      <c r="AY528" s="146" t="str">
        <f t="shared" si="413"/>
        <v>41.40</v>
      </c>
      <c r="AZ528" s="401" t="b">
        <f>COUNTIF('[1]Codes SEC'!$B$2:$B$250,Ministres!AY528)&gt;0</f>
        <v>1</v>
      </c>
    </row>
    <row r="529" spans="1:64" s="374" customFormat="1" ht="35.1" customHeight="1" x14ac:dyDescent="0.25">
      <c r="A529" s="356" t="s">
        <v>13</v>
      </c>
      <c r="B529" s="225" t="s">
        <v>265</v>
      </c>
      <c r="C529" s="122" t="s">
        <v>276</v>
      </c>
      <c r="D529" s="123">
        <v>1000</v>
      </c>
      <c r="E529" s="226"/>
      <c r="F529" s="122">
        <v>19</v>
      </c>
      <c r="G529" s="126"/>
      <c r="H529" s="35" t="str">
        <f t="shared" si="392"/>
        <v>122</v>
      </c>
      <c r="I529" s="36">
        <v>84290000</v>
      </c>
      <c r="J529" s="37" t="s">
        <v>666</v>
      </c>
      <c r="K529" s="244" t="s">
        <v>667</v>
      </c>
      <c r="L529" s="232">
        <v>0</v>
      </c>
      <c r="M529" s="233">
        <v>0</v>
      </c>
      <c r="N529" s="130"/>
      <c r="O529" s="131"/>
      <c r="P529" s="131"/>
      <c r="Q529" s="131"/>
      <c r="R529" s="131"/>
      <c r="S529" s="131"/>
      <c r="T529" s="132" t="str">
        <f t="shared" si="402"/>
        <v>OK</v>
      </c>
      <c r="U529" s="138"/>
      <c r="V529" s="138"/>
      <c r="W529" s="139"/>
      <c r="X529" s="139"/>
      <c r="Y529" s="132" t="str">
        <f t="shared" si="403"/>
        <v>OK</v>
      </c>
      <c r="Z529" s="210"/>
      <c r="AA529" s="204"/>
      <c r="AB529" s="202"/>
      <c r="AC529" s="202"/>
      <c r="AD529" s="202"/>
      <c r="AE529" s="202"/>
      <c r="AF529" s="202"/>
      <c r="AG529" s="132" t="str">
        <f t="shared" si="404"/>
        <v>OK</v>
      </c>
      <c r="AH529" s="138"/>
      <c r="AI529" s="138"/>
      <c r="AJ529" s="139"/>
      <c r="AK529" s="139"/>
      <c r="AL529" s="132" t="str">
        <f t="shared" si="405"/>
        <v>OK</v>
      </c>
      <c r="AM529" s="140"/>
      <c r="AN529" s="119">
        <f t="shared" si="406"/>
        <v>0</v>
      </c>
      <c r="AO529" s="120">
        <f t="shared" si="407"/>
        <v>0</v>
      </c>
      <c r="AP529" s="39">
        <f t="shared" si="408"/>
        <v>0</v>
      </c>
      <c r="AQ529" s="141">
        <f t="shared" si="409"/>
        <v>0</v>
      </c>
      <c r="AR529" s="142">
        <f t="shared" si="417"/>
        <v>0</v>
      </c>
      <c r="AS529" s="143" t="e">
        <f t="shared" si="418"/>
        <v>#DIV/0!</v>
      </c>
      <c r="AT529" s="144">
        <f t="shared" si="411"/>
        <v>0</v>
      </c>
      <c r="AU529" s="141">
        <f t="shared" si="419"/>
        <v>0</v>
      </c>
      <c r="AV529" s="142">
        <f t="shared" si="420"/>
        <v>0</v>
      </c>
      <c r="AW529" s="143" t="e">
        <f t="shared" si="421"/>
        <v>#DIV/0!</v>
      </c>
      <c r="AY529" s="146" t="str">
        <f t="shared" si="413"/>
        <v>42.90</v>
      </c>
      <c r="AZ529" s="401" t="b">
        <f>COUNTIF('[1]Codes SEC'!$B$2:$B$250,Ministres!AY529)&gt;0</f>
        <v>1</v>
      </c>
    </row>
    <row r="530" spans="1:64" s="374" customFormat="1" ht="35.1" customHeight="1" x14ac:dyDescent="0.25">
      <c r="A530" s="356" t="s">
        <v>13</v>
      </c>
      <c r="B530" s="225" t="s">
        <v>265</v>
      </c>
      <c r="C530" s="122" t="s">
        <v>276</v>
      </c>
      <c r="D530" s="123">
        <v>1000</v>
      </c>
      <c r="E530" s="226"/>
      <c r="F530" s="122">
        <v>19</v>
      </c>
      <c r="G530" s="126"/>
      <c r="H530" s="35" t="str">
        <f t="shared" si="392"/>
        <v>122</v>
      </c>
      <c r="I530" s="36">
        <v>84312000</v>
      </c>
      <c r="J530" s="37" t="s">
        <v>668</v>
      </c>
      <c r="K530" s="244" t="s">
        <v>669</v>
      </c>
      <c r="L530" s="232">
        <v>0</v>
      </c>
      <c r="M530" s="233">
        <v>0</v>
      </c>
      <c r="N530" s="130"/>
      <c r="O530" s="131"/>
      <c r="P530" s="131"/>
      <c r="Q530" s="131"/>
      <c r="R530" s="131"/>
      <c r="S530" s="131"/>
      <c r="T530" s="132" t="str">
        <f>IF(SUM(N530:S530)=U530,"OK",SUM(N530:S530)-U530)</f>
        <v>OK</v>
      </c>
      <c r="U530" s="138"/>
      <c r="V530" s="138"/>
      <c r="W530" s="139"/>
      <c r="X530" s="139"/>
      <c r="Y530" s="132" t="str">
        <f>IF(SUM(W530:X530)=Z530,"OK",SUM(W530:X530)-Z530)</f>
        <v>OK</v>
      </c>
      <c r="Z530" s="210"/>
      <c r="AA530" s="204"/>
      <c r="AB530" s="202"/>
      <c r="AC530" s="202"/>
      <c r="AD530" s="202"/>
      <c r="AE530" s="202"/>
      <c r="AF530" s="202"/>
      <c r="AG530" s="132" t="str">
        <f>IF(SUM(AA530:AF530)=AH530,"OK",SUM(AA530:AF530)-AH530)</f>
        <v>OK</v>
      </c>
      <c r="AH530" s="138"/>
      <c r="AI530" s="138"/>
      <c r="AJ530" s="139"/>
      <c r="AK530" s="139"/>
      <c r="AL530" s="132" t="str">
        <f>IF(SUM(AJ530:AK530)=AM530,"OK",SUM(AJ530:AK530)-AM530)</f>
        <v>OK</v>
      </c>
      <c r="AM530" s="140"/>
      <c r="AN530" s="119">
        <f>L530+U530+V530+Z530</f>
        <v>0</v>
      </c>
      <c r="AO530" s="120">
        <f>M530+AH530+AI530+AM530</f>
        <v>0</v>
      </c>
      <c r="AP530" s="39">
        <f>L530</f>
        <v>0</v>
      </c>
      <c r="AQ530" s="141">
        <f>AN530</f>
        <v>0</v>
      </c>
      <c r="AR530" s="142">
        <f>AQ530-AP530</f>
        <v>0</v>
      </c>
      <c r="AS530" s="143" t="e">
        <f>AR530/AP530</f>
        <v>#DIV/0!</v>
      </c>
      <c r="AT530" s="144">
        <f>M530</f>
        <v>0</v>
      </c>
      <c r="AU530" s="141">
        <f>AO530</f>
        <v>0</v>
      </c>
      <c r="AV530" s="142">
        <f>AU530-AT530</f>
        <v>0</v>
      </c>
      <c r="AW530" s="143" t="e">
        <f>AV530/AT530</f>
        <v>#DIV/0!</v>
      </c>
      <c r="AY530" s="146" t="str">
        <f t="shared" si="413"/>
        <v>43.12</v>
      </c>
      <c r="AZ530" s="401" t="b">
        <f>COUNTIF('[1]Codes SEC'!$B$2:$B$250,Ministres!AY530)&gt;0</f>
        <v>1</v>
      </c>
    </row>
    <row r="531" spans="1:64" ht="35.1" customHeight="1" x14ac:dyDescent="0.25">
      <c r="A531" s="15" t="s">
        <v>13</v>
      </c>
      <c r="B531" s="225" t="s">
        <v>265</v>
      </c>
      <c r="C531" s="122" t="s">
        <v>237</v>
      </c>
      <c r="D531" s="123">
        <v>1000</v>
      </c>
      <c r="E531" s="226"/>
      <c r="F531" s="122">
        <v>19</v>
      </c>
      <c r="G531" s="227"/>
      <c r="H531" s="228" t="str">
        <f t="shared" si="392"/>
        <v>122</v>
      </c>
      <c r="I531" s="229">
        <v>84312000</v>
      </c>
      <c r="J531" s="230" t="s">
        <v>670</v>
      </c>
      <c r="K531" s="231" t="s">
        <v>671</v>
      </c>
      <c r="L531" s="232">
        <v>0</v>
      </c>
      <c r="M531" s="233">
        <v>0</v>
      </c>
      <c r="N531" s="130"/>
      <c r="O531" s="131"/>
      <c r="P531" s="131"/>
      <c r="Q531" s="131"/>
      <c r="R531" s="131"/>
      <c r="S531" s="131"/>
      <c r="T531" s="132" t="str">
        <f>IF(SUM(N531:S531)=U531,"OK",SUM(N531:S531)-U531)</f>
        <v>OK</v>
      </c>
      <c r="U531" s="138"/>
      <c r="V531" s="138"/>
      <c r="W531" s="139"/>
      <c r="X531" s="139"/>
      <c r="Y531" s="132" t="str">
        <f>IF(SUM(W531:X531)=Z531,"OK",SUM(W531:X531)-Z531)</f>
        <v>OK</v>
      </c>
      <c r="Z531" s="210"/>
      <c r="AA531" s="204"/>
      <c r="AB531" s="202"/>
      <c r="AC531" s="202"/>
      <c r="AD531" s="202"/>
      <c r="AE531" s="202"/>
      <c r="AF531" s="202"/>
      <c r="AG531" s="132" t="str">
        <f>IF(SUM(AA531:AF531)=AH531,"OK",SUM(AA531:AF531)-AH531)</f>
        <v>OK</v>
      </c>
      <c r="AH531" s="138"/>
      <c r="AI531" s="138"/>
      <c r="AJ531" s="139"/>
      <c r="AK531" s="139"/>
      <c r="AL531" s="132" t="str">
        <f>IF(SUM(AJ531:AK531)=AM531,"OK",SUM(AJ531:AK531)-AM531)</f>
        <v>OK</v>
      </c>
      <c r="AM531" s="140"/>
      <c r="AN531" s="119">
        <f>L531+U531+V531+Z531</f>
        <v>0</v>
      </c>
      <c r="AO531" s="120">
        <f>M531+AH531+AI531+AM531</f>
        <v>0</v>
      </c>
      <c r="AP531" s="39">
        <f>L531</f>
        <v>0</v>
      </c>
      <c r="AQ531" s="141">
        <f>AN531</f>
        <v>0</v>
      </c>
      <c r="AR531" s="142">
        <f>AQ531-AP531</f>
        <v>0</v>
      </c>
      <c r="AS531" s="143" t="e">
        <f>AR531/AP531</f>
        <v>#DIV/0!</v>
      </c>
      <c r="AT531" s="144">
        <f>M531</f>
        <v>0</v>
      </c>
      <c r="AU531" s="141">
        <f>AO531</f>
        <v>0</v>
      </c>
      <c r="AV531" s="142">
        <f>AU531-AT531</f>
        <v>0</v>
      </c>
      <c r="AW531" s="143" t="e">
        <f>AV531/AT531</f>
        <v>#DIV/0!</v>
      </c>
      <c r="AY531" s="146" t="str">
        <f t="shared" si="413"/>
        <v>43.12</v>
      </c>
      <c r="AZ531" s="399" t="b">
        <f>COUNTIF('[1]Codes SEC'!$B$2:$B$250,Ministres!AY531)&gt;0</f>
        <v>1</v>
      </c>
    </row>
    <row r="532" spans="1:64" s="400" customFormat="1" ht="35.1" customHeight="1" x14ac:dyDescent="0.25">
      <c r="A532" s="15" t="s">
        <v>13</v>
      </c>
      <c r="B532" s="225">
        <v>10</v>
      </c>
      <c r="C532" s="122" t="s">
        <v>276</v>
      </c>
      <c r="D532" s="123">
        <v>1000</v>
      </c>
      <c r="E532" s="124"/>
      <c r="F532" s="125">
        <v>19</v>
      </c>
      <c r="G532" s="126"/>
      <c r="H532" s="35" t="str">
        <f t="shared" si="392"/>
        <v>122</v>
      </c>
      <c r="I532" s="36">
        <v>84322000</v>
      </c>
      <c r="J532" s="37" t="s">
        <v>672</v>
      </c>
      <c r="K532" s="281" t="s">
        <v>673</v>
      </c>
      <c r="L532" s="128">
        <v>0</v>
      </c>
      <c r="M532" s="129">
        <v>0</v>
      </c>
      <c r="N532" s="130"/>
      <c r="O532" s="131"/>
      <c r="P532" s="131"/>
      <c r="Q532" s="131"/>
      <c r="R532" s="131"/>
      <c r="S532" s="131"/>
      <c r="T532" s="132" t="str">
        <f t="shared" si="402"/>
        <v>OK</v>
      </c>
      <c r="U532" s="138"/>
      <c r="V532" s="138"/>
      <c r="W532" s="139"/>
      <c r="X532" s="139"/>
      <c r="Y532" s="132" t="str">
        <f t="shared" si="403"/>
        <v>OK</v>
      </c>
      <c r="Z532" s="210"/>
      <c r="AA532" s="204"/>
      <c r="AB532" s="202"/>
      <c r="AC532" s="202"/>
      <c r="AD532" s="202"/>
      <c r="AE532" s="202"/>
      <c r="AF532" s="202"/>
      <c r="AG532" s="132" t="str">
        <f t="shared" si="404"/>
        <v>OK</v>
      </c>
      <c r="AH532" s="138"/>
      <c r="AI532" s="138"/>
      <c r="AJ532" s="139"/>
      <c r="AK532" s="139"/>
      <c r="AL532" s="132" t="str">
        <f t="shared" si="405"/>
        <v>OK</v>
      </c>
      <c r="AM532" s="140"/>
      <c r="AN532" s="119">
        <f t="shared" si="406"/>
        <v>0</v>
      </c>
      <c r="AO532" s="120">
        <f t="shared" si="407"/>
        <v>0</v>
      </c>
      <c r="AP532" s="39">
        <f t="shared" si="408"/>
        <v>0</v>
      </c>
      <c r="AQ532" s="141">
        <f t="shared" si="409"/>
        <v>0</v>
      </c>
      <c r="AR532" s="142">
        <f t="shared" si="417"/>
        <v>0</v>
      </c>
      <c r="AS532" s="143" t="e">
        <f t="shared" si="418"/>
        <v>#DIV/0!</v>
      </c>
      <c r="AT532" s="144">
        <f t="shared" si="411"/>
        <v>0</v>
      </c>
      <c r="AU532" s="141">
        <f t="shared" si="419"/>
        <v>0</v>
      </c>
      <c r="AV532" s="142">
        <f t="shared" si="420"/>
        <v>0</v>
      </c>
      <c r="AW532" s="143" t="e">
        <f t="shared" si="421"/>
        <v>#DIV/0!</v>
      </c>
      <c r="AX532"/>
      <c r="AY532" s="146" t="str">
        <f t="shared" si="413"/>
        <v>43.22</v>
      </c>
      <c r="AZ532" s="399" t="b">
        <f>COUNTIF('[1]Codes SEC'!$B$2:$B$250,Ministres!AY532)&gt;0</f>
        <v>1</v>
      </c>
      <c r="BA532"/>
      <c r="BB532"/>
      <c r="BC532"/>
      <c r="BD532"/>
      <c r="BE532"/>
      <c r="BF532"/>
      <c r="BG532"/>
      <c r="BH532"/>
      <c r="BI532"/>
      <c r="BJ532"/>
      <c r="BK532"/>
      <c r="BL532"/>
    </row>
    <row r="533" spans="1:64" s="400" customFormat="1" ht="35.1" customHeight="1" x14ac:dyDescent="0.25">
      <c r="A533" s="15" t="s">
        <v>13</v>
      </c>
      <c r="B533" s="225">
        <v>10</v>
      </c>
      <c r="C533" s="122" t="s">
        <v>276</v>
      </c>
      <c r="D533" s="123">
        <v>1000</v>
      </c>
      <c r="E533" s="124"/>
      <c r="F533" s="125">
        <v>19</v>
      </c>
      <c r="G533" s="126"/>
      <c r="H533" s="35" t="str">
        <f t="shared" si="392"/>
        <v>122</v>
      </c>
      <c r="I533" s="36">
        <v>84340000</v>
      </c>
      <c r="J533" s="37" t="s">
        <v>674</v>
      </c>
      <c r="K533" s="281" t="s">
        <v>675</v>
      </c>
      <c r="L533" s="128">
        <v>0</v>
      </c>
      <c r="M533" s="129">
        <v>0</v>
      </c>
      <c r="N533" s="130"/>
      <c r="O533" s="131"/>
      <c r="P533" s="131"/>
      <c r="Q533" s="131"/>
      <c r="R533" s="131"/>
      <c r="S533" s="131"/>
      <c r="T533" s="132" t="str">
        <f>IF(SUM(N533:S533)=U533,"OK",SUM(N533:S533)-U533)</f>
        <v>OK</v>
      </c>
      <c r="U533" s="138"/>
      <c r="V533" s="138"/>
      <c r="W533" s="139"/>
      <c r="X533" s="139"/>
      <c r="Y533" s="132" t="str">
        <f>IF(SUM(W533:X533)=Z533,"OK",SUM(W533:X533)-Z533)</f>
        <v>OK</v>
      </c>
      <c r="Z533" s="210"/>
      <c r="AA533" s="204"/>
      <c r="AB533" s="202"/>
      <c r="AC533" s="202"/>
      <c r="AD533" s="202"/>
      <c r="AE533" s="202"/>
      <c r="AF533" s="202"/>
      <c r="AG533" s="132" t="str">
        <f>IF(SUM(AA533:AF533)=AH533,"OK",SUM(AA533:AF533)-AH533)</f>
        <v>OK</v>
      </c>
      <c r="AH533" s="138"/>
      <c r="AI533" s="138"/>
      <c r="AJ533" s="139"/>
      <c r="AK533" s="139"/>
      <c r="AL533" s="132" t="str">
        <f>IF(SUM(AJ533:AK533)=AM533,"OK",SUM(AJ533:AK533)-AM533)</f>
        <v>OK</v>
      </c>
      <c r="AM533" s="140"/>
      <c r="AN533" s="119">
        <f>L533+U533+V533+Z533</f>
        <v>0</v>
      </c>
      <c r="AO533" s="120">
        <f>M533+AH533+AI533+AM533</f>
        <v>0</v>
      </c>
      <c r="AP533" s="39">
        <f>L533</f>
        <v>0</v>
      </c>
      <c r="AQ533" s="141">
        <f>AN533</f>
        <v>0</v>
      </c>
      <c r="AR533" s="142">
        <f>AQ533-AP533</f>
        <v>0</v>
      </c>
      <c r="AS533" s="143" t="e">
        <f>AR533/AP533</f>
        <v>#DIV/0!</v>
      </c>
      <c r="AT533" s="144">
        <f>M533</f>
        <v>0</v>
      </c>
      <c r="AU533" s="141">
        <f>AO533</f>
        <v>0</v>
      </c>
      <c r="AV533" s="142">
        <f>AU533-AT533</f>
        <v>0</v>
      </c>
      <c r="AW533" s="143" t="e">
        <f>AV533/AT533</f>
        <v>#DIV/0!</v>
      </c>
      <c r="AX533"/>
      <c r="AY533" s="146" t="str">
        <f t="shared" si="413"/>
        <v>43.40</v>
      </c>
      <c r="AZ533" s="399" t="b">
        <f>COUNTIF('[1]Codes SEC'!$B$2:$B$250,Ministres!AY533)&gt;0</f>
        <v>1</v>
      </c>
      <c r="BA533"/>
      <c r="BB533"/>
      <c r="BC533"/>
      <c r="BD533"/>
      <c r="BE533"/>
      <c r="BF533"/>
      <c r="BG533"/>
      <c r="BH533"/>
      <c r="BI533"/>
      <c r="BJ533"/>
      <c r="BK533"/>
      <c r="BL533"/>
    </row>
    <row r="534" spans="1:64" s="400" customFormat="1" ht="35.1" customHeight="1" x14ac:dyDescent="0.25">
      <c r="A534" s="15" t="s">
        <v>13</v>
      </c>
      <c r="B534" s="225">
        <v>10</v>
      </c>
      <c r="C534" s="122" t="s">
        <v>276</v>
      </c>
      <c r="D534" s="123">
        <v>1000</v>
      </c>
      <c r="E534" s="124"/>
      <c r="F534" s="125">
        <v>19</v>
      </c>
      <c r="G534" s="126"/>
      <c r="H534" s="35" t="str">
        <f t="shared" si="392"/>
        <v>122</v>
      </c>
      <c r="I534" s="36">
        <v>84352000</v>
      </c>
      <c r="J534" s="37" t="s">
        <v>676</v>
      </c>
      <c r="K534" s="281" t="s">
        <v>677</v>
      </c>
      <c r="L534" s="128">
        <v>0</v>
      </c>
      <c r="M534" s="129">
        <v>0</v>
      </c>
      <c r="N534" s="130"/>
      <c r="O534" s="131"/>
      <c r="P534" s="131"/>
      <c r="Q534" s="131"/>
      <c r="R534" s="131"/>
      <c r="S534" s="131"/>
      <c r="T534" s="132" t="str">
        <f t="shared" si="402"/>
        <v>OK</v>
      </c>
      <c r="U534" s="138"/>
      <c r="V534" s="138"/>
      <c r="W534" s="139"/>
      <c r="X534" s="139"/>
      <c r="Y534" s="132" t="str">
        <f t="shared" si="403"/>
        <v>OK</v>
      </c>
      <c r="Z534" s="210"/>
      <c r="AA534" s="204"/>
      <c r="AB534" s="202"/>
      <c r="AC534" s="202"/>
      <c r="AD534" s="202"/>
      <c r="AE534" s="202"/>
      <c r="AF534" s="202"/>
      <c r="AG534" s="132" t="str">
        <f t="shared" si="404"/>
        <v>OK</v>
      </c>
      <c r="AH534" s="138"/>
      <c r="AI534" s="138"/>
      <c r="AJ534" s="139"/>
      <c r="AK534" s="139"/>
      <c r="AL534" s="132" t="str">
        <f t="shared" si="405"/>
        <v>OK</v>
      </c>
      <c r="AM534" s="140"/>
      <c r="AN534" s="119">
        <f t="shared" si="406"/>
        <v>0</v>
      </c>
      <c r="AO534" s="120">
        <f t="shared" si="407"/>
        <v>0</v>
      </c>
      <c r="AP534" s="39">
        <f t="shared" si="408"/>
        <v>0</v>
      </c>
      <c r="AQ534" s="141">
        <f t="shared" si="409"/>
        <v>0</v>
      </c>
      <c r="AR534" s="142">
        <f t="shared" si="417"/>
        <v>0</v>
      </c>
      <c r="AS534" s="143" t="e">
        <f t="shared" si="418"/>
        <v>#DIV/0!</v>
      </c>
      <c r="AT534" s="144">
        <f t="shared" si="411"/>
        <v>0</v>
      </c>
      <c r="AU534" s="141">
        <f t="shared" si="419"/>
        <v>0</v>
      </c>
      <c r="AV534" s="142">
        <f t="shared" si="420"/>
        <v>0</v>
      </c>
      <c r="AW534" s="143" t="e">
        <f t="shared" si="421"/>
        <v>#DIV/0!</v>
      </c>
      <c r="AX534"/>
      <c r="AY534" s="146" t="str">
        <f t="shared" si="413"/>
        <v>43.52</v>
      </c>
      <c r="AZ534" s="399" t="b">
        <f>COUNTIF('[1]Codes SEC'!$B$2:$B$250,Ministres!AY534)&gt;0</f>
        <v>1</v>
      </c>
      <c r="BA534"/>
      <c r="BB534"/>
      <c r="BC534"/>
      <c r="BD534"/>
      <c r="BE534"/>
      <c r="BF534"/>
      <c r="BG534"/>
      <c r="BH534"/>
      <c r="BI534"/>
      <c r="BJ534"/>
      <c r="BK534"/>
      <c r="BL534"/>
    </row>
    <row r="535" spans="1:64" s="400" customFormat="1" ht="35.1" customHeight="1" x14ac:dyDescent="0.25">
      <c r="A535" s="15" t="s">
        <v>13</v>
      </c>
      <c r="B535" s="225">
        <v>10</v>
      </c>
      <c r="C535" s="122" t="s">
        <v>276</v>
      </c>
      <c r="D535" s="123">
        <v>1000</v>
      </c>
      <c r="E535" s="124"/>
      <c r="F535" s="125">
        <v>19</v>
      </c>
      <c r="G535" s="126"/>
      <c r="H535" s="35" t="str">
        <f t="shared" si="392"/>
        <v>122</v>
      </c>
      <c r="I535" s="36">
        <v>84353000</v>
      </c>
      <c r="J535" s="37" t="s">
        <v>678</v>
      </c>
      <c r="K535" s="281" t="s">
        <v>679</v>
      </c>
      <c r="L535" s="128">
        <v>0</v>
      </c>
      <c r="M535" s="129">
        <v>0</v>
      </c>
      <c r="N535" s="130"/>
      <c r="O535" s="131"/>
      <c r="P535" s="131"/>
      <c r="Q535" s="131"/>
      <c r="R535" s="131"/>
      <c r="S535" s="131"/>
      <c r="T535" s="132" t="str">
        <f t="shared" si="402"/>
        <v>OK</v>
      </c>
      <c r="U535" s="138"/>
      <c r="V535" s="138"/>
      <c r="W535" s="139"/>
      <c r="X535" s="139"/>
      <c r="Y535" s="132" t="str">
        <f t="shared" si="403"/>
        <v>OK</v>
      </c>
      <c r="Z535" s="210"/>
      <c r="AA535" s="204"/>
      <c r="AB535" s="202"/>
      <c r="AC535" s="202"/>
      <c r="AD535" s="202"/>
      <c r="AE535" s="202"/>
      <c r="AF535" s="202"/>
      <c r="AG535" s="132" t="str">
        <f t="shared" si="404"/>
        <v>OK</v>
      </c>
      <c r="AH535" s="138"/>
      <c r="AI535" s="138"/>
      <c r="AJ535" s="139"/>
      <c r="AK535" s="139"/>
      <c r="AL535" s="132" t="str">
        <f t="shared" si="405"/>
        <v>OK</v>
      </c>
      <c r="AM535" s="140"/>
      <c r="AN535" s="119">
        <f t="shared" si="406"/>
        <v>0</v>
      </c>
      <c r="AO535" s="120">
        <f t="shared" si="407"/>
        <v>0</v>
      </c>
      <c r="AP535" s="39">
        <f t="shared" si="408"/>
        <v>0</v>
      </c>
      <c r="AQ535" s="141">
        <f t="shared" si="409"/>
        <v>0</v>
      </c>
      <c r="AR535" s="142">
        <f t="shared" si="417"/>
        <v>0</v>
      </c>
      <c r="AS535" s="143" t="e">
        <f t="shared" si="418"/>
        <v>#DIV/0!</v>
      </c>
      <c r="AT535" s="144">
        <f t="shared" si="411"/>
        <v>0</v>
      </c>
      <c r="AU535" s="141">
        <f t="shared" si="419"/>
        <v>0</v>
      </c>
      <c r="AV535" s="142">
        <f t="shared" si="420"/>
        <v>0</v>
      </c>
      <c r="AW535" s="143" t="e">
        <f t="shared" si="421"/>
        <v>#DIV/0!</v>
      </c>
      <c r="AX535"/>
      <c r="AY535" s="146" t="str">
        <f t="shared" si="413"/>
        <v>43.53</v>
      </c>
      <c r="AZ535" s="399" t="b">
        <f>COUNTIF('[1]Codes SEC'!$B$2:$B$250,Ministres!AY535)&gt;0</f>
        <v>1</v>
      </c>
      <c r="BA535"/>
      <c r="BB535"/>
      <c r="BC535"/>
      <c r="BD535"/>
      <c r="BE535"/>
      <c r="BF535"/>
      <c r="BG535"/>
      <c r="BH535"/>
      <c r="BI535"/>
      <c r="BJ535"/>
      <c r="BK535"/>
      <c r="BL535"/>
    </row>
    <row r="536" spans="1:64" s="374" customFormat="1" ht="35.1" customHeight="1" x14ac:dyDescent="0.25">
      <c r="A536" s="356" t="s">
        <v>13</v>
      </c>
      <c r="B536" s="225" t="s">
        <v>265</v>
      </c>
      <c r="C536" s="122" t="s">
        <v>276</v>
      </c>
      <c r="D536" s="123">
        <v>1000</v>
      </c>
      <c r="E536" s="226"/>
      <c r="F536" s="122">
        <v>19</v>
      </c>
      <c r="G536" s="126"/>
      <c r="H536" s="35" t="str">
        <f t="shared" si="392"/>
        <v>122</v>
      </c>
      <c r="I536" s="36">
        <v>84353000</v>
      </c>
      <c r="J536" s="37" t="s">
        <v>680</v>
      </c>
      <c r="K536" s="244" t="s">
        <v>681</v>
      </c>
      <c r="L536" s="232">
        <v>0</v>
      </c>
      <c r="M536" s="233">
        <v>0</v>
      </c>
      <c r="N536" s="130"/>
      <c r="O536" s="131"/>
      <c r="P536" s="131"/>
      <c r="Q536" s="131"/>
      <c r="R536" s="131"/>
      <c r="S536" s="131"/>
      <c r="T536" s="132" t="str">
        <f>IF(SUM(N536:S536)=U536,"OK",SUM(N536:S536)-U536)</f>
        <v>OK</v>
      </c>
      <c r="U536" s="138"/>
      <c r="V536" s="138"/>
      <c r="W536" s="139"/>
      <c r="X536" s="139"/>
      <c r="Y536" s="132" t="str">
        <f>IF(SUM(W536:X536)=Z536,"OK",SUM(W536:X536)-Z536)</f>
        <v>OK</v>
      </c>
      <c r="Z536" s="210"/>
      <c r="AA536" s="204"/>
      <c r="AB536" s="202"/>
      <c r="AC536" s="202"/>
      <c r="AD536" s="202"/>
      <c r="AE536" s="202"/>
      <c r="AF536" s="202"/>
      <c r="AG536" s="132" t="str">
        <f>IF(SUM(AA536:AF536)=AH536,"OK",SUM(AA536:AF536)-AH536)</f>
        <v>OK</v>
      </c>
      <c r="AH536" s="138"/>
      <c r="AI536" s="138"/>
      <c r="AJ536" s="139"/>
      <c r="AK536" s="139"/>
      <c r="AL536" s="132" t="str">
        <f>IF(SUM(AJ536:AK536)=AM536,"OK",SUM(AJ536:AK536)-AM536)</f>
        <v>OK</v>
      </c>
      <c r="AM536" s="140"/>
      <c r="AN536" s="119">
        <f>L536+U536+V536+Z536</f>
        <v>0</v>
      </c>
      <c r="AO536" s="120">
        <f>M536+AH536+AI536+AM536</f>
        <v>0</v>
      </c>
      <c r="AP536" s="39">
        <f>L536</f>
        <v>0</v>
      </c>
      <c r="AQ536" s="141">
        <f>AN536</f>
        <v>0</v>
      </c>
      <c r="AR536" s="142">
        <f>AQ536-AP536</f>
        <v>0</v>
      </c>
      <c r="AS536" s="143" t="e">
        <f>AR536/AP536</f>
        <v>#DIV/0!</v>
      </c>
      <c r="AT536" s="144">
        <f>M536</f>
        <v>0</v>
      </c>
      <c r="AU536" s="141">
        <f>AO536</f>
        <v>0</v>
      </c>
      <c r="AV536" s="142">
        <f>AU536-AT536</f>
        <v>0</v>
      </c>
      <c r="AW536" s="143" t="e">
        <f>AV536/AT536</f>
        <v>#DIV/0!</v>
      </c>
      <c r="AY536" s="146" t="str">
        <f t="shared" si="413"/>
        <v>43.53</v>
      </c>
      <c r="AZ536" s="401" t="b">
        <f>COUNTIF('[1]Codes SEC'!$B$2:$B$250,Ministres!AY536)&gt;0</f>
        <v>1</v>
      </c>
    </row>
    <row r="537" spans="1:64" s="400" customFormat="1" ht="35.1" customHeight="1" x14ac:dyDescent="0.25">
      <c r="A537" s="15" t="s">
        <v>13</v>
      </c>
      <c r="B537" s="225">
        <v>10</v>
      </c>
      <c r="C537" s="122" t="s">
        <v>276</v>
      </c>
      <c r="D537" s="123">
        <v>1000</v>
      </c>
      <c r="E537" s="124"/>
      <c r="F537" s="125">
        <v>19</v>
      </c>
      <c r="G537" s="126"/>
      <c r="H537" s="35" t="str">
        <f t="shared" si="392"/>
        <v>122</v>
      </c>
      <c r="I537" s="36">
        <v>84359000</v>
      </c>
      <c r="J537" s="37" t="s">
        <v>682</v>
      </c>
      <c r="K537" s="281" t="s">
        <v>683</v>
      </c>
      <c r="L537" s="128">
        <v>0</v>
      </c>
      <c r="M537" s="129">
        <v>0</v>
      </c>
      <c r="N537" s="130"/>
      <c r="O537" s="131"/>
      <c r="P537" s="131"/>
      <c r="Q537" s="131"/>
      <c r="R537" s="131"/>
      <c r="S537" s="131"/>
      <c r="T537" s="132" t="str">
        <f t="shared" si="402"/>
        <v>OK</v>
      </c>
      <c r="U537" s="138"/>
      <c r="V537" s="138"/>
      <c r="W537" s="139"/>
      <c r="X537" s="139"/>
      <c r="Y537" s="132" t="str">
        <f t="shared" si="403"/>
        <v>OK</v>
      </c>
      <c r="Z537" s="210"/>
      <c r="AA537" s="204"/>
      <c r="AB537" s="202"/>
      <c r="AC537" s="202"/>
      <c r="AD537" s="202"/>
      <c r="AE537" s="202"/>
      <c r="AF537" s="202"/>
      <c r="AG537" s="132" t="str">
        <f t="shared" si="404"/>
        <v>OK</v>
      </c>
      <c r="AH537" s="138"/>
      <c r="AI537" s="138"/>
      <c r="AJ537" s="139"/>
      <c r="AK537" s="139"/>
      <c r="AL537" s="132" t="str">
        <f t="shared" si="405"/>
        <v>OK</v>
      </c>
      <c r="AM537" s="140"/>
      <c r="AN537" s="119">
        <f t="shared" si="406"/>
        <v>0</v>
      </c>
      <c r="AO537" s="120">
        <f t="shared" si="407"/>
        <v>0</v>
      </c>
      <c r="AP537" s="39">
        <f t="shared" si="408"/>
        <v>0</v>
      </c>
      <c r="AQ537" s="141">
        <f t="shared" si="409"/>
        <v>0</v>
      </c>
      <c r="AR537" s="142">
        <f t="shared" si="417"/>
        <v>0</v>
      </c>
      <c r="AS537" s="143" t="e">
        <f t="shared" si="418"/>
        <v>#DIV/0!</v>
      </c>
      <c r="AT537" s="144">
        <f t="shared" si="411"/>
        <v>0</v>
      </c>
      <c r="AU537" s="141">
        <f t="shared" si="419"/>
        <v>0</v>
      </c>
      <c r="AV537" s="142">
        <f t="shared" si="420"/>
        <v>0</v>
      </c>
      <c r="AW537" s="143" t="e">
        <f t="shared" si="421"/>
        <v>#DIV/0!</v>
      </c>
      <c r="AX537"/>
      <c r="AY537" s="146" t="str">
        <f t="shared" si="413"/>
        <v>43.59</v>
      </c>
      <c r="AZ537" s="399" t="b">
        <f>COUNTIF('[1]Codes SEC'!$B$2:$B$250,Ministres!AY537)&gt;0</f>
        <v>1</v>
      </c>
      <c r="BA537"/>
      <c r="BB537"/>
      <c r="BC537"/>
      <c r="BD537"/>
      <c r="BE537"/>
      <c r="BF537"/>
      <c r="BG537"/>
      <c r="BH537"/>
      <c r="BI537"/>
      <c r="BJ537"/>
      <c r="BK537"/>
      <c r="BL537"/>
    </row>
    <row r="538" spans="1:64" s="374" customFormat="1" ht="35.1" customHeight="1" x14ac:dyDescent="0.25">
      <c r="A538" s="356" t="s">
        <v>13</v>
      </c>
      <c r="B538" s="225" t="s">
        <v>265</v>
      </c>
      <c r="C538" s="122" t="s">
        <v>276</v>
      </c>
      <c r="D538" s="123">
        <v>1000</v>
      </c>
      <c r="E538" s="226"/>
      <c r="F538" s="122">
        <v>19</v>
      </c>
      <c r="G538" s="126"/>
      <c r="H538" s="35" t="str">
        <f t="shared" si="392"/>
        <v>122</v>
      </c>
      <c r="I538" s="36">
        <v>84359000</v>
      </c>
      <c r="J538" s="37" t="s">
        <v>684</v>
      </c>
      <c r="K538" s="244" t="s">
        <v>685</v>
      </c>
      <c r="L538" s="232">
        <v>0</v>
      </c>
      <c r="M538" s="233">
        <v>0</v>
      </c>
      <c r="N538" s="130"/>
      <c r="O538" s="131"/>
      <c r="P538" s="131"/>
      <c r="Q538" s="131"/>
      <c r="R538" s="131"/>
      <c r="S538" s="131"/>
      <c r="T538" s="132" t="str">
        <f t="shared" si="402"/>
        <v>OK</v>
      </c>
      <c r="U538" s="138"/>
      <c r="V538" s="138"/>
      <c r="W538" s="139"/>
      <c r="X538" s="139"/>
      <c r="Y538" s="132" t="str">
        <f t="shared" si="403"/>
        <v>OK</v>
      </c>
      <c r="Z538" s="210"/>
      <c r="AA538" s="204"/>
      <c r="AB538" s="202"/>
      <c r="AC538" s="202"/>
      <c r="AD538" s="202"/>
      <c r="AE538" s="202"/>
      <c r="AF538" s="202"/>
      <c r="AG538" s="132" t="str">
        <f t="shared" si="404"/>
        <v>OK</v>
      </c>
      <c r="AH538" s="138"/>
      <c r="AI538" s="138"/>
      <c r="AJ538" s="139"/>
      <c r="AK538" s="139"/>
      <c r="AL538" s="132" t="str">
        <f t="shared" si="405"/>
        <v>OK</v>
      </c>
      <c r="AM538" s="140"/>
      <c r="AN538" s="119">
        <f t="shared" si="406"/>
        <v>0</v>
      </c>
      <c r="AO538" s="120">
        <f t="shared" si="407"/>
        <v>0</v>
      </c>
      <c r="AP538" s="39">
        <f t="shared" si="408"/>
        <v>0</v>
      </c>
      <c r="AQ538" s="141">
        <f t="shared" si="409"/>
        <v>0</v>
      </c>
      <c r="AR538" s="142">
        <f t="shared" si="417"/>
        <v>0</v>
      </c>
      <c r="AS538" s="143" t="e">
        <f t="shared" si="418"/>
        <v>#DIV/0!</v>
      </c>
      <c r="AT538" s="144">
        <f t="shared" si="411"/>
        <v>0</v>
      </c>
      <c r="AU538" s="141">
        <f t="shared" si="419"/>
        <v>0</v>
      </c>
      <c r="AV538" s="142">
        <f t="shared" si="420"/>
        <v>0</v>
      </c>
      <c r="AW538" s="143" t="e">
        <f t="shared" si="421"/>
        <v>#DIV/0!</v>
      </c>
      <c r="AY538" s="146" t="str">
        <f t="shared" si="413"/>
        <v>43.59</v>
      </c>
      <c r="AZ538" s="401" t="b">
        <f>COUNTIF('[1]Codes SEC'!$B$2:$B$250,Ministres!AY538)&gt;0</f>
        <v>1</v>
      </c>
    </row>
    <row r="539" spans="1:64" ht="35.1" customHeight="1" x14ac:dyDescent="0.25">
      <c r="A539" s="15" t="s">
        <v>13</v>
      </c>
      <c r="B539" s="225" t="s">
        <v>265</v>
      </c>
      <c r="C539" s="122" t="s">
        <v>276</v>
      </c>
      <c r="D539" s="123">
        <v>1000</v>
      </c>
      <c r="E539" s="226"/>
      <c r="F539" s="122">
        <v>19</v>
      </c>
      <c r="G539" s="227"/>
      <c r="H539" s="228" t="str">
        <f t="shared" ref="H539:H602" si="422">LEFT(J539,3)</f>
        <v>122</v>
      </c>
      <c r="I539" s="229">
        <v>84524000</v>
      </c>
      <c r="J539" s="230" t="s">
        <v>686</v>
      </c>
      <c r="K539" s="231" t="s">
        <v>687</v>
      </c>
      <c r="L539" s="232">
        <v>0</v>
      </c>
      <c r="M539" s="233">
        <v>0</v>
      </c>
      <c r="N539" s="130"/>
      <c r="O539" s="131"/>
      <c r="P539" s="131"/>
      <c r="Q539" s="131"/>
      <c r="R539" s="131"/>
      <c r="S539" s="131"/>
      <c r="T539" s="132" t="str">
        <f t="shared" si="402"/>
        <v>OK</v>
      </c>
      <c r="U539" s="138"/>
      <c r="V539" s="138"/>
      <c r="W539" s="139"/>
      <c r="X539" s="139"/>
      <c r="Y539" s="132" t="str">
        <f t="shared" si="403"/>
        <v>OK</v>
      </c>
      <c r="Z539" s="210"/>
      <c r="AA539" s="204"/>
      <c r="AB539" s="202"/>
      <c r="AC539" s="202"/>
      <c r="AD539" s="202"/>
      <c r="AE539" s="202"/>
      <c r="AF539" s="202"/>
      <c r="AG539" s="132" t="str">
        <f t="shared" si="404"/>
        <v>OK</v>
      </c>
      <c r="AH539" s="138"/>
      <c r="AI539" s="138"/>
      <c r="AJ539" s="139"/>
      <c r="AK539" s="139"/>
      <c r="AL539" s="132" t="str">
        <f t="shared" si="405"/>
        <v>OK</v>
      </c>
      <c r="AM539" s="140"/>
      <c r="AN539" s="119">
        <f t="shared" si="406"/>
        <v>0</v>
      </c>
      <c r="AO539" s="120">
        <f t="shared" si="407"/>
        <v>0</v>
      </c>
      <c r="AP539" s="39">
        <f t="shared" si="408"/>
        <v>0</v>
      </c>
      <c r="AQ539" s="141">
        <f t="shared" si="409"/>
        <v>0</v>
      </c>
      <c r="AR539" s="142">
        <f t="shared" si="417"/>
        <v>0</v>
      </c>
      <c r="AS539" s="143" t="e">
        <f t="shared" si="418"/>
        <v>#DIV/0!</v>
      </c>
      <c r="AT539" s="144">
        <f t="shared" si="411"/>
        <v>0</v>
      </c>
      <c r="AU539" s="141">
        <f t="shared" si="419"/>
        <v>0</v>
      </c>
      <c r="AV539" s="142">
        <f t="shared" si="420"/>
        <v>0</v>
      </c>
      <c r="AW539" s="143" t="e">
        <f t="shared" si="421"/>
        <v>#DIV/0!</v>
      </c>
      <c r="AY539" s="146" t="str">
        <f t="shared" si="413"/>
        <v>45.24</v>
      </c>
      <c r="AZ539" s="399" t="b">
        <f>COUNTIF('[1]Codes SEC'!$B$2:$B$250,Ministres!AY539)&gt;0</f>
        <v>1</v>
      </c>
    </row>
    <row r="540" spans="1:64" ht="35.1" customHeight="1" x14ac:dyDescent="0.25">
      <c r="A540" s="15" t="s">
        <v>13</v>
      </c>
      <c r="B540" s="225" t="s">
        <v>265</v>
      </c>
      <c r="C540" s="122" t="s">
        <v>237</v>
      </c>
      <c r="D540" s="123">
        <v>1000</v>
      </c>
      <c r="E540" s="226"/>
      <c r="F540" s="122">
        <v>19</v>
      </c>
      <c r="G540" s="227"/>
      <c r="H540" s="228" t="str">
        <f t="shared" si="422"/>
        <v>122</v>
      </c>
      <c r="I540" s="229">
        <v>84524000</v>
      </c>
      <c r="J540" s="230" t="s">
        <v>688</v>
      </c>
      <c r="K540" s="231" t="s">
        <v>689</v>
      </c>
      <c r="L540" s="232">
        <v>0</v>
      </c>
      <c r="M540" s="233">
        <v>0</v>
      </c>
      <c r="N540" s="130"/>
      <c r="O540" s="131"/>
      <c r="P540" s="131"/>
      <c r="Q540" s="131"/>
      <c r="R540" s="131"/>
      <c r="S540" s="131"/>
      <c r="T540" s="132" t="str">
        <f t="shared" si="402"/>
        <v>OK</v>
      </c>
      <c r="U540" s="138"/>
      <c r="V540" s="138"/>
      <c r="W540" s="139"/>
      <c r="X540" s="139"/>
      <c r="Y540" s="132" t="str">
        <f t="shared" si="403"/>
        <v>OK</v>
      </c>
      <c r="Z540" s="210"/>
      <c r="AA540" s="204"/>
      <c r="AB540" s="202"/>
      <c r="AC540" s="202"/>
      <c r="AD540" s="202"/>
      <c r="AE540" s="202"/>
      <c r="AF540" s="202"/>
      <c r="AG540" s="132" t="str">
        <f t="shared" si="404"/>
        <v>OK</v>
      </c>
      <c r="AH540" s="138"/>
      <c r="AI540" s="138"/>
      <c r="AJ540" s="139"/>
      <c r="AK540" s="139"/>
      <c r="AL540" s="132" t="str">
        <f t="shared" si="405"/>
        <v>OK</v>
      </c>
      <c r="AM540" s="140"/>
      <c r="AN540" s="119">
        <f t="shared" si="406"/>
        <v>0</v>
      </c>
      <c r="AO540" s="120">
        <f t="shared" si="407"/>
        <v>0</v>
      </c>
      <c r="AP540" s="39">
        <f t="shared" si="408"/>
        <v>0</v>
      </c>
      <c r="AQ540" s="141">
        <f t="shared" si="409"/>
        <v>0</v>
      </c>
      <c r="AR540" s="142">
        <f>AQ540-AP540</f>
        <v>0</v>
      </c>
      <c r="AS540" s="143" t="e">
        <f>AR540/AP540</f>
        <v>#DIV/0!</v>
      </c>
      <c r="AT540" s="144">
        <f t="shared" si="411"/>
        <v>0</v>
      </c>
      <c r="AU540" s="141">
        <f>AO540</f>
        <v>0</v>
      </c>
      <c r="AV540" s="142">
        <f>AU540-AT540</f>
        <v>0</v>
      </c>
      <c r="AW540" s="143" t="e">
        <f>AV540/AT540</f>
        <v>#DIV/0!</v>
      </c>
      <c r="AY540" s="146" t="str">
        <f t="shared" si="413"/>
        <v>45.24</v>
      </c>
      <c r="AZ540" s="399" t="b">
        <f>COUNTIF('[1]Codes SEC'!$B$2:$B$250,Ministres!AY540)&gt;0</f>
        <v>1</v>
      </c>
    </row>
    <row r="541" spans="1:64" ht="12.75" customHeight="1" x14ac:dyDescent="0.25">
      <c r="A541" s="148"/>
      <c r="B541" s="402"/>
      <c r="C541" s="150"/>
      <c r="D541" s="151"/>
      <c r="E541" s="403"/>
      <c r="F541" s="153"/>
      <c r="G541" s="154"/>
      <c r="H541" s="155"/>
      <c r="I541" s="156"/>
      <c r="J541" s="157"/>
      <c r="K541" s="158" t="s">
        <v>70</v>
      </c>
      <c r="L541" s="159">
        <f t="shared" ref="L541:S541" si="423">L508+L509+L526+L510+L513+L514+L515+L527+L511+L517+L521+L522+L532+L534+L535+L537+L533+L516+L518+L520+L525+L528+L529+L530+L538+L536+L539+L512+L519+L523+L524+L540+L531</f>
        <v>0</v>
      </c>
      <c r="M541" s="404">
        <f t="shared" si="423"/>
        <v>0</v>
      </c>
      <c r="N541" s="405">
        <f t="shared" si="423"/>
        <v>0</v>
      </c>
      <c r="O541" s="406">
        <f t="shared" si="423"/>
        <v>0</v>
      </c>
      <c r="P541" s="406">
        <f t="shared" si="423"/>
        <v>0</v>
      </c>
      <c r="Q541" s="406">
        <f t="shared" si="423"/>
        <v>0</v>
      </c>
      <c r="R541" s="406">
        <f t="shared" si="423"/>
        <v>0</v>
      </c>
      <c r="S541" s="406">
        <f t="shared" si="423"/>
        <v>0</v>
      </c>
      <c r="T541" s="407"/>
      <c r="U541" s="408">
        <f>U508+U509+U526+U510+U513+U514+U515+U527+U511+U517+U521+U522+U532+U534+U535+U537+U533+U516+U518+U520+U525+U528+U529+U530+U538+U536+U539+U512+U519+U523+U524+U540+U531</f>
        <v>0</v>
      </c>
      <c r="V541" s="408">
        <f>V508+V509+V526+V510+V513+V514+V515+V527+V511+V517+V521+V522+V532+V534+V535+V537+V533+V516+V518+V520+V525+V528+V529+V530+V538+V536+V539+V512+V519+V523+V524+V540+V531</f>
        <v>0</v>
      </c>
      <c r="W541" s="406">
        <f>W508+W509+W526+W510+W513+W514+W515+W527+W511+W517+W521+W522+W532+W534+W535+W537+W533+W516+W518+W520+W525+W528+W529+W530+W538+W536+W539+W512+W519+W523+W524+W540+W531</f>
        <v>0</v>
      </c>
      <c r="X541" s="406">
        <f>X508+X509+X526+X510+X513+X514+X515+X527+X511+X517+X521+X522+X532+X534+X535+X537+X533+X516+X518+X520+X525+X528+X529+X530+X538+X536+X539+X512+X519+X523+X524+X540+X531</f>
        <v>0</v>
      </c>
      <c r="Y541" s="407"/>
      <c r="Z541" s="408">
        <f t="shared" ref="Z541:AF541" si="424">Z508+Z509+Z526+Z510+Z513+Z514+Z515+Z527+Z511+Z517+Z521+Z522+Z532+Z534+Z535+Z537+Z533+Z516+Z518+Z520+Z525+Z528+Z529+Z530+Z538+Z536+Z539+Z512+Z519+Z523+Z524+Z540+Z531</f>
        <v>0</v>
      </c>
      <c r="AA541" s="165">
        <f t="shared" si="424"/>
        <v>0</v>
      </c>
      <c r="AB541" s="406">
        <f t="shared" si="424"/>
        <v>0</v>
      </c>
      <c r="AC541" s="406">
        <f t="shared" si="424"/>
        <v>0</v>
      </c>
      <c r="AD541" s="406">
        <f t="shared" si="424"/>
        <v>0</v>
      </c>
      <c r="AE541" s="406">
        <f t="shared" si="424"/>
        <v>0</v>
      </c>
      <c r="AF541" s="406">
        <f t="shared" si="424"/>
        <v>0</v>
      </c>
      <c r="AG541" s="407"/>
      <c r="AH541" s="408">
        <f>AH508+AH509+AH526+AH510+AH513+AH514+AH515+AH527+AH511+AH517+AH521+AH522+AH532+AH534+AH535+AH537+AH533+AH516+AH518+AH520+AH525+AH528+AH529+AH530+AH538+AH536+AH539+AH512+AH519+AH523+AH524+AH540+AH531</f>
        <v>0</v>
      </c>
      <c r="AI541" s="408">
        <f>AI508+AI509+AI526+AI510+AI513+AI514+AI515+AI527+AI511+AI517+AI521+AI522+AI532+AI534+AI535+AI537+AI533+AI516+AI518+AI520+AI525+AI528+AI529+AI530+AI538+AI536+AI539+AI512+AI519+AI523+AI524+AI540+AI531</f>
        <v>0</v>
      </c>
      <c r="AJ541" s="406">
        <f>AJ508+AJ509+AJ526+AJ510+AJ513+AJ514+AJ515+AJ527+AJ511+AJ517+AJ521+AJ522+AJ532+AJ534+AJ535+AJ537+AJ533+AJ516+AJ518+AJ520+AJ525+AJ528+AJ529+AJ530+AJ538+AJ536+AJ539+AJ512+AJ519+AJ523+AJ524+AJ540+AJ531</f>
        <v>0</v>
      </c>
      <c r="AK541" s="406">
        <f>AK508+AK509+AK526+AK510+AK513+AK514+AK515+AK527+AK511+AK517+AK521+AK522+AK532+AK534+AK535+AK537+AK533+AK516+AK518+AK520+AK525+AK528+AK529+AK530+AK538+AK536+AK539+AK512+AK519+AK523+AK524+AK540+AK531</f>
        <v>0</v>
      </c>
      <c r="AL541" s="407"/>
      <c r="AM541" s="409">
        <f t="shared" ref="AM541:AW541" si="425">AM508+AM509+AM526+AM510+AM513+AM514+AM515+AM527+AM511+AM517+AM521+AM522+AM532+AM534+AM535+AM537+AM533+AM516+AM518+AM520+AM525+AM528+AM529+AM530+AM538+AM536+AM539+AM512+AM519+AM523+AM524+AM540+AM531</f>
        <v>0</v>
      </c>
      <c r="AN541" s="167">
        <f t="shared" si="425"/>
        <v>0</v>
      </c>
      <c r="AO541" s="410">
        <f t="shared" si="425"/>
        <v>0</v>
      </c>
      <c r="AP541" s="169">
        <f t="shared" si="425"/>
        <v>0</v>
      </c>
      <c r="AQ541" s="411">
        <f t="shared" si="425"/>
        <v>0</v>
      </c>
      <c r="AR541" s="412">
        <f t="shared" si="425"/>
        <v>0</v>
      </c>
      <c r="AS541" s="413" t="e">
        <f t="shared" si="425"/>
        <v>#DIV/0!</v>
      </c>
      <c r="AT541" s="414">
        <f t="shared" si="425"/>
        <v>0</v>
      </c>
      <c r="AU541" s="411">
        <f t="shared" si="425"/>
        <v>0</v>
      </c>
      <c r="AV541" s="412">
        <f t="shared" si="425"/>
        <v>0</v>
      </c>
      <c r="AW541" s="413" t="e">
        <f t="shared" si="425"/>
        <v>#DIV/0!</v>
      </c>
      <c r="AY541" s="146"/>
      <c r="AZ541" s="399"/>
    </row>
    <row r="542" spans="1:64" ht="12.75" customHeight="1" x14ac:dyDescent="0.25">
      <c r="A542" s="15"/>
      <c r="C542" s="122"/>
      <c r="D542" s="123"/>
      <c r="F542" s="125"/>
      <c r="G542" s="126"/>
      <c r="H542" s="35"/>
      <c r="I542" s="36"/>
      <c r="J542" s="37"/>
      <c r="K542" s="240"/>
      <c r="L542" s="199"/>
      <c r="M542" s="200"/>
      <c r="N542" s="201"/>
      <c r="O542" s="202"/>
      <c r="P542" s="202"/>
      <c r="Q542" s="202"/>
      <c r="R542" s="202"/>
      <c r="S542" s="202"/>
      <c r="T542" s="224"/>
      <c r="U542" s="138"/>
      <c r="V542" s="138"/>
      <c r="W542" s="139"/>
      <c r="X542" s="139"/>
      <c r="Y542" s="224"/>
      <c r="Z542" s="210"/>
      <c r="AA542" s="204"/>
      <c r="AB542" s="202"/>
      <c r="AC542" s="202"/>
      <c r="AD542" s="202"/>
      <c r="AE542" s="202"/>
      <c r="AF542" s="202"/>
      <c r="AG542" s="224"/>
      <c r="AH542" s="138"/>
      <c r="AI542" s="138"/>
      <c r="AJ542" s="139"/>
      <c r="AK542" s="139"/>
      <c r="AL542" s="224"/>
      <c r="AM542" s="140"/>
      <c r="AN542" s="211"/>
      <c r="AO542" s="212"/>
      <c r="AP542" s="39"/>
      <c r="AQ542" s="141"/>
      <c r="AR542" s="141"/>
      <c r="AS542" s="143"/>
      <c r="AU542" s="141"/>
      <c r="AV542" s="141"/>
      <c r="AW542" s="143"/>
      <c r="AY542" s="146"/>
      <c r="AZ542" s="383"/>
    </row>
    <row r="543" spans="1:64" ht="12.75" customHeight="1" x14ac:dyDescent="0.25">
      <c r="A543" s="15"/>
      <c r="C543" s="122"/>
      <c r="D543" s="123"/>
      <c r="F543" s="125"/>
      <c r="G543" s="126"/>
      <c r="H543" s="35"/>
      <c r="I543" s="36"/>
      <c r="J543" s="37"/>
      <c r="K543" s="243" t="s">
        <v>109</v>
      </c>
      <c r="L543" s="199"/>
      <c r="M543" s="200"/>
      <c r="N543" s="201"/>
      <c r="O543" s="202"/>
      <c r="P543" s="202"/>
      <c r="Q543" s="202"/>
      <c r="R543" s="202"/>
      <c r="S543" s="202"/>
      <c r="T543" s="224"/>
      <c r="U543" s="138"/>
      <c r="V543" s="138"/>
      <c r="W543" s="139"/>
      <c r="X543" s="139"/>
      <c r="Y543" s="224"/>
      <c r="Z543" s="210"/>
      <c r="AA543" s="204"/>
      <c r="AB543" s="202"/>
      <c r="AC543" s="202"/>
      <c r="AD543" s="202"/>
      <c r="AE543" s="202"/>
      <c r="AF543" s="202"/>
      <c r="AG543" s="224"/>
      <c r="AH543" s="138"/>
      <c r="AI543" s="138"/>
      <c r="AJ543" s="139"/>
      <c r="AK543" s="139"/>
      <c r="AL543" s="224"/>
      <c r="AM543" s="140"/>
      <c r="AN543" s="211"/>
      <c r="AO543" s="212"/>
      <c r="AP543" s="39"/>
      <c r="AQ543" s="141"/>
      <c r="AR543" s="141"/>
      <c r="AS543" s="143"/>
      <c r="AU543" s="141"/>
      <c r="AV543" s="141"/>
      <c r="AW543" s="143"/>
      <c r="AY543" s="146"/>
      <c r="AZ543" s="383"/>
    </row>
    <row r="544" spans="1:64" ht="12.75" customHeight="1" x14ac:dyDescent="0.25">
      <c r="A544" s="15"/>
      <c r="C544" s="122"/>
      <c r="D544" s="123"/>
      <c r="F544" s="125"/>
      <c r="G544" s="126"/>
      <c r="H544" s="35"/>
      <c r="I544" s="36"/>
      <c r="J544" s="37"/>
      <c r="K544" s="244"/>
      <c r="L544" s="199"/>
      <c r="M544" s="200"/>
      <c r="N544" s="201"/>
      <c r="O544" s="202"/>
      <c r="P544" s="202"/>
      <c r="Q544" s="202"/>
      <c r="R544" s="202"/>
      <c r="S544" s="202"/>
      <c r="T544" s="224"/>
      <c r="U544" s="138"/>
      <c r="V544" s="138"/>
      <c r="W544" s="139"/>
      <c r="X544" s="139"/>
      <c r="Y544" s="224"/>
      <c r="Z544" s="210"/>
      <c r="AA544" s="204"/>
      <c r="AB544" s="202"/>
      <c r="AC544" s="202"/>
      <c r="AD544" s="202"/>
      <c r="AE544" s="202"/>
      <c r="AF544" s="202"/>
      <c r="AG544" s="224"/>
      <c r="AH544" s="138"/>
      <c r="AI544" s="138"/>
      <c r="AJ544" s="139"/>
      <c r="AK544" s="139"/>
      <c r="AL544" s="224"/>
      <c r="AM544" s="140"/>
      <c r="AN544" s="211"/>
      <c r="AO544" s="212"/>
      <c r="AP544" s="39"/>
      <c r="AQ544" s="141"/>
      <c r="AR544" s="141"/>
      <c r="AS544" s="143"/>
      <c r="AU544" s="141"/>
      <c r="AV544" s="141"/>
      <c r="AW544" s="143"/>
      <c r="AY544" s="146"/>
      <c r="AZ544" s="383"/>
    </row>
    <row r="545" spans="1:64" s="400" customFormat="1" ht="35.1" customHeight="1" x14ac:dyDescent="0.25">
      <c r="A545" s="15" t="s">
        <v>13</v>
      </c>
      <c r="B545" s="225">
        <v>10</v>
      </c>
      <c r="C545" s="122" t="s">
        <v>237</v>
      </c>
      <c r="D545" s="123">
        <v>1000</v>
      </c>
      <c r="E545" s="226"/>
      <c r="F545" s="122">
        <v>20</v>
      </c>
      <c r="G545" s="126"/>
      <c r="H545" s="35" t="str">
        <f t="shared" si="422"/>
        <v>122</v>
      </c>
      <c r="I545" s="36">
        <v>85111000</v>
      </c>
      <c r="J545" s="37" t="s">
        <v>690</v>
      </c>
      <c r="K545" s="244" t="s">
        <v>691</v>
      </c>
      <c r="L545" s="128">
        <v>0</v>
      </c>
      <c r="M545" s="129">
        <v>0</v>
      </c>
      <c r="N545" s="130"/>
      <c r="O545" s="131"/>
      <c r="P545" s="131"/>
      <c r="Q545" s="131"/>
      <c r="R545" s="131"/>
      <c r="S545" s="131"/>
      <c r="T545" s="132" t="str">
        <f t="shared" ref="T545:T578" si="426">IF(SUM(N545:S545)=U545,"OK",SUM(N545:S545)-U545)</f>
        <v>OK</v>
      </c>
      <c r="U545" s="138"/>
      <c r="V545" s="138"/>
      <c r="W545" s="139"/>
      <c r="X545" s="139"/>
      <c r="Y545" s="132" t="str">
        <f t="shared" ref="Y545:Y578" si="427">IF(SUM(W545:X545)=Z545,"OK",SUM(W545:X545)-Z545)</f>
        <v>OK</v>
      </c>
      <c r="Z545" s="210"/>
      <c r="AA545" s="204"/>
      <c r="AB545" s="202"/>
      <c r="AC545" s="202"/>
      <c r="AD545" s="202"/>
      <c r="AE545" s="202"/>
      <c r="AF545" s="202"/>
      <c r="AG545" s="132" t="str">
        <f t="shared" ref="AG545:AG578" si="428">IF(SUM(AA545:AF545)=AH545,"OK",SUM(AA545:AF545)-AH545)</f>
        <v>OK</v>
      </c>
      <c r="AH545" s="138"/>
      <c r="AI545" s="138"/>
      <c r="AJ545" s="139"/>
      <c r="AK545" s="139"/>
      <c r="AL545" s="132" t="str">
        <f t="shared" ref="AL545:AL578" si="429">IF(SUM(AJ545:AK545)=AM545,"OK",SUM(AJ545:AK545)-AM545)</f>
        <v>OK</v>
      </c>
      <c r="AM545" s="140"/>
      <c r="AN545" s="119">
        <f t="shared" ref="AN545:AN578" si="430">L545+U545+V545+Z545</f>
        <v>0</v>
      </c>
      <c r="AO545" s="120">
        <f t="shared" ref="AO545:AO578" si="431">M545+AH545+AI545+AM545</f>
        <v>0</v>
      </c>
      <c r="AP545" s="39">
        <f t="shared" ref="AP545:AP578" si="432">L545</f>
        <v>0</v>
      </c>
      <c r="AQ545" s="141">
        <f t="shared" ref="AQ545:AQ578" si="433">AN545</f>
        <v>0</v>
      </c>
      <c r="AR545" s="142">
        <f t="shared" ref="AR545:AR567" si="434">AQ545-AP545</f>
        <v>0</v>
      </c>
      <c r="AS545" s="143" t="e">
        <f t="shared" ref="AS545:AS567" si="435">AR545/AP545</f>
        <v>#DIV/0!</v>
      </c>
      <c r="AT545" s="144">
        <f t="shared" ref="AT545:AT578" si="436">M545</f>
        <v>0</v>
      </c>
      <c r="AU545" s="141">
        <f t="shared" ref="AU545:AU567" si="437">AO545</f>
        <v>0</v>
      </c>
      <c r="AV545" s="142">
        <f t="shared" ref="AV545:AV567" si="438">AU545-AT545</f>
        <v>0</v>
      </c>
      <c r="AW545" s="143" t="e">
        <f t="shared" ref="AW545:AW567" si="439">AV545/AT545</f>
        <v>#DIV/0!</v>
      </c>
      <c r="AX545"/>
      <c r="AY545" s="146" t="str">
        <f t="shared" ref="AY545:AY578" si="440">RIGHT(LEFT(I545,3),2)&amp;"."&amp;RIGHT(LEFT(I545,5),2)</f>
        <v>51.11</v>
      </c>
      <c r="AZ545" s="383" t="b">
        <f>COUNTIF('[1]Codes SEC'!$B$2:$B$250,Ministres!AY545)&gt;0</f>
        <v>1</v>
      </c>
      <c r="BA545"/>
      <c r="BB545"/>
      <c r="BC545"/>
      <c r="BD545"/>
      <c r="BE545"/>
      <c r="BF545"/>
      <c r="BG545"/>
      <c r="BH545"/>
      <c r="BI545"/>
      <c r="BJ545"/>
      <c r="BK545"/>
      <c r="BL545"/>
    </row>
    <row r="546" spans="1:64" s="400" customFormat="1" ht="35.1" customHeight="1" x14ac:dyDescent="0.25">
      <c r="A546" s="15" t="s">
        <v>13</v>
      </c>
      <c r="B546" s="225">
        <v>10</v>
      </c>
      <c r="C546" s="122" t="s">
        <v>276</v>
      </c>
      <c r="D546" s="123">
        <v>1000</v>
      </c>
      <c r="E546" s="124"/>
      <c r="F546" s="125">
        <v>19</v>
      </c>
      <c r="G546" s="126"/>
      <c r="H546" s="35" t="str">
        <f t="shared" si="422"/>
        <v>122</v>
      </c>
      <c r="I546" s="36">
        <v>85111000</v>
      </c>
      <c r="J546" s="37" t="s">
        <v>692</v>
      </c>
      <c r="K546" s="281" t="s">
        <v>693</v>
      </c>
      <c r="L546" s="128">
        <v>0</v>
      </c>
      <c r="M546" s="129">
        <v>0</v>
      </c>
      <c r="N546" s="130"/>
      <c r="O546" s="131"/>
      <c r="P546" s="131"/>
      <c r="Q546" s="131"/>
      <c r="R546" s="131"/>
      <c r="S546" s="131"/>
      <c r="T546" s="132" t="str">
        <f t="shared" si="426"/>
        <v>OK</v>
      </c>
      <c r="U546" s="138"/>
      <c r="V546" s="138"/>
      <c r="W546" s="139"/>
      <c r="X546" s="139"/>
      <c r="Y546" s="132" t="str">
        <f t="shared" si="427"/>
        <v>OK</v>
      </c>
      <c r="Z546" s="210"/>
      <c r="AA546" s="204"/>
      <c r="AB546" s="202"/>
      <c r="AC546" s="202"/>
      <c r="AD546" s="202"/>
      <c r="AE546" s="202"/>
      <c r="AF546" s="202"/>
      <c r="AG546" s="132" t="str">
        <f t="shared" si="428"/>
        <v>OK</v>
      </c>
      <c r="AH546" s="138"/>
      <c r="AI546" s="138"/>
      <c r="AJ546" s="139"/>
      <c r="AK546" s="139"/>
      <c r="AL546" s="132" t="str">
        <f t="shared" si="429"/>
        <v>OK</v>
      </c>
      <c r="AM546" s="140"/>
      <c r="AN546" s="119">
        <f t="shared" si="430"/>
        <v>0</v>
      </c>
      <c r="AO546" s="120">
        <f t="shared" si="431"/>
        <v>0</v>
      </c>
      <c r="AP546" s="39">
        <f t="shared" si="432"/>
        <v>0</v>
      </c>
      <c r="AQ546" s="141">
        <f t="shared" si="433"/>
        <v>0</v>
      </c>
      <c r="AR546" s="142">
        <f t="shared" si="434"/>
        <v>0</v>
      </c>
      <c r="AS546" s="143" t="e">
        <f t="shared" si="435"/>
        <v>#DIV/0!</v>
      </c>
      <c r="AT546" s="144">
        <f t="shared" si="436"/>
        <v>0</v>
      </c>
      <c r="AU546" s="141">
        <f t="shared" si="437"/>
        <v>0</v>
      </c>
      <c r="AV546" s="142">
        <f t="shared" si="438"/>
        <v>0</v>
      </c>
      <c r="AW546" s="143" t="e">
        <f t="shared" si="439"/>
        <v>#DIV/0!</v>
      </c>
      <c r="AX546"/>
      <c r="AY546" s="146" t="str">
        <f t="shared" si="440"/>
        <v>51.11</v>
      </c>
      <c r="AZ546" s="383" t="b">
        <f>COUNTIF('[1]Codes SEC'!$B$2:$B$250,Ministres!AY546)&gt;0</f>
        <v>1</v>
      </c>
      <c r="BA546"/>
      <c r="BB546"/>
      <c r="BC546"/>
      <c r="BD546"/>
      <c r="BE546"/>
      <c r="BF546"/>
      <c r="BG546"/>
      <c r="BH546"/>
      <c r="BI546"/>
      <c r="BJ546"/>
      <c r="BK546"/>
      <c r="BL546"/>
    </row>
    <row r="547" spans="1:64" s="400" customFormat="1" ht="35.1" customHeight="1" x14ac:dyDescent="0.25">
      <c r="A547" s="15" t="s">
        <v>13</v>
      </c>
      <c r="B547" s="225">
        <v>10</v>
      </c>
      <c r="C547" s="122" t="s">
        <v>276</v>
      </c>
      <c r="D547" s="123">
        <v>1000</v>
      </c>
      <c r="E547" s="124"/>
      <c r="F547" s="125">
        <v>19</v>
      </c>
      <c r="G547" s="126"/>
      <c r="H547" s="35" t="str">
        <f t="shared" si="422"/>
        <v>122</v>
      </c>
      <c r="I547" s="36">
        <v>85111000</v>
      </c>
      <c r="J547" s="37" t="s">
        <v>694</v>
      </c>
      <c r="K547" s="281" t="s">
        <v>695</v>
      </c>
      <c r="L547" s="128">
        <v>0</v>
      </c>
      <c r="M547" s="129">
        <v>0</v>
      </c>
      <c r="N547" s="130"/>
      <c r="O547" s="131"/>
      <c r="P547" s="131"/>
      <c r="Q547" s="131"/>
      <c r="R547" s="131"/>
      <c r="S547" s="131"/>
      <c r="T547" s="132" t="str">
        <f t="shared" si="426"/>
        <v>OK</v>
      </c>
      <c r="U547" s="138"/>
      <c r="V547" s="138"/>
      <c r="W547" s="139"/>
      <c r="X547" s="139"/>
      <c r="Y547" s="132" t="str">
        <f t="shared" si="427"/>
        <v>OK</v>
      </c>
      <c r="Z547" s="210"/>
      <c r="AA547" s="204"/>
      <c r="AB547" s="202"/>
      <c r="AC547" s="202"/>
      <c r="AD547" s="202"/>
      <c r="AE547" s="202"/>
      <c r="AF547" s="202"/>
      <c r="AG547" s="132" t="str">
        <f t="shared" si="428"/>
        <v>OK</v>
      </c>
      <c r="AH547" s="138"/>
      <c r="AI547" s="138"/>
      <c r="AJ547" s="139"/>
      <c r="AK547" s="139"/>
      <c r="AL547" s="132" t="str">
        <f t="shared" si="429"/>
        <v>OK</v>
      </c>
      <c r="AM547" s="140"/>
      <c r="AN547" s="119">
        <f t="shared" si="430"/>
        <v>0</v>
      </c>
      <c r="AO547" s="120">
        <f t="shared" si="431"/>
        <v>0</v>
      </c>
      <c r="AP547" s="39">
        <f t="shared" si="432"/>
        <v>0</v>
      </c>
      <c r="AQ547" s="141">
        <f t="shared" si="433"/>
        <v>0</v>
      </c>
      <c r="AR547" s="142">
        <f t="shared" si="434"/>
        <v>0</v>
      </c>
      <c r="AS547" s="143" t="e">
        <f t="shared" si="435"/>
        <v>#DIV/0!</v>
      </c>
      <c r="AT547" s="144">
        <f t="shared" si="436"/>
        <v>0</v>
      </c>
      <c r="AU547" s="141">
        <f t="shared" si="437"/>
        <v>0</v>
      </c>
      <c r="AV547" s="142">
        <f t="shared" si="438"/>
        <v>0</v>
      </c>
      <c r="AW547" s="143" t="e">
        <f t="shared" si="439"/>
        <v>#DIV/0!</v>
      </c>
      <c r="AX547"/>
      <c r="AY547" s="146" t="str">
        <f t="shared" si="440"/>
        <v>51.11</v>
      </c>
      <c r="AZ547" s="383" t="b">
        <f>COUNTIF('[1]Codes SEC'!$B$2:$B$250,Ministres!AY547)&gt;0</f>
        <v>1</v>
      </c>
      <c r="BA547"/>
      <c r="BB547"/>
      <c r="BC547"/>
      <c r="BD547"/>
      <c r="BE547"/>
      <c r="BF547"/>
      <c r="BG547"/>
      <c r="BH547"/>
      <c r="BI547"/>
      <c r="BJ547"/>
      <c r="BK547"/>
      <c r="BL547"/>
    </row>
    <row r="548" spans="1:64" s="400" customFormat="1" ht="35.1" customHeight="1" x14ac:dyDescent="0.25">
      <c r="A548" s="15" t="s">
        <v>13</v>
      </c>
      <c r="B548" s="225">
        <v>10</v>
      </c>
      <c r="C548" s="122" t="s">
        <v>276</v>
      </c>
      <c r="D548" s="123">
        <v>1000</v>
      </c>
      <c r="E548" s="124"/>
      <c r="F548" s="125">
        <v>19</v>
      </c>
      <c r="G548" s="126"/>
      <c r="H548" s="35" t="str">
        <f t="shared" si="422"/>
        <v>122</v>
      </c>
      <c r="I548" s="36">
        <v>85112000</v>
      </c>
      <c r="J548" s="37" t="s">
        <v>696</v>
      </c>
      <c r="K548" s="281" t="s">
        <v>697</v>
      </c>
      <c r="L548" s="128">
        <v>0</v>
      </c>
      <c r="M548" s="129">
        <v>0</v>
      </c>
      <c r="N548" s="130"/>
      <c r="O548" s="131"/>
      <c r="P548" s="131"/>
      <c r="Q548" s="131"/>
      <c r="R548" s="131"/>
      <c r="S548" s="131"/>
      <c r="T548" s="132" t="str">
        <f t="shared" si="426"/>
        <v>OK</v>
      </c>
      <c r="U548" s="138"/>
      <c r="V548" s="138"/>
      <c r="W548" s="139"/>
      <c r="X548" s="139"/>
      <c r="Y548" s="132" t="str">
        <f t="shared" si="427"/>
        <v>OK</v>
      </c>
      <c r="Z548" s="210"/>
      <c r="AA548" s="204"/>
      <c r="AB548" s="202"/>
      <c r="AC548" s="202"/>
      <c r="AD548" s="202"/>
      <c r="AE548" s="202"/>
      <c r="AF548" s="202"/>
      <c r="AG548" s="132" t="str">
        <f t="shared" si="428"/>
        <v>OK</v>
      </c>
      <c r="AH548" s="138"/>
      <c r="AI548" s="138"/>
      <c r="AJ548" s="139"/>
      <c r="AK548" s="139"/>
      <c r="AL548" s="132" t="str">
        <f t="shared" si="429"/>
        <v>OK</v>
      </c>
      <c r="AM548" s="140"/>
      <c r="AN548" s="119">
        <f t="shared" si="430"/>
        <v>0</v>
      </c>
      <c r="AO548" s="120">
        <f t="shared" si="431"/>
        <v>0</v>
      </c>
      <c r="AP548" s="39">
        <f t="shared" si="432"/>
        <v>0</v>
      </c>
      <c r="AQ548" s="141">
        <f t="shared" si="433"/>
        <v>0</v>
      </c>
      <c r="AR548" s="142">
        <f t="shared" si="434"/>
        <v>0</v>
      </c>
      <c r="AS548" s="143" t="e">
        <f t="shared" si="435"/>
        <v>#DIV/0!</v>
      </c>
      <c r="AT548" s="144">
        <f t="shared" si="436"/>
        <v>0</v>
      </c>
      <c r="AU548" s="141">
        <f t="shared" si="437"/>
        <v>0</v>
      </c>
      <c r="AV548" s="142">
        <f t="shared" si="438"/>
        <v>0</v>
      </c>
      <c r="AW548" s="143" t="e">
        <f t="shared" si="439"/>
        <v>#DIV/0!</v>
      </c>
      <c r="AX548"/>
      <c r="AY548" s="146" t="str">
        <f t="shared" si="440"/>
        <v>51.12</v>
      </c>
      <c r="AZ548" s="383" t="b">
        <f>COUNTIF('[1]Codes SEC'!$B$2:$B$250,Ministres!AY548)&gt;0</f>
        <v>1</v>
      </c>
      <c r="BA548"/>
      <c r="BB548"/>
      <c r="BC548"/>
      <c r="BD548"/>
      <c r="BE548"/>
      <c r="BF548"/>
      <c r="BG548"/>
      <c r="BH548"/>
      <c r="BI548"/>
      <c r="BJ548"/>
      <c r="BK548"/>
      <c r="BL548"/>
    </row>
    <row r="549" spans="1:64" ht="35.1" customHeight="1" x14ac:dyDescent="0.25">
      <c r="A549" s="15" t="s">
        <v>13</v>
      </c>
      <c r="B549" s="225" t="s">
        <v>265</v>
      </c>
      <c r="C549" s="122" t="s">
        <v>276</v>
      </c>
      <c r="D549" s="123">
        <v>1000</v>
      </c>
      <c r="E549" s="226"/>
      <c r="F549" s="122">
        <v>19</v>
      </c>
      <c r="G549" s="227"/>
      <c r="H549" s="228" t="str">
        <f t="shared" si="422"/>
        <v>122</v>
      </c>
      <c r="I549" s="229">
        <v>85121000</v>
      </c>
      <c r="J549" s="230" t="s">
        <v>698</v>
      </c>
      <c r="K549" s="231" t="s">
        <v>699</v>
      </c>
      <c r="L549" s="232">
        <v>0</v>
      </c>
      <c r="M549" s="233">
        <v>0</v>
      </c>
      <c r="N549" s="130"/>
      <c r="O549" s="131"/>
      <c r="P549" s="131"/>
      <c r="Q549" s="131"/>
      <c r="R549" s="131"/>
      <c r="S549" s="131"/>
      <c r="T549" s="132" t="str">
        <f t="shared" si="426"/>
        <v>OK</v>
      </c>
      <c r="U549" s="138"/>
      <c r="V549" s="138"/>
      <c r="W549" s="139"/>
      <c r="X549" s="139"/>
      <c r="Y549" s="132" t="str">
        <f t="shared" si="427"/>
        <v>OK</v>
      </c>
      <c r="Z549" s="210"/>
      <c r="AA549" s="204"/>
      <c r="AB549" s="202"/>
      <c r="AC549" s="202"/>
      <c r="AD549" s="202"/>
      <c r="AE549" s="202"/>
      <c r="AF549" s="202"/>
      <c r="AG549" s="132" t="str">
        <f t="shared" si="428"/>
        <v>OK</v>
      </c>
      <c r="AH549" s="138"/>
      <c r="AI549" s="138"/>
      <c r="AJ549" s="139"/>
      <c r="AK549" s="139"/>
      <c r="AL549" s="132" t="str">
        <f t="shared" si="429"/>
        <v>OK</v>
      </c>
      <c r="AM549" s="140"/>
      <c r="AN549" s="119">
        <f t="shared" si="430"/>
        <v>0</v>
      </c>
      <c r="AO549" s="120">
        <f t="shared" si="431"/>
        <v>0</v>
      </c>
      <c r="AP549" s="39">
        <f t="shared" si="432"/>
        <v>0</v>
      </c>
      <c r="AQ549" s="141">
        <f t="shared" si="433"/>
        <v>0</v>
      </c>
      <c r="AR549" s="142">
        <f t="shared" si="434"/>
        <v>0</v>
      </c>
      <c r="AS549" s="143" t="e">
        <f t="shared" si="435"/>
        <v>#DIV/0!</v>
      </c>
      <c r="AT549" s="144">
        <f t="shared" si="436"/>
        <v>0</v>
      </c>
      <c r="AU549" s="141">
        <f t="shared" si="437"/>
        <v>0</v>
      </c>
      <c r="AV549" s="142">
        <f t="shared" si="438"/>
        <v>0</v>
      </c>
      <c r="AW549" s="143" t="e">
        <f t="shared" si="439"/>
        <v>#DIV/0!</v>
      </c>
      <c r="AY549" s="146" t="str">
        <f t="shared" si="440"/>
        <v>51.21</v>
      </c>
      <c r="AZ549" s="383" t="b">
        <f>COUNTIF('[1]Codes SEC'!$B$2:$B$250,Ministres!AY549)&gt;0</f>
        <v>1</v>
      </c>
    </row>
    <row r="550" spans="1:64" s="374" customFormat="1" ht="35.1" customHeight="1" x14ac:dyDescent="0.25">
      <c r="A550" s="356" t="s">
        <v>13</v>
      </c>
      <c r="B550" s="225" t="s">
        <v>265</v>
      </c>
      <c r="C550" s="122" t="s">
        <v>276</v>
      </c>
      <c r="D550" s="123">
        <v>1000</v>
      </c>
      <c r="E550" s="226"/>
      <c r="F550" s="122">
        <v>19</v>
      </c>
      <c r="G550" s="126"/>
      <c r="H550" s="35" t="str">
        <f t="shared" si="422"/>
        <v>122</v>
      </c>
      <c r="I550" s="36">
        <v>85210000</v>
      </c>
      <c r="J550" s="37" t="s">
        <v>700</v>
      </c>
      <c r="K550" s="244" t="s">
        <v>701</v>
      </c>
      <c r="L550" s="232">
        <v>0</v>
      </c>
      <c r="M550" s="233">
        <v>0</v>
      </c>
      <c r="N550" s="130"/>
      <c r="O550" s="131"/>
      <c r="P550" s="131"/>
      <c r="Q550" s="131"/>
      <c r="R550" s="131"/>
      <c r="S550" s="131"/>
      <c r="T550" s="132" t="str">
        <f t="shared" si="426"/>
        <v>OK</v>
      </c>
      <c r="U550" s="138"/>
      <c r="V550" s="138"/>
      <c r="W550" s="139"/>
      <c r="X550" s="139"/>
      <c r="Y550" s="132" t="str">
        <f t="shared" si="427"/>
        <v>OK</v>
      </c>
      <c r="Z550" s="210"/>
      <c r="AA550" s="204"/>
      <c r="AB550" s="202"/>
      <c r="AC550" s="202"/>
      <c r="AD550" s="202"/>
      <c r="AE550" s="202"/>
      <c r="AF550" s="202"/>
      <c r="AG550" s="132" t="str">
        <f t="shared" si="428"/>
        <v>OK</v>
      </c>
      <c r="AH550" s="138"/>
      <c r="AI550" s="138"/>
      <c r="AJ550" s="139"/>
      <c r="AK550" s="139"/>
      <c r="AL550" s="132" t="str">
        <f t="shared" si="429"/>
        <v>OK</v>
      </c>
      <c r="AM550" s="140"/>
      <c r="AN550" s="119">
        <f t="shared" si="430"/>
        <v>0</v>
      </c>
      <c r="AO550" s="120">
        <f t="shared" si="431"/>
        <v>0</v>
      </c>
      <c r="AP550" s="39">
        <f t="shared" si="432"/>
        <v>0</v>
      </c>
      <c r="AQ550" s="141">
        <f t="shared" si="433"/>
        <v>0</v>
      </c>
      <c r="AR550" s="142">
        <f t="shared" si="434"/>
        <v>0</v>
      </c>
      <c r="AS550" s="143" t="e">
        <f t="shared" si="435"/>
        <v>#DIV/0!</v>
      </c>
      <c r="AT550" s="144">
        <f t="shared" si="436"/>
        <v>0</v>
      </c>
      <c r="AU550" s="141">
        <f t="shared" si="437"/>
        <v>0</v>
      </c>
      <c r="AV550" s="142">
        <f t="shared" si="438"/>
        <v>0</v>
      </c>
      <c r="AW550" s="143" t="e">
        <f t="shared" si="439"/>
        <v>#DIV/0!</v>
      </c>
      <c r="AY550" s="146" t="str">
        <f t="shared" si="440"/>
        <v>52.10</v>
      </c>
      <c r="AZ550" s="398" t="b">
        <f>COUNTIF('[1]Codes SEC'!$B$2:$B$250,Ministres!AY550)&gt;0</f>
        <v>1</v>
      </c>
    </row>
    <row r="551" spans="1:64" ht="35.1" customHeight="1" x14ac:dyDescent="0.25">
      <c r="A551" s="15" t="s">
        <v>13</v>
      </c>
      <c r="B551" s="225">
        <v>10</v>
      </c>
      <c r="C551" s="122" t="s">
        <v>237</v>
      </c>
      <c r="D551" s="123">
        <v>1000</v>
      </c>
      <c r="E551" s="226"/>
      <c r="F551" s="122">
        <v>19</v>
      </c>
      <c r="G551" s="126"/>
      <c r="H551" s="35" t="str">
        <f t="shared" si="422"/>
        <v>122</v>
      </c>
      <c r="I551" s="36">
        <v>85310000</v>
      </c>
      <c r="J551" s="37" t="s">
        <v>702</v>
      </c>
      <c r="K551" s="213" t="s">
        <v>703</v>
      </c>
      <c r="L551" s="376">
        <v>0</v>
      </c>
      <c r="M551" s="377">
        <v>0</v>
      </c>
      <c r="N551" s="130"/>
      <c r="O551" s="131"/>
      <c r="P551" s="131"/>
      <c r="Q551" s="131"/>
      <c r="R551" s="131"/>
      <c r="S551" s="131"/>
      <c r="T551" s="132" t="str">
        <f t="shared" si="426"/>
        <v>OK</v>
      </c>
      <c r="U551" s="138"/>
      <c r="V551" s="138"/>
      <c r="W551" s="139"/>
      <c r="X551" s="139"/>
      <c r="Y551" s="132" t="str">
        <f t="shared" si="427"/>
        <v>OK</v>
      </c>
      <c r="Z551" s="210"/>
      <c r="AA551" s="204"/>
      <c r="AB551" s="202"/>
      <c r="AC551" s="202"/>
      <c r="AD551" s="202"/>
      <c r="AE551" s="202"/>
      <c r="AF551" s="202"/>
      <c r="AG551" s="132" t="str">
        <f t="shared" si="428"/>
        <v>OK</v>
      </c>
      <c r="AH551" s="138"/>
      <c r="AI551" s="138"/>
      <c r="AJ551" s="139"/>
      <c r="AK551" s="139"/>
      <c r="AL551" s="132" t="str">
        <f t="shared" si="429"/>
        <v>OK</v>
      </c>
      <c r="AM551" s="140"/>
      <c r="AN551" s="119">
        <f t="shared" si="430"/>
        <v>0</v>
      </c>
      <c r="AO551" s="120">
        <f t="shared" si="431"/>
        <v>0</v>
      </c>
      <c r="AP551" s="39">
        <f t="shared" si="432"/>
        <v>0</v>
      </c>
      <c r="AQ551" s="141">
        <f t="shared" si="433"/>
        <v>0</v>
      </c>
      <c r="AR551" s="142">
        <f t="shared" si="434"/>
        <v>0</v>
      </c>
      <c r="AS551" s="143" t="e">
        <f t="shared" si="435"/>
        <v>#DIV/0!</v>
      </c>
      <c r="AT551" s="144">
        <f t="shared" si="436"/>
        <v>0</v>
      </c>
      <c r="AU551" s="141">
        <f t="shared" si="437"/>
        <v>0</v>
      </c>
      <c r="AV551" s="142">
        <f t="shared" si="438"/>
        <v>0</v>
      </c>
      <c r="AW551" s="143" t="e">
        <f t="shared" si="439"/>
        <v>#DIV/0!</v>
      </c>
      <c r="AY551" s="146" t="str">
        <f t="shared" si="440"/>
        <v>53.10</v>
      </c>
      <c r="AZ551" s="383" t="b">
        <f>COUNTIF('[1]Codes SEC'!$B$2:$B$250,Ministres!AY551)&gt;0</f>
        <v>1</v>
      </c>
    </row>
    <row r="552" spans="1:64" ht="35.1" customHeight="1" x14ac:dyDescent="0.25">
      <c r="A552" s="15" t="s">
        <v>13</v>
      </c>
      <c r="B552" s="225">
        <v>10</v>
      </c>
      <c r="C552" s="122" t="s">
        <v>237</v>
      </c>
      <c r="D552" s="123">
        <v>1000</v>
      </c>
      <c r="E552" s="226"/>
      <c r="F552" s="122">
        <v>19</v>
      </c>
      <c r="G552" s="126"/>
      <c r="H552" s="35" t="str">
        <f t="shared" si="422"/>
        <v>122</v>
      </c>
      <c r="I552" s="36">
        <v>85310000</v>
      </c>
      <c r="J552" s="37" t="s">
        <v>704</v>
      </c>
      <c r="K552" s="213" t="s">
        <v>703</v>
      </c>
      <c r="L552" s="376">
        <v>0</v>
      </c>
      <c r="M552" s="377">
        <v>0</v>
      </c>
      <c r="N552" s="130"/>
      <c r="O552" s="131"/>
      <c r="P552" s="131"/>
      <c r="Q552" s="131"/>
      <c r="R552" s="131"/>
      <c r="S552" s="131"/>
      <c r="T552" s="132" t="str">
        <f t="shared" si="426"/>
        <v>OK</v>
      </c>
      <c r="U552" s="138"/>
      <c r="V552" s="138"/>
      <c r="W552" s="139"/>
      <c r="X552" s="139"/>
      <c r="Y552" s="132" t="str">
        <f t="shared" si="427"/>
        <v>OK</v>
      </c>
      <c r="Z552" s="210"/>
      <c r="AA552" s="204"/>
      <c r="AB552" s="202"/>
      <c r="AC552" s="202"/>
      <c r="AD552" s="202"/>
      <c r="AE552" s="202"/>
      <c r="AF552" s="202"/>
      <c r="AG552" s="132" t="str">
        <f t="shared" si="428"/>
        <v>OK</v>
      </c>
      <c r="AH552" s="138"/>
      <c r="AI552" s="138"/>
      <c r="AJ552" s="139"/>
      <c r="AK552" s="139"/>
      <c r="AL552" s="132" t="str">
        <f t="shared" si="429"/>
        <v>OK</v>
      </c>
      <c r="AM552" s="140"/>
      <c r="AN552" s="119">
        <f t="shared" si="430"/>
        <v>0</v>
      </c>
      <c r="AO552" s="120">
        <f t="shared" si="431"/>
        <v>0</v>
      </c>
      <c r="AP552" s="39">
        <f t="shared" si="432"/>
        <v>0</v>
      </c>
      <c r="AQ552" s="141">
        <f t="shared" si="433"/>
        <v>0</v>
      </c>
      <c r="AR552" s="142">
        <f t="shared" si="434"/>
        <v>0</v>
      </c>
      <c r="AS552" s="143" t="e">
        <f t="shared" si="435"/>
        <v>#DIV/0!</v>
      </c>
      <c r="AT552" s="144">
        <f t="shared" si="436"/>
        <v>0</v>
      </c>
      <c r="AU552" s="141">
        <f t="shared" si="437"/>
        <v>0</v>
      </c>
      <c r="AV552" s="142">
        <f t="shared" si="438"/>
        <v>0</v>
      </c>
      <c r="AW552" s="143" t="e">
        <f t="shared" si="439"/>
        <v>#DIV/0!</v>
      </c>
      <c r="AY552" s="146" t="str">
        <f t="shared" si="440"/>
        <v>53.10</v>
      </c>
      <c r="AZ552" s="383" t="b">
        <f>COUNTIF('[1]Codes SEC'!$B$2:$B$250,Ministres!AY552)&gt;0</f>
        <v>1</v>
      </c>
    </row>
    <row r="553" spans="1:64" s="400" customFormat="1" ht="35.1" customHeight="1" x14ac:dyDescent="0.25">
      <c r="A553" s="15" t="s">
        <v>13</v>
      </c>
      <c r="B553" s="225">
        <v>10</v>
      </c>
      <c r="C553" s="122" t="s">
        <v>276</v>
      </c>
      <c r="D553" s="123">
        <v>1000</v>
      </c>
      <c r="E553" s="124"/>
      <c r="F553" s="125">
        <v>19</v>
      </c>
      <c r="G553" s="126"/>
      <c r="H553" s="35" t="str">
        <f t="shared" si="422"/>
        <v>122</v>
      </c>
      <c r="I553" s="36">
        <v>86141000</v>
      </c>
      <c r="J553" s="37" t="s">
        <v>705</v>
      </c>
      <c r="K553" s="281" t="s">
        <v>706</v>
      </c>
      <c r="L553" s="128">
        <v>0</v>
      </c>
      <c r="M553" s="129">
        <v>0</v>
      </c>
      <c r="N553" s="130"/>
      <c r="O553" s="131"/>
      <c r="P553" s="131"/>
      <c r="Q553" s="131"/>
      <c r="R553" s="131"/>
      <c r="S553" s="131"/>
      <c r="T553" s="132" t="str">
        <f t="shared" si="426"/>
        <v>OK</v>
      </c>
      <c r="U553" s="138"/>
      <c r="V553" s="138"/>
      <c r="W553" s="139"/>
      <c r="X553" s="139"/>
      <c r="Y553" s="132" t="str">
        <f t="shared" si="427"/>
        <v>OK</v>
      </c>
      <c r="Z553" s="210"/>
      <c r="AA553" s="204"/>
      <c r="AB553" s="202"/>
      <c r="AC553" s="202"/>
      <c r="AD553" s="202"/>
      <c r="AE553" s="202"/>
      <c r="AF553" s="202"/>
      <c r="AG553" s="132" t="str">
        <f t="shared" si="428"/>
        <v>OK</v>
      </c>
      <c r="AH553" s="138"/>
      <c r="AI553" s="138"/>
      <c r="AJ553" s="139"/>
      <c r="AK553" s="139"/>
      <c r="AL553" s="132" t="str">
        <f t="shared" si="429"/>
        <v>OK</v>
      </c>
      <c r="AM553" s="140"/>
      <c r="AN553" s="119">
        <f t="shared" si="430"/>
        <v>0</v>
      </c>
      <c r="AO553" s="120">
        <f t="shared" si="431"/>
        <v>0</v>
      </c>
      <c r="AP553" s="39">
        <f t="shared" si="432"/>
        <v>0</v>
      </c>
      <c r="AQ553" s="141">
        <f t="shared" si="433"/>
        <v>0</v>
      </c>
      <c r="AR553" s="142">
        <f t="shared" si="434"/>
        <v>0</v>
      </c>
      <c r="AS553" s="143" t="e">
        <f t="shared" si="435"/>
        <v>#DIV/0!</v>
      </c>
      <c r="AT553" s="144">
        <f t="shared" si="436"/>
        <v>0</v>
      </c>
      <c r="AU553" s="141">
        <f t="shared" si="437"/>
        <v>0</v>
      </c>
      <c r="AV553" s="142">
        <f t="shared" si="438"/>
        <v>0</v>
      </c>
      <c r="AW553" s="143" t="e">
        <f t="shared" si="439"/>
        <v>#DIV/0!</v>
      </c>
      <c r="AX553"/>
      <c r="AY553" s="146" t="str">
        <f t="shared" si="440"/>
        <v>61.41</v>
      </c>
      <c r="AZ553" s="383" t="b">
        <f>COUNTIF('[1]Codes SEC'!$B$2:$B$250,Ministres!AY553)&gt;0</f>
        <v>1</v>
      </c>
      <c r="BA553"/>
      <c r="BB553"/>
      <c r="BC553"/>
      <c r="BD553"/>
      <c r="BE553"/>
      <c r="BF553"/>
      <c r="BG553"/>
      <c r="BH553"/>
      <c r="BI553"/>
      <c r="BJ553"/>
      <c r="BK553"/>
      <c r="BL553"/>
    </row>
    <row r="554" spans="1:64" s="374" customFormat="1" ht="35.1" customHeight="1" x14ac:dyDescent="0.25">
      <c r="A554" s="356" t="s">
        <v>13</v>
      </c>
      <c r="B554" s="225">
        <v>10</v>
      </c>
      <c r="C554" s="122" t="s">
        <v>276</v>
      </c>
      <c r="D554" s="123">
        <v>1000</v>
      </c>
      <c r="E554" s="226"/>
      <c r="F554" s="122">
        <v>19</v>
      </c>
      <c r="G554" s="126"/>
      <c r="H554" s="35" t="str">
        <f t="shared" si="422"/>
        <v>122</v>
      </c>
      <c r="I554" s="36">
        <v>86141000</v>
      </c>
      <c r="J554" s="37" t="s">
        <v>707</v>
      </c>
      <c r="K554" s="244" t="s">
        <v>708</v>
      </c>
      <c r="L554" s="232">
        <v>0</v>
      </c>
      <c r="M554" s="233">
        <v>0</v>
      </c>
      <c r="N554" s="130"/>
      <c r="O554" s="131"/>
      <c r="P554" s="131"/>
      <c r="Q554" s="131"/>
      <c r="R554" s="131"/>
      <c r="S554" s="131"/>
      <c r="T554" s="132" t="str">
        <f t="shared" si="426"/>
        <v>OK</v>
      </c>
      <c r="U554" s="138"/>
      <c r="V554" s="138"/>
      <c r="W554" s="139"/>
      <c r="X554" s="139"/>
      <c r="Y554" s="132" t="str">
        <f t="shared" si="427"/>
        <v>OK</v>
      </c>
      <c r="Z554" s="210"/>
      <c r="AA554" s="204"/>
      <c r="AB554" s="202"/>
      <c r="AC554" s="202"/>
      <c r="AD554" s="202"/>
      <c r="AE554" s="202"/>
      <c r="AF554" s="202"/>
      <c r="AG554" s="132" t="str">
        <f t="shared" si="428"/>
        <v>OK</v>
      </c>
      <c r="AH554" s="138"/>
      <c r="AI554" s="138"/>
      <c r="AJ554" s="139"/>
      <c r="AK554" s="139"/>
      <c r="AL554" s="132" t="str">
        <f t="shared" si="429"/>
        <v>OK</v>
      </c>
      <c r="AM554" s="140"/>
      <c r="AN554" s="119">
        <f t="shared" si="430"/>
        <v>0</v>
      </c>
      <c r="AO554" s="120">
        <f t="shared" si="431"/>
        <v>0</v>
      </c>
      <c r="AP554" s="39">
        <f t="shared" si="432"/>
        <v>0</v>
      </c>
      <c r="AQ554" s="141">
        <f t="shared" si="433"/>
        <v>0</v>
      </c>
      <c r="AR554" s="142">
        <f t="shared" si="434"/>
        <v>0</v>
      </c>
      <c r="AS554" s="143" t="e">
        <f t="shared" si="435"/>
        <v>#DIV/0!</v>
      </c>
      <c r="AT554" s="144">
        <f t="shared" si="436"/>
        <v>0</v>
      </c>
      <c r="AU554" s="141">
        <f t="shared" si="437"/>
        <v>0</v>
      </c>
      <c r="AV554" s="142">
        <f t="shared" si="438"/>
        <v>0</v>
      </c>
      <c r="AW554" s="143" t="e">
        <f t="shared" si="439"/>
        <v>#DIV/0!</v>
      </c>
      <c r="AY554" s="146" t="str">
        <f t="shared" si="440"/>
        <v>61.41</v>
      </c>
      <c r="AZ554" s="398" t="b">
        <f>COUNTIF('[1]Codes SEC'!$B$2:$B$250,Ministres!AY554)&gt;0</f>
        <v>1</v>
      </c>
    </row>
    <row r="555" spans="1:64" ht="35.1" customHeight="1" x14ac:dyDescent="0.25">
      <c r="A555" s="15" t="s">
        <v>13</v>
      </c>
      <c r="B555" s="225" t="s">
        <v>265</v>
      </c>
      <c r="C555" s="122" t="s">
        <v>276</v>
      </c>
      <c r="D555" s="123">
        <v>1000</v>
      </c>
      <c r="E555" s="226"/>
      <c r="F555" s="122">
        <v>20</v>
      </c>
      <c r="G555" s="227"/>
      <c r="H555" s="228" t="str">
        <f t="shared" si="422"/>
        <v>122</v>
      </c>
      <c r="I555" s="229">
        <v>86141000</v>
      </c>
      <c r="J555" s="230" t="s">
        <v>709</v>
      </c>
      <c r="K555" s="231" t="s">
        <v>710</v>
      </c>
      <c r="L555" s="232">
        <v>0</v>
      </c>
      <c r="M555" s="233">
        <v>0</v>
      </c>
      <c r="N555" s="130"/>
      <c r="O555" s="131"/>
      <c r="P555" s="131"/>
      <c r="Q555" s="131"/>
      <c r="R555" s="131"/>
      <c r="S555" s="131"/>
      <c r="T555" s="132" t="str">
        <f t="shared" si="426"/>
        <v>OK</v>
      </c>
      <c r="U555" s="138"/>
      <c r="V555" s="138"/>
      <c r="W555" s="139"/>
      <c r="X555" s="139"/>
      <c r="Y555" s="132" t="str">
        <f t="shared" si="427"/>
        <v>OK</v>
      </c>
      <c r="Z555" s="210"/>
      <c r="AA555" s="204"/>
      <c r="AB555" s="202"/>
      <c r="AC555" s="202"/>
      <c r="AD555" s="202"/>
      <c r="AE555" s="202"/>
      <c r="AF555" s="202"/>
      <c r="AG555" s="132" t="str">
        <f t="shared" si="428"/>
        <v>OK</v>
      </c>
      <c r="AH555" s="138"/>
      <c r="AI555" s="138"/>
      <c r="AJ555" s="139"/>
      <c r="AK555" s="139"/>
      <c r="AL555" s="132" t="str">
        <f t="shared" si="429"/>
        <v>OK</v>
      </c>
      <c r="AM555" s="140"/>
      <c r="AN555" s="119">
        <f t="shared" si="430"/>
        <v>0</v>
      </c>
      <c r="AO555" s="120">
        <f t="shared" si="431"/>
        <v>0</v>
      </c>
      <c r="AP555" s="39">
        <f t="shared" si="432"/>
        <v>0</v>
      </c>
      <c r="AQ555" s="141">
        <f t="shared" si="433"/>
        <v>0</v>
      </c>
      <c r="AR555" s="142">
        <f>AQ555-AP555</f>
        <v>0</v>
      </c>
      <c r="AS555" s="143" t="e">
        <f>AR555/AP555</f>
        <v>#DIV/0!</v>
      </c>
      <c r="AT555" s="144">
        <f t="shared" si="436"/>
        <v>0</v>
      </c>
      <c r="AU555" s="141">
        <f>AO555</f>
        <v>0</v>
      </c>
      <c r="AV555" s="142">
        <f>AU555-AT555</f>
        <v>0</v>
      </c>
      <c r="AW555" s="143" t="e">
        <f>AV555/AT555</f>
        <v>#DIV/0!</v>
      </c>
      <c r="AY555" s="146" t="str">
        <f t="shared" si="440"/>
        <v>61.41</v>
      </c>
      <c r="AZ555" s="383" t="b">
        <f>COUNTIF('[1]Codes SEC'!$B$2:$B$250,Ministres!AY555)&gt;0</f>
        <v>1</v>
      </c>
    </row>
    <row r="556" spans="1:64" s="374" customFormat="1" ht="35.1" customHeight="1" x14ac:dyDescent="0.25">
      <c r="A556" s="356" t="s">
        <v>13</v>
      </c>
      <c r="B556" s="225" t="s">
        <v>265</v>
      </c>
      <c r="C556" s="122" t="s">
        <v>276</v>
      </c>
      <c r="D556" s="123">
        <v>1000</v>
      </c>
      <c r="E556" s="226"/>
      <c r="F556" s="122">
        <v>19</v>
      </c>
      <c r="G556" s="126"/>
      <c r="H556" s="35" t="str">
        <f t="shared" si="422"/>
        <v>122</v>
      </c>
      <c r="I556" s="36">
        <v>86210000</v>
      </c>
      <c r="J556" s="37" t="s">
        <v>711</v>
      </c>
      <c r="K556" s="244" t="s">
        <v>712</v>
      </c>
      <c r="L556" s="232">
        <v>0</v>
      </c>
      <c r="M556" s="233">
        <v>0</v>
      </c>
      <c r="N556" s="130"/>
      <c r="O556" s="131"/>
      <c r="P556" s="131"/>
      <c r="Q556" s="131"/>
      <c r="R556" s="131"/>
      <c r="S556" s="131"/>
      <c r="T556" s="132" t="str">
        <f t="shared" si="426"/>
        <v>OK</v>
      </c>
      <c r="U556" s="138"/>
      <c r="V556" s="138"/>
      <c r="W556" s="139"/>
      <c r="X556" s="139"/>
      <c r="Y556" s="132" t="str">
        <f t="shared" si="427"/>
        <v>OK</v>
      </c>
      <c r="Z556" s="210"/>
      <c r="AA556" s="204"/>
      <c r="AB556" s="202"/>
      <c r="AC556" s="202"/>
      <c r="AD556" s="202"/>
      <c r="AE556" s="202"/>
      <c r="AF556" s="202"/>
      <c r="AG556" s="132" t="str">
        <f t="shared" si="428"/>
        <v>OK</v>
      </c>
      <c r="AH556" s="138"/>
      <c r="AI556" s="138"/>
      <c r="AJ556" s="139"/>
      <c r="AK556" s="139"/>
      <c r="AL556" s="132" t="str">
        <f t="shared" si="429"/>
        <v>OK</v>
      </c>
      <c r="AM556" s="140"/>
      <c r="AN556" s="119">
        <f t="shared" si="430"/>
        <v>0</v>
      </c>
      <c r="AO556" s="120">
        <f t="shared" si="431"/>
        <v>0</v>
      </c>
      <c r="AP556" s="39">
        <f t="shared" si="432"/>
        <v>0</v>
      </c>
      <c r="AQ556" s="141">
        <f t="shared" si="433"/>
        <v>0</v>
      </c>
      <c r="AR556" s="142">
        <f t="shared" si="434"/>
        <v>0</v>
      </c>
      <c r="AS556" s="143" t="e">
        <f t="shared" si="435"/>
        <v>#DIV/0!</v>
      </c>
      <c r="AT556" s="144">
        <f t="shared" si="436"/>
        <v>0</v>
      </c>
      <c r="AU556" s="141">
        <f t="shared" si="437"/>
        <v>0</v>
      </c>
      <c r="AV556" s="142">
        <f t="shared" si="438"/>
        <v>0</v>
      </c>
      <c r="AW556" s="143" t="e">
        <f t="shared" si="439"/>
        <v>#DIV/0!</v>
      </c>
      <c r="AY556" s="146" t="str">
        <f t="shared" si="440"/>
        <v>62.10</v>
      </c>
      <c r="AZ556" s="398" t="b">
        <f>COUNTIF('[1]Codes SEC'!$B$2:$B$250,Ministres!AY556)&gt;0</f>
        <v>1</v>
      </c>
    </row>
    <row r="557" spans="1:64" s="374" customFormat="1" ht="35.1" customHeight="1" x14ac:dyDescent="0.25">
      <c r="A557" s="356" t="s">
        <v>13</v>
      </c>
      <c r="B557" s="225" t="s">
        <v>265</v>
      </c>
      <c r="C557" s="122" t="s">
        <v>276</v>
      </c>
      <c r="D557" s="123">
        <v>1000</v>
      </c>
      <c r="E557" s="226"/>
      <c r="F557" s="122">
        <v>19</v>
      </c>
      <c r="G557" s="126"/>
      <c r="H557" s="35" t="str">
        <f t="shared" si="422"/>
        <v>122</v>
      </c>
      <c r="I557" s="36">
        <v>86311000</v>
      </c>
      <c r="J557" s="37" t="s">
        <v>713</v>
      </c>
      <c r="K557" s="244" t="s">
        <v>714</v>
      </c>
      <c r="L557" s="232">
        <v>0</v>
      </c>
      <c r="M557" s="233">
        <v>0</v>
      </c>
      <c r="N557" s="130"/>
      <c r="O557" s="131"/>
      <c r="P557" s="131"/>
      <c r="Q557" s="131"/>
      <c r="R557" s="131"/>
      <c r="S557" s="131"/>
      <c r="T557" s="132" t="str">
        <f>IF(SUM(N557:S557)=U557,"OK",SUM(N557:S557)-U557)</f>
        <v>OK</v>
      </c>
      <c r="U557" s="138"/>
      <c r="V557" s="138"/>
      <c r="W557" s="139"/>
      <c r="X557" s="139"/>
      <c r="Y557" s="132" t="str">
        <f>IF(SUM(W557:X557)=Z557,"OK",SUM(W557:X557)-Z557)</f>
        <v>OK</v>
      </c>
      <c r="Z557" s="210"/>
      <c r="AA557" s="204"/>
      <c r="AB557" s="202"/>
      <c r="AC557" s="202"/>
      <c r="AD557" s="202"/>
      <c r="AE557" s="202"/>
      <c r="AF557" s="202"/>
      <c r="AG557" s="132" t="str">
        <f>IF(SUM(AA557:AF557)=AH557,"OK",SUM(AA557:AF557)-AH557)</f>
        <v>OK</v>
      </c>
      <c r="AH557" s="138"/>
      <c r="AI557" s="138"/>
      <c r="AJ557" s="139"/>
      <c r="AK557" s="139"/>
      <c r="AL557" s="132" t="str">
        <f>IF(SUM(AJ557:AK557)=AM557,"OK",SUM(AJ557:AK557)-AM557)</f>
        <v>OK</v>
      </c>
      <c r="AM557" s="140"/>
      <c r="AN557" s="119">
        <f>L557+U557+V557+Z557</f>
        <v>0</v>
      </c>
      <c r="AO557" s="120">
        <f>M557+AH557+AI557+AM557</f>
        <v>0</v>
      </c>
      <c r="AP557" s="39">
        <f>L557</f>
        <v>0</v>
      </c>
      <c r="AQ557" s="141">
        <f>AN557</f>
        <v>0</v>
      </c>
      <c r="AR557" s="142">
        <f>AQ557-AP557</f>
        <v>0</v>
      </c>
      <c r="AS557" s="143" t="e">
        <f>AR557/AP557</f>
        <v>#DIV/0!</v>
      </c>
      <c r="AT557" s="144">
        <f>M557</f>
        <v>0</v>
      </c>
      <c r="AU557" s="141">
        <f>AO557</f>
        <v>0</v>
      </c>
      <c r="AV557" s="142">
        <f>AU557-AT557</f>
        <v>0</v>
      </c>
      <c r="AW557" s="143" t="e">
        <f>AV557/AT557</f>
        <v>#DIV/0!</v>
      </c>
      <c r="AY557" s="146" t="str">
        <f t="shared" si="440"/>
        <v>63.11</v>
      </c>
      <c r="AZ557" s="398" t="b">
        <f>COUNTIF('[1]Codes SEC'!$B$2:$B$250,Ministres!AY557)&gt;0</f>
        <v>1</v>
      </c>
    </row>
    <row r="558" spans="1:64" s="374" customFormat="1" ht="35.1" customHeight="1" x14ac:dyDescent="0.25">
      <c r="A558" s="356" t="s">
        <v>13</v>
      </c>
      <c r="B558" s="225" t="s">
        <v>265</v>
      </c>
      <c r="C558" s="122" t="s">
        <v>276</v>
      </c>
      <c r="D558" s="123">
        <v>1000</v>
      </c>
      <c r="E558" s="226"/>
      <c r="F558" s="122">
        <v>19</v>
      </c>
      <c r="G558" s="126"/>
      <c r="H558" s="35" t="str">
        <f t="shared" si="422"/>
        <v>122</v>
      </c>
      <c r="I558" s="36">
        <v>86312000</v>
      </c>
      <c r="J558" s="37" t="s">
        <v>715</v>
      </c>
      <c r="K558" s="244" t="s">
        <v>716</v>
      </c>
      <c r="L558" s="232">
        <v>0</v>
      </c>
      <c r="M558" s="233">
        <v>0</v>
      </c>
      <c r="N558" s="130"/>
      <c r="O558" s="131"/>
      <c r="P558" s="131"/>
      <c r="Q558" s="131"/>
      <c r="R558" s="131"/>
      <c r="S558" s="131"/>
      <c r="T558" s="132" t="str">
        <f>IF(SUM(N558:S558)=U558,"OK",SUM(N558:S558)-U558)</f>
        <v>OK</v>
      </c>
      <c r="U558" s="138"/>
      <c r="V558" s="138"/>
      <c r="W558" s="139"/>
      <c r="X558" s="139"/>
      <c r="Y558" s="132" t="str">
        <f>IF(SUM(W558:X558)=Z558,"OK",SUM(W558:X558)-Z558)</f>
        <v>OK</v>
      </c>
      <c r="Z558" s="210"/>
      <c r="AA558" s="204"/>
      <c r="AB558" s="202"/>
      <c r="AC558" s="202"/>
      <c r="AD558" s="202"/>
      <c r="AE558" s="202"/>
      <c r="AF558" s="202"/>
      <c r="AG558" s="132" t="str">
        <f>IF(SUM(AA558:AF558)=AH558,"OK",SUM(AA558:AF558)-AH558)</f>
        <v>OK</v>
      </c>
      <c r="AH558" s="138"/>
      <c r="AI558" s="138"/>
      <c r="AJ558" s="139"/>
      <c r="AK558" s="139"/>
      <c r="AL558" s="132" t="str">
        <f>IF(SUM(AJ558:AK558)=AM558,"OK",SUM(AJ558:AK558)-AM558)</f>
        <v>OK</v>
      </c>
      <c r="AM558" s="140"/>
      <c r="AN558" s="119">
        <f>L558+U558+V558+Z558</f>
        <v>0</v>
      </c>
      <c r="AO558" s="120">
        <f>M558+AH558+AI558+AM558</f>
        <v>0</v>
      </c>
      <c r="AP558" s="39">
        <f>L558</f>
        <v>0</v>
      </c>
      <c r="AQ558" s="141">
        <f>AN558</f>
        <v>0</v>
      </c>
      <c r="AR558" s="142">
        <f>AQ558-AP558</f>
        <v>0</v>
      </c>
      <c r="AS558" s="143" t="e">
        <f>AR558/AP558</f>
        <v>#DIV/0!</v>
      </c>
      <c r="AT558" s="144">
        <f>M558</f>
        <v>0</v>
      </c>
      <c r="AU558" s="141">
        <f>AO558</f>
        <v>0</v>
      </c>
      <c r="AV558" s="142">
        <f>AU558-AT558</f>
        <v>0</v>
      </c>
      <c r="AW558" s="143" t="e">
        <f>AV558/AT558</f>
        <v>#DIV/0!</v>
      </c>
      <c r="AY558" s="146" t="str">
        <f t="shared" si="440"/>
        <v>63.12</v>
      </c>
      <c r="AZ558" s="398" t="b">
        <f>COUNTIF('[1]Codes SEC'!$B$2:$B$250,Ministres!AY558)&gt;0</f>
        <v>1</v>
      </c>
    </row>
    <row r="559" spans="1:64" s="400" customFormat="1" ht="35.1" customHeight="1" x14ac:dyDescent="0.25">
      <c r="A559" s="15" t="s">
        <v>13</v>
      </c>
      <c r="B559" s="225">
        <v>10</v>
      </c>
      <c r="C559" s="122" t="s">
        <v>276</v>
      </c>
      <c r="D559" s="123">
        <v>1000</v>
      </c>
      <c r="E559" s="124"/>
      <c r="F559" s="125">
        <v>19</v>
      </c>
      <c r="G559" s="126"/>
      <c r="H559" s="35" t="str">
        <f t="shared" si="422"/>
        <v>122</v>
      </c>
      <c r="I559" s="36">
        <v>86321000</v>
      </c>
      <c r="J559" s="37" t="s">
        <v>717</v>
      </c>
      <c r="K559" s="281" t="s">
        <v>718</v>
      </c>
      <c r="L559" s="128">
        <v>0</v>
      </c>
      <c r="M559" s="129">
        <v>0</v>
      </c>
      <c r="N559" s="130"/>
      <c r="O559" s="131"/>
      <c r="P559" s="131"/>
      <c r="Q559" s="131"/>
      <c r="R559" s="131"/>
      <c r="S559" s="131"/>
      <c r="T559" s="132" t="str">
        <f t="shared" si="426"/>
        <v>OK</v>
      </c>
      <c r="U559" s="138"/>
      <c r="V559" s="138"/>
      <c r="W559" s="139"/>
      <c r="X559" s="139"/>
      <c r="Y559" s="132" t="str">
        <f t="shared" si="427"/>
        <v>OK</v>
      </c>
      <c r="Z559" s="210"/>
      <c r="AA559" s="204"/>
      <c r="AB559" s="202"/>
      <c r="AC559" s="202"/>
      <c r="AD559" s="202"/>
      <c r="AE559" s="202"/>
      <c r="AF559" s="202"/>
      <c r="AG559" s="132" t="str">
        <f t="shared" si="428"/>
        <v>OK</v>
      </c>
      <c r="AH559" s="138"/>
      <c r="AI559" s="138"/>
      <c r="AJ559" s="139"/>
      <c r="AK559" s="139"/>
      <c r="AL559" s="132" t="str">
        <f t="shared" si="429"/>
        <v>OK</v>
      </c>
      <c r="AM559" s="140"/>
      <c r="AN559" s="119">
        <f t="shared" si="430"/>
        <v>0</v>
      </c>
      <c r="AO559" s="120">
        <f t="shared" si="431"/>
        <v>0</v>
      </c>
      <c r="AP559" s="39">
        <f t="shared" si="432"/>
        <v>0</v>
      </c>
      <c r="AQ559" s="141">
        <f t="shared" si="433"/>
        <v>0</v>
      </c>
      <c r="AR559" s="142">
        <f t="shared" si="434"/>
        <v>0</v>
      </c>
      <c r="AS559" s="143" t="e">
        <f t="shared" si="435"/>
        <v>#DIV/0!</v>
      </c>
      <c r="AT559" s="144">
        <f t="shared" si="436"/>
        <v>0</v>
      </c>
      <c r="AU559" s="141">
        <f t="shared" si="437"/>
        <v>0</v>
      </c>
      <c r="AV559" s="142">
        <f t="shared" si="438"/>
        <v>0</v>
      </c>
      <c r="AW559" s="143" t="e">
        <f t="shared" si="439"/>
        <v>#DIV/0!</v>
      </c>
      <c r="AX559"/>
      <c r="AY559" s="146" t="str">
        <f t="shared" si="440"/>
        <v>63.21</v>
      </c>
      <c r="AZ559" s="383" t="b">
        <f>COUNTIF('[1]Codes SEC'!$B$2:$B$250,Ministres!AY559)&gt;0</f>
        <v>1</v>
      </c>
      <c r="BA559"/>
      <c r="BB559"/>
      <c r="BC559"/>
      <c r="BD559"/>
      <c r="BE559"/>
      <c r="BF559"/>
      <c r="BG559"/>
      <c r="BH559"/>
      <c r="BI559"/>
      <c r="BJ559"/>
      <c r="BK559"/>
      <c r="BL559"/>
    </row>
    <row r="560" spans="1:64" s="400" customFormat="1" ht="35.1" customHeight="1" x14ac:dyDescent="0.25">
      <c r="A560" s="15" t="s">
        <v>13</v>
      </c>
      <c r="B560" s="225">
        <v>10</v>
      </c>
      <c r="C560" s="122" t="s">
        <v>276</v>
      </c>
      <c r="D560" s="123">
        <v>1000</v>
      </c>
      <c r="E560" s="124"/>
      <c r="F560" s="125">
        <v>19</v>
      </c>
      <c r="G560" s="126"/>
      <c r="H560" s="35" t="str">
        <f t="shared" si="422"/>
        <v>122</v>
      </c>
      <c r="I560" s="36">
        <v>86321000</v>
      </c>
      <c r="J560" s="37" t="s">
        <v>719</v>
      </c>
      <c r="K560" s="281" t="s">
        <v>720</v>
      </c>
      <c r="L560" s="128">
        <v>0</v>
      </c>
      <c r="M560" s="129">
        <v>0</v>
      </c>
      <c r="N560" s="130"/>
      <c r="O560" s="131"/>
      <c r="P560" s="131"/>
      <c r="Q560" s="131"/>
      <c r="R560" s="131"/>
      <c r="S560" s="131"/>
      <c r="T560" s="132" t="str">
        <f t="shared" si="426"/>
        <v>OK</v>
      </c>
      <c r="U560" s="138"/>
      <c r="V560" s="138"/>
      <c r="W560" s="139"/>
      <c r="X560" s="139"/>
      <c r="Y560" s="132" t="str">
        <f t="shared" si="427"/>
        <v>OK</v>
      </c>
      <c r="Z560" s="210"/>
      <c r="AA560" s="204"/>
      <c r="AB560" s="202"/>
      <c r="AC560" s="202"/>
      <c r="AD560" s="202"/>
      <c r="AE560" s="202"/>
      <c r="AF560" s="202"/>
      <c r="AG560" s="132" t="str">
        <f t="shared" si="428"/>
        <v>OK</v>
      </c>
      <c r="AH560" s="138"/>
      <c r="AI560" s="138"/>
      <c r="AJ560" s="139"/>
      <c r="AK560" s="139"/>
      <c r="AL560" s="132" t="str">
        <f t="shared" si="429"/>
        <v>OK</v>
      </c>
      <c r="AM560" s="140"/>
      <c r="AN560" s="119">
        <f t="shared" si="430"/>
        <v>0</v>
      </c>
      <c r="AO560" s="120">
        <f t="shared" si="431"/>
        <v>0</v>
      </c>
      <c r="AP560" s="39">
        <f t="shared" si="432"/>
        <v>0</v>
      </c>
      <c r="AQ560" s="141">
        <f t="shared" si="433"/>
        <v>0</v>
      </c>
      <c r="AR560" s="142">
        <f t="shared" si="434"/>
        <v>0</v>
      </c>
      <c r="AS560" s="143" t="e">
        <f t="shared" si="435"/>
        <v>#DIV/0!</v>
      </c>
      <c r="AT560" s="144">
        <f t="shared" si="436"/>
        <v>0</v>
      </c>
      <c r="AU560" s="141">
        <f t="shared" si="437"/>
        <v>0</v>
      </c>
      <c r="AV560" s="142">
        <f t="shared" si="438"/>
        <v>0</v>
      </c>
      <c r="AW560" s="143" t="e">
        <f t="shared" si="439"/>
        <v>#DIV/0!</v>
      </c>
      <c r="AX560"/>
      <c r="AY560" s="146" t="str">
        <f t="shared" si="440"/>
        <v>63.21</v>
      </c>
      <c r="AZ560" s="383" t="b">
        <f>COUNTIF('[1]Codes SEC'!$B$2:$B$250,Ministres!AY560)&gt;0</f>
        <v>1</v>
      </c>
      <c r="BA560"/>
      <c r="BB560"/>
      <c r="BC560"/>
      <c r="BD560"/>
      <c r="BE560"/>
      <c r="BF560"/>
      <c r="BG560"/>
      <c r="BH560"/>
      <c r="BI560"/>
      <c r="BJ560"/>
      <c r="BK560"/>
      <c r="BL560"/>
    </row>
    <row r="561" spans="1:64" s="400" customFormat="1" ht="35.1" customHeight="1" x14ac:dyDescent="0.25">
      <c r="A561" s="15" t="s">
        <v>13</v>
      </c>
      <c r="B561" s="225">
        <v>10</v>
      </c>
      <c r="C561" s="122" t="s">
        <v>276</v>
      </c>
      <c r="D561" s="123">
        <v>1000</v>
      </c>
      <c r="E561" s="124"/>
      <c r="F561" s="125">
        <v>19</v>
      </c>
      <c r="G561" s="126"/>
      <c r="H561" s="35" t="str">
        <f t="shared" si="422"/>
        <v>122</v>
      </c>
      <c r="I561" s="36">
        <v>86322000</v>
      </c>
      <c r="J561" s="37" t="s">
        <v>721</v>
      </c>
      <c r="K561" s="281" t="s">
        <v>722</v>
      </c>
      <c r="L561" s="128">
        <v>0</v>
      </c>
      <c r="M561" s="129">
        <v>0</v>
      </c>
      <c r="N561" s="130"/>
      <c r="O561" s="131"/>
      <c r="P561" s="131"/>
      <c r="Q561" s="131"/>
      <c r="R561" s="131"/>
      <c r="S561" s="131"/>
      <c r="T561" s="132" t="str">
        <f t="shared" si="426"/>
        <v>OK</v>
      </c>
      <c r="U561" s="138"/>
      <c r="V561" s="138"/>
      <c r="W561" s="139"/>
      <c r="X561" s="139"/>
      <c r="Y561" s="132" t="str">
        <f t="shared" si="427"/>
        <v>OK</v>
      </c>
      <c r="Z561" s="210"/>
      <c r="AA561" s="204"/>
      <c r="AB561" s="202"/>
      <c r="AC561" s="202"/>
      <c r="AD561" s="202"/>
      <c r="AE561" s="202"/>
      <c r="AF561" s="202"/>
      <c r="AG561" s="132" t="str">
        <f t="shared" si="428"/>
        <v>OK</v>
      </c>
      <c r="AH561" s="138"/>
      <c r="AI561" s="138"/>
      <c r="AJ561" s="139"/>
      <c r="AK561" s="139"/>
      <c r="AL561" s="132" t="str">
        <f t="shared" si="429"/>
        <v>OK</v>
      </c>
      <c r="AM561" s="140"/>
      <c r="AN561" s="119">
        <f t="shared" si="430"/>
        <v>0</v>
      </c>
      <c r="AO561" s="120">
        <f t="shared" si="431"/>
        <v>0</v>
      </c>
      <c r="AP561" s="39">
        <f t="shared" si="432"/>
        <v>0</v>
      </c>
      <c r="AQ561" s="141">
        <f t="shared" si="433"/>
        <v>0</v>
      </c>
      <c r="AR561" s="142">
        <f t="shared" si="434"/>
        <v>0</v>
      </c>
      <c r="AS561" s="143" t="e">
        <f t="shared" si="435"/>
        <v>#DIV/0!</v>
      </c>
      <c r="AT561" s="144">
        <f t="shared" si="436"/>
        <v>0</v>
      </c>
      <c r="AU561" s="141">
        <f t="shared" si="437"/>
        <v>0</v>
      </c>
      <c r="AV561" s="142">
        <f t="shared" si="438"/>
        <v>0</v>
      </c>
      <c r="AW561" s="143" t="e">
        <f t="shared" si="439"/>
        <v>#DIV/0!</v>
      </c>
      <c r="AX561"/>
      <c r="AY561" s="146" t="str">
        <f t="shared" si="440"/>
        <v>63.22</v>
      </c>
      <c r="AZ561" s="383" t="b">
        <f>COUNTIF('[1]Codes SEC'!$B$2:$B$250,Ministres!AY561)&gt;0</f>
        <v>1</v>
      </c>
      <c r="BA561"/>
      <c r="BB561"/>
      <c r="BC561"/>
      <c r="BD561"/>
      <c r="BE561"/>
      <c r="BF561"/>
      <c r="BG561"/>
      <c r="BH561"/>
      <c r="BI561"/>
      <c r="BJ561"/>
      <c r="BK561"/>
      <c r="BL561"/>
    </row>
    <row r="562" spans="1:64" s="400" customFormat="1" ht="35.1" customHeight="1" x14ac:dyDescent="0.25">
      <c r="A562" s="15" t="s">
        <v>13</v>
      </c>
      <c r="B562" s="225">
        <v>10</v>
      </c>
      <c r="C562" s="122" t="s">
        <v>276</v>
      </c>
      <c r="D562" s="123">
        <v>1000</v>
      </c>
      <c r="E562" s="124"/>
      <c r="F562" s="125">
        <v>19</v>
      </c>
      <c r="G562" s="126"/>
      <c r="H562" s="35" t="str">
        <f t="shared" si="422"/>
        <v>122</v>
      </c>
      <c r="I562" s="36">
        <v>86341000</v>
      </c>
      <c r="J562" s="37" t="s">
        <v>723</v>
      </c>
      <c r="K562" s="281" t="s">
        <v>724</v>
      </c>
      <c r="L562" s="128">
        <v>0</v>
      </c>
      <c r="M562" s="129">
        <v>0</v>
      </c>
      <c r="N562" s="130"/>
      <c r="O562" s="131"/>
      <c r="P562" s="131"/>
      <c r="Q562" s="131"/>
      <c r="R562" s="131"/>
      <c r="S562" s="131"/>
      <c r="T562" s="132" t="str">
        <f t="shared" si="426"/>
        <v>OK</v>
      </c>
      <c r="U562" s="138"/>
      <c r="V562" s="138"/>
      <c r="W562" s="139"/>
      <c r="X562" s="139"/>
      <c r="Y562" s="132" t="str">
        <f t="shared" si="427"/>
        <v>OK</v>
      </c>
      <c r="Z562" s="210"/>
      <c r="AA562" s="204"/>
      <c r="AB562" s="202"/>
      <c r="AC562" s="202"/>
      <c r="AD562" s="202"/>
      <c r="AE562" s="202"/>
      <c r="AF562" s="202"/>
      <c r="AG562" s="132" t="str">
        <f t="shared" si="428"/>
        <v>OK</v>
      </c>
      <c r="AH562" s="138"/>
      <c r="AI562" s="138"/>
      <c r="AJ562" s="139"/>
      <c r="AK562" s="139"/>
      <c r="AL562" s="132" t="str">
        <f t="shared" si="429"/>
        <v>OK</v>
      </c>
      <c r="AM562" s="140"/>
      <c r="AN562" s="119">
        <f t="shared" si="430"/>
        <v>0</v>
      </c>
      <c r="AO562" s="120">
        <f t="shared" si="431"/>
        <v>0</v>
      </c>
      <c r="AP562" s="39">
        <f t="shared" si="432"/>
        <v>0</v>
      </c>
      <c r="AQ562" s="141">
        <f t="shared" si="433"/>
        <v>0</v>
      </c>
      <c r="AR562" s="142">
        <f t="shared" si="434"/>
        <v>0</v>
      </c>
      <c r="AS562" s="143" t="e">
        <f t="shared" si="435"/>
        <v>#DIV/0!</v>
      </c>
      <c r="AT562" s="144">
        <f t="shared" si="436"/>
        <v>0</v>
      </c>
      <c r="AU562" s="141">
        <f t="shared" si="437"/>
        <v>0</v>
      </c>
      <c r="AV562" s="142">
        <f t="shared" si="438"/>
        <v>0</v>
      </c>
      <c r="AW562" s="143" t="e">
        <f t="shared" si="439"/>
        <v>#DIV/0!</v>
      </c>
      <c r="AX562"/>
      <c r="AY562" s="146" t="str">
        <f t="shared" si="440"/>
        <v>63.41</v>
      </c>
      <c r="AZ562" s="383" t="b">
        <f>COUNTIF('[1]Codes SEC'!$B$2:$B$250,Ministres!AY562)&gt;0</f>
        <v>1</v>
      </c>
      <c r="BA562"/>
      <c r="BB562"/>
      <c r="BC562"/>
      <c r="BD562"/>
      <c r="BE562"/>
      <c r="BF562"/>
      <c r="BG562"/>
      <c r="BH562"/>
      <c r="BI562"/>
      <c r="BJ562"/>
      <c r="BK562"/>
      <c r="BL562"/>
    </row>
    <row r="563" spans="1:64" s="374" customFormat="1" ht="35.1" customHeight="1" x14ac:dyDescent="0.25">
      <c r="A563" s="356" t="s">
        <v>13</v>
      </c>
      <c r="B563" s="225" t="s">
        <v>265</v>
      </c>
      <c r="C563" s="122" t="s">
        <v>276</v>
      </c>
      <c r="D563" s="123">
        <v>1000</v>
      </c>
      <c r="E563" s="226"/>
      <c r="F563" s="122">
        <v>19</v>
      </c>
      <c r="G563" s="126"/>
      <c r="H563" s="35" t="str">
        <f t="shared" si="422"/>
        <v>122</v>
      </c>
      <c r="I563" s="36">
        <v>86351000</v>
      </c>
      <c r="J563" s="37" t="s">
        <v>725</v>
      </c>
      <c r="K563" s="244" t="s">
        <v>726</v>
      </c>
      <c r="L563" s="232">
        <v>0</v>
      </c>
      <c r="M563" s="233">
        <v>0</v>
      </c>
      <c r="N563" s="130"/>
      <c r="O563" s="131"/>
      <c r="P563" s="131"/>
      <c r="Q563" s="131"/>
      <c r="R563" s="131"/>
      <c r="S563" s="131"/>
      <c r="T563" s="132" t="str">
        <f>IF(SUM(N563:S563)=U563,"OK",SUM(N563:S563)-U563)</f>
        <v>OK</v>
      </c>
      <c r="U563" s="138"/>
      <c r="V563" s="138"/>
      <c r="W563" s="139"/>
      <c r="X563" s="139"/>
      <c r="Y563" s="132" t="str">
        <f>IF(SUM(W563:X563)=Z563,"OK",SUM(W563:X563)-Z563)</f>
        <v>OK</v>
      </c>
      <c r="Z563" s="210"/>
      <c r="AA563" s="204"/>
      <c r="AB563" s="202"/>
      <c r="AC563" s="202"/>
      <c r="AD563" s="202"/>
      <c r="AE563" s="202"/>
      <c r="AF563" s="202"/>
      <c r="AG563" s="132" t="str">
        <f>IF(SUM(AA563:AF563)=AH563,"OK",SUM(AA563:AF563)-AH563)</f>
        <v>OK</v>
      </c>
      <c r="AH563" s="138"/>
      <c r="AI563" s="138"/>
      <c r="AJ563" s="139"/>
      <c r="AK563" s="139"/>
      <c r="AL563" s="132" t="str">
        <f>IF(SUM(AJ563:AK563)=AM563,"OK",SUM(AJ563:AK563)-AM563)</f>
        <v>OK</v>
      </c>
      <c r="AM563" s="140"/>
      <c r="AN563" s="119">
        <f>L563+U563+V563+Z563</f>
        <v>0</v>
      </c>
      <c r="AO563" s="120">
        <f>M563+AH563+AI563+AM563</f>
        <v>0</v>
      </c>
      <c r="AP563" s="39">
        <f>L563</f>
        <v>0</v>
      </c>
      <c r="AQ563" s="141">
        <f>AN563</f>
        <v>0</v>
      </c>
      <c r="AR563" s="142">
        <f>AQ563-AP563</f>
        <v>0</v>
      </c>
      <c r="AS563" s="143" t="e">
        <f>AR563/AP563</f>
        <v>#DIV/0!</v>
      </c>
      <c r="AT563" s="144">
        <f>M563</f>
        <v>0</v>
      </c>
      <c r="AU563" s="141">
        <f>AO563</f>
        <v>0</v>
      </c>
      <c r="AV563" s="142">
        <f>AU563-AT563</f>
        <v>0</v>
      </c>
      <c r="AW563" s="143" t="e">
        <f>AV563/AT563</f>
        <v>#DIV/0!</v>
      </c>
      <c r="AY563" s="146" t="str">
        <f t="shared" si="440"/>
        <v>63.51</v>
      </c>
      <c r="AZ563" s="398" t="b">
        <f>COUNTIF('[1]Codes SEC'!$B$2:$B$250,Ministres!AY563)&gt;0</f>
        <v>1</v>
      </c>
    </row>
    <row r="564" spans="1:64" s="400" customFormat="1" ht="35.1" customHeight="1" x14ac:dyDescent="0.25">
      <c r="A564" s="15" t="s">
        <v>13</v>
      </c>
      <c r="B564" s="225">
        <v>10</v>
      </c>
      <c r="C564" s="122" t="s">
        <v>276</v>
      </c>
      <c r="D564" s="123">
        <v>1000</v>
      </c>
      <c r="E564" s="124"/>
      <c r="F564" s="125">
        <v>19</v>
      </c>
      <c r="G564" s="126"/>
      <c r="H564" s="35" t="str">
        <f t="shared" si="422"/>
        <v>122</v>
      </c>
      <c r="I564" s="36">
        <v>86352000</v>
      </c>
      <c r="J564" s="37" t="s">
        <v>727</v>
      </c>
      <c r="K564" s="281" t="s">
        <v>728</v>
      </c>
      <c r="L564" s="128">
        <v>0</v>
      </c>
      <c r="M564" s="129">
        <v>0</v>
      </c>
      <c r="N564" s="130"/>
      <c r="O564" s="131"/>
      <c r="P564" s="131"/>
      <c r="Q564" s="131"/>
      <c r="R564" s="131"/>
      <c r="S564" s="131"/>
      <c r="T564" s="132" t="str">
        <f t="shared" si="426"/>
        <v>OK</v>
      </c>
      <c r="U564" s="138"/>
      <c r="V564" s="138"/>
      <c r="W564" s="139"/>
      <c r="X564" s="139"/>
      <c r="Y564" s="132" t="str">
        <f t="shared" si="427"/>
        <v>OK</v>
      </c>
      <c r="Z564" s="210"/>
      <c r="AA564" s="204"/>
      <c r="AB564" s="202"/>
      <c r="AC564" s="202"/>
      <c r="AD564" s="202"/>
      <c r="AE564" s="202"/>
      <c r="AF564" s="202"/>
      <c r="AG564" s="132" t="str">
        <f t="shared" si="428"/>
        <v>OK</v>
      </c>
      <c r="AH564" s="138"/>
      <c r="AI564" s="138"/>
      <c r="AJ564" s="139"/>
      <c r="AK564" s="139"/>
      <c r="AL564" s="132" t="str">
        <f t="shared" si="429"/>
        <v>OK</v>
      </c>
      <c r="AM564" s="140"/>
      <c r="AN564" s="119">
        <f t="shared" si="430"/>
        <v>0</v>
      </c>
      <c r="AO564" s="120">
        <f t="shared" si="431"/>
        <v>0</v>
      </c>
      <c r="AP564" s="39">
        <f t="shared" si="432"/>
        <v>0</v>
      </c>
      <c r="AQ564" s="141">
        <f t="shared" si="433"/>
        <v>0</v>
      </c>
      <c r="AR564" s="142">
        <f t="shared" si="434"/>
        <v>0</v>
      </c>
      <c r="AS564" s="143" t="e">
        <f t="shared" si="435"/>
        <v>#DIV/0!</v>
      </c>
      <c r="AT564" s="144">
        <f t="shared" si="436"/>
        <v>0</v>
      </c>
      <c r="AU564" s="141">
        <f t="shared" si="437"/>
        <v>0</v>
      </c>
      <c r="AV564" s="142">
        <f t="shared" si="438"/>
        <v>0</v>
      </c>
      <c r="AW564" s="143" t="e">
        <f t="shared" si="439"/>
        <v>#DIV/0!</v>
      </c>
      <c r="AX564"/>
      <c r="AY564" s="146" t="str">
        <f t="shared" si="440"/>
        <v>63.52</v>
      </c>
      <c r="AZ564" s="383" t="b">
        <f>COUNTIF('[1]Codes SEC'!$B$2:$B$250,Ministres!AY564)&gt;0</f>
        <v>1</v>
      </c>
      <c r="BA564"/>
      <c r="BB564"/>
      <c r="BC564"/>
      <c r="BD564"/>
      <c r="BE564"/>
      <c r="BF564"/>
      <c r="BG564"/>
      <c r="BH564"/>
      <c r="BI564"/>
      <c r="BJ564"/>
      <c r="BK564"/>
      <c r="BL564"/>
    </row>
    <row r="565" spans="1:64" s="374" customFormat="1" ht="35.1" customHeight="1" x14ac:dyDescent="0.25">
      <c r="A565" s="356" t="s">
        <v>13</v>
      </c>
      <c r="B565" s="225" t="s">
        <v>265</v>
      </c>
      <c r="C565" s="122" t="s">
        <v>276</v>
      </c>
      <c r="D565" s="123">
        <v>1000</v>
      </c>
      <c r="E565" s="226"/>
      <c r="F565" s="122">
        <v>19</v>
      </c>
      <c r="G565" s="126"/>
      <c r="H565" s="35" t="str">
        <f t="shared" si="422"/>
        <v>122</v>
      </c>
      <c r="I565" s="36">
        <v>86353000</v>
      </c>
      <c r="J565" s="37" t="s">
        <v>729</v>
      </c>
      <c r="K565" s="244" t="s">
        <v>730</v>
      </c>
      <c r="L565" s="232">
        <v>0</v>
      </c>
      <c r="M565" s="233">
        <v>0</v>
      </c>
      <c r="N565" s="130"/>
      <c r="O565" s="131"/>
      <c r="P565" s="131"/>
      <c r="Q565" s="131"/>
      <c r="R565" s="131"/>
      <c r="S565" s="131"/>
      <c r="T565" s="132" t="str">
        <f>IF(SUM(N565:S565)=U565,"OK",SUM(N565:S565)-U565)</f>
        <v>OK</v>
      </c>
      <c r="U565" s="138"/>
      <c r="V565" s="138"/>
      <c r="W565" s="139"/>
      <c r="X565" s="139"/>
      <c r="Y565" s="132" t="str">
        <f>IF(SUM(W565:X565)=Z565,"OK",SUM(W565:X565)-Z565)</f>
        <v>OK</v>
      </c>
      <c r="Z565" s="210"/>
      <c r="AA565" s="204"/>
      <c r="AB565" s="202"/>
      <c r="AC565" s="202"/>
      <c r="AD565" s="202"/>
      <c r="AE565" s="202"/>
      <c r="AF565" s="202"/>
      <c r="AG565" s="132" t="str">
        <f>IF(SUM(AA565:AF565)=AH565,"OK",SUM(AA565:AF565)-AH565)</f>
        <v>OK</v>
      </c>
      <c r="AH565" s="138"/>
      <c r="AI565" s="138"/>
      <c r="AJ565" s="139"/>
      <c r="AK565" s="139"/>
      <c r="AL565" s="132" t="str">
        <f>IF(SUM(AJ565:AK565)=AM565,"OK",SUM(AJ565:AK565)-AM565)</f>
        <v>OK</v>
      </c>
      <c r="AM565" s="140"/>
      <c r="AN565" s="119">
        <f>L565+U565+V565+Z565</f>
        <v>0</v>
      </c>
      <c r="AO565" s="120">
        <f>M565+AH565+AI565+AM565</f>
        <v>0</v>
      </c>
      <c r="AP565" s="39">
        <f>L565</f>
        <v>0</v>
      </c>
      <c r="AQ565" s="141">
        <f>AN565</f>
        <v>0</v>
      </c>
      <c r="AR565" s="142">
        <f>AQ565-AP565</f>
        <v>0</v>
      </c>
      <c r="AS565" s="143" t="e">
        <f>AR565/AP565</f>
        <v>#DIV/0!</v>
      </c>
      <c r="AT565" s="144">
        <f>M565</f>
        <v>0</v>
      </c>
      <c r="AU565" s="141">
        <f>AO565</f>
        <v>0</v>
      </c>
      <c r="AV565" s="142">
        <f>AU565-AT565</f>
        <v>0</v>
      </c>
      <c r="AW565" s="143" t="e">
        <f>AV565/AT565</f>
        <v>#DIV/0!</v>
      </c>
      <c r="AY565" s="146" t="str">
        <f t="shared" si="440"/>
        <v>63.53</v>
      </c>
      <c r="AZ565" s="398" t="b">
        <f>COUNTIF('[1]Codes SEC'!$B$2:$B$250,Ministres!AY565)&gt;0</f>
        <v>1</v>
      </c>
    </row>
    <row r="566" spans="1:64" ht="35.1" customHeight="1" x14ac:dyDescent="0.25">
      <c r="A566" s="15" t="s">
        <v>13</v>
      </c>
      <c r="B566" s="225" t="s">
        <v>265</v>
      </c>
      <c r="C566" s="122" t="s">
        <v>276</v>
      </c>
      <c r="D566" s="123">
        <v>1000</v>
      </c>
      <c r="E566" s="226"/>
      <c r="F566" s="122">
        <v>19</v>
      </c>
      <c r="G566" s="227"/>
      <c r="H566" s="228" t="str">
        <f t="shared" si="422"/>
        <v>122</v>
      </c>
      <c r="I566" s="229">
        <v>86353000</v>
      </c>
      <c r="J566" s="230" t="s">
        <v>731</v>
      </c>
      <c r="K566" s="231" t="s">
        <v>732</v>
      </c>
      <c r="L566" s="232">
        <v>0</v>
      </c>
      <c r="M566" s="233">
        <v>0</v>
      </c>
      <c r="N566" s="130"/>
      <c r="O566" s="131"/>
      <c r="P566" s="131"/>
      <c r="Q566" s="131"/>
      <c r="R566" s="131"/>
      <c r="S566" s="131"/>
      <c r="T566" s="132" t="str">
        <f>IF(SUM(N566:S566)=U566,"OK",SUM(N566:S566)-U566)</f>
        <v>OK</v>
      </c>
      <c r="U566" s="138"/>
      <c r="V566" s="138"/>
      <c r="W566" s="139"/>
      <c r="X566" s="139"/>
      <c r="Y566" s="132" t="str">
        <f>IF(SUM(W566:X566)=Z566,"OK",SUM(W566:X566)-Z566)</f>
        <v>OK</v>
      </c>
      <c r="Z566" s="210"/>
      <c r="AA566" s="204"/>
      <c r="AB566" s="202"/>
      <c r="AC566" s="202"/>
      <c r="AD566" s="202"/>
      <c r="AE566" s="202"/>
      <c r="AF566" s="202"/>
      <c r="AG566" s="132" t="str">
        <f>IF(SUM(AA566:AF566)=AH566,"OK",SUM(AA566:AF566)-AH566)</f>
        <v>OK</v>
      </c>
      <c r="AH566" s="138"/>
      <c r="AI566" s="138"/>
      <c r="AJ566" s="139"/>
      <c r="AK566" s="139"/>
      <c r="AL566" s="132" t="str">
        <f>IF(SUM(AJ566:AK566)=AM566,"OK",SUM(AJ566:AK566)-AM566)</f>
        <v>OK</v>
      </c>
      <c r="AM566" s="140"/>
      <c r="AN566" s="119">
        <f>L566+U566+V566+Z566</f>
        <v>0</v>
      </c>
      <c r="AO566" s="120">
        <f>M566+AH566+AI566+AM566</f>
        <v>0</v>
      </c>
      <c r="AP566" s="39">
        <f>L566</f>
        <v>0</v>
      </c>
      <c r="AQ566" s="141">
        <f>AN566</f>
        <v>0</v>
      </c>
      <c r="AR566" s="142">
        <f>AQ566-AP566</f>
        <v>0</v>
      </c>
      <c r="AS566" s="143" t="e">
        <f>AR566/AP566</f>
        <v>#DIV/0!</v>
      </c>
      <c r="AT566" s="144">
        <f>M566</f>
        <v>0</v>
      </c>
      <c r="AU566" s="141">
        <f>AO566</f>
        <v>0</v>
      </c>
      <c r="AV566" s="142">
        <f>AU566-AT566</f>
        <v>0</v>
      </c>
      <c r="AW566" s="143" t="e">
        <f>AV566/AT566</f>
        <v>#DIV/0!</v>
      </c>
      <c r="AY566" s="146" t="str">
        <f t="shared" si="440"/>
        <v>63.53</v>
      </c>
      <c r="AZ566" s="383" t="b">
        <f>COUNTIF('[1]Codes SEC'!$B$2:$B$250,Ministres!AY566)&gt;0</f>
        <v>1</v>
      </c>
    </row>
    <row r="567" spans="1:64" s="400" customFormat="1" ht="35.1" customHeight="1" x14ac:dyDescent="0.25">
      <c r="A567" s="15" t="s">
        <v>13</v>
      </c>
      <c r="B567" s="225">
        <v>10</v>
      </c>
      <c r="C567" s="122" t="s">
        <v>276</v>
      </c>
      <c r="D567" s="123">
        <v>1000</v>
      </c>
      <c r="E567" s="124"/>
      <c r="F567" s="125">
        <v>19</v>
      </c>
      <c r="G567" s="126"/>
      <c r="H567" s="35" t="str">
        <f t="shared" si="422"/>
        <v>122</v>
      </c>
      <c r="I567" s="36">
        <v>86359000</v>
      </c>
      <c r="J567" s="37" t="s">
        <v>733</v>
      </c>
      <c r="K567" s="281" t="s">
        <v>734</v>
      </c>
      <c r="L567" s="128">
        <v>0</v>
      </c>
      <c r="M567" s="129">
        <v>0</v>
      </c>
      <c r="N567" s="130"/>
      <c r="O567" s="131"/>
      <c r="P567" s="131"/>
      <c r="Q567" s="131"/>
      <c r="R567" s="131"/>
      <c r="S567" s="131"/>
      <c r="T567" s="132" t="str">
        <f t="shared" si="426"/>
        <v>OK</v>
      </c>
      <c r="U567" s="138"/>
      <c r="V567" s="138"/>
      <c r="W567" s="139"/>
      <c r="X567" s="139"/>
      <c r="Y567" s="132" t="str">
        <f t="shared" si="427"/>
        <v>OK</v>
      </c>
      <c r="Z567" s="210"/>
      <c r="AA567" s="204"/>
      <c r="AB567" s="202"/>
      <c r="AC567" s="202"/>
      <c r="AD567" s="202"/>
      <c r="AE567" s="202"/>
      <c r="AF567" s="202"/>
      <c r="AG567" s="132" t="str">
        <f t="shared" si="428"/>
        <v>OK</v>
      </c>
      <c r="AH567" s="138"/>
      <c r="AI567" s="138"/>
      <c r="AJ567" s="139"/>
      <c r="AK567" s="139"/>
      <c r="AL567" s="132" t="str">
        <f t="shared" si="429"/>
        <v>OK</v>
      </c>
      <c r="AM567" s="140"/>
      <c r="AN567" s="119">
        <f t="shared" si="430"/>
        <v>0</v>
      </c>
      <c r="AO567" s="120">
        <f t="shared" si="431"/>
        <v>0</v>
      </c>
      <c r="AP567" s="39">
        <f t="shared" si="432"/>
        <v>0</v>
      </c>
      <c r="AQ567" s="141">
        <f t="shared" si="433"/>
        <v>0</v>
      </c>
      <c r="AR567" s="142">
        <f t="shared" si="434"/>
        <v>0</v>
      </c>
      <c r="AS567" s="143" t="e">
        <f t="shared" si="435"/>
        <v>#DIV/0!</v>
      </c>
      <c r="AT567" s="144">
        <f t="shared" si="436"/>
        <v>0</v>
      </c>
      <c r="AU567" s="141">
        <f t="shared" si="437"/>
        <v>0</v>
      </c>
      <c r="AV567" s="142">
        <f t="shared" si="438"/>
        <v>0</v>
      </c>
      <c r="AW567" s="143" t="e">
        <f t="shared" si="439"/>
        <v>#DIV/0!</v>
      </c>
      <c r="AX567"/>
      <c r="AY567" s="146" t="str">
        <f t="shared" si="440"/>
        <v>63.59</v>
      </c>
      <c r="AZ567" s="383" t="b">
        <f>COUNTIF('[1]Codes SEC'!$B$2:$B$250,Ministres!AY567)&gt;0</f>
        <v>1</v>
      </c>
      <c r="BA567"/>
      <c r="BB567"/>
      <c r="BC567"/>
      <c r="BD567"/>
      <c r="BE567"/>
      <c r="BF567"/>
      <c r="BG567"/>
      <c r="BH567"/>
      <c r="BI567"/>
      <c r="BJ567"/>
      <c r="BK567"/>
      <c r="BL567"/>
    </row>
    <row r="568" spans="1:64" s="374" customFormat="1" ht="35.1" customHeight="1" x14ac:dyDescent="0.25">
      <c r="A568" s="356" t="s">
        <v>13</v>
      </c>
      <c r="B568" s="225" t="s">
        <v>265</v>
      </c>
      <c r="C568" s="122" t="s">
        <v>276</v>
      </c>
      <c r="D568" s="123">
        <v>1000</v>
      </c>
      <c r="E568" s="226"/>
      <c r="F568" s="122">
        <v>19</v>
      </c>
      <c r="G568" s="126"/>
      <c r="H568" s="35" t="str">
        <f t="shared" si="422"/>
        <v>122</v>
      </c>
      <c r="I568" s="36">
        <v>86359000</v>
      </c>
      <c r="J568" s="37" t="s">
        <v>735</v>
      </c>
      <c r="K568" s="244" t="s">
        <v>736</v>
      </c>
      <c r="L568" s="232">
        <v>0</v>
      </c>
      <c r="M568" s="233">
        <v>0</v>
      </c>
      <c r="N568" s="130"/>
      <c r="O568" s="131"/>
      <c r="P568" s="131"/>
      <c r="Q568" s="131"/>
      <c r="R568" s="131"/>
      <c r="S568" s="131"/>
      <c r="T568" s="132" t="str">
        <f>IF(SUM(N568:S568)=U568,"OK",SUM(N568:S568)-U568)</f>
        <v>OK</v>
      </c>
      <c r="U568" s="138"/>
      <c r="V568" s="138"/>
      <c r="W568" s="139"/>
      <c r="X568" s="139"/>
      <c r="Y568" s="132" t="str">
        <f>IF(SUM(W568:X568)=Z568,"OK",SUM(W568:X568)-Z568)</f>
        <v>OK</v>
      </c>
      <c r="Z568" s="210"/>
      <c r="AA568" s="204"/>
      <c r="AB568" s="202"/>
      <c r="AC568" s="202"/>
      <c r="AD568" s="202"/>
      <c r="AE568" s="202"/>
      <c r="AF568" s="202"/>
      <c r="AG568" s="132" t="str">
        <f>IF(SUM(AA568:AF568)=AH568,"OK",SUM(AA568:AF568)-AH568)</f>
        <v>OK</v>
      </c>
      <c r="AH568" s="138"/>
      <c r="AI568" s="138"/>
      <c r="AJ568" s="139"/>
      <c r="AK568" s="139"/>
      <c r="AL568" s="132" t="str">
        <f>IF(SUM(AJ568:AK568)=AM568,"OK",SUM(AJ568:AK568)-AM568)</f>
        <v>OK</v>
      </c>
      <c r="AM568" s="140"/>
      <c r="AN568" s="119">
        <f>L568+U568+V568+Z568</f>
        <v>0</v>
      </c>
      <c r="AO568" s="120">
        <f>M568+AH568+AI568+AM568</f>
        <v>0</v>
      </c>
      <c r="AP568" s="39">
        <f>L568</f>
        <v>0</v>
      </c>
      <c r="AQ568" s="141">
        <f>AN568</f>
        <v>0</v>
      </c>
      <c r="AR568" s="142">
        <f>AQ568-AP568</f>
        <v>0</v>
      </c>
      <c r="AS568" s="143" t="e">
        <f>AR568/AP568</f>
        <v>#DIV/0!</v>
      </c>
      <c r="AT568" s="144">
        <f>M568</f>
        <v>0</v>
      </c>
      <c r="AU568" s="141">
        <f>AO568</f>
        <v>0</v>
      </c>
      <c r="AV568" s="142">
        <f>AU568-AT568</f>
        <v>0</v>
      </c>
      <c r="AW568" s="143" t="e">
        <f>AV568/AT568</f>
        <v>#DIV/0!</v>
      </c>
      <c r="AY568" s="146" t="str">
        <f t="shared" si="440"/>
        <v>63.59</v>
      </c>
      <c r="AZ568" s="398" t="b">
        <f>COUNTIF('[1]Codes SEC'!$B$2:$B$250,Ministres!AY568)&gt;0</f>
        <v>1</v>
      </c>
    </row>
    <row r="569" spans="1:64" s="374" customFormat="1" ht="35.1" customHeight="1" x14ac:dyDescent="0.25">
      <c r="A569" s="356" t="s">
        <v>13</v>
      </c>
      <c r="B569" s="225" t="s">
        <v>265</v>
      </c>
      <c r="C569" s="122" t="s">
        <v>276</v>
      </c>
      <c r="D569" s="123">
        <v>1000</v>
      </c>
      <c r="E569" s="226"/>
      <c r="F569" s="122">
        <v>19</v>
      </c>
      <c r="G569" s="126"/>
      <c r="H569" s="35" t="str">
        <f t="shared" si="422"/>
        <v>122</v>
      </c>
      <c r="I569" s="36">
        <v>86524000</v>
      </c>
      <c r="J569" s="37" t="s">
        <v>737</v>
      </c>
      <c r="K569" s="244" t="s">
        <v>738</v>
      </c>
      <c r="L569" s="232">
        <v>0</v>
      </c>
      <c r="M569" s="233">
        <v>0</v>
      </c>
      <c r="N569" s="130"/>
      <c r="O569" s="131"/>
      <c r="P569" s="131"/>
      <c r="Q569" s="131"/>
      <c r="R569" s="131"/>
      <c r="S569" s="131"/>
      <c r="T569" s="132" t="str">
        <f t="shared" si="426"/>
        <v>OK</v>
      </c>
      <c r="U569" s="138"/>
      <c r="V569" s="138"/>
      <c r="W569" s="139"/>
      <c r="X569" s="139"/>
      <c r="Y569" s="132" t="str">
        <f t="shared" si="427"/>
        <v>OK</v>
      </c>
      <c r="Z569" s="210"/>
      <c r="AA569" s="204"/>
      <c r="AB569" s="202"/>
      <c r="AC569" s="202"/>
      <c r="AD569" s="202"/>
      <c r="AE569" s="202"/>
      <c r="AF569" s="202"/>
      <c r="AG569" s="132" t="str">
        <f t="shared" si="428"/>
        <v>OK</v>
      </c>
      <c r="AH569" s="138"/>
      <c r="AI569" s="138"/>
      <c r="AJ569" s="139"/>
      <c r="AK569" s="139"/>
      <c r="AL569" s="132" t="str">
        <f t="shared" si="429"/>
        <v>OK</v>
      </c>
      <c r="AM569" s="140"/>
      <c r="AN569" s="119">
        <f t="shared" si="430"/>
        <v>0</v>
      </c>
      <c r="AO569" s="120">
        <f t="shared" si="431"/>
        <v>0</v>
      </c>
      <c r="AP569" s="39">
        <f t="shared" si="432"/>
        <v>0</v>
      </c>
      <c r="AQ569" s="141">
        <f t="shared" si="433"/>
        <v>0</v>
      </c>
      <c r="AR569" s="142">
        <f t="shared" ref="AR569" si="441">AQ569-AP569</f>
        <v>0</v>
      </c>
      <c r="AS569" s="143" t="e">
        <f t="shared" ref="AS569:AS577" si="442">AR569/AP569</f>
        <v>#DIV/0!</v>
      </c>
      <c r="AT569" s="144">
        <f t="shared" si="436"/>
        <v>0</v>
      </c>
      <c r="AU569" s="141">
        <f t="shared" ref="AU569:AU577" si="443">AO569</f>
        <v>0</v>
      </c>
      <c r="AV569" s="142">
        <f t="shared" ref="AV569" si="444">AU569-AT569</f>
        <v>0</v>
      </c>
      <c r="AW569" s="143" t="e">
        <f t="shared" ref="AW569:AW577" si="445">AV569/AT569</f>
        <v>#DIV/0!</v>
      </c>
      <c r="AY569" s="146" t="str">
        <f t="shared" si="440"/>
        <v>65.24</v>
      </c>
      <c r="AZ569" s="398" t="b">
        <f>COUNTIF('[1]Codes SEC'!$B$2:$B$250,Ministres!AY569)&gt;0</f>
        <v>1</v>
      </c>
    </row>
    <row r="570" spans="1:64" ht="35.1" customHeight="1" x14ac:dyDescent="0.25">
      <c r="A570" s="15" t="s">
        <v>13</v>
      </c>
      <c r="B570" s="225" t="s">
        <v>265</v>
      </c>
      <c r="C570" s="122" t="s">
        <v>237</v>
      </c>
      <c r="D570" s="123">
        <v>1000</v>
      </c>
      <c r="E570" s="226"/>
      <c r="F570" s="122">
        <v>19</v>
      </c>
      <c r="G570" s="227"/>
      <c r="H570" s="228" t="str">
        <f t="shared" si="422"/>
        <v>122</v>
      </c>
      <c r="I570" s="229">
        <v>87112000</v>
      </c>
      <c r="J570" s="230" t="s">
        <v>739</v>
      </c>
      <c r="K570" s="231" t="s">
        <v>740</v>
      </c>
      <c r="L570" s="232">
        <v>0</v>
      </c>
      <c r="M570" s="233">
        <v>0</v>
      </c>
      <c r="N570" s="130"/>
      <c r="O570" s="131"/>
      <c r="P570" s="131"/>
      <c r="Q570" s="131"/>
      <c r="R570" s="131"/>
      <c r="S570" s="131"/>
      <c r="T570" s="132" t="str">
        <f t="shared" si="426"/>
        <v>OK</v>
      </c>
      <c r="U570" s="138"/>
      <c r="V570" s="138"/>
      <c r="W570" s="139"/>
      <c r="X570" s="139"/>
      <c r="Y570" s="132" t="str">
        <f t="shared" si="427"/>
        <v>OK</v>
      </c>
      <c r="Z570" s="210"/>
      <c r="AA570" s="204"/>
      <c r="AB570" s="202"/>
      <c r="AC570" s="202"/>
      <c r="AD570" s="202"/>
      <c r="AE570" s="202"/>
      <c r="AF570" s="202"/>
      <c r="AG570" s="132" t="str">
        <f t="shared" si="428"/>
        <v>OK</v>
      </c>
      <c r="AH570" s="138"/>
      <c r="AI570" s="138"/>
      <c r="AJ570" s="139"/>
      <c r="AK570" s="139"/>
      <c r="AL570" s="132" t="str">
        <f t="shared" si="429"/>
        <v>OK</v>
      </c>
      <c r="AM570" s="140"/>
      <c r="AN570" s="119">
        <f t="shared" si="430"/>
        <v>0</v>
      </c>
      <c r="AO570" s="120">
        <f t="shared" si="431"/>
        <v>0</v>
      </c>
      <c r="AP570" s="39">
        <f t="shared" si="432"/>
        <v>0</v>
      </c>
      <c r="AQ570" s="141">
        <f t="shared" si="433"/>
        <v>0</v>
      </c>
      <c r="AR570" s="142">
        <f>AQ570-AP570</f>
        <v>0</v>
      </c>
      <c r="AS570" s="143" t="e">
        <f>AR570/AP570</f>
        <v>#DIV/0!</v>
      </c>
      <c r="AT570" s="144">
        <f t="shared" si="436"/>
        <v>0</v>
      </c>
      <c r="AU570" s="141">
        <f>AO570</f>
        <v>0</v>
      </c>
      <c r="AV570" s="142">
        <f>AU570-AT570</f>
        <v>0</v>
      </c>
      <c r="AW570" s="143" t="e">
        <f>AV570/AT570</f>
        <v>#DIV/0!</v>
      </c>
      <c r="AY570" s="146" t="str">
        <f t="shared" si="440"/>
        <v>71.12</v>
      </c>
      <c r="AZ570" s="383" t="b">
        <f>COUNTIF('[1]Codes SEC'!$B$2:$B$250,Ministres!AY570)&gt;0</f>
        <v>1</v>
      </c>
    </row>
    <row r="571" spans="1:64" ht="35.1" customHeight="1" x14ac:dyDescent="0.25">
      <c r="A571" s="356" t="s">
        <v>13</v>
      </c>
      <c r="B571" s="225">
        <v>10</v>
      </c>
      <c r="C571" s="122" t="s">
        <v>276</v>
      </c>
      <c r="D571" s="123">
        <v>1000</v>
      </c>
      <c r="E571" s="226"/>
      <c r="F571" s="122">
        <v>19</v>
      </c>
      <c r="G571" s="126"/>
      <c r="H571" s="35" t="str">
        <f t="shared" si="422"/>
        <v>122</v>
      </c>
      <c r="I571" s="36">
        <v>87200000</v>
      </c>
      <c r="J571" s="37" t="s">
        <v>741</v>
      </c>
      <c r="K571" s="244" t="s">
        <v>742</v>
      </c>
      <c r="L571" s="128">
        <v>0</v>
      </c>
      <c r="M571" s="129">
        <v>0</v>
      </c>
      <c r="N571" s="130"/>
      <c r="O571" s="131"/>
      <c r="P571" s="131"/>
      <c r="Q571" s="131"/>
      <c r="R571" s="131"/>
      <c r="S571" s="131"/>
      <c r="T571" s="132" t="str">
        <f t="shared" si="426"/>
        <v>OK</v>
      </c>
      <c r="U571" s="138"/>
      <c r="V571" s="138"/>
      <c r="W571" s="139"/>
      <c r="X571" s="139"/>
      <c r="Y571" s="132" t="str">
        <f t="shared" si="427"/>
        <v>OK</v>
      </c>
      <c r="Z571" s="210"/>
      <c r="AA571" s="204"/>
      <c r="AB571" s="202"/>
      <c r="AC571" s="202"/>
      <c r="AD571" s="202"/>
      <c r="AE571" s="202"/>
      <c r="AF571" s="202"/>
      <c r="AG571" s="132" t="str">
        <f t="shared" si="428"/>
        <v>OK</v>
      </c>
      <c r="AH571" s="138"/>
      <c r="AI571" s="138"/>
      <c r="AJ571" s="139"/>
      <c r="AK571" s="139"/>
      <c r="AL571" s="132" t="str">
        <f t="shared" si="429"/>
        <v>OK</v>
      </c>
      <c r="AM571" s="140"/>
      <c r="AN571" s="119">
        <f t="shared" si="430"/>
        <v>0</v>
      </c>
      <c r="AO571" s="120">
        <f t="shared" si="431"/>
        <v>0</v>
      </c>
      <c r="AP571" s="39">
        <f t="shared" si="432"/>
        <v>0</v>
      </c>
      <c r="AQ571" s="141">
        <f t="shared" si="433"/>
        <v>0</v>
      </c>
      <c r="AR571" s="142">
        <f t="shared" ref="AR571:AR577" si="446">AQ571-AP571</f>
        <v>0</v>
      </c>
      <c r="AS571" s="143" t="e">
        <f t="shared" si="442"/>
        <v>#DIV/0!</v>
      </c>
      <c r="AT571" s="144">
        <f t="shared" si="436"/>
        <v>0</v>
      </c>
      <c r="AU571" s="141">
        <f t="shared" si="443"/>
        <v>0</v>
      </c>
      <c r="AV571" s="142">
        <f t="shared" ref="AV571:AV577" si="447">AU571-AT571</f>
        <v>0</v>
      </c>
      <c r="AW571" s="143" t="e">
        <f t="shared" si="445"/>
        <v>#DIV/0!</v>
      </c>
      <c r="AY571" s="146" t="str">
        <f t="shared" si="440"/>
        <v>72.00</v>
      </c>
      <c r="AZ571" s="383" t="b">
        <f>COUNTIF('[1]Codes SEC'!$B$2:$B$250,Ministres!AY571)&gt;0</f>
        <v>1</v>
      </c>
    </row>
    <row r="572" spans="1:64" ht="35.1" customHeight="1" x14ac:dyDescent="0.25">
      <c r="A572" s="15" t="s">
        <v>13</v>
      </c>
      <c r="B572" s="225">
        <v>10</v>
      </c>
      <c r="C572" s="122" t="s">
        <v>237</v>
      </c>
      <c r="D572" s="123">
        <v>1000</v>
      </c>
      <c r="E572" s="226"/>
      <c r="F572" s="122">
        <v>19</v>
      </c>
      <c r="G572" s="126"/>
      <c r="H572" s="35" t="str">
        <f t="shared" si="422"/>
        <v>122</v>
      </c>
      <c r="I572" s="36">
        <v>87310000</v>
      </c>
      <c r="J572" s="37" t="s">
        <v>743</v>
      </c>
      <c r="K572" s="213" t="s">
        <v>744</v>
      </c>
      <c r="L572" s="376">
        <v>0</v>
      </c>
      <c r="M572" s="377">
        <v>0</v>
      </c>
      <c r="N572" s="130"/>
      <c r="O572" s="131"/>
      <c r="P572" s="131"/>
      <c r="Q572" s="131"/>
      <c r="R572" s="131"/>
      <c r="S572" s="131"/>
      <c r="T572" s="132" t="str">
        <f t="shared" si="426"/>
        <v>OK</v>
      </c>
      <c r="U572" s="138"/>
      <c r="V572" s="138"/>
      <c r="W572" s="139"/>
      <c r="X572" s="139"/>
      <c r="Y572" s="132" t="str">
        <f t="shared" si="427"/>
        <v>OK</v>
      </c>
      <c r="Z572" s="210"/>
      <c r="AA572" s="204"/>
      <c r="AB572" s="202"/>
      <c r="AC572" s="202"/>
      <c r="AD572" s="202"/>
      <c r="AE572" s="202"/>
      <c r="AF572" s="202"/>
      <c r="AG572" s="132" t="str">
        <f t="shared" si="428"/>
        <v>OK</v>
      </c>
      <c r="AH572" s="138"/>
      <c r="AI572" s="138"/>
      <c r="AJ572" s="139"/>
      <c r="AK572" s="139"/>
      <c r="AL572" s="132" t="str">
        <f t="shared" si="429"/>
        <v>OK</v>
      </c>
      <c r="AM572" s="140"/>
      <c r="AN572" s="119">
        <f t="shared" si="430"/>
        <v>0</v>
      </c>
      <c r="AO572" s="120">
        <f t="shared" si="431"/>
        <v>0</v>
      </c>
      <c r="AP572" s="39">
        <f t="shared" si="432"/>
        <v>0</v>
      </c>
      <c r="AQ572" s="141">
        <f t="shared" si="433"/>
        <v>0</v>
      </c>
      <c r="AR572" s="142">
        <f t="shared" si="446"/>
        <v>0</v>
      </c>
      <c r="AS572" s="143" t="e">
        <f t="shared" si="442"/>
        <v>#DIV/0!</v>
      </c>
      <c r="AT572" s="144">
        <f t="shared" si="436"/>
        <v>0</v>
      </c>
      <c r="AU572" s="141">
        <f t="shared" si="443"/>
        <v>0</v>
      </c>
      <c r="AV572" s="142">
        <f t="shared" si="447"/>
        <v>0</v>
      </c>
      <c r="AW572" s="143" t="e">
        <f t="shared" si="445"/>
        <v>#DIV/0!</v>
      </c>
      <c r="AY572" s="146" t="str">
        <f t="shared" si="440"/>
        <v>73.10</v>
      </c>
      <c r="AZ572" s="383" t="b">
        <f>COUNTIF('[1]Codes SEC'!$B$2:$B$250,Ministres!AY572)&gt;0</f>
        <v>1</v>
      </c>
    </row>
    <row r="573" spans="1:64" ht="35.1" customHeight="1" x14ac:dyDescent="0.25">
      <c r="A573" s="356" t="s">
        <v>13</v>
      </c>
      <c r="B573" s="225">
        <v>10</v>
      </c>
      <c r="C573" s="122" t="s">
        <v>276</v>
      </c>
      <c r="D573" s="123">
        <v>1000</v>
      </c>
      <c r="E573" s="226"/>
      <c r="F573" s="122">
        <v>19</v>
      </c>
      <c r="G573" s="126"/>
      <c r="H573" s="35" t="str">
        <f t="shared" si="422"/>
        <v>122</v>
      </c>
      <c r="I573" s="36">
        <v>87310000</v>
      </c>
      <c r="J573" s="37" t="s">
        <v>745</v>
      </c>
      <c r="K573" s="244" t="s">
        <v>746</v>
      </c>
      <c r="L573" s="128">
        <v>0</v>
      </c>
      <c r="M573" s="129">
        <v>0</v>
      </c>
      <c r="N573" s="130"/>
      <c r="O573" s="131"/>
      <c r="P573" s="131"/>
      <c r="Q573" s="131"/>
      <c r="R573" s="131"/>
      <c r="S573" s="131"/>
      <c r="T573" s="132" t="str">
        <f t="shared" si="426"/>
        <v>OK</v>
      </c>
      <c r="U573" s="138"/>
      <c r="V573" s="138"/>
      <c r="W573" s="139"/>
      <c r="X573" s="139"/>
      <c r="Y573" s="132" t="str">
        <f t="shared" si="427"/>
        <v>OK</v>
      </c>
      <c r="Z573" s="210"/>
      <c r="AA573" s="204"/>
      <c r="AB573" s="202"/>
      <c r="AC573" s="202"/>
      <c r="AD573" s="202"/>
      <c r="AE573" s="202"/>
      <c r="AF573" s="202"/>
      <c r="AG573" s="132" t="str">
        <f t="shared" si="428"/>
        <v>OK</v>
      </c>
      <c r="AH573" s="138"/>
      <c r="AI573" s="138"/>
      <c r="AJ573" s="139"/>
      <c r="AK573" s="139"/>
      <c r="AL573" s="132" t="str">
        <f t="shared" si="429"/>
        <v>OK</v>
      </c>
      <c r="AM573" s="140"/>
      <c r="AN573" s="119">
        <f t="shared" si="430"/>
        <v>0</v>
      </c>
      <c r="AO573" s="120">
        <f t="shared" si="431"/>
        <v>0</v>
      </c>
      <c r="AP573" s="39">
        <f t="shared" si="432"/>
        <v>0</v>
      </c>
      <c r="AQ573" s="141">
        <f t="shared" si="433"/>
        <v>0</v>
      </c>
      <c r="AR573" s="142">
        <f t="shared" si="446"/>
        <v>0</v>
      </c>
      <c r="AS573" s="143" t="e">
        <f t="shared" si="442"/>
        <v>#DIV/0!</v>
      </c>
      <c r="AT573" s="144">
        <f t="shared" si="436"/>
        <v>0</v>
      </c>
      <c r="AU573" s="141">
        <f t="shared" si="443"/>
        <v>0</v>
      </c>
      <c r="AV573" s="142">
        <f t="shared" si="447"/>
        <v>0</v>
      </c>
      <c r="AW573" s="143" t="e">
        <f t="shared" si="445"/>
        <v>#DIV/0!</v>
      </c>
      <c r="AY573" s="146" t="str">
        <f t="shared" si="440"/>
        <v>73.10</v>
      </c>
      <c r="AZ573" s="383" t="b">
        <f>COUNTIF('[1]Codes SEC'!$B$2:$B$250,Ministres!AY573)&gt;0</f>
        <v>1</v>
      </c>
    </row>
    <row r="574" spans="1:64" s="400" customFormat="1" ht="35.1" customHeight="1" x14ac:dyDescent="0.25">
      <c r="A574" s="15" t="s">
        <v>13</v>
      </c>
      <c r="B574" s="225">
        <v>10</v>
      </c>
      <c r="C574" s="122" t="s">
        <v>276</v>
      </c>
      <c r="D574" s="123">
        <v>1000</v>
      </c>
      <c r="E574" s="124"/>
      <c r="F574" s="125">
        <v>20</v>
      </c>
      <c r="G574" s="126"/>
      <c r="H574" s="35" t="str">
        <f t="shared" si="422"/>
        <v>122</v>
      </c>
      <c r="I574" s="36">
        <v>87310000</v>
      </c>
      <c r="J574" s="37" t="s">
        <v>747</v>
      </c>
      <c r="K574" s="281" t="s">
        <v>748</v>
      </c>
      <c r="L574" s="128">
        <v>0</v>
      </c>
      <c r="M574" s="129">
        <v>0</v>
      </c>
      <c r="N574" s="130"/>
      <c r="O574" s="131"/>
      <c r="P574" s="131"/>
      <c r="Q574" s="131"/>
      <c r="R574" s="131"/>
      <c r="S574" s="131"/>
      <c r="T574" s="132" t="str">
        <f>IF(SUM(N574:S574)=U574,"OK",SUM(N574:S574)-U574)</f>
        <v>OK</v>
      </c>
      <c r="U574" s="138"/>
      <c r="V574" s="138"/>
      <c r="W574" s="139"/>
      <c r="X574" s="139"/>
      <c r="Y574" s="132" t="str">
        <f>IF(SUM(W574:X574)=Z574,"OK",SUM(W574:X574)-Z574)</f>
        <v>OK</v>
      </c>
      <c r="Z574" s="210"/>
      <c r="AA574" s="204"/>
      <c r="AB574" s="202"/>
      <c r="AC574" s="202"/>
      <c r="AD574" s="202"/>
      <c r="AE574" s="202"/>
      <c r="AF574" s="202"/>
      <c r="AG574" s="132" t="str">
        <f>IF(SUM(AA574:AF574)=AH574,"OK",SUM(AA574:AF574)-AH574)</f>
        <v>OK</v>
      </c>
      <c r="AH574" s="138"/>
      <c r="AI574" s="138"/>
      <c r="AJ574" s="139"/>
      <c r="AK574" s="139"/>
      <c r="AL574" s="132" t="str">
        <f>IF(SUM(AJ574:AK574)=AM574,"OK",SUM(AJ574:AK574)-AM574)</f>
        <v>OK</v>
      </c>
      <c r="AM574" s="140"/>
      <c r="AN574" s="119">
        <f>L574+U574+V574+Z574</f>
        <v>0</v>
      </c>
      <c r="AO574" s="120">
        <f>M574+AH574+AI574+AM574</f>
        <v>0</v>
      </c>
      <c r="AP574" s="39">
        <f>L574</f>
        <v>0</v>
      </c>
      <c r="AQ574" s="141">
        <f>AN574</f>
        <v>0</v>
      </c>
      <c r="AR574" s="142">
        <f>AQ574-AP574</f>
        <v>0</v>
      </c>
      <c r="AS574" s="143" t="e">
        <f>AR574/AP574</f>
        <v>#DIV/0!</v>
      </c>
      <c r="AT574" s="144">
        <f>M574</f>
        <v>0</v>
      </c>
      <c r="AU574" s="141">
        <f>AO574</f>
        <v>0</v>
      </c>
      <c r="AV574" s="142">
        <f>AU574-AT574</f>
        <v>0</v>
      </c>
      <c r="AW574" s="143" t="e">
        <f>AV574/AT574</f>
        <v>#DIV/0!</v>
      </c>
      <c r="AX574"/>
      <c r="AY574" s="146" t="str">
        <f t="shared" si="440"/>
        <v>73.10</v>
      </c>
      <c r="AZ574" s="383" t="b">
        <f>COUNTIF('[1]Codes SEC'!$B$2:$B$250,Ministres!AY574)&gt;0</f>
        <v>1</v>
      </c>
      <c r="BA574"/>
      <c r="BB574"/>
      <c r="BC574"/>
      <c r="BD574"/>
      <c r="BE574"/>
      <c r="BF574"/>
      <c r="BG574"/>
      <c r="BH574"/>
      <c r="BI574"/>
      <c r="BJ574"/>
      <c r="BK574"/>
      <c r="BL574"/>
    </row>
    <row r="575" spans="1:64" s="400" customFormat="1" ht="35.1" customHeight="1" x14ac:dyDescent="0.25">
      <c r="A575" s="15" t="s">
        <v>13</v>
      </c>
      <c r="B575" s="225">
        <v>10</v>
      </c>
      <c r="C575" s="122" t="s">
        <v>276</v>
      </c>
      <c r="D575" s="123">
        <v>1000</v>
      </c>
      <c r="E575" s="124"/>
      <c r="F575" s="125">
        <v>19</v>
      </c>
      <c r="G575" s="126"/>
      <c r="H575" s="35" t="str">
        <f t="shared" si="422"/>
        <v>122</v>
      </c>
      <c r="I575" s="36">
        <v>87320000</v>
      </c>
      <c r="J575" s="37" t="s">
        <v>749</v>
      </c>
      <c r="K575" s="281" t="s">
        <v>750</v>
      </c>
      <c r="L575" s="128">
        <v>0</v>
      </c>
      <c r="M575" s="129">
        <v>0</v>
      </c>
      <c r="N575" s="130"/>
      <c r="O575" s="131"/>
      <c r="P575" s="131"/>
      <c r="Q575" s="131"/>
      <c r="R575" s="131"/>
      <c r="S575" s="131"/>
      <c r="T575" s="132" t="str">
        <f t="shared" si="426"/>
        <v>OK</v>
      </c>
      <c r="U575" s="138"/>
      <c r="V575" s="138"/>
      <c r="W575" s="139"/>
      <c r="X575" s="139"/>
      <c r="Y575" s="132" t="str">
        <f t="shared" si="427"/>
        <v>OK</v>
      </c>
      <c r="Z575" s="210"/>
      <c r="AA575" s="204"/>
      <c r="AB575" s="202"/>
      <c r="AC575" s="202"/>
      <c r="AD575" s="202"/>
      <c r="AE575" s="202"/>
      <c r="AF575" s="202"/>
      <c r="AG575" s="132" t="str">
        <f t="shared" si="428"/>
        <v>OK</v>
      </c>
      <c r="AH575" s="138"/>
      <c r="AI575" s="138"/>
      <c r="AJ575" s="139"/>
      <c r="AK575" s="139"/>
      <c r="AL575" s="132" t="str">
        <f t="shared" si="429"/>
        <v>OK</v>
      </c>
      <c r="AM575" s="140"/>
      <c r="AN575" s="119">
        <f t="shared" si="430"/>
        <v>0</v>
      </c>
      <c r="AO575" s="120">
        <f t="shared" si="431"/>
        <v>0</v>
      </c>
      <c r="AP575" s="39">
        <f t="shared" si="432"/>
        <v>0</v>
      </c>
      <c r="AQ575" s="141">
        <f t="shared" si="433"/>
        <v>0</v>
      </c>
      <c r="AR575" s="142">
        <f t="shared" si="446"/>
        <v>0</v>
      </c>
      <c r="AS575" s="143" t="e">
        <f t="shared" si="442"/>
        <v>#DIV/0!</v>
      </c>
      <c r="AT575" s="144">
        <f t="shared" si="436"/>
        <v>0</v>
      </c>
      <c r="AU575" s="141">
        <f t="shared" si="443"/>
        <v>0</v>
      </c>
      <c r="AV575" s="142">
        <f t="shared" si="447"/>
        <v>0</v>
      </c>
      <c r="AW575" s="143" t="e">
        <f t="shared" si="445"/>
        <v>#DIV/0!</v>
      </c>
      <c r="AX575"/>
      <c r="AY575" s="146" t="str">
        <f t="shared" si="440"/>
        <v>73.20</v>
      </c>
      <c r="AZ575" s="383" t="b">
        <f>COUNTIF('[1]Codes SEC'!$B$2:$B$250,Ministres!AY575)&gt;0</f>
        <v>1</v>
      </c>
      <c r="BA575"/>
      <c r="BB575"/>
      <c r="BC575"/>
      <c r="BD575"/>
      <c r="BE575"/>
      <c r="BF575"/>
      <c r="BG575"/>
      <c r="BH575"/>
      <c r="BI575"/>
      <c r="BJ575"/>
      <c r="BK575"/>
      <c r="BL575"/>
    </row>
    <row r="576" spans="1:64" s="400" customFormat="1" ht="35.1" customHeight="1" x14ac:dyDescent="0.25">
      <c r="A576" s="15" t="s">
        <v>13</v>
      </c>
      <c r="B576" s="225">
        <v>10</v>
      </c>
      <c r="C576" s="122" t="s">
        <v>276</v>
      </c>
      <c r="D576" s="123">
        <v>1000</v>
      </c>
      <c r="E576" s="124"/>
      <c r="F576" s="125">
        <v>19</v>
      </c>
      <c r="G576" s="126"/>
      <c r="H576" s="35" t="str">
        <f t="shared" si="422"/>
        <v>122</v>
      </c>
      <c r="I576" s="36">
        <v>87320000</v>
      </c>
      <c r="J576" s="37" t="s">
        <v>751</v>
      </c>
      <c r="K576" s="281" t="s">
        <v>752</v>
      </c>
      <c r="L576" s="128">
        <v>0</v>
      </c>
      <c r="M576" s="129">
        <v>0</v>
      </c>
      <c r="N576" s="130"/>
      <c r="O576" s="131"/>
      <c r="P576" s="131"/>
      <c r="Q576" s="131"/>
      <c r="R576" s="131"/>
      <c r="S576" s="131"/>
      <c r="T576" s="132" t="str">
        <f t="shared" si="426"/>
        <v>OK</v>
      </c>
      <c r="U576" s="138"/>
      <c r="V576" s="138"/>
      <c r="W576" s="139"/>
      <c r="X576" s="139"/>
      <c r="Y576" s="132" t="str">
        <f t="shared" si="427"/>
        <v>OK</v>
      </c>
      <c r="Z576" s="210"/>
      <c r="AA576" s="204"/>
      <c r="AB576" s="202"/>
      <c r="AC576" s="202"/>
      <c r="AD576" s="202"/>
      <c r="AE576" s="202"/>
      <c r="AF576" s="202"/>
      <c r="AG576" s="132" t="str">
        <f t="shared" si="428"/>
        <v>OK</v>
      </c>
      <c r="AH576" s="138"/>
      <c r="AI576" s="138"/>
      <c r="AJ576" s="139"/>
      <c r="AK576" s="139"/>
      <c r="AL576" s="132" t="str">
        <f t="shared" si="429"/>
        <v>OK</v>
      </c>
      <c r="AM576" s="140"/>
      <c r="AN576" s="119">
        <f t="shared" si="430"/>
        <v>0</v>
      </c>
      <c r="AO576" s="120">
        <f t="shared" si="431"/>
        <v>0</v>
      </c>
      <c r="AP576" s="39">
        <f t="shared" si="432"/>
        <v>0</v>
      </c>
      <c r="AQ576" s="141">
        <f t="shared" si="433"/>
        <v>0</v>
      </c>
      <c r="AR576" s="142">
        <f t="shared" si="446"/>
        <v>0</v>
      </c>
      <c r="AS576" s="143" t="e">
        <f t="shared" si="442"/>
        <v>#DIV/0!</v>
      </c>
      <c r="AT576" s="144">
        <f t="shared" si="436"/>
        <v>0</v>
      </c>
      <c r="AU576" s="141">
        <f t="shared" si="443"/>
        <v>0</v>
      </c>
      <c r="AV576" s="142">
        <f t="shared" si="447"/>
        <v>0</v>
      </c>
      <c r="AW576" s="143" t="e">
        <f t="shared" si="445"/>
        <v>#DIV/0!</v>
      </c>
      <c r="AX576"/>
      <c r="AY576" s="146" t="str">
        <f t="shared" si="440"/>
        <v>73.20</v>
      </c>
      <c r="AZ576" s="383" t="b">
        <f>COUNTIF('[1]Codes SEC'!$B$2:$B$250,Ministres!AY576)&gt;0</f>
        <v>1</v>
      </c>
      <c r="BA576"/>
      <c r="BB576"/>
      <c r="BC576"/>
      <c r="BD576"/>
      <c r="BE576"/>
      <c r="BF576"/>
      <c r="BG576"/>
      <c r="BH576"/>
      <c r="BI576"/>
      <c r="BJ576"/>
      <c r="BK576"/>
      <c r="BL576"/>
    </row>
    <row r="577" spans="1:64" s="400" customFormat="1" ht="35.1" customHeight="1" x14ac:dyDescent="0.25">
      <c r="A577" s="15" t="s">
        <v>13</v>
      </c>
      <c r="B577" s="225">
        <v>10</v>
      </c>
      <c r="C577" s="122" t="s">
        <v>276</v>
      </c>
      <c r="D577" s="123">
        <v>1000</v>
      </c>
      <c r="E577" s="124"/>
      <c r="F577" s="125">
        <v>19</v>
      </c>
      <c r="G577" s="126"/>
      <c r="H577" s="35" t="str">
        <f t="shared" si="422"/>
        <v>122</v>
      </c>
      <c r="I577" s="36">
        <v>87422000</v>
      </c>
      <c r="J577" s="37" t="s">
        <v>753</v>
      </c>
      <c r="K577" s="281" t="s">
        <v>754</v>
      </c>
      <c r="L577" s="128">
        <v>0</v>
      </c>
      <c r="M577" s="129">
        <v>0</v>
      </c>
      <c r="N577" s="130"/>
      <c r="O577" s="131"/>
      <c r="P577" s="131"/>
      <c r="Q577" s="131"/>
      <c r="R577" s="131"/>
      <c r="S577" s="131"/>
      <c r="T577" s="132" t="str">
        <f t="shared" si="426"/>
        <v>OK</v>
      </c>
      <c r="U577" s="138"/>
      <c r="V577" s="138"/>
      <c r="W577" s="139"/>
      <c r="X577" s="139"/>
      <c r="Y577" s="132" t="str">
        <f t="shared" si="427"/>
        <v>OK</v>
      </c>
      <c r="Z577" s="210"/>
      <c r="AA577" s="204"/>
      <c r="AB577" s="202"/>
      <c r="AC577" s="202"/>
      <c r="AD577" s="202"/>
      <c r="AE577" s="202"/>
      <c r="AF577" s="202"/>
      <c r="AG577" s="132" t="str">
        <f t="shared" si="428"/>
        <v>OK</v>
      </c>
      <c r="AH577" s="138"/>
      <c r="AI577" s="138"/>
      <c r="AJ577" s="139"/>
      <c r="AK577" s="139"/>
      <c r="AL577" s="132" t="str">
        <f t="shared" si="429"/>
        <v>OK</v>
      </c>
      <c r="AM577" s="140"/>
      <c r="AN577" s="119">
        <f t="shared" si="430"/>
        <v>0</v>
      </c>
      <c r="AO577" s="120">
        <f t="shared" si="431"/>
        <v>0</v>
      </c>
      <c r="AP577" s="39">
        <f t="shared" si="432"/>
        <v>0</v>
      </c>
      <c r="AQ577" s="141">
        <f t="shared" si="433"/>
        <v>0</v>
      </c>
      <c r="AR577" s="142">
        <f t="shared" si="446"/>
        <v>0</v>
      </c>
      <c r="AS577" s="143" t="e">
        <f t="shared" si="442"/>
        <v>#DIV/0!</v>
      </c>
      <c r="AT577" s="144">
        <f t="shared" si="436"/>
        <v>0</v>
      </c>
      <c r="AU577" s="141">
        <f t="shared" si="443"/>
        <v>0</v>
      </c>
      <c r="AV577" s="142">
        <f t="shared" si="447"/>
        <v>0</v>
      </c>
      <c r="AW577" s="143" t="e">
        <f t="shared" si="445"/>
        <v>#DIV/0!</v>
      </c>
      <c r="AX577"/>
      <c r="AY577" s="146" t="str">
        <f t="shared" si="440"/>
        <v>74.22</v>
      </c>
      <c r="AZ577" s="383" t="b">
        <f>COUNTIF('[1]Codes SEC'!$B$2:$B$250,Ministres!AY577)&gt;0</f>
        <v>1</v>
      </c>
      <c r="BA577"/>
      <c r="BB577"/>
      <c r="BC577"/>
      <c r="BD577"/>
      <c r="BE577"/>
      <c r="BF577"/>
      <c r="BG577"/>
      <c r="BH577"/>
      <c r="BI577"/>
      <c r="BJ577"/>
      <c r="BK577"/>
      <c r="BL577"/>
    </row>
    <row r="578" spans="1:64" ht="35.1" customHeight="1" x14ac:dyDescent="0.25">
      <c r="A578" s="15" t="s">
        <v>13</v>
      </c>
      <c r="B578" s="225" t="s">
        <v>265</v>
      </c>
      <c r="C578" s="122" t="s">
        <v>276</v>
      </c>
      <c r="D578" s="123">
        <v>1000</v>
      </c>
      <c r="E578" s="226"/>
      <c r="F578" s="122">
        <v>19</v>
      </c>
      <c r="G578" s="227"/>
      <c r="H578" s="228" t="str">
        <f t="shared" si="422"/>
        <v>122</v>
      </c>
      <c r="I578" s="229">
        <v>88514000</v>
      </c>
      <c r="J578" s="230" t="s">
        <v>755</v>
      </c>
      <c r="K578" s="231" t="s">
        <v>756</v>
      </c>
      <c r="L578" s="232">
        <v>0</v>
      </c>
      <c r="M578" s="233">
        <v>0</v>
      </c>
      <c r="N578" s="130"/>
      <c r="O578" s="131"/>
      <c r="P578" s="131"/>
      <c r="Q578" s="131"/>
      <c r="R578" s="131"/>
      <c r="S578" s="131"/>
      <c r="T578" s="132" t="str">
        <f t="shared" si="426"/>
        <v>OK</v>
      </c>
      <c r="U578" s="138"/>
      <c r="V578" s="138"/>
      <c r="W578" s="139"/>
      <c r="X578" s="139"/>
      <c r="Y578" s="132" t="str">
        <f t="shared" si="427"/>
        <v>OK</v>
      </c>
      <c r="Z578" s="210"/>
      <c r="AA578" s="204"/>
      <c r="AB578" s="202"/>
      <c r="AC578" s="202"/>
      <c r="AD578" s="202"/>
      <c r="AE578" s="202"/>
      <c r="AF578" s="202"/>
      <c r="AG578" s="132" t="str">
        <f t="shared" si="428"/>
        <v>OK</v>
      </c>
      <c r="AH578" s="138"/>
      <c r="AI578" s="138"/>
      <c r="AJ578" s="139"/>
      <c r="AK578" s="139"/>
      <c r="AL578" s="132" t="str">
        <f t="shared" si="429"/>
        <v>OK</v>
      </c>
      <c r="AM578" s="140"/>
      <c r="AN578" s="119">
        <f t="shared" si="430"/>
        <v>0</v>
      </c>
      <c r="AO578" s="120">
        <f t="shared" si="431"/>
        <v>0</v>
      </c>
      <c r="AP578" s="39">
        <f t="shared" si="432"/>
        <v>0</v>
      </c>
      <c r="AQ578" s="141">
        <f t="shared" si="433"/>
        <v>0</v>
      </c>
      <c r="AR578" s="142">
        <f>AQ578-AP578</f>
        <v>0</v>
      </c>
      <c r="AS578" s="143" t="e">
        <f>AR578/AP578</f>
        <v>#DIV/0!</v>
      </c>
      <c r="AT578" s="144">
        <f t="shared" si="436"/>
        <v>0</v>
      </c>
      <c r="AU578" s="141">
        <f>AO578</f>
        <v>0</v>
      </c>
      <c r="AV578" s="142">
        <f>AU578-AT578</f>
        <v>0</v>
      </c>
      <c r="AW578" s="143" t="e">
        <f>AV578/AT578</f>
        <v>#DIV/0!</v>
      </c>
      <c r="AY578" s="146" t="str">
        <f t="shared" si="440"/>
        <v>85.14</v>
      </c>
      <c r="AZ578" s="383" t="b">
        <f>COUNTIF('[1]Codes SEC'!$B$2:$B$250,Ministres!AY578)&gt;0</f>
        <v>1</v>
      </c>
    </row>
    <row r="579" spans="1:64" ht="12.75" customHeight="1" x14ac:dyDescent="0.25">
      <c r="A579" s="148"/>
      <c r="B579" s="402"/>
      <c r="C579" s="150"/>
      <c r="D579" s="151"/>
      <c r="E579" s="403"/>
      <c r="F579" s="153"/>
      <c r="G579" s="154"/>
      <c r="H579" s="155"/>
      <c r="I579" s="156"/>
      <c r="J579" s="157"/>
      <c r="K579" s="158" t="s">
        <v>116</v>
      </c>
      <c r="L579" s="159">
        <f t="shared" ref="L579:S579" si="448">L545+L551+L552+L572+L571+L573+L575+L546+L547+L548+L553+L559+L560+L561+L562+L564+L567+L574+L576+L577+L550+L554+L556+L557+L558+L563+L565+L568+L569+L549+L566+L578+L555+L570</f>
        <v>0</v>
      </c>
      <c r="M579" s="404">
        <f t="shared" si="448"/>
        <v>0</v>
      </c>
      <c r="N579" s="405">
        <f t="shared" si="448"/>
        <v>0</v>
      </c>
      <c r="O579" s="406">
        <f t="shared" si="448"/>
        <v>0</v>
      </c>
      <c r="P579" s="406">
        <f t="shared" si="448"/>
        <v>0</v>
      </c>
      <c r="Q579" s="406">
        <f t="shared" si="448"/>
        <v>0</v>
      </c>
      <c r="R579" s="406">
        <f t="shared" si="448"/>
        <v>0</v>
      </c>
      <c r="S579" s="406">
        <f t="shared" si="448"/>
        <v>0</v>
      </c>
      <c r="T579" s="407"/>
      <c r="U579" s="408">
        <f>U545+U551+U552+U572+U571+U573+U575+U546+U547+U548+U553+U559+U560+U561+U562+U564+U567+U574+U576+U577+U550+U554+U556+U557+U558+U563+U565+U568+U569+U549+U566+U578+U555+U570</f>
        <v>0</v>
      </c>
      <c r="V579" s="408">
        <f>V545+V551+V552+V572+V571+V573+V575+V546+V547+V548+V553+V559+V560+V561+V562+V564+V567+V574+V576+V577+V550+V554+V556+V557+V558+V563+V565+V568+V569+V549+V566+V578+V555+V570</f>
        <v>0</v>
      </c>
      <c r="W579" s="406">
        <f>W545+W551+W552+W572+W571+W573+W575+W546+W547+W548+W553+W559+W560+W561+W562+W564+W567+W574+W576+W577+W550+W554+W556+W557+W558+W563+W565+W568+W569+W549+W566+W578+W555+W570</f>
        <v>0</v>
      </c>
      <c r="X579" s="406">
        <f>X545+X551+X552+X572+X571+X573+X575+X546+X547+X548+X553+X559+X560+X561+X562+X564+X567+X574+X576+X577+X550+X554+X556+X557+X558+X563+X565+X568+X569+X549+X566+X578+X555+X570</f>
        <v>0</v>
      </c>
      <c r="Y579" s="407"/>
      <c r="Z579" s="408">
        <f t="shared" ref="Z579:AF579" si="449">Z545+Z551+Z552+Z572+Z571+Z573+Z575+Z546+Z547+Z548+Z553+Z559+Z560+Z561+Z562+Z564+Z567+Z574+Z576+Z577+Z550+Z554+Z556+Z557+Z558+Z563+Z565+Z568+Z569+Z549+Z566+Z578+Z555+Z570</f>
        <v>0</v>
      </c>
      <c r="AA579" s="165">
        <f t="shared" si="449"/>
        <v>0</v>
      </c>
      <c r="AB579" s="406">
        <f t="shared" si="449"/>
        <v>0</v>
      </c>
      <c r="AC579" s="406">
        <f t="shared" si="449"/>
        <v>0</v>
      </c>
      <c r="AD579" s="406">
        <f t="shared" si="449"/>
        <v>0</v>
      </c>
      <c r="AE579" s="406">
        <f t="shared" si="449"/>
        <v>0</v>
      </c>
      <c r="AF579" s="406">
        <f t="shared" si="449"/>
        <v>0</v>
      </c>
      <c r="AG579" s="407"/>
      <c r="AH579" s="408">
        <f>AH545+AH551+AH552+AH572+AH571+AH573+AH575+AH546+AH547+AH548+AH553+AH559+AH560+AH561+AH562+AH564+AH567+AH574+AH576+AH577+AH550+AH554+AH556+AH557+AH558+AH563+AH565+AH568+AH569+AH549+AH566+AH578+AH555+AH570</f>
        <v>0</v>
      </c>
      <c r="AI579" s="408">
        <f>AI545+AI551+AI552+AI572+AI571+AI573+AI575+AI546+AI547+AI548+AI553+AI559+AI560+AI561+AI562+AI564+AI567+AI574+AI576+AI577+AI550+AI554+AI556+AI557+AI558+AI563+AI565+AI568+AI569+AI549+AI566+AI578+AI555+AI570</f>
        <v>0</v>
      </c>
      <c r="AJ579" s="406">
        <f>AJ545+AJ551+AJ552+AJ572+AJ571+AJ573+AJ575+AJ546+AJ547+AJ548+AJ553+AJ559+AJ560+AJ561+AJ562+AJ564+AJ567+AJ574+AJ576+AJ577+AJ550+AJ554+AJ556+AJ557+AJ558+AJ563+AJ565+AJ568+AJ569+AJ549+AJ566+AJ578+AJ555+AJ570</f>
        <v>0</v>
      </c>
      <c r="AK579" s="406">
        <f>AK545+AK551+AK552+AK572+AK571+AK573+AK575+AK546+AK547+AK548+AK553+AK559+AK560+AK561+AK562+AK564+AK567+AK574+AK576+AK577+AK550+AK554+AK556+AK557+AK558+AK563+AK565+AK568+AK569+AK549+AK566+AK578+AK555+AK570</f>
        <v>0</v>
      </c>
      <c r="AL579" s="407"/>
      <c r="AM579" s="409">
        <f t="shared" ref="AM579:AW579" si="450">AM545+AM551+AM552+AM572+AM571+AM573+AM575+AM546+AM547+AM548+AM553+AM559+AM560+AM561+AM562+AM564+AM567+AM574+AM576+AM577+AM550+AM554+AM556+AM557+AM558+AM563+AM565+AM568+AM569+AM549+AM566+AM578+AM555+AM570</f>
        <v>0</v>
      </c>
      <c r="AN579" s="167">
        <f t="shared" si="450"/>
        <v>0</v>
      </c>
      <c r="AO579" s="410">
        <f t="shared" si="450"/>
        <v>0</v>
      </c>
      <c r="AP579" s="169">
        <f t="shared" si="450"/>
        <v>0</v>
      </c>
      <c r="AQ579" s="411">
        <f t="shared" si="450"/>
        <v>0</v>
      </c>
      <c r="AR579" s="412">
        <f t="shared" si="450"/>
        <v>0</v>
      </c>
      <c r="AS579" s="413" t="e">
        <f t="shared" si="450"/>
        <v>#DIV/0!</v>
      </c>
      <c r="AT579" s="414">
        <f t="shared" si="450"/>
        <v>0</v>
      </c>
      <c r="AU579" s="411">
        <f t="shared" si="450"/>
        <v>0</v>
      </c>
      <c r="AV579" s="412">
        <f t="shared" si="450"/>
        <v>0</v>
      </c>
      <c r="AW579" s="413" t="e">
        <f t="shared" si="450"/>
        <v>#DIV/0!</v>
      </c>
      <c r="AY579" s="146"/>
      <c r="AZ579" s="383"/>
    </row>
    <row r="580" spans="1:64" ht="12.75" customHeight="1" x14ac:dyDescent="0.25">
      <c r="A580" s="174"/>
      <c r="B580" s="175"/>
      <c r="C580" s="176"/>
      <c r="D580" s="177"/>
      <c r="E580" s="178"/>
      <c r="F580" s="177"/>
      <c r="G580" s="179"/>
      <c r="H580" s="180"/>
      <c r="I580" s="181"/>
      <c r="J580" s="182"/>
      <c r="K580" s="183" t="s">
        <v>426</v>
      </c>
      <c r="L580" s="184">
        <f t="shared" ref="L580:S580" si="451">L541+L579</f>
        <v>0</v>
      </c>
      <c r="M580" s="355">
        <f t="shared" si="451"/>
        <v>0</v>
      </c>
      <c r="N580" s="186">
        <f t="shared" si="451"/>
        <v>0</v>
      </c>
      <c r="O580" s="187">
        <f t="shared" si="451"/>
        <v>0</v>
      </c>
      <c r="P580" s="187">
        <f t="shared" si="451"/>
        <v>0</v>
      </c>
      <c r="Q580" s="187">
        <f t="shared" si="451"/>
        <v>0</v>
      </c>
      <c r="R580" s="187">
        <f t="shared" si="451"/>
        <v>0</v>
      </c>
      <c r="S580" s="187">
        <f t="shared" si="451"/>
        <v>0</v>
      </c>
      <c r="T580" s="188"/>
      <c r="U580" s="187">
        <f>U541+U579</f>
        <v>0</v>
      </c>
      <c r="V580" s="187">
        <f>V541+V579</f>
        <v>0</v>
      </c>
      <c r="W580" s="187">
        <f>W541+W579</f>
        <v>0</v>
      </c>
      <c r="X580" s="187">
        <f>X541+X579</f>
        <v>0</v>
      </c>
      <c r="Y580" s="188"/>
      <c r="Z580" s="187">
        <f t="shared" ref="Z580:AF580" si="452">Z541+Z579</f>
        <v>0</v>
      </c>
      <c r="AA580" s="189">
        <f t="shared" si="452"/>
        <v>0</v>
      </c>
      <c r="AB580" s="187">
        <f t="shared" si="452"/>
        <v>0</v>
      </c>
      <c r="AC580" s="187">
        <f t="shared" si="452"/>
        <v>0</v>
      </c>
      <c r="AD580" s="187">
        <f t="shared" si="452"/>
        <v>0</v>
      </c>
      <c r="AE580" s="187">
        <f t="shared" si="452"/>
        <v>0</v>
      </c>
      <c r="AF580" s="187">
        <f t="shared" si="452"/>
        <v>0</v>
      </c>
      <c r="AG580" s="188"/>
      <c r="AH580" s="187">
        <f>AH541+AH579</f>
        <v>0</v>
      </c>
      <c r="AI580" s="187">
        <f>AI541+AI579</f>
        <v>0</v>
      </c>
      <c r="AJ580" s="187">
        <f>AJ541+AJ579</f>
        <v>0</v>
      </c>
      <c r="AK580" s="187">
        <f>AK541+AK579</f>
        <v>0</v>
      </c>
      <c r="AL580" s="188"/>
      <c r="AM580" s="190">
        <f t="shared" ref="AM580:AW580" si="453">AM541+AM579</f>
        <v>0</v>
      </c>
      <c r="AN580" s="191">
        <f t="shared" si="453"/>
        <v>0</v>
      </c>
      <c r="AO580" s="190">
        <f t="shared" si="453"/>
        <v>0</v>
      </c>
      <c r="AP580" s="184">
        <f t="shared" si="453"/>
        <v>0</v>
      </c>
      <c r="AQ580" s="192">
        <f t="shared" si="453"/>
        <v>0</v>
      </c>
      <c r="AR580" s="193">
        <f t="shared" si="453"/>
        <v>0</v>
      </c>
      <c r="AS580" s="194" t="e">
        <f t="shared" si="453"/>
        <v>#DIV/0!</v>
      </c>
      <c r="AT580" s="195">
        <f t="shared" si="453"/>
        <v>0</v>
      </c>
      <c r="AU580" s="192">
        <f t="shared" si="453"/>
        <v>0</v>
      </c>
      <c r="AV580" s="193">
        <f t="shared" si="453"/>
        <v>0</v>
      </c>
      <c r="AW580" s="194" t="e">
        <f t="shared" si="453"/>
        <v>#DIV/0!</v>
      </c>
      <c r="AX580" s="12"/>
      <c r="AY580" s="146"/>
      <c r="AZ580" s="383"/>
    </row>
    <row r="581" spans="1:64" ht="12.75" customHeight="1" x14ac:dyDescent="0.25">
      <c r="A581" s="15"/>
      <c r="C581" s="122"/>
      <c r="D581" s="123"/>
      <c r="F581" s="125"/>
      <c r="G581" s="34"/>
      <c r="H581" s="35"/>
      <c r="I581" s="36"/>
      <c r="J581" s="37"/>
      <c r="K581" s="198" t="s">
        <v>72</v>
      </c>
      <c r="L581" s="199">
        <v>0</v>
      </c>
      <c r="M581" s="200">
        <v>0</v>
      </c>
      <c r="N581" s="201">
        <v>0</v>
      </c>
      <c r="O581" s="202">
        <v>0</v>
      </c>
      <c r="P581" s="202">
        <v>0</v>
      </c>
      <c r="Q581" s="202">
        <v>0</v>
      </c>
      <c r="R581" s="202">
        <v>0</v>
      </c>
      <c r="S581" s="202">
        <v>0</v>
      </c>
      <c r="T581" s="203"/>
      <c r="U581" s="135">
        <v>0</v>
      </c>
      <c r="V581" s="135">
        <v>0</v>
      </c>
      <c r="W581" s="202">
        <v>0</v>
      </c>
      <c r="X581" s="202">
        <v>0</v>
      </c>
      <c r="Y581" s="203"/>
      <c r="Z581" s="135">
        <v>0</v>
      </c>
      <c r="AA581" s="204">
        <v>0</v>
      </c>
      <c r="AB581" s="202">
        <v>0</v>
      </c>
      <c r="AC581" s="202">
        <v>0</v>
      </c>
      <c r="AD581" s="202">
        <v>0</v>
      </c>
      <c r="AE581" s="202">
        <v>0</v>
      </c>
      <c r="AF581" s="202">
        <v>0</v>
      </c>
      <c r="AG581" s="203"/>
      <c r="AH581" s="135">
        <v>0</v>
      </c>
      <c r="AI581" s="135">
        <v>0</v>
      </c>
      <c r="AJ581" s="202">
        <v>0</v>
      </c>
      <c r="AK581" s="202">
        <v>0</v>
      </c>
      <c r="AL581" s="203"/>
      <c r="AM581" s="205">
        <v>0</v>
      </c>
      <c r="AN581" s="119">
        <v>0</v>
      </c>
      <c r="AO581" s="120">
        <v>0</v>
      </c>
      <c r="AP581" s="39">
        <v>0</v>
      </c>
      <c r="AQ581" s="141">
        <v>0</v>
      </c>
      <c r="AR581" s="141">
        <v>0</v>
      </c>
      <c r="AS581" s="143">
        <v>0</v>
      </c>
      <c r="AT581" s="144">
        <v>0</v>
      </c>
      <c r="AU581" s="141">
        <v>0</v>
      </c>
      <c r="AV581" s="141">
        <v>0</v>
      </c>
      <c r="AW581" s="143">
        <v>0</v>
      </c>
      <c r="AY581" s="146"/>
      <c r="AZ581" s="383"/>
    </row>
    <row r="582" spans="1:64" ht="12.75" customHeight="1" x14ac:dyDescent="0.25">
      <c r="A582" s="15"/>
      <c r="C582" s="122"/>
      <c r="D582" s="123"/>
      <c r="F582" s="125"/>
      <c r="G582" s="126"/>
      <c r="H582" s="35"/>
      <c r="I582" s="36"/>
      <c r="J582" s="37"/>
      <c r="K582" s="198" t="s">
        <v>73</v>
      </c>
      <c r="L582" s="199">
        <v>0</v>
      </c>
      <c r="M582" s="200">
        <v>0</v>
      </c>
      <c r="N582" s="201">
        <v>0</v>
      </c>
      <c r="O582" s="202">
        <v>0</v>
      </c>
      <c r="P582" s="202">
        <v>0</v>
      </c>
      <c r="Q582" s="202">
        <v>0</v>
      </c>
      <c r="R582" s="202">
        <v>0</v>
      </c>
      <c r="S582" s="202">
        <v>0</v>
      </c>
      <c r="T582" s="203"/>
      <c r="U582" s="135">
        <v>0</v>
      </c>
      <c r="V582" s="135">
        <v>0</v>
      </c>
      <c r="W582" s="202">
        <v>0</v>
      </c>
      <c r="X582" s="202">
        <v>0</v>
      </c>
      <c r="Y582" s="203"/>
      <c r="Z582" s="135">
        <v>0</v>
      </c>
      <c r="AA582" s="204">
        <v>0</v>
      </c>
      <c r="AB582" s="202">
        <v>0</v>
      </c>
      <c r="AC582" s="202">
        <v>0</v>
      </c>
      <c r="AD582" s="202">
        <v>0</v>
      </c>
      <c r="AE582" s="202">
        <v>0</v>
      </c>
      <c r="AF582" s="202">
        <v>0</v>
      </c>
      <c r="AG582" s="203"/>
      <c r="AH582" s="135">
        <v>0</v>
      </c>
      <c r="AI582" s="135">
        <v>0</v>
      </c>
      <c r="AJ582" s="202">
        <v>0</v>
      </c>
      <c r="AK582" s="202">
        <v>0</v>
      </c>
      <c r="AL582" s="203"/>
      <c r="AM582" s="205">
        <v>0</v>
      </c>
      <c r="AN582" s="119">
        <v>0</v>
      </c>
      <c r="AO582" s="120">
        <v>0</v>
      </c>
      <c r="AP582" s="39">
        <v>0</v>
      </c>
      <c r="AQ582" s="141">
        <v>0</v>
      </c>
      <c r="AR582" s="141">
        <v>0</v>
      </c>
      <c r="AS582" s="143">
        <v>0</v>
      </c>
      <c r="AT582" s="144">
        <v>0</v>
      </c>
      <c r="AU582" s="141">
        <v>0</v>
      </c>
      <c r="AV582" s="141">
        <v>0</v>
      </c>
      <c r="AW582" s="143">
        <v>0</v>
      </c>
      <c r="AY582" s="146"/>
      <c r="AZ582" s="383"/>
    </row>
    <row r="583" spans="1:64" ht="12.75" customHeight="1" x14ac:dyDescent="0.25">
      <c r="A583" s="15"/>
      <c r="C583" s="122"/>
      <c r="D583" s="123"/>
      <c r="F583" s="125"/>
      <c r="G583" s="126"/>
      <c r="H583" s="35"/>
      <c r="I583" s="36"/>
      <c r="J583" s="37"/>
      <c r="K583" s="198" t="s">
        <v>74</v>
      </c>
      <c r="L583" s="199">
        <v>0</v>
      </c>
      <c r="M583" s="200">
        <v>0</v>
      </c>
      <c r="N583" s="201">
        <v>0</v>
      </c>
      <c r="O583" s="202">
        <v>0</v>
      </c>
      <c r="P583" s="202">
        <v>0</v>
      </c>
      <c r="Q583" s="202">
        <v>0</v>
      </c>
      <c r="R583" s="202">
        <v>0</v>
      </c>
      <c r="S583" s="202">
        <v>0</v>
      </c>
      <c r="T583" s="203"/>
      <c r="U583" s="135">
        <v>0</v>
      </c>
      <c r="V583" s="135">
        <v>0</v>
      </c>
      <c r="W583" s="202">
        <v>0</v>
      </c>
      <c r="X583" s="202">
        <v>0</v>
      </c>
      <c r="Y583" s="203"/>
      <c r="Z583" s="135">
        <v>0</v>
      </c>
      <c r="AA583" s="204">
        <v>0</v>
      </c>
      <c r="AB583" s="202">
        <v>0</v>
      </c>
      <c r="AC583" s="202">
        <v>0</v>
      </c>
      <c r="AD583" s="202">
        <v>0</v>
      </c>
      <c r="AE583" s="202">
        <v>0</v>
      </c>
      <c r="AF583" s="202">
        <v>0</v>
      </c>
      <c r="AG583" s="203"/>
      <c r="AH583" s="135">
        <v>0</v>
      </c>
      <c r="AI583" s="135">
        <v>0</v>
      </c>
      <c r="AJ583" s="202">
        <v>0</v>
      </c>
      <c r="AK583" s="202">
        <v>0</v>
      </c>
      <c r="AL583" s="203"/>
      <c r="AM583" s="205">
        <v>0</v>
      </c>
      <c r="AN583" s="119">
        <v>0</v>
      </c>
      <c r="AO583" s="120">
        <v>0</v>
      </c>
      <c r="AP583" s="39">
        <v>0</v>
      </c>
      <c r="AQ583" s="141">
        <v>0</v>
      </c>
      <c r="AR583" s="141">
        <v>0</v>
      </c>
      <c r="AS583" s="143">
        <v>0</v>
      </c>
      <c r="AT583" s="144">
        <v>0</v>
      </c>
      <c r="AU583" s="141">
        <v>0</v>
      </c>
      <c r="AV583" s="141">
        <v>0</v>
      </c>
      <c r="AW583" s="143">
        <v>0</v>
      </c>
      <c r="AY583" s="146"/>
      <c r="AZ583" s="383"/>
    </row>
    <row r="584" spans="1:64" ht="12.75" customHeight="1" x14ac:dyDescent="0.25">
      <c r="A584" s="15"/>
      <c r="C584" s="122"/>
      <c r="D584" s="123"/>
      <c r="F584" s="125"/>
      <c r="G584" s="126"/>
      <c r="H584" s="35"/>
      <c r="I584" s="36"/>
      <c r="J584" s="37"/>
      <c r="K584" s="198" t="s">
        <v>75</v>
      </c>
      <c r="L584" s="199">
        <v>0</v>
      </c>
      <c r="M584" s="200">
        <v>0</v>
      </c>
      <c r="N584" s="201">
        <v>0</v>
      </c>
      <c r="O584" s="202">
        <v>0</v>
      </c>
      <c r="P584" s="202">
        <v>0</v>
      </c>
      <c r="Q584" s="202">
        <v>0</v>
      </c>
      <c r="R584" s="202">
        <v>0</v>
      </c>
      <c r="S584" s="202">
        <v>0</v>
      </c>
      <c r="T584" s="203"/>
      <c r="U584" s="135">
        <v>0</v>
      </c>
      <c r="V584" s="135">
        <v>0</v>
      </c>
      <c r="W584" s="202">
        <v>0</v>
      </c>
      <c r="X584" s="202">
        <v>0</v>
      </c>
      <c r="Y584" s="203"/>
      <c r="Z584" s="135">
        <v>0</v>
      </c>
      <c r="AA584" s="204">
        <v>0</v>
      </c>
      <c r="AB584" s="202">
        <v>0</v>
      </c>
      <c r="AC584" s="202">
        <v>0</v>
      </c>
      <c r="AD584" s="202">
        <v>0</v>
      </c>
      <c r="AE584" s="202">
        <v>0</v>
      </c>
      <c r="AF584" s="202">
        <v>0</v>
      </c>
      <c r="AG584" s="203"/>
      <c r="AH584" s="135">
        <v>0</v>
      </c>
      <c r="AI584" s="135">
        <v>0</v>
      </c>
      <c r="AJ584" s="202">
        <v>0</v>
      </c>
      <c r="AK584" s="202">
        <v>0</v>
      </c>
      <c r="AL584" s="203"/>
      <c r="AM584" s="205">
        <v>0</v>
      </c>
      <c r="AN584" s="119">
        <v>0</v>
      </c>
      <c r="AO584" s="120">
        <v>0</v>
      </c>
      <c r="AP584" s="39">
        <v>0</v>
      </c>
      <c r="AQ584" s="141">
        <v>0</v>
      </c>
      <c r="AR584" s="141">
        <v>0</v>
      </c>
      <c r="AS584" s="143">
        <v>0</v>
      </c>
      <c r="AT584" s="144">
        <v>0</v>
      </c>
      <c r="AU584" s="141">
        <v>0</v>
      </c>
      <c r="AV584" s="141">
        <v>0</v>
      </c>
      <c r="AW584" s="143">
        <v>0</v>
      </c>
      <c r="AY584" s="146"/>
      <c r="AZ584" s="383"/>
    </row>
    <row r="585" spans="1:64" ht="12.75" customHeight="1" x14ac:dyDescent="0.25">
      <c r="A585" s="15"/>
      <c r="C585" s="122"/>
      <c r="D585" s="123"/>
      <c r="F585" s="125"/>
      <c r="G585" s="126"/>
      <c r="H585" s="35"/>
      <c r="I585" s="36"/>
      <c r="J585" s="37"/>
      <c r="K585" s="206" t="s">
        <v>76</v>
      </c>
      <c r="L585" s="199">
        <v>0</v>
      </c>
      <c r="M585" s="200">
        <v>0</v>
      </c>
      <c r="N585" s="201">
        <v>0</v>
      </c>
      <c r="O585" s="202">
        <v>0</v>
      </c>
      <c r="P585" s="202">
        <v>0</v>
      </c>
      <c r="Q585" s="202">
        <v>0</v>
      </c>
      <c r="R585" s="202">
        <v>0</v>
      </c>
      <c r="S585" s="202">
        <v>0</v>
      </c>
      <c r="T585" s="203"/>
      <c r="U585" s="135">
        <v>0</v>
      </c>
      <c r="V585" s="135">
        <v>0</v>
      </c>
      <c r="W585" s="202">
        <v>0</v>
      </c>
      <c r="X585" s="202">
        <v>0</v>
      </c>
      <c r="Y585" s="203"/>
      <c r="Z585" s="135">
        <v>0</v>
      </c>
      <c r="AA585" s="204">
        <v>0</v>
      </c>
      <c r="AB585" s="202">
        <v>0</v>
      </c>
      <c r="AC585" s="202">
        <v>0</v>
      </c>
      <c r="AD585" s="202">
        <v>0</v>
      </c>
      <c r="AE585" s="202">
        <v>0</v>
      </c>
      <c r="AF585" s="202">
        <v>0</v>
      </c>
      <c r="AG585" s="203"/>
      <c r="AH585" s="135">
        <v>0</v>
      </c>
      <c r="AI585" s="135">
        <v>0</v>
      </c>
      <c r="AJ585" s="202">
        <v>0</v>
      </c>
      <c r="AK585" s="202">
        <v>0</v>
      </c>
      <c r="AL585" s="203"/>
      <c r="AM585" s="205">
        <v>0</v>
      </c>
      <c r="AN585" s="119">
        <v>0</v>
      </c>
      <c r="AO585" s="120">
        <v>0</v>
      </c>
      <c r="AP585" s="39">
        <v>0</v>
      </c>
      <c r="AQ585" s="141">
        <v>0</v>
      </c>
      <c r="AR585" s="141">
        <v>0</v>
      </c>
      <c r="AS585" s="143">
        <v>0</v>
      </c>
      <c r="AT585" s="144">
        <v>0</v>
      </c>
      <c r="AU585" s="141">
        <v>0</v>
      </c>
      <c r="AV585" s="141">
        <v>0</v>
      </c>
      <c r="AW585" s="143">
        <v>0</v>
      </c>
      <c r="AY585" s="146"/>
      <c r="AZ585" s="383"/>
    </row>
    <row r="586" spans="1:64" ht="12.75" customHeight="1" x14ac:dyDescent="0.25">
      <c r="A586" s="15"/>
      <c r="C586" s="122"/>
      <c r="D586" s="123"/>
      <c r="F586" s="125"/>
      <c r="G586" s="126"/>
      <c r="H586" s="35"/>
      <c r="I586" s="36"/>
      <c r="J586" s="37"/>
      <c r="K586" s="198"/>
      <c r="L586" s="199"/>
      <c r="M586" s="200"/>
      <c r="N586" s="201"/>
      <c r="O586" s="202"/>
      <c r="P586" s="202"/>
      <c r="Q586" s="202"/>
      <c r="R586" s="202"/>
      <c r="S586" s="202"/>
      <c r="T586" s="224"/>
      <c r="U586" s="138"/>
      <c r="V586" s="138"/>
      <c r="W586" s="139"/>
      <c r="X586" s="139"/>
      <c r="Y586" s="224"/>
      <c r="Z586" s="210"/>
      <c r="AA586" s="204"/>
      <c r="AB586" s="202"/>
      <c r="AC586" s="202"/>
      <c r="AD586" s="202"/>
      <c r="AE586" s="202"/>
      <c r="AF586" s="202"/>
      <c r="AG586" s="224"/>
      <c r="AH586" s="138"/>
      <c r="AI586" s="138"/>
      <c r="AJ586" s="139"/>
      <c r="AK586" s="139"/>
      <c r="AL586" s="224"/>
      <c r="AM586" s="140"/>
      <c r="AN586" s="211"/>
      <c r="AO586" s="212"/>
      <c r="AP586" s="39"/>
      <c r="AQ586" s="141"/>
      <c r="AR586" s="141"/>
      <c r="AS586" s="143"/>
      <c r="AU586" s="141"/>
      <c r="AV586" s="141"/>
      <c r="AW586" s="143"/>
      <c r="AY586" s="146"/>
      <c r="AZ586" s="383"/>
    </row>
    <row r="587" spans="1:64" ht="12.75" customHeight="1" x14ac:dyDescent="0.25">
      <c r="A587" s="15"/>
      <c r="C587" s="122"/>
      <c r="D587" s="123"/>
      <c r="F587" s="125"/>
      <c r="G587" s="126"/>
      <c r="H587" s="35"/>
      <c r="I587" s="36"/>
      <c r="J587" s="37"/>
      <c r="K587" s="198"/>
      <c r="L587" s="199"/>
      <c r="M587" s="200"/>
      <c r="N587" s="201"/>
      <c r="O587" s="202"/>
      <c r="P587" s="202"/>
      <c r="Q587" s="202"/>
      <c r="R587" s="202"/>
      <c r="S587" s="202"/>
      <c r="T587" s="224"/>
      <c r="U587" s="138"/>
      <c r="V587" s="138"/>
      <c r="W587" s="139"/>
      <c r="X587" s="139"/>
      <c r="Y587" s="224"/>
      <c r="Z587" s="210"/>
      <c r="AA587" s="204"/>
      <c r="AB587" s="202"/>
      <c r="AC587" s="202"/>
      <c r="AD587" s="202"/>
      <c r="AE587" s="202"/>
      <c r="AF587" s="202"/>
      <c r="AG587" s="224"/>
      <c r="AH587" s="138"/>
      <c r="AI587" s="138"/>
      <c r="AJ587" s="139"/>
      <c r="AK587" s="139"/>
      <c r="AL587" s="224"/>
      <c r="AM587" s="140"/>
      <c r="AN587" s="211"/>
      <c r="AO587" s="212"/>
      <c r="AP587" s="39"/>
      <c r="AQ587" s="141"/>
      <c r="AR587" s="141"/>
      <c r="AS587" s="143"/>
      <c r="AU587" s="141"/>
      <c r="AV587" s="141"/>
      <c r="AW587" s="143"/>
      <c r="AY587" s="146"/>
      <c r="AZ587" s="383"/>
    </row>
    <row r="588" spans="1:64" ht="12.75" customHeight="1" x14ac:dyDescent="0.25">
      <c r="A588" s="356"/>
      <c r="B588" s="225"/>
      <c r="C588" s="122"/>
      <c r="D588" s="357"/>
      <c r="E588" s="226"/>
      <c r="F588" s="122"/>
      <c r="G588" s="126"/>
      <c r="H588" s="35"/>
      <c r="I588" s="36"/>
      <c r="J588" s="37"/>
      <c r="K588" s="116" t="s">
        <v>391</v>
      </c>
      <c r="L588" s="241"/>
      <c r="M588" s="242"/>
      <c r="N588" s="201"/>
      <c r="O588" s="202"/>
      <c r="P588" s="202"/>
      <c r="Q588" s="202"/>
      <c r="R588" s="202"/>
      <c r="S588" s="202"/>
      <c r="T588" s="224"/>
      <c r="U588" s="138"/>
      <c r="V588" s="138"/>
      <c r="W588" s="139"/>
      <c r="X588" s="139"/>
      <c r="Y588" s="224"/>
      <c r="Z588" s="210"/>
      <c r="AA588" s="204"/>
      <c r="AB588" s="202"/>
      <c r="AC588" s="202"/>
      <c r="AD588" s="202"/>
      <c r="AE588" s="202"/>
      <c r="AF588" s="202"/>
      <c r="AG588" s="224"/>
      <c r="AH588" s="138"/>
      <c r="AI588" s="138"/>
      <c r="AJ588" s="139"/>
      <c r="AK588" s="139"/>
      <c r="AL588" s="224"/>
      <c r="AM588" s="140"/>
      <c r="AN588" s="211"/>
      <c r="AO588" s="212"/>
      <c r="AP588" s="39"/>
      <c r="AQ588" s="141"/>
      <c r="AR588" s="141"/>
      <c r="AS588" s="143"/>
      <c r="AU588" s="141"/>
      <c r="AV588" s="141"/>
      <c r="AW588" s="143"/>
      <c r="AY588" s="146"/>
      <c r="AZ588" s="383"/>
    </row>
    <row r="589" spans="1:64" s="400" customFormat="1" ht="20.399999999999999" x14ac:dyDescent="0.25">
      <c r="A589" s="356"/>
      <c r="B589" s="225"/>
      <c r="C589" s="122"/>
      <c r="D589" s="357"/>
      <c r="E589" s="226"/>
      <c r="F589" s="122"/>
      <c r="G589" s="126"/>
      <c r="H589" s="35"/>
      <c r="I589" s="36"/>
      <c r="J589" s="37"/>
      <c r="K589" s="116" t="s">
        <v>392</v>
      </c>
      <c r="L589" s="241"/>
      <c r="M589" s="242"/>
      <c r="N589" s="201"/>
      <c r="O589" s="202"/>
      <c r="P589" s="202"/>
      <c r="Q589" s="202"/>
      <c r="R589" s="202"/>
      <c r="S589" s="202"/>
      <c r="T589" s="224"/>
      <c r="U589" s="138"/>
      <c r="V589" s="138"/>
      <c r="W589" s="139"/>
      <c r="X589" s="139"/>
      <c r="Y589" s="224"/>
      <c r="Z589" s="210"/>
      <c r="AA589" s="204"/>
      <c r="AB589" s="202"/>
      <c r="AC589" s="202"/>
      <c r="AD589" s="202"/>
      <c r="AE589" s="202"/>
      <c r="AF589" s="202"/>
      <c r="AG589" s="224"/>
      <c r="AH589" s="138"/>
      <c r="AI589" s="138"/>
      <c r="AJ589" s="139"/>
      <c r="AK589" s="139"/>
      <c r="AL589" s="224"/>
      <c r="AM589" s="140"/>
      <c r="AN589" s="211"/>
      <c r="AO589" s="212"/>
      <c r="AP589" s="39"/>
      <c r="AQ589" s="141"/>
      <c r="AR589" s="141"/>
      <c r="AS589" s="143"/>
      <c r="AT589" s="144"/>
      <c r="AU589" s="141"/>
      <c r="AV589" s="141"/>
      <c r="AW589" s="143"/>
      <c r="AX589"/>
      <c r="AY589" s="146"/>
      <c r="AZ589" s="383"/>
      <c r="BA589"/>
      <c r="BB589"/>
      <c r="BC589"/>
      <c r="BD589"/>
      <c r="BE589"/>
      <c r="BF589"/>
      <c r="BG589"/>
      <c r="BH589"/>
      <c r="BI589"/>
      <c r="BJ589"/>
      <c r="BK589"/>
      <c r="BL589"/>
    </row>
    <row r="590" spans="1:64" s="197" customFormat="1" ht="12.75" customHeight="1" x14ac:dyDescent="0.25">
      <c r="A590" s="356"/>
      <c r="B590" s="225"/>
      <c r="C590" s="122"/>
      <c r="D590" s="357"/>
      <c r="E590" s="226"/>
      <c r="F590" s="122"/>
      <c r="G590" s="126"/>
      <c r="H590" s="35"/>
      <c r="I590" s="36"/>
      <c r="J590" s="37"/>
      <c r="K590" s="244"/>
      <c r="L590" s="241"/>
      <c r="M590" s="242"/>
      <c r="N590" s="201"/>
      <c r="O590" s="202"/>
      <c r="P590" s="202"/>
      <c r="Q590" s="202"/>
      <c r="R590" s="202"/>
      <c r="S590" s="202"/>
      <c r="T590" s="224"/>
      <c r="U590" s="138"/>
      <c r="V590" s="138"/>
      <c r="W590" s="139"/>
      <c r="X590" s="139"/>
      <c r="Y590" s="224"/>
      <c r="Z590" s="210"/>
      <c r="AA590" s="204"/>
      <c r="AB590" s="202"/>
      <c r="AC590" s="202"/>
      <c r="AD590" s="202"/>
      <c r="AE590" s="202"/>
      <c r="AF590" s="202"/>
      <c r="AG590" s="224"/>
      <c r="AH590" s="138"/>
      <c r="AI590" s="138"/>
      <c r="AJ590" s="139"/>
      <c r="AK590" s="139"/>
      <c r="AL590" s="224"/>
      <c r="AM590" s="140"/>
      <c r="AN590" s="211"/>
      <c r="AO590" s="212"/>
      <c r="AP590" s="39"/>
      <c r="AQ590" s="141"/>
      <c r="AR590" s="141"/>
      <c r="AS590" s="143"/>
      <c r="AT590" s="144"/>
      <c r="AU590" s="141"/>
      <c r="AV590" s="141"/>
      <c r="AW590" s="143"/>
      <c r="AX590"/>
      <c r="AY590" s="146"/>
      <c r="AZ590" s="383"/>
      <c r="BA590" s="12"/>
      <c r="BB590" s="12"/>
      <c r="BC590" s="12"/>
      <c r="BD590" s="12"/>
      <c r="BE590" s="12"/>
      <c r="BF590" s="12"/>
      <c r="BG590" s="12"/>
      <c r="BH590" s="12"/>
      <c r="BI590" s="12"/>
      <c r="BJ590" s="12"/>
      <c r="BK590" s="12"/>
      <c r="BL590" s="12"/>
    </row>
    <row r="591" spans="1:64" ht="35.1" customHeight="1" x14ac:dyDescent="0.25">
      <c r="A591" s="15" t="s">
        <v>13</v>
      </c>
      <c r="B591" s="225">
        <v>10</v>
      </c>
      <c r="C591" s="122" t="s">
        <v>276</v>
      </c>
      <c r="D591" s="123">
        <v>1000</v>
      </c>
      <c r="E591" s="226"/>
      <c r="F591" s="122">
        <v>20</v>
      </c>
      <c r="G591" s="126"/>
      <c r="H591" s="35" t="str">
        <f t="shared" si="422"/>
        <v>122</v>
      </c>
      <c r="I591" s="36">
        <v>81211000</v>
      </c>
      <c r="J591" s="37" t="s">
        <v>757</v>
      </c>
      <c r="K591" s="244" t="s">
        <v>758</v>
      </c>
      <c r="L591" s="232">
        <v>0</v>
      </c>
      <c r="M591" s="233">
        <v>0</v>
      </c>
      <c r="N591" s="130"/>
      <c r="O591" s="131"/>
      <c r="P591" s="131"/>
      <c r="Q591" s="131"/>
      <c r="R591" s="131"/>
      <c r="S591" s="131"/>
      <c r="T591" s="132" t="str">
        <f t="shared" ref="T591:T616" si="454">IF(SUM(N591:S591)=U591,"OK",SUM(N591:S591)-U591)</f>
        <v>OK</v>
      </c>
      <c r="U591" s="138"/>
      <c r="V591" s="138"/>
      <c r="W591" s="139"/>
      <c r="X591" s="139"/>
      <c r="Y591" s="132" t="str">
        <f t="shared" ref="Y591:Y616" si="455">IF(SUM(W591:X591)=Z591,"OK",SUM(W591:X591)-Z591)</f>
        <v>OK</v>
      </c>
      <c r="Z591" s="210"/>
      <c r="AA591" s="204"/>
      <c r="AB591" s="202"/>
      <c r="AC591" s="202"/>
      <c r="AD591" s="202"/>
      <c r="AE591" s="202"/>
      <c r="AF591" s="202"/>
      <c r="AG591" s="132" t="str">
        <f t="shared" ref="AG591:AG616" si="456">IF(SUM(AA591:AF591)=AH591,"OK",SUM(AA591:AF591)-AH591)</f>
        <v>OK</v>
      </c>
      <c r="AH591" s="138"/>
      <c r="AI591" s="138"/>
      <c r="AJ591" s="139"/>
      <c r="AK591" s="139"/>
      <c r="AL591" s="132" t="str">
        <f t="shared" ref="AL591:AL616" si="457">IF(SUM(AJ591:AK591)=AM591,"OK",SUM(AJ591:AK591)-AM591)</f>
        <v>OK</v>
      </c>
      <c r="AM591" s="140"/>
      <c r="AN591" s="119">
        <f t="shared" ref="AN591:AN616" si="458">L591+U591+V591+Z591</f>
        <v>0</v>
      </c>
      <c r="AO591" s="120">
        <f t="shared" ref="AO591:AO616" si="459">M591+AH591+AI591+AM591</f>
        <v>0</v>
      </c>
      <c r="AP591" s="39">
        <f t="shared" ref="AP591:AP616" si="460">L591</f>
        <v>0</v>
      </c>
      <c r="AQ591" s="141">
        <f t="shared" ref="AQ591:AQ616" si="461">AN591</f>
        <v>0</v>
      </c>
      <c r="AR591" s="142">
        <f t="shared" ref="AR591:AR616" si="462">AQ591-AP591</f>
        <v>0</v>
      </c>
      <c r="AS591" s="143" t="e">
        <f>AR591/AP591</f>
        <v>#DIV/0!</v>
      </c>
      <c r="AT591" s="144">
        <f t="shared" ref="AT591:AT616" si="463">M591</f>
        <v>0</v>
      </c>
      <c r="AU591" s="141">
        <f>AO591</f>
        <v>0</v>
      </c>
      <c r="AV591" s="142">
        <f t="shared" ref="AV591:AV616" si="464">AU591-AT591</f>
        <v>0</v>
      </c>
      <c r="AW591" s="143" t="e">
        <f>AV591/AT591</f>
        <v>#DIV/0!</v>
      </c>
      <c r="AY591" s="146" t="str">
        <f t="shared" ref="AY591:AY616" si="465">RIGHT(LEFT(I591,3),2)&amp;"."&amp;RIGHT(LEFT(I591,5),2)</f>
        <v>12.11</v>
      </c>
      <c r="AZ591" s="383" t="b">
        <f>COUNTIF('[1]Codes SEC'!$B$2:$B$250,Ministres!AY591)&gt;0</f>
        <v>1</v>
      </c>
    </row>
    <row r="592" spans="1:64" ht="35.1" customHeight="1" x14ac:dyDescent="0.25">
      <c r="A592" s="15" t="s">
        <v>13</v>
      </c>
      <c r="B592" s="225">
        <v>10</v>
      </c>
      <c r="C592" s="122" t="s">
        <v>276</v>
      </c>
      <c r="D592" s="123">
        <v>1000</v>
      </c>
      <c r="E592" s="226"/>
      <c r="F592" s="122">
        <v>19</v>
      </c>
      <c r="G592" s="126"/>
      <c r="H592" s="35" t="str">
        <f t="shared" si="422"/>
        <v>122</v>
      </c>
      <c r="I592" s="36">
        <v>81211000</v>
      </c>
      <c r="J592" s="37" t="s">
        <v>759</v>
      </c>
      <c r="K592" s="244" t="s">
        <v>760</v>
      </c>
      <c r="L592" s="232">
        <v>0</v>
      </c>
      <c r="M592" s="233">
        <v>0</v>
      </c>
      <c r="N592" s="130"/>
      <c r="O592" s="131"/>
      <c r="P592" s="131"/>
      <c r="Q592" s="131"/>
      <c r="R592" s="131"/>
      <c r="S592" s="131"/>
      <c r="T592" s="132" t="str">
        <f t="shared" si="454"/>
        <v>OK</v>
      </c>
      <c r="U592" s="138"/>
      <c r="V592" s="138"/>
      <c r="W592" s="139"/>
      <c r="X592" s="139"/>
      <c r="Y592" s="132" t="str">
        <f t="shared" si="455"/>
        <v>OK</v>
      </c>
      <c r="Z592" s="210"/>
      <c r="AA592" s="204"/>
      <c r="AB592" s="202"/>
      <c r="AC592" s="202"/>
      <c r="AD592" s="202"/>
      <c r="AE592" s="202"/>
      <c r="AF592" s="202"/>
      <c r="AG592" s="132" t="str">
        <f t="shared" si="456"/>
        <v>OK</v>
      </c>
      <c r="AH592" s="138"/>
      <c r="AI592" s="138"/>
      <c r="AJ592" s="139"/>
      <c r="AK592" s="139"/>
      <c r="AL592" s="132" t="str">
        <f t="shared" si="457"/>
        <v>OK</v>
      </c>
      <c r="AM592" s="140"/>
      <c r="AN592" s="119">
        <f t="shared" si="458"/>
        <v>0</v>
      </c>
      <c r="AO592" s="120">
        <f t="shared" si="459"/>
        <v>0</v>
      </c>
      <c r="AP592" s="39">
        <f t="shared" si="460"/>
        <v>0</v>
      </c>
      <c r="AQ592" s="141">
        <f t="shared" si="461"/>
        <v>0</v>
      </c>
      <c r="AR592" s="142">
        <f t="shared" si="462"/>
        <v>0</v>
      </c>
      <c r="AS592" s="143" t="e">
        <f>AR592/AP592</f>
        <v>#DIV/0!</v>
      </c>
      <c r="AT592" s="144">
        <f t="shared" si="463"/>
        <v>0</v>
      </c>
      <c r="AU592" s="141">
        <f>AO592</f>
        <v>0</v>
      </c>
      <c r="AV592" s="142">
        <f t="shared" si="464"/>
        <v>0</v>
      </c>
      <c r="AW592" s="143" t="e">
        <f>AV592/AT592</f>
        <v>#DIV/0!</v>
      </c>
      <c r="AY592" s="146" t="str">
        <f t="shared" si="465"/>
        <v>12.11</v>
      </c>
      <c r="AZ592" s="383" t="b">
        <f>COUNTIF('[1]Codes SEC'!$B$2:$B$250,Ministres!AY592)&gt;0</f>
        <v>1</v>
      </c>
    </row>
    <row r="593" spans="1:64" ht="35.1" customHeight="1" x14ac:dyDescent="0.25">
      <c r="A593" s="15" t="s">
        <v>13</v>
      </c>
      <c r="B593" s="225">
        <v>10</v>
      </c>
      <c r="C593" s="122" t="s">
        <v>276</v>
      </c>
      <c r="D593" s="123">
        <v>1000</v>
      </c>
      <c r="E593" s="226"/>
      <c r="F593" s="122">
        <v>19</v>
      </c>
      <c r="G593" s="126"/>
      <c r="H593" s="35" t="str">
        <f t="shared" si="422"/>
        <v>122</v>
      </c>
      <c r="I593" s="36">
        <v>81211000</v>
      </c>
      <c r="J593" s="37" t="s">
        <v>761</v>
      </c>
      <c r="K593" s="244" t="s">
        <v>762</v>
      </c>
      <c r="L593" s="232">
        <v>0</v>
      </c>
      <c r="M593" s="233">
        <v>0</v>
      </c>
      <c r="N593" s="130"/>
      <c r="O593" s="131"/>
      <c r="P593" s="131"/>
      <c r="Q593" s="131"/>
      <c r="R593" s="131"/>
      <c r="S593" s="131"/>
      <c r="T593" s="132" t="str">
        <f t="shared" si="454"/>
        <v>OK</v>
      </c>
      <c r="U593" s="138"/>
      <c r="V593" s="138"/>
      <c r="W593" s="139"/>
      <c r="X593" s="139"/>
      <c r="Y593" s="132" t="str">
        <f t="shared" si="455"/>
        <v>OK</v>
      </c>
      <c r="Z593" s="210"/>
      <c r="AA593" s="204"/>
      <c r="AB593" s="202"/>
      <c r="AC593" s="202"/>
      <c r="AD593" s="202"/>
      <c r="AE593" s="202"/>
      <c r="AF593" s="202"/>
      <c r="AG593" s="132" t="str">
        <f t="shared" si="456"/>
        <v>OK</v>
      </c>
      <c r="AH593" s="138"/>
      <c r="AI593" s="138"/>
      <c r="AJ593" s="139"/>
      <c r="AK593" s="139"/>
      <c r="AL593" s="132" t="str">
        <f t="shared" si="457"/>
        <v>OK</v>
      </c>
      <c r="AM593" s="140"/>
      <c r="AN593" s="119">
        <f t="shared" si="458"/>
        <v>0</v>
      </c>
      <c r="AO593" s="120">
        <f t="shared" si="459"/>
        <v>0</v>
      </c>
      <c r="AP593" s="39">
        <f t="shared" si="460"/>
        <v>0</v>
      </c>
      <c r="AQ593" s="141">
        <f t="shared" si="461"/>
        <v>0</v>
      </c>
      <c r="AR593" s="142">
        <f t="shared" si="462"/>
        <v>0</v>
      </c>
      <c r="AS593" s="143" t="e">
        <f>AR593/AP593</f>
        <v>#DIV/0!</v>
      </c>
      <c r="AT593" s="144">
        <f t="shared" si="463"/>
        <v>0</v>
      </c>
      <c r="AU593" s="141">
        <f>AO593</f>
        <v>0</v>
      </c>
      <c r="AV593" s="142">
        <f t="shared" si="464"/>
        <v>0</v>
      </c>
      <c r="AW593" s="143" t="e">
        <f>AV593/AT593</f>
        <v>#DIV/0!</v>
      </c>
      <c r="AY593" s="146" t="str">
        <f t="shared" si="465"/>
        <v>12.11</v>
      </c>
      <c r="AZ593" s="383" t="b">
        <f>COUNTIF('[1]Codes SEC'!$B$2:$B$250,Ministres!AY593)&gt;0</f>
        <v>1</v>
      </c>
    </row>
    <row r="594" spans="1:64" ht="35.1" customHeight="1" x14ac:dyDescent="0.25">
      <c r="A594" s="15" t="s">
        <v>13</v>
      </c>
      <c r="B594" s="225">
        <v>10</v>
      </c>
      <c r="C594" s="122" t="s">
        <v>276</v>
      </c>
      <c r="D594" s="123">
        <v>1000</v>
      </c>
      <c r="E594" s="226"/>
      <c r="F594" s="122">
        <v>19</v>
      </c>
      <c r="G594" s="126"/>
      <c r="H594" s="35" t="str">
        <f t="shared" si="422"/>
        <v>122</v>
      </c>
      <c r="I594" s="36">
        <v>83132000</v>
      </c>
      <c r="J594" s="37" t="s">
        <v>763</v>
      </c>
      <c r="K594" s="244" t="s">
        <v>764</v>
      </c>
      <c r="L594" s="232">
        <v>0</v>
      </c>
      <c r="M594" s="233">
        <v>0</v>
      </c>
      <c r="N594" s="130"/>
      <c r="O594" s="131"/>
      <c r="P594" s="131"/>
      <c r="Q594" s="131"/>
      <c r="R594" s="131"/>
      <c r="S594" s="131"/>
      <c r="T594" s="132" t="str">
        <f t="shared" si="454"/>
        <v>OK</v>
      </c>
      <c r="U594" s="138"/>
      <c r="V594" s="138"/>
      <c r="W594" s="139"/>
      <c r="X594" s="139"/>
      <c r="Y594" s="132" t="str">
        <f t="shared" si="455"/>
        <v>OK</v>
      </c>
      <c r="Z594" s="210"/>
      <c r="AA594" s="204"/>
      <c r="AB594" s="202"/>
      <c r="AC594" s="202"/>
      <c r="AD594" s="202"/>
      <c r="AE594" s="202"/>
      <c r="AF594" s="202"/>
      <c r="AG594" s="132" t="str">
        <f t="shared" si="456"/>
        <v>OK</v>
      </c>
      <c r="AH594" s="138"/>
      <c r="AI594" s="138"/>
      <c r="AJ594" s="139"/>
      <c r="AK594" s="139"/>
      <c r="AL594" s="132" t="str">
        <f t="shared" si="457"/>
        <v>OK</v>
      </c>
      <c r="AM594" s="140"/>
      <c r="AN594" s="119">
        <f t="shared" si="458"/>
        <v>0</v>
      </c>
      <c r="AO594" s="120">
        <f t="shared" si="459"/>
        <v>0</v>
      </c>
      <c r="AP594" s="39">
        <f t="shared" si="460"/>
        <v>0</v>
      </c>
      <c r="AQ594" s="141">
        <f t="shared" si="461"/>
        <v>0</v>
      </c>
      <c r="AR594" s="142">
        <f t="shared" si="462"/>
        <v>0</v>
      </c>
      <c r="AS594" s="143" t="e">
        <f t="shared" ref="AS594:AS599" si="466">AR594/AP594</f>
        <v>#DIV/0!</v>
      </c>
      <c r="AT594" s="144">
        <f t="shared" si="463"/>
        <v>0</v>
      </c>
      <c r="AU594" s="141">
        <f t="shared" ref="AU594:AU599" si="467">AO594</f>
        <v>0</v>
      </c>
      <c r="AV594" s="142">
        <f t="shared" si="464"/>
        <v>0</v>
      </c>
      <c r="AW594" s="143" t="e">
        <f t="shared" ref="AW594:AW599" si="468">AV594/AT594</f>
        <v>#DIV/0!</v>
      </c>
      <c r="AY594" s="146" t="str">
        <f t="shared" si="465"/>
        <v>31.32</v>
      </c>
      <c r="AZ594" s="383" t="b">
        <f>COUNTIF('[1]Codes SEC'!$B$2:$B$250,Ministres!AY594)&gt;0</f>
        <v>1</v>
      </c>
    </row>
    <row r="595" spans="1:64" s="374" customFormat="1" ht="35.1" customHeight="1" x14ac:dyDescent="0.25">
      <c r="A595" s="356" t="s">
        <v>13</v>
      </c>
      <c r="B595" s="225" t="s">
        <v>265</v>
      </c>
      <c r="C595" s="122" t="s">
        <v>276</v>
      </c>
      <c r="D595" s="123">
        <v>1000</v>
      </c>
      <c r="E595" s="226"/>
      <c r="F595" s="122">
        <v>20</v>
      </c>
      <c r="G595" s="126"/>
      <c r="H595" s="35" t="str">
        <f t="shared" si="422"/>
        <v>122</v>
      </c>
      <c r="I595" s="36">
        <v>83132000</v>
      </c>
      <c r="J595" s="37" t="s">
        <v>765</v>
      </c>
      <c r="K595" s="244" t="s">
        <v>766</v>
      </c>
      <c r="L595" s="232">
        <v>0</v>
      </c>
      <c r="M595" s="233">
        <v>0</v>
      </c>
      <c r="N595" s="130"/>
      <c r="O595" s="131"/>
      <c r="P595" s="131"/>
      <c r="Q595" s="131"/>
      <c r="R595" s="131"/>
      <c r="S595" s="131"/>
      <c r="T595" s="132" t="str">
        <f t="shared" si="454"/>
        <v>OK</v>
      </c>
      <c r="U595" s="138"/>
      <c r="V595" s="138"/>
      <c r="W595" s="139"/>
      <c r="X595" s="139"/>
      <c r="Y595" s="132" t="str">
        <f t="shared" si="455"/>
        <v>OK</v>
      </c>
      <c r="Z595" s="210"/>
      <c r="AA595" s="204"/>
      <c r="AB595" s="202"/>
      <c r="AC595" s="202"/>
      <c r="AD595" s="202"/>
      <c r="AE595" s="202"/>
      <c r="AF595" s="202"/>
      <c r="AG595" s="132" t="str">
        <f t="shared" si="456"/>
        <v>OK</v>
      </c>
      <c r="AH595" s="138"/>
      <c r="AI595" s="138"/>
      <c r="AJ595" s="139"/>
      <c r="AK595" s="139"/>
      <c r="AL595" s="132" t="str">
        <f t="shared" si="457"/>
        <v>OK</v>
      </c>
      <c r="AM595" s="140"/>
      <c r="AN595" s="119">
        <f t="shared" si="458"/>
        <v>0</v>
      </c>
      <c r="AO595" s="120">
        <f t="shared" si="459"/>
        <v>0</v>
      </c>
      <c r="AP595" s="39">
        <f t="shared" si="460"/>
        <v>0</v>
      </c>
      <c r="AQ595" s="141">
        <f t="shared" si="461"/>
        <v>0</v>
      </c>
      <c r="AR595" s="142">
        <f>AQ595-AP595</f>
        <v>0</v>
      </c>
      <c r="AS595" s="143" t="e">
        <f t="shared" si="466"/>
        <v>#DIV/0!</v>
      </c>
      <c r="AT595" s="144">
        <f t="shared" si="463"/>
        <v>0</v>
      </c>
      <c r="AU595" s="141">
        <f t="shared" si="467"/>
        <v>0</v>
      </c>
      <c r="AV595" s="142">
        <f>AU595-AT595</f>
        <v>0</v>
      </c>
      <c r="AW595" s="143" t="e">
        <f t="shared" si="468"/>
        <v>#DIV/0!</v>
      </c>
      <c r="AY595" s="146" t="str">
        <f t="shared" si="465"/>
        <v>31.32</v>
      </c>
      <c r="AZ595" s="398" t="b">
        <f>COUNTIF('[1]Codes SEC'!$B$2:$B$250,Ministres!AY595)&gt;0</f>
        <v>1</v>
      </c>
    </row>
    <row r="596" spans="1:64" s="374" customFormat="1" ht="35.1" customHeight="1" x14ac:dyDescent="0.25">
      <c r="A596" s="356" t="s">
        <v>13</v>
      </c>
      <c r="B596" s="225" t="s">
        <v>265</v>
      </c>
      <c r="C596" s="122" t="s">
        <v>276</v>
      </c>
      <c r="D596" s="123">
        <v>1000</v>
      </c>
      <c r="E596" s="226"/>
      <c r="F596" s="122">
        <v>19</v>
      </c>
      <c r="G596" s="126"/>
      <c r="H596" s="35" t="str">
        <f t="shared" si="422"/>
        <v>122</v>
      </c>
      <c r="I596" s="36">
        <v>83132000</v>
      </c>
      <c r="J596" s="37" t="s">
        <v>767</v>
      </c>
      <c r="K596" s="244" t="s">
        <v>768</v>
      </c>
      <c r="L596" s="232">
        <v>0</v>
      </c>
      <c r="M596" s="233">
        <v>0</v>
      </c>
      <c r="N596" s="130"/>
      <c r="O596" s="131"/>
      <c r="P596" s="131"/>
      <c r="Q596" s="131"/>
      <c r="R596" s="131"/>
      <c r="S596" s="131"/>
      <c r="T596" s="132" t="str">
        <f t="shared" si="454"/>
        <v>OK</v>
      </c>
      <c r="U596" s="138"/>
      <c r="V596" s="138"/>
      <c r="W596" s="139"/>
      <c r="X596" s="139"/>
      <c r="Y596" s="132" t="str">
        <f t="shared" si="455"/>
        <v>OK</v>
      </c>
      <c r="Z596" s="210"/>
      <c r="AA596" s="204"/>
      <c r="AB596" s="202"/>
      <c r="AC596" s="202"/>
      <c r="AD596" s="202"/>
      <c r="AE596" s="202"/>
      <c r="AF596" s="202"/>
      <c r="AG596" s="132" t="str">
        <f t="shared" si="456"/>
        <v>OK</v>
      </c>
      <c r="AH596" s="138"/>
      <c r="AI596" s="138"/>
      <c r="AJ596" s="139"/>
      <c r="AK596" s="139"/>
      <c r="AL596" s="132" t="str">
        <f t="shared" si="457"/>
        <v>OK</v>
      </c>
      <c r="AM596" s="140"/>
      <c r="AN596" s="119">
        <f t="shared" si="458"/>
        <v>0</v>
      </c>
      <c r="AO596" s="120">
        <f t="shared" si="459"/>
        <v>0</v>
      </c>
      <c r="AP596" s="39">
        <f t="shared" si="460"/>
        <v>0</v>
      </c>
      <c r="AQ596" s="141">
        <f t="shared" si="461"/>
        <v>0</v>
      </c>
      <c r="AR596" s="142">
        <f>AQ596-AP596</f>
        <v>0</v>
      </c>
      <c r="AS596" s="143" t="e">
        <f t="shared" si="466"/>
        <v>#DIV/0!</v>
      </c>
      <c r="AT596" s="144">
        <f t="shared" si="463"/>
        <v>0</v>
      </c>
      <c r="AU596" s="141">
        <f t="shared" si="467"/>
        <v>0</v>
      </c>
      <c r="AV596" s="142">
        <f>AU596-AT596</f>
        <v>0</v>
      </c>
      <c r="AW596" s="143" t="e">
        <f t="shared" si="468"/>
        <v>#DIV/0!</v>
      </c>
      <c r="AY596" s="146" t="str">
        <f t="shared" si="465"/>
        <v>31.32</v>
      </c>
      <c r="AZ596" s="398" t="b">
        <f>COUNTIF('[1]Codes SEC'!$B$2:$B$250,Ministres!AY596)&gt;0</f>
        <v>1</v>
      </c>
    </row>
    <row r="597" spans="1:64" s="400" customFormat="1" ht="35.1" customHeight="1" x14ac:dyDescent="0.25">
      <c r="A597" s="15" t="s">
        <v>13</v>
      </c>
      <c r="B597" s="121">
        <v>10</v>
      </c>
      <c r="C597" s="122" t="s">
        <v>276</v>
      </c>
      <c r="D597" s="123">
        <v>1000</v>
      </c>
      <c r="E597" s="124"/>
      <c r="F597" s="125">
        <v>19</v>
      </c>
      <c r="G597" s="126"/>
      <c r="H597" s="35" t="str">
        <f t="shared" si="422"/>
        <v>122</v>
      </c>
      <c r="I597" s="36">
        <v>83300000</v>
      </c>
      <c r="J597" s="37" t="s">
        <v>769</v>
      </c>
      <c r="K597" s="281" t="s">
        <v>770</v>
      </c>
      <c r="L597" s="128">
        <v>0</v>
      </c>
      <c r="M597" s="129">
        <v>0</v>
      </c>
      <c r="N597" s="130"/>
      <c r="O597" s="131"/>
      <c r="P597" s="131"/>
      <c r="Q597" s="131"/>
      <c r="R597" s="131"/>
      <c r="S597" s="131"/>
      <c r="T597" s="132" t="str">
        <f>IF(SUM(N597:S597)=U597,"OK",SUM(N597:S597)-U597)</f>
        <v>OK</v>
      </c>
      <c r="U597" s="138"/>
      <c r="V597" s="138"/>
      <c r="W597" s="139"/>
      <c r="X597" s="139"/>
      <c r="Y597" s="132" t="str">
        <f>IF(SUM(W597:X597)=Z597,"OK",SUM(W597:X597)-Z597)</f>
        <v>OK</v>
      </c>
      <c r="Z597" s="210"/>
      <c r="AA597" s="204"/>
      <c r="AB597" s="202"/>
      <c r="AC597" s="202"/>
      <c r="AD597" s="202"/>
      <c r="AE597" s="202"/>
      <c r="AF597" s="202"/>
      <c r="AG597" s="132" t="str">
        <f>IF(SUM(AA597:AF597)=AH597,"OK",SUM(AA597:AF597)-AH597)</f>
        <v>OK</v>
      </c>
      <c r="AH597" s="138"/>
      <c r="AI597" s="138"/>
      <c r="AJ597" s="139"/>
      <c r="AK597" s="139"/>
      <c r="AL597" s="132" t="str">
        <f>IF(SUM(AJ597:AK597)=AM597,"OK",SUM(AJ597:AK597)-AM597)</f>
        <v>OK</v>
      </c>
      <c r="AM597" s="140"/>
      <c r="AN597" s="119">
        <f>L597+U597+V597+Z597</f>
        <v>0</v>
      </c>
      <c r="AO597" s="120">
        <f>M597+AH597+AI597+AM597</f>
        <v>0</v>
      </c>
      <c r="AP597" s="39">
        <f>L597</f>
        <v>0</v>
      </c>
      <c r="AQ597" s="141">
        <f>AN597</f>
        <v>0</v>
      </c>
      <c r="AR597" s="142">
        <f>AQ597-AP597</f>
        <v>0</v>
      </c>
      <c r="AS597" s="143" t="e">
        <f>AR597/AP597</f>
        <v>#DIV/0!</v>
      </c>
      <c r="AT597" s="144">
        <f>M597</f>
        <v>0</v>
      </c>
      <c r="AU597" s="141">
        <f>AO597</f>
        <v>0</v>
      </c>
      <c r="AV597" s="142">
        <f>AU597-AT597</f>
        <v>0</v>
      </c>
      <c r="AW597" s="143" t="e">
        <f>AV597/AT597</f>
        <v>#DIV/0!</v>
      </c>
      <c r="AX597"/>
      <c r="AY597" s="146" t="str">
        <f t="shared" si="465"/>
        <v>33.00</v>
      </c>
      <c r="AZ597" s="383" t="b">
        <f>COUNTIF('[1]Codes SEC'!$B$2:$B$250,Ministres!AY597)&gt;0</f>
        <v>1</v>
      </c>
      <c r="BA597"/>
      <c r="BB597"/>
      <c r="BC597"/>
      <c r="BD597"/>
      <c r="BE597"/>
      <c r="BF597"/>
      <c r="BG597"/>
      <c r="BH597"/>
      <c r="BI597"/>
      <c r="BJ597"/>
      <c r="BK597"/>
      <c r="BL597"/>
    </row>
    <row r="598" spans="1:64" s="400" customFormat="1" ht="35.1" customHeight="1" x14ac:dyDescent="0.25">
      <c r="A598" s="15" t="s">
        <v>13</v>
      </c>
      <c r="B598" s="225">
        <v>10</v>
      </c>
      <c r="C598" s="122" t="s">
        <v>276</v>
      </c>
      <c r="D598" s="123">
        <v>1000</v>
      </c>
      <c r="E598" s="124"/>
      <c r="F598" s="125">
        <v>19</v>
      </c>
      <c r="G598" s="126"/>
      <c r="H598" s="35" t="str">
        <f t="shared" si="422"/>
        <v>122</v>
      </c>
      <c r="I598" s="36">
        <v>83300000</v>
      </c>
      <c r="J598" s="37" t="s">
        <v>771</v>
      </c>
      <c r="K598" s="281" t="s">
        <v>772</v>
      </c>
      <c r="L598" s="128">
        <v>0</v>
      </c>
      <c r="M598" s="129">
        <v>0</v>
      </c>
      <c r="N598" s="130"/>
      <c r="O598" s="131"/>
      <c r="P598" s="131"/>
      <c r="Q598" s="131"/>
      <c r="R598" s="131"/>
      <c r="S598" s="131"/>
      <c r="T598" s="132" t="str">
        <f t="shared" si="454"/>
        <v>OK</v>
      </c>
      <c r="U598" s="138"/>
      <c r="V598" s="138"/>
      <c r="W598" s="139"/>
      <c r="X598" s="139"/>
      <c r="Y598" s="132" t="str">
        <f t="shared" si="455"/>
        <v>OK</v>
      </c>
      <c r="Z598" s="210"/>
      <c r="AA598" s="204"/>
      <c r="AB598" s="202"/>
      <c r="AC598" s="202"/>
      <c r="AD598" s="202"/>
      <c r="AE598" s="202"/>
      <c r="AF598" s="202"/>
      <c r="AG598" s="132" t="str">
        <f t="shared" si="456"/>
        <v>OK</v>
      </c>
      <c r="AH598" s="138"/>
      <c r="AI598" s="138"/>
      <c r="AJ598" s="139"/>
      <c r="AK598" s="139"/>
      <c r="AL598" s="132" t="str">
        <f t="shared" si="457"/>
        <v>OK</v>
      </c>
      <c r="AM598" s="140"/>
      <c r="AN598" s="119">
        <f t="shared" si="458"/>
        <v>0</v>
      </c>
      <c r="AO598" s="120">
        <f t="shared" si="459"/>
        <v>0</v>
      </c>
      <c r="AP598" s="39">
        <f t="shared" si="460"/>
        <v>0</v>
      </c>
      <c r="AQ598" s="141">
        <f t="shared" si="461"/>
        <v>0</v>
      </c>
      <c r="AR598" s="142">
        <f>AQ598-AP598</f>
        <v>0</v>
      </c>
      <c r="AS598" s="143" t="e">
        <f t="shared" si="466"/>
        <v>#DIV/0!</v>
      </c>
      <c r="AT598" s="144">
        <f t="shared" si="463"/>
        <v>0</v>
      </c>
      <c r="AU598" s="141">
        <f t="shared" si="467"/>
        <v>0</v>
      </c>
      <c r="AV598" s="142">
        <f>AU598-AT598</f>
        <v>0</v>
      </c>
      <c r="AW598" s="143" t="e">
        <f t="shared" si="468"/>
        <v>#DIV/0!</v>
      </c>
      <c r="AX598"/>
      <c r="AY598" s="146" t="str">
        <f t="shared" si="465"/>
        <v>33.00</v>
      </c>
      <c r="AZ598" s="383" t="b">
        <f>COUNTIF('[1]Codes SEC'!$B$2:$B$250,Ministres!AY598)&gt;0</f>
        <v>1</v>
      </c>
      <c r="BA598"/>
      <c r="BB598"/>
      <c r="BC598"/>
      <c r="BD598"/>
      <c r="BE598"/>
      <c r="BF598"/>
      <c r="BG598"/>
      <c r="BH598"/>
      <c r="BI598"/>
      <c r="BJ598"/>
      <c r="BK598"/>
      <c r="BL598"/>
    </row>
    <row r="599" spans="1:64" s="374" customFormat="1" ht="35.1" customHeight="1" x14ac:dyDescent="0.25">
      <c r="A599" s="356" t="s">
        <v>13</v>
      </c>
      <c r="B599" s="225" t="s">
        <v>265</v>
      </c>
      <c r="C599" s="122" t="s">
        <v>276</v>
      </c>
      <c r="D599" s="123">
        <v>1000</v>
      </c>
      <c r="E599" s="226"/>
      <c r="F599" s="122">
        <v>19</v>
      </c>
      <c r="G599" s="126"/>
      <c r="H599" s="35" t="str">
        <f t="shared" si="422"/>
        <v>122</v>
      </c>
      <c r="I599" s="36">
        <v>83450000</v>
      </c>
      <c r="J599" s="37" t="s">
        <v>773</v>
      </c>
      <c r="K599" s="244" t="s">
        <v>774</v>
      </c>
      <c r="L599" s="232">
        <v>0</v>
      </c>
      <c r="M599" s="233">
        <v>0</v>
      </c>
      <c r="N599" s="130"/>
      <c r="O599" s="131"/>
      <c r="P599" s="131"/>
      <c r="Q599" s="131"/>
      <c r="R599" s="131"/>
      <c r="S599" s="131"/>
      <c r="T599" s="132" t="str">
        <f t="shared" si="454"/>
        <v>OK</v>
      </c>
      <c r="U599" s="138"/>
      <c r="V599" s="138"/>
      <c r="W599" s="139"/>
      <c r="X599" s="139"/>
      <c r="Y599" s="132" t="str">
        <f t="shared" si="455"/>
        <v>OK</v>
      </c>
      <c r="Z599" s="210"/>
      <c r="AA599" s="204"/>
      <c r="AB599" s="202"/>
      <c r="AC599" s="202"/>
      <c r="AD599" s="202"/>
      <c r="AE599" s="202"/>
      <c r="AF599" s="202"/>
      <c r="AG599" s="132" t="str">
        <f t="shared" si="456"/>
        <v>OK</v>
      </c>
      <c r="AH599" s="138"/>
      <c r="AI599" s="138"/>
      <c r="AJ599" s="139"/>
      <c r="AK599" s="139"/>
      <c r="AL599" s="132" t="str">
        <f t="shared" si="457"/>
        <v>OK</v>
      </c>
      <c r="AM599" s="140"/>
      <c r="AN599" s="119">
        <f t="shared" si="458"/>
        <v>0</v>
      </c>
      <c r="AO599" s="120">
        <f t="shared" si="459"/>
        <v>0</v>
      </c>
      <c r="AP599" s="39">
        <f t="shared" si="460"/>
        <v>0</v>
      </c>
      <c r="AQ599" s="141">
        <f t="shared" si="461"/>
        <v>0</v>
      </c>
      <c r="AR599" s="142">
        <f>AQ599-AP599</f>
        <v>0</v>
      </c>
      <c r="AS599" s="143" t="e">
        <f t="shared" si="466"/>
        <v>#DIV/0!</v>
      </c>
      <c r="AT599" s="144">
        <f t="shared" si="463"/>
        <v>0</v>
      </c>
      <c r="AU599" s="141">
        <f t="shared" si="467"/>
        <v>0</v>
      </c>
      <c r="AV599" s="142">
        <f>AU599-AT599</f>
        <v>0</v>
      </c>
      <c r="AW599" s="143" t="e">
        <f t="shared" si="468"/>
        <v>#DIV/0!</v>
      </c>
      <c r="AY599" s="146" t="str">
        <f t="shared" si="465"/>
        <v>34.50</v>
      </c>
      <c r="AZ599" s="398" t="b">
        <f>COUNTIF('[1]Codes SEC'!$B$2:$B$250,Ministres!AY599)&gt;0</f>
        <v>1</v>
      </c>
    </row>
    <row r="600" spans="1:64" ht="35.1" customHeight="1" x14ac:dyDescent="0.25">
      <c r="A600" s="15" t="s">
        <v>13</v>
      </c>
      <c r="B600" s="225">
        <v>10</v>
      </c>
      <c r="C600" s="122" t="s">
        <v>276</v>
      </c>
      <c r="D600" s="123">
        <v>1000</v>
      </c>
      <c r="E600" s="226"/>
      <c r="F600" s="122">
        <v>19</v>
      </c>
      <c r="G600" s="126"/>
      <c r="H600" s="35" t="str">
        <f t="shared" si="422"/>
        <v>122</v>
      </c>
      <c r="I600" s="36" t="s">
        <v>121</v>
      </c>
      <c r="J600" s="37" t="s">
        <v>775</v>
      </c>
      <c r="K600" s="244" t="s">
        <v>776</v>
      </c>
      <c r="L600" s="232">
        <v>0</v>
      </c>
      <c r="M600" s="233">
        <v>0</v>
      </c>
      <c r="N600" s="130"/>
      <c r="O600" s="131"/>
      <c r="P600" s="131"/>
      <c r="Q600" s="131"/>
      <c r="R600" s="131"/>
      <c r="S600" s="131"/>
      <c r="T600" s="132" t="str">
        <f t="shared" si="454"/>
        <v>OK</v>
      </c>
      <c r="U600" s="138"/>
      <c r="V600" s="138"/>
      <c r="W600" s="139"/>
      <c r="X600" s="139"/>
      <c r="Y600" s="132" t="str">
        <f t="shared" si="455"/>
        <v>OK</v>
      </c>
      <c r="Z600" s="210"/>
      <c r="AA600" s="204"/>
      <c r="AB600" s="202"/>
      <c r="AC600" s="202"/>
      <c r="AD600" s="202"/>
      <c r="AE600" s="202"/>
      <c r="AF600" s="202"/>
      <c r="AG600" s="132" t="str">
        <f t="shared" si="456"/>
        <v>OK</v>
      </c>
      <c r="AH600" s="138"/>
      <c r="AI600" s="138"/>
      <c r="AJ600" s="139"/>
      <c r="AK600" s="139"/>
      <c r="AL600" s="132" t="str">
        <f t="shared" si="457"/>
        <v>OK</v>
      </c>
      <c r="AM600" s="140"/>
      <c r="AN600" s="119">
        <f t="shared" si="458"/>
        <v>0</v>
      </c>
      <c r="AO600" s="120">
        <f t="shared" si="459"/>
        <v>0</v>
      </c>
      <c r="AP600" s="39">
        <f t="shared" si="460"/>
        <v>0</v>
      </c>
      <c r="AQ600" s="141">
        <f t="shared" si="461"/>
        <v>0</v>
      </c>
      <c r="AR600" s="142">
        <f t="shared" si="462"/>
        <v>0</v>
      </c>
      <c r="AS600" s="143" t="e">
        <f>AR600/AP600</f>
        <v>#DIV/0!</v>
      </c>
      <c r="AT600" s="144">
        <f t="shared" si="463"/>
        <v>0</v>
      </c>
      <c r="AU600" s="141">
        <f>AO600</f>
        <v>0</v>
      </c>
      <c r="AV600" s="142">
        <f t="shared" si="464"/>
        <v>0</v>
      </c>
      <c r="AW600" s="143" t="e">
        <f>AV600/AT600</f>
        <v>#DIV/0!</v>
      </c>
      <c r="AY600" s="146" t="str">
        <f t="shared" si="465"/>
        <v>41.40</v>
      </c>
      <c r="AZ600" s="383" t="b">
        <f>COUNTIF('[1]Codes SEC'!$B$2:$B$250,Ministres!AY600)&gt;0</f>
        <v>1</v>
      </c>
    </row>
    <row r="601" spans="1:64" ht="35.1" customHeight="1" x14ac:dyDescent="0.25">
      <c r="A601" s="15" t="s">
        <v>13</v>
      </c>
      <c r="B601" s="225">
        <v>10</v>
      </c>
      <c r="C601" s="122" t="s">
        <v>276</v>
      </c>
      <c r="D601" s="123">
        <v>1000</v>
      </c>
      <c r="E601" s="226"/>
      <c r="F601" s="122">
        <v>19</v>
      </c>
      <c r="G601" s="126"/>
      <c r="H601" s="35" t="str">
        <f t="shared" si="422"/>
        <v>122</v>
      </c>
      <c r="I601" s="36">
        <v>84140000</v>
      </c>
      <c r="J601" s="37" t="s">
        <v>777</v>
      </c>
      <c r="K601" s="244" t="s">
        <v>778</v>
      </c>
      <c r="L601" s="232">
        <v>0</v>
      </c>
      <c r="M601" s="233">
        <v>0</v>
      </c>
      <c r="N601" s="130"/>
      <c r="O601" s="131"/>
      <c r="P601" s="131"/>
      <c r="Q601" s="131"/>
      <c r="R601" s="131"/>
      <c r="S601" s="131"/>
      <c r="T601" s="132" t="str">
        <f t="shared" si="454"/>
        <v>OK</v>
      </c>
      <c r="U601" s="138"/>
      <c r="V601" s="138"/>
      <c r="W601" s="139"/>
      <c r="X601" s="139"/>
      <c r="Y601" s="132" t="str">
        <f t="shared" si="455"/>
        <v>OK</v>
      </c>
      <c r="Z601" s="210"/>
      <c r="AA601" s="204"/>
      <c r="AB601" s="202"/>
      <c r="AC601" s="202"/>
      <c r="AD601" s="202"/>
      <c r="AE601" s="202"/>
      <c r="AF601" s="202"/>
      <c r="AG601" s="132" t="str">
        <f t="shared" si="456"/>
        <v>OK</v>
      </c>
      <c r="AH601" s="138"/>
      <c r="AI601" s="138"/>
      <c r="AJ601" s="139"/>
      <c r="AK601" s="139"/>
      <c r="AL601" s="132" t="str">
        <f t="shared" si="457"/>
        <v>OK</v>
      </c>
      <c r="AM601" s="140"/>
      <c r="AN601" s="119">
        <f t="shared" si="458"/>
        <v>0</v>
      </c>
      <c r="AO601" s="120">
        <f t="shared" si="459"/>
        <v>0</v>
      </c>
      <c r="AP601" s="39">
        <f t="shared" si="460"/>
        <v>0</v>
      </c>
      <c r="AQ601" s="141">
        <f t="shared" si="461"/>
        <v>0</v>
      </c>
      <c r="AR601" s="142">
        <f t="shared" si="462"/>
        <v>0</v>
      </c>
      <c r="AS601" s="143" t="e">
        <f t="shared" ref="AS601:AS602" si="469">AR601/AP601</f>
        <v>#DIV/0!</v>
      </c>
      <c r="AT601" s="144">
        <f t="shared" si="463"/>
        <v>0</v>
      </c>
      <c r="AU601" s="141">
        <f t="shared" ref="AU601:AU602" si="470">AO601</f>
        <v>0</v>
      </c>
      <c r="AV601" s="142">
        <f t="shared" si="464"/>
        <v>0</v>
      </c>
      <c r="AW601" s="143" t="e">
        <f t="shared" ref="AW601:AW602" si="471">AV601/AT601</f>
        <v>#DIV/0!</v>
      </c>
      <c r="AY601" s="146" t="str">
        <f t="shared" si="465"/>
        <v>41.40</v>
      </c>
      <c r="AZ601" s="383" t="b">
        <f>COUNTIF('[1]Codes SEC'!$B$2:$B$250,Ministres!AY601)&gt;0</f>
        <v>1</v>
      </c>
    </row>
    <row r="602" spans="1:64" ht="35.1" customHeight="1" x14ac:dyDescent="0.25">
      <c r="A602" s="15" t="s">
        <v>13</v>
      </c>
      <c r="B602" s="225">
        <v>10</v>
      </c>
      <c r="C602" s="122" t="s">
        <v>276</v>
      </c>
      <c r="D602" s="123">
        <v>1000</v>
      </c>
      <c r="E602" s="226"/>
      <c r="F602" s="122">
        <v>19</v>
      </c>
      <c r="G602" s="126"/>
      <c r="H602" s="35" t="str">
        <f t="shared" si="422"/>
        <v>122</v>
      </c>
      <c r="I602" s="36">
        <v>84140000</v>
      </c>
      <c r="J602" s="37" t="s">
        <v>779</v>
      </c>
      <c r="K602" s="244" t="s">
        <v>780</v>
      </c>
      <c r="L602" s="232">
        <v>0</v>
      </c>
      <c r="M602" s="233">
        <v>0</v>
      </c>
      <c r="N602" s="130"/>
      <c r="O602" s="131"/>
      <c r="P602" s="131"/>
      <c r="Q602" s="131"/>
      <c r="R602" s="131"/>
      <c r="S602" s="131"/>
      <c r="T602" s="132" t="str">
        <f t="shared" si="454"/>
        <v>OK</v>
      </c>
      <c r="U602" s="138"/>
      <c r="V602" s="138"/>
      <c r="W602" s="139"/>
      <c r="X602" s="139"/>
      <c r="Y602" s="132" t="str">
        <f t="shared" si="455"/>
        <v>OK</v>
      </c>
      <c r="Z602" s="210"/>
      <c r="AA602" s="204"/>
      <c r="AB602" s="202"/>
      <c r="AC602" s="202"/>
      <c r="AD602" s="202"/>
      <c r="AE602" s="202"/>
      <c r="AF602" s="202"/>
      <c r="AG602" s="132" t="str">
        <f t="shared" si="456"/>
        <v>OK</v>
      </c>
      <c r="AH602" s="138"/>
      <c r="AI602" s="138"/>
      <c r="AJ602" s="139"/>
      <c r="AK602" s="139"/>
      <c r="AL602" s="132" t="str">
        <f t="shared" si="457"/>
        <v>OK</v>
      </c>
      <c r="AM602" s="140"/>
      <c r="AN602" s="119">
        <f t="shared" si="458"/>
        <v>0</v>
      </c>
      <c r="AO602" s="120">
        <f t="shared" si="459"/>
        <v>0</v>
      </c>
      <c r="AP602" s="39">
        <f t="shared" si="460"/>
        <v>0</v>
      </c>
      <c r="AQ602" s="141">
        <f t="shared" si="461"/>
        <v>0</v>
      </c>
      <c r="AR602" s="142">
        <f t="shared" si="462"/>
        <v>0</v>
      </c>
      <c r="AS602" s="143" t="e">
        <f t="shared" si="469"/>
        <v>#DIV/0!</v>
      </c>
      <c r="AT602" s="144">
        <f t="shared" si="463"/>
        <v>0</v>
      </c>
      <c r="AU602" s="141">
        <f t="shared" si="470"/>
        <v>0</v>
      </c>
      <c r="AV602" s="142">
        <f t="shared" si="464"/>
        <v>0</v>
      </c>
      <c r="AW602" s="143" t="e">
        <f t="shared" si="471"/>
        <v>#DIV/0!</v>
      </c>
      <c r="AY602" s="146" t="str">
        <f t="shared" si="465"/>
        <v>41.40</v>
      </c>
      <c r="AZ602" s="383" t="b">
        <f>COUNTIF('[1]Codes SEC'!$B$2:$B$250,Ministres!AY602)&gt;0</f>
        <v>1</v>
      </c>
    </row>
    <row r="603" spans="1:64" ht="35.1" customHeight="1" x14ac:dyDescent="0.25">
      <c r="A603" s="15" t="s">
        <v>13</v>
      </c>
      <c r="B603" s="225">
        <v>10</v>
      </c>
      <c r="C603" s="122" t="s">
        <v>276</v>
      </c>
      <c r="D603" s="123">
        <v>1000</v>
      </c>
      <c r="E603" s="226"/>
      <c r="F603" s="122">
        <v>20</v>
      </c>
      <c r="G603" s="126"/>
      <c r="H603" s="35" t="str">
        <f t="shared" ref="H603:H657" si="472">LEFT(J603,3)</f>
        <v>122</v>
      </c>
      <c r="I603" s="36">
        <v>84140000</v>
      </c>
      <c r="J603" s="37" t="s">
        <v>781</v>
      </c>
      <c r="K603" s="244" t="s">
        <v>782</v>
      </c>
      <c r="L603" s="232">
        <v>0</v>
      </c>
      <c r="M603" s="233">
        <v>0</v>
      </c>
      <c r="N603" s="130"/>
      <c r="O603" s="131"/>
      <c r="P603" s="131"/>
      <c r="Q603" s="131"/>
      <c r="R603" s="131"/>
      <c r="S603" s="131"/>
      <c r="T603" s="132" t="str">
        <f t="shared" si="454"/>
        <v>OK</v>
      </c>
      <c r="U603" s="138"/>
      <c r="V603" s="138"/>
      <c r="W603" s="139"/>
      <c r="X603" s="139"/>
      <c r="Y603" s="132" t="str">
        <f t="shared" si="455"/>
        <v>OK</v>
      </c>
      <c r="Z603" s="210"/>
      <c r="AA603" s="204"/>
      <c r="AB603" s="202"/>
      <c r="AC603" s="202"/>
      <c r="AD603" s="202"/>
      <c r="AE603" s="202"/>
      <c r="AF603" s="202"/>
      <c r="AG603" s="132" t="str">
        <f t="shared" si="456"/>
        <v>OK</v>
      </c>
      <c r="AH603" s="138"/>
      <c r="AI603" s="138"/>
      <c r="AJ603" s="139"/>
      <c r="AK603" s="139"/>
      <c r="AL603" s="132" t="str">
        <f t="shared" si="457"/>
        <v>OK</v>
      </c>
      <c r="AM603" s="140"/>
      <c r="AN603" s="119">
        <f t="shared" si="458"/>
        <v>0</v>
      </c>
      <c r="AO603" s="120">
        <f t="shared" si="459"/>
        <v>0</v>
      </c>
      <c r="AP603" s="39">
        <f t="shared" si="460"/>
        <v>0</v>
      </c>
      <c r="AQ603" s="141">
        <f t="shared" si="461"/>
        <v>0</v>
      </c>
      <c r="AR603" s="142">
        <f t="shared" si="462"/>
        <v>0</v>
      </c>
      <c r="AS603" s="143" t="e">
        <f>AR603/AP603</f>
        <v>#DIV/0!</v>
      </c>
      <c r="AT603" s="144">
        <f t="shared" si="463"/>
        <v>0</v>
      </c>
      <c r="AU603" s="141">
        <f>AO603</f>
        <v>0</v>
      </c>
      <c r="AV603" s="142">
        <f t="shared" si="464"/>
        <v>0</v>
      </c>
      <c r="AW603" s="143" t="e">
        <f>AV603/AT603</f>
        <v>#DIV/0!</v>
      </c>
      <c r="AY603" s="146" t="str">
        <f t="shared" si="465"/>
        <v>41.40</v>
      </c>
      <c r="AZ603" s="383" t="b">
        <f>COUNTIF('[1]Codes SEC'!$B$2:$B$250,Ministres!AY603)&gt;0</f>
        <v>1</v>
      </c>
    </row>
    <row r="604" spans="1:64" s="374" customFormat="1" ht="35.1" customHeight="1" x14ac:dyDescent="0.25">
      <c r="A604" s="356" t="s">
        <v>13</v>
      </c>
      <c r="B604" s="225" t="s">
        <v>265</v>
      </c>
      <c r="C604" s="122" t="s">
        <v>276</v>
      </c>
      <c r="D604" s="123">
        <v>1000</v>
      </c>
      <c r="E604" s="226"/>
      <c r="F604" s="122">
        <v>19</v>
      </c>
      <c r="G604" s="126"/>
      <c r="H604" s="35" t="str">
        <f t="shared" si="472"/>
        <v>122</v>
      </c>
      <c r="I604" s="36">
        <v>84140000</v>
      </c>
      <c r="J604" s="37" t="s">
        <v>783</v>
      </c>
      <c r="K604" s="244" t="s">
        <v>784</v>
      </c>
      <c r="L604" s="232">
        <v>0</v>
      </c>
      <c r="M604" s="233">
        <v>0</v>
      </c>
      <c r="N604" s="130"/>
      <c r="O604" s="131"/>
      <c r="P604" s="131"/>
      <c r="Q604" s="131"/>
      <c r="R604" s="131"/>
      <c r="S604" s="131"/>
      <c r="T604" s="132" t="str">
        <f t="shared" si="454"/>
        <v>OK</v>
      </c>
      <c r="U604" s="138"/>
      <c r="V604" s="138"/>
      <c r="W604" s="139"/>
      <c r="X604" s="139"/>
      <c r="Y604" s="132" t="str">
        <f t="shared" si="455"/>
        <v>OK</v>
      </c>
      <c r="Z604" s="210"/>
      <c r="AA604" s="204"/>
      <c r="AB604" s="202"/>
      <c r="AC604" s="202"/>
      <c r="AD604" s="202"/>
      <c r="AE604" s="202"/>
      <c r="AF604" s="202"/>
      <c r="AG604" s="132" t="str">
        <f t="shared" si="456"/>
        <v>OK</v>
      </c>
      <c r="AH604" s="138"/>
      <c r="AI604" s="138"/>
      <c r="AJ604" s="139"/>
      <c r="AK604" s="139"/>
      <c r="AL604" s="132" t="str">
        <f t="shared" si="457"/>
        <v>OK</v>
      </c>
      <c r="AM604" s="140"/>
      <c r="AN604" s="119">
        <f t="shared" si="458"/>
        <v>0</v>
      </c>
      <c r="AO604" s="120">
        <f t="shared" si="459"/>
        <v>0</v>
      </c>
      <c r="AP604" s="39">
        <f t="shared" si="460"/>
        <v>0</v>
      </c>
      <c r="AQ604" s="141">
        <f t="shared" si="461"/>
        <v>0</v>
      </c>
      <c r="AR604" s="142">
        <f>AQ604-AP604</f>
        <v>0</v>
      </c>
      <c r="AS604" s="143" t="e">
        <f>AR604/AP604</f>
        <v>#DIV/0!</v>
      </c>
      <c r="AT604" s="144">
        <f t="shared" si="463"/>
        <v>0</v>
      </c>
      <c r="AU604" s="141">
        <f>AO604</f>
        <v>0</v>
      </c>
      <c r="AV604" s="142">
        <f>AU604-AT604</f>
        <v>0</v>
      </c>
      <c r="AW604" s="143" t="e">
        <f>AV604/AT604</f>
        <v>#DIV/0!</v>
      </c>
      <c r="AY604" s="146" t="str">
        <f t="shared" si="465"/>
        <v>41.40</v>
      </c>
      <c r="AZ604" s="398" t="b">
        <f>COUNTIF('[1]Codes SEC'!$B$2:$B$250,Ministres!AY604)&gt;0</f>
        <v>1</v>
      </c>
    </row>
    <row r="605" spans="1:64" s="374" customFormat="1" ht="35.1" customHeight="1" x14ac:dyDescent="0.25">
      <c r="A605" s="356" t="s">
        <v>13</v>
      </c>
      <c r="B605" s="225" t="s">
        <v>265</v>
      </c>
      <c r="C605" s="122" t="s">
        <v>276</v>
      </c>
      <c r="D605" s="123">
        <v>1000</v>
      </c>
      <c r="E605" s="226"/>
      <c r="F605" s="122">
        <v>19</v>
      </c>
      <c r="G605" s="126"/>
      <c r="H605" s="35" t="str">
        <f t="shared" si="472"/>
        <v>122</v>
      </c>
      <c r="I605" s="36">
        <v>84290000</v>
      </c>
      <c r="J605" s="37" t="s">
        <v>785</v>
      </c>
      <c r="K605" s="244" t="s">
        <v>786</v>
      </c>
      <c r="L605" s="232">
        <v>0</v>
      </c>
      <c r="M605" s="233">
        <v>0</v>
      </c>
      <c r="N605" s="130"/>
      <c r="O605" s="131"/>
      <c r="P605" s="131"/>
      <c r="Q605" s="131"/>
      <c r="R605" s="131"/>
      <c r="S605" s="131"/>
      <c r="T605" s="132" t="str">
        <f t="shared" si="454"/>
        <v>OK</v>
      </c>
      <c r="U605" s="138"/>
      <c r="V605" s="138"/>
      <c r="W605" s="139"/>
      <c r="X605" s="139"/>
      <c r="Y605" s="132" t="str">
        <f t="shared" si="455"/>
        <v>OK</v>
      </c>
      <c r="Z605" s="210"/>
      <c r="AA605" s="204"/>
      <c r="AB605" s="202"/>
      <c r="AC605" s="202"/>
      <c r="AD605" s="202"/>
      <c r="AE605" s="202"/>
      <c r="AF605" s="202"/>
      <c r="AG605" s="132" t="str">
        <f t="shared" si="456"/>
        <v>OK</v>
      </c>
      <c r="AH605" s="138"/>
      <c r="AI605" s="138"/>
      <c r="AJ605" s="139"/>
      <c r="AK605" s="139"/>
      <c r="AL605" s="132" t="str">
        <f t="shared" si="457"/>
        <v>OK</v>
      </c>
      <c r="AM605" s="140"/>
      <c r="AN605" s="119">
        <f t="shared" si="458"/>
        <v>0</v>
      </c>
      <c r="AO605" s="120">
        <f t="shared" si="459"/>
        <v>0</v>
      </c>
      <c r="AP605" s="39">
        <f t="shared" si="460"/>
        <v>0</v>
      </c>
      <c r="AQ605" s="141">
        <f t="shared" si="461"/>
        <v>0</v>
      </c>
      <c r="AR605" s="142">
        <f>AQ605-AP605</f>
        <v>0</v>
      </c>
      <c r="AS605" s="143" t="e">
        <f>AR605/AP605</f>
        <v>#DIV/0!</v>
      </c>
      <c r="AT605" s="144">
        <f t="shared" si="463"/>
        <v>0</v>
      </c>
      <c r="AU605" s="141">
        <f>AO605</f>
        <v>0</v>
      </c>
      <c r="AV605" s="142">
        <f>AU605-AT605</f>
        <v>0</v>
      </c>
      <c r="AW605" s="143" t="e">
        <f>AV605/AT605</f>
        <v>#DIV/0!</v>
      </c>
      <c r="AY605" s="146" t="str">
        <f t="shared" si="465"/>
        <v>42.90</v>
      </c>
      <c r="AZ605" s="398" t="b">
        <f>COUNTIF('[1]Codes SEC'!$B$2:$B$250,Ministres!AY605)&gt;0</f>
        <v>1</v>
      </c>
    </row>
    <row r="606" spans="1:64" ht="35.1" customHeight="1" x14ac:dyDescent="0.25">
      <c r="A606" s="15" t="s">
        <v>13</v>
      </c>
      <c r="B606" s="225" t="s">
        <v>265</v>
      </c>
      <c r="C606" s="122" t="s">
        <v>276</v>
      </c>
      <c r="D606" s="123">
        <v>1000</v>
      </c>
      <c r="E606" s="226"/>
      <c r="F606" s="122">
        <v>19</v>
      </c>
      <c r="G606" s="227"/>
      <c r="H606" s="228" t="str">
        <f t="shared" si="472"/>
        <v>122</v>
      </c>
      <c r="I606" s="229">
        <v>84312000</v>
      </c>
      <c r="J606" s="230" t="s">
        <v>787</v>
      </c>
      <c r="K606" s="231" t="s">
        <v>788</v>
      </c>
      <c r="L606" s="232">
        <v>0</v>
      </c>
      <c r="M606" s="233">
        <v>0</v>
      </c>
      <c r="N606" s="130"/>
      <c r="O606" s="131"/>
      <c r="P606" s="131"/>
      <c r="Q606" s="131"/>
      <c r="R606" s="131"/>
      <c r="S606" s="131"/>
      <c r="T606" s="132" t="str">
        <f>IF(SUM(N606:S606)=U606,"OK",SUM(N606:S606)-U606)</f>
        <v>OK</v>
      </c>
      <c r="U606" s="138"/>
      <c r="V606" s="138"/>
      <c r="W606" s="139"/>
      <c r="X606" s="139"/>
      <c r="Y606" s="132" t="str">
        <f>IF(SUM(W606:X606)=Z606,"OK",SUM(W606:X606)-Z606)</f>
        <v>OK</v>
      </c>
      <c r="Z606" s="210"/>
      <c r="AA606" s="204"/>
      <c r="AB606" s="202"/>
      <c r="AC606" s="202"/>
      <c r="AD606" s="202"/>
      <c r="AE606" s="202"/>
      <c r="AF606" s="202"/>
      <c r="AG606" s="132" t="str">
        <f>IF(SUM(AA606:AF606)=AH606,"OK",SUM(AA606:AF606)-AH606)</f>
        <v>OK</v>
      </c>
      <c r="AH606" s="138"/>
      <c r="AI606" s="138"/>
      <c r="AJ606" s="139"/>
      <c r="AK606" s="139"/>
      <c r="AL606" s="132" t="str">
        <f>IF(SUM(AJ606:AK606)=AM606,"OK",SUM(AJ606:AK606)-AM606)</f>
        <v>OK</v>
      </c>
      <c r="AM606" s="140"/>
      <c r="AN606" s="119">
        <f>L606+U606+V606+Z606</f>
        <v>0</v>
      </c>
      <c r="AO606" s="120">
        <f>M606+AH606+AI606+AM606</f>
        <v>0</v>
      </c>
      <c r="AP606" s="39">
        <f>L606</f>
        <v>0</v>
      </c>
      <c r="AQ606" s="141">
        <f>AN606</f>
        <v>0</v>
      </c>
      <c r="AR606" s="142">
        <f>AQ606-AP606</f>
        <v>0</v>
      </c>
      <c r="AS606" s="143" t="e">
        <f>AR606/AP606</f>
        <v>#DIV/0!</v>
      </c>
      <c r="AT606" s="144">
        <f>M606</f>
        <v>0</v>
      </c>
      <c r="AU606" s="141">
        <f>AO606</f>
        <v>0</v>
      </c>
      <c r="AV606" s="142">
        <f>AU606-AT606</f>
        <v>0</v>
      </c>
      <c r="AW606" s="143" t="e">
        <f>AV606/AT606</f>
        <v>#DIV/0!</v>
      </c>
      <c r="AY606" s="146" t="str">
        <f t="shared" si="465"/>
        <v>43.12</v>
      </c>
      <c r="AZ606" s="383" t="b">
        <f>COUNTIF('[1]Codes SEC'!$B$2:$B$250,Ministres!AY606)&gt;0</f>
        <v>1</v>
      </c>
    </row>
    <row r="607" spans="1:64" ht="35.1" customHeight="1" x14ac:dyDescent="0.25">
      <c r="A607" s="15" t="s">
        <v>13</v>
      </c>
      <c r="B607" s="225" t="s">
        <v>265</v>
      </c>
      <c r="C607" s="122" t="s">
        <v>276</v>
      </c>
      <c r="D607" s="123">
        <v>1000</v>
      </c>
      <c r="E607" s="226"/>
      <c r="F607" s="122">
        <v>19</v>
      </c>
      <c r="G607" s="227"/>
      <c r="H607" s="228" t="str">
        <f t="shared" si="472"/>
        <v>122</v>
      </c>
      <c r="I607" s="229">
        <v>84316000</v>
      </c>
      <c r="J607" s="230" t="s">
        <v>789</v>
      </c>
      <c r="K607" s="231" t="s">
        <v>790</v>
      </c>
      <c r="L607" s="232">
        <v>0</v>
      </c>
      <c r="M607" s="233">
        <v>0</v>
      </c>
      <c r="N607" s="130"/>
      <c r="O607" s="131"/>
      <c r="P607" s="131"/>
      <c r="Q607" s="131"/>
      <c r="R607" s="131"/>
      <c r="S607" s="131"/>
      <c r="T607" s="132" t="str">
        <f>IF(SUM(N607:S607)=U607,"OK",SUM(N607:S607)-U607)</f>
        <v>OK</v>
      </c>
      <c r="U607" s="138"/>
      <c r="V607" s="138"/>
      <c r="W607" s="139"/>
      <c r="X607" s="139"/>
      <c r="Y607" s="132" t="str">
        <f>IF(SUM(W607:X607)=Z607,"OK",SUM(W607:X607)-Z607)</f>
        <v>OK</v>
      </c>
      <c r="Z607" s="210"/>
      <c r="AA607" s="204"/>
      <c r="AB607" s="202"/>
      <c r="AC607" s="202"/>
      <c r="AD607" s="202"/>
      <c r="AE607" s="202"/>
      <c r="AF607" s="202"/>
      <c r="AG607" s="132" t="str">
        <f>IF(SUM(AA607:AF607)=AH607,"OK",SUM(AA607:AF607)-AH607)</f>
        <v>OK</v>
      </c>
      <c r="AH607" s="138"/>
      <c r="AI607" s="138"/>
      <c r="AJ607" s="139"/>
      <c r="AK607" s="139"/>
      <c r="AL607" s="132" t="str">
        <f>IF(SUM(AJ607:AK607)=AM607,"OK",SUM(AJ607:AK607)-AM607)</f>
        <v>OK</v>
      </c>
      <c r="AM607" s="140"/>
      <c r="AN607" s="119">
        <f>L607+U607+V607+Z607</f>
        <v>0</v>
      </c>
      <c r="AO607" s="120">
        <f>M607+AH607+AI607+AM607</f>
        <v>0</v>
      </c>
      <c r="AP607" s="39">
        <f>L607</f>
        <v>0</v>
      </c>
      <c r="AQ607" s="141">
        <f>AN607</f>
        <v>0</v>
      </c>
      <c r="AR607" s="142">
        <f>AQ607-AP607</f>
        <v>0</v>
      </c>
      <c r="AS607" s="143" t="e">
        <f>AR607/AP607</f>
        <v>#DIV/0!</v>
      </c>
      <c r="AT607" s="144">
        <f>M607</f>
        <v>0</v>
      </c>
      <c r="AU607" s="141">
        <f>AO607</f>
        <v>0</v>
      </c>
      <c r="AV607" s="142">
        <f>AU607-AT607</f>
        <v>0</v>
      </c>
      <c r="AW607" s="143" t="e">
        <f>AV607/AT607</f>
        <v>#DIV/0!</v>
      </c>
      <c r="AY607" s="146" t="str">
        <f t="shared" si="465"/>
        <v>43.16</v>
      </c>
      <c r="AZ607" s="383" t="b">
        <f>COUNTIF('[1]Codes SEC'!$B$2:$B$250,Ministres!AY607)&gt;0</f>
        <v>1</v>
      </c>
    </row>
    <row r="608" spans="1:64" s="400" customFormat="1" ht="35.1" customHeight="1" x14ac:dyDescent="0.25">
      <c r="A608" s="15" t="s">
        <v>13</v>
      </c>
      <c r="B608" s="121">
        <v>10</v>
      </c>
      <c r="C608" s="122" t="s">
        <v>276</v>
      </c>
      <c r="D608" s="123">
        <v>1000</v>
      </c>
      <c r="E608" s="124"/>
      <c r="F608" s="125">
        <v>18</v>
      </c>
      <c r="G608" s="126"/>
      <c r="H608" s="35" t="str">
        <f t="shared" si="472"/>
        <v>122</v>
      </c>
      <c r="I608" s="36">
        <v>84322000</v>
      </c>
      <c r="J608" s="37" t="s">
        <v>791</v>
      </c>
      <c r="K608" s="281" t="s">
        <v>792</v>
      </c>
      <c r="L608" s="128">
        <v>0</v>
      </c>
      <c r="M608" s="129">
        <v>0</v>
      </c>
      <c r="N608" s="130"/>
      <c r="O608" s="131"/>
      <c r="P608" s="131"/>
      <c r="Q608" s="131"/>
      <c r="R608" s="131"/>
      <c r="S608" s="131"/>
      <c r="T608" s="132" t="str">
        <f t="shared" si="454"/>
        <v>OK</v>
      </c>
      <c r="U608" s="138"/>
      <c r="V608" s="138"/>
      <c r="W608" s="139"/>
      <c r="X608" s="139"/>
      <c r="Y608" s="132" t="str">
        <f t="shared" si="455"/>
        <v>OK</v>
      </c>
      <c r="Z608" s="210"/>
      <c r="AA608" s="204"/>
      <c r="AB608" s="202"/>
      <c r="AC608" s="202"/>
      <c r="AD608" s="202"/>
      <c r="AE608" s="202"/>
      <c r="AF608" s="202"/>
      <c r="AG608" s="132" t="str">
        <f t="shared" si="456"/>
        <v>OK</v>
      </c>
      <c r="AH608" s="138"/>
      <c r="AI608" s="138"/>
      <c r="AJ608" s="139"/>
      <c r="AK608" s="139"/>
      <c r="AL608" s="132" t="str">
        <f t="shared" si="457"/>
        <v>OK</v>
      </c>
      <c r="AM608" s="140"/>
      <c r="AN608" s="119">
        <f t="shared" si="458"/>
        <v>0</v>
      </c>
      <c r="AO608" s="120">
        <f t="shared" si="459"/>
        <v>0</v>
      </c>
      <c r="AP608" s="39">
        <f t="shared" si="460"/>
        <v>0</v>
      </c>
      <c r="AQ608" s="141">
        <f t="shared" si="461"/>
        <v>0</v>
      </c>
      <c r="AR608" s="142">
        <f t="shared" ref="AR608:AR614" si="473">AQ608-AP608</f>
        <v>0</v>
      </c>
      <c r="AS608" s="143" t="e">
        <f t="shared" ref="AS608:AS616" si="474">AR608/AP608</f>
        <v>#DIV/0!</v>
      </c>
      <c r="AT608" s="144">
        <f t="shared" si="463"/>
        <v>0</v>
      </c>
      <c r="AU608" s="141">
        <f t="shared" ref="AU608:AU616" si="475">AO608</f>
        <v>0</v>
      </c>
      <c r="AV608" s="142">
        <f t="shared" ref="AV608:AV614" si="476">AU608-AT608</f>
        <v>0</v>
      </c>
      <c r="AW608" s="143" t="e">
        <f t="shared" ref="AW608:AW616" si="477">AV608/AT608</f>
        <v>#DIV/0!</v>
      </c>
      <c r="AX608"/>
      <c r="AY608" s="146" t="str">
        <f t="shared" si="465"/>
        <v>43.22</v>
      </c>
      <c r="AZ608" s="383" t="b">
        <f>COUNTIF('[1]Codes SEC'!$B$2:$B$250,Ministres!AY608)&gt;0</f>
        <v>1</v>
      </c>
      <c r="BA608"/>
      <c r="BB608"/>
      <c r="BC608"/>
      <c r="BD608"/>
      <c r="BE608"/>
      <c r="BF608"/>
      <c r="BG608"/>
      <c r="BH608"/>
      <c r="BI608"/>
      <c r="BJ608"/>
      <c r="BK608"/>
      <c r="BL608"/>
    </row>
    <row r="609" spans="1:64" ht="35.1" customHeight="1" x14ac:dyDescent="0.25">
      <c r="A609" s="15" t="s">
        <v>13</v>
      </c>
      <c r="B609" s="225" t="s">
        <v>265</v>
      </c>
      <c r="C609" s="122" t="s">
        <v>276</v>
      </c>
      <c r="D609" s="123">
        <v>1000</v>
      </c>
      <c r="E609" s="226"/>
      <c r="F609" s="122">
        <v>19</v>
      </c>
      <c r="G609" s="227"/>
      <c r="H609" s="228" t="str">
        <f t="shared" si="472"/>
        <v>122</v>
      </c>
      <c r="I609" s="229">
        <v>84322000</v>
      </c>
      <c r="J609" s="230" t="s">
        <v>793</v>
      </c>
      <c r="K609" s="231" t="s">
        <v>794</v>
      </c>
      <c r="L609" s="232">
        <v>0</v>
      </c>
      <c r="M609" s="233">
        <v>0</v>
      </c>
      <c r="N609" s="130"/>
      <c r="O609" s="131"/>
      <c r="P609" s="131"/>
      <c r="Q609" s="131"/>
      <c r="R609" s="131"/>
      <c r="S609" s="131"/>
      <c r="T609" s="132" t="str">
        <f>IF(SUM(N609:S609)=U609,"OK",SUM(N609:S609)-U609)</f>
        <v>OK</v>
      </c>
      <c r="U609" s="138"/>
      <c r="V609" s="138"/>
      <c r="W609" s="139"/>
      <c r="X609" s="139"/>
      <c r="Y609" s="132" t="str">
        <f>IF(SUM(W609:X609)=Z609,"OK",SUM(W609:X609)-Z609)</f>
        <v>OK</v>
      </c>
      <c r="Z609" s="210"/>
      <c r="AA609" s="204"/>
      <c r="AB609" s="202"/>
      <c r="AC609" s="202"/>
      <c r="AD609" s="202"/>
      <c r="AE609" s="202"/>
      <c r="AF609" s="202"/>
      <c r="AG609" s="132" t="str">
        <f>IF(SUM(AA609:AF609)=AH609,"OK",SUM(AA609:AF609)-AH609)</f>
        <v>OK</v>
      </c>
      <c r="AH609" s="138"/>
      <c r="AI609" s="138"/>
      <c r="AJ609" s="139"/>
      <c r="AK609" s="139"/>
      <c r="AL609" s="132" t="str">
        <f>IF(SUM(AJ609:AK609)=AM609,"OK",SUM(AJ609:AK609)-AM609)</f>
        <v>OK</v>
      </c>
      <c r="AM609" s="140"/>
      <c r="AN609" s="119">
        <f>L609+U609+V609+Z609</f>
        <v>0</v>
      </c>
      <c r="AO609" s="120">
        <f>M609+AH609+AI609+AM609</f>
        <v>0</v>
      </c>
      <c r="AP609" s="39">
        <f>L609</f>
        <v>0</v>
      </c>
      <c r="AQ609" s="141">
        <f>AN609</f>
        <v>0</v>
      </c>
      <c r="AR609" s="142">
        <f>AQ609-AP609</f>
        <v>0</v>
      </c>
      <c r="AS609" s="143" t="e">
        <f>AR609/AP609</f>
        <v>#DIV/0!</v>
      </c>
      <c r="AT609" s="144">
        <f>M609</f>
        <v>0</v>
      </c>
      <c r="AU609" s="141">
        <f>AO609</f>
        <v>0</v>
      </c>
      <c r="AV609" s="142">
        <f>AU609-AT609</f>
        <v>0</v>
      </c>
      <c r="AW609" s="143" t="e">
        <f>AV609/AT609</f>
        <v>#DIV/0!</v>
      </c>
      <c r="AY609" s="146" t="str">
        <f t="shared" si="465"/>
        <v>43.22</v>
      </c>
      <c r="AZ609" s="383" t="b">
        <f>COUNTIF('[1]Codes SEC'!$B$2:$B$250,Ministres!AY609)&gt;0</f>
        <v>1</v>
      </c>
    </row>
    <row r="610" spans="1:64" ht="35.1" customHeight="1" x14ac:dyDescent="0.25">
      <c r="A610" s="15" t="s">
        <v>13</v>
      </c>
      <c r="B610" s="225" t="s">
        <v>265</v>
      </c>
      <c r="C610" s="122" t="s">
        <v>276</v>
      </c>
      <c r="D610" s="123">
        <v>1000</v>
      </c>
      <c r="E610" s="226"/>
      <c r="F610" s="122">
        <v>19</v>
      </c>
      <c r="G610" s="227"/>
      <c r="H610" s="228" t="str">
        <f t="shared" si="472"/>
        <v>122</v>
      </c>
      <c r="I610" s="229">
        <v>84326000</v>
      </c>
      <c r="J610" s="230" t="s">
        <v>795</v>
      </c>
      <c r="K610" s="231" t="s">
        <v>796</v>
      </c>
      <c r="L610" s="232">
        <v>0</v>
      </c>
      <c r="M610" s="233">
        <v>0</v>
      </c>
      <c r="N610" s="130"/>
      <c r="O610" s="131"/>
      <c r="P610" s="131"/>
      <c r="Q610" s="131"/>
      <c r="R610" s="131"/>
      <c r="S610" s="131"/>
      <c r="T610" s="132" t="str">
        <f>IF(SUM(N610:S610)=U610,"OK",SUM(N610:S610)-U610)</f>
        <v>OK</v>
      </c>
      <c r="U610" s="138"/>
      <c r="V610" s="138"/>
      <c r="W610" s="139"/>
      <c r="X610" s="139"/>
      <c r="Y610" s="132" t="str">
        <f>IF(SUM(W610:X610)=Z610,"OK",SUM(W610:X610)-Z610)</f>
        <v>OK</v>
      </c>
      <c r="Z610" s="210"/>
      <c r="AA610" s="204"/>
      <c r="AB610" s="202"/>
      <c r="AC610" s="202"/>
      <c r="AD610" s="202"/>
      <c r="AE610" s="202"/>
      <c r="AF610" s="202"/>
      <c r="AG610" s="132" t="str">
        <f>IF(SUM(AA610:AF610)=AH610,"OK",SUM(AA610:AF610)-AH610)</f>
        <v>OK</v>
      </c>
      <c r="AH610" s="138"/>
      <c r="AI610" s="138"/>
      <c r="AJ610" s="139"/>
      <c r="AK610" s="139"/>
      <c r="AL610" s="132" t="str">
        <f>IF(SUM(AJ610:AK610)=AM610,"OK",SUM(AJ610:AK610)-AM610)</f>
        <v>OK</v>
      </c>
      <c r="AM610" s="140"/>
      <c r="AN610" s="119">
        <f>L610+U610+V610+Z610</f>
        <v>0</v>
      </c>
      <c r="AO610" s="120">
        <f>M610+AH610+AI610+AM610</f>
        <v>0</v>
      </c>
      <c r="AP610" s="39">
        <f>L610</f>
        <v>0</v>
      </c>
      <c r="AQ610" s="141">
        <f>AN610</f>
        <v>0</v>
      </c>
      <c r="AR610" s="142">
        <f>AQ610-AP610</f>
        <v>0</v>
      </c>
      <c r="AS610" s="143" t="e">
        <f>AR610/AP610</f>
        <v>#DIV/0!</v>
      </c>
      <c r="AT610" s="144">
        <f>M610</f>
        <v>0</v>
      </c>
      <c r="AU610" s="141">
        <f>AO610</f>
        <v>0</v>
      </c>
      <c r="AV610" s="142">
        <f>AU610-AT610</f>
        <v>0</v>
      </c>
      <c r="AW610" s="143" t="e">
        <f>AV610/AT610</f>
        <v>#DIV/0!</v>
      </c>
      <c r="AY610" s="146" t="str">
        <f t="shared" si="465"/>
        <v>43.26</v>
      </c>
      <c r="AZ610" s="383" t="b">
        <f>COUNTIF('[1]Codes SEC'!$B$2:$B$250,Ministres!AY610)&gt;0</f>
        <v>1</v>
      </c>
    </row>
    <row r="611" spans="1:64" ht="35.1" customHeight="1" x14ac:dyDescent="0.25">
      <c r="A611" s="15" t="s">
        <v>13</v>
      </c>
      <c r="B611" s="225">
        <v>10</v>
      </c>
      <c r="C611" s="122" t="s">
        <v>276</v>
      </c>
      <c r="D611" s="123">
        <v>1000</v>
      </c>
      <c r="E611" s="226"/>
      <c r="F611" s="122">
        <v>19</v>
      </c>
      <c r="G611" s="126"/>
      <c r="H611" s="35" t="str">
        <f t="shared" si="472"/>
        <v>122</v>
      </c>
      <c r="I611" s="36">
        <v>84340000</v>
      </c>
      <c r="J611" s="37" t="s">
        <v>797</v>
      </c>
      <c r="K611" s="244" t="s">
        <v>798</v>
      </c>
      <c r="L611" s="128">
        <v>0</v>
      </c>
      <c r="M611" s="129">
        <v>0</v>
      </c>
      <c r="N611" s="130"/>
      <c r="O611" s="131"/>
      <c r="P611" s="131"/>
      <c r="Q611" s="131"/>
      <c r="R611" s="131"/>
      <c r="S611" s="131"/>
      <c r="T611" s="132" t="str">
        <f>IF(SUM(N611:S611)=U611,"OK",SUM(N611:S611)-U611)</f>
        <v>OK</v>
      </c>
      <c r="U611" s="138"/>
      <c r="V611" s="138"/>
      <c r="W611" s="139"/>
      <c r="X611" s="139"/>
      <c r="Y611" s="132" t="str">
        <f>IF(SUM(W611:X611)=Z611,"OK",SUM(W611:X611)-Z611)</f>
        <v>OK</v>
      </c>
      <c r="Z611" s="210"/>
      <c r="AA611" s="204"/>
      <c r="AB611" s="202"/>
      <c r="AC611" s="202"/>
      <c r="AD611" s="202"/>
      <c r="AE611" s="202"/>
      <c r="AF611" s="202"/>
      <c r="AG611" s="132" t="str">
        <f>IF(SUM(AA611:AF611)=AH611,"OK",SUM(AA611:AF611)-AH611)</f>
        <v>OK</v>
      </c>
      <c r="AH611" s="138"/>
      <c r="AI611" s="138"/>
      <c r="AJ611" s="139"/>
      <c r="AK611" s="139"/>
      <c r="AL611" s="132" t="str">
        <f>IF(SUM(AJ611:AK611)=AM611,"OK",SUM(AJ611:AK611)-AM611)</f>
        <v>OK</v>
      </c>
      <c r="AM611" s="140"/>
      <c r="AN611" s="119">
        <f>L611+U611+V611+Z611</f>
        <v>0</v>
      </c>
      <c r="AO611" s="120">
        <f>M611+AH611+AI611+AM611</f>
        <v>0</v>
      </c>
      <c r="AP611" s="39">
        <f>L611</f>
        <v>0</v>
      </c>
      <c r="AQ611" s="141">
        <f>AN611</f>
        <v>0</v>
      </c>
      <c r="AR611" s="142">
        <f>AQ611-AP611</f>
        <v>0</v>
      </c>
      <c r="AS611" s="143" t="e">
        <f>AR611/AP611</f>
        <v>#DIV/0!</v>
      </c>
      <c r="AT611" s="144">
        <f>M611</f>
        <v>0</v>
      </c>
      <c r="AU611" s="141">
        <f>AO611</f>
        <v>0</v>
      </c>
      <c r="AV611" s="142">
        <f>AU611-AT611</f>
        <v>0</v>
      </c>
      <c r="AW611" s="143" t="e">
        <f>AV611/AT611</f>
        <v>#DIV/0!</v>
      </c>
      <c r="AY611" s="146" t="str">
        <f t="shared" si="465"/>
        <v>43.40</v>
      </c>
      <c r="AZ611" s="383" t="b">
        <f>COUNTIF('[1]Codes SEC'!$B$2:$B$250,Ministres!AY611)&gt;0</f>
        <v>1</v>
      </c>
    </row>
    <row r="612" spans="1:64" ht="35.1" customHeight="1" x14ac:dyDescent="0.25">
      <c r="A612" s="15" t="s">
        <v>13</v>
      </c>
      <c r="B612" s="225">
        <v>10</v>
      </c>
      <c r="C612" s="122" t="s">
        <v>276</v>
      </c>
      <c r="D612" s="123">
        <v>1000</v>
      </c>
      <c r="E612" s="226"/>
      <c r="F612" s="122">
        <v>19</v>
      </c>
      <c r="G612" s="126"/>
      <c r="H612" s="35" t="str">
        <f t="shared" si="472"/>
        <v>122</v>
      </c>
      <c r="I612" s="36">
        <v>84352000</v>
      </c>
      <c r="J612" s="37" t="s">
        <v>799</v>
      </c>
      <c r="K612" s="244" t="s">
        <v>800</v>
      </c>
      <c r="L612" s="232">
        <v>0</v>
      </c>
      <c r="M612" s="233">
        <v>0</v>
      </c>
      <c r="N612" s="130"/>
      <c r="O612" s="131"/>
      <c r="P612" s="131"/>
      <c r="Q612" s="131"/>
      <c r="R612" s="131"/>
      <c r="S612" s="131"/>
      <c r="T612" s="132" t="str">
        <f>IF(SUM(N612:S612)=U612,"OK",SUM(N612:S612)-U612)</f>
        <v>OK</v>
      </c>
      <c r="U612" s="138"/>
      <c r="V612" s="138"/>
      <c r="W612" s="139"/>
      <c r="X612" s="139"/>
      <c r="Y612" s="132" t="str">
        <f>IF(SUM(W612:X612)=Z612,"OK",SUM(W612:X612)-Z612)</f>
        <v>OK</v>
      </c>
      <c r="Z612" s="210"/>
      <c r="AA612" s="204"/>
      <c r="AB612" s="202"/>
      <c r="AC612" s="202"/>
      <c r="AD612" s="202"/>
      <c r="AE612" s="202"/>
      <c r="AF612" s="202"/>
      <c r="AG612" s="132" t="str">
        <f>IF(SUM(AA612:AF612)=AH612,"OK",SUM(AA612:AF612)-AH612)</f>
        <v>OK</v>
      </c>
      <c r="AH612" s="138"/>
      <c r="AI612" s="138"/>
      <c r="AJ612" s="139"/>
      <c r="AK612" s="139"/>
      <c r="AL612" s="132" t="str">
        <f>IF(SUM(AJ612:AK612)=AM612,"OK",SUM(AJ612:AK612)-AM612)</f>
        <v>OK</v>
      </c>
      <c r="AM612" s="140"/>
      <c r="AN612" s="119">
        <f>L612+U612+V612+Z612</f>
        <v>0</v>
      </c>
      <c r="AO612" s="120">
        <f>M612+AH612+AI612+AM612</f>
        <v>0</v>
      </c>
      <c r="AP612" s="39">
        <f>L612</f>
        <v>0</v>
      </c>
      <c r="AQ612" s="141">
        <f>AN612</f>
        <v>0</v>
      </c>
      <c r="AR612" s="142">
        <f>AQ612-AP612</f>
        <v>0</v>
      </c>
      <c r="AS612" s="143" t="e">
        <f>AR612/AP612</f>
        <v>#DIV/0!</v>
      </c>
      <c r="AT612" s="144">
        <f>M612</f>
        <v>0</v>
      </c>
      <c r="AU612" s="141">
        <f>AO612</f>
        <v>0</v>
      </c>
      <c r="AV612" s="142">
        <f>AU612-AT612</f>
        <v>0</v>
      </c>
      <c r="AW612" s="143" t="e">
        <f>AV612/AT612</f>
        <v>#DIV/0!</v>
      </c>
      <c r="AY612" s="146" t="str">
        <f t="shared" si="465"/>
        <v>43.52</v>
      </c>
      <c r="AZ612" s="383" t="b">
        <f>COUNTIF('[1]Codes SEC'!$B$2:$B$250,Ministres!AY612)&gt;0</f>
        <v>1</v>
      </c>
    </row>
    <row r="613" spans="1:64" s="400" customFormat="1" ht="35.1" customHeight="1" x14ac:dyDescent="0.25">
      <c r="A613" s="15" t="s">
        <v>13</v>
      </c>
      <c r="B613" s="121">
        <v>10</v>
      </c>
      <c r="C613" s="122" t="s">
        <v>276</v>
      </c>
      <c r="D613" s="123">
        <v>1000</v>
      </c>
      <c r="E613" s="124"/>
      <c r="F613" s="125">
        <v>18</v>
      </c>
      <c r="G613" s="126"/>
      <c r="H613" s="35" t="str">
        <f t="shared" si="472"/>
        <v>122</v>
      </c>
      <c r="I613" s="36">
        <v>84359000</v>
      </c>
      <c r="J613" s="37" t="s">
        <v>801</v>
      </c>
      <c r="K613" s="281" t="s">
        <v>802</v>
      </c>
      <c r="L613" s="128">
        <v>0</v>
      </c>
      <c r="M613" s="129">
        <v>0</v>
      </c>
      <c r="N613" s="130"/>
      <c r="O613" s="131"/>
      <c r="P613" s="131"/>
      <c r="Q613" s="131"/>
      <c r="R613" s="131"/>
      <c r="S613" s="131"/>
      <c r="T613" s="132" t="str">
        <f t="shared" si="454"/>
        <v>OK</v>
      </c>
      <c r="U613" s="138"/>
      <c r="V613" s="138"/>
      <c r="W613" s="139"/>
      <c r="X613" s="139"/>
      <c r="Y613" s="132" t="str">
        <f t="shared" si="455"/>
        <v>OK</v>
      </c>
      <c r="Z613" s="210"/>
      <c r="AA613" s="204"/>
      <c r="AB613" s="202"/>
      <c r="AC613" s="202"/>
      <c r="AD613" s="202"/>
      <c r="AE613" s="202"/>
      <c r="AF613" s="202"/>
      <c r="AG613" s="132" t="str">
        <f t="shared" si="456"/>
        <v>OK</v>
      </c>
      <c r="AH613" s="138"/>
      <c r="AI613" s="138"/>
      <c r="AJ613" s="139"/>
      <c r="AK613" s="139"/>
      <c r="AL613" s="132" t="str">
        <f t="shared" si="457"/>
        <v>OK</v>
      </c>
      <c r="AM613" s="140"/>
      <c r="AN613" s="119">
        <f t="shared" si="458"/>
        <v>0</v>
      </c>
      <c r="AO613" s="120">
        <f t="shared" si="459"/>
        <v>0</v>
      </c>
      <c r="AP613" s="39">
        <f t="shared" si="460"/>
        <v>0</v>
      </c>
      <c r="AQ613" s="141">
        <f t="shared" si="461"/>
        <v>0</v>
      </c>
      <c r="AR613" s="142">
        <f t="shared" si="473"/>
        <v>0</v>
      </c>
      <c r="AS613" s="143" t="e">
        <f t="shared" si="474"/>
        <v>#DIV/0!</v>
      </c>
      <c r="AT613" s="144">
        <f t="shared" si="463"/>
        <v>0</v>
      </c>
      <c r="AU613" s="141">
        <f t="shared" si="475"/>
        <v>0</v>
      </c>
      <c r="AV613" s="142">
        <f t="shared" si="476"/>
        <v>0</v>
      </c>
      <c r="AW613" s="143" t="e">
        <f t="shared" si="477"/>
        <v>#DIV/0!</v>
      </c>
      <c r="AX613"/>
      <c r="AY613" s="146" t="str">
        <f t="shared" si="465"/>
        <v>43.59</v>
      </c>
      <c r="AZ613" s="383" t="b">
        <f>COUNTIF('[1]Codes SEC'!$B$2:$B$250,Ministres!AY613)&gt;0</f>
        <v>1</v>
      </c>
      <c r="BA613"/>
      <c r="BB613"/>
      <c r="BC613"/>
      <c r="BD613"/>
      <c r="BE613"/>
      <c r="BF613"/>
      <c r="BG613"/>
      <c r="BH613"/>
      <c r="BI613"/>
      <c r="BJ613"/>
      <c r="BK613"/>
      <c r="BL613"/>
    </row>
    <row r="614" spans="1:64" ht="35.1" customHeight="1" x14ac:dyDescent="0.25">
      <c r="A614" s="15" t="s">
        <v>13</v>
      </c>
      <c r="B614" s="225" t="s">
        <v>265</v>
      </c>
      <c r="C614" s="122" t="s">
        <v>276</v>
      </c>
      <c r="D614" s="123">
        <v>1000</v>
      </c>
      <c r="E614" s="226"/>
      <c r="F614" s="122">
        <v>19</v>
      </c>
      <c r="G614" s="227"/>
      <c r="H614" s="228" t="str">
        <f t="shared" si="472"/>
        <v>122</v>
      </c>
      <c r="I614" s="229">
        <v>84359000</v>
      </c>
      <c r="J614" s="230" t="s">
        <v>803</v>
      </c>
      <c r="K614" s="231" t="s">
        <v>804</v>
      </c>
      <c r="L614" s="232">
        <v>0</v>
      </c>
      <c r="M614" s="233">
        <v>0</v>
      </c>
      <c r="N614" s="130"/>
      <c r="O614" s="131"/>
      <c r="P614" s="131"/>
      <c r="Q614" s="131"/>
      <c r="R614" s="131"/>
      <c r="S614" s="131"/>
      <c r="T614" s="132" t="str">
        <f t="shared" si="454"/>
        <v>OK</v>
      </c>
      <c r="U614" s="138"/>
      <c r="V614" s="138"/>
      <c r="W614" s="139"/>
      <c r="X614" s="139"/>
      <c r="Y614" s="132" t="str">
        <f t="shared" si="455"/>
        <v>OK</v>
      </c>
      <c r="Z614" s="210"/>
      <c r="AA614" s="204"/>
      <c r="AB614" s="202"/>
      <c r="AC614" s="202"/>
      <c r="AD614" s="202"/>
      <c r="AE614" s="202"/>
      <c r="AF614" s="202"/>
      <c r="AG614" s="132" t="str">
        <f t="shared" si="456"/>
        <v>OK</v>
      </c>
      <c r="AH614" s="138"/>
      <c r="AI614" s="138"/>
      <c r="AJ614" s="139"/>
      <c r="AK614" s="139"/>
      <c r="AL614" s="132" t="str">
        <f t="shared" si="457"/>
        <v>OK</v>
      </c>
      <c r="AM614" s="140"/>
      <c r="AN614" s="119">
        <f t="shared" si="458"/>
        <v>0</v>
      </c>
      <c r="AO614" s="120">
        <f t="shared" si="459"/>
        <v>0</v>
      </c>
      <c r="AP614" s="39">
        <f t="shared" si="460"/>
        <v>0</v>
      </c>
      <c r="AQ614" s="141">
        <f t="shared" si="461"/>
        <v>0</v>
      </c>
      <c r="AR614" s="142">
        <f t="shared" si="473"/>
        <v>0</v>
      </c>
      <c r="AS614" s="143" t="e">
        <f>AR614/AP614</f>
        <v>#DIV/0!</v>
      </c>
      <c r="AT614" s="144">
        <f t="shared" si="463"/>
        <v>0</v>
      </c>
      <c r="AU614" s="141">
        <f>AO614</f>
        <v>0</v>
      </c>
      <c r="AV614" s="142">
        <f t="shared" si="476"/>
        <v>0</v>
      </c>
      <c r="AW614" s="143" t="e">
        <f>AV614/AT614</f>
        <v>#DIV/0!</v>
      </c>
      <c r="AY614" s="146" t="str">
        <f t="shared" si="465"/>
        <v>43.59</v>
      </c>
      <c r="AZ614" s="383" t="b">
        <f>COUNTIF('[1]Codes SEC'!$B$2:$B$250,Ministres!AY614)&gt;0</f>
        <v>1</v>
      </c>
    </row>
    <row r="615" spans="1:64" ht="35.1" customHeight="1" x14ac:dyDescent="0.25">
      <c r="A615" s="15" t="s">
        <v>13</v>
      </c>
      <c r="B615" s="225">
        <v>10</v>
      </c>
      <c r="C615" s="122" t="s">
        <v>276</v>
      </c>
      <c r="D615" s="123">
        <v>1000</v>
      </c>
      <c r="E615" s="226"/>
      <c r="F615" s="122">
        <v>19</v>
      </c>
      <c r="G615" s="126"/>
      <c r="H615" s="35" t="str">
        <f t="shared" si="472"/>
        <v>122</v>
      </c>
      <c r="I615" s="36">
        <v>84524000</v>
      </c>
      <c r="J615" s="37" t="s">
        <v>805</v>
      </c>
      <c r="K615" s="244" t="s">
        <v>806</v>
      </c>
      <c r="L615" s="232">
        <v>0</v>
      </c>
      <c r="M615" s="233">
        <v>0</v>
      </c>
      <c r="N615" s="130"/>
      <c r="O615" s="131"/>
      <c r="P615" s="131"/>
      <c r="Q615" s="131"/>
      <c r="R615" s="131"/>
      <c r="S615" s="131"/>
      <c r="T615" s="132" t="str">
        <f>IF(SUM(N615:S615)=U615,"OK",SUM(N615:S615)-U615)</f>
        <v>OK</v>
      </c>
      <c r="U615" s="138"/>
      <c r="V615" s="138"/>
      <c r="W615" s="139"/>
      <c r="X615" s="139"/>
      <c r="Y615" s="132" t="str">
        <f>IF(SUM(W615:X615)=Z615,"OK",SUM(W615:X615)-Z615)</f>
        <v>OK</v>
      </c>
      <c r="Z615" s="210"/>
      <c r="AA615" s="204"/>
      <c r="AB615" s="202"/>
      <c r="AC615" s="202"/>
      <c r="AD615" s="202"/>
      <c r="AE615" s="202"/>
      <c r="AF615" s="202"/>
      <c r="AG615" s="132" t="str">
        <f>IF(SUM(AA615:AF615)=AH615,"OK",SUM(AA615:AF615)-AH615)</f>
        <v>OK</v>
      </c>
      <c r="AH615" s="138"/>
      <c r="AI615" s="138"/>
      <c r="AJ615" s="139"/>
      <c r="AK615" s="139"/>
      <c r="AL615" s="132" t="str">
        <f>IF(SUM(AJ615:AK615)=AM615,"OK",SUM(AJ615:AK615)-AM615)</f>
        <v>OK</v>
      </c>
      <c r="AM615" s="140"/>
      <c r="AN615" s="119">
        <f>L615+U615+V615+Z615</f>
        <v>0</v>
      </c>
      <c r="AO615" s="120">
        <f>M615+AH615+AI615+AM615</f>
        <v>0</v>
      </c>
      <c r="AP615" s="39">
        <f>L615</f>
        <v>0</v>
      </c>
      <c r="AQ615" s="141">
        <f>AN615</f>
        <v>0</v>
      </c>
      <c r="AR615" s="142">
        <f>AQ615-AP615</f>
        <v>0</v>
      </c>
      <c r="AS615" s="143" t="e">
        <f>AR615/AP615</f>
        <v>#DIV/0!</v>
      </c>
      <c r="AT615" s="144">
        <f>M615</f>
        <v>0</v>
      </c>
      <c r="AU615" s="141">
        <f>AO615</f>
        <v>0</v>
      </c>
      <c r="AV615" s="142">
        <f>AU615-AT615</f>
        <v>0</v>
      </c>
      <c r="AW615" s="143" t="e">
        <f>AV615/AT615</f>
        <v>#DIV/0!</v>
      </c>
      <c r="AY615" s="146" t="str">
        <f t="shared" si="465"/>
        <v>45.24</v>
      </c>
      <c r="AZ615" s="383" t="b">
        <f>COUNTIF('[1]Codes SEC'!$B$2:$B$250,Ministres!AY615)&gt;0</f>
        <v>1</v>
      </c>
    </row>
    <row r="616" spans="1:64" ht="35.1" customHeight="1" x14ac:dyDescent="0.25">
      <c r="A616" s="15" t="s">
        <v>13</v>
      </c>
      <c r="B616" s="225">
        <v>10</v>
      </c>
      <c r="C616" s="122" t="s">
        <v>276</v>
      </c>
      <c r="D616" s="123">
        <v>1000</v>
      </c>
      <c r="E616" s="226"/>
      <c r="F616" s="122">
        <v>19</v>
      </c>
      <c r="G616" s="126"/>
      <c r="H616" s="35" t="str">
        <f t="shared" si="472"/>
        <v>122</v>
      </c>
      <c r="I616" s="36">
        <v>84550000</v>
      </c>
      <c r="J616" s="37" t="s">
        <v>807</v>
      </c>
      <c r="K616" s="244" t="s">
        <v>808</v>
      </c>
      <c r="L616" s="232">
        <v>0</v>
      </c>
      <c r="M616" s="233">
        <v>0</v>
      </c>
      <c r="N616" s="130"/>
      <c r="O616" s="131"/>
      <c r="P616" s="131"/>
      <c r="Q616" s="131"/>
      <c r="R616" s="131"/>
      <c r="S616" s="131"/>
      <c r="T616" s="132" t="str">
        <f t="shared" si="454"/>
        <v>OK</v>
      </c>
      <c r="U616" s="138"/>
      <c r="V616" s="138"/>
      <c r="W616" s="139"/>
      <c r="X616" s="139"/>
      <c r="Y616" s="132" t="str">
        <f t="shared" si="455"/>
        <v>OK</v>
      </c>
      <c r="Z616" s="210"/>
      <c r="AA616" s="204"/>
      <c r="AB616" s="202"/>
      <c r="AC616" s="202"/>
      <c r="AD616" s="202"/>
      <c r="AE616" s="202"/>
      <c r="AF616" s="202"/>
      <c r="AG616" s="132" t="str">
        <f t="shared" si="456"/>
        <v>OK</v>
      </c>
      <c r="AH616" s="138"/>
      <c r="AI616" s="138"/>
      <c r="AJ616" s="139"/>
      <c r="AK616" s="139"/>
      <c r="AL616" s="132" t="str">
        <f t="shared" si="457"/>
        <v>OK</v>
      </c>
      <c r="AM616" s="140"/>
      <c r="AN616" s="119">
        <f t="shared" si="458"/>
        <v>0</v>
      </c>
      <c r="AO616" s="120">
        <f t="shared" si="459"/>
        <v>0</v>
      </c>
      <c r="AP616" s="39">
        <f t="shared" si="460"/>
        <v>0</v>
      </c>
      <c r="AQ616" s="141">
        <f t="shared" si="461"/>
        <v>0</v>
      </c>
      <c r="AR616" s="142">
        <f t="shared" si="462"/>
        <v>0</v>
      </c>
      <c r="AS616" s="143" t="e">
        <f t="shared" si="474"/>
        <v>#DIV/0!</v>
      </c>
      <c r="AT616" s="144">
        <f t="shared" si="463"/>
        <v>0</v>
      </c>
      <c r="AU616" s="141">
        <f t="shared" si="475"/>
        <v>0</v>
      </c>
      <c r="AV616" s="142">
        <f t="shared" si="464"/>
        <v>0</v>
      </c>
      <c r="AW616" s="143" t="e">
        <f t="shared" si="477"/>
        <v>#DIV/0!</v>
      </c>
      <c r="AY616" s="146" t="str">
        <f t="shared" si="465"/>
        <v>45.50</v>
      </c>
      <c r="AZ616" s="383" t="b">
        <f>COUNTIF('[1]Codes SEC'!$B$2:$B$250,Ministres!AY616)&gt;0</f>
        <v>1</v>
      </c>
    </row>
    <row r="617" spans="1:64" ht="12.75" customHeight="1" x14ac:dyDescent="0.25">
      <c r="A617" s="350"/>
      <c r="B617" s="415"/>
      <c r="C617" s="150"/>
      <c r="D617" s="352"/>
      <c r="E617" s="416"/>
      <c r="F617" s="150"/>
      <c r="G617" s="154"/>
      <c r="H617" s="155"/>
      <c r="I617" s="156"/>
      <c r="J617" s="157"/>
      <c r="K617" s="158" t="s">
        <v>70</v>
      </c>
      <c r="L617" s="417">
        <f t="shared" ref="L617:S617" si="478">L591+L592+L593+L594+L600+L601+L602+L612+L615+L616+L603+L611+L597+L608+L613+L598+L595+L596+L599+L604+L605+L606+L614+L607+L610+L609</f>
        <v>0</v>
      </c>
      <c r="M617" s="418">
        <f t="shared" si="478"/>
        <v>0</v>
      </c>
      <c r="N617" s="405">
        <f t="shared" si="478"/>
        <v>0</v>
      </c>
      <c r="O617" s="406">
        <f t="shared" si="478"/>
        <v>0</v>
      </c>
      <c r="P617" s="406">
        <f t="shared" si="478"/>
        <v>0</v>
      </c>
      <c r="Q617" s="406">
        <f t="shared" si="478"/>
        <v>0</v>
      </c>
      <c r="R617" s="406">
        <f t="shared" si="478"/>
        <v>0</v>
      </c>
      <c r="S617" s="406">
        <f t="shared" si="478"/>
        <v>0</v>
      </c>
      <c r="T617" s="407"/>
      <c r="U617" s="408">
        <f>U591+U592+U593+U594+U600+U601+U602+U612+U615+U616+U603+U611+U597+U608+U613+U598+U595+U596+U599+U604+U605+U606+U614+U607+U610+U609</f>
        <v>0</v>
      </c>
      <c r="V617" s="408">
        <f>V591+V592+V593+V594+V600+V601+V602+V612+V615+V616+V603+V611+V597+V608+V613+V598+V595+V596+V599+V604+V605+V606+V614+V607+V610+V609</f>
        <v>0</v>
      </c>
      <c r="W617" s="406">
        <f>W591+W592+W593+W594+W600+W601+W602+W612+W615+W616+W603+W611+W597+W608+W613+W598+W595+W596+W599+W604+W605+W606+W614+W607+W610+W609</f>
        <v>0</v>
      </c>
      <c r="X617" s="406">
        <f>X591+X592+X593+X594+X600+X601+X602+X612+X615+X616+X603+X611+X597+X608+X613+X598+X595+X596+X599+X604+X605+X606+X614+X607+X610+X609</f>
        <v>0</v>
      </c>
      <c r="Y617" s="407"/>
      <c r="Z617" s="408">
        <f t="shared" ref="Z617:AF617" si="479">Z591+Z592+Z593+Z594+Z600+Z601+Z602+Z612+Z615+Z616+Z603+Z611+Z597+Z608+Z613+Z598+Z595+Z596+Z599+Z604+Z605+Z606+Z614+Z607+Z610+Z609</f>
        <v>0</v>
      </c>
      <c r="AA617" s="165">
        <f t="shared" si="479"/>
        <v>0</v>
      </c>
      <c r="AB617" s="406">
        <f t="shared" si="479"/>
        <v>0</v>
      </c>
      <c r="AC617" s="406">
        <f t="shared" si="479"/>
        <v>0</v>
      </c>
      <c r="AD617" s="406">
        <f t="shared" si="479"/>
        <v>0</v>
      </c>
      <c r="AE617" s="406">
        <f t="shared" si="479"/>
        <v>0</v>
      </c>
      <c r="AF617" s="406">
        <f t="shared" si="479"/>
        <v>0</v>
      </c>
      <c r="AG617" s="407"/>
      <c r="AH617" s="408">
        <f>AH591+AH592+AH593+AH594+AH600+AH601+AH602+AH612+AH615+AH616+AH603+AH611+AH597+AH608+AH613+AH598+AH595+AH596+AH599+AH604+AH605+AH606+AH614+AH607+AH610+AH609</f>
        <v>0</v>
      </c>
      <c r="AI617" s="408">
        <f>AI591+AI592+AI593+AI594+AI600+AI601+AI602+AI612+AI615+AI616+AI603+AI611+AI597+AI608+AI613+AI598+AI595+AI596+AI599+AI604+AI605+AI606+AI614+AI607+AI610+AI609</f>
        <v>0</v>
      </c>
      <c r="AJ617" s="406">
        <f>AJ591+AJ592+AJ593+AJ594+AJ600+AJ601+AJ602+AJ612+AJ615+AJ616+AJ603+AJ611+AJ597+AJ608+AJ613+AJ598+AJ595+AJ596+AJ599+AJ604+AJ605+AJ606+AJ614+AJ607+AJ610+AJ609</f>
        <v>0</v>
      </c>
      <c r="AK617" s="406">
        <f>AK591+AK592+AK593+AK594+AK600+AK601+AK602+AK612+AK615+AK616+AK603+AK611+AK597+AK608+AK613+AK598+AK595+AK596+AK599+AK604+AK605+AK606+AK614+AK607+AK610+AK609</f>
        <v>0</v>
      </c>
      <c r="AL617" s="407"/>
      <c r="AM617" s="409">
        <f t="shared" ref="AM617:AW617" si="480">AM591+AM592+AM593+AM594+AM600+AM601+AM602+AM612+AM615+AM616+AM603+AM611+AM597+AM608+AM613+AM598+AM595+AM596+AM599+AM604+AM605+AM606+AM614+AM607+AM610+AM609</f>
        <v>0</v>
      </c>
      <c r="AN617" s="167">
        <f t="shared" si="480"/>
        <v>0</v>
      </c>
      <c r="AO617" s="410">
        <f t="shared" si="480"/>
        <v>0</v>
      </c>
      <c r="AP617" s="169">
        <f t="shared" si="480"/>
        <v>0</v>
      </c>
      <c r="AQ617" s="411">
        <f t="shared" si="480"/>
        <v>0</v>
      </c>
      <c r="AR617" s="412">
        <f t="shared" si="480"/>
        <v>0</v>
      </c>
      <c r="AS617" s="413" t="e">
        <f t="shared" si="480"/>
        <v>#DIV/0!</v>
      </c>
      <c r="AT617" s="414">
        <f t="shared" si="480"/>
        <v>0</v>
      </c>
      <c r="AU617" s="411">
        <f t="shared" si="480"/>
        <v>0</v>
      </c>
      <c r="AV617" s="412">
        <f t="shared" si="480"/>
        <v>0</v>
      </c>
      <c r="AW617" s="413" t="e">
        <f t="shared" si="480"/>
        <v>#DIV/0!</v>
      </c>
      <c r="AY617" s="146"/>
      <c r="AZ617" s="383"/>
    </row>
    <row r="618" spans="1:64" ht="12.75" customHeight="1" x14ac:dyDescent="0.25">
      <c r="A618" s="15"/>
      <c r="C618" s="122"/>
      <c r="D618" s="123"/>
      <c r="F618" s="125"/>
      <c r="G618" s="126"/>
      <c r="H618" s="35"/>
      <c r="I618" s="36"/>
      <c r="J618" s="37"/>
      <c r="K618" s="240"/>
      <c r="L618" s="241"/>
      <c r="M618" s="242"/>
      <c r="N618" s="201"/>
      <c r="O618" s="202"/>
      <c r="P618" s="202"/>
      <c r="Q618" s="202"/>
      <c r="R618" s="202"/>
      <c r="S618" s="202"/>
      <c r="T618" s="224"/>
      <c r="U618" s="138"/>
      <c r="V618" s="138"/>
      <c r="W618" s="139"/>
      <c r="X618" s="139"/>
      <c r="Y618" s="224"/>
      <c r="Z618" s="210"/>
      <c r="AA618" s="204"/>
      <c r="AB618" s="202"/>
      <c r="AC618" s="202"/>
      <c r="AD618" s="202"/>
      <c r="AE618" s="202"/>
      <c r="AF618" s="202"/>
      <c r="AG618" s="224"/>
      <c r="AH618" s="138"/>
      <c r="AI618" s="138"/>
      <c r="AJ618" s="139"/>
      <c r="AK618" s="139"/>
      <c r="AL618" s="224"/>
      <c r="AM618" s="140"/>
      <c r="AN618" s="211"/>
      <c r="AO618" s="212"/>
      <c r="AP618" s="39"/>
      <c r="AQ618" s="141"/>
      <c r="AR618" s="141"/>
      <c r="AS618" s="143"/>
      <c r="AU618" s="141"/>
      <c r="AV618" s="141"/>
      <c r="AW618" s="143"/>
      <c r="AY618" s="146"/>
      <c r="AZ618" s="383"/>
    </row>
    <row r="619" spans="1:64" ht="12.75" customHeight="1" x14ac:dyDescent="0.25">
      <c r="A619" s="15"/>
      <c r="C619" s="122"/>
      <c r="D619" s="123"/>
      <c r="F619" s="125"/>
      <c r="G619" s="126"/>
      <c r="H619" s="35"/>
      <c r="I619" s="36"/>
      <c r="J619" s="37"/>
      <c r="K619" s="243" t="s">
        <v>109</v>
      </c>
      <c r="L619" s="241"/>
      <c r="M619" s="242"/>
      <c r="N619" s="201"/>
      <c r="O619" s="202"/>
      <c r="P619" s="202"/>
      <c r="Q619" s="202"/>
      <c r="R619" s="202"/>
      <c r="S619" s="202"/>
      <c r="T619" s="224"/>
      <c r="U619" s="138"/>
      <c r="V619" s="138"/>
      <c r="W619" s="139"/>
      <c r="X619" s="139"/>
      <c r="Y619" s="224"/>
      <c r="Z619" s="210"/>
      <c r="AA619" s="204"/>
      <c r="AB619" s="202"/>
      <c r="AC619" s="202"/>
      <c r="AD619" s="202"/>
      <c r="AE619" s="202"/>
      <c r="AF619" s="202"/>
      <c r="AG619" s="224"/>
      <c r="AH619" s="138"/>
      <c r="AI619" s="138"/>
      <c r="AJ619" s="139"/>
      <c r="AK619" s="139"/>
      <c r="AL619" s="224"/>
      <c r="AM619" s="140"/>
      <c r="AN619" s="211"/>
      <c r="AO619" s="212"/>
      <c r="AP619" s="39"/>
      <c r="AQ619" s="141"/>
      <c r="AR619" s="141"/>
      <c r="AS619" s="143"/>
      <c r="AU619" s="141"/>
      <c r="AV619" s="141"/>
      <c r="AW619" s="143"/>
      <c r="AY619" s="146"/>
      <c r="AZ619" s="383"/>
    </row>
    <row r="620" spans="1:64" ht="12.75" customHeight="1" x14ac:dyDescent="0.25">
      <c r="A620" s="15"/>
      <c r="C620" s="122"/>
      <c r="D620" s="123"/>
      <c r="F620" s="125"/>
      <c r="G620" s="126"/>
      <c r="H620" s="35"/>
      <c r="I620" s="36"/>
      <c r="J620" s="37"/>
      <c r="K620" s="244"/>
      <c r="L620" s="241"/>
      <c r="M620" s="242"/>
      <c r="N620" s="201"/>
      <c r="O620" s="202"/>
      <c r="P620" s="202"/>
      <c r="Q620" s="202"/>
      <c r="R620" s="202"/>
      <c r="S620" s="202"/>
      <c r="T620" s="224"/>
      <c r="U620" s="138"/>
      <c r="V620" s="138"/>
      <c r="W620" s="139"/>
      <c r="X620" s="139"/>
      <c r="Y620" s="224"/>
      <c r="Z620" s="210"/>
      <c r="AA620" s="204"/>
      <c r="AB620" s="202"/>
      <c r="AC620" s="202"/>
      <c r="AD620" s="202"/>
      <c r="AE620" s="202"/>
      <c r="AF620" s="202"/>
      <c r="AG620" s="224"/>
      <c r="AH620" s="138"/>
      <c r="AI620" s="138"/>
      <c r="AJ620" s="139"/>
      <c r="AK620" s="139"/>
      <c r="AL620" s="224"/>
      <c r="AM620" s="140"/>
      <c r="AN620" s="211"/>
      <c r="AO620" s="212"/>
      <c r="AP620" s="39"/>
      <c r="AQ620" s="141"/>
      <c r="AR620" s="141"/>
      <c r="AS620" s="143"/>
      <c r="AU620" s="141"/>
      <c r="AV620" s="141"/>
      <c r="AW620" s="143"/>
      <c r="AY620" s="146"/>
      <c r="AZ620" s="383"/>
    </row>
    <row r="621" spans="1:64" s="400" customFormat="1" ht="35.1" customHeight="1" x14ac:dyDescent="0.25">
      <c r="A621" s="15" t="s">
        <v>13</v>
      </c>
      <c r="B621" s="121">
        <v>10</v>
      </c>
      <c r="C621" s="122" t="s">
        <v>276</v>
      </c>
      <c r="D621" s="123">
        <v>1000</v>
      </c>
      <c r="E621" s="124"/>
      <c r="F621" s="125">
        <v>20</v>
      </c>
      <c r="G621" s="126"/>
      <c r="H621" s="35" t="str">
        <f t="shared" si="472"/>
        <v>122</v>
      </c>
      <c r="I621" s="36">
        <v>85111000</v>
      </c>
      <c r="J621" s="37" t="s">
        <v>809</v>
      </c>
      <c r="K621" s="281" t="s">
        <v>810</v>
      </c>
      <c r="L621" s="128">
        <v>0</v>
      </c>
      <c r="M621" s="129">
        <v>0</v>
      </c>
      <c r="N621" s="130"/>
      <c r="O621" s="131"/>
      <c r="P621" s="131"/>
      <c r="Q621" s="131"/>
      <c r="R621" s="131"/>
      <c r="S621" s="131"/>
      <c r="T621" s="132" t="str">
        <f t="shared" ref="T621:T639" si="481">IF(SUM(N621:S621)=U621,"OK",SUM(N621:S621)-U621)</f>
        <v>OK</v>
      </c>
      <c r="U621" s="138"/>
      <c r="V621" s="138"/>
      <c r="W621" s="139"/>
      <c r="X621" s="139"/>
      <c r="Y621" s="132" t="str">
        <f t="shared" ref="Y621:Y639" si="482">IF(SUM(W621:X621)=Z621,"OK",SUM(W621:X621)-Z621)</f>
        <v>OK</v>
      </c>
      <c r="Z621" s="210"/>
      <c r="AA621" s="204"/>
      <c r="AB621" s="202"/>
      <c r="AC621" s="202"/>
      <c r="AD621" s="202"/>
      <c r="AE621" s="202"/>
      <c r="AF621" s="202"/>
      <c r="AG621" s="132" t="str">
        <f t="shared" ref="AG621:AG639" si="483">IF(SUM(AA621:AF621)=AH621,"OK",SUM(AA621:AF621)-AH621)</f>
        <v>OK</v>
      </c>
      <c r="AH621" s="138"/>
      <c r="AI621" s="138"/>
      <c r="AJ621" s="139"/>
      <c r="AK621" s="139"/>
      <c r="AL621" s="132" t="str">
        <f t="shared" ref="AL621:AL639" si="484">IF(SUM(AJ621:AK621)=AM621,"OK",SUM(AJ621:AK621)-AM621)</f>
        <v>OK</v>
      </c>
      <c r="AM621" s="140"/>
      <c r="AN621" s="119">
        <f t="shared" ref="AN621:AN639" si="485">L621+U621+V621+Z621</f>
        <v>0</v>
      </c>
      <c r="AO621" s="120">
        <f t="shared" ref="AO621:AO639" si="486">M621+AH621+AI621+AM621</f>
        <v>0</v>
      </c>
      <c r="AP621" s="39">
        <f t="shared" ref="AP621:AP639" si="487">L621</f>
        <v>0</v>
      </c>
      <c r="AQ621" s="141">
        <f t="shared" ref="AQ621:AQ639" si="488">AN621</f>
        <v>0</v>
      </c>
      <c r="AR621" s="142">
        <f t="shared" ref="AR621:AR638" si="489">AQ621-AP621</f>
        <v>0</v>
      </c>
      <c r="AS621" s="143" t="e">
        <f t="shared" ref="AS621:AS638" si="490">AR621/AP621</f>
        <v>#DIV/0!</v>
      </c>
      <c r="AT621" s="144">
        <f t="shared" ref="AT621:AT639" si="491">M621</f>
        <v>0</v>
      </c>
      <c r="AU621" s="141">
        <f t="shared" ref="AU621:AU638" si="492">AO621</f>
        <v>0</v>
      </c>
      <c r="AV621" s="142">
        <f t="shared" ref="AV621:AV638" si="493">AU621-AT621</f>
        <v>0</v>
      </c>
      <c r="AW621" s="143" t="e">
        <f t="shared" ref="AW621:AW638" si="494">AV621/AT621</f>
        <v>#DIV/0!</v>
      </c>
      <c r="AX621"/>
      <c r="AY621" s="146" t="str">
        <f t="shared" ref="AY621:AY639" si="495">RIGHT(LEFT(I621,3),2)&amp;"."&amp;RIGHT(LEFT(I621,5),2)</f>
        <v>51.11</v>
      </c>
      <c r="AZ621" s="383" t="b">
        <f>COUNTIF('[1]Codes SEC'!$B$2:$B$250,Ministres!AY621)&gt;0</f>
        <v>1</v>
      </c>
      <c r="BA621"/>
      <c r="BB621"/>
      <c r="BC621"/>
      <c r="BD621"/>
      <c r="BE621"/>
      <c r="BF621"/>
      <c r="BG621"/>
      <c r="BH621"/>
      <c r="BI621"/>
      <c r="BJ621"/>
      <c r="BK621"/>
      <c r="BL621"/>
    </row>
    <row r="622" spans="1:64" ht="35.1" customHeight="1" x14ac:dyDescent="0.25">
      <c r="A622" s="15" t="s">
        <v>13</v>
      </c>
      <c r="B622" s="225" t="s">
        <v>265</v>
      </c>
      <c r="C622" s="122" t="s">
        <v>276</v>
      </c>
      <c r="D622" s="123">
        <v>1000</v>
      </c>
      <c r="E622" s="226"/>
      <c r="F622" s="122">
        <v>20</v>
      </c>
      <c r="G622" s="227"/>
      <c r="H622" s="228" t="str">
        <f t="shared" si="472"/>
        <v>122</v>
      </c>
      <c r="I622" s="229">
        <v>85111000</v>
      </c>
      <c r="J622" s="230" t="s">
        <v>811</v>
      </c>
      <c r="K622" s="231" t="s">
        <v>812</v>
      </c>
      <c r="L622" s="232">
        <v>0</v>
      </c>
      <c r="M622" s="233">
        <v>0</v>
      </c>
      <c r="N622" s="130"/>
      <c r="O622" s="131"/>
      <c r="P622" s="131"/>
      <c r="Q622" s="131"/>
      <c r="R622" s="131"/>
      <c r="S622" s="131"/>
      <c r="T622" s="132" t="str">
        <f t="shared" si="481"/>
        <v>OK</v>
      </c>
      <c r="U622" s="138"/>
      <c r="V622" s="138"/>
      <c r="W622" s="139"/>
      <c r="X622" s="139"/>
      <c r="Y622" s="132" t="str">
        <f t="shared" si="482"/>
        <v>OK</v>
      </c>
      <c r="Z622" s="210"/>
      <c r="AA622" s="204"/>
      <c r="AB622" s="202"/>
      <c r="AC622" s="202"/>
      <c r="AD622" s="202"/>
      <c r="AE622" s="202"/>
      <c r="AF622" s="202"/>
      <c r="AG622" s="132" t="str">
        <f t="shared" si="483"/>
        <v>OK</v>
      </c>
      <c r="AH622" s="138"/>
      <c r="AI622" s="138"/>
      <c r="AJ622" s="139"/>
      <c r="AK622" s="139"/>
      <c r="AL622" s="132" t="str">
        <f t="shared" si="484"/>
        <v>OK</v>
      </c>
      <c r="AM622" s="140"/>
      <c r="AN622" s="119">
        <f t="shared" si="485"/>
        <v>0</v>
      </c>
      <c r="AO622" s="120">
        <f t="shared" si="486"/>
        <v>0</v>
      </c>
      <c r="AP622" s="39">
        <f t="shared" si="487"/>
        <v>0</v>
      </c>
      <c r="AQ622" s="141">
        <f t="shared" si="488"/>
        <v>0</v>
      </c>
      <c r="AR622" s="142">
        <f t="shared" si="489"/>
        <v>0</v>
      </c>
      <c r="AS622" s="143" t="e">
        <f t="shared" si="490"/>
        <v>#DIV/0!</v>
      </c>
      <c r="AT622" s="144">
        <f t="shared" si="491"/>
        <v>0</v>
      </c>
      <c r="AU622" s="141">
        <f t="shared" si="492"/>
        <v>0</v>
      </c>
      <c r="AV622" s="142">
        <f t="shared" si="493"/>
        <v>0</v>
      </c>
      <c r="AW622" s="143" t="e">
        <f t="shared" si="494"/>
        <v>#DIV/0!</v>
      </c>
      <c r="AY622" s="146" t="str">
        <f t="shared" si="495"/>
        <v>51.11</v>
      </c>
      <c r="AZ622" s="383" t="b">
        <f>COUNTIF('[1]Codes SEC'!$B$2:$B$250,Ministres!AY622)&gt;0</f>
        <v>1</v>
      </c>
    </row>
    <row r="623" spans="1:64" ht="35.1" customHeight="1" x14ac:dyDescent="0.25">
      <c r="A623" s="15" t="s">
        <v>13</v>
      </c>
      <c r="B623" s="225" t="s">
        <v>265</v>
      </c>
      <c r="C623" s="122" t="s">
        <v>237</v>
      </c>
      <c r="D623" s="123">
        <v>1000</v>
      </c>
      <c r="E623" s="226"/>
      <c r="F623" s="122">
        <v>20</v>
      </c>
      <c r="G623" s="227"/>
      <c r="H623" s="228" t="str">
        <f t="shared" si="472"/>
        <v>122</v>
      </c>
      <c r="I623" s="229">
        <v>85112000</v>
      </c>
      <c r="J623" s="230" t="s">
        <v>813</v>
      </c>
      <c r="K623" s="231" t="s">
        <v>814</v>
      </c>
      <c r="L623" s="232">
        <v>0</v>
      </c>
      <c r="M623" s="233">
        <v>0</v>
      </c>
      <c r="N623" s="130"/>
      <c r="O623" s="131"/>
      <c r="P623" s="131"/>
      <c r="Q623" s="131"/>
      <c r="R623" s="131"/>
      <c r="S623" s="131"/>
      <c r="T623" s="132" t="str">
        <f t="shared" si="481"/>
        <v>OK</v>
      </c>
      <c r="U623" s="138"/>
      <c r="V623" s="138"/>
      <c r="W623" s="139"/>
      <c r="X623" s="139"/>
      <c r="Y623" s="132" t="str">
        <f t="shared" si="482"/>
        <v>OK</v>
      </c>
      <c r="Z623" s="210"/>
      <c r="AA623" s="204"/>
      <c r="AB623" s="202"/>
      <c r="AC623" s="202"/>
      <c r="AD623" s="202"/>
      <c r="AE623" s="202"/>
      <c r="AF623" s="202"/>
      <c r="AG623" s="132" t="str">
        <f t="shared" si="483"/>
        <v>OK</v>
      </c>
      <c r="AH623" s="138"/>
      <c r="AI623" s="138"/>
      <c r="AJ623" s="139"/>
      <c r="AK623" s="139"/>
      <c r="AL623" s="132" t="str">
        <f t="shared" si="484"/>
        <v>OK</v>
      </c>
      <c r="AM623" s="140"/>
      <c r="AN623" s="119">
        <f t="shared" si="485"/>
        <v>0</v>
      </c>
      <c r="AO623" s="120">
        <f t="shared" si="486"/>
        <v>0</v>
      </c>
      <c r="AP623" s="39">
        <f t="shared" si="487"/>
        <v>0</v>
      </c>
      <c r="AQ623" s="141">
        <f t="shared" si="488"/>
        <v>0</v>
      </c>
      <c r="AR623" s="142">
        <f t="shared" si="489"/>
        <v>0</v>
      </c>
      <c r="AS623" s="143" t="e">
        <f t="shared" si="490"/>
        <v>#DIV/0!</v>
      </c>
      <c r="AT623" s="144">
        <f t="shared" si="491"/>
        <v>0</v>
      </c>
      <c r="AU623" s="141">
        <f t="shared" si="492"/>
        <v>0</v>
      </c>
      <c r="AV623" s="142">
        <f t="shared" si="493"/>
        <v>0</v>
      </c>
      <c r="AW623" s="143" t="e">
        <f t="shared" si="494"/>
        <v>#DIV/0!</v>
      </c>
      <c r="AY623" s="146" t="str">
        <f t="shared" si="495"/>
        <v>51.12</v>
      </c>
      <c r="AZ623" s="383" t="b">
        <f>COUNTIF('[1]Codes SEC'!$B$2:$B$250,Ministres!AY623)&gt;0</f>
        <v>1</v>
      </c>
    </row>
    <row r="624" spans="1:64" ht="35.1" customHeight="1" x14ac:dyDescent="0.25">
      <c r="A624" s="15" t="s">
        <v>13</v>
      </c>
      <c r="B624" s="225" t="s">
        <v>265</v>
      </c>
      <c r="C624" s="122" t="s">
        <v>276</v>
      </c>
      <c r="D624" s="123">
        <v>1000</v>
      </c>
      <c r="E624" s="226"/>
      <c r="F624" s="122">
        <v>20</v>
      </c>
      <c r="G624" s="227"/>
      <c r="H624" s="228" t="str">
        <f t="shared" si="472"/>
        <v>122</v>
      </c>
      <c r="I624" s="229">
        <v>85210000</v>
      </c>
      <c r="J624" s="230" t="s">
        <v>815</v>
      </c>
      <c r="K624" s="231" t="s">
        <v>816</v>
      </c>
      <c r="L624" s="232">
        <v>0</v>
      </c>
      <c r="M624" s="233">
        <v>0</v>
      </c>
      <c r="N624" s="130"/>
      <c r="O624" s="131"/>
      <c r="P624" s="131"/>
      <c r="Q624" s="131"/>
      <c r="R624" s="131"/>
      <c r="S624" s="131"/>
      <c r="T624" s="132" t="str">
        <f t="shared" si="481"/>
        <v>OK</v>
      </c>
      <c r="U624" s="138"/>
      <c r="V624" s="138"/>
      <c r="W624" s="139"/>
      <c r="X624" s="139"/>
      <c r="Y624" s="132" t="str">
        <f t="shared" si="482"/>
        <v>OK</v>
      </c>
      <c r="Z624" s="210"/>
      <c r="AA624" s="204"/>
      <c r="AB624" s="202"/>
      <c r="AC624" s="202"/>
      <c r="AD624" s="202"/>
      <c r="AE624" s="202"/>
      <c r="AF624" s="202"/>
      <c r="AG624" s="132" t="str">
        <f t="shared" si="483"/>
        <v>OK</v>
      </c>
      <c r="AH624" s="138"/>
      <c r="AI624" s="138"/>
      <c r="AJ624" s="139"/>
      <c r="AK624" s="139"/>
      <c r="AL624" s="132" t="str">
        <f t="shared" si="484"/>
        <v>OK</v>
      </c>
      <c r="AM624" s="140"/>
      <c r="AN624" s="119">
        <f t="shared" si="485"/>
        <v>0</v>
      </c>
      <c r="AO624" s="120">
        <f t="shared" si="486"/>
        <v>0</v>
      </c>
      <c r="AP624" s="39">
        <f t="shared" si="487"/>
        <v>0</v>
      </c>
      <c r="AQ624" s="141">
        <f t="shared" si="488"/>
        <v>0</v>
      </c>
      <c r="AR624" s="142">
        <f t="shared" si="489"/>
        <v>0</v>
      </c>
      <c r="AS624" s="143" t="e">
        <f t="shared" si="490"/>
        <v>#DIV/0!</v>
      </c>
      <c r="AT624" s="144">
        <f t="shared" si="491"/>
        <v>0</v>
      </c>
      <c r="AU624" s="141">
        <f t="shared" si="492"/>
        <v>0</v>
      </c>
      <c r="AV624" s="142">
        <f t="shared" si="493"/>
        <v>0</v>
      </c>
      <c r="AW624" s="143" t="e">
        <f t="shared" si="494"/>
        <v>#DIV/0!</v>
      </c>
      <c r="AY624" s="146" t="str">
        <f t="shared" si="495"/>
        <v>52.10</v>
      </c>
      <c r="AZ624" s="383" t="b">
        <f>COUNTIF('[1]Codes SEC'!$B$2:$B$250,Ministres!AY624)&gt;0</f>
        <v>1</v>
      </c>
    </row>
    <row r="625" spans="1:64" ht="35.1" customHeight="1" x14ac:dyDescent="0.25">
      <c r="A625" s="15" t="s">
        <v>13</v>
      </c>
      <c r="B625" s="225" t="s">
        <v>265</v>
      </c>
      <c r="C625" s="122" t="s">
        <v>276</v>
      </c>
      <c r="D625" s="123">
        <v>1000</v>
      </c>
      <c r="E625" s="226"/>
      <c r="F625" s="122">
        <v>19</v>
      </c>
      <c r="G625" s="227"/>
      <c r="H625" s="228" t="str">
        <f t="shared" si="472"/>
        <v>122</v>
      </c>
      <c r="I625" s="229">
        <v>85210000</v>
      </c>
      <c r="J625" s="230" t="s">
        <v>817</v>
      </c>
      <c r="K625" s="231" t="s">
        <v>818</v>
      </c>
      <c r="L625" s="232">
        <v>0</v>
      </c>
      <c r="M625" s="233">
        <v>0</v>
      </c>
      <c r="N625" s="130"/>
      <c r="O625" s="131"/>
      <c r="P625" s="131"/>
      <c r="Q625" s="131"/>
      <c r="R625" s="131"/>
      <c r="S625" s="131"/>
      <c r="T625" s="132" t="str">
        <f t="shared" si="481"/>
        <v>OK</v>
      </c>
      <c r="U625" s="138"/>
      <c r="V625" s="138"/>
      <c r="W625" s="139"/>
      <c r="X625" s="139"/>
      <c r="Y625" s="132" t="str">
        <f t="shared" si="482"/>
        <v>OK</v>
      </c>
      <c r="Z625" s="210"/>
      <c r="AA625" s="204"/>
      <c r="AB625" s="202"/>
      <c r="AC625" s="202"/>
      <c r="AD625" s="202"/>
      <c r="AE625" s="202"/>
      <c r="AF625" s="202"/>
      <c r="AG625" s="132" t="str">
        <f t="shared" si="483"/>
        <v>OK</v>
      </c>
      <c r="AH625" s="138"/>
      <c r="AI625" s="138"/>
      <c r="AJ625" s="139"/>
      <c r="AK625" s="139"/>
      <c r="AL625" s="132" t="str">
        <f t="shared" si="484"/>
        <v>OK</v>
      </c>
      <c r="AM625" s="140"/>
      <c r="AN625" s="119">
        <f t="shared" si="485"/>
        <v>0</v>
      </c>
      <c r="AO625" s="120">
        <f t="shared" si="486"/>
        <v>0</v>
      </c>
      <c r="AP625" s="39">
        <f t="shared" si="487"/>
        <v>0</v>
      </c>
      <c r="AQ625" s="141">
        <f t="shared" si="488"/>
        <v>0</v>
      </c>
      <c r="AR625" s="142">
        <f t="shared" si="489"/>
        <v>0</v>
      </c>
      <c r="AS625" s="143" t="e">
        <f t="shared" si="490"/>
        <v>#DIV/0!</v>
      </c>
      <c r="AT625" s="144">
        <f t="shared" si="491"/>
        <v>0</v>
      </c>
      <c r="AU625" s="141">
        <f t="shared" si="492"/>
        <v>0</v>
      </c>
      <c r="AV625" s="142">
        <f t="shared" si="493"/>
        <v>0</v>
      </c>
      <c r="AW625" s="143" t="e">
        <f t="shared" si="494"/>
        <v>#DIV/0!</v>
      </c>
      <c r="AY625" s="146" t="str">
        <f t="shared" si="495"/>
        <v>52.10</v>
      </c>
      <c r="AZ625" s="383" t="b">
        <f>COUNTIF('[1]Codes SEC'!$B$2:$B$250,Ministres!AY625)&gt;0</f>
        <v>1</v>
      </c>
    </row>
    <row r="626" spans="1:64" ht="35.1" customHeight="1" x14ac:dyDescent="0.25">
      <c r="A626" s="15" t="s">
        <v>13</v>
      </c>
      <c r="B626" s="121">
        <v>10</v>
      </c>
      <c r="C626" s="122" t="s">
        <v>276</v>
      </c>
      <c r="D626" s="123">
        <v>1000</v>
      </c>
      <c r="F626" s="125">
        <v>19</v>
      </c>
      <c r="G626" s="126"/>
      <c r="H626" s="35" t="str">
        <f t="shared" si="472"/>
        <v>122</v>
      </c>
      <c r="I626" s="36">
        <v>86141000</v>
      </c>
      <c r="J626" s="37" t="s">
        <v>819</v>
      </c>
      <c r="K626" s="244" t="s">
        <v>820</v>
      </c>
      <c r="L626" s="232">
        <v>0</v>
      </c>
      <c r="M626" s="233">
        <v>0</v>
      </c>
      <c r="N626" s="130"/>
      <c r="O626" s="131"/>
      <c r="P626" s="131"/>
      <c r="Q626" s="131"/>
      <c r="R626" s="131"/>
      <c r="S626" s="131"/>
      <c r="T626" s="132" t="str">
        <f t="shared" si="481"/>
        <v>OK</v>
      </c>
      <c r="U626" s="138"/>
      <c r="V626" s="138"/>
      <c r="W626" s="139"/>
      <c r="X626" s="139"/>
      <c r="Y626" s="132" t="str">
        <f t="shared" si="482"/>
        <v>OK</v>
      </c>
      <c r="Z626" s="210"/>
      <c r="AA626" s="204"/>
      <c r="AB626" s="202"/>
      <c r="AC626" s="202"/>
      <c r="AD626" s="202"/>
      <c r="AE626" s="202"/>
      <c r="AF626" s="202"/>
      <c r="AG626" s="132" t="str">
        <f t="shared" si="483"/>
        <v>OK</v>
      </c>
      <c r="AH626" s="138"/>
      <c r="AI626" s="138"/>
      <c r="AJ626" s="139"/>
      <c r="AK626" s="139"/>
      <c r="AL626" s="132" t="str">
        <f t="shared" si="484"/>
        <v>OK</v>
      </c>
      <c r="AM626" s="140"/>
      <c r="AN626" s="119">
        <f t="shared" si="485"/>
        <v>0</v>
      </c>
      <c r="AO626" s="120">
        <f t="shared" si="486"/>
        <v>0</v>
      </c>
      <c r="AP626" s="39">
        <f t="shared" si="487"/>
        <v>0</v>
      </c>
      <c r="AQ626" s="141">
        <f t="shared" si="488"/>
        <v>0</v>
      </c>
      <c r="AR626" s="142">
        <f t="shared" si="489"/>
        <v>0</v>
      </c>
      <c r="AS626" s="143" t="e">
        <f t="shared" si="490"/>
        <v>#DIV/0!</v>
      </c>
      <c r="AT626" s="144">
        <f t="shared" si="491"/>
        <v>0</v>
      </c>
      <c r="AU626" s="141">
        <f t="shared" si="492"/>
        <v>0</v>
      </c>
      <c r="AV626" s="142">
        <f t="shared" si="493"/>
        <v>0</v>
      </c>
      <c r="AW626" s="143" t="e">
        <f t="shared" si="494"/>
        <v>#DIV/0!</v>
      </c>
      <c r="AY626" s="146" t="str">
        <f t="shared" si="495"/>
        <v>61.41</v>
      </c>
      <c r="AZ626" s="383" t="b">
        <f>COUNTIF('[1]Codes SEC'!$B$2:$B$250,Ministres!AY626)&gt;0</f>
        <v>1</v>
      </c>
    </row>
    <row r="627" spans="1:64" s="400" customFormat="1" ht="35.1" customHeight="1" x14ac:dyDescent="0.25">
      <c r="A627" s="15" t="s">
        <v>13</v>
      </c>
      <c r="B627" s="225">
        <v>10</v>
      </c>
      <c r="C627" s="122" t="s">
        <v>276</v>
      </c>
      <c r="D627" s="123">
        <v>1000</v>
      </c>
      <c r="E627" s="124"/>
      <c r="F627" s="125">
        <v>20</v>
      </c>
      <c r="G627" s="126"/>
      <c r="H627" s="35" t="str">
        <f t="shared" si="472"/>
        <v>122</v>
      </c>
      <c r="I627" s="36">
        <v>86141000</v>
      </c>
      <c r="J627" s="37" t="s">
        <v>821</v>
      </c>
      <c r="K627" s="281" t="s">
        <v>822</v>
      </c>
      <c r="L627" s="128">
        <v>0</v>
      </c>
      <c r="M627" s="129">
        <v>0</v>
      </c>
      <c r="N627" s="130"/>
      <c r="O627" s="131"/>
      <c r="P627" s="131"/>
      <c r="Q627" s="131"/>
      <c r="R627" s="131"/>
      <c r="S627" s="131"/>
      <c r="T627" s="132" t="str">
        <f t="shared" si="481"/>
        <v>OK</v>
      </c>
      <c r="U627" s="138"/>
      <c r="V627" s="138"/>
      <c r="W627" s="139"/>
      <c r="X627" s="139"/>
      <c r="Y627" s="132" t="str">
        <f t="shared" si="482"/>
        <v>OK</v>
      </c>
      <c r="Z627" s="210"/>
      <c r="AA627" s="204"/>
      <c r="AB627" s="202"/>
      <c r="AC627" s="202"/>
      <c r="AD627" s="202"/>
      <c r="AE627" s="202"/>
      <c r="AF627" s="202"/>
      <c r="AG627" s="132" t="str">
        <f t="shared" si="483"/>
        <v>OK</v>
      </c>
      <c r="AH627" s="138"/>
      <c r="AI627" s="138"/>
      <c r="AJ627" s="139"/>
      <c r="AK627" s="139"/>
      <c r="AL627" s="132" t="str">
        <f t="shared" si="484"/>
        <v>OK</v>
      </c>
      <c r="AM627" s="140"/>
      <c r="AN627" s="119">
        <f t="shared" si="485"/>
        <v>0</v>
      </c>
      <c r="AO627" s="120">
        <f t="shared" si="486"/>
        <v>0</v>
      </c>
      <c r="AP627" s="39">
        <f t="shared" si="487"/>
        <v>0</v>
      </c>
      <c r="AQ627" s="141">
        <f t="shared" si="488"/>
        <v>0</v>
      </c>
      <c r="AR627" s="142">
        <f t="shared" si="489"/>
        <v>0</v>
      </c>
      <c r="AS627" s="143" t="e">
        <f t="shared" si="490"/>
        <v>#DIV/0!</v>
      </c>
      <c r="AT627" s="144">
        <f t="shared" si="491"/>
        <v>0</v>
      </c>
      <c r="AU627" s="141">
        <f t="shared" si="492"/>
        <v>0</v>
      </c>
      <c r="AV627" s="142">
        <f t="shared" si="493"/>
        <v>0</v>
      </c>
      <c r="AW627" s="143" t="e">
        <f t="shared" si="494"/>
        <v>#DIV/0!</v>
      </c>
      <c r="AX627"/>
      <c r="AY627" s="146" t="str">
        <f t="shared" si="495"/>
        <v>61.41</v>
      </c>
      <c r="AZ627" s="383" t="b">
        <f>COUNTIF('[1]Codes SEC'!$B$2:$B$250,Ministres!AY627)&gt;0</f>
        <v>1</v>
      </c>
      <c r="BA627"/>
      <c r="BB627"/>
      <c r="BC627"/>
      <c r="BD627"/>
      <c r="BE627"/>
      <c r="BF627"/>
      <c r="BG627"/>
      <c r="BH627"/>
      <c r="BI627"/>
      <c r="BJ627"/>
      <c r="BK627"/>
      <c r="BL627"/>
    </row>
    <row r="628" spans="1:64" s="374" customFormat="1" ht="35.1" customHeight="1" x14ac:dyDescent="0.25">
      <c r="A628" s="356" t="s">
        <v>13</v>
      </c>
      <c r="B628" s="225" t="s">
        <v>265</v>
      </c>
      <c r="C628" s="122" t="s">
        <v>276</v>
      </c>
      <c r="D628" s="123">
        <v>1000</v>
      </c>
      <c r="E628" s="226"/>
      <c r="F628" s="122">
        <v>20</v>
      </c>
      <c r="G628" s="126"/>
      <c r="H628" s="35" t="str">
        <f t="shared" si="472"/>
        <v>122</v>
      </c>
      <c r="I628" s="36">
        <v>86141000</v>
      </c>
      <c r="J628" s="37" t="s">
        <v>823</v>
      </c>
      <c r="K628" s="244" t="s">
        <v>824</v>
      </c>
      <c r="L628" s="232">
        <v>0</v>
      </c>
      <c r="M628" s="233">
        <v>0</v>
      </c>
      <c r="N628" s="130"/>
      <c r="O628" s="131"/>
      <c r="P628" s="131"/>
      <c r="Q628" s="131"/>
      <c r="R628" s="131"/>
      <c r="S628" s="131"/>
      <c r="T628" s="132" t="str">
        <f>IF(SUM(N628:S628)=U628,"OK",SUM(N628:S628)-U628)</f>
        <v>OK</v>
      </c>
      <c r="U628" s="138"/>
      <c r="V628" s="138"/>
      <c r="W628" s="139"/>
      <c r="X628" s="139"/>
      <c r="Y628" s="132" t="str">
        <f>IF(SUM(W628:X628)=Z628,"OK",SUM(W628:X628)-Z628)</f>
        <v>OK</v>
      </c>
      <c r="Z628" s="210"/>
      <c r="AA628" s="204"/>
      <c r="AB628" s="202"/>
      <c r="AC628" s="202"/>
      <c r="AD628" s="202"/>
      <c r="AE628" s="202"/>
      <c r="AF628" s="202"/>
      <c r="AG628" s="132" t="str">
        <f>IF(SUM(AA628:AF628)=AH628,"OK",SUM(AA628:AF628)-AH628)</f>
        <v>OK</v>
      </c>
      <c r="AH628" s="138"/>
      <c r="AI628" s="138"/>
      <c r="AJ628" s="139"/>
      <c r="AK628" s="139"/>
      <c r="AL628" s="132" t="str">
        <f>IF(SUM(AJ628:AK628)=AM628,"OK",SUM(AJ628:AK628)-AM628)</f>
        <v>OK</v>
      </c>
      <c r="AM628" s="140"/>
      <c r="AN628" s="119">
        <f>L628+U628+V628+Z628</f>
        <v>0</v>
      </c>
      <c r="AO628" s="120">
        <f>M628+AH628+AI628+AM628</f>
        <v>0</v>
      </c>
      <c r="AP628" s="39">
        <f>L628</f>
        <v>0</v>
      </c>
      <c r="AQ628" s="141">
        <f>AN628</f>
        <v>0</v>
      </c>
      <c r="AR628" s="142">
        <f>AQ628-AP628</f>
        <v>0</v>
      </c>
      <c r="AS628" s="143" t="e">
        <f>AR628/AP628</f>
        <v>#DIV/0!</v>
      </c>
      <c r="AT628" s="144">
        <f>M628</f>
        <v>0</v>
      </c>
      <c r="AU628" s="141">
        <f>AO628</f>
        <v>0</v>
      </c>
      <c r="AV628" s="142">
        <f>AU628-AT628</f>
        <v>0</v>
      </c>
      <c r="AW628" s="143" t="e">
        <f>AV628/AT628</f>
        <v>#DIV/0!</v>
      </c>
      <c r="AY628" s="146" t="str">
        <f t="shared" si="495"/>
        <v>61.41</v>
      </c>
      <c r="AZ628" s="398" t="b">
        <f>COUNTIF('[1]Codes SEC'!$B$2:$B$250,Ministres!AY628)&gt;0</f>
        <v>1</v>
      </c>
    </row>
    <row r="629" spans="1:64" s="400" customFormat="1" ht="35.1" customHeight="1" x14ac:dyDescent="0.25">
      <c r="A629" s="15" t="s">
        <v>13</v>
      </c>
      <c r="B629" s="225">
        <v>10</v>
      </c>
      <c r="C629" s="122" t="s">
        <v>276</v>
      </c>
      <c r="D629" s="123">
        <v>1000</v>
      </c>
      <c r="E629" s="124"/>
      <c r="F629" s="125">
        <v>19</v>
      </c>
      <c r="G629" s="126"/>
      <c r="H629" s="35" t="str">
        <f t="shared" si="472"/>
        <v>122</v>
      </c>
      <c r="I629" s="36">
        <v>86141000</v>
      </c>
      <c r="J629" s="37" t="s">
        <v>825</v>
      </c>
      <c r="K629" s="281" t="s">
        <v>826</v>
      </c>
      <c r="L629" s="128">
        <v>0</v>
      </c>
      <c r="M629" s="129">
        <v>0</v>
      </c>
      <c r="N629" s="130"/>
      <c r="O629" s="131"/>
      <c r="P629" s="131"/>
      <c r="Q629" s="131"/>
      <c r="R629" s="131"/>
      <c r="S629" s="131"/>
      <c r="T629" s="132" t="str">
        <f t="shared" si="481"/>
        <v>OK</v>
      </c>
      <c r="U629" s="138"/>
      <c r="V629" s="138"/>
      <c r="W629" s="139"/>
      <c r="X629" s="139"/>
      <c r="Y629" s="132" t="str">
        <f t="shared" si="482"/>
        <v>OK</v>
      </c>
      <c r="Z629" s="210"/>
      <c r="AA629" s="204"/>
      <c r="AB629" s="202"/>
      <c r="AC629" s="202"/>
      <c r="AD629" s="202"/>
      <c r="AE629" s="202"/>
      <c r="AF629" s="202"/>
      <c r="AG629" s="132" t="str">
        <f t="shared" si="483"/>
        <v>OK</v>
      </c>
      <c r="AH629" s="138"/>
      <c r="AI629" s="138"/>
      <c r="AJ629" s="139"/>
      <c r="AK629" s="139"/>
      <c r="AL629" s="132" t="str">
        <f t="shared" si="484"/>
        <v>OK</v>
      </c>
      <c r="AM629" s="140"/>
      <c r="AN629" s="119">
        <f t="shared" si="485"/>
        <v>0</v>
      </c>
      <c r="AO629" s="120">
        <f t="shared" si="486"/>
        <v>0</v>
      </c>
      <c r="AP629" s="39">
        <f t="shared" si="487"/>
        <v>0</v>
      </c>
      <c r="AQ629" s="141">
        <f t="shared" si="488"/>
        <v>0</v>
      </c>
      <c r="AR629" s="142">
        <f t="shared" si="489"/>
        <v>0</v>
      </c>
      <c r="AS629" s="143" t="e">
        <f t="shared" si="490"/>
        <v>#DIV/0!</v>
      </c>
      <c r="AT629" s="144">
        <f t="shared" si="491"/>
        <v>0</v>
      </c>
      <c r="AU629" s="141">
        <f t="shared" si="492"/>
        <v>0</v>
      </c>
      <c r="AV629" s="142">
        <f t="shared" si="493"/>
        <v>0</v>
      </c>
      <c r="AW629" s="143" t="e">
        <f t="shared" si="494"/>
        <v>#DIV/0!</v>
      </c>
      <c r="AX629"/>
      <c r="AY629" s="146" t="str">
        <f t="shared" si="495"/>
        <v>61.41</v>
      </c>
      <c r="AZ629" s="383" t="b">
        <f>COUNTIF('[1]Codes SEC'!$B$2:$B$250,Ministres!AY629)&gt;0</f>
        <v>1</v>
      </c>
      <c r="BA629"/>
      <c r="BB629"/>
      <c r="BC629"/>
      <c r="BD629"/>
      <c r="BE629"/>
      <c r="BF629"/>
      <c r="BG629"/>
      <c r="BH629"/>
      <c r="BI629"/>
      <c r="BJ629"/>
      <c r="BK629"/>
      <c r="BL629"/>
    </row>
    <row r="630" spans="1:64" ht="35.1" customHeight="1" x14ac:dyDescent="0.25">
      <c r="A630" s="15" t="s">
        <v>13</v>
      </c>
      <c r="B630" s="225" t="s">
        <v>265</v>
      </c>
      <c r="C630" s="122" t="s">
        <v>276</v>
      </c>
      <c r="D630" s="123">
        <v>1000</v>
      </c>
      <c r="E630" s="226"/>
      <c r="F630" s="122">
        <v>20</v>
      </c>
      <c r="G630" s="227"/>
      <c r="H630" s="228" t="str">
        <f t="shared" si="472"/>
        <v>122</v>
      </c>
      <c r="I630" s="229">
        <v>86141000</v>
      </c>
      <c r="J630" s="230" t="s">
        <v>827</v>
      </c>
      <c r="K630" s="231" t="s">
        <v>828</v>
      </c>
      <c r="L630" s="232">
        <v>0</v>
      </c>
      <c r="M630" s="233">
        <v>0</v>
      </c>
      <c r="N630" s="130"/>
      <c r="O630" s="131"/>
      <c r="P630" s="131"/>
      <c r="Q630" s="131"/>
      <c r="R630" s="131"/>
      <c r="S630" s="131"/>
      <c r="T630" s="132" t="str">
        <f t="shared" si="481"/>
        <v>OK</v>
      </c>
      <c r="U630" s="138"/>
      <c r="V630" s="138"/>
      <c r="W630" s="139"/>
      <c r="X630" s="139"/>
      <c r="Y630" s="132" t="str">
        <f t="shared" si="482"/>
        <v>OK</v>
      </c>
      <c r="Z630" s="210"/>
      <c r="AA630" s="204"/>
      <c r="AB630" s="202"/>
      <c r="AC630" s="202"/>
      <c r="AD630" s="202"/>
      <c r="AE630" s="202"/>
      <c r="AF630" s="202"/>
      <c r="AG630" s="132" t="str">
        <f t="shared" si="483"/>
        <v>OK</v>
      </c>
      <c r="AH630" s="138"/>
      <c r="AI630" s="138"/>
      <c r="AJ630" s="139"/>
      <c r="AK630" s="139"/>
      <c r="AL630" s="132" t="str">
        <f t="shared" si="484"/>
        <v>OK</v>
      </c>
      <c r="AM630" s="140"/>
      <c r="AN630" s="119">
        <f t="shared" si="485"/>
        <v>0</v>
      </c>
      <c r="AO630" s="120">
        <f t="shared" si="486"/>
        <v>0</v>
      </c>
      <c r="AP630" s="39">
        <f t="shared" si="487"/>
        <v>0</v>
      </c>
      <c r="AQ630" s="141">
        <f t="shared" si="488"/>
        <v>0</v>
      </c>
      <c r="AR630" s="142">
        <f t="shared" si="489"/>
        <v>0</v>
      </c>
      <c r="AS630" s="143" t="e">
        <f t="shared" si="490"/>
        <v>#DIV/0!</v>
      </c>
      <c r="AT630" s="144">
        <f t="shared" si="491"/>
        <v>0</v>
      </c>
      <c r="AU630" s="141">
        <f t="shared" si="492"/>
        <v>0</v>
      </c>
      <c r="AV630" s="142">
        <f t="shared" si="493"/>
        <v>0</v>
      </c>
      <c r="AW630" s="143" t="e">
        <f t="shared" si="494"/>
        <v>#DIV/0!</v>
      </c>
      <c r="AY630" s="146" t="str">
        <f t="shared" si="495"/>
        <v>61.41</v>
      </c>
      <c r="AZ630" s="383" t="b">
        <f>COUNTIF('[1]Codes SEC'!$B$2:$B$250,Ministres!AY630)&gt;0</f>
        <v>1</v>
      </c>
    </row>
    <row r="631" spans="1:64" ht="35.1" customHeight="1" x14ac:dyDescent="0.25">
      <c r="A631" s="15" t="s">
        <v>13</v>
      </c>
      <c r="B631" s="225" t="s">
        <v>265</v>
      </c>
      <c r="C631" s="122" t="s">
        <v>276</v>
      </c>
      <c r="D631" s="123">
        <v>1000</v>
      </c>
      <c r="E631" s="226"/>
      <c r="F631" s="122">
        <v>20</v>
      </c>
      <c r="G631" s="227"/>
      <c r="H631" s="228" t="str">
        <f t="shared" si="472"/>
        <v>122</v>
      </c>
      <c r="I631" s="229">
        <v>86321000</v>
      </c>
      <c r="J631" s="230" t="s">
        <v>829</v>
      </c>
      <c r="K631" s="231" t="s">
        <v>830</v>
      </c>
      <c r="L631" s="232">
        <v>0</v>
      </c>
      <c r="M631" s="233">
        <v>0</v>
      </c>
      <c r="N631" s="130"/>
      <c r="O631" s="131"/>
      <c r="P631" s="131"/>
      <c r="Q631" s="131"/>
      <c r="R631" s="131"/>
      <c r="S631" s="131"/>
      <c r="T631" s="132" t="str">
        <f>IF(SUM(N631:S631)=U631,"OK",SUM(N631:S631)-U631)</f>
        <v>OK</v>
      </c>
      <c r="U631" s="138"/>
      <c r="V631" s="138"/>
      <c r="W631" s="139"/>
      <c r="X631" s="139"/>
      <c r="Y631" s="132" t="str">
        <f>IF(SUM(W631:X631)=Z631,"OK",SUM(W631:X631)-Z631)</f>
        <v>OK</v>
      </c>
      <c r="Z631" s="210"/>
      <c r="AA631" s="204"/>
      <c r="AB631" s="202"/>
      <c r="AC631" s="202"/>
      <c r="AD631" s="202"/>
      <c r="AE631" s="202"/>
      <c r="AF631" s="202"/>
      <c r="AG631" s="132" t="str">
        <f>IF(SUM(AA631:AF631)=AH631,"OK",SUM(AA631:AF631)-AH631)</f>
        <v>OK</v>
      </c>
      <c r="AH631" s="138"/>
      <c r="AI631" s="138"/>
      <c r="AJ631" s="139"/>
      <c r="AK631" s="139"/>
      <c r="AL631" s="132" t="str">
        <f>IF(SUM(AJ631:AK631)=AM631,"OK",SUM(AJ631:AK631)-AM631)</f>
        <v>OK</v>
      </c>
      <c r="AM631" s="140"/>
      <c r="AN631" s="119">
        <f>L631+U631+V631+Z631</f>
        <v>0</v>
      </c>
      <c r="AO631" s="120">
        <f>M631+AH631+AI631+AM631</f>
        <v>0</v>
      </c>
      <c r="AP631" s="39">
        <f>L631</f>
        <v>0</v>
      </c>
      <c r="AQ631" s="141">
        <f>AN631</f>
        <v>0</v>
      </c>
      <c r="AR631" s="142">
        <f t="shared" si="489"/>
        <v>0</v>
      </c>
      <c r="AS631" s="143" t="e">
        <f t="shared" si="490"/>
        <v>#DIV/0!</v>
      </c>
      <c r="AT631" s="144">
        <f>M631</f>
        <v>0</v>
      </c>
      <c r="AU631" s="141">
        <f t="shared" si="492"/>
        <v>0</v>
      </c>
      <c r="AV631" s="142">
        <f t="shared" si="493"/>
        <v>0</v>
      </c>
      <c r="AW631" s="143" t="e">
        <f t="shared" si="494"/>
        <v>#DIV/0!</v>
      </c>
      <c r="AY631" s="146" t="str">
        <f t="shared" si="495"/>
        <v>63.21</v>
      </c>
      <c r="AZ631" s="383" t="b">
        <f>COUNTIF('[1]Codes SEC'!$B$2:$B$250,Ministres!AY631)&gt;0</f>
        <v>1</v>
      </c>
    </row>
    <row r="632" spans="1:64" ht="35.1" customHeight="1" x14ac:dyDescent="0.25">
      <c r="A632" s="15" t="s">
        <v>13</v>
      </c>
      <c r="B632" s="225" t="s">
        <v>265</v>
      </c>
      <c r="C632" s="122" t="s">
        <v>276</v>
      </c>
      <c r="D632" s="123">
        <v>1000</v>
      </c>
      <c r="E632" s="226"/>
      <c r="F632" s="122">
        <v>19</v>
      </c>
      <c r="G632" s="227"/>
      <c r="H632" s="228" t="str">
        <f t="shared" si="472"/>
        <v>122</v>
      </c>
      <c r="I632" s="229">
        <v>86321000</v>
      </c>
      <c r="J632" s="230" t="s">
        <v>831</v>
      </c>
      <c r="K632" s="231" t="s">
        <v>832</v>
      </c>
      <c r="L632" s="232">
        <v>0</v>
      </c>
      <c r="M632" s="233">
        <v>0</v>
      </c>
      <c r="N632" s="130"/>
      <c r="O632" s="131"/>
      <c r="P632" s="131"/>
      <c r="Q632" s="131"/>
      <c r="R632" s="131"/>
      <c r="S632" s="131"/>
      <c r="T632" s="132" t="str">
        <f>IF(SUM(N632:S632)=U632,"OK",SUM(N632:S632)-U632)</f>
        <v>OK</v>
      </c>
      <c r="U632" s="138"/>
      <c r="V632" s="138"/>
      <c r="W632" s="139"/>
      <c r="X632" s="139"/>
      <c r="Y632" s="132" t="str">
        <f>IF(SUM(W632:X632)=Z632,"OK",SUM(W632:X632)-Z632)</f>
        <v>OK</v>
      </c>
      <c r="Z632" s="210"/>
      <c r="AA632" s="204"/>
      <c r="AB632" s="202"/>
      <c r="AC632" s="202"/>
      <c r="AD632" s="202"/>
      <c r="AE632" s="202"/>
      <c r="AF632" s="202"/>
      <c r="AG632" s="132" t="str">
        <f>IF(SUM(AA632:AF632)=AH632,"OK",SUM(AA632:AF632)-AH632)</f>
        <v>OK</v>
      </c>
      <c r="AH632" s="138"/>
      <c r="AI632" s="138"/>
      <c r="AJ632" s="139"/>
      <c r="AK632" s="139"/>
      <c r="AL632" s="132" t="str">
        <f>IF(SUM(AJ632:AK632)=AM632,"OK",SUM(AJ632:AK632)-AM632)</f>
        <v>OK</v>
      </c>
      <c r="AM632" s="140"/>
      <c r="AN632" s="119">
        <f>L632+U632+V632+Z632</f>
        <v>0</v>
      </c>
      <c r="AO632" s="120">
        <f>M632+AH632+AI632+AM632</f>
        <v>0</v>
      </c>
      <c r="AP632" s="39">
        <f>L632</f>
        <v>0</v>
      </c>
      <c r="AQ632" s="141">
        <f>AN632</f>
        <v>0</v>
      </c>
      <c r="AR632" s="142">
        <f t="shared" si="489"/>
        <v>0</v>
      </c>
      <c r="AS632" s="143" t="e">
        <f t="shared" si="490"/>
        <v>#DIV/0!</v>
      </c>
      <c r="AT632" s="144">
        <f>M632</f>
        <v>0</v>
      </c>
      <c r="AU632" s="141">
        <f t="shared" si="492"/>
        <v>0</v>
      </c>
      <c r="AV632" s="142">
        <f t="shared" si="493"/>
        <v>0</v>
      </c>
      <c r="AW632" s="143" t="e">
        <f t="shared" si="494"/>
        <v>#DIV/0!</v>
      </c>
      <c r="AY632" s="146" t="str">
        <f t="shared" si="495"/>
        <v>63.21</v>
      </c>
      <c r="AZ632" s="383" t="b">
        <f>COUNTIF('[1]Codes SEC'!$B$2:$B$250,Ministres!AY632)&gt;0</f>
        <v>1</v>
      </c>
    </row>
    <row r="633" spans="1:64" ht="35.1" customHeight="1" x14ac:dyDescent="0.25">
      <c r="A633" s="15" t="s">
        <v>13</v>
      </c>
      <c r="B633" s="225" t="s">
        <v>265</v>
      </c>
      <c r="C633" s="122" t="s">
        <v>276</v>
      </c>
      <c r="D633" s="123">
        <v>1000</v>
      </c>
      <c r="E633" s="226"/>
      <c r="F633" s="122">
        <v>20</v>
      </c>
      <c r="G633" s="227"/>
      <c r="H633" s="228" t="str">
        <f t="shared" si="472"/>
        <v>122</v>
      </c>
      <c r="I633" s="229">
        <v>86352000</v>
      </c>
      <c r="J633" s="230" t="s">
        <v>833</v>
      </c>
      <c r="K633" s="231" t="s">
        <v>834</v>
      </c>
      <c r="L633" s="232">
        <v>0</v>
      </c>
      <c r="M633" s="233">
        <v>0</v>
      </c>
      <c r="N633" s="130"/>
      <c r="O633" s="131"/>
      <c r="P633" s="131"/>
      <c r="Q633" s="131"/>
      <c r="R633" s="131"/>
      <c r="S633" s="131"/>
      <c r="T633" s="132" t="str">
        <f t="shared" si="481"/>
        <v>OK</v>
      </c>
      <c r="U633" s="138"/>
      <c r="V633" s="138"/>
      <c r="W633" s="139"/>
      <c r="X633" s="139"/>
      <c r="Y633" s="132" t="str">
        <f t="shared" si="482"/>
        <v>OK</v>
      </c>
      <c r="Z633" s="210"/>
      <c r="AA633" s="204"/>
      <c r="AB633" s="202"/>
      <c r="AC633" s="202"/>
      <c r="AD633" s="202"/>
      <c r="AE633" s="202"/>
      <c r="AF633" s="202"/>
      <c r="AG633" s="132" t="str">
        <f t="shared" si="483"/>
        <v>OK</v>
      </c>
      <c r="AH633" s="138"/>
      <c r="AI633" s="138"/>
      <c r="AJ633" s="139"/>
      <c r="AK633" s="139"/>
      <c r="AL633" s="132" t="str">
        <f t="shared" si="484"/>
        <v>OK</v>
      </c>
      <c r="AM633" s="140"/>
      <c r="AN633" s="119">
        <f t="shared" si="485"/>
        <v>0</v>
      </c>
      <c r="AO633" s="120">
        <f t="shared" si="486"/>
        <v>0</v>
      </c>
      <c r="AP633" s="39">
        <f t="shared" si="487"/>
        <v>0</v>
      </c>
      <c r="AQ633" s="141">
        <f t="shared" si="488"/>
        <v>0</v>
      </c>
      <c r="AR633" s="142">
        <f t="shared" si="489"/>
        <v>0</v>
      </c>
      <c r="AS633" s="143" t="e">
        <f t="shared" si="490"/>
        <v>#DIV/0!</v>
      </c>
      <c r="AT633" s="144">
        <f t="shared" si="491"/>
        <v>0</v>
      </c>
      <c r="AU633" s="141">
        <f t="shared" si="492"/>
        <v>0</v>
      </c>
      <c r="AV633" s="142">
        <f t="shared" si="493"/>
        <v>0</v>
      </c>
      <c r="AW633" s="143" t="e">
        <f t="shared" si="494"/>
        <v>#DIV/0!</v>
      </c>
      <c r="AY633" s="146" t="str">
        <f t="shared" si="495"/>
        <v>63.52</v>
      </c>
      <c r="AZ633" s="383" t="b">
        <f>COUNTIF('[1]Codes SEC'!$B$2:$B$250,Ministres!AY633)&gt;0</f>
        <v>1</v>
      </c>
    </row>
    <row r="634" spans="1:64" ht="35.1" customHeight="1" x14ac:dyDescent="0.25">
      <c r="A634" s="15" t="s">
        <v>13</v>
      </c>
      <c r="B634" s="225" t="s">
        <v>265</v>
      </c>
      <c r="C634" s="122" t="s">
        <v>276</v>
      </c>
      <c r="D634" s="123">
        <v>1000</v>
      </c>
      <c r="E634" s="226"/>
      <c r="F634" s="122">
        <v>19</v>
      </c>
      <c r="G634" s="227"/>
      <c r="H634" s="228" t="str">
        <f t="shared" si="472"/>
        <v>122</v>
      </c>
      <c r="I634" s="229">
        <v>86352000</v>
      </c>
      <c r="J634" s="230" t="s">
        <v>835</v>
      </c>
      <c r="K634" s="231" t="s">
        <v>836</v>
      </c>
      <c r="L634" s="232">
        <v>0</v>
      </c>
      <c r="M634" s="233">
        <v>0</v>
      </c>
      <c r="N634" s="130"/>
      <c r="O634" s="131"/>
      <c r="P634" s="131"/>
      <c r="Q634" s="131"/>
      <c r="R634" s="131"/>
      <c r="S634" s="131"/>
      <c r="T634" s="132" t="str">
        <f>IF(SUM(N634:S634)=U634,"OK",SUM(N634:S634)-U634)</f>
        <v>OK</v>
      </c>
      <c r="U634" s="138"/>
      <c r="V634" s="138"/>
      <c r="W634" s="139"/>
      <c r="X634" s="139"/>
      <c r="Y634" s="132" t="str">
        <f>IF(SUM(W634:X634)=Z634,"OK",SUM(W634:X634)-Z634)</f>
        <v>OK</v>
      </c>
      <c r="Z634" s="210"/>
      <c r="AA634" s="204"/>
      <c r="AB634" s="202"/>
      <c r="AC634" s="202"/>
      <c r="AD634" s="202"/>
      <c r="AE634" s="202"/>
      <c r="AF634" s="202"/>
      <c r="AG634" s="132" t="str">
        <f>IF(SUM(AA634:AF634)=AH634,"OK",SUM(AA634:AF634)-AH634)</f>
        <v>OK</v>
      </c>
      <c r="AH634" s="138"/>
      <c r="AI634" s="138"/>
      <c r="AJ634" s="139"/>
      <c r="AK634" s="139"/>
      <c r="AL634" s="132" t="str">
        <f>IF(SUM(AJ634:AK634)=AM634,"OK",SUM(AJ634:AK634)-AM634)</f>
        <v>OK</v>
      </c>
      <c r="AM634" s="140"/>
      <c r="AN634" s="119">
        <f>L634+U634+V634+Z634</f>
        <v>0</v>
      </c>
      <c r="AO634" s="120">
        <f>M634+AH634+AI634+AM634</f>
        <v>0</v>
      </c>
      <c r="AP634" s="39">
        <f>L634</f>
        <v>0</v>
      </c>
      <c r="AQ634" s="141">
        <f>AN634</f>
        <v>0</v>
      </c>
      <c r="AR634" s="142">
        <f t="shared" si="489"/>
        <v>0</v>
      </c>
      <c r="AS634" s="143" t="e">
        <f t="shared" si="490"/>
        <v>#DIV/0!</v>
      </c>
      <c r="AT634" s="144">
        <f>M634</f>
        <v>0</v>
      </c>
      <c r="AU634" s="141">
        <f t="shared" si="492"/>
        <v>0</v>
      </c>
      <c r="AV634" s="142">
        <f t="shared" si="493"/>
        <v>0</v>
      </c>
      <c r="AW634" s="143" t="e">
        <f t="shared" si="494"/>
        <v>#DIV/0!</v>
      </c>
      <c r="AY634" s="146" t="str">
        <f t="shared" si="495"/>
        <v>63.52</v>
      </c>
      <c r="AZ634" s="383" t="b">
        <f>COUNTIF('[1]Codes SEC'!$B$2:$B$250,Ministres!AY634)&gt;0</f>
        <v>1</v>
      </c>
    </row>
    <row r="635" spans="1:64" s="400" customFormat="1" ht="35.1" customHeight="1" x14ac:dyDescent="0.25">
      <c r="A635" s="15" t="s">
        <v>13</v>
      </c>
      <c r="B635" s="225">
        <v>10</v>
      </c>
      <c r="C635" s="122" t="s">
        <v>276</v>
      </c>
      <c r="D635" s="123">
        <v>1000</v>
      </c>
      <c r="E635" s="124"/>
      <c r="F635" s="125">
        <v>20</v>
      </c>
      <c r="G635" s="126"/>
      <c r="H635" s="35" t="str">
        <f t="shared" si="472"/>
        <v>122</v>
      </c>
      <c r="I635" s="36">
        <v>86353000</v>
      </c>
      <c r="J635" s="37" t="s">
        <v>837</v>
      </c>
      <c r="K635" s="281" t="s">
        <v>838</v>
      </c>
      <c r="L635" s="128">
        <v>0</v>
      </c>
      <c r="M635" s="129">
        <v>0</v>
      </c>
      <c r="N635" s="130"/>
      <c r="O635" s="131"/>
      <c r="P635" s="131"/>
      <c r="Q635" s="131"/>
      <c r="R635" s="131"/>
      <c r="S635" s="131"/>
      <c r="T635" s="132" t="str">
        <f>IF(SUM(N635:S635)=U635,"OK",SUM(N635:S635)-U635)</f>
        <v>OK</v>
      </c>
      <c r="U635" s="138"/>
      <c r="V635" s="138"/>
      <c r="W635" s="139"/>
      <c r="X635" s="139"/>
      <c r="Y635" s="132" t="str">
        <f>IF(SUM(W635:X635)=Z635,"OK",SUM(W635:X635)-Z635)</f>
        <v>OK</v>
      </c>
      <c r="Z635" s="210"/>
      <c r="AA635" s="204"/>
      <c r="AB635" s="202"/>
      <c r="AC635" s="202"/>
      <c r="AD635" s="202"/>
      <c r="AE635" s="202"/>
      <c r="AF635" s="202"/>
      <c r="AG635" s="132" t="str">
        <f>IF(SUM(AA635:AF635)=AH635,"OK",SUM(AA635:AF635)-AH635)</f>
        <v>OK</v>
      </c>
      <c r="AH635" s="138"/>
      <c r="AI635" s="138"/>
      <c r="AJ635" s="139"/>
      <c r="AK635" s="139"/>
      <c r="AL635" s="132" t="str">
        <f>IF(SUM(AJ635:AK635)=AM635,"OK",SUM(AJ635:AK635)-AM635)</f>
        <v>OK</v>
      </c>
      <c r="AM635" s="140"/>
      <c r="AN635" s="119">
        <f>L635+U635+V635+Z635</f>
        <v>0</v>
      </c>
      <c r="AO635" s="120">
        <f>M635+AH635+AI635+AM635</f>
        <v>0</v>
      </c>
      <c r="AP635" s="39">
        <f>L635</f>
        <v>0</v>
      </c>
      <c r="AQ635" s="141">
        <f>AN635</f>
        <v>0</v>
      </c>
      <c r="AR635" s="142">
        <f t="shared" si="489"/>
        <v>0</v>
      </c>
      <c r="AS635" s="143" t="e">
        <f t="shared" si="490"/>
        <v>#DIV/0!</v>
      </c>
      <c r="AT635" s="144">
        <f>M635</f>
        <v>0</v>
      </c>
      <c r="AU635" s="141">
        <f t="shared" si="492"/>
        <v>0</v>
      </c>
      <c r="AV635" s="142">
        <f t="shared" si="493"/>
        <v>0</v>
      </c>
      <c r="AW635" s="143" t="e">
        <f t="shared" si="494"/>
        <v>#DIV/0!</v>
      </c>
      <c r="AX635"/>
      <c r="AY635" s="146" t="str">
        <f t="shared" si="495"/>
        <v>63.53</v>
      </c>
      <c r="AZ635" s="383" t="b">
        <f>COUNTIF('[1]Codes SEC'!$B$2:$B$250,Ministres!AY635)&gt;0</f>
        <v>1</v>
      </c>
      <c r="BA635"/>
      <c r="BB635"/>
      <c r="BC635"/>
      <c r="BD635"/>
      <c r="BE635"/>
      <c r="BF635"/>
      <c r="BG635"/>
      <c r="BH635"/>
      <c r="BI635"/>
      <c r="BJ635"/>
      <c r="BK635"/>
      <c r="BL635"/>
    </row>
    <row r="636" spans="1:64" ht="35.1" customHeight="1" x14ac:dyDescent="0.25">
      <c r="A636" s="15" t="s">
        <v>13</v>
      </c>
      <c r="B636" s="225" t="s">
        <v>265</v>
      </c>
      <c r="C636" s="122" t="s">
        <v>276</v>
      </c>
      <c r="D636" s="123">
        <v>1000</v>
      </c>
      <c r="E636" s="226"/>
      <c r="F636" s="122">
        <v>19</v>
      </c>
      <c r="G636" s="227"/>
      <c r="H636" s="228" t="str">
        <f t="shared" si="472"/>
        <v>122</v>
      </c>
      <c r="I636" s="229">
        <v>86359000</v>
      </c>
      <c r="J636" s="230" t="s">
        <v>839</v>
      </c>
      <c r="K636" s="231" t="s">
        <v>840</v>
      </c>
      <c r="L636" s="232">
        <v>0</v>
      </c>
      <c r="M636" s="233">
        <v>0</v>
      </c>
      <c r="N636" s="130"/>
      <c r="O636" s="131"/>
      <c r="P636" s="131"/>
      <c r="Q636" s="131"/>
      <c r="R636" s="131"/>
      <c r="S636" s="131"/>
      <c r="T636" s="132" t="str">
        <f t="shared" si="481"/>
        <v>OK</v>
      </c>
      <c r="U636" s="138"/>
      <c r="V636" s="138"/>
      <c r="W636" s="139"/>
      <c r="X636" s="139"/>
      <c r="Y636" s="132" t="str">
        <f t="shared" si="482"/>
        <v>OK</v>
      </c>
      <c r="Z636" s="210"/>
      <c r="AA636" s="204"/>
      <c r="AB636" s="202"/>
      <c r="AC636" s="202"/>
      <c r="AD636" s="202"/>
      <c r="AE636" s="202"/>
      <c r="AF636" s="202"/>
      <c r="AG636" s="132" t="str">
        <f t="shared" si="483"/>
        <v>OK</v>
      </c>
      <c r="AH636" s="138"/>
      <c r="AI636" s="138"/>
      <c r="AJ636" s="139"/>
      <c r="AK636" s="139"/>
      <c r="AL636" s="132" t="str">
        <f t="shared" si="484"/>
        <v>OK</v>
      </c>
      <c r="AM636" s="140"/>
      <c r="AN636" s="119">
        <f t="shared" si="485"/>
        <v>0</v>
      </c>
      <c r="AO636" s="120">
        <f t="shared" si="486"/>
        <v>0</v>
      </c>
      <c r="AP636" s="39">
        <f t="shared" si="487"/>
        <v>0</v>
      </c>
      <c r="AQ636" s="141">
        <f t="shared" si="488"/>
        <v>0</v>
      </c>
      <c r="AR636" s="142">
        <f t="shared" si="489"/>
        <v>0</v>
      </c>
      <c r="AS636" s="143" t="e">
        <f t="shared" si="490"/>
        <v>#DIV/0!</v>
      </c>
      <c r="AT636" s="144">
        <f t="shared" si="491"/>
        <v>0</v>
      </c>
      <c r="AU636" s="141">
        <f t="shared" si="492"/>
        <v>0</v>
      </c>
      <c r="AV636" s="142">
        <f t="shared" si="493"/>
        <v>0</v>
      </c>
      <c r="AW636" s="143" t="e">
        <f t="shared" si="494"/>
        <v>#DIV/0!</v>
      </c>
      <c r="AY636" s="146" t="str">
        <f t="shared" si="495"/>
        <v>63.59</v>
      </c>
      <c r="AZ636" s="383" t="b">
        <f>COUNTIF('[1]Codes SEC'!$B$2:$B$250,Ministres!AY636)&gt;0</f>
        <v>1</v>
      </c>
    </row>
    <row r="637" spans="1:64" s="374" customFormat="1" ht="35.1" customHeight="1" x14ac:dyDescent="0.25">
      <c r="A637" s="356" t="s">
        <v>13</v>
      </c>
      <c r="B637" s="225" t="s">
        <v>265</v>
      </c>
      <c r="C637" s="122" t="s">
        <v>276</v>
      </c>
      <c r="D637" s="123">
        <v>1000</v>
      </c>
      <c r="E637" s="226"/>
      <c r="F637" s="122">
        <v>20</v>
      </c>
      <c r="G637" s="126"/>
      <c r="H637" s="35" t="str">
        <f t="shared" si="472"/>
        <v>122</v>
      </c>
      <c r="I637" s="36">
        <v>86524000</v>
      </c>
      <c r="J637" s="37" t="s">
        <v>841</v>
      </c>
      <c r="K637" s="244" t="s">
        <v>842</v>
      </c>
      <c r="L637" s="232">
        <v>0</v>
      </c>
      <c r="M637" s="233">
        <v>0</v>
      </c>
      <c r="N637" s="130"/>
      <c r="O637" s="131"/>
      <c r="P637" s="131"/>
      <c r="Q637" s="131"/>
      <c r="R637" s="131"/>
      <c r="S637" s="131"/>
      <c r="T637" s="132" t="str">
        <f>IF(SUM(N637:S637)=U637,"OK",SUM(N637:S637)-U637)</f>
        <v>OK</v>
      </c>
      <c r="U637" s="138"/>
      <c r="V637" s="138"/>
      <c r="W637" s="139"/>
      <c r="X637" s="139"/>
      <c r="Y637" s="132" t="str">
        <f>IF(SUM(W637:X637)=Z637,"OK",SUM(W637:X637)-Z637)</f>
        <v>OK</v>
      </c>
      <c r="Z637" s="210"/>
      <c r="AA637" s="204"/>
      <c r="AB637" s="202"/>
      <c r="AC637" s="202"/>
      <c r="AD637" s="202"/>
      <c r="AE637" s="202"/>
      <c r="AF637" s="202"/>
      <c r="AG637" s="132" t="str">
        <f>IF(SUM(AA637:AF637)=AH637,"OK",SUM(AA637:AF637)-AH637)</f>
        <v>OK</v>
      </c>
      <c r="AH637" s="138"/>
      <c r="AI637" s="138"/>
      <c r="AJ637" s="139"/>
      <c r="AK637" s="139"/>
      <c r="AL637" s="132" t="str">
        <f>IF(SUM(AJ637:AK637)=AM637,"OK",SUM(AJ637:AK637)-AM637)</f>
        <v>OK</v>
      </c>
      <c r="AM637" s="140"/>
      <c r="AN637" s="119">
        <f>L637+U637+V637+Z637</f>
        <v>0</v>
      </c>
      <c r="AO637" s="120">
        <f>M637+AH637+AI637+AM637</f>
        <v>0</v>
      </c>
      <c r="AP637" s="39">
        <f>L637</f>
        <v>0</v>
      </c>
      <c r="AQ637" s="141">
        <f>AN637</f>
        <v>0</v>
      </c>
      <c r="AR637" s="142">
        <f t="shared" si="489"/>
        <v>0</v>
      </c>
      <c r="AS637" s="143" t="e">
        <f t="shared" si="490"/>
        <v>#DIV/0!</v>
      </c>
      <c r="AT637" s="144">
        <f>M637</f>
        <v>0</v>
      </c>
      <c r="AU637" s="141">
        <f t="shared" si="492"/>
        <v>0</v>
      </c>
      <c r="AV637" s="142">
        <f t="shared" si="493"/>
        <v>0</v>
      </c>
      <c r="AW637" s="143" t="e">
        <f t="shared" si="494"/>
        <v>#DIV/0!</v>
      </c>
      <c r="AY637" s="146" t="str">
        <f t="shared" si="495"/>
        <v>65.24</v>
      </c>
      <c r="AZ637" s="398" t="b">
        <f>COUNTIF('[1]Codes SEC'!$B$2:$B$250,Ministres!AY637)&gt;0</f>
        <v>1</v>
      </c>
    </row>
    <row r="638" spans="1:64" s="400" customFormat="1" ht="35.1" customHeight="1" x14ac:dyDescent="0.25">
      <c r="A638" s="15" t="s">
        <v>13</v>
      </c>
      <c r="B638" s="225">
        <v>10</v>
      </c>
      <c r="C638" s="122" t="s">
        <v>276</v>
      </c>
      <c r="D638" s="123">
        <v>1000</v>
      </c>
      <c r="E638" s="124"/>
      <c r="F638" s="125">
        <v>19</v>
      </c>
      <c r="G638" s="126"/>
      <c r="H638" s="35" t="str">
        <f t="shared" si="472"/>
        <v>122</v>
      </c>
      <c r="I638" s="36">
        <v>86550000</v>
      </c>
      <c r="J638" s="37" t="s">
        <v>843</v>
      </c>
      <c r="K638" s="281" t="s">
        <v>844</v>
      </c>
      <c r="L638" s="128">
        <v>0</v>
      </c>
      <c r="M638" s="129">
        <v>0</v>
      </c>
      <c r="N638" s="130"/>
      <c r="O638" s="131"/>
      <c r="P638" s="131"/>
      <c r="Q638" s="131"/>
      <c r="R638" s="131"/>
      <c r="S638" s="131"/>
      <c r="T638" s="132" t="str">
        <f t="shared" si="481"/>
        <v>OK</v>
      </c>
      <c r="U638" s="138"/>
      <c r="V638" s="138"/>
      <c r="W638" s="139"/>
      <c r="X638" s="139"/>
      <c r="Y638" s="132" t="str">
        <f t="shared" si="482"/>
        <v>OK</v>
      </c>
      <c r="Z638" s="210"/>
      <c r="AA638" s="204"/>
      <c r="AB638" s="202"/>
      <c r="AC638" s="202"/>
      <c r="AD638" s="202"/>
      <c r="AE638" s="202"/>
      <c r="AF638" s="202"/>
      <c r="AG638" s="132" t="str">
        <f t="shared" si="483"/>
        <v>OK</v>
      </c>
      <c r="AH638" s="138"/>
      <c r="AI638" s="138"/>
      <c r="AJ638" s="139"/>
      <c r="AK638" s="139"/>
      <c r="AL638" s="132" t="str">
        <f t="shared" si="484"/>
        <v>OK</v>
      </c>
      <c r="AM638" s="140"/>
      <c r="AN638" s="119">
        <f t="shared" si="485"/>
        <v>0</v>
      </c>
      <c r="AO638" s="120">
        <f t="shared" si="486"/>
        <v>0</v>
      </c>
      <c r="AP638" s="39">
        <f t="shared" si="487"/>
        <v>0</v>
      </c>
      <c r="AQ638" s="141">
        <f t="shared" si="488"/>
        <v>0</v>
      </c>
      <c r="AR638" s="142">
        <f t="shared" si="489"/>
        <v>0</v>
      </c>
      <c r="AS638" s="143" t="e">
        <f t="shared" si="490"/>
        <v>#DIV/0!</v>
      </c>
      <c r="AT638" s="144">
        <f t="shared" si="491"/>
        <v>0</v>
      </c>
      <c r="AU638" s="141">
        <f t="shared" si="492"/>
        <v>0</v>
      </c>
      <c r="AV638" s="142">
        <f t="shared" si="493"/>
        <v>0</v>
      </c>
      <c r="AW638" s="143" t="e">
        <f t="shared" si="494"/>
        <v>#DIV/0!</v>
      </c>
      <c r="AX638"/>
      <c r="AY638" s="146" t="str">
        <f t="shared" si="495"/>
        <v>65.50</v>
      </c>
      <c r="AZ638" s="383" t="b">
        <f>COUNTIF('[1]Codes SEC'!$B$2:$B$250,Ministres!AY638)&gt;0</f>
        <v>1</v>
      </c>
      <c r="BA638"/>
      <c r="BB638"/>
      <c r="BC638"/>
      <c r="BD638"/>
      <c r="BE638"/>
      <c r="BF638"/>
      <c r="BG638"/>
      <c r="BH638"/>
      <c r="BI638"/>
      <c r="BJ638"/>
      <c r="BK638"/>
      <c r="BL638"/>
    </row>
    <row r="639" spans="1:64" ht="35.1" customHeight="1" x14ac:dyDescent="0.25">
      <c r="A639" s="15" t="s">
        <v>13</v>
      </c>
      <c r="B639" s="225" t="s">
        <v>265</v>
      </c>
      <c r="C639" s="122" t="s">
        <v>237</v>
      </c>
      <c r="D639" s="123">
        <v>1000</v>
      </c>
      <c r="E639" s="226"/>
      <c r="F639" s="122">
        <v>19</v>
      </c>
      <c r="G639" s="227"/>
      <c r="H639" s="228" t="str">
        <f t="shared" si="472"/>
        <v>122</v>
      </c>
      <c r="I639" s="229">
        <v>87422000</v>
      </c>
      <c r="J639" s="230" t="s">
        <v>845</v>
      </c>
      <c r="K639" s="231" t="s">
        <v>846</v>
      </c>
      <c r="L639" s="232">
        <v>0</v>
      </c>
      <c r="M639" s="233">
        <v>0</v>
      </c>
      <c r="N639" s="130"/>
      <c r="O639" s="131"/>
      <c r="P639" s="131"/>
      <c r="Q639" s="131"/>
      <c r="R639" s="131"/>
      <c r="S639" s="131"/>
      <c r="T639" s="132" t="str">
        <f t="shared" si="481"/>
        <v>OK</v>
      </c>
      <c r="U639" s="138"/>
      <c r="V639" s="138"/>
      <c r="W639" s="139"/>
      <c r="X639" s="139"/>
      <c r="Y639" s="132" t="str">
        <f t="shared" si="482"/>
        <v>OK</v>
      </c>
      <c r="Z639" s="210"/>
      <c r="AA639" s="204"/>
      <c r="AB639" s="202"/>
      <c r="AC639" s="202"/>
      <c r="AD639" s="202"/>
      <c r="AE639" s="202"/>
      <c r="AF639" s="202"/>
      <c r="AG639" s="132" t="str">
        <f t="shared" si="483"/>
        <v>OK</v>
      </c>
      <c r="AH639" s="138"/>
      <c r="AI639" s="138"/>
      <c r="AJ639" s="139"/>
      <c r="AK639" s="139"/>
      <c r="AL639" s="132" t="str">
        <f t="shared" si="484"/>
        <v>OK</v>
      </c>
      <c r="AM639" s="140"/>
      <c r="AN639" s="119">
        <f t="shared" si="485"/>
        <v>0</v>
      </c>
      <c r="AO639" s="120">
        <f t="shared" si="486"/>
        <v>0</v>
      </c>
      <c r="AP639" s="39">
        <f t="shared" si="487"/>
        <v>0</v>
      </c>
      <c r="AQ639" s="141">
        <f t="shared" si="488"/>
        <v>0</v>
      </c>
      <c r="AR639" s="142">
        <f>AQ639-AP639</f>
        <v>0</v>
      </c>
      <c r="AS639" s="143" t="e">
        <f>AR639/AP639</f>
        <v>#DIV/0!</v>
      </c>
      <c r="AT639" s="144">
        <f t="shared" si="491"/>
        <v>0</v>
      </c>
      <c r="AU639" s="141">
        <f>AO639</f>
        <v>0</v>
      </c>
      <c r="AV639" s="142">
        <f>AU639-AT639</f>
        <v>0</v>
      </c>
      <c r="AW639" s="143" t="e">
        <f>AV639/AT639</f>
        <v>#DIV/0!</v>
      </c>
      <c r="AY639" s="146" t="str">
        <f t="shared" si="495"/>
        <v>74.22</v>
      </c>
      <c r="AZ639" s="383" t="b">
        <f>COUNTIF('[1]Codes SEC'!$B$2:$B$250,Ministres!AY639)&gt;0</f>
        <v>1</v>
      </c>
    </row>
    <row r="640" spans="1:64" ht="12.75" customHeight="1" x14ac:dyDescent="0.25">
      <c r="A640" s="148"/>
      <c r="B640" s="402"/>
      <c r="C640" s="150"/>
      <c r="D640" s="151"/>
      <c r="E640" s="403"/>
      <c r="F640" s="153"/>
      <c r="G640" s="154"/>
      <c r="H640" s="155"/>
      <c r="I640" s="156"/>
      <c r="J640" s="157"/>
      <c r="K640" s="158" t="s">
        <v>116</v>
      </c>
      <c r="L640" s="236">
        <f t="shared" ref="L640:S640" si="496">L626+L621+L627+L629+L635+L638+L628+L637+L622+L624+L633+L631+L623+L639+L625+L630+L636+L632+L634</f>
        <v>0</v>
      </c>
      <c r="M640" s="418">
        <f t="shared" si="496"/>
        <v>0</v>
      </c>
      <c r="N640" s="405">
        <f t="shared" si="496"/>
        <v>0</v>
      </c>
      <c r="O640" s="406">
        <f t="shared" si="496"/>
        <v>0</v>
      </c>
      <c r="P640" s="406">
        <f t="shared" si="496"/>
        <v>0</v>
      </c>
      <c r="Q640" s="406">
        <f t="shared" si="496"/>
        <v>0</v>
      </c>
      <c r="R640" s="406">
        <f t="shared" si="496"/>
        <v>0</v>
      </c>
      <c r="S640" s="406">
        <f t="shared" si="496"/>
        <v>0</v>
      </c>
      <c r="T640" s="407"/>
      <c r="U640" s="408">
        <f>U626+U621+U627+U629+U635+U638+U628+U637+U622+U624+U633+U631+U623+U639+U625+U630+U636+U632+U634</f>
        <v>0</v>
      </c>
      <c r="V640" s="408">
        <f>V626+V621+V627+V629+V635+V638+V628+V637+V622+V624+V633+V631+V623+V639+V625+V630+V636+V632+V634</f>
        <v>0</v>
      </c>
      <c r="W640" s="406">
        <f>W626+W621+W627+W629+W635+W638+W628+W637+W622+W624+W633+W631+W623+W639+W625+W630+W636+W632+W634</f>
        <v>0</v>
      </c>
      <c r="X640" s="406">
        <f>X626+X621+X627+X629+X635+X638+X628+X637+X622+X624+X633+X631+X623+X639+X625+X630+X636+X632+X634</f>
        <v>0</v>
      </c>
      <c r="Y640" s="407"/>
      <c r="Z640" s="408">
        <f t="shared" ref="Z640:AF640" si="497">Z626+Z621+Z627+Z629+Z635+Z638+Z628+Z637+Z622+Z624+Z633+Z631+Z623+Z639+Z625+Z630+Z636+Z632+Z634</f>
        <v>0</v>
      </c>
      <c r="AA640" s="165">
        <f t="shared" si="497"/>
        <v>0</v>
      </c>
      <c r="AB640" s="406">
        <f t="shared" si="497"/>
        <v>0</v>
      </c>
      <c r="AC640" s="406">
        <f t="shared" si="497"/>
        <v>0</v>
      </c>
      <c r="AD640" s="406">
        <f t="shared" si="497"/>
        <v>0</v>
      </c>
      <c r="AE640" s="406">
        <f t="shared" si="497"/>
        <v>0</v>
      </c>
      <c r="AF640" s="406">
        <f t="shared" si="497"/>
        <v>0</v>
      </c>
      <c r="AG640" s="407"/>
      <c r="AH640" s="408">
        <f>AH626+AH621+AH627+AH629+AH635+AH638+AH628+AH637+AH622+AH624+AH633+AH631+AH623+AH639+AH625+AH630+AH636+AH632+AH634</f>
        <v>0</v>
      </c>
      <c r="AI640" s="408">
        <f>AI626+AI621+AI627+AI629+AI635+AI638+AI628+AI637+AI622+AI624+AI633+AI631+AI623+AI639+AI625+AI630+AI636+AI632+AI634</f>
        <v>0</v>
      </c>
      <c r="AJ640" s="406">
        <f>AJ626+AJ621+AJ627+AJ629+AJ635+AJ638+AJ628+AJ637+AJ622+AJ624+AJ633+AJ631+AJ623+AJ639+AJ625+AJ630+AJ636+AJ632+AJ634</f>
        <v>0</v>
      </c>
      <c r="AK640" s="406">
        <f>AK626+AK621+AK627+AK629+AK635+AK638+AK628+AK637+AK622+AK624+AK633+AK631+AK623+AK639+AK625+AK630+AK636+AK632+AK634</f>
        <v>0</v>
      </c>
      <c r="AL640" s="407"/>
      <c r="AM640" s="409">
        <f t="shared" ref="AM640:AW640" si="498">AM626+AM621+AM627+AM629+AM635+AM638+AM628+AM637+AM622+AM624+AM633+AM631+AM623+AM639+AM625+AM630+AM636+AM632+AM634</f>
        <v>0</v>
      </c>
      <c r="AN640" s="167">
        <f t="shared" si="498"/>
        <v>0</v>
      </c>
      <c r="AO640" s="410">
        <f t="shared" si="498"/>
        <v>0</v>
      </c>
      <c r="AP640" s="169">
        <f t="shared" si="498"/>
        <v>0</v>
      </c>
      <c r="AQ640" s="411">
        <f t="shared" si="498"/>
        <v>0</v>
      </c>
      <c r="AR640" s="412">
        <f t="shared" si="498"/>
        <v>0</v>
      </c>
      <c r="AS640" s="413" t="e">
        <f t="shared" si="498"/>
        <v>#DIV/0!</v>
      </c>
      <c r="AT640" s="414">
        <f t="shared" si="498"/>
        <v>0</v>
      </c>
      <c r="AU640" s="411">
        <f t="shared" si="498"/>
        <v>0</v>
      </c>
      <c r="AV640" s="412">
        <f t="shared" si="498"/>
        <v>0</v>
      </c>
      <c r="AW640" s="413" t="e">
        <f t="shared" si="498"/>
        <v>#DIV/0!</v>
      </c>
      <c r="AY640" s="146"/>
      <c r="AZ640" s="383"/>
    </row>
    <row r="641" spans="1:52" ht="12.75" customHeight="1" x14ac:dyDescent="0.25">
      <c r="A641" s="174"/>
      <c r="B641" s="175"/>
      <c r="C641" s="176"/>
      <c r="D641" s="177"/>
      <c r="E641" s="178"/>
      <c r="F641" s="177"/>
      <c r="G641" s="179"/>
      <c r="H641" s="180"/>
      <c r="I641" s="181"/>
      <c r="J641" s="182"/>
      <c r="K641" s="183" t="s">
        <v>426</v>
      </c>
      <c r="L641" s="184">
        <f t="shared" ref="L641:S641" si="499">L617+L640</f>
        <v>0</v>
      </c>
      <c r="M641" s="185">
        <f t="shared" si="499"/>
        <v>0</v>
      </c>
      <c r="N641" s="186">
        <f t="shared" si="499"/>
        <v>0</v>
      </c>
      <c r="O641" s="187">
        <f t="shared" si="499"/>
        <v>0</v>
      </c>
      <c r="P641" s="187">
        <f t="shared" si="499"/>
        <v>0</v>
      </c>
      <c r="Q641" s="187">
        <f t="shared" si="499"/>
        <v>0</v>
      </c>
      <c r="R641" s="187">
        <f t="shared" si="499"/>
        <v>0</v>
      </c>
      <c r="S641" s="187">
        <f t="shared" si="499"/>
        <v>0</v>
      </c>
      <c r="T641" s="188"/>
      <c r="U641" s="187">
        <f>U617+U640</f>
        <v>0</v>
      </c>
      <c r="V641" s="187">
        <f>V617+V640</f>
        <v>0</v>
      </c>
      <c r="W641" s="187">
        <f>W617+W640</f>
        <v>0</v>
      </c>
      <c r="X641" s="187">
        <f>X617+X640</f>
        <v>0</v>
      </c>
      <c r="Y641" s="188"/>
      <c r="Z641" s="187">
        <f t="shared" ref="Z641:AF641" si="500">Z617+Z640</f>
        <v>0</v>
      </c>
      <c r="AA641" s="189">
        <f t="shared" si="500"/>
        <v>0</v>
      </c>
      <c r="AB641" s="187">
        <f t="shared" si="500"/>
        <v>0</v>
      </c>
      <c r="AC641" s="187">
        <f t="shared" si="500"/>
        <v>0</v>
      </c>
      <c r="AD641" s="187">
        <f t="shared" si="500"/>
        <v>0</v>
      </c>
      <c r="AE641" s="187">
        <f t="shared" si="500"/>
        <v>0</v>
      </c>
      <c r="AF641" s="187">
        <f t="shared" si="500"/>
        <v>0</v>
      </c>
      <c r="AG641" s="188"/>
      <c r="AH641" s="187">
        <f>AH617+AH640</f>
        <v>0</v>
      </c>
      <c r="AI641" s="187">
        <f>AI617+AI640</f>
        <v>0</v>
      </c>
      <c r="AJ641" s="187">
        <f>AJ617+AJ640</f>
        <v>0</v>
      </c>
      <c r="AK641" s="187">
        <f>AK617+AK640</f>
        <v>0</v>
      </c>
      <c r="AL641" s="188"/>
      <c r="AM641" s="190">
        <f t="shared" ref="AM641:AW641" si="501">AM617+AM640</f>
        <v>0</v>
      </c>
      <c r="AN641" s="191">
        <f t="shared" si="501"/>
        <v>0</v>
      </c>
      <c r="AO641" s="190">
        <f t="shared" si="501"/>
        <v>0</v>
      </c>
      <c r="AP641" s="184">
        <f t="shared" si="501"/>
        <v>0</v>
      </c>
      <c r="AQ641" s="192">
        <f t="shared" si="501"/>
        <v>0</v>
      </c>
      <c r="AR641" s="193">
        <f t="shared" si="501"/>
        <v>0</v>
      </c>
      <c r="AS641" s="194" t="e">
        <f t="shared" si="501"/>
        <v>#DIV/0!</v>
      </c>
      <c r="AT641" s="195">
        <f t="shared" si="501"/>
        <v>0</v>
      </c>
      <c r="AU641" s="192">
        <f t="shared" si="501"/>
        <v>0</v>
      </c>
      <c r="AV641" s="193">
        <f t="shared" si="501"/>
        <v>0</v>
      </c>
      <c r="AW641" s="194" t="e">
        <f t="shared" si="501"/>
        <v>#DIV/0!</v>
      </c>
      <c r="AY641" s="146"/>
      <c r="AZ641" s="383"/>
    </row>
    <row r="642" spans="1:52" ht="12.75" customHeight="1" x14ac:dyDescent="0.25">
      <c r="A642" s="15"/>
      <c r="C642" s="122"/>
      <c r="D642" s="123"/>
      <c r="F642" s="125"/>
      <c r="G642" s="34"/>
      <c r="H642" s="35"/>
      <c r="I642" s="36"/>
      <c r="J642" s="37"/>
      <c r="K642" s="198" t="s">
        <v>72</v>
      </c>
      <c r="L642" s="199">
        <v>0</v>
      </c>
      <c r="M642" s="200">
        <v>0</v>
      </c>
      <c r="N642" s="201">
        <v>0</v>
      </c>
      <c r="O642" s="202">
        <v>0</v>
      </c>
      <c r="P642" s="202">
        <v>0</v>
      </c>
      <c r="Q642" s="202">
        <v>0</v>
      </c>
      <c r="R642" s="202">
        <v>0</v>
      </c>
      <c r="S642" s="202">
        <v>0</v>
      </c>
      <c r="T642" s="203"/>
      <c r="U642" s="135">
        <v>0</v>
      </c>
      <c r="V642" s="135">
        <v>0</v>
      </c>
      <c r="W642" s="202">
        <v>0</v>
      </c>
      <c r="X642" s="202">
        <v>0</v>
      </c>
      <c r="Y642" s="203"/>
      <c r="Z642" s="135">
        <v>0</v>
      </c>
      <c r="AA642" s="204">
        <v>0</v>
      </c>
      <c r="AB642" s="202">
        <v>0</v>
      </c>
      <c r="AC642" s="202">
        <v>0</v>
      </c>
      <c r="AD642" s="202">
        <v>0</v>
      </c>
      <c r="AE642" s="202">
        <v>0</v>
      </c>
      <c r="AF642" s="202">
        <v>0</v>
      </c>
      <c r="AG642" s="203"/>
      <c r="AH642" s="135">
        <v>0</v>
      </c>
      <c r="AI642" s="135">
        <v>0</v>
      </c>
      <c r="AJ642" s="202">
        <v>0</v>
      </c>
      <c r="AK642" s="202">
        <v>0</v>
      </c>
      <c r="AL642" s="203"/>
      <c r="AM642" s="205">
        <v>0</v>
      </c>
      <c r="AN642" s="119">
        <v>0</v>
      </c>
      <c r="AO642" s="120">
        <v>0</v>
      </c>
      <c r="AP642" s="39">
        <v>0</v>
      </c>
      <c r="AQ642" s="141">
        <v>0</v>
      </c>
      <c r="AR642" s="141">
        <v>0</v>
      </c>
      <c r="AS642" s="143">
        <v>0</v>
      </c>
      <c r="AT642" s="144">
        <v>0</v>
      </c>
      <c r="AU642" s="141">
        <v>0</v>
      </c>
      <c r="AV642" s="141">
        <v>0</v>
      </c>
      <c r="AW642" s="143">
        <v>0</v>
      </c>
      <c r="AY642" s="146"/>
      <c r="AZ642" s="383"/>
    </row>
    <row r="643" spans="1:52" ht="12.75" customHeight="1" x14ac:dyDescent="0.25">
      <c r="A643" s="356"/>
      <c r="B643" s="225"/>
      <c r="C643" s="122"/>
      <c r="D643" s="357"/>
      <c r="E643" s="226"/>
      <c r="F643" s="122"/>
      <c r="G643" s="126"/>
      <c r="H643" s="35"/>
      <c r="I643" s="36"/>
      <c r="J643" s="37"/>
      <c r="K643" s="198" t="s">
        <v>73</v>
      </c>
      <c r="L643" s="241">
        <v>0</v>
      </c>
      <c r="M643" s="242">
        <v>0</v>
      </c>
      <c r="N643" s="201">
        <v>0</v>
      </c>
      <c r="O643" s="202">
        <v>0</v>
      </c>
      <c r="P643" s="202">
        <v>0</v>
      </c>
      <c r="Q643" s="202">
        <v>0</v>
      </c>
      <c r="R643" s="202">
        <v>0</v>
      </c>
      <c r="S643" s="202">
        <v>0</v>
      </c>
      <c r="T643" s="203"/>
      <c r="U643" s="135">
        <v>0</v>
      </c>
      <c r="V643" s="135">
        <v>0</v>
      </c>
      <c r="W643" s="202">
        <v>0</v>
      </c>
      <c r="X643" s="202">
        <v>0</v>
      </c>
      <c r="Y643" s="203"/>
      <c r="Z643" s="135">
        <v>0</v>
      </c>
      <c r="AA643" s="204">
        <v>0</v>
      </c>
      <c r="AB643" s="202">
        <v>0</v>
      </c>
      <c r="AC643" s="202">
        <v>0</v>
      </c>
      <c r="AD643" s="202">
        <v>0</v>
      </c>
      <c r="AE643" s="202">
        <v>0</v>
      </c>
      <c r="AF643" s="202">
        <v>0</v>
      </c>
      <c r="AG643" s="203"/>
      <c r="AH643" s="135">
        <v>0</v>
      </c>
      <c r="AI643" s="135">
        <v>0</v>
      </c>
      <c r="AJ643" s="202">
        <v>0</v>
      </c>
      <c r="AK643" s="202">
        <v>0</v>
      </c>
      <c r="AL643" s="203"/>
      <c r="AM643" s="205">
        <v>0</v>
      </c>
      <c r="AN643" s="119">
        <v>0</v>
      </c>
      <c r="AO643" s="120">
        <v>0</v>
      </c>
      <c r="AP643" s="39">
        <v>0</v>
      </c>
      <c r="AQ643" s="141">
        <v>0</v>
      </c>
      <c r="AR643" s="141">
        <v>0</v>
      </c>
      <c r="AS643" s="143">
        <v>0</v>
      </c>
      <c r="AT643" s="144">
        <v>0</v>
      </c>
      <c r="AU643" s="141">
        <v>0</v>
      </c>
      <c r="AV643" s="141">
        <v>0</v>
      </c>
      <c r="AW643" s="143">
        <v>0</v>
      </c>
      <c r="AY643" s="146"/>
      <c r="AZ643" s="383"/>
    </row>
    <row r="644" spans="1:52" ht="12.75" customHeight="1" x14ac:dyDescent="0.25">
      <c r="A644" s="356"/>
      <c r="B644" s="225"/>
      <c r="C644" s="122"/>
      <c r="D644" s="357"/>
      <c r="E644" s="226"/>
      <c r="F644" s="122"/>
      <c r="G644" s="126"/>
      <c r="H644" s="35"/>
      <c r="I644" s="36"/>
      <c r="J644" s="37"/>
      <c r="K644" s="198" t="s">
        <v>74</v>
      </c>
      <c r="L644" s="241">
        <v>0</v>
      </c>
      <c r="M644" s="242">
        <v>0</v>
      </c>
      <c r="N644" s="201">
        <v>0</v>
      </c>
      <c r="O644" s="202">
        <v>0</v>
      </c>
      <c r="P644" s="202">
        <v>0</v>
      </c>
      <c r="Q644" s="202">
        <v>0</v>
      </c>
      <c r="R644" s="202">
        <v>0</v>
      </c>
      <c r="S644" s="202">
        <v>0</v>
      </c>
      <c r="T644" s="203"/>
      <c r="U644" s="135">
        <v>0</v>
      </c>
      <c r="V644" s="135">
        <v>0</v>
      </c>
      <c r="W644" s="202">
        <v>0</v>
      </c>
      <c r="X644" s="202">
        <v>0</v>
      </c>
      <c r="Y644" s="203"/>
      <c r="Z644" s="135">
        <v>0</v>
      </c>
      <c r="AA644" s="204">
        <v>0</v>
      </c>
      <c r="AB644" s="202">
        <v>0</v>
      </c>
      <c r="AC644" s="202">
        <v>0</v>
      </c>
      <c r="AD644" s="202">
        <v>0</v>
      </c>
      <c r="AE644" s="202">
        <v>0</v>
      </c>
      <c r="AF644" s="202">
        <v>0</v>
      </c>
      <c r="AG644" s="203"/>
      <c r="AH644" s="135">
        <v>0</v>
      </c>
      <c r="AI644" s="135">
        <v>0</v>
      </c>
      <c r="AJ644" s="202">
        <v>0</v>
      </c>
      <c r="AK644" s="202">
        <v>0</v>
      </c>
      <c r="AL644" s="203"/>
      <c r="AM644" s="205">
        <v>0</v>
      </c>
      <c r="AN644" s="119">
        <v>0</v>
      </c>
      <c r="AO644" s="120">
        <v>0</v>
      </c>
      <c r="AP644" s="39">
        <v>0</v>
      </c>
      <c r="AQ644" s="141">
        <v>0</v>
      </c>
      <c r="AR644" s="141">
        <v>0</v>
      </c>
      <c r="AS644" s="143">
        <v>0</v>
      </c>
      <c r="AT644" s="144">
        <v>0</v>
      </c>
      <c r="AU644" s="141">
        <v>0</v>
      </c>
      <c r="AV644" s="141">
        <v>0</v>
      </c>
      <c r="AW644" s="143">
        <v>0</v>
      </c>
      <c r="AY644" s="146"/>
      <c r="AZ644" s="383"/>
    </row>
    <row r="645" spans="1:52" ht="12.75" customHeight="1" x14ac:dyDescent="0.25">
      <c r="A645" s="356"/>
      <c r="B645" s="225"/>
      <c r="C645" s="122"/>
      <c r="D645" s="357"/>
      <c r="E645" s="226"/>
      <c r="F645" s="122"/>
      <c r="G645" s="126"/>
      <c r="H645" s="35"/>
      <c r="I645" s="36"/>
      <c r="J645" s="37"/>
      <c r="K645" s="198" t="s">
        <v>75</v>
      </c>
      <c r="L645" s="241">
        <v>0</v>
      </c>
      <c r="M645" s="242">
        <v>0</v>
      </c>
      <c r="N645" s="201">
        <v>0</v>
      </c>
      <c r="O645" s="202">
        <v>0</v>
      </c>
      <c r="P645" s="202">
        <v>0</v>
      </c>
      <c r="Q645" s="202">
        <v>0</v>
      </c>
      <c r="R645" s="202">
        <v>0</v>
      </c>
      <c r="S645" s="202">
        <v>0</v>
      </c>
      <c r="T645" s="203"/>
      <c r="U645" s="135">
        <v>0</v>
      </c>
      <c r="V645" s="135">
        <v>0</v>
      </c>
      <c r="W645" s="202">
        <v>0</v>
      </c>
      <c r="X645" s="202">
        <v>0</v>
      </c>
      <c r="Y645" s="203"/>
      <c r="Z645" s="135">
        <v>0</v>
      </c>
      <c r="AA645" s="204">
        <v>0</v>
      </c>
      <c r="AB645" s="202">
        <v>0</v>
      </c>
      <c r="AC645" s="202">
        <v>0</v>
      </c>
      <c r="AD645" s="202">
        <v>0</v>
      </c>
      <c r="AE645" s="202">
        <v>0</v>
      </c>
      <c r="AF645" s="202">
        <v>0</v>
      </c>
      <c r="AG645" s="203"/>
      <c r="AH645" s="135">
        <v>0</v>
      </c>
      <c r="AI645" s="135">
        <v>0</v>
      </c>
      <c r="AJ645" s="202">
        <v>0</v>
      </c>
      <c r="AK645" s="202">
        <v>0</v>
      </c>
      <c r="AL645" s="203"/>
      <c r="AM645" s="205">
        <v>0</v>
      </c>
      <c r="AN645" s="119">
        <v>0</v>
      </c>
      <c r="AO645" s="120">
        <v>0</v>
      </c>
      <c r="AP645" s="39">
        <v>0</v>
      </c>
      <c r="AQ645" s="141">
        <v>0</v>
      </c>
      <c r="AR645" s="141">
        <v>0</v>
      </c>
      <c r="AS645" s="143">
        <v>0</v>
      </c>
      <c r="AT645" s="144">
        <v>0</v>
      </c>
      <c r="AU645" s="141">
        <v>0</v>
      </c>
      <c r="AV645" s="141">
        <v>0</v>
      </c>
      <c r="AW645" s="143">
        <v>0</v>
      </c>
      <c r="AY645" s="146"/>
      <c r="AZ645" s="383"/>
    </row>
    <row r="646" spans="1:52" ht="12.75" customHeight="1" x14ac:dyDescent="0.25">
      <c r="A646" s="356"/>
      <c r="B646" s="225"/>
      <c r="C646" s="122"/>
      <c r="D646" s="357"/>
      <c r="E646" s="226"/>
      <c r="F646" s="122"/>
      <c r="G646" s="126"/>
      <c r="H646" s="35"/>
      <c r="I646" s="36"/>
      <c r="J646" s="37"/>
      <c r="K646" s="206" t="s">
        <v>76</v>
      </c>
      <c r="L646" s="241">
        <v>0</v>
      </c>
      <c r="M646" s="242">
        <v>0</v>
      </c>
      <c r="N646" s="201">
        <v>0</v>
      </c>
      <c r="O646" s="202">
        <v>0</v>
      </c>
      <c r="P646" s="202">
        <v>0</v>
      </c>
      <c r="Q646" s="202">
        <v>0</v>
      </c>
      <c r="R646" s="202">
        <v>0</v>
      </c>
      <c r="S646" s="202">
        <v>0</v>
      </c>
      <c r="T646" s="203"/>
      <c r="U646" s="135">
        <v>0</v>
      </c>
      <c r="V646" s="135">
        <v>0</v>
      </c>
      <c r="W646" s="202">
        <v>0</v>
      </c>
      <c r="X646" s="202">
        <v>0</v>
      </c>
      <c r="Y646" s="203"/>
      <c r="Z646" s="135">
        <v>0</v>
      </c>
      <c r="AA646" s="204">
        <v>0</v>
      </c>
      <c r="AB646" s="202">
        <v>0</v>
      </c>
      <c r="AC646" s="202">
        <v>0</v>
      </c>
      <c r="AD646" s="202">
        <v>0</v>
      </c>
      <c r="AE646" s="202">
        <v>0</v>
      </c>
      <c r="AF646" s="202">
        <v>0</v>
      </c>
      <c r="AG646" s="203"/>
      <c r="AH646" s="135">
        <v>0</v>
      </c>
      <c r="AI646" s="135">
        <v>0</v>
      </c>
      <c r="AJ646" s="202">
        <v>0</v>
      </c>
      <c r="AK646" s="202">
        <v>0</v>
      </c>
      <c r="AL646" s="203"/>
      <c r="AM646" s="205">
        <v>0</v>
      </c>
      <c r="AN646" s="119">
        <v>0</v>
      </c>
      <c r="AO646" s="120">
        <v>0</v>
      </c>
      <c r="AP646" s="39">
        <v>0</v>
      </c>
      <c r="AQ646" s="141">
        <v>0</v>
      </c>
      <c r="AR646" s="141">
        <v>0</v>
      </c>
      <c r="AS646" s="143">
        <v>0</v>
      </c>
      <c r="AT646" s="144">
        <v>0</v>
      </c>
      <c r="AU646" s="141">
        <v>0</v>
      </c>
      <c r="AV646" s="141">
        <v>0</v>
      </c>
      <c r="AW646" s="143">
        <v>0</v>
      </c>
      <c r="AY646" s="146"/>
      <c r="AZ646" s="383"/>
    </row>
    <row r="647" spans="1:52" ht="12.75" customHeight="1" x14ac:dyDescent="0.25">
      <c r="A647" s="15"/>
      <c r="C647" s="122"/>
      <c r="D647" s="123"/>
      <c r="F647" s="125"/>
      <c r="G647" s="126"/>
      <c r="H647" s="35"/>
      <c r="I647" s="36"/>
      <c r="J647" s="37"/>
      <c r="K647" s="206"/>
      <c r="L647" s="241"/>
      <c r="M647" s="242"/>
      <c r="N647" s="201"/>
      <c r="O647" s="202"/>
      <c r="P647" s="202"/>
      <c r="Q647" s="202"/>
      <c r="R647" s="202"/>
      <c r="S647" s="202"/>
      <c r="T647" s="224"/>
      <c r="U647" s="133"/>
      <c r="V647" s="133"/>
      <c r="W647" s="134"/>
      <c r="X647" s="134"/>
      <c r="Y647" s="224"/>
      <c r="Z647" s="135"/>
      <c r="AA647" s="204"/>
      <c r="AB647" s="202"/>
      <c r="AC647" s="202"/>
      <c r="AD647" s="202"/>
      <c r="AE647" s="202"/>
      <c r="AF647" s="202"/>
      <c r="AG647" s="224"/>
      <c r="AH647" s="133"/>
      <c r="AI647" s="133"/>
      <c r="AJ647" s="134"/>
      <c r="AK647" s="134"/>
      <c r="AL647" s="224"/>
      <c r="AM647" s="205"/>
      <c r="AN647" s="119"/>
      <c r="AO647" s="120"/>
      <c r="AP647" s="39"/>
      <c r="AQ647" s="141"/>
      <c r="AR647" s="141"/>
      <c r="AS647" s="143"/>
      <c r="AU647" s="141"/>
      <c r="AV647" s="141"/>
      <c r="AW647" s="143"/>
      <c r="AY647" s="146"/>
      <c r="AZ647" s="383"/>
    </row>
    <row r="648" spans="1:52" ht="12.75" customHeight="1" x14ac:dyDescent="0.25">
      <c r="A648" s="15"/>
      <c r="C648" s="122"/>
      <c r="D648" s="123"/>
      <c r="F648" s="125"/>
      <c r="G648" s="126"/>
      <c r="H648" s="35"/>
      <c r="I648" s="36"/>
      <c r="J648" s="37"/>
      <c r="K648" s="244"/>
      <c r="L648" s="241"/>
      <c r="M648" s="242"/>
      <c r="N648" s="201"/>
      <c r="O648" s="202"/>
      <c r="P648" s="202"/>
      <c r="Q648" s="202"/>
      <c r="R648" s="202"/>
      <c r="S648" s="202"/>
      <c r="T648" s="224"/>
      <c r="U648" s="138"/>
      <c r="V648" s="138"/>
      <c r="W648" s="139"/>
      <c r="X648" s="139"/>
      <c r="Y648" s="224"/>
      <c r="Z648" s="210"/>
      <c r="AA648" s="204"/>
      <c r="AB648" s="202"/>
      <c r="AC648" s="202"/>
      <c r="AD648" s="202"/>
      <c r="AE648" s="202"/>
      <c r="AF648" s="202"/>
      <c r="AG648" s="224"/>
      <c r="AH648" s="138"/>
      <c r="AI648" s="138"/>
      <c r="AJ648" s="139"/>
      <c r="AK648" s="139"/>
      <c r="AL648" s="224"/>
      <c r="AM648" s="140"/>
      <c r="AN648" s="211"/>
      <c r="AO648" s="212"/>
      <c r="AP648" s="39"/>
      <c r="AQ648" s="141"/>
      <c r="AR648" s="141"/>
      <c r="AS648" s="143"/>
      <c r="AU648" s="141"/>
      <c r="AV648" s="141"/>
      <c r="AW648" s="143"/>
      <c r="AY648" s="146"/>
      <c r="AZ648" s="383"/>
    </row>
    <row r="649" spans="1:52" ht="12.75" customHeight="1" x14ac:dyDescent="0.25">
      <c r="A649" s="356"/>
      <c r="B649" s="225"/>
      <c r="C649" s="122"/>
      <c r="D649" s="357"/>
      <c r="E649" s="226"/>
      <c r="F649" s="122"/>
      <c r="G649" s="126"/>
      <c r="H649" s="35"/>
      <c r="I649" s="36"/>
      <c r="J649" s="37"/>
      <c r="K649" s="381" t="s">
        <v>391</v>
      </c>
      <c r="L649" s="241"/>
      <c r="M649" s="242"/>
      <c r="N649" s="201"/>
      <c r="O649" s="202"/>
      <c r="P649" s="202"/>
      <c r="Q649" s="202"/>
      <c r="R649" s="202"/>
      <c r="S649" s="202"/>
      <c r="T649" s="224"/>
      <c r="U649" s="138"/>
      <c r="V649" s="138"/>
      <c r="W649" s="139"/>
      <c r="X649" s="139"/>
      <c r="Y649" s="224"/>
      <c r="Z649" s="210"/>
      <c r="AA649" s="204"/>
      <c r="AB649" s="202"/>
      <c r="AC649" s="202"/>
      <c r="AD649" s="202"/>
      <c r="AE649" s="202"/>
      <c r="AF649" s="202"/>
      <c r="AG649" s="224"/>
      <c r="AH649" s="138"/>
      <c r="AI649" s="138"/>
      <c r="AJ649" s="139"/>
      <c r="AK649" s="139"/>
      <c r="AL649" s="224"/>
      <c r="AM649" s="140"/>
      <c r="AN649" s="211"/>
      <c r="AO649" s="212"/>
      <c r="AP649" s="39"/>
      <c r="AQ649" s="141"/>
      <c r="AR649" s="141"/>
      <c r="AS649" s="143"/>
      <c r="AU649" s="141"/>
      <c r="AV649" s="141"/>
      <c r="AW649" s="143"/>
      <c r="AY649" s="146"/>
      <c r="AZ649" s="383"/>
    </row>
    <row r="650" spans="1:52" ht="20.399999999999999" x14ac:dyDescent="0.25">
      <c r="A650" s="356"/>
      <c r="B650" s="225"/>
      <c r="C650" s="122"/>
      <c r="D650" s="357"/>
      <c r="E650" s="226"/>
      <c r="F650" s="122"/>
      <c r="G650" s="126"/>
      <c r="H650" s="35"/>
      <c r="I650" s="36"/>
      <c r="J650" s="37"/>
      <c r="K650" s="116" t="s">
        <v>392</v>
      </c>
      <c r="L650" s="241"/>
      <c r="M650" s="242"/>
      <c r="N650" s="201"/>
      <c r="O650" s="202"/>
      <c r="P650" s="202"/>
      <c r="Q650" s="202"/>
      <c r="R650" s="202"/>
      <c r="S650" s="202"/>
      <c r="T650" s="224"/>
      <c r="U650" s="138"/>
      <c r="V650" s="138"/>
      <c r="W650" s="139"/>
      <c r="X650" s="139"/>
      <c r="Y650" s="224"/>
      <c r="Z650" s="210"/>
      <c r="AA650" s="204"/>
      <c r="AB650" s="202"/>
      <c r="AC650" s="202"/>
      <c r="AD650" s="202"/>
      <c r="AE650" s="202"/>
      <c r="AF650" s="202"/>
      <c r="AG650" s="224"/>
      <c r="AH650" s="138"/>
      <c r="AI650" s="138"/>
      <c r="AJ650" s="139"/>
      <c r="AK650" s="139"/>
      <c r="AL650" s="224"/>
      <c r="AM650" s="140"/>
      <c r="AN650" s="211"/>
      <c r="AO650" s="212"/>
      <c r="AP650" s="39"/>
      <c r="AQ650" s="141"/>
      <c r="AR650" s="141"/>
      <c r="AS650" s="143"/>
      <c r="AU650" s="141"/>
      <c r="AV650" s="141"/>
      <c r="AW650" s="143"/>
      <c r="AY650" s="146"/>
      <c r="AZ650" s="383"/>
    </row>
    <row r="651" spans="1:52" ht="12.75" customHeight="1" x14ac:dyDescent="0.25">
      <c r="A651" s="356"/>
      <c r="B651" s="225"/>
      <c r="C651" s="122"/>
      <c r="D651" s="357"/>
      <c r="E651" s="226"/>
      <c r="F651" s="122"/>
      <c r="G651" s="126"/>
      <c r="H651" s="35"/>
      <c r="I651" s="36"/>
      <c r="J651" s="37"/>
      <c r="K651" s="244"/>
      <c r="L651" s="241"/>
      <c r="M651" s="242"/>
      <c r="N651" s="201"/>
      <c r="O651" s="202"/>
      <c r="P651" s="202"/>
      <c r="Q651" s="202"/>
      <c r="R651" s="202"/>
      <c r="S651" s="202"/>
      <c r="T651" s="224"/>
      <c r="U651" s="138"/>
      <c r="V651" s="138"/>
      <c r="W651" s="139"/>
      <c r="X651" s="139"/>
      <c r="Y651" s="224"/>
      <c r="Z651" s="210"/>
      <c r="AA651" s="204"/>
      <c r="AB651" s="202"/>
      <c r="AC651" s="202"/>
      <c r="AD651" s="202"/>
      <c r="AE651" s="202"/>
      <c r="AF651" s="202"/>
      <c r="AG651" s="224"/>
      <c r="AH651" s="138"/>
      <c r="AI651" s="138"/>
      <c r="AJ651" s="139"/>
      <c r="AK651" s="139"/>
      <c r="AL651" s="224"/>
      <c r="AM651" s="140"/>
      <c r="AN651" s="211"/>
      <c r="AO651" s="212"/>
      <c r="AP651" s="39"/>
      <c r="AQ651" s="141"/>
      <c r="AR651" s="141"/>
      <c r="AS651" s="143"/>
      <c r="AU651" s="141"/>
      <c r="AV651" s="141"/>
      <c r="AW651" s="143"/>
      <c r="AY651" s="146"/>
      <c r="AZ651" s="383"/>
    </row>
    <row r="652" spans="1:52" ht="35.1" customHeight="1" x14ac:dyDescent="0.25">
      <c r="A652" s="15" t="s">
        <v>13</v>
      </c>
      <c r="B652" s="225" t="s">
        <v>265</v>
      </c>
      <c r="C652" s="122" t="s">
        <v>237</v>
      </c>
      <c r="D652" s="123">
        <v>1000</v>
      </c>
      <c r="E652" s="226"/>
      <c r="F652" s="122">
        <v>19</v>
      </c>
      <c r="G652" s="227"/>
      <c r="H652" s="228" t="str">
        <f t="shared" si="472"/>
        <v>122</v>
      </c>
      <c r="I652" s="229">
        <v>85111000</v>
      </c>
      <c r="J652" s="230" t="s">
        <v>847</v>
      </c>
      <c r="K652" s="231" t="s">
        <v>848</v>
      </c>
      <c r="L652" s="232">
        <v>0</v>
      </c>
      <c r="M652" s="233">
        <v>0</v>
      </c>
      <c r="N652" s="130"/>
      <c r="O652" s="131"/>
      <c r="P652" s="131"/>
      <c r="Q652" s="131"/>
      <c r="R652" s="131"/>
      <c r="S652" s="131"/>
      <c r="T652" s="132" t="str">
        <f>IF(SUM(N652:S652)=U652,"OK",SUM(N652:S652)-U652)</f>
        <v>OK</v>
      </c>
      <c r="U652" s="138"/>
      <c r="V652" s="138"/>
      <c r="W652" s="139"/>
      <c r="X652" s="139"/>
      <c r="Y652" s="132" t="str">
        <f>IF(SUM(W652:X652)=Z652,"OK",SUM(W652:X652)-Z652)</f>
        <v>OK</v>
      </c>
      <c r="Z652" s="210"/>
      <c r="AA652" s="204"/>
      <c r="AB652" s="202"/>
      <c r="AC652" s="202"/>
      <c r="AD652" s="202"/>
      <c r="AE652" s="202"/>
      <c r="AF652" s="202"/>
      <c r="AG652" s="132" t="str">
        <f>IF(SUM(AA652:AF652)=AH652,"OK",SUM(AA652:AF652)-AH652)</f>
        <v>OK</v>
      </c>
      <c r="AH652" s="138"/>
      <c r="AI652" s="138"/>
      <c r="AJ652" s="139"/>
      <c r="AK652" s="139"/>
      <c r="AL652" s="132" t="str">
        <f>IF(SUM(AJ652:AK652)=AM652,"OK",SUM(AJ652:AK652)-AM652)</f>
        <v>OK</v>
      </c>
      <c r="AM652" s="140"/>
      <c r="AN652" s="119">
        <f>L652+U652+V652+Z652</f>
        <v>0</v>
      </c>
      <c r="AO652" s="120">
        <f>M652+AH652+AI652+AM652</f>
        <v>0</v>
      </c>
      <c r="AP652" s="39">
        <f>L652</f>
        <v>0</v>
      </c>
      <c r="AQ652" s="141">
        <f>AN652</f>
        <v>0</v>
      </c>
      <c r="AR652" s="142">
        <f t="shared" ref="AR652" si="502">AQ652-AP652</f>
        <v>0</v>
      </c>
      <c r="AS652" s="143" t="e">
        <f t="shared" ref="AS652" si="503">AR652/AP652</f>
        <v>#DIV/0!</v>
      </c>
      <c r="AT652" s="144">
        <f>M652</f>
        <v>0</v>
      </c>
      <c r="AU652" s="141">
        <f t="shared" ref="AU652" si="504">AO652</f>
        <v>0</v>
      </c>
      <c r="AV652" s="142">
        <f t="shared" ref="AV652" si="505">AU652-AT652</f>
        <v>0</v>
      </c>
      <c r="AW652" s="143" t="e">
        <f t="shared" ref="AW652" si="506">AV652/AT652</f>
        <v>#DIV/0!</v>
      </c>
      <c r="AY652" s="146" t="str">
        <f t="shared" ref="AY652:AY657" si="507">RIGHT(LEFT(I652,3),2)&amp;"."&amp;RIGHT(LEFT(I652,5),2)</f>
        <v>51.11</v>
      </c>
      <c r="AZ652" s="383" t="b">
        <f>COUNTIF('[1]Codes SEC'!$B$2:$B$250,Ministres!AY652)&gt;0</f>
        <v>1</v>
      </c>
    </row>
    <row r="653" spans="1:52" ht="35.1" customHeight="1" x14ac:dyDescent="0.25">
      <c r="A653" s="15" t="s">
        <v>13</v>
      </c>
      <c r="B653" s="225" t="s">
        <v>265</v>
      </c>
      <c r="C653" s="122" t="s">
        <v>237</v>
      </c>
      <c r="D653" s="123">
        <v>1000</v>
      </c>
      <c r="E653" s="226"/>
      <c r="F653" s="122">
        <v>20</v>
      </c>
      <c r="G653" s="227">
        <v>1</v>
      </c>
      <c r="H653" s="228" t="str">
        <f t="shared" si="472"/>
        <v>122</v>
      </c>
      <c r="I653" s="229">
        <v>85111000</v>
      </c>
      <c r="J653" s="230" t="s">
        <v>849</v>
      </c>
      <c r="K653" s="231" t="s">
        <v>850</v>
      </c>
      <c r="L653" s="232">
        <v>0</v>
      </c>
      <c r="M653" s="233">
        <v>0</v>
      </c>
      <c r="N653" s="130"/>
      <c r="O653" s="131"/>
      <c r="P653" s="131"/>
      <c r="Q653" s="131"/>
      <c r="R653" s="131"/>
      <c r="S653" s="131"/>
      <c r="T653" s="132" t="str">
        <f t="shared" ref="T653:T657" si="508">IF(SUM(N653:S653)=U653,"OK",SUM(N653:S653)-U653)</f>
        <v>OK</v>
      </c>
      <c r="U653" s="138"/>
      <c r="V653" s="138"/>
      <c r="W653" s="139"/>
      <c r="X653" s="139"/>
      <c r="Y653" s="132" t="str">
        <f t="shared" ref="Y653:Y657" si="509">IF(SUM(W653:X653)=Z653,"OK",SUM(W653:X653)-Z653)</f>
        <v>OK</v>
      </c>
      <c r="Z653" s="210"/>
      <c r="AA653" s="204"/>
      <c r="AB653" s="202"/>
      <c r="AC653" s="202"/>
      <c r="AD653" s="202"/>
      <c r="AE653" s="202"/>
      <c r="AF653" s="202"/>
      <c r="AG653" s="132" t="str">
        <f t="shared" ref="AG653:AG657" si="510">IF(SUM(AA653:AF653)=AH653,"OK",SUM(AA653:AF653)-AH653)</f>
        <v>OK</v>
      </c>
      <c r="AH653" s="138"/>
      <c r="AI653" s="138"/>
      <c r="AJ653" s="139"/>
      <c r="AK653" s="139"/>
      <c r="AL653" s="132" t="str">
        <f t="shared" ref="AL653:AL657" si="511">IF(SUM(AJ653:AK653)=AM653,"OK",SUM(AJ653:AK653)-AM653)</f>
        <v>OK</v>
      </c>
      <c r="AM653" s="140"/>
      <c r="AN653" s="119">
        <f t="shared" ref="AN653:AN657" si="512">L653+U653+V653+Z653</f>
        <v>0</v>
      </c>
      <c r="AO653" s="120">
        <f t="shared" ref="AO653:AO657" si="513">M653+AH653+AI653+AM653</f>
        <v>0</v>
      </c>
      <c r="AP653" s="39">
        <f t="shared" ref="AP653:AP657" si="514">L653</f>
        <v>0</v>
      </c>
      <c r="AQ653" s="141">
        <f t="shared" ref="AQ653:AQ657" si="515">AN653</f>
        <v>0</v>
      </c>
      <c r="AR653" s="142">
        <f>AQ653-AP653</f>
        <v>0</v>
      </c>
      <c r="AS653" s="143" t="e">
        <f>AR653/AP653</f>
        <v>#DIV/0!</v>
      </c>
      <c r="AT653" s="144">
        <f t="shared" ref="AT653:AT657" si="516">M653</f>
        <v>0</v>
      </c>
      <c r="AU653" s="141">
        <f>AO653</f>
        <v>0</v>
      </c>
      <c r="AV653" s="142">
        <f>AU653-AT653</f>
        <v>0</v>
      </c>
      <c r="AW653" s="143" t="e">
        <f>AV653/AT653</f>
        <v>#DIV/0!</v>
      </c>
      <c r="AY653" s="146" t="str">
        <f t="shared" si="507"/>
        <v>51.11</v>
      </c>
      <c r="AZ653" s="383" t="b">
        <f>COUNTIF('[1]Codes SEC'!$B$2:$B$250,Ministres!AY653)&gt;0</f>
        <v>1</v>
      </c>
    </row>
    <row r="654" spans="1:52" ht="35.1" customHeight="1" x14ac:dyDescent="0.25">
      <c r="A654" s="15" t="s">
        <v>13</v>
      </c>
      <c r="B654" s="225" t="s">
        <v>265</v>
      </c>
      <c r="C654" s="122" t="s">
        <v>237</v>
      </c>
      <c r="D654" s="123">
        <v>1000</v>
      </c>
      <c r="E654" s="226"/>
      <c r="F654" s="122">
        <v>19</v>
      </c>
      <c r="G654" s="227"/>
      <c r="H654" s="228" t="str">
        <f t="shared" si="472"/>
        <v>122</v>
      </c>
      <c r="I654" s="229">
        <v>85112000</v>
      </c>
      <c r="J654" s="230" t="s">
        <v>851</v>
      </c>
      <c r="K654" s="231" t="s">
        <v>852</v>
      </c>
      <c r="L654" s="232">
        <v>0</v>
      </c>
      <c r="M654" s="233">
        <v>0</v>
      </c>
      <c r="N654" s="130"/>
      <c r="O654" s="131"/>
      <c r="P654" s="131"/>
      <c r="Q654" s="131"/>
      <c r="R654" s="131"/>
      <c r="S654" s="131"/>
      <c r="T654" s="132" t="str">
        <f t="shared" si="508"/>
        <v>OK</v>
      </c>
      <c r="U654" s="138"/>
      <c r="V654" s="138"/>
      <c r="W654" s="139"/>
      <c r="X654" s="139"/>
      <c r="Y654" s="132" t="str">
        <f t="shared" si="509"/>
        <v>OK</v>
      </c>
      <c r="Z654" s="210"/>
      <c r="AA654" s="204"/>
      <c r="AB654" s="202"/>
      <c r="AC654" s="202"/>
      <c r="AD654" s="202"/>
      <c r="AE654" s="202"/>
      <c r="AF654" s="202"/>
      <c r="AG654" s="132" t="str">
        <f t="shared" si="510"/>
        <v>OK</v>
      </c>
      <c r="AH654" s="138"/>
      <c r="AI654" s="138"/>
      <c r="AJ654" s="139"/>
      <c r="AK654" s="139"/>
      <c r="AL654" s="132" t="str">
        <f t="shared" si="511"/>
        <v>OK</v>
      </c>
      <c r="AM654" s="140"/>
      <c r="AN654" s="119">
        <f t="shared" si="512"/>
        <v>0</v>
      </c>
      <c r="AO654" s="120">
        <f t="shared" si="513"/>
        <v>0</v>
      </c>
      <c r="AP654" s="39">
        <f t="shared" si="514"/>
        <v>0</v>
      </c>
      <c r="AQ654" s="141">
        <f t="shared" si="515"/>
        <v>0</v>
      </c>
      <c r="AR654" s="142">
        <f t="shared" ref="AR654" si="517">AQ654-AP654</f>
        <v>0</v>
      </c>
      <c r="AS654" s="143" t="e">
        <f t="shared" ref="AS654" si="518">AR654/AP654</f>
        <v>#DIV/0!</v>
      </c>
      <c r="AT654" s="144">
        <f t="shared" si="516"/>
        <v>0</v>
      </c>
      <c r="AU654" s="141">
        <f t="shared" ref="AU654" si="519">AO654</f>
        <v>0</v>
      </c>
      <c r="AV654" s="142">
        <f t="shared" ref="AV654" si="520">AU654-AT654</f>
        <v>0</v>
      </c>
      <c r="AW654" s="143" t="e">
        <f t="shared" ref="AW654" si="521">AV654/AT654</f>
        <v>#DIV/0!</v>
      </c>
      <c r="AY654" s="146" t="str">
        <f t="shared" si="507"/>
        <v>51.12</v>
      </c>
      <c r="AZ654" s="383" t="b">
        <f>COUNTIF('[1]Codes SEC'!$B$2:$B$250,Ministres!AY654)&gt;0</f>
        <v>1</v>
      </c>
    </row>
    <row r="655" spans="1:52" ht="35.1" customHeight="1" x14ac:dyDescent="0.25">
      <c r="A655" s="15" t="s">
        <v>13</v>
      </c>
      <c r="B655" s="225" t="s">
        <v>265</v>
      </c>
      <c r="C655" s="122" t="s">
        <v>237</v>
      </c>
      <c r="D655" s="123">
        <v>1000</v>
      </c>
      <c r="E655" s="226"/>
      <c r="F655" s="122">
        <v>20</v>
      </c>
      <c r="G655" s="227">
        <v>1</v>
      </c>
      <c r="H655" s="228" t="str">
        <f t="shared" si="472"/>
        <v>122</v>
      </c>
      <c r="I655" s="229">
        <v>85112000</v>
      </c>
      <c r="J655" s="230" t="s">
        <v>853</v>
      </c>
      <c r="K655" s="231" t="s">
        <v>854</v>
      </c>
      <c r="L655" s="232">
        <v>0</v>
      </c>
      <c r="M655" s="233">
        <v>0</v>
      </c>
      <c r="N655" s="130"/>
      <c r="O655" s="131"/>
      <c r="P655" s="131"/>
      <c r="Q655" s="131"/>
      <c r="R655" s="131"/>
      <c r="S655" s="131"/>
      <c r="T655" s="132" t="str">
        <f>IF(SUM(N655:S655)=U655,"OK",SUM(N655:S655)-U655)</f>
        <v>OK</v>
      </c>
      <c r="U655" s="138"/>
      <c r="V655" s="138"/>
      <c r="W655" s="139"/>
      <c r="X655" s="139"/>
      <c r="Y655" s="132" t="str">
        <f>IF(SUM(W655:X655)=Z655,"OK",SUM(W655:X655)-Z655)</f>
        <v>OK</v>
      </c>
      <c r="Z655" s="210"/>
      <c r="AA655" s="204"/>
      <c r="AB655" s="202"/>
      <c r="AC655" s="202"/>
      <c r="AD655" s="202"/>
      <c r="AE655" s="202"/>
      <c r="AF655" s="202"/>
      <c r="AG655" s="132" t="str">
        <f>IF(SUM(AA655:AF655)=AH655,"OK",SUM(AA655:AF655)-AH655)</f>
        <v>OK</v>
      </c>
      <c r="AH655" s="138"/>
      <c r="AI655" s="138"/>
      <c r="AJ655" s="139"/>
      <c r="AK655" s="139"/>
      <c r="AL655" s="132" t="str">
        <f>IF(SUM(AJ655:AK655)=AM655,"OK",SUM(AJ655:AK655)-AM655)</f>
        <v>OK</v>
      </c>
      <c r="AM655" s="140"/>
      <c r="AN655" s="119">
        <f>L655+U655+V655+Z655</f>
        <v>0</v>
      </c>
      <c r="AO655" s="120">
        <f>M655+AH655+AI655+AM655</f>
        <v>0</v>
      </c>
      <c r="AP655" s="39">
        <f>L655</f>
        <v>0</v>
      </c>
      <c r="AQ655" s="141">
        <f>AN655</f>
        <v>0</v>
      </c>
      <c r="AR655" s="142">
        <f>AQ655-AP655</f>
        <v>0</v>
      </c>
      <c r="AS655" s="143" t="e">
        <f>AR655/AP655</f>
        <v>#DIV/0!</v>
      </c>
      <c r="AT655" s="144">
        <f>M655</f>
        <v>0</v>
      </c>
      <c r="AU655" s="141">
        <f>AO655</f>
        <v>0</v>
      </c>
      <c r="AV655" s="142">
        <f>AU655-AT655</f>
        <v>0</v>
      </c>
      <c r="AW655" s="143" t="e">
        <f>AV655/AT655</f>
        <v>#DIV/0!</v>
      </c>
      <c r="AY655" s="146" t="str">
        <f t="shared" si="507"/>
        <v>51.12</v>
      </c>
      <c r="AZ655" s="383" t="b">
        <f>COUNTIF('[1]Codes SEC'!$B$2:$B$250,Ministres!AY655)&gt;0</f>
        <v>1</v>
      </c>
    </row>
    <row r="656" spans="1:52" s="374" customFormat="1" ht="35.1" customHeight="1" x14ac:dyDescent="0.25">
      <c r="A656" s="356" t="s">
        <v>13</v>
      </c>
      <c r="B656" s="225" t="s">
        <v>265</v>
      </c>
      <c r="C656" s="122" t="s">
        <v>237</v>
      </c>
      <c r="D656" s="123">
        <v>1000</v>
      </c>
      <c r="E656" s="226"/>
      <c r="F656" s="122">
        <v>20</v>
      </c>
      <c r="G656" s="126">
        <v>3</v>
      </c>
      <c r="H656" s="35" t="str">
        <f t="shared" si="472"/>
        <v>122</v>
      </c>
      <c r="I656" s="36">
        <v>86321000</v>
      </c>
      <c r="J656" s="37" t="s">
        <v>855</v>
      </c>
      <c r="K656" s="244" t="s">
        <v>856</v>
      </c>
      <c r="L656" s="232">
        <v>0</v>
      </c>
      <c r="M656" s="233">
        <v>0</v>
      </c>
      <c r="N656" s="130"/>
      <c r="O656" s="131"/>
      <c r="P656" s="131"/>
      <c r="Q656" s="131"/>
      <c r="R656" s="131"/>
      <c r="S656" s="131"/>
      <c r="T656" s="132" t="str">
        <f>IF(SUM(N656:S656)=U656,"OK",SUM(N656:S656)-U656)</f>
        <v>OK</v>
      </c>
      <c r="U656" s="138"/>
      <c r="V656" s="138"/>
      <c r="W656" s="139"/>
      <c r="X656" s="139"/>
      <c r="Y656" s="132" t="str">
        <f>IF(SUM(W656:X656)=Z656,"OK",SUM(W656:X656)-Z656)</f>
        <v>OK</v>
      </c>
      <c r="Z656" s="210"/>
      <c r="AA656" s="204"/>
      <c r="AB656" s="202"/>
      <c r="AC656" s="202"/>
      <c r="AD656" s="202"/>
      <c r="AE656" s="202"/>
      <c r="AF656" s="202"/>
      <c r="AG656" s="132" t="str">
        <f>IF(SUM(AA656:AF656)=AH656,"OK",SUM(AA656:AF656)-AH656)</f>
        <v>OK</v>
      </c>
      <c r="AH656" s="138"/>
      <c r="AI656" s="138"/>
      <c r="AJ656" s="139"/>
      <c r="AK656" s="139"/>
      <c r="AL656" s="132" t="str">
        <f>IF(SUM(AJ656:AK656)=AM656,"OK",SUM(AJ656:AK656)-AM656)</f>
        <v>OK</v>
      </c>
      <c r="AM656" s="140"/>
      <c r="AN656" s="119">
        <f>L656+U656+V656+Z656</f>
        <v>0</v>
      </c>
      <c r="AO656" s="120">
        <f>M656+AH656+AI656+AM656</f>
        <v>0</v>
      </c>
      <c r="AP656" s="39">
        <f>L656</f>
        <v>0</v>
      </c>
      <c r="AQ656" s="141">
        <f>AN656</f>
        <v>0</v>
      </c>
      <c r="AR656" s="142">
        <f>AQ656-AP656</f>
        <v>0</v>
      </c>
      <c r="AS656" s="143" t="e">
        <f>AR656/AP656</f>
        <v>#DIV/0!</v>
      </c>
      <c r="AT656" s="144">
        <f>M656</f>
        <v>0</v>
      </c>
      <c r="AU656" s="141">
        <f>AO656</f>
        <v>0</v>
      </c>
      <c r="AV656" s="142">
        <f>AU656-AT656</f>
        <v>0</v>
      </c>
      <c r="AW656" s="143" t="e">
        <f>AV656/AT656</f>
        <v>#DIV/0!</v>
      </c>
      <c r="AY656" s="146" t="str">
        <f t="shared" si="507"/>
        <v>63.21</v>
      </c>
      <c r="AZ656" s="398" t="b">
        <f>COUNTIF('[1]Codes SEC'!$B$2:$B$250,Ministres!AY656)&gt;0</f>
        <v>1</v>
      </c>
    </row>
    <row r="657" spans="1:52" ht="35.1" customHeight="1" x14ac:dyDescent="0.25">
      <c r="A657" s="15" t="s">
        <v>13</v>
      </c>
      <c r="B657" s="225" t="s">
        <v>265</v>
      </c>
      <c r="C657" s="122" t="s">
        <v>237</v>
      </c>
      <c r="D657" s="123">
        <v>1000</v>
      </c>
      <c r="E657" s="226"/>
      <c r="F657" s="122">
        <v>20</v>
      </c>
      <c r="G657" s="227">
        <v>1</v>
      </c>
      <c r="H657" s="228" t="str">
        <f t="shared" si="472"/>
        <v>122</v>
      </c>
      <c r="I657" s="229">
        <v>86359000</v>
      </c>
      <c r="J657" s="230" t="s">
        <v>857</v>
      </c>
      <c r="K657" s="231" t="s">
        <v>858</v>
      </c>
      <c r="L657" s="232">
        <v>0</v>
      </c>
      <c r="M657" s="233">
        <v>0</v>
      </c>
      <c r="N657" s="130"/>
      <c r="O657" s="131"/>
      <c r="P657" s="131"/>
      <c r="Q657" s="131"/>
      <c r="R657" s="131"/>
      <c r="S657" s="131"/>
      <c r="T657" s="132" t="str">
        <f t="shared" si="508"/>
        <v>OK</v>
      </c>
      <c r="U657" s="138"/>
      <c r="V657" s="138"/>
      <c r="W657" s="139"/>
      <c r="X657" s="139"/>
      <c r="Y657" s="132" t="str">
        <f t="shared" si="509"/>
        <v>OK</v>
      </c>
      <c r="Z657" s="210"/>
      <c r="AA657" s="204"/>
      <c r="AB657" s="202"/>
      <c r="AC657" s="202"/>
      <c r="AD657" s="202"/>
      <c r="AE657" s="202"/>
      <c r="AF657" s="202"/>
      <c r="AG657" s="132" t="str">
        <f t="shared" si="510"/>
        <v>OK</v>
      </c>
      <c r="AH657" s="138"/>
      <c r="AI657" s="138"/>
      <c r="AJ657" s="139"/>
      <c r="AK657" s="139"/>
      <c r="AL657" s="132" t="str">
        <f t="shared" si="511"/>
        <v>OK</v>
      </c>
      <c r="AM657" s="140"/>
      <c r="AN657" s="119">
        <f t="shared" si="512"/>
        <v>0</v>
      </c>
      <c r="AO657" s="120">
        <f t="shared" si="513"/>
        <v>0</v>
      </c>
      <c r="AP657" s="39">
        <f t="shared" si="514"/>
        <v>0</v>
      </c>
      <c r="AQ657" s="141">
        <f t="shared" si="515"/>
        <v>0</v>
      </c>
      <c r="AR657" s="142">
        <f>AQ657-AP657</f>
        <v>0</v>
      </c>
      <c r="AS657" s="143" t="e">
        <f>AR657/AP657</f>
        <v>#DIV/0!</v>
      </c>
      <c r="AT657" s="144">
        <f t="shared" si="516"/>
        <v>0</v>
      </c>
      <c r="AU657" s="141">
        <f>AO657</f>
        <v>0</v>
      </c>
      <c r="AV657" s="142">
        <f>AU657-AT657</f>
        <v>0</v>
      </c>
      <c r="AW657" s="143" t="e">
        <f>AV657/AT657</f>
        <v>#DIV/0!</v>
      </c>
      <c r="AY657" s="146" t="str">
        <f t="shared" si="507"/>
        <v>63.59</v>
      </c>
      <c r="AZ657" s="383" t="b">
        <f>COUNTIF('[1]Codes SEC'!$B$2:$B$250,Ministres!AY657)&gt;0</f>
        <v>1</v>
      </c>
    </row>
    <row r="658" spans="1:52" ht="12.75" customHeight="1" x14ac:dyDescent="0.25">
      <c r="A658" s="350"/>
      <c r="B658" s="415"/>
      <c r="C658" s="150"/>
      <c r="D658" s="352"/>
      <c r="E658" s="416"/>
      <c r="F658" s="150"/>
      <c r="G658" s="154"/>
      <c r="H658" s="155"/>
      <c r="I658" s="156"/>
      <c r="J658" s="157"/>
      <c r="K658" s="158" t="s">
        <v>116</v>
      </c>
      <c r="L658" s="417">
        <f t="shared" ref="L658:S658" si="522">L656+L655+L653+L657+L654+L652</f>
        <v>0</v>
      </c>
      <c r="M658" s="418">
        <f t="shared" si="522"/>
        <v>0</v>
      </c>
      <c r="N658" s="405">
        <f t="shared" si="522"/>
        <v>0</v>
      </c>
      <c r="O658" s="406">
        <f t="shared" si="522"/>
        <v>0</v>
      </c>
      <c r="P658" s="406">
        <f t="shared" si="522"/>
        <v>0</v>
      </c>
      <c r="Q658" s="406">
        <f t="shared" si="522"/>
        <v>0</v>
      </c>
      <c r="R658" s="406">
        <f t="shared" si="522"/>
        <v>0</v>
      </c>
      <c r="S658" s="406">
        <f t="shared" si="522"/>
        <v>0</v>
      </c>
      <c r="T658" s="407"/>
      <c r="U658" s="408">
        <f>U656+U655+U653+U657+U654+U652</f>
        <v>0</v>
      </c>
      <c r="V658" s="408">
        <f>V656+V655+V653+V657+V654+V652</f>
        <v>0</v>
      </c>
      <c r="W658" s="406">
        <f>W656+W655+W653+W657+W654+W652</f>
        <v>0</v>
      </c>
      <c r="X658" s="406">
        <f>X656+X655+X653+X657+X654+X652</f>
        <v>0</v>
      </c>
      <c r="Y658" s="407"/>
      <c r="Z658" s="408">
        <f t="shared" ref="Z658:AF658" si="523">Z656+Z655+Z653+Z657+Z654+Z652</f>
        <v>0</v>
      </c>
      <c r="AA658" s="165">
        <f t="shared" si="523"/>
        <v>0</v>
      </c>
      <c r="AB658" s="406">
        <f t="shared" si="523"/>
        <v>0</v>
      </c>
      <c r="AC658" s="406">
        <f t="shared" si="523"/>
        <v>0</v>
      </c>
      <c r="AD658" s="406">
        <f t="shared" si="523"/>
        <v>0</v>
      </c>
      <c r="AE658" s="406">
        <f t="shared" si="523"/>
        <v>0</v>
      </c>
      <c r="AF658" s="406">
        <f t="shared" si="523"/>
        <v>0</v>
      </c>
      <c r="AG658" s="407"/>
      <c r="AH658" s="408">
        <f>AH656+AH655+AH653+AH657+AH654+AH652</f>
        <v>0</v>
      </c>
      <c r="AI658" s="408">
        <f>AI656+AI655+AI653+AI657+AI654+AI652</f>
        <v>0</v>
      </c>
      <c r="AJ658" s="406">
        <f>AJ656+AJ655+AJ653+AJ657+AJ654+AJ652</f>
        <v>0</v>
      </c>
      <c r="AK658" s="406">
        <f>AK656+AK655+AK653+AK657+AK654+AK652</f>
        <v>0</v>
      </c>
      <c r="AL658" s="407"/>
      <c r="AM658" s="409">
        <f t="shared" ref="AM658:AW658" si="524">AM656+AM655+AM653+AM657+AM654+AM652</f>
        <v>0</v>
      </c>
      <c r="AN658" s="167">
        <f t="shared" si="524"/>
        <v>0</v>
      </c>
      <c r="AO658" s="410">
        <f t="shared" si="524"/>
        <v>0</v>
      </c>
      <c r="AP658" s="169">
        <f t="shared" si="524"/>
        <v>0</v>
      </c>
      <c r="AQ658" s="411">
        <f t="shared" si="524"/>
        <v>0</v>
      </c>
      <c r="AR658" s="412">
        <f t="shared" si="524"/>
        <v>0</v>
      </c>
      <c r="AS658" s="413" t="e">
        <f t="shared" si="524"/>
        <v>#DIV/0!</v>
      </c>
      <c r="AT658" s="414">
        <f t="shared" si="524"/>
        <v>0</v>
      </c>
      <c r="AU658" s="411">
        <f t="shared" si="524"/>
        <v>0</v>
      </c>
      <c r="AV658" s="412">
        <f t="shared" si="524"/>
        <v>0</v>
      </c>
      <c r="AW658" s="413" t="e">
        <f t="shared" si="524"/>
        <v>#DIV/0!</v>
      </c>
      <c r="AY658" s="146"/>
      <c r="AZ658" s="383"/>
    </row>
    <row r="659" spans="1:52" ht="12.75" customHeight="1" x14ac:dyDescent="0.25">
      <c r="A659" s="174"/>
      <c r="B659" s="175"/>
      <c r="C659" s="176"/>
      <c r="D659" s="177"/>
      <c r="E659" s="178"/>
      <c r="F659" s="177"/>
      <c r="G659" s="179"/>
      <c r="H659" s="180"/>
      <c r="I659" s="181"/>
      <c r="J659" s="182"/>
      <c r="K659" s="183" t="s">
        <v>426</v>
      </c>
      <c r="L659" s="184">
        <f t="shared" ref="L659:S659" si="525">L658</f>
        <v>0</v>
      </c>
      <c r="M659" s="185">
        <f t="shared" si="525"/>
        <v>0</v>
      </c>
      <c r="N659" s="186">
        <f t="shared" si="525"/>
        <v>0</v>
      </c>
      <c r="O659" s="187">
        <f t="shared" si="525"/>
        <v>0</v>
      </c>
      <c r="P659" s="187">
        <f t="shared" si="525"/>
        <v>0</v>
      </c>
      <c r="Q659" s="187">
        <f t="shared" si="525"/>
        <v>0</v>
      </c>
      <c r="R659" s="187">
        <f t="shared" si="525"/>
        <v>0</v>
      </c>
      <c r="S659" s="187">
        <f t="shared" si="525"/>
        <v>0</v>
      </c>
      <c r="T659" s="188"/>
      <c r="U659" s="187">
        <f>U658</f>
        <v>0</v>
      </c>
      <c r="V659" s="187">
        <f>V658</f>
        <v>0</v>
      </c>
      <c r="W659" s="187">
        <f>W658</f>
        <v>0</v>
      </c>
      <c r="X659" s="187">
        <f>X658</f>
        <v>0</v>
      </c>
      <c r="Y659" s="188"/>
      <c r="Z659" s="187">
        <f t="shared" ref="Z659:AF659" si="526">Z658</f>
        <v>0</v>
      </c>
      <c r="AA659" s="189">
        <f t="shared" si="526"/>
        <v>0</v>
      </c>
      <c r="AB659" s="187">
        <f t="shared" si="526"/>
        <v>0</v>
      </c>
      <c r="AC659" s="187">
        <f t="shared" si="526"/>
        <v>0</v>
      </c>
      <c r="AD659" s="187">
        <f t="shared" si="526"/>
        <v>0</v>
      </c>
      <c r="AE659" s="187">
        <f t="shared" si="526"/>
        <v>0</v>
      </c>
      <c r="AF659" s="187">
        <f t="shared" si="526"/>
        <v>0</v>
      </c>
      <c r="AG659" s="188"/>
      <c r="AH659" s="187">
        <f>AH658</f>
        <v>0</v>
      </c>
      <c r="AI659" s="187">
        <f>AI658</f>
        <v>0</v>
      </c>
      <c r="AJ659" s="187">
        <f>AJ658</f>
        <v>0</v>
      </c>
      <c r="AK659" s="187">
        <f>AK658</f>
        <v>0</v>
      </c>
      <c r="AL659" s="188"/>
      <c r="AM659" s="190">
        <f>AM658</f>
        <v>0</v>
      </c>
      <c r="AN659" s="191">
        <f>AN658</f>
        <v>0</v>
      </c>
      <c r="AO659" s="190">
        <f t="shared" ref="AO659:AW659" si="527">AO658</f>
        <v>0</v>
      </c>
      <c r="AP659" s="184">
        <f t="shared" si="527"/>
        <v>0</v>
      </c>
      <c r="AQ659" s="192">
        <f t="shared" si="527"/>
        <v>0</v>
      </c>
      <c r="AR659" s="193">
        <f t="shared" si="527"/>
        <v>0</v>
      </c>
      <c r="AS659" s="194" t="e">
        <f t="shared" si="527"/>
        <v>#DIV/0!</v>
      </c>
      <c r="AT659" s="195">
        <f t="shared" si="527"/>
        <v>0</v>
      </c>
      <c r="AU659" s="192">
        <f t="shared" si="527"/>
        <v>0</v>
      </c>
      <c r="AV659" s="193">
        <f t="shared" si="527"/>
        <v>0</v>
      </c>
      <c r="AW659" s="194" t="e">
        <f t="shared" si="527"/>
        <v>#DIV/0!</v>
      </c>
      <c r="AY659" s="146"/>
      <c r="AZ659" s="383"/>
    </row>
    <row r="660" spans="1:52" ht="12.75" customHeight="1" x14ac:dyDescent="0.25">
      <c r="A660" s="15"/>
      <c r="C660" s="122"/>
      <c r="D660" s="123"/>
      <c r="F660" s="125"/>
      <c r="G660" s="34"/>
      <c r="H660" s="35"/>
      <c r="I660" s="36"/>
      <c r="J660" s="37"/>
      <c r="K660" s="198" t="s">
        <v>72</v>
      </c>
      <c r="L660" s="199">
        <v>0</v>
      </c>
      <c r="M660" s="200">
        <v>0</v>
      </c>
      <c r="N660" s="201">
        <v>0</v>
      </c>
      <c r="O660" s="202">
        <v>0</v>
      </c>
      <c r="P660" s="202">
        <v>0</v>
      </c>
      <c r="Q660" s="202">
        <v>0</v>
      </c>
      <c r="R660" s="202">
        <v>0</v>
      </c>
      <c r="S660" s="202">
        <v>0</v>
      </c>
      <c r="T660" s="203"/>
      <c r="U660" s="135">
        <v>0</v>
      </c>
      <c r="V660" s="135">
        <v>0</v>
      </c>
      <c r="W660" s="202">
        <v>0</v>
      </c>
      <c r="X660" s="202">
        <v>0</v>
      </c>
      <c r="Y660" s="203"/>
      <c r="Z660" s="135">
        <v>0</v>
      </c>
      <c r="AA660" s="204">
        <v>0</v>
      </c>
      <c r="AB660" s="202">
        <v>0</v>
      </c>
      <c r="AC660" s="202">
        <v>0</v>
      </c>
      <c r="AD660" s="202">
        <v>0</v>
      </c>
      <c r="AE660" s="202">
        <v>0</v>
      </c>
      <c r="AF660" s="202">
        <v>0</v>
      </c>
      <c r="AG660" s="203"/>
      <c r="AH660" s="135">
        <v>0</v>
      </c>
      <c r="AI660" s="135">
        <v>0</v>
      </c>
      <c r="AJ660" s="202">
        <v>0</v>
      </c>
      <c r="AK660" s="202">
        <v>0</v>
      </c>
      <c r="AL660" s="203"/>
      <c r="AM660" s="205">
        <v>0</v>
      </c>
      <c r="AN660" s="119">
        <v>0</v>
      </c>
      <c r="AO660" s="120">
        <v>0</v>
      </c>
      <c r="AP660" s="39">
        <v>0</v>
      </c>
      <c r="AQ660" s="141">
        <v>0</v>
      </c>
      <c r="AR660" s="141">
        <v>0</v>
      </c>
      <c r="AS660" s="143">
        <v>0</v>
      </c>
      <c r="AT660" s="144">
        <v>0</v>
      </c>
      <c r="AU660" s="141">
        <v>0</v>
      </c>
      <c r="AV660" s="141">
        <v>0</v>
      </c>
      <c r="AW660" s="143">
        <v>0</v>
      </c>
      <c r="AY660" s="146"/>
      <c r="AZ660" s="383"/>
    </row>
    <row r="661" spans="1:52" ht="12.75" customHeight="1" x14ac:dyDescent="0.25">
      <c r="A661" s="356"/>
      <c r="B661" s="225"/>
      <c r="C661" s="122"/>
      <c r="D661" s="357"/>
      <c r="E661" s="226"/>
      <c r="F661" s="122"/>
      <c r="G661" s="126"/>
      <c r="H661" s="35"/>
      <c r="I661" s="36"/>
      <c r="J661" s="37"/>
      <c r="K661" s="198" t="s">
        <v>73</v>
      </c>
      <c r="L661" s="241">
        <v>0</v>
      </c>
      <c r="M661" s="242">
        <v>0</v>
      </c>
      <c r="N661" s="201">
        <v>0</v>
      </c>
      <c r="O661" s="202">
        <v>0</v>
      </c>
      <c r="P661" s="202">
        <v>0</v>
      </c>
      <c r="Q661" s="202">
        <v>0</v>
      </c>
      <c r="R661" s="202">
        <v>0</v>
      </c>
      <c r="S661" s="202">
        <v>0</v>
      </c>
      <c r="T661" s="203"/>
      <c r="U661" s="135">
        <v>0</v>
      </c>
      <c r="V661" s="135">
        <v>0</v>
      </c>
      <c r="W661" s="202">
        <v>0</v>
      </c>
      <c r="X661" s="202">
        <v>0</v>
      </c>
      <c r="Y661" s="203"/>
      <c r="Z661" s="135">
        <v>0</v>
      </c>
      <c r="AA661" s="204">
        <v>0</v>
      </c>
      <c r="AB661" s="202">
        <v>0</v>
      </c>
      <c r="AC661" s="202">
        <v>0</v>
      </c>
      <c r="AD661" s="202">
        <v>0</v>
      </c>
      <c r="AE661" s="202">
        <v>0</v>
      </c>
      <c r="AF661" s="202">
        <v>0</v>
      </c>
      <c r="AG661" s="203"/>
      <c r="AH661" s="135">
        <v>0</v>
      </c>
      <c r="AI661" s="135">
        <v>0</v>
      </c>
      <c r="AJ661" s="202">
        <v>0</v>
      </c>
      <c r="AK661" s="202">
        <v>0</v>
      </c>
      <c r="AL661" s="203"/>
      <c r="AM661" s="205">
        <v>0</v>
      </c>
      <c r="AN661" s="119">
        <v>0</v>
      </c>
      <c r="AO661" s="120">
        <v>0</v>
      </c>
      <c r="AP661" s="39">
        <v>0</v>
      </c>
      <c r="AQ661" s="141">
        <v>0</v>
      </c>
      <c r="AR661" s="141">
        <v>0</v>
      </c>
      <c r="AS661" s="143">
        <v>0</v>
      </c>
      <c r="AT661" s="144">
        <v>0</v>
      </c>
      <c r="AU661" s="141">
        <v>0</v>
      </c>
      <c r="AV661" s="141">
        <v>0</v>
      </c>
      <c r="AW661" s="143">
        <v>0</v>
      </c>
      <c r="AY661" s="146"/>
      <c r="AZ661" s="383"/>
    </row>
    <row r="662" spans="1:52" ht="12.75" customHeight="1" x14ac:dyDescent="0.25">
      <c r="A662" s="356"/>
      <c r="B662" s="225"/>
      <c r="C662" s="122"/>
      <c r="D662" s="357"/>
      <c r="E662" s="226"/>
      <c r="F662" s="122"/>
      <c r="G662" s="126"/>
      <c r="H662" s="35"/>
      <c r="I662" s="36"/>
      <c r="J662" s="37"/>
      <c r="K662" s="198" t="s">
        <v>74</v>
      </c>
      <c r="L662" s="241">
        <v>0</v>
      </c>
      <c r="M662" s="242">
        <v>0</v>
      </c>
      <c r="N662" s="201">
        <v>0</v>
      </c>
      <c r="O662" s="202">
        <v>0</v>
      </c>
      <c r="P662" s="202">
        <v>0</v>
      </c>
      <c r="Q662" s="202">
        <v>0</v>
      </c>
      <c r="R662" s="202">
        <v>0</v>
      </c>
      <c r="S662" s="202">
        <v>0</v>
      </c>
      <c r="T662" s="203"/>
      <c r="U662" s="135">
        <v>0</v>
      </c>
      <c r="V662" s="135">
        <v>0</v>
      </c>
      <c r="W662" s="202">
        <v>0</v>
      </c>
      <c r="X662" s="202">
        <v>0</v>
      </c>
      <c r="Y662" s="203"/>
      <c r="Z662" s="135">
        <v>0</v>
      </c>
      <c r="AA662" s="204">
        <v>0</v>
      </c>
      <c r="AB662" s="202">
        <v>0</v>
      </c>
      <c r="AC662" s="202">
        <v>0</v>
      </c>
      <c r="AD662" s="202">
        <v>0</v>
      </c>
      <c r="AE662" s="202">
        <v>0</v>
      </c>
      <c r="AF662" s="202">
        <v>0</v>
      </c>
      <c r="AG662" s="203"/>
      <c r="AH662" s="135">
        <v>0</v>
      </c>
      <c r="AI662" s="135">
        <v>0</v>
      </c>
      <c r="AJ662" s="202">
        <v>0</v>
      </c>
      <c r="AK662" s="202">
        <v>0</v>
      </c>
      <c r="AL662" s="203"/>
      <c r="AM662" s="205">
        <v>0</v>
      </c>
      <c r="AN662" s="119">
        <v>0</v>
      </c>
      <c r="AO662" s="120">
        <v>0</v>
      </c>
      <c r="AP662" s="39">
        <v>0</v>
      </c>
      <c r="AQ662" s="141">
        <v>0</v>
      </c>
      <c r="AR662" s="141">
        <v>0</v>
      </c>
      <c r="AS662" s="143">
        <v>0</v>
      </c>
      <c r="AT662" s="144">
        <v>0</v>
      </c>
      <c r="AU662" s="141">
        <v>0</v>
      </c>
      <c r="AV662" s="141">
        <v>0</v>
      </c>
      <c r="AW662" s="143">
        <v>0</v>
      </c>
      <c r="AY662" s="146"/>
      <c r="AZ662" s="383"/>
    </row>
    <row r="663" spans="1:52" ht="12.75" customHeight="1" x14ac:dyDescent="0.25">
      <c r="A663" s="356"/>
      <c r="B663" s="225"/>
      <c r="C663" s="122"/>
      <c r="D663" s="357"/>
      <c r="E663" s="226"/>
      <c r="F663" s="122"/>
      <c r="G663" s="126"/>
      <c r="H663" s="35"/>
      <c r="I663" s="36"/>
      <c r="J663" s="37"/>
      <c r="K663" s="198" t="s">
        <v>75</v>
      </c>
      <c r="L663" s="241">
        <v>0</v>
      </c>
      <c r="M663" s="242">
        <v>0</v>
      </c>
      <c r="N663" s="201">
        <v>0</v>
      </c>
      <c r="O663" s="202">
        <v>0</v>
      </c>
      <c r="P663" s="202">
        <v>0</v>
      </c>
      <c r="Q663" s="202">
        <v>0</v>
      </c>
      <c r="R663" s="202">
        <v>0</v>
      </c>
      <c r="S663" s="202">
        <v>0</v>
      </c>
      <c r="T663" s="203"/>
      <c r="U663" s="135">
        <v>0</v>
      </c>
      <c r="V663" s="135">
        <v>0</v>
      </c>
      <c r="W663" s="202">
        <v>0</v>
      </c>
      <c r="X663" s="202">
        <v>0</v>
      </c>
      <c r="Y663" s="203"/>
      <c r="Z663" s="135">
        <v>0</v>
      </c>
      <c r="AA663" s="204">
        <v>0</v>
      </c>
      <c r="AB663" s="202">
        <v>0</v>
      </c>
      <c r="AC663" s="202">
        <v>0</v>
      </c>
      <c r="AD663" s="202">
        <v>0</v>
      </c>
      <c r="AE663" s="202">
        <v>0</v>
      </c>
      <c r="AF663" s="202">
        <v>0</v>
      </c>
      <c r="AG663" s="203"/>
      <c r="AH663" s="135">
        <v>0</v>
      </c>
      <c r="AI663" s="135">
        <v>0</v>
      </c>
      <c r="AJ663" s="202">
        <v>0</v>
      </c>
      <c r="AK663" s="202">
        <v>0</v>
      </c>
      <c r="AL663" s="203"/>
      <c r="AM663" s="205">
        <v>0</v>
      </c>
      <c r="AN663" s="119">
        <v>0</v>
      </c>
      <c r="AO663" s="120">
        <v>0</v>
      </c>
      <c r="AP663" s="39">
        <v>0</v>
      </c>
      <c r="AQ663" s="141">
        <v>0</v>
      </c>
      <c r="AR663" s="141">
        <v>0</v>
      </c>
      <c r="AS663" s="143">
        <v>0</v>
      </c>
      <c r="AT663" s="144">
        <v>0</v>
      </c>
      <c r="AU663" s="141">
        <v>0</v>
      </c>
      <c r="AV663" s="141">
        <v>0</v>
      </c>
      <c r="AW663" s="143">
        <v>0</v>
      </c>
      <c r="AY663" s="146"/>
      <c r="AZ663" s="383"/>
    </row>
    <row r="664" spans="1:52" ht="12.75" customHeight="1" x14ac:dyDescent="0.25">
      <c r="A664" s="356"/>
      <c r="B664" s="225"/>
      <c r="C664" s="122"/>
      <c r="D664" s="357"/>
      <c r="E664" s="226"/>
      <c r="F664" s="122"/>
      <c r="G664" s="126"/>
      <c r="H664" s="35"/>
      <c r="I664" s="36"/>
      <c r="J664" s="37"/>
      <c r="K664" s="206" t="s">
        <v>76</v>
      </c>
      <c r="L664" s="241">
        <v>0</v>
      </c>
      <c r="M664" s="242">
        <v>0</v>
      </c>
      <c r="N664" s="201">
        <v>0</v>
      </c>
      <c r="O664" s="202">
        <v>0</v>
      </c>
      <c r="P664" s="202">
        <v>0</v>
      </c>
      <c r="Q664" s="202">
        <v>0</v>
      </c>
      <c r="R664" s="202">
        <v>0</v>
      </c>
      <c r="S664" s="202">
        <v>0</v>
      </c>
      <c r="T664" s="203"/>
      <c r="U664" s="135">
        <v>0</v>
      </c>
      <c r="V664" s="135">
        <v>0</v>
      </c>
      <c r="W664" s="202">
        <v>0</v>
      </c>
      <c r="X664" s="202">
        <v>0</v>
      </c>
      <c r="Y664" s="203"/>
      <c r="Z664" s="135">
        <v>0</v>
      </c>
      <c r="AA664" s="204">
        <v>0</v>
      </c>
      <c r="AB664" s="202">
        <v>0</v>
      </c>
      <c r="AC664" s="202">
        <v>0</v>
      </c>
      <c r="AD664" s="202">
        <v>0</v>
      </c>
      <c r="AE664" s="202">
        <v>0</v>
      </c>
      <c r="AF664" s="202">
        <v>0</v>
      </c>
      <c r="AG664" s="203"/>
      <c r="AH664" s="135">
        <v>0</v>
      </c>
      <c r="AI664" s="135">
        <v>0</v>
      </c>
      <c r="AJ664" s="202">
        <v>0</v>
      </c>
      <c r="AK664" s="202">
        <v>0</v>
      </c>
      <c r="AL664" s="203"/>
      <c r="AM664" s="205">
        <v>0</v>
      </c>
      <c r="AN664" s="119">
        <v>0</v>
      </c>
      <c r="AO664" s="120">
        <v>0</v>
      </c>
      <c r="AP664" s="39">
        <v>0</v>
      </c>
      <c r="AQ664" s="141">
        <v>0</v>
      </c>
      <c r="AR664" s="141">
        <v>0</v>
      </c>
      <c r="AS664" s="143">
        <v>0</v>
      </c>
      <c r="AT664" s="144">
        <v>0</v>
      </c>
      <c r="AU664" s="141">
        <v>0</v>
      </c>
      <c r="AV664" s="141">
        <v>0</v>
      </c>
      <c r="AW664" s="143">
        <v>0</v>
      </c>
      <c r="AY664" s="146"/>
      <c r="AZ664" s="383"/>
    </row>
    <row r="665" spans="1:52" ht="12.75" customHeight="1" x14ac:dyDescent="0.25">
      <c r="A665" s="356"/>
      <c r="B665" s="225"/>
      <c r="C665" s="122"/>
      <c r="D665" s="357"/>
      <c r="F665" s="125"/>
      <c r="G665" s="126"/>
      <c r="H665" s="35"/>
      <c r="I665" s="36"/>
      <c r="J665" s="37"/>
      <c r="K665" s="244"/>
      <c r="L665" s="241"/>
      <c r="M665" s="242"/>
      <c r="N665" s="201"/>
      <c r="O665" s="202"/>
      <c r="P665" s="202"/>
      <c r="Q665" s="202"/>
      <c r="R665" s="202"/>
      <c r="S665" s="202"/>
      <c r="T665" s="224"/>
      <c r="U665" s="138"/>
      <c r="V665" s="138"/>
      <c r="W665" s="139"/>
      <c r="X665" s="139"/>
      <c r="Y665" s="224"/>
      <c r="Z665" s="210"/>
      <c r="AA665" s="204"/>
      <c r="AB665" s="202"/>
      <c r="AC665" s="202"/>
      <c r="AD665" s="202"/>
      <c r="AE665" s="202"/>
      <c r="AF665" s="202"/>
      <c r="AG665" s="224"/>
      <c r="AH665" s="138"/>
      <c r="AI665" s="138"/>
      <c r="AJ665" s="139"/>
      <c r="AK665" s="139"/>
      <c r="AL665" s="224"/>
      <c r="AM665" s="140"/>
      <c r="AN665" s="211"/>
      <c r="AO665" s="212"/>
      <c r="AP665" s="39"/>
      <c r="AQ665" s="141"/>
      <c r="AR665" s="141"/>
      <c r="AS665" s="143"/>
      <c r="AU665" s="141"/>
      <c r="AV665" s="141"/>
      <c r="AW665" s="143"/>
      <c r="AY665" s="146"/>
      <c r="AZ665" s="383"/>
    </row>
    <row r="666" spans="1:52" ht="12.75" customHeight="1" x14ac:dyDescent="0.25">
      <c r="A666" s="356"/>
      <c r="B666" s="225"/>
      <c r="C666" s="122"/>
      <c r="D666" s="357"/>
      <c r="F666" s="125"/>
      <c r="G666" s="126"/>
      <c r="H666" s="35"/>
      <c r="I666" s="36"/>
      <c r="J666" s="37"/>
      <c r="K666" s="244"/>
      <c r="L666" s="241"/>
      <c r="M666" s="242"/>
      <c r="N666" s="201"/>
      <c r="O666" s="202"/>
      <c r="P666" s="202"/>
      <c r="Q666" s="202"/>
      <c r="R666" s="202"/>
      <c r="S666" s="202"/>
      <c r="T666" s="224"/>
      <c r="U666" s="138"/>
      <c r="V666" s="138"/>
      <c r="W666" s="139"/>
      <c r="X666" s="139"/>
      <c r="Y666" s="224"/>
      <c r="Z666" s="210"/>
      <c r="AA666" s="204"/>
      <c r="AB666" s="202"/>
      <c r="AC666" s="202"/>
      <c r="AD666" s="202"/>
      <c r="AE666" s="202"/>
      <c r="AF666" s="202"/>
      <c r="AG666" s="224"/>
      <c r="AH666" s="138"/>
      <c r="AI666" s="138"/>
      <c r="AJ666" s="139"/>
      <c r="AK666" s="139"/>
      <c r="AL666" s="224"/>
      <c r="AM666" s="140"/>
      <c r="AN666" s="211"/>
      <c r="AO666" s="212"/>
      <c r="AP666" s="39"/>
      <c r="AQ666" s="141"/>
      <c r="AR666" s="141"/>
      <c r="AS666" s="143"/>
      <c r="AU666" s="141"/>
      <c r="AV666" s="141"/>
      <c r="AW666" s="143"/>
      <c r="AY666" s="146"/>
      <c r="AZ666" s="383"/>
    </row>
    <row r="667" spans="1:52" ht="12.75" customHeight="1" x14ac:dyDescent="0.25">
      <c r="A667" s="15"/>
      <c r="C667" s="122"/>
      <c r="D667" s="123"/>
      <c r="F667" s="125"/>
      <c r="G667" s="126"/>
      <c r="H667" s="35"/>
      <c r="I667" s="36"/>
      <c r="J667" s="37"/>
      <c r="K667" s="381" t="s">
        <v>391</v>
      </c>
      <c r="L667" s="199"/>
      <c r="M667" s="200"/>
      <c r="N667" s="201"/>
      <c r="O667" s="202"/>
      <c r="P667" s="202"/>
      <c r="Q667" s="202"/>
      <c r="R667" s="202"/>
      <c r="S667" s="202"/>
      <c r="T667" s="224"/>
      <c r="U667" s="138"/>
      <c r="V667" s="138"/>
      <c r="W667" s="139"/>
      <c r="X667" s="139"/>
      <c r="Y667" s="224"/>
      <c r="Z667" s="210"/>
      <c r="AA667" s="204"/>
      <c r="AB667" s="202"/>
      <c r="AC667" s="202"/>
      <c r="AD667" s="202"/>
      <c r="AE667" s="202"/>
      <c r="AF667" s="202"/>
      <c r="AG667" s="224"/>
      <c r="AH667" s="138"/>
      <c r="AI667" s="138"/>
      <c r="AJ667" s="139"/>
      <c r="AK667" s="139"/>
      <c r="AL667" s="224"/>
      <c r="AM667" s="140"/>
      <c r="AN667" s="211"/>
      <c r="AO667" s="212"/>
      <c r="AP667" s="39"/>
      <c r="AQ667" s="141"/>
      <c r="AR667" s="141"/>
      <c r="AS667" s="143"/>
      <c r="AU667" s="141"/>
      <c r="AV667" s="141"/>
      <c r="AW667" s="143"/>
      <c r="AY667" s="146"/>
      <c r="AZ667" s="383"/>
    </row>
    <row r="668" spans="1:52" ht="20.399999999999999" x14ac:dyDescent="0.25">
      <c r="A668" s="15"/>
      <c r="C668" s="122"/>
      <c r="D668" s="123"/>
      <c r="F668" s="125"/>
      <c r="G668" s="126"/>
      <c r="H668" s="35"/>
      <c r="I668" s="36"/>
      <c r="J668" s="37"/>
      <c r="K668" s="116" t="s">
        <v>392</v>
      </c>
      <c r="L668" s="199"/>
      <c r="M668" s="200"/>
      <c r="N668" s="201"/>
      <c r="O668" s="202"/>
      <c r="P668" s="202"/>
      <c r="Q668" s="202"/>
      <c r="R668" s="202"/>
      <c r="S668" s="202"/>
      <c r="T668" s="224"/>
      <c r="U668" s="138"/>
      <c r="V668" s="138"/>
      <c r="W668" s="139"/>
      <c r="X668" s="139"/>
      <c r="Y668" s="224"/>
      <c r="Z668" s="210"/>
      <c r="AA668" s="204"/>
      <c r="AB668" s="202"/>
      <c r="AC668" s="202"/>
      <c r="AD668" s="202"/>
      <c r="AE668" s="202"/>
      <c r="AF668" s="202"/>
      <c r="AG668" s="224"/>
      <c r="AH668" s="138"/>
      <c r="AI668" s="138"/>
      <c r="AJ668" s="139"/>
      <c r="AK668" s="139"/>
      <c r="AL668" s="224"/>
      <c r="AM668" s="140"/>
      <c r="AN668" s="211"/>
      <c r="AO668" s="212"/>
      <c r="AP668" s="39"/>
      <c r="AQ668" s="141"/>
      <c r="AR668" s="141"/>
      <c r="AS668" s="143"/>
      <c r="AU668" s="141"/>
      <c r="AV668" s="141"/>
      <c r="AW668" s="143"/>
      <c r="AY668" s="146"/>
      <c r="AZ668" s="383"/>
    </row>
    <row r="669" spans="1:52" ht="12.75" customHeight="1" x14ac:dyDescent="0.25">
      <c r="A669" s="15"/>
      <c r="C669" s="122"/>
      <c r="D669" s="123"/>
      <c r="F669" s="125"/>
      <c r="G669" s="126"/>
      <c r="H669" s="35"/>
      <c r="I669" s="36"/>
      <c r="J669" s="37"/>
      <c r="K669" s="244"/>
      <c r="L669" s="199"/>
      <c r="M669" s="200"/>
      <c r="N669" s="201"/>
      <c r="O669" s="202"/>
      <c r="P669" s="202"/>
      <c r="Q669" s="202"/>
      <c r="R669" s="202"/>
      <c r="S669" s="202"/>
      <c r="T669" s="224"/>
      <c r="U669" s="138"/>
      <c r="V669" s="138"/>
      <c r="W669" s="139"/>
      <c r="X669" s="139"/>
      <c r="Y669" s="224"/>
      <c r="Z669" s="210"/>
      <c r="AA669" s="204"/>
      <c r="AB669" s="202"/>
      <c r="AC669" s="202"/>
      <c r="AD669" s="202"/>
      <c r="AE669" s="202"/>
      <c r="AF669" s="202"/>
      <c r="AG669" s="224"/>
      <c r="AH669" s="138"/>
      <c r="AI669" s="138"/>
      <c r="AJ669" s="139"/>
      <c r="AK669" s="139"/>
      <c r="AL669" s="224"/>
      <c r="AM669" s="140"/>
      <c r="AN669" s="211"/>
      <c r="AO669" s="212"/>
      <c r="AP669" s="39"/>
      <c r="AQ669" s="141"/>
      <c r="AR669" s="141"/>
      <c r="AS669" s="143"/>
      <c r="AU669" s="141"/>
      <c r="AV669" s="141"/>
      <c r="AW669" s="143"/>
      <c r="AY669" s="146"/>
      <c r="AZ669" s="383"/>
    </row>
    <row r="670" spans="1:52" ht="35.1" customHeight="1" x14ac:dyDescent="0.25">
      <c r="A670" s="356" t="s">
        <v>13</v>
      </c>
      <c r="B670" s="225">
        <v>10</v>
      </c>
      <c r="C670" s="122" t="s">
        <v>237</v>
      </c>
      <c r="D670" s="123">
        <v>1000</v>
      </c>
      <c r="E670" s="226"/>
      <c r="F670" s="122">
        <v>19</v>
      </c>
      <c r="G670" s="126" t="s">
        <v>859</v>
      </c>
      <c r="H670" s="35" t="str">
        <f t="shared" ref="H670:H724" si="528">LEFT(J670,3)</f>
        <v>122</v>
      </c>
      <c r="I670" s="36">
        <v>81100000</v>
      </c>
      <c r="J670" s="37" t="s">
        <v>860</v>
      </c>
      <c r="K670" s="213" t="s">
        <v>861</v>
      </c>
      <c r="L670" s="376">
        <v>0</v>
      </c>
      <c r="M670" s="377">
        <v>0</v>
      </c>
      <c r="N670" s="130"/>
      <c r="O670" s="131"/>
      <c r="P670" s="131"/>
      <c r="Q670" s="131"/>
      <c r="R670" s="131"/>
      <c r="S670" s="131"/>
      <c r="T670" s="132" t="str">
        <f>IF(SUM(N670:S670)=U670,"OK",SUM(N670:S670)-U670)</f>
        <v>OK</v>
      </c>
      <c r="U670" s="138"/>
      <c r="V670" s="138"/>
      <c r="W670" s="139"/>
      <c r="X670" s="139"/>
      <c r="Y670" s="132" t="str">
        <f>IF(SUM(W670:X670)=Z670,"OK",SUM(W670:X670)-Z670)</f>
        <v>OK</v>
      </c>
      <c r="Z670" s="210"/>
      <c r="AA670" s="204"/>
      <c r="AB670" s="202"/>
      <c r="AC670" s="202"/>
      <c r="AD670" s="202"/>
      <c r="AE670" s="202"/>
      <c r="AF670" s="202"/>
      <c r="AG670" s="132" t="str">
        <f>IF(SUM(AA670:AF670)=AH670,"OK",SUM(AA670:AF670)-AH670)</f>
        <v>OK</v>
      </c>
      <c r="AH670" s="138"/>
      <c r="AI670" s="138"/>
      <c r="AJ670" s="139"/>
      <c r="AK670" s="139"/>
      <c r="AL670" s="132" t="str">
        <f>IF(SUM(AJ670:AK670)=AM670,"OK",SUM(AJ670:AK670)-AM670)</f>
        <v>OK</v>
      </c>
      <c r="AM670" s="140"/>
      <c r="AN670" s="119">
        <f>L670+U670+V670+Z670</f>
        <v>0</v>
      </c>
      <c r="AO670" s="120">
        <f>M670+AH670+AI670+AM670</f>
        <v>0</v>
      </c>
      <c r="AP670" s="39">
        <f>L670</f>
        <v>0</v>
      </c>
      <c r="AQ670" s="141">
        <f>AN670</f>
        <v>0</v>
      </c>
      <c r="AR670" s="142">
        <f>AQ670-AP670</f>
        <v>0</v>
      </c>
      <c r="AS670" s="143" t="e">
        <f>AR670/AP670</f>
        <v>#DIV/0!</v>
      </c>
      <c r="AT670" s="144">
        <f>M670</f>
        <v>0</v>
      </c>
      <c r="AU670" s="141">
        <f>AO670</f>
        <v>0</v>
      </c>
      <c r="AV670" s="142">
        <f>AU670-AT670</f>
        <v>0</v>
      </c>
      <c r="AW670" s="143" t="e">
        <f>AV670/AT670</f>
        <v>#DIV/0!</v>
      </c>
      <c r="AY670" s="146" t="str">
        <f>RIGHT(LEFT(I670,3),2)&amp;"."&amp;RIGHT(LEFT(I670,5),2)</f>
        <v>11.00</v>
      </c>
      <c r="AZ670" s="383" t="b">
        <f>COUNTIF('[1]Codes SEC'!$B$2:$B$250,Ministres!AY670)&gt;0</f>
        <v>1</v>
      </c>
    </row>
    <row r="671" spans="1:52" ht="64.8" x14ac:dyDescent="0.25">
      <c r="A671" s="15"/>
      <c r="C671" s="122"/>
      <c r="D671" s="123"/>
      <c r="F671" s="125"/>
      <c r="G671" s="126"/>
      <c r="H671" s="35"/>
      <c r="I671" s="234" t="s">
        <v>88</v>
      </c>
      <c r="J671" s="37"/>
      <c r="K671" s="235"/>
      <c r="L671" s="232"/>
      <c r="M671" s="233"/>
      <c r="N671" s="130"/>
      <c r="O671" s="131"/>
      <c r="P671" s="131"/>
      <c r="Q671" s="131"/>
      <c r="R671" s="131"/>
      <c r="S671" s="131"/>
      <c r="T671" s="132"/>
      <c r="U671" s="138"/>
      <c r="V671" s="138"/>
      <c r="W671" s="139"/>
      <c r="X671" s="139"/>
      <c r="Y671" s="132"/>
      <c r="Z671" s="210"/>
      <c r="AA671" s="204"/>
      <c r="AB671" s="202"/>
      <c r="AC671" s="202"/>
      <c r="AD671" s="202"/>
      <c r="AE671" s="202"/>
      <c r="AF671" s="202"/>
      <c r="AG671" s="132"/>
      <c r="AH671" s="138"/>
      <c r="AI671" s="138"/>
      <c r="AJ671" s="139"/>
      <c r="AK671" s="139"/>
      <c r="AL671" s="132"/>
      <c r="AM671" s="140"/>
      <c r="AN671" s="211"/>
      <c r="AO671" s="212"/>
      <c r="AP671" s="39"/>
      <c r="AQ671" s="141"/>
      <c r="AR671" s="142"/>
      <c r="AS671" s="143"/>
      <c r="AU671" s="141"/>
      <c r="AV671" s="142"/>
      <c r="AW671" s="143"/>
      <c r="AY671" s="146"/>
      <c r="AZ671" s="383"/>
    </row>
    <row r="672" spans="1:52" ht="35.1" customHeight="1" x14ac:dyDescent="0.25">
      <c r="A672" s="356" t="s">
        <v>13</v>
      </c>
      <c r="B672" s="225">
        <v>10</v>
      </c>
      <c r="C672" s="122" t="s">
        <v>237</v>
      </c>
      <c r="D672" s="123">
        <v>1000</v>
      </c>
      <c r="E672" s="226"/>
      <c r="F672" s="122">
        <v>19</v>
      </c>
      <c r="G672" s="126"/>
      <c r="H672" s="35" t="str">
        <f t="shared" si="528"/>
        <v>122</v>
      </c>
      <c r="I672" s="36">
        <v>81211000</v>
      </c>
      <c r="J672" s="37" t="s">
        <v>862</v>
      </c>
      <c r="K672" s="213" t="s">
        <v>863</v>
      </c>
      <c r="L672" s="376">
        <v>0</v>
      </c>
      <c r="M672" s="377">
        <v>0</v>
      </c>
      <c r="N672" s="130"/>
      <c r="O672" s="131"/>
      <c r="P672" s="131"/>
      <c r="Q672" s="131"/>
      <c r="R672" s="131"/>
      <c r="S672" s="131"/>
      <c r="T672" s="132" t="str">
        <f t="shared" ref="T672:T687" si="529">IF(SUM(N672:S672)=U672,"OK",SUM(N672:S672)-U672)</f>
        <v>OK</v>
      </c>
      <c r="U672" s="138"/>
      <c r="V672" s="138"/>
      <c r="W672" s="139"/>
      <c r="X672" s="139"/>
      <c r="Y672" s="132" t="str">
        <f t="shared" ref="Y672:Y687" si="530">IF(SUM(W672:X672)=Z672,"OK",SUM(W672:X672)-Z672)</f>
        <v>OK</v>
      </c>
      <c r="Z672" s="210"/>
      <c r="AA672" s="204"/>
      <c r="AB672" s="202"/>
      <c r="AC672" s="202"/>
      <c r="AD672" s="202"/>
      <c r="AE672" s="202"/>
      <c r="AF672" s="202"/>
      <c r="AG672" s="132" t="str">
        <f t="shared" ref="AG672:AG687" si="531">IF(SUM(AA672:AF672)=AH672,"OK",SUM(AA672:AF672)-AH672)</f>
        <v>OK</v>
      </c>
      <c r="AH672" s="138"/>
      <c r="AI672" s="138"/>
      <c r="AJ672" s="139"/>
      <c r="AK672" s="139"/>
      <c r="AL672" s="132" t="str">
        <f t="shared" ref="AL672:AL687" si="532">IF(SUM(AJ672:AK672)=AM672,"OK",SUM(AJ672:AK672)-AM672)</f>
        <v>OK</v>
      </c>
      <c r="AM672" s="140"/>
      <c r="AN672" s="119">
        <f t="shared" ref="AN672:AN687" si="533">L672+U672+V672+Z672</f>
        <v>0</v>
      </c>
      <c r="AO672" s="120">
        <f t="shared" ref="AO672:AO687" si="534">M672+AH672+AI672+AM672</f>
        <v>0</v>
      </c>
      <c r="AP672" s="39">
        <f t="shared" ref="AP672:AP687" si="535">L672</f>
        <v>0</v>
      </c>
      <c r="AQ672" s="141">
        <f t="shared" ref="AQ672:AQ687" si="536">AN672</f>
        <v>0</v>
      </c>
      <c r="AR672" s="142">
        <f t="shared" ref="AR672:AR676" si="537">AQ672-AP672</f>
        <v>0</v>
      </c>
      <c r="AS672" s="143" t="e">
        <f>AR672/AP672</f>
        <v>#DIV/0!</v>
      </c>
      <c r="AT672" s="144">
        <f t="shared" ref="AT672:AT687" si="538">M672</f>
        <v>0</v>
      </c>
      <c r="AU672" s="141">
        <f>AO672</f>
        <v>0</v>
      </c>
      <c r="AV672" s="142">
        <f t="shared" ref="AV672:AV676" si="539">AU672-AT672</f>
        <v>0</v>
      </c>
      <c r="AW672" s="143" t="e">
        <f>AV672/AT672</f>
        <v>#DIV/0!</v>
      </c>
      <c r="AY672" s="146" t="str">
        <f t="shared" ref="AY672:AY687" si="540">RIGHT(LEFT(I672,3),2)&amp;"."&amp;RIGHT(LEFT(I672,5),2)</f>
        <v>12.11</v>
      </c>
      <c r="AZ672" s="383" t="b">
        <f>COUNTIF('[1]Codes SEC'!$B$2:$B$250,Ministres!AY672)&gt;0</f>
        <v>1</v>
      </c>
    </row>
    <row r="673" spans="1:64" ht="35.1" customHeight="1" x14ac:dyDescent="0.25">
      <c r="A673" s="356" t="s">
        <v>13</v>
      </c>
      <c r="B673" s="225">
        <v>10</v>
      </c>
      <c r="C673" s="122" t="s">
        <v>237</v>
      </c>
      <c r="D673" s="123">
        <v>1000</v>
      </c>
      <c r="E673" s="226"/>
      <c r="F673" s="122">
        <v>19</v>
      </c>
      <c r="G673" s="126"/>
      <c r="H673" s="35" t="str">
        <f t="shared" si="528"/>
        <v>122</v>
      </c>
      <c r="I673" s="36">
        <v>81211000</v>
      </c>
      <c r="J673" s="37" t="s">
        <v>864</v>
      </c>
      <c r="K673" s="213" t="s">
        <v>865</v>
      </c>
      <c r="L673" s="376">
        <v>0</v>
      </c>
      <c r="M673" s="377">
        <v>0</v>
      </c>
      <c r="N673" s="130"/>
      <c r="O673" s="131"/>
      <c r="P673" s="131"/>
      <c r="Q673" s="131"/>
      <c r="R673" s="131"/>
      <c r="S673" s="131"/>
      <c r="T673" s="132" t="str">
        <f t="shared" si="529"/>
        <v>OK</v>
      </c>
      <c r="U673" s="138"/>
      <c r="V673" s="138"/>
      <c r="W673" s="139"/>
      <c r="X673" s="139"/>
      <c r="Y673" s="132" t="str">
        <f t="shared" si="530"/>
        <v>OK</v>
      </c>
      <c r="Z673" s="210"/>
      <c r="AA673" s="204"/>
      <c r="AB673" s="202"/>
      <c r="AC673" s="202"/>
      <c r="AD673" s="202"/>
      <c r="AE673" s="202"/>
      <c r="AF673" s="202"/>
      <c r="AG673" s="132" t="str">
        <f t="shared" si="531"/>
        <v>OK</v>
      </c>
      <c r="AH673" s="138"/>
      <c r="AI673" s="138"/>
      <c r="AJ673" s="139"/>
      <c r="AK673" s="139"/>
      <c r="AL673" s="132" t="str">
        <f t="shared" si="532"/>
        <v>OK</v>
      </c>
      <c r="AM673" s="140"/>
      <c r="AN673" s="119">
        <f t="shared" si="533"/>
        <v>0</v>
      </c>
      <c r="AO673" s="120">
        <f t="shared" si="534"/>
        <v>0</v>
      </c>
      <c r="AP673" s="39">
        <f t="shared" si="535"/>
        <v>0</v>
      </c>
      <c r="AQ673" s="141">
        <f t="shared" si="536"/>
        <v>0</v>
      </c>
      <c r="AR673" s="142">
        <f t="shared" si="537"/>
        <v>0</v>
      </c>
      <c r="AS673" s="143" t="e">
        <f>AR673/AP673</f>
        <v>#DIV/0!</v>
      </c>
      <c r="AT673" s="144">
        <f t="shared" si="538"/>
        <v>0</v>
      </c>
      <c r="AU673" s="141">
        <f>AO673</f>
        <v>0</v>
      </c>
      <c r="AV673" s="142">
        <f t="shared" si="539"/>
        <v>0</v>
      </c>
      <c r="AW673" s="143" t="e">
        <f>AV673/AT673</f>
        <v>#DIV/0!</v>
      </c>
      <c r="AY673" s="146" t="str">
        <f t="shared" si="540"/>
        <v>12.11</v>
      </c>
      <c r="AZ673" s="383" t="b">
        <f>COUNTIF('[1]Codes SEC'!$B$2:$B$250,Ministres!AY673)&gt;0</f>
        <v>1</v>
      </c>
    </row>
    <row r="674" spans="1:64" ht="35.1" customHeight="1" x14ac:dyDescent="0.25">
      <c r="A674" s="356" t="s">
        <v>13</v>
      </c>
      <c r="B674" s="225">
        <v>10</v>
      </c>
      <c r="C674" s="122" t="s">
        <v>237</v>
      </c>
      <c r="D674" s="123">
        <v>1000</v>
      </c>
      <c r="E674" s="226"/>
      <c r="F674" s="122">
        <v>19</v>
      </c>
      <c r="G674" s="126"/>
      <c r="H674" s="35" t="str">
        <f t="shared" si="528"/>
        <v>122</v>
      </c>
      <c r="I674" s="36">
        <v>81211000</v>
      </c>
      <c r="J674" s="37" t="s">
        <v>866</v>
      </c>
      <c r="K674" s="213" t="s">
        <v>867</v>
      </c>
      <c r="L674" s="376">
        <v>0</v>
      </c>
      <c r="M674" s="377">
        <v>0</v>
      </c>
      <c r="N674" s="130"/>
      <c r="O674" s="131"/>
      <c r="P674" s="131"/>
      <c r="Q674" s="131"/>
      <c r="R674" s="131"/>
      <c r="S674" s="131"/>
      <c r="T674" s="132" t="str">
        <f t="shared" si="529"/>
        <v>OK</v>
      </c>
      <c r="U674" s="138"/>
      <c r="V674" s="138"/>
      <c r="W674" s="139"/>
      <c r="X674" s="139"/>
      <c r="Y674" s="132" t="str">
        <f t="shared" si="530"/>
        <v>OK</v>
      </c>
      <c r="Z674" s="210"/>
      <c r="AA674" s="204"/>
      <c r="AB674" s="202"/>
      <c r="AC674" s="202"/>
      <c r="AD674" s="202"/>
      <c r="AE674" s="202"/>
      <c r="AF674" s="202"/>
      <c r="AG674" s="132" t="str">
        <f t="shared" si="531"/>
        <v>OK</v>
      </c>
      <c r="AH674" s="138"/>
      <c r="AI674" s="138"/>
      <c r="AJ674" s="139"/>
      <c r="AK674" s="139"/>
      <c r="AL674" s="132" t="str">
        <f t="shared" si="532"/>
        <v>OK</v>
      </c>
      <c r="AM674" s="140"/>
      <c r="AN674" s="119">
        <f t="shared" si="533"/>
        <v>0</v>
      </c>
      <c r="AO674" s="120">
        <f t="shared" si="534"/>
        <v>0</v>
      </c>
      <c r="AP674" s="39">
        <f t="shared" si="535"/>
        <v>0</v>
      </c>
      <c r="AQ674" s="141">
        <f t="shared" si="536"/>
        <v>0</v>
      </c>
      <c r="AR674" s="142">
        <f t="shared" si="537"/>
        <v>0</v>
      </c>
      <c r="AS674" s="143" t="e">
        <f>AR674/AP674</f>
        <v>#DIV/0!</v>
      </c>
      <c r="AT674" s="144">
        <f t="shared" si="538"/>
        <v>0</v>
      </c>
      <c r="AU674" s="141">
        <f>AO674</f>
        <v>0</v>
      </c>
      <c r="AV674" s="142">
        <f t="shared" si="539"/>
        <v>0</v>
      </c>
      <c r="AW674" s="143" t="e">
        <f>AV674/AT674</f>
        <v>#DIV/0!</v>
      </c>
      <c r="AY674" s="146" t="str">
        <f t="shared" si="540"/>
        <v>12.11</v>
      </c>
      <c r="AZ674" s="383" t="b">
        <f>COUNTIF('[1]Codes SEC'!$B$2:$B$250,Ministres!AY674)&gt;0</f>
        <v>1</v>
      </c>
    </row>
    <row r="675" spans="1:64" ht="35.1" customHeight="1" x14ac:dyDescent="0.25">
      <c r="A675" s="356" t="s">
        <v>13</v>
      </c>
      <c r="B675" s="225">
        <v>10</v>
      </c>
      <c r="C675" s="122" t="s">
        <v>237</v>
      </c>
      <c r="D675" s="123">
        <v>1000</v>
      </c>
      <c r="E675" s="226"/>
      <c r="F675" s="122">
        <v>20</v>
      </c>
      <c r="G675" s="126"/>
      <c r="H675" s="35" t="str">
        <f t="shared" si="528"/>
        <v>122</v>
      </c>
      <c r="I675" s="36">
        <v>81211000</v>
      </c>
      <c r="J675" s="37" t="s">
        <v>868</v>
      </c>
      <c r="K675" s="213" t="s">
        <v>869</v>
      </c>
      <c r="L675" s="376">
        <v>0</v>
      </c>
      <c r="M675" s="377">
        <v>0</v>
      </c>
      <c r="N675" s="130"/>
      <c r="O675" s="131"/>
      <c r="P675" s="131"/>
      <c r="Q675" s="131"/>
      <c r="R675" s="131"/>
      <c r="S675" s="131"/>
      <c r="T675" s="132" t="str">
        <f t="shared" si="529"/>
        <v>OK</v>
      </c>
      <c r="U675" s="138"/>
      <c r="V675" s="138"/>
      <c r="W675" s="139"/>
      <c r="X675" s="139"/>
      <c r="Y675" s="132" t="str">
        <f t="shared" si="530"/>
        <v>OK</v>
      </c>
      <c r="Z675" s="210"/>
      <c r="AA675" s="204"/>
      <c r="AB675" s="202"/>
      <c r="AC675" s="202"/>
      <c r="AD675" s="202"/>
      <c r="AE675" s="202"/>
      <c r="AF675" s="202"/>
      <c r="AG675" s="132" t="str">
        <f t="shared" si="531"/>
        <v>OK</v>
      </c>
      <c r="AH675" s="138"/>
      <c r="AI675" s="138"/>
      <c r="AJ675" s="139"/>
      <c r="AK675" s="139"/>
      <c r="AL675" s="132" t="str">
        <f t="shared" si="532"/>
        <v>OK</v>
      </c>
      <c r="AM675" s="140"/>
      <c r="AN675" s="119">
        <f t="shared" si="533"/>
        <v>0</v>
      </c>
      <c r="AO675" s="120">
        <f t="shared" si="534"/>
        <v>0</v>
      </c>
      <c r="AP675" s="39">
        <f t="shared" si="535"/>
        <v>0</v>
      </c>
      <c r="AQ675" s="141">
        <f t="shared" si="536"/>
        <v>0</v>
      </c>
      <c r="AR675" s="142">
        <f t="shared" si="537"/>
        <v>0</v>
      </c>
      <c r="AS675" s="143" t="e">
        <f>AR675/AP675</f>
        <v>#DIV/0!</v>
      </c>
      <c r="AT675" s="144">
        <f t="shared" si="538"/>
        <v>0</v>
      </c>
      <c r="AU675" s="141">
        <f>AO675</f>
        <v>0</v>
      </c>
      <c r="AV675" s="142">
        <f t="shared" si="539"/>
        <v>0</v>
      </c>
      <c r="AW675" s="143" t="e">
        <f>AV675/AT675</f>
        <v>#DIV/0!</v>
      </c>
      <c r="AY675" s="146" t="str">
        <f t="shared" si="540"/>
        <v>12.11</v>
      </c>
      <c r="AZ675" s="383" t="b">
        <f>COUNTIF('[1]Codes SEC'!$B$2:$B$250,Ministres!AY675)&gt;0</f>
        <v>1</v>
      </c>
    </row>
    <row r="676" spans="1:64" ht="35.1" customHeight="1" x14ac:dyDescent="0.25">
      <c r="A676" s="356" t="s">
        <v>13</v>
      </c>
      <c r="B676" s="225">
        <v>10</v>
      </c>
      <c r="C676" s="122" t="s">
        <v>237</v>
      </c>
      <c r="D676" s="123">
        <v>1000</v>
      </c>
      <c r="E676" s="226"/>
      <c r="F676" s="122">
        <v>19</v>
      </c>
      <c r="G676" s="126"/>
      <c r="H676" s="35" t="str">
        <f t="shared" si="528"/>
        <v>122</v>
      </c>
      <c r="I676" s="36">
        <v>81211000</v>
      </c>
      <c r="J676" s="37" t="s">
        <v>870</v>
      </c>
      <c r="K676" s="213" t="s">
        <v>871</v>
      </c>
      <c r="L676" s="376">
        <v>0</v>
      </c>
      <c r="M676" s="377">
        <v>0</v>
      </c>
      <c r="N676" s="130"/>
      <c r="O676" s="131"/>
      <c r="P676" s="131"/>
      <c r="Q676" s="131"/>
      <c r="R676" s="131"/>
      <c r="S676" s="131"/>
      <c r="T676" s="132" t="str">
        <f t="shared" si="529"/>
        <v>OK</v>
      </c>
      <c r="U676" s="138"/>
      <c r="V676" s="138"/>
      <c r="W676" s="139"/>
      <c r="X676" s="139"/>
      <c r="Y676" s="132" t="str">
        <f t="shared" si="530"/>
        <v>OK</v>
      </c>
      <c r="Z676" s="210"/>
      <c r="AA676" s="204"/>
      <c r="AB676" s="202"/>
      <c r="AC676" s="202"/>
      <c r="AD676" s="202"/>
      <c r="AE676" s="202"/>
      <c r="AF676" s="202"/>
      <c r="AG676" s="132" t="str">
        <f t="shared" si="531"/>
        <v>OK</v>
      </c>
      <c r="AH676" s="138"/>
      <c r="AI676" s="138"/>
      <c r="AJ676" s="139"/>
      <c r="AK676" s="139"/>
      <c r="AL676" s="132" t="str">
        <f t="shared" si="532"/>
        <v>OK</v>
      </c>
      <c r="AM676" s="140"/>
      <c r="AN676" s="119">
        <f t="shared" si="533"/>
        <v>0</v>
      </c>
      <c r="AO676" s="120">
        <f t="shared" si="534"/>
        <v>0</v>
      </c>
      <c r="AP676" s="39">
        <f t="shared" si="535"/>
        <v>0</v>
      </c>
      <c r="AQ676" s="141">
        <f t="shared" si="536"/>
        <v>0</v>
      </c>
      <c r="AR676" s="142">
        <f t="shared" si="537"/>
        <v>0</v>
      </c>
      <c r="AS676" s="143" t="e">
        <f t="shared" ref="AS676" si="541">AR676/AP676</f>
        <v>#DIV/0!</v>
      </c>
      <c r="AT676" s="144">
        <f t="shared" si="538"/>
        <v>0</v>
      </c>
      <c r="AU676" s="141">
        <f t="shared" ref="AU676" si="542">AO676</f>
        <v>0</v>
      </c>
      <c r="AV676" s="142">
        <f t="shared" si="539"/>
        <v>0</v>
      </c>
      <c r="AW676" s="143" t="e">
        <f t="shared" ref="AW676" si="543">AV676/AT676</f>
        <v>#DIV/0!</v>
      </c>
      <c r="AY676" s="146" t="str">
        <f t="shared" si="540"/>
        <v>12.11</v>
      </c>
      <c r="AZ676" s="383" t="b">
        <f>COUNTIF('[1]Codes SEC'!$B$2:$B$250,Ministres!AY676)&gt;0</f>
        <v>1</v>
      </c>
    </row>
    <row r="677" spans="1:64" s="374" customFormat="1" ht="35.1" customHeight="1" x14ac:dyDescent="0.25">
      <c r="A677" s="356" t="s">
        <v>13</v>
      </c>
      <c r="B677" s="225" t="s">
        <v>265</v>
      </c>
      <c r="C677" s="122" t="s">
        <v>237</v>
      </c>
      <c r="D677" s="123">
        <v>1000</v>
      </c>
      <c r="E677" s="226"/>
      <c r="F677" s="122">
        <v>19</v>
      </c>
      <c r="G677" s="126"/>
      <c r="H677" s="35" t="str">
        <f t="shared" si="528"/>
        <v>122</v>
      </c>
      <c r="I677" s="36">
        <v>81211000</v>
      </c>
      <c r="J677" s="37" t="s">
        <v>872</v>
      </c>
      <c r="K677" s="244" t="s">
        <v>873</v>
      </c>
      <c r="L677" s="232">
        <v>0</v>
      </c>
      <c r="M677" s="233">
        <v>0</v>
      </c>
      <c r="N677" s="130"/>
      <c r="O677" s="131"/>
      <c r="P677" s="131"/>
      <c r="Q677" s="131"/>
      <c r="R677" s="131"/>
      <c r="S677" s="131"/>
      <c r="T677" s="132" t="str">
        <f t="shared" si="529"/>
        <v>OK</v>
      </c>
      <c r="U677" s="138"/>
      <c r="V677" s="138"/>
      <c r="W677" s="139"/>
      <c r="X677" s="139"/>
      <c r="Y677" s="132" t="str">
        <f t="shared" si="530"/>
        <v>OK</v>
      </c>
      <c r="Z677" s="210"/>
      <c r="AA677" s="204"/>
      <c r="AB677" s="202"/>
      <c r="AC677" s="202"/>
      <c r="AD677" s="202"/>
      <c r="AE677" s="202"/>
      <c r="AF677" s="202"/>
      <c r="AG677" s="132" t="str">
        <f t="shared" si="531"/>
        <v>OK</v>
      </c>
      <c r="AH677" s="138"/>
      <c r="AI677" s="138"/>
      <c r="AJ677" s="139"/>
      <c r="AK677" s="139"/>
      <c r="AL677" s="132" t="str">
        <f t="shared" si="532"/>
        <v>OK</v>
      </c>
      <c r="AM677" s="140"/>
      <c r="AN677" s="119">
        <f t="shared" si="533"/>
        <v>0</v>
      </c>
      <c r="AO677" s="120">
        <f t="shared" si="534"/>
        <v>0</v>
      </c>
      <c r="AP677" s="39">
        <f t="shared" si="535"/>
        <v>0</v>
      </c>
      <c r="AQ677" s="141">
        <f t="shared" si="536"/>
        <v>0</v>
      </c>
      <c r="AR677" s="142">
        <f>AQ677-AP677</f>
        <v>0</v>
      </c>
      <c r="AS677" s="143" t="e">
        <f>AR677/AP677</f>
        <v>#DIV/0!</v>
      </c>
      <c r="AT677" s="144">
        <f t="shared" si="538"/>
        <v>0</v>
      </c>
      <c r="AU677" s="141">
        <f>AO677</f>
        <v>0</v>
      </c>
      <c r="AV677" s="142">
        <f>AU677-AT677</f>
        <v>0</v>
      </c>
      <c r="AW677" s="143" t="e">
        <f>AV677/AT677</f>
        <v>#DIV/0!</v>
      </c>
      <c r="AY677" s="146" t="str">
        <f t="shared" si="540"/>
        <v>12.11</v>
      </c>
      <c r="AZ677" s="398" t="b">
        <f>COUNTIF('[1]Codes SEC'!$B$2:$B$250,Ministres!AY677)&gt;0</f>
        <v>1</v>
      </c>
    </row>
    <row r="678" spans="1:64" s="374" customFormat="1" ht="35.1" customHeight="1" x14ac:dyDescent="0.25">
      <c r="A678" s="356" t="s">
        <v>13</v>
      </c>
      <c r="B678" s="225" t="s">
        <v>265</v>
      </c>
      <c r="C678" s="122" t="s">
        <v>237</v>
      </c>
      <c r="D678" s="123">
        <v>1000</v>
      </c>
      <c r="E678" s="226"/>
      <c r="F678" s="122">
        <v>19</v>
      </c>
      <c r="G678" s="126"/>
      <c r="H678" s="35" t="str">
        <f t="shared" si="528"/>
        <v>122</v>
      </c>
      <c r="I678" s="36">
        <v>81211000</v>
      </c>
      <c r="J678" s="37" t="s">
        <v>874</v>
      </c>
      <c r="K678" s="244" t="s">
        <v>875</v>
      </c>
      <c r="L678" s="232">
        <v>0</v>
      </c>
      <c r="M678" s="233">
        <v>0</v>
      </c>
      <c r="N678" s="130"/>
      <c r="O678" s="131"/>
      <c r="P678" s="131"/>
      <c r="Q678" s="131"/>
      <c r="R678" s="131"/>
      <c r="S678" s="131"/>
      <c r="T678" s="132" t="str">
        <f t="shared" si="529"/>
        <v>OK</v>
      </c>
      <c r="U678" s="138"/>
      <c r="V678" s="138"/>
      <c r="W678" s="139"/>
      <c r="X678" s="139"/>
      <c r="Y678" s="132" t="str">
        <f t="shared" si="530"/>
        <v>OK</v>
      </c>
      <c r="Z678" s="210"/>
      <c r="AA678" s="204"/>
      <c r="AB678" s="202"/>
      <c r="AC678" s="202"/>
      <c r="AD678" s="202"/>
      <c r="AE678" s="202"/>
      <c r="AF678" s="202"/>
      <c r="AG678" s="132" t="str">
        <f t="shared" si="531"/>
        <v>OK</v>
      </c>
      <c r="AH678" s="138"/>
      <c r="AI678" s="138"/>
      <c r="AJ678" s="139"/>
      <c r="AK678" s="139"/>
      <c r="AL678" s="132" t="str">
        <f t="shared" si="532"/>
        <v>OK</v>
      </c>
      <c r="AM678" s="140"/>
      <c r="AN678" s="119">
        <f t="shared" si="533"/>
        <v>0</v>
      </c>
      <c r="AO678" s="120">
        <f t="shared" si="534"/>
        <v>0</v>
      </c>
      <c r="AP678" s="39">
        <f t="shared" si="535"/>
        <v>0</v>
      </c>
      <c r="AQ678" s="141">
        <f t="shared" si="536"/>
        <v>0</v>
      </c>
      <c r="AR678" s="142">
        <f t="shared" ref="AR678:AR682" si="544">AQ678-AP678</f>
        <v>0</v>
      </c>
      <c r="AS678" s="143" t="e">
        <f t="shared" ref="AS678:AS682" si="545">AR678/AP678</f>
        <v>#DIV/0!</v>
      </c>
      <c r="AT678" s="144">
        <f t="shared" si="538"/>
        <v>0</v>
      </c>
      <c r="AU678" s="141">
        <f t="shared" ref="AU678:AU682" si="546">AO678</f>
        <v>0</v>
      </c>
      <c r="AV678" s="142">
        <f t="shared" ref="AV678:AV682" si="547">AU678-AT678</f>
        <v>0</v>
      </c>
      <c r="AW678" s="143" t="e">
        <f t="shared" ref="AW678:AW682" si="548">AV678/AT678</f>
        <v>#DIV/0!</v>
      </c>
      <c r="AY678" s="146" t="str">
        <f t="shared" si="540"/>
        <v>12.11</v>
      </c>
      <c r="AZ678" s="398" t="b">
        <f>COUNTIF('[1]Codes SEC'!$B$2:$B$250,Ministres!AY678)&gt;0</f>
        <v>1</v>
      </c>
    </row>
    <row r="679" spans="1:64" s="374" customFormat="1" ht="35.1" customHeight="1" x14ac:dyDescent="0.25">
      <c r="A679" s="356" t="s">
        <v>13</v>
      </c>
      <c r="B679" s="225" t="s">
        <v>265</v>
      </c>
      <c r="C679" s="122" t="s">
        <v>237</v>
      </c>
      <c r="D679" s="123">
        <v>1000</v>
      </c>
      <c r="E679" s="226"/>
      <c r="F679" s="122">
        <v>19</v>
      </c>
      <c r="G679" s="126"/>
      <c r="H679" s="35" t="str">
        <f t="shared" si="528"/>
        <v>122</v>
      </c>
      <c r="I679" s="36">
        <v>81211000</v>
      </c>
      <c r="J679" s="37" t="s">
        <v>876</v>
      </c>
      <c r="K679" s="244" t="s">
        <v>877</v>
      </c>
      <c r="L679" s="232">
        <v>0</v>
      </c>
      <c r="M679" s="233">
        <v>0</v>
      </c>
      <c r="N679" s="130"/>
      <c r="O679" s="131"/>
      <c r="P679" s="131"/>
      <c r="Q679" s="131"/>
      <c r="R679" s="131"/>
      <c r="S679" s="131"/>
      <c r="T679" s="132" t="str">
        <f t="shared" si="529"/>
        <v>OK</v>
      </c>
      <c r="U679" s="138"/>
      <c r="V679" s="138"/>
      <c r="W679" s="139"/>
      <c r="X679" s="139"/>
      <c r="Y679" s="132" t="str">
        <f t="shared" si="530"/>
        <v>OK</v>
      </c>
      <c r="Z679" s="210"/>
      <c r="AA679" s="204"/>
      <c r="AB679" s="202"/>
      <c r="AC679" s="202"/>
      <c r="AD679" s="202"/>
      <c r="AE679" s="202"/>
      <c r="AF679" s="202"/>
      <c r="AG679" s="132" t="str">
        <f t="shared" si="531"/>
        <v>OK</v>
      </c>
      <c r="AH679" s="138"/>
      <c r="AI679" s="138"/>
      <c r="AJ679" s="139"/>
      <c r="AK679" s="139"/>
      <c r="AL679" s="132" t="str">
        <f t="shared" si="532"/>
        <v>OK</v>
      </c>
      <c r="AM679" s="140"/>
      <c r="AN679" s="119">
        <f t="shared" si="533"/>
        <v>0</v>
      </c>
      <c r="AO679" s="120">
        <f t="shared" si="534"/>
        <v>0</v>
      </c>
      <c r="AP679" s="39">
        <f t="shared" si="535"/>
        <v>0</v>
      </c>
      <c r="AQ679" s="141">
        <f t="shared" si="536"/>
        <v>0</v>
      </c>
      <c r="AR679" s="142">
        <f t="shared" si="544"/>
        <v>0</v>
      </c>
      <c r="AS679" s="143" t="e">
        <f t="shared" si="545"/>
        <v>#DIV/0!</v>
      </c>
      <c r="AT679" s="144">
        <f t="shared" si="538"/>
        <v>0</v>
      </c>
      <c r="AU679" s="141">
        <f t="shared" si="546"/>
        <v>0</v>
      </c>
      <c r="AV679" s="142">
        <f t="shared" si="547"/>
        <v>0</v>
      </c>
      <c r="AW679" s="143" t="e">
        <f t="shared" si="548"/>
        <v>#DIV/0!</v>
      </c>
      <c r="AY679" s="146" t="str">
        <f t="shared" si="540"/>
        <v>12.11</v>
      </c>
      <c r="AZ679" s="398" t="b">
        <f>COUNTIF('[1]Codes SEC'!$B$2:$B$250,Ministres!AY679)&gt;0</f>
        <v>1</v>
      </c>
    </row>
    <row r="680" spans="1:64" s="374" customFormat="1" ht="35.1" customHeight="1" x14ac:dyDescent="0.25">
      <c r="A680" s="356" t="s">
        <v>13</v>
      </c>
      <c r="B680" s="225" t="s">
        <v>265</v>
      </c>
      <c r="C680" s="122" t="s">
        <v>237</v>
      </c>
      <c r="D680" s="123">
        <v>1000</v>
      </c>
      <c r="E680" s="226"/>
      <c r="F680" s="122">
        <v>19</v>
      </c>
      <c r="G680" s="126"/>
      <c r="H680" s="35" t="str">
        <f t="shared" si="528"/>
        <v>122</v>
      </c>
      <c r="I680" s="36">
        <v>81211000</v>
      </c>
      <c r="J680" s="37" t="s">
        <v>878</v>
      </c>
      <c r="K680" s="244" t="s">
        <v>879</v>
      </c>
      <c r="L680" s="232">
        <v>0</v>
      </c>
      <c r="M680" s="233">
        <v>0</v>
      </c>
      <c r="N680" s="130"/>
      <c r="O680" s="131"/>
      <c r="P680" s="131"/>
      <c r="Q680" s="131"/>
      <c r="R680" s="131"/>
      <c r="S680" s="131"/>
      <c r="T680" s="132" t="str">
        <f t="shared" si="529"/>
        <v>OK</v>
      </c>
      <c r="U680" s="138"/>
      <c r="V680" s="138"/>
      <c r="W680" s="139"/>
      <c r="X680" s="139"/>
      <c r="Y680" s="132" t="str">
        <f t="shared" si="530"/>
        <v>OK</v>
      </c>
      <c r="Z680" s="210"/>
      <c r="AA680" s="204"/>
      <c r="AB680" s="202"/>
      <c r="AC680" s="202"/>
      <c r="AD680" s="202"/>
      <c r="AE680" s="202"/>
      <c r="AF680" s="202"/>
      <c r="AG680" s="132" t="str">
        <f t="shared" si="531"/>
        <v>OK</v>
      </c>
      <c r="AH680" s="138"/>
      <c r="AI680" s="138"/>
      <c r="AJ680" s="139"/>
      <c r="AK680" s="139"/>
      <c r="AL680" s="132" t="str">
        <f t="shared" si="532"/>
        <v>OK</v>
      </c>
      <c r="AM680" s="140"/>
      <c r="AN680" s="119">
        <f t="shared" si="533"/>
        <v>0</v>
      </c>
      <c r="AO680" s="120">
        <f t="shared" si="534"/>
        <v>0</v>
      </c>
      <c r="AP680" s="39">
        <f t="shared" si="535"/>
        <v>0</v>
      </c>
      <c r="AQ680" s="141">
        <f t="shared" si="536"/>
        <v>0</v>
      </c>
      <c r="AR680" s="142">
        <f t="shared" si="544"/>
        <v>0</v>
      </c>
      <c r="AS680" s="143" t="e">
        <f t="shared" si="545"/>
        <v>#DIV/0!</v>
      </c>
      <c r="AT680" s="144">
        <f t="shared" si="538"/>
        <v>0</v>
      </c>
      <c r="AU680" s="141">
        <f t="shared" si="546"/>
        <v>0</v>
      </c>
      <c r="AV680" s="142">
        <f t="shared" si="547"/>
        <v>0</v>
      </c>
      <c r="AW680" s="143" t="e">
        <f t="shared" si="548"/>
        <v>#DIV/0!</v>
      </c>
      <c r="AY680" s="146" t="str">
        <f t="shared" si="540"/>
        <v>12.11</v>
      </c>
      <c r="AZ680" s="398" t="b">
        <f>COUNTIF('[1]Codes SEC'!$B$2:$B$250,Ministres!AY680)&gt;0</f>
        <v>1</v>
      </c>
    </row>
    <row r="681" spans="1:64" s="374" customFormat="1" ht="35.1" customHeight="1" x14ac:dyDescent="0.25">
      <c r="A681" s="356" t="s">
        <v>13</v>
      </c>
      <c r="B681" s="225" t="s">
        <v>265</v>
      </c>
      <c r="C681" s="122" t="s">
        <v>237</v>
      </c>
      <c r="D681" s="123">
        <v>1000</v>
      </c>
      <c r="E681" s="226"/>
      <c r="F681" s="122">
        <v>19</v>
      </c>
      <c r="G681" s="126"/>
      <c r="H681" s="35" t="str">
        <f t="shared" si="528"/>
        <v>122</v>
      </c>
      <c r="I681" s="36">
        <v>81211000</v>
      </c>
      <c r="J681" s="37" t="s">
        <v>880</v>
      </c>
      <c r="K681" s="244" t="s">
        <v>881</v>
      </c>
      <c r="L681" s="232">
        <v>0</v>
      </c>
      <c r="M681" s="233">
        <v>0</v>
      </c>
      <c r="N681" s="130"/>
      <c r="O681" s="131"/>
      <c r="P681" s="131"/>
      <c r="Q681" s="131"/>
      <c r="R681" s="131"/>
      <c r="S681" s="131"/>
      <c r="T681" s="132" t="str">
        <f t="shared" si="529"/>
        <v>OK</v>
      </c>
      <c r="U681" s="138"/>
      <c r="V681" s="138"/>
      <c r="W681" s="139"/>
      <c r="X681" s="139"/>
      <c r="Y681" s="132" t="str">
        <f t="shared" si="530"/>
        <v>OK</v>
      </c>
      <c r="Z681" s="210"/>
      <c r="AA681" s="204"/>
      <c r="AB681" s="202"/>
      <c r="AC681" s="202"/>
      <c r="AD681" s="202"/>
      <c r="AE681" s="202"/>
      <c r="AF681" s="202"/>
      <c r="AG681" s="132" t="str">
        <f t="shared" si="531"/>
        <v>OK</v>
      </c>
      <c r="AH681" s="138"/>
      <c r="AI681" s="138"/>
      <c r="AJ681" s="139"/>
      <c r="AK681" s="139"/>
      <c r="AL681" s="132" t="str">
        <f t="shared" si="532"/>
        <v>OK</v>
      </c>
      <c r="AM681" s="140"/>
      <c r="AN681" s="119">
        <f t="shared" si="533"/>
        <v>0</v>
      </c>
      <c r="AO681" s="120">
        <f t="shared" si="534"/>
        <v>0</v>
      </c>
      <c r="AP681" s="39">
        <f t="shared" si="535"/>
        <v>0</v>
      </c>
      <c r="AQ681" s="141">
        <f t="shared" si="536"/>
        <v>0</v>
      </c>
      <c r="AR681" s="142">
        <f t="shared" si="544"/>
        <v>0</v>
      </c>
      <c r="AS681" s="143" t="e">
        <f t="shared" si="545"/>
        <v>#DIV/0!</v>
      </c>
      <c r="AT681" s="144">
        <f t="shared" si="538"/>
        <v>0</v>
      </c>
      <c r="AU681" s="141">
        <f t="shared" si="546"/>
        <v>0</v>
      </c>
      <c r="AV681" s="142">
        <f t="shared" si="547"/>
        <v>0</v>
      </c>
      <c r="AW681" s="143" t="e">
        <f t="shared" si="548"/>
        <v>#DIV/0!</v>
      </c>
      <c r="AY681" s="146" t="str">
        <f t="shared" si="540"/>
        <v>12.11</v>
      </c>
      <c r="AZ681" s="398" t="b">
        <f>COUNTIF('[1]Codes SEC'!$B$2:$B$250,Ministres!AY681)&gt;0</f>
        <v>1</v>
      </c>
    </row>
    <row r="682" spans="1:64" s="374" customFormat="1" ht="35.1" customHeight="1" x14ac:dyDescent="0.25">
      <c r="A682" s="356" t="s">
        <v>13</v>
      </c>
      <c r="B682" s="225" t="s">
        <v>265</v>
      </c>
      <c r="C682" s="122" t="s">
        <v>237</v>
      </c>
      <c r="D682" s="123">
        <v>1000</v>
      </c>
      <c r="E682" s="226"/>
      <c r="F682" s="122">
        <v>19</v>
      </c>
      <c r="G682" s="126"/>
      <c r="H682" s="35" t="str">
        <f t="shared" si="528"/>
        <v>122</v>
      </c>
      <c r="I682" s="36">
        <v>81211000</v>
      </c>
      <c r="J682" s="37" t="s">
        <v>882</v>
      </c>
      <c r="K682" s="244" t="s">
        <v>883</v>
      </c>
      <c r="L682" s="232">
        <v>0</v>
      </c>
      <c r="M682" s="233">
        <v>0</v>
      </c>
      <c r="N682" s="130"/>
      <c r="O682" s="131"/>
      <c r="P682" s="131"/>
      <c r="Q682" s="131"/>
      <c r="R682" s="131"/>
      <c r="S682" s="131"/>
      <c r="T682" s="132" t="str">
        <f t="shared" si="529"/>
        <v>OK</v>
      </c>
      <c r="U682" s="138"/>
      <c r="V682" s="138"/>
      <c r="W682" s="139"/>
      <c r="X682" s="139"/>
      <c r="Y682" s="132" t="str">
        <f t="shared" si="530"/>
        <v>OK</v>
      </c>
      <c r="Z682" s="210"/>
      <c r="AA682" s="204"/>
      <c r="AB682" s="202"/>
      <c r="AC682" s="202"/>
      <c r="AD682" s="202"/>
      <c r="AE682" s="202"/>
      <c r="AF682" s="202"/>
      <c r="AG682" s="132" t="str">
        <f t="shared" si="531"/>
        <v>OK</v>
      </c>
      <c r="AH682" s="138"/>
      <c r="AI682" s="138"/>
      <c r="AJ682" s="139"/>
      <c r="AK682" s="139"/>
      <c r="AL682" s="132" t="str">
        <f t="shared" si="532"/>
        <v>OK</v>
      </c>
      <c r="AM682" s="140"/>
      <c r="AN682" s="119">
        <f t="shared" si="533"/>
        <v>0</v>
      </c>
      <c r="AO682" s="120">
        <f t="shared" si="534"/>
        <v>0</v>
      </c>
      <c r="AP682" s="39">
        <f t="shared" si="535"/>
        <v>0</v>
      </c>
      <c r="AQ682" s="141">
        <f t="shared" si="536"/>
        <v>0</v>
      </c>
      <c r="AR682" s="142">
        <f t="shared" si="544"/>
        <v>0</v>
      </c>
      <c r="AS682" s="143" t="e">
        <f t="shared" si="545"/>
        <v>#DIV/0!</v>
      </c>
      <c r="AT682" s="144">
        <f t="shared" si="538"/>
        <v>0</v>
      </c>
      <c r="AU682" s="141">
        <f t="shared" si="546"/>
        <v>0</v>
      </c>
      <c r="AV682" s="142">
        <f t="shared" si="547"/>
        <v>0</v>
      </c>
      <c r="AW682" s="143" t="e">
        <f t="shared" si="548"/>
        <v>#DIV/0!</v>
      </c>
      <c r="AY682" s="146" t="str">
        <f t="shared" si="540"/>
        <v>12.11</v>
      </c>
      <c r="AZ682" s="398" t="b">
        <f>COUNTIF('[1]Codes SEC'!$B$2:$B$250,Ministres!AY682)&gt;0</f>
        <v>1</v>
      </c>
    </row>
    <row r="683" spans="1:64" s="374" customFormat="1" ht="35.1" customHeight="1" x14ac:dyDescent="0.25">
      <c r="A683" s="356" t="s">
        <v>13</v>
      </c>
      <c r="B683" s="225" t="s">
        <v>265</v>
      </c>
      <c r="C683" s="122" t="s">
        <v>237</v>
      </c>
      <c r="D683" s="123">
        <v>1000</v>
      </c>
      <c r="E683" s="226"/>
      <c r="F683" s="122">
        <v>19</v>
      </c>
      <c r="G683" s="126"/>
      <c r="H683" s="35" t="str">
        <f t="shared" si="528"/>
        <v>122</v>
      </c>
      <c r="I683" s="36">
        <v>84130000</v>
      </c>
      <c r="J683" s="37" t="s">
        <v>884</v>
      </c>
      <c r="K683" s="244" t="s">
        <v>885</v>
      </c>
      <c r="L683" s="232">
        <v>0</v>
      </c>
      <c r="M683" s="233">
        <v>0</v>
      </c>
      <c r="N683" s="130"/>
      <c r="O683" s="131"/>
      <c r="P683" s="131"/>
      <c r="Q683" s="131"/>
      <c r="R683" s="131"/>
      <c r="S683" s="131"/>
      <c r="T683" s="132" t="str">
        <f>IF(SUM(N683:S683)=U683,"OK",SUM(N683:S683)-U683)</f>
        <v>OK</v>
      </c>
      <c r="U683" s="138"/>
      <c r="V683" s="138"/>
      <c r="W683" s="139"/>
      <c r="X683" s="139"/>
      <c r="Y683" s="132" t="str">
        <f>IF(SUM(W683:X683)=Z683,"OK",SUM(W683:X683)-Z683)</f>
        <v>OK</v>
      </c>
      <c r="Z683" s="210"/>
      <c r="AA683" s="204"/>
      <c r="AB683" s="202"/>
      <c r="AC683" s="202"/>
      <c r="AD683" s="202"/>
      <c r="AE683" s="202"/>
      <c r="AF683" s="202"/>
      <c r="AG683" s="132" t="str">
        <f>IF(SUM(AA683:AF683)=AH683,"OK",SUM(AA683:AF683)-AH683)</f>
        <v>OK</v>
      </c>
      <c r="AH683" s="138"/>
      <c r="AI683" s="138"/>
      <c r="AJ683" s="139"/>
      <c r="AK683" s="139"/>
      <c r="AL683" s="132" t="str">
        <f>IF(SUM(AJ683:AK683)=AM683,"OK",SUM(AJ683:AK683)-AM683)</f>
        <v>OK</v>
      </c>
      <c r="AM683" s="140"/>
      <c r="AN683" s="119">
        <f>L683+U683+V683+Z683</f>
        <v>0</v>
      </c>
      <c r="AO683" s="120">
        <f>M683+AH683+AI683+AM683</f>
        <v>0</v>
      </c>
      <c r="AP683" s="39">
        <f>L683</f>
        <v>0</v>
      </c>
      <c r="AQ683" s="141">
        <f>AN683</f>
        <v>0</v>
      </c>
      <c r="AR683" s="142">
        <f>AQ683-AP683</f>
        <v>0</v>
      </c>
      <c r="AS683" s="143" t="e">
        <f>AR683/AP683</f>
        <v>#DIV/0!</v>
      </c>
      <c r="AT683" s="144">
        <f>M683</f>
        <v>0</v>
      </c>
      <c r="AU683" s="141">
        <f>AO683</f>
        <v>0</v>
      </c>
      <c r="AV683" s="142">
        <f>AU683-AT683</f>
        <v>0</v>
      </c>
      <c r="AW683" s="143" t="e">
        <f>AV683/AT683</f>
        <v>#DIV/0!</v>
      </c>
      <c r="AY683" s="146" t="str">
        <f t="shared" si="540"/>
        <v>41.30</v>
      </c>
      <c r="AZ683" s="398" t="b">
        <f>COUNTIF('[1]Codes SEC'!$B$2:$B$250,Ministres!AY683)&gt;0</f>
        <v>1</v>
      </c>
    </row>
    <row r="684" spans="1:64" ht="35.1" customHeight="1" x14ac:dyDescent="0.25">
      <c r="A684" s="356" t="s">
        <v>13</v>
      </c>
      <c r="B684" s="225">
        <v>10</v>
      </c>
      <c r="C684" s="122" t="s">
        <v>237</v>
      </c>
      <c r="D684" s="123">
        <v>1000</v>
      </c>
      <c r="E684" s="226"/>
      <c r="F684" s="122">
        <v>19</v>
      </c>
      <c r="G684" s="126"/>
      <c r="H684" s="35" t="str">
        <f t="shared" si="528"/>
        <v>122</v>
      </c>
      <c r="I684" s="36">
        <v>84140000</v>
      </c>
      <c r="J684" s="37" t="s">
        <v>886</v>
      </c>
      <c r="K684" s="213" t="s">
        <v>887</v>
      </c>
      <c r="L684" s="376">
        <v>0</v>
      </c>
      <c r="M684" s="377">
        <v>0</v>
      </c>
      <c r="N684" s="130"/>
      <c r="O684" s="131"/>
      <c r="P684" s="131"/>
      <c r="Q684" s="131"/>
      <c r="R684" s="131"/>
      <c r="S684" s="131"/>
      <c r="T684" s="132" t="str">
        <f t="shared" si="529"/>
        <v>OK</v>
      </c>
      <c r="U684" s="138"/>
      <c r="V684" s="138"/>
      <c r="W684" s="139"/>
      <c r="X684" s="139"/>
      <c r="Y684" s="132" t="str">
        <f t="shared" si="530"/>
        <v>OK</v>
      </c>
      <c r="Z684" s="210"/>
      <c r="AA684" s="204"/>
      <c r="AB684" s="202"/>
      <c r="AC684" s="202"/>
      <c r="AD684" s="202"/>
      <c r="AE684" s="202"/>
      <c r="AF684" s="202"/>
      <c r="AG684" s="132" t="str">
        <f t="shared" si="531"/>
        <v>OK</v>
      </c>
      <c r="AH684" s="138"/>
      <c r="AI684" s="138"/>
      <c r="AJ684" s="139"/>
      <c r="AK684" s="139"/>
      <c r="AL684" s="132" t="str">
        <f t="shared" si="532"/>
        <v>OK</v>
      </c>
      <c r="AM684" s="140"/>
      <c r="AN684" s="119">
        <f t="shared" si="533"/>
        <v>0</v>
      </c>
      <c r="AO684" s="120">
        <f t="shared" si="534"/>
        <v>0</v>
      </c>
      <c r="AP684" s="39">
        <f t="shared" si="535"/>
        <v>0</v>
      </c>
      <c r="AQ684" s="141">
        <f t="shared" si="536"/>
        <v>0</v>
      </c>
      <c r="AR684" s="142">
        <f>AQ684-AP684</f>
        <v>0</v>
      </c>
      <c r="AS684" s="143" t="e">
        <f>AR684/AP684</f>
        <v>#DIV/0!</v>
      </c>
      <c r="AT684" s="144">
        <f t="shared" si="538"/>
        <v>0</v>
      </c>
      <c r="AU684" s="141">
        <f>AO684</f>
        <v>0</v>
      </c>
      <c r="AV684" s="142">
        <f>AU684-AT684</f>
        <v>0</v>
      </c>
      <c r="AW684" s="143" t="e">
        <f>AV684/AT684</f>
        <v>#DIV/0!</v>
      </c>
      <c r="AY684" s="146" t="str">
        <f t="shared" si="540"/>
        <v>41.40</v>
      </c>
      <c r="AZ684" s="383" t="b">
        <f>COUNTIF('[1]Codes SEC'!$B$2:$B$250,Ministres!AY684)&gt;0</f>
        <v>1</v>
      </c>
    </row>
    <row r="685" spans="1:64" s="400" customFormat="1" ht="35.1" customHeight="1" x14ac:dyDescent="0.25">
      <c r="A685" s="356" t="s">
        <v>13</v>
      </c>
      <c r="B685" s="121">
        <v>10</v>
      </c>
      <c r="C685" s="122" t="s">
        <v>237</v>
      </c>
      <c r="D685" s="123">
        <v>1000</v>
      </c>
      <c r="E685" s="124"/>
      <c r="F685" s="125">
        <v>18</v>
      </c>
      <c r="G685" s="126"/>
      <c r="H685" s="35" t="str">
        <f t="shared" si="528"/>
        <v>122</v>
      </c>
      <c r="I685" s="36">
        <v>84140000</v>
      </c>
      <c r="J685" s="37" t="s">
        <v>888</v>
      </c>
      <c r="K685" s="281" t="s">
        <v>889</v>
      </c>
      <c r="L685" s="128">
        <v>0</v>
      </c>
      <c r="M685" s="129">
        <v>0</v>
      </c>
      <c r="N685" s="130"/>
      <c r="O685" s="131"/>
      <c r="P685" s="131"/>
      <c r="Q685" s="131"/>
      <c r="R685" s="131"/>
      <c r="S685" s="131"/>
      <c r="T685" s="132" t="str">
        <f t="shared" si="529"/>
        <v>OK</v>
      </c>
      <c r="U685" s="138"/>
      <c r="V685" s="138"/>
      <c r="W685" s="139"/>
      <c r="X685" s="139"/>
      <c r="Y685" s="132" t="str">
        <f t="shared" si="530"/>
        <v>OK</v>
      </c>
      <c r="Z685" s="210"/>
      <c r="AA685" s="204"/>
      <c r="AB685" s="202"/>
      <c r="AC685" s="202"/>
      <c r="AD685" s="202"/>
      <c r="AE685" s="202"/>
      <c r="AF685" s="202"/>
      <c r="AG685" s="132" t="str">
        <f t="shared" si="531"/>
        <v>OK</v>
      </c>
      <c r="AH685" s="138"/>
      <c r="AI685" s="138"/>
      <c r="AJ685" s="139"/>
      <c r="AK685" s="139"/>
      <c r="AL685" s="132" t="str">
        <f t="shared" si="532"/>
        <v>OK</v>
      </c>
      <c r="AM685" s="140"/>
      <c r="AN685" s="119">
        <f t="shared" si="533"/>
        <v>0</v>
      </c>
      <c r="AO685" s="120">
        <f t="shared" si="534"/>
        <v>0</v>
      </c>
      <c r="AP685" s="39">
        <f t="shared" si="535"/>
        <v>0</v>
      </c>
      <c r="AQ685" s="141">
        <f t="shared" si="536"/>
        <v>0</v>
      </c>
      <c r="AR685" s="142">
        <f>AQ685-AP685</f>
        <v>0</v>
      </c>
      <c r="AS685" s="143" t="e">
        <f>AR685/AP685</f>
        <v>#DIV/0!</v>
      </c>
      <c r="AT685" s="144">
        <f t="shared" si="538"/>
        <v>0</v>
      </c>
      <c r="AU685" s="141">
        <f>AO685</f>
        <v>0</v>
      </c>
      <c r="AV685" s="142">
        <f>AU685-AT685</f>
        <v>0</v>
      </c>
      <c r="AW685" s="143" t="e">
        <f>AV685/AT685</f>
        <v>#DIV/0!</v>
      </c>
      <c r="AX685"/>
      <c r="AY685" s="146" t="str">
        <f t="shared" si="540"/>
        <v>41.40</v>
      </c>
      <c r="AZ685" s="383" t="b">
        <f>COUNTIF('[1]Codes SEC'!$B$2:$B$250,Ministres!AY685)&gt;0</f>
        <v>1</v>
      </c>
      <c r="BA685"/>
      <c r="BB685"/>
      <c r="BC685"/>
      <c r="BD685"/>
      <c r="BE685"/>
      <c r="BF685"/>
      <c r="BG685"/>
      <c r="BH685"/>
      <c r="BI685"/>
      <c r="BJ685"/>
      <c r="BK685"/>
      <c r="BL685"/>
    </row>
    <row r="686" spans="1:64" ht="35.1" customHeight="1" x14ac:dyDescent="0.25">
      <c r="A686" s="356" t="s">
        <v>13</v>
      </c>
      <c r="B686" s="225">
        <v>10</v>
      </c>
      <c r="C686" s="122" t="s">
        <v>237</v>
      </c>
      <c r="D686" s="123">
        <v>1000</v>
      </c>
      <c r="E686" s="226"/>
      <c r="F686" s="122">
        <v>19</v>
      </c>
      <c r="G686" s="126"/>
      <c r="H686" s="35" t="str">
        <f t="shared" si="528"/>
        <v>122</v>
      </c>
      <c r="I686" s="36">
        <v>84140000</v>
      </c>
      <c r="J686" s="37" t="s">
        <v>890</v>
      </c>
      <c r="K686" s="213" t="s">
        <v>891</v>
      </c>
      <c r="L686" s="376">
        <v>0</v>
      </c>
      <c r="M686" s="377">
        <v>0</v>
      </c>
      <c r="N686" s="130"/>
      <c r="O686" s="131"/>
      <c r="P686" s="131"/>
      <c r="Q686" s="131"/>
      <c r="R686" s="131"/>
      <c r="S686" s="131"/>
      <c r="T686" s="132" t="str">
        <f>IF(SUM(N686:S686)=U686,"OK",SUM(N686:S686)-U686)</f>
        <v>OK</v>
      </c>
      <c r="U686" s="138"/>
      <c r="V686" s="138"/>
      <c r="W686" s="139"/>
      <c r="X686" s="139"/>
      <c r="Y686" s="132" t="str">
        <f>IF(SUM(W686:X686)=Z686,"OK",SUM(W686:X686)-Z686)</f>
        <v>OK</v>
      </c>
      <c r="Z686" s="210"/>
      <c r="AA686" s="204"/>
      <c r="AB686" s="202"/>
      <c r="AC686" s="202"/>
      <c r="AD686" s="202"/>
      <c r="AE686" s="202"/>
      <c r="AF686" s="202"/>
      <c r="AG686" s="132" t="str">
        <f>IF(SUM(AA686:AF686)=AH686,"OK",SUM(AA686:AF686)-AH686)</f>
        <v>OK</v>
      </c>
      <c r="AH686" s="138"/>
      <c r="AI686" s="138"/>
      <c r="AJ686" s="139"/>
      <c r="AK686" s="139"/>
      <c r="AL686" s="132" t="str">
        <f>IF(SUM(AJ686:AK686)=AM686,"OK",SUM(AJ686:AK686)-AM686)</f>
        <v>OK</v>
      </c>
      <c r="AM686" s="140"/>
      <c r="AN686" s="119">
        <f>L686+U686+V686+Z686</f>
        <v>0</v>
      </c>
      <c r="AO686" s="120">
        <f>M686+AH686+AI686+AM686</f>
        <v>0</v>
      </c>
      <c r="AP686" s="39">
        <f>L686</f>
        <v>0</v>
      </c>
      <c r="AQ686" s="141">
        <f>AN686</f>
        <v>0</v>
      </c>
      <c r="AR686" s="142">
        <f>AQ686-AP686</f>
        <v>0</v>
      </c>
      <c r="AS686" s="143" t="e">
        <f>AR686/AP686</f>
        <v>#DIV/0!</v>
      </c>
      <c r="AT686" s="144">
        <f>M686</f>
        <v>0</v>
      </c>
      <c r="AU686" s="141">
        <f>AO686</f>
        <v>0</v>
      </c>
      <c r="AV686" s="142">
        <f>AU686-AT686</f>
        <v>0</v>
      </c>
      <c r="AW686" s="143" t="e">
        <f>AV686/AT686</f>
        <v>#DIV/0!</v>
      </c>
      <c r="AY686" s="146" t="str">
        <f t="shared" si="540"/>
        <v>41.40</v>
      </c>
      <c r="AZ686" s="383" t="b">
        <f>COUNTIF('[1]Codes SEC'!$B$2:$B$250,Ministres!AY686)&gt;0</f>
        <v>1</v>
      </c>
    </row>
    <row r="687" spans="1:64" s="374" customFormat="1" ht="35.1" customHeight="1" x14ac:dyDescent="0.25">
      <c r="A687" s="356" t="s">
        <v>13</v>
      </c>
      <c r="B687" s="225" t="s">
        <v>265</v>
      </c>
      <c r="C687" s="122" t="s">
        <v>237</v>
      </c>
      <c r="D687" s="123">
        <v>1000</v>
      </c>
      <c r="E687" s="226"/>
      <c r="F687" s="122">
        <v>19</v>
      </c>
      <c r="G687" s="126"/>
      <c r="H687" s="35" t="str">
        <f t="shared" si="528"/>
        <v>122</v>
      </c>
      <c r="I687" s="36">
        <v>84140000</v>
      </c>
      <c r="J687" s="37" t="s">
        <v>892</v>
      </c>
      <c r="K687" s="244" t="s">
        <v>893</v>
      </c>
      <c r="L687" s="232">
        <v>0</v>
      </c>
      <c r="M687" s="233">
        <v>0</v>
      </c>
      <c r="N687" s="130"/>
      <c r="O687" s="131"/>
      <c r="P687" s="131"/>
      <c r="Q687" s="131"/>
      <c r="R687" s="131"/>
      <c r="S687" s="131"/>
      <c r="T687" s="132" t="str">
        <f t="shared" si="529"/>
        <v>OK</v>
      </c>
      <c r="U687" s="138"/>
      <c r="V687" s="138"/>
      <c r="W687" s="139"/>
      <c r="X687" s="139"/>
      <c r="Y687" s="132" t="str">
        <f t="shared" si="530"/>
        <v>OK</v>
      </c>
      <c r="Z687" s="210"/>
      <c r="AA687" s="204"/>
      <c r="AB687" s="202"/>
      <c r="AC687" s="202"/>
      <c r="AD687" s="202"/>
      <c r="AE687" s="202"/>
      <c r="AF687" s="202"/>
      <c r="AG687" s="132" t="str">
        <f t="shared" si="531"/>
        <v>OK</v>
      </c>
      <c r="AH687" s="138"/>
      <c r="AI687" s="138"/>
      <c r="AJ687" s="139"/>
      <c r="AK687" s="139"/>
      <c r="AL687" s="132" t="str">
        <f t="shared" si="532"/>
        <v>OK</v>
      </c>
      <c r="AM687" s="140"/>
      <c r="AN687" s="119">
        <f t="shared" si="533"/>
        <v>0</v>
      </c>
      <c r="AO687" s="120">
        <f t="shared" si="534"/>
        <v>0</v>
      </c>
      <c r="AP687" s="39">
        <f t="shared" si="535"/>
        <v>0</v>
      </c>
      <c r="AQ687" s="141">
        <f t="shared" si="536"/>
        <v>0</v>
      </c>
      <c r="AR687" s="142">
        <f>AQ687-AP687</f>
        <v>0</v>
      </c>
      <c r="AS687" s="143" t="e">
        <f>AR687/AP687</f>
        <v>#DIV/0!</v>
      </c>
      <c r="AT687" s="144">
        <f t="shared" si="538"/>
        <v>0</v>
      </c>
      <c r="AU687" s="141">
        <f>AO687</f>
        <v>0</v>
      </c>
      <c r="AV687" s="142">
        <f>AU687-AT687</f>
        <v>0</v>
      </c>
      <c r="AW687" s="143" t="e">
        <f>AV687/AT687</f>
        <v>#DIV/0!</v>
      </c>
      <c r="AY687" s="146" t="str">
        <f t="shared" si="540"/>
        <v>41.40</v>
      </c>
      <c r="AZ687" s="398" t="b">
        <f>COUNTIF('[1]Codes SEC'!$B$2:$B$250,Ministres!AY687)&gt;0</f>
        <v>1</v>
      </c>
    </row>
    <row r="688" spans="1:64" ht="12.75" customHeight="1" x14ac:dyDescent="0.25">
      <c r="A688" s="148"/>
      <c r="B688" s="402"/>
      <c r="C688" s="150"/>
      <c r="D688" s="151"/>
      <c r="E688" s="403"/>
      <c r="F688" s="153"/>
      <c r="G688" s="154"/>
      <c r="H688" s="155"/>
      <c r="I688" s="156"/>
      <c r="J688" s="157"/>
      <c r="K688" s="158" t="s">
        <v>70</v>
      </c>
      <c r="L688" s="159">
        <f t="shared" ref="L688:S688" si="549">L670+L672+L673+L674+L675+L678+L679+L680+L681+L682+L677+L676+L686+L684+L685+L683+L687</f>
        <v>0</v>
      </c>
      <c r="M688" s="404">
        <f t="shared" si="549"/>
        <v>0</v>
      </c>
      <c r="N688" s="405">
        <f t="shared" si="549"/>
        <v>0</v>
      </c>
      <c r="O688" s="406">
        <f t="shared" si="549"/>
        <v>0</v>
      </c>
      <c r="P688" s="406">
        <f t="shared" si="549"/>
        <v>0</v>
      </c>
      <c r="Q688" s="406">
        <f t="shared" si="549"/>
        <v>0</v>
      </c>
      <c r="R688" s="406">
        <f t="shared" si="549"/>
        <v>0</v>
      </c>
      <c r="S688" s="406">
        <f t="shared" si="549"/>
        <v>0</v>
      </c>
      <c r="T688" s="407"/>
      <c r="U688" s="408">
        <f>U670+U672+U673+U674+U675+U678+U679+U680+U681+U682+U677+U676+U686+U684+U685+U683+U687</f>
        <v>0</v>
      </c>
      <c r="V688" s="408">
        <f>V670+V672+V673+V674+V675+V678+V679+V680+V681+V682+V677+V676+V686+V684+V685+V683+V687</f>
        <v>0</v>
      </c>
      <c r="W688" s="406">
        <f>W670+W672+W673+W674+W675+W678+W679+W680+W681+W682+W677+W676+W686+W684+W685+W683+W687</f>
        <v>0</v>
      </c>
      <c r="X688" s="406">
        <f>X670+X672+X673+X674+X675+X678+X679+X680+X681+X682+X677+X676+X686+X684+X685+X683+X687</f>
        <v>0</v>
      </c>
      <c r="Y688" s="407"/>
      <c r="Z688" s="408">
        <f t="shared" ref="Z688:AF688" si="550">Z670+Z672+Z673+Z674+Z675+Z678+Z679+Z680+Z681+Z682+Z677+Z676+Z686+Z684+Z685+Z683+Z687</f>
        <v>0</v>
      </c>
      <c r="AA688" s="165">
        <f t="shared" si="550"/>
        <v>0</v>
      </c>
      <c r="AB688" s="406">
        <f t="shared" si="550"/>
        <v>0</v>
      </c>
      <c r="AC688" s="406">
        <f t="shared" si="550"/>
        <v>0</v>
      </c>
      <c r="AD688" s="406">
        <f t="shared" si="550"/>
        <v>0</v>
      </c>
      <c r="AE688" s="406">
        <f t="shared" si="550"/>
        <v>0</v>
      </c>
      <c r="AF688" s="406">
        <f t="shared" si="550"/>
        <v>0</v>
      </c>
      <c r="AG688" s="407"/>
      <c r="AH688" s="408">
        <f>AH670+AH672+AH673+AH674+AH675+AH678+AH679+AH680+AH681+AH682+AH677+AH676+AH686+AH684+AH685+AH683+AH687</f>
        <v>0</v>
      </c>
      <c r="AI688" s="408">
        <f>AI670+AI672+AI673+AI674+AI675+AI678+AI679+AI680+AI681+AI682+AI677+AI676+AI686+AI684+AI685+AI683+AI687</f>
        <v>0</v>
      </c>
      <c r="AJ688" s="406">
        <f>AJ670+AJ672+AJ673+AJ674+AJ675+AJ678+AJ679+AJ680+AJ681+AJ682+AJ677+AJ676+AJ686+AJ684+AJ685+AJ683+AJ687</f>
        <v>0</v>
      </c>
      <c r="AK688" s="406">
        <f>AK670+AK672+AK673+AK674+AK675+AK678+AK679+AK680+AK681+AK682+AK677+AK676+AK686+AK684+AK685+AK683+AK687</f>
        <v>0</v>
      </c>
      <c r="AL688" s="407"/>
      <c r="AM688" s="409">
        <f t="shared" ref="AM688:AW688" si="551">AM670+AM672+AM673+AM674+AM675+AM678+AM679+AM680+AM681+AM682+AM677+AM676+AM686+AM684+AM685+AM683+AM687</f>
        <v>0</v>
      </c>
      <c r="AN688" s="167">
        <f t="shared" si="551"/>
        <v>0</v>
      </c>
      <c r="AO688" s="410">
        <f t="shared" si="551"/>
        <v>0</v>
      </c>
      <c r="AP688" s="169">
        <f t="shared" si="551"/>
        <v>0</v>
      </c>
      <c r="AQ688" s="411">
        <f t="shared" si="551"/>
        <v>0</v>
      </c>
      <c r="AR688" s="412">
        <f t="shared" si="551"/>
        <v>0</v>
      </c>
      <c r="AS688" s="413" t="e">
        <f t="shared" si="551"/>
        <v>#DIV/0!</v>
      </c>
      <c r="AT688" s="414">
        <f t="shared" si="551"/>
        <v>0</v>
      </c>
      <c r="AU688" s="411">
        <f t="shared" si="551"/>
        <v>0</v>
      </c>
      <c r="AV688" s="412">
        <f t="shared" si="551"/>
        <v>0</v>
      </c>
      <c r="AW688" s="413" t="e">
        <f t="shared" si="551"/>
        <v>#DIV/0!</v>
      </c>
      <c r="AY688" s="146"/>
      <c r="AZ688" s="383"/>
    </row>
    <row r="689" spans="1:64" ht="12.75" customHeight="1" x14ac:dyDescent="0.25">
      <c r="A689" s="15"/>
      <c r="C689" s="122"/>
      <c r="D689" s="123"/>
      <c r="F689" s="125"/>
      <c r="G689" s="126"/>
      <c r="H689" s="35"/>
      <c r="I689" s="36"/>
      <c r="J689" s="37"/>
      <c r="K689" s="240"/>
      <c r="L689" s="199"/>
      <c r="M689" s="200"/>
      <c r="N689" s="201"/>
      <c r="O689" s="202"/>
      <c r="P689" s="202"/>
      <c r="Q689" s="202"/>
      <c r="R689" s="202"/>
      <c r="S689" s="202"/>
      <c r="T689" s="224"/>
      <c r="U689" s="138"/>
      <c r="V689" s="138"/>
      <c r="W689" s="139"/>
      <c r="X689" s="139"/>
      <c r="Y689" s="224"/>
      <c r="Z689" s="210"/>
      <c r="AA689" s="204"/>
      <c r="AB689" s="202"/>
      <c r="AC689" s="202"/>
      <c r="AD689" s="202"/>
      <c r="AE689" s="202"/>
      <c r="AF689" s="202"/>
      <c r="AG689" s="224"/>
      <c r="AH689" s="138"/>
      <c r="AI689" s="138"/>
      <c r="AJ689" s="139"/>
      <c r="AK689" s="139"/>
      <c r="AL689" s="224"/>
      <c r="AM689" s="140"/>
      <c r="AN689" s="211"/>
      <c r="AO689" s="212"/>
      <c r="AP689" s="39"/>
      <c r="AQ689" s="141"/>
      <c r="AR689" s="141"/>
      <c r="AS689" s="143"/>
      <c r="AU689" s="141"/>
      <c r="AV689" s="141"/>
      <c r="AW689" s="143"/>
      <c r="AY689" s="146"/>
      <c r="AZ689" s="383"/>
    </row>
    <row r="690" spans="1:64" ht="12.75" customHeight="1" x14ac:dyDescent="0.25">
      <c r="A690" s="15"/>
      <c r="C690" s="122"/>
      <c r="D690" s="123"/>
      <c r="F690" s="125"/>
      <c r="G690" s="126"/>
      <c r="H690" s="35"/>
      <c r="I690" s="36"/>
      <c r="J690" s="37"/>
      <c r="K690" s="243" t="s">
        <v>109</v>
      </c>
      <c r="L690" s="199"/>
      <c r="M690" s="200"/>
      <c r="N690" s="201"/>
      <c r="O690" s="202"/>
      <c r="P690" s="202"/>
      <c r="Q690" s="202"/>
      <c r="R690" s="202"/>
      <c r="S690" s="202"/>
      <c r="T690" s="224"/>
      <c r="U690" s="138"/>
      <c r="V690" s="138"/>
      <c r="W690" s="139"/>
      <c r="X690" s="139"/>
      <c r="Y690" s="224"/>
      <c r="Z690" s="210"/>
      <c r="AA690" s="204"/>
      <c r="AB690" s="202"/>
      <c r="AC690" s="202"/>
      <c r="AD690" s="202"/>
      <c r="AE690" s="202"/>
      <c r="AF690" s="202"/>
      <c r="AG690" s="224"/>
      <c r="AH690" s="138"/>
      <c r="AI690" s="138"/>
      <c r="AJ690" s="139"/>
      <c r="AK690" s="139"/>
      <c r="AL690" s="224"/>
      <c r="AM690" s="140"/>
      <c r="AN690" s="211"/>
      <c r="AO690" s="212"/>
      <c r="AP690" s="39"/>
      <c r="AQ690" s="141"/>
      <c r="AR690" s="141"/>
      <c r="AS690" s="143"/>
      <c r="AU690" s="141"/>
      <c r="AV690" s="141"/>
      <c r="AW690" s="143"/>
      <c r="AY690" s="146"/>
      <c r="AZ690" s="383"/>
    </row>
    <row r="691" spans="1:64" ht="12.75" customHeight="1" x14ac:dyDescent="0.25">
      <c r="A691" s="15"/>
      <c r="C691" s="122"/>
      <c r="D691" s="123"/>
      <c r="F691" s="125"/>
      <c r="G691" s="126"/>
      <c r="H691" s="35"/>
      <c r="I691" s="36"/>
      <c r="J691" s="37"/>
      <c r="K691" s="244"/>
      <c r="L691" s="199"/>
      <c r="M691" s="200"/>
      <c r="N691" s="201"/>
      <c r="O691" s="202"/>
      <c r="P691" s="202"/>
      <c r="Q691" s="202"/>
      <c r="R691" s="202"/>
      <c r="S691" s="202"/>
      <c r="T691" s="224"/>
      <c r="U691" s="138"/>
      <c r="V691" s="138"/>
      <c r="W691" s="139"/>
      <c r="X691" s="139"/>
      <c r="Y691" s="224"/>
      <c r="Z691" s="210"/>
      <c r="AA691" s="204"/>
      <c r="AB691" s="202"/>
      <c r="AC691" s="202"/>
      <c r="AD691" s="202"/>
      <c r="AE691" s="202"/>
      <c r="AF691" s="202"/>
      <c r="AG691" s="224"/>
      <c r="AH691" s="138"/>
      <c r="AI691" s="138"/>
      <c r="AJ691" s="139"/>
      <c r="AK691" s="139"/>
      <c r="AL691" s="224"/>
      <c r="AM691" s="140"/>
      <c r="AN691" s="211"/>
      <c r="AO691" s="212"/>
      <c r="AP691" s="39"/>
      <c r="AQ691" s="141"/>
      <c r="AR691" s="141"/>
      <c r="AS691" s="143"/>
      <c r="AU691" s="141"/>
      <c r="AV691" s="141"/>
      <c r="AW691" s="143"/>
      <c r="AY691" s="146"/>
      <c r="AZ691" s="383"/>
    </row>
    <row r="692" spans="1:64" s="374" customFormat="1" ht="35.1" customHeight="1" x14ac:dyDescent="0.25">
      <c r="A692" s="356" t="s">
        <v>13</v>
      </c>
      <c r="B692" s="225" t="s">
        <v>265</v>
      </c>
      <c r="C692" s="122" t="s">
        <v>237</v>
      </c>
      <c r="D692" s="123">
        <v>1000</v>
      </c>
      <c r="E692" s="226"/>
      <c r="F692" s="122">
        <v>19</v>
      </c>
      <c r="G692" s="126"/>
      <c r="H692" s="35" t="str">
        <f t="shared" si="528"/>
        <v>122</v>
      </c>
      <c r="I692" s="36">
        <v>85111000</v>
      </c>
      <c r="J692" s="37" t="s">
        <v>894</v>
      </c>
      <c r="K692" s="244" t="s">
        <v>895</v>
      </c>
      <c r="L692" s="232">
        <v>0</v>
      </c>
      <c r="M692" s="233">
        <v>0</v>
      </c>
      <c r="N692" s="130"/>
      <c r="O692" s="131"/>
      <c r="P692" s="131"/>
      <c r="Q692" s="131"/>
      <c r="R692" s="131"/>
      <c r="S692" s="131"/>
      <c r="T692" s="132" t="str">
        <f t="shared" ref="T692:T707" si="552">IF(SUM(N692:S692)=U692,"OK",SUM(N692:S692)-U692)</f>
        <v>OK</v>
      </c>
      <c r="U692" s="138"/>
      <c r="V692" s="138"/>
      <c r="W692" s="139"/>
      <c r="X692" s="139"/>
      <c r="Y692" s="132" t="str">
        <f t="shared" ref="Y692:Y707" si="553">IF(SUM(W692:X692)=Z692,"OK",SUM(W692:X692)-Z692)</f>
        <v>OK</v>
      </c>
      <c r="Z692" s="210"/>
      <c r="AA692" s="204"/>
      <c r="AB692" s="202"/>
      <c r="AC692" s="202"/>
      <c r="AD692" s="202"/>
      <c r="AE692" s="202"/>
      <c r="AF692" s="202"/>
      <c r="AG692" s="132" t="str">
        <f t="shared" ref="AG692:AG707" si="554">IF(SUM(AA692:AF692)=AH692,"OK",SUM(AA692:AF692)-AH692)</f>
        <v>OK</v>
      </c>
      <c r="AH692" s="138"/>
      <c r="AI692" s="138"/>
      <c r="AJ692" s="139"/>
      <c r="AK692" s="139"/>
      <c r="AL692" s="132" t="str">
        <f t="shared" ref="AL692:AL707" si="555">IF(SUM(AJ692:AK692)=AM692,"OK",SUM(AJ692:AK692)-AM692)</f>
        <v>OK</v>
      </c>
      <c r="AM692" s="140"/>
      <c r="AN692" s="119">
        <f t="shared" ref="AN692:AN707" si="556">L692+U692+V692+Z692</f>
        <v>0</v>
      </c>
      <c r="AO692" s="120">
        <f t="shared" ref="AO692:AO707" si="557">M692+AH692+AI692+AM692</f>
        <v>0</v>
      </c>
      <c r="AP692" s="39">
        <f t="shared" ref="AP692:AP707" si="558">L692</f>
        <v>0</v>
      </c>
      <c r="AQ692" s="141">
        <f t="shared" ref="AQ692:AQ707" si="559">AN692</f>
        <v>0</v>
      </c>
      <c r="AR692" s="142">
        <f t="shared" ref="AR692:AR702" si="560">AQ692-AP692</f>
        <v>0</v>
      </c>
      <c r="AS692" s="143" t="e">
        <f t="shared" ref="AS692:AS702" si="561">AR692/AP692</f>
        <v>#DIV/0!</v>
      </c>
      <c r="AT692" s="144">
        <f t="shared" ref="AT692:AT707" si="562">M692</f>
        <v>0</v>
      </c>
      <c r="AU692" s="141">
        <f t="shared" ref="AU692:AU702" si="563">AO692</f>
        <v>0</v>
      </c>
      <c r="AV692" s="142">
        <f t="shared" ref="AV692:AV702" si="564">AU692-AT692</f>
        <v>0</v>
      </c>
      <c r="AW692" s="143" t="e">
        <f t="shared" ref="AW692:AW702" si="565">AV692/AT692</f>
        <v>#DIV/0!</v>
      </c>
      <c r="AY692" s="146" t="str">
        <f t="shared" ref="AY692:AY707" si="566">RIGHT(LEFT(I692,3),2)&amp;"."&amp;RIGHT(LEFT(I692,5),2)</f>
        <v>51.11</v>
      </c>
      <c r="AZ692" s="398" t="b">
        <f>COUNTIF('[1]Codes SEC'!$B$2:$B$250,Ministres!AY692)&gt;0</f>
        <v>1</v>
      </c>
    </row>
    <row r="693" spans="1:64" s="374" customFormat="1" ht="35.1" customHeight="1" x14ac:dyDescent="0.25">
      <c r="A693" s="356" t="s">
        <v>13</v>
      </c>
      <c r="B693" s="225" t="s">
        <v>265</v>
      </c>
      <c r="C693" s="122" t="s">
        <v>237</v>
      </c>
      <c r="D693" s="123">
        <v>1000</v>
      </c>
      <c r="E693" s="226"/>
      <c r="F693" s="122">
        <v>19</v>
      </c>
      <c r="G693" s="126"/>
      <c r="H693" s="35" t="str">
        <f t="shared" si="528"/>
        <v>122</v>
      </c>
      <c r="I693" s="36">
        <v>85112000</v>
      </c>
      <c r="J693" s="37" t="s">
        <v>896</v>
      </c>
      <c r="K693" s="244" t="s">
        <v>897</v>
      </c>
      <c r="L693" s="232">
        <v>0</v>
      </c>
      <c r="M693" s="233">
        <v>0</v>
      </c>
      <c r="N693" s="130"/>
      <c r="O693" s="131"/>
      <c r="P693" s="131"/>
      <c r="Q693" s="131"/>
      <c r="R693" s="131"/>
      <c r="S693" s="131"/>
      <c r="T693" s="132" t="str">
        <f t="shared" si="552"/>
        <v>OK</v>
      </c>
      <c r="U693" s="138"/>
      <c r="V693" s="138"/>
      <c r="W693" s="139"/>
      <c r="X693" s="139"/>
      <c r="Y693" s="132" t="str">
        <f t="shared" si="553"/>
        <v>OK</v>
      </c>
      <c r="Z693" s="210"/>
      <c r="AA693" s="204"/>
      <c r="AB693" s="202"/>
      <c r="AC693" s="202"/>
      <c r="AD693" s="202"/>
      <c r="AE693" s="202"/>
      <c r="AF693" s="202"/>
      <c r="AG693" s="132" t="str">
        <f t="shared" si="554"/>
        <v>OK</v>
      </c>
      <c r="AH693" s="138"/>
      <c r="AI693" s="138"/>
      <c r="AJ693" s="139"/>
      <c r="AK693" s="139"/>
      <c r="AL693" s="132" t="str">
        <f t="shared" si="555"/>
        <v>OK</v>
      </c>
      <c r="AM693" s="140"/>
      <c r="AN693" s="119">
        <f t="shared" si="556"/>
        <v>0</v>
      </c>
      <c r="AO693" s="120">
        <f t="shared" si="557"/>
        <v>0</v>
      </c>
      <c r="AP693" s="39">
        <f t="shared" si="558"/>
        <v>0</v>
      </c>
      <c r="AQ693" s="141">
        <f t="shared" si="559"/>
        <v>0</v>
      </c>
      <c r="AR693" s="142">
        <f t="shared" si="560"/>
        <v>0</v>
      </c>
      <c r="AS693" s="143" t="e">
        <f t="shared" si="561"/>
        <v>#DIV/0!</v>
      </c>
      <c r="AT693" s="144">
        <f t="shared" si="562"/>
        <v>0</v>
      </c>
      <c r="AU693" s="141">
        <f t="shared" si="563"/>
        <v>0</v>
      </c>
      <c r="AV693" s="142">
        <f t="shared" si="564"/>
        <v>0</v>
      </c>
      <c r="AW693" s="143" t="e">
        <f t="shared" si="565"/>
        <v>#DIV/0!</v>
      </c>
      <c r="AY693" s="146" t="str">
        <f t="shared" si="566"/>
        <v>51.12</v>
      </c>
      <c r="AZ693" s="398" t="b">
        <f>COUNTIF('[1]Codes SEC'!$B$2:$B$250,Ministres!AY693)&gt;0</f>
        <v>1</v>
      </c>
    </row>
    <row r="694" spans="1:64" s="374" customFormat="1" ht="35.1" customHeight="1" x14ac:dyDescent="0.25">
      <c r="A694" s="356" t="s">
        <v>13</v>
      </c>
      <c r="B694" s="225" t="s">
        <v>265</v>
      </c>
      <c r="C694" s="122" t="s">
        <v>237</v>
      </c>
      <c r="D694" s="123">
        <v>1000</v>
      </c>
      <c r="E694" s="226"/>
      <c r="F694" s="122">
        <v>19</v>
      </c>
      <c r="G694" s="126"/>
      <c r="H694" s="35" t="str">
        <f t="shared" si="528"/>
        <v>122</v>
      </c>
      <c r="I694" s="36">
        <v>85210000</v>
      </c>
      <c r="J694" s="37" t="s">
        <v>898</v>
      </c>
      <c r="K694" s="244" t="s">
        <v>899</v>
      </c>
      <c r="L694" s="232">
        <v>0</v>
      </c>
      <c r="M694" s="233">
        <v>0</v>
      </c>
      <c r="N694" s="130"/>
      <c r="O694" s="131"/>
      <c r="P694" s="131"/>
      <c r="Q694" s="131"/>
      <c r="R694" s="131"/>
      <c r="S694" s="131"/>
      <c r="T694" s="132" t="str">
        <f>IF(SUM(N694:S694)=U694,"OK",SUM(N694:S694)-U694)</f>
        <v>OK</v>
      </c>
      <c r="U694" s="138"/>
      <c r="V694" s="138"/>
      <c r="W694" s="139"/>
      <c r="X694" s="139"/>
      <c r="Y694" s="132" t="str">
        <f>IF(SUM(W694:X694)=Z694,"OK",SUM(W694:X694)-Z694)</f>
        <v>OK</v>
      </c>
      <c r="Z694" s="210"/>
      <c r="AA694" s="204"/>
      <c r="AB694" s="202"/>
      <c r="AC694" s="202"/>
      <c r="AD694" s="202"/>
      <c r="AE694" s="202"/>
      <c r="AF694" s="202"/>
      <c r="AG694" s="132" t="str">
        <f>IF(SUM(AA694:AF694)=AH694,"OK",SUM(AA694:AF694)-AH694)</f>
        <v>OK</v>
      </c>
      <c r="AH694" s="138"/>
      <c r="AI694" s="138"/>
      <c r="AJ694" s="139"/>
      <c r="AK694" s="139"/>
      <c r="AL694" s="132" t="str">
        <f>IF(SUM(AJ694:AK694)=AM694,"OK",SUM(AJ694:AK694)-AM694)</f>
        <v>OK</v>
      </c>
      <c r="AM694" s="140"/>
      <c r="AN694" s="119">
        <f>L694+U694+V694+Z694</f>
        <v>0</v>
      </c>
      <c r="AO694" s="120">
        <f>M694+AH694+AI694+AM694</f>
        <v>0</v>
      </c>
      <c r="AP694" s="39">
        <f>L694</f>
        <v>0</v>
      </c>
      <c r="AQ694" s="141">
        <f>AN694</f>
        <v>0</v>
      </c>
      <c r="AR694" s="142">
        <f>AQ694-AP694</f>
        <v>0</v>
      </c>
      <c r="AS694" s="143" t="e">
        <f>AR694/AP694</f>
        <v>#DIV/0!</v>
      </c>
      <c r="AT694" s="144">
        <f>M694</f>
        <v>0</v>
      </c>
      <c r="AU694" s="141">
        <f>AO694</f>
        <v>0</v>
      </c>
      <c r="AV694" s="142">
        <f>AU694-AT694</f>
        <v>0</v>
      </c>
      <c r="AW694" s="143" t="e">
        <f>AV694/AT694</f>
        <v>#DIV/0!</v>
      </c>
      <c r="AY694" s="146" t="str">
        <f t="shared" si="566"/>
        <v>52.10</v>
      </c>
      <c r="AZ694" s="398" t="b">
        <f>COUNTIF('[1]Codes SEC'!$B$2:$B$250,Ministres!AY694)&gt;0</f>
        <v>1</v>
      </c>
    </row>
    <row r="695" spans="1:64" s="374" customFormat="1" ht="35.1" customHeight="1" x14ac:dyDescent="0.25">
      <c r="A695" s="356" t="s">
        <v>13</v>
      </c>
      <c r="B695" s="225" t="s">
        <v>265</v>
      </c>
      <c r="C695" s="122" t="s">
        <v>237</v>
      </c>
      <c r="D695" s="123">
        <v>1000</v>
      </c>
      <c r="E695" s="226"/>
      <c r="F695" s="122">
        <v>19</v>
      </c>
      <c r="G695" s="126"/>
      <c r="H695" s="35" t="str">
        <f t="shared" si="528"/>
        <v>122</v>
      </c>
      <c r="I695" s="36">
        <v>86321000</v>
      </c>
      <c r="J695" s="37" t="s">
        <v>900</v>
      </c>
      <c r="K695" s="244" t="s">
        <v>901</v>
      </c>
      <c r="L695" s="232">
        <v>0</v>
      </c>
      <c r="M695" s="233">
        <v>0</v>
      </c>
      <c r="N695" s="130"/>
      <c r="O695" s="131"/>
      <c r="P695" s="131"/>
      <c r="Q695" s="131"/>
      <c r="R695" s="131"/>
      <c r="S695" s="131"/>
      <c r="T695" s="132" t="str">
        <f t="shared" si="552"/>
        <v>OK</v>
      </c>
      <c r="U695" s="138"/>
      <c r="V695" s="138"/>
      <c r="W695" s="139"/>
      <c r="X695" s="139"/>
      <c r="Y695" s="132" t="str">
        <f t="shared" si="553"/>
        <v>OK</v>
      </c>
      <c r="Z695" s="210"/>
      <c r="AA695" s="204"/>
      <c r="AB695" s="202"/>
      <c r="AC695" s="202"/>
      <c r="AD695" s="202"/>
      <c r="AE695" s="202"/>
      <c r="AF695" s="202"/>
      <c r="AG695" s="132" t="str">
        <f t="shared" si="554"/>
        <v>OK</v>
      </c>
      <c r="AH695" s="138"/>
      <c r="AI695" s="138"/>
      <c r="AJ695" s="139"/>
      <c r="AK695" s="139"/>
      <c r="AL695" s="132" t="str">
        <f t="shared" si="555"/>
        <v>OK</v>
      </c>
      <c r="AM695" s="140"/>
      <c r="AN695" s="119">
        <f t="shared" si="556"/>
        <v>0</v>
      </c>
      <c r="AO695" s="120">
        <f t="shared" si="557"/>
        <v>0</v>
      </c>
      <c r="AP695" s="39">
        <f t="shared" si="558"/>
        <v>0</v>
      </c>
      <c r="AQ695" s="141">
        <f t="shared" si="559"/>
        <v>0</v>
      </c>
      <c r="AR695" s="142">
        <f t="shared" si="560"/>
        <v>0</v>
      </c>
      <c r="AS695" s="143" t="e">
        <f t="shared" si="561"/>
        <v>#DIV/0!</v>
      </c>
      <c r="AT695" s="144">
        <f t="shared" si="562"/>
        <v>0</v>
      </c>
      <c r="AU695" s="141">
        <f t="shared" si="563"/>
        <v>0</v>
      </c>
      <c r="AV695" s="142">
        <f t="shared" si="564"/>
        <v>0</v>
      </c>
      <c r="AW695" s="143" t="e">
        <f t="shared" si="565"/>
        <v>#DIV/0!</v>
      </c>
      <c r="AY695" s="146" t="str">
        <f t="shared" si="566"/>
        <v>63.21</v>
      </c>
      <c r="AZ695" s="398" t="b">
        <f>COUNTIF('[1]Codes SEC'!$B$2:$B$250,Ministres!AY695)&gt;0</f>
        <v>1</v>
      </c>
    </row>
    <row r="696" spans="1:64" s="374" customFormat="1" ht="35.1" customHeight="1" x14ac:dyDescent="0.25">
      <c r="A696" s="356" t="s">
        <v>13</v>
      </c>
      <c r="B696" s="225" t="s">
        <v>265</v>
      </c>
      <c r="C696" s="122" t="s">
        <v>237</v>
      </c>
      <c r="D696" s="123">
        <v>1000</v>
      </c>
      <c r="E696" s="226"/>
      <c r="F696" s="122">
        <v>19</v>
      </c>
      <c r="G696" s="126"/>
      <c r="H696" s="35" t="str">
        <f t="shared" si="528"/>
        <v>122</v>
      </c>
      <c r="I696" s="36">
        <v>86352000</v>
      </c>
      <c r="J696" s="37" t="s">
        <v>902</v>
      </c>
      <c r="K696" s="244" t="s">
        <v>903</v>
      </c>
      <c r="L696" s="232">
        <v>0</v>
      </c>
      <c r="M696" s="233">
        <v>0</v>
      </c>
      <c r="N696" s="130"/>
      <c r="O696" s="131"/>
      <c r="P696" s="131"/>
      <c r="Q696" s="131"/>
      <c r="R696" s="131"/>
      <c r="S696" s="131"/>
      <c r="T696" s="132" t="str">
        <f t="shared" si="552"/>
        <v>OK</v>
      </c>
      <c r="U696" s="138"/>
      <c r="V696" s="138"/>
      <c r="W696" s="139"/>
      <c r="X696" s="139"/>
      <c r="Y696" s="132" t="str">
        <f t="shared" si="553"/>
        <v>OK</v>
      </c>
      <c r="Z696" s="210"/>
      <c r="AA696" s="204"/>
      <c r="AB696" s="202"/>
      <c r="AC696" s="202"/>
      <c r="AD696" s="202"/>
      <c r="AE696" s="202"/>
      <c r="AF696" s="202"/>
      <c r="AG696" s="132" t="str">
        <f t="shared" si="554"/>
        <v>OK</v>
      </c>
      <c r="AH696" s="138"/>
      <c r="AI696" s="138"/>
      <c r="AJ696" s="139"/>
      <c r="AK696" s="139"/>
      <c r="AL696" s="132" t="str">
        <f t="shared" si="555"/>
        <v>OK</v>
      </c>
      <c r="AM696" s="140"/>
      <c r="AN696" s="119">
        <f t="shared" si="556"/>
        <v>0</v>
      </c>
      <c r="AO696" s="120">
        <f t="shared" si="557"/>
        <v>0</v>
      </c>
      <c r="AP696" s="39">
        <f t="shared" si="558"/>
        <v>0</v>
      </c>
      <c r="AQ696" s="141">
        <f t="shared" si="559"/>
        <v>0</v>
      </c>
      <c r="AR696" s="142">
        <f t="shared" si="560"/>
        <v>0</v>
      </c>
      <c r="AS696" s="143" t="e">
        <f t="shared" si="561"/>
        <v>#DIV/0!</v>
      </c>
      <c r="AT696" s="144">
        <f t="shared" si="562"/>
        <v>0</v>
      </c>
      <c r="AU696" s="141">
        <f t="shared" si="563"/>
        <v>0</v>
      </c>
      <c r="AV696" s="142">
        <f t="shared" si="564"/>
        <v>0</v>
      </c>
      <c r="AW696" s="143" t="e">
        <f t="shared" si="565"/>
        <v>#DIV/0!</v>
      </c>
      <c r="AY696" s="146" t="str">
        <f t="shared" si="566"/>
        <v>63.52</v>
      </c>
      <c r="AZ696" s="398" t="b">
        <f>COUNTIF('[1]Codes SEC'!$B$2:$B$250,Ministres!AY696)&gt;0</f>
        <v>1</v>
      </c>
    </row>
    <row r="697" spans="1:64" s="374" customFormat="1" ht="35.1" customHeight="1" x14ac:dyDescent="0.25">
      <c r="A697" s="356" t="s">
        <v>13</v>
      </c>
      <c r="B697" s="225" t="s">
        <v>265</v>
      </c>
      <c r="C697" s="122" t="s">
        <v>237</v>
      </c>
      <c r="D697" s="123">
        <v>1000</v>
      </c>
      <c r="E697" s="226"/>
      <c r="F697" s="122">
        <v>19</v>
      </c>
      <c r="G697" s="126"/>
      <c r="H697" s="35" t="str">
        <f t="shared" si="528"/>
        <v>122</v>
      </c>
      <c r="I697" s="36">
        <v>86353000</v>
      </c>
      <c r="J697" s="37" t="s">
        <v>904</v>
      </c>
      <c r="K697" s="244" t="s">
        <v>905</v>
      </c>
      <c r="L697" s="232">
        <v>0</v>
      </c>
      <c r="M697" s="233">
        <v>0</v>
      </c>
      <c r="N697" s="130"/>
      <c r="O697" s="131"/>
      <c r="P697" s="131"/>
      <c r="Q697" s="131"/>
      <c r="R697" s="131"/>
      <c r="S697" s="131"/>
      <c r="T697" s="132" t="str">
        <f t="shared" si="552"/>
        <v>OK</v>
      </c>
      <c r="U697" s="138"/>
      <c r="V697" s="138"/>
      <c r="W697" s="139"/>
      <c r="X697" s="139"/>
      <c r="Y697" s="132" t="str">
        <f t="shared" si="553"/>
        <v>OK</v>
      </c>
      <c r="Z697" s="210"/>
      <c r="AA697" s="204"/>
      <c r="AB697" s="202"/>
      <c r="AC697" s="202"/>
      <c r="AD697" s="202"/>
      <c r="AE697" s="202"/>
      <c r="AF697" s="202"/>
      <c r="AG697" s="132" t="str">
        <f t="shared" si="554"/>
        <v>OK</v>
      </c>
      <c r="AH697" s="138"/>
      <c r="AI697" s="138"/>
      <c r="AJ697" s="139"/>
      <c r="AK697" s="139"/>
      <c r="AL697" s="132" t="str">
        <f t="shared" si="555"/>
        <v>OK</v>
      </c>
      <c r="AM697" s="140"/>
      <c r="AN697" s="119">
        <f t="shared" si="556"/>
        <v>0</v>
      </c>
      <c r="AO697" s="120">
        <f t="shared" si="557"/>
        <v>0</v>
      </c>
      <c r="AP697" s="39">
        <f t="shared" si="558"/>
        <v>0</v>
      </c>
      <c r="AQ697" s="141">
        <f t="shared" si="559"/>
        <v>0</v>
      </c>
      <c r="AR697" s="142">
        <f t="shared" si="560"/>
        <v>0</v>
      </c>
      <c r="AS697" s="143" t="e">
        <f t="shared" si="561"/>
        <v>#DIV/0!</v>
      </c>
      <c r="AT697" s="144">
        <f t="shared" si="562"/>
        <v>0</v>
      </c>
      <c r="AU697" s="141">
        <f t="shared" si="563"/>
        <v>0</v>
      </c>
      <c r="AV697" s="142">
        <f t="shared" si="564"/>
        <v>0</v>
      </c>
      <c r="AW697" s="143" t="e">
        <f t="shared" si="565"/>
        <v>#DIV/0!</v>
      </c>
      <c r="AY697" s="146" t="str">
        <f t="shared" si="566"/>
        <v>63.53</v>
      </c>
      <c r="AZ697" s="398" t="b">
        <f>COUNTIF('[1]Codes SEC'!$B$2:$B$250,Ministres!AY697)&gt;0</f>
        <v>1</v>
      </c>
    </row>
    <row r="698" spans="1:64" s="374" customFormat="1" ht="35.1" customHeight="1" x14ac:dyDescent="0.25">
      <c r="A698" s="356" t="s">
        <v>13</v>
      </c>
      <c r="B698" s="225" t="s">
        <v>265</v>
      </c>
      <c r="C698" s="122" t="s">
        <v>237</v>
      </c>
      <c r="D698" s="123">
        <v>1000</v>
      </c>
      <c r="E698" s="226"/>
      <c r="F698" s="122">
        <v>19</v>
      </c>
      <c r="G698" s="126"/>
      <c r="H698" s="35" t="str">
        <f t="shared" si="528"/>
        <v>122</v>
      </c>
      <c r="I698" s="36">
        <v>86359000</v>
      </c>
      <c r="J698" s="37" t="s">
        <v>906</v>
      </c>
      <c r="K698" s="244" t="s">
        <v>907</v>
      </c>
      <c r="L698" s="232">
        <v>0</v>
      </c>
      <c r="M698" s="233">
        <v>0</v>
      </c>
      <c r="N698" s="130"/>
      <c r="O698" s="131"/>
      <c r="P698" s="131"/>
      <c r="Q698" s="131"/>
      <c r="R698" s="131"/>
      <c r="S698" s="131"/>
      <c r="T698" s="132" t="str">
        <f t="shared" si="552"/>
        <v>OK</v>
      </c>
      <c r="U698" s="138"/>
      <c r="V698" s="138"/>
      <c r="W698" s="139"/>
      <c r="X698" s="139"/>
      <c r="Y698" s="132" t="str">
        <f t="shared" si="553"/>
        <v>OK</v>
      </c>
      <c r="Z698" s="210"/>
      <c r="AA698" s="204"/>
      <c r="AB698" s="202"/>
      <c r="AC698" s="202"/>
      <c r="AD698" s="202"/>
      <c r="AE698" s="202"/>
      <c r="AF698" s="202"/>
      <c r="AG698" s="132" t="str">
        <f t="shared" si="554"/>
        <v>OK</v>
      </c>
      <c r="AH698" s="138"/>
      <c r="AI698" s="138"/>
      <c r="AJ698" s="139"/>
      <c r="AK698" s="139"/>
      <c r="AL698" s="132" t="str">
        <f t="shared" si="555"/>
        <v>OK</v>
      </c>
      <c r="AM698" s="140"/>
      <c r="AN698" s="119">
        <f t="shared" si="556"/>
        <v>0</v>
      </c>
      <c r="AO698" s="120">
        <f t="shared" si="557"/>
        <v>0</v>
      </c>
      <c r="AP698" s="39">
        <f t="shared" si="558"/>
        <v>0</v>
      </c>
      <c r="AQ698" s="141">
        <f t="shared" si="559"/>
        <v>0</v>
      </c>
      <c r="AR698" s="142">
        <f t="shared" si="560"/>
        <v>0</v>
      </c>
      <c r="AS698" s="143" t="e">
        <f t="shared" si="561"/>
        <v>#DIV/0!</v>
      </c>
      <c r="AT698" s="144">
        <f t="shared" si="562"/>
        <v>0</v>
      </c>
      <c r="AU698" s="141">
        <f t="shared" si="563"/>
        <v>0</v>
      </c>
      <c r="AV698" s="142">
        <f t="shared" si="564"/>
        <v>0</v>
      </c>
      <c r="AW698" s="143" t="e">
        <f t="shared" si="565"/>
        <v>#DIV/0!</v>
      </c>
      <c r="AY698" s="146" t="str">
        <f t="shared" si="566"/>
        <v>63.59</v>
      </c>
      <c r="AZ698" s="398" t="b">
        <f>COUNTIF('[1]Codes SEC'!$B$2:$B$250,Ministres!AY698)&gt;0</f>
        <v>1</v>
      </c>
    </row>
    <row r="699" spans="1:64" s="400" customFormat="1" ht="35.1" customHeight="1" x14ac:dyDescent="0.25">
      <c r="A699" s="356" t="s">
        <v>13</v>
      </c>
      <c r="B699" s="225">
        <v>10</v>
      </c>
      <c r="C699" s="122" t="s">
        <v>237</v>
      </c>
      <c r="D699" s="123">
        <v>1000</v>
      </c>
      <c r="E699" s="226"/>
      <c r="F699" s="122">
        <v>19</v>
      </c>
      <c r="G699" s="126"/>
      <c r="H699" s="35" t="str">
        <f t="shared" si="528"/>
        <v>122</v>
      </c>
      <c r="I699" s="36">
        <v>87422000</v>
      </c>
      <c r="J699" s="37" t="s">
        <v>908</v>
      </c>
      <c r="K699" s="244" t="s">
        <v>863</v>
      </c>
      <c r="L699" s="128">
        <v>0</v>
      </c>
      <c r="M699" s="129">
        <v>0</v>
      </c>
      <c r="N699" s="130"/>
      <c r="O699" s="131"/>
      <c r="P699" s="131"/>
      <c r="Q699" s="131"/>
      <c r="R699" s="131"/>
      <c r="S699" s="131"/>
      <c r="T699" s="132" t="str">
        <f t="shared" si="552"/>
        <v>OK</v>
      </c>
      <c r="U699" s="138"/>
      <c r="V699" s="138"/>
      <c r="W699" s="139"/>
      <c r="X699" s="139"/>
      <c r="Y699" s="132" t="str">
        <f t="shared" si="553"/>
        <v>OK</v>
      </c>
      <c r="Z699" s="210"/>
      <c r="AA699" s="204"/>
      <c r="AB699" s="202"/>
      <c r="AC699" s="202"/>
      <c r="AD699" s="202"/>
      <c r="AE699" s="202"/>
      <c r="AF699" s="202"/>
      <c r="AG699" s="132" t="str">
        <f t="shared" si="554"/>
        <v>OK</v>
      </c>
      <c r="AH699" s="138"/>
      <c r="AI699" s="138"/>
      <c r="AJ699" s="139"/>
      <c r="AK699" s="139"/>
      <c r="AL699" s="132" t="str">
        <f t="shared" si="555"/>
        <v>OK</v>
      </c>
      <c r="AM699" s="140"/>
      <c r="AN699" s="119">
        <f t="shared" si="556"/>
        <v>0</v>
      </c>
      <c r="AO699" s="120">
        <f t="shared" si="557"/>
        <v>0</v>
      </c>
      <c r="AP699" s="39">
        <f t="shared" si="558"/>
        <v>0</v>
      </c>
      <c r="AQ699" s="141">
        <f t="shared" si="559"/>
        <v>0</v>
      </c>
      <c r="AR699" s="142">
        <f t="shared" si="560"/>
        <v>0</v>
      </c>
      <c r="AS699" s="143" t="e">
        <f t="shared" si="561"/>
        <v>#DIV/0!</v>
      </c>
      <c r="AT699" s="144">
        <f t="shared" si="562"/>
        <v>0</v>
      </c>
      <c r="AU699" s="141">
        <f t="shared" si="563"/>
        <v>0</v>
      </c>
      <c r="AV699" s="142">
        <f t="shared" si="564"/>
        <v>0</v>
      </c>
      <c r="AW699" s="143" t="e">
        <f t="shared" si="565"/>
        <v>#DIV/0!</v>
      </c>
      <c r="AX699"/>
      <c r="AY699" s="146" t="str">
        <f t="shared" si="566"/>
        <v>74.22</v>
      </c>
      <c r="AZ699" s="383" t="b">
        <f>COUNTIF('[1]Codes SEC'!$B$2:$B$250,Ministres!AY699)&gt;0</f>
        <v>1</v>
      </c>
      <c r="BA699"/>
      <c r="BB699"/>
      <c r="BC699"/>
      <c r="BD699"/>
      <c r="BE699"/>
      <c r="BF699"/>
      <c r="BG699"/>
      <c r="BH699"/>
      <c r="BI699"/>
      <c r="BJ699"/>
      <c r="BK699"/>
      <c r="BL699"/>
    </row>
    <row r="700" spans="1:64" ht="35.1" customHeight="1" x14ac:dyDescent="0.25">
      <c r="A700" s="356" t="s">
        <v>13</v>
      </c>
      <c r="B700" s="225" t="s">
        <v>265</v>
      </c>
      <c r="C700" s="122" t="s">
        <v>237</v>
      </c>
      <c r="D700" s="123">
        <v>1000</v>
      </c>
      <c r="E700" s="226"/>
      <c r="F700" s="122">
        <v>19</v>
      </c>
      <c r="G700" s="227"/>
      <c r="H700" s="228" t="str">
        <f t="shared" si="528"/>
        <v>122</v>
      </c>
      <c r="I700" s="229">
        <v>87422000</v>
      </c>
      <c r="J700" s="230" t="s">
        <v>909</v>
      </c>
      <c r="K700" s="231" t="s">
        <v>879</v>
      </c>
      <c r="L700" s="232">
        <v>0</v>
      </c>
      <c r="M700" s="233">
        <v>0</v>
      </c>
      <c r="N700" s="130"/>
      <c r="O700" s="131"/>
      <c r="P700" s="131"/>
      <c r="Q700" s="131"/>
      <c r="R700" s="131"/>
      <c r="S700" s="131"/>
      <c r="T700" s="132" t="str">
        <f>IF(SUM(N700:S700)=U700,"OK",SUM(N700:S700)-U700)</f>
        <v>OK</v>
      </c>
      <c r="U700" s="138"/>
      <c r="V700" s="138"/>
      <c r="W700" s="139"/>
      <c r="X700" s="139"/>
      <c r="Y700" s="132" t="str">
        <f>IF(SUM(W700:X700)=Z700,"OK",SUM(W700:X700)-Z700)</f>
        <v>OK</v>
      </c>
      <c r="Z700" s="210"/>
      <c r="AA700" s="204"/>
      <c r="AB700" s="202"/>
      <c r="AC700" s="202"/>
      <c r="AD700" s="202"/>
      <c r="AE700" s="202"/>
      <c r="AF700" s="202"/>
      <c r="AG700" s="132" t="str">
        <f>IF(SUM(AA700:AF700)=AH700,"OK",SUM(AA700:AF700)-AH700)</f>
        <v>OK</v>
      </c>
      <c r="AH700" s="138"/>
      <c r="AI700" s="138"/>
      <c r="AJ700" s="139"/>
      <c r="AK700" s="139"/>
      <c r="AL700" s="132" t="str">
        <f>IF(SUM(AJ700:AK700)=AM700,"OK",SUM(AJ700:AK700)-AM700)</f>
        <v>OK</v>
      </c>
      <c r="AM700" s="140"/>
      <c r="AN700" s="119">
        <f>L700+U700+V700+Z700</f>
        <v>0</v>
      </c>
      <c r="AO700" s="120">
        <f>M700+AH700+AI700+AM700</f>
        <v>0</v>
      </c>
      <c r="AP700" s="39">
        <f>L700</f>
        <v>0</v>
      </c>
      <c r="AQ700" s="141">
        <f>AN700</f>
        <v>0</v>
      </c>
      <c r="AR700" s="142">
        <f>AQ700-AP700</f>
        <v>0</v>
      </c>
      <c r="AS700" s="143" t="e">
        <f>AR700/AP700</f>
        <v>#DIV/0!</v>
      </c>
      <c r="AT700" s="144">
        <f>M700</f>
        <v>0</v>
      </c>
      <c r="AU700" s="141">
        <f>AO700</f>
        <v>0</v>
      </c>
      <c r="AV700" s="142">
        <f>AU700-AT700</f>
        <v>0</v>
      </c>
      <c r="AW700" s="143" t="e">
        <f>AV700/AT700</f>
        <v>#DIV/0!</v>
      </c>
      <c r="AY700" s="146" t="str">
        <f t="shared" si="566"/>
        <v>74.22</v>
      </c>
      <c r="AZ700" s="383" t="b">
        <f>COUNTIF('[1]Codes SEC'!$B$2:$B$250,Ministres!AY700)&gt;0</f>
        <v>1</v>
      </c>
    </row>
    <row r="701" spans="1:64" s="374" customFormat="1" ht="35.1" customHeight="1" x14ac:dyDescent="0.25">
      <c r="A701" s="356" t="s">
        <v>13</v>
      </c>
      <c r="B701" s="225" t="s">
        <v>265</v>
      </c>
      <c r="C701" s="122" t="s">
        <v>237</v>
      </c>
      <c r="D701" s="123">
        <v>1000</v>
      </c>
      <c r="E701" s="226"/>
      <c r="F701" s="122">
        <v>19</v>
      </c>
      <c r="G701" s="126"/>
      <c r="H701" s="35" t="str">
        <f t="shared" si="528"/>
        <v>122</v>
      </c>
      <c r="I701" s="36">
        <v>87422000</v>
      </c>
      <c r="J701" s="37" t="s">
        <v>910</v>
      </c>
      <c r="K701" s="244" t="s">
        <v>911</v>
      </c>
      <c r="L701" s="232">
        <v>0</v>
      </c>
      <c r="M701" s="233">
        <v>0</v>
      </c>
      <c r="N701" s="130"/>
      <c r="O701" s="131"/>
      <c r="P701" s="131"/>
      <c r="Q701" s="131"/>
      <c r="R701" s="131"/>
      <c r="S701" s="131"/>
      <c r="T701" s="132" t="str">
        <f t="shared" si="552"/>
        <v>OK</v>
      </c>
      <c r="U701" s="138"/>
      <c r="V701" s="138"/>
      <c r="W701" s="139"/>
      <c r="X701" s="139"/>
      <c r="Y701" s="132" t="str">
        <f t="shared" si="553"/>
        <v>OK</v>
      </c>
      <c r="Z701" s="210"/>
      <c r="AA701" s="204"/>
      <c r="AB701" s="202"/>
      <c r="AC701" s="202"/>
      <c r="AD701" s="202"/>
      <c r="AE701" s="202"/>
      <c r="AF701" s="202"/>
      <c r="AG701" s="132" t="str">
        <f t="shared" si="554"/>
        <v>OK</v>
      </c>
      <c r="AH701" s="138"/>
      <c r="AI701" s="138"/>
      <c r="AJ701" s="139"/>
      <c r="AK701" s="139"/>
      <c r="AL701" s="132" t="str">
        <f t="shared" si="555"/>
        <v>OK</v>
      </c>
      <c r="AM701" s="140"/>
      <c r="AN701" s="119">
        <f t="shared" si="556"/>
        <v>0</v>
      </c>
      <c r="AO701" s="120">
        <f t="shared" si="557"/>
        <v>0</v>
      </c>
      <c r="AP701" s="39">
        <f t="shared" si="558"/>
        <v>0</v>
      </c>
      <c r="AQ701" s="141">
        <f t="shared" si="559"/>
        <v>0</v>
      </c>
      <c r="AR701" s="142">
        <f t="shared" si="560"/>
        <v>0</v>
      </c>
      <c r="AS701" s="143" t="e">
        <f t="shared" si="561"/>
        <v>#DIV/0!</v>
      </c>
      <c r="AT701" s="144">
        <f t="shared" si="562"/>
        <v>0</v>
      </c>
      <c r="AU701" s="141">
        <f t="shared" si="563"/>
        <v>0</v>
      </c>
      <c r="AV701" s="142">
        <f t="shared" si="564"/>
        <v>0</v>
      </c>
      <c r="AW701" s="143" t="e">
        <f t="shared" si="565"/>
        <v>#DIV/0!</v>
      </c>
      <c r="AY701" s="146" t="str">
        <f t="shared" si="566"/>
        <v>74.22</v>
      </c>
      <c r="AZ701" s="398" t="b">
        <f>COUNTIF('[1]Codes SEC'!$B$2:$B$250,Ministres!AY701)&gt;0</f>
        <v>1</v>
      </c>
    </row>
    <row r="702" spans="1:64" s="374" customFormat="1" ht="35.1" customHeight="1" x14ac:dyDescent="0.25">
      <c r="A702" s="356" t="s">
        <v>13</v>
      </c>
      <c r="B702" s="225" t="s">
        <v>265</v>
      </c>
      <c r="C702" s="122" t="s">
        <v>237</v>
      </c>
      <c r="D702" s="123">
        <v>1000</v>
      </c>
      <c r="E702" s="226"/>
      <c r="F702" s="122">
        <v>19</v>
      </c>
      <c r="G702" s="126"/>
      <c r="H702" s="35" t="str">
        <f t="shared" si="528"/>
        <v>122</v>
      </c>
      <c r="I702" s="36">
        <v>87422000</v>
      </c>
      <c r="J702" s="37" t="s">
        <v>912</v>
      </c>
      <c r="K702" s="244" t="s">
        <v>913</v>
      </c>
      <c r="L702" s="232">
        <v>0</v>
      </c>
      <c r="M702" s="233">
        <v>0</v>
      </c>
      <c r="N702" s="130"/>
      <c r="O702" s="131"/>
      <c r="P702" s="131"/>
      <c r="Q702" s="131"/>
      <c r="R702" s="131"/>
      <c r="S702" s="131"/>
      <c r="T702" s="132" t="str">
        <f t="shared" si="552"/>
        <v>OK</v>
      </c>
      <c r="U702" s="138"/>
      <c r="V702" s="138"/>
      <c r="W702" s="139"/>
      <c r="X702" s="139"/>
      <c r="Y702" s="132" t="str">
        <f t="shared" si="553"/>
        <v>OK</v>
      </c>
      <c r="Z702" s="210"/>
      <c r="AA702" s="204"/>
      <c r="AB702" s="202"/>
      <c r="AC702" s="202"/>
      <c r="AD702" s="202"/>
      <c r="AE702" s="202"/>
      <c r="AF702" s="202"/>
      <c r="AG702" s="132" t="str">
        <f t="shared" si="554"/>
        <v>OK</v>
      </c>
      <c r="AH702" s="138"/>
      <c r="AI702" s="138"/>
      <c r="AJ702" s="139"/>
      <c r="AK702" s="139"/>
      <c r="AL702" s="132" t="str">
        <f t="shared" si="555"/>
        <v>OK</v>
      </c>
      <c r="AM702" s="140"/>
      <c r="AN702" s="119">
        <f t="shared" si="556"/>
        <v>0</v>
      </c>
      <c r="AO702" s="120">
        <f t="shared" si="557"/>
        <v>0</v>
      </c>
      <c r="AP702" s="39">
        <f t="shared" si="558"/>
        <v>0</v>
      </c>
      <c r="AQ702" s="141">
        <f t="shared" si="559"/>
        <v>0</v>
      </c>
      <c r="AR702" s="142">
        <f t="shared" si="560"/>
        <v>0</v>
      </c>
      <c r="AS702" s="143" t="e">
        <f t="shared" si="561"/>
        <v>#DIV/0!</v>
      </c>
      <c r="AT702" s="144">
        <f t="shared" si="562"/>
        <v>0</v>
      </c>
      <c r="AU702" s="141">
        <f t="shared" si="563"/>
        <v>0</v>
      </c>
      <c r="AV702" s="142">
        <f t="shared" si="564"/>
        <v>0</v>
      </c>
      <c r="AW702" s="143" t="e">
        <f t="shared" si="565"/>
        <v>#DIV/0!</v>
      </c>
      <c r="AY702" s="146" t="str">
        <f t="shared" si="566"/>
        <v>74.22</v>
      </c>
      <c r="AZ702" s="398" t="b">
        <f>COUNTIF('[1]Codes SEC'!$B$2:$B$250,Ministres!AY702)&gt;0</f>
        <v>1</v>
      </c>
    </row>
    <row r="703" spans="1:64" ht="35.1" customHeight="1" x14ac:dyDescent="0.25">
      <c r="A703" s="356" t="s">
        <v>13</v>
      </c>
      <c r="B703" s="225" t="s">
        <v>265</v>
      </c>
      <c r="C703" s="122" t="s">
        <v>237</v>
      </c>
      <c r="D703" s="123">
        <v>1000</v>
      </c>
      <c r="E703" s="226"/>
      <c r="F703" s="122">
        <v>19</v>
      </c>
      <c r="G703" s="227"/>
      <c r="H703" s="228" t="str">
        <f t="shared" si="528"/>
        <v>122</v>
      </c>
      <c r="I703" s="229">
        <v>87422000</v>
      </c>
      <c r="J703" s="230" t="s">
        <v>914</v>
      </c>
      <c r="K703" s="231" t="s">
        <v>915</v>
      </c>
      <c r="L703" s="232">
        <v>0</v>
      </c>
      <c r="M703" s="233">
        <v>0</v>
      </c>
      <c r="N703" s="130"/>
      <c r="O703" s="131"/>
      <c r="P703" s="131"/>
      <c r="Q703" s="131"/>
      <c r="R703" s="131"/>
      <c r="S703" s="131"/>
      <c r="T703" s="132" t="str">
        <f t="shared" si="552"/>
        <v>OK</v>
      </c>
      <c r="U703" s="138"/>
      <c r="V703" s="138"/>
      <c r="W703" s="139"/>
      <c r="X703" s="139"/>
      <c r="Y703" s="132" t="str">
        <f t="shared" si="553"/>
        <v>OK</v>
      </c>
      <c r="Z703" s="210"/>
      <c r="AA703" s="204"/>
      <c r="AB703" s="202"/>
      <c r="AC703" s="202"/>
      <c r="AD703" s="202"/>
      <c r="AE703" s="202"/>
      <c r="AF703" s="202"/>
      <c r="AG703" s="132" t="str">
        <f t="shared" si="554"/>
        <v>OK</v>
      </c>
      <c r="AH703" s="138"/>
      <c r="AI703" s="138"/>
      <c r="AJ703" s="139"/>
      <c r="AK703" s="139"/>
      <c r="AL703" s="132" t="str">
        <f t="shared" si="555"/>
        <v>OK</v>
      </c>
      <c r="AM703" s="140"/>
      <c r="AN703" s="119">
        <f t="shared" si="556"/>
        <v>0</v>
      </c>
      <c r="AO703" s="120">
        <f t="shared" si="557"/>
        <v>0</v>
      </c>
      <c r="AP703" s="39">
        <f t="shared" si="558"/>
        <v>0</v>
      </c>
      <c r="AQ703" s="141">
        <f t="shared" si="559"/>
        <v>0</v>
      </c>
      <c r="AR703" s="142">
        <f>AQ703-AP703</f>
        <v>0</v>
      </c>
      <c r="AS703" s="143" t="e">
        <f>AR703/AP703</f>
        <v>#DIV/0!</v>
      </c>
      <c r="AT703" s="144">
        <f t="shared" si="562"/>
        <v>0</v>
      </c>
      <c r="AU703" s="141">
        <f>AO703</f>
        <v>0</v>
      </c>
      <c r="AV703" s="142">
        <f>AU703-AT703</f>
        <v>0</v>
      </c>
      <c r="AW703" s="143" t="e">
        <f>AV703/AT703</f>
        <v>#DIV/0!</v>
      </c>
      <c r="AY703" s="146" t="str">
        <f t="shared" si="566"/>
        <v>74.22</v>
      </c>
      <c r="AZ703" s="383" t="b">
        <f>COUNTIF('[1]Codes SEC'!$B$2:$B$250,Ministres!AY703)&gt;0</f>
        <v>1</v>
      </c>
    </row>
    <row r="704" spans="1:64" ht="35.1" customHeight="1" x14ac:dyDescent="0.25">
      <c r="A704" s="356" t="s">
        <v>13</v>
      </c>
      <c r="B704" s="225" t="s">
        <v>265</v>
      </c>
      <c r="C704" s="122" t="s">
        <v>237</v>
      </c>
      <c r="D704" s="123">
        <v>1000</v>
      </c>
      <c r="E704" s="226"/>
      <c r="F704" s="122">
        <v>19</v>
      </c>
      <c r="G704" s="227"/>
      <c r="H704" s="228" t="str">
        <f t="shared" si="528"/>
        <v>122</v>
      </c>
      <c r="I704" s="229">
        <v>87422000</v>
      </c>
      <c r="J704" s="230" t="s">
        <v>916</v>
      </c>
      <c r="K704" s="231" t="s">
        <v>917</v>
      </c>
      <c r="L704" s="232">
        <v>0</v>
      </c>
      <c r="M704" s="233">
        <v>0</v>
      </c>
      <c r="N704" s="130"/>
      <c r="O704" s="131"/>
      <c r="P704" s="131"/>
      <c r="Q704" s="131"/>
      <c r="R704" s="131"/>
      <c r="S704" s="131"/>
      <c r="T704" s="132" t="str">
        <f>IF(SUM(N704:S704)=U704,"OK",SUM(N704:S704)-U704)</f>
        <v>OK</v>
      </c>
      <c r="U704" s="138"/>
      <c r="V704" s="138"/>
      <c r="W704" s="139"/>
      <c r="X704" s="139"/>
      <c r="Y704" s="132" t="str">
        <f>IF(SUM(W704:X704)=Z704,"OK",SUM(W704:X704)-Z704)</f>
        <v>OK</v>
      </c>
      <c r="Z704" s="210"/>
      <c r="AA704" s="204"/>
      <c r="AB704" s="202"/>
      <c r="AC704" s="202"/>
      <c r="AD704" s="202"/>
      <c r="AE704" s="202"/>
      <c r="AF704" s="202"/>
      <c r="AG704" s="132" t="str">
        <f>IF(SUM(AA704:AF704)=AH704,"OK",SUM(AA704:AF704)-AH704)</f>
        <v>OK</v>
      </c>
      <c r="AH704" s="138"/>
      <c r="AI704" s="138"/>
      <c r="AJ704" s="139"/>
      <c r="AK704" s="139"/>
      <c r="AL704" s="132" t="str">
        <f>IF(SUM(AJ704:AK704)=AM704,"OK",SUM(AJ704:AK704)-AM704)</f>
        <v>OK</v>
      </c>
      <c r="AM704" s="140"/>
      <c r="AN704" s="119">
        <f>L704+U704+V704+Z704</f>
        <v>0</v>
      </c>
      <c r="AO704" s="120">
        <f>M704+AH704+AI704+AM704</f>
        <v>0</v>
      </c>
      <c r="AP704" s="39">
        <f>L704</f>
        <v>0</v>
      </c>
      <c r="AQ704" s="141">
        <f>AN704</f>
        <v>0</v>
      </c>
      <c r="AR704" s="142">
        <f>AQ704-AP704</f>
        <v>0</v>
      </c>
      <c r="AS704" s="143" t="e">
        <f>AR704/AP704</f>
        <v>#DIV/0!</v>
      </c>
      <c r="AT704" s="144">
        <f>M704</f>
        <v>0</v>
      </c>
      <c r="AU704" s="141">
        <f>AO704</f>
        <v>0</v>
      </c>
      <c r="AV704" s="142">
        <f>AU704-AT704</f>
        <v>0</v>
      </c>
      <c r="AW704" s="143" t="e">
        <f>AV704/AT704</f>
        <v>#DIV/0!</v>
      </c>
      <c r="AY704" s="146" t="str">
        <f t="shared" si="566"/>
        <v>74.22</v>
      </c>
      <c r="AZ704" s="383" t="b">
        <f>COUNTIF('[1]Codes SEC'!$B$2:$B$250,Ministres!AY704)&gt;0</f>
        <v>1</v>
      </c>
    </row>
    <row r="705" spans="1:64" ht="35.1" customHeight="1" x14ac:dyDescent="0.25">
      <c r="A705" s="356" t="s">
        <v>13</v>
      </c>
      <c r="B705" s="225" t="s">
        <v>265</v>
      </c>
      <c r="C705" s="122" t="s">
        <v>237</v>
      </c>
      <c r="D705" s="123">
        <v>1000</v>
      </c>
      <c r="E705" s="226"/>
      <c r="F705" s="122">
        <v>19</v>
      </c>
      <c r="G705" s="227"/>
      <c r="H705" s="228" t="str">
        <f t="shared" si="528"/>
        <v>122</v>
      </c>
      <c r="I705" s="229">
        <v>87422000</v>
      </c>
      <c r="J705" s="230" t="s">
        <v>918</v>
      </c>
      <c r="K705" s="231" t="s">
        <v>919</v>
      </c>
      <c r="L705" s="232">
        <v>0</v>
      </c>
      <c r="M705" s="233">
        <v>0</v>
      </c>
      <c r="N705" s="130"/>
      <c r="O705" s="131"/>
      <c r="P705" s="131"/>
      <c r="Q705" s="131"/>
      <c r="R705" s="131"/>
      <c r="S705" s="131"/>
      <c r="T705" s="132" t="str">
        <f>IF(SUM(N705:S705)=U705,"OK",SUM(N705:S705)-U705)</f>
        <v>OK</v>
      </c>
      <c r="U705" s="138"/>
      <c r="V705" s="138"/>
      <c r="W705" s="139"/>
      <c r="X705" s="139"/>
      <c r="Y705" s="132" t="str">
        <f>IF(SUM(W705:X705)=Z705,"OK",SUM(W705:X705)-Z705)</f>
        <v>OK</v>
      </c>
      <c r="Z705" s="210"/>
      <c r="AA705" s="204"/>
      <c r="AB705" s="202"/>
      <c r="AC705" s="202"/>
      <c r="AD705" s="202"/>
      <c r="AE705" s="202"/>
      <c r="AF705" s="202"/>
      <c r="AG705" s="132" t="str">
        <f>IF(SUM(AA705:AF705)=AH705,"OK",SUM(AA705:AF705)-AH705)</f>
        <v>OK</v>
      </c>
      <c r="AH705" s="138"/>
      <c r="AI705" s="138"/>
      <c r="AJ705" s="139"/>
      <c r="AK705" s="139"/>
      <c r="AL705" s="132" t="str">
        <f>IF(SUM(AJ705:AK705)=AM705,"OK",SUM(AJ705:AK705)-AM705)</f>
        <v>OK</v>
      </c>
      <c r="AM705" s="140"/>
      <c r="AN705" s="119">
        <f>L705+U705+V705+Z705</f>
        <v>0</v>
      </c>
      <c r="AO705" s="120">
        <f>M705+AH705+AI705+AM705</f>
        <v>0</v>
      </c>
      <c r="AP705" s="39">
        <f>L705</f>
        <v>0</v>
      </c>
      <c r="AQ705" s="141">
        <f>AN705</f>
        <v>0</v>
      </c>
      <c r="AR705" s="142">
        <f>AQ705-AP705</f>
        <v>0</v>
      </c>
      <c r="AS705" s="143" t="e">
        <f>AR705/AP705</f>
        <v>#DIV/0!</v>
      </c>
      <c r="AT705" s="144">
        <f>M705</f>
        <v>0</v>
      </c>
      <c r="AU705" s="141">
        <f>AO705</f>
        <v>0</v>
      </c>
      <c r="AV705" s="142">
        <f>AU705-AT705</f>
        <v>0</v>
      </c>
      <c r="AW705" s="143" t="e">
        <f>AV705/AT705</f>
        <v>#DIV/0!</v>
      </c>
      <c r="AY705" s="146" t="str">
        <f t="shared" si="566"/>
        <v>74.22</v>
      </c>
      <c r="AZ705" s="383" t="b">
        <f>COUNTIF('[1]Codes SEC'!$B$2:$B$250,Ministres!AY705)&gt;0</f>
        <v>1</v>
      </c>
    </row>
    <row r="706" spans="1:64" ht="35.1" customHeight="1" x14ac:dyDescent="0.25">
      <c r="A706" s="356" t="s">
        <v>13</v>
      </c>
      <c r="B706" s="225" t="s">
        <v>265</v>
      </c>
      <c r="C706" s="122" t="s">
        <v>276</v>
      </c>
      <c r="D706" s="123">
        <v>1000</v>
      </c>
      <c r="E706" s="226"/>
      <c r="F706" s="122">
        <v>19</v>
      </c>
      <c r="G706" s="227"/>
      <c r="H706" s="228" t="str">
        <f t="shared" si="528"/>
        <v>122</v>
      </c>
      <c r="I706" s="229">
        <v>87422000</v>
      </c>
      <c r="J706" s="230" t="s">
        <v>920</v>
      </c>
      <c r="K706" s="231" t="s">
        <v>921</v>
      </c>
      <c r="L706" s="232">
        <v>0</v>
      </c>
      <c r="M706" s="233">
        <v>0</v>
      </c>
      <c r="N706" s="130"/>
      <c r="O706" s="131"/>
      <c r="P706" s="131"/>
      <c r="Q706" s="131"/>
      <c r="R706" s="131"/>
      <c r="S706" s="131"/>
      <c r="T706" s="132" t="str">
        <f>IF(SUM(N706:S706)=U706,"OK",SUM(N706:S706)-U706)</f>
        <v>OK</v>
      </c>
      <c r="U706" s="138"/>
      <c r="V706" s="138"/>
      <c r="W706" s="139"/>
      <c r="X706" s="139"/>
      <c r="Y706" s="132" t="str">
        <f>IF(SUM(W706:X706)=Z706,"OK",SUM(W706:X706)-Z706)</f>
        <v>OK</v>
      </c>
      <c r="Z706" s="210"/>
      <c r="AA706" s="204"/>
      <c r="AB706" s="202"/>
      <c r="AC706" s="202"/>
      <c r="AD706" s="202"/>
      <c r="AE706" s="202"/>
      <c r="AF706" s="202"/>
      <c r="AG706" s="132" t="str">
        <f>IF(SUM(AA706:AF706)=AH706,"OK",SUM(AA706:AF706)-AH706)</f>
        <v>OK</v>
      </c>
      <c r="AH706" s="138"/>
      <c r="AI706" s="138"/>
      <c r="AJ706" s="139"/>
      <c r="AK706" s="139"/>
      <c r="AL706" s="132" t="str">
        <f>IF(SUM(AJ706:AK706)=AM706,"OK",SUM(AJ706:AK706)-AM706)</f>
        <v>OK</v>
      </c>
      <c r="AM706" s="140"/>
      <c r="AN706" s="119">
        <f>L706+U706+V706+Z706</f>
        <v>0</v>
      </c>
      <c r="AO706" s="120">
        <f>M706+AH706+AI706+AM706</f>
        <v>0</v>
      </c>
      <c r="AP706" s="39">
        <f>L706</f>
        <v>0</v>
      </c>
      <c r="AQ706" s="141">
        <f>AN706</f>
        <v>0</v>
      </c>
      <c r="AR706" s="142">
        <f t="shared" ref="AR706:AR707" si="567">AQ706-AP706</f>
        <v>0</v>
      </c>
      <c r="AS706" s="143" t="e">
        <f t="shared" ref="AS706:AS707" si="568">AR706/AP706</f>
        <v>#DIV/0!</v>
      </c>
      <c r="AT706" s="144">
        <f>M706</f>
        <v>0</v>
      </c>
      <c r="AU706" s="141">
        <f t="shared" ref="AU706:AU707" si="569">AO706</f>
        <v>0</v>
      </c>
      <c r="AV706" s="142">
        <f t="shared" ref="AV706:AV707" si="570">AU706-AT706</f>
        <v>0</v>
      </c>
      <c r="AW706" s="143" t="e">
        <f t="shared" ref="AW706:AW707" si="571">AV706/AT706</f>
        <v>#DIV/0!</v>
      </c>
      <c r="AY706" s="146" t="str">
        <f t="shared" si="566"/>
        <v>74.22</v>
      </c>
      <c r="AZ706" s="383" t="b">
        <f>COUNTIF('[1]Codes SEC'!$B$2:$B$250,Ministres!AY706)&gt;0</f>
        <v>1</v>
      </c>
    </row>
    <row r="707" spans="1:64" s="374" customFormat="1" ht="35.1" customHeight="1" x14ac:dyDescent="0.25">
      <c r="A707" s="356" t="s">
        <v>13</v>
      </c>
      <c r="B707" s="225" t="s">
        <v>265</v>
      </c>
      <c r="C707" s="122" t="s">
        <v>237</v>
      </c>
      <c r="D707" s="123">
        <v>1000</v>
      </c>
      <c r="E707" s="226"/>
      <c r="F707" s="122">
        <v>19</v>
      </c>
      <c r="G707" s="126"/>
      <c r="H707" s="35" t="str">
        <f t="shared" si="528"/>
        <v>122</v>
      </c>
      <c r="I707" s="36">
        <v>87422000</v>
      </c>
      <c r="J707" s="37" t="s">
        <v>922</v>
      </c>
      <c r="K707" s="244" t="s">
        <v>923</v>
      </c>
      <c r="L707" s="232">
        <v>0</v>
      </c>
      <c r="M707" s="233">
        <v>0</v>
      </c>
      <c r="N707" s="130"/>
      <c r="O707" s="131"/>
      <c r="P707" s="131"/>
      <c r="Q707" s="131"/>
      <c r="R707" s="131"/>
      <c r="S707" s="131"/>
      <c r="T707" s="132" t="str">
        <f t="shared" si="552"/>
        <v>OK</v>
      </c>
      <c r="U707" s="138"/>
      <c r="V707" s="138"/>
      <c r="W707" s="139"/>
      <c r="X707" s="139"/>
      <c r="Y707" s="132" t="str">
        <f t="shared" si="553"/>
        <v>OK</v>
      </c>
      <c r="Z707" s="210"/>
      <c r="AA707" s="204"/>
      <c r="AB707" s="202"/>
      <c r="AC707" s="202"/>
      <c r="AD707" s="202"/>
      <c r="AE707" s="202"/>
      <c r="AF707" s="202"/>
      <c r="AG707" s="132" t="str">
        <f t="shared" si="554"/>
        <v>OK</v>
      </c>
      <c r="AH707" s="138"/>
      <c r="AI707" s="138"/>
      <c r="AJ707" s="139"/>
      <c r="AK707" s="139"/>
      <c r="AL707" s="132" t="str">
        <f t="shared" si="555"/>
        <v>OK</v>
      </c>
      <c r="AM707" s="140"/>
      <c r="AN707" s="119">
        <f t="shared" si="556"/>
        <v>0</v>
      </c>
      <c r="AO707" s="120">
        <f t="shared" si="557"/>
        <v>0</v>
      </c>
      <c r="AP707" s="39">
        <f t="shared" si="558"/>
        <v>0</v>
      </c>
      <c r="AQ707" s="141">
        <f t="shared" si="559"/>
        <v>0</v>
      </c>
      <c r="AR707" s="142">
        <f t="shared" si="567"/>
        <v>0</v>
      </c>
      <c r="AS707" s="143" t="e">
        <f t="shared" si="568"/>
        <v>#DIV/0!</v>
      </c>
      <c r="AT707" s="144">
        <f t="shared" si="562"/>
        <v>0</v>
      </c>
      <c r="AU707" s="141">
        <f t="shared" si="569"/>
        <v>0</v>
      </c>
      <c r="AV707" s="142">
        <f t="shared" si="570"/>
        <v>0</v>
      </c>
      <c r="AW707" s="143" t="e">
        <f t="shared" si="571"/>
        <v>#DIV/0!</v>
      </c>
      <c r="AY707" s="146" t="str">
        <f t="shared" si="566"/>
        <v>74.22</v>
      </c>
      <c r="AZ707" s="398" t="b">
        <f>COUNTIF('[1]Codes SEC'!$B$2:$B$250,Ministres!AY707)&gt;0</f>
        <v>1</v>
      </c>
    </row>
    <row r="708" spans="1:64" ht="12.75" customHeight="1" x14ac:dyDescent="0.25">
      <c r="A708" s="148"/>
      <c r="B708" s="402"/>
      <c r="C708" s="150"/>
      <c r="D708" s="151"/>
      <c r="E708" s="403"/>
      <c r="F708" s="153"/>
      <c r="G708" s="154"/>
      <c r="H708" s="155"/>
      <c r="I708" s="156"/>
      <c r="J708" s="157"/>
      <c r="K708" s="158" t="s">
        <v>116</v>
      </c>
      <c r="L708" s="159">
        <f t="shared" ref="L708:S708" si="572">L706+L699+L701+L702+L704+L705+L700+L703+L692+L693+L694+L695+L696+L697+L698+L707</f>
        <v>0</v>
      </c>
      <c r="M708" s="404">
        <f t="shared" si="572"/>
        <v>0</v>
      </c>
      <c r="N708" s="405">
        <f t="shared" si="572"/>
        <v>0</v>
      </c>
      <c r="O708" s="406">
        <f t="shared" si="572"/>
        <v>0</v>
      </c>
      <c r="P708" s="406">
        <f t="shared" si="572"/>
        <v>0</v>
      </c>
      <c r="Q708" s="406">
        <f t="shared" si="572"/>
        <v>0</v>
      </c>
      <c r="R708" s="406">
        <f t="shared" si="572"/>
        <v>0</v>
      </c>
      <c r="S708" s="406">
        <f t="shared" si="572"/>
        <v>0</v>
      </c>
      <c r="T708" s="407"/>
      <c r="U708" s="408">
        <f>U706+U699+U701+U702+U704+U705+U700+U703+U692+U693+U694+U695+U696+U697+U698+U707</f>
        <v>0</v>
      </c>
      <c r="V708" s="408">
        <f>V706+V699+V701+V702+V704+V705+V700+V703+V692+V693+V694+V695+V696+V697+V698+V707</f>
        <v>0</v>
      </c>
      <c r="W708" s="406">
        <f>W706+W699+W701+W702+W704+W705+W700+W703+W692+W693+W694+W695+W696+W697+W698+W707</f>
        <v>0</v>
      </c>
      <c r="X708" s="406">
        <f>X706+X699+X701+X702+X704+X705+X700+X703+X692+X693+X694+X695+X696+X697+X698+X707</f>
        <v>0</v>
      </c>
      <c r="Y708" s="407"/>
      <c r="Z708" s="408">
        <f t="shared" ref="Z708:AF708" si="573">Z706+Z699+Z701+Z702+Z704+Z705+Z700+Z703+Z692+Z693+Z694+Z695+Z696+Z697+Z698+Z707</f>
        <v>0</v>
      </c>
      <c r="AA708" s="165">
        <f t="shared" si="573"/>
        <v>0</v>
      </c>
      <c r="AB708" s="406">
        <f t="shared" si="573"/>
        <v>0</v>
      </c>
      <c r="AC708" s="406">
        <f t="shared" si="573"/>
        <v>0</v>
      </c>
      <c r="AD708" s="406">
        <f t="shared" si="573"/>
        <v>0</v>
      </c>
      <c r="AE708" s="406">
        <f t="shared" si="573"/>
        <v>0</v>
      </c>
      <c r="AF708" s="406">
        <f t="shared" si="573"/>
        <v>0</v>
      </c>
      <c r="AG708" s="407"/>
      <c r="AH708" s="408">
        <f>AH706+AH699+AH701+AH702+AH704+AH705+AH700+AH703+AH692+AH693+AH694+AH695+AH696+AH697+AH698+AH707</f>
        <v>0</v>
      </c>
      <c r="AI708" s="408">
        <f>AI706+AI699+AI701+AI702+AI704+AI705+AI700+AI703+AI692+AI693+AI694+AI695+AI696+AI697+AI698+AI707</f>
        <v>0</v>
      </c>
      <c r="AJ708" s="406">
        <f>AJ706+AJ699+AJ701+AJ702+AJ704+AJ705+AJ700+AJ703+AJ692+AJ693+AJ694+AJ695+AJ696+AJ697+AJ698+AJ707</f>
        <v>0</v>
      </c>
      <c r="AK708" s="406">
        <f>AK706+AK699+AK701+AK702+AK704+AK705+AK700+AK703+AK692+AK693+AK694+AK695+AK696+AK697+AK698+AK707</f>
        <v>0</v>
      </c>
      <c r="AL708" s="407"/>
      <c r="AM708" s="409">
        <f t="shared" ref="AM708:AW708" si="574">AM706+AM699+AM701+AM702+AM704+AM705+AM700+AM703+AM692+AM693+AM694+AM695+AM696+AM697+AM698+AM707</f>
        <v>0</v>
      </c>
      <c r="AN708" s="167">
        <f t="shared" si="574"/>
        <v>0</v>
      </c>
      <c r="AO708" s="410">
        <f t="shared" si="574"/>
        <v>0</v>
      </c>
      <c r="AP708" s="169">
        <f t="shared" si="574"/>
        <v>0</v>
      </c>
      <c r="AQ708" s="411">
        <f t="shared" si="574"/>
        <v>0</v>
      </c>
      <c r="AR708" s="412">
        <f t="shared" si="574"/>
        <v>0</v>
      </c>
      <c r="AS708" s="413" t="e">
        <f t="shared" si="574"/>
        <v>#DIV/0!</v>
      </c>
      <c r="AT708" s="414">
        <f t="shared" si="574"/>
        <v>0</v>
      </c>
      <c r="AU708" s="411">
        <f t="shared" si="574"/>
        <v>0</v>
      </c>
      <c r="AV708" s="412">
        <f t="shared" si="574"/>
        <v>0</v>
      </c>
      <c r="AW708" s="413" t="e">
        <f t="shared" si="574"/>
        <v>#DIV/0!</v>
      </c>
      <c r="AY708" s="146"/>
      <c r="AZ708" s="383"/>
    </row>
    <row r="709" spans="1:64" ht="12.75" customHeight="1" x14ac:dyDescent="0.25">
      <c r="A709" s="174"/>
      <c r="B709" s="175"/>
      <c r="C709" s="176"/>
      <c r="D709" s="177"/>
      <c r="E709" s="178"/>
      <c r="F709" s="177"/>
      <c r="G709" s="179"/>
      <c r="H709" s="180"/>
      <c r="I709" s="181"/>
      <c r="J709" s="182"/>
      <c r="K709" s="183" t="s">
        <v>426</v>
      </c>
      <c r="L709" s="184">
        <f t="shared" ref="L709:S709" si="575">L688+L708</f>
        <v>0</v>
      </c>
      <c r="M709" s="355">
        <f t="shared" si="575"/>
        <v>0</v>
      </c>
      <c r="N709" s="186">
        <f t="shared" si="575"/>
        <v>0</v>
      </c>
      <c r="O709" s="187">
        <f t="shared" si="575"/>
        <v>0</v>
      </c>
      <c r="P709" s="187">
        <f t="shared" si="575"/>
        <v>0</v>
      </c>
      <c r="Q709" s="187">
        <f t="shared" si="575"/>
        <v>0</v>
      </c>
      <c r="R709" s="187">
        <f t="shared" si="575"/>
        <v>0</v>
      </c>
      <c r="S709" s="187">
        <f t="shared" si="575"/>
        <v>0</v>
      </c>
      <c r="T709" s="188"/>
      <c r="U709" s="187">
        <f>U688+U708</f>
        <v>0</v>
      </c>
      <c r="V709" s="187">
        <f>V688+V708</f>
        <v>0</v>
      </c>
      <c r="W709" s="187">
        <f>W688+W708</f>
        <v>0</v>
      </c>
      <c r="X709" s="187">
        <f>X688+X708</f>
        <v>0</v>
      </c>
      <c r="Y709" s="188"/>
      <c r="Z709" s="187">
        <f t="shared" ref="Z709:AF709" si="576">Z688+Z708</f>
        <v>0</v>
      </c>
      <c r="AA709" s="189">
        <f t="shared" si="576"/>
        <v>0</v>
      </c>
      <c r="AB709" s="187">
        <f t="shared" si="576"/>
        <v>0</v>
      </c>
      <c r="AC709" s="187">
        <f t="shared" si="576"/>
        <v>0</v>
      </c>
      <c r="AD709" s="187">
        <f t="shared" si="576"/>
        <v>0</v>
      </c>
      <c r="AE709" s="187">
        <f t="shared" si="576"/>
        <v>0</v>
      </c>
      <c r="AF709" s="187">
        <f t="shared" si="576"/>
        <v>0</v>
      </c>
      <c r="AG709" s="188"/>
      <c r="AH709" s="187">
        <f>AH688+AH708</f>
        <v>0</v>
      </c>
      <c r="AI709" s="187">
        <f>AI688+AI708</f>
        <v>0</v>
      </c>
      <c r="AJ709" s="187">
        <f>AJ688+AJ708</f>
        <v>0</v>
      </c>
      <c r="AK709" s="187">
        <f>AK688+AK708</f>
        <v>0</v>
      </c>
      <c r="AL709" s="188"/>
      <c r="AM709" s="190">
        <f t="shared" ref="AM709:AW709" si="577">AM688+AM708</f>
        <v>0</v>
      </c>
      <c r="AN709" s="191">
        <f t="shared" si="577"/>
        <v>0</v>
      </c>
      <c r="AO709" s="190">
        <f t="shared" si="577"/>
        <v>0</v>
      </c>
      <c r="AP709" s="184">
        <f t="shared" si="577"/>
        <v>0</v>
      </c>
      <c r="AQ709" s="192">
        <f t="shared" si="577"/>
        <v>0</v>
      </c>
      <c r="AR709" s="193">
        <f t="shared" si="577"/>
        <v>0</v>
      </c>
      <c r="AS709" s="194" t="e">
        <f t="shared" si="577"/>
        <v>#DIV/0!</v>
      </c>
      <c r="AT709" s="195">
        <f t="shared" si="577"/>
        <v>0</v>
      </c>
      <c r="AU709" s="192">
        <f t="shared" si="577"/>
        <v>0</v>
      </c>
      <c r="AV709" s="193">
        <f t="shared" si="577"/>
        <v>0</v>
      </c>
      <c r="AW709" s="194" t="e">
        <f t="shared" si="577"/>
        <v>#DIV/0!</v>
      </c>
      <c r="AX709" s="12"/>
      <c r="AY709" s="146"/>
      <c r="AZ709" s="383"/>
    </row>
    <row r="710" spans="1:64" ht="12.75" customHeight="1" x14ac:dyDescent="0.25">
      <c r="A710" s="15"/>
      <c r="C710" s="122"/>
      <c r="D710" s="123"/>
      <c r="F710" s="125"/>
      <c r="G710" s="34"/>
      <c r="H710" s="35"/>
      <c r="I710" s="36"/>
      <c r="J710" s="37"/>
      <c r="K710" s="198" t="s">
        <v>72</v>
      </c>
      <c r="L710" s="199">
        <f t="shared" ref="L710:S710" si="578">L670</f>
        <v>0</v>
      </c>
      <c r="M710" s="200">
        <f t="shared" si="578"/>
        <v>0</v>
      </c>
      <c r="N710" s="201">
        <f t="shared" si="578"/>
        <v>0</v>
      </c>
      <c r="O710" s="202">
        <f t="shared" si="578"/>
        <v>0</v>
      </c>
      <c r="P710" s="202">
        <f t="shared" si="578"/>
        <v>0</v>
      </c>
      <c r="Q710" s="202">
        <f t="shared" si="578"/>
        <v>0</v>
      </c>
      <c r="R710" s="202">
        <f t="shared" si="578"/>
        <v>0</v>
      </c>
      <c r="S710" s="202">
        <f t="shared" si="578"/>
        <v>0</v>
      </c>
      <c r="T710" s="203"/>
      <c r="U710" s="135">
        <f>U670</f>
        <v>0</v>
      </c>
      <c r="V710" s="135">
        <f>V670</f>
        <v>0</v>
      </c>
      <c r="W710" s="202">
        <f>W670</f>
        <v>0</v>
      </c>
      <c r="X710" s="202">
        <f>X670</f>
        <v>0</v>
      </c>
      <c r="Y710" s="203"/>
      <c r="Z710" s="135">
        <f t="shared" ref="Z710:AF710" si="579">Z670</f>
        <v>0</v>
      </c>
      <c r="AA710" s="204">
        <f t="shared" si="579"/>
        <v>0</v>
      </c>
      <c r="AB710" s="202">
        <f t="shared" si="579"/>
        <v>0</v>
      </c>
      <c r="AC710" s="202">
        <f t="shared" si="579"/>
        <v>0</v>
      </c>
      <c r="AD710" s="202">
        <f t="shared" si="579"/>
        <v>0</v>
      </c>
      <c r="AE710" s="202">
        <f t="shared" si="579"/>
        <v>0</v>
      </c>
      <c r="AF710" s="202">
        <f t="shared" si="579"/>
        <v>0</v>
      </c>
      <c r="AG710" s="203"/>
      <c r="AH710" s="135">
        <f>AH670</f>
        <v>0</v>
      </c>
      <c r="AI710" s="135">
        <f>AI670</f>
        <v>0</v>
      </c>
      <c r="AJ710" s="202">
        <f>AJ670</f>
        <v>0</v>
      </c>
      <c r="AK710" s="202">
        <f>AK670</f>
        <v>0</v>
      </c>
      <c r="AL710" s="203"/>
      <c r="AM710" s="205">
        <f t="shared" ref="AM710:AW710" si="580">AM670</f>
        <v>0</v>
      </c>
      <c r="AN710" s="119">
        <f t="shared" si="580"/>
        <v>0</v>
      </c>
      <c r="AO710" s="120">
        <f t="shared" si="580"/>
        <v>0</v>
      </c>
      <c r="AP710" s="39">
        <f t="shared" si="580"/>
        <v>0</v>
      </c>
      <c r="AQ710" s="141">
        <f t="shared" si="580"/>
        <v>0</v>
      </c>
      <c r="AR710" s="141">
        <f t="shared" si="580"/>
        <v>0</v>
      </c>
      <c r="AS710" s="143" t="e">
        <f t="shared" si="580"/>
        <v>#DIV/0!</v>
      </c>
      <c r="AT710" s="144">
        <f t="shared" si="580"/>
        <v>0</v>
      </c>
      <c r="AU710" s="141">
        <f t="shared" si="580"/>
        <v>0</v>
      </c>
      <c r="AV710" s="141">
        <f t="shared" si="580"/>
        <v>0</v>
      </c>
      <c r="AW710" s="143" t="e">
        <f t="shared" si="580"/>
        <v>#DIV/0!</v>
      </c>
      <c r="AY710" s="146"/>
      <c r="AZ710" s="383"/>
    </row>
    <row r="711" spans="1:64" ht="12.75" customHeight="1" x14ac:dyDescent="0.25">
      <c r="A711" s="15"/>
      <c r="C711" s="122"/>
      <c r="D711" s="123"/>
      <c r="F711" s="125"/>
      <c r="G711" s="126"/>
      <c r="H711" s="35"/>
      <c r="I711" s="36"/>
      <c r="J711" s="37"/>
      <c r="K711" s="198" t="s">
        <v>73</v>
      </c>
      <c r="L711" s="199">
        <v>0</v>
      </c>
      <c r="M711" s="200">
        <v>0</v>
      </c>
      <c r="N711" s="201">
        <v>0</v>
      </c>
      <c r="O711" s="202">
        <v>0</v>
      </c>
      <c r="P711" s="202">
        <v>0</v>
      </c>
      <c r="Q711" s="202">
        <v>0</v>
      </c>
      <c r="R711" s="202">
        <v>0</v>
      </c>
      <c r="S711" s="202">
        <v>0</v>
      </c>
      <c r="T711" s="203"/>
      <c r="U711" s="135">
        <v>0</v>
      </c>
      <c r="V711" s="135">
        <v>0</v>
      </c>
      <c r="W711" s="202">
        <v>0</v>
      </c>
      <c r="X711" s="202">
        <v>0</v>
      </c>
      <c r="Y711" s="203"/>
      <c r="Z711" s="135">
        <v>0</v>
      </c>
      <c r="AA711" s="204">
        <v>0</v>
      </c>
      <c r="AB711" s="202">
        <v>0</v>
      </c>
      <c r="AC711" s="202">
        <v>0</v>
      </c>
      <c r="AD711" s="202">
        <v>0</v>
      </c>
      <c r="AE711" s="202">
        <v>0</v>
      </c>
      <c r="AF711" s="202">
        <v>0</v>
      </c>
      <c r="AG711" s="203"/>
      <c r="AH711" s="135">
        <v>0</v>
      </c>
      <c r="AI711" s="135">
        <v>0</v>
      </c>
      <c r="AJ711" s="202">
        <v>0</v>
      </c>
      <c r="AK711" s="202">
        <v>0</v>
      </c>
      <c r="AL711" s="203"/>
      <c r="AM711" s="205">
        <v>0</v>
      </c>
      <c r="AN711" s="119">
        <v>0</v>
      </c>
      <c r="AO711" s="120">
        <v>0</v>
      </c>
      <c r="AP711" s="39">
        <v>0</v>
      </c>
      <c r="AQ711" s="141">
        <v>0</v>
      </c>
      <c r="AR711" s="141">
        <v>0</v>
      </c>
      <c r="AS711" s="143">
        <v>0</v>
      </c>
      <c r="AT711" s="144">
        <v>0</v>
      </c>
      <c r="AU711" s="141">
        <v>0</v>
      </c>
      <c r="AV711" s="141">
        <v>0</v>
      </c>
      <c r="AW711" s="143">
        <v>0</v>
      </c>
      <c r="AY711" s="146"/>
      <c r="AZ711" s="383"/>
    </row>
    <row r="712" spans="1:64" ht="12.75" customHeight="1" x14ac:dyDescent="0.25">
      <c r="A712" s="15"/>
      <c r="C712" s="122"/>
      <c r="D712" s="123"/>
      <c r="F712" s="125"/>
      <c r="G712" s="126"/>
      <c r="H712" s="35"/>
      <c r="I712" s="36"/>
      <c r="J712" s="37"/>
      <c r="K712" s="198" t="s">
        <v>74</v>
      </c>
      <c r="L712" s="199">
        <v>0</v>
      </c>
      <c r="M712" s="200">
        <v>0</v>
      </c>
      <c r="N712" s="201">
        <v>0</v>
      </c>
      <c r="O712" s="202">
        <v>0</v>
      </c>
      <c r="P712" s="202">
        <v>0</v>
      </c>
      <c r="Q712" s="202">
        <v>0</v>
      </c>
      <c r="R712" s="202">
        <v>0</v>
      </c>
      <c r="S712" s="202">
        <v>0</v>
      </c>
      <c r="T712" s="203"/>
      <c r="U712" s="135">
        <v>0</v>
      </c>
      <c r="V712" s="135">
        <v>0</v>
      </c>
      <c r="W712" s="202">
        <v>0</v>
      </c>
      <c r="X712" s="202">
        <v>0</v>
      </c>
      <c r="Y712" s="203"/>
      <c r="Z712" s="135">
        <v>0</v>
      </c>
      <c r="AA712" s="204">
        <v>0</v>
      </c>
      <c r="AB712" s="202">
        <v>0</v>
      </c>
      <c r="AC712" s="202">
        <v>0</v>
      </c>
      <c r="AD712" s="202">
        <v>0</v>
      </c>
      <c r="AE712" s="202">
        <v>0</v>
      </c>
      <c r="AF712" s="202">
        <v>0</v>
      </c>
      <c r="AG712" s="203"/>
      <c r="AH712" s="135">
        <v>0</v>
      </c>
      <c r="AI712" s="135">
        <v>0</v>
      </c>
      <c r="AJ712" s="202">
        <v>0</v>
      </c>
      <c r="AK712" s="202">
        <v>0</v>
      </c>
      <c r="AL712" s="203"/>
      <c r="AM712" s="205">
        <v>0</v>
      </c>
      <c r="AN712" s="119">
        <v>0</v>
      </c>
      <c r="AO712" s="120">
        <v>0</v>
      </c>
      <c r="AP712" s="39">
        <v>0</v>
      </c>
      <c r="AQ712" s="141">
        <v>0</v>
      </c>
      <c r="AR712" s="141">
        <v>0</v>
      </c>
      <c r="AS712" s="143">
        <v>0</v>
      </c>
      <c r="AT712" s="144">
        <v>0</v>
      </c>
      <c r="AU712" s="141">
        <v>0</v>
      </c>
      <c r="AV712" s="141">
        <v>0</v>
      </c>
      <c r="AW712" s="143">
        <v>0</v>
      </c>
      <c r="AY712" s="146"/>
      <c r="AZ712" s="383"/>
    </row>
    <row r="713" spans="1:64" ht="12.75" customHeight="1" x14ac:dyDescent="0.25">
      <c r="A713" s="15"/>
      <c r="C713" s="122"/>
      <c r="D713" s="123"/>
      <c r="F713" s="125"/>
      <c r="G713" s="126"/>
      <c r="H713" s="35"/>
      <c r="I713" s="36"/>
      <c r="J713" s="37"/>
      <c r="K713" s="198" t="s">
        <v>75</v>
      </c>
      <c r="L713" s="199">
        <v>0</v>
      </c>
      <c r="M713" s="200">
        <v>0</v>
      </c>
      <c r="N713" s="201">
        <v>0</v>
      </c>
      <c r="O713" s="202">
        <v>0</v>
      </c>
      <c r="P713" s="202">
        <v>0</v>
      </c>
      <c r="Q713" s="202">
        <v>0</v>
      </c>
      <c r="R713" s="202">
        <v>0</v>
      </c>
      <c r="S713" s="202">
        <v>0</v>
      </c>
      <c r="T713" s="203"/>
      <c r="U713" s="135">
        <v>0</v>
      </c>
      <c r="V713" s="135">
        <v>0</v>
      </c>
      <c r="W713" s="202">
        <v>0</v>
      </c>
      <c r="X713" s="202">
        <v>0</v>
      </c>
      <c r="Y713" s="203"/>
      <c r="Z713" s="135">
        <v>0</v>
      </c>
      <c r="AA713" s="204">
        <v>0</v>
      </c>
      <c r="AB713" s="202">
        <v>0</v>
      </c>
      <c r="AC713" s="202">
        <v>0</v>
      </c>
      <c r="AD713" s="202">
        <v>0</v>
      </c>
      <c r="AE713" s="202">
        <v>0</v>
      </c>
      <c r="AF713" s="202">
        <v>0</v>
      </c>
      <c r="AG713" s="203"/>
      <c r="AH713" s="135">
        <v>0</v>
      </c>
      <c r="AI713" s="135">
        <v>0</v>
      </c>
      <c r="AJ713" s="202">
        <v>0</v>
      </c>
      <c r="AK713" s="202">
        <v>0</v>
      </c>
      <c r="AL713" s="203"/>
      <c r="AM713" s="205">
        <v>0</v>
      </c>
      <c r="AN713" s="119">
        <v>0</v>
      </c>
      <c r="AO713" s="120">
        <v>0</v>
      </c>
      <c r="AP713" s="39">
        <v>0</v>
      </c>
      <c r="AQ713" s="141">
        <v>0</v>
      </c>
      <c r="AR713" s="141">
        <v>0</v>
      </c>
      <c r="AS713" s="143">
        <v>0</v>
      </c>
      <c r="AT713" s="144">
        <v>0</v>
      </c>
      <c r="AU713" s="141">
        <v>0</v>
      </c>
      <c r="AV713" s="141">
        <v>0</v>
      </c>
      <c r="AW713" s="143">
        <v>0</v>
      </c>
      <c r="AY713" s="146"/>
      <c r="AZ713" s="383"/>
    </row>
    <row r="714" spans="1:64" ht="12.75" customHeight="1" x14ac:dyDescent="0.25">
      <c r="A714" s="15"/>
      <c r="C714" s="122"/>
      <c r="D714" s="123"/>
      <c r="F714" s="125"/>
      <c r="G714" s="126"/>
      <c r="H714" s="35"/>
      <c r="I714" s="36"/>
      <c r="J714" s="37"/>
      <c r="K714" s="206" t="s">
        <v>76</v>
      </c>
      <c r="L714" s="199">
        <v>0</v>
      </c>
      <c r="M714" s="200">
        <v>0</v>
      </c>
      <c r="N714" s="201">
        <v>0</v>
      </c>
      <c r="O714" s="202">
        <v>0</v>
      </c>
      <c r="P714" s="202">
        <v>0</v>
      </c>
      <c r="Q714" s="202">
        <v>0</v>
      </c>
      <c r="R714" s="202">
        <v>0</v>
      </c>
      <c r="S714" s="202">
        <v>0</v>
      </c>
      <c r="T714" s="203"/>
      <c r="U714" s="135">
        <v>0</v>
      </c>
      <c r="V714" s="135">
        <v>0</v>
      </c>
      <c r="W714" s="202">
        <v>0</v>
      </c>
      <c r="X714" s="202">
        <v>0</v>
      </c>
      <c r="Y714" s="203"/>
      <c r="Z714" s="135">
        <v>0</v>
      </c>
      <c r="AA714" s="204">
        <v>0</v>
      </c>
      <c r="AB714" s="202">
        <v>0</v>
      </c>
      <c r="AC714" s="202">
        <v>0</v>
      </c>
      <c r="AD714" s="202">
        <v>0</v>
      </c>
      <c r="AE714" s="202">
        <v>0</v>
      </c>
      <c r="AF714" s="202">
        <v>0</v>
      </c>
      <c r="AG714" s="203"/>
      <c r="AH714" s="135">
        <v>0</v>
      </c>
      <c r="AI714" s="135">
        <v>0</v>
      </c>
      <c r="AJ714" s="202">
        <v>0</v>
      </c>
      <c r="AK714" s="202">
        <v>0</v>
      </c>
      <c r="AL714" s="203"/>
      <c r="AM714" s="205">
        <v>0</v>
      </c>
      <c r="AN714" s="119">
        <v>0</v>
      </c>
      <c r="AO714" s="120">
        <v>0</v>
      </c>
      <c r="AP714" s="39">
        <v>0</v>
      </c>
      <c r="AQ714" s="141">
        <v>0</v>
      </c>
      <c r="AR714" s="141">
        <v>0</v>
      </c>
      <c r="AS714" s="143">
        <v>0</v>
      </c>
      <c r="AT714" s="144">
        <v>0</v>
      </c>
      <c r="AU714" s="141">
        <v>0</v>
      </c>
      <c r="AV714" s="141">
        <v>0</v>
      </c>
      <c r="AW714" s="143">
        <v>0</v>
      </c>
      <c r="AY714" s="146"/>
      <c r="AZ714" s="383"/>
    </row>
    <row r="715" spans="1:64" ht="12.75" customHeight="1" x14ac:dyDescent="0.25">
      <c r="A715" s="15"/>
      <c r="C715" s="122"/>
      <c r="D715" s="123"/>
      <c r="F715" s="125"/>
      <c r="G715" s="126"/>
      <c r="H715" s="35"/>
      <c r="I715" s="36"/>
      <c r="J715" s="37"/>
      <c r="K715" s="198"/>
      <c r="L715" s="199"/>
      <c r="M715" s="200"/>
      <c r="N715" s="201"/>
      <c r="O715" s="202"/>
      <c r="P715" s="202"/>
      <c r="Q715" s="202"/>
      <c r="R715" s="202"/>
      <c r="S715" s="202"/>
      <c r="T715" s="224"/>
      <c r="U715" s="138"/>
      <c r="V715" s="138"/>
      <c r="W715" s="139"/>
      <c r="X715" s="139"/>
      <c r="Y715" s="224"/>
      <c r="Z715" s="210"/>
      <c r="AA715" s="204"/>
      <c r="AB715" s="202"/>
      <c r="AC715" s="202"/>
      <c r="AD715" s="202"/>
      <c r="AE715" s="202"/>
      <c r="AF715" s="202"/>
      <c r="AG715" s="224"/>
      <c r="AH715" s="138"/>
      <c r="AI715" s="138"/>
      <c r="AJ715" s="139"/>
      <c r="AK715" s="139"/>
      <c r="AL715" s="224"/>
      <c r="AM715" s="140"/>
      <c r="AN715" s="211"/>
      <c r="AO715" s="212"/>
      <c r="AP715" s="39"/>
      <c r="AQ715" s="141"/>
      <c r="AR715" s="141"/>
      <c r="AS715" s="143"/>
      <c r="AU715" s="141"/>
      <c r="AV715" s="141"/>
      <c r="AW715" s="143"/>
      <c r="AY715" s="146"/>
      <c r="AZ715" s="383"/>
    </row>
    <row r="716" spans="1:64" ht="12.75" customHeight="1" x14ac:dyDescent="0.25">
      <c r="A716" s="15"/>
      <c r="C716" s="122"/>
      <c r="D716" s="123"/>
      <c r="F716" s="125"/>
      <c r="G716" s="126"/>
      <c r="H716" s="35"/>
      <c r="I716" s="36"/>
      <c r="J716" s="37"/>
      <c r="K716" s="198"/>
      <c r="L716" s="199"/>
      <c r="M716" s="200"/>
      <c r="N716" s="201"/>
      <c r="O716" s="202"/>
      <c r="P716" s="202"/>
      <c r="Q716" s="202"/>
      <c r="R716" s="202"/>
      <c r="S716" s="202"/>
      <c r="T716" s="224"/>
      <c r="U716" s="138"/>
      <c r="V716" s="138"/>
      <c r="W716" s="139"/>
      <c r="X716" s="139"/>
      <c r="Y716" s="224"/>
      <c r="Z716" s="210"/>
      <c r="AA716" s="204"/>
      <c r="AB716" s="202"/>
      <c r="AC716" s="202"/>
      <c r="AD716" s="202"/>
      <c r="AE716" s="202"/>
      <c r="AF716" s="202"/>
      <c r="AG716" s="224"/>
      <c r="AH716" s="138"/>
      <c r="AI716" s="138"/>
      <c r="AJ716" s="139"/>
      <c r="AK716" s="139"/>
      <c r="AL716" s="224"/>
      <c r="AM716" s="140"/>
      <c r="AN716" s="211"/>
      <c r="AO716" s="212"/>
      <c r="AP716" s="39"/>
      <c r="AQ716" s="141"/>
      <c r="AR716" s="141"/>
      <c r="AS716" s="143"/>
      <c r="AU716" s="141"/>
      <c r="AV716" s="141"/>
      <c r="AW716" s="143"/>
      <c r="AY716" s="146"/>
      <c r="AZ716" s="383"/>
    </row>
    <row r="717" spans="1:64" ht="12.75" customHeight="1" x14ac:dyDescent="0.25">
      <c r="A717" s="15"/>
      <c r="C717" s="122"/>
      <c r="D717" s="123"/>
      <c r="F717" s="125"/>
      <c r="G717" s="126"/>
      <c r="H717" s="35"/>
      <c r="I717" s="36"/>
      <c r="J717" s="37"/>
      <c r="K717" s="381" t="s">
        <v>391</v>
      </c>
      <c r="L717" s="199"/>
      <c r="M717" s="200"/>
      <c r="N717" s="201"/>
      <c r="O717" s="202"/>
      <c r="P717" s="202"/>
      <c r="Q717" s="202"/>
      <c r="R717" s="202"/>
      <c r="S717" s="202"/>
      <c r="T717" s="224"/>
      <c r="U717" s="138"/>
      <c r="V717" s="138"/>
      <c r="W717" s="139"/>
      <c r="X717" s="139"/>
      <c r="Y717" s="224"/>
      <c r="Z717" s="210"/>
      <c r="AA717" s="204"/>
      <c r="AB717" s="202"/>
      <c r="AC717" s="202"/>
      <c r="AD717" s="202"/>
      <c r="AE717" s="202"/>
      <c r="AF717" s="202"/>
      <c r="AG717" s="224"/>
      <c r="AH717" s="138"/>
      <c r="AI717" s="138"/>
      <c r="AJ717" s="139"/>
      <c r="AK717" s="139"/>
      <c r="AL717" s="224"/>
      <c r="AM717" s="140"/>
      <c r="AN717" s="211"/>
      <c r="AO717" s="212"/>
      <c r="AP717" s="39"/>
      <c r="AQ717" s="141"/>
      <c r="AR717" s="141"/>
      <c r="AS717" s="143"/>
      <c r="AU717" s="141"/>
      <c r="AV717" s="141"/>
      <c r="AW717" s="143"/>
      <c r="AY717" s="146"/>
      <c r="AZ717" s="383"/>
    </row>
    <row r="718" spans="1:64" ht="20.399999999999999" x14ac:dyDescent="0.25">
      <c r="A718" s="15"/>
      <c r="C718" s="122"/>
      <c r="D718" s="123"/>
      <c r="F718" s="125"/>
      <c r="G718" s="126"/>
      <c r="H718" s="35"/>
      <c r="I718" s="36"/>
      <c r="J718" s="37"/>
      <c r="K718" s="116" t="s">
        <v>392</v>
      </c>
      <c r="L718" s="199"/>
      <c r="M718" s="200"/>
      <c r="N718" s="201"/>
      <c r="O718" s="202"/>
      <c r="P718" s="202"/>
      <c r="Q718" s="202"/>
      <c r="R718" s="202"/>
      <c r="S718" s="202"/>
      <c r="T718" s="224"/>
      <c r="U718" s="138"/>
      <c r="V718" s="138"/>
      <c r="W718" s="139"/>
      <c r="X718" s="139"/>
      <c r="Y718" s="224"/>
      <c r="Z718" s="210"/>
      <c r="AA718" s="204"/>
      <c r="AB718" s="202"/>
      <c r="AC718" s="202"/>
      <c r="AD718" s="202"/>
      <c r="AE718" s="202"/>
      <c r="AF718" s="202"/>
      <c r="AG718" s="224"/>
      <c r="AH718" s="138"/>
      <c r="AI718" s="138"/>
      <c r="AJ718" s="139"/>
      <c r="AK718" s="139"/>
      <c r="AL718" s="224"/>
      <c r="AM718" s="140"/>
      <c r="AN718" s="211"/>
      <c r="AO718" s="212"/>
      <c r="AP718" s="39"/>
      <c r="AQ718" s="141"/>
      <c r="AR718" s="141"/>
      <c r="AS718" s="143"/>
      <c r="AU718" s="141"/>
      <c r="AV718" s="141"/>
      <c r="AW718" s="143"/>
      <c r="AY718" s="146"/>
      <c r="AZ718" s="383"/>
    </row>
    <row r="719" spans="1:64" ht="12.75" customHeight="1" x14ac:dyDescent="0.25">
      <c r="A719" s="15"/>
      <c r="C719" s="122"/>
      <c r="D719" s="123"/>
      <c r="F719" s="125"/>
      <c r="G719" s="126"/>
      <c r="H719" s="35"/>
      <c r="I719" s="36"/>
      <c r="J719" s="37"/>
      <c r="K719" s="244"/>
      <c r="L719" s="199"/>
      <c r="M719" s="200"/>
      <c r="N719" s="201"/>
      <c r="O719" s="202"/>
      <c r="P719" s="202"/>
      <c r="Q719" s="202"/>
      <c r="R719" s="202"/>
      <c r="S719" s="202"/>
      <c r="T719" s="224"/>
      <c r="U719" s="138"/>
      <c r="V719" s="138"/>
      <c r="W719" s="139"/>
      <c r="X719" s="139"/>
      <c r="Y719" s="224"/>
      <c r="Z719" s="210"/>
      <c r="AA719" s="204"/>
      <c r="AB719" s="202"/>
      <c r="AC719" s="202"/>
      <c r="AD719" s="202"/>
      <c r="AE719" s="202"/>
      <c r="AF719" s="202"/>
      <c r="AG719" s="224"/>
      <c r="AH719" s="138"/>
      <c r="AI719" s="138"/>
      <c r="AJ719" s="139"/>
      <c r="AK719" s="139"/>
      <c r="AL719" s="224"/>
      <c r="AM719" s="140"/>
      <c r="AN719" s="211"/>
      <c r="AO719" s="212"/>
      <c r="AP719" s="39"/>
      <c r="AQ719" s="141"/>
      <c r="AR719" s="141"/>
      <c r="AS719" s="143"/>
      <c r="AU719" s="141"/>
      <c r="AV719" s="141"/>
      <c r="AW719" s="143"/>
      <c r="AY719" s="146"/>
      <c r="AZ719" s="383"/>
    </row>
    <row r="720" spans="1:64" s="400" customFormat="1" ht="35.1" customHeight="1" x14ac:dyDescent="0.25">
      <c r="A720" s="15" t="s">
        <v>13</v>
      </c>
      <c r="B720" s="121">
        <v>10</v>
      </c>
      <c r="C720" s="122" t="s">
        <v>237</v>
      </c>
      <c r="D720" s="123">
        <v>1000</v>
      </c>
      <c r="E720" s="124"/>
      <c r="F720" s="122">
        <v>19</v>
      </c>
      <c r="G720" s="126"/>
      <c r="H720" s="35" t="str">
        <f t="shared" si="528"/>
        <v>122</v>
      </c>
      <c r="I720" s="36">
        <v>81211000</v>
      </c>
      <c r="J720" s="37" t="s">
        <v>924</v>
      </c>
      <c r="K720" s="281" t="s">
        <v>925</v>
      </c>
      <c r="L720" s="128">
        <v>0</v>
      </c>
      <c r="M720" s="129">
        <v>0</v>
      </c>
      <c r="N720" s="130"/>
      <c r="O720" s="131"/>
      <c r="P720" s="131"/>
      <c r="Q720" s="131"/>
      <c r="R720" s="131"/>
      <c r="S720" s="131"/>
      <c r="T720" s="132" t="str">
        <f t="shared" ref="T720:T724" si="581">IF(SUM(N720:S720)=U720,"OK",SUM(N720:S720)-U720)</f>
        <v>OK</v>
      </c>
      <c r="U720" s="138"/>
      <c r="V720" s="138"/>
      <c r="W720" s="139"/>
      <c r="X720" s="139"/>
      <c r="Y720" s="132" t="str">
        <f t="shared" ref="Y720:Y724" si="582">IF(SUM(W720:X720)=Z720,"OK",SUM(W720:X720)-Z720)</f>
        <v>OK</v>
      </c>
      <c r="Z720" s="210"/>
      <c r="AA720" s="204"/>
      <c r="AB720" s="202"/>
      <c r="AC720" s="202"/>
      <c r="AD720" s="202"/>
      <c r="AE720" s="202"/>
      <c r="AF720" s="202"/>
      <c r="AG720" s="132" t="str">
        <f t="shared" ref="AG720:AG724" si="583">IF(SUM(AA720:AF720)=AH720,"OK",SUM(AA720:AF720)-AH720)</f>
        <v>OK</v>
      </c>
      <c r="AH720" s="138"/>
      <c r="AI720" s="138"/>
      <c r="AJ720" s="139"/>
      <c r="AK720" s="139"/>
      <c r="AL720" s="132" t="str">
        <f t="shared" ref="AL720:AL724" si="584">IF(SUM(AJ720:AK720)=AM720,"OK",SUM(AJ720:AK720)-AM720)</f>
        <v>OK</v>
      </c>
      <c r="AM720" s="140"/>
      <c r="AN720" s="119">
        <f t="shared" ref="AN720:AN724" si="585">L720+U720+V720+Z720</f>
        <v>0</v>
      </c>
      <c r="AO720" s="120">
        <f t="shared" ref="AO720:AO724" si="586">M720+AH720+AI720+AM720</f>
        <v>0</v>
      </c>
      <c r="AP720" s="39">
        <f>L720</f>
        <v>0</v>
      </c>
      <c r="AQ720" s="141">
        <f>AN720</f>
        <v>0</v>
      </c>
      <c r="AR720" s="142">
        <f>AQ720-AP720</f>
        <v>0</v>
      </c>
      <c r="AS720" s="143" t="e">
        <f>AR720/AP720</f>
        <v>#DIV/0!</v>
      </c>
      <c r="AT720" s="144">
        <f>M720</f>
        <v>0</v>
      </c>
      <c r="AU720" s="141">
        <f>AO720</f>
        <v>0</v>
      </c>
      <c r="AV720" s="142">
        <f>AU720-AT720</f>
        <v>0</v>
      </c>
      <c r="AW720" s="143" t="e">
        <f>AV720/AT720</f>
        <v>#DIV/0!</v>
      </c>
      <c r="AX720"/>
      <c r="AY720" s="146" t="str">
        <f>RIGHT(LEFT(I720,3),2)&amp;"."&amp;RIGHT(LEFT(I720,5),2)</f>
        <v>12.11</v>
      </c>
      <c r="AZ720" s="383" t="b">
        <f>COUNTIF('[1]Codes SEC'!$B$2:$B$250,Ministres!AY720)&gt;0</f>
        <v>1</v>
      </c>
      <c r="BA720"/>
      <c r="BB720"/>
      <c r="BC720"/>
      <c r="BD720"/>
      <c r="BE720"/>
      <c r="BF720"/>
      <c r="BG720"/>
      <c r="BH720"/>
      <c r="BI720"/>
      <c r="BJ720"/>
      <c r="BK720"/>
      <c r="BL720"/>
    </row>
    <row r="721" spans="1:52" ht="35.1" customHeight="1" x14ac:dyDescent="0.25">
      <c r="A721" s="15" t="s">
        <v>13</v>
      </c>
      <c r="B721" s="225" t="s">
        <v>265</v>
      </c>
      <c r="C721" s="122" t="s">
        <v>276</v>
      </c>
      <c r="D721" s="123">
        <v>1000</v>
      </c>
      <c r="E721" s="226"/>
      <c r="F721" s="122">
        <v>19</v>
      </c>
      <c r="G721" s="227"/>
      <c r="H721" s="228" t="str">
        <f t="shared" si="528"/>
        <v>122</v>
      </c>
      <c r="I721" s="229">
        <v>83441000</v>
      </c>
      <c r="J721" s="230" t="s">
        <v>926</v>
      </c>
      <c r="K721" s="231" t="s">
        <v>927</v>
      </c>
      <c r="L721" s="232">
        <v>0</v>
      </c>
      <c r="M721" s="233">
        <v>0</v>
      </c>
      <c r="N721" s="130"/>
      <c r="O721" s="131"/>
      <c r="P721" s="131"/>
      <c r="Q721" s="131"/>
      <c r="R721" s="131"/>
      <c r="S721" s="131"/>
      <c r="T721" s="132" t="str">
        <f t="shared" si="581"/>
        <v>OK</v>
      </c>
      <c r="U721" s="138"/>
      <c r="V721" s="138"/>
      <c r="W721" s="139"/>
      <c r="X721" s="139"/>
      <c r="Y721" s="132" t="str">
        <f t="shared" si="582"/>
        <v>OK</v>
      </c>
      <c r="Z721" s="210"/>
      <c r="AA721" s="204"/>
      <c r="AB721" s="202"/>
      <c r="AC721" s="202"/>
      <c r="AD721" s="202"/>
      <c r="AE721" s="202"/>
      <c r="AF721" s="202"/>
      <c r="AG721" s="132" t="str">
        <f t="shared" si="583"/>
        <v>OK</v>
      </c>
      <c r="AH721" s="138"/>
      <c r="AI721" s="138"/>
      <c r="AJ721" s="139"/>
      <c r="AK721" s="139"/>
      <c r="AL721" s="132" t="str">
        <f t="shared" si="584"/>
        <v>OK</v>
      </c>
      <c r="AM721" s="140"/>
      <c r="AN721" s="119">
        <f t="shared" si="585"/>
        <v>0</v>
      </c>
      <c r="AO721" s="120">
        <f t="shared" si="586"/>
        <v>0</v>
      </c>
      <c r="AP721" s="39">
        <f>L721</f>
        <v>0</v>
      </c>
      <c r="AQ721" s="141">
        <f>AN721</f>
        <v>0</v>
      </c>
      <c r="AR721" s="142">
        <f>AQ721-AP721</f>
        <v>0</v>
      </c>
      <c r="AS721" s="143" t="e">
        <f>AR721/AP721</f>
        <v>#DIV/0!</v>
      </c>
      <c r="AT721" s="144">
        <f>M721</f>
        <v>0</v>
      </c>
      <c r="AU721" s="141">
        <f>AO721</f>
        <v>0</v>
      </c>
      <c r="AV721" s="142">
        <f>AU721-AT721</f>
        <v>0</v>
      </c>
      <c r="AW721" s="143" t="e">
        <f>AV721/AT721</f>
        <v>#DIV/0!</v>
      </c>
      <c r="AY721" s="146" t="str">
        <f>RIGHT(LEFT(I721,3),2)&amp;"."&amp;RIGHT(LEFT(I721,5),2)</f>
        <v>34.41</v>
      </c>
      <c r="AZ721" s="383" t="b">
        <f>COUNTIF('[1]Codes SEC'!$B$2:$B$250,Ministres!AY721)&gt;0</f>
        <v>1</v>
      </c>
    </row>
    <row r="722" spans="1:52" ht="35.1" customHeight="1" x14ac:dyDescent="0.25">
      <c r="A722" s="15" t="s">
        <v>13</v>
      </c>
      <c r="B722" s="225">
        <v>10</v>
      </c>
      <c r="C722" s="122" t="s">
        <v>237</v>
      </c>
      <c r="D722" s="123">
        <v>1000</v>
      </c>
      <c r="E722" s="226"/>
      <c r="F722" s="122">
        <v>19</v>
      </c>
      <c r="G722" s="126"/>
      <c r="H722" s="35" t="str">
        <f t="shared" si="528"/>
        <v>122</v>
      </c>
      <c r="I722" s="36">
        <v>84140000</v>
      </c>
      <c r="J722" s="37" t="s">
        <v>928</v>
      </c>
      <c r="K722" s="213" t="s">
        <v>929</v>
      </c>
      <c r="L722" s="376">
        <v>0</v>
      </c>
      <c r="M722" s="377">
        <v>0</v>
      </c>
      <c r="N722" s="130"/>
      <c r="O722" s="131"/>
      <c r="P722" s="131"/>
      <c r="Q722" s="131"/>
      <c r="R722" s="131"/>
      <c r="S722" s="131"/>
      <c r="T722" s="132" t="str">
        <f t="shared" si="581"/>
        <v>OK</v>
      </c>
      <c r="U722" s="138"/>
      <c r="V722" s="138"/>
      <c r="W722" s="139"/>
      <c r="X722" s="139"/>
      <c r="Y722" s="132" t="str">
        <f t="shared" si="582"/>
        <v>OK</v>
      </c>
      <c r="Z722" s="210"/>
      <c r="AA722" s="204"/>
      <c r="AB722" s="202"/>
      <c r="AC722" s="202"/>
      <c r="AD722" s="202"/>
      <c r="AE722" s="202"/>
      <c r="AF722" s="202"/>
      <c r="AG722" s="132" t="str">
        <f t="shared" si="583"/>
        <v>OK</v>
      </c>
      <c r="AH722" s="138"/>
      <c r="AI722" s="138"/>
      <c r="AJ722" s="139"/>
      <c r="AK722" s="139"/>
      <c r="AL722" s="132" t="str">
        <f t="shared" si="584"/>
        <v>OK</v>
      </c>
      <c r="AM722" s="140"/>
      <c r="AN722" s="119">
        <f t="shared" si="585"/>
        <v>0</v>
      </c>
      <c r="AO722" s="120">
        <f t="shared" si="586"/>
        <v>0</v>
      </c>
      <c r="AP722" s="39">
        <f>L722</f>
        <v>0</v>
      </c>
      <c r="AQ722" s="141">
        <f>AN722</f>
        <v>0</v>
      </c>
      <c r="AR722" s="142">
        <f>AQ722-AP722</f>
        <v>0</v>
      </c>
      <c r="AS722" s="143" t="e">
        <f>AR722/AP722</f>
        <v>#DIV/0!</v>
      </c>
      <c r="AT722" s="144">
        <f>M722</f>
        <v>0</v>
      </c>
      <c r="AU722" s="141">
        <f>AO722</f>
        <v>0</v>
      </c>
      <c r="AV722" s="142">
        <f>AU722-AT722</f>
        <v>0</v>
      </c>
      <c r="AW722" s="143" t="e">
        <f>AV722/AT722</f>
        <v>#DIV/0!</v>
      </c>
      <c r="AY722" s="146" t="str">
        <f>RIGHT(LEFT(I722,3),2)&amp;"."&amp;RIGHT(LEFT(I722,5),2)</f>
        <v>41.40</v>
      </c>
      <c r="AZ722" s="383" t="b">
        <f>COUNTIF('[1]Codes SEC'!$B$2:$B$250,Ministres!AY722)&gt;0</f>
        <v>1</v>
      </c>
    </row>
    <row r="723" spans="1:52" s="374" customFormat="1" ht="35.1" customHeight="1" x14ac:dyDescent="0.25">
      <c r="A723" s="356" t="s">
        <v>13</v>
      </c>
      <c r="B723" s="225" t="s">
        <v>265</v>
      </c>
      <c r="C723" s="122" t="s">
        <v>237</v>
      </c>
      <c r="D723" s="123">
        <v>1000</v>
      </c>
      <c r="E723" s="226"/>
      <c r="F723" s="122">
        <v>19</v>
      </c>
      <c r="G723" s="126"/>
      <c r="H723" s="35" t="str">
        <f t="shared" si="528"/>
        <v>122</v>
      </c>
      <c r="I723" s="36">
        <v>84140000</v>
      </c>
      <c r="J723" s="37" t="s">
        <v>930</v>
      </c>
      <c r="K723" s="244" t="s">
        <v>931</v>
      </c>
      <c r="L723" s="232">
        <v>0</v>
      </c>
      <c r="M723" s="233">
        <v>0</v>
      </c>
      <c r="N723" s="130"/>
      <c r="O723" s="131"/>
      <c r="P723" s="131"/>
      <c r="Q723" s="131"/>
      <c r="R723" s="131"/>
      <c r="S723" s="131"/>
      <c r="T723" s="132" t="str">
        <f>IF(SUM(N723:S723)=U723,"OK",SUM(N723:S723)-U723)</f>
        <v>OK</v>
      </c>
      <c r="U723" s="138"/>
      <c r="V723" s="138"/>
      <c r="W723" s="139"/>
      <c r="X723" s="139"/>
      <c r="Y723" s="132" t="str">
        <f>IF(SUM(W723:X723)=Z723,"OK",SUM(W723:X723)-Z723)</f>
        <v>OK</v>
      </c>
      <c r="Z723" s="210"/>
      <c r="AA723" s="204"/>
      <c r="AB723" s="202"/>
      <c r="AC723" s="202"/>
      <c r="AD723" s="202"/>
      <c r="AE723" s="202"/>
      <c r="AF723" s="202"/>
      <c r="AG723" s="132" t="str">
        <f>IF(SUM(AA723:AF723)=AH723,"OK",SUM(AA723:AF723)-AH723)</f>
        <v>OK</v>
      </c>
      <c r="AH723" s="138"/>
      <c r="AI723" s="138"/>
      <c r="AJ723" s="139"/>
      <c r="AK723" s="139"/>
      <c r="AL723" s="132" t="str">
        <f>IF(SUM(AJ723:AK723)=AM723,"OK",SUM(AJ723:AK723)-AM723)</f>
        <v>OK</v>
      </c>
      <c r="AM723" s="140"/>
      <c r="AN723" s="119">
        <f>L723+U723+V723+Z723</f>
        <v>0</v>
      </c>
      <c r="AO723" s="120">
        <f>M723+AH723+AI723+AM723</f>
        <v>0</v>
      </c>
      <c r="AP723" s="39">
        <f>L723</f>
        <v>0</v>
      </c>
      <c r="AQ723" s="141">
        <f>AN723</f>
        <v>0</v>
      </c>
      <c r="AR723" s="142">
        <f>AQ723-AP723</f>
        <v>0</v>
      </c>
      <c r="AS723" s="143" t="e">
        <f>AR723/AP723</f>
        <v>#DIV/0!</v>
      </c>
      <c r="AT723" s="144">
        <f>M723</f>
        <v>0</v>
      </c>
      <c r="AU723" s="141">
        <f>AO723</f>
        <v>0</v>
      </c>
      <c r="AV723" s="142">
        <f>AU723-AT723</f>
        <v>0</v>
      </c>
      <c r="AW723" s="143" t="e">
        <f>AV723/AT723</f>
        <v>#DIV/0!</v>
      </c>
      <c r="AY723" s="146" t="str">
        <f>RIGHT(LEFT(I723,3),2)&amp;"."&amp;RIGHT(LEFT(I723,5),2)</f>
        <v>41.40</v>
      </c>
      <c r="AZ723" s="398" t="b">
        <f>COUNTIF('[1]Codes SEC'!$B$2:$B$250,Ministres!AY723)&gt;0</f>
        <v>1</v>
      </c>
    </row>
    <row r="724" spans="1:52" ht="35.1" customHeight="1" x14ac:dyDescent="0.25">
      <c r="A724" s="15" t="s">
        <v>13</v>
      </c>
      <c r="B724" s="225" t="s">
        <v>265</v>
      </c>
      <c r="C724" s="122" t="s">
        <v>237</v>
      </c>
      <c r="D724" s="123">
        <v>1000</v>
      </c>
      <c r="E724" s="226"/>
      <c r="F724" s="122">
        <v>20</v>
      </c>
      <c r="G724" s="227"/>
      <c r="H724" s="228" t="str">
        <f t="shared" si="528"/>
        <v>122</v>
      </c>
      <c r="I724" s="229">
        <v>84140000</v>
      </c>
      <c r="J724" s="230" t="s">
        <v>932</v>
      </c>
      <c r="K724" s="231" t="s">
        <v>933</v>
      </c>
      <c r="L724" s="232">
        <v>0</v>
      </c>
      <c r="M724" s="233">
        <v>0</v>
      </c>
      <c r="N724" s="130"/>
      <c r="O724" s="131"/>
      <c r="P724" s="131"/>
      <c r="Q724" s="131"/>
      <c r="R724" s="131"/>
      <c r="S724" s="131"/>
      <c r="T724" s="132" t="str">
        <f t="shared" si="581"/>
        <v>OK</v>
      </c>
      <c r="U724" s="138"/>
      <c r="V724" s="138"/>
      <c r="W724" s="139"/>
      <c r="X724" s="139"/>
      <c r="Y724" s="132" t="str">
        <f t="shared" si="582"/>
        <v>OK</v>
      </c>
      <c r="Z724" s="210"/>
      <c r="AA724" s="204"/>
      <c r="AB724" s="202"/>
      <c r="AC724" s="202"/>
      <c r="AD724" s="202"/>
      <c r="AE724" s="202"/>
      <c r="AF724" s="202"/>
      <c r="AG724" s="132" t="str">
        <f t="shared" si="583"/>
        <v>OK</v>
      </c>
      <c r="AH724" s="138"/>
      <c r="AI724" s="138"/>
      <c r="AJ724" s="139"/>
      <c r="AK724" s="139"/>
      <c r="AL724" s="132" t="str">
        <f t="shared" si="584"/>
        <v>OK</v>
      </c>
      <c r="AM724" s="140"/>
      <c r="AN724" s="119">
        <f t="shared" si="585"/>
        <v>0</v>
      </c>
      <c r="AO724" s="120">
        <f t="shared" si="586"/>
        <v>0</v>
      </c>
      <c r="AP724" s="39">
        <f>L724</f>
        <v>0</v>
      </c>
      <c r="AQ724" s="141">
        <f>AN724</f>
        <v>0</v>
      </c>
      <c r="AR724" s="142">
        <f>AQ724-AP724</f>
        <v>0</v>
      </c>
      <c r="AS724" s="143" t="e">
        <f>AR724/AP724</f>
        <v>#DIV/0!</v>
      </c>
      <c r="AT724" s="144">
        <f>M724</f>
        <v>0</v>
      </c>
      <c r="AU724" s="141">
        <f>AO724</f>
        <v>0</v>
      </c>
      <c r="AV724" s="142">
        <f>AU724-AT724</f>
        <v>0</v>
      </c>
      <c r="AW724" s="143" t="e">
        <f>AV724/AT724</f>
        <v>#DIV/0!</v>
      </c>
      <c r="AY724" s="146" t="str">
        <f>RIGHT(LEFT(I724,3),2)&amp;"."&amp;RIGHT(LEFT(I724,5),2)</f>
        <v>41.40</v>
      </c>
      <c r="AZ724" s="383" t="b">
        <f>COUNTIF('[1]Codes SEC'!$B$2:$B$250,Ministres!AY724)&gt;0</f>
        <v>1</v>
      </c>
    </row>
    <row r="725" spans="1:52" ht="12.75" customHeight="1" x14ac:dyDescent="0.25">
      <c r="A725" s="148"/>
      <c r="B725" s="402"/>
      <c r="C725" s="150"/>
      <c r="D725" s="151"/>
      <c r="E725" s="403"/>
      <c r="F725" s="153"/>
      <c r="G725" s="154"/>
      <c r="H725" s="155"/>
      <c r="I725" s="156"/>
      <c r="J725" s="157"/>
      <c r="K725" s="158" t="s">
        <v>70</v>
      </c>
      <c r="L725" s="159">
        <f t="shared" ref="L725:S725" si="587">L722+L720+L723+L721+L724</f>
        <v>0</v>
      </c>
      <c r="M725" s="404">
        <f t="shared" si="587"/>
        <v>0</v>
      </c>
      <c r="N725" s="405">
        <f t="shared" si="587"/>
        <v>0</v>
      </c>
      <c r="O725" s="406">
        <f t="shared" si="587"/>
        <v>0</v>
      </c>
      <c r="P725" s="406">
        <f t="shared" si="587"/>
        <v>0</v>
      </c>
      <c r="Q725" s="406">
        <f t="shared" si="587"/>
        <v>0</v>
      </c>
      <c r="R725" s="406">
        <f t="shared" si="587"/>
        <v>0</v>
      </c>
      <c r="S725" s="406">
        <f t="shared" si="587"/>
        <v>0</v>
      </c>
      <c r="T725" s="407"/>
      <c r="U725" s="408">
        <f>U722+U720+U723+U721+U724</f>
        <v>0</v>
      </c>
      <c r="V725" s="408">
        <f>V722+V720+V723+V721+V724</f>
        <v>0</v>
      </c>
      <c r="W725" s="406">
        <f>W722+W720+W723+W721+W724</f>
        <v>0</v>
      </c>
      <c r="X725" s="406">
        <f>X722+X720+X723+X721+X724</f>
        <v>0</v>
      </c>
      <c r="Y725" s="407"/>
      <c r="Z725" s="408">
        <f t="shared" ref="Z725:AF725" si="588">Z722+Z720+Z723+Z721+Z724</f>
        <v>0</v>
      </c>
      <c r="AA725" s="165">
        <f t="shared" si="588"/>
        <v>0</v>
      </c>
      <c r="AB725" s="406">
        <f t="shared" si="588"/>
        <v>0</v>
      </c>
      <c r="AC725" s="406">
        <f t="shared" si="588"/>
        <v>0</v>
      </c>
      <c r="AD725" s="406">
        <f t="shared" si="588"/>
        <v>0</v>
      </c>
      <c r="AE725" s="406">
        <f t="shared" si="588"/>
        <v>0</v>
      </c>
      <c r="AF725" s="406">
        <f t="shared" si="588"/>
        <v>0</v>
      </c>
      <c r="AG725" s="407"/>
      <c r="AH725" s="408">
        <f>AH722+AH720+AH723+AH721+AH724</f>
        <v>0</v>
      </c>
      <c r="AI725" s="408">
        <f>AI722+AI720+AI723+AI721+AI724</f>
        <v>0</v>
      </c>
      <c r="AJ725" s="406">
        <f>AJ722+AJ720+AJ723+AJ721+AJ724</f>
        <v>0</v>
      </c>
      <c r="AK725" s="406">
        <f>AK722+AK720+AK723+AK721+AK724</f>
        <v>0</v>
      </c>
      <c r="AL725" s="407"/>
      <c r="AM725" s="409">
        <f t="shared" ref="AM725:AW725" si="589">AM722+AM720+AM723+AM721+AM724</f>
        <v>0</v>
      </c>
      <c r="AN725" s="167">
        <f t="shared" si="589"/>
        <v>0</v>
      </c>
      <c r="AO725" s="410">
        <f t="shared" si="589"/>
        <v>0</v>
      </c>
      <c r="AP725" s="169">
        <f t="shared" si="589"/>
        <v>0</v>
      </c>
      <c r="AQ725" s="411">
        <f t="shared" si="589"/>
        <v>0</v>
      </c>
      <c r="AR725" s="412">
        <f t="shared" si="589"/>
        <v>0</v>
      </c>
      <c r="AS725" s="413" t="e">
        <f t="shared" si="589"/>
        <v>#DIV/0!</v>
      </c>
      <c r="AT725" s="414">
        <f t="shared" si="589"/>
        <v>0</v>
      </c>
      <c r="AU725" s="411">
        <f t="shared" si="589"/>
        <v>0</v>
      </c>
      <c r="AV725" s="412">
        <f t="shared" si="589"/>
        <v>0</v>
      </c>
      <c r="AW725" s="413" t="e">
        <f t="shared" si="589"/>
        <v>#DIV/0!</v>
      </c>
      <c r="AY725" s="146"/>
      <c r="AZ725" s="419"/>
    </row>
    <row r="726" spans="1:52" ht="12.75" customHeight="1" x14ac:dyDescent="0.25">
      <c r="A726" s="15"/>
      <c r="C726" s="122"/>
      <c r="D726" s="123"/>
      <c r="F726" s="125"/>
      <c r="G726" s="126"/>
      <c r="H726" s="35"/>
      <c r="I726" s="36"/>
      <c r="J726" s="37"/>
      <c r="K726" s="240"/>
      <c r="L726" s="199"/>
      <c r="M726" s="200"/>
      <c r="N726" s="201"/>
      <c r="O726" s="202"/>
      <c r="P726" s="202"/>
      <c r="Q726" s="202"/>
      <c r="R726" s="202"/>
      <c r="S726" s="202"/>
      <c r="T726" s="224"/>
      <c r="U726" s="138"/>
      <c r="V726" s="138"/>
      <c r="W726" s="139"/>
      <c r="X726" s="139"/>
      <c r="Y726" s="224"/>
      <c r="Z726" s="210"/>
      <c r="AA726" s="204"/>
      <c r="AB726" s="202"/>
      <c r="AC726" s="202"/>
      <c r="AD726" s="202"/>
      <c r="AE726" s="202"/>
      <c r="AF726" s="202"/>
      <c r="AG726" s="224"/>
      <c r="AH726" s="138"/>
      <c r="AI726" s="138"/>
      <c r="AJ726" s="139"/>
      <c r="AK726" s="139"/>
      <c r="AL726" s="224"/>
      <c r="AM726" s="140"/>
      <c r="AN726" s="211"/>
      <c r="AO726" s="212"/>
      <c r="AP726" s="39"/>
      <c r="AQ726" s="141"/>
      <c r="AR726" s="141"/>
      <c r="AS726" s="143"/>
      <c r="AU726" s="141"/>
      <c r="AV726" s="141"/>
      <c r="AW726" s="143"/>
      <c r="AY726" s="146"/>
      <c r="AZ726" s="383"/>
    </row>
    <row r="727" spans="1:52" ht="12.75" customHeight="1" x14ac:dyDescent="0.25">
      <c r="A727" s="15"/>
      <c r="C727" s="122"/>
      <c r="D727" s="123"/>
      <c r="F727" s="125"/>
      <c r="G727" s="126"/>
      <c r="H727" s="35"/>
      <c r="I727" s="36"/>
      <c r="J727" s="37"/>
      <c r="K727" s="243" t="s">
        <v>109</v>
      </c>
      <c r="L727" s="199"/>
      <c r="M727" s="200"/>
      <c r="N727" s="201"/>
      <c r="O727" s="202"/>
      <c r="P727" s="202"/>
      <c r="Q727" s="202"/>
      <c r="R727" s="202"/>
      <c r="S727" s="202"/>
      <c r="T727" s="224"/>
      <c r="U727" s="138"/>
      <c r="V727" s="138"/>
      <c r="W727" s="139"/>
      <c r="X727" s="139"/>
      <c r="Y727" s="224"/>
      <c r="Z727" s="210"/>
      <c r="AA727" s="204"/>
      <c r="AB727" s="202"/>
      <c r="AC727" s="202"/>
      <c r="AD727" s="202"/>
      <c r="AE727" s="202"/>
      <c r="AF727" s="202"/>
      <c r="AG727" s="224"/>
      <c r="AH727" s="138"/>
      <c r="AI727" s="138"/>
      <c r="AJ727" s="139"/>
      <c r="AK727" s="139"/>
      <c r="AL727" s="224"/>
      <c r="AM727" s="140"/>
      <c r="AN727" s="211"/>
      <c r="AO727" s="212"/>
      <c r="AP727" s="39"/>
      <c r="AQ727" s="141"/>
      <c r="AR727" s="141"/>
      <c r="AS727" s="143"/>
      <c r="AU727" s="141"/>
      <c r="AV727" s="141"/>
      <c r="AW727" s="143"/>
      <c r="AY727" s="146"/>
      <c r="AZ727" s="383"/>
    </row>
    <row r="728" spans="1:52" ht="12.75" customHeight="1" x14ac:dyDescent="0.25">
      <c r="A728" s="15"/>
      <c r="C728" s="122"/>
      <c r="D728" s="123"/>
      <c r="F728" s="125"/>
      <c r="G728" s="126"/>
      <c r="H728" s="35"/>
      <c r="I728" s="36"/>
      <c r="J728" s="37"/>
      <c r="K728" s="244"/>
      <c r="L728" s="199"/>
      <c r="M728" s="200"/>
      <c r="N728" s="201"/>
      <c r="O728" s="202"/>
      <c r="P728" s="202"/>
      <c r="Q728" s="202"/>
      <c r="R728" s="202"/>
      <c r="S728" s="202"/>
      <c r="T728" s="224"/>
      <c r="U728" s="138"/>
      <c r="V728" s="138"/>
      <c r="W728" s="139"/>
      <c r="X728" s="139"/>
      <c r="Y728" s="224"/>
      <c r="Z728" s="210"/>
      <c r="AA728" s="204"/>
      <c r="AB728" s="202"/>
      <c r="AC728" s="202"/>
      <c r="AD728" s="202"/>
      <c r="AE728" s="202"/>
      <c r="AF728" s="202"/>
      <c r="AG728" s="224"/>
      <c r="AH728" s="138"/>
      <c r="AI728" s="138"/>
      <c r="AJ728" s="139"/>
      <c r="AK728" s="139"/>
      <c r="AL728" s="224"/>
      <c r="AM728" s="140"/>
      <c r="AN728" s="211"/>
      <c r="AO728" s="212"/>
      <c r="AP728" s="39"/>
      <c r="AQ728" s="141"/>
      <c r="AR728" s="141"/>
      <c r="AS728" s="143"/>
      <c r="AU728" s="141"/>
      <c r="AV728" s="141"/>
      <c r="AW728" s="143"/>
      <c r="AY728" s="146"/>
      <c r="AZ728" s="383"/>
    </row>
    <row r="729" spans="1:52" ht="35.1" customHeight="1" x14ac:dyDescent="0.25">
      <c r="A729" s="15" t="s">
        <v>13</v>
      </c>
      <c r="B729" s="225" t="s">
        <v>265</v>
      </c>
      <c r="C729" s="122" t="s">
        <v>237</v>
      </c>
      <c r="D729" s="123">
        <v>1000</v>
      </c>
      <c r="E729" s="226"/>
      <c r="F729" s="122">
        <v>19</v>
      </c>
      <c r="G729" s="227"/>
      <c r="H729" s="228" t="str">
        <f t="shared" ref="H729:H792" si="590">LEFT(J729,3)</f>
        <v>122</v>
      </c>
      <c r="I729" s="229">
        <v>85111000</v>
      </c>
      <c r="J729" s="230" t="s">
        <v>934</v>
      </c>
      <c r="K729" s="231" t="s">
        <v>935</v>
      </c>
      <c r="L729" s="232">
        <v>0</v>
      </c>
      <c r="M729" s="233">
        <v>0</v>
      </c>
      <c r="N729" s="130"/>
      <c r="O729" s="131"/>
      <c r="P729" s="131"/>
      <c r="Q729" s="131"/>
      <c r="R729" s="131"/>
      <c r="S729" s="131"/>
      <c r="T729" s="132" t="str">
        <f t="shared" ref="T729:T752" si="591">IF(SUM(N729:S729)=U729,"OK",SUM(N729:S729)-U729)</f>
        <v>OK</v>
      </c>
      <c r="U729" s="138"/>
      <c r="V729" s="138"/>
      <c r="W729" s="139"/>
      <c r="X729" s="139"/>
      <c r="Y729" s="132" t="str">
        <f t="shared" ref="Y729:Y752" si="592">IF(SUM(W729:X729)=Z729,"OK",SUM(W729:X729)-Z729)</f>
        <v>OK</v>
      </c>
      <c r="Z729" s="210"/>
      <c r="AA729" s="204"/>
      <c r="AB729" s="202"/>
      <c r="AC729" s="202"/>
      <c r="AD729" s="202"/>
      <c r="AE729" s="202"/>
      <c r="AF729" s="202"/>
      <c r="AG729" s="132" t="str">
        <f t="shared" ref="AG729:AG752" si="593">IF(SUM(AA729:AF729)=AH729,"OK",SUM(AA729:AF729)-AH729)</f>
        <v>OK</v>
      </c>
      <c r="AH729" s="138"/>
      <c r="AI729" s="138"/>
      <c r="AJ729" s="139"/>
      <c r="AK729" s="139"/>
      <c r="AL729" s="132" t="str">
        <f t="shared" ref="AL729:AL752" si="594">IF(SUM(AJ729:AK729)=AM729,"OK",SUM(AJ729:AK729)-AM729)</f>
        <v>OK</v>
      </c>
      <c r="AM729" s="140"/>
      <c r="AN729" s="119">
        <f t="shared" ref="AN729:AN752" si="595">L729+U729+V729+Z729</f>
        <v>0</v>
      </c>
      <c r="AO729" s="120">
        <f t="shared" ref="AO729:AO752" si="596">M729+AH729+AI729+AM729</f>
        <v>0</v>
      </c>
      <c r="AP729" s="39">
        <f t="shared" ref="AP729:AP752" si="597">L729</f>
        <v>0</v>
      </c>
      <c r="AQ729" s="141">
        <f t="shared" ref="AQ729:AQ752" si="598">AN729</f>
        <v>0</v>
      </c>
      <c r="AR729" s="142">
        <f>AQ729-AP729</f>
        <v>0</v>
      </c>
      <c r="AS729" s="143" t="e">
        <f>AR729/AP729</f>
        <v>#DIV/0!</v>
      </c>
      <c r="AT729" s="144">
        <f t="shared" ref="AT729:AT752" si="599">M729</f>
        <v>0</v>
      </c>
      <c r="AU729" s="141">
        <f>AO729</f>
        <v>0</v>
      </c>
      <c r="AV729" s="142">
        <f>AU729-AT729</f>
        <v>0</v>
      </c>
      <c r="AW729" s="143" t="e">
        <f>AV729/AT729</f>
        <v>#DIV/0!</v>
      </c>
      <c r="AY729" s="146" t="str">
        <f t="shared" ref="AY729:AY752" si="600">RIGHT(LEFT(I729,3),2)&amp;"."&amp;RIGHT(LEFT(I729,5),2)</f>
        <v>51.11</v>
      </c>
      <c r="AZ729" s="383" t="b">
        <f>COUNTIF('[1]Codes SEC'!$B$2:$B$250,Ministres!AY729)&gt;0</f>
        <v>1</v>
      </c>
    </row>
    <row r="730" spans="1:52" ht="35.1" customHeight="1" x14ac:dyDescent="0.25">
      <c r="A730" s="15" t="s">
        <v>13</v>
      </c>
      <c r="B730" s="225" t="s">
        <v>265</v>
      </c>
      <c r="C730" s="122" t="s">
        <v>237</v>
      </c>
      <c r="D730" s="123">
        <v>1000</v>
      </c>
      <c r="E730" s="226"/>
      <c r="F730" s="122">
        <v>19</v>
      </c>
      <c r="G730" s="227"/>
      <c r="H730" s="228" t="str">
        <f t="shared" si="590"/>
        <v>122</v>
      </c>
      <c r="I730" s="229">
        <v>85310000</v>
      </c>
      <c r="J730" s="230" t="s">
        <v>936</v>
      </c>
      <c r="K730" s="231" t="s">
        <v>937</v>
      </c>
      <c r="L730" s="232">
        <v>0</v>
      </c>
      <c r="M730" s="233">
        <v>0</v>
      </c>
      <c r="N730" s="130"/>
      <c r="O730" s="131"/>
      <c r="P730" s="131"/>
      <c r="Q730" s="131"/>
      <c r="R730" s="131"/>
      <c r="S730" s="131"/>
      <c r="T730" s="132" t="str">
        <f t="shared" si="591"/>
        <v>OK</v>
      </c>
      <c r="U730" s="138"/>
      <c r="V730" s="138"/>
      <c r="W730" s="139"/>
      <c r="X730" s="139"/>
      <c r="Y730" s="132" t="str">
        <f t="shared" si="592"/>
        <v>OK</v>
      </c>
      <c r="Z730" s="210"/>
      <c r="AA730" s="204"/>
      <c r="AB730" s="202"/>
      <c r="AC730" s="202"/>
      <c r="AD730" s="202"/>
      <c r="AE730" s="202"/>
      <c r="AF730" s="202"/>
      <c r="AG730" s="132" t="str">
        <f t="shared" si="593"/>
        <v>OK</v>
      </c>
      <c r="AH730" s="138"/>
      <c r="AI730" s="138"/>
      <c r="AJ730" s="139"/>
      <c r="AK730" s="139"/>
      <c r="AL730" s="132" t="str">
        <f t="shared" si="594"/>
        <v>OK</v>
      </c>
      <c r="AM730" s="140"/>
      <c r="AN730" s="119">
        <f t="shared" si="595"/>
        <v>0</v>
      </c>
      <c r="AO730" s="120">
        <f t="shared" si="596"/>
        <v>0</v>
      </c>
      <c r="AP730" s="39">
        <f t="shared" si="597"/>
        <v>0</v>
      </c>
      <c r="AQ730" s="141">
        <f t="shared" si="598"/>
        <v>0</v>
      </c>
      <c r="AR730" s="142">
        <f>AQ730-AP730</f>
        <v>0</v>
      </c>
      <c r="AS730" s="143" t="e">
        <f>AR730/AP730</f>
        <v>#DIV/0!</v>
      </c>
      <c r="AT730" s="144">
        <f t="shared" si="599"/>
        <v>0</v>
      </c>
      <c r="AU730" s="141">
        <f>AO730</f>
        <v>0</v>
      </c>
      <c r="AV730" s="142">
        <f>AU730-AT730</f>
        <v>0</v>
      </c>
      <c r="AW730" s="143" t="e">
        <f>AV730/AT730</f>
        <v>#DIV/0!</v>
      </c>
      <c r="AY730" s="146" t="str">
        <f t="shared" si="600"/>
        <v>53.10</v>
      </c>
      <c r="AZ730" s="383" t="b">
        <f>COUNTIF('[1]Codes SEC'!$B$2:$B$250,Ministres!AY730)&gt;0</f>
        <v>1</v>
      </c>
    </row>
    <row r="731" spans="1:52" ht="35.1" customHeight="1" x14ac:dyDescent="0.25">
      <c r="A731" s="15" t="s">
        <v>13</v>
      </c>
      <c r="B731" s="225" t="s">
        <v>265</v>
      </c>
      <c r="C731" s="122" t="s">
        <v>237</v>
      </c>
      <c r="D731" s="123">
        <v>1000</v>
      </c>
      <c r="E731" s="226"/>
      <c r="F731" s="122">
        <v>19</v>
      </c>
      <c r="G731" s="227"/>
      <c r="H731" s="228" t="str">
        <f t="shared" si="590"/>
        <v>122</v>
      </c>
      <c r="I731" s="229">
        <v>85310000</v>
      </c>
      <c r="J731" s="230" t="s">
        <v>938</v>
      </c>
      <c r="K731" s="231" t="s">
        <v>939</v>
      </c>
      <c r="L731" s="232">
        <v>0</v>
      </c>
      <c r="M731" s="233">
        <v>0</v>
      </c>
      <c r="N731" s="130"/>
      <c r="O731" s="131"/>
      <c r="P731" s="131"/>
      <c r="Q731" s="131"/>
      <c r="R731" s="131"/>
      <c r="S731" s="131"/>
      <c r="T731" s="132" t="str">
        <f t="shared" si="591"/>
        <v>OK</v>
      </c>
      <c r="U731" s="138"/>
      <c r="V731" s="138"/>
      <c r="W731" s="139"/>
      <c r="X731" s="139"/>
      <c r="Y731" s="132" t="str">
        <f t="shared" si="592"/>
        <v>OK</v>
      </c>
      <c r="Z731" s="210"/>
      <c r="AA731" s="204"/>
      <c r="AB731" s="202"/>
      <c r="AC731" s="202"/>
      <c r="AD731" s="202"/>
      <c r="AE731" s="202"/>
      <c r="AF731" s="202"/>
      <c r="AG731" s="132" t="str">
        <f t="shared" si="593"/>
        <v>OK</v>
      </c>
      <c r="AH731" s="138"/>
      <c r="AI731" s="138"/>
      <c r="AJ731" s="139"/>
      <c r="AK731" s="139"/>
      <c r="AL731" s="132" t="str">
        <f t="shared" si="594"/>
        <v>OK</v>
      </c>
      <c r="AM731" s="140"/>
      <c r="AN731" s="119">
        <f t="shared" si="595"/>
        <v>0</v>
      </c>
      <c r="AO731" s="120">
        <f t="shared" si="596"/>
        <v>0</v>
      </c>
      <c r="AP731" s="39">
        <f t="shared" si="597"/>
        <v>0</v>
      </c>
      <c r="AQ731" s="141">
        <f t="shared" si="598"/>
        <v>0</v>
      </c>
      <c r="AR731" s="142">
        <f>AQ731-AP731</f>
        <v>0</v>
      </c>
      <c r="AS731" s="143" t="e">
        <f>AR731/AP731</f>
        <v>#DIV/0!</v>
      </c>
      <c r="AT731" s="144">
        <f t="shared" si="599"/>
        <v>0</v>
      </c>
      <c r="AU731" s="141">
        <f>AO731</f>
        <v>0</v>
      </c>
      <c r="AV731" s="142">
        <f>AU731-AT731</f>
        <v>0</v>
      </c>
      <c r="AW731" s="143" t="e">
        <f>AV731/AT731</f>
        <v>#DIV/0!</v>
      </c>
      <c r="AY731" s="146" t="str">
        <f t="shared" si="600"/>
        <v>53.10</v>
      </c>
      <c r="AZ731" s="383" t="b">
        <f>COUNTIF('[1]Codes SEC'!$B$2:$B$250,Ministres!AY731)&gt;0</f>
        <v>1</v>
      </c>
    </row>
    <row r="732" spans="1:52" s="374" customFormat="1" ht="35.1" customHeight="1" x14ac:dyDescent="0.25">
      <c r="A732" s="356" t="s">
        <v>13</v>
      </c>
      <c r="B732" s="225" t="s">
        <v>265</v>
      </c>
      <c r="C732" s="122" t="s">
        <v>237</v>
      </c>
      <c r="D732" s="123">
        <v>1000</v>
      </c>
      <c r="E732" s="226"/>
      <c r="F732" s="122">
        <v>19</v>
      </c>
      <c r="G732" s="126"/>
      <c r="H732" s="35" t="str">
        <f t="shared" si="590"/>
        <v>122</v>
      </c>
      <c r="I732" s="36">
        <v>86141000</v>
      </c>
      <c r="J732" s="37" t="s">
        <v>940</v>
      </c>
      <c r="K732" s="244" t="s">
        <v>941</v>
      </c>
      <c r="L732" s="232">
        <v>0</v>
      </c>
      <c r="M732" s="233">
        <v>0</v>
      </c>
      <c r="N732" s="130"/>
      <c r="O732" s="131"/>
      <c r="P732" s="131"/>
      <c r="Q732" s="131"/>
      <c r="R732" s="131"/>
      <c r="S732" s="131"/>
      <c r="T732" s="132" t="str">
        <f t="shared" si="591"/>
        <v>OK</v>
      </c>
      <c r="U732" s="138"/>
      <c r="V732" s="138"/>
      <c r="W732" s="139"/>
      <c r="X732" s="139"/>
      <c r="Y732" s="132" t="str">
        <f t="shared" si="592"/>
        <v>OK</v>
      </c>
      <c r="Z732" s="210"/>
      <c r="AA732" s="204"/>
      <c r="AB732" s="202"/>
      <c r="AC732" s="202"/>
      <c r="AD732" s="202"/>
      <c r="AE732" s="202"/>
      <c r="AF732" s="202"/>
      <c r="AG732" s="132" t="str">
        <f t="shared" si="593"/>
        <v>OK</v>
      </c>
      <c r="AH732" s="138"/>
      <c r="AI732" s="138"/>
      <c r="AJ732" s="139"/>
      <c r="AK732" s="139"/>
      <c r="AL732" s="132" t="str">
        <f t="shared" si="594"/>
        <v>OK</v>
      </c>
      <c r="AM732" s="140"/>
      <c r="AN732" s="119">
        <f t="shared" si="595"/>
        <v>0</v>
      </c>
      <c r="AO732" s="120">
        <f t="shared" si="596"/>
        <v>0</v>
      </c>
      <c r="AP732" s="39">
        <f t="shared" si="597"/>
        <v>0</v>
      </c>
      <c r="AQ732" s="141">
        <f t="shared" si="598"/>
        <v>0</v>
      </c>
      <c r="AR732" s="142">
        <f t="shared" ref="AR732:AR750" si="601">AQ732-AP732</f>
        <v>0</v>
      </c>
      <c r="AS732" s="143" t="e">
        <f t="shared" ref="AS732:AS750" si="602">AR732/AP732</f>
        <v>#DIV/0!</v>
      </c>
      <c r="AT732" s="144">
        <f t="shared" si="599"/>
        <v>0</v>
      </c>
      <c r="AU732" s="141">
        <f t="shared" ref="AU732:AU750" si="603">AO732</f>
        <v>0</v>
      </c>
      <c r="AV732" s="142">
        <f t="shared" ref="AV732:AV750" si="604">AU732-AT732</f>
        <v>0</v>
      </c>
      <c r="AW732" s="143" t="e">
        <f t="shared" ref="AW732:AW750" si="605">AV732/AT732</f>
        <v>#DIV/0!</v>
      </c>
      <c r="AY732" s="146" t="str">
        <f t="shared" si="600"/>
        <v>61.41</v>
      </c>
      <c r="AZ732" s="398" t="b">
        <f>COUNTIF('[1]Codes SEC'!$B$2:$B$250,Ministres!AY732)&gt;0</f>
        <v>1</v>
      </c>
    </row>
    <row r="733" spans="1:52" s="374" customFormat="1" ht="35.1" customHeight="1" x14ac:dyDescent="0.25">
      <c r="A733" s="356" t="s">
        <v>13</v>
      </c>
      <c r="B733" s="225" t="s">
        <v>265</v>
      </c>
      <c r="C733" s="122" t="s">
        <v>237</v>
      </c>
      <c r="D733" s="123">
        <v>1000</v>
      </c>
      <c r="E733" s="226"/>
      <c r="F733" s="122">
        <v>19</v>
      </c>
      <c r="G733" s="126"/>
      <c r="H733" s="35" t="str">
        <f t="shared" si="590"/>
        <v>122</v>
      </c>
      <c r="I733" s="36">
        <v>86141000</v>
      </c>
      <c r="J733" s="37" t="s">
        <v>942</v>
      </c>
      <c r="K733" s="244" t="s">
        <v>943</v>
      </c>
      <c r="L733" s="232">
        <v>0</v>
      </c>
      <c r="M733" s="233">
        <v>0</v>
      </c>
      <c r="N733" s="130"/>
      <c r="O733" s="131"/>
      <c r="P733" s="131"/>
      <c r="Q733" s="131"/>
      <c r="R733" s="131"/>
      <c r="S733" s="131"/>
      <c r="T733" s="132" t="str">
        <f t="shared" si="591"/>
        <v>OK</v>
      </c>
      <c r="U733" s="138"/>
      <c r="V733" s="138"/>
      <c r="W733" s="139"/>
      <c r="X733" s="139"/>
      <c r="Y733" s="132" t="str">
        <f t="shared" si="592"/>
        <v>OK</v>
      </c>
      <c r="Z733" s="210"/>
      <c r="AA733" s="204"/>
      <c r="AB733" s="202"/>
      <c r="AC733" s="202"/>
      <c r="AD733" s="202"/>
      <c r="AE733" s="202"/>
      <c r="AF733" s="202"/>
      <c r="AG733" s="132" t="str">
        <f t="shared" si="593"/>
        <v>OK</v>
      </c>
      <c r="AH733" s="138"/>
      <c r="AI733" s="138"/>
      <c r="AJ733" s="139"/>
      <c r="AK733" s="139"/>
      <c r="AL733" s="132" t="str">
        <f t="shared" si="594"/>
        <v>OK</v>
      </c>
      <c r="AM733" s="140"/>
      <c r="AN733" s="119">
        <f t="shared" si="595"/>
        <v>0</v>
      </c>
      <c r="AO733" s="120">
        <f t="shared" si="596"/>
        <v>0</v>
      </c>
      <c r="AP733" s="39">
        <f t="shared" si="597"/>
        <v>0</v>
      </c>
      <c r="AQ733" s="141">
        <f t="shared" si="598"/>
        <v>0</v>
      </c>
      <c r="AR733" s="142">
        <f t="shared" si="601"/>
        <v>0</v>
      </c>
      <c r="AS733" s="143" t="e">
        <f t="shared" si="602"/>
        <v>#DIV/0!</v>
      </c>
      <c r="AT733" s="144">
        <f t="shared" si="599"/>
        <v>0</v>
      </c>
      <c r="AU733" s="141">
        <f t="shared" si="603"/>
        <v>0</v>
      </c>
      <c r="AV733" s="142">
        <f t="shared" si="604"/>
        <v>0</v>
      </c>
      <c r="AW733" s="143" t="e">
        <f t="shared" si="605"/>
        <v>#DIV/0!</v>
      </c>
      <c r="AY733" s="146" t="str">
        <f t="shared" si="600"/>
        <v>61.41</v>
      </c>
      <c r="AZ733" s="398" t="b">
        <f>COUNTIF('[1]Codes SEC'!$B$2:$B$250,Ministres!AY733)&gt;0</f>
        <v>1</v>
      </c>
    </row>
    <row r="734" spans="1:52" s="374" customFormat="1" ht="51.6" customHeight="1" x14ac:dyDescent="0.25">
      <c r="A734" s="356" t="s">
        <v>13</v>
      </c>
      <c r="B734" s="225" t="s">
        <v>265</v>
      </c>
      <c r="C734" s="122" t="s">
        <v>237</v>
      </c>
      <c r="D734" s="123">
        <v>1000</v>
      </c>
      <c r="E734" s="226"/>
      <c r="F734" s="122">
        <v>19</v>
      </c>
      <c r="G734" s="126"/>
      <c r="H734" s="35" t="str">
        <f t="shared" si="590"/>
        <v>122</v>
      </c>
      <c r="I734" s="36">
        <v>86141000</v>
      </c>
      <c r="J734" s="37" t="s">
        <v>944</v>
      </c>
      <c r="K734" s="244" t="s">
        <v>945</v>
      </c>
      <c r="L734" s="232">
        <v>0</v>
      </c>
      <c r="M734" s="233">
        <v>0</v>
      </c>
      <c r="N734" s="130"/>
      <c r="O734" s="131"/>
      <c r="P734" s="131"/>
      <c r="Q734" s="131"/>
      <c r="R734" s="131"/>
      <c r="S734" s="131"/>
      <c r="T734" s="132" t="str">
        <f t="shared" si="591"/>
        <v>OK</v>
      </c>
      <c r="U734" s="138"/>
      <c r="V734" s="138"/>
      <c r="W734" s="139"/>
      <c r="X734" s="139"/>
      <c r="Y734" s="132" t="str">
        <f t="shared" si="592"/>
        <v>OK</v>
      </c>
      <c r="Z734" s="210"/>
      <c r="AA734" s="204"/>
      <c r="AB734" s="202"/>
      <c r="AC734" s="202"/>
      <c r="AD734" s="202"/>
      <c r="AE734" s="202"/>
      <c r="AF734" s="202"/>
      <c r="AG734" s="132" t="str">
        <f t="shared" si="593"/>
        <v>OK</v>
      </c>
      <c r="AH734" s="138"/>
      <c r="AI734" s="138"/>
      <c r="AJ734" s="139"/>
      <c r="AK734" s="139"/>
      <c r="AL734" s="132" t="str">
        <f t="shared" si="594"/>
        <v>OK</v>
      </c>
      <c r="AM734" s="140"/>
      <c r="AN734" s="119">
        <f t="shared" si="595"/>
        <v>0</v>
      </c>
      <c r="AO734" s="120">
        <f t="shared" si="596"/>
        <v>0</v>
      </c>
      <c r="AP734" s="39">
        <f t="shared" si="597"/>
        <v>0</v>
      </c>
      <c r="AQ734" s="141">
        <f t="shared" si="598"/>
        <v>0</v>
      </c>
      <c r="AR734" s="142">
        <f t="shared" si="601"/>
        <v>0</v>
      </c>
      <c r="AS734" s="143" t="e">
        <f t="shared" si="602"/>
        <v>#DIV/0!</v>
      </c>
      <c r="AT734" s="144">
        <f t="shared" si="599"/>
        <v>0</v>
      </c>
      <c r="AU734" s="141">
        <f t="shared" si="603"/>
        <v>0</v>
      </c>
      <c r="AV734" s="142">
        <f t="shared" si="604"/>
        <v>0</v>
      </c>
      <c r="AW734" s="143" t="e">
        <f t="shared" si="605"/>
        <v>#DIV/0!</v>
      </c>
      <c r="AY734" s="146" t="str">
        <f t="shared" si="600"/>
        <v>61.41</v>
      </c>
      <c r="AZ734" s="398" t="b">
        <f>COUNTIF('[1]Codes SEC'!$B$2:$B$250,Ministres!AY734)&gt;0</f>
        <v>1</v>
      </c>
    </row>
    <row r="735" spans="1:52" s="374" customFormat="1" ht="51.6" customHeight="1" x14ac:dyDescent="0.25">
      <c r="A735" s="356" t="s">
        <v>13</v>
      </c>
      <c r="B735" s="225" t="s">
        <v>265</v>
      </c>
      <c r="C735" s="122" t="s">
        <v>237</v>
      </c>
      <c r="D735" s="123">
        <v>1000</v>
      </c>
      <c r="E735" s="226"/>
      <c r="F735" s="122">
        <v>19</v>
      </c>
      <c r="G735" s="126"/>
      <c r="H735" s="35" t="str">
        <f t="shared" si="590"/>
        <v>122</v>
      </c>
      <c r="I735" s="36">
        <v>86141000</v>
      </c>
      <c r="J735" s="37" t="s">
        <v>946</v>
      </c>
      <c r="K735" s="244" t="s">
        <v>947</v>
      </c>
      <c r="L735" s="232">
        <v>0</v>
      </c>
      <c r="M735" s="233">
        <v>0</v>
      </c>
      <c r="N735" s="130"/>
      <c r="O735" s="131"/>
      <c r="P735" s="131"/>
      <c r="Q735" s="131"/>
      <c r="R735" s="131"/>
      <c r="S735" s="131"/>
      <c r="T735" s="132" t="str">
        <f t="shared" si="591"/>
        <v>OK</v>
      </c>
      <c r="U735" s="138"/>
      <c r="V735" s="138"/>
      <c r="W735" s="139"/>
      <c r="X735" s="139"/>
      <c r="Y735" s="132" t="str">
        <f t="shared" si="592"/>
        <v>OK</v>
      </c>
      <c r="Z735" s="210"/>
      <c r="AA735" s="204"/>
      <c r="AB735" s="202"/>
      <c r="AC735" s="202"/>
      <c r="AD735" s="202"/>
      <c r="AE735" s="202"/>
      <c r="AF735" s="202"/>
      <c r="AG735" s="132" t="str">
        <f t="shared" si="593"/>
        <v>OK</v>
      </c>
      <c r="AH735" s="138"/>
      <c r="AI735" s="138"/>
      <c r="AJ735" s="139"/>
      <c r="AK735" s="139"/>
      <c r="AL735" s="132" t="str">
        <f t="shared" si="594"/>
        <v>OK</v>
      </c>
      <c r="AM735" s="140"/>
      <c r="AN735" s="119">
        <f t="shared" si="595"/>
        <v>0</v>
      </c>
      <c r="AO735" s="120">
        <f t="shared" si="596"/>
        <v>0</v>
      </c>
      <c r="AP735" s="39">
        <f t="shared" si="597"/>
        <v>0</v>
      </c>
      <c r="AQ735" s="141">
        <f t="shared" si="598"/>
        <v>0</v>
      </c>
      <c r="AR735" s="142">
        <f t="shared" si="601"/>
        <v>0</v>
      </c>
      <c r="AS735" s="143" t="e">
        <f t="shared" si="602"/>
        <v>#DIV/0!</v>
      </c>
      <c r="AT735" s="144">
        <f t="shared" si="599"/>
        <v>0</v>
      </c>
      <c r="AU735" s="141">
        <f t="shared" si="603"/>
        <v>0</v>
      </c>
      <c r="AV735" s="142">
        <f t="shared" si="604"/>
        <v>0</v>
      </c>
      <c r="AW735" s="143" t="e">
        <f t="shared" si="605"/>
        <v>#DIV/0!</v>
      </c>
      <c r="AY735" s="146" t="str">
        <f t="shared" si="600"/>
        <v>61.41</v>
      </c>
      <c r="AZ735" s="398" t="b">
        <f>COUNTIF('[1]Codes SEC'!$B$2:$B$250,Ministres!AY735)&gt;0</f>
        <v>1</v>
      </c>
    </row>
    <row r="736" spans="1:52" s="374" customFormat="1" ht="51.6" customHeight="1" x14ac:dyDescent="0.25">
      <c r="A736" s="356" t="s">
        <v>13</v>
      </c>
      <c r="B736" s="225" t="s">
        <v>265</v>
      </c>
      <c r="C736" s="122" t="s">
        <v>237</v>
      </c>
      <c r="D736" s="123">
        <v>1000</v>
      </c>
      <c r="E736" s="226"/>
      <c r="F736" s="122">
        <v>19</v>
      </c>
      <c r="G736" s="126"/>
      <c r="H736" s="35" t="str">
        <f t="shared" si="590"/>
        <v>122</v>
      </c>
      <c r="I736" s="36">
        <v>86141000</v>
      </c>
      <c r="J736" s="37" t="s">
        <v>948</v>
      </c>
      <c r="K736" s="244" t="s">
        <v>949</v>
      </c>
      <c r="L736" s="232">
        <v>0</v>
      </c>
      <c r="M736" s="233">
        <v>0</v>
      </c>
      <c r="N736" s="130"/>
      <c r="O736" s="131"/>
      <c r="P736" s="131"/>
      <c r="Q736" s="131"/>
      <c r="R736" s="131"/>
      <c r="S736" s="131"/>
      <c r="T736" s="132" t="str">
        <f t="shared" si="591"/>
        <v>OK</v>
      </c>
      <c r="U736" s="138"/>
      <c r="V736" s="138"/>
      <c r="W736" s="139"/>
      <c r="X736" s="139"/>
      <c r="Y736" s="132" t="str">
        <f t="shared" si="592"/>
        <v>OK</v>
      </c>
      <c r="Z736" s="210"/>
      <c r="AA736" s="204"/>
      <c r="AB736" s="202"/>
      <c r="AC736" s="202"/>
      <c r="AD736" s="202"/>
      <c r="AE736" s="202"/>
      <c r="AF736" s="202"/>
      <c r="AG736" s="132" t="str">
        <f t="shared" si="593"/>
        <v>OK</v>
      </c>
      <c r="AH736" s="138"/>
      <c r="AI736" s="138"/>
      <c r="AJ736" s="139"/>
      <c r="AK736" s="139"/>
      <c r="AL736" s="132" t="str">
        <f t="shared" si="594"/>
        <v>OK</v>
      </c>
      <c r="AM736" s="140"/>
      <c r="AN736" s="119">
        <f t="shared" si="595"/>
        <v>0</v>
      </c>
      <c r="AO736" s="120">
        <f t="shared" si="596"/>
        <v>0</v>
      </c>
      <c r="AP736" s="39">
        <f t="shared" si="597"/>
        <v>0</v>
      </c>
      <c r="AQ736" s="141">
        <f t="shared" si="598"/>
        <v>0</v>
      </c>
      <c r="AR736" s="142">
        <f t="shared" si="601"/>
        <v>0</v>
      </c>
      <c r="AS736" s="143" t="e">
        <f t="shared" si="602"/>
        <v>#DIV/0!</v>
      </c>
      <c r="AT736" s="144">
        <f t="shared" si="599"/>
        <v>0</v>
      </c>
      <c r="AU736" s="141">
        <f t="shared" si="603"/>
        <v>0</v>
      </c>
      <c r="AV736" s="142">
        <f t="shared" si="604"/>
        <v>0</v>
      </c>
      <c r="AW736" s="143" t="e">
        <f t="shared" si="605"/>
        <v>#DIV/0!</v>
      </c>
      <c r="AY736" s="146" t="str">
        <f t="shared" si="600"/>
        <v>61.41</v>
      </c>
      <c r="AZ736" s="398" t="b">
        <f>COUNTIF('[1]Codes SEC'!$B$2:$B$250,Ministres!AY736)&gt;0</f>
        <v>1</v>
      </c>
    </row>
    <row r="737" spans="1:64" s="374" customFormat="1" ht="35.1" customHeight="1" x14ac:dyDescent="0.25">
      <c r="A737" s="356" t="s">
        <v>13</v>
      </c>
      <c r="B737" s="225" t="s">
        <v>265</v>
      </c>
      <c r="C737" s="122" t="s">
        <v>237</v>
      </c>
      <c r="D737" s="123">
        <v>1000</v>
      </c>
      <c r="E737" s="226"/>
      <c r="F737" s="122">
        <v>19</v>
      </c>
      <c r="G737" s="126"/>
      <c r="H737" s="35" t="str">
        <f t="shared" si="590"/>
        <v>122</v>
      </c>
      <c r="I737" s="36">
        <v>86141000</v>
      </c>
      <c r="J737" s="37" t="s">
        <v>950</v>
      </c>
      <c r="K737" s="244" t="s">
        <v>951</v>
      </c>
      <c r="L737" s="232">
        <v>0</v>
      </c>
      <c r="M737" s="233">
        <v>0</v>
      </c>
      <c r="N737" s="130"/>
      <c r="O737" s="131"/>
      <c r="P737" s="131"/>
      <c r="Q737" s="131"/>
      <c r="R737" s="131"/>
      <c r="S737" s="131"/>
      <c r="T737" s="132" t="str">
        <f t="shared" si="591"/>
        <v>OK</v>
      </c>
      <c r="U737" s="138"/>
      <c r="V737" s="138"/>
      <c r="W737" s="139"/>
      <c r="X737" s="139"/>
      <c r="Y737" s="132" t="str">
        <f t="shared" si="592"/>
        <v>OK</v>
      </c>
      <c r="Z737" s="210"/>
      <c r="AA737" s="204"/>
      <c r="AB737" s="202"/>
      <c r="AC737" s="202"/>
      <c r="AD737" s="202"/>
      <c r="AE737" s="202"/>
      <c r="AF737" s="202"/>
      <c r="AG737" s="132" t="str">
        <f t="shared" si="593"/>
        <v>OK</v>
      </c>
      <c r="AH737" s="138"/>
      <c r="AI737" s="138"/>
      <c r="AJ737" s="139"/>
      <c r="AK737" s="139"/>
      <c r="AL737" s="132" t="str">
        <f t="shared" si="594"/>
        <v>OK</v>
      </c>
      <c r="AM737" s="140"/>
      <c r="AN737" s="119">
        <f t="shared" si="595"/>
        <v>0</v>
      </c>
      <c r="AO737" s="120">
        <f t="shared" si="596"/>
        <v>0</v>
      </c>
      <c r="AP737" s="39">
        <f t="shared" si="597"/>
        <v>0</v>
      </c>
      <c r="AQ737" s="141">
        <f t="shared" si="598"/>
        <v>0</v>
      </c>
      <c r="AR737" s="142">
        <f t="shared" si="601"/>
        <v>0</v>
      </c>
      <c r="AS737" s="143" t="e">
        <f t="shared" si="602"/>
        <v>#DIV/0!</v>
      </c>
      <c r="AT737" s="144">
        <f t="shared" si="599"/>
        <v>0</v>
      </c>
      <c r="AU737" s="141">
        <f t="shared" si="603"/>
        <v>0</v>
      </c>
      <c r="AV737" s="142">
        <f t="shared" si="604"/>
        <v>0</v>
      </c>
      <c r="AW737" s="143" t="e">
        <f t="shared" si="605"/>
        <v>#DIV/0!</v>
      </c>
      <c r="AY737" s="146" t="str">
        <f t="shared" si="600"/>
        <v>61.41</v>
      </c>
      <c r="AZ737" s="398" t="b">
        <f>COUNTIF('[1]Codes SEC'!$B$2:$B$250,Ministres!AY737)&gt;0</f>
        <v>1</v>
      </c>
    </row>
    <row r="738" spans="1:64" ht="35.1" customHeight="1" x14ac:dyDescent="0.25">
      <c r="A738" s="15" t="s">
        <v>13</v>
      </c>
      <c r="B738" s="225" t="s">
        <v>265</v>
      </c>
      <c r="C738" s="122" t="s">
        <v>237</v>
      </c>
      <c r="D738" s="123">
        <v>1000</v>
      </c>
      <c r="E738" s="226"/>
      <c r="F738" s="122">
        <v>20</v>
      </c>
      <c r="G738" s="227"/>
      <c r="H738" s="228" t="str">
        <f t="shared" si="590"/>
        <v>122</v>
      </c>
      <c r="I738" s="229">
        <v>86141000</v>
      </c>
      <c r="J738" s="230" t="s">
        <v>952</v>
      </c>
      <c r="K738" s="231" t="s">
        <v>953</v>
      </c>
      <c r="L738" s="232">
        <v>0</v>
      </c>
      <c r="M738" s="233">
        <v>0</v>
      </c>
      <c r="N738" s="130"/>
      <c r="O738" s="131"/>
      <c r="P738" s="131"/>
      <c r="Q738" s="131"/>
      <c r="R738" s="131"/>
      <c r="S738" s="131"/>
      <c r="T738" s="132" t="str">
        <f t="shared" si="591"/>
        <v>OK</v>
      </c>
      <c r="U738" s="138"/>
      <c r="V738" s="138"/>
      <c r="W738" s="139"/>
      <c r="X738" s="139"/>
      <c r="Y738" s="132" t="str">
        <f t="shared" si="592"/>
        <v>OK</v>
      </c>
      <c r="Z738" s="210"/>
      <c r="AA738" s="204"/>
      <c r="AB738" s="202"/>
      <c r="AC738" s="202"/>
      <c r="AD738" s="202"/>
      <c r="AE738" s="202"/>
      <c r="AF738" s="202"/>
      <c r="AG738" s="132" t="str">
        <f t="shared" si="593"/>
        <v>OK</v>
      </c>
      <c r="AH738" s="138"/>
      <c r="AI738" s="138"/>
      <c r="AJ738" s="139"/>
      <c r="AK738" s="139"/>
      <c r="AL738" s="132" t="str">
        <f t="shared" si="594"/>
        <v>OK</v>
      </c>
      <c r="AM738" s="140"/>
      <c r="AN738" s="119">
        <f t="shared" si="595"/>
        <v>0</v>
      </c>
      <c r="AO738" s="120">
        <f t="shared" si="596"/>
        <v>0</v>
      </c>
      <c r="AP738" s="39">
        <f t="shared" si="597"/>
        <v>0</v>
      </c>
      <c r="AQ738" s="141">
        <f t="shared" si="598"/>
        <v>0</v>
      </c>
      <c r="AR738" s="142">
        <f>AQ738-AP738</f>
        <v>0</v>
      </c>
      <c r="AS738" s="143" t="e">
        <f>AR738/AP738</f>
        <v>#DIV/0!</v>
      </c>
      <c r="AT738" s="144">
        <f t="shared" si="599"/>
        <v>0</v>
      </c>
      <c r="AU738" s="141">
        <f>AO738</f>
        <v>0</v>
      </c>
      <c r="AV738" s="142">
        <f>AU738-AT738</f>
        <v>0</v>
      </c>
      <c r="AW738" s="143" t="e">
        <f>AV738/AT738</f>
        <v>#DIV/0!</v>
      </c>
      <c r="AY738" s="146" t="str">
        <f t="shared" si="600"/>
        <v>61.41</v>
      </c>
      <c r="AZ738" s="383" t="b">
        <f>COUNTIF('[1]Codes SEC'!$B$2:$B$250,Ministres!AY738)&gt;0</f>
        <v>1</v>
      </c>
    </row>
    <row r="739" spans="1:64" s="374" customFormat="1" ht="35.1" customHeight="1" x14ac:dyDescent="0.25">
      <c r="A739" s="356" t="s">
        <v>13</v>
      </c>
      <c r="B739" s="225" t="s">
        <v>265</v>
      </c>
      <c r="C739" s="122" t="s">
        <v>237</v>
      </c>
      <c r="D739" s="123">
        <v>1000</v>
      </c>
      <c r="E739" s="226"/>
      <c r="F739" s="122">
        <v>19</v>
      </c>
      <c r="G739" s="126"/>
      <c r="H739" s="35" t="str">
        <f t="shared" si="590"/>
        <v>122</v>
      </c>
      <c r="I739" s="36">
        <v>86311000</v>
      </c>
      <c r="J739" s="37" t="s">
        <v>954</v>
      </c>
      <c r="K739" s="244" t="s">
        <v>955</v>
      </c>
      <c r="L739" s="232">
        <v>0</v>
      </c>
      <c r="M739" s="233">
        <v>0</v>
      </c>
      <c r="N739" s="130"/>
      <c r="O739" s="131"/>
      <c r="P739" s="131"/>
      <c r="Q739" s="131"/>
      <c r="R739" s="131"/>
      <c r="S739" s="131"/>
      <c r="T739" s="132" t="str">
        <f>IF(SUM(N739:S739)=U739,"OK",SUM(N739:S739)-U739)</f>
        <v>OK</v>
      </c>
      <c r="U739" s="138"/>
      <c r="V739" s="138"/>
      <c r="W739" s="139"/>
      <c r="X739" s="139"/>
      <c r="Y739" s="132" t="str">
        <f>IF(SUM(W739:X739)=Z739,"OK",SUM(W739:X739)-Z739)</f>
        <v>OK</v>
      </c>
      <c r="Z739" s="210"/>
      <c r="AA739" s="204"/>
      <c r="AB739" s="202"/>
      <c r="AC739" s="202"/>
      <c r="AD739" s="202"/>
      <c r="AE739" s="202"/>
      <c r="AF739" s="202"/>
      <c r="AG739" s="132" t="str">
        <f>IF(SUM(AA739:AF739)=AH739,"OK",SUM(AA739:AF739)-AH739)</f>
        <v>OK</v>
      </c>
      <c r="AH739" s="138"/>
      <c r="AI739" s="138"/>
      <c r="AJ739" s="139"/>
      <c r="AK739" s="139"/>
      <c r="AL739" s="132" t="str">
        <f>IF(SUM(AJ739:AK739)=AM739,"OK",SUM(AJ739:AK739)-AM739)</f>
        <v>OK</v>
      </c>
      <c r="AM739" s="140"/>
      <c r="AN739" s="119">
        <f>L739+U739+V739+Z739</f>
        <v>0</v>
      </c>
      <c r="AO739" s="120">
        <f>M739+AH739+AI739+AM739</f>
        <v>0</v>
      </c>
      <c r="AP739" s="39">
        <f>L739</f>
        <v>0</v>
      </c>
      <c r="AQ739" s="141">
        <f>AN739</f>
        <v>0</v>
      </c>
      <c r="AR739" s="142">
        <f>AQ739-AP739</f>
        <v>0</v>
      </c>
      <c r="AS739" s="143" t="e">
        <f>AR739/AP739</f>
        <v>#DIV/0!</v>
      </c>
      <c r="AT739" s="144">
        <f>M739</f>
        <v>0</v>
      </c>
      <c r="AU739" s="141">
        <f>AO739</f>
        <v>0</v>
      </c>
      <c r="AV739" s="142">
        <f>AU739-AT739</f>
        <v>0</v>
      </c>
      <c r="AW739" s="143" t="e">
        <f>AV739/AT739</f>
        <v>#DIV/0!</v>
      </c>
      <c r="AY739" s="146" t="str">
        <f t="shared" si="600"/>
        <v>63.11</v>
      </c>
      <c r="AZ739" s="398" t="b">
        <f>COUNTIF('[1]Codes SEC'!$B$2:$B$250,Ministres!AY739)&gt;0</f>
        <v>1</v>
      </c>
    </row>
    <row r="740" spans="1:64" s="374" customFormat="1" ht="35.1" customHeight="1" x14ac:dyDescent="0.25">
      <c r="A740" s="356" t="s">
        <v>13</v>
      </c>
      <c r="B740" s="225" t="s">
        <v>265</v>
      </c>
      <c r="C740" s="122" t="s">
        <v>237</v>
      </c>
      <c r="D740" s="123">
        <v>1000</v>
      </c>
      <c r="E740" s="226"/>
      <c r="F740" s="122">
        <v>20</v>
      </c>
      <c r="G740" s="126"/>
      <c r="H740" s="35" t="str">
        <f t="shared" si="590"/>
        <v>122</v>
      </c>
      <c r="I740" s="36">
        <v>86311000</v>
      </c>
      <c r="J740" s="37" t="s">
        <v>956</v>
      </c>
      <c r="K740" s="244" t="s">
        <v>957</v>
      </c>
      <c r="L740" s="232">
        <v>0</v>
      </c>
      <c r="M740" s="233">
        <v>0</v>
      </c>
      <c r="N740" s="130"/>
      <c r="O740" s="131"/>
      <c r="P740" s="131"/>
      <c r="Q740" s="131"/>
      <c r="R740" s="131"/>
      <c r="S740" s="131"/>
      <c r="T740" s="132" t="str">
        <f>IF(SUM(N740:S740)=U740,"OK",SUM(N740:S740)-U740)</f>
        <v>OK</v>
      </c>
      <c r="U740" s="138"/>
      <c r="V740" s="138"/>
      <c r="W740" s="139"/>
      <c r="X740" s="139"/>
      <c r="Y740" s="132" t="str">
        <f>IF(SUM(W740:X740)=Z740,"OK",SUM(W740:X740)-Z740)</f>
        <v>OK</v>
      </c>
      <c r="Z740" s="210"/>
      <c r="AA740" s="204"/>
      <c r="AB740" s="202"/>
      <c r="AC740" s="202"/>
      <c r="AD740" s="202"/>
      <c r="AE740" s="202"/>
      <c r="AF740" s="202"/>
      <c r="AG740" s="132" t="str">
        <f>IF(SUM(AA740:AF740)=AH740,"OK",SUM(AA740:AF740)-AH740)</f>
        <v>OK</v>
      </c>
      <c r="AH740" s="138"/>
      <c r="AI740" s="138"/>
      <c r="AJ740" s="139"/>
      <c r="AK740" s="139"/>
      <c r="AL740" s="132" t="str">
        <f>IF(SUM(AJ740:AK740)=AM740,"OK",SUM(AJ740:AK740)-AM740)</f>
        <v>OK</v>
      </c>
      <c r="AM740" s="140"/>
      <c r="AN740" s="119">
        <f>L740+U740+V740+Z740</f>
        <v>0</v>
      </c>
      <c r="AO740" s="120">
        <f>M740+AH740+AI740+AM740</f>
        <v>0</v>
      </c>
      <c r="AP740" s="39">
        <f>L740</f>
        <v>0</v>
      </c>
      <c r="AQ740" s="141">
        <f>AN740</f>
        <v>0</v>
      </c>
      <c r="AR740" s="142">
        <f>AQ740-AP740</f>
        <v>0</v>
      </c>
      <c r="AS740" s="143" t="e">
        <f>AR740/AP740</f>
        <v>#DIV/0!</v>
      </c>
      <c r="AT740" s="144">
        <f>M740</f>
        <v>0</v>
      </c>
      <c r="AU740" s="141">
        <f>AO740</f>
        <v>0</v>
      </c>
      <c r="AV740" s="142">
        <f>AU740-AT740</f>
        <v>0</v>
      </c>
      <c r="AW740" s="143" t="e">
        <f>AV740/AT740</f>
        <v>#DIV/0!</v>
      </c>
      <c r="AY740" s="146" t="str">
        <f t="shared" si="600"/>
        <v>63.11</v>
      </c>
      <c r="AZ740" s="398" t="b">
        <f>COUNTIF('[1]Codes SEC'!$B$2:$B$250,Ministres!AY740)&gt;0</f>
        <v>1</v>
      </c>
    </row>
    <row r="741" spans="1:64" s="420" customFormat="1" ht="35.1" customHeight="1" x14ac:dyDescent="0.25">
      <c r="A741" s="15" t="s">
        <v>13</v>
      </c>
      <c r="B741" s="225">
        <v>10</v>
      </c>
      <c r="C741" s="122" t="s">
        <v>237</v>
      </c>
      <c r="D741" s="123">
        <v>1000</v>
      </c>
      <c r="E741" s="226"/>
      <c r="F741" s="122">
        <v>19</v>
      </c>
      <c r="G741" s="126"/>
      <c r="H741" s="35" t="str">
        <f t="shared" si="590"/>
        <v>122</v>
      </c>
      <c r="I741" s="36">
        <v>86321000</v>
      </c>
      <c r="J741" s="37" t="s">
        <v>958</v>
      </c>
      <c r="K741" s="244" t="s">
        <v>959</v>
      </c>
      <c r="L741" s="128">
        <v>0</v>
      </c>
      <c r="M741" s="129">
        <v>0</v>
      </c>
      <c r="N741" s="130"/>
      <c r="O741" s="131"/>
      <c r="P741" s="131"/>
      <c r="Q741" s="131"/>
      <c r="R741" s="131"/>
      <c r="S741" s="131"/>
      <c r="T741" s="132" t="str">
        <f t="shared" si="591"/>
        <v>OK</v>
      </c>
      <c r="U741" s="138"/>
      <c r="V741" s="138"/>
      <c r="W741" s="139"/>
      <c r="X741" s="139"/>
      <c r="Y741" s="132" t="str">
        <f t="shared" si="592"/>
        <v>OK</v>
      </c>
      <c r="Z741" s="210"/>
      <c r="AA741" s="204"/>
      <c r="AB741" s="202"/>
      <c r="AC741" s="202"/>
      <c r="AD741" s="202"/>
      <c r="AE741" s="202"/>
      <c r="AF741" s="202"/>
      <c r="AG741" s="132" t="str">
        <f t="shared" si="593"/>
        <v>OK</v>
      </c>
      <c r="AH741" s="138"/>
      <c r="AI741" s="138"/>
      <c r="AJ741" s="139"/>
      <c r="AK741" s="139"/>
      <c r="AL741" s="132" t="str">
        <f t="shared" si="594"/>
        <v>OK</v>
      </c>
      <c r="AM741" s="140"/>
      <c r="AN741" s="119">
        <f t="shared" si="595"/>
        <v>0</v>
      </c>
      <c r="AO741" s="120">
        <f t="shared" si="596"/>
        <v>0</v>
      </c>
      <c r="AP741" s="39">
        <f t="shared" si="597"/>
        <v>0</v>
      </c>
      <c r="AQ741" s="141">
        <f t="shared" si="598"/>
        <v>0</v>
      </c>
      <c r="AR741" s="142">
        <f t="shared" si="601"/>
        <v>0</v>
      </c>
      <c r="AS741" s="143" t="e">
        <f t="shared" si="602"/>
        <v>#DIV/0!</v>
      </c>
      <c r="AT741" s="144">
        <f t="shared" si="599"/>
        <v>0</v>
      </c>
      <c r="AU741" s="141">
        <f t="shared" si="603"/>
        <v>0</v>
      </c>
      <c r="AV741" s="142">
        <f t="shared" si="604"/>
        <v>0</v>
      </c>
      <c r="AW741" s="143" t="e">
        <f t="shared" si="605"/>
        <v>#DIV/0!</v>
      </c>
      <c r="AX741"/>
      <c r="AY741" s="146" t="str">
        <f t="shared" si="600"/>
        <v>63.21</v>
      </c>
      <c r="AZ741" s="383" t="b">
        <f>COUNTIF('[1]Codes SEC'!$B$2:$B$250,Ministres!AY741)&gt;0</f>
        <v>1</v>
      </c>
      <c r="BA741"/>
      <c r="BB741"/>
      <c r="BC741"/>
      <c r="BD741"/>
      <c r="BE741"/>
      <c r="BF741"/>
      <c r="BG741"/>
      <c r="BH741"/>
      <c r="BI741"/>
      <c r="BJ741"/>
      <c r="BK741"/>
      <c r="BL741"/>
    </row>
    <row r="742" spans="1:64" s="420" customFormat="1" ht="35.1" customHeight="1" x14ac:dyDescent="0.25">
      <c r="A742" s="15" t="s">
        <v>13</v>
      </c>
      <c r="B742" s="225">
        <v>10</v>
      </c>
      <c r="C742" s="122" t="s">
        <v>237</v>
      </c>
      <c r="D742" s="123">
        <v>1000</v>
      </c>
      <c r="E742" s="226"/>
      <c r="F742" s="122">
        <v>20</v>
      </c>
      <c r="G742" s="126"/>
      <c r="H742" s="35" t="str">
        <f t="shared" si="590"/>
        <v>122</v>
      </c>
      <c r="I742" s="36">
        <v>86321000</v>
      </c>
      <c r="J742" s="37" t="s">
        <v>960</v>
      </c>
      <c r="K742" s="244" t="s">
        <v>961</v>
      </c>
      <c r="L742" s="128">
        <v>0</v>
      </c>
      <c r="M742" s="129">
        <v>0</v>
      </c>
      <c r="N742" s="130"/>
      <c r="O742" s="131"/>
      <c r="P742" s="131"/>
      <c r="Q742" s="131"/>
      <c r="R742" s="131"/>
      <c r="S742" s="131"/>
      <c r="T742" s="132" t="str">
        <f t="shared" si="591"/>
        <v>OK</v>
      </c>
      <c r="U742" s="138"/>
      <c r="V742" s="138"/>
      <c r="W742" s="139"/>
      <c r="X742" s="139"/>
      <c r="Y742" s="132" t="str">
        <f t="shared" si="592"/>
        <v>OK</v>
      </c>
      <c r="Z742" s="210"/>
      <c r="AA742" s="204"/>
      <c r="AB742" s="202"/>
      <c r="AC742" s="202"/>
      <c r="AD742" s="202"/>
      <c r="AE742" s="202"/>
      <c r="AF742" s="202"/>
      <c r="AG742" s="132" t="str">
        <f t="shared" si="593"/>
        <v>OK</v>
      </c>
      <c r="AH742" s="138"/>
      <c r="AI742" s="138"/>
      <c r="AJ742" s="139"/>
      <c r="AK742" s="139"/>
      <c r="AL742" s="132" t="str">
        <f t="shared" si="594"/>
        <v>OK</v>
      </c>
      <c r="AM742" s="140"/>
      <c r="AN742" s="119">
        <f t="shared" si="595"/>
        <v>0</v>
      </c>
      <c r="AO742" s="120">
        <f t="shared" si="596"/>
        <v>0</v>
      </c>
      <c r="AP742" s="39">
        <f t="shared" si="597"/>
        <v>0</v>
      </c>
      <c r="AQ742" s="141">
        <f t="shared" si="598"/>
        <v>0</v>
      </c>
      <c r="AR742" s="142">
        <f t="shared" si="601"/>
        <v>0</v>
      </c>
      <c r="AS742" s="143" t="e">
        <f t="shared" si="602"/>
        <v>#DIV/0!</v>
      </c>
      <c r="AT742" s="144">
        <f t="shared" si="599"/>
        <v>0</v>
      </c>
      <c r="AU742" s="141">
        <f t="shared" si="603"/>
        <v>0</v>
      </c>
      <c r="AV742" s="142">
        <f t="shared" si="604"/>
        <v>0</v>
      </c>
      <c r="AW742" s="143" t="e">
        <f t="shared" si="605"/>
        <v>#DIV/0!</v>
      </c>
      <c r="AX742"/>
      <c r="AY742" s="146" t="str">
        <f t="shared" si="600"/>
        <v>63.21</v>
      </c>
      <c r="AZ742" s="419" t="b">
        <f>COUNTIF('[1]Codes SEC'!$B$2:$B$250,Ministres!AY742)&gt;0</f>
        <v>1</v>
      </c>
      <c r="BA742"/>
      <c r="BB742"/>
      <c r="BC742"/>
      <c r="BD742"/>
      <c r="BE742"/>
      <c r="BF742"/>
      <c r="BG742"/>
      <c r="BH742"/>
      <c r="BI742"/>
      <c r="BJ742"/>
      <c r="BK742"/>
      <c r="BL742"/>
    </row>
    <row r="743" spans="1:64" s="420" customFormat="1" ht="35.1" customHeight="1" x14ac:dyDescent="0.25">
      <c r="A743" s="15" t="s">
        <v>13</v>
      </c>
      <c r="B743" s="225">
        <v>10</v>
      </c>
      <c r="C743" s="122" t="s">
        <v>237</v>
      </c>
      <c r="D743" s="123">
        <v>1000</v>
      </c>
      <c r="E743" s="226"/>
      <c r="F743" s="122">
        <v>19</v>
      </c>
      <c r="G743" s="126"/>
      <c r="H743" s="35" t="str">
        <f t="shared" si="590"/>
        <v>122</v>
      </c>
      <c r="I743" s="36">
        <v>86321000</v>
      </c>
      <c r="J743" s="37" t="s">
        <v>962</v>
      </c>
      <c r="K743" s="244" t="s">
        <v>963</v>
      </c>
      <c r="L743" s="128">
        <v>0</v>
      </c>
      <c r="M743" s="129">
        <v>0</v>
      </c>
      <c r="N743" s="130"/>
      <c r="O743" s="131"/>
      <c r="P743" s="131"/>
      <c r="Q743" s="131"/>
      <c r="R743" s="131"/>
      <c r="S743" s="131"/>
      <c r="T743" s="132" t="str">
        <f t="shared" si="591"/>
        <v>OK</v>
      </c>
      <c r="U743" s="138"/>
      <c r="V743" s="138"/>
      <c r="W743" s="139"/>
      <c r="X743" s="139"/>
      <c r="Y743" s="132" t="str">
        <f t="shared" si="592"/>
        <v>OK</v>
      </c>
      <c r="Z743" s="210"/>
      <c r="AA743" s="204"/>
      <c r="AB743" s="202"/>
      <c r="AC743" s="202"/>
      <c r="AD743" s="202"/>
      <c r="AE743" s="202"/>
      <c r="AF743" s="202"/>
      <c r="AG743" s="132" t="str">
        <f t="shared" si="593"/>
        <v>OK</v>
      </c>
      <c r="AH743" s="138"/>
      <c r="AI743" s="138"/>
      <c r="AJ743" s="139"/>
      <c r="AK743" s="139"/>
      <c r="AL743" s="132" t="str">
        <f t="shared" si="594"/>
        <v>OK</v>
      </c>
      <c r="AM743" s="140"/>
      <c r="AN743" s="119">
        <f t="shared" si="595"/>
        <v>0</v>
      </c>
      <c r="AO743" s="120">
        <f t="shared" si="596"/>
        <v>0</v>
      </c>
      <c r="AP743" s="39">
        <f t="shared" si="597"/>
        <v>0</v>
      </c>
      <c r="AQ743" s="141">
        <f t="shared" si="598"/>
        <v>0</v>
      </c>
      <c r="AR743" s="142">
        <f t="shared" si="601"/>
        <v>0</v>
      </c>
      <c r="AS743" s="143" t="e">
        <f t="shared" si="602"/>
        <v>#DIV/0!</v>
      </c>
      <c r="AT743" s="144">
        <f t="shared" si="599"/>
        <v>0</v>
      </c>
      <c r="AU743" s="141">
        <f t="shared" si="603"/>
        <v>0</v>
      </c>
      <c r="AV743" s="142">
        <f t="shared" si="604"/>
        <v>0</v>
      </c>
      <c r="AW743" s="143" t="e">
        <f t="shared" si="605"/>
        <v>#DIV/0!</v>
      </c>
      <c r="AX743"/>
      <c r="AY743" s="146" t="str">
        <f t="shared" si="600"/>
        <v>63.21</v>
      </c>
      <c r="AZ743" s="419" t="b">
        <f>COUNTIF('[1]Codes SEC'!$B$2:$B$250,Ministres!AY743)&gt;0</f>
        <v>1</v>
      </c>
      <c r="BA743"/>
      <c r="BB743"/>
      <c r="BC743"/>
      <c r="BD743"/>
      <c r="BE743"/>
      <c r="BF743"/>
      <c r="BG743"/>
      <c r="BH743"/>
      <c r="BI743"/>
      <c r="BJ743"/>
      <c r="BK743"/>
      <c r="BL743"/>
    </row>
    <row r="744" spans="1:64" s="374" customFormat="1" ht="35.1" customHeight="1" x14ac:dyDescent="0.25">
      <c r="A744" s="356" t="s">
        <v>13</v>
      </c>
      <c r="B744" s="225" t="s">
        <v>265</v>
      </c>
      <c r="C744" s="122" t="s">
        <v>237</v>
      </c>
      <c r="D744" s="123">
        <v>1000</v>
      </c>
      <c r="E744" s="226"/>
      <c r="F744" s="122">
        <v>19</v>
      </c>
      <c r="G744" s="126"/>
      <c r="H744" s="35" t="str">
        <f t="shared" si="590"/>
        <v>122</v>
      </c>
      <c r="I744" s="36">
        <v>86321000</v>
      </c>
      <c r="J744" s="37" t="s">
        <v>964</v>
      </c>
      <c r="K744" s="244" t="s">
        <v>965</v>
      </c>
      <c r="L744" s="232">
        <v>0</v>
      </c>
      <c r="M744" s="233">
        <v>0</v>
      </c>
      <c r="N744" s="130"/>
      <c r="O744" s="131"/>
      <c r="P744" s="131"/>
      <c r="Q744" s="131"/>
      <c r="R744" s="131"/>
      <c r="S744" s="131"/>
      <c r="T744" s="132" t="str">
        <f t="shared" si="591"/>
        <v>OK</v>
      </c>
      <c r="U744" s="138"/>
      <c r="V744" s="138"/>
      <c r="W744" s="139"/>
      <c r="X744" s="139"/>
      <c r="Y744" s="132" t="str">
        <f t="shared" si="592"/>
        <v>OK</v>
      </c>
      <c r="Z744" s="210"/>
      <c r="AA744" s="204"/>
      <c r="AB744" s="202"/>
      <c r="AC744" s="202"/>
      <c r="AD744" s="202"/>
      <c r="AE744" s="202"/>
      <c r="AF744" s="202"/>
      <c r="AG744" s="132" t="str">
        <f t="shared" si="593"/>
        <v>OK</v>
      </c>
      <c r="AH744" s="138"/>
      <c r="AI744" s="138"/>
      <c r="AJ744" s="139"/>
      <c r="AK744" s="139"/>
      <c r="AL744" s="132" t="str">
        <f t="shared" si="594"/>
        <v>OK</v>
      </c>
      <c r="AM744" s="140"/>
      <c r="AN744" s="119">
        <f t="shared" si="595"/>
        <v>0</v>
      </c>
      <c r="AO744" s="120">
        <f t="shared" si="596"/>
        <v>0</v>
      </c>
      <c r="AP744" s="39">
        <f t="shared" si="597"/>
        <v>0</v>
      </c>
      <c r="AQ744" s="141">
        <f t="shared" si="598"/>
        <v>0</v>
      </c>
      <c r="AR744" s="142">
        <f t="shared" si="601"/>
        <v>0</v>
      </c>
      <c r="AS744" s="143" t="e">
        <f t="shared" si="602"/>
        <v>#DIV/0!</v>
      </c>
      <c r="AT744" s="144">
        <f t="shared" si="599"/>
        <v>0</v>
      </c>
      <c r="AU744" s="141">
        <f t="shared" si="603"/>
        <v>0</v>
      </c>
      <c r="AV744" s="142">
        <f t="shared" si="604"/>
        <v>0</v>
      </c>
      <c r="AW744" s="143" t="e">
        <f t="shared" si="605"/>
        <v>#DIV/0!</v>
      </c>
      <c r="AY744" s="146" t="str">
        <f t="shared" si="600"/>
        <v>63.21</v>
      </c>
      <c r="AZ744" s="421" t="b">
        <f>COUNTIF('[1]Codes SEC'!$B$2:$B$250,Ministres!AY744)&gt;0</f>
        <v>1</v>
      </c>
    </row>
    <row r="745" spans="1:64" s="374" customFormat="1" ht="35.1" customHeight="1" x14ac:dyDescent="0.25">
      <c r="A745" s="356" t="s">
        <v>13</v>
      </c>
      <c r="B745" s="225" t="s">
        <v>265</v>
      </c>
      <c r="C745" s="122" t="s">
        <v>237</v>
      </c>
      <c r="D745" s="123">
        <v>1000</v>
      </c>
      <c r="E745" s="226"/>
      <c r="F745" s="122">
        <v>19</v>
      </c>
      <c r="G745" s="126"/>
      <c r="H745" s="35" t="str">
        <f t="shared" si="590"/>
        <v>122</v>
      </c>
      <c r="I745" s="36">
        <v>86321000</v>
      </c>
      <c r="J745" s="37" t="s">
        <v>966</v>
      </c>
      <c r="K745" s="244" t="s">
        <v>967</v>
      </c>
      <c r="L745" s="232">
        <v>0</v>
      </c>
      <c r="M745" s="233">
        <v>0</v>
      </c>
      <c r="N745" s="130"/>
      <c r="O745" s="131"/>
      <c r="P745" s="131"/>
      <c r="Q745" s="131"/>
      <c r="R745" s="131"/>
      <c r="S745" s="131"/>
      <c r="T745" s="132" t="str">
        <f t="shared" si="591"/>
        <v>OK</v>
      </c>
      <c r="U745" s="138"/>
      <c r="V745" s="138"/>
      <c r="W745" s="139"/>
      <c r="X745" s="139"/>
      <c r="Y745" s="132" t="str">
        <f t="shared" si="592"/>
        <v>OK</v>
      </c>
      <c r="Z745" s="210"/>
      <c r="AA745" s="204"/>
      <c r="AB745" s="202"/>
      <c r="AC745" s="202"/>
      <c r="AD745" s="202"/>
      <c r="AE745" s="202"/>
      <c r="AF745" s="202"/>
      <c r="AG745" s="132" t="str">
        <f t="shared" si="593"/>
        <v>OK</v>
      </c>
      <c r="AH745" s="138"/>
      <c r="AI745" s="138"/>
      <c r="AJ745" s="139"/>
      <c r="AK745" s="139"/>
      <c r="AL745" s="132" t="str">
        <f t="shared" si="594"/>
        <v>OK</v>
      </c>
      <c r="AM745" s="140"/>
      <c r="AN745" s="119">
        <f t="shared" si="595"/>
        <v>0</v>
      </c>
      <c r="AO745" s="120">
        <f t="shared" si="596"/>
        <v>0</v>
      </c>
      <c r="AP745" s="39">
        <f t="shared" si="597"/>
        <v>0</v>
      </c>
      <c r="AQ745" s="141">
        <f t="shared" si="598"/>
        <v>0</v>
      </c>
      <c r="AR745" s="142">
        <f t="shared" si="601"/>
        <v>0</v>
      </c>
      <c r="AS745" s="143" t="e">
        <f t="shared" si="602"/>
        <v>#DIV/0!</v>
      </c>
      <c r="AT745" s="144">
        <f t="shared" si="599"/>
        <v>0</v>
      </c>
      <c r="AU745" s="141">
        <f t="shared" si="603"/>
        <v>0</v>
      </c>
      <c r="AV745" s="142">
        <f t="shared" si="604"/>
        <v>0</v>
      </c>
      <c r="AW745" s="143" t="e">
        <f t="shared" si="605"/>
        <v>#DIV/0!</v>
      </c>
      <c r="AY745" s="146" t="str">
        <f t="shared" si="600"/>
        <v>63.21</v>
      </c>
      <c r="AZ745" s="421" t="b">
        <f>COUNTIF('[1]Codes SEC'!$B$2:$B$250,Ministres!AY745)&gt;0</f>
        <v>1</v>
      </c>
    </row>
    <row r="746" spans="1:64" s="374" customFormat="1" ht="35.1" customHeight="1" x14ac:dyDescent="0.25">
      <c r="A746" s="356" t="s">
        <v>13</v>
      </c>
      <c r="B746" s="225" t="s">
        <v>265</v>
      </c>
      <c r="C746" s="122" t="s">
        <v>237</v>
      </c>
      <c r="D746" s="123">
        <v>1000</v>
      </c>
      <c r="E746" s="226"/>
      <c r="F746" s="122">
        <v>19</v>
      </c>
      <c r="G746" s="126"/>
      <c r="H746" s="35" t="str">
        <f t="shared" si="590"/>
        <v>122</v>
      </c>
      <c r="I746" s="36">
        <v>86321000</v>
      </c>
      <c r="J746" s="37" t="s">
        <v>968</v>
      </c>
      <c r="K746" s="244" t="s">
        <v>969</v>
      </c>
      <c r="L746" s="232">
        <v>0</v>
      </c>
      <c r="M746" s="233">
        <v>0</v>
      </c>
      <c r="N746" s="130"/>
      <c r="O746" s="131"/>
      <c r="P746" s="131"/>
      <c r="Q746" s="131"/>
      <c r="R746" s="131"/>
      <c r="S746" s="131"/>
      <c r="T746" s="132" t="str">
        <f>IF(SUM(N746:S746)=U746,"OK",SUM(N746:S746)-U746)</f>
        <v>OK</v>
      </c>
      <c r="U746" s="138"/>
      <c r="V746" s="138"/>
      <c r="W746" s="139"/>
      <c r="X746" s="139"/>
      <c r="Y746" s="132" t="str">
        <f>IF(SUM(W746:X746)=Z746,"OK",SUM(W746:X746)-Z746)</f>
        <v>OK</v>
      </c>
      <c r="Z746" s="210"/>
      <c r="AA746" s="204"/>
      <c r="AB746" s="202"/>
      <c r="AC746" s="202"/>
      <c r="AD746" s="202"/>
      <c r="AE746" s="202"/>
      <c r="AF746" s="202"/>
      <c r="AG746" s="132" t="str">
        <f>IF(SUM(AA746:AF746)=AH746,"OK",SUM(AA746:AF746)-AH746)</f>
        <v>OK</v>
      </c>
      <c r="AH746" s="138"/>
      <c r="AI746" s="138"/>
      <c r="AJ746" s="139"/>
      <c r="AK746" s="139"/>
      <c r="AL746" s="132" t="str">
        <f>IF(SUM(AJ746:AK746)=AM746,"OK",SUM(AJ746:AK746)-AM746)</f>
        <v>OK</v>
      </c>
      <c r="AM746" s="140"/>
      <c r="AN746" s="119">
        <f>L746+U746+V746+Z746</f>
        <v>0</v>
      </c>
      <c r="AO746" s="120">
        <f>M746+AH746+AI746+AM746</f>
        <v>0</v>
      </c>
      <c r="AP746" s="39">
        <f>L746</f>
        <v>0</v>
      </c>
      <c r="AQ746" s="141">
        <f>AN746</f>
        <v>0</v>
      </c>
      <c r="AR746" s="142">
        <f>AQ746-AP746</f>
        <v>0</v>
      </c>
      <c r="AS746" s="143" t="e">
        <f>AR746/AP746</f>
        <v>#DIV/0!</v>
      </c>
      <c r="AT746" s="144">
        <f>M746</f>
        <v>0</v>
      </c>
      <c r="AU746" s="141">
        <f>AO746</f>
        <v>0</v>
      </c>
      <c r="AV746" s="142">
        <f>AU746-AT746</f>
        <v>0</v>
      </c>
      <c r="AW746" s="143" t="e">
        <f>AV746/AT746</f>
        <v>#DIV/0!</v>
      </c>
      <c r="AY746" s="146" t="str">
        <f t="shared" si="600"/>
        <v>63.21</v>
      </c>
      <c r="AZ746" s="421" t="b">
        <f>COUNTIF('[1]Codes SEC'!$B$2:$B$250,Ministres!AY746)&gt;0</f>
        <v>1</v>
      </c>
    </row>
    <row r="747" spans="1:64" ht="35.1" customHeight="1" x14ac:dyDescent="0.25">
      <c r="A747" s="15" t="s">
        <v>13</v>
      </c>
      <c r="B747" s="225" t="s">
        <v>265</v>
      </c>
      <c r="C747" s="122" t="s">
        <v>276</v>
      </c>
      <c r="D747" s="123">
        <v>1000</v>
      </c>
      <c r="E747" s="226"/>
      <c r="F747" s="122">
        <v>19</v>
      </c>
      <c r="G747" s="227"/>
      <c r="H747" s="228" t="str">
        <f t="shared" si="590"/>
        <v>122</v>
      </c>
      <c r="I747" s="229">
        <v>86321000</v>
      </c>
      <c r="J747" s="230" t="s">
        <v>970</v>
      </c>
      <c r="K747" s="231" t="s">
        <v>971</v>
      </c>
      <c r="L747" s="232">
        <v>0</v>
      </c>
      <c r="M747" s="233">
        <v>0</v>
      </c>
      <c r="N747" s="130"/>
      <c r="O747" s="131"/>
      <c r="P747" s="131"/>
      <c r="Q747" s="131"/>
      <c r="R747" s="131"/>
      <c r="S747" s="131"/>
      <c r="T747" s="132" t="str">
        <f>IF(SUM(N747:S747)=U747,"OK",SUM(N747:S747)-U747)</f>
        <v>OK</v>
      </c>
      <c r="U747" s="138"/>
      <c r="V747" s="138"/>
      <c r="W747" s="139"/>
      <c r="X747" s="139"/>
      <c r="Y747" s="132" t="str">
        <f>IF(SUM(W747:X747)=Z747,"OK",SUM(W747:X747)-Z747)</f>
        <v>OK</v>
      </c>
      <c r="Z747" s="210"/>
      <c r="AA747" s="204"/>
      <c r="AB747" s="202"/>
      <c r="AC747" s="202"/>
      <c r="AD747" s="202"/>
      <c r="AE747" s="202"/>
      <c r="AF747" s="202"/>
      <c r="AG747" s="132" t="str">
        <f>IF(SUM(AA747:AF747)=AH747,"OK",SUM(AA747:AF747)-AH747)</f>
        <v>OK</v>
      </c>
      <c r="AH747" s="138"/>
      <c r="AI747" s="138"/>
      <c r="AJ747" s="139"/>
      <c r="AK747" s="139"/>
      <c r="AL747" s="132" t="str">
        <f>IF(SUM(AJ747:AK747)=AM747,"OK",SUM(AJ747:AK747)-AM747)</f>
        <v>OK</v>
      </c>
      <c r="AM747" s="140"/>
      <c r="AN747" s="119">
        <f>L747+U747+V747+Z747</f>
        <v>0</v>
      </c>
      <c r="AO747" s="120">
        <f>M747+AH747+AI747+AM747</f>
        <v>0</v>
      </c>
      <c r="AP747" s="39">
        <f>L747</f>
        <v>0</v>
      </c>
      <c r="AQ747" s="141">
        <f>AN747</f>
        <v>0</v>
      </c>
      <c r="AR747" s="142">
        <f>AQ747-AP747</f>
        <v>0</v>
      </c>
      <c r="AS747" s="143" t="e">
        <f>AR747/AP747</f>
        <v>#DIV/0!</v>
      </c>
      <c r="AT747" s="144">
        <f>M747</f>
        <v>0</v>
      </c>
      <c r="AU747" s="141">
        <f>AO747</f>
        <v>0</v>
      </c>
      <c r="AV747" s="142">
        <f>AU747-AT747</f>
        <v>0</v>
      </c>
      <c r="AW747" s="143" t="e">
        <f>AV747/AT747</f>
        <v>#DIV/0!</v>
      </c>
      <c r="AY747" s="146" t="str">
        <f t="shared" si="600"/>
        <v>63.21</v>
      </c>
      <c r="AZ747" s="419" t="b">
        <f>COUNTIF('[1]Codes SEC'!$B$2:$B$250,Ministres!AY747)&gt;0</f>
        <v>1</v>
      </c>
    </row>
    <row r="748" spans="1:64" ht="35.1" customHeight="1" x14ac:dyDescent="0.25">
      <c r="A748" s="15" t="s">
        <v>13</v>
      </c>
      <c r="B748" s="225" t="s">
        <v>265</v>
      </c>
      <c r="C748" s="122" t="s">
        <v>276</v>
      </c>
      <c r="D748" s="123">
        <v>1000</v>
      </c>
      <c r="E748" s="226"/>
      <c r="F748" s="122">
        <v>19</v>
      </c>
      <c r="G748" s="227"/>
      <c r="H748" s="228" t="str">
        <f t="shared" si="590"/>
        <v>122</v>
      </c>
      <c r="I748" s="229">
        <v>86321000</v>
      </c>
      <c r="J748" s="230" t="s">
        <v>972</v>
      </c>
      <c r="K748" s="231" t="s">
        <v>973</v>
      </c>
      <c r="L748" s="232">
        <v>0</v>
      </c>
      <c r="M748" s="233">
        <v>0</v>
      </c>
      <c r="N748" s="130"/>
      <c r="O748" s="131"/>
      <c r="P748" s="131"/>
      <c r="Q748" s="131"/>
      <c r="R748" s="131"/>
      <c r="S748" s="131"/>
      <c r="T748" s="132" t="str">
        <f>IF(SUM(N748:S748)=U748,"OK",SUM(N748:S748)-U748)</f>
        <v>OK</v>
      </c>
      <c r="U748" s="138"/>
      <c r="V748" s="138"/>
      <c r="W748" s="139"/>
      <c r="X748" s="139"/>
      <c r="Y748" s="132" t="str">
        <f>IF(SUM(W748:X748)=Z748,"OK",SUM(W748:X748)-Z748)</f>
        <v>OK</v>
      </c>
      <c r="Z748" s="210"/>
      <c r="AA748" s="204"/>
      <c r="AB748" s="202"/>
      <c r="AC748" s="202"/>
      <c r="AD748" s="202"/>
      <c r="AE748" s="202"/>
      <c r="AF748" s="202"/>
      <c r="AG748" s="132" t="str">
        <f>IF(SUM(AA748:AF748)=AH748,"OK",SUM(AA748:AF748)-AH748)</f>
        <v>OK</v>
      </c>
      <c r="AH748" s="138"/>
      <c r="AI748" s="138"/>
      <c r="AJ748" s="139"/>
      <c r="AK748" s="139"/>
      <c r="AL748" s="132" t="str">
        <f>IF(SUM(AJ748:AK748)=AM748,"OK",SUM(AJ748:AK748)-AM748)</f>
        <v>OK</v>
      </c>
      <c r="AM748" s="140"/>
      <c r="AN748" s="119">
        <f>L748+U748+V748+Z748</f>
        <v>0</v>
      </c>
      <c r="AO748" s="120">
        <f>M748+AH748+AI748+AM748</f>
        <v>0</v>
      </c>
      <c r="AP748" s="39">
        <f>L748</f>
        <v>0</v>
      </c>
      <c r="AQ748" s="141">
        <f>AN748</f>
        <v>0</v>
      </c>
      <c r="AR748" s="142">
        <f>AQ748-AP748</f>
        <v>0</v>
      </c>
      <c r="AS748" s="143" t="e">
        <f>AR748/AP748</f>
        <v>#DIV/0!</v>
      </c>
      <c r="AT748" s="144">
        <f>M748</f>
        <v>0</v>
      </c>
      <c r="AU748" s="141">
        <f>AO748</f>
        <v>0</v>
      </c>
      <c r="AV748" s="142">
        <f>AU748-AT748</f>
        <v>0</v>
      </c>
      <c r="AW748" s="143" t="e">
        <f>AV748/AT748</f>
        <v>#DIV/0!</v>
      </c>
      <c r="AY748" s="146" t="str">
        <f t="shared" si="600"/>
        <v>63.21</v>
      </c>
      <c r="AZ748" s="419" t="b">
        <f>COUNTIF('[1]Codes SEC'!$B$2:$B$250,Ministres!AY748)&gt;0</f>
        <v>1</v>
      </c>
    </row>
    <row r="749" spans="1:64" s="374" customFormat="1" ht="35.1" customHeight="1" x14ac:dyDescent="0.25">
      <c r="A749" s="356" t="s">
        <v>13</v>
      </c>
      <c r="B749" s="225" t="s">
        <v>265</v>
      </c>
      <c r="C749" s="122" t="s">
        <v>237</v>
      </c>
      <c r="D749" s="123">
        <v>1000</v>
      </c>
      <c r="E749" s="226"/>
      <c r="F749" s="122">
        <v>19</v>
      </c>
      <c r="G749" s="126"/>
      <c r="H749" s="35" t="str">
        <f t="shared" si="590"/>
        <v>122</v>
      </c>
      <c r="I749" s="36">
        <v>86352000</v>
      </c>
      <c r="J749" s="37" t="s">
        <v>974</v>
      </c>
      <c r="K749" s="244" t="s">
        <v>975</v>
      </c>
      <c r="L749" s="232">
        <v>0</v>
      </c>
      <c r="M749" s="233">
        <v>0</v>
      </c>
      <c r="N749" s="130"/>
      <c r="O749" s="131"/>
      <c r="P749" s="131"/>
      <c r="Q749" s="131"/>
      <c r="R749" s="131"/>
      <c r="S749" s="131"/>
      <c r="T749" s="132" t="str">
        <f t="shared" si="591"/>
        <v>OK</v>
      </c>
      <c r="U749" s="138"/>
      <c r="V749" s="138"/>
      <c r="W749" s="139"/>
      <c r="X749" s="139"/>
      <c r="Y749" s="132" t="str">
        <f t="shared" si="592"/>
        <v>OK</v>
      </c>
      <c r="Z749" s="210"/>
      <c r="AA749" s="204"/>
      <c r="AB749" s="202"/>
      <c r="AC749" s="202"/>
      <c r="AD749" s="202"/>
      <c r="AE749" s="202"/>
      <c r="AF749" s="202"/>
      <c r="AG749" s="132" t="str">
        <f t="shared" si="593"/>
        <v>OK</v>
      </c>
      <c r="AH749" s="138"/>
      <c r="AI749" s="138"/>
      <c r="AJ749" s="139"/>
      <c r="AK749" s="139"/>
      <c r="AL749" s="132" t="str">
        <f t="shared" si="594"/>
        <v>OK</v>
      </c>
      <c r="AM749" s="140"/>
      <c r="AN749" s="119">
        <f t="shared" si="595"/>
        <v>0</v>
      </c>
      <c r="AO749" s="120">
        <f t="shared" si="596"/>
        <v>0</v>
      </c>
      <c r="AP749" s="39">
        <f t="shared" si="597"/>
        <v>0</v>
      </c>
      <c r="AQ749" s="141">
        <f t="shared" si="598"/>
        <v>0</v>
      </c>
      <c r="AR749" s="142">
        <f t="shared" si="601"/>
        <v>0</v>
      </c>
      <c r="AS749" s="143" t="e">
        <f t="shared" si="602"/>
        <v>#DIV/0!</v>
      </c>
      <c r="AT749" s="144">
        <f t="shared" si="599"/>
        <v>0</v>
      </c>
      <c r="AU749" s="141">
        <f t="shared" si="603"/>
        <v>0</v>
      </c>
      <c r="AV749" s="142">
        <f t="shared" si="604"/>
        <v>0</v>
      </c>
      <c r="AW749" s="143" t="e">
        <f t="shared" si="605"/>
        <v>#DIV/0!</v>
      </c>
      <c r="AY749" s="146" t="str">
        <f t="shared" si="600"/>
        <v>63.52</v>
      </c>
      <c r="AZ749" s="421" t="b">
        <f>COUNTIF('[1]Codes SEC'!$B$2:$B$250,Ministres!AY749)&gt;0</f>
        <v>1</v>
      </c>
    </row>
    <row r="750" spans="1:64" s="374" customFormat="1" ht="35.1" customHeight="1" x14ac:dyDescent="0.25">
      <c r="A750" s="356" t="s">
        <v>13</v>
      </c>
      <c r="B750" s="225" t="s">
        <v>265</v>
      </c>
      <c r="C750" s="122" t="s">
        <v>237</v>
      </c>
      <c r="D750" s="123">
        <v>1000</v>
      </c>
      <c r="E750" s="226"/>
      <c r="F750" s="122">
        <v>20</v>
      </c>
      <c r="G750" s="126"/>
      <c r="H750" s="35" t="str">
        <f t="shared" si="590"/>
        <v>122</v>
      </c>
      <c r="I750" s="36">
        <v>86352000</v>
      </c>
      <c r="J750" s="37" t="s">
        <v>976</v>
      </c>
      <c r="K750" s="244" t="s">
        <v>977</v>
      </c>
      <c r="L750" s="232">
        <v>0</v>
      </c>
      <c r="M750" s="233">
        <v>0</v>
      </c>
      <c r="N750" s="130"/>
      <c r="O750" s="131"/>
      <c r="P750" s="131"/>
      <c r="Q750" s="131"/>
      <c r="R750" s="131"/>
      <c r="S750" s="131"/>
      <c r="T750" s="132" t="str">
        <f t="shared" si="591"/>
        <v>OK</v>
      </c>
      <c r="U750" s="138"/>
      <c r="V750" s="138"/>
      <c r="W750" s="139"/>
      <c r="X750" s="139"/>
      <c r="Y750" s="132" t="str">
        <f t="shared" si="592"/>
        <v>OK</v>
      </c>
      <c r="Z750" s="210"/>
      <c r="AA750" s="204"/>
      <c r="AB750" s="202"/>
      <c r="AC750" s="202"/>
      <c r="AD750" s="202"/>
      <c r="AE750" s="202"/>
      <c r="AF750" s="202"/>
      <c r="AG750" s="132" t="str">
        <f t="shared" si="593"/>
        <v>OK</v>
      </c>
      <c r="AH750" s="138"/>
      <c r="AI750" s="138"/>
      <c r="AJ750" s="139"/>
      <c r="AK750" s="139"/>
      <c r="AL750" s="132" t="str">
        <f t="shared" si="594"/>
        <v>OK</v>
      </c>
      <c r="AM750" s="140"/>
      <c r="AN750" s="119">
        <f t="shared" si="595"/>
        <v>0</v>
      </c>
      <c r="AO750" s="120">
        <f t="shared" si="596"/>
        <v>0</v>
      </c>
      <c r="AP750" s="39">
        <f t="shared" si="597"/>
        <v>0</v>
      </c>
      <c r="AQ750" s="141">
        <f t="shared" si="598"/>
        <v>0</v>
      </c>
      <c r="AR750" s="142">
        <f t="shared" si="601"/>
        <v>0</v>
      </c>
      <c r="AS750" s="143" t="e">
        <f t="shared" si="602"/>
        <v>#DIV/0!</v>
      </c>
      <c r="AT750" s="144">
        <f t="shared" si="599"/>
        <v>0</v>
      </c>
      <c r="AU750" s="141">
        <f t="shared" si="603"/>
        <v>0</v>
      </c>
      <c r="AV750" s="142">
        <f t="shared" si="604"/>
        <v>0</v>
      </c>
      <c r="AW750" s="143" t="e">
        <f t="shared" si="605"/>
        <v>#DIV/0!</v>
      </c>
      <c r="AY750" s="146" t="str">
        <f t="shared" si="600"/>
        <v>63.52</v>
      </c>
      <c r="AZ750" s="421" t="b">
        <f>COUNTIF('[1]Codes SEC'!$B$2:$B$250,Ministres!AY750)&gt;0</f>
        <v>1</v>
      </c>
    </row>
    <row r="751" spans="1:64" ht="35.1" customHeight="1" x14ac:dyDescent="0.25">
      <c r="A751" s="15" t="s">
        <v>13</v>
      </c>
      <c r="B751" s="225" t="s">
        <v>265</v>
      </c>
      <c r="C751" s="122" t="s">
        <v>276</v>
      </c>
      <c r="D751" s="123">
        <v>1000</v>
      </c>
      <c r="E751" s="226"/>
      <c r="F751" s="122">
        <v>19</v>
      </c>
      <c r="G751" s="227"/>
      <c r="H751" s="228" t="str">
        <f t="shared" si="590"/>
        <v>122</v>
      </c>
      <c r="I751" s="229">
        <v>86352000</v>
      </c>
      <c r="J751" s="230" t="s">
        <v>978</v>
      </c>
      <c r="K751" s="231" t="s">
        <v>979</v>
      </c>
      <c r="L751" s="232">
        <v>0</v>
      </c>
      <c r="M751" s="233">
        <v>0</v>
      </c>
      <c r="N751" s="130"/>
      <c r="O751" s="131"/>
      <c r="P751" s="131"/>
      <c r="Q751" s="131"/>
      <c r="R751" s="131"/>
      <c r="S751" s="131"/>
      <c r="T751" s="132" t="str">
        <f t="shared" si="591"/>
        <v>OK</v>
      </c>
      <c r="U751" s="138"/>
      <c r="V751" s="138"/>
      <c r="W751" s="139"/>
      <c r="X751" s="139"/>
      <c r="Y751" s="132" t="str">
        <f t="shared" si="592"/>
        <v>OK</v>
      </c>
      <c r="Z751" s="210"/>
      <c r="AA751" s="204"/>
      <c r="AB751" s="202"/>
      <c r="AC751" s="202"/>
      <c r="AD751" s="202"/>
      <c r="AE751" s="202"/>
      <c r="AF751" s="202"/>
      <c r="AG751" s="132" t="str">
        <f t="shared" si="593"/>
        <v>OK</v>
      </c>
      <c r="AH751" s="138"/>
      <c r="AI751" s="138"/>
      <c r="AJ751" s="139"/>
      <c r="AK751" s="139"/>
      <c r="AL751" s="132" t="str">
        <f t="shared" si="594"/>
        <v>OK</v>
      </c>
      <c r="AM751" s="140"/>
      <c r="AN751" s="119">
        <f t="shared" si="595"/>
        <v>0</v>
      </c>
      <c r="AO751" s="120">
        <f t="shared" si="596"/>
        <v>0</v>
      </c>
      <c r="AP751" s="39">
        <f t="shared" si="597"/>
        <v>0</v>
      </c>
      <c r="AQ751" s="141">
        <f t="shared" si="598"/>
        <v>0</v>
      </c>
      <c r="AR751" s="142">
        <f>AQ751-AP751</f>
        <v>0</v>
      </c>
      <c r="AS751" s="143" t="e">
        <f>AR751/AP751</f>
        <v>#DIV/0!</v>
      </c>
      <c r="AT751" s="144">
        <f t="shared" si="599"/>
        <v>0</v>
      </c>
      <c r="AU751" s="141">
        <f>AO751</f>
        <v>0</v>
      </c>
      <c r="AV751" s="142">
        <f>AU751-AT751</f>
        <v>0</v>
      </c>
      <c r="AW751" s="143" t="e">
        <f>AV751/AT751</f>
        <v>#DIV/0!</v>
      </c>
      <c r="AY751" s="146" t="str">
        <f t="shared" si="600"/>
        <v>63.52</v>
      </c>
      <c r="AZ751" s="419" t="b">
        <f>COUNTIF('[1]Codes SEC'!$B$2:$B$250,Ministres!AY751)&gt;0</f>
        <v>1</v>
      </c>
    </row>
    <row r="752" spans="1:64" ht="35.1" customHeight="1" x14ac:dyDescent="0.25">
      <c r="A752" s="15" t="s">
        <v>13</v>
      </c>
      <c r="B752" s="225" t="s">
        <v>265</v>
      </c>
      <c r="C752" s="122" t="s">
        <v>237</v>
      </c>
      <c r="D752" s="123">
        <v>1000</v>
      </c>
      <c r="E752" s="226"/>
      <c r="F752" s="122">
        <v>19</v>
      </c>
      <c r="G752" s="227"/>
      <c r="H752" s="228" t="str">
        <f t="shared" si="590"/>
        <v>122</v>
      </c>
      <c r="I752" s="229">
        <v>86524000</v>
      </c>
      <c r="J752" s="230" t="s">
        <v>980</v>
      </c>
      <c r="K752" s="231" t="s">
        <v>981</v>
      </c>
      <c r="L752" s="232">
        <v>0</v>
      </c>
      <c r="M752" s="233">
        <v>0</v>
      </c>
      <c r="N752" s="130"/>
      <c r="O752" s="131"/>
      <c r="P752" s="131"/>
      <c r="Q752" s="131"/>
      <c r="R752" s="131"/>
      <c r="S752" s="131"/>
      <c r="T752" s="132" t="str">
        <f t="shared" si="591"/>
        <v>OK</v>
      </c>
      <c r="U752" s="138"/>
      <c r="V752" s="138"/>
      <c r="W752" s="139"/>
      <c r="X752" s="139"/>
      <c r="Y752" s="132" t="str">
        <f t="shared" si="592"/>
        <v>OK</v>
      </c>
      <c r="Z752" s="210"/>
      <c r="AA752" s="204"/>
      <c r="AB752" s="202"/>
      <c r="AC752" s="202"/>
      <c r="AD752" s="202"/>
      <c r="AE752" s="202"/>
      <c r="AF752" s="202"/>
      <c r="AG752" s="132" t="str">
        <f t="shared" si="593"/>
        <v>OK</v>
      </c>
      <c r="AH752" s="138"/>
      <c r="AI752" s="138"/>
      <c r="AJ752" s="139"/>
      <c r="AK752" s="139"/>
      <c r="AL752" s="132" t="str">
        <f t="shared" si="594"/>
        <v>OK</v>
      </c>
      <c r="AM752" s="140"/>
      <c r="AN752" s="119">
        <f t="shared" si="595"/>
        <v>0</v>
      </c>
      <c r="AO752" s="120">
        <f t="shared" si="596"/>
        <v>0</v>
      </c>
      <c r="AP752" s="39">
        <f t="shared" si="597"/>
        <v>0</v>
      </c>
      <c r="AQ752" s="141">
        <f t="shared" si="598"/>
        <v>0</v>
      </c>
      <c r="AR752" s="142">
        <f t="shared" ref="AR752" si="606">AQ752-AP752</f>
        <v>0</v>
      </c>
      <c r="AS752" s="143" t="e">
        <f t="shared" ref="AS752" si="607">AR752/AP752</f>
        <v>#DIV/0!</v>
      </c>
      <c r="AT752" s="144">
        <f t="shared" si="599"/>
        <v>0</v>
      </c>
      <c r="AU752" s="141">
        <f t="shared" ref="AU752" si="608">AO752</f>
        <v>0</v>
      </c>
      <c r="AV752" s="142">
        <f t="shared" ref="AV752" si="609">AU752-AT752</f>
        <v>0</v>
      </c>
      <c r="AW752" s="143" t="e">
        <f t="shared" ref="AW752" si="610">AV752/AT752</f>
        <v>#DIV/0!</v>
      </c>
      <c r="AY752" s="146" t="str">
        <f t="shared" si="600"/>
        <v>65.24</v>
      </c>
      <c r="AZ752" s="419" t="b">
        <f>COUNTIF('[1]Codes SEC'!$B$2:$B$250,Ministres!AY752)&gt;0</f>
        <v>1</v>
      </c>
    </row>
    <row r="753" spans="1:52" ht="12.75" customHeight="1" x14ac:dyDescent="0.25">
      <c r="A753" s="148"/>
      <c r="B753" s="422"/>
      <c r="C753" s="150"/>
      <c r="D753" s="151"/>
      <c r="E753" s="423"/>
      <c r="F753" s="153"/>
      <c r="G753" s="154"/>
      <c r="H753" s="155"/>
      <c r="I753" s="156"/>
      <c r="J753" s="157"/>
      <c r="K753" s="158" t="s">
        <v>116</v>
      </c>
      <c r="L753" s="159">
        <f t="shared" ref="L753:S753" si="611">L741+L742+L743+L732+L733+L734+L735+L736+L737+L744+L745+L749+L739+L750+L740+L746+L731+L730+L747+L748+L751+L729+L738+L752</f>
        <v>0</v>
      </c>
      <c r="M753" s="424">
        <f t="shared" si="611"/>
        <v>0</v>
      </c>
      <c r="N753" s="425">
        <f t="shared" si="611"/>
        <v>0</v>
      </c>
      <c r="O753" s="426">
        <f t="shared" si="611"/>
        <v>0</v>
      </c>
      <c r="P753" s="426">
        <f t="shared" si="611"/>
        <v>0</v>
      </c>
      <c r="Q753" s="426">
        <f t="shared" si="611"/>
        <v>0</v>
      </c>
      <c r="R753" s="426">
        <f t="shared" si="611"/>
        <v>0</v>
      </c>
      <c r="S753" s="426">
        <f t="shared" si="611"/>
        <v>0</v>
      </c>
      <c r="T753" s="427"/>
      <c r="U753" s="428">
        <f>U741+U742+U743+U732+U733+U734+U735+U736+U737+U744+U745+U749+U739+U750+U740+U746+U731+U730+U747+U748+U751+U729+U738+U752</f>
        <v>0</v>
      </c>
      <c r="V753" s="428">
        <f>V741+V742+V743+V732+V733+V734+V735+V736+V737+V744+V745+V749+V739+V750+V740+V746+V731+V730+V747+V748+V751+V729+V738+V752</f>
        <v>0</v>
      </c>
      <c r="W753" s="426">
        <f>W741+W742+W743+W732+W733+W734+W735+W736+W737+W744+W745+W749+W739+W750+W740+W746+W731+W730+W747+W748+W751+W729+W738+W752</f>
        <v>0</v>
      </c>
      <c r="X753" s="426">
        <f>X741+X742+X743+X732+X733+X734+X735+X736+X737+X744+X745+X749+X739+X750+X740+X746+X731+X730+X747+X748+X751+X729+X738+X752</f>
        <v>0</v>
      </c>
      <c r="Y753" s="427"/>
      <c r="Z753" s="428">
        <f t="shared" ref="Z753:AF753" si="612">Z741+Z742+Z743+Z732+Z733+Z734+Z735+Z736+Z737+Z744+Z745+Z749+Z739+Z750+Z740+Z746+Z731+Z730+Z747+Z748+Z751+Z729+Z738+Z752</f>
        <v>0</v>
      </c>
      <c r="AA753" s="165">
        <f t="shared" si="612"/>
        <v>0</v>
      </c>
      <c r="AB753" s="426">
        <f t="shared" si="612"/>
        <v>0</v>
      </c>
      <c r="AC753" s="426">
        <f t="shared" si="612"/>
        <v>0</v>
      </c>
      <c r="AD753" s="426">
        <f t="shared" si="612"/>
        <v>0</v>
      </c>
      <c r="AE753" s="426">
        <f t="shared" si="612"/>
        <v>0</v>
      </c>
      <c r="AF753" s="426">
        <f t="shared" si="612"/>
        <v>0</v>
      </c>
      <c r="AG753" s="427"/>
      <c r="AH753" s="428">
        <f>AH741+AH742+AH743+AH732+AH733+AH734+AH735+AH736+AH737+AH744+AH745+AH749+AH739+AH750+AH740+AH746+AH731+AH730+AH747+AH748+AH751+AH729+AH738+AH752</f>
        <v>0</v>
      </c>
      <c r="AI753" s="428">
        <f>AI741+AI742+AI743+AI732+AI733+AI734+AI735+AI736+AI737+AI744+AI745+AI749+AI739+AI750+AI740+AI746+AI731+AI730+AI747+AI748+AI751+AI729+AI738+AI752</f>
        <v>0</v>
      </c>
      <c r="AJ753" s="426">
        <f>AJ741+AJ742+AJ743+AJ732+AJ733+AJ734+AJ735+AJ736+AJ737+AJ744+AJ745+AJ749+AJ739+AJ750+AJ740+AJ746+AJ731+AJ730+AJ747+AJ748+AJ751+AJ729+AJ738+AJ752</f>
        <v>0</v>
      </c>
      <c r="AK753" s="426">
        <f>AK741+AK742+AK743+AK732+AK733+AK734+AK735+AK736+AK737+AK744+AK745+AK749+AK739+AK750+AK740+AK746+AK731+AK730+AK747+AK748+AK751+AK729+AK738+AK752</f>
        <v>0</v>
      </c>
      <c r="AL753" s="427"/>
      <c r="AM753" s="429">
        <f t="shared" ref="AM753:AW753" si="613">AM741+AM742+AM743+AM732+AM733+AM734+AM735+AM736+AM737+AM744+AM745+AM749+AM739+AM750+AM740+AM746+AM731+AM730+AM747+AM748+AM751+AM729+AM738+AM752</f>
        <v>0</v>
      </c>
      <c r="AN753" s="167">
        <f t="shared" si="613"/>
        <v>0</v>
      </c>
      <c r="AO753" s="430">
        <f t="shared" si="613"/>
        <v>0</v>
      </c>
      <c r="AP753" s="169">
        <f t="shared" si="613"/>
        <v>0</v>
      </c>
      <c r="AQ753" s="431">
        <f t="shared" si="613"/>
        <v>0</v>
      </c>
      <c r="AR753" s="432">
        <f t="shared" si="613"/>
        <v>0</v>
      </c>
      <c r="AS753" s="433" t="e">
        <f t="shared" si="613"/>
        <v>#DIV/0!</v>
      </c>
      <c r="AT753" s="434">
        <f t="shared" si="613"/>
        <v>0</v>
      </c>
      <c r="AU753" s="431">
        <f t="shared" si="613"/>
        <v>0</v>
      </c>
      <c r="AV753" s="432">
        <f t="shared" si="613"/>
        <v>0</v>
      </c>
      <c r="AW753" s="433" t="e">
        <f t="shared" si="613"/>
        <v>#DIV/0!</v>
      </c>
      <c r="AY753" s="146"/>
      <c r="AZ753" s="419"/>
    </row>
    <row r="754" spans="1:52" ht="12.75" customHeight="1" x14ac:dyDescent="0.25">
      <c r="A754" s="174"/>
      <c r="B754" s="175"/>
      <c r="C754" s="176"/>
      <c r="D754" s="177"/>
      <c r="E754" s="178"/>
      <c r="F754" s="177"/>
      <c r="G754" s="179"/>
      <c r="H754" s="180"/>
      <c r="I754" s="181"/>
      <c r="J754" s="182"/>
      <c r="K754" s="183" t="s">
        <v>426</v>
      </c>
      <c r="L754" s="184">
        <f t="shared" ref="L754:S754" si="614">L725+L753</f>
        <v>0</v>
      </c>
      <c r="M754" s="355">
        <f t="shared" si="614"/>
        <v>0</v>
      </c>
      <c r="N754" s="186">
        <f t="shared" si="614"/>
        <v>0</v>
      </c>
      <c r="O754" s="187">
        <f t="shared" si="614"/>
        <v>0</v>
      </c>
      <c r="P754" s="187">
        <f t="shared" si="614"/>
        <v>0</v>
      </c>
      <c r="Q754" s="187">
        <f t="shared" si="614"/>
        <v>0</v>
      </c>
      <c r="R754" s="187">
        <f t="shared" si="614"/>
        <v>0</v>
      </c>
      <c r="S754" s="187">
        <f t="shared" si="614"/>
        <v>0</v>
      </c>
      <c r="T754" s="188"/>
      <c r="U754" s="187">
        <f>U725+U753</f>
        <v>0</v>
      </c>
      <c r="V754" s="187">
        <f>V725+V753</f>
        <v>0</v>
      </c>
      <c r="W754" s="187">
        <f>W725+W753</f>
        <v>0</v>
      </c>
      <c r="X754" s="187">
        <f>X725+X753</f>
        <v>0</v>
      </c>
      <c r="Y754" s="188"/>
      <c r="Z754" s="187">
        <f t="shared" ref="Z754:AF754" si="615">Z725+Z753</f>
        <v>0</v>
      </c>
      <c r="AA754" s="189">
        <f t="shared" si="615"/>
        <v>0</v>
      </c>
      <c r="AB754" s="187">
        <f t="shared" si="615"/>
        <v>0</v>
      </c>
      <c r="AC754" s="187">
        <f t="shared" si="615"/>
        <v>0</v>
      </c>
      <c r="AD754" s="187">
        <f t="shared" si="615"/>
        <v>0</v>
      </c>
      <c r="AE754" s="187">
        <f t="shared" si="615"/>
        <v>0</v>
      </c>
      <c r="AF754" s="187">
        <f t="shared" si="615"/>
        <v>0</v>
      </c>
      <c r="AG754" s="188"/>
      <c r="AH754" s="187">
        <f>AH725+AH753</f>
        <v>0</v>
      </c>
      <c r="AI754" s="187">
        <f>AI725+AI753</f>
        <v>0</v>
      </c>
      <c r="AJ754" s="187">
        <f>AJ725+AJ753</f>
        <v>0</v>
      </c>
      <c r="AK754" s="187">
        <f>AK725+AK753</f>
        <v>0</v>
      </c>
      <c r="AL754" s="188"/>
      <c r="AM754" s="190">
        <f t="shared" ref="AM754:AW754" si="616">AM725+AM753</f>
        <v>0</v>
      </c>
      <c r="AN754" s="191">
        <f t="shared" si="616"/>
        <v>0</v>
      </c>
      <c r="AO754" s="190">
        <f t="shared" si="616"/>
        <v>0</v>
      </c>
      <c r="AP754" s="184">
        <f t="shared" si="616"/>
        <v>0</v>
      </c>
      <c r="AQ754" s="192">
        <f t="shared" si="616"/>
        <v>0</v>
      </c>
      <c r="AR754" s="193">
        <f t="shared" si="616"/>
        <v>0</v>
      </c>
      <c r="AS754" s="194" t="e">
        <f t="shared" si="616"/>
        <v>#DIV/0!</v>
      </c>
      <c r="AT754" s="195">
        <f t="shared" si="616"/>
        <v>0</v>
      </c>
      <c r="AU754" s="192">
        <f t="shared" si="616"/>
        <v>0</v>
      </c>
      <c r="AV754" s="193">
        <f t="shared" si="616"/>
        <v>0</v>
      </c>
      <c r="AW754" s="194" t="e">
        <f t="shared" si="616"/>
        <v>#DIV/0!</v>
      </c>
      <c r="AX754" s="12"/>
      <c r="AY754" s="146"/>
      <c r="AZ754" s="383"/>
    </row>
    <row r="755" spans="1:52" ht="12.75" customHeight="1" x14ac:dyDescent="0.25">
      <c r="A755" s="15"/>
      <c r="C755" s="122"/>
      <c r="D755" s="123"/>
      <c r="F755" s="125"/>
      <c r="G755" s="34"/>
      <c r="H755" s="35"/>
      <c r="I755" s="36"/>
      <c r="J755" s="37"/>
      <c r="K755" s="198" t="s">
        <v>72</v>
      </c>
      <c r="L755" s="199">
        <v>0</v>
      </c>
      <c r="M755" s="200">
        <v>0</v>
      </c>
      <c r="N755" s="201">
        <v>0</v>
      </c>
      <c r="O755" s="202">
        <v>0</v>
      </c>
      <c r="P755" s="202">
        <v>0</v>
      </c>
      <c r="Q755" s="202">
        <v>0</v>
      </c>
      <c r="R755" s="202">
        <v>0</v>
      </c>
      <c r="S755" s="202">
        <v>0</v>
      </c>
      <c r="T755" s="203"/>
      <c r="U755" s="135">
        <v>0</v>
      </c>
      <c r="V755" s="135">
        <v>0</v>
      </c>
      <c r="W755" s="202">
        <v>0</v>
      </c>
      <c r="X755" s="202">
        <v>0</v>
      </c>
      <c r="Y755" s="203"/>
      <c r="Z755" s="135">
        <v>0</v>
      </c>
      <c r="AA755" s="204">
        <v>0</v>
      </c>
      <c r="AB755" s="202">
        <v>0</v>
      </c>
      <c r="AC755" s="202">
        <v>0</v>
      </c>
      <c r="AD755" s="202">
        <v>0</v>
      </c>
      <c r="AE755" s="202">
        <v>0</v>
      </c>
      <c r="AF755" s="202">
        <v>0</v>
      </c>
      <c r="AG755" s="203"/>
      <c r="AH755" s="135">
        <v>0</v>
      </c>
      <c r="AI755" s="135">
        <v>0</v>
      </c>
      <c r="AJ755" s="202">
        <v>0</v>
      </c>
      <c r="AK755" s="202">
        <v>0</v>
      </c>
      <c r="AL755" s="203"/>
      <c r="AM755" s="205">
        <v>0</v>
      </c>
      <c r="AN755" s="119">
        <v>0</v>
      </c>
      <c r="AO755" s="120">
        <v>0</v>
      </c>
      <c r="AP755" s="39">
        <v>0</v>
      </c>
      <c r="AQ755" s="141">
        <v>0</v>
      </c>
      <c r="AR755" s="141">
        <v>0</v>
      </c>
      <c r="AS755" s="143">
        <v>0</v>
      </c>
      <c r="AT755" s="144">
        <v>0</v>
      </c>
      <c r="AU755" s="141">
        <v>0</v>
      </c>
      <c r="AV755" s="141">
        <v>0</v>
      </c>
      <c r="AW755" s="143">
        <v>0</v>
      </c>
      <c r="AY755" s="146"/>
      <c r="AZ755" s="419"/>
    </row>
    <row r="756" spans="1:52" ht="12.75" customHeight="1" x14ac:dyDescent="0.25">
      <c r="A756" s="15"/>
      <c r="C756" s="122"/>
      <c r="D756" s="123"/>
      <c r="F756" s="125"/>
      <c r="G756" s="126"/>
      <c r="H756" s="35"/>
      <c r="I756" s="36"/>
      <c r="J756" s="37"/>
      <c r="K756" s="198" t="s">
        <v>73</v>
      </c>
      <c r="L756" s="199">
        <v>0</v>
      </c>
      <c r="M756" s="200">
        <v>0</v>
      </c>
      <c r="N756" s="201">
        <v>0</v>
      </c>
      <c r="O756" s="202">
        <v>0</v>
      </c>
      <c r="P756" s="202">
        <v>0</v>
      </c>
      <c r="Q756" s="202">
        <v>0</v>
      </c>
      <c r="R756" s="202">
        <v>0</v>
      </c>
      <c r="S756" s="202">
        <v>0</v>
      </c>
      <c r="T756" s="203"/>
      <c r="U756" s="135">
        <v>0</v>
      </c>
      <c r="V756" s="135">
        <v>0</v>
      </c>
      <c r="W756" s="202">
        <v>0</v>
      </c>
      <c r="X756" s="202">
        <v>0</v>
      </c>
      <c r="Y756" s="203"/>
      <c r="Z756" s="135">
        <v>0</v>
      </c>
      <c r="AA756" s="204">
        <v>0</v>
      </c>
      <c r="AB756" s="202">
        <v>0</v>
      </c>
      <c r="AC756" s="202">
        <v>0</v>
      </c>
      <c r="AD756" s="202">
        <v>0</v>
      </c>
      <c r="AE756" s="202">
        <v>0</v>
      </c>
      <c r="AF756" s="202">
        <v>0</v>
      </c>
      <c r="AG756" s="203"/>
      <c r="AH756" s="135">
        <v>0</v>
      </c>
      <c r="AI756" s="135">
        <v>0</v>
      </c>
      <c r="AJ756" s="202">
        <v>0</v>
      </c>
      <c r="AK756" s="202">
        <v>0</v>
      </c>
      <c r="AL756" s="203"/>
      <c r="AM756" s="205">
        <v>0</v>
      </c>
      <c r="AN756" s="119">
        <v>0</v>
      </c>
      <c r="AO756" s="120">
        <v>0</v>
      </c>
      <c r="AP756" s="39">
        <v>0</v>
      </c>
      <c r="AQ756" s="141">
        <v>0</v>
      </c>
      <c r="AR756" s="141">
        <v>0</v>
      </c>
      <c r="AS756" s="143">
        <v>0</v>
      </c>
      <c r="AT756" s="144">
        <v>0</v>
      </c>
      <c r="AU756" s="141">
        <v>0</v>
      </c>
      <c r="AV756" s="141">
        <v>0</v>
      </c>
      <c r="AW756" s="143">
        <v>0</v>
      </c>
      <c r="AY756" s="146"/>
      <c r="AZ756" s="419"/>
    </row>
    <row r="757" spans="1:52" ht="12.75" customHeight="1" x14ac:dyDescent="0.25">
      <c r="A757" s="15"/>
      <c r="C757" s="122"/>
      <c r="D757" s="123"/>
      <c r="F757" s="125"/>
      <c r="G757" s="126"/>
      <c r="H757" s="35"/>
      <c r="I757" s="36"/>
      <c r="J757" s="37"/>
      <c r="K757" s="198" t="s">
        <v>74</v>
      </c>
      <c r="L757" s="199">
        <v>0</v>
      </c>
      <c r="M757" s="200">
        <v>0</v>
      </c>
      <c r="N757" s="201">
        <v>0</v>
      </c>
      <c r="O757" s="202">
        <v>0</v>
      </c>
      <c r="P757" s="202">
        <v>0</v>
      </c>
      <c r="Q757" s="202">
        <v>0</v>
      </c>
      <c r="R757" s="202">
        <v>0</v>
      </c>
      <c r="S757" s="202">
        <v>0</v>
      </c>
      <c r="T757" s="203"/>
      <c r="U757" s="135">
        <v>0</v>
      </c>
      <c r="V757" s="135">
        <v>0</v>
      </c>
      <c r="W757" s="202">
        <v>0</v>
      </c>
      <c r="X757" s="202">
        <v>0</v>
      </c>
      <c r="Y757" s="203"/>
      <c r="Z757" s="135">
        <v>0</v>
      </c>
      <c r="AA757" s="204">
        <v>0</v>
      </c>
      <c r="AB757" s="202">
        <v>0</v>
      </c>
      <c r="AC757" s="202">
        <v>0</v>
      </c>
      <c r="AD757" s="202">
        <v>0</v>
      </c>
      <c r="AE757" s="202">
        <v>0</v>
      </c>
      <c r="AF757" s="202">
        <v>0</v>
      </c>
      <c r="AG757" s="203"/>
      <c r="AH757" s="135">
        <v>0</v>
      </c>
      <c r="AI757" s="135">
        <v>0</v>
      </c>
      <c r="AJ757" s="202">
        <v>0</v>
      </c>
      <c r="AK757" s="202">
        <v>0</v>
      </c>
      <c r="AL757" s="203"/>
      <c r="AM757" s="205">
        <v>0</v>
      </c>
      <c r="AN757" s="119">
        <v>0</v>
      </c>
      <c r="AO757" s="120">
        <v>0</v>
      </c>
      <c r="AP757" s="39">
        <v>0</v>
      </c>
      <c r="AQ757" s="141">
        <v>0</v>
      </c>
      <c r="AR757" s="141">
        <v>0</v>
      </c>
      <c r="AS757" s="143">
        <v>0</v>
      </c>
      <c r="AT757" s="144">
        <v>0</v>
      </c>
      <c r="AU757" s="141">
        <v>0</v>
      </c>
      <c r="AV757" s="141">
        <v>0</v>
      </c>
      <c r="AW757" s="143">
        <v>0</v>
      </c>
      <c r="AY757" s="146"/>
      <c r="AZ757" s="419"/>
    </row>
    <row r="758" spans="1:52" ht="12.75" customHeight="1" x14ac:dyDescent="0.25">
      <c r="A758" s="15"/>
      <c r="C758" s="122"/>
      <c r="D758" s="123"/>
      <c r="F758" s="125"/>
      <c r="G758" s="126"/>
      <c r="H758" s="35"/>
      <c r="I758" s="36"/>
      <c r="J758" s="37"/>
      <c r="K758" s="198" t="s">
        <v>75</v>
      </c>
      <c r="L758" s="199">
        <v>0</v>
      </c>
      <c r="M758" s="200">
        <v>0</v>
      </c>
      <c r="N758" s="201">
        <v>0</v>
      </c>
      <c r="O758" s="202">
        <v>0</v>
      </c>
      <c r="P758" s="202">
        <v>0</v>
      </c>
      <c r="Q758" s="202">
        <v>0</v>
      </c>
      <c r="R758" s="202">
        <v>0</v>
      </c>
      <c r="S758" s="202">
        <v>0</v>
      </c>
      <c r="T758" s="203"/>
      <c r="U758" s="135">
        <v>0</v>
      </c>
      <c r="V758" s="135">
        <v>0</v>
      </c>
      <c r="W758" s="202">
        <v>0</v>
      </c>
      <c r="X758" s="202">
        <v>0</v>
      </c>
      <c r="Y758" s="203"/>
      <c r="Z758" s="135">
        <v>0</v>
      </c>
      <c r="AA758" s="204">
        <v>0</v>
      </c>
      <c r="AB758" s="202">
        <v>0</v>
      </c>
      <c r="AC758" s="202">
        <v>0</v>
      </c>
      <c r="AD758" s="202">
        <v>0</v>
      </c>
      <c r="AE758" s="202">
        <v>0</v>
      </c>
      <c r="AF758" s="202">
        <v>0</v>
      </c>
      <c r="AG758" s="203"/>
      <c r="AH758" s="135">
        <v>0</v>
      </c>
      <c r="AI758" s="135">
        <v>0</v>
      </c>
      <c r="AJ758" s="202">
        <v>0</v>
      </c>
      <c r="AK758" s="202">
        <v>0</v>
      </c>
      <c r="AL758" s="203"/>
      <c r="AM758" s="205">
        <v>0</v>
      </c>
      <c r="AN758" s="119">
        <v>0</v>
      </c>
      <c r="AO758" s="120">
        <v>0</v>
      </c>
      <c r="AP758" s="39">
        <v>0</v>
      </c>
      <c r="AQ758" s="141">
        <v>0</v>
      </c>
      <c r="AR758" s="141">
        <v>0</v>
      </c>
      <c r="AS758" s="143">
        <v>0</v>
      </c>
      <c r="AT758" s="144">
        <v>0</v>
      </c>
      <c r="AU758" s="141">
        <v>0</v>
      </c>
      <c r="AV758" s="141">
        <v>0</v>
      </c>
      <c r="AW758" s="143">
        <v>0</v>
      </c>
      <c r="AY758" s="146"/>
      <c r="AZ758" s="419"/>
    </row>
    <row r="759" spans="1:52" ht="12.75" customHeight="1" x14ac:dyDescent="0.25">
      <c r="A759" s="15"/>
      <c r="C759" s="122"/>
      <c r="D759" s="123"/>
      <c r="F759" s="125"/>
      <c r="G759" s="126"/>
      <c r="H759" s="35"/>
      <c r="I759" s="36"/>
      <c r="J759" s="37"/>
      <c r="K759" s="206" t="s">
        <v>76</v>
      </c>
      <c r="L759" s="199">
        <v>0</v>
      </c>
      <c r="M759" s="200">
        <v>0</v>
      </c>
      <c r="N759" s="201">
        <v>0</v>
      </c>
      <c r="O759" s="202">
        <v>0</v>
      </c>
      <c r="P759" s="202">
        <v>0</v>
      </c>
      <c r="Q759" s="202">
        <v>0</v>
      </c>
      <c r="R759" s="202">
        <v>0</v>
      </c>
      <c r="S759" s="202">
        <v>0</v>
      </c>
      <c r="T759" s="203"/>
      <c r="U759" s="135">
        <v>0</v>
      </c>
      <c r="V759" s="135">
        <v>0</v>
      </c>
      <c r="W759" s="202">
        <v>0</v>
      </c>
      <c r="X759" s="202">
        <v>0</v>
      </c>
      <c r="Y759" s="203"/>
      <c r="Z759" s="135">
        <v>0</v>
      </c>
      <c r="AA759" s="204">
        <v>0</v>
      </c>
      <c r="AB759" s="202">
        <v>0</v>
      </c>
      <c r="AC759" s="202">
        <v>0</v>
      </c>
      <c r="AD759" s="202">
        <v>0</v>
      </c>
      <c r="AE759" s="202">
        <v>0</v>
      </c>
      <c r="AF759" s="202">
        <v>0</v>
      </c>
      <c r="AG759" s="203"/>
      <c r="AH759" s="135">
        <v>0</v>
      </c>
      <c r="AI759" s="135">
        <v>0</v>
      </c>
      <c r="AJ759" s="202">
        <v>0</v>
      </c>
      <c r="AK759" s="202">
        <v>0</v>
      </c>
      <c r="AL759" s="203"/>
      <c r="AM759" s="205">
        <v>0</v>
      </c>
      <c r="AN759" s="119">
        <v>0</v>
      </c>
      <c r="AO759" s="120">
        <v>0</v>
      </c>
      <c r="AP759" s="39">
        <v>0</v>
      </c>
      <c r="AQ759" s="141">
        <v>0</v>
      </c>
      <c r="AR759" s="141">
        <v>0</v>
      </c>
      <c r="AS759" s="143">
        <v>0</v>
      </c>
      <c r="AT759" s="144">
        <v>0</v>
      </c>
      <c r="AU759" s="141">
        <v>0</v>
      </c>
      <c r="AV759" s="141">
        <v>0</v>
      </c>
      <c r="AW759" s="143">
        <v>0</v>
      </c>
      <c r="AY759" s="146"/>
      <c r="AZ759" s="419"/>
    </row>
    <row r="760" spans="1:52" ht="12.75" customHeight="1" x14ac:dyDescent="0.25">
      <c r="A760" s="15"/>
      <c r="C760" s="122"/>
      <c r="D760" s="123"/>
      <c r="F760" s="125"/>
      <c r="G760" s="126"/>
      <c r="H760" s="35"/>
      <c r="I760" s="36"/>
      <c r="J760" s="37"/>
      <c r="K760" s="198"/>
      <c r="L760" s="199"/>
      <c r="M760" s="200"/>
      <c r="N760" s="201"/>
      <c r="O760" s="202"/>
      <c r="P760" s="202"/>
      <c r="Q760" s="202"/>
      <c r="R760" s="202"/>
      <c r="S760" s="202"/>
      <c r="T760" s="224"/>
      <c r="U760" s="138"/>
      <c r="V760" s="138"/>
      <c r="W760" s="139"/>
      <c r="X760" s="139"/>
      <c r="Y760" s="224"/>
      <c r="Z760" s="210"/>
      <c r="AA760" s="204"/>
      <c r="AB760" s="202"/>
      <c r="AC760" s="202"/>
      <c r="AD760" s="202"/>
      <c r="AE760" s="202"/>
      <c r="AF760" s="202"/>
      <c r="AG760" s="224"/>
      <c r="AH760" s="138"/>
      <c r="AI760" s="138"/>
      <c r="AJ760" s="139"/>
      <c r="AK760" s="139"/>
      <c r="AL760" s="224"/>
      <c r="AM760" s="140"/>
      <c r="AN760" s="211"/>
      <c r="AO760" s="212"/>
      <c r="AP760" s="39"/>
      <c r="AQ760" s="141"/>
      <c r="AR760" s="141"/>
      <c r="AS760" s="143"/>
      <c r="AU760" s="141"/>
      <c r="AV760" s="141"/>
      <c r="AW760" s="143"/>
      <c r="AY760" s="146"/>
      <c r="AZ760" s="419"/>
    </row>
    <row r="761" spans="1:52" ht="12.75" customHeight="1" x14ac:dyDescent="0.25">
      <c r="A761" s="15"/>
      <c r="C761" s="122"/>
      <c r="D761" s="123"/>
      <c r="F761" s="125"/>
      <c r="G761" s="126"/>
      <c r="H761" s="35"/>
      <c r="I761" s="36"/>
      <c r="J761" s="37"/>
      <c r="K761" s="198"/>
      <c r="L761" s="199"/>
      <c r="M761" s="200"/>
      <c r="N761" s="201"/>
      <c r="O761" s="202"/>
      <c r="P761" s="202"/>
      <c r="Q761" s="202"/>
      <c r="R761" s="202"/>
      <c r="S761" s="202"/>
      <c r="T761" s="224"/>
      <c r="U761" s="138"/>
      <c r="V761" s="138"/>
      <c r="W761" s="139"/>
      <c r="X761" s="139"/>
      <c r="Y761" s="224"/>
      <c r="Z761" s="210"/>
      <c r="AA761" s="204"/>
      <c r="AB761" s="202"/>
      <c r="AC761" s="202"/>
      <c r="AD761" s="202"/>
      <c r="AE761" s="202"/>
      <c r="AF761" s="202"/>
      <c r="AG761" s="224"/>
      <c r="AH761" s="138"/>
      <c r="AI761" s="138"/>
      <c r="AJ761" s="139"/>
      <c r="AK761" s="139"/>
      <c r="AL761" s="224"/>
      <c r="AM761" s="140"/>
      <c r="AN761" s="211"/>
      <c r="AO761" s="212"/>
      <c r="AP761" s="39"/>
      <c r="AQ761" s="141"/>
      <c r="AR761" s="141"/>
      <c r="AS761" s="143"/>
      <c r="AU761" s="141"/>
      <c r="AV761" s="141"/>
      <c r="AW761" s="143"/>
      <c r="AY761" s="146"/>
      <c r="AZ761" s="419"/>
    </row>
    <row r="762" spans="1:52" ht="12.75" customHeight="1" x14ac:dyDescent="0.25">
      <c r="A762" s="15"/>
      <c r="C762" s="122"/>
      <c r="D762" s="123"/>
      <c r="F762" s="125"/>
      <c r="G762" s="126"/>
      <c r="H762" s="35"/>
      <c r="I762" s="36"/>
      <c r="J762" s="37"/>
      <c r="K762" s="381" t="s">
        <v>391</v>
      </c>
      <c r="L762" s="199"/>
      <c r="M762" s="200"/>
      <c r="N762" s="201"/>
      <c r="O762" s="202"/>
      <c r="P762" s="202"/>
      <c r="Q762" s="202"/>
      <c r="R762" s="202"/>
      <c r="S762" s="202"/>
      <c r="T762" s="224"/>
      <c r="U762" s="138"/>
      <c r="V762" s="138"/>
      <c r="W762" s="139"/>
      <c r="X762" s="139"/>
      <c r="Y762" s="224"/>
      <c r="Z762" s="210"/>
      <c r="AA762" s="204"/>
      <c r="AB762" s="202"/>
      <c r="AC762" s="202"/>
      <c r="AD762" s="202"/>
      <c r="AE762" s="202"/>
      <c r="AF762" s="202"/>
      <c r="AG762" s="224"/>
      <c r="AH762" s="138"/>
      <c r="AI762" s="138"/>
      <c r="AJ762" s="139"/>
      <c r="AK762" s="139"/>
      <c r="AL762" s="224"/>
      <c r="AM762" s="140"/>
      <c r="AN762" s="211"/>
      <c r="AO762" s="212"/>
      <c r="AP762" s="39"/>
      <c r="AQ762" s="141"/>
      <c r="AR762" s="141"/>
      <c r="AS762" s="143"/>
      <c r="AU762" s="141"/>
      <c r="AV762" s="141"/>
      <c r="AW762" s="143"/>
      <c r="AY762" s="146"/>
      <c r="AZ762" s="419"/>
    </row>
    <row r="763" spans="1:52" ht="20.399999999999999" x14ac:dyDescent="0.25">
      <c r="A763" s="15"/>
      <c r="C763" s="122"/>
      <c r="D763" s="123"/>
      <c r="F763" s="125"/>
      <c r="G763" s="126"/>
      <c r="H763" s="35"/>
      <c r="I763" s="36"/>
      <c r="J763" s="37"/>
      <c r="K763" s="116" t="s">
        <v>392</v>
      </c>
      <c r="L763" s="199"/>
      <c r="M763" s="200"/>
      <c r="N763" s="201"/>
      <c r="O763" s="202"/>
      <c r="P763" s="202"/>
      <c r="Q763" s="202"/>
      <c r="R763" s="202"/>
      <c r="S763" s="202"/>
      <c r="T763" s="224"/>
      <c r="U763" s="138"/>
      <c r="V763" s="138"/>
      <c r="W763" s="139"/>
      <c r="X763" s="139"/>
      <c r="Y763" s="224"/>
      <c r="Z763" s="210"/>
      <c r="AA763" s="204"/>
      <c r="AB763" s="202"/>
      <c r="AC763" s="202"/>
      <c r="AD763" s="202"/>
      <c r="AE763" s="202"/>
      <c r="AF763" s="202"/>
      <c r="AG763" s="224"/>
      <c r="AH763" s="138"/>
      <c r="AI763" s="138"/>
      <c r="AJ763" s="139"/>
      <c r="AK763" s="139"/>
      <c r="AL763" s="224"/>
      <c r="AM763" s="140"/>
      <c r="AN763" s="211"/>
      <c r="AO763" s="212"/>
      <c r="AP763" s="39"/>
      <c r="AQ763" s="141"/>
      <c r="AR763" s="141"/>
      <c r="AS763" s="143"/>
      <c r="AU763" s="141"/>
      <c r="AV763" s="141"/>
      <c r="AW763" s="143"/>
      <c r="AY763" s="146"/>
      <c r="AZ763" s="419"/>
    </row>
    <row r="764" spans="1:52" ht="12.75" customHeight="1" x14ac:dyDescent="0.25">
      <c r="A764" s="15"/>
      <c r="C764" s="122"/>
      <c r="D764" s="123"/>
      <c r="F764" s="125"/>
      <c r="G764" s="126"/>
      <c r="H764" s="35"/>
      <c r="I764" s="36"/>
      <c r="J764" s="37"/>
      <c r="K764" s="244"/>
      <c r="L764" s="199"/>
      <c r="M764" s="200"/>
      <c r="N764" s="201"/>
      <c r="O764" s="202"/>
      <c r="P764" s="202"/>
      <c r="Q764" s="202"/>
      <c r="R764" s="202"/>
      <c r="S764" s="202"/>
      <c r="T764" s="224"/>
      <c r="U764" s="138"/>
      <c r="V764" s="138"/>
      <c r="W764" s="139"/>
      <c r="X764" s="139"/>
      <c r="Y764" s="224"/>
      <c r="Z764" s="210"/>
      <c r="AA764" s="204"/>
      <c r="AB764" s="202"/>
      <c r="AC764" s="202"/>
      <c r="AD764" s="202"/>
      <c r="AE764" s="202"/>
      <c r="AF764" s="202"/>
      <c r="AG764" s="224"/>
      <c r="AH764" s="138"/>
      <c r="AI764" s="138"/>
      <c r="AJ764" s="139"/>
      <c r="AK764" s="139"/>
      <c r="AL764" s="224"/>
      <c r="AM764" s="140"/>
      <c r="AN764" s="211"/>
      <c r="AO764" s="212"/>
      <c r="AP764" s="39"/>
      <c r="AQ764" s="141"/>
      <c r="AR764" s="141"/>
      <c r="AS764" s="143"/>
      <c r="AU764" s="141"/>
      <c r="AV764" s="141"/>
      <c r="AW764" s="143"/>
      <c r="AY764" s="146"/>
      <c r="AZ764" s="419"/>
    </row>
    <row r="765" spans="1:52" ht="35.1" customHeight="1" x14ac:dyDescent="0.25">
      <c r="A765" s="15" t="s">
        <v>13</v>
      </c>
      <c r="B765" s="225">
        <v>10</v>
      </c>
      <c r="C765" s="122" t="s">
        <v>237</v>
      </c>
      <c r="D765" s="123">
        <v>1000</v>
      </c>
      <c r="E765" s="226"/>
      <c r="F765" s="122">
        <v>19</v>
      </c>
      <c r="G765" s="126">
        <v>3</v>
      </c>
      <c r="H765" s="35" t="str">
        <f t="shared" si="590"/>
        <v>122</v>
      </c>
      <c r="I765" s="36">
        <v>81211000</v>
      </c>
      <c r="J765" s="37" t="s">
        <v>982</v>
      </c>
      <c r="K765" s="213" t="s">
        <v>983</v>
      </c>
      <c r="L765" s="376">
        <v>0</v>
      </c>
      <c r="M765" s="377">
        <v>0</v>
      </c>
      <c r="N765" s="130"/>
      <c r="O765" s="131"/>
      <c r="P765" s="131"/>
      <c r="Q765" s="131"/>
      <c r="R765" s="131"/>
      <c r="S765" s="131"/>
      <c r="T765" s="132" t="str">
        <f t="shared" ref="T765:T798" si="617">IF(SUM(N765:S765)=U765,"OK",SUM(N765:S765)-U765)</f>
        <v>OK</v>
      </c>
      <c r="U765" s="138"/>
      <c r="V765" s="138"/>
      <c r="W765" s="139"/>
      <c r="X765" s="139"/>
      <c r="Y765" s="132" t="str">
        <f t="shared" ref="Y765:Y798" si="618">IF(SUM(W765:X765)=Z765,"OK",SUM(W765:X765)-Z765)</f>
        <v>OK</v>
      </c>
      <c r="Z765" s="210"/>
      <c r="AA765" s="204"/>
      <c r="AB765" s="202"/>
      <c r="AC765" s="202"/>
      <c r="AD765" s="202"/>
      <c r="AE765" s="202"/>
      <c r="AF765" s="202"/>
      <c r="AG765" s="132" t="str">
        <f t="shared" ref="AG765:AG798" si="619">IF(SUM(AA765:AF765)=AH765,"OK",SUM(AA765:AF765)-AH765)</f>
        <v>OK</v>
      </c>
      <c r="AH765" s="138"/>
      <c r="AI765" s="138"/>
      <c r="AJ765" s="139"/>
      <c r="AK765" s="139"/>
      <c r="AL765" s="132" t="str">
        <f t="shared" ref="AL765:AL798" si="620">IF(SUM(AJ765:AK765)=AM765,"OK",SUM(AJ765:AK765)-AM765)</f>
        <v>OK</v>
      </c>
      <c r="AM765" s="140"/>
      <c r="AN765" s="119">
        <f t="shared" ref="AN765:AN798" si="621">L765+U765+V765+Z765</f>
        <v>0</v>
      </c>
      <c r="AO765" s="120">
        <f t="shared" ref="AO765:AO798" si="622">M765+AH765+AI765+AM765</f>
        <v>0</v>
      </c>
      <c r="AP765" s="39">
        <f t="shared" ref="AP765:AP798" si="623">L765</f>
        <v>0</v>
      </c>
      <c r="AQ765" s="141">
        <f t="shared" ref="AQ765:AQ798" si="624">AN765</f>
        <v>0</v>
      </c>
      <c r="AR765" s="142">
        <f>AQ765-AP765</f>
        <v>0</v>
      </c>
      <c r="AS765" s="143" t="e">
        <f>AR765/AP765</f>
        <v>#DIV/0!</v>
      </c>
      <c r="AT765" s="144">
        <f t="shared" ref="AT765:AT798" si="625">M765</f>
        <v>0</v>
      </c>
      <c r="AU765" s="141">
        <f>AO765</f>
        <v>0</v>
      </c>
      <c r="AV765" s="142">
        <f>AU765-AT765</f>
        <v>0</v>
      </c>
      <c r="AW765" s="143" t="e">
        <f>AV765/AT765</f>
        <v>#DIV/0!</v>
      </c>
      <c r="AY765" s="146" t="str">
        <f t="shared" ref="AY765:AY798" si="626">RIGHT(LEFT(I765,3),2)&amp;"."&amp;RIGHT(LEFT(I765,5),2)</f>
        <v>12.11</v>
      </c>
      <c r="AZ765" s="419" t="b">
        <f>COUNTIF('[1]Codes SEC'!$B$2:$B$250,Ministres!AY765)&gt;0</f>
        <v>1</v>
      </c>
    </row>
    <row r="766" spans="1:52" s="374" customFormat="1" ht="35.1" customHeight="1" x14ac:dyDescent="0.25">
      <c r="A766" s="356" t="s">
        <v>13</v>
      </c>
      <c r="B766" s="225" t="s">
        <v>265</v>
      </c>
      <c r="C766" s="122" t="s">
        <v>237</v>
      </c>
      <c r="D766" s="123">
        <v>1000</v>
      </c>
      <c r="E766" s="226"/>
      <c r="F766" s="122">
        <v>20</v>
      </c>
      <c r="G766" s="126">
        <v>1</v>
      </c>
      <c r="H766" s="35" t="str">
        <f t="shared" si="590"/>
        <v>122</v>
      </c>
      <c r="I766" s="36">
        <v>81211000</v>
      </c>
      <c r="J766" s="37" t="s">
        <v>984</v>
      </c>
      <c r="K766" s="244" t="s">
        <v>985</v>
      </c>
      <c r="L766" s="232">
        <v>0</v>
      </c>
      <c r="M766" s="233">
        <v>0</v>
      </c>
      <c r="N766" s="130"/>
      <c r="O766" s="131"/>
      <c r="P766" s="131"/>
      <c r="Q766" s="131"/>
      <c r="R766" s="131"/>
      <c r="S766" s="131"/>
      <c r="T766" s="132" t="str">
        <f>IF(SUM(N766:S766)=U766,"OK",SUM(N766:S766)-U766)</f>
        <v>OK</v>
      </c>
      <c r="U766" s="138"/>
      <c r="V766" s="138"/>
      <c r="W766" s="139"/>
      <c r="X766" s="139"/>
      <c r="Y766" s="132" t="str">
        <f>IF(SUM(W766:X766)=Z766,"OK",SUM(W766:X766)-Z766)</f>
        <v>OK</v>
      </c>
      <c r="Z766" s="210"/>
      <c r="AA766" s="204"/>
      <c r="AB766" s="202"/>
      <c r="AC766" s="202"/>
      <c r="AD766" s="202"/>
      <c r="AE766" s="202"/>
      <c r="AF766" s="202"/>
      <c r="AG766" s="132" t="str">
        <f>IF(SUM(AA766:AF766)=AH766,"OK",SUM(AA766:AF766)-AH766)</f>
        <v>OK</v>
      </c>
      <c r="AH766" s="138"/>
      <c r="AI766" s="138"/>
      <c r="AJ766" s="139"/>
      <c r="AK766" s="139"/>
      <c r="AL766" s="132" t="str">
        <f>IF(SUM(AJ766:AK766)=AM766,"OK",SUM(AJ766:AK766)-AM766)</f>
        <v>OK</v>
      </c>
      <c r="AM766" s="140"/>
      <c r="AN766" s="119">
        <f>L766+U766+V766+Z766</f>
        <v>0</v>
      </c>
      <c r="AO766" s="120">
        <f>M766+AH766+AI766+AM766</f>
        <v>0</v>
      </c>
      <c r="AP766" s="39">
        <f>L766</f>
        <v>0</v>
      </c>
      <c r="AQ766" s="141">
        <f>AN766</f>
        <v>0</v>
      </c>
      <c r="AR766" s="142">
        <f>AQ766-AP766</f>
        <v>0</v>
      </c>
      <c r="AS766" s="143" t="e">
        <f>AR766/AP766</f>
        <v>#DIV/0!</v>
      </c>
      <c r="AT766" s="144">
        <f>M766</f>
        <v>0</v>
      </c>
      <c r="AU766" s="141">
        <f>AO766</f>
        <v>0</v>
      </c>
      <c r="AV766" s="142">
        <f>AU766-AT766</f>
        <v>0</v>
      </c>
      <c r="AW766" s="143" t="e">
        <f>AV766/AT766</f>
        <v>#DIV/0!</v>
      </c>
      <c r="AY766" s="146" t="str">
        <f t="shared" si="626"/>
        <v>12.11</v>
      </c>
      <c r="AZ766" s="421" t="b">
        <f>COUNTIF('[1]Codes SEC'!$B$2:$B$250,Ministres!AY766)&gt;0</f>
        <v>1</v>
      </c>
    </row>
    <row r="767" spans="1:52" ht="35.1" customHeight="1" x14ac:dyDescent="0.25">
      <c r="A767" s="15" t="s">
        <v>13</v>
      </c>
      <c r="B767" s="225">
        <v>10</v>
      </c>
      <c r="C767" s="122" t="s">
        <v>237</v>
      </c>
      <c r="D767" s="123">
        <v>1000</v>
      </c>
      <c r="E767" s="226"/>
      <c r="F767" s="122">
        <v>19</v>
      </c>
      <c r="G767" s="126">
        <v>1</v>
      </c>
      <c r="H767" s="35" t="str">
        <f t="shared" si="590"/>
        <v>122</v>
      </c>
      <c r="I767" s="36">
        <v>81221000</v>
      </c>
      <c r="J767" s="37" t="s">
        <v>986</v>
      </c>
      <c r="K767" s="213" t="s">
        <v>987</v>
      </c>
      <c r="L767" s="376">
        <v>0</v>
      </c>
      <c r="M767" s="377">
        <v>0</v>
      </c>
      <c r="N767" s="130"/>
      <c r="O767" s="131"/>
      <c r="P767" s="131"/>
      <c r="Q767" s="131"/>
      <c r="R767" s="131"/>
      <c r="S767" s="131"/>
      <c r="T767" s="132" t="str">
        <f t="shared" si="617"/>
        <v>OK</v>
      </c>
      <c r="U767" s="138"/>
      <c r="V767" s="138"/>
      <c r="W767" s="139"/>
      <c r="X767" s="139"/>
      <c r="Y767" s="132" t="str">
        <f t="shared" si="618"/>
        <v>OK</v>
      </c>
      <c r="Z767" s="210"/>
      <c r="AA767" s="204"/>
      <c r="AB767" s="202"/>
      <c r="AC767" s="202"/>
      <c r="AD767" s="202"/>
      <c r="AE767" s="202"/>
      <c r="AF767" s="202"/>
      <c r="AG767" s="132" t="str">
        <f t="shared" si="619"/>
        <v>OK</v>
      </c>
      <c r="AH767" s="138"/>
      <c r="AI767" s="138"/>
      <c r="AJ767" s="139"/>
      <c r="AK767" s="139"/>
      <c r="AL767" s="132" t="str">
        <f t="shared" si="620"/>
        <v>OK</v>
      </c>
      <c r="AM767" s="140"/>
      <c r="AN767" s="119">
        <f t="shared" si="621"/>
        <v>0</v>
      </c>
      <c r="AO767" s="120">
        <f t="shared" si="622"/>
        <v>0</v>
      </c>
      <c r="AP767" s="39">
        <f t="shared" si="623"/>
        <v>0</v>
      </c>
      <c r="AQ767" s="141">
        <f t="shared" si="624"/>
        <v>0</v>
      </c>
      <c r="AR767" s="142">
        <f>AQ767-AP767</f>
        <v>0</v>
      </c>
      <c r="AS767" s="143" t="e">
        <f>AR767/AP767</f>
        <v>#DIV/0!</v>
      </c>
      <c r="AT767" s="144">
        <f t="shared" si="625"/>
        <v>0</v>
      </c>
      <c r="AU767" s="141">
        <f>AO767</f>
        <v>0</v>
      </c>
      <c r="AV767" s="142">
        <f>AU767-AT767</f>
        <v>0</v>
      </c>
      <c r="AW767" s="143" t="e">
        <f>AV767/AT767</f>
        <v>#DIV/0!</v>
      </c>
      <c r="AY767" s="146" t="str">
        <f t="shared" si="626"/>
        <v>12.21</v>
      </c>
      <c r="AZ767" s="419" t="b">
        <f>COUNTIF('[1]Codes SEC'!$B$2:$B$250,Ministres!AY767)&gt;0</f>
        <v>1</v>
      </c>
    </row>
    <row r="768" spans="1:52" ht="35.1" customHeight="1" x14ac:dyDescent="0.25">
      <c r="A768" s="15" t="s">
        <v>13</v>
      </c>
      <c r="B768" s="225">
        <v>10</v>
      </c>
      <c r="C768" s="122" t="s">
        <v>237</v>
      </c>
      <c r="D768" s="123">
        <v>1000</v>
      </c>
      <c r="E768" s="226"/>
      <c r="F768" s="122">
        <v>19</v>
      </c>
      <c r="G768" s="126">
        <v>1</v>
      </c>
      <c r="H768" s="35" t="str">
        <f t="shared" si="590"/>
        <v>122</v>
      </c>
      <c r="I768" s="36">
        <v>81410000</v>
      </c>
      <c r="J768" s="37" t="s">
        <v>988</v>
      </c>
      <c r="K768" s="213" t="s">
        <v>989</v>
      </c>
      <c r="L768" s="376">
        <v>0</v>
      </c>
      <c r="M768" s="377">
        <v>0</v>
      </c>
      <c r="N768" s="130"/>
      <c r="O768" s="131"/>
      <c r="P768" s="131"/>
      <c r="Q768" s="131"/>
      <c r="R768" s="131"/>
      <c r="S768" s="131"/>
      <c r="T768" s="132" t="str">
        <f t="shared" si="617"/>
        <v>OK</v>
      </c>
      <c r="U768" s="138"/>
      <c r="V768" s="138"/>
      <c r="W768" s="139"/>
      <c r="X768" s="139"/>
      <c r="Y768" s="132" t="str">
        <f t="shared" si="618"/>
        <v>OK</v>
      </c>
      <c r="Z768" s="210"/>
      <c r="AA768" s="204"/>
      <c r="AB768" s="202"/>
      <c r="AC768" s="202"/>
      <c r="AD768" s="202"/>
      <c r="AE768" s="202"/>
      <c r="AF768" s="202"/>
      <c r="AG768" s="132" t="str">
        <f t="shared" si="619"/>
        <v>OK</v>
      </c>
      <c r="AH768" s="138"/>
      <c r="AI768" s="138"/>
      <c r="AJ768" s="139"/>
      <c r="AK768" s="139"/>
      <c r="AL768" s="132" t="str">
        <f t="shared" si="620"/>
        <v>OK</v>
      </c>
      <c r="AM768" s="140"/>
      <c r="AN768" s="119">
        <f t="shared" si="621"/>
        <v>0</v>
      </c>
      <c r="AO768" s="120">
        <f t="shared" si="622"/>
        <v>0</v>
      </c>
      <c r="AP768" s="39">
        <f t="shared" si="623"/>
        <v>0</v>
      </c>
      <c r="AQ768" s="141">
        <f t="shared" si="624"/>
        <v>0</v>
      </c>
      <c r="AR768" s="142">
        <f>AQ768-AP768</f>
        <v>0</v>
      </c>
      <c r="AS768" s="143" t="e">
        <f>AR768/AP768</f>
        <v>#DIV/0!</v>
      </c>
      <c r="AT768" s="144">
        <f t="shared" si="625"/>
        <v>0</v>
      </c>
      <c r="AU768" s="141">
        <f>AO768</f>
        <v>0</v>
      </c>
      <c r="AV768" s="142">
        <f>AU768-AT768</f>
        <v>0</v>
      </c>
      <c r="AW768" s="143" t="e">
        <f>AV768/AT768</f>
        <v>#DIV/0!</v>
      </c>
      <c r="AY768" s="146" t="str">
        <f t="shared" si="626"/>
        <v>14.10</v>
      </c>
      <c r="AZ768" s="419" t="b">
        <f>COUNTIF('[1]Codes SEC'!$B$2:$B$250,Ministres!AY768)&gt;0</f>
        <v>1</v>
      </c>
    </row>
    <row r="769" spans="1:64" s="374" customFormat="1" ht="35.1" customHeight="1" x14ac:dyDescent="0.25">
      <c r="A769" s="356" t="s">
        <v>13</v>
      </c>
      <c r="B769" s="225" t="s">
        <v>265</v>
      </c>
      <c r="C769" s="122" t="s">
        <v>237</v>
      </c>
      <c r="D769" s="123">
        <v>1000</v>
      </c>
      <c r="E769" s="226"/>
      <c r="F769" s="122">
        <v>20</v>
      </c>
      <c r="G769" s="126">
        <v>1</v>
      </c>
      <c r="H769" s="35" t="str">
        <f t="shared" si="590"/>
        <v>122</v>
      </c>
      <c r="I769" s="36">
        <v>81410000</v>
      </c>
      <c r="J769" s="37" t="s">
        <v>990</v>
      </c>
      <c r="K769" s="244" t="s">
        <v>991</v>
      </c>
      <c r="L769" s="232">
        <v>0</v>
      </c>
      <c r="M769" s="233">
        <v>0</v>
      </c>
      <c r="N769" s="130"/>
      <c r="O769" s="131"/>
      <c r="P769" s="131"/>
      <c r="Q769" s="131"/>
      <c r="R769" s="131"/>
      <c r="S769" s="131"/>
      <c r="T769" s="132" t="str">
        <f t="shared" si="617"/>
        <v>OK</v>
      </c>
      <c r="U769" s="138"/>
      <c r="V769" s="138"/>
      <c r="W769" s="139"/>
      <c r="X769" s="139"/>
      <c r="Y769" s="132" t="str">
        <f t="shared" si="618"/>
        <v>OK</v>
      </c>
      <c r="Z769" s="210"/>
      <c r="AA769" s="204"/>
      <c r="AB769" s="202"/>
      <c r="AC769" s="202"/>
      <c r="AD769" s="202"/>
      <c r="AE769" s="202"/>
      <c r="AF769" s="202"/>
      <c r="AG769" s="132" t="str">
        <f t="shared" si="619"/>
        <v>OK</v>
      </c>
      <c r="AH769" s="138"/>
      <c r="AI769" s="138"/>
      <c r="AJ769" s="139"/>
      <c r="AK769" s="139"/>
      <c r="AL769" s="132" t="str">
        <f t="shared" si="620"/>
        <v>OK</v>
      </c>
      <c r="AM769" s="140"/>
      <c r="AN769" s="119">
        <f t="shared" si="621"/>
        <v>0</v>
      </c>
      <c r="AO769" s="120">
        <f t="shared" si="622"/>
        <v>0</v>
      </c>
      <c r="AP769" s="39">
        <f t="shared" si="623"/>
        <v>0</v>
      </c>
      <c r="AQ769" s="141">
        <f t="shared" si="624"/>
        <v>0</v>
      </c>
      <c r="AR769" s="142">
        <f t="shared" ref="AR769:AR773" si="627">AQ769-AP769</f>
        <v>0</v>
      </c>
      <c r="AS769" s="143" t="e">
        <f t="shared" ref="AS769:AS773" si="628">AR769/AP769</f>
        <v>#DIV/0!</v>
      </c>
      <c r="AT769" s="144">
        <f t="shared" si="625"/>
        <v>0</v>
      </c>
      <c r="AU769" s="141">
        <f t="shared" ref="AU769:AU773" si="629">AO769</f>
        <v>0</v>
      </c>
      <c r="AV769" s="142">
        <f t="shared" ref="AV769:AV773" si="630">AU769-AT769</f>
        <v>0</v>
      </c>
      <c r="AW769" s="143" t="e">
        <f t="shared" ref="AW769:AW773" si="631">AV769/AT769</f>
        <v>#DIV/0!</v>
      </c>
      <c r="AY769" s="146" t="str">
        <f t="shared" si="626"/>
        <v>14.10</v>
      </c>
      <c r="AZ769" s="421" t="b">
        <f>COUNTIF('[1]Codes SEC'!$B$2:$B$250,Ministres!AY769)&gt;0</f>
        <v>1</v>
      </c>
    </row>
    <row r="770" spans="1:64" s="374" customFormat="1" ht="35.1" customHeight="1" x14ac:dyDescent="0.25">
      <c r="A770" s="356" t="s">
        <v>13</v>
      </c>
      <c r="B770" s="225" t="s">
        <v>265</v>
      </c>
      <c r="C770" s="122" t="s">
        <v>237</v>
      </c>
      <c r="D770" s="123">
        <v>1000</v>
      </c>
      <c r="E770" s="226"/>
      <c r="F770" s="122">
        <v>19</v>
      </c>
      <c r="G770" s="126">
        <v>1</v>
      </c>
      <c r="H770" s="35" t="str">
        <f t="shared" si="590"/>
        <v>122</v>
      </c>
      <c r="I770" s="36">
        <v>81410000</v>
      </c>
      <c r="J770" s="37" t="s">
        <v>992</v>
      </c>
      <c r="K770" s="244" t="s">
        <v>993</v>
      </c>
      <c r="L770" s="232">
        <v>0</v>
      </c>
      <c r="M770" s="233">
        <v>0</v>
      </c>
      <c r="N770" s="130"/>
      <c r="O770" s="131"/>
      <c r="P770" s="131"/>
      <c r="Q770" s="131"/>
      <c r="R770" s="131"/>
      <c r="S770" s="131"/>
      <c r="T770" s="132" t="str">
        <f t="shared" si="617"/>
        <v>OK</v>
      </c>
      <c r="U770" s="138"/>
      <c r="V770" s="138"/>
      <c r="W770" s="139"/>
      <c r="X770" s="139"/>
      <c r="Y770" s="132" t="str">
        <f t="shared" si="618"/>
        <v>OK</v>
      </c>
      <c r="Z770" s="210"/>
      <c r="AA770" s="204"/>
      <c r="AB770" s="202"/>
      <c r="AC770" s="202"/>
      <c r="AD770" s="202"/>
      <c r="AE770" s="202"/>
      <c r="AF770" s="202"/>
      <c r="AG770" s="132" t="str">
        <f t="shared" si="619"/>
        <v>OK</v>
      </c>
      <c r="AH770" s="138"/>
      <c r="AI770" s="138"/>
      <c r="AJ770" s="139"/>
      <c r="AK770" s="139"/>
      <c r="AL770" s="132" t="str">
        <f t="shared" si="620"/>
        <v>OK</v>
      </c>
      <c r="AM770" s="140"/>
      <c r="AN770" s="119">
        <f t="shared" si="621"/>
        <v>0</v>
      </c>
      <c r="AO770" s="120">
        <f t="shared" si="622"/>
        <v>0</v>
      </c>
      <c r="AP770" s="39">
        <f t="shared" si="623"/>
        <v>0</v>
      </c>
      <c r="AQ770" s="141">
        <f t="shared" si="624"/>
        <v>0</v>
      </c>
      <c r="AR770" s="142">
        <f t="shared" si="627"/>
        <v>0</v>
      </c>
      <c r="AS770" s="143" t="e">
        <f t="shared" si="628"/>
        <v>#DIV/0!</v>
      </c>
      <c r="AT770" s="144">
        <f t="shared" si="625"/>
        <v>0</v>
      </c>
      <c r="AU770" s="141">
        <f t="shared" si="629"/>
        <v>0</v>
      </c>
      <c r="AV770" s="142">
        <f t="shared" si="630"/>
        <v>0</v>
      </c>
      <c r="AW770" s="143" t="e">
        <f t="shared" si="631"/>
        <v>#DIV/0!</v>
      </c>
      <c r="AY770" s="146" t="str">
        <f t="shared" si="626"/>
        <v>14.10</v>
      </c>
      <c r="AZ770" s="421" t="b">
        <f>COUNTIF('[1]Codes SEC'!$B$2:$B$250,Ministres!AY770)&gt;0</f>
        <v>1</v>
      </c>
    </row>
    <row r="771" spans="1:64" s="420" customFormat="1" ht="35.1" customHeight="1" x14ac:dyDescent="0.25">
      <c r="A771" s="15" t="s">
        <v>13</v>
      </c>
      <c r="B771" s="225">
        <v>10</v>
      </c>
      <c r="C771" s="122" t="s">
        <v>237</v>
      </c>
      <c r="D771" s="123">
        <v>1000</v>
      </c>
      <c r="E771" s="124"/>
      <c r="F771" s="125">
        <v>19</v>
      </c>
      <c r="G771" s="126">
        <v>1</v>
      </c>
      <c r="H771" s="35" t="str">
        <f t="shared" si="590"/>
        <v>122</v>
      </c>
      <c r="I771" s="36">
        <v>83122000</v>
      </c>
      <c r="J771" s="37" t="s">
        <v>994</v>
      </c>
      <c r="K771" s="281" t="s">
        <v>995</v>
      </c>
      <c r="L771" s="128">
        <v>0</v>
      </c>
      <c r="M771" s="129">
        <v>0</v>
      </c>
      <c r="N771" s="130"/>
      <c r="O771" s="131"/>
      <c r="P771" s="131"/>
      <c r="Q771" s="131"/>
      <c r="R771" s="131"/>
      <c r="S771" s="131"/>
      <c r="T771" s="132" t="str">
        <f>IF(SUM(N771:S771)=U771,"OK",SUM(N771:S771)-U771)</f>
        <v>OK</v>
      </c>
      <c r="U771" s="138"/>
      <c r="V771" s="138"/>
      <c r="W771" s="139"/>
      <c r="X771" s="139"/>
      <c r="Y771" s="132" t="str">
        <f>IF(SUM(W771:X771)=Z771,"OK",SUM(W771:X771)-Z771)</f>
        <v>OK</v>
      </c>
      <c r="Z771" s="210"/>
      <c r="AA771" s="204"/>
      <c r="AB771" s="202"/>
      <c r="AC771" s="202"/>
      <c r="AD771" s="202"/>
      <c r="AE771" s="202"/>
      <c r="AF771" s="202"/>
      <c r="AG771" s="132" t="str">
        <f>IF(SUM(AA771:AF771)=AH771,"OK",SUM(AA771:AF771)-AH771)</f>
        <v>OK</v>
      </c>
      <c r="AH771" s="138"/>
      <c r="AI771" s="138"/>
      <c r="AJ771" s="139"/>
      <c r="AK771" s="139"/>
      <c r="AL771" s="132" t="str">
        <f>IF(SUM(AJ771:AK771)=AM771,"OK",SUM(AJ771:AK771)-AM771)</f>
        <v>OK</v>
      </c>
      <c r="AM771" s="140"/>
      <c r="AN771" s="119">
        <f>L771+U771+V771+Z771</f>
        <v>0</v>
      </c>
      <c r="AO771" s="120">
        <f>M771+AH771+AI771+AM771</f>
        <v>0</v>
      </c>
      <c r="AP771" s="39">
        <f>L771</f>
        <v>0</v>
      </c>
      <c r="AQ771" s="141">
        <f>AN771</f>
        <v>0</v>
      </c>
      <c r="AR771" s="142">
        <f>AQ771-AP771</f>
        <v>0</v>
      </c>
      <c r="AS771" s="143" t="e">
        <f>AR771/AP771</f>
        <v>#DIV/0!</v>
      </c>
      <c r="AT771" s="144">
        <f>M771</f>
        <v>0</v>
      </c>
      <c r="AU771" s="141">
        <f>AO771</f>
        <v>0</v>
      </c>
      <c r="AV771" s="142">
        <f>AU771-AT771</f>
        <v>0</v>
      </c>
      <c r="AW771" s="143" t="e">
        <f>AV771/AT771</f>
        <v>#DIV/0!</v>
      </c>
      <c r="AX771"/>
      <c r="AY771" s="146" t="str">
        <f t="shared" si="626"/>
        <v>31.22</v>
      </c>
      <c r="AZ771" s="419" t="b">
        <f>COUNTIF('[1]Codes SEC'!$B$2:$B$250,Ministres!AY771)&gt;0</f>
        <v>1</v>
      </c>
      <c r="BA771"/>
      <c r="BB771"/>
      <c r="BC771"/>
      <c r="BD771"/>
      <c r="BE771"/>
      <c r="BF771"/>
      <c r="BG771"/>
      <c r="BH771"/>
      <c r="BI771"/>
      <c r="BJ771"/>
      <c r="BK771"/>
      <c r="BL771"/>
    </row>
    <row r="772" spans="1:64" s="420" customFormat="1" ht="35.1" customHeight="1" x14ac:dyDescent="0.25">
      <c r="A772" s="15" t="s">
        <v>13</v>
      </c>
      <c r="B772" s="225">
        <v>10</v>
      </c>
      <c r="C772" s="122" t="s">
        <v>237</v>
      </c>
      <c r="D772" s="123">
        <v>1000</v>
      </c>
      <c r="E772" s="124"/>
      <c r="F772" s="125">
        <v>20</v>
      </c>
      <c r="G772" s="126">
        <v>1</v>
      </c>
      <c r="H772" s="35" t="str">
        <f t="shared" si="590"/>
        <v>122</v>
      </c>
      <c r="I772" s="36">
        <v>83132000</v>
      </c>
      <c r="J772" s="37" t="s">
        <v>996</v>
      </c>
      <c r="K772" s="281" t="s">
        <v>997</v>
      </c>
      <c r="L772" s="128">
        <v>0</v>
      </c>
      <c r="M772" s="129">
        <v>0</v>
      </c>
      <c r="N772" s="130"/>
      <c r="O772" s="131"/>
      <c r="P772" s="131"/>
      <c r="Q772" s="131"/>
      <c r="R772" s="131"/>
      <c r="S772" s="131"/>
      <c r="T772" s="132" t="str">
        <f t="shared" si="617"/>
        <v>OK</v>
      </c>
      <c r="U772" s="138"/>
      <c r="V772" s="138"/>
      <c r="W772" s="139"/>
      <c r="X772" s="139"/>
      <c r="Y772" s="132" t="str">
        <f t="shared" si="618"/>
        <v>OK</v>
      </c>
      <c r="Z772" s="210"/>
      <c r="AA772" s="204"/>
      <c r="AB772" s="202"/>
      <c r="AC772" s="202"/>
      <c r="AD772" s="202"/>
      <c r="AE772" s="202"/>
      <c r="AF772" s="202"/>
      <c r="AG772" s="132" t="str">
        <f t="shared" si="619"/>
        <v>OK</v>
      </c>
      <c r="AH772" s="138"/>
      <c r="AI772" s="138"/>
      <c r="AJ772" s="139"/>
      <c r="AK772" s="139"/>
      <c r="AL772" s="132" t="str">
        <f t="shared" si="620"/>
        <v>OK</v>
      </c>
      <c r="AM772" s="140"/>
      <c r="AN772" s="119">
        <f t="shared" si="621"/>
        <v>0</v>
      </c>
      <c r="AO772" s="120">
        <f t="shared" si="622"/>
        <v>0</v>
      </c>
      <c r="AP772" s="39">
        <f t="shared" si="623"/>
        <v>0</v>
      </c>
      <c r="AQ772" s="141">
        <f t="shared" si="624"/>
        <v>0</v>
      </c>
      <c r="AR772" s="142">
        <f t="shared" si="627"/>
        <v>0</v>
      </c>
      <c r="AS772" s="143" t="e">
        <f t="shared" si="628"/>
        <v>#DIV/0!</v>
      </c>
      <c r="AT772" s="144">
        <f t="shared" si="625"/>
        <v>0</v>
      </c>
      <c r="AU772" s="141">
        <f t="shared" si="629"/>
        <v>0</v>
      </c>
      <c r="AV772" s="142">
        <f t="shared" si="630"/>
        <v>0</v>
      </c>
      <c r="AW772" s="143" t="e">
        <f t="shared" si="631"/>
        <v>#DIV/0!</v>
      </c>
      <c r="AX772"/>
      <c r="AY772" s="146" t="str">
        <f t="shared" si="626"/>
        <v>31.32</v>
      </c>
      <c r="AZ772" s="419" t="b">
        <f>COUNTIF('[1]Codes SEC'!$B$2:$B$250,Ministres!AY772)&gt;0</f>
        <v>1</v>
      </c>
      <c r="BA772"/>
      <c r="BB772"/>
      <c r="BC772"/>
      <c r="BD772"/>
      <c r="BE772"/>
      <c r="BF772"/>
      <c r="BG772"/>
      <c r="BH772"/>
      <c r="BI772"/>
      <c r="BJ772"/>
      <c r="BK772"/>
      <c r="BL772"/>
    </row>
    <row r="773" spans="1:64" s="420" customFormat="1" ht="35.1" customHeight="1" x14ac:dyDescent="0.25">
      <c r="A773" s="15" t="s">
        <v>13</v>
      </c>
      <c r="B773" s="225">
        <v>10</v>
      </c>
      <c r="C773" s="122" t="s">
        <v>237</v>
      </c>
      <c r="D773" s="123">
        <v>1000</v>
      </c>
      <c r="E773" s="124"/>
      <c r="F773" s="125">
        <v>19</v>
      </c>
      <c r="G773" s="126">
        <v>1</v>
      </c>
      <c r="H773" s="35" t="str">
        <f t="shared" si="590"/>
        <v>122</v>
      </c>
      <c r="I773" s="36">
        <v>83132000</v>
      </c>
      <c r="J773" s="37" t="s">
        <v>998</v>
      </c>
      <c r="K773" s="281" t="s">
        <v>999</v>
      </c>
      <c r="L773" s="128">
        <v>0</v>
      </c>
      <c r="M773" s="129">
        <v>0</v>
      </c>
      <c r="N773" s="130"/>
      <c r="O773" s="131"/>
      <c r="P773" s="131"/>
      <c r="Q773" s="131"/>
      <c r="R773" s="131"/>
      <c r="S773" s="131"/>
      <c r="T773" s="132" t="str">
        <f t="shared" si="617"/>
        <v>OK</v>
      </c>
      <c r="U773" s="138"/>
      <c r="V773" s="138"/>
      <c r="W773" s="139"/>
      <c r="X773" s="139"/>
      <c r="Y773" s="132" t="str">
        <f t="shared" si="618"/>
        <v>OK</v>
      </c>
      <c r="Z773" s="210"/>
      <c r="AA773" s="204"/>
      <c r="AB773" s="202"/>
      <c r="AC773" s="202"/>
      <c r="AD773" s="202"/>
      <c r="AE773" s="202"/>
      <c r="AF773" s="202"/>
      <c r="AG773" s="132" t="str">
        <f t="shared" si="619"/>
        <v>OK</v>
      </c>
      <c r="AH773" s="138"/>
      <c r="AI773" s="138"/>
      <c r="AJ773" s="139"/>
      <c r="AK773" s="139"/>
      <c r="AL773" s="132" t="str">
        <f t="shared" si="620"/>
        <v>OK</v>
      </c>
      <c r="AM773" s="140"/>
      <c r="AN773" s="119">
        <f t="shared" si="621"/>
        <v>0</v>
      </c>
      <c r="AO773" s="120">
        <f t="shared" si="622"/>
        <v>0</v>
      </c>
      <c r="AP773" s="39">
        <f t="shared" si="623"/>
        <v>0</v>
      </c>
      <c r="AQ773" s="141">
        <f t="shared" si="624"/>
        <v>0</v>
      </c>
      <c r="AR773" s="142">
        <f t="shared" si="627"/>
        <v>0</v>
      </c>
      <c r="AS773" s="143" t="e">
        <f t="shared" si="628"/>
        <v>#DIV/0!</v>
      </c>
      <c r="AT773" s="144">
        <f t="shared" si="625"/>
        <v>0</v>
      </c>
      <c r="AU773" s="141">
        <f t="shared" si="629"/>
        <v>0</v>
      </c>
      <c r="AV773" s="142">
        <f t="shared" si="630"/>
        <v>0</v>
      </c>
      <c r="AW773" s="143" t="e">
        <f t="shared" si="631"/>
        <v>#DIV/0!</v>
      </c>
      <c r="AX773"/>
      <c r="AY773" s="146" t="str">
        <f t="shared" si="626"/>
        <v>31.32</v>
      </c>
      <c r="AZ773" s="419" t="b">
        <f>COUNTIF('[1]Codes SEC'!$B$2:$B$250,Ministres!AY773)&gt;0</f>
        <v>1</v>
      </c>
      <c r="BA773"/>
      <c r="BB773"/>
      <c r="BC773"/>
      <c r="BD773"/>
      <c r="BE773"/>
      <c r="BF773"/>
      <c r="BG773"/>
      <c r="BH773"/>
      <c r="BI773"/>
      <c r="BJ773"/>
      <c r="BK773"/>
      <c r="BL773"/>
    </row>
    <row r="774" spans="1:64" ht="35.1" customHeight="1" x14ac:dyDescent="0.25">
      <c r="A774" s="15" t="s">
        <v>13</v>
      </c>
      <c r="B774" s="225">
        <v>10</v>
      </c>
      <c r="C774" s="122" t="s">
        <v>237</v>
      </c>
      <c r="D774" s="123">
        <v>1000</v>
      </c>
      <c r="E774" s="226"/>
      <c r="F774" s="122">
        <v>20</v>
      </c>
      <c r="G774" s="126">
        <v>1</v>
      </c>
      <c r="H774" s="35" t="str">
        <f t="shared" si="590"/>
        <v>122</v>
      </c>
      <c r="I774" s="36">
        <v>83300000</v>
      </c>
      <c r="J774" s="37" t="s">
        <v>1000</v>
      </c>
      <c r="K774" s="213" t="s">
        <v>1001</v>
      </c>
      <c r="L774" s="376">
        <v>0</v>
      </c>
      <c r="M774" s="377">
        <v>0</v>
      </c>
      <c r="N774" s="130"/>
      <c r="O774" s="131"/>
      <c r="P774" s="131"/>
      <c r="Q774" s="131"/>
      <c r="R774" s="131"/>
      <c r="S774" s="131"/>
      <c r="T774" s="132" t="str">
        <f t="shared" si="617"/>
        <v>OK</v>
      </c>
      <c r="U774" s="138"/>
      <c r="V774" s="138"/>
      <c r="W774" s="139"/>
      <c r="X774" s="139"/>
      <c r="Y774" s="132" t="str">
        <f t="shared" si="618"/>
        <v>OK</v>
      </c>
      <c r="Z774" s="210"/>
      <c r="AA774" s="204"/>
      <c r="AB774" s="202"/>
      <c r="AC774" s="202"/>
      <c r="AD774" s="202"/>
      <c r="AE774" s="202"/>
      <c r="AF774" s="202"/>
      <c r="AG774" s="132" t="str">
        <f t="shared" si="619"/>
        <v>OK</v>
      </c>
      <c r="AH774" s="138"/>
      <c r="AI774" s="138"/>
      <c r="AJ774" s="139"/>
      <c r="AK774" s="139"/>
      <c r="AL774" s="132" t="str">
        <f t="shared" si="620"/>
        <v>OK</v>
      </c>
      <c r="AM774" s="140"/>
      <c r="AN774" s="119">
        <f t="shared" si="621"/>
        <v>0</v>
      </c>
      <c r="AO774" s="120">
        <f t="shared" si="622"/>
        <v>0</v>
      </c>
      <c r="AP774" s="39">
        <f t="shared" si="623"/>
        <v>0</v>
      </c>
      <c r="AQ774" s="141">
        <f t="shared" si="624"/>
        <v>0</v>
      </c>
      <c r="AR774" s="142">
        <f>AQ774-AP774</f>
        <v>0</v>
      </c>
      <c r="AS774" s="143" t="e">
        <f>AR774/AP774</f>
        <v>#DIV/0!</v>
      </c>
      <c r="AT774" s="144">
        <f t="shared" si="625"/>
        <v>0</v>
      </c>
      <c r="AU774" s="141">
        <f>AO774</f>
        <v>0</v>
      </c>
      <c r="AV774" s="142">
        <f>AU774-AT774</f>
        <v>0</v>
      </c>
      <c r="AW774" s="143" t="e">
        <f>AV774/AT774</f>
        <v>#DIV/0!</v>
      </c>
      <c r="AY774" s="146" t="str">
        <f t="shared" si="626"/>
        <v>33.00</v>
      </c>
      <c r="AZ774" s="419" t="b">
        <f>COUNTIF('[1]Codes SEC'!$B$2:$B$250,Ministres!AY774)&gt;0</f>
        <v>1</v>
      </c>
    </row>
    <row r="775" spans="1:64" s="420" customFormat="1" ht="35.1" customHeight="1" x14ac:dyDescent="0.25">
      <c r="A775" s="15" t="s">
        <v>13</v>
      </c>
      <c r="B775" s="225">
        <v>10</v>
      </c>
      <c r="C775" s="122" t="s">
        <v>237</v>
      </c>
      <c r="D775" s="123">
        <v>1000</v>
      </c>
      <c r="E775" s="124"/>
      <c r="F775" s="125">
        <v>19</v>
      </c>
      <c r="G775" s="126">
        <v>1</v>
      </c>
      <c r="H775" s="35" t="str">
        <f t="shared" si="590"/>
        <v>122</v>
      </c>
      <c r="I775" s="36">
        <v>83300000</v>
      </c>
      <c r="J775" s="37" t="s">
        <v>1002</v>
      </c>
      <c r="K775" s="281" t="s">
        <v>1003</v>
      </c>
      <c r="L775" s="128">
        <v>0</v>
      </c>
      <c r="M775" s="129">
        <v>0</v>
      </c>
      <c r="N775" s="130"/>
      <c r="O775" s="131"/>
      <c r="P775" s="131"/>
      <c r="Q775" s="131"/>
      <c r="R775" s="131"/>
      <c r="S775" s="131"/>
      <c r="T775" s="132" t="str">
        <f t="shared" si="617"/>
        <v>OK</v>
      </c>
      <c r="U775" s="138"/>
      <c r="V775" s="138"/>
      <c r="W775" s="139"/>
      <c r="X775" s="139"/>
      <c r="Y775" s="132" t="str">
        <f t="shared" si="618"/>
        <v>OK</v>
      </c>
      <c r="Z775" s="210"/>
      <c r="AA775" s="204"/>
      <c r="AB775" s="202"/>
      <c r="AC775" s="202"/>
      <c r="AD775" s="202"/>
      <c r="AE775" s="202"/>
      <c r="AF775" s="202"/>
      <c r="AG775" s="132" t="str">
        <f t="shared" si="619"/>
        <v>OK</v>
      </c>
      <c r="AH775" s="138"/>
      <c r="AI775" s="138"/>
      <c r="AJ775" s="139"/>
      <c r="AK775" s="139"/>
      <c r="AL775" s="132" t="str">
        <f t="shared" si="620"/>
        <v>OK</v>
      </c>
      <c r="AM775" s="140"/>
      <c r="AN775" s="119">
        <f t="shared" si="621"/>
        <v>0</v>
      </c>
      <c r="AO775" s="120">
        <f t="shared" si="622"/>
        <v>0</v>
      </c>
      <c r="AP775" s="39">
        <f t="shared" si="623"/>
        <v>0</v>
      </c>
      <c r="AQ775" s="141">
        <f t="shared" si="624"/>
        <v>0</v>
      </c>
      <c r="AR775" s="142">
        <f>AQ775-AP775</f>
        <v>0</v>
      </c>
      <c r="AS775" s="143" t="e">
        <f t="shared" ref="AS775:AS780" si="632">AR775/AP775</f>
        <v>#DIV/0!</v>
      </c>
      <c r="AT775" s="144">
        <f t="shared" si="625"/>
        <v>0</v>
      </c>
      <c r="AU775" s="141">
        <f t="shared" ref="AU775:AU780" si="633">AO775</f>
        <v>0</v>
      </c>
      <c r="AV775" s="142">
        <f>AU775-AT775</f>
        <v>0</v>
      </c>
      <c r="AW775" s="143" t="e">
        <f t="shared" ref="AW775:AW780" si="634">AV775/AT775</f>
        <v>#DIV/0!</v>
      </c>
      <c r="AX775"/>
      <c r="AY775" s="146" t="str">
        <f t="shared" si="626"/>
        <v>33.00</v>
      </c>
      <c r="AZ775" s="419" t="b">
        <f>COUNTIF('[1]Codes SEC'!$B$2:$B$250,Ministres!AY775)&gt;0</f>
        <v>1</v>
      </c>
      <c r="BA775"/>
      <c r="BB775"/>
      <c r="BC775"/>
      <c r="BD775"/>
      <c r="BE775"/>
      <c r="BF775"/>
      <c r="BG775"/>
      <c r="BH775"/>
      <c r="BI775"/>
      <c r="BJ775"/>
      <c r="BK775"/>
      <c r="BL775"/>
    </row>
    <row r="776" spans="1:64" ht="35.1" customHeight="1" x14ac:dyDescent="0.25">
      <c r="A776" s="15" t="s">
        <v>13</v>
      </c>
      <c r="B776" s="225" t="s">
        <v>265</v>
      </c>
      <c r="C776" s="122" t="s">
        <v>237</v>
      </c>
      <c r="D776" s="123">
        <v>1000</v>
      </c>
      <c r="E776" s="226"/>
      <c r="F776" s="122">
        <v>20</v>
      </c>
      <c r="G776" s="227">
        <v>1</v>
      </c>
      <c r="H776" s="228" t="str">
        <f t="shared" si="590"/>
        <v>122</v>
      </c>
      <c r="I776" s="229">
        <v>83450000</v>
      </c>
      <c r="J776" s="230" t="s">
        <v>1004</v>
      </c>
      <c r="K776" s="231" t="s">
        <v>1005</v>
      </c>
      <c r="L776" s="232">
        <v>0</v>
      </c>
      <c r="M776" s="233">
        <v>0</v>
      </c>
      <c r="N776" s="130"/>
      <c r="O776" s="131"/>
      <c r="P776" s="131"/>
      <c r="Q776" s="131"/>
      <c r="R776" s="131"/>
      <c r="S776" s="131"/>
      <c r="T776" s="132" t="str">
        <f t="shared" si="617"/>
        <v>OK</v>
      </c>
      <c r="U776" s="138"/>
      <c r="V776" s="138"/>
      <c r="W776" s="139"/>
      <c r="X776" s="139"/>
      <c r="Y776" s="132" t="str">
        <f t="shared" si="618"/>
        <v>OK</v>
      </c>
      <c r="Z776" s="210"/>
      <c r="AA776" s="204"/>
      <c r="AB776" s="202"/>
      <c r="AC776" s="202"/>
      <c r="AD776" s="202"/>
      <c r="AE776" s="202"/>
      <c r="AF776" s="202"/>
      <c r="AG776" s="132" t="str">
        <f t="shared" si="619"/>
        <v>OK</v>
      </c>
      <c r="AH776" s="138"/>
      <c r="AI776" s="138"/>
      <c r="AJ776" s="139"/>
      <c r="AK776" s="139"/>
      <c r="AL776" s="132" t="str">
        <f t="shared" si="620"/>
        <v>OK</v>
      </c>
      <c r="AM776" s="140"/>
      <c r="AN776" s="119">
        <f t="shared" si="621"/>
        <v>0</v>
      </c>
      <c r="AO776" s="120">
        <f t="shared" si="622"/>
        <v>0</v>
      </c>
      <c r="AP776" s="39">
        <f t="shared" si="623"/>
        <v>0</v>
      </c>
      <c r="AQ776" s="141">
        <f t="shared" si="624"/>
        <v>0</v>
      </c>
      <c r="AR776" s="142">
        <f>AQ776-AP776</f>
        <v>0</v>
      </c>
      <c r="AS776" s="143" t="e">
        <f>AR776/AP776</f>
        <v>#DIV/0!</v>
      </c>
      <c r="AT776" s="144">
        <f t="shared" si="625"/>
        <v>0</v>
      </c>
      <c r="AU776" s="141">
        <f>AO776</f>
        <v>0</v>
      </c>
      <c r="AV776" s="142">
        <f>AU776-AT776</f>
        <v>0</v>
      </c>
      <c r="AW776" s="143" t="e">
        <f>AV776/AT776</f>
        <v>#DIV/0!</v>
      </c>
      <c r="AY776" s="146" t="str">
        <f t="shared" si="626"/>
        <v>34.50</v>
      </c>
      <c r="AZ776" s="419" t="b">
        <f>COUNTIF('[1]Codes SEC'!$B$2:$B$250,Ministres!AY776)&gt;0</f>
        <v>1</v>
      </c>
    </row>
    <row r="777" spans="1:64" s="420" customFormat="1" ht="35.1" customHeight="1" x14ac:dyDescent="0.25">
      <c r="A777" s="15" t="s">
        <v>13</v>
      </c>
      <c r="B777" s="225">
        <v>10</v>
      </c>
      <c r="C777" s="122" t="s">
        <v>237</v>
      </c>
      <c r="D777" s="123">
        <v>1000</v>
      </c>
      <c r="E777" s="124"/>
      <c r="F777" s="125">
        <v>20</v>
      </c>
      <c r="G777" s="126">
        <v>1</v>
      </c>
      <c r="H777" s="35" t="str">
        <f t="shared" si="590"/>
        <v>122</v>
      </c>
      <c r="I777" s="36">
        <v>84140000</v>
      </c>
      <c r="J777" s="37" t="s">
        <v>1006</v>
      </c>
      <c r="K777" s="281" t="s">
        <v>1007</v>
      </c>
      <c r="L777" s="128">
        <v>0</v>
      </c>
      <c r="M777" s="129">
        <v>0</v>
      </c>
      <c r="N777" s="130"/>
      <c r="O777" s="131"/>
      <c r="P777" s="131"/>
      <c r="Q777" s="131"/>
      <c r="R777" s="131"/>
      <c r="S777" s="131"/>
      <c r="T777" s="132" t="str">
        <f t="shared" si="617"/>
        <v>OK</v>
      </c>
      <c r="U777" s="138"/>
      <c r="V777" s="138"/>
      <c r="W777" s="139"/>
      <c r="X777" s="139"/>
      <c r="Y777" s="132" t="str">
        <f t="shared" si="618"/>
        <v>OK</v>
      </c>
      <c r="Z777" s="210"/>
      <c r="AA777" s="204"/>
      <c r="AB777" s="202"/>
      <c r="AC777" s="202"/>
      <c r="AD777" s="202"/>
      <c r="AE777" s="202"/>
      <c r="AF777" s="202"/>
      <c r="AG777" s="132" t="str">
        <f t="shared" si="619"/>
        <v>OK</v>
      </c>
      <c r="AH777" s="138"/>
      <c r="AI777" s="138"/>
      <c r="AJ777" s="139"/>
      <c r="AK777" s="139"/>
      <c r="AL777" s="132" t="str">
        <f t="shared" si="620"/>
        <v>OK</v>
      </c>
      <c r="AM777" s="140"/>
      <c r="AN777" s="119">
        <f t="shared" si="621"/>
        <v>0</v>
      </c>
      <c r="AO777" s="120">
        <f t="shared" si="622"/>
        <v>0</v>
      </c>
      <c r="AP777" s="39">
        <f t="shared" si="623"/>
        <v>0</v>
      </c>
      <c r="AQ777" s="141">
        <f t="shared" si="624"/>
        <v>0</v>
      </c>
      <c r="AR777" s="142">
        <f t="shared" ref="AR777:AR781" si="635">AQ777-AP777</f>
        <v>0</v>
      </c>
      <c r="AS777" s="143" t="e">
        <f t="shared" si="632"/>
        <v>#DIV/0!</v>
      </c>
      <c r="AT777" s="144">
        <f t="shared" si="625"/>
        <v>0</v>
      </c>
      <c r="AU777" s="141">
        <f t="shared" si="633"/>
        <v>0</v>
      </c>
      <c r="AV777" s="142">
        <f t="shared" ref="AV777:AV781" si="636">AU777-AT777</f>
        <v>0</v>
      </c>
      <c r="AW777" s="143" t="e">
        <f t="shared" si="634"/>
        <v>#DIV/0!</v>
      </c>
      <c r="AX777"/>
      <c r="AY777" s="146" t="str">
        <f t="shared" si="626"/>
        <v>41.40</v>
      </c>
      <c r="AZ777" s="419" t="b">
        <f>COUNTIF('[1]Codes SEC'!$B$2:$B$250,Ministres!AY777)&gt;0</f>
        <v>1</v>
      </c>
      <c r="BA777"/>
      <c r="BB777"/>
      <c r="BC777"/>
      <c r="BD777"/>
      <c r="BE777"/>
      <c r="BF777"/>
      <c r="BG777"/>
      <c r="BH777"/>
      <c r="BI777"/>
      <c r="BJ777"/>
      <c r="BK777"/>
      <c r="BL777"/>
    </row>
    <row r="778" spans="1:64" s="420" customFormat="1" ht="35.1" customHeight="1" x14ac:dyDescent="0.25">
      <c r="A778" s="15" t="s">
        <v>13</v>
      </c>
      <c r="B778" s="225">
        <v>10</v>
      </c>
      <c r="C778" s="122" t="s">
        <v>237</v>
      </c>
      <c r="D778" s="123">
        <v>1000</v>
      </c>
      <c r="E778" s="124"/>
      <c r="F778" s="125">
        <v>19</v>
      </c>
      <c r="G778" s="126">
        <v>1</v>
      </c>
      <c r="H778" s="35" t="str">
        <f t="shared" si="590"/>
        <v>122</v>
      </c>
      <c r="I778" s="36">
        <v>84140000</v>
      </c>
      <c r="J778" s="37" t="s">
        <v>1008</v>
      </c>
      <c r="K778" s="281" t="s">
        <v>1009</v>
      </c>
      <c r="L778" s="128">
        <v>0</v>
      </c>
      <c r="M778" s="129">
        <v>0</v>
      </c>
      <c r="N778" s="130"/>
      <c r="O778" s="131"/>
      <c r="P778" s="131"/>
      <c r="Q778" s="131"/>
      <c r="R778" s="131"/>
      <c r="S778" s="131"/>
      <c r="T778" s="132" t="str">
        <f t="shared" si="617"/>
        <v>OK</v>
      </c>
      <c r="U778" s="138"/>
      <c r="V778" s="138"/>
      <c r="W778" s="139"/>
      <c r="X778" s="139"/>
      <c r="Y778" s="132" t="str">
        <f t="shared" si="618"/>
        <v>OK</v>
      </c>
      <c r="Z778" s="210"/>
      <c r="AA778" s="204"/>
      <c r="AB778" s="202"/>
      <c r="AC778" s="202"/>
      <c r="AD778" s="202"/>
      <c r="AE778" s="202"/>
      <c r="AF778" s="202"/>
      <c r="AG778" s="132" t="str">
        <f t="shared" si="619"/>
        <v>OK</v>
      </c>
      <c r="AH778" s="138"/>
      <c r="AI778" s="138"/>
      <c r="AJ778" s="139"/>
      <c r="AK778" s="139"/>
      <c r="AL778" s="132" t="str">
        <f t="shared" si="620"/>
        <v>OK</v>
      </c>
      <c r="AM778" s="140"/>
      <c r="AN778" s="119">
        <f t="shared" si="621"/>
        <v>0</v>
      </c>
      <c r="AO778" s="120">
        <f t="shared" si="622"/>
        <v>0</v>
      </c>
      <c r="AP778" s="39">
        <f t="shared" si="623"/>
        <v>0</v>
      </c>
      <c r="AQ778" s="141">
        <f t="shared" si="624"/>
        <v>0</v>
      </c>
      <c r="AR778" s="142">
        <f t="shared" si="635"/>
        <v>0</v>
      </c>
      <c r="AS778" s="143" t="e">
        <f t="shared" si="632"/>
        <v>#DIV/0!</v>
      </c>
      <c r="AT778" s="144">
        <f t="shared" si="625"/>
        <v>0</v>
      </c>
      <c r="AU778" s="141">
        <f t="shared" si="633"/>
        <v>0</v>
      </c>
      <c r="AV778" s="142">
        <f t="shared" si="636"/>
        <v>0</v>
      </c>
      <c r="AW778" s="143" t="e">
        <f t="shared" si="634"/>
        <v>#DIV/0!</v>
      </c>
      <c r="AX778"/>
      <c r="AY778" s="146" t="str">
        <f t="shared" si="626"/>
        <v>41.40</v>
      </c>
      <c r="AZ778" s="419" t="b">
        <f>COUNTIF('[1]Codes SEC'!$B$2:$B$250,Ministres!AY778)&gt;0</f>
        <v>1</v>
      </c>
      <c r="BA778"/>
      <c r="BB778"/>
      <c r="BC778"/>
      <c r="BD778"/>
      <c r="BE778"/>
      <c r="BF778"/>
      <c r="BG778"/>
      <c r="BH778"/>
      <c r="BI778"/>
      <c r="BJ778"/>
      <c r="BK778"/>
      <c r="BL778"/>
    </row>
    <row r="779" spans="1:64" ht="35.1" customHeight="1" x14ac:dyDescent="0.25">
      <c r="A779" s="15" t="s">
        <v>13</v>
      </c>
      <c r="B779" s="225">
        <v>10</v>
      </c>
      <c r="C779" s="122" t="s">
        <v>237</v>
      </c>
      <c r="D779" s="123">
        <v>1000</v>
      </c>
      <c r="E779" s="226"/>
      <c r="F779" s="122">
        <v>19</v>
      </c>
      <c r="G779" s="126">
        <v>1</v>
      </c>
      <c r="H779" s="35" t="str">
        <f t="shared" si="590"/>
        <v>122</v>
      </c>
      <c r="I779" s="36">
        <v>84140000</v>
      </c>
      <c r="J779" s="37" t="s">
        <v>1010</v>
      </c>
      <c r="K779" s="281" t="s">
        <v>1011</v>
      </c>
      <c r="L779" s="128">
        <v>0</v>
      </c>
      <c r="M779" s="129">
        <v>0</v>
      </c>
      <c r="N779" s="130"/>
      <c r="O779" s="131"/>
      <c r="P779" s="131"/>
      <c r="Q779" s="131"/>
      <c r="R779" s="131"/>
      <c r="S779" s="131"/>
      <c r="T779" s="132" t="str">
        <f>IF(SUM(N779:S779)=U779,"OK",SUM(N779:S779)-U779)</f>
        <v>OK</v>
      </c>
      <c r="U779" s="138"/>
      <c r="V779" s="138"/>
      <c r="W779" s="139"/>
      <c r="X779" s="139"/>
      <c r="Y779" s="132" t="str">
        <f>IF(SUM(W779:X779)=Z779,"OK",SUM(W779:X779)-Z779)</f>
        <v>OK</v>
      </c>
      <c r="Z779" s="210"/>
      <c r="AA779" s="204"/>
      <c r="AB779" s="202"/>
      <c r="AC779" s="202"/>
      <c r="AD779" s="202"/>
      <c r="AE779" s="202"/>
      <c r="AF779" s="202"/>
      <c r="AG779" s="132" t="str">
        <f>IF(SUM(AA779:AF779)=AH779,"OK",SUM(AA779:AF779)-AH779)</f>
        <v>OK</v>
      </c>
      <c r="AH779" s="138"/>
      <c r="AI779" s="138"/>
      <c r="AJ779" s="139"/>
      <c r="AK779" s="139"/>
      <c r="AL779" s="132" t="str">
        <f>IF(SUM(AJ779:AK779)=AM779,"OK",SUM(AJ779:AK779)-AM779)</f>
        <v>OK</v>
      </c>
      <c r="AM779" s="140"/>
      <c r="AN779" s="119">
        <f>L779+U779+V779+Z779</f>
        <v>0</v>
      </c>
      <c r="AO779" s="120">
        <f>M779+AH779+AI779+AM779</f>
        <v>0</v>
      </c>
      <c r="AP779" s="39">
        <f>L779</f>
        <v>0</v>
      </c>
      <c r="AQ779" s="141">
        <f>AN779</f>
        <v>0</v>
      </c>
      <c r="AR779" s="142">
        <f>AQ779-AP779</f>
        <v>0</v>
      </c>
      <c r="AS779" s="143" t="e">
        <f>AR779/AP779</f>
        <v>#DIV/0!</v>
      </c>
      <c r="AT779" s="144">
        <f>M779</f>
        <v>0</v>
      </c>
      <c r="AU779" s="141">
        <f>AO779</f>
        <v>0</v>
      </c>
      <c r="AV779" s="142">
        <f>AU779-AT779</f>
        <v>0</v>
      </c>
      <c r="AW779" s="143" t="e">
        <f>AV779/AT779</f>
        <v>#DIV/0!</v>
      </c>
      <c r="AY779" s="146" t="str">
        <f t="shared" si="626"/>
        <v>41.40</v>
      </c>
      <c r="AZ779" s="419" t="b">
        <f>COUNTIF('[1]Codes SEC'!$B$2:$B$250,Ministres!AY779)&gt;0</f>
        <v>1</v>
      </c>
    </row>
    <row r="780" spans="1:64" s="420" customFormat="1" ht="35.1" customHeight="1" x14ac:dyDescent="0.25">
      <c r="A780" s="15" t="s">
        <v>13</v>
      </c>
      <c r="B780" s="225">
        <v>10</v>
      </c>
      <c r="C780" s="122" t="s">
        <v>237</v>
      </c>
      <c r="D780" s="123">
        <v>1000</v>
      </c>
      <c r="E780" s="124"/>
      <c r="F780" s="125">
        <v>19</v>
      </c>
      <c r="G780" s="126">
        <v>1</v>
      </c>
      <c r="H780" s="35" t="str">
        <f t="shared" si="590"/>
        <v>122</v>
      </c>
      <c r="I780" s="36">
        <v>84140000</v>
      </c>
      <c r="J780" s="37" t="s">
        <v>1012</v>
      </c>
      <c r="K780" s="281" t="s">
        <v>1013</v>
      </c>
      <c r="L780" s="128">
        <v>0</v>
      </c>
      <c r="M780" s="129">
        <v>0</v>
      </c>
      <c r="N780" s="130"/>
      <c r="O780" s="131"/>
      <c r="P780" s="131"/>
      <c r="Q780" s="131"/>
      <c r="R780" s="131"/>
      <c r="S780" s="131"/>
      <c r="T780" s="132" t="str">
        <f t="shared" si="617"/>
        <v>OK</v>
      </c>
      <c r="U780" s="138"/>
      <c r="V780" s="138"/>
      <c r="W780" s="139"/>
      <c r="X780" s="139"/>
      <c r="Y780" s="132" t="str">
        <f t="shared" si="618"/>
        <v>OK</v>
      </c>
      <c r="Z780" s="210"/>
      <c r="AA780" s="204"/>
      <c r="AB780" s="202"/>
      <c r="AC780" s="202"/>
      <c r="AD780" s="202"/>
      <c r="AE780" s="202"/>
      <c r="AF780" s="202"/>
      <c r="AG780" s="132" t="str">
        <f t="shared" si="619"/>
        <v>OK</v>
      </c>
      <c r="AH780" s="138"/>
      <c r="AI780" s="138"/>
      <c r="AJ780" s="139"/>
      <c r="AK780" s="139"/>
      <c r="AL780" s="132" t="str">
        <f t="shared" si="620"/>
        <v>OK</v>
      </c>
      <c r="AM780" s="140"/>
      <c r="AN780" s="119">
        <f t="shared" si="621"/>
        <v>0</v>
      </c>
      <c r="AO780" s="120">
        <f t="shared" si="622"/>
        <v>0</v>
      </c>
      <c r="AP780" s="39">
        <f t="shared" si="623"/>
        <v>0</v>
      </c>
      <c r="AQ780" s="141">
        <f t="shared" si="624"/>
        <v>0</v>
      </c>
      <c r="AR780" s="142">
        <f t="shared" si="635"/>
        <v>0</v>
      </c>
      <c r="AS780" s="143" t="e">
        <f t="shared" si="632"/>
        <v>#DIV/0!</v>
      </c>
      <c r="AT780" s="144">
        <f t="shared" si="625"/>
        <v>0</v>
      </c>
      <c r="AU780" s="141">
        <f t="shared" si="633"/>
        <v>0</v>
      </c>
      <c r="AV780" s="142">
        <f t="shared" si="636"/>
        <v>0</v>
      </c>
      <c r="AW780" s="143" t="e">
        <f t="shared" si="634"/>
        <v>#DIV/0!</v>
      </c>
      <c r="AX780"/>
      <c r="AY780" s="146" t="str">
        <f t="shared" si="626"/>
        <v>41.40</v>
      </c>
      <c r="AZ780" s="419" t="b">
        <f>COUNTIF('[1]Codes SEC'!$B$2:$B$250,Ministres!AY780)&gt;0</f>
        <v>1</v>
      </c>
      <c r="BA780"/>
      <c r="BB780"/>
      <c r="BC780"/>
      <c r="BD780"/>
      <c r="BE780"/>
      <c r="BF780"/>
      <c r="BG780"/>
      <c r="BH780"/>
      <c r="BI780"/>
      <c r="BJ780"/>
      <c r="BK780"/>
      <c r="BL780"/>
    </row>
    <row r="781" spans="1:64" s="374" customFormat="1" ht="35.1" customHeight="1" x14ac:dyDescent="0.25">
      <c r="A781" s="356" t="s">
        <v>13</v>
      </c>
      <c r="B781" s="225" t="s">
        <v>265</v>
      </c>
      <c r="C781" s="122" t="s">
        <v>237</v>
      </c>
      <c r="D781" s="123">
        <v>1000</v>
      </c>
      <c r="E781" s="226"/>
      <c r="F781" s="122">
        <v>19</v>
      </c>
      <c r="G781" s="126">
        <v>1</v>
      </c>
      <c r="H781" s="35" t="str">
        <f t="shared" si="590"/>
        <v>122</v>
      </c>
      <c r="I781" s="36">
        <v>84140000</v>
      </c>
      <c r="J781" s="37" t="s">
        <v>1014</v>
      </c>
      <c r="K781" s="244" t="s">
        <v>1015</v>
      </c>
      <c r="L781" s="232">
        <v>0</v>
      </c>
      <c r="M781" s="233">
        <v>0</v>
      </c>
      <c r="N781" s="130"/>
      <c r="O781" s="131"/>
      <c r="P781" s="131"/>
      <c r="Q781" s="131"/>
      <c r="R781" s="131"/>
      <c r="S781" s="131"/>
      <c r="T781" s="132" t="str">
        <f t="shared" si="617"/>
        <v>OK</v>
      </c>
      <c r="U781" s="138"/>
      <c r="V781" s="138"/>
      <c r="W781" s="139"/>
      <c r="X781" s="139"/>
      <c r="Y781" s="132" t="str">
        <f t="shared" si="618"/>
        <v>OK</v>
      </c>
      <c r="Z781" s="210"/>
      <c r="AA781" s="204"/>
      <c r="AB781" s="202"/>
      <c r="AC781" s="202"/>
      <c r="AD781" s="202"/>
      <c r="AE781" s="202"/>
      <c r="AF781" s="202"/>
      <c r="AG781" s="132" t="str">
        <f t="shared" si="619"/>
        <v>OK</v>
      </c>
      <c r="AH781" s="138"/>
      <c r="AI781" s="138"/>
      <c r="AJ781" s="139"/>
      <c r="AK781" s="139"/>
      <c r="AL781" s="132" t="str">
        <f t="shared" si="620"/>
        <v>OK</v>
      </c>
      <c r="AM781" s="140"/>
      <c r="AN781" s="119">
        <f t="shared" si="621"/>
        <v>0</v>
      </c>
      <c r="AO781" s="120">
        <f t="shared" si="622"/>
        <v>0</v>
      </c>
      <c r="AP781" s="39">
        <f t="shared" si="623"/>
        <v>0</v>
      </c>
      <c r="AQ781" s="141">
        <f t="shared" si="624"/>
        <v>0</v>
      </c>
      <c r="AR781" s="142">
        <f t="shared" si="635"/>
        <v>0</v>
      </c>
      <c r="AS781" s="143" t="e">
        <f>AR781/AP781</f>
        <v>#DIV/0!</v>
      </c>
      <c r="AT781" s="144">
        <f t="shared" si="625"/>
        <v>0</v>
      </c>
      <c r="AU781" s="141">
        <f>AO781</f>
        <v>0</v>
      </c>
      <c r="AV781" s="142">
        <f t="shared" si="636"/>
        <v>0</v>
      </c>
      <c r="AW781" s="143" t="e">
        <f>AV781/AT781</f>
        <v>#DIV/0!</v>
      </c>
      <c r="AY781" s="146" t="str">
        <f t="shared" si="626"/>
        <v>41.40</v>
      </c>
      <c r="AZ781" s="421" t="b">
        <f>COUNTIF('[1]Codes SEC'!$B$2:$B$250,Ministres!AY781)&gt;0</f>
        <v>1</v>
      </c>
    </row>
    <row r="782" spans="1:64" ht="35.1" customHeight="1" x14ac:dyDescent="0.25">
      <c r="A782" s="15" t="s">
        <v>13</v>
      </c>
      <c r="B782" s="225" t="s">
        <v>265</v>
      </c>
      <c r="C782" s="122" t="s">
        <v>237</v>
      </c>
      <c r="D782" s="123">
        <v>1000</v>
      </c>
      <c r="E782" s="226"/>
      <c r="F782" s="122">
        <v>20</v>
      </c>
      <c r="G782" s="227">
        <v>1</v>
      </c>
      <c r="H782" s="228" t="str">
        <f t="shared" si="590"/>
        <v>122</v>
      </c>
      <c r="I782" s="229">
        <v>84140000</v>
      </c>
      <c r="J782" s="230" t="s">
        <v>1016</v>
      </c>
      <c r="K782" s="231" t="s">
        <v>1017</v>
      </c>
      <c r="L782" s="232">
        <v>0</v>
      </c>
      <c r="M782" s="233">
        <v>0</v>
      </c>
      <c r="N782" s="130"/>
      <c r="O782" s="131"/>
      <c r="P782" s="131"/>
      <c r="Q782" s="131"/>
      <c r="R782" s="131"/>
      <c r="S782" s="131"/>
      <c r="T782" s="132" t="str">
        <f t="shared" si="617"/>
        <v>OK</v>
      </c>
      <c r="U782" s="138"/>
      <c r="V782" s="138"/>
      <c r="W782" s="139"/>
      <c r="X782" s="139"/>
      <c r="Y782" s="132" t="str">
        <f t="shared" si="618"/>
        <v>OK</v>
      </c>
      <c r="Z782" s="210"/>
      <c r="AA782" s="204"/>
      <c r="AB782" s="202"/>
      <c r="AC782" s="202"/>
      <c r="AD782" s="202"/>
      <c r="AE782" s="202"/>
      <c r="AF782" s="202"/>
      <c r="AG782" s="132" t="str">
        <f t="shared" si="619"/>
        <v>OK</v>
      </c>
      <c r="AH782" s="138"/>
      <c r="AI782" s="138"/>
      <c r="AJ782" s="139"/>
      <c r="AK782" s="139"/>
      <c r="AL782" s="132" t="str">
        <f t="shared" si="620"/>
        <v>OK</v>
      </c>
      <c r="AM782" s="140"/>
      <c r="AN782" s="119">
        <f t="shared" si="621"/>
        <v>0</v>
      </c>
      <c r="AO782" s="120">
        <f t="shared" si="622"/>
        <v>0</v>
      </c>
      <c r="AP782" s="39">
        <f t="shared" si="623"/>
        <v>0</v>
      </c>
      <c r="AQ782" s="141">
        <f t="shared" si="624"/>
        <v>0</v>
      </c>
      <c r="AR782" s="142">
        <f>AQ782-AP782</f>
        <v>0</v>
      </c>
      <c r="AS782" s="143" t="e">
        <f>AR782/AP782</f>
        <v>#DIV/0!</v>
      </c>
      <c r="AT782" s="144">
        <f t="shared" si="625"/>
        <v>0</v>
      </c>
      <c r="AU782" s="141">
        <f>AO782</f>
        <v>0</v>
      </c>
      <c r="AV782" s="142">
        <f>AU782-AT782</f>
        <v>0</v>
      </c>
      <c r="AW782" s="143" t="e">
        <f>AV782/AT782</f>
        <v>#DIV/0!</v>
      </c>
      <c r="AY782" s="146" t="str">
        <f t="shared" si="626"/>
        <v>41.40</v>
      </c>
      <c r="AZ782" s="419" t="b">
        <f>COUNTIF('[1]Codes SEC'!$B$2:$B$250,Ministres!AY782)&gt;0</f>
        <v>1</v>
      </c>
    </row>
    <row r="783" spans="1:64" ht="35.1" customHeight="1" x14ac:dyDescent="0.25">
      <c r="A783" s="15" t="s">
        <v>13</v>
      </c>
      <c r="B783" s="225" t="s">
        <v>265</v>
      </c>
      <c r="C783" s="122" t="s">
        <v>276</v>
      </c>
      <c r="D783" s="123">
        <v>1000</v>
      </c>
      <c r="E783" s="226"/>
      <c r="F783" s="122">
        <v>19</v>
      </c>
      <c r="G783" s="227"/>
      <c r="H783" s="228" t="str">
        <f t="shared" si="590"/>
        <v>122</v>
      </c>
      <c r="I783" s="229">
        <v>84140000</v>
      </c>
      <c r="J783" s="230" t="s">
        <v>1018</v>
      </c>
      <c r="K783" s="231" t="s">
        <v>1019</v>
      </c>
      <c r="L783" s="232">
        <v>0</v>
      </c>
      <c r="M783" s="233">
        <v>0</v>
      </c>
      <c r="N783" s="130"/>
      <c r="O783" s="131"/>
      <c r="P783" s="131"/>
      <c r="Q783" s="131"/>
      <c r="R783" s="131"/>
      <c r="S783" s="131"/>
      <c r="T783" s="132" t="str">
        <f>IF(SUM(N783:S783)=U783,"OK",SUM(N783:S783)-U783)</f>
        <v>OK</v>
      </c>
      <c r="U783" s="138"/>
      <c r="V783" s="138"/>
      <c r="W783" s="139"/>
      <c r="X783" s="139"/>
      <c r="Y783" s="132" t="str">
        <f>IF(SUM(W783:X783)=Z783,"OK",SUM(W783:X783)-Z783)</f>
        <v>OK</v>
      </c>
      <c r="Z783" s="210"/>
      <c r="AA783" s="204"/>
      <c r="AB783" s="202"/>
      <c r="AC783" s="202"/>
      <c r="AD783" s="202"/>
      <c r="AE783" s="202"/>
      <c r="AF783" s="202"/>
      <c r="AG783" s="132" t="str">
        <f>IF(SUM(AA783:AF783)=AH783,"OK",SUM(AA783:AF783)-AH783)</f>
        <v>OK</v>
      </c>
      <c r="AH783" s="138"/>
      <c r="AI783" s="138"/>
      <c r="AJ783" s="139"/>
      <c r="AK783" s="139"/>
      <c r="AL783" s="132" t="str">
        <f>IF(SUM(AJ783:AK783)=AM783,"OK",SUM(AJ783:AK783)-AM783)</f>
        <v>OK</v>
      </c>
      <c r="AM783" s="140"/>
      <c r="AN783" s="119">
        <f>L783+U783+V783+Z783</f>
        <v>0</v>
      </c>
      <c r="AO783" s="120">
        <f>M783+AH783+AI783+AM783</f>
        <v>0</v>
      </c>
      <c r="AP783" s="39">
        <f>L783</f>
        <v>0</v>
      </c>
      <c r="AQ783" s="141">
        <f>AN783</f>
        <v>0</v>
      </c>
      <c r="AR783" s="142">
        <f t="shared" ref="AR783:AR798" si="637">AQ783-AP783</f>
        <v>0</v>
      </c>
      <c r="AS783" s="143" t="e">
        <f t="shared" ref="AS783:AS798" si="638">AR783/AP783</f>
        <v>#DIV/0!</v>
      </c>
      <c r="AT783" s="144">
        <f>M783</f>
        <v>0</v>
      </c>
      <c r="AU783" s="141">
        <f t="shared" ref="AU783:AU798" si="639">AO783</f>
        <v>0</v>
      </c>
      <c r="AV783" s="142">
        <f t="shared" ref="AV783:AV798" si="640">AU783-AT783</f>
        <v>0</v>
      </c>
      <c r="AW783" s="143" t="e">
        <f t="shared" ref="AW783:AW798" si="641">AV783/AT783</f>
        <v>#DIV/0!</v>
      </c>
      <c r="AY783" s="146" t="str">
        <f t="shared" si="626"/>
        <v>41.40</v>
      </c>
      <c r="AZ783" s="419" t="b">
        <f>COUNTIF('[1]Codes SEC'!$B$2:$B$250,Ministres!AY783)&gt;0</f>
        <v>1</v>
      </c>
    </row>
    <row r="784" spans="1:64" ht="35.1" customHeight="1" x14ac:dyDescent="0.25">
      <c r="A784" s="15" t="s">
        <v>13</v>
      </c>
      <c r="B784" s="225" t="s">
        <v>265</v>
      </c>
      <c r="C784" s="122" t="s">
        <v>237</v>
      </c>
      <c r="D784" s="123">
        <v>1000</v>
      </c>
      <c r="E784" s="226"/>
      <c r="F784" s="122">
        <v>19</v>
      </c>
      <c r="G784" s="227">
        <v>1</v>
      </c>
      <c r="H784" s="228" t="str">
        <f t="shared" si="590"/>
        <v>122</v>
      </c>
      <c r="I784" s="229">
        <v>84160000</v>
      </c>
      <c r="J784" s="230" t="s">
        <v>1020</v>
      </c>
      <c r="K784" s="231" t="s">
        <v>1021</v>
      </c>
      <c r="L784" s="232">
        <v>0</v>
      </c>
      <c r="M784" s="233">
        <v>0</v>
      </c>
      <c r="N784" s="130"/>
      <c r="O784" s="131"/>
      <c r="P784" s="131"/>
      <c r="Q784" s="131"/>
      <c r="R784" s="131"/>
      <c r="S784" s="131"/>
      <c r="T784" s="132" t="str">
        <f t="shared" si="617"/>
        <v>OK</v>
      </c>
      <c r="U784" s="138"/>
      <c r="V784" s="138"/>
      <c r="W784" s="139"/>
      <c r="X784" s="139"/>
      <c r="Y784" s="132" t="str">
        <f t="shared" si="618"/>
        <v>OK</v>
      </c>
      <c r="Z784" s="210"/>
      <c r="AA784" s="204"/>
      <c r="AB784" s="202"/>
      <c r="AC784" s="202"/>
      <c r="AD784" s="202"/>
      <c r="AE784" s="202"/>
      <c r="AF784" s="202"/>
      <c r="AG784" s="132" t="str">
        <f t="shared" si="619"/>
        <v>OK</v>
      </c>
      <c r="AH784" s="138"/>
      <c r="AI784" s="138"/>
      <c r="AJ784" s="139"/>
      <c r="AK784" s="139"/>
      <c r="AL784" s="132" t="str">
        <f t="shared" si="620"/>
        <v>OK</v>
      </c>
      <c r="AM784" s="140"/>
      <c r="AN784" s="119">
        <f t="shared" si="621"/>
        <v>0</v>
      </c>
      <c r="AO784" s="120">
        <f t="shared" si="622"/>
        <v>0</v>
      </c>
      <c r="AP784" s="39">
        <f t="shared" si="623"/>
        <v>0</v>
      </c>
      <c r="AQ784" s="141">
        <f t="shared" si="624"/>
        <v>0</v>
      </c>
      <c r="AR784" s="142">
        <f t="shared" si="637"/>
        <v>0</v>
      </c>
      <c r="AS784" s="143" t="e">
        <f t="shared" si="638"/>
        <v>#DIV/0!</v>
      </c>
      <c r="AT784" s="144">
        <f t="shared" si="625"/>
        <v>0</v>
      </c>
      <c r="AU784" s="141">
        <f t="shared" si="639"/>
        <v>0</v>
      </c>
      <c r="AV784" s="142">
        <f t="shared" si="640"/>
        <v>0</v>
      </c>
      <c r="AW784" s="143" t="e">
        <f t="shared" si="641"/>
        <v>#DIV/0!</v>
      </c>
      <c r="AY784" s="146" t="str">
        <f t="shared" si="626"/>
        <v>41.60</v>
      </c>
      <c r="AZ784" s="419" t="b">
        <f>COUNTIF('[1]Codes SEC'!$B$2:$B$250,Ministres!AY784)&gt;0</f>
        <v>1</v>
      </c>
    </row>
    <row r="785" spans="1:64" s="420" customFormat="1" ht="35.1" customHeight="1" x14ac:dyDescent="0.25">
      <c r="A785" s="15" t="s">
        <v>13</v>
      </c>
      <c r="B785" s="225">
        <v>10</v>
      </c>
      <c r="C785" s="122" t="s">
        <v>237</v>
      </c>
      <c r="D785" s="123">
        <v>1000</v>
      </c>
      <c r="E785" s="124"/>
      <c r="F785" s="125">
        <v>20</v>
      </c>
      <c r="G785" s="126">
        <v>1</v>
      </c>
      <c r="H785" s="35" t="str">
        <f t="shared" si="590"/>
        <v>122</v>
      </c>
      <c r="I785" s="36">
        <v>84312000</v>
      </c>
      <c r="J785" s="37" t="s">
        <v>1022</v>
      </c>
      <c r="K785" s="281" t="s">
        <v>1023</v>
      </c>
      <c r="L785" s="128">
        <v>0</v>
      </c>
      <c r="M785" s="129">
        <v>0</v>
      </c>
      <c r="N785" s="130"/>
      <c r="O785" s="131"/>
      <c r="P785" s="131"/>
      <c r="Q785" s="131"/>
      <c r="R785" s="131"/>
      <c r="S785" s="131"/>
      <c r="T785" s="132" t="str">
        <f>IF(SUM(N785:S785)=U785,"OK",SUM(N785:S785)-U785)</f>
        <v>OK</v>
      </c>
      <c r="U785" s="138"/>
      <c r="V785" s="138"/>
      <c r="W785" s="139"/>
      <c r="X785" s="139"/>
      <c r="Y785" s="132" t="str">
        <f>IF(SUM(W785:X785)=Z785,"OK",SUM(W785:X785)-Z785)</f>
        <v>OK</v>
      </c>
      <c r="Z785" s="210"/>
      <c r="AA785" s="204"/>
      <c r="AB785" s="202"/>
      <c r="AC785" s="202"/>
      <c r="AD785" s="202"/>
      <c r="AE785" s="202"/>
      <c r="AF785" s="202"/>
      <c r="AG785" s="132" t="str">
        <f>IF(SUM(AA785:AF785)=AH785,"OK",SUM(AA785:AF785)-AH785)</f>
        <v>OK</v>
      </c>
      <c r="AH785" s="138"/>
      <c r="AI785" s="138"/>
      <c r="AJ785" s="139"/>
      <c r="AK785" s="139"/>
      <c r="AL785" s="132" t="str">
        <f>IF(SUM(AJ785:AK785)=AM785,"OK",SUM(AJ785:AK785)-AM785)</f>
        <v>OK</v>
      </c>
      <c r="AM785" s="140"/>
      <c r="AN785" s="119">
        <f>L785+U785+V785+Z785</f>
        <v>0</v>
      </c>
      <c r="AO785" s="120">
        <f>M785+AH785+AI785+AM785</f>
        <v>0</v>
      </c>
      <c r="AP785" s="39">
        <f>L785</f>
        <v>0</v>
      </c>
      <c r="AQ785" s="141">
        <f>AN785</f>
        <v>0</v>
      </c>
      <c r="AR785" s="142">
        <f t="shared" si="637"/>
        <v>0</v>
      </c>
      <c r="AS785" s="143" t="e">
        <f t="shared" si="638"/>
        <v>#DIV/0!</v>
      </c>
      <c r="AT785" s="144">
        <f>M785</f>
        <v>0</v>
      </c>
      <c r="AU785" s="141">
        <f t="shared" si="639"/>
        <v>0</v>
      </c>
      <c r="AV785" s="142">
        <f t="shared" si="640"/>
        <v>0</v>
      </c>
      <c r="AW785" s="143" t="e">
        <f t="shared" si="641"/>
        <v>#DIV/0!</v>
      </c>
      <c r="AX785"/>
      <c r="AY785" s="146" t="str">
        <f t="shared" si="626"/>
        <v>43.12</v>
      </c>
      <c r="AZ785" s="419" t="b">
        <f>COUNTIF('[1]Codes SEC'!$B$2:$B$250,Ministres!AY785)&gt;0</f>
        <v>1</v>
      </c>
      <c r="BA785"/>
      <c r="BB785"/>
      <c r="BC785"/>
      <c r="BD785"/>
      <c r="BE785"/>
      <c r="BF785"/>
      <c r="BG785"/>
      <c r="BH785"/>
      <c r="BI785"/>
      <c r="BJ785"/>
      <c r="BK785"/>
      <c r="BL785"/>
    </row>
    <row r="786" spans="1:64" s="374" customFormat="1" ht="35.1" customHeight="1" x14ac:dyDescent="0.25">
      <c r="A786" s="356" t="s">
        <v>13</v>
      </c>
      <c r="B786" s="225" t="s">
        <v>265</v>
      </c>
      <c r="C786" s="122" t="s">
        <v>237</v>
      </c>
      <c r="D786" s="123">
        <v>1000</v>
      </c>
      <c r="E786" s="226"/>
      <c r="F786" s="122">
        <v>19</v>
      </c>
      <c r="G786" s="126">
        <v>1</v>
      </c>
      <c r="H786" s="35" t="str">
        <f t="shared" si="590"/>
        <v>122</v>
      </c>
      <c r="I786" s="36">
        <v>84312000</v>
      </c>
      <c r="J786" s="37" t="s">
        <v>1024</v>
      </c>
      <c r="K786" s="244" t="s">
        <v>1025</v>
      </c>
      <c r="L786" s="232">
        <v>0</v>
      </c>
      <c r="M786" s="233">
        <v>0</v>
      </c>
      <c r="N786" s="130"/>
      <c r="O786" s="131"/>
      <c r="P786" s="131"/>
      <c r="Q786" s="131"/>
      <c r="R786" s="131"/>
      <c r="S786" s="131"/>
      <c r="T786" s="132" t="str">
        <f>IF(SUM(N786:S786)=U786,"OK",SUM(N786:S786)-U786)</f>
        <v>OK</v>
      </c>
      <c r="U786" s="138"/>
      <c r="V786" s="138"/>
      <c r="W786" s="139"/>
      <c r="X786" s="139"/>
      <c r="Y786" s="132" t="str">
        <f>IF(SUM(W786:X786)=Z786,"OK",SUM(W786:X786)-Z786)</f>
        <v>OK</v>
      </c>
      <c r="Z786" s="210"/>
      <c r="AA786" s="204"/>
      <c r="AB786" s="202"/>
      <c r="AC786" s="202"/>
      <c r="AD786" s="202"/>
      <c r="AE786" s="202"/>
      <c r="AF786" s="202"/>
      <c r="AG786" s="132" t="str">
        <f>IF(SUM(AA786:AF786)=AH786,"OK",SUM(AA786:AF786)-AH786)</f>
        <v>OK</v>
      </c>
      <c r="AH786" s="138"/>
      <c r="AI786" s="138"/>
      <c r="AJ786" s="139"/>
      <c r="AK786" s="139"/>
      <c r="AL786" s="132" t="str">
        <f>IF(SUM(AJ786:AK786)=AM786,"OK",SUM(AJ786:AK786)-AM786)</f>
        <v>OK</v>
      </c>
      <c r="AM786" s="140"/>
      <c r="AN786" s="119">
        <f>L786+U786+V786+Z786</f>
        <v>0</v>
      </c>
      <c r="AO786" s="120">
        <f>M786+AH786+AI786+AM786</f>
        <v>0</v>
      </c>
      <c r="AP786" s="39">
        <f>L786</f>
        <v>0</v>
      </c>
      <c r="AQ786" s="141">
        <f>AN786</f>
        <v>0</v>
      </c>
      <c r="AR786" s="142">
        <f t="shared" si="637"/>
        <v>0</v>
      </c>
      <c r="AS786" s="143" t="e">
        <f t="shared" si="638"/>
        <v>#DIV/0!</v>
      </c>
      <c r="AT786" s="144">
        <f>M786</f>
        <v>0</v>
      </c>
      <c r="AU786" s="141">
        <f t="shared" si="639"/>
        <v>0</v>
      </c>
      <c r="AV786" s="142">
        <f t="shared" si="640"/>
        <v>0</v>
      </c>
      <c r="AW786" s="143" t="e">
        <f t="shared" si="641"/>
        <v>#DIV/0!</v>
      </c>
      <c r="AY786" s="146" t="str">
        <f t="shared" si="626"/>
        <v>43.12</v>
      </c>
      <c r="AZ786" s="421" t="b">
        <f>COUNTIF('[1]Codes SEC'!$B$2:$B$250,Ministres!AY786)&gt;0</f>
        <v>1</v>
      </c>
    </row>
    <row r="787" spans="1:64" s="420" customFormat="1" ht="35.1" customHeight="1" x14ac:dyDescent="0.25">
      <c r="A787" s="15" t="s">
        <v>13</v>
      </c>
      <c r="B787" s="225">
        <v>10</v>
      </c>
      <c r="C787" s="122" t="s">
        <v>237</v>
      </c>
      <c r="D787" s="123">
        <v>1000</v>
      </c>
      <c r="E787" s="124"/>
      <c r="F787" s="125">
        <v>20</v>
      </c>
      <c r="G787" s="126">
        <v>1</v>
      </c>
      <c r="H787" s="35" t="str">
        <f t="shared" si="590"/>
        <v>122</v>
      </c>
      <c r="I787" s="36">
        <v>84322000</v>
      </c>
      <c r="J787" s="37" t="s">
        <v>1026</v>
      </c>
      <c r="K787" s="281" t="s">
        <v>1027</v>
      </c>
      <c r="L787" s="128">
        <v>0</v>
      </c>
      <c r="M787" s="129">
        <v>0</v>
      </c>
      <c r="N787" s="130"/>
      <c r="O787" s="131"/>
      <c r="P787" s="131"/>
      <c r="Q787" s="131"/>
      <c r="R787" s="131"/>
      <c r="S787" s="131"/>
      <c r="T787" s="132" t="str">
        <f>IF(SUM(N787:S787)=U787,"OK",SUM(N787:S787)-U787)</f>
        <v>OK</v>
      </c>
      <c r="U787" s="138"/>
      <c r="V787" s="138"/>
      <c r="W787" s="139"/>
      <c r="X787" s="139"/>
      <c r="Y787" s="132" t="str">
        <f>IF(SUM(W787:X787)=Z787,"OK",SUM(W787:X787)-Z787)</f>
        <v>OK</v>
      </c>
      <c r="Z787" s="210"/>
      <c r="AA787" s="204"/>
      <c r="AB787" s="202"/>
      <c r="AC787" s="202"/>
      <c r="AD787" s="202"/>
      <c r="AE787" s="202"/>
      <c r="AF787" s="202"/>
      <c r="AG787" s="132" t="str">
        <f>IF(SUM(AA787:AF787)=AH787,"OK",SUM(AA787:AF787)-AH787)</f>
        <v>OK</v>
      </c>
      <c r="AH787" s="138"/>
      <c r="AI787" s="138"/>
      <c r="AJ787" s="139"/>
      <c r="AK787" s="139"/>
      <c r="AL787" s="132" t="str">
        <f>IF(SUM(AJ787:AK787)=AM787,"OK",SUM(AJ787:AK787)-AM787)</f>
        <v>OK</v>
      </c>
      <c r="AM787" s="140"/>
      <c r="AN787" s="119">
        <f>L787+U787+V787+Z787</f>
        <v>0</v>
      </c>
      <c r="AO787" s="120">
        <f>M787+AH787+AI787+AM787</f>
        <v>0</v>
      </c>
      <c r="AP787" s="39">
        <f>L787</f>
        <v>0</v>
      </c>
      <c r="AQ787" s="141">
        <f>AN787</f>
        <v>0</v>
      </c>
      <c r="AR787" s="142">
        <f t="shared" si="637"/>
        <v>0</v>
      </c>
      <c r="AS787" s="143" t="e">
        <f t="shared" si="638"/>
        <v>#DIV/0!</v>
      </c>
      <c r="AT787" s="144">
        <f>M787</f>
        <v>0</v>
      </c>
      <c r="AU787" s="141">
        <f t="shared" si="639"/>
        <v>0</v>
      </c>
      <c r="AV787" s="142">
        <f t="shared" si="640"/>
        <v>0</v>
      </c>
      <c r="AW787" s="143" t="e">
        <f t="shared" si="641"/>
        <v>#DIV/0!</v>
      </c>
      <c r="AX787"/>
      <c r="AY787" s="146" t="str">
        <f t="shared" si="626"/>
        <v>43.22</v>
      </c>
      <c r="AZ787" s="419" t="b">
        <f>COUNTIF('[1]Codes SEC'!$B$2:$B$250,Ministres!AY787)&gt;0</f>
        <v>1</v>
      </c>
      <c r="BA787"/>
      <c r="BB787"/>
      <c r="BC787"/>
      <c r="BD787"/>
      <c r="BE787"/>
      <c r="BF787"/>
      <c r="BG787"/>
      <c r="BH787"/>
      <c r="BI787"/>
      <c r="BJ787"/>
      <c r="BK787"/>
      <c r="BL787"/>
    </row>
    <row r="788" spans="1:64" s="420" customFormat="1" ht="35.1" customHeight="1" x14ac:dyDescent="0.25">
      <c r="A788" s="15" t="s">
        <v>13</v>
      </c>
      <c r="B788" s="225">
        <v>10</v>
      </c>
      <c r="C788" s="122" t="s">
        <v>237</v>
      </c>
      <c r="D788" s="123">
        <v>1000</v>
      </c>
      <c r="E788" s="124"/>
      <c r="F788" s="125">
        <v>19</v>
      </c>
      <c r="G788" s="126">
        <v>1</v>
      </c>
      <c r="H788" s="35" t="str">
        <f t="shared" si="590"/>
        <v>122</v>
      </c>
      <c r="I788" s="36">
        <v>84322000</v>
      </c>
      <c r="J788" s="37" t="s">
        <v>1028</v>
      </c>
      <c r="K788" s="281" t="s">
        <v>1029</v>
      </c>
      <c r="L788" s="128">
        <v>0</v>
      </c>
      <c r="M788" s="129">
        <v>0</v>
      </c>
      <c r="N788" s="130"/>
      <c r="O788" s="131"/>
      <c r="P788" s="131"/>
      <c r="Q788" s="131"/>
      <c r="R788" s="131"/>
      <c r="S788" s="131"/>
      <c r="T788" s="132" t="str">
        <f>IF(SUM(N788:S788)=U788,"OK",SUM(N788:S788)-U788)</f>
        <v>OK</v>
      </c>
      <c r="U788" s="138"/>
      <c r="V788" s="138"/>
      <c r="W788" s="139"/>
      <c r="X788" s="139"/>
      <c r="Y788" s="132" t="str">
        <f>IF(SUM(W788:X788)=Z788,"OK",SUM(W788:X788)-Z788)</f>
        <v>OK</v>
      </c>
      <c r="Z788" s="210"/>
      <c r="AA788" s="204"/>
      <c r="AB788" s="202"/>
      <c r="AC788" s="202"/>
      <c r="AD788" s="202"/>
      <c r="AE788" s="202"/>
      <c r="AF788" s="202"/>
      <c r="AG788" s="132" t="str">
        <f>IF(SUM(AA788:AF788)=AH788,"OK",SUM(AA788:AF788)-AH788)</f>
        <v>OK</v>
      </c>
      <c r="AH788" s="138"/>
      <c r="AI788" s="138"/>
      <c r="AJ788" s="139"/>
      <c r="AK788" s="139"/>
      <c r="AL788" s="132" t="str">
        <f>IF(SUM(AJ788:AK788)=AM788,"OK",SUM(AJ788:AK788)-AM788)</f>
        <v>OK</v>
      </c>
      <c r="AM788" s="140"/>
      <c r="AN788" s="119">
        <f>L788+U788+V788+Z788</f>
        <v>0</v>
      </c>
      <c r="AO788" s="120">
        <f>M788+AH788+AI788+AM788</f>
        <v>0</v>
      </c>
      <c r="AP788" s="39">
        <f>L788</f>
        <v>0</v>
      </c>
      <c r="AQ788" s="141">
        <f>AN788</f>
        <v>0</v>
      </c>
      <c r="AR788" s="142">
        <f t="shared" si="637"/>
        <v>0</v>
      </c>
      <c r="AS788" s="143" t="e">
        <f t="shared" si="638"/>
        <v>#DIV/0!</v>
      </c>
      <c r="AT788" s="144">
        <f>M788</f>
        <v>0</v>
      </c>
      <c r="AU788" s="141">
        <f t="shared" si="639"/>
        <v>0</v>
      </c>
      <c r="AV788" s="142">
        <f t="shared" si="640"/>
        <v>0</v>
      </c>
      <c r="AW788" s="143" t="e">
        <f t="shared" si="641"/>
        <v>#DIV/0!</v>
      </c>
      <c r="AX788"/>
      <c r="AY788" s="146" t="str">
        <f t="shared" si="626"/>
        <v>43.22</v>
      </c>
      <c r="AZ788" s="419" t="b">
        <f>COUNTIF('[1]Codes SEC'!$B$2:$B$250,Ministres!AY788)&gt;0</f>
        <v>1</v>
      </c>
      <c r="BA788"/>
      <c r="BB788"/>
      <c r="BC788"/>
      <c r="BD788"/>
      <c r="BE788"/>
      <c r="BF788"/>
      <c r="BG788"/>
      <c r="BH788"/>
      <c r="BI788"/>
      <c r="BJ788"/>
      <c r="BK788"/>
      <c r="BL788"/>
    </row>
    <row r="789" spans="1:64" ht="35.1" customHeight="1" x14ac:dyDescent="0.25">
      <c r="A789" s="15" t="s">
        <v>13</v>
      </c>
      <c r="B789" s="225">
        <v>10</v>
      </c>
      <c r="C789" s="122" t="s">
        <v>237</v>
      </c>
      <c r="D789" s="123">
        <v>1000</v>
      </c>
      <c r="E789" s="226"/>
      <c r="F789" s="122">
        <v>20</v>
      </c>
      <c r="G789" s="126">
        <v>1</v>
      </c>
      <c r="H789" s="35" t="str">
        <f t="shared" si="590"/>
        <v>122</v>
      </c>
      <c r="I789" s="36">
        <v>84340000</v>
      </c>
      <c r="J789" s="37" t="s">
        <v>1030</v>
      </c>
      <c r="K789" s="213" t="s">
        <v>1031</v>
      </c>
      <c r="L789" s="376">
        <v>0</v>
      </c>
      <c r="M789" s="377">
        <v>0</v>
      </c>
      <c r="N789" s="130"/>
      <c r="O789" s="131"/>
      <c r="P789" s="131"/>
      <c r="Q789" s="131"/>
      <c r="R789" s="131"/>
      <c r="S789" s="131"/>
      <c r="T789" s="132" t="str">
        <f t="shared" si="617"/>
        <v>OK</v>
      </c>
      <c r="U789" s="138"/>
      <c r="V789" s="138"/>
      <c r="W789" s="139"/>
      <c r="X789" s="139"/>
      <c r="Y789" s="132" t="str">
        <f t="shared" si="618"/>
        <v>OK</v>
      </c>
      <c r="Z789" s="210"/>
      <c r="AA789" s="204"/>
      <c r="AB789" s="202"/>
      <c r="AC789" s="202"/>
      <c r="AD789" s="202"/>
      <c r="AE789" s="202"/>
      <c r="AF789" s="202"/>
      <c r="AG789" s="132" t="str">
        <f t="shared" si="619"/>
        <v>OK</v>
      </c>
      <c r="AH789" s="138"/>
      <c r="AI789" s="138"/>
      <c r="AJ789" s="139"/>
      <c r="AK789" s="139"/>
      <c r="AL789" s="132" t="str">
        <f t="shared" si="620"/>
        <v>OK</v>
      </c>
      <c r="AM789" s="140"/>
      <c r="AN789" s="119">
        <f t="shared" si="621"/>
        <v>0</v>
      </c>
      <c r="AO789" s="120">
        <f t="shared" si="622"/>
        <v>0</v>
      </c>
      <c r="AP789" s="39">
        <f t="shared" si="623"/>
        <v>0</v>
      </c>
      <c r="AQ789" s="141">
        <f t="shared" si="624"/>
        <v>0</v>
      </c>
      <c r="AR789" s="142">
        <f t="shared" si="637"/>
        <v>0</v>
      </c>
      <c r="AS789" s="143" t="e">
        <f t="shared" si="638"/>
        <v>#DIV/0!</v>
      </c>
      <c r="AT789" s="144">
        <f t="shared" si="625"/>
        <v>0</v>
      </c>
      <c r="AU789" s="141">
        <f t="shared" si="639"/>
        <v>0</v>
      </c>
      <c r="AV789" s="142">
        <f t="shared" si="640"/>
        <v>0</v>
      </c>
      <c r="AW789" s="143" t="e">
        <f t="shared" si="641"/>
        <v>#DIV/0!</v>
      </c>
      <c r="AY789" s="146" t="str">
        <f t="shared" si="626"/>
        <v>43.40</v>
      </c>
      <c r="AZ789" s="419" t="b">
        <f>COUNTIF('[1]Codes SEC'!$B$2:$B$250,Ministres!AY789)&gt;0</f>
        <v>1</v>
      </c>
    </row>
    <row r="790" spans="1:64" s="374" customFormat="1" ht="35.1" customHeight="1" x14ac:dyDescent="0.25">
      <c r="A790" s="356" t="s">
        <v>13</v>
      </c>
      <c r="B790" s="225" t="s">
        <v>265</v>
      </c>
      <c r="C790" s="122" t="s">
        <v>237</v>
      </c>
      <c r="D790" s="123">
        <v>1000</v>
      </c>
      <c r="E790" s="226"/>
      <c r="F790" s="122">
        <v>19</v>
      </c>
      <c r="G790" s="126">
        <v>1</v>
      </c>
      <c r="H790" s="35" t="str">
        <f t="shared" si="590"/>
        <v>122</v>
      </c>
      <c r="I790" s="36">
        <v>84340000</v>
      </c>
      <c r="J790" s="37" t="s">
        <v>1032</v>
      </c>
      <c r="K790" s="244" t="s">
        <v>1033</v>
      </c>
      <c r="L790" s="232">
        <v>0</v>
      </c>
      <c r="M790" s="233">
        <v>0</v>
      </c>
      <c r="N790" s="130"/>
      <c r="O790" s="131"/>
      <c r="P790" s="131"/>
      <c r="Q790" s="131"/>
      <c r="R790" s="131"/>
      <c r="S790" s="131"/>
      <c r="T790" s="132" t="str">
        <f>IF(SUM(N790:S790)=U790,"OK",SUM(N790:S790)-U790)</f>
        <v>OK</v>
      </c>
      <c r="U790" s="138"/>
      <c r="V790" s="138"/>
      <c r="W790" s="139"/>
      <c r="X790" s="139"/>
      <c r="Y790" s="132" t="str">
        <f>IF(SUM(W790:X790)=Z790,"OK",SUM(W790:X790)-Z790)</f>
        <v>OK</v>
      </c>
      <c r="Z790" s="210"/>
      <c r="AA790" s="204"/>
      <c r="AB790" s="202"/>
      <c r="AC790" s="202"/>
      <c r="AD790" s="202"/>
      <c r="AE790" s="202"/>
      <c r="AF790" s="202"/>
      <c r="AG790" s="132" t="str">
        <f>IF(SUM(AA790:AF790)=AH790,"OK",SUM(AA790:AF790)-AH790)</f>
        <v>OK</v>
      </c>
      <c r="AH790" s="138"/>
      <c r="AI790" s="138"/>
      <c r="AJ790" s="139"/>
      <c r="AK790" s="139"/>
      <c r="AL790" s="132" t="str">
        <f>IF(SUM(AJ790:AK790)=AM790,"OK",SUM(AJ790:AK790)-AM790)</f>
        <v>OK</v>
      </c>
      <c r="AM790" s="140"/>
      <c r="AN790" s="119">
        <f>L790+U790+V790+Z790</f>
        <v>0</v>
      </c>
      <c r="AO790" s="120">
        <f>M790+AH790+AI790+AM790</f>
        <v>0</v>
      </c>
      <c r="AP790" s="39">
        <f>L790</f>
        <v>0</v>
      </c>
      <c r="AQ790" s="141">
        <f>AN790</f>
        <v>0</v>
      </c>
      <c r="AR790" s="142">
        <f t="shared" si="637"/>
        <v>0</v>
      </c>
      <c r="AS790" s="143" t="e">
        <f t="shared" si="638"/>
        <v>#DIV/0!</v>
      </c>
      <c r="AT790" s="144">
        <f>M790</f>
        <v>0</v>
      </c>
      <c r="AU790" s="141">
        <f t="shared" si="639"/>
        <v>0</v>
      </c>
      <c r="AV790" s="142">
        <f t="shared" si="640"/>
        <v>0</v>
      </c>
      <c r="AW790" s="143" t="e">
        <f t="shared" si="641"/>
        <v>#DIV/0!</v>
      </c>
      <c r="AY790" s="146" t="str">
        <f t="shared" si="626"/>
        <v>43.40</v>
      </c>
      <c r="AZ790" s="421" t="b">
        <f>COUNTIF('[1]Codes SEC'!$B$2:$B$250,Ministres!AY790)&gt;0</f>
        <v>1</v>
      </c>
    </row>
    <row r="791" spans="1:64" s="420" customFormat="1" ht="35.1" customHeight="1" x14ac:dyDescent="0.25">
      <c r="A791" s="15" t="s">
        <v>13</v>
      </c>
      <c r="B791" s="225">
        <v>10</v>
      </c>
      <c r="C791" s="122" t="s">
        <v>237</v>
      </c>
      <c r="D791" s="123">
        <v>1000</v>
      </c>
      <c r="E791" s="124"/>
      <c r="F791" s="125">
        <v>20</v>
      </c>
      <c r="G791" s="126">
        <v>1</v>
      </c>
      <c r="H791" s="35" t="str">
        <f t="shared" si="590"/>
        <v>122</v>
      </c>
      <c r="I791" s="36">
        <v>84352000</v>
      </c>
      <c r="J791" s="37" t="s">
        <v>1034</v>
      </c>
      <c r="K791" s="281" t="s">
        <v>1035</v>
      </c>
      <c r="L791" s="128">
        <v>0</v>
      </c>
      <c r="M791" s="129">
        <v>0</v>
      </c>
      <c r="N791" s="130"/>
      <c r="O791" s="131"/>
      <c r="P791" s="131"/>
      <c r="Q791" s="131"/>
      <c r="R791" s="131"/>
      <c r="S791" s="131"/>
      <c r="T791" s="132" t="str">
        <f t="shared" si="617"/>
        <v>OK</v>
      </c>
      <c r="U791" s="138"/>
      <c r="V791" s="138"/>
      <c r="W791" s="139"/>
      <c r="X791" s="139"/>
      <c r="Y791" s="132" t="str">
        <f t="shared" si="618"/>
        <v>OK</v>
      </c>
      <c r="Z791" s="210"/>
      <c r="AA791" s="204"/>
      <c r="AB791" s="202"/>
      <c r="AC791" s="202"/>
      <c r="AD791" s="202"/>
      <c r="AE791" s="202"/>
      <c r="AF791" s="202"/>
      <c r="AG791" s="132" t="str">
        <f t="shared" si="619"/>
        <v>OK</v>
      </c>
      <c r="AH791" s="138"/>
      <c r="AI791" s="138"/>
      <c r="AJ791" s="139"/>
      <c r="AK791" s="139"/>
      <c r="AL791" s="132" t="str">
        <f t="shared" si="620"/>
        <v>OK</v>
      </c>
      <c r="AM791" s="140"/>
      <c r="AN791" s="119">
        <f t="shared" si="621"/>
        <v>0</v>
      </c>
      <c r="AO791" s="120">
        <f t="shared" si="622"/>
        <v>0</v>
      </c>
      <c r="AP791" s="39">
        <f t="shared" si="623"/>
        <v>0</v>
      </c>
      <c r="AQ791" s="141">
        <f t="shared" si="624"/>
        <v>0</v>
      </c>
      <c r="AR791" s="142">
        <f t="shared" si="637"/>
        <v>0</v>
      </c>
      <c r="AS791" s="143" t="e">
        <f t="shared" si="638"/>
        <v>#DIV/0!</v>
      </c>
      <c r="AT791" s="144">
        <f t="shared" si="625"/>
        <v>0</v>
      </c>
      <c r="AU791" s="141">
        <f t="shared" si="639"/>
        <v>0</v>
      </c>
      <c r="AV791" s="142">
        <f t="shared" si="640"/>
        <v>0</v>
      </c>
      <c r="AW791" s="143" t="e">
        <f t="shared" si="641"/>
        <v>#DIV/0!</v>
      </c>
      <c r="AX791"/>
      <c r="AY791" s="146" t="str">
        <f t="shared" si="626"/>
        <v>43.52</v>
      </c>
      <c r="AZ791" s="419" t="b">
        <f>COUNTIF('[1]Codes SEC'!$B$2:$B$250,Ministres!AY791)&gt;0</f>
        <v>1</v>
      </c>
      <c r="BA791"/>
      <c r="BB791"/>
      <c r="BC791"/>
      <c r="BD791"/>
      <c r="BE791"/>
      <c r="BF791"/>
      <c r="BG791"/>
      <c r="BH791"/>
      <c r="BI791"/>
      <c r="BJ791"/>
      <c r="BK791"/>
      <c r="BL791"/>
    </row>
    <row r="792" spans="1:64" s="374" customFormat="1" ht="35.1" customHeight="1" x14ac:dyDescent="0.25">
      <c r="A792" s="356" t="s">
        <v>13</v>
      </c>
      <c r="B792" s="225" t="s">
        <v>265</v>
      </c>
      <c r="C792" s="122" t="s">
        <v>237</v>
      </c>
      <c r="D792" s="123">
        <v>1000</v>
      </c>
      <c r="E792" s="226"/>
      <c r="F792" s="122">
        <v>19</v>
      </c>
      <c r="G792" s="126">
        <v>1</v>
      </c>
      <c r="H792" s="35" t="str">
        <f t="shared" si="590"/>
        <v>122</v>
      </c>
      <c r="I792" s="36">
        <v>84352000</v>
      </c>
      <c r="J792" s="37" t="s">
        <v>1036</v>
      </c>
      <c r="K792" s="244" t="s">
        <v>1037</v>
      </c>
      <c r="L792" s="232">
        <v>0</v>
      </c>
      <c r="M792" s="233">
        <v>0</v>
      </c>
      <c r="N792" s="130"/>
      <c r="O792" s="131"/>
      <c r="P792" s="131"/>
      <c r="Q792" s="131"/>
      <c r="R792" s="131"/>
      <c r="S792" s="131"/>
      <c r="T792" s="132" t="str">
        <f>IF(SUM(N792:S792)=U792,"OK",SUM(N792:S792)-U792)</f>
        <v>OK</v>
      </c>
      <c r="U792" s="138"/>
      <c r="V792" s="138"/>
      <c r="W792" s="139"/>
      <c r="X792" s="139"/>
      <c r="Y792" s="132" t="str">
        <f>IF(SUM(W792:X792)=Z792,"OK",SUM(W792:X792)-Z792)</f>
        <v>OK</v>
      </c>
      <c r="Z792" s="210"/>
      <c r="AA792" s="204"/>
      <c r="AB792" s="202"/>
      <c r="AC792" s="202"/>
      <c r="AD792" s="202"/>
      <c r="AE792" s="202"/>
      <c r="AF792" s="202"/>
      <c r="AG792" s="132" t="str">
        <f>IF(SUM(AA792:AF792)=AH792,"OK",SUM(AA792:AF792)-AH792)</f>
        <v>OK</v>
      </c>
      <c r="AH792" s="138"/>
      <c r="AI792" s="138"/>
      <c r="AJ792" s="139"/>
      <c r="AK792" s="139"/>
      <c r="AL792" s="132" t="str">
        <f>IF(SUM(AJ792:AK792)=AM792,"OK",SUM(AJ792:AK792)-AM792)</f>
        <v>OK</v>
      </c>
      <c r="AM792" s="140"/>
      <c r="AN792" s="119">
        <f>L792+U792+V792+Z792</f>
        <v>0</v>
      </c>
      <c r="AO792" s="120">
        <f>M792+AH792+AI792+AM792</f>
        <v>0</v>
      </c>
      <c r="AP792" s="39">
        <f>L792</f>
        <v>0</v>
      </c>
      <c r="AQ792" s="141">
        <f>AN792</f>
        <v>0</v>
      </c>
      <c r="AR792" s="142">
        <f>AQ792-AP792</f>
        <v>0</v>
      </c>
      <c r="AS792" s="143" t="e">
        <f>AR792/AP792</f>
        <v>#DIV/0!</v>
      </c>
      <c r="AT792" s="144">
        <f>M792</f>
        <v>0</v>
      </c>
      <c r="AU792" s="141">
        <f>AO792</f>
        <v>0</v>
      </c>
      <c r="AV792" s="142">
        <f>AU792-AT792</f>
        <v>0</v>
      </c>
      <c r="AW792" s="143" t="e">
        <f>AV792/AT792</f>
        <v>#DIV/0!</v>
      </c>
      <c r="AY792" s="146" t="str">
        <f t="shared" si="626"/>
        <v>43.52</v>
      </c>
      <c r="AZ792" s="421" t="b">
        <f>COUNTIF('[1]Codes SEC'!$B$2:$B$250,Ministres!AY792)&gt;0</f>
        <v>1</v>
      </c>
    </row>
    <row r="793" spans="1:64" s="420" customFormat="1" ht="35.1" customHeight="1" x14ac:dyDescent="0.25">
      <c r="A793" s="15" t="s">
        <v>13</v>
      </c>
      <c r="B793" s="225">
        <v>10</v>
      </c>
      <c r="C793" s="122" t="s">
        <v>237</v>
      </c>
      <c r="D793" s="123">
        <v>1000</v>
      </c>
      <c r="E793" s="124"/>
      <c r="F793" s="125">
        <v>20</v>
      </c>
      <c r="G793" s="126">
        <v>1</v>
      </c>
      <c r="H793" s="35" t="str">
        <f t="shared" ref="H793:H882" si="642">LEFT(J793,3)</f>
        <v>122</v>
      </c>
      <c r="I793" s="36">
        <v>84353000</v>
      </c>
      <c r="J793" s="37" t="s">
        <v>1038</v>
      </c>
      <c r="K793" s="281" t="s">
        <v>1039</v>
      </c>
      <c r="L793" s="128">
        <v>0</v>
      </c>
      <c r="M793" s="129">
        <v>0</v>
      </c>
      <c r="N793" s="130"/>
      <c r="O793" s="131"/>
      <c r="P793" s="131"/>
      <c r="Q793" s="131"/>
      <c r="R793" s="131"/>
      <c r="S793" s="131"/>
      <c r="T793" s="132" t="str">
        <f t="shared" si="617"/>
        <v>OK</v>
      </c>
      <c r="U793" s="138"/>
      <c r="V793" s="138"/>
      <c r="W793" s="139"/>
      <c r="X793" s="139"/>
      <c r="Y793" s="132" t="str">
        <f t="shared" si="618"/>
        <v>OK</v>
      </c>
      <c r="Z793" s="210"/>
      <c r="AA793" s="204"/>
      <c r="AB793" s="202"/>
      <c r="AC793" s="202"/>
      <c r="AD793" s="202"/>
      <c r="AE793" s="202"/>
      <c r="AF793" s="202"/>
      <c r="AG793" s="132" t="str">
        <f t="shared" si="619"/>
        <v>OK</v>
      </c>
      <c r="AH793" s="138"/>
      <c r="AI793" s="138"/>
      <c r="AJ793" s="139"/>
      <c r="AK793" s="139"/>
      <c r="AL793" s="132" t="str">
        <f t="shared" si="620"/>
        <v>OK</v>
      </c>
      <c r="AM793" s="140"/>
      <c r="AN793" s="119">
        <f t="shared" si="621"/>
        <v>0</v>
      </c>
      <c r="AO793" s="120">
        <f t="shared" si="622"/>
        <v>0</v>
      </c>
      <c r="AP793" s="39">
        <f t="shared" si="623"/>
        <v>0</v>
      </c>
      <c r="AQ793" s="141">
        <f t="shared" si="624"/>
        <v>0</v>
      </c>
      <c r="AR793" s="142">
        <f t="shared" si="637"/>
        <v>0</v>
      </c>
      <c r="AS793" s="143" t="e">
        <f t="shared" si="638"/>
        <v>#DIV/0!</v>
      </c>
      <c r="AT793" s="144">
        <f t="shared" si="625"/>
        <v>0</v>
      </c>
      <c r="AU793" s="141">
        <f t="shared" si="639"/>
        <v>0</v>
      </c>
      <c r="AV793" s="142">
        <f t="shared" si="640"/>
        <v>0</v>
      </c>
      <c r="AW793" s="143" t="e">
        <f t="shared" si="641"/>
        <v>#DIV/0!</v>
      </c>
      <c r="AX793"/>
      <c r="AY793" s="146" t="str">
        <f t="shared" si="626"/>
        <v>43.53</v>
      </c>
      <c r="AZ793" s="419" t="b">
        <f>COUNTIF('[1]Codes SEC'!$B$2:$B$250,Ministres!AY793)&gt;0</f>
        <v>1</v>
      </c>
      <c r="BA793"/>
      <c r="BB793"/>
      <c r="BC793"/>
      <c r="BD793"/>
      <c r="BE793"/>
      <c r="BF793"/>
      <c r="BG793"/>
      <c r="BH793"/>
      <c r="BI793"/>
      <c r="BJ793"/>
      <c r="BK793"/>
      <c r="BL793"/>
    </row>
    <row r="794" spans="1:64" s="420" customFormat="1" ht="35.1" customHeight="1" x14ac:dyDescent="0.25">
      <c r="A794" s="15" t="s">
        <v>13</v>
      </c>
      <c r="B794" s="225">
        <v>10</v>
      </c>
      <c r="C794" s="122" t="s">
        <v>237</v>
      </c>
      <c r="D794" s="123">
        <v>1000</v>
      </c>
      <c r="E794" s="124"/>
      <c r="F794" s="125">
        <v>19</v>
      </c>
      <c r="G794" s="126">
        <v>1</v>
      </c>
      <c r="H794" s="35" t="str">
        <f t="shared" si="642"/>
        <v>122</v>
      </c>
      <c r="I794" s="36">
        <v>84353000</v>
      </c>
      <c r="J794" s="37" t="s">
        <v>1040</v>
      </c>
      <c r="K794" s="281" t="s">
        <v>1041</v>
      </c>
      <c r="L794" s="128">
        <v>0</v>
      </c>
      <c r="M794" s="129">
        <v>0</v>
      </c>
      <c r="N794" s="130"/>
      <c r="O794" s="131"/>
      <c r="P794" s="131"/>
      <c r="Q794" s="131"/>
      <c r="R794" s="131"/>
      <c r="S794" s="131"/>
      <c r="T794" s="132" t="str">
        <f t="shared" si="617"/>
        <v>OK</v>
      </c>
      <c r="U794" s="138"/>
      <c r="V794" s="138"/>
      <c r="W794" s="139"/>
      <c r="X794" s="139"/>
      <c r="Y794" s="132" t="str">
        <f t="shared" si="618"/>
        <v>OK</v>
      </c>
      <c r="Z794" s="210"/>
      <c r="AA794" s="204"/>
      <c r="AB794" s="202"/>
      <c r="AC794" s="202"/>
      <c r="AD794" s="202"/>
      <c r="AE794" s="202"/>
      <c r="AF794" s="202"/>
      <c r="AG794" s="132" t="str">
        <f t="shared" si="619"/>
        <v>OK</v>
      </c>
      <c r="AH794" s="138"/>
      <c r="AI794" s="138"/>
      <c r="AJ794" s="139"/>
      <c r="AK794" s="139"/>
      <c r="AL794" s="132" t="str">
        <f t="shared" si="620"/>
        <v>OK</v>
      </c>
      <c r="AM794" s="140"/>
      <c r="AN794" s="119">
        <f t="shared" si="621"/>
        <v>0</v>
      </c>
      <c r="AO794" s="120">
        <f t="shared" si="622"/>
        <v>0</v>
      </c>
      <c r="AP794" s="39">
        <f t="shared" si="623"/>
        <v>0</v>
      </c>
      <c r="AQ794" s="141">
        <f t="shared" si="624"/>
        <v>0</v>
      </c>
      <c r="AR794" s="142">
        <f t="shared" si="637"/>
        <v>0</v>
      </c>
      <c r="AS794" s="143" t="e">
        <f t="shared" si="638"/>
        <v>#DIV/0!</v>
      </c>
      <c r="AT794" s="144">
        <f t="shared" si="625"/>
        <v>0</v>
      </c>
      <c r="AU794" s="141">
        <f t="shared" si="639"/>
        <v>0</v>
      </c>
      <c r="AV794" s="142">
        <f t="shared" si="640"/>
        <v>0</v>
      </c>
      <c r="AW794" s="143" t="e">
        <f t="shared" si="641"/>
        <v>#DIV/0!</v>
      </c>
      <c r="AX794"/>
      <c r="AY794" s="146" t="str">
        <f t="shared" si="626"/>
        <v>43.53</v>
      </c>
      <c r="AZ794" s="419" t="b">
        <f>COUNTIF('[1]Codes SEC'!$B$2:$B$250,Ministres!AY794)&gt;0</f>
        <v>1</v>
      </c>
      <c r="BA794"/>
      <c r="BB794"/>
      <c r="BC794"/>
      <c r="BD794"/>
      <c r="BE794"/>
      <c r="BF794"/>
      <c r="BG794"/>
      <c r="BH794"/>
      <c r="BI794"/>
      <c r="BJ794"/>
      <c r="BK794"/>
      <c r="BL794"/>
    </row>
    <row r="795" spans="1:64" s="374" customFormat="1" ht="35.1" customHeight="1" x14ac:dyDescent="0.25">
      <c r="A795" s="356" t="s">
        <v>13</v>
      </c>
      <c r="B795" s="225" t="s">
        <v>265</v>
      </c>
      <c r="C795" s="122" t="s">
        <v>237</v>
      </c>
      <c r="D795" s="123">
        <v>1000</v>
      </c>
      <c r="E795" s="226"/>
      <c r="F795" s="122">
        <v>19</v>
      </c>
      <c r="G795" s="126">
        <v>1</v>
      </c>
      <c r="H795" s="35" t="str">
        <f t="shared" si="642"/>
        <v>122</v>
      </c>
      <c r="I795" s="36">
        <v>84353000</v>
      </c>
      <c r="J795" s="37" t="s">
        <v>1042</v>
      </c>
      <c r="K795" s="244" t="s">
        <v>1043</v>
      </c>
      <c r="L795" s="232">
        <v>0</v>
      </c>
      <c r="M795" s="233">
        <v>0</v>
      </c>
      <c r="N795" s="130"/>
      <c r="O795" s="131"/>
      <c r="P795" s="131"/>
      <c r="Q795" s="131"/>
      <c r="R795" s="131"/>
      <c r="S795" s="131"/>
      <c r="T795" s="132" t="str">
        <f t="shared" si="617"/>
        <v>OK</v>
      </c>
      <c r="U795" s="138"/>
      <c r="V795" s="138"/>
      <c r="W795" s="139"/>
      <c r="X795" s="139"/>
      <c r="Y795" s="132" t="str">
        <f t="shared" si="618"/>
        <v>OK</v>
      </c>
      <c r="Z795" s="210"/>
      <c r="AA795" s="204"/>
      <c r="AB795" s="202"/>
      <c r="AC795" s="202"/>
      <c r="AD795" s="202"/>
      <c r="AE795" s="202"/>
      <c r="AF795" s="202"/>
      <c r="AG795" s="132" t="str">
        <f t="shared" si="619"/>
        <v>OK</v>
      </c>
      <c r="AH795" s="138"/>
      <c r="AI795" s="138"/>
      <c r="AJ795" s="139"/>
      <c r="AK795" s="139"/>
      <c r="AL795" s="132" t="str">
        <f t="shared" si="620"/>
        <v>OK</v>
      </c>
      <c r="AM795" s="140"/>
      <c r="AN795" s="119">
        <f t="shared" si="621"/>
        <v>0</v>
      </c>
      <c r="AO795" s="120">
        <f t="shared" si="622"/>
        <v>0</v>
      </c>
      <c r="AP795" s="39">
        <f t="shared" si="623"/>
        <v>0</v>
      </c>
      <c r="AQ795" s="141">
        <f t="shared" si="624"/>
        <v>0</v>
      </c>
      <c r="AR795" s="142">
        <f>AQ795-AP795</f>
        <v>0</v>
      </c>
      <c r="AS795" s="143" t="e">
        <f>AR795/AP795</f>
        <v>#DIV/0!</v>
      </c>
      <c r="AT795" s="144">
        <f t="shared" si="625"/>
        <v>0</v>
      </c>
      <c r="AU795" s="141">
        <f>AO795</f>
        <v>0</v>
      </c>
      <c r="AV795" s="142">
        <f>AU795-AT795</f>
        <v>0</v>
      </c>
      <c r="AW795" s="143" t="e">
        <f>AV795/AT795</f>
        <v>#DIV/0!</v>
      </c>
      <c r="AY795" s="146" t="str">
        <f t="shared" si="626"/>
        <v>43.53</v>
      </c>
      <c r="AZ795" s="421" t="b">
        <f>COUNTIF('[1]Codes SEC'!$B$2:$B$250,Ministres!AY795)&gt;0</f>
        <v>1</v>
      </c>
    </row>
    <row r="796" spans="1:64" ht="35.1" customHeight="1" x14ac:dyDescent="0.25">
      <c r="A796" s="15" t="s">
        <v>13</v>
      </c>
      <c r="B796" s="225" t="s">
        <v>265</v>
      </c>
      <c r="C796" s="122" t="s">
        <v>237</v>
      </c>
      <c r="D796" s="123">
        <v>1000</v>
      </c>
      <c r="E796" s="226"/>
      <c r="F796" s="122">
        <v>19</v>
      </c>
      <c r="G796" s="227"/>
      <c r="H796" s="228" t="str">
        <f t="shared" si="642"/>
        <v>122</v>
      </c>
      <c r="I796" s="229">
        <v>84359000</v>
      </c>
      <c r="J796" s="230" t="s">
        <v>1044</v>
      </c>
      <c r="K796" s="231" t="s">
        <v>1045</v>
      </c>
      <c r="L796" s="232">
        <v>0</v>
      </c>
      <c r="M796" s="233">
        <v>0</v>
      </c>
      <c r="N796" s="130"/>
      <c r="O796" s="131"/>
      <c r="P796" s="131"/>
      <c r="Q796" s="131"/>
      <c r="R796" s="131"/>
      <c r="S796" s="131"/>
      <c r="T796" s="132" t="str">
        <f t="shared" si="617"/>
        <v>OK</v>
      </c>
      <c r="U796" s="138"/>
      <c r="V796" s="138"/>
      <c r="W796" s="139"/>
      <c r="X796" s="139"/>
      <c r="Y796" s="132" t="str">
        <f t="shared" si="618"/>
        <v>OK</v>
      </c>
      <c r="Z796" s="210"/>
      <c r="AA796" s="204"/>
      <c r="AB796" s="202"/>
      <c r="AC796" s="202"/>
      <c r="AD796" s="202"/>
      <c r="AE796" s="202"/>
      <c r="AF796" s="202"/>
      <c r="AG796" s="132" t="str">
        <f t="shared" si="619"/>
        <v>OK</v>
      </c>
      <c r="AH796" s="138"/>
      <c r="AI796" s="138"/>
      <c r="AJ796" s="139"/>
      <c r="AK796" s="139"/>
      <c r="AL796" s="132" t="str">
        <f t="shared" si="620"/>
        <v>OK</v>
      </c>
      <c r="AM796" s="140"/>
      <c r="AN796" s="119">
        <f t="shared" si="621"/>
        <v>0</v>
      </c>
      <c r="AO796" s="120">
        <f t="shared" si="622"/>
        <v>0</v>
      </c>
      <c r="AP796" s="39">
        <f t="shared" si="623"/>
        <v>0</v>
      </c>
      <c r="AQ796" s="141">
        <f t="shared" si="624"/>
        <v>0</v>
      </c>
      <c r="AR796" s="142">
        <f t="shared" ref="AR796" si="643">AQ796-AP796</f>
        <v>0</v>
      </c>
      <c r="AS796" s="143" t="e">
        <f t="shared" ref="AS796" si="644">AR796/AP796</f>
        <v>#DIV/0!</v>
      </c>
      <c r="AT796" s="144">
        <f t="shared" si="625"/>
        <v>0</v>
      </c>
      <c r="AU796" s="141">
        <f t="shared" ref="AU796" si="645">AO796</f>
        <v>0</v>
      </c>
      <c r="AV796" s="142">
        <f t="shared" ref="AV796" si="646">AU796-AT796</f>
        <v>0</v>
      </c>
      <c r="AW796" s="143" t="e">
        <f t="shared" ref="AW796" si="647">AV796/AT796</f>
        <v>#DIV/0!</v>
      </c>
      <c r="AY796" s="146" t="str">
        <f t="shared" si="626"/>
        <v>43.59</v>
      </c>
      <c r="AZ796" s="419" t="b">
        <f>COUNTIF('[1]Codes SEC'!$B$2:$B$250,Ministres!AY796)&gt;0</f>
        <v>1</v>
      </c>
    </row>
    <row r="797" spans="1:64" s="374" customFormat="1" ht="35.1" customHeight="1" x14ac:dyDescent="0.25">
      <c r="A797" s="356" t="s">
        <v>13</v>
      </c>
      <c r="B797" s="225" t="s">
        <v>265</v>
      </c>
      <c r="C797" s="122" t="s">
        <v>237</v>
      </c>
      <c r="D797" s="123">
        <v>1000</v>
      </c>
      <c r="E797" s="226"/>
      <c r="F797" s="122">
        <v>19</v>
      </c>
      <c r="G797" s="126">
        <v>1</v>
      </c>
      <c r="H797" s="35" t="str">
        <f t="shared" si="642"/>
        <v>122</v>
      </c>
      <c r="I797" s="36">
        <v>84524000</v>
      </c>
      <c r="J797" s="37" t="s">
        <v>1046</v>
      </c>
      <c r="K797" s="244" t="s">
        <v>1047</v>
      </c>
      <c r="L797" s="232">
        <v>0</v>
      </c>
      <c r="M797" s="233">
        <v>0</v>
      </c>
      <c r="N797" s="130"/>
      <c r="O797" s="131"/>
      <c r="P797" s="131"/>
      <c r="Q797" s="131"/>
      <c r="R797" s="131"/>
      <c r="S797" s="131"/>
      <c r="T797" s="132" t="str">
        <f>IF(SUM(N797:S797)=U797,"OK",SUM(N797:S797)-U797)</f>
        <v>OK</v>
      </c>
      <c r="U797" s="138"/>
      <c r="V797" s="138"/>
      <c r="W797" s="139"/>
      <c r="X797" s="139"/>
      <c r="Y797" s="132" t="str">
        <f>IF(SUM(W797:X797)=Z797,"OK",SUM(W797:X797)-Z797)</f>
        <v>OK</v>
      </c>
      <c r="Z797" s="210"/>
      <c r="AA797" s="204"/>
      <c r="AB797" s="202"/>
      <c r="AC797" s="202"/>
      <c r="AD797" s="202"/>
      <c r="AE797" s="202"/>
      <c r="AF797" s="202"/>
      <c r="AG797" s="132" t="str">
        <f>IF(SUM(AA797:AF797)=AH797,"OK",SUM(AA797:AF797)-AH797)</f>
        <v>OK</v>
      </c>
      <c r="AH797" s="138"/>
      <c r="AI797" s="138"/>
      <c r="AJ797" s="139"/>
      <c r="AK797" s="139"/>
      <c r="AL797" s="132" t="str">
        <f>IF(SUM(AJ797:AK797)=AM797,"OK",SUM(AJ797:AK797)-AM797)</f>
        <v>OK</v>
      </c>
      <c r="AM797" s="140"/>
      <c r="AN797" s="119">
        <f>L797+U797+V797+Z797</f>
        <v>0</v>
      </c>
      <c r="AO797" s="120">
        <f>M797+AH797+AI797+AM797</f>
        <v>0</v>
      </c>
      <c r="AP797" s="39">
        <f>L797</f>
        <v>0</v>
      </c>
      <c r="AQ797" s="141">
        <f>AN797</f>
        <v>0</v>
      </c>
      <c r="AR797" s="142">
        <f>AQ797-AP797</f>
        <v>0</v>
      </c>
      <c r="AS797" s="143" t="e">
        <f>AR797/AP797</f>
        <v>#DIV/0!</v>
      </c>
      <c r="AT797" s="144">
        <f>M797</f>
        <v>0</v>
      </c>
      <c r="AU797" s="141">
        <f>AO797</f>
        <v>0</v>
      </c>
      <c r="AV797" s="142">
        <f>AU797-AT797</f>
        <v>0</v>
      </c>
      <c r="AW797" s="143" t="e">
        <f>AV797/AT797</f>
        <v>#DIV/0!</v>
      </c>
      <c r="AY797" s="146" t="str">
        <f t="shared" si="626"/>
        <v>45.24</v>
      </c>
      <c r="AZ797" s="421" t="b">
        <f>COUNTIF('[1]Codes SEC'!$B$2:$B$250,Ministres!AY797)&gt;0</f>
        <v>1</v>
      </c>
    </row>
    <row r="798" spans="1:64" s="420" customFormat="1" ht="35.1" customHeight="1" x14ac:dyDescent="0.25">
      <c r="A798" s="15" t="s">
        <v>13</v>
      </c>
      <c r="B798" s="225">
        <v>10</v>
      </c>
      <c r="C798" s="122" t="s">
        <v>237</v>
      </c>
      <c r="D798" s="123">
        <v>1000</v>
      </c>
      <c r="E798" s="124"/>
      <c r="F798" s="125">
        <v>20</v>
      </c>
      <c r="G798" s="126">
        <v>1</v>
      </c>
      <c r="H798" s="35" t="str">
        <f t="shared" si="642"/>
        <v>122</v>
      </c>
      <c r="I798" s="36">
        <v>84524000</v>
      </c>
      <c r="J798" s="37" t="s">
        <v>1048</v>
      </c>
      <c r="K798" s="281" t="s">
        <v>1049</v>
      </c>
      <c r="L798" s="128">
        <v>0</v>
      </c>
      <c r="M798" s="129">
        <v>0</v>
      </c>
      <c r="N798" s="130"/>
      <c r="O798" s="131"/>
      <c r="P798" s="131"/>
      <c r="Q798" s="131"/>
      <c r="R798" s="131"/>
      <c r="S798" s="131"/>
      <c r="T798" s="132" t="str">
        <f t="shared" si="617"/>
        <v>OK</v>
      </c>
      <c r="U798" s="138"/>
      <c r="V798" s="138"/>
      <c r="W798" s="139"/>
      <c r="X798" s="139"/>
      <c r="Y798" s="132" t="str">
        <f t="shared" si="618"/>
        <v>OK</v>
      </c>
      <c r="Z798" s="210"/>
      <c r="AA798" s="204"/>
      <c r="AB798" s="202"/>
      <c r="AC798" s="202"/>
      <c r="AD798" s="202"/>
      <c r="AE798" s="202"/>
      <c r="AF798" s="202"/>
      <c r="AG798" s="132" t="str">
        <f t="shared" si="619"/>
        <v>OK</v>
      </c>
      <c r="AH798" s="138"/>
      <c r="AI798" s="138"/>
      <c r="AJ798" s="139"/>
      <c r="AK798" s="139"/>
      <c r="AL798" s="132" t="str">
        <f t="shared" si="620"/>
        <v>OK</v>
      </c>
      <c r="AM798" s="140"/>
      <c r="AN798" s="119">
        <f t="shared" si="621"/>
        <v>0</v>
      </c>
      <c r="AO798" s="120">
        <f t="shared" si="622"/>
        <v>0</v>
      </c>
      <c r="AP798" s="39">
        <f t="shared" si="623"/>
        <v>0</v>
      </c>
      <c r="AQ798" s="141">
        <f t="shared" si="624"/>
        <v>0</v>
      </c>
      <c r="AR798" s="142">
        <f t="shared" si="637"/>
        <v>0</v>
      </c>
      <c r="AS798" s="143" t="e">
        <f t="shared" si="638"/>
        <v>#DIV/0!</v>
      </c>
      <c r="AT798" s="144">
        <f t="shared" si="625"/>
        <v>0</v>
      </c>
      <c r="AU798" s="141">
        <f t="shared" si="639"/>
        <v>0</v>
      </c>
      <c r="AV798" s="142">
        <f t="shared" si="640"/>
        <v>0</v>
      </c>
      <c r="AW798" s="143" t="e">
        <f t="shared" si="641"/>
        <v>#DIV/0!</v>
      </c>
      <c r="AX798"/>
      <c r="AY798" s="146" t="str">
        <f t="shared" si="626"/>
        <v>45.24</v>
      </c>
      <c r="AZ798" s="419" t="b">
        <f>COUNTIF('[1]Codes SEC'!$B$2:$B$250,Ministres!AY798)&gt;0</f>
        <v>1</v>
      </c>
      <c r="BA798"/>
      <c r="BB798"/>
      <c r="BC798"/>
      <c r="BD798"/>
      <c r="BE798"/>
      <c r="BF798"/>
      <c r="BG798"/>
      <c r="BH798"/>
      <c r="BI798"/>
      <c r="BJ798"/>
      <c r="BK798"/>
      <c r="BL798"/>
    </row>
    <row r="799" spans="1:64" ht="12.75" customHeight="1" x14ac:dyDescent="0.25">
      <c r="A799" s="148"/>
      <c r="B799" s="422"/>
      <c r="C799" s="150"/>
      <c r="D799" s="151"/>
      <c r="E799" s="423"/>
      <c r="F799" s="153"/>
      <c r="G799" s="154"/>
      <c r="H799" s="155"/>
      <c r="I799" s="156"/>
      <c r="J799" s="157"/>
      <c r="K799" s="158" t="s">
        <v>70</v>
      </c>
      <c r="L799" s="159">
        <f t="shared" ref="L799:S799" si="648">L765+L767+L768+L774+L789+L779+L772+L773+L771+L775+L777+L778+L780+L787+L791+L785+L793+L788+L794+L798+L766+L769+L770+L781+L786+L790+L792+L795+L797+L782+L784+L776+L783+L796</f>
        <v>0</v>
      </c>
      <c r="M799" s="424">
        <f t="shared" si="648"/>
        <v>0</v>
      </c>
      <c r="N799" s="425">
        <f t="shared" si="648"/>
        <v>0</v>
      </c>
      <c r="O799" s="426">
        <f t="shared" si="648"/>
        <v>0</v>
      </c>
      <c r="P799" s="426">
        <f t="shared" si="648"/>
        <v>0</v>
      </c>
      <c r="Q799" s="426">
        <f t="shared" si="648"/>
        <v>0</v>
      </c>
      <c r="R799" s="426">
        <f t="shared" si="648"/>
        <v>0</v>
      </c>
      <c r="S799" s="426">
        <f t="shared" si="648"/>
        <v>0</v>
      </c>
      <c r="T799" s="427"/>
      <c r="U799" s="428">
        <f>U765+U767+U768+U774+U789+U779+U772+U773+U771+U775+U777+U778+U780+U787+U791+U785+U793+U788+U794+U798+U766+U769+U770+U781+U786+U790+U792+U795+U797+U782+U784+U776+U783+U796</f>
        <v>0</v>
      </c>
      <c r="V799" s="428">
        <f>V765+V767+V768+V774+V789+V779+V772+V773+V771+V775+V777+V778+V780+V787+V791+V785+V793+V788+V794+V798+V766+V769+V770+V781+V786+V790+V792+V795+V797+V782+V784+V776+V783+V796</f>
        <v>0</v>
      </c>
      <c r="W799" s="426">
        <f>W765+W767+W768+W774+W789+W779+W772+W773+W771+W775+W777+W778+W780+W787+W791+W785+W793+W788+W794+W798+W766+W769+W770+W781+W786+W790+W792+W795+W797+W782+W784+W776+W783+W796</f>
        <v>0</v>
      </c>
      <c r="X799" s="426">
        <f>X765+X767+X768+X774+X789+X779+X772+X773+X771+X775+X777+X778+X780+X787+X791+X785+X793+X788+X794+X798+X766+X769+X770+X781+X786+X790+X792+X795+X797+X782+X784+X776+X783+X796</f>
        <v>0</v>
      </c>
      <c r="Y799" s="427"/>
      <c r="Z799" s="428">
        <f t="shared" ref="Z799:AF799" si="649">Z765+Z767+Z768+Z774+Z789+Z779+Z772+Z773+Z771+Z775+Z777+Z778+Z780+Z787+Z791+Z785+Z793+Z788+Z794+Z798+Z766+Z769+Z770+Z781+Z786+Z790+Z792+Z795+Z797+Z782+Z784+Z776+Z783+Z796</f>
        <v>0</v>
      </c>
      <c r="AA799" s="165">
        <f t="shared" si="649"/>
        <v>0</v>
      </c>
      <c r="AB799" s="426">
        <f t="shared" si="649"/>
        <v>0</v>
      </c>
      <c r="AC799" s="426">
        <f t="shared" si="649"/>
        <v>0</v>
      </c>
      <c r="AD799" s="426">
        <f t="shared" si="649"/>
        <v>0</v>
      </c>
      <c r="AE799" s="426">
        <f t="shared" si="649"/>
        <v>0</v>
      </c>
      <c r="AF799" s="426">
        <f t="shared" si="649"/>
        <v>0</v>
      </c>
      <c r="AG799" s="427"/>
      <c r="AH799" s="428">
        <f>AH765+AH767+AH768+AH774+AH789+AH779+AH772+AH773+AH771+AH775+AH777+AH778+AH780+AH787+AH791+AH785+AH793+AH788+AH794+AH798+AH766+AH769+AH770+AH781+AH786+AH790+AH792+AH795+AH797+AH782+AH784+AH776+AH783+AH796</f>
        <v>0</v>
      </c>
      <c r="AI799" s="428">
        <f>AI765+AI767+AI768+AI774+AI789+AI779+AI772+AI773+AI771+AI775+AI777+AI778+AI780+AI787+AI791+AI785+AI793+AI788+AI794+AI798+AI766+AI769+AI770+AI781+AI786+AI790+AI792+AI795+AI797+AI782+AI784+AI776+AI783+AI796</f>
        <v>0</v>
      </c>
      <c r="AJ799" s="426">
        <f>AJ765+AJ767+AJ768+AJ774+AJ789+AJ779+AJ772+AJ773+AJ771+AJ775+AJ777+AJ778+AJ780+AJ787+AJ791+AJ785+AJ793+AJ788+AJ794+AJ798+AJ766+AJ769+AJ770+AJ781+AJ786+AJ790+AJ792+AJ795+AJ797+AJ782+AJ784+AJ776+AJ783+AJ796</f>
        <v>0</v>
      </c>
      <c r="AK799" s="426">
        <f>AK765+AK767+AK768+AK774+AK789+AK779+AK772+AK773+AK771+AK775+AK777+AK778+AK780+AK787+AK791+AK785+AK793+AK788+AK794+AK798+AK766+AK769+AK770+AK781+AK786+AK790+AK792+AK795+AK797+AK782+AK784+AK776+AK783+AK796</f>
        <v>0</v>
      </c>
      <c r="AL799" s="427"/>
      <c r="AM799" s="429">
        <f t="shared" ref="AM799:AW799" si="650">AM765+AM767+AM768+AM774+AM789+AM779+AM772+AM773+AM771+AM775+AM777+AM778+AM780+AM787+AM791+AM785+AM793+AM788+AM794+AM798+AM766+AM769+AM770+AM781+AM786+AM790+AM792+AM795+AM797+AM782+AM784+AM776+AM783+AM796</f>
        <v>0</v>
      </c>
      <c r="AN799" s="167">
        <f t="shared" si="650"/>
        <v>0</v>
      </c>
      <c r="AO799" s="430">
        <f t="shared" si="650"/>
        <v>0</v>
      </c>
      <c r="AP799" s="169">
        <f t="shared" si="650"/>
        <v>0</v>
      </c>
      <c r="AQ799" s="431">
        <f t="shared" si="650"/>
        <v>0</v>
      </c>
      <c r="AR799" s="432">
        <f t="shared" si="650"/>
        <v>0</v>
      </c>
      <c r="AS799" s="433" t="e">
        <f t="shared" si="650"/>
        <v>#DIV/0!</v>
      </c>
      <c r="AT799" s="434">
        <f t="shared" si="650"/>
        <v>0</v>
      </c>
      <c r="AU799" s="431">
        <f t="shared" si="650"/>
        <v>0</v>
      </c>
      <c r="AV799" s="432">
        <f t="shared" si="650"/>
        <v>0</v>
      </c>
      <c r="AW799" s="433" t="e">
        <f t="shared" si="650"/>
        <v>#DIV/0!</v>
      </c>
      <c r="AY799" s="146"/>
      <c r="AZ799" s="419"/>
    </row>
    <row r="800" spans="1:64" ht="12.75" customHeight="1" x14ac:dyDescent="0.25">
      <c r="A800" s="15"/>
      <c r="C800" s="122"/>
      <c r="D800" s="123"/>
      <c r="F800" s="125"/>
      <c r="G800" s="126"/>
      <c r="H800" s="35"/>
      <c r="I800" s="36"/>
      <c r="J800" s="37"/>
      <c r="K800" s="240"/>
      <c r="L800" s="199"/>
      <c r="M800" s="200"/>
      <c r="N800" s="201"/>
      <c r="O800" s="202"/>
      <c r="P800" s="202"/>
      <c r="Q800" s="202"/>
      <c r="R800" s="202"/>
      <c r="S800" s="202"/>
      <c r="T800" s="224"/>
      <c r="U800" s="138"/>
      <c r="V800" s="138"/>
      <c r="W800" s="139"/>
      <c r="X800" s="139"/>
      <c r="Y800" s="224"/>
      <c r="Z800" s="210"/>
      <c r="AA800" s="204"/>
      <c r="AB800" s="202"/>
      <c r="AC800" s="202"/>
      <c r="AD800" s="202"/>
      <c r="AE800" s="202"/>
      <c r="AF800" s="202"/>
      <c r="AG800" s="224"/>
      <c r="AH800" s="138"/>
      <c r="AI800" s="138"/>
      <c r="AJ800" s="139"/>
      <c r="AK800" s="139"/>
      <c r="AL800" s="224"/>
      <c r="AM800" s="140"/>
      <c r="AN800" s="211"/>
      <c r="AO800" s="212"/>
      <c r="AP800" s="39"/>
      <c r="AQ800" s="141"/>
      <c r="AR800" s="141"/>
      <c r="AS800" s="143"/>
      <c r="AU800" s="141"/>
      <c r="AV800" s="141"/>
      <c r="AW800" s="143"/>
      <c r="AY800" s="146"/>
      <c r="AZ800" s="419"/>
    </row>
    <row r="801" spans="1:64" ht="12.75" customHeight="1" x14ac:dyDescent="0.25">
      <c r="A801" s="15"/>
      <c r="C801" s="122"/>
      <c r="D801" s="123"/>
      <c r="F801" s="125"/>
      <c r="G801" s="126"/>
      <c r="H801" s="35"/>
      <c r="I801" s="36"/>
      <c r="J801" s="37"/>
      <c r="K801" s="243" t="s">
        <v>109</v>
      </c>
      <c r="L801" s="199"/>
      <c r="M801" s="200"/>
      <c r="N801" s="201"/>
      <c r="O801" s="202"/>
      <c r="P801" s="202"/>
      <c r="Q801" s="202"/>
      <c r="R801" s="202"/>
      <c r="S801" s="202"/>
      <c r="T801" s="224"/>
      <c r="U801" s="138"/>
      <c r="V801" s="138"/>
      <c r="W801" s="139"/>
      <c r="X801" s="139"/>
      <c r="Y801" s="224"/>
      <c r="Z801" s="210"/>
      <c r="AA801" s="204"/>
      <c r="AB801" s="202"/>
      <c r="AC801" s="202"/>
      <c r="AD801" s="202"/>
      <c r="AE801" s="202"/>
      <c r="AF801" s="202"/>
      <c r="AG801" s="224"/>
      <c r="AH801" s="138"/>
      <c r="AI801" s="138"/>
      <c r="AJ801" s="139"/>
      <c r="AK801" s="139"/>
      <c r="AL801" s="224"/>
      <c r="AM801" s="140"/>
      <c r="AN801" s="211"/>
      <c r="AO801" s="212"/>
      <c r="AP801" s="39"/>
      <c r="AQ801" s="141"/>
      <c r="AR801" s="141"/>
      <c r="AS801" s="143"/>
      <c r="AU801" s="141"/>
      <c r="AV801" s="141"/>
      <c r="AW801" s="143"/>
      <c r="AY801" s="146"/>
      <c r="AZ801" s="419"/>
    </row>
    <row r="802" spans="1:64" ht="12.75" customHeight="1" x14ac:dyDescent="0.25">
      <c r="A802" s="15"/>
      <c r="C802" s="122"/>
      <c r="D802" s="123"/>
      <c r="F802" s="125"/>
      <c r="G802" s="126"/>
      <c r="H802" s="35"/>
      <c r="I802" s="36"/>
      <c r="J802" s="37"/>
      <c r="K802" s="244"/>
      <c r="L802" s="199"/>
      <c r="M802" s="200"/>
      <c r="N802" s="201"/>
      <c r="O802" s="202"/>
      <c r="P802" s="202"/>
      <c r="Q802" s="202"/>
      <c r="R802" s="202"/>
      <c r="S802" s="202"/>
      <c r="T802" s="224"/>
      <c r="U802" s="138"/>
      <c r="V802" s="138"/>
      <c r="W802" s="139"/>
      <c r="X802" s="139"/>
      <c r="Y802" s="224"/>
      <c r="Z802" s="210"/>
      <c r="AA802" s="204"/>
      <c r="AB802" s="202"/>
      <c r="AC802" s="202"/>
      <c r="AD802" s="202"/>
      <c r="AE802" s="202"/>
      <c r="AF802" s="202"/>
      <c r="AG802" s="224"/>
      <c r="AH802" s="138"/>
      <c r="AI802" s="138"/>
      <c r="AJ802" s="139"/>
      <c r="AK802" s="139"/>
      <c r="AL802" s="224"/>
      <c r="AM802" s="140"/>
      <c r="AN802" s="211"/>
      <c r="AO802" s="212"/>
      <c r="AP802" s="39"/>
      <c r="AQ802" s="141"/>
      <c r="AR802" s="141"/>
      <c r="AS802" s="143"/>
      <c r="AU802" s="141"/>
      <c r="AV802" s="141"/>
      <c r="AW802" s="143"/>
      <c r="AY802" s="146"/>
      <c r="AZ802" s="419"/>
    </row>
    <row r="803" spans="1:64" ht="35.1" customHeight="1" x14ac:dyDescent="0.25">
      <c r="A803" s="15" t="s">
        <v>13</v>
      </c>
      <c r="B803" s="225" t="s">
        <v>265</v>
      </c>
      <c r="C803" s="122" t="s">
        <v>237</v>
      </c>
      <c r="D803" s="123">
        <v>1000</v>
      </c>
      <c r="E803" s="226"/>
      <c r="F803" s="122">
        <v>20</v>
      </c>
      <c r="G803" s="227">
        <v>1</v>
      </c>
      <c r="H803" s="228" t="str">
        <f t="shared" si="642"/>
        <v>122</v>
      </c>
      <c r="I803" s="229">
        <v>85111000</v>
      </c>
      <c r="J803" s="230" t="s">
        <v>1050</v>
      </c>
      <c r="K803" s="231" t="s">
        <v>1051</v>
      </c>
      <c r="L803" s="232">
        <v>0</v>
      </c>
      <c r="M803" s="233">
        <v>0</v>
      </c>
      <c r="N803" s="130"/>
      <c r="O803" s="131"/>
      <c r="P803" s="131"/>
      <c r="Q803" s="131"/>
      <c r="R803" s="131"/>
      <c r="S803" s="131"/>
      <c r="T803" s="132" t="str">
        <f>IF(SUM(N803:S803)=U803,"OK",SUM(N803:S803)-U803)</f>
        <v>OK</v>
      </c>
      <c r="U803" s="138"/>
      <c r="V803" s="138"/>
      <c r="W803" s="139"/>
      <c r="X803" s="139"/>
      <c r="Y803" s="132" t="str">
        <f>IF(SUM(W803:X803)=Z803,"OK",SUM(W803:X803)-Z803)</f>
        <v>OK</v>
      </c>
      <c r="Z803" s="210"/>
      <c r="AA803" s="204"/>
      <c r="AB803" s="202"/>
      <c r="AC803" s="202"/>
      <c r="AD803" s="202"/>
      <c r="AE803" s="202"/>
      <c r="AF803" s="202"/>
      <c r="AG803" s="132" t="str">
        <f>IF(SUM(AA803:AF803)=AH803,"OK",SUM(AA803:AF803)-AH803)</f>
        <v>OK</v>
      </c>
      <c r="AH803" s="138"/>
      <c r="AI803" s="138"/>
      <c r="AJ803" s="139"/>
      <c r="AK803" s="139"/>
      <c r="AL803" s="132" t="str">
        <f>IF(SUM(AJ803:AK803)=AM803,"OK",SUM(AJ803:AK803)-AM803)</f>
        <v>OK</v>
      </c>
      <c r="AM803" s="140"/>
      <c r="AN803" s="119">
        <f>L803+U803+V803+Z803</f>
        <v>0</v>
      </c>
      <c r="AO803" s="120">
        <f>M803+AH803+AI803+AM803</f>
        <v>0</v>
      </c>
      <c r="AP803" s="39">
        <f>L803</f>
        <v>0</v>
      </c>
      <c r="AQ803" s="141">
        <f>AN803</f>
        <v>0</v>
      </c>
      <c r="AR803" s="142">
        <f>AQ803-AP803</f>
        <v>0</v>
      </c>
      <c r="AS803" s="143" t="e">
        <f>AR803/AP803</f>
        <v>#DIV/0!</v>
      </c>
      <c r="AT803" s="144">
        <f>M803</f>
        <v>0</v>
      </c>
      <c r="AU803" s="141">
        <f>AO803</f>
        <v>0</v>
      </c>
      <c r="AV803" s="142">
        <f>AU803-AT803</f>
        <v>0</v>
      </c>
      <c r="AW803" s="143" t="e">
        <f>AV803/AT803</f>
        <v>#DIV/0!</v>
      </c>
      <c r="AY803" s="146" t="str">
        <f t="shared" ref="AY803:AY834" si="651">RIGHT(LEFT(I803,3),2)&amp;"."&amp;RIGHT(LEFT(I803,5),2)</f>
        <v>51.11</v>
      </c>
      <c r="AZ803" s="419" t="b">
        <f>COUNTIF('[1]Codes SEC'!$B$2:$B$250,Ministres!AY803)&gt;0</f>
        <v>1</v>
      </c>
    </row>
    <row r="804" spans="1:64" s="420" customFormat="1" ht="35.1" customHeight="1" x14ac:dyDescent="0.25">
      <c r="A804" s="15" t="s">
        <v>13</v>
      </c>
      <c r="B804" s="225">
        <v>10</v>
      </c>
      <c r="C804" s="122" t="s">
        <v>237</v>
      </c>
      <c r="D804" s="123">
        <v>1000</v>
      </c>
      <c r="E804" s="124"/>
      <c r="F804" s="125">
        <v>20</v>
      </c>
      <c r="G804" s="126">
        <v>1</v>
      </c>
      <c r="H804" s="35" t="str">
        <f t="shared" si="642"/>
        <v>122</v>
      </c>
      <c r="I804" s="36">
        <v>85112000</v>
      </c>
      <c r="J804" s="37" t="s">
        <v>1052</v>
      </c>
      <c r="K804" s="281" t="s">
        <v>1053</v>
      </c>
      <c r="L804" s="128">
        <v>0</v>
      </c>
      <c r="M804" s="129">
        <v>0</v>
      </c>
      <c r="N804" s="130"/>
      <c r="O804" s="131"/>
      <c r="P804" s="131"/>
      <c r="Q804" s="131"/>
      <c r="R804" s="131"/>
      <c r="S804" s="131"/>
      <c r="T804" s="132" t="str">
        <f t="shared" ref="T804:T834" si="652">IF(SUM(N804:S804)=U804,"OK",SUM(N804:S804)-U804)</f>
        <v>OK</v>
      </c>
      <c r="U804" s="138"/>
      <c r="V804" s="138"/>
      <c r="W804" s="139"/>
      <c r="X804" s="139"/>
      <c r="Y804" s="132" t="str">
        <f t="shared" ref="Y804:Y834" si="653">IF(SUM(W804:X804)=Z804,"OK",SUM(W804:X804)-Z804)</f>
        <v>OK</v>
      </c>
      <c r="Z804" s="210"/>
      <c r="AA804" s="204"/>
      <c r="AB804" s="202"/>
      <c r="AC804" s="202"/>
      <c r="AD804" s="202"/>
      <c r="AE804" s="202"/>
      <c r="AF804" s="202"/>
      <c r="AG804" s="132" t="str">
        <f t="shared" ref="AG804:AG834" si="654">IF(SUM(AA804:AF804)=AH804,"OK",SUM(AA804:AF804)-AH804)</f>
        <v>OK</v>
      </c>
      <c r="AH804" s="138"/>
      <c r="AI804" s="138"/>
      <c r="AJ804" s="139"/>
      <c r="AK804" s="139"/>
      <c r="AL804" s="132" t="str">
        <f t="shared" ref="AL804:AL834" si="655">IF(SUM(AJ804:AK804)=AM804,"OK",SUM(AJ804:AK804)-AM804)</f>
        <v>OK</v>
      </c>
      <c r="AM804" s="140"/>
      <c r="AN804" s="119">
        <f t="shared" ref="AN804:AN834" si="656">L804+U804+V804+Z804</f>
        <v>0</v>
      </c>
      <c r="AO804" s="120">
        <f t="shared" ref="AO804:AO834" si="657">M804+AH804+AI804+AM804</f>
        <v>0</v>
      </c>
      <c r="AP804" s="39">
        <f t="shared" ref="AP804:AP834" si="658">L804</f>
        <v>0</v>
      </c>
      <c r="AQ804" s="141">
        <f t="shared" ref="AQ804:AQ834" si="659">AN804</f>
        <v>0</v>
      </c>
      <c r="AR804" s="142">
        <f t="shared" ref="AR804:AR822" si="660">AQ804-AP804</f>
        <v>0</v>
      </c>
      <c r="AS804" s="143" t="e">
        <f t="shared" ref="AS804:AS817" si="661">AR804/AP804</f>
        <v>#DIV/0!</v>
      </c>
      <c r="AT804" s="144">
        <f t="shared" ref="AT804:AT834" si="662">M804</f>
        <v>0</v>
      </c>
      <c r="AU804" s="141">
        <f t="shared" ref="AU804:AU817" si="663">AO804</f>
        <v>0</v>
      </c>
      <c r="AV804" s="142">
        <f t="shared" ref="AV804:AV822" si="664">AU804-AT804</f>
        <v>0</v>
      </c>
      <c r="AW804" s="143" t="e">
        <f t="shared" ref="AW804:AW817" si="665">AV804/AT804</f>
        <v>#DIV/0!</v>
      </c>
      <c r="AX804"/>
      <c r="AY804" s="146" t="str">
        <f t="shared" si="651"/>
        <v>51.12</v>
      </c>
      <c r="AZ804" s="419" t="b">
        <f>COUNTIF('[1]Codes SEC'!$B$2:$B$250,Ministres!AY804)&gt;0</f>
        <v>1</v>
      </c>
      <c r="BA804"/>
      <c r="BB804"/>
      <c r="BC804"/>
      <c r="BD804"/>
      <c r="BE804"/>
      <c r="BF804"/>
      <c r="BG804"/>
      <c r="BH804"/>
      <c r="BI804"/>
      <c r="BJ804"/>
      <c r="BK804"/>
      <c r="BL804"/>
    </row>
    <row r="805" spans="1:64" s="420" customFormat="1" ht="35.1" customHeight="1" x14ac:dyDescent="0.25">
      <c r="A805" s="15" t="s">
        <v>13</v>
      </c>
      <c r="B805" s="225">
        <v>10</v>
      </c>
      <c r="C805" s="122" t="s">
        <v>237</v>
      </c>
      <c r="D805" s="123">
        <v>1000</v>
      </c>
      <c r="E805" s="124"/>
      <c r="F805" s="125">
        <v>19</v>
      </c>
      <c r="G805" s="126">
        <v>1</v>
      </c>
      <c r="H805" s="35" t="str">
        <f t="shared" si="642"/>
        <v>122</v>
      </c>
      <c r="I805" s="36">
        <v>85112000</v>
      </c>
      <c r="J805" s="37" t="s">
        <v>1054</v>
      </c>
      <c r="K805" s="281" t="s">
        <v>1055</v>
      </c>
      <c r="L805" s="128">
        <v>0</v>
      </c>
      <c r="M805" s="129">
        <v>0</v>
      </c>
      <c r="N805" s="130"/>
      <c r="O805" s="131"/>
      <c r="P805" s="131"/>
      <c r="Q805" s="131"/>
      <c r="R805" s="131"/>
      <c r="S805" s="131"/>
      <c r="T805" s="132" t="str">
        <f t="shared" si="652"/>
        <v>OK</v>
      </c>
      <c r="U805" s="138"/>
      <c r="V805" s="138"/>
      <c r="W805" s="139"/>
      <c r="X805" s="139"/>
      <c r="Y805" s="132" t="str">
        <f t="shared" si="653"/>
        <v>OK</v>
      </c>
      <c r="Z805" s="210"/>
      <c r="AA805" s="204"/>
      <c r="AB805" s="202"/>
      <c r="AC805" s="202"/>
      <c r="AD805" s="202"/>
      <c r="AE805" s="202"/>
      <c r="AF805" s="202"/>
      <c r="AG805" s="132" t="str">
        <f t="shared" si="654"/>
        <v>OK</v>
      </c>
      <c r="AH805" s="138"/>
      <c r="AI805" s="138"/>
      <c r="AJ805" s="139"/>
      <c r="AK805" s="139"/>
      <c r="AL805" s="132" t="str">
        <f t="shared" si="655"/>
        <v>OK</v>
      </c>
      <c r="AM805" s="140"/>
      <c r="AN805" s="119">
        <f t="shared" si="656"/>
        <v>0</v>
      </c>
      <c r="AO805" s="120">
        <f t="shared" si="657"/>
        <v>0</v>
      </c>
      <c r="AP805" s="39">
        <f t="shared" si="658"/>
        <v>0</v>
      </c>
      <c r="AQ805" s="141">
        <f t="shared" si="659"/>
        <v>0</v>
      </c>
      <c r="AR805" s="142">
        <f t="shared" si="660"/>
        <v>0</v>
      </c>
      <c r="AS805" s="143" t="e">
        <f t="shared" si="661"/>
        <v>#DIV/0!</v>
      </c>
      <c r="AT805" s="144">
        <f t="shared" si="662"/>
        <v>0</v>
      </c>
      <c r="AU805" s="141">
        <f t="shared" si="663"/>
        <v>0</v>
      </c>
      <c r="AV805" s="142">
        <f t="shared" si="664"/>
        <v>0</v>
      </c>
      <c r="AW805" s="143" t="e">
        <f t="shared" si="665"/>
        <v>#DIV/0!</v>
      </c>
      <c r="AX805"/>
      <c r="AY805" s="146" t="str">
        <f t="shared" si="651"/>
        <v>51.12</v>
      </c>
      <c r="AZ805" s="419" t="b">
        <f>COUNTIF('[1]Codes SEC'!$B$2:$B$250,Ministres!AY805)&gt;0</f>
        <v>1</v>
      </c>
      <c r="BA805"/>
      <c r="BB805"/>
      <c r="BC805"/>
      <c r="BD805"/>
      <c r="BE805"/>
      <c r="BF805"/>
      <c r="BG805"/>
      <c r="BH805"/>
      <c r="BI805"/>
      <c r="BJ805"/>
      <c r="BK805"/>
      <c r="BL805"/>
    </row>
    <row r="806" spans="1:64" ht="35.1" customHeight="1" x14ac:dyDescent="0.25">
      <c r="A806" s="15" t="s">
        <v>13</v>
      </c>
      <c r="B806" s="225">
        <v>10</v>
      </c>
      <c r="C806" s="122" t="s">
        <v>237</v>
      </c>
      <c r="D806" s="123">
        <v>1000</v>
      </c>
      <c r="E806" s="226"/>
      <c r="F806" s="122">
        <v>20</v>
      </c>
      <c r="G806" s="126">
        <v>1</v>
      </c>
      <c r="H806" s="35" t="str">
        <f t="shared" si="642"/>
        <v>122</v>
      </c>
      <c r="I806" s="36">
        <v>85210000</v>
      </c>
      <c r="J806" s="37" t="s">
        <v>1056</v>
      </c>
      <c r="K806" s="213" t="s">
        <v>1057</v>
      </c>
      <c r="L806" s="376">
        <v>0</v>
      </c>
      <c r="M806" s="377">
        <v>0</v>
      </c>
      <c r="N806" s="130"/>
      <c r="O806" s="131"/>
      <c r="P806" s="131"/>
      <c r="Q806" s="131"/>
      <c r="R806" s="131"/>
      <c r="S806" s="131"/>
      <c r="T806" s="132" t="str">
        <f>IF(SUM(N806:S806)=U806,"OK",SUM(N806:S806)-U806)</f>
        <v>OK</v>
      </c>
      <c r="U806" s="138"/>
      <c r="V806" s="138"/>
      <c r="W806" s="139"/>
      <c r="X806" s="139"/>
      <c r="Y806" s="132" t="str">
        <f>IF(SUM(W806:X806)=Z806,"OK",SUM(W806:X806)-Z806)</f>
        <v>OK</v>
      </c>
      <c r="Z806" s="210"/>
      <c r="AA806" s="204"/>
      <c r="AB806" s="202"/>
      <c r="AC806" s="202"/>
      <c r="AD806" s="202"/>
      <c r="AE806" s="202"/>
      <c r="AF806" s="202"/>
      <c r="AG806" s="132" t="str">
        <f>IF(SUM(AA806:AF806)=AH806,"OK",SUM(AA806:AF806)-AH806)</f>
        <v>OK</v>
      </c>
      <c r="AH806" s="138"/>
      <c r="AI806" s="138"/>
      <c r="AJ806" s="139"/>
      <c r="AK806" s="139"/>
      <c r="AL806" s="132" t="str">
        <f>IF(SUM(AJ806:AK806)=AM806,"OK",SUM(AJ806:AK806)-AM806)</f>
        <v>OK</v>
      </c>
      <c r="AM806" s="140"/>
      <c r="AN806" s="119">
        <f>L806+U806+V806+Z806</f>
        <v>0</v>
      </c>
      <c r="AO806" s="120">
        <f>M806+AH806+AI806+AM806</f>
        <v>0</v>
      </c>
      <c r="AP806" s="39">
        <f>L806</f>
        <v>0</v>
      </c>
      <c r="AQ806" s="141">
        <f>AN806</f>
        <v>0</v>
      </c>
      <c r="AR806" s="142">
        <f>AQ806-AP806</f>
        <v>0</v>
      </c>
      <c r="AS806" s="143" t="e">
        <f>AR806/AP806</f>
        <v>#DIV/0!</v>
      </c>
      <c r="AT806" s="144">
        <f>M806</f>
        <v>0</v>
      </c>
      <c r="AU806" s="141">
        <f>AO806</f>
        <v>0</v>
      </c>
      <c r="AV806" s="142">
        <f>AU806-AT806</f>
        <v>0</v>
      </c>
      <c r="AW806" s="143" t="e">
        <f>AV806/AT806</f>
        <v>#DIV/0!</v>
      </c>
      <c r="AY806" s="146" t="str">
        <f t="shared" si="651"/>
        <v>52.10</v>
      </c>
      <c r="AZ806" s="419" t="b">
        <f>COUNTIF('[1]Codes SEC'!$B$2:$B$250,Ministres!AY806)&gt;0</f>
        <v>1</v>
      </c>
    </row>
    <row r="807" spans="1:64" ht="35.1" customHeight="1" x14ac:dyDescent="0.25">
      <c r="A807" s="15" t="s">
        <v>13</v>
      </c>
      <c r="B807" s="225">
        <v>10</v>
      </c>
      <c r="C807" s="122" t="s">
        <v>237</v>
      </c>
      <c r="D807" s="123">
        <v>1000</v>
      </c>
      <c r="E807" s="226"/>
      <c r="F807" s="122">
        <v>20</v>
      </c>
      <c r="G807" s="126">
        <v>1</v>
      </c>
      <c r="H807" s="35" t="str">
        <f t="shared" si="642"/>
        <v>122</v>
      </c>
      <c r="I807" s="36">
        <v>85210000</v>
      </c>
      <c r="J807" s="37" t="s">
        <v>1058</v>
      </c>
      <c r="K807" s="281" t="s">
        <v>1059</v>
      </c>
      <c r="L807" s="128">
        <v>0</v>
      </c>
      <c r="M807" s="129">
        <v>0</v>
      </c>
      <c r="N807" s="130"/>
      <c r="O807" s="131"/>
      <c r="P807" s="131"/>
      <c r="Q807" s="131"/>
      <c r="R807" s="131"/>
      <c r="S807" s="131"/>
      <c r="T807" s="132" t="str">
        <f t="shared" si="652"/>
        <v>OK</v>
      </c>
      <c r="U807" s="138"/>
      <c r="V807" s="138"/>
      <c r="W807" s="139"/>
      <c r="X807" s="139"/>
      <c r="Y807" s="132" t="str">
        <f t="shared" si="653"/>
        <v>OK</v>
      </c>
      <c r="Z807" s="210"/>
      <c r="AA807" s="204"/>
      <c r="AB807" s="202"/>
      <c r="AC807" s="202"/>
      <c r="AD807" s="202"/>
      <c r="AE807" s="202"/>
      <c r="AF807" s="202"/>
      <c r="AG807" s="132" t="str">
        <f t="shared" si="654"/>
        <v>OK</v>
      </c>
      <c r="AH807" s="138"/>
      <c r="AI807" s="138"/>
      <c r="AJ807" s="139"/>
      <c r="AK807" s="139"/>
      <c r="AL807" s="132" t="str">
        <f t="shared" si="655"/>
        <v>OK</v>
      </c>
      <c r="AM807" s="140"/>
      <c r="AN807" s="119">
        <f t="shared" si="656"/>
        <v>0</v>
      </c>
      <c r="AO807" s="120">
        <f t="shared" si="657"/>
        <v>0</v>
      </c>
      <c r="AP807" s="39">
        <f t="shared" si="658"/>
        <v>0</v>
      </c>
      <c r="AQ807" s="141">
        <f t="shared" si="659"/>
        <v>0</v>
      </c>
      <c r="AR807" s="142">
        <f t="shared" si="660"/>
        <v>0</v>
      </c>
      <c r="AS807" s="143" t="e">
        <f t="shared" si="661"/>
        <v>#DIV/0!</v>
      </c>
      <c r="AT807" s="144">
        <f t="shared" si="662"/>
        <v>0</v>
      </c>
      <c r="AU807" s="141">
        <f t="shared" si="663"/>
        <v>0</v>
      </c>
      <c r="AV807" s="142">
        <f t="shared" si="664"/>
        <v>0</v>
      </c>
      <c r="AW807" s="143" t="e">
        <f t="shared" si="665"/>
        <v>#DIV/0!</v>
      </c>
      <c r="AY807" s="146" t="str">
        <f t="shared" si="651"/>
        <v>52.10</v>
      </c>
      <c r="AZ807" s="419" t="b">
        <f>COUNTIF('[1]Codes SEC'!$B$2:$B$250,Ministres!AY807)&gt;0</f>
        <v>1</v>
      </c>
    </row>
    <row r="808" spans="1:64" ht="35.1" customHeight="1" x14ac:dyDescent="0.25">
      <c r="A808" s="15" t="s">
        <v>13</v>
      </c>
      <c r="B808" s="225">
        <v>10</v>
      </c>
      <c r="C808" s="122" t="s">
        <v>237</v>
      </c>
      <c r="D808" s="123">
        <v>1000</v>
      </c>
      <c r="E808" s="226"/>
      <c r="F808" s="122">
        <v>19</v>
      </c>
      <c r="G808" s="126">
        <v>1</v>
      </c>
      <c r="H808" s="35" t="str">
        <f t="shared" si="642"/>
        <v>122</v>
      </c>
      <c r="I808" s="36">
        <v>85210000</v>
      </c>
      <c r="J808" s="37" t="s">
        <v>1060</v>
      </c>
      <c r="K808" s="281" t="s">
        <v>1061</v>
      </c>
      <c r="L808" s="128">
        <v>0</v>
      </c>
      <c r="M808" s="129">
        <v>0</v>
      </c>
      <c r="N808" s="130"/>
      <c r="O808" s="131"/>
      <c r="P808" s="131"/>
      <c r="Q808" s="131"/>
      <c r="R808" s="131"/>
      <c r="S808" s="131"/>
      <c r="T808" s="132" t="str">
        <f t="shared" ref="T808:T816" si="666">IF(SUM(N808:S808)=U808,"OK",SUM(N808:S808)-U808)</f>
        <v>OK</v>
      </c>
      <c r="U808" s="138"/>
      <c r="V808" s="138"/>
      <c r="W808" s="139"/>
      <c r="X808" s="139"/>
      <c r="Y808" s="132" t="str">
        <f t="shared" si="653"/>
        <v>OK</v>
      </c>
      <c r="Z808" s="210"/>
      <c r="AA808" s="204"/>
      <c r="AB808" s="202"/>
      <c r="AC808" s="202"/>
      <c r="AD808" s="202"/>
      <c r="AE808" s="202"/>
      <c r="AF808" s="202"/>
      <c r="AG808" s="132" t="str">
        <f t="shared" si="654"/>
        <v>OK</v>
      </c>
      <c r="AH808" s="138"/>
      <c r="AI808" s="138"/>
      <c r="AJ808" s="139"/>
      <c r="AK808" s="139"/>
      <c r="AL808" s="132" t="str">
        <f t="shared" si="655"/>
        <v>OK</v>
      </c>
      <c r="AM808" s="140"/>
      <c r="AN808" s="119">
        <f t="shared" si="656"/>
        <v>0</v>
      </c>
      <c r="AO808" s="120">
        <f t="shared" si="657"/>
        <v>0</v>
      </c>
      <c r="AP808" s="39">
        <f t="shared" si="658"/>
        <v>0</v>
      </c>
      <c r="AQ808" s="141">
        <f t="shared" si="659"/>
        <v>0</v>
      </c>
      <c r="AR808" s="142">
        <f t="shared" si="660"/>
        <v>0</v>
      </c>
      <c r="AS808" s="143" t="e">
        <f>AR808/AP808</f>
        <v>#DIV/0!</v>
      </c>
      <c r="AT808" s="144">
        <f t="shared" si="662"/>
        <v>0</v>
      </c>
      <c r="AU808" s="141">
        <f>AO808</f>
        <v>0</v>
      </c>
      <c r="AV808" s="142">
        <f t="shared" si="664"/>
        <v>0</v>
      </c>
      <c r="AW808" s="143" t="e">
        <f>AV808/AT808</f>
        <v>#DIV/0!</v>
      </c>
      <c r="AY808" s="146" t="str">
        <f t="shared" si="651"/>
        <v>52.10</v>
      </c>
      <c r="AZ808" s="419" t="b">
        <f>COUNTIF('[1]Codes SEC'!$B$2:$B$250,Ministres!AY808)&gt;0</f>
        <v>1</v>
      </c>
    </row>
    <row r="809" spans="1:64" ht="35.1" customHeight="1" x14ac:dyDescent="0.25">
      <c r="A809" s="15" t="s">
        <v>13</v>
      </c>
      <c r="B809" s="225" t="s">
        <v>265</v>
      </c>
      <c r="C809" s="122" t="s">
        <v>237</v>
      </c>
      <c r="D809" s="123">
        <v>1000</v>
      </c>
      <c r="E809" s="226"/>
      <c r="F809" s="122">
        <v>20</v>
      </c>
      <c r="G809" s="227">
        <v>1</v>
      </c>
      <c r="H809" s="228" t="str">
        <f t="shared" si="642"/>
        <v>122</v>
      </c>
      <c r="I809" s="229">
        <v>86311000</v>
      </c>
      <c r="J809" s="230" t="s">
        <v>1062</v>
      </c>
      <c r="K809" s="231" t="s">
        <v>1063</v>
      </c>
      <c r="L809" s="232">
        <v>0</v>
      </c>
      <c r="M809" s="233">
        <v>0</v>
      </c>
      <c r="N809" s="130"/>
      <c r="O809" s="131"/>
      <c r="P809" s="131"/>
      <c r="Q809" s="131"/>
      <c r="R809" s="131"/>
      <c r="S809" s="131"/>
      <c r="T809" s="132" t="str">
        <f t="shared" si="666"/>
        <v>OK</v>
      </c>
      <c r="U809" s="138"/>
      <c r="V809" s="138"/>
      <c r="W809" s="139"/>
      <c r="X809" s="139"/>
      <c r="Y809" s="132" t="str">
        <f t="shared" si="653"/>
        <v>OK</v>
      </c>
      <c r="Z809" s="210"/>
      <c r="AA809" s="204"/>
      <c r="AB809" s="202"/>
      <c r="AC809" s="202"/>
      <c r="AD809" s="202"/>
      <c r="AE809" s="202"/>
      <c r="AF809" s="202"/>
      <c r="AG809" s="132" t="str">
        <f t="shared" si="654"/>
        <v>OK</v>
      </c>
      <c r="AH809" s="138"/>
      <c r="AI809" s="138"/>
      <c r="AJ809" s="139"/>
      <c r="AK809" s="139"/>
      <c r="AL809" s="132" t="str">
        <f t="shared" si="655"/>
        <v>OK</v>
      </c>
      <c r="AM809" s="140"/>
      <c r="AN809" s="119">
        <f t="shared" si="656"/>
        <v>0</v>
      </c>
      <c r="AO809" s="120">
        <f t="shared" si="657"/>
        <v>0</v>
      </c>
      <c r="AP809" s="39">
        <f t="shared" si="658"/>
        <v>0</v>
      </c>
      <c r="AQ809" s="141">
        <f t="shared" si="659"/>
        <v>0</v>
      </c>
      <c r="AR809" s="142">
        <f t="shared" si="660"/>
        <v>0</v>
      </c>
      <c r="AS809" s="143" t="e">
        <f t="shared" ref="AS809:AS814" si="667">AR809/AP809</f>
        <v>#DIV/0!</v>
      </c>
      <c r="AT809" s="144">
        <f t="shared" si="662"/>
        <v>0</v>
      </c>
      <c r="AU809" s="141">
        <f t="shared" ref="AU809:AU814" si="668">AO809</f>
        <v>0</v>
      </c>
      <c r="AV809" s="142">
        <f t="shared" si="664"/>
        <v>0</v>
      </c>
      <c r="AW809" s="143" t="e">
        <f t="shared" ref="AW809:AW814" si="669">AV809/AT809</f>
        <v>#DIV/0!</v>
      </c>
      <c r="AY809" s="146" t="str">
        <f t="shared" si="651"/>
        <v>63.11</v>
      </c>
      <c r="AZ809" s="419" t="b">
        <f>COUNTIF('[1]Codes SEC'!$B$2:$B$250,Ministres!AY809)&gt;0</f>
        <v>1</v>
      </c>
    </row>
    <row r="810" spans="1:64" ht="35.1" customHeight="1" x14ac:dyDescent="0.25">
      <c r="A810" s="15" t="s">
        <v>13</v>
      </c>
      <c r="B810" s="225" t="s">
        <v>265</v>
      </c>
      <c r="C810" s="122" t="s">
        <v>276</v>
      </c>
      <c r="D810" s="123">
        <v>1000</v>
      </c>
      <c r="E810" s="226"/>
      <c r="F810" s="122">
        <v>19</v>
      </c>
      <c r="G810" s="227"/>
      <c r="H810" s="228" t="str">
        <f t="shared" si="642"/>
        <v>122</v>
      </c>
      <c r="I810" s="229">
        <v>86311000</v>
      </c>
      <c r="J810" s="230" t="s">
        <v>1064</v>
      </c>
      <c r="K810" s="231" t="s">
        <v>1065</v>
      </c>
      <c r="L810" s="232">
        <v>0</v>
      </c>
      <c r="M810" s="233">
        <v>0</v>
      </c>
      <c r="N810" s="130"/>
      <c r="O810" s="131"/>
      <c r="P810" s="131"/>
      <c r="Q810" s="131"/>
      <c r="R810" s="131"/>
      <c r="S810" s="131"/>
      <c r="T810" s="132" t="str">
        <f t="shared" si="666"/>
        <v>OK</v>
      </c>
      <c r="U810" s="138"/>
      <c r="V810" s="138"/>
      <c r="W810" s="139"/>
      <c r="X810" s="139"/>
      <c r="Y810" s="132" t="str">
        <f t="shared" si="653"/>
        <v>OK</v>
      </c>
      <c r="Z810" s="210"/>
      <c r="AA810" s="204"/>
      <c r="AB810" s="202"/>
      <c r="AC810" s="202"/>
      <c r="AD810" s="202"/>
      <c r="AE810" s="202"/>
      <c r="AF810" s="202"/>
      <c r="AG810" s="132" t="str">
        <f t="shared" si="654"/>
        <v>OK</v>
      </c>
      <c r="AH810" s="138"/>
      <c r="AI810" s="138"/>
      <c r="AJ810" s="139"/>
      <c r="AK810" s="139"/>
      <c r="AL810" s="132" t="str">
        <f t="shared" si="655"/>
        <v>OK</v>
      </c>
      <c r="AM810" s="140"/>
      <c r="AN810" s="119">
        <f t="shared" si="656"/>
        <v>0</v>
      </c>
      <c r="AO810" s="120">
        <f t="shared" si="657"/>
        <v>0</v>
      </c>
      <c r="AP810" s="39">
        <f t="shared" si="658"/>
        <v>0</v>
      </c>
      <c r="AQ810" s="141">
        <f t="shared" si="659"/>
        <v>0</v>
      </c>
      <c r="AR810" s="142">
        <f t="shared" si="660"/>
        <v>0</v>
      </c>
      <c r="AS810" s="143" t="e">
        <f>AR810/AP810</f>
        <v>#DIV/0!</v>
      </c>
      <c r="AT810" s="144">
        <f t="shared" si="662"/>
        <v>0</v>
      </c>
      <c r="AU810" s="141">
        <f>AO810</f>
        <v>0</v>
      </c>
      <c r="AV810" s="142">
        <f t="shared" si="664"/>
        <v>0</v>
      </c>
      <c r="AW810" s="143" t="e">
        <f>AV810/AT810</f>
        <v>#DIV/0!</v>
      </c>
      <c r="AY810" s="146" t="str">
        <f t="shared" si="651"/>
        <v>63.11</v>
      </c>
      <c r="AZ810" s="419" t="b">
        <f>COUNTIF('[1]Codes SEC'!$B$2:$B$250,Ministres!AY810)&gt;0</f>
        <v>1</v>
      </c>
    </row>
    <row r="811" spans="1:64" ht="35.1" customHeight="1" x14ac:dyDescent="0.25">
      <c r="A811" s="15" t="s">
        <v>13</v>
      </c>
      <c r="B811" s="225">
        <v>10</v>
      </c>
      <c r="C811" s="122" t="s">
        <v>237</v>
      </c>
      <c r="D811" s="123">
        <v>1000</v>
      </c>
      <c r="E811" s="226"/>
      <c r="F811" s="122">
        <v>19</v>
      </c>
      <c r="G811" s="126">
        <v>1</v>
      </c>
      <c r="H811" s="35" t="str">
        <f t="shared" si="642"/>
        <v>122</v>
      </c>
      <c r="I811" s="36">
        <v>86321000</v>
      </c>
      <c r="J811" s="37" t="s">
        <v>1066</v>
      </c>
      <c r="K811" s="213" t="s">
        <v>1067</v>
      </c>
      <c r="L811" s="376">
        <v>0</v>
      </c>
      <c r="M811" s="377">
        <v>0</v>
      </c>
      <c r="N811" s="130"/>
      <c r="O811" s="131"/>
      <c r="P811" s="131"/>
      <c r="Q811" s="131"/>
      <c r="R811" s="131"/>
      <c r="S811" s="131"/>
      <c r="T811" s="132" t="str">
        <f t="shared" si="666"/>
        <v>OK</v>
      </c>
      <c r="U811" s="138"/>
      <c r="V811" s="138"/>
      <c r="W811" s="139"/>
      <c r="X811" s="139"/>
      <c r="Y811" s="132" t="str">
        <f t="shared" si="653"/>
        <v>OK</v>
      </c>
      <c r="Z811" s="210"/>
      <c r="AA811" s="204"/>
      <c r="AB811" s="202"/>
      <c r="AC811" s="202"/>
      <c r="AD811" s="202"/>
      <c r="AE811" s="202"/>
      <c r="AF811" s="202"/>
      <c r="AG811" s="132" t="str">
        <f t="shared" si="654"/>
        <v>OK</v>
      </c>
      <c r="AH811" s="138"/>
      <c r="AI811" s="138"/>
      <c r="AJ811" s="139"/>
      <c r="AK811" s="139"/>
      <c r="AL811" s="132" t="str">
        <f t="shared" si="655"/>
        <v>OK</v>
      </c>
      <c r="AM811" s="140"/>
      <c r="AN811" s="119">
        <f t="shared" si="656"/>
        <v>0</v>
      </c>
      <c r="AO811" s="120">
        <f t="shared" si="657"/>
        <v>0</v>
      </c>
      <c r="AP811" s="39">
        <f t="shared" si="658"/>
        <v>0</v>
      </c>
      <c r="AQ811" s="141">
        <f t="shared" si="659"/>
        <v>0</v>
      </c>
      <c r="AR811" s="142">
        <f t="shared" si="660"/>
        <v>0</v>
      </c>
      <c r="AS811" s="143" t="e">
        <f>AR811/AP811</f>
        <v>#DIV/0!</v>
      </c>
      <c r="AT811" s="144">
        <f t="shared" si="662"/>
        <v>0</v>
      </c>
      <c r="AU811" s="141">
        <f>AO811</f>
        <v>0</v>
      </c>
      <c r="AV811" s="142">
        <f t="shared" si="664"/>
        <v>0</v>
      </c>
      <c r="AW811" s="143" t="e">
        <f>AV811/AT811</f>
        <v>#DIV/0!</v>
      </c>
      <c r="AY811" s="146" t="str">
        <f t="shared" si="651"/>
        <v>63.21</v>
      </c>
      <c r="AZ811" s="419" t="b">
        <f>COUNTIF('[1]Codes SEC'!$B$2:$B$250,Ministres!AY811)&gt;0</f>
        <v>1</v>
      </c>
    </row>
    <row r="812" spans="1:64" s="374" customFormat="1" ht="35.1" customHeight="1" x14ac:dyDescent="0.25">
      <c r="A812" s="356" t="s">
        <v>13</v>
      </c>
      <c r="B812" s="225" t="s">
        <v>265</v>
      </c>
      <c r="C812" s="122" t="s">
        <v>237</v>
      </c>
      <c r="D812" s="123">
        <v>1000</v>
      </c>
      <c r="E812" s="226"/>
      <c r="F812" s="122">
        <v>19</v>
      </c>
      <c r="G812" s="126">
        <v>3</v>
      </c>
      <c r="H812" s="35" t="str">
        <f t="shared" si="642"/>
        <v>122</v>
      </c>
      <c r="I812" s="36">
        <v>86321000</v>
      </c>
      <c r="J812" s="37" t="s">
        <v>1068</v>
      </c>
      <c r="K812" s="244" t="s">
        <v>1069</v>
      </c>
      <c r="L812" s="232">
        <v>0</v>
      </c>
      <c r="M812" s="233">
        <v>0</v>
      </c>
      <c r="N812" s="130"/>
      <c r="O812" s="131"/>
      <c r="P812" s="131"/>
      <c r="Q812" s="131"/>
      <c r="R812" s="131"/>
      <c r="S812" s="131"/>
      <c r="T812" s="132" t="str">
        <f t="shared" si="666"/>
        <v>OK</v>
      </c>
      <c r="U812" s="138"/>
      <c r="V812" s="138"/>
      <c r="W812" s="139"/>
      <c r="X812" s="139"/>
      <c r="Y812" s="132" t="str">
        <f t="shared" si="653"/>
        <v>OK</v>
      </c>
      <c r="Z812" s="210"/>
      <c r="AA812" s="204"/>
      <c r="AB812" s="202"/>
      <c r="AC812" s="202"/>
      <c r="AD812" s="202"/>
      <c r="AE812" s="202"/>
      <c r="AF812" s="202"/>
      <c r="AG812" s="132" t="str">
        <f t="shared" si="654"/>
        <v>OK</v>
      </c>
      <c r="AH812" s="138"/>
      <c r="AI812" s="138"/>
      <c r="AJ812" s="139"/>
      <c r="AK812" s="139"/>
      <c r="AL812" s="132" t="str">
        <f t="shared" si="655"/>
        <v>OK</v>
      </c>
      <c r="AM812" s="140"/>
      <c r="AN812" s="119">
        <f t="shared" si="656"/>
        <v>0</v>
      </c>
      <c r="AO812" s="120">
        <f t="shared" si="657"/>
        <v>0</v>
      </c>
      <c r="AP812" s="39">
        <f t="shared" si="658"/>
        <v>0</v>
      </c>
      <c r="AQ812" s="141">
        <f t="shared" si="659"/>
        <v>0</v>
      </c>
      <c r="AR812" s="142">
        <f t="shared" si="660"/>
        <v>0</v>
      </c>
      <c r="AS812" s="143" t="e">
        <f>AR812/AP812</f>
        <v>#DIV/0!</v>
      </c>
      <c r="AT812" s="144">
        <f t="shared" si="662"/>
        <v>0</v>
      </c>
      <c r="AU812" s="141">
        <f>AO812</f>
        <v>0</v>
      </c>
      <c r="AV812" s="142">
        <f t="shared" si="664"/>
        <v>0</v>
      </c>
      <c r="AW812" s="143" t="e">
        <f>AV812/AT812</f>
        <v>#DIV/0!</v>
      </c>
      <c r="AY812" s="146" t="str">
        <f t="shared" si="651"/>
        <v>63.21</v>
      </c>
      <c r="AZ812" s="421" t="b">
        <f>COUNTIF('[1]Codes SEC'!$B$2:$B$250,Ministres!AY812)&gt;0</f>
        <v>1</v>
      </c>
    </row>
    <row r="813" spans="1:64" ht="35.1" customHeight="1" x14ac:dyDescent="0.25">
      <c r="A813" s="15" t="s">
        <v>13</v>
      </c>
      <c r="B813" s="225" t="s">
        <v>265</v>
      </c>
      <c r="C813" s="122" t="s">
        <v>237</v>
      </c>
      <c r="D813" s="123">
        <v>1000</v>
      </c>
      <c r="E813" s="226"/>
      <c r="F813" s="122">
        <v>20</v>
      </c>
      <c r="G813" s="227">
        <v>1</v>
      </c>
      <c r="H813" s="228" t="str">
        <f t="shared" si="642"/>
        <v>122</v>
      </c>
      <c r="I813" s="229">
        <v>86321000</v>
      </c>
      <c r="J813" s="230" t="s">
        <v>1070</v>
      </c>
      <c r="K813" s="231" t="s">
        <v>1071</v>
      </c>
      <c r="L813" s="232">
        <v>0</v>
      </c>
      <c r="M813" s="233">
        <v>0</v>
      </c>
      <c r="N813" s="130"/>
      <c r="O813" s="131"/>
      <c r="P813" s="131"/>
      <c r="Q813" s="131"/>
      <c r="R813" s="131"/>
      <c r="S813" s="131"/>
      <c r="T813" s="132" t="str">
        <f t="shared" si="666"/>
        <v>OK</v>
      </c>
      <c r="U813" s="138"/>
      <c r="V813" s="138"/>
      <c r="W813" s="139"/>
      <c r="X813" s="139"/>
      <c r="Y813" s="132" t="str">
        <f t="shared" si="653"/>
        <v>OK</v>
      </c>
      <c r="Z813" s="210"/>
      <c r="AA813" s="204"/>
      <c r="AB813" s="202"/>
      <c r="AC813" s="202"/>
      <c r="AD813" s="202"/>
      <c r="AE813" s="202"/>
      <c r="AF813" s="202"/>
      <c r="AG813" s="132" t="str">
        <f t="shared" si="654"/>
        <v>OK</v>
      </c>
      <c r="AH813" s="138"/>
      <c r="AI813" s="138"/>
      <c r="AJ813" s="139"/>
      <c r="AK813" s="139"/>
      <c r="AL813" s="132" t="str">
        <f t="shared" si="655"/>
        <v>OK</v>
      </c>
      <c r="AM813" s="140"/>
      <c r="AN813" s="119">
        <f t="shared" si="656"/>
        <v>0</v>
      </c>
      <c r="AO813" s="120">
        <f t="shared" si="657"/>
        <v>0</v>
      </c>
      <c r="AP813" s="39">
        <f t="shared" si="658"/>
        <v>0</v>
      </c>
      <c r="AQ813" s="141">
        <f t="shared" si="659"/>
        <v>0</v>
      </c>
      <c r="AR813" s="142">
        <f t="shared" si="660"/>
        <v>0</v>
      </c>
      <c r="AS813" s="143" t="e">
        <f t="shared" si="667"/>
        <v>#DIV/0!</v>
      </c>
      <c r="AT813" s="144">
        <f t="shared" si="662"/>
        <v>0</v>
      </c>
      <c r="AU813" s="141">
        <f t="shared" si="668"/>
        <v>0</v>
      </c>
      <c r="AV813" s="142">
        <f t="shared" si="664"/>
        <v>0</v>
      </c>
      <c r="AW813" s="143" t="e">
        <f t="shared" si="669"/>
        <v>#DIV/0!</v>
      </c>
      <c r="AY813" s="146" t="str">
        <f t="shared" si="651"/>
        <v>63.21</v>
      </c>
      <c r="AZ813" s="419" t="b">
        <f>COUNTIF('[1]Codes SEC'!$B$2:$B$250,Ministres!AY813)&gt;0</f>
        <v>1</v>
      </c>
    </row>
    <row r="814" spans="1:64" ht="35.1" customHeight="1" x14ac:dyDescent="0.25">
      <c r="A814" s="15" t="s">
        <v>13</v>
      </c>
      <c r="B814" s="225" t="s">
        <v>265</v>
      </c>
      <c r="C814" s="122" t="s">
        <v>237</v>
      </c>
      <c r="D814" s="123">
        <v>1000</v>
      </c>
      <c r="E814" s="226"/>
      <c r="F814" s="122">
        <v>19</v>
      </c>
      <c r="G814" s="227">
        <v>1</v>
      </c>
      <c r="H814" s="228" t="str">
        <f t="shared" si="642"/>
        <v>122</v>
      </c>
      <c r="I814" s="229">
        <v>86321000</v>
      </c>
      <c r="J814" s="230" t="s">
        <v>1072</v>
      </c>
      <c r="K814" s="231" t="s">
        <v>1073</v>
      </c>
      <c r="L814" s="232">
        <v>0</v>
      </c>
      <c r="M814" s="233">
        <v>0</v>
      </c>
      <c r="N814" s="130"/>
      <c r="O814" s="131"/>
      <c r="P814" s="131"/>
      <c r="Q814" s="131"/>
      <c r="R814" s="131"/>
      <c r="S814" s="131"/>
      <c r="T814" s="132" t="str">
        <f t="shared" si="666"/>
        <v>OK</v>
      </c>
      <c r="U814" s="138"/>
      <c r="V814" s="138"/>
      <c r="W814" s="139"/>
      <c r="X814" s="139"/>
      <c r="Y814" s="132" t="str">
        <f t="shared" si="653"/>
        <v>OK</v>
      </c>
      <c r="Z814" s="210"/>
      <c r="AA814" s="204"/>
      <c r="AB814" s="202"/>
      <c r="AC814" s="202"/>
      <c r="AD814" s="202"/>
      <c r="AE814" s="202"/>
      <c r="AF814" s="202"/>
      <c r="AG814" s="132" t="str">
        <f t="shared" si="654"/>
        <v>OK</v>
      </c>
      <c r="AH814" s="138"/>
      <c r="AI814" s="138"/>
      <c r="AJ814" s="139"/>
      <c r="AK814" s="139"/>
      <c r="AL814" s="132" t="str">
        <f t="shared" si="655"/>
        <v>OK</v>
      </c>
      <c r="AM814" s="140"/>
      <c r="AN814" s="119">
        <f t="shared" si="656"/>
        <v>0</v>
      </c>
      <c r="AO814" s="120">
        <f t="shared" si="657"/>
        <v>0</v>
      </c>
      <c r="AP814" s="39">
        <f t="shared" si="658"/>
        <v>0</v>
      </c>
      <c r="AQ814" s="141">
        <f t="shared" si="659"/>
        <v>0</v>
      </c>
      <c r="AR814" s="142">
        <f t="shared" si="660"/>
        <v>0</v>
      </c>
      <c r="AS814" s="143" t="e">
        <f t="shared" si="667"/>
        <v>#DIV/0!</v>
      </c>
      <c r="AT814" s="144">
        <f t="shared" si="662"/>
        <v>0</v>
      </c>
      <c r="AU814" s="141">
        <f t="shared" si="668"/>
        <v>0</v>
      </c>
      <c r="AV814" s="142">
        <f t="shared" si="664"/>
        <v>0</v>
      </c>
      <c r="AW814" s="143" t="e">
        <f t="shared" si="669"/>
        <v>#DIV/0!</v>
      </c>
      <c r="AY814" s="146" t="str">
        <f t="shared" si="651"/>
        <v>63.21</v>
      </c>
      <c r="AZ814" s="419" t="b">
        <f>COUNTIF('[1]Codes SEC'!$B$2:$B$250,Ministres!AY814)&gt;0</f>
        <v>1</v>
      </c>
    </row>
    <row r="815" spans="1:64" s="420" customFormat="1" ht="35.1" customHeight="1" x14ac:dyDescent="0.25">
      <c r="A815" s="15" t="s">
        <v>13</v>
      </c>
      <c r="B815" s="225">
        <v>10</v>
      </c>
      <c r="C815" s="122" t="s">
        <v>237</v>
      </c>
      <c r="D815" s="123">
        <v>1000</v>
      </c>
      <c r="E815" s="124"/>
      <c r="F815" s="125">
        <v>20</v>
      </c>
      <c r="G815" s="126">
        <v>1</v>
      </c>
      <c r="H815" s="35" t="str">
        <f t="shared" si="642"/>
        <v>122</v>
      </c>
      <c r="I815" s="36">
        <v>86322000</v>
      </c>
      <c r="J815" s="37" t="s">
        <v>1074</v>
      </c>
      <c r="K815" s="281" t="s">
        <v>1075</v>
      </c>
      <c r="L815" s="128">
        <v>0</v>
      </c>
      <c r="M815" s="129">
        <v>0</v>
      </c>
      <c r="N815" s="130"/>
      <c r="O815" s="131"/>
      <c r="P815" s="131"/>
      <c r="Q815" s="131"/>
      <c r="R815" s="131"/>
      <c r="S815" s="131"/>
      <c r="T815" s="132" t="str">
        <f t="shared" si="666"/>
        <v>OK</v>
      </c>
      <c r="U815" s="138"/>
      <c r="V815" s="138"/>
      <c r="W815" s="139"/>
      <c r="X815" s="139"/>
      <c r="Y815" s="132" t="str">
        <f t="shared" si="653"/>
        <v>OK</v>
      </c>
      <c r="Z815" s="210"/>
      <c r="AA815" s="204"/>
      <c r="AB815" s="202"/>
      <c r="AC815" s="202"/>
      <c r="AD815" s="202"/>
      <c r="AE815" s="202"/>
      <c r="AF815" s="202"/>
      <c r="AG815" s="132" t="str">
        <f t="shared" si="654"/>
        <v>OK</v>
      </c>
      <c r="AH815" s="138"/>
      <c r="AI815" s="138"/>
      <c r="AJ815" s="139"/>
      <c r="AK815" s="139"/>
      <c r="AL815" s="132" t="str">
        <f t="shared" si="655"/>
        <v>OK</v>
      </c>
      <c r="AM815" s="140"/>
      <c r="AN815" s="119">
        <f t="shared" si="656"/>
        <v>0</v>
      </c>
      <c r="AO815" s="120">
        <f t="shared" si="657"/>
        <v>0</v>
      </c>
      <c r="AP815" s="39">
        <f t="shared" si="658"/>
        <v>0</v>
      </c>
      <c r="AQ815" s="141">
        <f t="shared" si="659"/>
        <v>0</v>
      </c>
      <c r="AR815" s="142">
        <f t="shared" si="660"/>
        <v>0</v>
      </c>
      <c r="AS815" s="143" t="e">
        <f>AR815/AP815</f>
        <v>#DIV/0!</v>
      </c>
      <c r="AT815" s="144">
        <f t="shared" si="662"/>
        <v>0</v>
      </c>
      <c r="AU815" s="141">
        <f>AO815</f>
        <v>0</v>
      </c>
      <c r="AV815" s="142">
        <f t="shared" si="664"/>
        <v>0</v>
      </c>
      <c r="AW815" s="143" t="e">
        <f>AV815/AT815</f>
        <v>#DIV/0!</v>
      </c>
      <c r="AX815"/>
      <c r="AY815" s="146" t="str">
        <f t="shared" si="651"/>
        <v>63.22</v>
      </c>
      <c r="AZ815" s="419" t="b">
        <f>COUNTIF('[1]Codes SEC'!$B$2:$B$250,Ministres!AY815)&gt;0</f>
        <v>1</v>
      </c>
      <c r="BA815"/>
      <c r="BB815"/>
      <c r="BC815"/>
      <c r="BD815"/>
      <c r="BE815"/>
      <c r="BF815"/>
      <c r="BG815"/>
      <c r="BH815"/>
      <c r="BI815"/>
      <c r="BJ815"/>
      <c r="BK815"/>
      <c r="BL815"/>
    </row>
    <row r="816" spans="1:64" s="420" customFormat="1" ht="35.1" customHeight="1" x14ac:dyDescent="0.25">
      <c r="A816" s="15" t="s">
        <v>13</v>
      </c>
      <c r="B816" s="225">
        <v>10</v>
      </c>
      <c r="C816" s="122" t="s">
        <v>237</v>
      </c>
      <c r="D816" s="123">
        <v>1000</v>
      </c>
      <c r="E816" s="124"/>
      <c r="F816" s="125">
        <v>19</v>
      </c>
      <c r="G816" s="126">
        <v>1</v>
      </c>
      <c r="H816" s="35" t="str">
        <f t="shared" si="642"/>
        <v>122</v>
      </c>
      <c r="I816" s="36">
        <v>86322000</v>
      </c>
      <c r="J816" s="37" t="s">
        <v>1076</v>
      </c>
      <c r="K816" s="281" t="s">
        <v>1077</v>
      </c>
      <c r="L816" s="128">
        <v>0</v>
      </c>
      <c r="M816" s="129">
        <v>0</v>
      </c>
      <c r="N816" s="130"/>
      <c r="O816" s="131"/>
      <c r="P816" s="131"/>
      <c r="Q816" s="131"/>
      <c r="R816" s="131"/>
      <c r="S816" s="131"/>
      <c r="T816" s="132" t="str">
        <f t="shared" si="666"/>
        <v>OK</v>
      </c>
      <c r="U816" s="138"/>
      <c r="V816" s="138"/>
      <c r="W816" s="139"/>
      <c r="X816" s="139"/>
      <c r="Y816" s="132" t="str">
        <f t="shared" si="653"/>
        <v>OK</v>
      </c>
      <c r="Z816" s="210"/>
      <c r="AA816" s="204"/>
      <c r="AB816" s="202"/>
      <c r="AC816" s="202"/>
      <c r="AD816" s="202"/>
      <c r="AE816" s="202"/>
      <c r="AF816" s="202"/>
      <c r="AG816" s="132" t="str">
        <f t="shared" si="654"/>
        <v>OK</v>
      </c>
      <c r="AH816" s="138"/>
      <c r="AI816" s="138"/>
      <c r="AJ816" s="139"/>
      <c r="AK816" s="139"/>
      <c r="AL816" s="132" t="str">
        <f t="shared" si="655"/>
        <v>OK</v>
      </c>
      <c r="AM816" s="140"/>
      <c r="AN816" s="119">
        <f t="shared" si="656"/>
        <v>0</v>
      </c>
      <c r="AO816" s="120">
        <f t="shared" si="657"/>
        <v>0</v>
      </c>
      <c r="AP816" s="39">
        <f t="shared" si="658"/>
        <v>0</v>
      </c>
      <c r="AQ816" s="141">
        <f t="shared" si="659"/>
        <v>0</v>
      </c>
      <c r="AR816" s="142">
        <f t="shared" si="660"/>
        <v>0</v>
      </c>
      <c r="AS816" s="143" t="e">
        <f>AR816/AP816</f>
        <v>#DIV/0!</v>
      </c>
      <c r="AT816" s="144">
        <f t="shared" si="662"/>
        <v>0</v>
      </c>
      <c r="AU816" s="141">
        <f>AO816</f>
        <v>0</v>
      </c>
      <c r="AV816" s="142">
        <f t="shared" si="664"/>
        <v>0</v>
      </c>
      <c r="AW816" s="143" t="e">
        <f>AV816/AT816</f>
        <v>#DIV/0!</v>
      </c>
      <c r="AX816"/>
      <c r="AY816" s="146" t="str">
        <f t="shared" si="651"/>
        <v>63.22</v>
      </c>
      <c r="AZ816" s="419" t="b">
        <f>COUNTIF('[1]Codes SEC'!$B$2:$B$250,Ministres!AY816)&gt;0</f>
        <v>1</v>
      </c>
      <c r="BA816"/>
      <c r="BB816"/>
      <c r="BC816"/>
      <c r="BD816"/>
      <c r="BE816"/>
      <c r="BF816"/>
      <c r="BG816"/>
      <c r="BH816"/>
      <c r="BI816"/>
      <c r="BJ816"/>
      <c r="BK816"/>
      <c r="BL816"/>
    </row>
    <row r="817" spans="1:64" ht="35.1" customHeight="1" x14ac:dyDescent="0.25">
      <c r="A817" s="15" t="s">
        <v>13</v>
      </c>
      <c r="B817" s="225">
        <v>10</v>
      </c>
      <c r="C817" s="122" t="s">
        <v>237</v>
      </c>
      <c r="D817" s="123">
        <v>1000</v>
      </c>
      <c r="E817" s="226"/>
      <c r="F817" s="122">
        <v>20</v>
      </c>
      <c r="G817" s="126">
        <v>1</v>
      </c>
      <c r="H817" s="35" t="str">
        <f t="shared" si="642"/>
        <v>122</v>
      </c>
      <c r="I817" s="36">
        <v>86341000</v>
      </c>
      <c r="J817" s="37" t="s">
        <v>1078</v>
      </c>
      <c r="K817" s="213" t="s">
        <v>1079</v>
      </c>
      <c r="L817" s="376">
        <v>0</v>
      </c>
      <c r="M817" s="377">
        <v>0</v>
      </c>
      <c r="N817" s="130"/>
      <c r="O817" s="131"/>
      <c r="P817" s="131"/>
      <c r="Q817" s="131"/>
      <c r="R817" s="131"/>
      <c r="S817" s="131"/>
      <c r="T817" s="132" t="str">
        <f t="shared" si="652"/>
        <v>OK</v>
      </c>
      <c r="U817" s="138"/>
      <c r="V817" s="138"/>
      <c r="W817" s="139"/>
      <c r="X817" s="139"/>
      <c r="Y817" s="132" t="str">
        <f t="shared" si="653"/>
        <v>OK</v>
      </c>
      <c r="Z817" s="210"/>
      <c r="AA817" s="204"/>
      <c r="AB817" s="202"/>
      <c r="AC817" s="202"/>
      <c r="AD817" s="202"/>
      <c r="AE817" s="202"/>
      <c r="AF817" s="202"/>
      <c r="AG817" s="132" t="str">
        <f t="shared" si="654"/>
        <v>OK</v>
      </c>
      <c r="AH817" s="138"/>
      <c r="AI817" s="138"/>
      <c r="AJ817" s="139"/>
      <c r="AK817" s="139"/>
      <c r="AL817" s="132" t="str">
        <f t="shared" si="655"/>
        <v>OK</v>
      </c>
      <c r="AM817" s="140"/>
      <c r="AN817" s="119">
        <f t="shared" si="656"/>
        <v>0</v>
      </c>
      <c r="AO817" s="120">
        <f t="shared" si="657"/>
        <v>0</v>
      </c>
      <c r="AP817" s="39">
        <f t="shared" si="658"/>
        <v>0</v>
      </c>
      <c r="AQ817" s="141">
        <f t="shared" si="659"/>
        <v>0</v>
      </c>
      <c r="AR817" s="142">
        <f t="shared" si="660"/>
        <v>0</v>
      </c>
      <c r="AS817" s="143" t="e">
        <f t="shared" si="661"/>
        <v>#DIV/0!</v>
      </c>
      <c r="AT817" s="144">
        <f t="shared" si="662"/>
        <v>0</v>
      </c>
      <c r="AU817" s="141">
        <f t="shared" si="663"/>
        <v>0</v>
      </c>
      <c r="AV817" s="142">
        <f t="shared" si="664"/>
        <v>0</v>
      </c>
      <c r="AW817" s="143" t="e">
        <f t="shared" si="665"/>
        <v>#DIV/0!</v>
      </c>
      <c r="AY817" s="146" t="str">
        <f t="shared" si="651"/>
        <v>63.41</v>
      </c>
      <c r="AZ817" s="419" t="b">
        <f>COUNTIF('[1]Codes SEC'!$B$2:$B$250,Ministres!AY817)&gt;0</f>
        <v>1</v>
      </c>
    </row>
    <row r="818" spans="1:64" s="374" customFormat="1" ht="35.1" customHeight="1" x14ac:dyDescent="0.25">
      <c r="A818" s="356" t="s">
        <v>13</v>
      </c>
      <c r="B818" s="225" t="s">
        <v>265</v>
      </c>
      <c r="C818" s="122" t="s">
        <v>237</v>
      </c>
      <c r="D818" s="123">
        <v>1000</v>
      </c>
      <c r="E818" s="226"/>
      <c r="F818" s="122">
        <v>19</v>
      </c>
      <c r="G818" s="126">
        <v>1</v>
      </c>
      <c r="H818" s="35" t="str">
        <f t="shared" si="642"/>
        <v>122</v>
      </c>
      <c r="I818" s="36">
        <v>86341000</v>
      </c>
      <c r="J818" s="37" t="s">
        <v>1080</v>
      </c>
      <c r="K818" s="244" t="s">
        <v>1081</v>
      </c>
      <c r="L818" s="232">
        <v>0</v>
      </c>
      <c r="M818" s="233">
        <v>0</v>
      </c>
      <c r="N818" s="130"/>
      <c r="O818" s="131"/>
      <c r="P818" s="131"/>
      <c r="Q818" s="131"/>
      <c r="R818" s="131"/>
      <c r="S818" s="131"/>
      <c r="T818" s="132" t="str">
        <f>IF(SUM(N818:S818)=U818,"OK",SUM(N818:S818)-U818)</f>
        <v>OK</v>
      </c>
      <c r="U818" s="138"/>
      <c r="V818" s="138"/>
      <c r="W818" s="139"/>
      <c r="X818" s="139"/>
      <c r="Y818" s="132" t="str">
        <f>IF(SUM(W818:X818)=Z818,"OK",SUM(W818:X818)-Z818)</f>
        <v>OK</v>
      </c>
      <c r="Z818" s="210"/>
      <c r="AA818" s="204"/>
      <c r="AB818" s="202"/>
      <c r="AC818" s="202"/>
      <c r="AD818" s="202"/>
      <c r="AE818" s="202"/>
      <c r="AF818" s="202"/>
      <c r="AG818" s="132" t="str">
        <f>IF(SUM(AA818:AF818)=AH818,"OK",SUM(AA818:AF818)-AH818)</f>
        <v>OK</v>
      </c>
      <c r="AH818" s="138"/>
      <c r="AI818" s="138"/>
      <c r="AJ818" s="139"/>
      <c r="AK818" s="139"/>
      <c r="AL818" s="132" t="str">
        <f>IF(SUM(AJ818:AK818)=AM818,"OK",SUM(AJ818:AK818)-AM818)</f>
        <v>OK</v>
      </c>
      <c r="AM818" s="140"/>
      <c r="AN818" s="119">
        <f>L818+U818+V818+Z818</f>
        <v>0</v>
      </c>
      <c r="AO818" s="120">
        <f>M818+AH818+AI818+AM818</f>
        <v>0</v>
      </c>
      <c r="AP818" s="39">
        <f>L818</f>
        <v>0</v>
      </c>
      <c r="AQ818" s="141">
        <f>AN818</f>
        <v>0</v>
      </c>
      <c r="AR818" s="142">
        <f>AQ818-AP818</f>
        <v>0</v>
      </c>
      <c r="AS818" s="143" t="e">
        <f>AR818/AP818</f>
        <v>#DIV/0!</v>
      </c>
      <c r="AT818" s="144">
        <f>M818</f>
        <v>0</v>
      </c>
      <c r="AU818" s="141">
        <f>AO818</f>
        <v>0</v>
      </c>
      <c r="AV818" s="142">
        <f>AU818-AT818</f>
        <v>0</v>
      </c>
      <c r="AW818" s="143" t="e">
        <f>AV818/AT818</f>
        <v>#DIV/0!</v>
      </c>
      <c r="AY818" s="146" t="str">
        <f t="shared" si="651"/>
        <v>63.41</v>
      </c>
      <c r="AZ818" s="421" t="b">
        <f>COUNTIF('[1]Codes SEC'!$B$2:$B$250,Ministres!AY818)&gt;0</f>
        <v>1</v>
      </c>
    </row>
    <row r="819" spans="1:64" s="420" customFormat="1" ht="35.1" customHeight="1" x14ac:dyDescent="0.25">
      <c r="A819" s="15" t="s">
        <v>13</v>
      </c>
      <c r="B819" s="225">
        <v>10</v>
      </c>
      <c r="C819" s="122" t="s">
        <v>237</v>
      </c>
      <c r="D819" s="123">
        <v>1000</v>
      </c>
      <c r="E819" s="124"/>
      <c r="F819" s="125">
        <v>20</v>
      </c>
      <c r="G819" s="126">
        <v>1</v>
      </c>
      <c r="H819" s="35" t="str">
        <f t="shared" si="642"/>
        <v>122</v>
      </c>
      <c r="I819" s="36">
        <v>86352000</v>
      </c>
      <c r="J819" s="37" t="s">
        <v>1082</v>
      </c>
      <c r="K819" s="281" t="s">
        <v>1083</v>
      </c>
      <c r="L819" s="128">
        <v>0</v>
      </c>
      <c r="M819" s="129">
        <v>0</v>
      </c>
      <c r="N819" s="130"/>
      <c r="O819" s="131"/>
      <c r="P819" s="131"/>
      <c r="Q819" s="131"/>
      <c r="R819" s="131"/>
      <c r="S819" s="131"/>
      <c r="T819" s="132" t="str">
        <f>IF(SUM(N819:S819)=U819,"OK",SUM(N819:S819)-U819)</f>
        <v>OK</v>
      </c>
      <c r="U819" s="138"/>
      <c r="V819" s="138"/>
      <c r="W819" s="139"/>
      <c r="X819" s="139"/>
      <c r="Y819" s="132" t="str">
        <f>IF(SUM(W819:X819)=Z819,"OK",SUM(W819:X819)-Z819)</f>
        <v>OK</v>
      </c>
      <c r="Z819" s="210"/>
      <c r="AA819" s="204"/>
      <c r="AB819" s="202"/>
      <c r="AC819" s="202"/>
      <c r="AD819" s="202"/>
      <c r="AE819" s="202"/>
      <c r="AF819" s="202"/>
      <c r="AG819" s="132" t="str">
        <f>IF(SUM(AA819:AF819)=AH819,"OK",SUM(AA819:AF819)-AH819)</f>
        <v>OK</v>
      </c>
      <c r="AH819" s="138"/>
      <c r="AI819" s="138"/>
      <c r="AJ819" s="139"/>
      <c r="AK819" s="139"/>
      <c r="AL819" s="132" t="str">
        <f>IF(SUM(AJ819:AK819)=AM819,"OK",SUM(AJ819:AK819)-AM819)</f>
        <v>OK</v>
      </c>
      <c r="AM819" s="140"/>
      <c r="AN819" s="119">
        <f>L819+U819+V819+Z819</f>
        <v>0</v>
      </c>
      <c r="AO819" s="120">
        <f>M819+AH819+AI819+AM819</f>
        <v>0</v>
      </c>
      <c r="AP819" s="39">
        <f>L819</f>
        <v>0</v>
      </c>
      <c r="AQ819" s="141">
        <f>AN819</f>
        <v>0</v>
      </c>
      <c r="AR819" s="142">
        <f>AQ819-AP819</f>
        <v>0</v>
      </c>
      <c r="AS819" s="143" t="e">
        <f>AR819/AP819</f>
        <v>#DIV/0!</v>
      </c>
      <c r="AT819" s="144">
        <f>M819</f>
        <v>0</v>
      </c>
      <c r="AU819" s="141">
        <f>AO819</f>
        <v>0</v>
      </c>
      <c r="AV819" s="142">
        <f>AU819-AT819</f>
        <v>0</v>
      </c>
      <c r="AW819" s="143" t="e">
        <f>AV819/AT819</f>
        <v>#DIV/0!</v>
      </c>
      <c r="AX819"/>
      <c r="AY819" s="146" t="str">
        <f t="shared" si="651"/>
        <v>63.52</v>
      </c>
      <c r="AZ819" s="419" t="b">
        <f>COUNTIF('[1]Codes SEC'!$B$2:$B$250,Ministres!AY819)&gt;0</f>
        <v>1</v>
      </c>
      <c r="BA819"/>
      <c r="BB819"/>
      <c r="BC819"/>
      <c r="BD819"/>
      <c r="BE819"/>
      <c r="BF819"/>
      <c r="BG819"/>
      <c r="BH819"/>
      <c r="BI819"/>
      <c r="BJ819"/>
      <c r="BK819"/>
      <c r="BL819"/>
    </row>
    <row r="820" spans="1:64" s="374" customFormat="1" ht="35.1" customHeight="1" x14ac:dyDescent="0.25">
      <c r="A820" s="356" t="s">
        <v>13</v>
      </c>
      <c r="B820" s="225" t="s">
        <v>265</v>
      </c>
      <c r="C820" s="122" t="s">
        <v>237</v>
      </c>
      <c r="D820" s="123">
        <v>1000</v>
      </c>
      <c r="E820" s="226"/>
      <c r="F820" s="122">
        <v>19</v>
      </c>
      <c r="G820" s="126">
        <v>1</v>
      </c>
      <c r="H820" s="35" t="str">
        <f t="shared" si="642"/>
        <v>122</v>
      </c>
      <c r="I820" s="36">
        <v>86352000</v>
      </c>
      <c r="J820" s="37" t="s">
        <v>1084</v>
      </c>
      <c r="K820" s="244" t="s">
        <v>1085</v>
      </c>
      <c r="L820" s="232">
        <v>0</v>
      </c>
      <c r="M820" s="233">
        <v>0</v>
      </c>
      <c r="N820" s="130"/>
      <c r="O820" s="131"/>
      <c r="P820" s="131"/>
      <c r="Q820" s="131"/>
      <c r="R820" s="131"/>
      <c r="S820" s="131"/>
      <c r="T820" s="132" t="str">
        <f>IF(SUM(N820:S820)=U820,"OK",SUM(N820:S820)-U820)</f>
        <v>OK</v>
      </c>
      <c r="U820" s="138"/>
      <c r="V820" s="138"/>
      <c r="W820" s="139"/>
      <c r="X820" s="139"/>
      <c r="Y820" s="132" t="str">
        <f>IF(SUM(W820:X820)=Z820,"OK",SUM(W820:X820)-Z820)</f>
        <v>OK</v>
      </c>
      <c r="Z820" s="210"/>
      <c r="AA820" s="204"/>
      <c r="AB820" s="202"/>
      <c r="AC820" s="202"/>
      <c r="AD820" s="202"/>
      <c r="AE820" s="202"/>
      <c r="AF820" s="202"/>
      <c r="AG820" s="132" t="str">
        <f>IF(SUM(AA820:AF820)=AH820,"OK",SUM(AA820:AF820)-AH820)</f>
        <v>OK</v>
      </c>
      <c r="AH820" s="138"/>
      <c r="AI820" s="138"/>
      <c r="AJ820" s="139"/>
      <c r="AK820" s="139"/>
      <c r="AL820" s="132" t="str">
        <f>IF(SUM(AJ820:AK820)=AM820,"OK",SUM(AJ820:AK820)-AM820)</f>
        <v>OK</v>
      </c>
      <c r="AM820" s="140"/>
      <c r="AN820" s="119">
        <f>L820+U820+V820+Z820</f>
        <v>0</v>
      </c>
      <c r="AO820" s="120">
        <f>M820+AH820+AI820+AM820</f>
        <v>0</v>
      </c>
      <c r="AP820" s="39">
        <f>L820</f>
        <v>0</v>
      </c>
      <c r="AQ820" s="141">
        <f>AN820</f>
        <v>0</v>
      </c>
      <c r="AR820" s="142">
        <f>AQ820-AP820</f>
        <v>0</v>
      </c>
      <c r="AS820" s="143" t="e">
        <f>AR820/AP820</f>
        <v>#DIV/0!</v>
      </c>
      <c r="AT820" s="144">
        <f>M820</f>
        <v>0</v>
      </c>
      <c r="AU820" s="141">
        <f>AO820</f>
        <v>0</v>
      </c>
      <c r="AV820" s="142">
        <f>AU820-AT820</f>
        <v>0</v>
      </c>
      <c r="AW820" s="143" t="e">
        <f>AV820/AT820</f>
        <v>#DIV/0!</v>
      </c>
      <c r="AY820" s="146" t="str">
        <f t="shared" si="651"/>
        <v>63.52</v>
      </c>
      <c r="AZ820" s="421" t="b">
        <f>COUNTIF('[1]Codes SEC'!$B$2:$B$250,Ministres!AY820)&gt;0</f>
        <v>1</v>
      </c>
    </row>
    <row r="821" spans="1:64" ht="35.1" customHeight="1" x14ac:dyDescent="0.25">
      <c r="A821" s="15" t="s">
        <v>13</v>
      </c>
      <c r="B821" s="225">
        <v>10</v>
      </c>
      <c r="C821" s="122" t="s">
        <v>237</v>
      </c>
      <c r="D821" s="123">
        <v>1000</v>
      </c>
      <c r="E821" s="226"/>
      <c r="F821" s="122">
        <v>19</v>
      </c>
      <c r="G821" s="126">
        <v>1</v>
      </c>
      <c r="H821" s="35" t="str">
        <f t="shared" si="642"/>
        <v>122</v>
      </c>
      <c r="I821" s="36">
        <v>86353000</v>
      </c>
      <c r="J821" s="37" t="s">
        <v>1086</v>
      </c>
      <c r="K821" s="281" t="s">
        <v>1087</v>
      </c>
      <c r="L821" s="128">
        <v>0</v>
      </c>
      <c r="M821" s="129">
        <v>0</v>
      </c>
      <c r="N821" s="130"/>
      <c r="O821" s="131"/>
      <c r="P821" s="131"/>
      <c r="Q821" s="131"/>
      <c r="R821" s="131"/>
      <c r="S821" s="131"/>
      <c r="T821" s="132" t="str">
        <f t="shared" si="652"/>
        <v>OK</v>
      </c>
      <c r="U821" s="138"/>
      <c r="V821" s="138"/>
      <c r="W821" s="139"/>
      <c r="X821" s="139"/>
      <c r="Y821" s="132" t="str">
        <f t="shared" si="653"/>
        <v>OK</v>
      </c>
      <c r="Z821" s="210"/>
      <c r="AA821" s="204"/>
      <c r="AB821" s="202"/>
      <c r="AC821" s="202"/>
      <c r="AD821" s="202"/>
      <c r="AE821" s="202"/>
      <c r="AF821" s="202"/>
      <c r="AG821" s="132" t="str">
        <f t="shared" si="654"/>
        <v>OK</v>
      </c>
      <c r="AH821" s="138"/>
      <c r="AI821" s="138"/>
      <c r="AJ821" s="139"/>
      <c r="AK821" s="139"/>
      <c r="AL821" s="132" t="str">
        <f t="shared" si="655"/>
        <v>OK</v>
      </c>
      <c r="AM821" s="140"/>
      <c r="AN821" s="119">
        <f t="shared" si="656"/>
        <v>0</v>
      </c>
      <c r="AO821" s="120">
        <f t="shared" si="657"/>
        <v>0</v>
      </c>
      <c r="AP821" s="39">
        <f t="shared" si="658"/>
        <v>0</v>
      </c>
      <c r="AQ821" s="141">
        <f t="shared" si="659"/>
        <v>0</v>
      </c>
      <c r="AR821" s="142">
        <f t="shared" si="660"/>
        <v>0</v>
      </c>
      <c r="AS821" s="143" t="e">
        <f t="shared" ref="AS821:AS834" si="670">AR821/AP821</f>
        <v>#DIV/0!</v>
      </c>
      <c r="AT821" s="144">
        <f t="shared" si="662"/>
        <v>0</v>
      </c>
      <c r="AU821" s="141">
        <f t="shared" ref="AU821:AU834" si="671">AO821</f>
        <v>0</v>
      </c>
      <c r="AV821" s="142">
        <f t="shared" si="664"/>
        <v>0</v>
      </c>
      <c r="AW821" s="143" t="e">
        <f t="shared" ref="AW821:AW834" si="672">AV821/AT821</f>
        <v>#DIV/0!</v>
      </c>
      <c r="AY821" s="146" t="str">
        <f t="shared" si="651"/>
        <v>63.53</v>
      </c>
      <c r="AZ821" s="419" t="b">
        <f>COUNTIF('[1]Codes SEC'!$B$2:$B$250,Ministres!AY821)&gt;0</f>
        <v>1</v>
      </c>
    </row>
    <row r="822" spans="1:64" s="420" customFormat="1" ht="35.1" customHeight="1" x14ac:dyDescent="0.25">
      <c r="A822" s="15" t="s">
        <v>13</v>
      </c>
      <c r="B822" s="225">
        <v>10</v>
      </c>
      <c r="C822" s="122" t="s">
        <v>237</v>
      </c>
      <c r="D822" s="123">
        <v>1000</v>
      </c>
      <c r="E822" s="124"/>
      <c r="F822" s="125">
        <v>20</v>
      </c>
      <c r="G822" s="126">
        <v>1</v>
      </c>
      <c r="H822" s="35" t="str">
        <f t="shared" si="642"/>
        <v>122</v>
      </c>
      <c r="I822" s="36">
        <v>86353000</v>
      </c>
      <c r="J822" s="37" t="s">
        <v>1088</v>
      </c>
      <c r="K822" s="281" t="s">
        <v>1089</v>
      </c>
      <c r="L822" s="128">
        <v>0</v>
      </c>
      <c r="M822" s="129">
        <v>0</v>
      </c>
      <c r="N822" s="130"/>
      <c r="O822" s="131"/>
      <c r="P822" s="131"/>
      <c r="Q822" s="131"/>
      <c r="R822" s="131"/>
      <c r="S822" s="131"/>
      <c r="T822" s="132" t="str">
        <f t="shared" si="652"/>
        <v>OK</v>
      </c>
      <c r="U822" s="138"/>
      <c r="V822" s="138"/>
      <c r="W822" s="139"/>
      <c r="X822" s="139"/>
      <c r="Y822" s="132" t="str">
        <f t="shared" si="653"/>
        <v>OK</v>
      </c>
      <c r="Z822" s="210"/>
      <c r="AA822" s="204"/>
      <c r="AB822" s="202"/>
      <c r="AC822" s="202"/>
      <c r="AD822" s="202"/>
      <c r="AE822" s="202"/>
      <c r="AF822" s="202"/>
      <c r="AG822" s="132" t="str">
        <f t="shared" si="654"/>
        <v>OK</v>
      </c>
      <c r="AH822" s="138"/>
      <c r="AI822" s="138"/>
      <c r="AJ822" s="139"/>
      <c r="AK822" s="139"/>
      <c r="AL822" s="132" t="str">
        <f t="shared" si="655"/>
        <v>OK</v>
      </c>
      <c r="AM822" s="140"/>
      <c r="AN822" s="119">
        <f t="shared" si="656"/>
        <v>0</v>
      </c>
      <c r="AO822" s="120">
        <f t="shared" si="657"/>
        <v>0</v>
      </c>
      <c r="AP822" s="39">
        <f t="shared" si="658"/>
        <v>0</v>
      </c>
      <c r="AQ822" s="141">
        <f t="shared" si="659"/>
        <v>0</v>
      </c>
      <c r="AR822" s="142">
        <f t="shared" si="660"/>
        <v>0</v>
      </c>
      <c r="AS822" s="143" t="e">
        <f t="shared" si="670"/>
        <v>#DIV/0!</v>
      </c>
      <c r="AT822" s="144">
        <f t="shared" si="662"/>
        <v>0</v>
      </c>
      <c r="AU822" s="141">
        <f t="shared" si="671"/>
        <v>0</v>
      </c>
      <c r="AV822" s="142">
        <f t="shared" si="664"/>
        <v>0</v>
      </c>
      <c r="AW822" s="143" t="e">
        <f t="shared" si="672"/>
        <v>#DIV/0!</v>
      </c>
      <c r="AX822"/>
      <c r="AY822" s="146" t="str">
        <f t="shared" si="651"/>
        <v>63.53</v>
      </c>
      <c r="AZ822" s="419" t="b">
        <f>COUNTIF('[1]Codes SEC'!$B$2:$B$250,Ministres!AY822)&gt;0</f>
        <v>1</v>
      </c>
      <c r="BA822"/>
      <c r="BB822"/>
      <c r="BC822"/>
      <c r="BD822"/>
      <c r="BE822"/>
      <c r="BF822"/>
      <c r="BG822"/>
      <c r="BH822"/>
      <c r="BI822"/>
      <c r="BJ822"/>
      <c r="BK822"/>
      <c r="BL822"/>
    </row>
    <row r="823" spans="1:64" s="374" customFormat="1" ht="35.1" customHeight="1" x14ac:dyDescent="0.25">
      <c r="A823" s="356" t="s">
        <v>13</v>
      </c>
      <c r="B823" s="225" t="s">
        <v>265</v>
      </c>
      <c r="C823" s="122" t="s">
        <v>237</v>
      </c>
      <c r="D823" s="123">
        <v>1000</v>
      </c>
      <c r="E823" s="226"/>
      <c r="F823" s="122">
        <v>19</v>
      </c>
      <c r="G823" s="126">
        <v>1</v>
      </c>
      <c r="H823" s="35" t="str">
        <f t="shared" si="642"/>
        <v>122</v>
      </c>
      <c r="I823" s="36">
        <v>86353000</v>
      </c>
      <c r="J823" s="37" t="s">
        <v>1090</v>
      </c>
      <c r="K823" s="244" t="s">
        <v>1091</v>
      </c>
      <c r="L823" s="232">
        <v>0</v>
      </c>
      <c r="M823" s="233">
        <v>0</v>
      </c>
      <c r="N823" s="130"/>
      <c r="O823" s="131"/>
      <c r="P823" s="131"/>
      <c r="Q823" s="131"/>
      <c r="R823" s="131"/>
      <c r="S823" s="131"/>
      <c r="T823" s="132" t="str">
        <f>IF(SUM(N823:S823)=U823,"OK",SUM(N823:S823)-U823)</f>
        <v>OK</v>
      </c>
      <c r="U823" s="138"/>
      <c r="V823" s="138"/>
      <c r="W823" s="139"/>
      <c r="X823" s="139"/>
      <c r="Y823" s="132" t="str">
        <f>IF(SUM(W823:X823)=Z823,"OK",SUM(W823:X823)-Z823)</f>
        <v>OK</v>
      </c>
      <c r="Z823" s="210"/>
      <c r="AA823" s="204"/>
      <c r="AB823" s="202"/>
      <c r="AC823" s="202"/>
      <c r="AD823" s="202"/>
      <c r="AE823" s="202"/>
      <c r="AF823" s="202"/>
      <c r="AG823" s="132" t="str">
        <f>IF(SUM(AA823:AF823)=AH823,"OK",SUM(AA823:AF823)-AH823)</f>
        <v>OK</v>
      </c>
      <c r="AH823" s="138"/>
      <c r="AI823" s="138"/>
      <c r="AJ823" s="139"/>
      <c r="AK823" s="139"/>
      <c r="AL823" s="132" t="str">
        <f>IF(SUM(AJ823:AK823)=AM823,"OK",SUM(AJ823:AK823)-AM823)</f>
        <v>OK</v>
      </c>
      <c r="AM823" s="140"/>
      <c r="AN823" s="119">
        <f>L823+U823+V823+Z823</f>
        <v>0</v>
      </c>
      <c r="AO823" s="120">
        <f>M823+AH823+AI823+AM823</f>
        <v>0</v>
      </c>
      <c r="AP823" s="39">
        <f>L823</f>
        <v>0</v>
      </c>
      <c r="AQ823" s="141">
        <f>AN823</f>
        <v>0</v>
      </c>
      <c r="AR823" s="142">
        <f>AQ823-AP823</f>
        <v>0</v>
      </c>
      <c r="AS823" s="143" t="e">
        <f>AR823/AP823</f>
        <v>#DIV/0!</v>
      </c>
      <c r="AT823" s="144">
        <f>M823</f>
        <v>0</v>
      </c>
      <c r="AU823" s="141">
        <f>AO823</f>
        <v>0</v>
      </c>
      <c r="AV823" s="142">
        <f>AU823-AT823</f>
        <v>0</v>
      </c>
      <c r="AW823" s="143" t="e">
        <f>AV823/AT823</f>
        <v>#DIV/0!</v>
      </c>
      <c r="AY823" s="146" t="str">
        <f t="shared" si="651"/>
        <v>63.53</v>
      </c>
      <c r="AZ823" s="421" t="b">
        <f>COUNTIF('[1]Codes SEC'!$B$2:$B$250,Ministres!AY823)&gt;0</f>
        <v>1</v>
      </c>
    </row>
    <row r="824" spans="1:64" ht="35.1" customHeight="1" x14ac:dyDescent="0.25">
      <c r="A824" s="15" t="s">
        <v>13</v>
      </c>
      <c r="B824" s="225" t="s">
        <v>265</v>
      </c>
      <c r="C824" s="122" t="s">
        <v>237</v>
      </c>
      <c r="D824" s="123">
        <v>1000</v>
      </c>
      <c r="E824" s="226"/>
      <c r="F824" s="122">
        <v>19</v>
      </c>
      <c r="G824" s="227"/>
      <c r="H824" s="228" t="str">
        <f t="shared" si="642"/>
        <v>122</v>
      </c>
      <c r="I824" s="229">
        <v>86359000</v>
      </c>
      <c r="J824" s="230" t="s">
        <v>1092</v>
      </c>
      <c r="K824" s="231" t="s">
        <v>1093</v>
      </c>
      <c r="L824" s="232">
        <v>0</v>
      </c>
      <c r="M824" s="233">
        <v>0</v>
      </c>
      <c r="N824" s="130"/>
      <c r="O824" s="131"/>
      <c r="P824" s="131"/>
      <c r="Q824" s="131"/>
      <c r="R824" s="131"/>
      <c r="S824" s="131"/>
      <c r="T824" s="132" t="str">
        <f t="shared" si="652"/>
        <v>OK</v>
      </c>
      <c r="U824" s="138"/>
      <c r="V824" s="138"/>
      <c r="W824" s="139"/>
      <c r="X824" s="139"/>
      <c r="Y824" s="132" t="str">
        <f t="shared" si="653"/>
        <v>OK</v>
      </c>
      <c r="Z824" s="210"/>
      <c r="AA824" s="204"/>
      <c r="AB824" s="202"/>
      <c r="AC824" s="202"/>
      <c r="AD824" s="202"/>
      <c r="AE824" s="202"/>
      <c r="AF824" s="202"/>
      <c r="AG824" s="132" t="str">
        <f t="shared" si="654"/>
        <v>OK</v>
      </c>
      <c r="AH824" s="138"/>
      <c r="AI824" s="138"/>
      <c r="AJ824" s="139"/>
      <c r="AK824" s="139"/>
      <c r="AL824" s="132" t="str">
        <f t="shared" si="655"/>
        <v>OK</v>
      </c>
      <c r="AM824" s="140"/>
      <c r="AN824" s="119">
        <f t="shared" si="656"/>
        <v>0</v>
      </c>
      <c r="AO824" s="120">
        <f t="shared" si="657"/>
        <v>0</v>
      </c>
      <c r="AP824" s="39">
        <f t="shared" si="658"/>
        <v>0</v>
      </c>
      <c r="AQ824" s="141">
        <f t="shared" si="659"/>
        <v>0</v>
      </c>
      <c r="AR824" s="142">
        <f>AQ824-AP824</f>
        <v>0</v>
      </c>
      <c r="AS824" s="143" t="e">
        <f>AR824/AP824</f>
        <v>#DIV/0!</v>
      </c>
      <c r="AT824" s="144">
        <f t="shared" si="662"/>
        <v>0</v>
      </c>
      <c r="AU824" s="141">
        <f>AO824</f>
        <v>0</v>
      </c>
      <c r="AV824" s="142">
        <f>AU824-AT824</f>
        <v>0</v>
      </c>
      <c r="AW824" s="143" t="e">
        <f>AV824/AT824</f>
        <v>#DIV/0!</v>
      </c>
      <c r="AY824" s="146" t="str">
        <f t="shared" si="651"/>
        <v>63.59</v>
      </c>
      <c r="AZ824" s="419" t="b">
        <f>COUNTIF('[1]Codes SEC'!$B$2:$B$250,Ministres!AY824)&gt;0</f>
        <v>1</v>
      </c>
    </row>
    <row r="825" spans="1:64" s="420" customFormat="1" ht="35.1" customHeight="1" x14ac:dyDescent="0.25">
      <c r="A825" s="15" t="s">
        <v>13</v>
      </c>
      <c r="B825" s="225">
        <v>10</v>
      </c>
      <c r="C825" s="122" t="s">
        <v>237</v>
      </c>
      <c r="D825" s="123">
        <v>1000</v>
      </c>
      <c r="E825" s="124"/>
      <c r="F825" s="125">
        <v>20</v>
      </c>
      <c r="G825" s="126">
        <v>1</v>
      </c>
      <c r="H825" s="35" t="str">
        <f t="shared" si="642"/>
        <v>122</v>
      </c>
      <c r="I825" s="36">
        <v>86524000</v>
      </c>
      <c r="J825" s="37" t="s">
        <v>1094</v>
      </c>
      <c r="K825" s="281" t="s">
        <v>1095</v>
      </c>
      <c r="L825" s="128">
        <v>0</v>
      </c>
      <c r="M825" s="129">
        <v>0</v>
      </c>
      <c r="N825" s="130"/>
      <c r="O825" s="131"/>
      <c r="P825" s="131"/>
      <c r="Q825" s="131"/>
      <c r="R825" s="131"/>
      <c r="S825" s="131"/>
      <c r="T825" s="132" t="str">
        <f t="shared" si="652"/>
        <v>OK</v>
      </c>
      <c r="U825" s="138"/>
      <c r="V825" s="138"/>
      <c r="W825" s="139"/>
      <c r="X825" s="139"/>
      <c r="Y825" s="132" t="str">
        <f t="shared" si="653"/>
        <v>OK</v>
      </c>
      <c r="Z825" s="210"/>
      <c r="AA825" s="204"/>
      <c r="AB825" s="202"/>
      <c r="AC825" s="202"/>
      <c r="AD825" s="202"/>
      <c r="AE825" s="202"/>
      <c r="AF825" s="202"/>
      <c r="AG825" s="132" t="str">
        <f t="shared" si="654"/>
        <v>OK</v>
      </c>
      <c r="AH825" s="138"/>
      <c r="AI825" s="138"/>
      <c r="AJ825" s="139"/>
      <c r="AK825" s="139"/>
      <c r="AL825" s="132" t="str">
        <f t="shared" si="655"/>
        <v>OK</v>
      </c>
      <c r="AM825" s="140"/>
      <c r="AN825" s="119">
        <f t="shared" si="656"/>
        <v>0</v>
      </c>
      <c r="AO825" s="120">
        <f t="shared" si="657"/>
        <v>0</v>
      </c>
      <c r="AP825" s="39">
        <f t="shared" si="658"/>
        <v>0</v>
      </c>
      <c r="AQ825" s="141">
        <f t="shared" si="659"/>
        <v>0</v>
      </c>
      <c r="AR825" s="142">
        <f t="shared" ref="AR825:AR826" si="673">AQ825-AP825</f>
        <v>0</v>
      </c>
      <c r="AS825" s="143" t="e">
        <f t="shared" si="670"/>
        <v>#DIV/0!</v>
      </c>
      <c r="AT825" s="144">
        <f t="shared" si="662"/>
        <v>0</v>
      </c>
      <c r="AU825" s="141">
        <f t="shared" si="671"/>
        <v>0</v>
      </c>
      <c r="AV825" s="142">
        <f t="shared" ref="AV825:AV826" si="674">AU825-AT825</f>
        <v>0</v>
      </c>
      <c r="AW825" s="143" t="e">
        <f t="shared" si="672"/>
        <v>#DIV/0!</v>
      </c>
      <c r="AX825"/>
      <c r="AY825" s="146" t="str">
        <f t="shared" si="651"/>
        <v>65.24</v>
      </c>
      <c r="AZ825" s="419" t="b">
        <f>COUNTIF('[1]Codes SEC'!$B$2:$B$250,Ministres!AY825)&gt;0</f>
        <v>1</v>
      </c>
      <c r="BA825"/>
      <c r="BB825"/>
      <c r="BC825"/>
      <c r="BD825"/>
      <c r="BE825"/>
      <c r="BF825"/>
      <c r="BG825"/>
      <c r="BH825"/>
      <c r="BI825"/>
      <c r="BJ825"/>
      <c r="BK825"/>
      <c r="BL825"/>
    </row>
    <row r="826" spans="1:64" s="374" customFormat="1" ht="35.1" customHeight="1" x14ac:dyDescent="0.25">
      <c r="A826" s="356" t="s">
        <v>13</v>
      </c>
      <c r="B826" s="225" t="s">
        <v>265</v>
      </c>
      <c r="C826" s="122" t="s">
        <v>237</v>
      </c>
      <c r="D826" s="123">
        <v>1000</v>
      </c>
      <c r="E826" s="226"/>
      <c r="F826" s="122">
        <v>19</v>
      </c>
      <c r="G826" s="126">
        <v>1</v>
      </c>
      <c r="H826" s="35" t="str">
        <f t="shared" si="642"/>
        <v>122</v>
      </c>
      <c r="I826" s="36">
        <v>86524000</v>
      </c>
      <c r="J826" s="37" t="s">
        <v>1096</v>
      </c>
      <c r="K826" s="244" t="s">
        <v>1097</v>
      </c>
      <c r="L826" s="232">
        <v>0</v>
      </c>
      <c r="M826" s="233">
        <v>0</v>
      </c>
      <c r="N826" s="130"/>
      <c r="O826" s="131"/>
      <c r="P826" s="131"/>
      <c r="Q826" s="131"/>
      <c r="R826" s="131"/>
      <c r="S826" s="131"/>
      <c r="T826" s="132" t="str">
        <f t="shared" si="652"/>
        <v>OK</v>
      </c>
      <c r="U826" s="138"/>
      <c r="V826" s="138"/>
      <c r="W826" s="139"/>
      <c r="X826" s="139"/>
      <c r="Y826" s="132" t="str">
        <f t="shared" si="653"/>
        <v>OK</v>
      </c>
      <c r="Z826" s="210"/>
      <c r="AA826" s="204"/>
      <c r="AB826" s="202"/>
      <c r="AC826" s="202"/>
      <c r="AD826" s="202"/>
      <c r="AE826" s="202"/>
      <c r="AF826" s="202"/>
      <c r="AG826" s="132" t="str">
        <f t="shared" si="654"/>
        <v>OK</v>
      </c>
      <c r="AH826" s="138"/>
      <c r="AI826" s="138"/>
      <c r="AJ826" s="139"/>
      <c r="AK826" s="139"/>
      <c r="AL826" s="132" t="str">
        <f t="shared" si="655"/>
        <v>OK</v>
      </c>
      <c r="AM826" s="140"/>
      <c r="AN826" s="119">
        <f t="shared" si="656"/>
        <v>0</v>
      </c>
      <c r="AO826" s="120">
        <f t="shared" si="657"/>
        <v>0</v>
      </c>
      <c r="AP826" s="39">
        <f t="shared" si="658"/>
        <v>0</v>
      </c>
      <c r="AQ826" s="141">
        <f t="shared" si="659"/>
        <v>0</v>
      </c>
      <c r="AR826" s="142">
        <f t="shared" si="673"/>
        <v>0</v>
      </c>
      <c r="AS826" s="143" t="e">
        <f>AR826/AP826</f>
        <v>#DIV/0!</v>
      </c>
      <c r="AT826" s="144">
        <f t="shared" si="662"/>
        <v>0</v>
      </c>
      <c r="AU826" s="141">
        <f>AO826</f>
        <v>0</v>
      </c>
      <c r="AV826" s="142">
        <f t="shared" si="674"/>
        <v>0</v>
      </c>
      <c r="AW826" s="143" t="e">
        <f>AV826/AT826</f>
        <v>#DIV/0!</v>
      </c>
      <c r="AY826" s="146" t="str">
        <f t="shared" si="651"/>
        <v>65.24</v>
      </c>
      <c r="AZ826" s="421" t="b">
        <f>COUNTIF('[1]Codes SEC'!$B$2:$B$250,Ministres!AY826)&gt;0</f>
        <v>1</v>
      </c>
    </row>
    <row r="827" spans="1:64" ht="35.1" customHeight="1" x14ac:dyDescent="0.25">
      <c r="A827" s="15" t="s">
        <v>13</v>
      </c>
      <c r="B827" s="225" t="s">
        <v>265</v>
      </c>
      <c r="C827" s="122" t="s">
        <v>237</v>
      </c>
      <c r="D827" s="123">
        <v>1000</v>
      </c>
      <c r="E827" s="226"/>
      <c r="F827" s="122">
        <v>20</v>
      </c>
      <c r="G827" s="227">
        <v>1</v>
      </c>
      <c r="H827" s="228" t="str">
        <f t="shared" si="642"/>
        <v>122</v>
      </c>
      <c r="I827" s="229">
        <v>87111000</v>
      </c>
      <c r="J827" s="230" t="s">
        <v>1098</v>
      </c>
      <c r="K827" s="231" t="s">
        <v>1099</v>
      </c>
      <c r="L827" s="232">
        <v>0</v>
      </c>
      <c r="M827" s="233">
        <v>0</v>
      </c>
      <c r="N827" s="130"/>
      <c r="O827" s="131"/>
      <c r="P827" s="131"/>
      <c r="Q827" s="131"/>
      <c r="R827" s="131"/>
      <c r="S827" s="131"/>
      <c r="T827" s="132" t="str">
        <f>IF(SUM(N827:S827)=U827,"OK",SUM(N827:S827)-U827)</f>
        <v>OK</v>
      </c>
      <c r="U827" s="138"/>
      <c r="V827" s="138"/>
      <c r="W827" s="139"/>
      <c r="X827" s="139"/>
      <c r="Y827" s="132" t="str">
        <f>IF(SUM(W827:X827)=Z827,"OK",SUM(W827:X827)-Z827)</f>
        <v>OK</v>
      </c>
      <c r="Z827" s="210"/>
      <c r="AA827" s="204"/>
      <c r="AB827" s="202"/>
      <c r="AC827" s="202"/>
      <c r="AD827" s="202"/>
      <c r="AE827" s="202"/>
      <c r="AF827" s="202"/>
      <c r="AG827" s="132" t="str">
        <f>IF(SUM(AA827:AF827)=AH827,"OK",SUM(AA827:AF827)-AH827)</f>
        <v>OK</v>
      </c>
      <c r="AH827" s="138"/>
      <c r="AI827" s="138"/>
      <c r="AJ827" s="139"/>
      <c r="AK827" s="139"/>
      <c r="AL827" s="132" t="str">
        <f>IF(SUM(AJ827:AK827)=AM827,"OK",SUM(AJ827:AK827)-AM827)</f>
        <v>OK</v>
      </c>
      <c r="AM827" s="140"/>
      <c r="AN827" s="119">
        <f>L827+U827+V827+Z827</f>
        <v>0</v>
      </c>
      <c r="AO827" s="120">
        <f>M827+AH827+AI827+AM827</f>
        <v>0</v>
      </c>
      <c r="AP827" s="39">
        <f>L827</f>
        <v>0</v>
      </c>
      <c r="AQ827" s="141">
        <f>AN827</f>
        <v>0</v>
      </c>
      <c r="AR827" s="142">
        <f>AQ827-AP827</f>
        <v>0</v>
      </c>
      <c r="AS827" s="143" t="e">
        <f>AR827/AP827</f>
        <v>#DIV/0!</v>
      </c>
      <c r="AT827" s="144">
        <f>M827</f>
        <v>0</v>
      </c>
      <c r="AU827" s="141">
        <f>AO827</f>
        <v>0</v>
      </c>
      <c r="AV827" s="142">
        <f>AU827-AT827</f>
        <v>0</v>
      </c>
      <c r="AW827" s="143" t="e">
        <f>AV827/AT827</f>
        <v>#DIV/0!</v>
      </c>
      <c r="AY827" s="146" t="str">
        <f t="shared" si="651"/>
        <v>71.11</v>
      </c>
      <c r="AZ827" s="419" t="b">
        <f>COUNTIF('[1]Codes SEC'!$B$2:$B$250,Ministres!AY827)&gt;0</f>
        <v>1</v>
      </c>
    </row>
    <row r="828" spans="1:64" ht="35.1" customHeight="1" x14ac:dyDescent="0.25">
      <c r="A828" s="15" t="s">
        <v>13</v>
      </c>
      <c r="B828" s="225">
        <v>10</v>
      </c>
      <c r="C828" s="122" t="s">
        <v>237</v>
      </c>
      <c r="D828" s="123">
        <v>1000</v>
      </c>
      <c r="F828" s="125">
        <v>19</v>
      </c>
      <c r="G828" s="126">
        <v>1</v>
      </c>
      <c r="H828" s="35" t="str">
        <f t="shared" si="642"/>
        <v>122</v>
      </c>
      <c r="I828" s="36">
        <v>87112000</v>
      </c>
      <c r="J828" s="37" t="s">
        <v>1100</v>
      </c>
      <c r="K828" s="281" t="s">
        <v>1101</v>
      </c>
      <c r="L828" s="128">
        <v>0</v>
      </c>
      <c r="M828" s="129">
        <v>0</v>
      </c>
      <c r="N828" s="130"/>
      <c r="O828" s="131"/>
      <c r="P828" s="131"/>
      <c r="Q828" s="131"/>
      <c r="R828" s="131"/>
      <c r="S828" s="131"/>
      <c r="T828" s="132" t="str">
        <f t="shared" si="652"/>
        <v>OK</v>
      </c>
      <c r="U828" s="138"/>
      <c r="V828" s="138"/>
      <c r="W828" s="139"/>
      <c r="X828" s="139"/>
      <c r="Y828" s="132" t="str">
        <f t="shared" si="653"/>
        <v>OK</v>
      </c>
      <c r="Z828" s="210"/>
      <c r="AA828" s="204"/>
      <c r="AB828" s="202"/>
      <c r="AC828" s="202"/>
      <c r="AD828" s="202"/>
      <c r="AE828" s="202"/>
      <c r="AF828" s="202"/>
      <c r="AG828" s="132" t="str">
        <f t="shared" si="654"/>
        <v>OK</v>
      </c>
      <c r="AH828" s="138"/>
      <c r="AI828" s="138"/>
      <c r="AJ828" s="139"/>
      <c r="AK828" s="139"/>
      <c r="AL828" s="132" t="str">
        <f t="shared" si="655"/>
        <v>OK</v>
      </c>
      <c r="AM828" s="140"/>
      <c r="AN828" s="119">
        <f t="shared" si="656"/>
        <v>0</v>
      </c>
      <c r="AO828" s="120">
        <f t="shared" si="657"/>
        <v>0</v>
      </c>
      <c r="AP828" s="39">
        <f t="shared" si="658"/>
        <v>0</v>
      </c>
      <c r="AQ828" s="141">
        <f t="shared" si="659"/>
        <v>0</v>
      </c>
      <c r="AR828" s="142">
        <f t="shared" ref="AR828:AR833" si="675">AQ828-AP828</f>
        <v>0</v>
      </c>
      <c r="AS828" s="143" t="e">
        <f t="shared" si="670"/>
        <v>#DIV/0!</v>
      </c>
      <c r="AT828" s="144">
        <f t="shared" si="662"/>
        <v>0</v>
      </c>
      <c r="AU828" s="141">
        <f t="shared" si="671"/>
        <v>0</v>
      </c>
      <c r="AV828" s="142">
        <f t="shared" ref="AV828:AV833" si="676">AU828-AT828</f>
        <v>0</v>
      </c>
      <c r="AW828" s="143" t="e">
        <f t="shared" si="672"/>
        <v>#DIV/0!</v>
      </c>
      <c r="AY828" s="146" t="str">
        <f t="shared" si="651"/>
        <v>71.12</v>
      </c>
      <c r="AZ828" s="419" t="b">
        <f>COUNTIF('[1]Codes SEC'!$B$2:$B$250,Ministres!AY828)&gt;0</f>
        <v>1</v>
      </c>
    </row>
    <row r="829" spans="1:64" ht="35.1" customHeight="1" x14ac:dyDescent="0.25">
      <c r="A829" s="15" t="s">
        <v>13</v>
      </c>
      <c r="B829" s="225">
        <v>10</v>
      </c>
      <c r="C829" s="122" t="s">
        <v>237</v>
      </c>
      <c r="D829" s="123">
        <v>1000</v>
      </c>
      <c r="F829" s="125">
        <v>20</v>
      </c>
      <c r="G829" s="126">
        <v>1</v>
      </c>
      <c r="H829" s="35" t="str">
        <f t="shared" si="642"/>
        <v>122</v>
      </c>
      <c r="I829" s="36">
        <v>87112000</v>
      </c>
      <c r="J829" s="37" t="s">
        <v>1102</v>
      </c>
      <c r="K829" s="281" t="s">
        <v>1103</v>
      </c>
      <c r="L829" s="128">
        <v>0</v>
      </c>
      <c r="M829" s="129">
        <v>0</v>
      </c>
      <c r="N829" s="130"/>
      <c r="O829" s="131"/>
      <c r="P829" s="131"/>
      <c r="Q829" s="131"/>
      <c r="R829" s="131"/>
      <c r="S829" s="131"/>
      <c r="T829" s="132" t="str">
        <f t="shared" si="652"/>
        <v>OK</v>
      </c>
      <c r="U829" s="138"/>
      <c r="V829" s="138"/>
      <c r="W829" s="139"/>
      <c r="X829" s="139"/>
      <c r="Y829" s="132" t="str">
        <f t="shared" si="653"/>
        <v>OK</v>
      </c>
      <c r="Z829" s="210"/>
      <c r="AA829" s="204"/>
      <c r="AB829" s="202"/>
      <c r="AC829" s="202"/>
      <c r="AD829" s="202"/>
      <c r="AE829" s="202"/>
      <c r="AF829" s="202"/>
      <c r="AG829" s="132" t="str">
        <f t="shared" si="654"/>
        <v>OK</v>
      </c>
      <c r="AH829" s="138"/>
      <c r="AI829" s="138"/>
      <c r="AJ829" s="139"/>
      <c r="AK829" s="139"/>
      <c r="AL829" s="132" t="str">
        <f t="shared" si="655"/>
        <v>OK</v>
      </c>
      <c r="AM829" s="140"/>
      <c r="AN829" s="119">
        <f t="shared" si="656"/>
        <v>0</v>
      </c>
      <c r="AO829" s="120">
        <f t="shared" si="657"/>
        <v>0</v>
      </c>
      <c r="AP829" s="39">
        <f t="shared" si="658"/>
        <v>0</v>
      </c>
      <c r="AQ829" s="141">
        <f t="shared" si="659"/>
        <v>0</v>
      </c>
      <c r="AR829" s="142">
        <f t="shared" si="675"/>
        <v>0</v>
      </c>
      <c r="AS829" s="143" t="e">
        <f t="shared" si="670"/>
        <v>#DIV/0!</v>
      </c>
      <c r="AT829" s="144">
        <f t="shared" si="662"/>
        <v>0</v>
      </c>
      <c r="AU829" s="141">
        <f t="shared" si="671"/>
        <v>0</v>
      </c>
      <c r="AV829" s="142">
        <f t="shared" si="676"/>
        <v>0</v>
      </c>
      <c r="AW829" s="143" t="e">
        <f t="shared" si="672"/>
        <v>#DIV/0!</v>
      </c>
      <c r="AY829" s="146" t="str">
        <f t="shared" si="651"/>
        <v>71.12</v>
      </c>
      <c r="AZ829" s="419" t="b">
        <f>COUNTIF('[1]Codes SEC'!$B$2:$B$250,Ministres!AY829)&gt;0</f>
        <v>1</v>
      </c>
    </row>
    <row r="830" spans="1:64" s="374" customFormat="1" ht="35.1" customHeight="1" x14ac:dyDescent="0.25">
      <c r="A830" s="356" t="s">
        <v>13</v>
      </c>
      <c r="B830" s="225" t="s">
        <v>265</v>
      </c>
      <c r="C830" s="122" t="s">
        <v>237</v>
      </c>
      <c r="D830" s="123">
        <v>1000</v>
      </c>
      <c r="E830" s="226"/>
      <c r="F830" s="122">
        <v>19</v>
      </c>
      <c r="G830" s="126">
        <v>1</v>
      </c>
      <c r="H830" s="35" t="str">
        <f t="shared" si="642"/>
        <v>122</v>
      </c>
      <c r="I830" s="36">
        <v>87200000</v>
      </c>
      <c r="J830" s="37" t="s">
        <v>1104</v>
      </c>
      <c r="K830" s="244" t="s">
        <v>1105</v>
      </c>
      <c r="L830" s="232">
        <v>0</v>
      </c>
      <c r="M830" s="233">
        <v>0</v>
      </c>
      <c r="N830" s="130"/>
      <c r="O830" s="131"/>
      <c r="P830" s="131"/>
      <c r="Q830" s="131"/>
      <c r="R830" s="131"/>
      <c r="S830" s="131"/>
      <c r="T830" s="132" t="str">
        <f t="shared" si="652"/>
        <v>OK</v>
      </c>
      <c r="U830" s="138"/>
      <c r="V830" s="138"/>
      <c r="W830" s="139"/>
      <c r="X830" s="139"/>
      <c r="Y830" s="132" t="str">
        <f t="shared" si="653"/>
        <v>OK</v>
      </c>
      <c r="Z830" s="210"/>
      <c r="AA830" s="204"/>
      <c r="AB830" s="202"/>
      <c r="AC830" s="202"/>
      <c r="AD830" s="202"/>
      <c r="AE830" s="202"/>
      <c r="AF830" s="202"/>
      <c r="AG830" s="132" t="str">
        <f t="shared" si="654"/>
        <v>OK</v>
      </c>
      <c r="AH830" s="138"/>
      <c r="AI830" s="138"/>
      <c r="AJ830" s="139"/>
      <c r="AK830" s="139"/>
      <c r="AL830" s="132" t="str">
        <f t="shared" si="655"/>
        <v>OK</v>
      </c>
      <c r="AM830" s="140"/>
      <c r="AN830" s="119">
        <f t="shared" si="656"/>
        <v>0</v>
      </c>
      <c r="AO830" s="120">
        <f t="shared" si="657"/>
        <v>0</v>
      </c>
      <c r="AP830" s="39">
        <f t="shared" si="658"/>
        <v>0</v>
      </c>
      <c r="AQ830" s="141">
        <f t="shared" si="659"/>
        <v>0</v>
      </c>
      <c r="AR830" s="142">
        <f t="shared" si="675"/>
        <v>0</v>
      </c>
      <c r="AS830" s="143" t="e">
        <f t="shared" si="670"/>
        <v>#DIV/0!</v>
      </c>
      <c r="AT830" s="144">
        <f t="shared" si="662"/>
        <v>0</v>
      </c>
      <c r="AU830" s="141">
        <f t="shared" si="671"/>
        <v>0</v>
      </c>
      <c r="AV830" s="142">
        <f t="shared" si="676"/>
        <v>0</v>
      </c>
      <c r="AW830" s="143" t="e">
        <f t="shared" si="672"/>
        <v>#DIV/0!</v>
      </c>
      <c r="AY830" s="146" t="str">
        <f t="shared" si="651"/>
        <v>72.00</v>
      </c>
      <c r="AZ830" s="421" t="b">
        <f>COUNTIF('[1]Codes SEC'!$B$2:$B$250,Ministres!AY830)&gt;0</f>
        <v>1</v>
      </c>
    </row>
    <row r="831" spans="1:64" ht="35.1" customHeight="1" x14ac:dyDescent="0.25">
      <c r="A831" s="15" t="s">
        <v>13</v>
      </c>
      <c r="B831" s="225">
        <v>10</v>
      </c>
      <c r="C831" s="122" t="s">
        <v>237</v>
      </c>
      <c r="D831" s="123">
        <v>1000</v>
      </c>
      <c r="E831" s="226"/>
      <c r="F831" s="122">
        <v>19</v>
      </c>
      <c r="G831" s="126">
        <v>1</v>
      </c>
      <c r="H831" s="35" t="str">
        <f t="shared" si="642"/>
        <v>122</v>
      </c>
      <c r="I831" s="36">
        <v>87320000</v>
      </c>
      <c r="J831" s="37" t="s">
        <v>1106</v>
      </c>
      <c r="K831" s="213" t="s">
        <v>1107</v>
      </c>
      <c r="L831" s="376">
        <v>0</v>
      </c>
      <c r="M831" s="377">
        <v>0</v>
      </c>
      <c r="N831" s="130"/>
      <c r="O831" s="131"/>
      <c r="P831" s="131"/>
      <c r="Q831" s="131"/>
      <c r="R831" s="131"/>
      <c r="S831" s="131"/>
      <c r="T831" s="132" t="str">
        <f t="shared" si="652"/>
        <v>OK</v>
      </c>
      <c r="U831" s="138"/>
      <c r="V831" s="138"/>
      <c r="W831" s="139"/>
      <c r="X831" s="139"/>
      <c r="Y831" s="132" t="str">
        <f t="shared" si="653"/>
        <v>OK</v>
      </c>
      <c r="Z831" s="210"/>
      <c r="AA831" s="204"/>
      <c r="AB831" s="202"/>
      <c r="AC831" s="202"/>
      <c r="AD831" s="202"/>
      <c r="AE831" s="202"/>
      <c r="AF831" s="202"/>
      <c r="AG831" s="132" t="str">
        <f t="shared" si="654"/>
        <v>OK</v>
      </c>
      <c r="AH831" s="138"/>
      <c r="AI831" s="138"/>
      <c r="AJ831" s="139"/>
      <c r="AK831" s="139"/>
      <c r="AL831" s="132" t="str">
        <f t="shared" si="655"/>
        <v>OK</v>
      </c>
      <c r="AM831" s="140"/>
      <c r="AN831" s="119">
        <f t="shared" si="656"/>
        <v>0</v>
      </c>
      <c r="AO831" s="120">
        <f t="shared" si="657"/>
        <v>0</v>
      </c>
      <c r="AP831" s="39">
        <f t="shared" si="658"/>
        <v>0</v>
      </c>
      <c r="AQ831" s="141">
        <f t="shared" si="659"/>
        <v>0</v>
      </c>
      <c r="AR831" s="142">
        <f t="shared" si="675"/>
        <v>0</v>
      </c>
      <c r="AS831" s="143" t="e">
        <f t="shared" si="670"/>
        <v>#DIV/0!</v>
      </c>
      <c r="AT831" s="144">
        <f t="shared" si="662"/>
        <v>0</v>
      </c>
      <c r="AU831" s="141">
        <f t="shared" si="671"/>
        <v>0</v>
      </c>
      <c r="AV831" s="142">
        <f t="shared" si="676"/>
        <v>0</v>
      </c>
      <c r="AW831" s="143" t="e">
        <f t="shared" si="672"/>
        <v>#DIV/0!</v>
      </c>
      <c r="AY831" s="146" t="str">
        <f t="shared" si="651"/>
        <v>73.20</v>
      </c>
      <c r="AZ831" s="419" t="b">
        <f>COUNTIF('[1]Codes SEC'!$B$2:$B$250,Ministres!AY831)&gt;0</f>
        <v>1</v>
      </c>
    </row>
    <row r="832" spans="1:64" ht="35.1" customHeight="1" x14ac:dyDescent="0.25">
      <c r="A832" s="15" t="s">
        <v>13</v>
      </c>
      <c r="B832" s="225" t="s">
        <v>265</v>
      </c>
      <c r="C832" s="122" t="s">
        <v>237</v>
      </c>
      <c r="D832" s="123">
        <v>1000</v>
      </c>
      <c r="E832" s="226"/>
      <c r="F832" s="122">
        <v>20</v>
      </c>
      <c r="G832" s="227">
        <v>1</v>
      </c>
      <c r="H832" s="228" t="str">
        <f t="shared" si="642"/>
        <v>122</v>
      </c>
      <c r="I832" s="229">
        <v>87320000</v>
      </c>
      <c r="J832" s="230" t="s">
        <v>1108</v>
      </c>
      <c r="K832" s="231" t="s">
        <v>1109</v>
      </c>
      <c r="L832" s="232">
        <v>0</v>
      </c>
      <c r="M832" s="233">
        <v>0</v>
      </c>
      <c r="N832" s="130"/>
      <c r="O832" s="131"/>
      <c r="P832" s="131"/>
      <c r="Q832" s="131"/>
      <c r="R832" s="131"/>
      <c r="S832" s="131"/>
      <c r="T832" s="132" t="str">
        <f>IF(SUM(N832:S832)=U832,"OK",SUM(N832:S832)-U832)</f>
        <v>OK</v>
      </c>
      <c r="U832" s="138"/>
      <c r="V832" s="138"/>
      <c r="W832" s="139"/>
      <c r="X832" s="139"/>
      <c r="Y832" s="132" t="str">
        <f>IF(SUM(W832:X832)=Z832,"OK",SUM(W832:X832)-Z832)</f>
        <v>OK</v>
      </c>
      <c r="Z832" s="210"/>
      <c r="AA832" s="204"/>
      <c r="AB832" s="202"/>
      <c r="AC832" s="202"/>
      <c r="AD832" s="202"/>
      <c r="AE832" s="202"/>
      <c r="AF832" s="202"/>
      <c r="AG832" s="132" t="str">
        <f>IF(SUM(AA832:AF832)=AH832,"OK",SUM(AA832:AF832)-AH832)</f>
        <v>OK</v>
      </c>
      <c r="AH832" s="138"/>
      <c r="AI832" s="138"/>
      <c r="AJ832" s="139"/>
      <c r="AK832" s="139"/>
      <c r="AL832" s="132" t="str">
        <f>IF(SUM(AJ832:AK832)=AM832,"OK",SUM(AJ832:AK832)-AM832)</f>
        <v>OK</v>
      </c>
      <c r="AM832" s="140"/>
      <c r="AN832" s="119">
        <f>L832+U832+V832+Z832</f>
        <v>0</v>
      </c>
      <c r="AO832" s="120">
        <f>M832+AH832+AI832+AM832</f>
        <v>0</v>
      </c>
      <c r="AP832" s="39">
        <f>L832</f>
        <v>0</v>
      </c>
      <c r="AQ832" s="141">
        <f>AN832</f>
        <v>0</v>
      </c>
      <c r="AR832" s="142">
        <f>AQ832-AP832</f>
        <v>0</v>
      </c>
      <c r="AS832" s="143" t="e">
        <f>AR832/AP832</f>
        <v>#DIV/0!</v>
      </c>
      <c r="AT832" s="144">
        <f>M832</f>
        <v>0</v>
      </c>
      <c r="AU832" s="141">
        <f>AO832</f>
        <v>0</v>
      </c>
      <c r="AV832" s="142">
        <f>AU832-AT832</f>
        <v>0</v>
      </c>
      <c r="AW832" s="143" t="e">
        <f>AV832/AT832</f>
        <v>#DIV/0!</v>
      </c>
      <c r="AY832" s="146" t="str">
        <f t="shared" si="651"/>
        <v>73.20</v>
      </c>
      <c r="AZ832" s="419" t="b">
        <f>COUNTIF('[1]Codes SEC'!$B$2:$B$250,Ministres!AY832)&gt;0</f>
        <v>1</v>
      </c>
    </row>
    <row r="833" spans="1:52" s="374" customFormat="1" ht="35.1" customHeight="1" x14ac:dyDescent="0.25">
      <c r="A833" s="356" t="s">
        <v>13</v>
      </c>
      <c r="B833" s="225" t="s">
        <v>265</v>
      </c>
      <c r="C833" s="122" t="s">
        <v>237</v>
      </c>
      <c r="D833" s="123">
        <v>1000</v>
      </c>
      <c r="E833" s="226"/>
      <c r="F833" s="122">
        <v>19</v>
      </c>
      <c r="G833" s="126">
        <v>1</v>
      </c>
      <c r="H833" s="35" t="str">
        <f t="shared" si="642"/>
        <v>122</v>
      </c>
      <c r="I833" s="36">
        <v>87340000</v>
      </c>
      <c r="J833" s="37" t="s">
        <v>1110</v>
      </c>
      <c r="K833" s="244" t="s">
        <v>1111</v>
      </c>
      <c r="L833" s="232">
        <v>0</v>
      </c>
      <c r="M833" s="233">
        <v>0</v>
      </c>
      <c r="N833" s="130"/>
      <c r="O833" s="131"/>
      <c r="P833" s="131"/>
      <c r="Q833" s="131"/>
      <c r="R833" s="131"/>
      <c r="S833" s="131"/>
      <c r="T833" s="132" t="str">
        <f t="shared" si="652"/>
        <v>OK</v>
      </c>
      <c r="U833" s="138"/>
      <c r="V833" s="138"/>
      <c r="W833" s="139"/>
      <c r="X833" s="139"/>
      <c r="Y833" s="132" t="str">
        <f t="shared" si="653"/>
        <v>OK</v>
      </c>
      <c r="Z833" s="210"/>
      <c r="AA833" s="204"/>
      <c r="AB833" s="202"/>
      <c r="AC833" s="202"/>
      <c r="AD833" s="202"/>
      <c r="AE833" s="202"/>
      <c r="AF833" s="202"/>
      <c r="AG833" s="132" t="str">
        <f t="shared" si="654"/>
        <v>OK</v>
      </c>
      <c r="AH833" s="138"/>
      <c r="AI833" s="138"/>
      <c r="AJ833" s="139"/>
      <c r="AK833" s="139"/>
      <c r="AL833" s="132" t="str">
        <f t="shared" si="655"/>
        <v>OK</v>
      </c>
      <c r="AM833" s="140"/>
      <c r="AN833" s="119">
        <f t="shared" si="656"/>
        <v>0</v>
      </c>
      <c r="AO833" s="120">
        <f t="shared" si="657"/>
        <v>0</v>
      </c>
      <c r="AP833" s="39">
        <f t="shared" si="658"/>
        <v>0</v>
      </c>
      <c r="AQ833" s="141">
        <f t="shared" si="659"/>
        <v>0</v>
      </c>
      <c r="AR833" s="142">
        <f t="shared" si="675"/>
        <v>0</v>
      </c>
      <c r="AS833" s="143" t="e">
        <f t="shared" si="670"/>
        <v>#DIV/0!</v>
      </c>
      <c r="AT833" s="144">
        <f t="shared" si="662"/>
        <v>0</v>
      </c>
      <c r="AU833" s="141">
        <f t="shared" si="671"/>
        <v>0</v>
      </c>
      <c r="AV833" s="142">
        <f t="shared" si="676"/>
        <v>0</v>
      </c>
      <c r="AW833" s="143" t="e">
        <f t="shared" si="672"/>
        <v>#DIV/0!</v>
      </c>
      <c r="AY833" s="146" t="str">
        <f t="shared" si="651"/>
        <v>73.40</v>
      </c>
      <c r="AZ833" s="421" t="b">
        <f>COUNTIF('[1]Codes SEC'!$B$2:$B$250,Ministres!AY833)&gt;0</f>
        <v>1</v>
      </c>
    </row>
    <row r="834" spans="1:52" ht="35.1" customHeight="1" x14ac:dyDescent="0.25">
      <c r="A834" s="15" t="s">
        <v>13</v>
      </c>
      <c r="B834" s="225" t="s">
        <v>265</v>
      </c>
      <c r="C834" s="122" t="s">
        <v>276</v>
      </c>
      <c r="D834" s="123">
        <v>1000</v>
      </c>
      <c r="E834" s="226"/>
      <c r="F834" s="122">
        <v>19</v>
      </c>
      <c r="G834" s="227"/>
      <c r="H834" s="228" t="str">
        <f t="shared" si="642"/>
        <v>122</v>
      </c>
      <c r="I834" s="229">
        <v>87422000</v>
      </c>
      <c r="J834" s="230" t="s">
        <v>1112</v>
      </c>
      <c r="K834" s="231" t="s">
        <v>1113</v>
      </c>
      <c r="L834" s="232">
        <v>0</v>
      </c>
      <c r="M834" s="233">
        <v>0</v>
      </c>
      <c r="N834" s="130"/>
      <c r="O834" s="131"/>
      <c r="P834" s="131"/>
      <c r="Q834" s="131"/>
      <c r="R834" s="131"/>
      <c r="S834" s="131"/>
      <c r="T834" s="132" t="str">
        <f t="shared" si="652"/>
        <v>OK</v>
      </c>
      <c r="U834" s="138"/>
      <c r="V834" s="138"/>
      <c r="W834" s="139"/>
      <c r="X834" s="139"/>
      <c r="Y834" s="132" t="str">
        <f t="shared" si="653"/>
        <v>OK</v>
      </c>
      <c r="Z834" s="210"/>
      <c r="AA834" s="204"/>
      <c r="AB834" s="202"/>
      <c r="AC834" s="202"/>
      <c r="AD834" s="202"/>
      <c r="AE834" s="202"/>
      <c r="AF834" s="202"/>
      <c r="AG834" s="132" t="str">
        <f t="shared" si="654"/>
        <v>OK</v>
      </c>
      <c r="AH834" s="138"/>
      <c r="AI834" s="138"/>
      <c r="AJ834" s="139"/>
      <c r="AK834" s="139"/>
      <c r="AL834" s="132" t="str">
        <f t="shared" si="655"/>
        <v>OK</v>
      </c>
      <c r="AM834" s="140"/>
      <c r="AN834" s="119">
        <f t="shared" si="656"/>
        <v>0</v>
      </c>
      <c r="AO834" s="120">
        <f t="shared" si="657"/>
        <v>0</v>
      </c>
      <c r="AP834" s="39">
        <f t="shared" si="658"/>
        <v>0</v>
      </c>
      <c r="AQ834" s="141">
        <f t="shared" si="659"/>
        <v>0</v>
      </c>
      <c r="AR834" s="142">
        <f>AQ834-AP834</f>
        <v>0</v>
      </c>
      <c r="AS834" s="143" t="e">
        <f t="shared" si="670"/>
        <v>#DIV/0!</v>
      </c>
      <c r="AT834" s="144">
        <f t="shared" si="662"/>
        <v>0</v>
      </c>
      <c r="AU834" s="141">
        <f t="shared" si="671"/>
        <v>0</v>
      </c>
      <c r="AV834" s="142">
        <f>AU834-AT834</f>
        <v>0</v>
      </c>
      <c r="AW834" s="143" t="e">
        <f t="shared" si="672"/>
        <v>#DIV/0!</v>
      </c>
      <c r="AY834" s="146" t="str">
        <f t="shared" si="651"/>
        <v>74.22</v>
      </c>
      <c r="AZ834" s="419" t="b">
        <f>COUNTIF('[1]Codes SEC'!$B$2:$B$250,Ministres!AY834)&gt;0</f>
        <v>1</v>
      </c>
    </row>
    <row r="835" spans="1:52" ht="12.75" customHeight="1" x14ac:dyDescent="0.25">
      <c r="A835" s="148"/>
      <c r="B835" s="422"/>
      <c r="C835" s="150"/>
      <c r="D835" s="151"/>
      <c r="E835" s="423"/>
      <c r="F835" s="153"/>
      <c r="G835" s="154"/>
      <c r="H835" s="155"/>
      <c r="I835" s="156"/>
      <c r="J835" s="157"/>
      <c r="K835" s="158" t="s">
        <v>116</v>
      </c>
      <c r="L835" s="159">
        <f t="shared" ref="L835:S835" si="677">L806+L817+L831+L808+L807+L821+L828+L829+L804+L805+L815+L822+L819+L816+L825+L811+L803+L818+L812+L820+L823+L809+L813+L814+L826+L830+L833+L832+L827+L834+L810+L824</f>
        <v>0</v>
      </c>
      <c r="M835" s="424">
        <f t="shared" si="677"/>
        <v>0</v>
      </c>
      <c r="N835" s="425">
        <f t="shared" si="677"/>
        <v>0</v>
      </c>
      <c r="O835" s="426">
        <f t="shared" si="677"/>
        <v>0</v>
      </c>
      <c r="P835" s="426">
        <f t="shared" si="677"/>
        <v>0</v>
      </c>
      <c r="Q835" s="426">
        <f t="shared" si="677"/>
        <v>0</v>
      </c>
      <c r="R835" s="426">
        <f t="shared" si="677"/>
        <v>0</v>
      </c>
      <c r="S835" s="426">
        <f t="shared" si="677"/>
        <v>0</v>
      </c>
      <c r="T835" s="427"/>
      <c r="U835" s="428">
        <f>U806+U817+U831+U808+U807+U821+U828+U829+U804+U805+U815+U822+U819+U816+U825+U811+U803+U818+U812+U820+U823+U809+U813+U814+U826+U830+U833+U832+U827+U834+U810+U824</f>
        <v>0</v>
      </c>
      <c r="V835" s="428">
        <f>V806+V817+V831+V808+V807+V821+V828+V829+V804+V805+V815+V822+V819+V816+V825+V811+V803+V818+V812+V820+V823+V809+V813+V814+V826+V830+V833+V832+V827+V834+V810+V824</f>
        <v>0</v>
      </c>
      <c r="W835" s="426">
        <f>W806+W817+W831+W808+W807+W821+W828+W829+W804+W805+W815+W822+W819+W816+W825+W811+W803+W818+W812+W820+W823+W809+W813+W814+W826+W830+W833+W832+W827+W834+W810+W824</f>
        <v>0</v>
      </c>
      <c r="X835" s="426">
        <f>X806+X817+X831+X808+X807+X821+X828+X829+X804+X805+X815+X822+X819+X816+X825+X811+X803+X818+X812+X820+X823+X809+X813+X814+X826+X830+X833+X832+X827+X834+X810+X824</f>
        <v>0</v>
      </c>
      <c r="Y835" s="427"/>
      <c r="Z835" s="428">
        <f t="shared" ref="Z835:AF835" si="678">Z806+Z817+Z831+Z808+Z807+Z821+Z828+Z829+Z804+Z805+Z815+Z822+Z819+Z816+Z825+Z811+Z803+Z818+Z812+Z820+Z823+Z809+Z813+Z814+Z826+Z830+Z833+Z832+Z827+Z834+Z810+Z824</f>
        <v>0</v>
      </c>
      <c r="AA835" s="165">
        <f t="shared" si="678"/>
        <v>0</v>
      </c>
      <c r="AB835" s="426">
        <f t="shared" si="678"/>
        <v>0</v>
      </c>
      <c r="AC835" s="426">
        <f t="shared" si="678"/>
        <v>0</v>
      </c>
      <c r="AD835" s="426">
        <f t="shared" si="678"/>
        <v>0</v>
      </c>
      <c r="AE835" s="426">
        <f t="shared" si="678"/>
        <v>0</v>
      </c>
      <c r="AF835" s="426">
        <f t="shared" si="678"/>
        <v>0</v>
      </c>
      <c r="AG835" s="427"/>
      <c r="AH835" s="428">
        <f>AH806+AH817+AH831+AH808+AH807+AH821+AH828+AH829+AH804+AH805+AH815+AH822+AH819+AH816+AH825+AH811+AH803+AH818+AH812+AH820+AH823+AH809+AH813+AH814+AH826+AH830+AH833+AH832+AH827+AH834+AH810+AH824</f>
        <v>0</v>
      </c>
      <c r="AI835" s="428">
        <f>AI806+AI817+AI831+AI808+AI807+AI821+AI828+AI829+AI804+AI805+AI815+AI822+AI819+AI816+AI825+AI811+AI803+AI818+AI812+AI820+AI823+AI809+AI813+AI814+AI826+AI830+AI833+AI832+AI827+AI834+AI810+AI824</f>
        <v>0</v>
      </c>
      <c r="AJ835" s="426">
        <f>AJ806+AJ817+AJ831+AJ808+AJ807+AJ821+AJ828+AJ829+AJ804+AJ805+AJ815+AJ822+AJ819+AJ816+AJ825+AJ811+AJ803+AJ818+AJ812+AJ820+AJ823+AJ809+AJ813+AJ814+AJ826+AJ830+AJ833+AJ832+AJ827+AJ834+AJ810+AJ824</f>
        <v>0</v>
      </c>
      <c r="AK835" s="426">
        <f>AK806+AK817+AK831+AK808+AK807+AK821+AK828+AK829+AK804+AK805+AK815+AK822+AK819+AK816+AK825+AK811+AK803+AK818+AK812+AK820+AK823+AK809+AK813+AK814+AK826+AK830+AK833+AK832+AK827+AK834+AK810+AK824</f>
        <v>0</v>
      </c>
      <c r="AL835" s="427"/>
      <c r="AM835" s="429">
        <f t="shared" ref="AM835:AW835" si="679">AM806+AM817+AM831+AM808+AM807+AM821+AM828+AM829+AM804+AM805+AM815+AM822+AM819+AM816+AM825+AM811+AM803+AM818+AM812+AM820+AM823+AM809+AM813+AM814+AM826+AM830+AM833+AM832+AM827+AM834+AM810+AM824</f>
        <v>0</v>
      </c>
      <c r="AN835" s="167">
        <f t="shared" si="679"/>
        <v>0</v>
      </c>
      <c r="AO835" s="430">
        <f t="shared" si="679"/>
        <v>0</v>
      </c>
      <c r="AP835" s="169">
        <f t="shared" si="679"/>
        <v>0</v>
      </c>
      <c r="AQ835" s="431">
        <f t="shared" si="679"/>
        <v>0</v>
      </c>
      <c r="AR835" s="432">
        <f t="shared" si="679"/>
        <v>0</v>
      </c>
      <c r="AS835" s="433" t="e">
        <f t="shared" si="679"/>
        <v>#DIV/0!</v>
      </c>
      <c r="AT835" s="434">
        <f t="shared" si="679"/>
        <v>0</v>
      </c>
      <c r="AU835" s="431">
        <f t="shared" si="679"/>
        <v>0</v>
      </c>
      <c r="AV835" s="432">
        <f t="shared" si="679"/>
        <v>0</v>
      </c>
      <c r="AW835" s="433" t="e">
        <f t="shared" si="679"/>
        <v>#DIV/0!</v>
      </c>
      <c r="AY835" s="146"/>
      <c r="AZ835" s="435"/>
    </row>
    <row r="836" spans="1:52" ht="12.75" customHeight="1" x14ac:dyDescent="0.25">
      <c r="A836" s="174"/>
      <c r="B836" s="175"/>
      <c r="C836" s="176"/>
      <c r="D836" s="177"/>
      <c r="E836" s="178"/>
      <c r="F836" s="177"/>
      <c r="G836" s="179"/>
      <c r="H836" s="180"/>
      <c r="I836" s="181"/>
      <c r="J836" s="182"/>
      <c r="K836" s="183" t="s">
        <v>426</v>
      </c>
      <c r="L836" s="372">
        <f t="shared" ref="L836:S836" si="680">L799+L835</f>
        <v>0</v>
      </c>
      <c r="M836" s="355">
        <f t="shared" si="680"/>
        <v>0</v>
      </c>
      <c r="N836" s="186">
        <f t="shared" si="680"/>
        <v>0</v>
      </c>
      <c r="O836" s="187">
        <f t="shared" si="680"/>
        <v>0</v>
      </c>
      <c r="P836" s="187">
        <f t="shared" si="680"/>
        <v>0</v>
      </c>
      <c r="Q836" s="187">
        <f t="shared" si="680"/>
        <v>0</v>
      </c>
      <c r="R836" s="187">
        <f t="shared" si="680"/>
        <v>0</v>
      </c>
      <c r="S836" s="187">
        <f t="shared" si="680"/>
        <v>0</v>
      </c>
      <c r="T836" s="188"/>
      <c r="U836" s="187">
        <f>U799+U835</f>
        <v>0</v>
      </c>
      <c r="V836" s="187">
        <f>V799+V835</f>
        <v>0</v>
      </c>
      <c r="W836" s="187">
        <f>W799+W835</f>
        <v>0</v>
      </c>
      <c r="X836" s="187">
        <f>X799+X835</f>
        <v>0</v>
      </c>
      <c r="Y836" s="188"/>
      <c r="Z836" s="187">
        <f t="shared" ref="Z836:AF836" si="681">Z799+Z835</f>
        <v>0</v>
      </c>
      <c r="AA836" s="189">
        <f t="shared" si="681"/>
        <v>0</v>
      </c>
      <c r="AB836" s="187">
        <f t="shared" si="681"/>
        <v>0</v>
      </c>
      <c r="AC836" s="187">
        <f t="shared" si="681"/>
        <v>0</v>
      </c>
      <c r="AD836" s="187">
        <f t="shared" si="681"/>
        <v>0</v>
      </c>
      <c r="AE836" s="187">
        <f t="shared" si="681"/>
        <v>0</v>
      </c>
      <c r="AF836" s="187">
        <f t="shared" si="681"/>
        <v>0</v>
      </c>
      <c r="AG836" s="188"/>
      <c r="AH836" s="187">
        <f>AH799+AH835</f>
        <v>0</v>
      </c>
      <c r="AI836" s="187">
        <f>AI799+AI835</f>
        <v>0</v>
      </c>
      <c r="AJ836" s="187">
        <f>AJ799+AJ835</f>
        <v>0</v>
      </c>
      <c r="AK836" s="187">
        <f>AK799+AK835</f>
        <v>0</v>
      </c>
      <c r="AL836" s="188"/>
      <c r="AM836" s="190">
        <f t="shared" ref="AM836:AW836" si="682">AM799+AM835</f>
        <v>0</v>
      </c>
      <c r="AN836" s="191">
        <f t="shared" si="682"/>
        <v>0</v>
      </c>
      <c r="AO836" s="190">
        <f t="shared" si="682"/>
        <v>0</v>
      </c>
      <c r="AP836" s="184">
        <f t="shared" si="682"/>
        <v>0</v>
      </c>
      <c r="AQ836" s="192">
        <f t="shared" si="682"/>
        <v>0</v>
      </c>
      <c r="AR836" s="193">
        <f t="shared" si="682"/>
        <v>0</v>
      </c>
      <c r="AS836" s="194" t="e">
        <f t="shared" si="682"/>
        <v>#DIV/0!</v>
      </c>
      <c r="AT836" s="195">
        <f t="shared" si="682"/>
        <v>0</v>
      </c>
      <c r="AU836" s="192">
        <f t="shared" si="682"/>
        <v>0</v>
      </c>
      <c r="AV836" s="193">
        <f t="shared" si="682"/>
        <v>0</v>
      </c>
      <c r="AW836" s="194" t="e">
        <f t="shared" si="682"/>
        <v>#DIV/0!</v>
      </c>
      <c r="AX836" s="12"/>
      <c r="AY836" s="146"/>
      <c r="AZ836" s="435"/>
    </row>
    <row r="837" spans="1:52" ht="12.75" customHeight="1" x14ac:dyDescent="0.25">
      <c r="A837" s="15"/>
      <c r="C837" s="122"/>
      <c r="D837" s="123"/>
      <c r="F837" s="125"/>
      <c r="G837" s="34"/>
      <c r="H837" s="35"/>
      <c r="I837" s="36"/>
      <c r="J837" s="37"/>
      <c r="K837" s="198" t="s">
        <v>72</v>
      </c>
      <c r="L837" s="199">
        <v>0</v>
      </c>
      <c r="M837" s="200">
        <v>0</v>
      </c>
      <c r="N837" s="201">
        <v>0</v>
      </c>
      <c r="O837" s="202">
        <v>0</v>
      </c>
      <c r="P837" s="202">
        <v>0</v>
      </c>
      <c r="Q837" s="202">
        <v>0</v>
      </c>
      <c r="R837" s="202">
        <v>0</v>
      </c>
      <c r="S837" s="202">
        <v>0</v>
      </c>
      <c r="T837" s="203"/>
      <c r="U837" s="135">
        <v>0</v>
      </c>
      <c r="V837" s="135">
        <v>0</v>
      </c>
      <c r="W837" s="202">
        <v>0</v>
      </c>
      <c r="X837" s="202">
        <v>0</v>
      </c>
      <c r="Y837" s="203"/>
      <c r="Z837" s="135">
        <v>0</v>
      </c>
      <c r="AA837" s="204">
        <v>0</v>
      </c>
      <c r="AB837" s="202">
        <v>0</v>
      </c>
      <c r="AC837" s="202">
        <v>0</v>
      </c>
      <c r="AD837" s="202">
        <v>0</v>
      </c>
      <c r="AE837" s="202">
        <v>0</v>
      </c>
      <c r="AF837" s="202">
        <v>0</v>
      </c>
      <c r="AG837" s="203"/>
      <c r="AH837" s="135">
        <v>0</v>
      </c>
      <c r="AI837" s="135">
        <v>0</v>
      </c>
      <c r="AJ837" s="202">
        <v>0</v>
      </c>
      <c r="AK837" s="202">
        <v>0</v>
      </c>
      <c r="AL837" s="203"/>
      <c r="AM837" s="205">
        <v>0</v>
      </c>
      <c r="AN837" s="119">
        <v>0</v>
      </c>
      <c r="AO837" s="120">
        <v>0</v>
      </c>
      <c r="AP837" s="39">
        <v>0</v>
      </c>
      <c r="AQ837" s="141">
        <v>0</v>
      </c>
      <c r="AR837" s="141">
        <v>0</v>
      </c>
      <c r="AS837" s="143">
        <v>0</v>
      </c>
      <c r="AT837" s="144">
        <v>0</v>
      </c>
      <c r="AU837" s="141">
        <v>0</v>
      </c>
      <c r="AV837" s="141">
        <v>0</v>
      </c>
      <c r="AW837" s="143">
        <v>0</v>
      </c>
      <c r="AY837" s="146"/>
      <c r="AZ837" s="435"/>
    </row>
    <row r="838" spans="1:52" ht="12.75" customHeight="1" x14ac:dyDescent="0.25">
      <c r="A838" s="15"/>
      <c r="C838" s="122"/>
      <c r="D838" s="123"/>
      <c r="F838" s="125"/>
      <c r="G838" s="126"/>
      <c r="H838" s="35"/>
      <c r="I838" s="36"/>
      <c r="J838" s="37"/>
      <c r="K838" s="198" t="s">
        <v>73</v>
      </c>
      <c r="L838" s="199">
        <f t="shared" ref="L838:S838" si="683">L774+L789+L806+L817</f>
        <v>0</v>
      </c>
      <c r="M838" s="200">
        <f t="shared" si="683"/>
        <v>0</v>
      </c>
      <c r="N838" s="201">
        <f t="shared" si="683"/>
        <v>0</v>
      </c>
      <c r="O838" s="202">
        <f t="shared" si="683"/>
        <v>0</v>
      </c>
      <c r="P838" s="202">
        <f t="shared" si="683"/>
        <v>0</v>
      </c>
      <c r="Q838" s="202">
        <f t="shared" si="683"/>
        <v>0</v>
      </c>
      <c r="R838" s="202">
        <f t="shared" si="683"/>
        <v>0</v>
      </c>
      <c r="S838" s="202">
        <f t="shared" si="683"/>
        <v>0</v>
      </c>
      <c r="T838" s="203"/>
      <c r="U838" s="135">
        <f>U774+U789+U806+U817</f>
        <v>0</v>
      </c>
      <c r="V838" s="135">
        <f>V774+V789+V806+V817</f>
        <v>0</v>
      </c>
      <c r="W838" s="202">
        <f>W774+W789+W806+W817</f>
        <v>0</v>
      </c>
      <c r="X838" s="202">
        <f>X774+X789+X806+X817</f>
        <v>0</v>
      </c>
      <c r="Y838" s="203"/>
      <c r="Z838" s="135">
        <f t="shared" ref="Z838:AF838" si="684">Z774+Z789+Z806+Z817</f>
        <v>0</v>
      </c>
      <c r="AA838" s="204">
        <f t="shared" si="684"/>
        <v>0</v>
      </c>
      <c r="AB838" s="202">
        <f t="shared" si="684"/>
        <v>0</v>
      </c>
      <c r="AC838" s="202">
        <f t="shared" si="684"/>
        <v>0</v>
      </c>
      <c r="AD838" s="202">
        <f t="shared" si="684"/>
        <v>0</v>
      </c>
      <c r="AE838" s="202">
        <f t="shared" si="684"/>
        <v>0</v>
      </c>
      <c r="AF838" s="202">
        <f t="shared" si="684"/>
        <v>0</v>
      </c>
      <c r="AG838" s="203"/>
      <c r="AH838" s="135">
        <f>AH774+AH789+AH806+AH817</f>
        <v>0</v>
      </c>
      <c r="AI838" s="135">
        <f>AI774+AI789+AI806+AI817</f>
        <v>0</v>
      </c>
      <c r="AJ838" s="202">
        <f>AJ774+AJ789+AJ806+AJ817</f>
        <v>0</v>
      </c>
      <c r="AK838" s="202">
        <f>AK774+AK789+AK806+AK817</f>
        <v>0</v>
      </c>
      <c r="AL838" s="203"/>
      <c r="AM838" s="205">
        <f t="shared" ref="AM838:AW838" si="685">AM774+AM789+AM806+AM817</f>
        <v>0</v>
      </c>
      <c r="AN838" s="119">
        <f t="shared" si="685"/>
        <v>0</v>
      </c>
      <c r="AO838" s="120">
        <f t="shared" si="685"/>
        <v>0</v>
      </c>
      <c r="AP838" s="39">
        <f t="shared" si="685"/>
        <v>0</v>
      </c>
      <c r="AQ838" s="141">
        <f t="shared" si="685"/>
        <v>0</v>
      </c>
      <c r="AR838" s="141">
        <f t="shared" si="685"/>
        <v>0</v>
      </c>
      <c r="AS838" s="143" t="e">
        <f t="shared" si="685"/>
        <v>#DIV/0!</v>
      </c>
      <c r="AT838" s="144">
        <f t="shared" si="685"/>
        <v>0</v>
      </c>
      <c r="AU838" s="141">
        <f t="shared" si="685"/>
        <v>0</v>
      </c>
      <c r="AV838" s="141">
        <f t="shared" si="685"/>
        <v>0</v>
      </c>
      <c r="AW838" s="143" t="e">
        <f t="shared" si="685"/>
        <v>#DIV/0!</v>
      </c>
      <c r="AY838" s="146"/>
      <c r="AZ838" s="435"/>
    </row>
    <row r="839" spans="1:52" ht="12.75" customHeight="1" x14ac:dyDescent="0.25">
      <c r="A839" s="15"/>
      <c r="C839" s="122"/>
      <c r="D839" s="123"/>
      <c r="F839" s="125"/>
      <c r="G839" s="126"/>
      <c r="H839" s="35"/>
      <c r="I839" s="36"/>
      <c r="J839" s="37"/>
      <c r="K839" s="198" t="s">
        <v>74</v>
      </c>
      <c r="L839" s="199">
        <v>0</v>
      </c>
      <c r="M839" s="200">
        <v>0</v>
      </c>
      <c r="N839" s="201">
        <v>0</v>
      </c>
      <c r="O839" s="202">
        <v>0</v>
      </c>
      <c r="P839" s="202">
        <v>0</v>
      </c>
      <c r="Q839" s="202">
        <v>0</v>
      </c>
      <c r="R839" s="202">
        <v>0</v>
      </c>
      <c r="S839" s="202">
        <v>0</v>
      </c>
      <c r="T839" s="203"/>
      <c r="U839" s="135">
        <v>0</v>
      </c>
      <c r="V839" s="135">
        <v>0</v>
      </c>
      <c r="W839" s="202">
        <v>0</v>
      </c>
      <c r="X839" s="202">
        <v>0</v>
      </c>
      <c r="Y839" s="203"/>
      <c r="Z839" s="135">
        <v>0</v>
      </c>
      <c r="AA839" s="204">
        <v>0</v>
      </c>
      <c r="AB839" s="202">
        <v>0</v>
      </c>
      <c r="AC839" s="202">
        <v>0</v>
      </c>
      <c r="AD839" s="202">
        <v>0</v>
      </c>
      <c r="AE839" s="202">
        <v>0</v>
      </c>
      <c r="AF839" s="202">
        <v>0</v>
      </c>
      <c r="AG839" s="203"/>
      <c r="AH839" s="135">
        <v>0</v>
      </c>
      <c r="AI839" s="135">
        <v>0</v>
      </c>
      <c r="AJ839" s="202">
        <v>0</v>
      </c>
      <c r="AK839" s="202">
        <v>0</v>
      </c>
      <c r="AL839" s="203"/>
      <c r="AM839" s="205">
        <v>0</v>
      </c>
      <c r="AN839" s="119">
        <v>0</v>
      </c>
      <c r="AO839" s="120">
        <v>0</v>
      </c>
      <c r="AP839" s="39">
        <v>0</v>
      </c>
      <c r="AQ839" s="141">
        <v>0</v>
      </c>
      <c r="AR839" s="141">
        <v>0</v>
      </c>
      <c r="AS839" s="143">
        <v>0</v>
      </c>
      <c r="AT839" s="144">
        <v>0</v>
      </c>
      <c r="AU839" s="141">
        <v>0</v>
      </c>
      <c r="AV839" s="141">
        <v>0</v>
      </c>
      <c r="AW839" s="143">
        <v>0</v>
      </c>
      <c r="AY839" s="146"/>
      <c r="AZ839" s="435"/>
    </row>
    <row r="840" spans="1:52" ht="12.75" customHeight="1" x14ac:dyDescent="0.25">
      <c r="A840" s="15"/>
      <c r="C840" s="122"/>
      <c r="D840" s="123"/>
      <c r="F840" s="125"/>
      <c r="G840" s="126"/>
      <c r="H840" s="35"/>
      <c r="I840" s="36"/>
      <c r="J840" s="37"/>
      <c r="K840" s="198" t="s">
        <v>75</v>
      </c>
      <c r="L840" s="199">
        <v>0</v>
      </c>
      <c r="M840" s="200">
        <v>0</v>
      </c>
      <c r="N840" s="201">
        <v>0</v>
      </c>
      <c r="O840" s="202">
        <v>0</v>
      </c>
      <c r="P840" s="202">
        <v>0</v>
      </c>
      <c r="Q840" s="202">
        <v>0</v>
      </c>
      <c r="R840" s="202">
        <v>0</v>
      </c>
      <c r="S840" s="202">
        <v>0</v>
      </c>
      <c r="T840" s="203"/>
      <c r="U840" s="135">
        <v>0</v>
      </c>
      <c r="V840" s="135">
        <v>0</v>
      </c>
      <c r="W840" s="202">
        <v>0</v>
      </c>
      <c r="X840" s="202">
        <v>0</v>
      </c>
      <c r="Y840" s="203"/>
      <c r="Z840" s="135">
        <v>0</v>
      </c>
      <c r="AA840" s="204">
        <v>0</v>
      </c>
      <c r="AB840" s="202">
        <v>0</v>
      </c>
      <c r="AC840" s="202">
        <v>0</v>
      </c>
      <c r="AD840" s="202">
        <v>0</v>
      </c>
      <c r="AE840" s="202">
        <v>0</v>
      </c>
      <c r="AF840" s="202">
        <v>0</v>
      </c>
      <c r="AG840" s="203"/>
      <c r="AH840" s="135">
        <v>0</v>
      </c>
      <c r="AI840" s="135">
        <v>0</v>
      </c>
      <c r="AJ840" s="202">
        <v>0</v>
      </c>
      <c r="AK840" s="202">
        <v>0</v>
      </c>
      <c r="AL840" s="203"/>
      <c r="AM840" s="205">
        <v>0</v>
      </c>
      <c r="AN840" s="119">
        <v>0</v>
      </c>
      <c r="AO840" s="120">
        <v>0</v>
      </c>
      <c r="AP840" s="39">
        <v>0</v>
      </c>
      <c r="AQ840" s="141">
        <v>0</v>
      </c>
      <c r="AR840" s="141">
        <v>0</v>
      </c>
      <c r="AS840" s="143">
        <v>0</v>
      </c>
      <c r="AT840" s="144">
        <v>0</v>
      </c>
      <c r="AU840" s="141">
        <v>0</v>
      </c>
      <c r="AV840" s="141">
        <v>0</v>
      </c>
      <c r="AW840" s="143">
        <v>0</v>
      </c>
      <c r="AY840" s="146"/>
      <c r="AZ840" s="435"/>
    </row>
    <row r="841" spans="1:52" ht="12.75" customHeight="1" x14ac:dyDescent="0.25">
      <c r="A841" s="15"/>
      <c r="C841" s="122"/>
      <c r="D841" s="123"/>
      <c r="F841" s="125"/>
      <c r="G841" s="126"/>
      <c r="H841" s="35"/>
      <c r="I841" s="36"/>
      <c r="J841" s="37"/>
      <c r="K841" s="206" t="s">
        <v>76</v>
      </c>
      <c r="L841" s="199">
        <v>0</v>
      </c>
      <c r="M841" s="200">
        <v>0</v>
      </c>
      <c r="N841" s="201">
        <v>0</v>
      </c>
      <c r="O841" s="202">
        <v>0</v>
      </c>
      <c r="P841" s="202">
        <v>0</v>
      </c>
      <c r="Q841" s="202">
        <v>0</v>
      </c>
      <c r="R841" s="202">
        <v>0</v>
      </c>
      <c r="S841" s="202">
        <v>0</v>
      </c>
      <c r="T841" s="203"/>
      <c r="U841" s="135">
        <v>0</v>
      </c>
      <c r="V841" s="135">
        <v>0</v>
      </c>
      <c r="W841" s="202">
        <v>0</v>
      </c>
      <c r="X841" s="202">
        <v>0</v>
      </c>
      <c r="Y841" s="203"/>
      <c r="Z841" s="135">
        <v>0</v>
      </c>
      <c r="AA841" s="204">
        <v>0</v>
      </c>
      <c r="AB841" s="202">
        <v>0</v>
      </c>
      <c r="AC841" s="202">
        <v>0</v>
      </c>
      <c r="AD841" s="202">
        <v>0</v>
      </c>
      <c r="AE841" s="202">
        <v>0</v>
      </c>
      <c r="AF841" s="202">
        <v>0</v>
      </c>
      <c r="AG841" s="203"/>
      <c r="AH841" s="135">
        <v>0</v>
      </c>
      <c r="AI841" s="135">
        <v>0</v>
      </c>
      <c r="AJ841" s="202">
        <v>0</v>
      </c>
      <c r="AK841" s="202">
        <v>0</v>
      </c>
      <c r="AL841" s="203"/>
      <c r="AM841" s="205">
        <v>0</v>
      </c>
      <c r="AN841" s="119">
        <v>0</v>
      </c>
      <c r="AO841" s="120">
        <v>0</v>
      </c>
      <c r="AP841" s="39">
        <v>0</v>
      </c>
      <c r="AQ841" s="141">
        <v>0</v>
      </c>
      <c r="AR841" s="141">
        <v>0</v>
      </c>
      <c r="AS841" s="143">
        <v>0</v>
      </c>
      <c r="AT841" s="144">
        <v>0</v>
      </c>
      <c r="AU841" s="141">
        <v>0</v>
      </c>
      <c r="AV841" s="141">
        <v>0</v>
      </c>
      <c r="AW841" s="143">
        <v>0</v>
      </c>
      <c r="AY841" s="146"/>
      <c r="AZ841" s="435"/>
    </row>
    <row r="842" spans="1:52" ht="12.75" customHeight="1" x14ac:dyDescent="0.25">
      <c r="A842" s="15"/>
      <c r="C842" s="122"/>
      <c r="D842" s="123"/>
      <c r="F842" s="125"/>
      <c r="G842" s="126"/>
      <c r="H842" s="35"/>
      <c r="I842" s="36"/>
      <c r="J842" s="37"/>
      <c r="K842" s="198"/>
      <c r="L842" s="199"/>
      <c r="M842" s="200"/>
      <c r="N842" s="201"/>
      <c r="O842" s="202"/>
      <c r="P842" s="202"/>
      <c r="Q842" s="202"/>
      <c r="R842" s="202"/>
      <c r="S842" s="202"/>
      <c r="T842" s="224"/>
      <c r="U842" s="138"/>
      <c r="V842" s="138"/>
      <c r="W842" s="139"/>
      <c r="X842" s="139"/>
      <c r="Y842" s="224"/>
      <c r="Z842" s="210"/>
      <c r="AA842" s="204"/>
      <c r="AB842" s="202"/>
      <c r="AC842" s="202"/>
      <c r="AD842" s="202"/>
      <c r="AE842" s="202"/>
      <c r="AF842" s="202"/>
      <c r="AG842" s="224"/>
      <c r="AH842" s="138"/>
      <c r="AI842" s="138"/>
      <c r="AJ842" s="139"/>
      <c r="AK842" s="139"/>
      <c r="AL842" s="224"/>
      <c r="AM842" s="140"/>
      <c r="AN842" s="211"/>
      <c r="AO842" s="212"/>
      <c r="AP842" s="39"/>
      <c r="AQ842" s="141"/>
      <c r="AR842" s="141"/>
      <c r="AS842" s="143"/>
      <c r="AU842" s="141"/>
      <c r="AV842" s="141"/>
      <c r="AW842" s="143"/>
      <c r="AY842" s="146"/>
      <c r="AZ842" s="435"/>
    </row>
    <row r="843" spans="1:52" ht="12.75" customHeight="1" x14ac:dyDescent="0.25">
      <c r="A843" s="15"/>
      <c r="C843" s="122"/>
      <c r="D843" s="123"/>
      <c r="F843" s="125"/>
      <c r="G843" s="126"/>
      <c r="H843" s="35"/>
      <c r="I843" s="36"/>
      <c r="J843" s="37"/>
      <c r="K843" s="198"/>
      <c r="L843" s="199"/>
      <c r="M843" s="200"/>
      <c r="N843" s="201"/>
      <c r="O843" s="202"/>
      <c r="P843" s="202"/>
      <c r="Q843" s="202"/>
      <c r="R843" s="202"/>
      <c r="S843" s="202"/>
      <c r="T843" s="224"/>
      <c r="U843" s="138"/>
      <c r="V843" s="138"/>
      <c r="W843" s="139"/>
      <c r="X843" s="139"/>
      <c r="Y843" s="224"/>
      <c r="Z843" s="210"/>
      <c r="AA843" s="204"/>
      <c r="AB843" s="202"/>
      <c r="AC843" s="202"/>
      <c r="AD843" s="202"/>
      <c r="AE843" s="202"/>
      <c r="AF843" s="202"/>
      <c r="AG843" s="224"/>
      <c r="AH843" s="138"/>
      <c r="AI843" s="138"/>
      <c r="AJ843" s="139"/>
      <c r="AK843" s="139"/>
      <c r="AL843" s="224"/>
      <c r="AM843" s="140"/>
      <c r="AN843" s="211"/>
      <c r="AO843" s="212"/>
      <c r="AP843" s="39"/>
      <c r="AQ843" s="141"/>
      <c r="AR843" s="141"/>
      <c r="AS843" s="143"/>
      <c r="AU843" s="141"/>
      <c r="AV843" s="141"/>
      <c r="AW843" s="143"/>
      <c r="AY843" s="146"/>
      <c r="AZ843" s="435"/>
    </row>
    <row r="844" spans="1:52" ht="12.75" customHeight="1" x14ac:dyDescent="0.25">
      <c r="A844" s="15"/>
      <c r="C844" s="122"/>
      <c r="D844" s="123"/>
      <c r="F844" s="125"/>
      <c r="G844" s="126"/>
      <c r="H844" s="35"/>
      <c r="I844" s="36"/>
      <c r="J844" s="37"/>
      <c r="K844" s="381" t="s">
        <v>1114</v>
      </c>
      <c r="L844" s="199"/>
      <c r="M844" s="200"/>
      <c r="N844" s="201"/>
      <c r="O844" s="202"/>
      <c r="P844" s="202"/>
      <c r="Q844" s="202"/>
      <c r="R844" s="202"/>
      <c r="S844" s="202"/>
      <c r="T844" s="224"/>
      <c r="U844" s="138"/>
      <c r="V844" s="138"/>
      <c r="W844" s="139"/>
      <c r="X844" s="139"/>
      <c r="Y844" s="224"/>
      <c r="Z844" s="210"/>
      <c r="AA844" s="204"/>
      <c r="AB844" s="202"/>
      <c r="AC844" s="202"/>
      <c r="AD844" s="202"/>
      <c r="AE844" s="202"/>
      <c r="AF844" s="202"/>
      <c r="AG844" s="224"/>
      <c r="AH844" s="138"/>
      <c r="AI844" s="138"/>
      <c r="AJ844" s="139"/>
      <c r="AK844" s="139"/>
      <c r="AL844" s="224"/>
      <c r="AM844" s="140"/>
      <c r="AN844" s="211"/>
      <c r="AO844" s="212"/>
      <c r="AP844" s="39"/>
      <c r="AQ844" s="141"/>
      <c r="AR844" s="141"/>
      <c r="AS844" s="143"/>
      <c r="AU844" s="141"/>
      <c r="AV844" s="141"/>
      <c r="AW844" s="143"/>
      <c r="AY844" s="146"/>
      <c r="AZ844" s="435"/>
    </row>
    <row r="845" spans="1:52" ht="20.399999999999999" x14ac:dyDescent="0.25">
      <c r="A845" s="15"/>
      <c r="C845" s="122"/>
      <c r="D845" s="123"/>
      <c r="F845" s="125"/>
      <c r="G845" s="126"/>
      <c r="H845" s="35"/>
      <c r="I845" s="36"/>
      <c r="J845" s="37"/>
      <c r="K845" s="116" t="s">
        <v>392</v>
      </c>
      <c r="L845" s="199"/>
      <c r="M845" s="200"/>
      <c r="N845" s="201"/>
      <c r="O845" s="202"/>
      <c r="P845" s="202"/>
      <c r="Q845" s="202"/>
      <c r="R845" s="202"/>
      <c r="S845" s="202"/>
      <c r="T845" s="224"/>
      <c r="U845" s="138"/>
      <c r="V845" s="138"/>
      <c r="W845" s="139"/>
      <c r="X845" s="139"/>
      <c r="Y845" s="224"/>
      <c r="Z845" s="210"/>
      <c r="AA845" s="204"/>
      <c r="AB845" s="202"/>
      <c r="AC845" s="202"/>
      <c r="AD845" s="202"/>
      <c r="AE845" s="202"/>
      <c r="AF845" s="202"/>
      <c r="AG845" s="224"/>
      <c r="AH845" s="138"/>
      <c r="AI845" s="138"/>
      <c r="AJ845" s="139"/>
      <c r="AK845" s="139"/>
      <c r="AL845" s="224"/>
      <c r="AM845" s="140"/>
      <c r="AN845" s="211"/>
      <c r="AO845" s="212"/>
      <c r="AP845" s="39"/>
      <c r="AQ845" s="141"/>
      <c r="AR845" s="141"/>
      <c r="AS845" s="143"/>
      <c r="AU845" s="141"/>
      <c r="AV845" s="141"/>
      <c r="AW845" s="143"/>
      <c r="AY845" s="146"/>
      <c r="AZ845" s="435"/>
    </row>
    <row r="846" spans="1:52" ht="12.75" customHeight="1" x14ac:dyDescent="0.25">
      <c r="A846" s="15"/>
      <c r="C846" s="122"/>
      <c r="D846" s="123"/>
      <c r="F846" s="125"/>
      <c r="G846" s="126"/>
      <c r="H846" s="35"/>
      <c r="I846" s="36"/>
      <c r="J846" s="37"/>
      <c r="K846" s="244"/>
      <c r="L846" s="199"/>
      <c r="M846" s="200"/>
      <c r="N846" s="201"/>
      <c r="O846" s="202"/>
      <c r="P846" s="202"/>
      <c r="Q846" s="202"/>
      <c r="R846" s="202"/>
      <c r="S846" s="202"/>
      <c r="T846" s="224"/>
      <c r="U846" s="138"/>
      <c r="V846" s="138"/>
      <c r="W846" s="139"/>
      <c r="X846" s="139"/>
      <c r="Y846" s="224"/>
      <c r="Z846" s="210"/>
      <c r="AA846" s="204"/>
      <c r="AB846" s="202"/>
      <c r="AC846" s="202"/>
      <c r="AD846" s="202"/>
      <c r="AE846" s="202"/>
      <c r="AF846" s="202"/>
      <c r="AG846" s="224"/>
      <c r="AH846" s="138"/>
      <c r="AI846" s="138"/>
      <c r="AJ846" s="139"/>
      <c r="AK846" s="139"/>
      <c r="AL846" s="224"/>
      <c r="AM846" s="140"/>
      <c r="AN846" s="211"/>
      <c r="AO846" s="212"/>
      <c r="AP846" s="39"/>
      <c r="AQ846" s="141"/>
      <c r="AR846" s="141"/>
      <c r="AS846" s="143"/>
      <c r="AU846" s="141"/>
      <c r="AV846" s="141"/>
      <c r="AW846" s="143"/>
      <c r="AY846" s="146"/>
      <c r="AZ846" s="435"/>
    </row>
    <row r="847" spans="1:52" ht="35.1" customHeight="1" x14ac:dyDescent="0.25">
      <c r="A847" s="15" t="s">
        <v>13</v>
      </c>
      <c r="B847" s="225" t="s">
        <v>265</v>
      </c>
      <c r="C847" s="122" t="s">
        <v>237</v>
      </c>
      <c r="D847" s="123">
        <v>1000</v>
      </c>
      <c r="E847" s="226"/>
      <c r="F847" s="122" t="s">
        <v>1115</v>
      </c>
      <c r="G847" s="227"/>
      <c r="H847" s="436">
        <v>122</v>
      </c>
      <c r="I847" s="229">
        <v>81100000</v>
      </c>
      <c r="J847" s="230" t="s">
        <v>1116</v>
      </c>
      <c r="K847" s="231" t="s">
        <v>1117</v>
      </c>
      <c r="L847" s="232">
        <v>0</v>
      </c>
      <c r="M847" s="233">
        <v>0</v>
      </c>
      <c r="N847" s="130"/>
      <c r="O847" s="131"/>
      <c r="P847" s="131"/>
      <c r="Q847" s="131"/>
      <c r="R847" s="131"/>
      <c r="S847" s="131"/>
      <c r="T847" s="132" t="str">
        <f>IF(SUM(N847:S847)=U847,"OK",SUM(N847:S847)-U847)</f>
        <v>OK</v>
      </c>
      <c r="U847" s="138"/>
      <c r="V847" s="138"/>
      <c r="W847" s="139"/>
      <c r="X847" s="139"/>
      <c r="Y847" s="132" t="str">
        <f>IF(SUM(W847:X847)=Z847,"OK",SUM(W847:X847)-Z847)</f>
        <v>OK</v>
      </c>
      <c r="Z847" s="210"/>
      <c r="AA847" s="204"/>
      <c r="AB847" s="202"/>
      <c r="AC847" s="202"/>
      <c r="AD847" s="202"/>
      <c r="AE847" s="202"/>
      <c r="AF847" s="202"/>
      <c r="AG847" s="132" t="str">
        <f>IF(SUM(AA847:AF847)=AH847,"OK",SUM(AA847:AF847)-AH847)</f>
        <v>OK</v>
      </c>
      <c r="AH847" s="138"/>
      <c r="AI847" s="138"/>
      <c r="AJ847" s="139"/>
      <c r="AK847" s="139"/>
      <c r="AL847" s="132" t="str">
        <f>IF(SUM(AJ847:AK847)=AM847,"OK",SUM(AJ847:AK847)-AM847)</f>
        <v>OK</v>
      </c>
      <c r="AM847" s="140"/>
      <c r="AN847" s="119">
        <f>L847+U847+V847+Z847</f>
        <v>0</v>
      </c>
      <c r="AO847" s="120">
        <f>M847+AH847+AI847+AM847</f>
        <v>0</v>
      </c>
      <c r="AP847" s="39">
        <f>L847</f>
        <v>0</v>
      </c>
      <c r="AQ847" s="141">
        <f>AN847</f>
        <v>0</v>
      </c>
      <c r="AR847" s="142">
        <f>AQ847-AP847</f>
        <v>0</v>
      </c>
      <c r="AS847" s="143" t="e">
        <f>AR847/AP847</f>
        <v>#DIV/0!</v>
      </c>
      <c r="AT847" s="144">
        <f>M847</f>
        <v>0</v>
      </c>
      <c r="AU847" s="141">
        <f>AO847</f>
        <v>0</v>
      </c>
      <c r="AV847" s="142">
        <f>AU847-AT847</f>
        <v>0</v>
      </c>
      <c r="AW847" s="143" t="e">
        <f>AV847/AT847</f>
        <v>#DIV/0!</v>
      </c>
      <c r="AY847" s="146" t="str">
        <f t="shared" ref="AY847:AY859" si="686">RIGHT(LEFT(I847,3),2)&amp;"."&amp;RIGHT(LEFT(I847,5),2)</f>
        <v>11.00</v>
      </c>
      <c r="AZ847" s="435" t="b">
        <f>COUNTIF('[1]Codes SEC'!$B$2:$B$250,Ministres!AY847)&gt;0</f>
        <v>1</v>
      </c>
    </row>
    <row r="848" spans="1:52" ht="35.1" customHeight="1" x14ac:dyDescent="0.25">
      <c r="A848" s="15" t="s">
        <v>13</v>
      </c>
      <c r="B848" s="225" t="s">
        <v>265</v>
      </c>
      <c r="C848" s="122" t="s">
        <v>237</v>
      </c>
      <c r="D848" s="123">
        <v>1000</v>
      </c>
      <c r="E848" s="226"/>
      <c r="F848" s="122" t="s">
        <v>1115</v>
      </c>
      <c r="G848" s="227"/>
      <c r="H848" s="436">
        <v>122</v>
      </c>
      <c r="I848" s="229">
        <v>81140000</v>
      </c>
      <c r="J848" s="230" t="s">
        <v>1118</v>
      </c>
      <c r="K848" s="231" t="s">
        <v>1119</v>
      </c>
      <c r="L848" s="232">
        <v>0</v>
      </c>
      <c r="M848" s="233">
        <v>0</v>
      </c>
      <c r="N848" s="130"/>
      <c r="O848" s="131"/>
      <c r="P848" s="131"/>
      <c r="Q848" s="131"/>
      <c r="R848" s="131"/>
      <c r="S848" s="131"/>
      <c r="T848" s="132" t="str">
        <f>IF(SUM(N848:S848)=U848,"OK",SUM(N848:S848)-U848)</f>
        <v>OK</v>
      </c>
      <c r="U848" s="138"/>
      <c r="V848" s="138"/>
      <c r="W848" s="139"/>
      <c r="X848" s="139"/>
      <c r="Y848" s="132" t="str">
        <f>IF(SUM(W848:X848)=Z848,"OK",SUM(W848:X848)-Z848)</f>
        <v>OK</v>
      </c>
      <c r="Z848" s="210"/>
      <c r="AA848" s="204"/>
      <c r="AB848" s="202"/>
      <c r="AC848" s="202"/>
      <c r="AD848" s="202"/>
      <c r="AE848" s="202"/>
      <c r="AF848" s="202"/>
      <c r="AG848" s="132" t="str">
        <f>IF(SUM(AA848:AF848)=AH848,"OK",SUM(AA848:AF848)-AH848)</f>
        <v>OK</v>
      </c>
      <c r="AH848" s="138"/>
      <c r="AI848" s="138"/>
      <c r="AJ848" s="139"/>
      <c r="AK848" s="139"/>
      <c r="AL848" s="132" t="str">
        <f>IF(SUM(AJ848:AK848)=AM848,"OK",SUM(AJ848:AK848)-AM848)</f>
        <v>OK</v>
      </c>
      <c r="AM848" s="140"/>
      <c r="AN848" s="119">
        <f>L848+U848+V848+Z848</f>
        <v>0</v>
      </c>
      <c r="AO848" s="120">
        <f>M848+AH848+AI848+AM848</f>
        <v>0</v>
      </c>
      <c r="AP848" s="39">
        <f>L848</f>
        <v>0</v>
      </c>
      <c r="AQ848" s="141">
        <f>AN848</f>
        <v>0</v>
      </c>
      <c r="AR848" s="142">
        <f>AQ848-AP848</f>
        <v>0</v>
      </c>
      <c r="AS848" s="143" t="e">
        <f>AR848/AP848</f>
        <v>#DIV/0!</v>
      </c>
      <c r="AT848" s="144">
        <f>M848</f>
        <v>0</v>
      </c>
      <c r="AU848" s="141">
        <f>AO848</f>
        <v>0</v>
      </c>
      <c r="AV848" s="142">
        <f>AU848-AT848</f>
        <v>0</v>
      </c>
      <c r="AW848" s="143" t="e">
        <f>AV848/AT848</f>
        <v>#DIV/0!</v>
      </c>
      <c r="AY848" s="146" t="str">
        <f t="shared" si="686"/>
        <v>11.40</v>
      </c>
      <c r="AZ848" s="435" t="b">
        <f>COUNTIF('[1]Codes SEC'!$B$2:$B$250,Ministres!AY848)&gt;0</f>
        <v>1</v>
      </c>
    </row>
    <row r="849" spans="1:52" ht="35.1" customHeight="1" x14ac:dyDescent="0.25">
      <c r="A849" s="15" t="s">
        <v>13</v>
      </c>
      <c r="B849" s="225" t="s">
        <v>265</v>
      </c>
      <c r="C849" s="122" t="s">
        <v>237</v>
      </c>
      <c r="D849" s="123">
        <v>1000</v>
      </c>
      <c r="E849" s="226"/>
      <c r="F849" s="122" t="s">
        <v>1115</v>
      </c>
      <c r="G849" s="227"/>
      <c r="H849" s="436">
        <v>122</v>
      </c>
      <c r="I849" s="229">
        <v>81211000</v>
      </c>
      <c r="J849" s="230" t="s">
        <v>1120</v>
      </c>
      <c r="K849" s="231" t="s">
        <v>1121</v>
      </c>
      <c r="L849" s="232">
        <v>0</v>
      </c>
      <c r="M849" s="233">
        <v>0</v>
      </c>
      <c r="N849" s="130"/>
      <c r="O849" s="131"/>
      <c r="P849" s="131"/>
      <c r="Q849" s="131"/>
      <c r="R849" s="131"/>
      <c r="S849" s="131"/>
      <c r="T849" s="132" t="str">
        <f>IF(SUM(N849:S849)=U849,"OK",SUM(N849:S849)-U849)</f>
        <v>OK</v>
      </c>
      <c r="U849" s="138"/>
      <c r="V849" s="138"/>
      <c r="W849" s="139"/>
      <c r="X849" s="139"/>
      <c r="Y849" s="132" t="str">
        <f>IF(SUM(W849:X849)=Z849,"OK",SUM(W849:X849)-Z849)</f>
        <v>OK</v>
      </c>
      <c r="Z849" s="210"/>
      <c r="AA849" s="204"/>
      <c r="AB849" s="202"/>
      <c r="AC849" s="202"/>
      <c r="AD849" s="202"/>
      <c r="AE849" s="202"/>
      <c r="AF849" s="202"/>
      <c r="AG849" s="132" t="str">
        <f>IF(SUM(AA849:AF849)=AH849,"OK",SUM(AA849:AF849)-AH849)</f>
        <v>OK</v>
      </c>
      <c r="AH849" s="138"/>
      <c r="AI849" s="138"/>
      <c r="AJ849" s="139"/>
      <c r="AK849" s="139"/>
      <c r="AL849" s="132" t="str">
        <f>IF(SUM(AJ849:AK849)=AM849,"OK",SUM(AJ849:AK849)-AM849)</f>
        <v>OK</v>
      </c>
      <c r="AM849" s="140"/>
      <c r="AN849" s="119">
        <f>L849+U849+V849+Z849</f>
        <v>0</v>
      </c>
      <c r="AO849" s="120">
        <f>M849+AH849+AI849+AM849</f>
        <v>0</v>
      </c>
      <c r="AP849" s="39">
        <f>L849</f>
        <v>0</v>
      </c>
      <c r="AQ849" s="141">
        <f>AN849</f>
        <v>0</v>
      </c>
      <c r="AR849" s="142">
        <f>AQ849-AP849</f>
        <v>0</v>
      </c>
      <c r="AS849" s="143" t="e">
        <f>AR849/AP849</f>
        <v>#DIV/0!</v>
      </c>
      <c r="AT849" s="144">
        <f>M849</f>
        <v>0</v>
      </c>
      <c r="AU849" s="141">
        <f>AO849</f>
        <v>0</v>
      </c>
      <c r="AV849" s="142">
        <f>AU849-AT849</f>
        <v>0</v>
      </c>
      <c r="AW849" s="143" t="e">
        <f>AV849/AT849</f>
        <v>#DIV/0!</v>
      </c>
      <c r="AY849" s="146" t="str">
        <f t="shared" si="686"/>
        <v>12.11</v>
      </c>
      <c r="AZ849" s="435" t="b">
        <f>COUNTIF('[1]Codes SEC'!$B$2:$B$250,Ministres!AY849)&gt;0</f>
        <v>1</v>
      </c>
    </row>
    <row r="850" spans="1:52" ht="35.1" customHeight="1" x14ac:dyDescent="0.25">
      <c r="A850" s="15" t="s">
        <v>13</v>
      </c>
      <c r="B850" s="225" t="s">
        <v>265</v>
      </c>
      <c r="C850" s="122" t="s">
        <v>237</v>
      </c>
      <c r="D850" s="123">
        <v>1000</v>
      </c>
      <c r="E850" s="226"/>
      <c r="F850" s="122" t="s">
        <v>1122</v>
      </c>
      <c r="G850" s="227"/>
      <c r="H850" s="436">
        <v>122</v>
      </c>
      <c r="I850" s="229">
        <v>83122000</v>
      </c>
      <c r="J850" s="230" t="s">
        <v>1123</v>
      </c>
      <c r="K850" s="231" t="s">
        <v>1124</v>
      </c>
      <c r="L850" s="232">
        <v>0</v>
      </c>
      <c r="M850" s="233">
        <v>0</v>
      </c>
      <c r="N850" s="130"/>
      <c r="O850" s="131"/>
      <c r="P850" s="131"/>
      <c r="Q850" s="131"/>
      <c r="R850" s="131"/>
      <c r="S850" s="131"/>
      <c r="T850" s="132" t="str">
        <f>IF(SUM(N850:S850)=U850,"OK",SUM(N850:S850)-U850)</f>
        <v>OK</v>
      </c>
      <c r="U850" s="138"/>
      <c r="V850" s="138"/>
      <c r="W850" s="139"/>
      <c r="X850" s="139"/>
      <c r="Y850" s="132" t="str">
        <f>IF(SUM(W850:X850)=Z850,"OK",SUM(W850:X850)-Z850)</f>
        <v>OK</v>
      </c>
      <c r="Z850" s="210"/>
      <c r="AA850" s="204"/>
      <c r="AB850" s="202"/>
      <c r="AC850" s="202"/>
      <c r="AD850" s="202"/>
      <c r="AE850" s="202"/>
      <c r="AF850" s="202"/>
      <c r="AG850" s="132" t="str">
        <f>IF(SUM(AA850:AF850)=AH850,"OK",SUM(AA850:AF850)-AH850)</f>
        <v>OK</v>
      </c>
      <c r="AH850" s="138"/>
      <c r="AI850" s="138"/>
      <c r="AJ850" s="139"/>
      <c r="AK850" s="139"/>
      <c r="AL850" s="132" t="str">
        <f>IF(SUM(AJ850:AK850)=AM850,"OK",SUM(AJ850:AK850)-AM850)</f>
        <v>OK</v>
      </c>
      <c r="AM850" s="140"/>
      <c r="AN850" s="119">
        <f>L850+U850+V850+Z850</f>
        <v>0</v>
      </c>
      <c r="AO850" s="120">
        <f>M850+AH850+AI850+AM850</f>
        <v>0</v>
      </c>
      <c r="AP850" s="39">
        <f>L850</f>
        <v>0</v>
      </c>
      <c r="AQ850" s="141">
        <f>AN850</f>
        <v>0</v>
      </c>
      <c r="AR850" s="142">
        <f>AQ850-AP850</f>
        <v>0</v>
      </c>
      <c r="AS850" s="143" t="e">
        <f>AR850/AP850</f>
        <v>#DIV/0!</v>
      </c>
      <c r="AT850" s="144">
        <f>M850</f>
        <v>0</v>
      </c>
      <c r="AU850" s="141">
        <f>AO850</f>
        <v>0</v>
      </c>
      <c r="AV850" s="142">
        <f>AU850-AT850</f>
        <v>0</v>
      </c>
      <c r="AW850" s="143" t="e">
        <f>AV850/AT850</f>
        <v>#DIV/0!</v>
      </c>
      <c r="AY850" s="146" t="str">
        <f t="shared" si="686"/>
        <v>31.22</v>
      </c>
      <c r="AZ850" s="435" t="b">
        <f>COUNTIF('[1]Codes SEC'!$B$2:$B$250,Ministres!AY850)&gt;0</f>
        <v>1</v>
      </c>
    </row>
    <row r="851" spans="1:52" ht="35.1" customHeight="1" x14ac:dyDescent="0.25">
      <c r="A851" s="15" t="s">
        <v>13</v>
      </c>
      <c r="B851" s="225" t="s">
        <v>265</v>
      </c>
      <c r="C851" s="122" t="s">
        <v>237</v>
      </c>
      <c r="D851" s="123">
        <v>1000</v>
      </c>
      <c r="E851" s="226"/>
      <c r="F851" s="122" t="s">
        <v>1115</v>
      </c>
      <c r="G851" s="227"/>
      <c r="H851" s="436">
        <v>122</v>
      </c>
      <c r="I851" s="229">
        <v>83122000</v>
      </c>
      <c r="J851" s="230" t="s">
        <v>1125</v>
      </c>
      <c r="K851" s="231" t="s">
        <v>1126</v>
      </c>
      <c r="L851" s="232">
        <v>0</v>
      </c>
      <c r="M851" s="233">
        <v>0</v>
      </c>
      <c r="N851" s="130"/>
      <c r="O851" s="131"/>
      <c r="P851" s="131"/>
      <c r="Q851" s="131"/>
      <c r="R851" s="131"/>
      <c r="S851" s="131"/>
      <c r="T851" s="132" t="str">
        <f>IF(SUM(N851:S851)=U851,"OK",SUM(N851:S851)-U851)</f>
        <v>OK</v>
      </c>
      <c r="U851" s="138"/>
      <c r="V851" s="138"/>
      <c r="W851" s="139"/>
      <c r="X851" s="139"/>
      <c r="Y851" s="132" t="str">
        <f>IF(SUM(W851:X851)=Z851,"OK",SUM(W851:X851)-Z851)</f>
        <v>OK</v>
      </c>
      <c r="Z851" s="210"/>
      <c r="AA851" s="204"/>
      <c r="AB851" s="202"/>
      <c r="AC851" s="202"/>
      <c r="AD851" s="202"/>
      <c r="AE851" s="202"/>
      <c r="AF851" s="202"/>
      <c r="AG851" s="132" t="str">
        <f>IF(SUM(AA851:AF851)=AH851,"OK",SUM(AA851:AF851)-AH851)</f>
        <v>OK</v>
      </c>
      <c r="AH851" s="138"/>
      <c r="AI851" s="138"/>
      <c r="AJ851" s="139"/>
      <c r="AK851" s="139"/>
      <c r="AL851" s="132" t="str">
        <f>IF(SUM(AJ851:AK851)=AM851,"OK",SUM(AJ851:AK851)-AM851)</f>
        <v>OK</v>
      </c>
      <c r="AM851" s="140"/>
      <c r="AN851" s="119">
        <f>L851+U851+V851+Z851</f>
        <v>0</v>
      </c>
      <c r="AO851" s="120">
        <f>M851+AH851+AI851+AM851</f>
        <v>0</v>
      </c>
      <c r="AP851" s="39">
        <f>L851</f>
        <v>0</v>
      </c>
      <c r="AQ851" s="141">
        <f>AN851</f>
        <v>0</v>
      </c>
      <c r="AR851" s="142">
        <f>AQ851-AP851</f>
        <v>0</v>
      </c>
      <c r="AS851" s="143" t="e">
        <f>AR851/AP851</f>
        <v>#DIV/0!</v>
      </c>
      <c r="AT851" s="144">
        <f>M851</f>
        <v>0</v>
      </c>
      <c r="AU851" s="141">
        <f>AO851</f>
        <v>0</v>
      </c>
      <c r="AV851" s="142">
        <f>AU851-AT851</f>
        <v>0</v>
      </c>
      <c r="AW851" s="143" t="e">
        <f>AV851/AT851</f>
        <v>#DIV/0!</v>
      </c>
      <c r="AY851" s="146" t="str">
        <f t="shared" si="686"/>
        <v>31.22</v>
      </c>
      <c r="AZ851" s="435" t="b">
        <f>COUNTIF('[1]Codes SEC'!$B$2:$B$250,Ministres!AY851)&gt;0</f>
        <v>1</v>
      </c>
    </row>
    <row r="852" spans="1:52" ht="35.1" customHeight="1" x14ac:dyDescent="0.25">
      <c r="A852" s="15" t="s">
        <v>13</v>
      </c>
      <c r="B852" s="225" t="s">
        <v>265</v>
      </c>
      <c r="C852" s="122" t="s">
        <v>237</v>
      </c>
      <c r="D852" s="123">
        <v>1000</v>
      </c>
      <c r="E852" s="226"/>
      <c r="F852" s="122" t="s">
        <v>1115</v>
      </c>
      <c r="G852" s="227"/>
      <c r="H852" s="436">
        <v>122</v>
      </c>
      <c r="I852" s="229">
        <v>83132000</v>
      </c>
      <c r="J852" s="230" t="s">
        <v>1127</v>
      </c>
      <c r="K852" s="231" t="s">
        <v>1128</v>
      </c>
      <c r="L852" s="232">
        <v>0</v>
      </c>
      <c r="M852" s="233">
        <v>0</v>
      </c>
      <c r="N852" s="130"/>
      <c r="O852" s="131"/>
      <c r="P852" s="131"/>
      <c r="Q852" s="131"/>
      <c r="R852" s="131"/>
      <c r="S852" s="131"/>
      <c r="T852" s="132" t="str">
        <f t="shared" ref="T852:T857" si="687">IF(SUM(N852:S852)=U852,"OK",SUM(N852:S852)-U852)</f>
        <v>OK</v>
      </c>
      <c r="U852" s="138"/>
      <c r="V852" s="138"/>
      <c r="W852" s="139"/>
      <c r="X852" s="139"/>
      <c r="Y852" s="132" t="str">
        <f t="shared" ref="Y852:Y859" si="688">IF(SUM(W852:X852)=Z852,"OK",SUM(W852:X852)-Z852)</f>
        <v>OK</v>
      </c>
      <c r="Z852" s="210"/>
      <c r="AA852" s="204"/>
      <c r="AB852" s="202"/>
      <c r="AC852" s="202"/>
      <c r="AD852" s="202"/>
      <c r="AE852" s="202"/>
      <c r="AF852" s="202"/>
      <c r="AG852" s="132" t="str">
        <f t="shared" ref="AG852:AG859" si="689">IF(SUM(AA852:AF852)=AH852,"OK",SUM(AA852:AF852)-AH852)</f>
        <v>OK</v>
      </c>
      <c r="AH852" s="138"/>
      <c r="AI852" s="138"/>
      <c r="AJ852" s="139"/>
      <c r="AK852" s="139"/>
      <c r="AL852" s="132" t="str">
        <f t="shared" ref="AL852:AL859" si="690">IF(SUM(AJ852:AK852)=AM852,"OK",SUM(AJ852:AK852)-AM852)</f>
        <v>OK</v>
      </c>
      <c r="AM852" s="140"/>
      <c r="AN852" s="119">
        <f t="shared" ref="AN852:AN859" si="691">L852+U852+V852+Z852</f>
        <v>0</v>
      </c>
      <c r="AO852" s="120">
        <f t="shared" ref="AO852:AO859" si="692">M852+AH852+AI852+AM852</f>
        <v>0</v>
      </c>
      <c r="AP852" s="39">
        <f t="shared" ref="AP852:AP859" si="693">L852</f>
        <v>0</v>
      </c>
      <c r="AQ852" s="141">
        <f t="shared" ref="AQ852:AQ859" si="694">AN852</f>
        <v>0</v>
      </c>
      <c r="AR852" s="142">
        <f t="shared" ref="AR852:AR859" si="695">AQ852-AP852</f>
        <v>0</v>
      </c>
      <c r="AS852" s="143" t="e">
        <f t="shared" ref="AS852:AS859" si="696">AR852/AP852</f>
        <v>#DIV/0!</v>
      </c>
      <c r="AT852" s="144">
        <f t="shared" ref="AT852:AT859" si="697">M852</f>
        <v>0</v>
      </c>
      <c r="AU852" s="141">
        <f t="shared" ref="AU852:AU859" si="698">AO852</f>
        <v>0</v>
      </c>
      <c r="AV852" s="142">
        <f t="shared" ref="AV852:AV859" si="699">AU852-AT852</f>
        <v>0</v>
      </c>
      <c r="AW852" s="143" t="e">
        <f t="shared" ref="AW852:AW859" si="700">AV852/AT852</f>
        <v>#DIV/0!</v>
      </c>
      <c r="AY852" s="146" t="str">
        <f t="shared" si="686"/>
        <v>31.32</v>
      </c>
      <c r="AZ852" s="435" t="b">
        <f>COUNTIF('[1]Codes SEC'!$B$2:$B$250,Ministres!AY852)&gt;0</f>
        <v>1</v>
      </c>
    </row>
    <row r="853" spans="1:52" ht="35.1" customHeight="1" x14ac:dyDescent="0.25">
      <c r="A853" s="15" t="s">
        <v>13</v>
      </c>
      <c r="B853" s="225" t="s">
        <v>265</v>
      </c>
      <c r="C853" s="122" t="s">
        <v>237</v>
      </c>
      <c r="D853" s="123">
        <v>1000</v>
      </c>
      <c r="E853" s="226"/>
      <c r="F853" s="122" t="s">
        <v>1122</v>
      </c>
      <c r="G853" s="227"/>
      <c r="H853" s="436">
        <v>122</v>
      </c>
      <c r="I853" s="229">
        <v>83132000</v>
      </c>
      <c r="J853" s="230" t="s">
        <v>1129</v>
      </c>
      <c r="K853" s="231" t="s">
        <v>1130</v>
      </c>
      <c r="L853" s="232">
        <v>0</v>
      </c>
      <c r="M853" s="233">
        <v>0</v>
      </c>
      <c r="N853" s="130"/>
      <c r="O853" s="131"/>
      <c r="P853" s="131"/>
      <c r="Q853" s="131"/>
      <c r="R853" s="131"/>
      <c r="S853" s="131"/>
      <c r="T853" s="132" t="str">
        <f>IF(SUM(N853:S853)=U853,"OK",SUM(N853:S853)-U853)</f>
        <v>OK</v>
      </c>
      <c r="U853" s="138"/>
      <c r="V853" s="138"/>
      <c r="W853" s="139"/>
      <c r="X853" s="139"/>
      <c r="Y853" s="132" t="str">
        <f>IF(SUM(W853:X853)=Z853,"OK",SUM(W853:X853)-Z853)</f>
        <v>OK</v>
      </c>
      <c r="Z853" s="210"/>
      <c r="AA853" s="204"/>
      <c r="AB853" s="202"/>
      <c r="AC853" s="202"/>
      <c r="AD853" s="202"/>
      <c r="AE853" s="202"/>
      <c r="AF853" s="202"/>
      <c r="AG853" s="132" t="str">
        <f>IF(SUM(AA853:AF853)=AH853,"OK",SUM(AA853:AF853)-AH853)</f>
        <v>OK</v>
      </c>
      <c r="AH853" s="138"/>
      <c r="AI853" s="138"/>
      <c r="AJ853" s="139"/>
      <c r="AK853" s="139"/>
      <c r="AL853" s="132" t="str">
        <f>IF(SUM(AJ853:AK853)=AM853,"OK",SUM(AJ853:AK853)-AM853)</f>
        <v>OK</v>
      </c>
      <c r="AM853" s="140"/>
      <c r="AN853" s="119">
        <f>L853+U853+V853+Z853</f>
        <v>0</v>
      </c>
      <c r="AO853" s="120">
        <f>M853+AH853+AI853+AM853</f>
        <v>0</v>
      </c>
      <c r="AP853" s="39">
        <f>L853</f>
        <v>0</v>
      </c>
      <c r="AQ853" s="141">
        <f>AN853</f>
        <v>0</v>
      </c>
      <c r="AR853" s="142">
        <f>AQ853-AP853</f>
        <v>0</v>
      </c>
      <c r="AS853" s="143" t="e">
        <f>AR853/AP853</f>
        <v>#DIV/0!</v>
      </c>
      <c r="AT853" s="144">
        <f>M853</f>
        <v>0</v>
      </c>
      <c r="AU853" s="141">
        <f>AO853</f>
        <v>0</v>
      </c>
      <c r="AV853" s="142">
        <f>AU853-AT853</f>
        <v>0</v>
      </c>
      <c r="AW853" s="143" t="e">
        <f>AV853/AT853</f>
        <v>#DIV/0!</v>
      </c>
      <c r="AY853" s="146" t="str">
        <f t="shared" si="686"/>
        <v>31.32</v>
      </c>
      <c r="AZ853" s="435" t="b">
        <f>COUNTIF('[1]Codes SEC'!$B$2:$B$250,Ministres!AY853)&gt;0</f>
        <v>1</v>
      </c>
    </row>
    <row r="854" spans="1:52" ht="35.1" customHeight="1" x14ac:dyDescent="0.25">
      <c r="A854" s="15" t="s">
        <v>13</v>
      </c>
      <c r="B854" s="225" t="s">
        <v>265</v>
      </c>
      <c r="C854" s="122" t="s">
        <v>237</v>
      </c>
      <c r="D854" s="123">
        <v>1000</v>
      </c>
      <c r="E854" s="226"/>
      <c r="F854" s="122" t="s">
        <v>1115</v>
      </c>
      <c r="G854" s="227"/>
      <c r="H854" s="436">
        <v>122</v>
      </c>
      <c r="I854" s="229">
        <v>84140000</v>
      </c>
      <c r="J854" s="230" t="s">
        <v>1131</v>
      </c>
      <c r="K854" s="231" t="s">
        <v>1132</v>
      </c>
      <c r="L854" s="232">
        <v>0</v>
      </c>
      <c r="M854" s="233">
        <v>0</v>
      </c>
      <c r="N854" s="130"/>
      <c r="O854" s="131"/>
      <c r="P854" s="131"/>
      <c r="Q854" s="131"/>
      <c r="R854" s="131"/>
      <c r="S854" s="131"/>
      <c r="T854" s="132" t="str">
        <f>IF(SUM(N854:S854)=U854,"OK",SUM(N854:S854)-U854)</f>
        <v>OK</v>
      </c>
      <c r="U854" s="138"/>
      <c r="V854" s="138"/>
      <c r="W854" s="139"/>
      <c r="X854" s="139"/>
      <c r="Y854" s="132" t="str">
        <f>IF(SUM(W854:X854)=Z854,"OK",SUM(W854:X854)-Z854)</f>
        <v>OK</v>
      </c>
      <c r="Z854" s="210"/>
      <c r="AA854" s="204"/>
      <c r="AB854" s="202"/>
      <c r="AC854" s="202"/>
      <c r="AD854" s="202"/>
      <c r="AE854" s="202"/>
      <c r="AF854" s="202"/>
      <c r="AG854" s="132" t="str">
        <f>IF(SUM(AA854:AF854)=AH854,"OK",SUM(AA854:AF854)-AH854)</f>
        <v>OK</v>
      </c>
      <c r="AH854" s="138"/>
      <c r="AI854" s="138"/>
      <c r="AJ854" s="139"/>
      <c r="AK854" s="139"/>
      <c r="AL854" s="132" t="str">
        <f>IF(SUM(AJ854:AK854)=AM854,"OK",SUM(AJ854:AK854)-AM854)</f>
        <v>OK</v>
      </c>
      <c r="AM854" s="140"/>
      <c r="AN854" s="119">
        <f>L854+U854+V854+Z854</f>
        <v>0</v>
      </c>
      <c r="AO854" s="120">
        <f>M854+AH854+AI854+AM854</f>
        <v>0</v>
      </c>
      <c r="AP854" s="39">
        <f>L854</f>
        <v>0</v>
      </c>
      <c r="AQ854" s="141">
        <f>AN854</f>
        <v>0</v>
      </c>
      <c r="AR854" s="142">
        <f>AQ854-AP854</f>
        <v>0</v>
      </c>
      <c r="AS854" s="143" t="e">
        <f>AR854/AP854</f>
        <v>#DIV/0!</v>
      </c>
      <c r="AT854" s="144">
        <f>M854</f>
        <v>0</v>
      </c>
      <c r="AU854" s="141">
        <f>AO854</f>
        <v>0</v>
      </c>
      <c r="AV854" s="142">
        <f>AU854-AT854</f>
        <v>0</v>
      </c>
      <c r="AW854" s="143" t="e">
        <f>AV854/AT854</f>
        <v>#DIV/0!</v>
      </c>
      <c r="AY854" s="146" t="str">
        <f t="shared" si="686"/>
        <v>41.40</v>
      </c>
      <c r="AZ854" s="435" t="b">
        <f>COUNTIF('[1]Codes SEC'!$B$2:$B$250,Ministres!AY854)&gt;0</f>
        <v>1</v>
      </c>
    </row>
    <row r="855" spans="1:52" ht="35.1" customHeight="1" x14ac:dyDescent="0.25">
      <c r="A855" s="15" t="s">
        <v>13</v>
      </c>
      <c r="B855" s="225" t="s">
        <v>265</v>
      </c>
      <c r="C855" s="122" t="s">
        <v>237</v>
      </c>
      <c r="D855" s="123">
        <v>1000</v>
      </c>
      <c r="E855" s="226"/>
      <c r="F855" s="122" t="s">
        <v>1122</v>
      </c>
      <c r="G855" s="227"/>
      <c r="H855" s="436">
        <v>122</v>
      </c>
      <c r="I855" s="229">
        <v>84353000</v>
      </c>
      <c r="J855" s="230" t="s">
        <v>1133</v>
      </c>
      <c r="K855" s="231" t="s">
        <v>1134</v>
      </c>
      <c r="L855" s="232">
        <v>0</v>
      </c>
      <c r="M855" s="233">
        <v>0</v>
      </c>
      <c r="N855" s="130"/>
      <c r="O855" s="131"/>
      <c r="P855" s="131"/>
      <c r="Q855" s="131"/>
      <c r="R855" s="131"/>
      <c r="S855" s="131"/>
      <c r="T855" s="132" t="str">
        <f>IF(SUM(N855:S855)=U855,"OK",SUM(N855:S855)-U855)</f>
        <v>OK</v>
      </c>
      <c r="U855" s="138"/>
      <c r="V855" s="138"/>
      <c r="W855" s="139"/>
      <c r="X855" s="139"/>
      <c r="Y855" s="132" t="str">
        <f>IF(SUM(W855:X855)=Z855,"OK",SUM(W855:X855)-Z855)</f>
        <v>OK</v>
      </c>
      <c r="Z855" s="210"/>
      <c r="AA855" s="204"/>
      <c r="AB855" s="202"/>
      <c r="AC855" s="202"/>
      <c r="AD855" s="202"/>
      <c r="AE855" s="202"/>
      <c r="AF855" s="202"/>
      <c r="AG855" s="132" t="str">
        <f>IF(SUM(AA855:AF855)=AH855,"OK",SUM(AA855:AF855)-AH855)</f>
        <v>OK</v>
      </c>
      <c r="AH855" s="138"/>
      <c r="AI855" s="138"/>
      <c r="AJ855" s="139"/>
      <c r="AK855" s="139"/>
      <c r="AL855" s="132" t="str">
        <f>IF(SUM(AJ855:AK855)=AM855,"OK",SUM(AJ855:AK855)-AM855)</f>
        <v>OK</v>
      </c>
      <c r="AM855" s="140"/>
      <c r="AN855" s="119">
        <f>L855+U855+V855+Z855</f>
        <v>0</v>
      </c>
      <c r="AO855" s="120">
        <f>M855+AH855+AI855+AM855</f>
        <v>0</v>
      </c>
      <c r="AP855" s="39">
        <f>L855</f>
        <v>0</v>
      </c>
      <c r="AQ855" s="141">
        <f>AN855</f>
        <v>0</v>
      </c>
      <c r="AR855" s="142">
        <f>AQ855-AP855</f>
        <v>0</v>
      </c>
      <c r="AS855" s="143" t="e">
        <f>AR855/AP855</f>
        <v>#DIV/0!</v>
      </c>
      <c r="AT855" s="144">
        <f>M855</f>
        <v>0</v>
      </c>
      <c r="AU855" s="141">
        <f>AO855</f>
        <v>0</v>
      </c>
      <c r="AV855" s="142">
        <f>AU855-AT855</f>
        <v>0</v>
      </c>
      <c r="AW855" s="143" t="e">
        <f>AV855/AT855</f>
        <v>#DIV/0!</v>
      </c>
      <c r="AY855" s="146" t="str">
        <f t="shared" si="686"/>
        <v>43.53</v>
      </c>
      <c r="AZ855" s="435" t="b">
        <f>COUNTIF('[1]Codes SEC'!$B$2:$B$250,Ministres!AY855)&gt;0</f>
        <v>1</v>
      </c>
    </row>
    <row r="856" spans="1:52" ht="35.1" customHeight="1" x14ac:dyDescent="0.25">
      <c r="A856" s="15" t="s">
        <v>13</v>
      </c>
      <c r="B856" s="225" t="s">
        <v>265</v>
      </c>
      <c r="C856" s="122" t="s">
        <v>237</v>
      </c>
      <c r="D856" s="123">
        <v>1000</v>
      </c>
      <c r="E856" s="226"/>
      <c r="F856" s="122" t="s">
        <v>1115</v>
      </c>
      <c r="G856" s="227"/>
      <c r="H856" s="436">
        <v>122</v>
      </c>
      <c r="I856" s="229">
        <v>84353000</v>
      </c>
      <c r="J856" s="230" t="s">
        <v>1135</v>
      </c>
      <c r="K856" s="231" t="s">
        <v>1136</v>
      </c>
      <c r="L856" s="232">
        <v>0</v>
      </c>
      <c r="M856" s="233">
        <v>0</v>
      </c>
      <c r="N856" s="130"/>
      <c r="O856" s="131"/>
      <c r="P856" s="131"/>
      <c r="Q856" s="131"/>
      <c r="R856" s="131"/>
      <c r="S856" s="131"/>
      <c r="T856" s="132" t="str">
        <f>IF(SUM(N856:S856)=U856,"OK",SUM(N856:S856)-U856)</f>
        <v>OK</v>
      </c>
      <c r="U856" s="138"/>
      <c r="V856" s="138"/>
      <c r="W856" s="139"/>
      <c r="X856" s="139"/>
      <c r="Y856" s="132" t="str">
        <f>IF(SUM(W856:X856)=Z856,"OK",SUM(W856:X856)-Z856)</f>
        <v>OK</v>
      </c>
      <c r="Z856" s="210"/>
      <c r="AA856" s="204"/>
      <c r="AB856" s="202"/>
      <c r="AC856" s="202"/>
      <c r="AD856" s="202"/>
      <c r="AE856" s="202"/>
      <c r="AF856" s="202"/>
      <c r="AG856" s="132" t="str">
        <f>IF(SUM(AA856:AF856)=AH856,"OK",SUM(AA856:AF856)-AH856)</f>
        <v>OK</v>
      </c>
      <c r="AH856" s="138"/>
      <c r="AI856" s="138"/>
      <c r="AJ856" s="139"/>
      <c r="AK856" s="139"/>
      <c r="AL856" s="132" t="str">
        <f>IF(SUM(AJ856:AK856)=AM856,"OK",SUM(AJ856:AK856)-AM856)</f>
        <v>OK</v>
      </c>
      <c r="AM856" s="140"/>
      <c r="AN856" s="119">
        <f>L856+U856+V856+Z856</f>
        <v>0</v>
      </c>
      <c r="AO856" s="120">
        <f>M856+AH856+AI856+AM856</f>
        <v>0</v>
      </c>
      <c r="AP856" s="39">
        <f>L856</f>
        <v>0</v>
      </c>
      <c r="AQ856" s="141">
        <f>AN856</f>
        <v>0</v>
      </c>
      <c r="AR856" s="142">
        <f>AQ856-AP856</f>
        <v>0</v>
      </c>
      <c r="AS856" s="143" t="e">
        <f>AR856/AP856</f>
        <v>#DIV/0!</v>
      </c>
      <c r="AT856" s="144">
        <f>M856</f>
        <v>0</v>
      </c>
      <c r="AU856" s="141">
        <f>AO856</f>
        <v>0</v>
      </c>
      <c r="AV856" s="142">
        <f>AU856-AT856</f>
        <v>0</v>
      </c>
      <c r="AW856" s="143" t="e">
        <f>AV856/AT856</f>
        <v>#DIV/0!</v>
      </c>
      <c r="AY856" s="146" t="str">
        <f t="shared" si="686"/>
        <v>43.53</v>
      </c>
      <c r="AZ856" s="435" t="b">
        <f>COUNTIF('[1]Codes SEC'!$B$2:$B$250,Ministres!AY856)&gt;0</f>
        <v>1</v>
      </c>
    </row>
    <row r="857" spans="1:52" ht="35.1" customHeight="1" x14ac:dyDescent="0.25">
      <c r="A857" s="15" t="s">
        <v>13</v>
      </c>
      <c r="B857" s="225" t="s">
        <v>265</v>
      </c>
      <c r="C857" s="122" t="s">
        <v>237</v>
      </c>
      <c r="D857" s="123">
        <v>1000</v>
      </c>
      <c r="E857" s="226"/>
      <c r="F857" s="122" t="s">
        <v>1115</v>
      </c>
      <c r="G857" s="227"/>
      <c r="H857" s="436">
        <v>122</v>
      </c>
      <c r="I857" s="229">
        <v>84524000</v>
      </c>
      <c r="J857" s="230" t="s">
        <v>1137</v>
      </c>
      <c r="K857" s="231" t="s">
        <v>1138</v>
      </c>
      <c r="L857" s="232">
        <v>0</v>
      </c>
      <c r="M857" s="233">
        <v>0</v>
      </c>
      <c r="N857" s="130"/>
      <c r="O857" s="131"/>
      <c r="P857" s="131"/>
      <c r="Q857" s="131"/>
      <c r="R857" s="131"/>
      <c r="S857" s="131"/>
      <c r="T857" s="132" t="str">
        <f t="shared" si="687"/>
        <v>OK</v>
      </c>
      <c r="U857" s="138"/>
      <c r="V857" s="138"/>
      <c r="W857" s="139"/>
      <c r="X857" s="139"/>
      <c r="Y857" s="132" t="str">
        <f t="shared" si="688"/>
        <v>OK</v>
      </c>
      <c r="Z857" s="210"/>
      <c r="AA857" s="204"/>
      <c r="AB857" s="202"/>
      <c r="AC857" s="202"/>
      <c r="AD857" s="202"/>
      <c r="AE857" s="202"/>
      <c r="AF857" s="202"/>
      <c r="AG857" s="132" t="str">
        <f t="shared" si="689"/>
        <v>OK</v>
      </c>
      <c r="AH857" s="138"/>
      <c r="AI857" s="138"/>
      <c r="AJ857" s="139"/>
      <c r="AK857" s="139"/>
      <c r="AL857" s="132" t="str">
        <f t="shared" si="690"/>
        <v>OK</v>
      </c>
      <c r="AM857" s="140"/>
      <c r="AN857" s="119">
        <f t="shared" si="691"/>
        <v>0</v>
      </c>
      <c r="AO857" s="120">
        <f t="shared" si="692"/>
        <v>0</v>
      </c>
      <c r="AP857" s="39">
        <f t="shared" si="693"/>
        <v>0</v>
      </c>
      <c r="AQ857" s="141">
        <f t="shared" si="694"/>
        <v>0</v>
      </c>
      <c r="AR857" s="142">
        <f t="shared" si="695"/>
        <v>0</v>
      </c>
      <c r="AS857" s="143" t="e">
        <f t="shared" si="696"/>
        <v>#DIV/0!</v>
      </c>
      <c r="AT857" s="144">
        <f t="shared" si="697"/>
        <v>0</v>
      </c>
      <c r="AU857" s="141">
        <f t="shared" si="698"/>
        <v>0</v>
      </c>
      <c r="AV857" s="142">
        <f t="shared" si="699"/>
        <v>0</v>
      </c>
      <c r="AW857" s="143" t="e">
        <f t="shared" si="700"/>
        <v>#DIV/0!</v>
      </c>
      <c r="AY857" s="146" t="str">
        <f t="shared" si="686"/>
        <v>45.24</v>
      </c>
      <c r="AZ857" s="435" t="b">
        <f>COUNTIF('[1]Codes SEC'!$B$2:$B$250,Ministres!AY857)&gt;0</f>
        <v>1</v>
      </c>
    </row>
    <row r="858" spans="1:52" ht="35.1" customHeight="1" x14ac:dyDescent="0.25">
      <c r="A858" s="15" t="s">
        <v>13</v>
      </c>
      <c r="B858" s="225" t="s">
        <v>265</v>
      </c>
      <c r="C858" s="122" t="s">
        <v>237</v>
      </c>
      <c r="D858" s="123">
        <v>1000</v>
      </c>
      <c r="E858" s="226"/>
      <c r="F858" s="122" t="s">
        <v>1122</v>
      </c>
      <c r="G858" s="227"/>
      <c r="H858" s="436">
        <v>122</v>
      </c>
      <c r="I858" s="229">
        <v>84524000</v>
      </c>
      <c r="J858" s="230" t="s">
        <v>1139</v>
      </c>
      <c r="K858" s="231" t="s">
        <v>1140</v>
      </c>
      <c r="L858" s="232">
        <v>0</v>
      </c>
      <c r="M858" s="233">
        <v>0</v>
      </c>
      <c r="N858" s="130"/>
      <c r="O858" s="131"/>
      <c r="P858" s="131"/>
      <c r="Q858" s="131"/>
      <c r="R858" s="131"/>
      <c r="S858" s="131"/>
      <c r="T858" s="132" t="str">
        <f t="shared" ref="T858:T859" si="701">IF(SUM(N858:S858)=U858,"OK",SUM(N858:S858)-U858)</f>
        <v>OK</v>
      </c>
      <c r="U858" s="138"/>
      <c r="V858" s="138"/>
      <c r="W858" s="139"/>
      <c r="X858" s="139"/>
      <c r="Y858" s="132" t="str">
        <f t="shared" si="688"/>
        <v>OK</v>
      </c>
      <c r="Z858" s="210"/>
      <c r="AA858" s="204"/>
      <c r="AB858" s="202"/>
      <c r="AC858" s="202"/>
      <c r="AD858" s="202"/>
      <c r="AE858" s="202"/>
      <c r="AF858" s="202"/>
      <c r="AG858" s="132" t="str">
        <f t="shared" si="689"/>
        <v>OK</v>
      </c>
      <c r="AH858" s="138"/>
      <c r="AI858" s="138"/>
      <c r="AJ858" s="139"/>
      <c r="AK858" s="139"/>
      <c r="AL858" s="132" t="str">
        <f t="shared" si="690"/>
        <v>OK</v>
      </c>
      <c r="AM858" s="140"/>
      <c r="AN858" s="119">
        <f t="shared" si="691"/>
        <v>0</v>
      </c>
      <c r="AO858" s="120">
        <f t="shared" si="692"/>
        <v>0</v>
      </c>
      <c r="AP858" s="39">
        <f t="shared" si="693"/>
        <v>0</v>
      </c>
      <c r="AQ858" s="141">
        <f t="shared" si="694"/>
        <v>0</v>
      </c>
      <c r="AR858" s="142">
        <f t="shared" si="695"/>
        <v>0</v>
      </c>
      <c r="AS858" s="143" t="e">
        <f t="shared" si="696"/>
        <v>#DIV/0!</v>
      </c>
      <c r="AT858" s="144">
        <f t="shared" si="697"/>
        <v>0</v>
      </c>
      <c r="AU858" s="141">
        <f t="shared" si="698"/>
        <v>0</v>
      </c>
      <c r="AV858" s="142">
        <f t="shared" si="699"/>
        <v>0</v>
      </c>
      <c r="AW858" s="143" t="e">
        <f t="shared" si="700"/>
        <v>#DIV/0!</v>
      </c>
      <c r="AY858" s="146" t="str">
        <f t="shared" si="686"/>
        <v>45.24</v>
      </c>
      <c r="AZ858" s="435" t="b">
        <f>COUNTIF('[1]Codes SEC'!$B$2:$B$250,Ministres!AY858)&gt;0</f>
        <v>1</v>
      </c>
    </row>
    <row r="859" spans="1:52" ht="35.1" customHeight="1" x14ac:dyDescent="0.25">
      <c r="A859" s="15" t="s">
        <v>13</v>
      </c>
      <c r="B859" s="225" t="s">
        <v>265</v>
      </c>
      <c r="C859" s="122" t="s">
        <v>237</v>
      </c>
      <c r="D859" s="123">
        <v>1000</v>
      </c>
      <c r="E859" s="226"/>
      <c r="F859" s="122">
        <v>19</v>
      </c>
      <c r="G859" s="227"/>
      <c r="H859" s="436">
        <v>122</v>
      </c>
      <c r="I859" s="229">
        <v>84550000</v>
      </c>
      <c r="J859" s="230" t="s">
        <v>1141</v>
      </c>
      <c r="K859" s="231" t="s">
        <v>1142</v>
      </c>
      <c r="L859" s="232">
        <v>0</v>
      </c>
      <c r="M859" s="233">
        <v>0</v>
      </c>
      <c r="N859" s="130"/>
      <c r="O859" s="131"/>
      <c r="P859" s="131"/>
      <c r="Q859" s="131"/>
      <c r="R859" s="131"/>
      <c r="S859" s="131"/>
      <c r="T859" s="132" t="str">
        <f t="shared" si="701"/>
        <v>OK</v>
      </c>
      <c r="U859" s="138"/>
      <c r="V859" s="138"/>
      <c r="W859" s="139"/>
      <c r="X859" s="139"/>
      <c r="Y859" s="132" t="str">
        <f t="shared" si="688"/>
        <v>OK</v>
      </c>
      <c r="Z859" s="210"/>
      <c r="AA859" s="204"/>
      <c r="AB859" s="202"/>
      <c r="AC859" s="202"/>
      <c r="AD859" s="202"/>
      <c r="AE859" s="202"/>
      <c r="AF859" s="202"/>
      <c r="AG859" s="132" t="str">
        <f t="shared" si="689"/>
        <v>OK</v>
      </c>
      <c r="AH859" s="138"/>
      <c r="AI859" s="138"/>
      <c r="AJ859" s="139"/>
      <c r="AK859" s="139"/>
      <c r="AL859" s="132" t="str">
        <f t="shared" si="690"/>
        <v>OK</v>
      </c>
      <c r="AM859" s="140"/>
      <c r="AN859" s="119">
        <f t="shared" si="691"/>
        <v>0</v>
      </c>
      <c r="AO859" s="120">
        <f t="shared" si="692"/>
        <v>0</v>
      </c>
      <c r="AP859" s="39">
        <f t="shared" si="693"/>
        <v>0</v>
      </c>
      <c r="AQ859" s="141">
        <f t="shared" si="694"/>
        <v>0</v>
      </c>
      <c r="AR859" s="142">
        <f t="shared" si="695"/>
        <v>0</v>
      </c>
      <c r="AS859" s="143" t="e">
        <f t="shared" si="696"/>
        <v>#DIV/0!</v>
      </c>
      <c r="AT859" s="144">
        <f t="shared" si="697"/>
        <v>0</v>
      </c>
      <c r="AU859" s="141">
        <f t="shared" si="698"/>
        <v>0</v>
      </c>
      <c r="AV859" s="142">
        <f t="shared" si="699"/>
        <v>0</v>
      </c>
      <c r="AW859" s="143" t="e">
        <f t="shared" si="700"/>
        <v>#DIV/0!</v>
      </c>
      <c r="AY859" s="146" t="str">
        <f t="shared" si="686"/>
        <v>45.50</v>
      </c>
      <c r="AZ859" s="435" t="b">
        <f>COUNTIF('[1]Codes SEC'!$B$2:$B$250,Ministres!AY859)&gt;0</f>
        <v>1</v>
      </c>
    </row>
    <row r="860" spans="1:52" ht="12.75" customHeight="1" x14ac:dyDescent="0.25">
      <c r="A860" s="148"/>
      <c r="B860" s="437"/>
      <c r="C860" s="150"/>
      <c r="D860" s="151"/>
      <c r="E860" s="438"/>
      <c r="F860" s="153"/>
      <c r="G860" s="154"/>
      <c r="H860" s="155"/>
      <c r="I860" s="156"/>
      <c r="J860" s="157"/>
      <c r="K860" s="158" t="s">
        <v>70</v>
      </c>
      <c r="L860" s="159">
        <f>L847+L848+L849+L850+L851+L852+L853+L854+L855+L856+L857+L858+L859</f>
        <v>0</v>
      </c>
      <c r="M860" s="439">
        <f t="shared" ref="M860:AW860" si="702">M847+M848+M849+M850+M851+M852+M853+M854+M855+M856+M857+M858+M859</f>
        <v>0</v>
      </c>
      <c r="N860" s="440">
        <f t="shared" si="702"/>
        <v>0</v>
      </c>
      <c r="O860" s="441">
        <f t="shared" si="702"/>
        <v>0</v>
      </c>
      <c r="P860" s="441">
        <f t="shared" si="702"/>
        <v>0</v>
      </c>
      <c r="Q860" s="441">
        <f t="shared" si="702"/>
        <v>0</v>
      </c>
      <c r="R860" s="441">
        <f t="shared" si="702"/>
        <v>0</v>
      </c>
      <c r="S860" s="441">
        <f t="shared" si="702"/>
        <v>0</v>
      </c>
      <c r="T860" s="442"/>
      <c r="U860" s="443">
        <f t="shared" si="702"/>
        <v>0</v>
      </c>
      <c r="V860" s="443">
        <f t="shared" si="702"/>
        <v>0</v>
      </c>
      <c r="W860" s="441">
        <f t="shared" si="702"/>
        <v>0</v>
      </c>
      <c r="X860" s="441">
        <f t="shared" si="702"/>
        <v>0</v>
      </c>
      <c r="Y860" s="442"/>
      <c r="Z860" s="443">
        <f t="shared" si="702"/>
        <v>0</v>
      </c>
      <c r="AA860" s="165">
        <f t="shared" si="702"/>
        <v>0</v>
      </c>
      <c r="AB860" s="441">
        <f t="shared" si="702"/>
        <v>0</v>
      </c>
      <c r="AC860" s="441">
        <f t="shared" si="702"/>
        <v>0</v>
      </c>
      <c r="AD860" s="441">
        <f t="shared" si="702"/>
        <v>0</v>
      </c>
      <c r="AE860" s="441">
        <f t="shared" si="702"/>
        <v>0</v>
      </c>
      <c r="AF860" s="441">
        <f t="shared" si="702"/>
        <v>0</v>
      </c>
      <c r="AG860" s="442"/>
      <c r="AH860" s="443">
        <f t="shared" si="702"/>
        <v>0</v>
      </c>
      <c r="AI860" s="443">
        <f t="shared" si="702"/>
        <v>0</v>
      </c>
      <c r="AJ860" s="441">
        <f t="shared" si="702"/>
        <v>0</v>
      </c>
      <c r="AK860" s="441">
        <f t="shared" si="702"/>
        <v>0</v>
      </c>
      <c r="AL860" s="442"/>
      <c r="AM860" s="444">
        <f t="shared" si="702"/>
        <v>0</v>
      </c>
      <c r="AN860" s="167">
        <f t="shared" si="702"/>
        <v>0</v>
      </c>
      <c r="AO860" s="445">
        <f t="shared" si="702"/>
        <v>0</v>
      </c>
      <c r="AP860" s="169">
        <f t="shared" si="702"/>
        <v>0</v>
      </c>
      <c r="AQ860" s="446">
        <f t="shared" si="702"/>
        <v>0</v>
      </c>
      <c r="AR860" s="447">
        <f t="shared" si="702"/>
        <v>0</v>
      </c>
      <c r="AS860" s="448" t="e">
        <f t="shared" si="702"/>
        <v>#DIV/0!</v>
      </c>
      <c r="AT860" s="449">
        <f t="shared" si="702"/>
        <v>0</v>
      </c>
      <c r="AU860" s="446">
        <f t="shared" si="702"/>
        <v>0</v>
      </c>
      <c r="AV860" s="447">
        <f t="shared" si="702"/>
        <v>0</v>
      </c>
      <c r="AW860" s="448" t="e">
        <f t="shared" si="702"/>
        <v>#DIV/0!</v>
      </c>
      <c r="AY860" s="146"/>
      <c r="AZ860" s="435"/>
    </row>
    <row r="861" spans="1:52" ht="12.75" customHeight="1" x14ac:dyDescent="0.25">
      <c r="A861" s="15"/>
      <c r="C861" s="122"/>
      <c r="D861" s="123"/>
      <c r="F861" s="125"/>
      <c r="G861" s="126"/>
      <c r="H861" s="35"/>
      <c r="I861" s="36"/>
      <c r="J861" s="37"/>
      <c r="K861" s="240"/>
      <c r="L861" s="199"/>
      <c r="M861" s="200"/>
      <c r="N861" s="201"/>
      <c r="O861" s="202"/>
      <c r="P861" s="202"/>
      <c r="Q861" s="202"/>
      <c r="R861" s="202"/>
      <c r="S861" s="202"/>
      <c r="T861" s="224"/>
      <c r="U861" s="138"/>
      <c r="V861" s="138"/>
      <c r="W861" s="139"/>
      <c r="X861" s="139"/>
      <c r="Y861" s="224"/>
      <c r="Z861" s="210"/>
      <c r="AA861" s="204"/>
      <c r="AB861" s="202"/>
      <c r="AC861" s="202"/>
      <c r="AD861" s="202"/>
      <c r="AE861" s="202"/>
      <c r="AF861" s="202"/>
      <c r="AG861" s="224"/>
      <c r="AH861" s="138"/>
      <c r="AI861" s="138"/>
      <c r="AJ861" s="139"/>
      <c r="AK861" s="139"/>
      <c r="AL861" s="224"/>
      <c r="AM861" s="140"/>
      <c r="AN861" s="211"/>
      <c r="AO861" s="212"/>
      <c r="AP861" s="39"/>
      <c r="AQ861" s="141"/>
      <c r="AR861" s="141"/>
      <c r="AS861" s="143"/>
      <c r="AU861" s="141"/>
      <c r="AV861" s="141"/>
      <c r="AW861" s="143"/>
      <c r="AY861" s="146"/>
      <c r="AZ861" s="435"/>
    </row>
    <row r="862" spans="1:52" ht="12.75" customHeight="1" x14ac:dyDescent="0.25">
      <c r="A862" s="15"/>
      <c r="C862" s="122"/>
      <c r="D862" s="123"/>
      <c r="F862" s="125"/>
      <c r="G862" s="126"/>
      <c r="H862" s="35"/>
      <c r="I862" s="36"/>
      <c r="J862" s="37"/>
      <c r="K862" s="243" t="s">
        <v>109</v>
      </c>
      <c r="L862" s="199"/>
      <c r="M862" s="200"/>
      <c r="N862" s="201"/>
      <c r="O862" s="202"/>
      <c r="P862" s="202"/>
      <c r="Q862" s="202"/>
      <c r="R862" s="202"/>
      <c r="S862" s="202"/>
      <c r="T862" s="224"/>
      <c r="U862" s="138"/>
      <c r="V862" s="138"/>
      <c r="W862" s="139"/>
      <c r="X862" s="139"/>
      <c r="Y862" s="224"/>
      <c r="Z862" s="210"/>
      <c r="AA862" s="204"/>
      <c r="AB862" s="202"/>
      <c r="AC862" s="202"/>
      <c r="AD862" s="202"/>
      <c r="AE862" s="202"/>
      <c r="AF862" s="202"/>
      <c r="AG862" s="224"/>
      <c r="AH862" s="138"/>
      <c r="AI862" s="138"/>
      <c r="AJ862" s="139"/>
      <c r="AK862" s="139"/>
      <c r="AL862" s="224"/>
      <c r="AM862" s="140"/>
      <c r="AN862" s="211"/>
      <c r="AO862" s="212"/>
      <c r="AP862" s="39"/>
      <c r="AQ862" s="141"/>
      <c r="AR862" s="141"/>
      <c r="AS862" s="143"/>
      <c r="AU862" s="141"/>
      <c r="AV862" s="141"/>
      <c r="AW862" s="143"/>
      <c r="AY862" s="146"/>
      <c r="AZ862" s="435"/>
    </row>
    <row r="863" spans="1:52" ht="12.75" customHeight="1" x14ac:dyDescent="0.25">
      <c r="A863" s="15"/>
      <c r="C863" s="122"/>
      <c r="D863" s="123"/>
      <c r="F863" s="125"/>
      <c r="G863" s="126"/>
      <c r="H863" s="35"/>
      <c r="I863" s="36"/>
      <c r="J863" s="37"/>
      <c r="K863" s="244"/>
      <c r="L863" s="199"/>
      <c r="M863" s="200"/>
      <c r="N863" s="201"/>
      <c r="O863" s="202"/>
      <c r="P863" s="202"/>
      <c r="Q863" s="202"/>
      <c r="R863" s="202"/>
      <c r="S863" s="202"/>
      <c r="T863" s="224"/>
      <c r="U863" s="138"/>
      <c r="V863" s="138"/>
      <c r="W863" s="139"/>
      <c r="X863" s="139"/>
      <c r="Y863" s="224"/>
      <c r="Z863" s="210"/>
      <c r="AA863" s="204"/>
      <c r="AB863" s="202"/>
      <c r="AC863" s="202"/>
      <c r="AD863" s="202"/>
      <c r="AE863" s="202"/>
      <c r="AF863" s="202"/>
      <c r="AG863" s="224"/>
      <c r="AH863" s="138"/>
      <c r="AI863" s="138"/>
      <c r="AJ863" s="139"/>
      <c r="AK863" s="139"/>
      <c r="AL863" s="224"/>
      <c r="AM863" s="140"/>
      <c r="AN863" s="211"/>
      <c r="AO863" s="212"/>
      <c r="AP863" s="39"/>
      <c r="AQ863" s="141"/>
      <c r="AR863" s="141"/>
      <c r="AS863" s="143"/>
      <c r="AU863" s="141"/>
      <c r="AV863" s="141"/>
      <c r="AW863" s="143"/>
      <c r="AY863" s="146"/>
      <c r="AZ863" s="435"/>
    </row>
    <row r="864" spans="1:52" ht="35.1" customHeight="1" x14ac:dyDescent="0.25">
      <c r="A864" s="15" t="s">
        <v>13</v>
      </c>
      <c r="B864" s="225" t="s">
        <v>265</v>
      </c>
      <c r="C864" s="122" t="s">
        <v>237</v>
      </c>
      <c r="D864" s="123">
        <v>1000</v>
      </c>
      <c r="E864" s="226"/>
      <c r="F864" s="122">
        <v>19</v>
      </c>
      <c r="G864" s="227"/>
      <c r="H864" s="436">
        <v>122</v>
      </c>
      <c r="I864" s="229">
        <v>85111000</v>
      </c>
      <c r="J864" s="230" t="s">
        <v>1143</v>
      </c>
      <c r="K864" s="231" t="s">
        <v>1144</v>
      </c>
      <c r="L864" s="232">
        <v>0</v>
      </c>
      <c r="M864" s="233">
        <v>0</v>
      </c>
      <c r="N864" s="130"/>
      <c r="O864" s="131"/>
      <c r="P864" s="131"/>
      <c r="Q864" s="131"/>
      <c r="R864" s="131"/>
      <c r="S864" s="131"/>
      <c r="T864" s="132" t="str">
        <f t="shared" ref="T864:T869" si="703">IF(SUM(N864:S864)=U864,"OK",SUM(N864:S864)-U864)</f>
        <v>OK</v>
      </c>
      <c r="U864" s="138"/>
      <c r="V864" s="138"/>
      <c r="W864" s="139"/>
      <c r="X864" s="139"/>
      <c r="Y864" s="132" t="str">
        <f t="shared" ref="Y864:Y869" si="704">IF(SUM(W864:X864)=Z864,"OK",SUM(W864:X864)-Z864)</f>
        <v>OK</v>
      </c>
      <c r="Z864" s="210"/>
      <c r="AA864" s="204"/>
      <c r="AB864" s="202"/>
      <c r="AC864" s="202"/>
      <c r="AD864" s="202"/>
      <c r="AE864" s="202"/>
      <c r="AF864" s="202"/>
      <c r="AG864" s="132" t="str">
        <f t="shared" ref="AG864:AG869" si="705">IF(SUM(AA864:AF864)=AH864,"OK",SUM(AA864:AF864)-AH864)</f>
        <v>OK</v>
      </c>
      <c r="AH864" s="138"/>
      <c r="AI864" s="138"/>
      <c r="AJ864" s="139"/>
      <c r="AK864" s="139"/>
      <c r="AL864" s="132" t="str">
        <f t="shared" ref="AL864:AL869" si="706">IF(SUM(AJ864:AK864)=AM864,"OK",SUM(AJ864:AK864)-AM864)</f>
        <v>OK</v>
      </c>
      <c r="AM864" s="140"/>
      <c r="AN864" s="119">
        <f t="shared" ref="AN864:AN869" si="707">L864+U864+V864+Z864</f>
        <v>0</v>
      </c>
      <c r="AO864" s="120">
        <f t="shared" ref="AO864:AO869" si="708">M864+AH864+AI864+AM864</f>
        <v>0</v>
      </c>
      <c r="AP864" s="39">
        <f t="shared" ref="AP864:AP869" si="709">L864</f>
        <v>0</v>
      </c>
      <c r="AQ864" s="141">
        <f t="shared" ref="AQ864:AQ869" si="710">AN864</f>
        <v>0</v>
      </c>
      <c r="AR864" s="142">
        <f t="shared" ref="AR864:AR869" si="711">AQ864-AP864</f>
        <v>0</v>
      </c>
      <c r="AS864" s="143" t="e">
        <f t="shared" ref="AS864:AS869" si="712">AR864/AP864</f>
        <v>#DIV/0!</v>
      </c>
      <c r="AT864" s="144">
        <f t="shared" ref="AT864:AT869" si="713">M864</f>
        <v>0</v>
      </c>
      <c r="AU864" s="141">
        <f t="shared" ref="AU864:AU869" si="714">AO864</f>
        <v>0</v>
      </c>
      <c r="AV864" s="142">
        <f t="shared" ref="AV864:AV869" si="715">AU864-AT864</f>
        <v>0</v>
      </c>
      <c r="AW864" s="143" t="e">
        <f t="shared" ref="AW864:AW869" si="716">AV864/AT864</f>
        <v>#DIV/0!</v>
      </c>
      <c r="AY864" s="146" t="str">
        <f t="shared" ref="AY864:AY869" si="717">RIGHT(LEFT(I864,3),2)&amp;"."&amp;RIGHT(LEFT(I864,5),2)</f>
        <v>51.11</v>
      </c>
      <c r="AZ864" s="435" t="b">
        <f>COUNTIF('[1]Codes SEC'!$B$2:$B$250,Ministres!AY864)&gt;0</f>
        <v>1</v>
      </c>
    </row>
    <row r="865" spans="1:52" ht="35.1" customHeight="1" x14ac:dyDescent="0.25">
      <c r="A865" s="15" t="s">
        <v>13</v>
      </c>
      <c r="B865" s="225" t="s">
        <v>265</v>
      </c>
      <c r="C865" s="122" t="s">
        <v>237</v>
      </c>
      <c r="D865" s="123">
        <v>1000</v>
      </c>
      <c r="E865" s="226"/>
      <c r="F865" s="122" t="s">
        <v>1115</v>
      </c>
      <c r="G865" s="227"/>
      <c r="H865" s="436">
        <v>122</v>
      </c>
      <c r="I865" s="229">
        <v>85112000</v>
      </c>
      <c r="J865" s="230" t="s">
        <v>1145</v>
      </c>
      <c r="K865" s="231" t="s">
        <v>1146</v>
      </c>
      <c r="L865" s="232">
        <v>0</v>
      </c>
      <c r="M865" s="233">
        <v>0</v>
      </c>
      <c r="N865" s="130"/>
      <c r="O865" s="131"/>
      <c r="P865" s="131"/>
      <c r="Q865" s="131"/>
      <c r="R865" s="131"/>
      <c r="S865" s="131"/>
      <c r="T865" s="132" t="str">
        <f t="shared" si="703"/>
        <v>OK</v>
      </c>
      <c r="U865" s="138"/>
      <c r="V865" s="138"/>
      <c r="W865" s="139"/>
      <c r="X865" s="139"/>
      <c r="Y865" s="132" t="str">
        <f t="shared" si="704"/>
        <v>OK</v>
      </c>
      <c r="Z865" s="210"/>
      <c r="AA865" s="204"/>
      <c r="AB865" s="202"/>
      <c r="AC865" s="202"/>
      <c r="AD865" s="202"/>
      <c r="AE865" s="202"/>
      <c r="AF865" s="202"/>
      <c r="AG865" s="132" t="str">
        <f t="shared" si="705"/>
        <v>OK</v>
      </c>
      <c r="AH865" s="138"/>
      <c r="AI865" s="138"/>
      <c r="AJ865" s="139"/>
      <c r="AK865" s="139"/>
      <c r="AL865" s="132" t="str">
        <f t="shared" si="706"/>
        <v>OK</v>
      </c>
      <c r="AM865" s="140"/>
      <c r="AN865" s="119">
        <f t="shared" si="707"/>
        <v>0</v>
      </c>
      <c r="AO865" s="120">
        <f t="shared" si="708"/>
        <v>0</v>
      </c>
      <c r="AP865" s="39">
        <f t="shared" si="709"/>
        <v>0</v>
      </c>
      <c r="AQ865" s="141">
        <f t="shared" si="710"/>
        <v>0</v>
      </c>
      <c r="AR865" s="142">
        <f t="shared" si="711"/>
        <v>0</v>
      </c>
      <c r="AS865" s="143" t="e">
        <f t="shared" si="712"/>
        <v>#DIV/0!</v>
      </c>
      <c r="AT865" s="144">
        <f t="shared" si="713"/>
        <v>0</v>
      </c>
      <c r="AU865" s="141">
        <f t="shared" si="714"/>
        <v>0</v>
      </c>
      <c r="AV865" s="142">
        <f t="shared" si="715"/>
        <v>0</v>
      </c>
      <c r="AW865" s="143" t="e">
        <f t="shared" si="716"/>
        <v>#DIV/0!</v>
      </c>
      <c r="AY865" s="146" t="str">
        <f t="shared" si="717"/>
        <v>51.12</v>
      </c>
      <c r="AZ865" s="435" t="b">
        <f>COUNTIF('[1]Codes SEC'!$B$2:$B$250,Ministres!AY865)&gt;0</f>
        <v>1</v>
      </c>
    </row>
    <row r="866" spans="1:52" ht="35.1" customHeight="1" x14ac:dyDescent="0.25">
      <c r="A866" s="15" t="s">
        <v>13</v>
      </c>
      <c r="B866" s="225" t="s">
        <v>265</v>
      </c>
      <c r="C866" s="122" t="s">
        <v>237</v>
      </c>
      <c r="D866" s="123">
        <v>1000</v>
      </c>
      <c r="E866" s="226"/>
      <c r="F866" s="122">
        <v>19</v>
      </c>
      <c r="G866" s="227"/>
      <c r="H866" s="436">
        <v>122</v>
      </c>
      <c r="I866" s="229">
        <v>86353000</v>
      </c>
      <c r="J866" s="230" t="s">
        <v>1147</v>
      </c>
      <c r="K866" s="231" t="s">
        <v>1148</v>
      </c>
      <c r="L866" s="232">
        <v>0</v>
      </c>
      <c r="M866" s="233">
        <v>0</v>
      </c>
      <c r="N866" s="130"/>
      <c r="O866" s="131"/>
      <c r="P866" s="131"/>
      <c r="Q866" s="131"/>
      <c r="R866" s="131"/>
      <c r="S866" s="131"/>
      <c r="T866" s="132" t="str">
        <f t="shared" si="703"/>
        <v>OK</v>
      </c>
      <c r="U866" s="138"/>
      <c r="V866" s="138"/>
      <c r="W866" s="139"/>
      <c r="X866" s="139"/>
      <c r="Y866" s="132" t="str">
        <f t="shared" si="704"/>
        <v>OK</v>
      </c>
      <c r="Z866" s="210"/>
      <c r="AA866" s="204"/>
      <c r="AB866" s="202"/>
      <c r="AC866" s="202"/>
      <c r="AD866" s="202"/>
      <c r="AE866" s="202"/>
      <c r="AF866" s="202"/>
      <c r="AG866" s="132" t="str">
        <f t="shared" si="705"/>
        <v>OK</v>
      </c>
      <c r="AH866" s="138"/>
      <c r="AI866" s="138"/>
      <c r="AJ866" s="139"/>
      <c r="AK866" s="139"/>
      <c r="AL866" s="132" t="str">
        <f t="shared" si="706"/>
        <v>OK</v>
      </c>
      <c r="AM866" s="140"/>
      <c r="AN866" s="119">
        <f t="shared" si="707"/>
        <v>0</v>
      </c>
      <c r="AO866" s="120">
        <f t="shared" si="708"/>
        <v>0</v>
      </c>
      <c r="AP866" s="39">
        <f t="shared" si="709"/>
        <v>0</v>
      </c>
      <c r="AQ866" s="141">
        <f t="shared" si="710"/>
        <v>0</v>
      </c>
      <c r="AR866" s="142">
        <f t="shared" si="711"/>
        <v>0</v>
      </c>
      <c r="AS866" s="143" t="e">
        <f t="shared" si="712"/>
        <v>#DIV/0!</v>
      </c>
      <c r="AT866" s="144">
        <f t="shared" si="713"/>
        <v>0</v>
      </c>
      <c r="AU866" s="141">
        <f t="shared" si="714"/>
        <v>0</v>
      </c>
      <c r="AV866" s="142">
        <f t="shared" si="715"/>
        <v>0</v>
      </c>
      <c r="AW866" s="143" t="e">
        <f t="shared" si="716"/>
        <v>#DIV/0!</v>
      </c>
      <c r="AY866" s="146" t="str">
        <f t="shared" si="717"/>
        <v>63.53</v>
      </c>
      <c r="AZ866" s="435" t="b">
        <f>COUNTIF('[1]Codes SEC'!$B$2:$B$250,Ministres!AY866)&gt;0</f>
        <v>1</v>
      </c>
    </row>
    <row r="867" spans="1:52" ht="35.1" customHeight="1" x14ac:dyDescent="0.25">
      <c r="A867" s="15" t="s">
        <v>13</v>
      </c>
      <c r="B867" s="225" t="s">
        <v>265</v>
      </c>
      <c r="C867" s="122" t="s">
        <v>237</v>
      </c>
      <c r="D867" s="123">
        <v>1000</v>
      </c>
      <c r="E867" s="226"/>
      <c r="F867" s="122">
        <v>19</v>
      </c>
      <c r="G867" s="227"/>
      <c r="H867" s="436">
        <v>122</v>
      </c>
      <c r="I867" s="229">
        <v>86524000</v>
      </c>
      <c r="J867" s="230" t="s">
        <v>1149</v>
      </c>
      <c r="K867" s="231" t="s">
        <v>1150</v>
      </c>
      <c r="L867" s="232">
        <v>0</v>
      </c>
      <c r="M867" s="233">
        <v>0</v>
      </c>
      <c r="N867" s="130"/>
      <c r="O867" s="131"/>
      <c r="P867" s="131"/>
      <c r="Q867" s="131"/>
      <c r="R867" s="131"/>
      <c r="S867" s="131"/>
      <c r="T867" s="132" t="str">
        <f t="shared" si="703"/>
        <v>OK</v>
      </c>
      <c r="U867" s="138"/>
      <c r="V867" s="138"/>
      <c r="W867" s="139"/>
      <c r="X867" s="139"/>
      <c r="Y867" s="132" t="str">
        <f t="shared" si="704"/>
        <v>OK</v>
      </c>
      <c r="Z867" s="210"/>
      <c r="AA867" s="204"/>
      <c r="AB867" s="202"/>
      <c r="AC867" s="202"/>
      <c r="AD867" s="202"/>
      <c r="AE867" s="202"/>
      <c r="AF867" s="202"/>
      <c r="AG867" s="132" t="str">
        <f t="shared" si="705"/>
        <v>OK</v>
      </c>
      <c r="AH867" s="138"/>
      <c r="AI867" s="138"/>
      <c r="AJ867" s="139"/>
      <c r="AK867" s="139"/>
      <c r="AL867" s="132" t="str">
        <f t="shared" si="706"/>
        <v>OK</v>
      </c>
      <c r="AM867" s="140"/>
      <c r="AN867" s="119">
        <f t="shared" si="707"/>
        <v>0</v>
      </c>
      <c r="AO867" s="120">
        <f t="shared" si="708"/>
        <v>0</v>
      </c>
      <c r="AP867" s="39">
        <f t="shared" si="709"/>
        <v>0</v>
      </c>
      <c r="AQ867" s="141">
        <f t="shared" si="710"/>
        <v>0</v>
      </c>
      <c r="AR867" s="142">
        <f t="shared" si="711"/>
        <v>0</v>
      </c>
      <c r="AS867" s="143" t="e">
        <f t="shared" si="712"/>
        <v>#DIV/0!</v>
      </c>
      <c r="AT867" s="144">
        <f t="shared" si="713"/>
        <v>0</v>
      </c>
      <c r="AU867" s="141">
        <f t="shared" si="714"/>
        <v>0</v>
      </c>
      <c r="AV867" s="142">
        <f t="shared" si="715"/>
        <v>0</v>
      </c>
      <c r="AW867" s="143" t="e">
        <f t="shared" si="716"/>
        <v>#DIV/0!</v>
      </c>
      <c r="AY867" s="146" t="str">
        <f t="shared" si="717"/>
        <v>65.24</v>
      </c>
      <c r="AZ867" s="435" t="b">
        <f>COUNTIF('[1]Codes SEC'!$B$2:$B$250,Ministres!AY867)&gt;0</f>
        <v>1</v>
      </c>
    </row>
    <row r="868" spans="1:52" ht="35.1" customHeight="1" x14ac:dyDescent="0.25">
      <c r="A868" s="15" t="s">
        <v>13</v>
      </c>
      <c r="B868" s="225" t="s">
        <v>265</v>
      </c>
      <c r="C868" s="122" t="s">
        <v>237</v>
      </c>
      <c r="D868" s="123">
        <v>1000</v>
      </c>
      <c r="E868" s="226"/>
      <c r="F868" s="122">
        <v>19</v>
      </c>
      <c r="G868" s="227"/>
      <c r="H868" s="436">
        <v>122</v>
      </c>
      <c r="I868" s="229">
        <v>88514000</v>
      </c>
      <c r="J868" s="230" t="s">
        <v>1151</v>
      </c>
      <c r="K868" s="231" t="s">
        <v>1152</v>
      </c>
      <c r="L868" s="232">
        <v>0</v>
      </c>
      <c r="M868" s="233">
        <v>0</v>
      </c>
      <c r="N868" s="130"/>
      <c r="O868" s="131"/>
      <c r="P868" s="131"/>
      <c r="Q868" s="131"/>
      <c r="R868" s="131"/>
      <c r="S868" s="131"/>
      <c r="T868" s="132" t="str">
        <f t="shared" si="703"/>
        <v>OK</v>
      </c>
      <c r="U868" s="138"/>
      <c r="V868" s="138"/>
      <c r="W868" s="139"/>
      <c r="X868" s="139"/>
      <c r="Y868" s="132" t="str">
        <f t="shared" si="704"/>
        <v>OK</v>
      </c>
      <c r="Z868" s="210"/>
      <c r="AA868" s="204"/>
      <c r="AB868" s="202"/>
      <c r="AC868" s="202"/>
      <c r="AD868" s="202"/>
      <c r="AE868" s="202"/>
      <c r="AF868" s="202"/>
      <c r="AG868" s="132" t="str">
        <f t="shared" si="705"/>
        <v>OK</v>
      </c>
      <c r="AH868" s="138"/>
      <c r="AI868" s="138"/>
      <c r="AJ868" s="139"/>
      <c r="AK868" s="139"/>
      <c r="AL868" s="132" t="str">
        <f t="shared" si="706"/>
        <v>OK</v>
      </c>
      <c r="AM868" s="140"/>
      <c r="AN868" s="119">
        <f t="shared" si="707"/>
        <v>0</v>
      </c>
      <c r="AO868" s="120">
        <f t="shared" si="708"/>
        <v>0</v>
      </c>
      <c r="AP868" s="39">
        <f t="shared" si="709"/>
        <v>0</v>
      </c>
      <c r="AQ868" s="141">
        <f t="shared" si="710"/>
        <v>0</v>
      </c>
      <c r="AR868" s="142">
        <f t="shared" si="711"/>
        <v>0</v>
      </c>
      <c r="AS868" s="143" t="e">
        <f t="shared" si="712"/>
        <v>#DIV/0!</v>
      </c>
      <c r="AT868" s="144">
        <f t="shared" si="713"/>
        <v>0</v>
      </c>
      <c r="AU868" s="141">
        <f t="shared" si="714"/>
        <v>0</v>
      </c>
      <c r="AV868" s="142">
        <f t="shared" si="715"/>
        <v>0</v>
      </c>
      <c r="AW868" s="143" t="e">
        <f t="shared" si="716"/>
        <v>#DIV/0!</v>
      </c>
      <c r="AY868" s="146" t="str">
        <f t="shared" si="717"/>
        <v>85.14</v>
      </c>
      <c r="AZ868" s="435" t="b">
        <f>COUNTIF('[1]Codes SEC'!$B$2:$B$250,Ministres!AY868)&gt;0</f>
        <v>1</v>
      </c>
    </row>
    <row r="869" spans="1:52" ht="35.1" customHeight="1" x14ac:dyDescent="0.25">
      <c r="A869" s="15" t="s">
        <v>13</v>
      </c>
      <c r="B869" s="225" t="s">
        <v>265</v>
      </c>
      <c r="C869" s="122" t="s">
        <v>237</v>
      </c>
      <c r="D869" s="123">
        <v>1000</v>
      </c>
      <c r="E869" s="226"/>
      <c r="F869" s="122">
        <v>19</v>
      </c>
      <c r="G869" s="227"/>
      <c r="H869" s="436">
        <v>122</v>
      </c>
      <c r="I869" s="229">
        <v>88561000</v>
      </c>
      <c r="J869" s="230" t="s">
        <v>1153</v>
      </c>
      <c r="K869" s="231" t="s">
        <v>1154</v>
      </c>
      <c r="L869" s="232">
        <v>0</v>
      </c>
      <c r="M869" s="233">
        <v>0</v>
      </c>
      <c r="N869" s="130"/>
      <c r="O869" s="131"/>
      <c r="P869" s="131"/>
      <c r="Q869" s="131"/>
      <c r="R869" s="131"/>
      <c r="S869" s="131"/>
      <c r="T869" s="132" t="str">
        <f t="shared" si="703"/>
        <v>OK</v>
      </c>
      <c r="U869" s="138"/>
      <c r="V869" s="138"/>
      <c r="W869" s="139"/>
      <c r="X869" s="139"/>
      <c r="Y869" s="132" t="str">
        <f t="shared" si="704"/>
        <v>OK</v>
      </c>
      <c r="Z869" s="210"/>
      <c r="AA869" s="204"/>
      <c r="AB869" s="202"/>
      <c r="AC869" s="202"/>
      <c r="AD869" s="202"/>
      <c r="AE869" s="202"/>
      <c r="AF869" s="202"/>
      <c r="AG869" s="132" t="str">
        <f t="shared" si="705"/>
        <v>OK</v>
      </c>
      <c r="AH869" s="138"/>
      <c r="AI869" s="138"/>
      <c r="AJ869" s="139"/>
      <c r="AK869" s="139"/>
      <c r="AL869" s="132" t="str">
        <f t="shared" si="706"/>
        <v>OK</v>
      </c>
      <c r="AM869" s="140"/>
      <c r="AN869" s="119">
        <f t="shared" si="707"/>
        <v>0</v>
      </c>
      <c r="AO869" s="120">
        <f t="shared" si="708"/>
        <v>0</v>
      </c>
      <c r="AP869" s="39">
        <f t="shared" si="709"/>
        <v>0</v>
      </c>
      <c r="AQ869" s="141">
        <f t="shared" si="710"/>
        <v>0</v>
      </c>
      <c r="AR869" s="142">
        <f t="shared" si="711"/>
        <v>0</v>
      </c>
      <c r="AS869" s="143" t="e">
        <f t="shared" si="712"/>
        <v>#DIV/0!</v>
      </c>
      <c r="AT869" s="144">
        <f t="shared" si="713"/>
        <v>0</v>
      </c>
      <c r="AU869" s="141">
        <f t="shared" si="714"/>
        <v>0</v>
      </c>
      <c r="AV869" s="142">
        <f t="shared" si="715"/>
        <v>0</v>
      </c>
      <c r="AW869" s="143" t="e">
        <f t="shared" si="716"/>
        <v>#DIV/0!</v>
      </c>
      <c r="AY869" s="146" t="str">
        <f t="shared" si="717"/>
        <v>85.61</v>
      </c>
      <c r="AZ869" s="435" t="b">
        <f>COUNTIF('[1]Codes SEC'!$B$2:$B$250,Ministres!AY869)&gt;0</f>
        <v>1</v>
      </c>
    </row>
    <row r="870" spans="1:52" ht="12.75" customHeight="1" x14ac:dyDescent="0.25">
      <c r="A870" s="148"/>
      <c r="B870" s="437"/>
      <c r="C870" s="150"/>
      <c r="D870" s="151"/>
      <c r="E870" s="438"/>
      <c r="F870" s="153"/>
      <c r="G870" s="154"/>
      <c r="H870" s="155"/>
      <c r="I870" s="156"/>
      <c r="J870" s="157"/>
      <c r="K870" s="158" t="s">
        <v>116</v>
      </c>
      <c r="L870" s="159">
        <f t="shared" ref="L870:AW870" si="718">L865+L867+L869+L868+L864+L866</f>
        <v>0</v>
      </c>
      <c r="M870" s="439">
        <f t="shared" si="718"/>
        <v>0</v>
      </c>
      <c r="N870" s="440">
        <f t="shared" si="718"/>
        <v>0</v>
      </c>
      <c r="O870" s="441">
        <f t="shared" si="718"/>
        <v>0</v>
      </c>
      <c r="P870" s="441">
        <f t="shared" si="718"/>
        <v>0</v>
      </c>
      <c r="Q870" s="441">
        <f t="shared" si="718"/>
        <v>0</v>
      </c>
      <c r="R870" s="441">
        <f t="shared" si="718"/>
        <v>0</v>
      </c>
      <c r="S870" s="441">
        <f t="shared" si="718"/>
        <v>0</v>
      </c>
      <c r="T870" s="442"/>
      <c r="U870" s="443">
        <f t="shared" si="718"/>
        <v>0</v>
      </c>
      <c r="V870" s="443">
        <f t="shared" si="718"/>
        <v>0</v>
      </c>
      <c r="W870" s="441">
        <f t="shared" si="718"/>
        <v>0</v>
      </c>
      <c r="X870" s="441">
        <f t="shared" si="718"/>
        <v>0</v>
      </c>
      <c r="Y870" s="442"/>
      <c r="Z870" s="443">
        <f t="shared" si="718"/>
        <v>0</v>
      </c>
      <c r="AA870" s="165">
        <f t="shared" si="718"/>
        <v>0</v>
      </c>
      <c r="AB870" s="441">
        <f t="shared" si="718"/>
        <v>0</v>
      </c>
      <c r="AC870" s="441">
        <f t="shared" si="718"/>
        <v>0</v>
      </c>
      <c r="AD870" s="441">
        <f t="shared" si="718"/>
        <v>0</v>
      </c>
      <c r="AE870" s="441">
        <f t="shared" si="718"/>
        <v>0</v>
      </c>
      <c r="AF870" s="441">
        <f t="shared" si="718"/>
        <v>0</v>
      </c>
      <c r="AG870" s="442"/>
      <c r="AH870" s="443">
        <f t="shared" si="718"/>
        <v>0</v>
      </c>
      <c r="AI870" s="443">
        <f t="shared" si="718"/>
        <v>0</v>
      </c>
      <c r="AJ870" s="441">
        <f t="shared" si="718"/>
        <v>0</v>
      </c>
      <c r="AK870" s="441">
        <f t="shared" si="718"/>
        <v>0</v>
      </c>
      <c r="AL870" s="442"/>
      <c r="AM870" s="444">
        <f t="shared" si="718"/>
        <v>0</v>
      </c>
      <c r="AN870" s="167">
        <f t="shared" si="718"/>
        <v>0</v>
      </c>
      <c r="AO870" s="445">
        <f t="shared" si="718"/>
        <v>0</v>
      </c>
      <c r="AP870" s="169">
        <f t="shared" si="718"/>
        <v>0</v>
      </c>
      <c r="AQ870" s="446">
        <f t="shared" si="718"/>
        <v>0</v>
      </c>
      <c r="AR870" s="447">
        <f t="shared" si="718"/>
        <v>0</v>
      </c>
      <c r="AS870" s="448" t="e">
        <f t="shared" si="718"/>
        <v>#DIV/0!</v>
      </c>
      <c r="AT870" s="449">
        <f t="shared" si="718"/>
        <v>0</v>
      </c>
      <c r="AU870" s="446">
        <f t="shared" si="718"/>
        <v>0</v>
      </c>
      <c r="AV870" s="447">
        <f t="shared" si="718"/>
        <v>0</v>
      </c>
      <c r="AW870" s="448" t="e">
        <f t="shared" si="718"/>
        <v>#DIV/0!</v>
      </c>
      <c r="AY870" s="146"/>
      <c r="AZ870" s="450"/>
    </row>
    <row r="871" spans="1:52" ht="12.75" customHeight="1" x14ac:dyDescent="0.25">
      <c r="A871" s="174"/>
      <c r="B871" s="175"/>
      <c r="C871" s="176"/>
      <c r="D871" s="177"/>
      <c r="E871" s="178"/>
      <c r="F871" s="177"/>
      <c r="G871" s="179"/>
      <c r="H871" s="180"/>
      <c r="I871" s="181"/>
      <c r="J871" s="182"/>
      <c r="K871" s="183" t="s">
        <v>426</v>
      </c>
      <c r="L871" s="184">
        <f t="shared" ref="L871:S871" si="719">L860+L870</f>
        <v>0</v>
      </c>
      <c r="M871" s="355">
        <f t="shared" si="719"/>
        <v>0</v>
      </c>
      <c r="N871" s="186">
        <f t="shared" si="719"/>
        <v>0</v>
      </c>
      <c r="O871" s="187">
        <f t="shared" si="719"/>
        <v>0</v>
      </c>
      <c r="P871" s="187">
        <f t="shared" si="719"/>
        <v>0</v>
      </c>
      <c r="Q871" s="187">
        <f t="shared" si="719"/>
        <v>0</v>
      </c>
      <c r="R871" s="187">
        <f t="shared" si="719"/>
        <v>0</v>
      </c>
      <c r="S871" s="187">
        <f t="shared" si="719"/>
        <v>0</v>
      </c>
      <c r="T871" s="188"/>
      <c r="U871" s="187">
        <f>U860+U870</f>
        <v>0</v>
      </c>
      <c r="V871" s="187">
        <f>V860+V870</f>
        <v>0</v>
      </c>
      <c r="W871" s="187">
        <f>W860+W870</f>
        <v>0</v>
      </c>
      <c r="X871" s="187">
        <f>X860+X870</f>
        <v>0</v>
      </c>
      <c r="Y871" s="188"/>
      <c r="Z871" s="187">
        <f t="shared" ref="Z871:AF871" si="720">Z860+Z870</f>
        <v>0</v>
      </c>
      <c r="AA871" s="189">
        <f t="shared" si="720"/>
        <v>0</v>
      </c>
      <c r="AB871" s="187">
        <f t="shared" si="720"/>
        <v>0</v>
      </c>
      <c r="AC871" s="187">
        <f t="shared" si="720"/>
        <v>0</v>
      </c>
      <c r="AD871" s="187">
        <f t="shared" si="720"/>
        <v>0</v>
      </c>
      <c r="AE871" s="187">
        <f t="shared" si="720"/>
        <v>0</v>
      </c>
      <c r="AF871" s="187">
        <f t="shared" si="720"/>
        <v>0</v>
      </c>
      <c r="AG871" s="188"/>
      <c r="AH871" s="187">
        <f>AH860+AH870</f>
        <v>0</v>
      </c>
      <c r="AI871" s="187">
        <f>AI860+AI870</f>
        <v>0</v>
      </c>
      <c r="AJ871" s="187">
        <f>AJ860+AJ870</f>
        <v>0</v>
      </c>
      <c r="AK871" s="187">
        <f>AK860+AK870</f>
        <v>0</v>
      </c>
      <c r="AL871" s="188"/>
      <c r="AM871" s="190">
        <f t="shared" ref="AM871:AW871" si="721">AM860+AM870</f>
        <v>0</v>
      </c>
      <c r="AN871" s="191">
        <f t="shared" si="721"/>
        <v>0</v>
      </c>
      <c r="AO871" s="190">
        <f t="shared" si="721"/>
        <v>0</v>
      </c>
      <c r="AP871" s="184">
        <f t="shared" si="721"/>
        <v>0</v>
      </c>
      <c r="AQ871" s="192">
        <f t="shared" si="721"/>
        <v>0</v>
      </c>
      <c r="AR871" s="193">
        <f t="shared" si="721"/>
        <v>0</v>
      </c>
      <c r="AS871" s="194" t="e">
        <f t="shared" si="721"/>
        <v>#DIV/0!</v>
      </c>
      <c r="AT871" s="195">
        <f t="shared" si="721"/>
        <v>0</v>
      </c>
      <c r="AU871" s="192">
        <f t="shared" si="721"/>
        <v>0</v>
      </c>
      <c r="AV871" s="193">
        <f t="shared" si="721"/>
        <v>0</v>
      </c>
      <c r="AW871" s="194" t="e">
        <f t="shared" si="721"/>
        <v>#DIV/0!</v>
      </c>
      <c r="AX871" s="12"/>
      <c r="AY871" s="146"/>
      <c r="AZ871" s="435"/>
    </row>
    <row r="872" spans="1:52" ht="12.75" customHeight="1" x14ac:dyDescent="0.25">
      <c r="A872" s="15"/>
      <c r="C872" s="122"/>
      <c r="D872" s="123"/>
      <c r="F872" s="125"/>
      <c r="G872" s="34"/>
      <c r="H872" s="35"/>
      <c r="I872" s="36"/>
      <c r="J872" s="37"/>
      <c r="K872" s="198" t="s">
        <v>72</v>
      </c>
      <c r="L872" s="199">
        <v>0</v>
      </c>
      <c r="M872" s="200">
        <v>0</v>
      </c>
      <c r="N872" s="201">
        <v>0</v>
      </c>
      <c r="O872" s="202">
        <v>0</v>
      </c>
      <c r="P872" s="202">
        <v>0</v>
      </c>
      <c r="Q872" s="202">
        <v>0</v>
      </c>
      <c r="R872" s="202">
        <v>0</v>
      </c>
      <c r="S872" s="202">
        <v>0</v>
      </c>
      <c r="T872" s="203"/>
      <c r="U872" s="135">
        <v>0</v>
      </c>
      <c r="V872" s="135">
        <v>0</v>
      </c>
      <c r="W872" s="202">
        <v>0</v>
      </c>
      <c r="X872" s="202">
        <v>0</v>
      </c>
      <c r="Y872" s="203"/>
      <c r="Z872" s="135">
        <v>0</v>
      </c>
      <c r="AA872" s="204">
        <v>0</v>
      </c>
      <c r="AB872" s="202">
        <v>0</v>
      </c>
      <c r="AC872" s="202">
        <v>0</v>
      </c>
      <c r="AD872" s="202">
        <v>0</v>
      </c>
      <c r="AE872" s="202">
        <v>0</v>
      </c>
      <c r="AF872" s="202">
        <v>0</v>
      </c>
      <c r="AG872" s="203"/>
      <c r="AH872" s="135">
        <v>0</v>
      </c>
      <c r="AI872" s="135">
        <v>0</v>
      </c>
      <c r="AJ872" s="202">
        <v>0</v>
      </c>
      <c r="AK872" s="202">
        <v>0</v>
      </c>
      <c r="AL872" s="203"/>
      <c r="AM872" s="205">
        <v>0</v>
      </c>
      <c r="AN872" s="119">
        <v>0</v>
      </c>
      <c r="AO872" s="120">
        <v>0</v>
      </c>
      <c r="AP872" s="39">
        <v>0</v>
      </c>
      <c r="AQ872" s="141">
        <v>0</v>
      </c>
      <c r="AR872" s="141">
        <v>0</v>
      </c>
      <c r="AS872" s="143">
        <v>0</v>
      </c>
      <c r="AT872" s="144">
        <v>0</v>
      </c>
      <c r="AU872" s="141">
        <v>0</v>
      </c>
      <c r="AV872" s="141">
        <v>0</v>
      </c>
      <c r="AW872" s="143">
        <v>0</v>
      </c>
      <c r="AY872" s="146"/>
      <c r="AZ872" s="450"/>
    </row>
    <row r="873" spans="1:52" ht="12.75" customHeight="1" x14ac:dyDescent="0.25">
      <c r="A873" s="15"/>
      <c r="C873" s="122"/>
      <c r="D873" s="123"/>
      <c r="F873" s="125"/>
      <c r="G873" s="126"/>
      <c r="H873" s="35"/>
      <c r="I873" s="36"/>
      <c r="J873" s="37"/>
      <c r="K873" s="198" t="s">
        <v>73</v>
      </c>
      <c r="L873" s="199">
        <v>0</v>
      </c>
      <c r="M873" s="200">
        <v>0</v>
      </c>
      <c r="N873" s="201">
        <v>0</v>
      </c>
      <c r="O873" s="202">
        <v>0</v>
      </c>
      <c r="P873" s="202">
        <v>0</v>
      </c>
      <c r="Q873" s="202">
        <v>0</v>
      </c>
      <c r="R873" s="202">
        <v>0</v>
      </c>
      <c r="S873" s="202">
        <v>0</v>
      </c>
      <c r="T873" s="203"/>
      <c r="U873" s="135">
        <v>0</v>
      </c>
      <c r="V873" s="135">
        <v>0</v>
      </c>
      <c r="W873" s="202">
        <v>0</v>
      </c>
      <c r="X873" s="202">
        <v>0</v>
      </c>
      <c r="Y873" s="203"/>
      <c r="Z873" s="135">
        <v>0</v>
      </c>
      <c r="AA873" s="204">
        <v>0</v>
      </c>
      <c r="AB873" s="202">
        <v>0</v>
      </c>
      <c r="AC873" s="202">
        <v>0</v>
      </c>
      <c r="AD873" s="202">
        <v>0</v>
      </c>
      <c r="AE873" s="202">
        <v>0</v>
      </c>
      <c r="AF873" s="202">
        <v>0</v>
      </c>
      <c r="AG873" s="203"/>
      <c r="AH873" s="135">
        <v>0</v>
      </c>
      <c r="AI873" s="135">
        <v>0</v>
      </c>
      <c r="AJ873" s="202">
        <v>0</v>
      </c>
      <c r="AK873" s="202">
        <v>0</v>
      </c>
      <c r="AL873" s="203"/>
      <c r="AM873" s="205">
        <v>0</v>
      </c>
      <c r="AN873" s="119">
        <v>0</v>
      </c>
      <c r="AO873" s="120">
        <v>0</v>
      </c>
      <c r="AP873" s="39">
        <v>0</v>
      </c>
      <c r="AQ873" s="141">
        <v>0</v>
      </c>
      <c r="AR873" s="141">
        <v>0</v>
      </c>
      <c r="AS873" s="143">
        <v>0</v>
      </c>
      <c r="AT873" s="144">
        <v>0</v>
      </c>
      <c r="AU873" s="141">
        <v>0</v>
      </c>
      <c r="AV873" s="141">
        <v>0</v>
      </c>
      <c r="AW873" s="143">
        <v>0</v>
      </c>
      <c r="AY873" s="146"/>
      <c r="AZ873" s="450"/>
    </row>
    <row r="874" spans="1:52" ht="12.75" customHeight="1" x14ac:dyDescent="0.25">
      <c r="A874" s="15"/>
      <c r="C874" s="122"/>
      <c r="D874" s="123"/>
      <c r="F874" s="125"/>
      <c r="G874" s="126"/>
      <c r="H874" s="35"/>
      <c r="I874" s="36"/>
      <c r="J874" s="37"/>
      <c r="K874" s="198" t="s">
        <v>74</v>
      </c>
      <c r="L874" s="199">
        <v>0</v>
      </c>
      <c r="M874" s="200">
        <v>0</v>
      </c>
      <c r="N874" s="201">
        <v>0</v>
      </c>
      <c r="O874" s="202">
        <v>0</v>
      </c>
      <c r="P874" s="202">
        <v>0</v>
      </c>
      <c r="Q874" s="202">
        <v>0</v>
      </c>
      <c r="R874" s="202">
        <v>0</v>
      </c>
      <c r="S874" s="202">
        <v>0</v>
      </c>
      <c r="T874" s="203"/>
      <c r="U874" s="135">
        <v>0</v>
      </c>
      <c r="V874" s="135">
        <v>0</v>
      </c>
      <c r="W874" s="202">
        <v>0</v>
      </c>
      <c r="X874" s="202">
        <v>0</v>
      </c>
      <c r="Y874" s="203"/>
      <c r="Z874" s="135">
        <v>0</v>
      </c>
      <c r="AA874" s="204">
        <v>0</v>
      </c>
      <c r="AB874" s="202">
        <v>0</v>
      </c>
      <c r="AC874" s="202">
        <v>0</v>
      </c>
      <c r="AD874" s="202">
        <v>0</v>
      </c>
      <c r="AE874" s="202">
        <v>0</v>
      </c>
      <c r="AF874" s="202">
        <v>0</v>
      </c>
      <c r="AG874" s="203"/>
      <c r="AH874" s="135">
        <v>0</v>
      </c>
      <c r="AI874" s="135">
        <v>0</v>
      </c>
      <c r="AJ874" s="202">
        <v>0</v>
      </c>
      <c r="AK874" s="202">
        <v>0</v>
      </c>
      <c r="AL874" s="203"/>
      <c r="AM874" s="205">
        <v>0</v>
      </c>
      <c r="AN874" s="119">
        <v>0</v>
      </c>
      <c r="AO874" s="120">
        <v>0</v>
      </c>
      <c r="AP874" s="39">
        <v>0</v>
      </c>
      <c r="AQ874" s="141">
        <v>0</v>
      </c>
      <c r="AR874" s="141">
        <v>0</v>
      </c>
      <c r="AS874" s="143">
        <v>0</v>
      </c>
      <c r="AT874" s="144">
        <v>0</v>
      </c>
      <c r="AU874" s="141">
        <v>0</v>
      </c>
      <c r="AV874" s="141">
        <v>0</v>
      </c>
      <c r="AW874" s="143">
        <v>0</v>
      </c>
      <c r="AY874" s="146"/>
      <c r="AZ874" s="450"/>
    </row>
    <row r="875" spans="1:52" ht="12.75" customHeight="1" x14ac:dyDescent="0.25">
      <c r="A875" s="15"/>
      <c r="C875" s="122"/>
      <c r="D875" s="123"/>
      <c r="F875" s="125"/>
      <c r="G875" s="126"/>
      <c r="H875" s="35"/>
      <c r="I875" s="36"/>
      <c r="J875" s="37"/>
      <c r="K875" s="198" t="s">
        <v>75</v>
      </c>
      <c r="L875" s="199">
        <v>0</v>
      </c>
      <c r="M875" s="200">
        <v>0</v>
      </c>
      <c r="N875" s="201">
        <v>0</v>
      </c>
      <c r="O875" s="202">
        <v>0</v>
      </c>
      <c r="P875" s="202">
        <v>0</v>
      </c>
      <c r="Q875" s="202">
        <v>0</v>
      </c>
      <c r="R875" s="202">
        <v>0</v>
      </c>
      <c r="S875" s="202">
        <v>0</v>
      </c>
      <c r="T875" s="203"/>
      <c r="U875" s="135">
        <v>0</v>
      </c>
      <c r="V875" s="135">
        <v>0</v>
      </c>
      <c r="W875" s="202">
        <v>0</v>
      </c>
      <c r="X875" s="202">
        <v>0</v>
      </c>
      <c r="Y875" s="203"/>
      <c r="Z875" s="135">
        <v>0</v>
      </c>
      <c r="AA875" s="204">
        <v>0</v>
      </c>
      <c r="AB875" s="202">
        <v>0</v>
      </c>
      <c r="AC875" s="202">
        <v>0</v>
      </c>
      <c r="AD875" s="202">
        <v>0</v>
      </c>
      <c r="AE875" s="202">
        <v>0</v>
      </c>
      <c r="AF875" s="202">
        <v>0</v>
      </c>
      <c r="AG875" s="203"/>
      <c r="AH875" s="135">
        <v>0</v>
      </c>
      <c r="AI875" s="135">
        <v>0</v>
      </c>
      <c r="AJ875" s="202">
        <v>0</v>
      </c>
      <c r="AK875" s="202">
        <v>0</v>
      </c>
      <c r="AL875" s="203"/>
      <c r="AM875" s="205">
        <v>0</v>
      </c>
      <c r="AN875" s="119">
        <v>0</v>
      </c>
      <c r="AO875" s="120">
        <v>0</v>
      </c>
      <c r="AP875" s="39">
        <v>0</v>
      </c>
      <c r="AQ875" s="141">
        <v>0</v>
      </c>
      <c r="AR875" s="141">
        <v>0</v>
      </c>
      <c r="AS875" s="143">
        <v>0</v>
      </c>
      <c r="AT875" s="144">
        <v>0</v>
      </c>
      <c r="AU875" s="141">
        <v>0</v>
      </c>
      <c r="AV875" s="141">
        <v>0</v>
      </c>
      <c r="AW875" s="143">
        <v>0</v>
      </c>
      <c r="AY875" s="146"/>
      <c r="AZ875" s="450"/>
    </row>
    <row r="876" spans="1:52" ht="12.75" customHeight="1" x14ac:dyDescent="0.25">
      <c r="A876" s="15"/>
      <c r="C876" s="122"/>
      <c r="D876" s="123"/>
      <c r="F876" s="125"/>
      <c r="G876" s="126"/>
      <c r="H876" s="35"/>
      <c r="I876" s="36"/>
      <c r="J876" s="37"/>
      <c r="K876" s="206" t="s">
        <v>76</v>
      </c>
      <c r="L876" s="199">
        <v>0</v>
      </c>
      <c r="M876" s="200">
        <v>0</v>
      </c>
      <c r="N876" s="201">
        <v>0</v>
      </c>
      <c r="O876" s="202">
        <v>0</v>
      </c>
      <c r="P876" s="202">
        <v>0</v>
      </c>
      <c r="Q876" s="202">
        <v>0</v>
      </c>
      <c r="R876" s="202">
        <v>0</v>
      </c>
      <c r="S876" s="202">
        <v>0</v>
      </c>
      <c r="T876" s="203"/>
      <c r="U876" s="135">
        <v>0</v>
      </c>
      <c r="V876" s="135">
        <v>0</v>
      </c>
      <c r="W876" s="202">
        <v>0</v>
      </c>
      <c r="X876" s="202">
        <v>0</v>
      </c>
      <c r="Y876" s="203"/>
      <c r="Z876" s="135">
        <v>0</v>
      </c>
      <c r="AA876" s="204">
        <v>0</v>
      </c>
      <c r="AB876" s="202">
        <v>0</v>
      </c>
      <c r="AC876" s="202">
        <v>0</v>
      </c>
      <c r="AD876" s="202">
        <v>0</v>
      </c>
      <c r="AE876" s="202">
        <v>0</v>
      </c>
      <c r="AF876" s="202">
        <v>0</v>
      </c>
      <c r="AG876" s="203"/>
      <c r="AH876" s="135">
        <v>0</v>
      </c>
      <c r="AI876" s="135">
        <v>0</v>
      </c>
      <c r="AJ876" s="202">
        <v>0</v>
      </c>
      <c r="AK876" s="202">
        <v>0</v>
      </c>
      <c r="AL876" s="203"/>
      <c r="AM876" s="205">
        <v>0</v>
      </c>
      <c r="AN876" s="119">
        <v>0</v>
      </c>
      <c r="AO876" s="120">
        <v>0</v>
      </c>
      <c r="AP876" s="39">
        <v>0</v>
      </c>
      <c r="AQ876" s="141">
        <v>0</v>
      </c>
      <c r="AR876" s="141">
        <v>0</v>
      </c>
      <c r="AS876" s="143">
        <v>0</v>
      </c>
      <c r="AT876" s="144">
        <v>0</v>
      </c>
      <c r="AU876" s="141">
        <v>0</v>
      </c>
      <c r="AV876" s="141">
        <v>0</v>
      </c>
      <c r="AW876" s="143">
        <v>0</v>
      </c>
      <c r="AY876" s="146"/>
      <c r="AZ876" s="450"/>
    </row>
    <row r="877" spans="1:52" ht="12.75" customHeight="1" x14ac:dyDescent="0.25">
      <c r="A877" s="15"/>
      <c r="C877" s="122"/>
      <c r="D877" s="123"/>
      <c r="F877" s="125"/>
      <c r="G877" s="126"/>
      <c r="H877" s="35"/>
      <c r="I877" s="36"/>
      <c r="J877" s="37"/>
      <c r="K877" s="198"/>
      <c r="L877" s="199"/>
      <c r="M877" s="200"/>
      <c r="N877" s="201"/>
      <c r="O877" s="202"/>
      <c r="P877" s="202"/>
      <c r="Q877" s="202"/>
      <c r="R877" s="202"/>
      <c r="S877" s="202"/>
      <c r="T877" s="224"/>
      <c r="U877" s="138"/>
      <c r="V877" s="138"/>
      <c r="W877" s="139"/>
      <c r="X877" s="139"/>
      <c r="Y877" s="224"/>
      <c r="Z877" s="210"/>
      <c r="AA877" s="204"/>
      <c r="AB877" s="202"/>
      <c r="AC877" s="202"/>
      <c r="AD877" s="202"/>
      <c r="AE877" s="202"/>
      <c r="AF877" s="202"/>
      <c r="AG877" s="224"/>
      <c r="AH877" s="138"/>
      <c r="AI877" s="138"/>
      <c r="AJ877" s="139"/>
      <c r="AK877" s="139"/>
      <c r="AL877" s="224"/>
      <c r="AM877" s="140"/>
      <c r="AN877" s="211"/>
      <c r="AO877" s="212"/>
      <c r="AP877" s="39"/>
      <c r="AQ877" s="141"/>
      <c r="AR877" s="141"/>
      <c r="AS877" s="143"/>
      <c r="AU877" s="141"/>
      <c r="AV877" s="141"/>
      <c r="AW877" s="143"/>
      <c r="AY877" s="146"/>
      <c r="AZ877" s="450"/>
    </row>
    <row r="878" spans="1:52" ht="12.75" customHeight="1" x14ac:dyDescent="0.25">
      <c r="A878" s="15"/>
      <c r="C878" s="122"/>
      <c r="D878" s="123"/>
      <c r="F878" s="125"/>
      <c r="G878" s="126"/>
      <c r="H878" s="35"/>
      <c r="I878" s="36"/>
      <c r="J878" s="37"/>
      <c r="K878" s="198"/>
      <c r="L878" s="199"/>
      <c r="M878" s="200"/>
      <c r="N878" s="201"/>
      <c r="O878" s="202"/>
      <c r="P878" s="202"/>
      <c r="Q878" s="202"/>
      <c r="R878" s="202"/>
      <c r="S878" s="202"/>
      <c r="T878" s="224"/>
      <c r="U878" s="138"/>
      <c r="V878" s="138"/>
      <c r="W878" s="139"/>
      <c r="X878" s="139"/>
      <c r="Y878" s="224"/>
      <c r="Z878" s="210"/>
      <c r="AA878" s="204"/>
      <c r="AB878" s="202"/>
      <c r="AC878" s="202"/>
      <c r="AD878" s="202"/>
      <c r="AE878" s="202"/>
      <c r="AF878" s="202"/>
      <c r="AG878" s="224"/>
      <c r="AH878" s="138"/>
      <c r="AI878" s="138"/>
      <c r="AJ878" s="139"/>
      <c r="AK878" s="139"/>
      <c r="AL878" s="224"/>
      <c r="AM878" s="140"/>
      <c r="AN878" s="211"/>
      <c r="AO878" s="212"/>
      <c r="AP878" s="39"/>
      <c r="AQ878" s="141"/>
      <c r="AR878" s="141"/>
      <c r="AS878" s="143"/>
      <c r="AU878" s="141"/>
      <c r="AV878" s="141"/>
      <c r="AW878" s="143"/>
      <c r="AY878" s="146"/>
      <c r="AZ878" s="450"/>
    </row>
    <row r="879" spans="1:52" ht="12.75" customHeight="1" x14ac:dyDescent="0.25">
      <c r="A879" s="15"/>
      <c r="C879" s="122"/>
      <c r="D879" s="123"/>
      <c r="F879" s="125"/>
      <c r="G879" s="126"/>
      <c r="H879" s="35"/>
      <c r="I879" s="36"/>
      <c r="J879" s="37"/>
      <c r="K879" s="381" t="s">
        <v>1155</v>
      </c>
      <c r="L879" s="199"/>
      <c r="M879" s="200"/>
      <c r="N879" s="201"/>
      <c r="O879" s="202"/>
      <c r="P879" s="202"/>
      <c r="Q879" s="202"/>
      <c r="R879" s="202"/>
      <c r="S879" s="202"/>
      <c r="T879" s="224"/>
      <c r="U879" s="138"/>
      <c r="V879" s="138"/>
      <c r="W879" s="139"/>
      <c r="X879" s="139"/>
      <c r="Y879" s="224"/>
      <c r="Z879" s="210"/>
      <c r="AA879" s="204"/>
      <c r="AB879" s="202"/>
      <c r="AC879" s="202"/>
      <c r="AD879" s="202"/>
      <c r="AE879" s="202"/>
      <c r="AF879" s="202"/>
      <c r="AG879" s="224"/>
      <c r="AH879" s="138"/>
      <c r="AI879" s="138"/>
      <c r="AJ879" s="139"/>
      <c r="AK879" s="139"/>
      <c r="AL879" s="224"/>
      <c r="AM879" s="140"/>
      <c r="AN879" s="211"/>
      <c r="AO879" s="212"/>
      <c r="AP879" s="39"/>
      <c r="AQ879" s="141"/>
      <c r="AR879" s="141"/>
      <c r="AS879" s="143"/>
      <c r="AU879" s="141"/>
      <c r="AV879" s="141"/>
      <c r="AW879" s="143"/>
      <c r="AY879" s="146"/>
      <c r="AZ879" s="450"/>
    </row>
    <row r="880" spans="1:52" x14ac:dyDescent="0.25">
      <c r="A880" s="15"/>
      <c r="C880" s="122"/>
      <c r="D880" s="123"/>
      <c r="F880" s="125"/>
      <c r="G880" s="126"/>
      <c r="H880" s="35"/>
      <c r="I880" s="36"/>
      <c r="J880" s="37"/>
      <c r="K880" s="451" t="s">
        <v>1156</v>
      </c>
      <c r="L880" s="199"/>
      <c r="M880" s="200"/>
      <c r="N880" s="201"/>
      <c r="O880" s="202"/>
      <c r="P880" s="202"/>
      <c r="Q880" s="202"/>
      <c r="R880" s="202"/>
      <c r="S880" s="202"/>
      <c r="T880" s="224"/>
      <c r="U880" s="138"/>
      <c r="V880" s="138"/>
      <c r="W880" s="139"/>
      <c r="X880" s="139"/>
      <c r="Y880" s="224"/>
      <c r="Z880" s="210"/>
      <c r="AA880" s="204"/>
      <c r="AB880" s="202"/>
      <c r="AC880" s="202"/>
      <c r="AD880" s="202"/>
      <c r="AE880" s="202"/>
      <c r="AF880" s="202"/>
      <c r="AG880" s="224"/>
      <c r="AH880" s="138"/>
      <c r="AI880" s="138"/>
      <c r="AJ880" s="139"/>
      <c r="AK880" s="139"/>
      <c r="AL880" s="224"/>
      <c r="AM880" s="140"/>
      <c r="AN880" s="211"/>
      <c r="AO880" s="212"/>
      <c r="AP880" s="39"/>
      <c r="AQ880" s="141"/>
      <c r="AR880" s="141"/>
      <c r="AS880" s="143"/>
      <c r="AU880" s="141"/>
      <c r="AV880" s="141"/>
      <c r="AW880" s="143"/>
      <c r="AY880" s="146"/>
      <c r="AZ880" s="450"/>
    </row>
    <row r="881" spans="1:52" ht="12.75" customHeight="1" x14ac:dyDescent="0.25">
      <c r="A881" s="15"/>
      <c r="C881" s="122"/>
      <c r="D881" s="123"/>
      <c r="F881" s="125"/>
      <c r="G881" s="126"/>
      <c r="H881" s="35"/>
      <c r="I881" s="36"/>
      <c r="J881" s="37"/>
      <c r="K881" s="244"/>
      <c r="L881" s="199"/>
      <c r="M881" s="200"/>
      <c r="N881" s="201"/>
      <c r="O881" s="202"/>
      <c r="P881" s="202"/>
      <c r="Q881" s="202"/>
      <c r="R881" s="202"/>
      <c r="S881" s="202"/>
      <c r="T881" s="224"/>
      <c r="U881" s="138"/>
      <c r="V881" s="138"/>
      <c r="W881" s="139"/>
      <c r="X881" s="139"/>
      <c r="Y881" s="224"/>
      <c r="Z881" s="210"/>
      <c r="AA881" s="204"/>
      <c r="AB881" s="202"/>
      <c r="AC881" s="202"/>
      <c r="AD881" s="202"/>
      <c r="AE881" s="202"/>
      <c r="AF881" s="202"/>
      <c r="AG881" s="224"/>
      <c r="AH881" s="138"/>
      <c r="AI881" s="138"/>
      <c r="AJ881" s="139"/>
      <c r="AK881" s="139"/>
      <c r="AL881" s="224"/>
      <c r="AM881" s="140"/>
      <c r="AN881" s="211"/>
      <c r="AO881" s="212"/>
      <c r="AP881" s="39"/>
      <c r="AQ881" s="141"/>
      <c r="AR881" s="141"/>
      <c r="AS881" s="143"/>
      <c r="AU881" s="141"/>
      <c r="AV881" s="141"/>
      <c r="AW881" s="143"/>
      <c r="AY881" s="146"/>
      <c r="AZ881" s="450"/>
    </row>
    <row r="882" spans="1:52" ht="35.1" customHeight="1" x14ac:dyDescent="0.25">
      <c r="A882" s="15" t="s">
        <v>13</v>
      </c>
      <c r="B882" s="121">
        <v>10</v>
      </c>
      <c r="C882" s="122" t="s">
        <v>237</v>
      </c>
      <c r="D882" s="123">
        <v>2001</v>
      </c>
      <c r="F882" s="125"/>
      <c r="G882" s="126">
        <v>1</v>
      </c>
      <c r="H882" s="35" t="str">
        <f t="shared" si="642"/>
        <v>030</v>
      </c>
      <c r="I882" s="36" t="s">
        <v>1157</v>
      </c>
      <c r="J882" s="37" t="s">
        <v>1158</v>
      </c>
      <c r="K882" s="244" t="s">
        <v>1159</v>
      </c>
      <c r="L882" s="199"/>
      <c r="M882" s="200"/>
      <c r="N882" s="130"/>
      <c r="O882" s="131"/>
      <c r="P882" s="131"/>
      <c r="Q882" s="131"/>
      <c r="R882" s="131"/>
      <c r="S882" s="131"/>
      <c r="T882" s="132"/>
      <c r="U882" s="133"/>
      <c r="V882" s="133"/>
      <c r="W882" s="134"/>
      <c r="X882" s="134"/>
      <c r="Y882" s="132"/>
      <c r="Z882" s="135"/>
      <c r="AA882" s="204"/>
      <c r="AB882" s="202"/>
      <c r="AC882" s="202"/>
      <c r="AD882" s="202"/>
      <c r="AE882" s="202"/>
      <c r="AF882" s="202"/>
      <c r="AG882" s="132"/>
      <c r="AH882" s="133"/>
      <c r="AI882" s="133"/>
      <c r="AJ882" s="134"/>
      <c r="AK882" s="134"/>
      <c r="AL882" s="132"/>
      <c r="AM882" s="205"/>
      <c r="AN882" s="119"/>
      <c r="AO882" s="120"/>
      <c r="AP882" s="39"/>
      <c r="AQ882" s="141"/>
      <c r="AR882" s="142"/>
      <c r="AS882" s="143"/>
      <c r="AU882" s="141"/>
      <c r="AV882" s="141"/>
      <c r="AW882" s="143"/>
      <c r="AY882" s="146" t="str">
        <f>RIGHT(LEFT(I882,3),2)&amp;"."&amp;RIGHT(LEFT(I882,5),2)</f>
        <v>01.00</v>
      </c>
      <c r="AZ882" s="450" t="b">
        <f>COUNTIF('[1]Codes SEC'!$B$2:$B$250,Ministres!AY882)&gt;0</f>
        <v>1</v>
      </c>
    </row>
    <row r="883" spans="1:52" ht="12.75" customHeight="1" x14ac:dyDescent="0.25">
      <c r="A883" s="15"/>
      <c r="C883" s="122"/>
      <c r="D883" s="123"/>
      <c r="F883" s="125"/>
      <c r="G883" s="126"/>
      <c r="H883" s="35"/>
      <c r="I883" s="36"/>
      <c r="J883" s="37"/>
      <c r="K883" s="452" t="s">
        <v>1160</v>
      </c>
      <c r="L883" s="199">
        <v>9205</v>
      </c>
      <c r="M883" s="200">
        <v>9831</v>
      </c>
      <c r="N883" s="453"/>
      <c r="O883" s="137"/>
      <c r="P883" s="137"/>
      <c r="Q883" s="137"/>
      <c r="R883" s="137"/>
      <c r="S883" s="137"/>
      <c r="T883" s="454"/>
      <c r="U883" s="138"/>
      <c r="V883" s="138"/>
      <c r="W883" s="139"/>
      <c r="X883" s="139"/>
      <c r="Y883" s="454"/>
      <c r="Z883" s="210"/>
      <c r="AA883" s="204"/>
      <c r="AB883" s="202"/>
      <c r="AC883" s="202"/>
      <c r="AD883" s="202"/>
      <c r="AE883" s="202"/>
      <c r="AF883" s="202"/>
      <c r="AG883" s="454"/>
      <c r="AH883" s="138"/>
      <c r="AI883" s="138"/>
      <c r="AJ883" s="139"/>
      <c r="AK883" s="139"/>
      <c r="AL883" s="454"/>
      <c r="AM883" s="140"/>
      <c r="AN883" s="119">
        <f t="shared" ref="AN883:AN887" si="722">L883+U883+V883+Z883</f>
        <v>9205</v>
      </c>
      <c r="AO883" s="120">
        <f t="shared" ref="AO883:AO887" si="723">M883+AH883+AI883+AM883</f>
        <v>9831</v>
      </c>
      <c r="AP883" s="39">
        <f>L883</f>
        <v>9205</v>
      </c>
      <c r="AQ883" s="455">
        <f>AN883</f>
        <v>9205</v>
      </c>
      <c r="AR883" s="142">
        <f>AQ883-AP883</f>
        <v>0</v>
      </c>
      <c r="AS883" s="143">
        <f>AR883/AP883</f>
        <v>0</v>
      </c>
      <c r="AT883" s="144">
        <f>M883</f>
        <v>9831</v>
      </c>
      <c r="AU883" s="455">
        <f>AO883</f>
        <v>9831</v>
      </c>
      <c r="AV883" s="142">
        <f>AU883-AT883</f>
        <v>0</v>
      </c>
      <c r="AW883" s="143">
        <f>AV883/AT883</f>
        <v>0</v>
      </c>
      <c r="AY883" s="146"/>
      <c r="AZ883" s="450"/>
    </row>
    <row r="884" spans="1:52" ht="12.75" customHeight="1" x14ac:dyDescent="0.25">
      <c r="A884" s="15"/>
      <c r="C884" s="122"/>
      <c r="D884" s="123"/>
      <c r="F884" s="125"/>
      <c r="G884" s="126"/>
      <c r="H884" s="35"/>
      <c r="I884" s="36"/>
      <c r="J884" s="37"/>
      <c r="K884" s="452" t="s">
        <v>1161</v>
      </c>
      <c r="L884" s="199">
        <v>3995</v>
      </c>
      <c r="M884" s="200">
        <v>3995</v>
      </c>
      <c r="N884" s="453"/>
      <c r="O884" s="137"/>
      <c r="P884" s="137"/>
      <c r="Q884" s="137"/>
      <c r="R884" s="137"/>
      <c r="S884" s="137"/>
      <c r="T884" s="454"/>
      <c r="U884" s="138"/>
      <c r="V884" s="138"/>
      <c r="W884" s="139"/>
      <c r="X884" s="139"/>
      <c r="Y884" s="454"/>
      <c r="Z884" s="210"/>
      <c r="AA884" s="204"/>
      <c r="AB884" s="202"/>
      <c r="AC884" s="202"/>
      <c r="AD884" s="202"/>
      <c r="AE884" s="202"/>
      <c r="AF884" s="202"/>
      <c r="AG884" s="454"/>
      <c r="AH884" s="138"/>
      <c r="AI884" s="138"/>
      <c r="AJ884" s="139"/>
      <c r="AK884" s="139"/>
      <c r="AL884" s="454"/>
      <c r="AM884" s="140"/>
      <c r="AN884" s="119">
        <f t="shared" si="722"/>
        <v>3995</v>
      </c>
      <c r="AO884" s="120">
        <f t="shared" si="723"/>
        <v>3995</v>
      </c>
      <c r="AP884" s="39">
        <f>L884</f>
        <v>3995</v>
      </c>
      <c r="AQ884" s="455">
        <f>AN884</f>
        <v>3995</v>
      </c>
      <c r="AR884" s="142">
        <f>AQ884-AP884</f>
        <v>0</v>
      </c>
      <c r="AS884" s="143">
        <f>AR884/AP884</f>
        <v>0</v>
      </c>
      <c r="AT884" s="144">
        <f>M884</f>
        <v>3995</v>
      </c>
      <c r="AU884" s="455">
        <f>AO884</f>
        <v>3995</v>
      </c>
      <c r="AV884" s="142">
        <f>AU884-AT884</f>
        <v>0</v>
      </c>
      <c r="AW884" s="143">
        <f>AV884/AT884</f>
        <v>0</v>
      </c>
      <c r="AY884" s="146"/>
      <c r="AZ884" s="450"/>
    </row>
    <row r="885" spans="1:52" ht="12.75" customHeight="1" x14ac:dyDescent="0.25">
      <c r="A885" s="15"/>
      <c r="C885" s="122"/>
      <c r="D885" s="123"/>
      <c r="F885" s="125"/>
      <c r="G885" s="126"/>
      <c r="H885" s="35"/>
      <c r="I885" s="36"/>
      <c r="J885" s="37"/>
      <c r="K885" s="452" t="s">
        <v>1162</v>
      </c>
      <c r="L885" s="199">
        <v>13200</v>
      </c>
      <c r="M885" s="200">
        <v>13826</v>
      </c>
      <c r="N885" s="453"/>
      <c r="O885" s="137"/>
      <c r="P885" s="137"/>
      <c r="Q885" s="137"/>
      <c r="R885" s="137"/>
      <c r="S885" s="137"/>
      <c r="T885" s="454"/>
      <c r="U885" s="138">
        <f>U883+U884</f>
        <v>0</v>
      </c>
      <c r="V885" s="138">
        <f>V883+V884</f>
        <v>0</v>
      </c>
      <c r="W885" s="139"/>
      <c r="X885" s="139"/>
      <c r="Y885" s="454"/>
      <c r="Z885" s="210">
        <f>Z883+Z884</f>
        <v>0</v>
      </c>
      <c r="AA885" s="204"/>
      <c r="AB885" s="202"/>
      <c r="AC885" s="202"/>
      <c r="AD885" s="202"/>
      <c r="AE885" s="202"/>
      <c r="AF885" s="202"/>
      <c r="AG885" s="454"/>
      <c r="AH885" s="138">
        <f>AH883+AH884</f>
        <v>0</v>
      </c>
      <c r="AI885" s="138">
        <f>AI883+AI884</f>
        <v>0</v>
      </c>
      <c r="AJ885" s="139"/>
      <c r="AK885" s="139"/>
      <c r="AL885" s="454"/>
      <c r="AM885" s="140">
        <f>AM883+AM884</f>
        <v>0</v>
      </c>
      <c r="AN885" s="119">
        <f t="shared" si="722"/>
        <v>13200</v>
      </c>
      <c r="AO885" s="120">
        <f t="shared" si="723"/>
        <v>13826</v>
      </c>
      <c r="AP885" s="39">
        <f>AP883+AP884</f>
        <v>13200</v>
      </c>
      <c r="AQ885" s="455">
        <f>AQ883+AQ884</f>
        <v>13200</v>
      </c>
      <c r="AR885" s="142">
        <f>AR883+AR884</f>
        <v>0</v>
      </c>
      <c r="AS885" s="143">
        <f>AR885/AP885</f>
        <v>0</v>
      </c>
      <c r="AT885" s="144">
        <f>AT883+AT884</f>
        <v>13826</v>
      </c>
      <c r="AU885" s="455">
        <f>AU883+AU884</f>
        <v>13826</v>
      </c>
      <c r="AV885" s="142">
        <f>AV883+AV884</f>
        <v>0</v>
      </c>
      <c r="AW885" s="143">
        <f>AV885/AT885</f>
        <v>0</v>
      </c>
      <c r="AY885" s="146"/>
      <c r="AZ885" s="450"/>
    </row>
    <row r="886" spans="1:52" ht="12.75" customHeight="1" x14ac:dyDescent="0.25">
      <c r="A886" s="15"/>
      <c r="C886" s="122"/>
      <c r="D886" s="123"/>
      <c r="F886" s="125">
        <v>13</v>
      </c>
      <c r="G886" s="126"/>
      <c r="H886" s="35"/>
      <c r="I886" s="36"/>
      <c r="J886" s="37"/>
      <c r="K886" s="118" t="s">
        <v>1163</v>
      </c>
      <c r="L886" s="128">
        <v>3315</v>
      </c>
      <c r="M886" s="129">
        <v>3315</v>
      </c>
      <c r="N886" s="453"/>
      <c r="O886" s="137"/>
      <c r="P886" s="137"/>
      <c r="Q886" s="137"/>
      <c r="R886" s="137"/>
      <c r="S886" s="137"/>
      <c r="T886" s="454" t="str">
        <f>IF(SUM(N886:S886)=U886,"OK",SUM(N886:S886)-U886)</f>
        <v>OK</v>
      </c>
      <c r="U886" s="138"/>
      <c r="V886" s="138"/>
      <c r="W886" s="139"/>
      <c r="X886" s="139"/>
      <c r="Y886" s="454" t="str">
        <f>IF(SUM(W886:X886)=Z886,"OK",SUM(W886:X886)-Z886)</f>
        <v>OK</v>
      </c>
      <c r="Z886" s="210"/>
      <c r="AA886" s="204"/>
      <c r="AB886" s="202"/>
      <c r="AC886" s="202"/>
      <c r="AD886" s="202"/>
      <c r="AE886" s="202"/>
      <c r="AF886" s="202"/>
      <c r="AG886" s="454" t="str">
        <f>IF(SUM(AA886:AF886)=AH886,"OK",SUM(AA886:AF886)-AH886)</f>
        <v>OK</v>
      </c>
      <c r="AH886" s="138"/>
      <c r="AI886" s="138"/>
      <c r="AJ886" s="139"/>
      <c r="AK886" s="139"/>
      <c r="AL886" s="454" t="str">
        <f>IF(SUM(AJ886:AK886)=AM886,"OK",SUM(AJ886:AK886)-AM886)</f>
        <v>OK</v>
      </c>
      <c r="AM886" s="140"/>
      <c r="AN886" s="119">
        <f t="shared" si="722"/>
        <v>3315</v>
      </c>
      <c r="AO886" s="120">
        <f t="shared" si="723"/>
        <v>3315</v>
      </c>
      <c r="AP886" s="39">
        <f>L886</f>
        <v>3315</v>
      </c>
      <c r="AQ886" s="455">
        <f>AN886</f>
        <v>3315</v>
      </c>
      <c r="AR886" s="142">
        <f>AQ886-AP886</f>
        <v>0</v>
      </c>
      <c r="AS886" s="143">
        <f>AR886/AP886</f>
        <v>0</v>
      </c>
      <c r="AT886" s="144">
        <f>M886</f>
        <v>3315</v>
      </c>
      <c r="AU886" s="455">
        <f>AO886</f>
        <v>3315</v>
      </c>
      <c r="AV886" s="142">
        <f>AU886-AT886</f>
        <v>0</v>
      </c>
      <c r="AW886" s="143">
        <f>AV886/AT886</f>
        <v>0</v>
      </c>
      <c r="AY886" s="146"/>
      <c r="AZ886" s="450"/>
    </row>
    <row r="887" spans="1:52" ht="12.75" customHeight="1" x14ac:dyDescent="0.25">
      <c r="A887" s="15"/>
      <c r="C887" s="122"/>
      <c r="D887" s="123"/>
      <c r="F887" s="125"/>
      <c r="G887" s="126"/>
      <c r="H887" s="35"/>
      <c r="I887" s="36"/>
      <c r="J887" s="37"/>
      <c r="K887" s="206" t="s">
        <v>1164</v>
      </c>
      <c r="L887" s="199">
        <v>9885</v>
      </c>
      <c r="M887" s="200">
        <v>10511</v>
      </c>
      <c r="N887" s="453"/>
      <c r="O887" s="137"/>
      <c r="P887" s="137"/>
      <c r="Q887" s="137"/>
      <c r="R887" s="137"/>
      <c r="S887" s="137"/>
      <c r="T887" s="454"/>
      <c r="U887" s="138">
        <f>U885-U886</f>
        <v>0</v>
      </c>
      <c r="V887" s="138">
        <f>V885-V886</f>
        <v>0</v>
      </c>
      <c r="W887" s="139"/>
      <c r="X887" s="139"/>
      <c r="Y887" s="454"/>
      <c r="Z887" s="210">
        <f>Z885-Z886</f>
        <v>0</v>
      </c>
      <c r="AA887" s="204"/>
      <c r="AB887" s="202"/>
      <c r="AC887" s="202"/>
      <c r="AD887" s="202"/>
      <c r="AE887" s="202"/>
      <c r="AF887" s="202"/>
      <c r="AG887" s="454"/>
      <c r="AH887" s="138">
        <f>AH885-AH886</f>
        <v>0</v>
      </c>
      <c r="AI887" s="138">
        <f>AI885-AI886</f>
        <v>0</v>
      </c>
      <c r="AJ887" s="139"/>
      <c r="AK887" s="139"/>
      <c r="AL887" s="454"/>
      <c r="AM887" s="140">
        <f>AM885-AM886</f>
        <v>0</v>
      </c>
      <c r="AN887" s="119">
        <f t="shared" si="722"/>
        <v>9885</v>
      </c>
      <c r="AO887" s="120">
        <f t="shared" si="723"/>
        <v>10511</v>
      </c>
      <c r="AP887" s="39">
        <f>AP885-AP886</f>
        <v>9885</v>
      </c>
      <c r="AQ887" s="455">
        <f>AQ885-AQ886</f>
        <v>9885</v>
      </c>
      <c r="AR887" s="142">
        <f>AR885-AR886</f>
        <v>0</v>
      </c>
      <c r="AS887" s="143">
        <f>AR887/AP887</f>
        <v>0</v>
      </c>
      <c r="AT887" s="144">
        <f>AT885-AT886</f>
        <v>10511</v>
      </c>
      <c r="AU887" s="455">
        <f>AU885-AU886</f>
        <v>10511</v>
      </c>
      <c r="AV887" s="142">
        <f>AV885-AV886</f>
        <v>0</v>
      </c>
      <c r="AW887" s="143">
        <f>AV887/AT887</f>
        <v>0</v>
      </c>
      <c r="AY887" s="146"/>
      <c r="AZ887" s="450"/>
    </row>
    <row r="888" spans="1:52" ht="12.75" customHeight="1" x14ac:dyDescent="0.25">
      <c r="A888" s="15"/>
      <c r="C888" s="122"/>
      <c r="D888" s="123"/>
      <c r="F888" s="125"/>
      <c r="G888" s="126"/>
      <c r="H888" s="35"/>
      <c r="I888" s="36"/>
      <c r="J888" s="37"/>
      <c r="K888" s="456"/>
      <c r="L888" s="199"/>
      <c r="M888" s="200"/>
      <c r="N888" s="201"/>
      <c r="O888" s="202"/>
      <c r="P888" s="202"/>
      <c r="Q888" s="202"/>
      <c r="R888" s="202"/>
      <c r="S888" s="202"/>
      <c r="T888" s="224"/>
      <c r="U888" s="138"/>
      <c r="V888" s="138"/>
      <c r="W888" s="139"/>
      <c r="X888" s="139"/>
      <c r="Y888" s="224"/>
      <c r="Z888" s="210"/>
      <c r="AA888" s="204"/>
      <c r="AB888" s="202"/>
      <c r="AC888" s="202"/>
      <c r="AD888" s="202"/>
      <c r="AE888" s="202"/>
      <c r="AF888" s="202"/>
      <c r="AG888" s="224"/>
      <c r="AH888" s="138"/>
      <c r="AI888" s="138"/>
      <c r="AJ888" s="139"/>
      <c r="AK888" s="139"/>
      <c r="AL888" s="224"/>
      <c r="AM888" s="140"/>
      <c r="AN888" s="211"/>
      <c r="AO888" s="212"/>
      <c r="AP888" s="39"/>
      <c r="AQ888" s="141"/>
      <c r="AR888" s="141"/>
      <c r="AS888" s="143"/>
      <c r="AU888" s="141"/>
      <c r="AV888" s="141"/>
      <c r="AW888" s="143"/>
      <c r="AY888" s="146"/>
      <c r="AZ888" s="450"/>
    </row>
    <row r="889" spans="1:52" ht="12.75" customHeight="1" x14ac:dyDescent="0.25">
      <c r="A889" s="15"/>
      <c r="C889" s="122"/>
      <c r="D889" s="123"/>
      <c r="F889" s="125"/>
      <c r="G889" s="126"/>
      <c r="H889" s="35"/>
      <c r="I889" s="36"/>
      <c r="J889" s="37"/>
      <c r="K889" s="243" t="s">
        <v>65</v>
      </c>
      <c r="L889" s="199"/>
      <c r="M889" s="200"/>
      <c r="N889" s="201"/>
      <c r="O889" s="202"/>
      <c r="P889" s="202"/>
      <c r="Q889" s="202"/>
      <c r="R889" s="202"/>
      <c r="S889" s="202"/>
      <c r="T889" s="224"/>
      <c r="U889" s="138"/>
      <c r="V889" s="138"/>
      <c r="W889" s="139"/>
      <c r="X889" s="139"/>
      <c r="Y889" s="224"/>
      <c r="Z889" s="210"/>
      <c r="AA889" s="204"/>
      <c r="AB889" s="202"/>
      <c r="AC889" s="202"/>
      <c r="AD889" s="202"/>
      <c r="AE889" s="202"/>
      <c r="AF889" s="202"/>
      <c r="AG889" s="224"/>
      <c r="AH889" s="138"/>
      <c r="AI889" s="138"/>
      <c r="AJ889" s="139"/>
      <c r="AK889" s="139"/>
      <c r="AL889" s="224"/>
      <c r="AM889" s="140"/>
      <c r="AN889" s="211"/>
      <c r="AO889" s="212"/>
      <c r="AP889" s="39"/>
      <c r="AQ889" s="141"/>
      <c r="AR889" s="141"/>
      <c r="AS889" s="143"/>
      <c r="AU889" s="141"/>
      <c r="AV889" s="141"/>
      <c r="AW889" s="143"/>
      <c r="AY889" s="146"/>
      <c r="AZ889" s="450"/>
    </row>
    <row r="890" spans="1:52" ht="12.75" customHeight="1" x14ac:dyDescent="0.25">
      <c r="A890" s="15"/>
      <c r="C890" s="122"/>
      <c r="D890" s="123"/>
      <c r="F890" s="125"/>
      <c r="G890" s="126"/>
      <c r="H890" s="35"/>
      <c r="I890" s="36"/>
      <c r="J890" s="37"/>
      <c r="K890" s="244"/>
      <c r="L890" s="199"/>
      <c r="M890" s="200"/>
      <c r="N890" s="201"/>
      <c r="O890" s="202"/>
      <c r="P890" s="202"/>
      <c r="Q890" s="202"/>
      <c r="R890" s="202"/>
      <c r="S890" s="202"/>
      <c r="T890" s="224"/>
      <c r="U890" s="138"/>
      <c r="V890" s="138"/>
      <c r="W890" s="139"/>
      <c r="X890" s="139"/>
      <c r="Y890" s="224"/>
      <c r="Z890" s="210"/>
      <c r="AA890" s="204"/>
      <c r="AB890" s="202"/>
      <c r="AC890" s="202"/>
      <c r="AD890" s="202"/>
      <c r="AE890" s="202"/>
      <c r="AF890" s="202"/>
      <c r="AG890" s="224"/>
      <c r="AH890" s="138"/>
      <c r="AI890" s="138"/>
      <c r="AJ890" s="139"/>
      <c r="AK890" s="139"/>
      <c r="AL890" s="224"/>
      <c r="AM890" s="140"/>
      <c r="AN890" s="211"/>
      <c r="AO890" s="212"/>
      <c r="AP890" s="39"/>
      <c r="AQ890" s="141"/>
      <c r="AR890" s="141"/>
      <c r="AS890" s="143"/>
      <c r="AU890" s="141"/>
      <c r="AV890" s="141"/>
      <c r="AW890" s="143"/>
      <c r="AY890" s="146"/>
      <c r="AZ890" s="450"/>
    </row>
    <row r="891" spans="1:52" ht="35.1" customHeight="1" x14ac:dyDescent="0.25">
      <c r="A891" s="15" t="s">
        <v>13</v>
      </c>
      <c r="B891" s="121">
        <v>10</v>
      </c>
      <c r="C891" s="122" t="s">
        <v>237</v>
      </c>
      <c r="D891" s="123">
        <v>2001</v>
      </c>
      <c r="F891" s="125"/>
      <c r="G891" s="126"/>
      <c r="H891" s="35" t="str">
        <f t="shared" ref="H891:H946" si="724">LEFT(J891,3)</f>
        <v>030</v>
      </c>
      <c r="I891" s="36">
        <v>83122000</v>
      </c>
      <c r="J891" s="37" t="s">
        <v>1165</v>
      </c>
      <c r="K891" s="244" t="s">
        <v>1166</v>
      </c>
      <c r="L891" s="232"/>
      <c r="M891" s="233"/>
      <c r="N891" s="130"/>
      <c r="O891" s="131"/>
      <c r="P891" s="131"/>
      <c r="Q891" s="131"/>
      <c r="R891" s="131"/>
      <c r="S891" s="131"/>
      <c r="T891" s="132"/>
      <c r="U891" s="138"/>
      <c r="V891" s="138"/>
      <c r="W891" s="139"/>
      <c r="X891" s="139"/>
      <c r="Y891" s="132"/>
      <c r="Z891" s="210"/>
      <c r="AA891" s="204"/>
      <c r="AB891" s="202"/>
      <c r="AC891" s="202"/>
      <c r="AD891" s="202"/>
      <c r="AE891" s="202"/>
      <c r="AF891" s="202"/>
      <c r="AG891" s="132"/>
      <c r="AH891" s="138"/>
      <c r="AI891" s="138"/>
      <c r="AJ891" s="139"/>
      <c r="AK891" s="139"/>
      <c r="AL891" s="132"/>
      <c r="AM891" s="140"/>
      <c r="AN891" s="211"/>
      <c r="AO891" s="212"/>
      <c r="AP891" s="39"/>
      <c r="AQ891" s="141"/>
      <c r="AR891" s="142"/>
      <c r="AS891" s="143"/>
      <c r="AU891" s="141"/>
      <c r="AV891" s="142"/>
      <c r="AW891" s="143"/>
      <c r="AY891" s="146" t="str">
        <f t="shared" ref="AY891:AY901" si="725">RIGHT(LEFT(I891,3),2)&amp;"."&amp;RIGHT(LEFT(I891,5),2)</f>
        <v>31.22</v>
      </c>
      <c r="AZ891" s="450" t="b">
        <f>COUNTIF('[1]Codes SEC'!$B$2:$B$250,Ministres!AY891)&gt;0</f>
        <v>1</v>
      </c>
    </row>
    <row r="892" spans="1:52" ht="35.1" customHeight="1" x14ac:dyDescent="0.25">
      <c r="A892" s="15" t="s">
        <v>13</v>
      </c>
      <c r="B892" s="121">
        <v>10</v>
      </c>
      <c r="C892" s="122" t="s">
        <v>237</v>
      </c>
      <c r="D892" s="123">
        <v>2001</v>
      </c>
      <c r="F892" s="125"/>
      <c r="G892" s="126"/>
      <c r="H892" s="35" t="str">
        <f t="shared" si="724"/>
        <v>030</v>
      </c>
      <c r="I892" s="36" t="s">
        <v>204</v>
      </c>
      <c r="J892" s="37" t="s">
        <v>1167</v>
      </c>
      <c r="K892" s="244" t="s">
        <v>1168</v>
      </c>
      <c r="L892" s="232"/>
      <c r="M892" s="233"/>
      <c r="N892" s="130"/>
      <c r="O892" s="131"/>
      <c r="P892" s="131"/>
      <c r="Q892" s="131"/>
      <c r="R892" s="131"/>
      <c r="S892" s="131"/>
      <c r="T892" s="132"/>
      <c r="U892" s="138"/>
      <c r="V892" s="138"/>
      <c r="W892" s="139"/>
      <c r="X892" s="139"/>
      <c r="Y892" s="132"/>
      <c r="Z892" s="210"/>
      <c r="AA892" s="204"/>
      <c r="AB892" s="202"/>
      <c r="AC892" s="202"/>
      <c r="AD892" s="202"/>
      <c r="AE892" s="202"/>
      <c r="AF892" s="202"/>
      <c r="AG892" s="132"/>
      <c r="AH892" s="138"/>
      <c r="AI892" s="138"/>
      <c r="AJ892" s="139"/>
      <c r="AK892" s="139"/>
      <c r="AL892" s="132"/>
      <c r="AM892" s="140"/>
      <c r="AN892" s="211"/>
      <c r="AO892" s="212"/>
      <c r="AP892" s="39"/>
      <c r="AQ892" s="141"/>
      <c r="AR892" s="142"/>
      <c r="AS892" s="143"/>
      <c r="AU892" s="141"/>
      <c r="AV892" s="142"/>
      <c r="AW892" s="143"/>
      <c r="AY892" s="146" t="str">
        <f t="shared" si="725"/>
        <v>31.32</v>
      </c>
      <c r="AZ892" s="450" t="b">
        <f>COUNTIF('[1]Codes SEC'!$B$2:$B$250,Ministres!AY892)&gt;0</f>
        <v>1</v>
      </c>
    </row>
    <row r="893" spans="1:52" ht="35.1" customHeight="1" x14ac:dyDescent="0.25">
      <c r="A893" s="15" t="s">
        <v>13</v>
      </c>
      <c r="B893" s="121">
        <v>10</v>
      </c>
      <c r="C893" s="122" t="s">
        <v>237</v>
      </c>
      <c r="D893" s="123">
        <v>2001</v>
      </c>
      <c r="F893" s="125"/>
      <c r="G893" s="126"/>
      <c r="H893" s="35" t="str">
        <f t="shared" si="724"/>
        <v>030</v>
      </c>
      <c r="I893" s="36" t="s">
        <v>207</v>
      </c>
      <c r="J893" s="37" t="s">
        <v>1169</v>
      </c>
      <c r="K893" s="244" t="s">
        <v>1170</v>
      </c>
      <c r="L893" s="199"/>
      <c r="M893" s="200"/>
      <c r="N893" s="201"/>
      <c r="O893" s="202"/>
      <c r="P893" s="202"/>
      <c r="Q893" s="202"/>
      <c r="R893" s="202"/>
      <c r="S893" s="202"/>
      <c r="T893" s="224"/>
      <c r="U893" s="138"/>
      <c r="V893" s="138"/>
      <c r="W893" s="139"/>
      <c r="X893" s="139"/>
      <c r="Y893" s="224"/>
      <c r="Z893" s="210"/>
      <c r="AA893" s="204"/>
      <c r="AB893" s="202"/>
      <c r="AC893" s="202"/>
      <c r="AD893" s="202"/>
      <c r="AE893" s="202"/>
      <c r="AF893" s="202"/>
      <c r="AG893" s="224"/>
      <c r="AH893" s="138"/>
      <c r="AI893" s="138"/>
      <c r="AJ893" s="139"/>
      <c r="AK893" s="139"/>
      <c r="AL893" s="224"/>
      <c r="AM893" s="140"/>
      <c r="AN893" s="211"/>
      <c r="AO893" s="212"/>
      <c r="AP893" s="39"/>
      <c r="AQ893" s="141"/>
      <c r="AR893" s="141"/>
      <c r="AS893" s="143"/>
      <c r="AU893" s="141"/>
      <c r="AV893" s="141"/>
      <c r="AW893" s="143"/>
      <c r="AY893" s="146" t="str">
        <f t="shared" si="725"/>
        <v>33.00</v>
      </c>
      <c r="AZ893" s="450" t="b">
        <f>COUNTIF('[1]Codes SEC'!$B$2:$B$250,Ministres!AY893)&gt;0</f>
        <v>1</v>
      </c>
    </row>
    <row r="894" spans="1:52" ht="35.1" customHeight="1" x14ac:dyDescent="0.25">
      <c r="A894" s="15" t="s">
        <v>13</v>
      </c>
      <c r="B894" s="121">
        <v>10</v>
      </c>
      <c r="C894" s="122" t="s">
        <v>237</v>
      </c>
      <c r="D894" s="123">
        <v>2001</v>
      </c>
      <c r="F894" s="125"/>
      <c r="G894" s="126"/>
      <c r="H894" s="35" t="str">
        <f t="shared" si="724"/>
        <v>030</v>
      </c>
      <c r="I894" s="36" t="s">
        <v>121</v>
      </c>
      <c r="J894" s="37" t="s">
        <v>1171</v>
      </c>
      <c r="K894" s="244" t="s">
        <v>1172</v>
      </c>
      <c r="L894" s="232"/>
      <c r="M894" s="233"/>
      <c r="N894" s="130"/>
      <c r="O894" s="131"/>
      <c r="P894" s="131"/>
      <c r="Q894" s="131"/>
      <c r="R894" s="131"/>
      <c r="S894" s="131"/>
      <c r="T894" s="132"/>
      <c r="U894" s="138"/>
      <c r="V894" s="138"/>
      <c r="W894" s="139"/>
      <c r="X894" s="139"/>
      <c r="Y894" s="132"/>
      <c r="Z894" s="210"/>
      <c r="AA894" s="204"/>
      <c r="AB894" s="202"/>
      <c r="AC894" s="202"/>
      <c r="AD894" s="202"/>
      <c r="AE894" s="202"/>
      <c r="AF894" s="202"/>
      <c r="AG894" s="132"/>
      <c r="AH894" s="138"/>
      <c r="AI894" s="138"/>
      <c r="AJ894" s="139"/>
      <c r="AK894" s="139"/>
      <c r="AL894" s="132"/>
      <c r="AM894" s="140"/>
      <c r="AN894" s="211"/>
      <c r="AO894" s="212"/>
      <c r="AP894" s="39"/>
      <c r="AQ894" s="141"/>
      <c r="AR894" s="142"/>
      <c r="AS894" s="143"/>
      <c r="AU894" s="141"/>
      <c r="AV894" s="142"/>
      <c r="AW894" s="143"/>
      <c r="AY894" s="146" t="str">
        <f t="shared" si="725"/>
        <v>41.40</v>
      </c>
      <c r="AZ894" s="450" t="b">
        <f>COUNTIF('[1]Codes SEC'!$B$2:$B$250,Ministres!AY894)&gt;0</f>
        <v>1</v>
      </c>
    </row>
    <row r="895" spans="1:52" ht="35.1" customHeight="1" x14ac:dyDescent="0.25">
      <c r="A895" s="15" t="s">
        <v>13</v>
      </c>
      <c r="B895" s="121">
        <v>10</v>
      </c>
      <c r="C895" s="122" t="s">
        <v>237</v>
      </c>
      <c r="D895" s="123">
        <v>2001</v>
      </c>
      <c r="F895" s="125"/>
      <c r="G895" s="126"/>
      <c r="H895" s="35" t="str">
        <f t="shared" si="724"/>
        <v>030</v>
      </c>
      <c r="I895" s="36" t="s">
        <v>1173</v>
      </c>
      <c r="J895" s="37" t="s">
        <v>1174</v>
      </c>
      <c r="K895" s="244" t="s">
        <v>1175</v>
      </c>
      <c r="L895" s="232"/>
      <c r="M895" s="233"/>
      <c r="N895" s="130"/>
      <c r="O895" s="131"/>
      <c r="P895" s="131"/>
      <c r="Q895" s="131"/>
      <c r="R895" s="131"/>
      <c r="S895" s="131"/>
      <c r="T895" s="132"/>
      <c r="U895" s="138"/>
      <c r="V895" s="138"/>
      <c r="W895" s="139"/>
      <c r="X895" s="139"/>
      <c r="Y895" s="132"/>
      <c r="Z895" s="210"/>
      <c r="AA895" s="204"/>
      <c r="AB895" s="202"/>
      <c r="AC895" s="202"/>
      <c r="AD895" s="202"/>
      <c r="AE895" s="202"/>
      <c r="AF895" s="202"/>
      <c r="AG895" s="132"/>
      <c r="AH895" s="138"/>
      <c r="AI895" s="138"/>
      <c r="AJ895" s="139"/>
      <c r="AK895" s="139"/>
      <c r="AL895" s="132"/>
      <c r="AM895" s="140"/>
      <c r="AN895" s="211"/>
      <c r="AO895" s="212"/>
      <c r="AP895" s="39"/>
      <c r="AQ895" s="141"/>
      <c r="AR895" s="142"/>
      <c r="AS895" s="143"/>
      <c r="AU895" s="141"/>
      <c r="AV895" s="142"/>
      <c r="AW895" s="143"/>
      <c r="AY895" s="146" t="str">
        <f t="shared" si="725"/>
        <v>43.12</v>
      </c>
      <c r="AZ895" s="450" t="b">
        <f>COUNTIF('[1]Codes SEC'!$B$2:$B$250,Ministres!AY895)&gt;0</f>
        <v>1</v>
      </c>
    </row>
    <row r="896" spans="1:52" ht="35.1" customHeight="1" x14ac:dyDescent="0.25">
      <c r="A896" s="15" t="s">
        <v>13</v>
      </c>
      <c r="B896" s="121">
        <v>10</v>
      </c>
      <c r="C896" s="122" t="s">
        <v>237</v>
      </c>
      <c r="D896" s="123">
        <v>2001</v>
      </c>
      <c r="F896" s="125"/>
      <c r="G896" s="126"/>
      <c r="H896" s="35" t="str">
        <f t="shared" si="724"/>
        <v>030</v>
      </c>
      <c r="I896" s="36" t="s">
        <v>296</v>
      </c>
      <c r="J896" s="37" t="s">
        <v>1176</v>
      </c>
      <c r="K896" s="244" t="s">
        <v>1177</v>
      </c>
      <c r="L896" s="199"/>
      <c r="M896" s="200"/>
      <c r="N896" s="201"/>
      <c r="O896" s="202"/>
      <c r="P896" s="202"/>
      <c r="Q896" s="202"/>
      <c r="R896" s="202"/>
      <c r="S896" s="202"/>
      <c r="T896" s="224"/>
      <c r="U896" s="138"/>
      <c r="V896" s="138"/>
      <c r="W896" s="139"/>
      <c r="X896" s="139"/>
      <c r="Y896" s="224"/>
      <c r="Z896" s="210"/>
      <c r="AA896" s="204"/>
      <c r="AB896" s="202"/>
      <c r="AC896" s="202"/>
      <c r="AD896" s="202"/>
      <c r="AE896" s="202"/>
      <c r="AF896" s="202"/>
      <c r="AG896" s="224"/>
      <c r="AH896" s="138"/>
      <c r="AI896" s="138"/>
      <c r="AJ896" s="139"/>
      <c r="AK896" s="139"/>
      <c r="AL896" s="224"/>
      <c r="AM896" s="140"/>
      <c r="AN896" s="211"/>
      <c r="AO896" s="212"/>
      <c r="AP896" s="39"/>
      <c r="AQ896" s="141"/>
      <c r="AR896" s="141"/>
      <c r="AS896" s="143"/>
      <c r="AU896" s="141"/>
      <c r="AV896" s="141"/>
      <c r="AW896" s="143"/>
      <c r="AY896" s="146" t="str">
        <f t="shared" si="725"/>
        <v>43.22</v>
      </c>
      <c r="AZ896" s="450" t="b">
        <f>COUNTIF('[1]Codes SEC'!$B$2:$B$250,Ministres!AY896)&gt;0</f>
        <v>1</v>
      </c>
    </row>
    <row r="897" spans="1:64" ht="35.1" customHeight="1" x14ac:dyDescent="0.25">
      <c r="A897" s="15" t="s">
        <v>13</v>
      </c>
      <c r="B897" s="121">
        <v>10</v>
      </c>
      <c r="C897" s="122" t="s">
        <v>237</v>
      </c>
      <c r="D897" s="123">
        <v>2001</v>
      </c>
      <c r="F897" s="125"/>
      <c r="G897" s="126"/>
      <c r="H897" s="35" t="str">
        <f t="shared" si="724"/>
        <v>030</v>
      </c>
      <c r="I897" s="36" t="s">
        <v>1178</v>
      </c>
      <c r="J897" s="37" t="s">
        <v>1179</v>
      </c>
      <c r="K897" s="244" t="s">
        <v>1180</v>
      </c>
      <c r="L897" s="232"/>
      <c r="M897" s="233"/>
      <c r="N897" s="130"/>
      <c r="O897" s="131"/>
      <c r="P897" s="131"/>
      <c r="Q897" s="131"/>
      <c r="R897" s="131"/>
      <c r="S897" s="131"/>
      <c r="T897" s="132"/>
      <c r="U897" s="138"/>
      <c r="V897" s="138"/>
      <c r="W897" s="139"/>
      <c r="X897" s="139"/>
      <c r="Y897" s="132"/>
      <c r="Z897" s="210"/>
      <c r="AA897" s="204"/>
      <c r="AB897" s="202"/>
      <c r="AC897" s="202"/>
      <c r="AD897" s="202"/>
      <c r="AE897" s="202"/>
      <c r="AF897" s="202"/>
      <c r="AG897" s="132"/>
      <c r="AH897" s="138"/>
      <c r="AI897" s="138"/>
      <c r="AJ897" s="139"/>
      <c r="AK897" s="139"/>
      <c r="AL897" s="132"/>
      <c r="AM897" s="140"/>
      <c r="AN897" s="211"/>
      <c r="AO897" s="212"/>
      <c r="AP897" s="39"/>
      <c r="AQ897" s="141"/>
      <c r="AR897" s="142"/>
      <c r="AS897" s="143"/>
      <c r="AU897" s="141"/>
      <c r="AV897" s="142"/>
      <c r="AW897" s="143"/>
      <c r="AY897" s="146" t="str">
        <f t="shared" si="725"/>
        <v>43.40</v>
      </c>
      <c r="AZ897" s="450" t="b">
        <f>COUNTIF('[1]Codes SEC'!$B$2:$B$250,Ministres!AY897)&gt;0</f>
        <v>1</v>
      </c>
    </row>
    <row r="898" spans="1:64" ht="35.1" customHeight="1" x14ac:dyDescent="0.25">
      <c r="A898" s="15" t="s">
        <v>13</v>
      </c>
      <c r="B898" s="121">
        <v>10</v>
      </c>
      <c r="C898" s="122" t="s">
        <v>237</v>
      </c>
      <c r="D898" s="123">
        <v>2001</v>
      </c>
      <c r="F898" s="125"/>
      <c r="G898" s="126"/>
      <c r="H898" s="35" t="str">
        <f t="shared" si="724"/>
        <v>030</v>
      </c>
      <c r="I898" s="36" t="s">
        <v>1181</v>
      </c>
      <c r="J898" s="37" t="s">
        <v>1182</v>
      </c>
      <c r="K898" s="244" t="s">
        <v>1183</v>
      </c>
      <c r="L898" s="199"/>
      <c r="M898" s="200"/>
      <c r="N898" s="201"/>
      <c r="O898" s="202"/>
      <c r="P898" s="202"/>
      <c r="Q898" s="202"/>
      <c r="R898" s="202"/>
      <c r="S898" s="202"/>
      <c r="T898" s="224"/>
      <c r="U898" s="138"/>
      <c r="V898" s="138"/>
      <c r="W898" s="139"/>
      <c r="X898" s="139"/>
      <c r="Y898" s="224"/>
      <c r="Z898" s="210"/>
      <c r="AA898" s="204"/>
      <c r="AB898" s="202"/>
      <c r="AC898" s="202"/>
      <c r="AD898" s="202"/>
      <c r="AE898" s="202"/>
      <c r="AF898" s="202"/>
      <c r="AG898" s="224"/>
      <c r="AH898" s="138"/>
      <c r="AI898" s="138"/>
      <c r="AJ898" s="139"/>
      <c r="AK898" s="139"/>
      <c r="AL898" s="224"/>
      <c r="AM898" s="140"/>
      <c r="AN898" s="211"/>
      <c r="AO898" s="212"/>
      <c r="AP898" s="39"/>
      <c r="AQ898" s="141"/>
      <c r="AR898" s="141"/>
      <c r="AS898" s="143"/>
      <c r="AU898" s="141"/>
      <c r="AV898" s="141"/>
      <c r="AW898" s="143"/>
      <c r="AY898" s="146" t="str">
        <f t="shared" si="725"/>
        <v>43.52</v>
      </c>
      <c r="AZ898" s="450" t="b">
        <f>COUNTIF('[1]Codes SEC'!$B$2:$B$250,Ministres!AY898)&gt;0</f>
        <v>1</v>
      </c>
    </row>
    <row r="899" spans="1:64" ht="35.1" customHeight="1" x14ac:dyDescent="0.25">
      <c r="A899" s="15" t="s">
        <v>13</v>
      </c>
      <c r="B899" s="121">
        <v>10</v>
      </c>
      <c r="C899" s="122" t="s">
        <v>237</v>
      </c>
      <c r="D899" s="123">
        <v>2001</v>
      </c>
      <c r="F899" s="125"/>
      <c r="G899" s="126"/>
      <c r="H899" s="35" t="str">
        <f t="shared" si="724"/>
        <v>030</v>
      </c>
      <c r="I899" s="36" t="s">
        <v>301</v>
      </c>
      <c r="J899" s="37" t="s">
        <v>1184</v>
      </c>
      <c r="K899" s="244" t="s">
        <v>1185</v>
      </c>
      <c r="L899" s="199"/>
      <c r="M899" s="200"/>
      <c r="N899" s="201"/>
      <c r="O899" s="202"/>
      <c r="P899" s="202"/>
      <c r="Q899" s="202"/>
      <c r="R899" s="202"/>
      <c r="S899" s="202"/>
      <c r="T899" s="224"/>
      <c r="U899" s="138"/>
      <c r="V899" s="138"/>
      <c r="W899" s="139"/>
      <c r="X899" s="139"/>
      <c r="Y899" s="224"/>
      <c r="Z899" s="210"/>
      <c r="AA899" s="204"/>
      <c r="AB899" s="202"/>
      <c r="AC899" s="202"/>
      <c r="AD899" s="202"/>
      <c r="AE899" s="202"/>
      <c r="AF899" s="202"/>
      <c r="AG899" s="224"/>
      <c r="AH899" s="138"/>
      <c r="AI899" s="138"/>
      <c r="AJ899" s="139"/>
      <c r="AK899" s="139"/>
      <c r="AL899" s="224"/>
      <c r="AM899" s="140"/>
      <c r="AN899" s="211"/>
      <c r="AO899" s="212"/>
      <c r="AP899" s="39"/>
      <c r="AQ899" s="141"/>
      <c r="AR899" s="141"/>
      <c r="AS899" s="143"/>
      <c r="AU899" s="141"/>
      <c r="AV899" s="141"/>
      <c r="AW899" s="143"/>
      <c r="AY899" s="146" t="str">
        <f t="shared" si="725"/>
        <v>45.24</v>
      </c>
      <c r="AZ899" s="450" t="b">
        <f>COUNTIF('[1]Codes SEC'!$B$2:$B$250,Ministres!AY899)&gt;0</f>
        <v>1</v>
      </c>
    </row>
    <row r="900" spans="1:64" ht="35.1" customHeight="1" x14ac:dyDescent="0.25">
      <c r="A900" s="15" t="s">
        <v>13</v>
      </c>
      <c r="B900" s="121">
        <v>10</v>
      </c>
      <c r="C900" s="122" t="s">
        <v>237</v>
      </c>
      <c r="D900" s="123">
        <v>2001</v>
      </c>
      <c r="F900" s="125"/>
      <c r="G900" s="126"/>
      <c r="H900" s="35" t="str">
        <f t="shared" si="724"/>
        <v>030</v>
      </c>
      <c r="I900" s="36" t="s">
        <v>1186</v>
      </c>
      <c r="J900" s="37" t="s">
        <v>1187</v>
      </c>
      <c r="K900" s="244" t="s">
        <v>1188</v>
      </c>
      <c r="L900" s="199"/>
      <c r="M900" s="200"/>
      <c r="N900" s="201"/>
      <c r="O900" s="202"/>
      <c r="P900" s="202"/>
      <c r="Q900" s="202"/>
      <c r="R900" s="202"/>
      <c r="S900" s="202"/>
      <c r="T900" s="224"/>
      <c r="U900" s="138"/>
      <c r="V900" s="138"/>
      <c r="W900" s="139"/>
      <c r="X900" s="139"/>
      <c r="Y900" s="224"/>
      <c r="Z900" s="210"/>
      <c r="AA900" s="204"/>
      <c r="AB900" s="202"/>
      <c r="AC900" s="202"/>
      <c r="AD900" s="202"/>
      <c r="AE900" s="202"/>
      <c r="AF900" s="202"/>
      <c r="AG900" s="224"/>
      <c r="AH900" s="138"/>
      <c r="AI900" s="138"/>
      <c r="AJ900" s="139"/>
      <c r="AK900" s="139"/>
      <c r="AL900" s="224"/>
      <c r="AM900" s="140"/>
      <c r="AN900" s="211"/>
      <c r="AO900" s="212"/>
      <c r="AP900" s="39"/>
      <c r="AQ900" s="141"/>
      <c r="AR900" s="141"/>
      <c r="AS900" s="143"/>
      <c r="AU900" s="141"/>
      <c r="AV900" s="141"/>
      <c r="AW900" s="143"/>
      <c r="AY900" s="146" t="str">
        <f t="shared" si="725"/>
        <v>45.40</v>
      </c>
      <c r="AZ900" s="450" t="b">
        <f>COUNTIF('[1]Codes SEC'!$B$2:$B$250,Ministres!AY900)&gt;0</f>
        <v>1</v>
      </c>
    </row>
    <row r="901" spans="1:64" ht="35.1" customHeight="1" x14ac:dyDescent="0.25">
      <c r="A901" s="15" t="s">
        <v>13</v>
      </c>
      <c r="B901" s="225" t="s">
        <v>265</v>
      </c>
      <c r="C901" s="122" t="s">
        <v>237</v>
      </c>
      <c r="D901" s="123">
        <v>2001</v>
      </c>
      <c r="E901" s="226"/>
      <c r="F901" s="122"/>
      <c r="G901" s="227"/>
      <c r="H901" s="228" t="str">
        <f t="shared" si="724"/>
        <v>030</v>
      </c>
      <c r="I901" s="229">
        <v>84550000</v>
      </c>
      <c r="J901" s="230" t="s">
        <v>1189</v>
      </c>
      <c r="K901" s="231" t="s">
        <v>1190</v>
      </c>
      <c r="L901" s="232"/>
      <c r="M901" s="233"/>
      <c r="N901" s="130"/>
      <c r="O901" s="131"/>
      <c r="P901" s="131"/>
      <c r="Q901" s="131"/>
      <c r="R901" s="131"/>
      <c r="S901" s="131"/>
      <c r="T901" s="132"/>
      <c r="U901" s="138"/>
      <c r="V901" s="138"/>
      <c r="W901" s="139"/>
      <c r="X901" s="139"/>
      <c r="Y901" s="132"/>
      <c r="Z901" s="210"/>
      <c r="AA901" s="204"/>
      <c r="AB901" s="202"/>
      <c r="AC901" s="202"/>
      <c r="AD901" s="202"/>
      <c r="AE901" s="202"/>
      <c r="AF901" s="202"/>
      <c r="AG901" s="132"/>
      <c r="AH901" s="138"/>
      <c r="AI901" s="138"/>
      <c r="AJ901" s="139"/>
      <c r="AK901" s="139"/>
      <c r="AL901" s="132"/>
      <c r="AM901" s="140"/>
      <c r="AN901" s="119"/>
      <c r="AO901" s="120"/>
      <c r="AP901" s="39"/>
      <c r="AQ901" s="141"/>
      <c r="AR901" s="142"/>
      <c r="AS901" s="143"/>
      <c r="AU901" s="141"/>
      <c r="AV901" s="142"/>
      <c r="AW901" s="143"/>
      <c r="AY901" s="146" t="str">
        <f t="shared" si="725"/>
        <v>45.50</v>
      </c>
      <c r="AZ901" s="450" t="b">
        <f>COUNTIF('[1]Codes SEC'!$B$2:$B$250,Ministres!AY901)&gt;0</f>
        <v>1</v>
      </c>
    </row>
    <row r="902" spans="1:64" ht="13.5" customHeight="1" x14ac:dyDescent="0.25">
      <c r="A902" s="15"/>
      <c r="C902" s="122"/>
      <c r="D902" s="123"/>
      <c r="F902" s="125"/>
      <c r="G902" s="126"/>
      <c r="H902" s="35"/>
      <c r="I902" s="36"/>
      <c r="J902" s="37"/>
      <c r="K902" s="244"/>
      <c r="L902" s="199"/>
      <c r="M902" s="200"/>
      <c r="N902" s="201"/>
      <c r="O902" s="202"/>
      <c r="P902" s="202"/>
      <c r="Q902" s="202"/>
      <c r="R902" s="202"/>
      <c r="S902" s="202"/>
      <c r="T902" s="224"/>
      <c r="U902" s="138"/>
      <c r="V902" s="138"/>
      <c r="W902" s="139"/>
      <c r="X902" s="139"/>
      <c r="Y902" s="224"/>
      <c r="Z902" s="210"/>
      <c r="AA902" s="204"/>
      <c r="AB902" s="202"/>
      <c r="AC902" s="202"/>
      <c r="AD902" s="202"/>
      <c r="AE902" s="202"/>
      <c r="AF902" s="202"/>
      <c r="AG902" s="224"/>
      <c r="AH902" s="138"/>
      <c r="AI902" s="138"/>
      <c r="AJ902" s="139"/>
      <c r="AK902" s="139"/>
      <c r="AL902" s="224"/>
      <c r="AM902" s="140"/>
      <c r="AN902" s="211"/>
      <c r="AO902" s="212"/>
      <c r="AP902" s="39"/>
      <c r="AQ902" s="141"/>
      <c r="AR902" s="141"/>
      <c r="AS902" s="143"/>
      <c r="AU902" s="141"/>
      <c r="AV902" s="141"/>
      <c r="AW902" s="143"/>
      <c r="AY902" s="146"/>
      <c r="AZ902" s="450"/>
    </row>
    <row r="903" spans="1:64" ht="13.5" customHeight="1" x14ac:dyDescent="0.25">
      <c r="A903" s="15"/>
      <c r="C903" s="122"/>
      <c r="D903" s="123"/>
      <c r="F903" s="125"/>
      <c r="G903" s="126"/>
      <c r="H903" s="35"/>
      <c r="I903" s="36"/>
      <c r="J903" s="37"/>
      <c r="K903" s="243" t="s">
        <v>109</v>
      </c>
      <c r="L903" s="199"/>
      <c r="M903" s="200"/>
      <c r="N903" s="201"/>
      <c r="O903" s="202"/>
      <c r="P903" s="202"/>
      <c r="Q903" s="202"/>
      <c r="R903" s="202"/>
      <c r="S903" s="202"/>
      <c r="T903" s="224"/>
      <c r="U903" s="138"/>
      <c r="V903" s="138"/>
      <c r="W903" s="139"/>
      <c r="X903" s="139"/>
      <c r="Y903" s="224"/>
      <c r="Z903" s="210"/>
      <c r="AA903" s="204"/>
      <c r="AB903" s="202"/>
      <c r="AC903" s="202"/>
      <c r="AD903" s="202"/>
      <c r="AE903" s="202"/>
      <c r="AF903" s="202"/>
      <c r="AG903" s="224"/>
      <c r="AH903" s="138"/>
      <c r="AI903" s="138"/>
      <c r="AJ903" s="139"/>
      <c r="AK903" s="139"/>
      <c r="AL903" s="224"/>
      <c r="AM903" s="140"/>
      <c r="AN903" s="211"/>
      <c r="AO903" s="212"/>
      <c r="AP903" s="39"/>
      <c r="AQ903" s="141"/>
      <c r="AR903" s="141"/>
      <c r="AS903" s="143"/>
      <c r="AU903" s="141"/>
      <c r="AV903" s="141"/>
      <c r="AW903" s="143"/>
      <c r="AY903" s="146"/>
      <c r="AZ903" s="450"/>
    </row>
    <row r="904" spans="1:64" ht="13.5" customHeight="1" x14ac:dyDescent="0.25">
      <c r="A904" s="15"/>
      <c r="C904" s="122"/>
      <c r="D904" s="123"/>
      <c r="F904" s="125"/>
      <c r="G904" s="126"/>
      <c r="H904" s="35"/>
      <c r="I904" s="36"/>
      <c r="J904" s="37"/>
      <c r="K904" s="244"/>
      <c r="L904" s="199"/>
      <c r="M904" s="200"/>
      <c r="N904" s="201"/>
      <c r="O904" s="202"/>
      <c r="P904" s="202"/>
      <c r="Q904" s="202"/>
      <c r="R904" s="202"/>
      <c r="S904" s="202"/>
      <c r="T904" s="224"/>
      <c r="U904" s="138"/>
      <c r="V904" s="138"/>
      <c r="W904" s="139"/>
      <c r="X904" s="139"/>
      <c r="Y904" s="224"/>
      <c r="Z904" s="210"/>
      <c r="AA904" s="204"/>
      <c r="AB904" s="202"/>
      <c r="AC904" s="202"/>
      <c r="AD904" s="202"/>
      <c r="AE904" s="202"/>
      <c r="AF904" s="202"/>
      <c r="AG904" s="224"/>
      <c r="AH904" s="138"/>
      <c r="AI904" s="138"/>
      <c r="AJ904" s="139"/>
      <c r="AK904" s="139"/>
      <c r="AL904" s="224"/>
      <c r="AM904" s="140"/>
      <c r="AN904" s="211"/>
      <c r="AO904" s="212"/>
      <c r="AP904" s="39"/>
      <c r="AQ904" s="141"/>
      <c r="AR904" s="141"/>
      <c r="AS904" s="143"/>
      <c r="AU904" s="141"/>
      <c r="AV904" s="141"/>
      <c r="AW904" s="143"/>
      <c r="AY904" s="146"/>
      <c r="AZ904" s="450"/>
    </row>
    <row r="905" spans="1:64" ht="35.1" customHeight="1" x14ac:dyDescent="0.25">
      <c r="A905" s="15" t="s">
        <v>13</v>
      </c>
      <c r="B905" s="121">
        <v>10</v>
      </c>
      <c r="C905" s="122" t="s">
        <v>237</v>
      </c>
      <c r="D905" s="123">
        <v>2001</v>
      </c>
      <c r="F905" s="125"/>
      <c r="G905" s="126"/>
      <c r="H905" s="35" t="str">
        <f t="shared" si="724"/>
        <v>030</v>
      </c>
      <c r="I905" s="36">
        <v>85210000</v>
      </c>
      <c r="J905" s="37" t="s">
        <v>1191</v>
      </c>
      <c r="K905" s="244" t="s">
        <v>1192</v>
      </c>
      <c r="L905" s="199"/>
      <c r="M905" s="200"/>
      <c r="N905" s="201"/>
      <c r="O905" s="202"/>
      <c r="P905" s="202"/>
      <c r="Q905" s="202"/>
      <c r="R905" s="202"/>
      <c r="S905" s="202"/>
      <c r="T905" s="224"/>
      <c r="U905" s="138"/>
      <c r="V905" s="138"/>
      <c r="W905" s="139"/>
      <c r="X905" s="139"/>
      <c r="Y905" s="224"/>
      <c r="Z905" s="210"/>
      <c r="AA905" s="204"/>
      <c r="AB905" s="202"/>
      <c r="AC905" s="202"/>
      <c r="AD905" s="202"/>
      <c r="AE905" s="202"/>
      <c r="AF905" s="202"/>
      <c r="AG905" s="224"/>
      <c r="AH905" s="138"/>
      <c r="AI905" s="138"/>
      <c r="AJ905" s="139"/>
      <c r="AK905" s="139"/>
      <c r="AL905" s="224"/>
      <c r="AM905" s="140"/>
      <c r="AN905" s="211"/>
      <c r="AO905" s="212"/>
      <c r="AP905" s="39"/>
      <c r="AQ905" s="141"/>
      <c r="AR905" s="141"/>
      <c r="AS905" s="143"/>
      <c r="AU905" s="141"/>
      <c r="AV905" s="141"/>
      <c r="AW905" s="143"/>
      <c r="AY905" s="146" t="str">
        <f>RIGHT(LEFT(I905,3),2)&amp;"."&amp;RIGHT(LEFT(I905,5),2)</f>
        <v>52.10</v>
      </c>
      <c r="AZ905" s="450" t="b">
        <f>COUNTIF('[1]Codes SEC'!$B$2:$B$250,Ministres!AY905)&gt;0</f>
        <v>1</v>
      </c>
    </row>
    <row r="906" spans="1:64" s="197" customFormat="1" ht="12.75" customHeight="1" x14ac:dyDescent="0.25">
      <c r="A906" s="15"/>
      <c r="B906" s="121"/>
      <c r="C906" s="122"/>
      <c r="D906" s="123"/>
      <c r="E906" s="124"/>
      <c r="F906" s="125"/>
      <c r="G906" s="126"/>
      <c r="H906" s="35"/>
      <c r="I906" s="36"/>
      <c r="J906" s="37"/>
      <c r="K906" s="244"/>
      <c r="L906" s="199"/>
      <c r="M906" s="200"/>
      <c r="N906" s="201"/>
      <c r="O906" s="202"/>
      <c r="P906" s="202"/>
      <c r="Q906" s="202"/>
      <c r="R906" s="202"/>
      <c r="S906" s="202"/>
      <c r="T906" s="224"/>
      <c r="U906" s="138"/>
      <c r="V906" s="138"/>
      <c r="W906" s="139"/>
      <c r="X906" s="139"/>
      <c r="Y906" s="224"/>
      <c r="Z906" s="210"/>
      <c r="AA906" s="204"/>
      <c r="AB906" s="202"/>
      <c r="AC906" s="202"/>
      <c r="AD906" s="202"/>
      <c r="AE906" s="202"/>
      <c r="AF906" s="202"/>
      <c r="AG906" s="224"/>
      <c r="AH906" s="138"/>
      <c r="AI906" s="138"/>
      <c r="AJ906" s="139"/>
      <c r="AK906" s="139"/>
      <c r="AL906" s="224"/>
      <c r="AM906" s="140"/>
      <c r="AN906" s="211"/>
      <c r="AO906" s="212"/>
      <c r="AP906" s="39"/>
      <c r="AQ906" s="141"/>
      <c r="AR906" s="141"/>
      <c r="AS906" s="143"/>
      <c r="AT906" s="144"/>
      <c r="AU906" s="141"/>
      <c r="AV906" s="141"/>
      <c r="AW906" s="143"/>
      <c r="AX906"/>
      <c r="AY906" s="146"/>
      <c r="AZ906" s="450"/>
      <c r="BA906" s="12"/>
      <c r="BB906" s="12"/>
      <c r="BC906" s="12"/>
      <c r="BD906" s="12"/>
      <c r="BE906" s="12"/>
      <c r="BF906" s="12"/>
      <c r="BG906" s="12"/>
      <c r="BH906" s="12"/>
      <c r="BI906" s="12"/>
      <c r="BJ906" s="12"/>
      <c r="BK906" s="12"/>
      <c r="BL906" s="12"/>
    </row>
    <row r="907" spans="1:64" ht="12.75" customHeight="1" x14ac:dyDescent="0.25">
      <c r="A907" s="174"/>
      <c r="B907" s="175"/>
      <c r="C907" s="176"/>
      <c r="D907" s="177"/>
      <c r="E907" s="178"/>
      <c r="F907" s="177"/>
      <c r="G907" s="179"/>
      <c r="H907" s="180"/>
      <c r="I907" s="181"/>
      <c r="J907" s="182"/>
      <c r="K907" s="457" t="s">
        <v>1193</v>
      </c>
      <c r="L907" s="372">
        <f t="shared" ref="L907:S907" si="726">L886</f>
        <v>3315</v>
      </c>
      <c r="M907" s="355">
        <f t="shared" si="726"/>
        <v>3315</v>
      </c>
      <c r="N907" s="186">
        <f t="shared" si="726"/>
        <v>0</v>
      </c>
      <c r="O907" s="187">
        <f t="shared" si="726"/>
        <v>0</v>
      </c>
      <c r="P907" s="187">
        <f t="shared" si="726"/>
        <v>0</v>
      </c>
      <c r="Q907" s="187">
        <f t="shared" si="726"/>
        <v>0</v>
      </c>
      <c r="R907" s="187">
        <f t="shared" si="726"/>
        <v>0</v>
      </c>
      <c r="S907" s="187">
        <f t="shared" si="726"/>
        <v>0</v>
      </c>
      <c r="T907" s="188"/>
      <c r="U907" s="187">
        <f>U886</f>
        <v>0</v>
      </c>
      <c r="V907" s="187">
        <f>V886</f>
        <v>0</v>
      </c>
      <c r="W907" s="187">
        <f>W886</f>
        <v>0</v>
      </c>
      <c r="X907" s="187">
        <f>X886</f>
        <v>0</v>
      </c>
      <c r="Y907" s="188"/>
      <c r="Z907" s="187">
        <f t="shared" ref="Z907:AF907" si="727">Z886</f>
        <v>0</v>
      </c>
      <c r="AA907" s="189">
        <f t="shared" si="727"/>
        <v>0</v>
      </c>
      <c r="AB907" s="187">
        <f t="shared" si="727"/>
        <v>0</v>
      </c>
      <c r="AC907" s="187">
        <f t="shared" si="727"/>
        <v>0</v>
      </c>
      <c r="AD907" s="187">
        <f t="shared" si="727"/>
        <v>0</v>
      </c>
      <c r="AE907" s="187">
        <f t="shared" si="727"/>
        <v>0</v>
      </c>
      <c r="AF907" s="187">
        <f t="shared" si="727"/>
        <v>0</v>
      </c>
      <c r="AG907" s="188"/>
      <c r="AH907" s="187">
        <f>AH886</f>
        <v>0</v>
      </c>
      <c r="AI907" s="187">
        <f>AI886</f>
        <v>0</v>
      </c>
      <c r="AJ907" s="187">
        <f>AJ886</f>
        <v>0</v>
      </c>
      <c r="AK907" s="187">
        <f>AK886</f>
        <v>0</v>
      </c>
      <c r="AL907" s="188"/>
      <c r="AM907" s="190">
        <f t="shared" ref="AM907:AW907" si="728">AM886</f>
        <v>0</v>
      </c>
      <c r="AN907" s="191">
        <f t="shared" si="728"/>
        <v>3315</v>
      </c>
      <c r="AO907" s="190">
        <f t="shared" si="728"/>
        <v>3315</v>
      </c>
      <c r="AP907" s="184">
        <f t="shared" si="728"/>
        <v>3315</v>
      </c>
      <c r="AQ907" s="192">
        <f t="shared" si="728"/>
        <v>3315</v>
      </c>
      <c r="AR907" s="193">
        <f t="shared" si="728"/>
        <v>0</v>
      </c>
      <c r="AS907" s="194">
        <f t="shared" si="728"/>
        <v>0</v>
      </c>
      <c r="AT907" s="195">
        <f t="shared" si="728"/>
        <v>3315</v>
      </c>
      <c r="AU907" s="192">
        <f t="shared" si="728"/>
        <v>3315</v>
      </c>
      <c r="AV907" s="193">
        <f t="shared" si="728"/>
        <v>0</v>
      </c>
      <c r="AW907" s="194">
        <f t="shared" si="728"/>
        <v>0</v>
      </c>
      <c r="AX907" s="12"/>
      <c r="AY907" s="146"/>
      <c r="AZ907" s="450"/>
    </row>
    <row r="908" spans="1:64" ht="12.75" customHeight="1" x14ac:dyDescent="0.25">
      <c r="A908" s="15"/>
      <c r="C908" s="122"/>
      <c r="D908" s="123"/>
      <c r="F908" s="125"/>
      <c r="G908" s="34"/>
      <c r="H908" s="35"/>
      <c r="I908" s="36"/>
      <c r="J908" s="37"/>
      <c r="K908" s="198" t="s">
        <v>72</v>
      </c>
      <c r="L908" s="199">
        <v>0</v>
      </c>
      <c r="M908" s="200">
        <v>0</v>
      </c>
      <c r="N908" s="201">
        <v>0</v>
      </c>
      <c r="O908" s="202">
        <v>0</v>
      </c>
      <c r="P908" s="202">
        <v>0</v>
      </c>
      <c r="Q908" s="202">
        <v>0</v>
      </c>
      <c r="R908" s="202">
        <v>0</v>
      </c>
      <c r="S908" s="202">
        <v>0</v>
      </c>
      <c r="T908" s="203"/>
      <c r="U908" s="135">
        <v>0</v>
      </c>
      <c r="V908" s="135">
        <v>0</v>
      </c>
      <c r="W908" s="202">
        <v>0</v>
      </c>
      <c r="X908" s="202">
        <v>0</v>
      </c>
      <c r="Y908" s="203"/>
      <c r="Z908" s="135">
        <v>0</v>
      </c>
      <c r="AA908" s="204">
        <v>0</v>
      </c>
      <c r="AB908" s="202">
        <v>0</v>
      </c>
      <c r="AC908" s="202">
        <v>0</v>
      </c>
      <c r="AD908" s="202">
        <v>0</v>
      </c>
      <c r="AE908" s="202">
        <v>0</v>
      </c>
      <c r="AF908" s="202">
        <v>0</v>
      </c>
      <c r="AG908" s="203"/>
      <c r="AH908" s="135">
        <v>0</v>
      </c>
      <c r="AI908" s="135">
        <v>0</v>
      </c>
      <c r="AJ908" s="202">
        <v>0</v>
      </c>
      <c r="AK908" s="202">
        <v>0</v>
      </c>
      <c r="AL908" s="203"/>
      <c r="AM908" s="205">
        <v>0</v>
      </c>
      <c r="AN908" s="119">
        <v>0</v>
      </c>
      <c r="AO908" s="120">
        <v>0</v>
      </c>
      <c r="AP908" s="39">
        <v>0</v>
      </c>
      <c r="AQ908" s="141">
        <v>0</v>
      </c>
      <c r="AR908" s="141">
        <v>0</v>
      </c>
      <c r="AS908" s="143">
        <v>0</v>
      </c>
      <c r="AT908" s="144">
        <v>0</v>
      </c>
      <c r="AU908" s="141">
        <v>0</v>
      </c>
      <c r="AV908" s="141">
        <v>0</v>
      </c>
      <c r="AW908" s="143">
        <v>0</v>
      </c>
      <c r="AY908" s="146"/>
      <c r="AZ908" s="450"/>
    </row>
    <row r="909" spans="1:64" ht="12.75" customHeight="1" x14ac:dyDescent="0.25">
      <c r="A909" s="15"/>
      <c r="C909" s="122"/>
      <c r="D909" s="123"/>
      <c r="F909" s="125"/>
      <c r="G909" s="126"/>
      <c r="H909" s="35"/>
      <c r="I909" s="36"/>
      <c r="J909" s="37"/>
      <c r="K909" s="198" t="s">
        <v>73</v>
      </c>
      <c r="L909" s="199">
        <v>0</v>
      </c>
      <c r="M909" s="200">
        <v>0</v>
      </c>
      <c r="N909" s="201">
        <v>0</v>
      </c>
      <c r="O909" s="202">
        <v>0</v>
      </c>
      <c r="P909" s="202">
        <v>0</v>
      </c>
      <c r="Q909" s="202">
        <v>0</v>
      </c>
      <c r="R909" s="202">
        <v>0</v>
      </c>
      <c r="S909" s="202">
        <v>0</v>
      </c>
      <c r="T909" s="203"/>
      <c r="U909" s="135">
        <v>0</v>
      </c>
      <c r="V909" s="135">
        <v>0</v>
      </c>
      <c r="W909" s="202">
        <v>0</v>
      </c>
      <c r="X909" s="202">
        <v>0</v>
      </c>
      <c r="Y909" s="203"/>
      <c r="Z909" s="135">
        <v>0</v>
      </c>
      <c r="AA909" s="204">
        <v>0</v>
      </c>
      <c r="AB909" s="202">
        <v>0</v>
      </c>
      <c r="AC909" s="202">
        <v>0</v>
      </c>
      <c r="AD909" s="202">
        <v>0</v>
      </c>
      <c r="AE909" s="202">
        <v>0</v>
      </c>
      <c r="AF909" s="202">
        <v>0</v>
      </c>
      <c r="AG909" s="203"/>
      <c r="AH909" s="135">
        <v>0</v>
      </c>
      <c r="AI909" s="135">
        <v>0</v>
      </c>
      <c r="AJ909" s="202">
        <v>0</v>
      </c>
      <c r="AK909" s="202">
        <v>0</v>
      </c>
      <c r="AL909" s="203"/>
      <c r="AM909" s="205">
        <v>0</v>
      </c>
      <c r="AN909" s="119">
        <v>0</v>
      </c>
      <c r="AO909" s="120">
        <v>0</v>
      </c>
      <c r="AP909" s="39">
        <v>0</v>
      </c>
      <c r="AQ909" s="141">
        <v>0</v>
      </c>
      <c r="AR909" s="141">
        <v>0</v>
      </c>
      <c r="AS909" s="143">
        <v>0</v>
      </c>
      <c r="AT909" s="144">
        <v>0</v>
      </c>
      <c r="AU909" s="141">
        <v>0</v>
      </c>
      <c r="AV909" s="141">
        <v>0</v>
      </c>
      <c r="AW909" s="143">
        <v>0</v>
      </c>
      <c r="AY909" s="146"/>
      <c r="AZ909" s="450"/>
    </row>
    <row r="910" spans="1:64" ht="12.75" customHeight="1" x14ac:dyDescent="0.25">
      <c r="A910" s="15"/>
      <c r="C910" s="122"/>
      <c r="D910" s="123"/>
      <c r="F910" s="125"/>
      <c r="G910" s="126"/>
      <c r="H910" s="35"/>
      <c r="I910" s="36"/>
      <c r="J910" s="37"/>
      <c r="K910" s="198" t="s">
        <v>74</v>
      </c>
      <c r="L910" s="199">
        <f t="shared" ref="L910:S911" si="729">L886</f>
        <v>3315</v>
      </c>
      <c r="M910" s="200">
        <f t="shared" si="729"/>
        <v>3315</v>
      </c>
      <c r="N910" s="201">
        <f t="shared" si="729"/>
        <v>0</v>
      </c>
      <c r="O910" s="202">
        <f t="shared" si="729"/>
        <v>0</v>
      </c>
      <c r="P910" s="202">
        <f t="shared" si="729"/>
        <v>0</v>
      </c>
      <c r="Q910" s="202">
        <f t="shared" si="729"/>
        <v>0</v>
      </c>
      <c r="R910" s="202">
        <f t="shared" si="729"/>
        <v>0</v>
      </c>
      <c r="S910" s="202">
        <f t="shared" si="729"/>
        <v>0</v>
      </c>
      <c r="T910" s="203"/>
      <c r="U910" s="135">
        <f t="shared" ref="U910:X911" si="730">U886</f>
        <v>0</v>
      </c>
      <c r="V910" s="135">
        <f t="shared" si="730"/>
        <v>0</v>
      </c>
      <c r="W910" s="202">
        <f t="shared" si="730"/>
        <v>0</v>
      </c>
      <c r="X910" s="202">
        <f t="shared" si="730"/>
        <v>0</v>
      </c>
      <c r="Y910" s="203"/>
      <c r="Z910" s="135">
        <f t="shared" ref="Z910:AF911" si="731">Z886</f>
        <v>0</v>
      </c>
      <c r="AA910" s="204">
        <f t="shared" si="731"/>
        <v>0</v>
      </c>
      <c r="AB910" s="202">
        <f t="shared" si="731"/>
        <v>0</v>
      </c>
      <c r="AC910" s="202">
        <f t="shared" si="731"/>
        <v>0</v>
      </c>
      <c r="AD910" s="202">
        <f t="shared" si="731"/>
        <v>0</v>
      </c>
      <c r="AE910" s="202">
        <f t="shared" si="731"/>
        <v>0</v>
      </c>
      <c r="AF910" s="202">
        <f t="shared" si="731"/>
        <v>0</v>
      </c>
      <c r="AG910" s="203"/>
      <c r="AH910" s="135">
        <f t="shared" ref="AH910:AK911" si="732">AH886</f>
        <v>0</v>
      </c>
      <c r="AI910" s="135">
        <f t="shared" si="732"/>
        <v>0</v>
      </c>
      <c r="AJ910" s="202">
        <f t="shared" si="732"/>
        <v>0</v>
      </c>
      <c r="AK910" s="202">
        <f t="shared" si="732"/>
        <v>0</v>
      </c>
      <c r="AL910" s="203"/>
      <c r="AM910" s="205">
        <f t="shared" ref="AM910:AW911" si="733">AM886</f>
        <v>0</v>
      </c>
      <c r="AN910" s="119">
        <f t="shared" si="733"/>
        <v>3315</v>
      </c>
      <c r="AO910" s="120">
        <f t="shared" si="733"/>
        <v>3315</v>
      </c>
      <c r="AP910" s="39">
        <f t="shared" si="733"/>
        <v>3315</v>
      </c>
      <c r="AQ910" s="141">
        <f t="shared" si="733"/>
        <v>3315</v>
      </c>
      <c r="AR910" s="141">
        <f t="shared" si="733"/>
        <v>0</v>
      </c>
      <c r="AS910" s="143">
        <f t="shared" si="733"/>
        <v>0</v>
      </c>
      <c r="AT910" s="144">
        <f t="shared" si="733"/>
        <v>3315</v>
      </c>
      <c r="AU910" s="141">
        <f t="shared" si="733"/>
        <v>3315</v>
      </c>
      <c r="AV910" s="141">
        <f t="shared" si="733"/>
        <v>0</v>
      </c>
      <c r="AW910" s="143">
        <f t="shared" si="733"/>
        <v>0</v>
      </c>
      <c r="AY910" s="146"/>
      <c r="AZ910" s="450"/>
    </row>
    <row r="911" spans="1:64" ht="12.75" customHeight="1" x14ac:dyDescent="0.25">
      <c r="A911" s="15"/>
      <c r="C911" s="122"/>
      <c r="D911" s="123"/>
      <c r="F911" s="125"/>
      <c r="G911" s="126"/>
      <c r="H911" s="35"/>
      <c r="I911" s="36"/>
      <c r="J911" s="37"/>
      <c r="K911" s="198" t="s">
        <v>75</v>
      </c>
      <c r="L911" s="199">
        <f t="shared" si="729"/>
        <v>9885</v>
      </c>
      <c r="M911" s="200">
        <f t="shared" si="729"/>
        <v>10511</v>
      </c>
      <c r="N911" s="201">
        <f t="shared" si="729"/>
        <v>0</v>
      </c>
      <c r="O911" s="202">
        <f t="shared" si="729"/>
        <v>0</v>
      </c>
      <c r="P911" s="202">
        <f t="shared" si="729"/>
        <v>0</v>
      </c>
      <c r="Q911" s="202">
        <f t="shared" si="729"/>
        <v>0</v>
      </c>
      <c r="R911" s="202">
        <f t="shared" si="729"/>
        <v>0</v>
      </c>
      <c r="S911" s="202">
        <f t="shared" si="729"/>
        <v>0</v>
      </c>
      <c r="T911" s="203"/>
      <c r="U911" s="135">
        <f t="shared" si="730"/>
        <v>0</v>
      </c>
      <c r="V911" s="135">
        <f t="shared" si="730"/>
        <v>0</v>
      </c>
      <c r="W911" s="202">
        <f t="shared" si="730"/>
        <v>0</v>
      </c>
      <c r="X911" s="202">
        <f t="shared" si="730"/>
        <v>0</v>
      </c>
      <c r="Y911" s="203"/>
      <c r="Z911" s="135">
        <f t="shared" si="731"/>
        <v>0</v>
      </c>
      <c r="AA911" s="204">
        <f t="shared" si="731"/>
        <v>0</v>
      </c>
      <c r="AB911" s="202">
        <f t="shared" si="731"/>
        <v>0</v>
      </c>
      <c r="AC911" s="202">
        <f t="shared" si="731"/>
        <v>0</v>
      </c>
      <c r="AD911" s="202">
        <f t="shared" si="731"/>
        <v>0</v>
      </c>
      <c r="AE911" s="202">
        <f t="shared" si="731"/>
        <v>0</v>
      </c>
      <c r="AF911" s="202">
        <f t="shared" si="731"/>
        <v>0</v>
      </c>
      <c r="AG911" s="203"/>
      <c r="AH911" s="135">
        <f t="shared" si="732"/>
        <v>0</v>
      </c>
      <c r="AI911" s="135">
        <f t="shared" si="732"/>
        <v>0</v>
      </c>
      <c r="AJ911" s="202">
        <f t="shared" si="732"/>
        <v>0</v>
      </c>
      <c r="AK911" s="202">
        <f t="shared" si="732"/>
        <v>0</v>
      </c>
      <c r="AL911" s="203"/>
      <c r="AM911" s="205">
        <f t="shared" si="733"/>
        <v>0</v>
      </c>
      <c r="AN911" s="119">
        <f t="shared" si="733"/>
        <v>9885</v>
      </c>
      <c r="AO911" s="120">
        <f t="shared" si="733"/>
        <v>10511</v>
      </c>
      <c r="AP911" s="39">
        <f t="shared" si="733"/>
        <v>9885</v>
      </c>
      <c r="AQ911" s="141">
        <f t="shared" si="733"/>
        <v>9885</v>
      </c>
      <c r="AR911" s="141">
        <f t="shared" si="733"/>
        <v>0</v>
      </c>
      <c r="AS911" s="143">
        <f t="shared" si="733"/>
        <v>0</v>
      </c>
      <c r="AT911" s="144">
        <f t="shared" si="733"/>
        <v>10511</v>
      </c>
      <c r="AU911" s="141">
        <f t="shared" si="733"/>
        <v>10511</v>
      </c>
      <c r="AV911" s="141">
        <f t="shared" si="733"/>
        <v>0</v>
      </c>
      <c r="AW911" s="143">
        <f t="shared" si="733"/>
        <v>0</v>
      </c>
      <c r="AY911" s="146"/>
      <c r="AZ911" s="450"/>
    </row>
    <row r="912" spans="1:64" ht="12.75" customHeight="1" x14ac:dyDescent="0.25">
      <c r="A912" s="15"/>
      <c r="C912" s="122"/>
      <c r="D912" s="123"/>
      <c r="F912" s="125"/>
      <c r="G912" s="126"/>
      <c r="H912" s="35"/>
      <c r="I912" s="36"/>
      <c r="J912" s="37"/>
      <c r="K912" s="206" t="s">
        <v>76</v>
      </c>
      <c r="L912" s="199">
        <v>0</v>
      </c>
      <c r="M912" s="200">
        <v>0</v>
      </c>
      <c r="N912" s="201">
        <v>0</v>
      </c>
      <c r="O912" s="202">
        <v>0</v>
      </c>
      <c r="P912" s="202">
        <v>0</v>
      </c>
      <c r="Q912" s="202">
        <v>0</v>
      </c>
      <c r="R912" s="202">
        <v>0</v>
      </c>
      <c r="S912" s="202">
        <v>0</v>
      </c>
      <c r="T912" s="203"/>
      <c r="U912" s="135">
        <v>0</v>
      </c>
      <c r="V912" s="135">
        <v>0</v>
      </c>
      <c r="W912" s="202">
        <v>0</v>
      </c>
      <c r="X912" s="202">
        <v>0</v>
      </c>
      <c r="Y912" s="203"/>
      <c r="Z912" s="135">
        <v>0</v>
      </c>
      <c r="AA912" s="204">
        <v>0</v>
      </c>
      <c r="AB912" s="202">
        <v>0</v>
      </c>
      <c r="AC912" s="202">
        <v>0</v>
      </c>
      <c r="AD912" s="202">
        <v>0</v>
      </c>
      <c r="AE912" s="202">
        <v>0</v>
      </c>
      <c r="AF912" s="202">
        <v>0</v>
      </c>
      <c r="AG912" s="203"/>
      <c r="AH912" s="135">
        <v>0</v>
      </c>
      <c r="AI912" s="135">
        <v>0</v>
      </c>
      <c r="AJ912" s="202">
        <v>0</v>
      </c>
      <c r="AK912" s="202">
        <v>0</v>
      </c>
      <c r="AL912" s="203"/>
      <c r="AM912" s="205">
        <v>0</v>
      </c>
      <c r="AN912" s="119">
        <v>0</v>
      </c>
      <c r="AO912" s="120">
        <v>0</v>
      </c>
      <c r="AP912" s="39">
        <v>0</v>
      </c>
      <c r="AQ912" s="141">
        <v>0</v>
      </c>
      <c r="AR912" s="141">
        <v>0</v>
      </c>
      <c r="AS912" s="143">
        <v>0</v>
      </c>
      <c r="AT912" s="144">
        <v>0</v>
      </c>
      <c r="AU912" s="141">
        <v>0</v>
      </c>
      <c r="AV912" s="141">
        <v>0</v>
      </c>
      <c r="AW912" s="143">
        <v>0</v>
      </c>
      <c r="AY912" s="146"/>
      <c r="AZ912" s="450"/>
    </row>
    <row r="913" spans="1:64" ht="12.75" customHeight="1" x14ac:dyDescent="0.25">
      <c r="A913" s="15"/>
      <c r="C913" s="122"/>
      <c r="D913" s="123"/>
      <c r="F913" s="125"/>
      <c r="G913" s="126"/>
      <c r="H913" s="35"/>
      <c r="I913" s="36"/>
      <c r="J913" s="37"/>
      <c r="K913" s="198"/>
      <c r="L913" s="199"/>
      <c r="M913" s="200"/>
      <c r="N913" s="201"/>
      <c r="O913" s="202"/>
      <c r="P913" s="202"/>
      <c r="Q913" s="202"/>
      <c r="R913" s="202"/>
      <c r="S913" s="202"/>
      <c r="T913" s="224"/>
      <c r="U913" s="138"/>
      <c r="V913" s="138"/>
      <c r="W913" s="139"/>
      <c r="X913" s="139"/>
      <c r="Y913" s="224"/>
      <c r="Z913" s="210"/>
      <c r="AA913" s="204"/>
      <c r="AB913" s="202"/>
      <c r="AC913" s="202"/>
      <c r="AD913" s="202"/>
      <c r="AE913" s="202"/>
      <c r="AF913" s="202"/>
      <c r="AG913" s="224"/>
      <c r="AH913" s="138"/>
      <c r="AI913" s="138"/>
      <c r="AJ913" s="139"/>
      <c r="AK913" s="139"/>
      <c r="AL913" s="224"/>
      <c r="AM913" s="140"/>
      <c r="AN913" s="211"/>
      <c r="AO913" s="212"/>
      <c r="AP913" s="39"/>
      <c r="AQ913" s="141"/>
      <c r="AR913" s="141"/>
      <c r="AS913" s="143"/>
      <c r="AU913" s="141"/>
      <c r="AV913" s="141"/>
      <c r="AW913" s="143"/>
      <c r="AY913" s="146"/>
      <c r="AZ913" s="450"/>
    </row>
    <row r="914" spans="1:64" ht="12.75" customHeight="1" x14ac:dyDescent="0.25">
      <c r="A914" s="15"/>
      <c r="C914" s="122"/>
      <c r="D914" s="123"/>
      <c r="F914" s="125"/>
      <c r="G914" s="126"/>
      <c r="H914" s="35"/>
      <c r="I914" s="36"/>
      <c r="J914" s="37"/>
      <c r="K914" s="198"/>
      <c r="L914" s="199"/>
      <c r="M914" s="200"/>
      <c r="N914" s="201"/>
      <c r="O914" s="202"/>
      <c r="P914" s="202"/>
      <c r="Q914" s="202"/>
      <c r="R914" s="202"/>
      <c r="S914" s="202"/>
      <c r="T914" s="224"/>
      <c r="U914" s="138"/>
      <c r="V914" s="138"/>
      <c r="W914" s="139"/>
      <c r="X914" s="139"/>
      <c r="Y914" s="224"/>
      <c r="Z914" s="210"/>
      <c r="AA914" s="204"/>
      <c r="AB914" s="202"/>
      <c r="AC914" s="202"/>
      <c r="AD914" s="202"/>
      <c r="AE914" s="202"/>
      <c r="AF914" s="202"/>
      <c r="AG914" s="224"/>
      <c r="AH914" s="138"/>
      <c r="AI914" s="138"/>
      <c r="AJ914" s="139"/>
      <c r="AK914" s="139"/>
      <c r="AL914" s="224"/>
      <c r="AM914" s="140"/>
      <c r="AN914" s="211"/>
      <c r="AO914" s="212"/>
      <c r="AP914" s="39"/>
      <c r="AQ914" s="141"/>
      <c r="AR914" s="141"/>
      <c r="AS914" s="143"/>
      <c r="AU914" s="141"/>
      <c r="AV914" s="141"/>
      <c r="AW914" s="143"/>
      <c r="AY914" s="146"/>
      <c r="AZ914" s="450"/>
    </row>
    <row r="915" spans="1:64" ht="12.75" customHeight="1" x14ac:dyDescent="0.25">
      <c r="A915" s="15"/>
      <c r="C915" s="122"/>
      <c r="D915" s="123"/>
      <c r="F915" s="125"/>
      <c r="G915" s="126"/>
      <c r="H915" s="35"/>
      <c r="I915" s="36"/>
      <c r="J915" s="37"/>
      <c r="K915" s="381" t="s">
        <v>1194</v>
      </c>
      <c r="L915" s="199"/>
      <c r="M915" s="200"/>
      <c r="N915" s="201"/>
      <c r="O915" s="202"/>
      <c r="P915" s="202"/>
      <c r="Q915" s="202"/>
      <c r="R915" s="202"/>
      <c r="S915" s="202"/>
      <c r="T915" s="224"/>
      <c r="U915" s="138"/>
      <c r="V915" s="138"/>
      <c r="W915" s="139"/>
      <c r="X915" s="139"/>
      <c r="Y915" s="224"/>
      <c r="Z915" s="210"/>
      <c r="AA915" s="204"/>
      <c r="AB915" s="202"/>
      <c r="AC915" s="202"/>
      <c r="AD915" s="202"/>
      <c r="AE915" s="202"/>
      <c r="AF915" s="202"/>
      <c r="AG915" s="224"/>
      <c r="AH915" s="138"/>
      <c r="AI915" s="138"/>
      <c r="AJ915" s="139"/>
      <c r="AK915" s="139"/>
      <c r="AL915" s="224"/>
      <c r="AM915" s="140"/>
      <c r="AN915" s="211"/>
      <c r="AO915" s="212"/>
      <c r="AP915" s="39"/>
      <c r="AQ915" s="141"/>
      <c r="AR915" s="141"/>
      <c r="AS915" s="143"/>
      <c r="AU915" s="141"/>
      <c r="AV915" s="141"/>
      <c r="AW915" s="143"/>
      <c r="AY915" s="146"/>
      <c r="AZ915" s="450"/>
    </row>
    <row r="916" spans="1:64" x14ac:dyDescent="0.25">
      <c r="A916" s="15"/>
      <c r="C916" s="122"/>
      <c r="D916" s="123"/>
      <c r="F916" s="125"/>
      <c r="G916" s="126"/>
      <c r="H916" s="35"/>
      <c r="I916" s="36"/>
      <c r="J916" s="37"/>
      <c r="K916" s="116" t="s">
        <v>1195</v>
      </c>
      <c r="L916" s="199"/>
      <c r="M916" s="200"/>
      <c r="N916" s="201"/>
      <c r="O916" s="202"/>
      <c r="P916" s="202"/>
      <c r="Q916" s="202"/>
      <c r="R916" s="202"/>
      <c r="S916" s="202"/>
      <c r="T916" s="224"/>
      <c r="U916" s="138"/>
      <c r="V916" s="138"/>
      <c r="W916" s="139"/>
      <c r="X916" s="139"/>
      <c r="Y916" s="224"/>
      <c r="Z916" s="210"/>
      <c r="AA916" s="204"/>
      <c r="AB916" s="202"/>
      <c r="AC916" s="202"/>
      <c r="AD916" s="202"/>
      <c r="AE916" s="202"/>
      <c r="AF916" s="202"/>
      <c r="AG916" s="224"/>
      <c r="AH916" s="138"/>
      <c r="AI916" s="138"/>
      <c r="AJ916" s="139"/>
      <c r="AK916" s="139"/>
      <c r="AL916" s="224"/>
      <c r="AM916" s="140"/>
      <c r="AN916" s="211"/>
      <c r="AO916" s="212"/>
      <c r="AP916" s="39"/>
      <c r="AQ916" s="141"/>
      <c r="AR916" s="141"/>
      <c r="AS916" s="143"/>
      <c r="AU916" s="141"/>
      <c r="AV916" s="141"/>
      <c r="AW916" s="143"/>
      <c r="AY916" s="146"/>
      <c r="AZ916" s="450"/>
    </row>
    <row r="917" spans="1:64" ht="12.75" customHeight="1" x14ac:dyDescent="0.25">
      <c r="A917" s="15"/>
      <c r="C917" s="122"/>
      <c r="D917" s="123"/>
      <c r="F917" s="125"/>
      <c r="G917" s="126"/>
      <c r="H917" s="35"/>
      <c r="I917" s="36"/>
      <c r="J917" s="37"/>
      <c r="K917" s="244"/>
      <c r="L917" s="199"/>
      <c r="M917" s="200"/>
      <c r="N917" s="201"/>
      <c r="O917" s="202"/>
      <c r="P917" s="202"/>
      <c r="Q917" s="202"/>
      <c r="R917" s="202"/>
      <c r="S917" s="202"/>
      <c r="T917" s="224"/>
      <c r="U917" s="138"/>
      <c r="V917" s="138"/>
      <c r="W917" s="139"/>
      <c r="X917" s="139"/>
      <c r="Y917" s="224"/>
      <c r="Z917" s="210"/>
      <c r="AA917" s="204"/>
      <c r="AB917" s="202"/>
      <c r="AC917" s="202"/>
      <c r="AD917" s="202"/>
      <c r="AE917" s="202"/>
      <c r="AF917" s="202"/>
      <c r="AG917" s="224"/>
      <c r="AH917" s="138"/>
      <c r="AI917" s="138"/>
      <c r="AJ917" s="139"/>
      <c r="AK917" s="139"/>
      <c r="AL917" s="224"/>
      <c r="AM917" s="140"/>
      <c r="AN917" s="211"/>
      <c r="AO917" s="212"/>
      <c r="AP917" s="39"/>
      <c r="AQ917" s="141"/>
      <c r="AR917" s="141"/>
      <c r="AS917" s="143"/>
      <c r="AU917" s="141"/>
      <c r="AV917" s="141"/>
      <c r="AW917" s="143"/>
      <c r="AY917" s="146"/>
      <c r="AZ917" s="450"/>
    </row>
    <row r="918" spans="1:64" ht="35.1" customHeight="1" x14ac:dyDescent="0.25">
      <c r="A918" s="15" t="s">
        <v>13</v>
      </c>
      <c r="B918" s="225">
        <v>11</v>
      </c>
      <c r="C918" s="122" t="s">
        <v>1196</v>
      </c>
      <c r="D918" s="123">
        <v>1000</v>
      </c>
      <c r="E918" s="226"/>
      <c r="F918" s="122">
        <v>12</v>
      </c>
      <c r="G918" s="126">
        <v>1</v>
      </c>
      <c r="H918" s="35" t="str">
        <f t="shared" si="724"/>
        <v>125</v>
      </c>
      <c r="I918" s="36" t="s">
        <v>96</v>
      </c>
      <c r="J918" s="37" t="s">
        <v>1197</v>
      </c>
      <c r="K918" s="458" t="s">
        <v>1198</v>
      </c>
      <c r="L918" s="128">
        <v>1020</v>
      </c>
      <c r="M918" s="129">
        <v>1020</v>
      </c>
      <c r="N918" s="130"/>
      <c r="O918" s="131"/>
      <c r="P918" s="131"/>
      <c r="Q918" s="131"/>
      <c r="R918" s="131"/>
      <c r="S918" s="131"/>
      <c r="T918" s="132" t="str">
        <f t="shared" ref="T918:T922" si="734">IF(SUM(N918:S918)=U918,"OK",SUM(N918:S918)-U918)</f>
        <v>OK</v>
      </c>
      <c r="U918" s="138"/>
      <c r="V918" s="138"/>
      <c r="W918" s="139"/>
      <c r="X918" s="139"/>
      <c r="Y918" s="132" t="str">
        <f t="shared" ref="Y918:Y922" si="735">IF(SUM(W918:X918)=Z918,"OK",SUM(W918:X918)-Z918)</f>
        <v>OK</v>
      </c>
      <c r="Z918" s="210"/>
      <c r="AA918" s="204"/>
      <c r="AB918" s="202"/>
      <c r="AC918" s="202"/>
      <c r="AD918" s="202"/>
      <c r="AE918" s="202"/>
      <c r="AF918" s="202"/>
      <c r="AG918" s="132" t="str">
        <f t="shared" ref="AG918:AG922" si="736">IF(SUM(AA918:AF918)=AH918,"OK",SUM(AA918:AF918)-AH918)</f>
        <v>OK</v>
      </c>
      <c r="AH918" s="138"/>
      <c r="AI918" s="138"/>
      <c r="AJ918" s="139"/>
      <c r="AK918" s="139"/>
      <c r="AL918" s="132" t="str">
        <f t="shared" ref="AL918:AL922" si="737">IF(SUM(AJ918:AK918)=AM918,"OK",SUM(AJ918:AK918)-AM918)</f>
        <v>OK</v>
      </c>
      <c r="AM918" s="140"/>
      <c r="AN918" s="119">
        <f t="shared" ref="AN918:AN922" si="738">L918+U918+V918+Z918</f>
        <v>1020</v>
      </c>
      <c r="AO918" s="120">
        <f t="shared" ref="AO918:AO922" si="739">M918+AH918+AI918+AM918</f>
        <v>1020</v>
      </c>
      <c r="AP918" s="39">
        <f>L918</f>
        <v>1020</v>
      </c>
      <c r="AQ918" s="141">
        <f>AN918</f>
        <v>1020</v>
      </c>
      <c r="AR918" s="142">
        <f t="shared" ref="AR918:AR922" si="740">AQ918-AP918</f>
        <v>0</v>
      </c>
      <c r="AS918" s="143">
        <f t="shared" ref="AS918:AS922" si="741">AR918/AP918</f>
        <v>0</v>
      </c>
      <c r="AT918" s="144">
        <f>M918</f>
        <v>1020</v>
      </c>
      <c r="AU918" s="141">
        <f t="shared" ref="AU918:AU922" si="742">AO918</f>
        <v>1020</v>
      </c>
      <c r="AV918" s="142">
        <f t="shared" ref="AV918:AV922" si="743">AU918-AT918</f>
        <v>0</v>
      </c>
      <c r="AW918" s="143">
        <f t="shared" ref="AW918:AW922" si="744">AV918/AT918</f>
        <v>0</v>
      </c>
      <c r="AY918" s="146" t="str">
        <f>RIGHT(LEFT(I918,3),2)&amp;"."&amp;RIGHT(LEFT(I918,5),2)</f>
        <v>12.11</v>
      </c>
      <c r="AZ918" s="450" t="b">
        <f>COUNTIF('[1]Codes SEC'!$B$2:$B$250,Ministres!AY918)&gt;0</f>
        <v>1</v>
      </c>
    </row>
    <row r="919" spans="1:64" ht="35.1" customHeight="1" x14ac:dyDescent="0.25">
      <c r="A919" s="15" t="s">
        <v>13</v>
      </c>
      <c r="B919" s="225">
        <v>11</v>
      </c>
      <c r="C919" s="122" t="s">
        <v>1196</v>
      </c>
      <c r="D919" s="123">
        <v>1000</v>
      </c>
      <c r="E919" s="226"/>
      <c r="F919" s="122">
        <v>12</v>
      </c>
      <c r="G919" s="126">
        <v>1</v>
      </c>
      <c r="H919" s="35" t="str">
        <f t="shared" si="724"/>
        <v>125</v>
      </c>
      <c r="I919" s="36" t="s">
        <v>96</v>
      </c>
      <c r="J919" s="37" t="s">
        <v>1199</v>
      </c>
      <c r="K919" s="458" t="s">
        <v>1200</v>
      </c>
      <c r="L919" s="128">
        <v>0</v>
      </c>
      <c r="M919" s="129">
        <v>0</v>
      </c>
      <c r="N919" s="130"/>
      <c r="O919" s="131"/>
      <c r="P919" s="131"/>
      <c r="Q919" s="131"/>
      <c r="R919" s="131"/>
      <c r="S919" s="131"/>
      <c r="T919" s="132" t="str">
        <f t="shared" si="734"/>
        <v>OK</v>
      </c>
      <c r="U919" s="138"/>
      <c r="V919" s="138"/>
      <c r="W919" s="139"/>
      <c r="X919" s="139"/>
      <c r="Y919" s="132" t="str">
        <f t="shared" si="735"/>
        <v>OK</v>
      </c>
      <c r="Z919" s="210"/>
      <c r="AA919" s="204"/>
      <c r="AB919" s="202"/>
      <c r="AC919" s="202"/>
      <c r="AD919" s="202"/>
      <c r="AE919" s="202"/>
      <c r="AF919" s="202"/>
      <c r="AG919" s="132" t="str">
        <f t="shared" si="736"/>
        <v>OK</v>
      </c>
      <c r="AH919" s="138"/>
      <c r="AI919" s="138"/>
      <c r="AJ919" s="139"/>
      <c r="AK919" s="139"/>
      <c r="AL919" s="132" t="str">
        <f t="shared" si="737"/>
        <v>OK</v>
      </c>
      <c r="AM919" s="140"/>
      <c r="AN919" s="119">
        <f t="shared" si="738"/>
        <v>0</v>
      </c>
      <c r="AO919" s="120">
        <f t="shared" si="739"/>
        <v>0</v>
      </c>
      <c r="AP919" s="39">
        <f>L919</f>
        <v>0</v>
      </c>
      <c r="AQ919" s="141">
        <f>AN919</f>
        <v>0</v>
      </c>
      <c r="AR919" s="142">
        <f t="shared" si="740"/>
        <v>0</v>
      </c>
      <c r="AS919" s="143" t="e">
        <f t="shared" si="741"/>
        <v>#DIV/0!</v>
      </c>
      <c r="AT919" s="144">
        <f>M919</f>
        <v>0</v>
      </c>
      <c r="AU919" s="141">
        <f t="shared" si="742"/>
        <v>0</v>
      </c>
      <c r="AV919" s="142">
        <f t="shared" si="743"/>
        <v>0</v>
      </c>
      <c r="AW919" s="143" t="e">
        <f t="shared" si="744"/>
        <v>#DIV/0!</v>
      </c>
      <c r="AY919" s="146" t="str">
        <f>RIGHT(LEFT(I919,3),2)&amp;"."&amp;RIGHT(LEFT(I919,5),2)</f>
        <v>12.11</v>
      </c>
      <c r="AZ919" s="450" t="b">
        <f>COUNTIF('[1]Codes SEC'!$B$2:$B$250,Ministres!AY919)&gt;0</f>
        <v>1</v>
      </c>
    </row>
    <row r="920" spans="1:64" ht="35.1" customHeight="1" x14ac:dyDescent="0.25">
      <c r="A920" s="15" t="s">
        <v>13</v>
      </c>
      <c r="B920" s="225">
        <v>11</v>
      </c>
      <c r="C920" s="122" t="s">
        <v>1196</v>
      </c>
      <c r="D920" s="123">
        <v>1000</v>
      </c>
      <c r="E920" s="226"/>
      <c r="F920" s="122">
        <v>12</v>
      </c>
      <c r="G920" s="126">
        <v>1</v>
      </c>
      <c r="H920" s="35" t="str">
        <f t="shared" si="724"/>
        <v>125</v>
      </c>
      <c r="I920" s="36" t="s">
        <v>96</v>
      </c>
      <c r="J920" s="37" t="s">
        <v>1201</v>
      </c>
      <c r="K920" s="458" t="s">
        <v>1202</v>
      </c>
      <c r="L920" s="128">
        <v>250</v>
      </c>
      <c r="M920" s="129">
        <v>250</v>
      </c>
      <c r="N920" s="130"/>
      <c r="O920" s="131"/>
      <c r="P920" s="131"/>
      <c r="Q920" s="131"/>
      <c r="R920" s="131"/>
      <c r="S920" s="131"/>
      <c r="T920" s="132" t="str">
        <f t="shared" si="734"/>
        <v>OK</v>
      </c>
      <c r="U920" s="138"/>
      <c r="V920" s="138"/>
      <c r="W920" s="139"/>
      <c r="X920" s="139"/>
      <c r="Y920" s="132" t="str">
        <f t="shared" si="735"/>
        <v>OK</v>
      </c>
      <c r="Z920" s="210"/>
      <c r="AA920" s="204"/>
      <c r="AB920" s="202"/>
      <c r="AC920" s="202"/>
      <c r="AD920" s="202"/>
      <c r="AE920" s="202"/>
      <c r="AF920" s="202"/>
      <c r="AG920" s="132" t="str">
        <f t="shared" si="736"/>
        <v>OK</v>
      </c>
      <c r="AH920" s="138"/>
      <c r="AI920" s="138"/>
      <c r="AJ920" s="139"/>
      <c r="AK920" s="139"/>
      <c r="AL920" s="132" t="str">
        <f t="shared" si="737"/>
        <v>OK</v>
      </c>
      <c r="AM920" s="140"/>
      <c r="AN920" s="119">
        <f t="shared" si="738"/>
        <v>250</v>
      </c>
      <c r="AO920" s="120">
        <f t="shared" si="739"/>
        <v>250</v>
      </c>
      <c r="AP920" s="39">
        <f>L920</f>
        <v>250</v>
      </c>
      <c r="AQ920" s="141">
        <f>AN920</f>
        <v>250</v>
      </c>
      <c r="AR920" s="142">
        <f t="shared" si="740"/>
        <v>0</v>
      </c>
      <c r="AS920" s="143">
        <f t="shared" si="741"/>
        <v>0</v>
      </c>
      <c r="AT920" s="144">
        <f>M920</f>
        <v>250</v>
      </c>
      <c r="AU920" s="141">
        <f t="shared" si="742"/>
        <v>250</v>
      </c>
      <c r="AV920" s="142">
        <f t="shared" si="743"/>
        <v>0</v>
      </c>
      <c r="AW920" s="143">
        <f t="shared" si="744"/>
        <v>0</v>
      </c>
      <c r="AY920" s="146" t="str">
        <f>RIGHT(LEFT(I920,3),2)&amp;"."&amp;RIGHT(LEFT(I920,5),2)</f>
        <v>12.11</v>
      </c>
      <c r="AZ920" s="450" t="b">
        <f>COUNTIF('[1]Codes SEC'!$B$2:$B$250,Ministres!AY920)&gt;0</f>
        <v>1</v>
      </c>
    </row>
    <row r="921" spans="1:64" ht="35.1" customHeight="1" x14ac:dyDescent="0.25">
      <c r="A921" s="15" t="s">
        <v>13</v>
      </c>
      <c r="B921" s="225">
        <v>11</v>
      </c>
      <c r="C921" s="122" t="s">
        <v>1196</v>
      </c>
      <c r="D921" s="123">
        <v>1000</v>
      </c>
      <c r="E921" s="226"/>
      <c r="F921" s="122">
        <v>12</v>
      </c>
      <c r="G921" s="126">
        <v>1</v>
      </c>
      <c r="H921" s="35" t="str">
        <f t="shared" si="724"/>
        <v>125</v>
      </c>
      <c r="I921" s="36" t="s">
        <v>96</v>
      </c>
      <c r="J921" s="37" t="s">
        <v>1203</v>
      </c>
      <c r="K921" s="458" t="s">
        <v>1204</v>
      </c>
      <c r="L921" s="128">
        <v>180</v>
      </c>
      <c r="M921" s="129">
        <v>180</v>
      </c>
      <c r="N921" s="130"/>
      <c r="O921" s="131"/>
      <c r="P921" s="131"/>
      <c r="Q921" s="131"/>
      <c r="R921" s="131"/>
      <c r="S921" s="131"/>
      <c r="T921" s="132" t="str">
        <f t="shared" si="734"/>
        <v>OK</v>
      </c>
      <c r="U921" s="138"/>
      <c r="V921" s="138"/>
      <c r="W921" s="139"/>
      <c r="X921" s="139"/>
      <c r="Y921" s="132" t="str">
        <f t="shared" si="735"/>
        <v>OK</v>
      </c>
      <c r="Z921" s="210"/>
      <c r="AA921" s="204"/>
      <c r="AB921" s="202"/>
      <c r="AC921" s="202"/>
      <c r="AD921" s="202"/>
      <c r="AE921" s="202"/>
      <c r="AF921" s="202"/>
      <c r="AG921" s="132" t="str">
        <f t="shared" si="736"/>
        <v>OK</v>
      </c>
      <c r="AH921" s="138"/>
      <c r="AI921" s="138"/>
      <c r="AJ921" s="139"/>
      <c r="AK921" s="139"/>
      <c r="AL921" s="132" t="str">
        <f t="shared" si="737"/>
        <v>OK</v>
      </c>
      <c r="AM921" s="140"/>
      <c r="AN921" s="119">
        <f t="shared" si="738"/>
        <v>180</v>
      </c>
      <c r="AO921" s="120">
        <f t="shared" si="739"/>
        <v>180</v>
      </c>
      <c r="AP921" s="39">
        <f>L921</f>
        <v>180</v>
      </c>
      <c r="AQ921" s="141">
        <f>AN921</f>
        <v>180</v>
      </c>
      <c r="AR921" s="142">
        <f t="shared" si="740"/>
        <v>0</v>
      </c>
      <c r="AS921" s="143">
        <f t="shared" si="741"/>
        <v>0</v>
      </c>
      <c r="AT921" s="144">
        <f>M921</f>
        <v>180</v>
      </c>
      <c r="AU921" s="141">
        <f t="shared" si="742"/>
        <v>180</v>
      </c>
      <c r="AV921" s="142">
        <f t="shared" si="743"/>
        <v>0</v>
      </c>
      <c r="AW921" s="143">
        <f t="shared" si="744"/>
        <v>0</v>
      </c>
      <c r="AY921" s="146" t="str">
        <f>RIGHT(LEFT(I921,3),2)&amp;"."&amp;RIGHT(LEFT(I921,5),2)</f>
        <v>12.11</v>
      </c>
      <c r="AZ921" s="450" t="b">
        <f>COUNTIF('[1]Codes SEC'!$B$2:$B$250,Ministres!AY921)&gt;0</f>
        <v>1</v>
      </c>
    </row>
    <row r="922" spans="1:64" ht="35.1" customHeight="1" x14ac:dyDescent="0.25">
      <c r="A922" s="15" t="s">
        <v>13</v>
      </c>
      <c r="B922" s="225">
        <v>11</v>
      </c>
      <c r="C922" s="122" t="s">
        <v>1196</v>
      </c>
      <c r="D922" s="123">
        <v>1000</v>
      </c>
      <c r="E922" s="226"/>
      <c r="F922" s="122">
        <v>12</v>
      </c>
      <c r="G922" s="126">
        <v>1</v>
      </c>
      <c r="H922" s="35" t="str">
        <f t="shared" si="724"/>
        <v>125</v>
      </c>
      <c r="I922" s="36" t="s">
        <v>96</v>
      </c>
      <c r="J922" s="37" t="s">
        <v>1205</v>
      </c>
      <c r="K922" s="458" t="s">
        <v>1206</v>
      </c>
      <c r="L922" s="128">
        <v>0</v>
      </c>
      <c r="M922" s="129">
        <v>0</v>
      </c>
      <c r="N922" s="130"/>
      <c r="O922" s="131"/>
      <c r="P922" s="131"/>
      <c r="Q922" s="131"/>
      <c r="R922" s="131"/>
      <c r="S922" s="131"/>
      <c r="T922" s="132" t="str">
        <f t="shared" si="734"/>
        <v>OK</v>
      </c>
      <c r="U922" s="138"/>
      <c r="V922" s="138"/>
      <c r="W922" s="139"/>
      <c r="X922" s="139"/>
      <c r="Y922" s="132" t="str">
        <f t="shared" si="735"/>
        <v>OK</v>
      </c>
      <c r="Z922" s="210"/>
      <c r="AA922" s="204"/>
      <c r="AB922" s="202"/>
      <c r="AC922" s="202"/>
      <c r="AD922" s="202"/>
      <c r="AE922" s="202"/>
      <c r="AF922" s="202"/>
      <c r="AG922" s="132" t="str">
        <f t="shared" si="736"/>
        <v>OK</v>
      </c>
      <c r="AH922" s="138"/>
      <c r="AI922" s="138"/>
      <c r="AJ922" s="139"/>
      <c r="AK922" s="139"/>
      <c r="AL922" s="132" t="str">
        <f t="shared" si="737"/>
        <v>OK</v>
      </c>
      <c r="AM922" s="140"/>
      <c r="AN922" s="119">
        <f t="shared" si="738"/>
        <v>0</v>
      </c>
      <c r="AO922" s="120">
        <f t="shared" si="739"/>
        <v>0</v>
      </c>
      <c r="AP922" s="39">
        <f>L922</f>
        <v>0</v>
      </c>
      <c r="AQ922" s="141">
        <f>AN922</f>
        <v>0</v>
      </c>
      <c r="AR922" s="142">
        <f t="shared" si="740"/>
        <v>0</v>
      </c>
      <c r="AS922" s="143" t="e">
        <f t="shared" si="741"/>
        <v>#DIV/0!</v>
      </c>
      <c r="AT922" s="144">
        <f>M922</f>
        <v>0</v>
      </c>
      <c r="AU922" s="141">
        <f t="shared" si="742"/>
        <v>0</v>
      </c>
      <c r="AV922" s="142">
        <f t="shared" si="743"/>
        <v>0</v>
      </c>
      <c r="AW922" s="143" t="e">
        <f t="shared" si="744"/>
        <v>#DIV/0!</v>
      </c>
      <c r="AY922" s="146" t="str">
        <f>RIGHT(LEFT(I922,3),2)&amp;"."&amp;RIGHT(LEFT(I922,5),2)</f>
        <v>12.11</v>
      </c>
      <c r="AZ922" s="450" t="b">
        <f>COUNTIF('[1]Codes SEC'!$B$2:$B$250,Ministres!AY922)&gt;0</f>
        <v>1</v>
      </c>
    </row>
    <row r="923" spans="1:64" s="197" customFormat="1" ht="12.75" customHeight="1" x14ac:dyDescent="0.25">
      <c r="A923" s="350"/>
      <c r="B923" s="459"/>
      <c r="C923" s="150"/>
      <c r="D923" s="352"/>
      <c r="E923" s="460"/>
      <c r="F923" s="150"/>
      <c r="G923" s="154"/>
      <c r="H923" s="155"/>
      <c r="I923" s="156"/>
      <c r="J923" s="157"/>
      <c r="K923" s="158" t="s">
        <v>70</v>
      </c>
      <c r="L923" s="159">
        <f t="shared" ref="L923:S923" si="745">L918+L919+L920+L921+L922</f>
        <v>1450</v>
      </c>
      <c r="M923" s="461">
        <f t="shared" si="745"/>
        <v>1450</v>
      </c>
      <c r="N923" s="462">
        <f t="shared" si="745"/>
        <v>0</v>
      </c>
      <c r="O923" s="463">
        <f t="shared" si="745"/>
        <v>0</v>
      </c>
      <c r="P923" s="463">
        <f t="shared" si="745"/>
        <v>0</v>
      </c>
      <c r="Q923" s="463">
        <f t="shared" si="745"/>
        <v>0</v>
      </c>
      <c r="R923" s="463">
        <f t="shared" si="745"/>
        <v>0</v>
      </c>
      <c r="S923" s="463">
        <f t="shared" si="745"/>
        <v>0</v>
      </c>
      <c r="T923" s="464"/>
      <c r="U923" s="465">
        <f>U918+U919+U920+U921+U922</f>
        <v>0</v>
      </c>
      <c r="V923" s="465">
        <f>V918+V919+V920+V921+V922</f>
        <v>0</v>
      </c>
      <c r="W923" s="463">
        <f>W918+W919+W920+W921+W922</f>
        <v>0</v>
      </c>
      <c r="X923" s="463">
        <f>X918+X919+X920+X921+X922</f>
        <v>0</v>
      </c>
      <c r="Y923" s="464"/>
      <c r="Z923" s="465">
        <f t="shared" ref="Z923:AF923" si="746">Z918+Z919+Z920+Z921+Z922</f>
        <v>0</v>
      </c>
      <c r="AA923" s="165">
        <f t="shared" si="746"/>
        <v>0</v>
      </c>
      <c r="AB923" s="463">
        <f t="shared" si="746"/>
        <v>0</v>
      </c>
      <c r="AC923" s="463">
        <f t="shared" si="746"/>
        <v>0</v>
      </c>
      <c r="AD923" s="463">
        <f t="shared" si="746"/>
        <v>0</v>
      </c>
      <c r="AE923" s="463">
        <f t="shared" si="746"/>
        <v>0</v>
      </c>
      <c r="AF923" s="463">
        <f t="shared" si="746"/>
        <v>0</v>
      </c>
      <c r="AG923" s="464"/>
      <c r="AH923" s="465">
        <f>AH918+AH919+AH920+AH921+AH922</f>
        <v>0</v>
      </c>
      <c r="AI923" s="465">
        <f>AI918+AI919+AI920+AI921+AI922</f>
        <v>0</v>
      </c>
      <c r="AJ923" s="463">
        <f>AJ918+AJ919+AJ920+AJ921+AJ922</f>
        <v>0</v>
      </c>
      <c r="AK923" s="463">
        <f>AK918+AK919+AK920+AK921+AK922</f>
        <v>0</v>
      </c>
      <c r="AL923" s="464"/>
      <c r="AM923" s="466">
        <f t="shared" ref="AM923:AW923" si="747">AM918+AM919+AM920+AM921+AM922</f>
        <v>0</v>
      </c>
      <c r="AN923" s="167">
        <f>AN918+AN919+AN920+AN921+AN922</f>
        <v>1450</v>
      </c>
      <c r="AO923" s="467">
        <f t="shared" si="747"/>
        <v>1450</v>
      </c>
      <c r="AP923" s="169">
        <f t="shared" si="747"/>
        <v>1450</v>
      </c>
      <c r="AQ923" s="468">
        <f t="shared" si="747"/>
        <v>1450</v>
      </c>
      <c r="AR923" s="469">
        <f t="shared" si="747"/>
        <v>0</v>
      </c>
      <c r="AS923" s="470" t="e">
        <f t="shared" si="747"/>
        <v>#DIV/0!</v>
      </c>
      <c r="AT923" s="471">
        <f t="shared" si="747"/>
        <v>1450</v>
      </c>
      <c r="AU923" s="468">
        <f t="shared" si="747"/>
        <v>1450</v>
      </c>
      <c r="AV923" s="469">
        <f t="shared" si="747"/>
        <v>0</v>
      </c>
      <c r="AW923" s="470" t="e">
        <f t="shared" si="747"/>
        <v>#DIV/0!</v>
      </c>
      <c r="AX923"/>
      <c r="AY923" s="146"/>
      <c r="AZ923" s="450"/>
      <c r="BA923" s="12"/>
      <c r="BB923" s="12"/>
      <c r="BC923" s="12"/>
      <c r="BD923" s="12"/>
      <c r="BE923" s="12"/>
      <c r="BF923" s="12"/>
      <c r="BG923" s="12"/>
      <c r="BH923" s="12"/>
      <c r="BI923" s="12"/>
      <c r="BJ923" s="12"/>
      <c r="BK923" s="12"/>
      <c r="BL923" s="12"/>
    </row>
    <row r="924" spans="1:64" ht="12.75" customHeight="1" x14ac:dyDescent="0.25">
      <c r="A924" s="174"/>
      <c r="B924" s="175"/>
      <c r="C924" s="176"/>
      <c r="D924" s="177"/>
      <c r="E924" s="178"/>
      <c r="F924" s="177"/>
      <c r="G924" s="179"/>
      <c r="H924" s="180"/>
      <c r="I924" s="181"/>
      <c r="J924" s="182"/>
      <c r="K924" s="183" t="s">
        <v>1207</v>
      </c>
      <c r="L924" s="372">
        <f t="shared" ref="L924:AW924" si="748">L923</f>
        <v>1450</v>
      </c>
      <c r="M924" s="355">
        <f t="shared" si="748"/>
        <v>1450</v>
      </c>
      <c r="N924" s="186">
        <f t="shared" si="748"/>
        <v>0</v>
      </c>
      <c r="O924" s="187">
        <f t="shared" si="748"/>
        <v>0</v>
      </c>
      <c r="P924" s="187">
        <f t="shared" si="748"/>
        <v>0</v>
      </c>
      <c r="Q924" s="187">
        <f t="shared" si="748"/>
        <v>0</v>
      </c>
      <c r="R924" s="187">
        <f t="shared" si="748"/>
        <v>0</v>
      </c>
      <c r="S924" s="187">
        <f t="shared" si="748"/>
        <v>0</v>
      </c>
      <c r="T924" s="188"/>
      <c r="U924" s="187">
        <f t="shared" si="748"/>
        <v>0</v>
      </c>
      <c r="V924" s="187">
        <f t="shared" si="748"/>
        <v>0</v>
      </c>
      <c r="W924" s="187">
        <f t="shared" si="748"/>
        <v>0</v>
      </c>
      <c r="X924" s="187">
        <f t="shared" si="748"/>
        <v>0</v>
      </c>
      <c r="Y924" s="188"/>
      <c r="Z924" s="187">
        <f t="shared" si="748"/>
        <v>0</v>
      </c>
      <c r="AA924" s="189">
        <f t="shared" si="748"/>
        <v>0</v>
      </c>
      <c r="AB924" s="187">
        <f t="shared" si="748"/>
        <v>0</v>
      </c>
      <c r="AC924" s="187">
        <f t="shared" si="748"/>
        <v>0</v>
      </c>
      <c r="AD924" s="187">
        <f t="shared" si="748"/>
        <v>0</v>
      </c>
      <c r="AE924" s="187">
        <f t="shared" si="748"/>
        <v>0</v>
      </c>
      <c r="AF924" s="187">
        <f t="shared" si="748"/>
        <v>0</v>
      </c>
      <c r="AG924" s="188"/>
      <c r="AH924" s="187">
        <f t="shared" si="748"/>
        <v>0</v>
      </c>
      <c r="AI924" s="187">
        <f t="shared" si="748"/>
        <v>0</v>
      </c>
      <c r="AJ924" s="187">
        <f t="shared" si="748"/>
        <v>0</v>
      </c>
      <c r="AK924" s="187">
        <f t="shared" si="748"/>
        <v>0</v>
      </c>
      <c r="AL924" s="188"/>
      <c r="AM924" s="190">
        <f t="shared" si="748"/>
        <v>0</v>
      </c>
      <c r="AN924" s="191">
        <f>AN923</f>
        <v>1450</v>
      </c>
      <c r="AO924" s="190">
        <f t="shared" si="748"/>
        <v>1450</v>
      </c>
      <c r="AP924" s="184">
        <f t="shared" si="748"/>
        <v>1450</v>
      </c>
      <c r="AQ924" s="192">
        <f t="shared" si="748"/>
        <v>1450</v>
      </c>
      <c r="AR924" s="193">
        <f t="shared" si="748"/>
        <v>0</v>
      </c>
      <c r="AS924" s="194" t="e">
        <f t="shared" si="748"/>
        <v>#DIV/0!</v>
      </c>
      <c r="AT924" s="195">
        <f t="shared" si="748"/>
        <v>1450</v>
      </c>
      <c r="AU924" s="192">
        <f t="shared" si="748"/>
        <v>1450</v>
      </c>
      <c r="AV924" s="193">
        <f t="shared" si="748"/>
        <v>0</v>
      </c>
      <c r="AW924" s="194" t="e">
        <f t="shared" si="748"/>
        <v>#DIV/0!</v>
      </c>
      <c r="AX924" s="12"/>
      <c r="AY924" s="146"/>
      <c r="AZ924" s="450"/>
    </row>
    <row r="925" spans="1:64" ht="12.75" customHeight="1" x14ac:dyDescent="0.25">
      <c r="A925" s="15"/>
      <c r="C925" s="122"/>
      <c r="D925" s="123"/>
      <c r="F925" s="125"/>
      <c r="G925" s="34"/>
      <c r="H925" s="35"/>
      <c r="I925" s="36"/>
      <c r="J925" s="37"/>
      <c r="K925" s="198" t="s">
        <v>72</v>
      </c>
      <c r="L925" s="199">
        <v>0</v>
      </c>
      <c r="M925" s="200">
        <v>0</v>
      </c>
      <c r="N925" s="201">
        <v>0</v>
      </c>
      <c r="O925" s="202">
        <v>0</v>
      </c>
      <c r="P925" s="202">
        <v>0</v>
      </c>
      <c r="Q925" s="202">
        <v>0</v>
      </c>
      <c r="R925" s="202">
        <v>0</v>
      </c>
      <c r="S925" s="202">
        <v>0</v>
      </c>
      <c r="T925" s="203"/>
      <c r="U925" s="135">
        <v>0</v>
      </c>
      <c r="V925" s="135">
        <v>0</v>
      </c>
      <c r="W925" s="202">
        <v>0</v>
      </c>
      <c r="X925" s="202">
        <v>0</v>
      </c>
      <c r="Y925" s="203"/>
      <c r="Z925" s="135">
        <v>0</v>
      </c>
      <c r="AA925" s="204">
        <v>0</v>
      </c>
      <c r="AB925" s="202">
        <v>0</v>
      </c>
      <c r="AC925" s="202">
        <v>0</v>
      </c>
      <c r="AD925" s="202">
        <v>0</v>
      </c>
      <c r="AE925" s="202">
        <v>0</v>
      </c>
      <c r="AF925" s="202">
        <v>0</v>
      </c>
      <c r="AG925" s="203"/>
      <c r="AH925" s="135">
        <v>0</v>
      </c>
      <c r="AI925" s="135">
        <v>0</v>
      </c>
      <c r="AJ925" s="202">
        <v>0</v>
      </c>
      <c r="AK925" s="202">
        <v>0</v>
      </c>
      <c r="AL925" s="203"/>
      <c r="AM925" s="205">
        <v>0</v>
      </c>
      <c r="AN925" s="119">
        <v>0</v>
      </c>
      <c r="AO925" s="120">
        <v>0</v>
      </c>
      <c r="AP925" s="39">
        <v>0</v>
      </c>
      <c r="AQ925" s="141">
        <v>0</v>
      </c>
      <c r="AR925" s="141">
        <v>0</v>
      </c>
      <c r="AS925" s="143">
        <v>0</v>
      </c>
      <c r="AT925" s="144">
        <v>0</v>
      </c>
      <c r="AU925" s="141">
        <v>0</v>
      </c>
      <c r="AV925" s="141">
        <v>0</v>
      </c>
      <c r="AW925" s="143">
        <v>0</v>
      </c>
      <c r="AY925" s="146"/>
      <c r="AZ925" s="450"/>
    </row>
    <row r="926" spans="1:64" ht="12.75" customHeight="1" x14ac:dyDescent="0.25">
      <c r="A926" s="15"/>
      <c r="C926" s="122"/>
      <c r="D926" s="123"/>
      <c r="F926" s="125"/>
      <c r="G926" s="126"/>
      <c r="H926" s="35"/>
      <c r="I926" s="36"/>
      <c r="J926" s="37"/>
      <c r="K926" s="198" t="s">
        <v>73</v>
      </c>
      <c r="L926" s="199">
        <v>0</v>
      </c>
      <c r="M926" s="200">
        <v>0</v>
      </c>
      <c r="N926" s="201">
        <v>0</v>
      </c>
      <c r="O926" s="202">
        <v>0</v>
      </c>
      <c r="P926" s="202">
        <v>0</v>
      </c>
      <c r="Q926" s="202">
        <v>0</v>
      </c>
      <c r="R926" s="202">
        <v>0</v>
      </c>
      <c r="S926" s="202">
        <v>0</v>
      </c>
      <c r="T926" s="203"/>
      <c r="U926" s="135">
        <v>0</v>
      </c>
      <c r="V926" s="135">
        <v>0</v>
      </c>
      <c r="W926" s="202">
        <v>0</v>
      </c>
      <c r="X926" s="202">
        <v>0</v>
      </c>
      <c r="Y926" s="203"/>
      <c r="Z926" s="135">
        <v>0</v>
      </c>
      <c r="AA926" s="204">
        <v>0</v>
      </c>
      <c r="AB926" s="202">
        <v>0</v>
      </c>
      <c r="AC926" s="202">
        <v>0</v>
      </c>
      <c r="AD926" s="202">
        <v>0</v>
      </c>
      <c r="AE926" s="202">
        <v>0</v>
      </c>
      <c r="AF926" s="202">
        <v>0</v>
      </c>
      <c r="AG926" s="203"/>
      <c r="AH926" s="135">
        <v>0</v>
      </c>
      <c r="AI926" s="135">
        <v>0</v>
      </c>
      <c r="AJ926" s="202">
        <v>0</v>
      </c>
      <c r="AK926" s="202">
        <v>0</v>
      </c>
      <c r="AL926" s="203"/>
      <c r="AM926" s="205">
        <v>0</v>
      </c>
      <c r="AN926" s="119">
        <v>0</v>
      </c>
      <c r="AO926" s="120">
        <v>0</v>
      </c>
      <c r="AP926" s="39">
        <v>0</v>
      </c>
      <c r="AQ926" s="141">
        <v>0</v>
      </c>
      <c r="AR926" s="141">
        <v>0</v>
      </c>
      <c r="AS926" s="143">
        <v>0</v>
      </c>
      <c r="AT926" s="144">
        <v>0</v>
      </c>
      <c r="AU926" s="141">
        <v>0</v>
      </c>
      <c r="AV926" s="141">
        <v>0</v>
      </c>
      <c r="AW926" s="143">
        <v>0</v>
      </c>
      <c r="AY926" s="146"/>
      <c r="AZ926" s="450"/>
    </row>
    <row r="927" spans="1:64" ht="12.75" customHeight="1" x14ac:dyDescent="0.25">
      <c r="A927" s="15"/>
      <c r="C927" s="122"/>
      <c r="D927" s="123"/>
      <c r="F927" s="125"/>
      <c r="G927" s="126"/>
      <c r="H927" s="35"/>
      <c r="I927" s="36"/>
      <c r="J927" s="37"/>
      <c r="K927" s="198" t="s">
        <v>74</v>
      </c>
      <c r="L927" s="199">
        <v>0</v>
      </c>
      <c r="M927" s="200">
        <v>0</v>
      </c>
      <c r="N927" s="201">
        <v>0</v>
      </c>
      <c r="O927" s="202">
        <v>0</v>
      </c>
      <c r="P927" s="202">
        <v>0</v>
      </c>
      <c r="Q927" s="202">
        <v>0</v>
      </c>
      <c r="R927" s="202">
        <v>0</v>
      </c>
      <c r="S927" s="202">
        <v>0</v>
      </c>
      <c r="T927" s="203"/>
      <c r="U927" s="135">
        <v>0</v>
      </c>
      <c r="V927" s="135">
        <v>0</v>
      </c>
      <c r="W927" s="202">
        <v>0</v>
      </c>
      <c r="X927" s="202">
        <v>0</v>
      </c>
      <c r="Y927" s="203"/>
      <c r="Z927" s="135">
        <v>0</v>
      </c>
      <c r="AA927" s="204">
        <v>0</v>
      </c>
      <c r="AB927" s="202">
        <v>0</v>
      </c>
      <c r="AC927" s="202">
        <v>0</v>
      </c>
      <c r="AD927" s="202">
        <v>0</v>
      </c>
      <c r="AE927" s="202">
        <v>0</v>
      </c>
      <c r="AF927" s="202">
        <v>0</v>
      </c>
      <c r="AG927" s="203"/>
      <c r="AH927" s="135">
        <v>0</v>
      </c>
      <c r="AI927" s="135">
        <v>0</v>
      </c>
      <c r="AJ927" s="202">
        <v>0</v>
      </c>
      <c r="AK927" s="202">
        <v>0</v>
      </c>
      <c r="AL927" s="203"/>
      <c r="AM927" s="205">
        <v>0</v>
      </c>
      <c r="AN927" s="119">
        <v>0</v>
      </c>
      <c r="AO927" s="120">
        <v>0</v>
      </c>
      <c r="AP927" s="39">
        <v>0</v>
      </c>
      <c r="AQ927" s="141">
        <v>0</v>
      </c>
      <c r="AR927" s="141">
        <v>0</v>
      </c>
      <c r="AS927" s="143">
        <v>0</v>
      </c>
      <c r="AT927" s="144">
        <v>0</v>
      </c>
      <c r="AU927" s="141">
        <v>0</v>
      </c>
      <c r="AV927" s="141">
        <v>0</v>
      </c>
      <c r="AW927" s="143">
        <v>0</v>
      </c>
      <c r="AY927" s="146"/>
      <c r="AZ927" s="450"/>
    </row>
    <row r="928" spans="1:64" ht="12.75" customHeight="1" x14ac:dyDescent="0.25">
      <c r="A928" s="15"/>
      <c r="C928" s="122"/>
      <c r="D928" s="123"/>
      <c r="F928" s="125"/>
      <c r="G928" s="126"/>
      <c r="H928" s="35"/>
      <c r="I928" s="36"/>
      <c r="J928" s="37"/>
      <c r="K928" s="198" t="s">
        <v>75</v>
      </c>
      <c r="L928" s="199">
        <v>0</v>
      </c>
      <c r="M928" s="200">
        <v>0</v>
      </c>
      <c r="N928" s="201">
        <v>0</v>
      </c>
      <c r="O928" s="202">
        <v>0</v>
      </c>
      <c r="P928" s="202">
        <v>0</v>
      </c>
      <c r="Q928" s="202">
        <v>0</v>
      </c>
      <c r="R928" s="202">
        <v>0</v>
      </c>
      <c r="S928" s="202">
        <v>0</v>
      </c>
      <c r="T928" s="203"/>
      <c r="U928" s="135">
        <v>0</v>
      </c>
      <c r="V928" s="135">
        <v>0</v>
      </c>
      <c r="W928" s="202">
        <v>0</v>
      </c>
      <c r="X928" s="202">
        <v>0</v>
      </c>
      <c r="Y928" s="203"/>
      <c r="Z928" s="135">
        <v>0</v>
      </c>
      <c r="AA928" s="204">
        <v>0</v>
      </c>
      <c r="AB928" s="202">
        <v>0</v>
      </c>
      <c r="AC928" s="202">
        <v>0</v>
      </c>
      <c r="AD928" s="202">
        <v>0</v>
      </c>
      <c r="AE928" s="202">
        <v>0</v>
      </c>
      <c r="AF928" s="202">
        <v>0</v>
      </c>
      <c r="AG928" s="203"/>
      <c r="AH928" s="135">
        <v>0</v>
      </c>
      <c r="AI928" s="135">
        <v>0</v>
      </c>
      <c r="AJ928" s="202">
        <v>0</v>
      </c>
      <c r="AK928" s="202">
        <v>0</v>
      </c>
      <c r="AL928" s="203"/>
      <c r="AM928" s="205">
        <v>0</v>
      </c>
      <c r="AN928" s="119">
        <v>0</v>
      </c>
      <c r="AO928" s="120">
        <v>0</v>
      </c>
      <c r="AP928" s="39">
        <v>0</v>
      </c>
      <c r="AQ928" s="141">
        <v>0</v>
      </c>
      <c r="AR928" s="141">
        <v>0</v>
      </c>
      <c r="AS928" s="143">
        <v>0</v>
      </c>
      <c r="AT928" s="144">
        <v>0</v>
      </c>
      <c r="AU928" s="141">
        <v>0</v>
      </c>
      <c r="AV928" s="141">
        <v>0</v>
      </c>
      <c r="AW928" s="143">
        <v>0</v>
      </c>
      <c r="AY928" s="146"/>
      <c r="AZ928" s="450"/>
    </row>
    <row r="929" spans="1:64" ht="12.75" customHeight="1" x14ac:dyDescent="0.25">
      <c r="A929" s="15"/>
      <c r="C929" s="122"/>
      <c r="D929" s="123"/>
      <c r="F929" s="125"/>
      <c r="G929" s="126"/>
      <c r="H929" s="35"/>
      <c r="I929" s="36"/>
      <c r="J929" s="37"/>
      <c r="K929" s="206" t="s">
        <v>76</v>
      </c>
      <c r="L929" s="199">
        <v>0</v>
      </c>
      <c r="M929" s="200">
        <v>0</v>
      </c>
      <c r="N929" s="201">
        <v>0</v>
      </c>
      <c r="O929" s="202">
        <v>0</v>
      </c>
      <c r="P929" s="202">
        <v>0</v>
      </c>
      <c r="Q929" s="202">
        <v>0</v>
      </c>
      <c r="R929" s="202">
        <v>0</v>
      </c>
      <c r="S929" s="202">
        <v>0</v>
      </c>
      <c r="T929" s="203"/>
      <c r="U929" s="135">
        <v>0</v>
      </c>
      <c r="V929" s="135">
        <v>0</v>
      </c>
      <c r="W929" s="202">
        <v>0</v>
      </c>
      <c r="X929" s="202">
        <v>0</v>
      </c>
      <c r="Y929" s="203"/>
      <c r="Z929" s="135">
        <v>0</v>
      </c>
      <c r="AA929" s="204">
        <v>0</v>
      </c>
      <c r="AB929" s="202">
        <v>0</v>
      </c>
      <c r="AC929" s="202">
        <v>0</v>
      </c>
      <c r="AD929" s="202">
        <v>0</v>
      </c>
      <c r="AE929" s="202">
        <v>0</v>
      </c>
      <c r="AF929" s="202">
        <v>0</v>
      </c>
      <c r="AG929" s="203"/>
      <c r="AH929" s="135">
        <v>0</v>
      </c>
      <c r="AI929" s="135">
        <v>0</v>
      </c>
      <c r="AJ929" s="202">
        <v>0</v>
      </c>
      <c r="AK929" s="202">
        <v>0</v>
      </c>
      <c r="AL929" s="203"/>
      <c r="AM929" s="205">
        <v>0</v>
      </c>
      <c r="AN929" s="119">
        <v>0</v>
      </c>
      <c r="AO929" s="120">
        <v>0</v>
      </c>
      <c r="AP929" s="39">
        <v>0</v>
      </c>
      <c r="AQ929" s="141">
        <v>0</v>
      </c>
      <c r="AR929" s="141">
        <v>0</v>
      </c>
      <c r="AS929" s="143">
        <v>0</v>
      </c>
      <c r="AT929" s="144">
        <v>0</v>
      </c>
      <c r="AU929" s="141">
        <v>0</v>
      </c>
      <c r="AV929" s="141">
        <v>0</v>
      </c>
      <c r="AW929" s="143">
        <v>0</v>
      </c>
      <c r="AY929" s="146"/>
      <c r="AZ929" s="450"/>
    </row>
    <row r="930" spans="1:64" ht="12.75" customHeight="1" x14ac:dyDescent="0.25">
      <c r="A930" s="15"/>
      <c r="C930" s="122"/>
      <c r="D930" s="123"/>
      <c r="F930" s="125"/>
      <c r="G930" s="126"/>
      <c r="H930" s="35"/>
      <c r="I930" s="36"/>
      <c r="J930" s="37"/>
      <c r="K930" s="198"/>
      <c r="L930" s="199"/>
      <c r="M930" s="200"/>
      <c r="N930" s="201"/>
      <c r="O930" s="202"/>
      <c r="P930" s="202"/>
      <c r="Q930" s="202"/>
      <c r="R930" s="202"/>
      <c r="S930" s="202"/>
      <c r="T930" s="224"/>
      <c r="U930" s="138"/>
      <c r="V930" s="138"/>
      <c r="W930" s="139"/>
      <c r="X930" s="139"/>
      <c r="Y930" s="224"/>
      <c r="Z930" s="210"/>
      <c r="AA930" s="204"/>
      <c r="AB930" s="202"/>
      <c r="AC930" s="202"/>
      <c r="AD930" s="202"/>
      <c r="AE930" s="202"/>
      <c r="AF930" s="202"/>
      <c r="AG930" s="224"/>
      <c r="AH930" s="138"/>
      <c r="AI930" s="138"/>
      <c r="AJ930" s="139"/>
      <c r="AK930" s="139"/>
      <c r="AL930" s="224"/>
      <c r="AM930" s="140"/>
      <c r="AN930" s="211"/>
      <c r="AO930" s="212"/>
      <c r="AP930" s="39"/>
      <c r="AQ930" s="141"/>
      <c r="AR930" s="141"/>
      <c r="AS930" s="143"/>
      <c r="AU930" s="141"/>
      <c r="AV930" s="141"/>
      <c r="AW930" s="143"/>
      <c r="AY930" s="146"/>
      <c r="AZ930" s="450"/>
    </row>
    <row r="931" spans="1:64" ht="12.75" customHeight="1" x14ac:dyDescent="0.25">
      <c r="A931" s="15"/>
      <c r="C931" s="122"/>
      <c r="D931" s="123"/>
      <c r="F931" s="125"/>
      <c r="G931" s="126"/>
      <c r="H931" s="35"/>
      <c r="I931" s="36"/>
      <c r="J931" s="37"/>
      <c r="K931" s="198"/>
      <c r="L931" s="199"/>
      <c r="M931" s="200"/>
      <c r="N931" s="201"/>
      <c r="O931" s="202"/>
      <c r="P931" s="202"/>
      <c r="Q931" s="202"/>
      <c r="R931" s="202"/>
      <c r="S931" s="202"/>
      <c r="T931" s="224"/>
      <c r="U931" s="138"/>
      <c r="V931" s="138"/>
      <c r="W931" s="139"/>
      <c r="X931" s="139"/>
      <c r="Y931" s="224"/>
      <c r="Z931" s="210"/>
      <c r="AA931" s="204"/>
      <c r="AB931" s="202"/>
      <c r="AC931" s="202"/>
      <c r="AD931" s="202"/>
      <c r="AE931" s="202"/>
      <c r="AF931" s="202"/>
      <c r="AG931" s="224"/>
      <c r="AH931" s="138"/>
      <c r="AI931" s="138"/>
      <c r="AJ931" s="139"/>
      <c r="AK931" s="139"/>
      <c r="AL931" s="224"/>
      <c r="AM931" s="140"/>
      <c r="AN931" s="211"/>
      <c r="AO931" s="212"/>
      <c r="AP931" s="39"/>
      <c r="AQ931" s="141"/>
      <c r="AR931" s="141"/>
      <c r="AS931" s="143"/>
      <c r="AU931" s="141"/>
      <c r="AV931" s="141"/>
      <c r="AW931" s="143"/>
      <c r="AY931" s="146"/>
      <c r="AZ931" s="450"/>
    </row>
    <row r="932" spans="1:64" ht="12.75" customHeight="1" x14ac:dyDescent="0.25">
      <c r="A932" s="356"/>
      <c r="B932" s="225"/>
      <c r="C932" s="122"/>
      <c r="D932" s="357"/>
      <c r="E932" s="226"/>
      <c r="F932" s="122"/>
      <c r="G932" s="126"/>
      <c r="H932" s="35"/>
      <c r="I932" s="36"/>
      <c r="J932" s="37"/>
      <c r="K932" s="349" t="s">
        <v>1208</v>
      </c>
      <c r="L932" s="241"/>
      <c r="M932" s="242"/>
      <c r="N932" s="201"/>
      <c r="O932" s="202"/>
      <c r="P932" s="202"/>
      <c r="Q932" s="202"/>
      <c r="R932" s="202"/>
      <c r="S932" s="202"/>
      <c r="T932" s="224"/>
      <c r="U932" s="138"/>
      <c r="V932" s="138"/>
      <c r="W932" s="139"/>
      <c r="X932" s="139"/>
      <c r="Y932" s="224"/>
      <c r="Z932" s="210"/>
      <c r="AA932" s="204"/>
      <c r="AB932" s="202"/>
      <c r="AC932" s="202"/>
      <c r="AD932" s="202"/>
      <c r="AE932" s="202"/>
      <c r="AF932" s="202"/>
      <c r="AG932" s="224"/>
      <c r="AH932" s="138"/>
      <c r="AI932" s="138"/>
      <c r="AJ932" s="139"/>
      <c r="AK932" s="139"/>
      <c r="AL932" s="224"/>
      <c r="AM932" s="140"/>
      <c r="AN932" s="211"/>
      <c r="AO932" s="212"/>
      <c r="AP932" s="39"/>
      <c r="AQ932" s="141"/>
      <c r="AR932" s="141"/>
      <c r="AS932" s="143"/>
      <c r="AU932" s="141"/>
      <c r="AV932" s="141"/>
      <c r="AW932" s="143"/>
      <c r="AY932" s="146"/>
      <c r="AZ932" s="450"/>
    </row>
    <row r="933" spans="1:64" x14ac:dyDescent="0.25">
      <c r="A933" s="356"/>
      <c r="B933" s="225"/>
      <c r="C933" s="122"/>
      <c r="D933" s="357"/>
      <c r="E933" s="226"/>
      <c r="F933" s="122"/>
      <c r="G933" s="126"/>
      <c r="H933" s="35"/>
      <c r="I933" s="36"/>
      <c r="J933" s="37"/>
      <c r="K933" s="349" t="s">
        <v>1209</v>
      </c>
      <c r="L933" s="241"/>
      <c r="M933" s="242"/>
      <c r="N933" s="201"/>
      <c r="O933" s="202"/>
      <c r="P933" s="202"/>
      <c r="Q933" s="202"/>
      <c r="R933" s="202"/>
      <c r="S933" s="202"/>
      <c r="T933" s="224"/>
      <c r="U933" s="138"/>
      <c r="V933" s="138"/>
      <c r="W933" s="139"/>
      <c r="X933" s="139"/>
      <c r="Y933" s="224"/>
      <c r="Z933" s="210"/>
      <c r="AA933" s="204"/>
      <c r="AB933" s="202"/>
      <c r="AC933" s="202"/>
      <c r="AD933" s="202"/>
      <c r="AE933" s="202"/>
      <c r="AF933" s="202"/>
      <c r="AG933" s="224"/>
      <c r="AH933" s="138"/>
      <c r="AI933" s="138"/>
      <c r="AJ933" s="139"/>
      <c r="AK933" s="139"/>
      <c r="AL933" s="224"/>
      <c r="AM933" s="140"/>
      <c r="AN933" s="211"/>
      <c r="AO933" s="212"/>
      <c r="AP933" s="39"/>
      <c r="AQ933" s="141"/>
      <c r="AR933" s="141"/>
      <c r="AS933" s="143"/>
      <c r="AU933" s="141"/>
      <c r="AV933" s="141"/>
      <c r="AW933" s="143"/>
      <c r="AY933" s="146"/>
      <c r="AZ933" s="450"/>
    </row>
    <row r="934" spans="1:64" ht="12.75" customHeight="1" x14ac:dyDescent="0.25">
      <c r="A934" s="356"/>
      <c r="B934" s="225"/>
      <c r="C934" s="122"/>
      <c r="D934" s="357"/>
      <c r="E934" s="226"/>
      <c r="F934" s="122"/>
      <c r="G934" s="126"/>
      <c r="H934" s="35"/>
      <c r="I934" s="36"/>
      <c r="J934" s="37"/>
      <c r="K934" s="349"/>
      <c r="L934" s="241"/>
      <c r="M934" s="242"/>
      <c r="N934" s="201"/>
      <c r="O934" s="202"/>
      <c r="P934" s="202"/>
      <c r="Q934" s="202"/>
      <c r="R934" s="202"/>
      <c r="S934" s="202"/>
      <c r="T934" s="224"/>
      <c r="U934" s="138"/>
      <c r="V934" s="138"/>
      <c r="W934" s="139"/>
      <c r="X934" s="139"/>
      <c r="Y934" s="224"/>
      <c r="Z934" s="210"/>
      <c r="AA934" s="204"/>
      <c r="AB934" s="202"/>
      <c r="AC934" s="202"/>
      <c r="AD934" s="202"/>
      <c r="AE934" s="202"/>
      <c r="AF934" s="202"/>
      <c r="AG934" s="224"/>
      <c r="AH934" s="138"/>
      <c r="AI934" s="138"/>
      <c r="AJ934" s="139"/>
      <c r="AK934" s="139"/>
      <c r="AL934" s="224"/>
      <c r="AM934" s="140"/>
      <c r="AN934" s="211"/>
      <c r="AO934" s="212"/>
      <c r="AP934" s="39"/>
      <c r="AQ934" s="141"/>
      <c r="AR934" s="141"/>
      <c r="AS934" s="143"/>
      <c r="AU934" s="141"/>
      <c r="AV934" s="141"/>
      <c r="AW934" s="143"/>
      <c r="AY934" s="146"/>
      <c r="AZ934" s="450"/>
    </row>
    <row r="935" spans="1:64" ht="54" customHeight="1" x14ac:dyDescent="0.25">
      <c r="A935" s="15" t="s">
        <v>13</v>
      </c>
      <c r="B935" s="121">
        <v>11</v>
      </c>
      <c r="C935" s="122" t="s">
        <v>1196</v>
      </c>
      <c r="D935" s="123">
        <v>1000</v>
      </c>
      <c r="F935" s="125">
        <v>12</v>
      </c>
      <c r="G935" s="126" t="s">
        <v>1210</v>
      </c>
      <c r="H935" s="35" t="str">
        <f t="shared" si="724"/>
        <v>026</v>
      </c>
      <c r="I935" s="36" t="s">
        <v>96</v>
      </c>
      <c r="J935" s="37" t="s">
        <v>1211</v>
      </c>
      <c r="K935" s="244" t="s">
        <v>1212</v>
      </c>
      <c r="L935" s="241">
        <v>821</v>
      </c>
      <c r="M935" s="242">
        <v>821</v>
      </c>
      <c r="N935" s="130"/>
      <c r="O935" s="131"/>
      <c r="P935" s="131"/>
      <c r="Q935" s="131"/>
      <c r="R935" s="131"/>
      <c r="S935" s="131"/>
      <c r="T935" s="132" t="str">
        <f t="shared" ref="T935:T941" si="749">IF(SUM(N935:S935)=U935,"OK",SUM(N935:S935)-U935)</f>
        <v>OK</v>
      </c>
      <c r="U935" s="138"/>
      <c r="V935" s="138"/>
      <c r="W935" s="139"/>
      <c r="X935" s="139"/>
      <c r="Y935" s="132" t="str">
        <f t="shared" ref="Y935:Y941" si="750">IF(SUM(W935:X935)=Z935,"OK",SUM(W935:X935)-Z935)</f>
        <v>OK</v>
      </c>
      <c r="Z935" s="210"/>
      <c r="AA935" s="204"/>
      <c r="AB935" s="202"/>
      <c r="AC935" s="202"/>
      <c r="AD935" s="202"/>
      <c r="AE935" s="202"/>
      <c r="AF935" s="202"/>
      <c r="AG935" s="132" t="str">
        <f t="shared" ref="AG935:AG941" si="751">IF(SUM(AA935:AF935)=AH935,"OK",SUM(AA935:AF935)-AH935)</f>
        <v>OK</v>
      </c>
      <c r="AH935" s="138"/>
      <c r="AI935" s="138"/>
      <c r="AJ935" s="139"/>
      <c r="AK935" s="139"/>
      <c r="AL935" s="132" t="str">
        <f t="shared" ref="AL935:AL941" si="752">IF(SUM(AJ935:AK935)=AM935,"OK",SUM(AJ935:AK935)-AM935)</f>
        <v>OK</v>
      </c>
      <c r="AM935" s="140"/>
      <c r="AN935" s="119">
        <f t="shared" ref="AN935:AN941" si="753">L935+U935+V935+Z935</f>
        <v>821</v>
      </c>
      <c r="AO935" s="120">
        <f t="shared" ref="AO935:AO941" si="754">M935+AH935+AI935+AM935</f>
        <v>821</v>
      </c>
      <c r="AP935" s="39">
        <f t="shared" ref="AP935:AP941" si="755">L935</f>
        <v>821</v>
      </c>
      <c r="AQ935" s="141">
        <f t="shared" ref="AQ935:AQ941" si="756">AN935</f>
        <v>821</v>
      </c>
      <c r="AR935" s="141">
        <f t="shared" ref="AR935:AR941" si="757">AQ935-AP935</f>
        <v>0</v>
      </c>
      <c r="AS935" s="143">
        <f t="shared" ref="AS935:AS941" si="758">AR935/AP935</f>
        <v>0</v>
      </c>
      <c r="AT935" s="144">
        <f t="shared" ref="AT935:AT941" si="759">M935</f>
        <v>821</v>
      </c>
      <c r="AU935" s="141">
        <f t="shared" ref="AU935:AU941" si="760">AO935</f>
        <v>821</v>
      </c>
      <c r="AV935" s="141">
        <f t="shared" ref="AV935:AV941" si="761">AU935-AT935</f>
        <v>0</v>
      </c>
      <c r="AW935" s="143">
        <f t="shared" ref="AW935:AW941" si="762">AV935/AT935</f>
        <v>0</v>
      </c>
      <c r="AY935" s="146" t="str">
        <f t="shared" ref="AY935:AY941" si="763">RIGHT(LEFT(I935,3),2)&amp;"."&amp;RIGHT(LEFT(I935,5),2)</f>
        <v>12.11</v>
      </c>
      <c r="AZ935" s="450" t="b">
        <f>COUNTIF('[1]Codes SEC'!$B$2:$B$250,Ministres!AY935)&gt;0</f>
        <v>1</v>
      </c>
    </row>
    <row r="936" spans="1:64" ht="35.1" customHeight="1" x14ac:dyDescent="0.25">
      <c r="A936" s="15" t="s">
        <v>13</v>
      </c>
      <c r="B936" s="225">
        <v>11</v>
      </c>
      <c r="C936" s="122" t="s">
        <v>1196</v>
      </c>
      <c r="D936" s="123">
        <v>1000</v>
      </c>
      <c r="E936" s="226"/>
      <c r="F936" s="122">
        <v>12</v>
      </c>
      <c r="G936" s="126">
        <v>1</v>
      </c>
      <c r="H936" s="35" t="str">
        <f t="shared" si="724"/>
        <v>026</v>
      </c>
      <c r="I936" s="36" t="s">
        <v>96</v>
      </c>
      <c r="J936" s="37" t="s">
        <v>1213</v>
      </c>
      <c r="K936" s="244" t="s">
        <v>1214</v>
      </c>
      <c r="L936" s="128">
        <v>466</v>
      </c>
      <c r="M936" s="129">
        <v>466</v>
      </c>
      <c r="N936" s="130"/>
      <c r="O936" s="131"/>
      <c r="P936" s="131"/>
      <c r="Q936" s="131"/>
      <c r="R936" s="131"/>
      <c r="S936" s="131"/>
      <c r="T936" s="132" t="str">
        <f t="shared" si="749"/>
        <v>OK</v>
      </c>
      <c r="U936" s="138"/>
      <c r="V936" s="138"/>
      <c r="W936" s="139"/>
      <c r="X936" s="139"/>
      <c r="Y936" s="132" t="str">
        <f t="shared" si="750"/>
        <v>OK</v>
      </c>
      <c r="Z936" s="210"/>
      <c r="AA936" s="204"/>
      <c r="AB936" s="202"/>
      <c r="AC936" s="202"/>
      <c r="AD936" s="202"/>
      <c r="AE936" s="202"/>
      <c r="AF936" s="202"/>
      <c r="AG936" s="132" t="str">
        <f t="shared" si="751"/>
        <v>OK</v>
      </c>
      <c r="AH936" s="138"/>
      <c r="AI936" s="138"/>
      <c r="AJ936" s="139"/>
      <c r="AK936" s="139"/>
      <c r="AL936" s="132" t="str">
        <f t="shared" si="752"/>
        <v>OK</v>
      </c>
      <c r="AM936" s="140"/>
      <c r="AN936" s="119">
        <f t="shared" si="753"/>
        <v>466</v>
      </c>
      <c r="AO936" s="120">
        <f t="shared" si="754"/>
        <v>466</v>
      </c>
      <c r="AP936" s="39">
        <f t="shared" si="755"/>
        <v>466</v>
      </c>
      <c r="AQ936" s="141">
        <f t="shared" si="756"/>
        <v>466</v>
      </c>
      <c r="AR936" s="142">
        <f t="shared" si="757"/>
        <v>0</v>
      </c>
      <c r="AS936" s="143">
        <f t="shared" si="758"/>
        <v>0</v>
      </c>
      <c r="AT936" s="144">
        <f t="shared" si="759"/>
        <v>466</v>
      </c>
      <c r="AU936" s="141">
        <f t="shared" si="760"/>
        <v>466</v>
      </c>
      <c r="AV936" s="142">
        <f t="shared" si="761"/>
        <v>0</v>
      </c>
      <c r="AW936" s="143">
        <f t="shared" si="762"/>
        <v>0</v>
      </c>
      <c r="AY936" s="146" t="str">
        <f t="shared" si="763"/>
        <v>12.11</v>
      </c>
      <c r="AZ936" s="450" t="b">
        <f>COUNTIF('[1]Codes SEC'!$B$2:$B$250,Ministres!AY936)&gt;0</f>
        <v>1</v>
      </c>
    </row>
    <row r="937" spans="1:64" ht="35.1" customHeight="1" x14ac:dyDescent="0.25">
      <c r="A937" s="15" t="s">
        <v>13</v>
      </c>
      <c r="B937" s="121">
        <v>11</v>
      </c>
      <c r="C937" s="122" t="s">
        <v>1196</v>
      </c>
      <c r="D937" s="123">
        <v>1000</v>
      </c>
      <c r="F937" s="125">
        <v>12</v>
      </c>
      <c r="G937" s="126" t="s">
        <v>1210</v>
      </c>
      <c r="H937" s="35" t="str">
        <f t="shared" si="724"/>
        <v>026</v>
      </c>
      <c r="I937" s="36" t="s">
        <v>96</v>
      </c>
      <c r="J937" s="37" t="s">
        <v>1215</v>
      </c>
      <c r="K937" s="244" t="s">
        <v>1216</v>
      </c>
      <c r="L937" s="232">
        <v>170</v>
      </c>
      <c r="M937" s="233">
        <v>170</v>
      </c>
      <c r="N937" s="130"/>
      <c r="O937" s="131"/>
      <c r="P937" s="131"/>
      <c r="Q937" s="131"/>
      <c r="R937" s="131"/>
      <c r="S937" s="131"/>
      <c r="T937" s="132" t="str">
        <f t="shared" si="749"/>
        <v>OK</v>
      </c>
      <c r="U937" s="138"/>
      <c r="V937" s="138"/>
      <c r="W937" s="139"/>
      <c r="X937" s="139"/>
      <c r="Y937" s="132" t="str">
        <f t="shared" si="750"/>
        <v>OK</v>
      </c>
      <c r="Z937" s="210"/>
      <c r="AA937" s="204"/>
      <c r="AB937" s="202"/>
      <c r="AC937" s="202"/>
      <c r="AD937" s="202"/>
      <c r="AE937" s="202"/>
      <c r="AF937" s="202"/>
      <c r="AG937" s="132" t="str">
        <f t="shared" si="751"/>
        <v>OK</v>
      </c>
      <c r="AH937" s="138"/>
      <c r="AI937" s="138"/>
      <c r="AJ937" s="139"/>
      <c r="AK937" s="139"/>
      <c r="AL937" s="132" t="str">
        <f t="shared" si="752"/>
        <v>OK</v>
      </c>
      <c r="AM937" s="140"/>
      <c r="AN937" s="119">
        <f t="shared" si="753"/>
        <v>170</v>
      </c>
      <c r="AO937" s="120">
        <f t="shared" si="754"/>
        <v>170</v>
      </c>
      <c r="AP937" s="39">
        <f t="shared" si="755"/>
        <v>170</v>
      </c>
      <c r="AQ937" s="141">
        <f t="shared" si="756"/>
        <v>170</v>
      </c>
      <c r="AR937" s="142">
        <f t="shared" si="757"/>
        <v>0</v>
      </c>
      <c r="AS937" s="143">
        <f t="shared" si="758"/>
        <v>0</v>
      </c>
      <c r="AT937" s="144">
        <f t="shared" si="759"/>
        <v>170</v>
      </c>
      <c r="AU937" s="141">
        <f t="shared" si="760"/>
        <v>170</v>
      </c>
      <c r="AV937" s="142">
        <f t="shared" si="761"/>
        <v>0</v>
      </c>
      <c r="AW937" s="143">
        <f t="shared" si="762"/>
        <v>0</v>
      </c>
      <c r="AY937" s="146" t="str">
        <f t="shared" si="763"/>
        <v>12.11</v>
      </c>
      <c r="AZ937" s="450" t="b">
        <f>COUNTIF('[1]Codes SEC'!$B$2:$B$250,Ministres!AY937)&gt;0</f>
        <v>1</v>
      </c>
    </row>
    <row r="938" spans="1:64" ht="35.1" customHeight="1" x14ac:dyDescent="0.25">
      <c r="A938" s="15" t="s">
        <v>13</v>
      </c>
      <c r="B938" s="225">
        <v>11</v>
      </c>
      <c r="C938" s="122" t="s">
        <v>1196</v>
      </c>
      <c r="D938" s="123">
        <v>1000</v>
      </c>
      <c r="E938" s="226"/>
      <c r="F938" s="122">
        <v>12</v>
      </c>
      <c r="G938" s="126" t="s">
        <v>1210</v>
      </c>
      <c r="H938" s="35" t="str">
        <f t="shared" si="724"/>
        <v>026</v>
      </c>
      <c r="I938" s="36" t="s">
        <v>96</v>
      </c>
      <c r="J938" s="37" t="s">
        <v>1217</v>
      </c>
      <c r="K938" s="244" t="s">
        <v>1218</v>
      </c>
      <c r="L938" s="128">
        <v>35</v>
      </c>
      <c r="M938" s="129">
        <v>35</v>
      </c>
      <c r="N938" s="130"/>
      <c r="O938" s="131"/>
      <c r="P938" s="131"/>
      <c r="Q938" s="131"/>
      <c r="R938" s="131"/>
      <c r="S938" s="131"/>
      <c r="T938" s="132" t="str">
        <f t="shared" si="749"/>
        <v>OK</v>
      </c>
      <c r="U938" s="138"/>
      <c r="V938" s="138"/>
      <c r="W938" s="139"/>
      <c r="X938" s="139"/>
      <c r="Y938" s="132" t="str">
        <f t="shared" si="750"/>
        <v>OK</v>
      </c>
      <c r="Z938" s="210"/>
      <c r="AA938" s="204"/>
      <c r="AB938" s="202"/>
      <c r="AC938" s="202"/>
      <c r="AD938" s="202"/>
      <c r="AE938" s="202"/>
      <c r="AF938" s="202"/>
      <c r="AG938" s="132" t="str">
        <f t="shared" si="751"/>
        <v>OK</v>
      </c>
      <c r="AH938" s="138"/>
      <c r="AI938" s="138"/>
      <c r="AJ938" s="139"/>
      <c r="AK938" s="139"/>
      <c r="AL938" s="132" t="str">
        <f t="shared" si="752"/>
        <v>OK</v>
      </c>
      <c r="AM938" s="140"/>
      <c r="AN938" s="119">
        <f t="shared" si="753"/>
        <v>35</v>
      </c>
      <c r="AO938" s="120">
        <f t="shared" si="754"/>
        <v>35</v>
      </c>
      <c r="AP938" s="39">
        <f t="shared" si="755"/>
        <v>35</v>
      </c>
      <c r="AQ938" s="141">
        <f t="shared" si="756"/>
        <v>35</v>
      </c>
      <c r="AR938" s="142">
        <f t="shared" si="757"/>
        <v>0</v>
      </c>
      <c r="AS938" s="143">
        <f t="shared" si="758"/>
        <v>0</v>
      </c>
      <c r="AT938" s="144">
        <f t="shared" si="759"/>
        <v>35</v>
      </c>
      <c r="AU938" s="141">
        <f t="shared" si="760"/>
        <v>35</v>
      </c>
      <c r="AV938" s="142">
        <f t="shared" si="761"/>
        <v>0</v>
      </c>
      <c r="AW938" s="143">
        <f t="shared" si="762"/>
        <v>0</v>
      </c>
      <c r="AY938" s="146" t="str">
        <f t="shared" si="763"/>
        <v>12.11</v>
      </c>
      <c r="AZ938" s="450" t="b">
        <f>COUNTIF('[1]Codes SEC'!$B$2:$B$250,Ministres!AY938)&gt;0</f>
        <v>1</v>
      </c>
    </row>
    <row r="939" spans="1:64" s="472" customFormat="1" ht="35.1" customHeight="1" x14ac:dyDescent="0.25">
      <c r="A939" s="15" t="s">
        <v>13</v>
      </c>
      <c r="B939" s="225">
        <v>11</v>
      </c>
      <c r="C939" s="122" t="s">
        <v>1196</v>
      </c>
      <c r="D939" s="123">
        <v>1000</v>
      </c>
      <c r="E939" s="124"/>
      <c r="F939" s="125">
        <v>12</v>
      </c>
      <c r="G939" s="126">
        <v>1</v>
      </c>
      <c r="H939" s="35" t="str">
        <f t="shared" si="724"/>
        <v>026</v>
      </c>
      <c r="I939" s="36" t="s">
        <v>96</v>
      </c>
      <c r="J939" s="37" t="s">
        <v>1219</v>
      </c>
      <c r="K939" s="379" t="s">
        <v>1220</v>
      </c>
      <c r="L939" s="241">
        <v>0</v>
      </c>
      <c r="M939" s="242">
        <v>0</v>
      </c>
      <c r="N939" s="201"/>
      <c r="O939" s="202"/>
      <c r="P939" s="202"/>
      <c r="Q939" s="202"/>
      <c r="R939" s="202"/>
      <c r="S939" s="202"/>
      <c r="T939" s="132" t="str">
        <f t="shared" si="749"/>
        <v>OK</v>
      </c>
      <c r="U939" s="138"/>
      <c r="V939" s="138"/>
      <c r="W939" s="139"/>
      <c r="X939" s="139"/>
      <c r="Y939" s="132" t="str">
        <f t="shared" si="750"/>
        <v>OK</v>
      </c>
      <c r="Z939" s="210"/>
      <c r="AA939" s="204"/>
      <c r="AB939" s="202"/>
      <c r="AC939" s="202"/>
      <c r="AD939" s="202"/>
      <c r="AE939" s="202"/>
      <c r="AF939" s="202"/>
      <c r="AG939" s="132" t="str">
        <f t="shared" si="751"/>
        <v>OK</v>
      </c>
      <c r="AH939" s="138"/>
      <c r="AI939" s="138"/>
      <c r="AJ939" s="139"/>
      <c r="AK939" s="139"/>
      <c r="AL939" s="132" t="str">
        <f t="shared" si="752"/>
        <v>OK</v>
      </c>
      <c r="AM939" s="140"/>
      <c r="AN939" s="119">
        <f t="shared" si="753"/>
        <v>0</v>
      </c>
      <c r="AO939" s="120">
        <f t="shared" si="754"/>
        <v>0</v>
      </c>
      <c r="AP939" s="39">
        <f t="shared" si="755"/>
        <v>0</v>
      </c>
      <c r="AQ939" s="141">
        <f t="shared" si="756"/>
        <v>0</v>
      </c>
      <c r="AR939" s="141">
        <f t="shared" si="757"/>
        <v>0</v>
      </c>
      <c r="AS939" s="143" t="e">
        <f t="shared" si="758"/>
        <v>#DIV/0!</v>
      </c>
      <c r="AT939" s="144">
        <f t="shared" si="759"/>
        <v>0</v>
      </c>
      <c r="AU939" s="141">
        <f t="shared" si="760"/>
        <v>0</v>
      </c>
      <c r="AV939" s="141">
        <f t="shared" si="761"/>
        <v>0</v>
      </c>
      <c r="AW939" s="143" t="e">
        <f t="shared" si="762"/>
        <v>#DIV/0!</v>
      </c>
      <c r="AX939"/>
      <c r="AY939" s="146" t="str">
        <f t="shared" si="763"/>
        <v>12.11</v>
      </c>
      <c r="AZ939" s="450" t="b">
        <f>COUNTIF('[1]Codes SEC'!$B$2:$B$250,Ministres!AY939)&gt;0</f>
        <v>1</v>
      </c>
      <c r="BA939"/>
      <c r="BB939"/>
      <c r="BC939"/>
      <c r="BD939"/>
      <c r="BE939"/>
      <c r="BF939"/>
      <c r="BG939"/>
      <c r="BH939"/>
      <c r="BI939"/>
      <c r="BJ939"/>
      <c r="BK939"/>
      <c r="BL939"/>
    </row>
    <row r="940" spans="1:64" ht="34.950000000000003" customHeight="1" x14ac:dyDescent="0.25">
      <c r="A940" s="15" t="s">
        <v>13</v>
      </c>
      <c r="B940" s="225">
        <v>11</v>
      </c>
      <c r="C940" s="122" t="s">
        <v>1196</v>
      </c>
      <c r="D940" s="123">
        <v>1000</v>
      </c>
      <c r="F940" s="125">
        <v>12</v>
      </c>
      <c r="G940" s="126">
        <v>1</v>
      </c>
      <c r="H940" s="35" t="str">
        <f t="shared" si="724"/>
        <v>026</v>
      </c>
      <c r="I940" s="229">
        <v>81221000</v>
      </c>
      <c r="J940" s="230" t="s">
        <v>1221</v>
      </c>
      <c r="K940" s="231" t="s">
        <v>1222</v>
      </c>
      <c r="L940" s="241">
        <v>0</v>
      </c>
      <c r="M940" s="242">
        <v>0</v>
      </c>
      <c r="N940" s="201"/>
      <c r="O940" s="202"/>
      <c r="P940" s="202"/>
      <c r="Q940" s="202"/>
      <c r="R940" s="202"/>
      <c r="S940" s="202"/>
      <c r="T940" s="132" t="str">
        <f t="shared" si="749"/>
        <v>OK</v>
      </c>
      <c r="U940" s="138"/>
      <c r="V940" s="138"/>
      <c r="W940" s="139"/>
      <c r="X940" s="139"/>
      <c r="Y940" s="132" t="str">
        <f t="shared" si="750"/>
        <v>OK</v>
      </c>
      <c r="Z940" s="210"/>
      <c r="AA940" s="204"/>
      <c r="AB940" s="202"/>
      <c r="AC940" s="202"/>
      <c r="AD940" s="202"/>
      <c r="AE940" s="202"/>
      <c r="AF940" s="202"/>
      <c r="AG940" s="132" t="str">
        <f t="shared" si="751"/>
        <v>OK</v>
      </c>
      <c r="AH940" s="138"/>
      <c r="AI940" s="138"/>
      <c r="AJ940" s="139"/>
      <c r="AK940" s="139"/>
      <c r="AL940" s="132" t="str">
        <f t="shared" si="752"/>
        <v>OK</v>
      </c>
      <c r="AM940" s="140"/>
      <c r="AN940" s="119">
        <f t="shared" si="753"/>
        <v>0</v>
      </c>
      <c r="AO940" s="120">
        <f t="shared" si="754"/>
        <v>0</v>
      </c>
      <c r="AP940" s="39">
        <f t="shared" si="755"/>
        <v>0</v>
      </c>
      <c r="AQ940" s="141">
        <f t="shared" si="756"/>
        <v>0</v>
      </c>
      <c r="AR940" s="141">
        <f t="shared" si="757"/>
        <v>0</v>
      </c>
      <c r="AS940" s="143" t="e">
        <f t="shared" si="758"/>
        <v>#DIV/0!</v>
      </c>
      <c r="AT940" s="144">
        <f t="shared" si="759"/>
        <v>0</v>
      </c>
      <c r="AU940" s="141">
        <f t="shared" si="760"/>
        <v>0</v>
      </c>
      <c r="AV940" s="141">
        <f t="shared" si="761"/>
        <v>0</v>
      </c>
      <c r="AW940" s="143" t="e">
        <f t="shared" si="762"/>
        <v>#DIV/0!</v>
      </c>
      <c r="AY940" s="146" t="str">
        <f t="shared" si="763"/>
        <v>12.21</v>
      </c>
      <c r="AZ940" s="450" t="b">
        <f>COUNTIF('[1]Codes SEC'!$B$2:$B$250,Ministres!AY940)&gt;0</f>
        <v>1</v>
      </c>
    </row>
    <row r="941" spans="1:64" ht="35.1" customHeight="1" x14ac:dyDescent="0.25">
      <c r="A941" s="15" t="s">
        <v>13</v>
      </c>
      <c r="B941" s="121">
        <v>11</v>
      </c>
      <c r="C941" s="122" t="s">
        <v>1196</v>
      </c>
      <c r="D941" s="123">
        <v>1000</v>
      </c>
      <c r="F941" s="125">
        <v>12</v>
      </c>
      <c r="G941" s="126" t="s">
        <v>1210</v>
      </c>
      <c r="H941" s="35" t="str">
        <f t="shared" si="724"/>
        <v>026</v>
      </c>
      <c r="I941" s="36">
        <v>81221000</v>
      </c>
      <c r="J941" s="37" t="s">
        <v>1223</v>
      </c>
      <c r="K941" s="473" t="s">
        <v>1224</v>
      </c>
      <c r="L941" s="232">
        <v>17</v>
      </c>
      <c r="M941" s="233">
        <v>17</v>
      </c>
      <c r="N941" s="130"/>
      <c r="O941" s="131"/>
      <c r="P941" s="131"/>
      <c r="Q941" s="131"/>
      <c r="R941" s="131"/>
      <c r="S941" s="131"/>
      <c r="T941" s="132" t="str">
        <f t="shared" si="749"/>
        <v>OK</v>
      </c>
      <c r="U941" s="138"/>
      <c r="V941" s="138"/>
      <c r="W941" s="139"/>
      <c r="X941" s="139"/>
      <c r="Y941" s="132" t="str">
        <f t="shared" si="750"/>
        <v>OK</v>
      </c>
      <c r="Z941" s="210"/>
      <c r="AA941" s="204"/>
      <c r="AB941" s="202"/>
      <c r="AC941" s="202"/>
      <c r="AD941" s="202"/>
      <c r="AE941" s="202"/>
      <c r="AF941" s="202"/>
      <c r="AG941" s="132" t="str">
        <f t="shared" si="751"/>
        <v>OK</v>
      </c>
      <c r="AH941" s="138"/>
      <c r="AI941" s="138"/>
      <c r="AJ941" s="139"/>
      <c r="AK941" s="139"/>
      <c r="AL941" s="132" t="str">
        <f t="shared" si="752"/>
        <v>OK</v>
      </c>
      <c r="AM941" s="140"/>
      <c r="AN941" s="119">
        <f t="shared" si="753"/>
        <v>17</v>
      </c>
      <c r="AO941" s="120">
        <f t="shared" si="754"/>
        <v>17</v>
      </c>
      <c r="AP941" s="39">
        <f t="shared" si="755"/>
        <v>17</v>
      </c>
      <c r="AQ941" s="141">
        <f t="shared" si="756"/>
        <v>17</v>
      </c>
      <c r="AR941" s="142">
        <f t="shared" si="757"/>
        <v>0</v>
      </c>
      <c r="AS941" s="143">
        <f t="shared" si="758"/>
        <v>0</v>
      </c>
      <c r="AT941" s="144">
        <f t="shared" si="759"/>
        <v>17</v>
      </c>
      <c r="AU941" s="141">
        <f t="shared" si="760"/>
        <v>17</v>
      </c>
      <c r="AV941" s="142">
        <f t="shared" si="761"/>
        <v>0</v>
      </c>
      <c r="AW941" s="143">
        <f t="shared" si="762"/>
        <v>0</v>
      </c>
      <c r="AY941" s="146" t="str">
        <f t="shared" si="763"/>
        <v>12.21</v>
      </c>
      <c r="AZ941" s="450" t="b">
        <f>COUNTIF('[1]Codes SEC'!$B$2:$B$250,Ministres!AY941)&gt;0</f>
        <v>1</v>
      </c>
    </row>
    <row r="942" spans="1:64" ht="12.75" customHeight="1" x14ac:dyDescent="0.25">
      <c r="A942" s="148"/>
      <c r="B942" s="474"/>
      <c r="C942" s="150"/>
      <c r="D942" s="151"/>
      <c r="E942" s="475"/>
      <c r="F942" s="153"/>
      <c r="G942" s="154"/>
      <c r="H942" s="155"/>
      <c r="I942" s="156"/>
      <c r="J942" s="157"/>
      <c r="K942" s="158" t="s">
        <v>70</v>
      </c>
      <c r="L942" s="236">
        <f t="shared" ref="L942:AW942" si="764">L935+L937+L938+L941+L936+L939+L940</f>
        <v>1509</v>
      </c>
      <c r="M942" s="476">
        <f t="shared" si="764"/>
        <v>1509</v>
      </c>
      <c r="N942" s="462">
        <f t="shared" si="764"/>
        <v>0</v>
      </c>
      <c r="O942" s="463">
        <f t="shared" si="764"/>
        <v>0</v>
      </c>
      <c r="P942" s="463">
        <f t="shared" si="764"/>
        <v>0</v>
      </c>
      <c r="Q942" s="463">
        <f t="shared" si="764"/>
        <v>0</v>
      </c>
      <c r="R942" s="463">
        <f t="shared" si="764"/>
        <v>0</v>
      </c>
      <c r="S942" s="463">
        <f t="shared" si="764"/>
        <v>0</v>
      </c>
      <c r="T942" s="464"/>
      <c r="U942" s="465">
        <f t="shared" si="764"/>
        <v>0</v>
      </c>
      <c r="V942" s="465">
        <f t="shared" si="764"/>
        <v>0</v>
      </c>
      <c r="W942" s="463">
        <f t="shared" si="764"/>
        <v>0</v>
      </c>
      <c r="X942" s="463">
        <f t="shared" si="764"/>
        <v>0</v>
      </c>
      <c r="Y942" s="464"/>
      <c r="Z942" s="465">
        <f t="shared" si="764"/>
        <v>0</v>
      </c>
      <c r="AA942" s="165">
        <f t="shared" si="764"/>
        <v>0</v>
      </c>
      <c r="AB942" s="463">
        <f t="shared" si="764"/>
        <v>0</v>
      </c>
      <c r="AC942" s="463">
        <f t="shared" si="764"/>
        <v>0</v>
      </c>
      <c r="AD942" s="463">
        <f t="shared" si="764"/>
        <v>0</v>
      </c>
      <c r="AE942" s="463">
        <f t="shared" si="764"/>
        <v>0</v>
      </c>
      <c r="AF942" s="463">
        <f t="shared" si="764"/>
        <v>0</v>
      </c>
      <c r="AG942" s="464"/>
      <c r="AH942" s="465">
        <f t="shared" si="764"/>
        <v>0</v>
      </c>
      <c r="AI942" s="465">
        <f t="shared" si="764"/>
        <v>0</v>
      </c>
      <c r="AJ942" s="463">
        <f t="shared" si="764"/>
        <v>0</v>
      </c>
      <c r="AK942" s="463">
        <f t="shared" si="764"/>
        <v>0</v>
      </c>
      <c r="AL942" s="464"/>
      <c r="AM942" s="466">
        <f t="shared" si="764"/>
        <v>0</v>
      </c>
      <c r="AN942" s="167">
        <f>AN935+AN937+AN938+AN941+AN936+AN939+AN940</f>
        <v>1509</v>
      </c>
      <c r="AO942" s="467">
        <f t="shared" si="764"/>
        <v>1509</v>
      </c>
      <c r="AP942" s="169">
        <f t="shared" si="764"/>
        <v>1509</v>
      </c>
      <c r="AQ942" s="468">
        <f t="shared" si="764"/>
        <v>1509</v>
      </c>
      <c r="AR942" s="469">
        <f t="shared" si="764"/>
        <v>0</v>
      </c>
      <c r="AS942" s="470" t="e">
        <f t="shared" si="764"/>
        <v>#DIV/0!</v>
      </c>
      <c r="AT942" s="471">
        <f t="shared" si="764"/>
        <v>1509</v>
      </c>
      <c r="AU942" s="468">
        <f t="shared" si="764"/>
        <v>1509</v>
      </c>
      <c r="AV942" s="469">
        <f t="shared" si="764"/>
        <v>0</v>
      </c>
      <c r="AW942" s="470" t="e">
        <f t="shared" si="764"/>
        <v>#DIV/0!</v>
      </c>
      <c r="AY942" s="146"/>
      <c r="AZ942" s="450"/>
    </row>
    <row r="943" spans="1:64" ht="12.75" customHeight="1" x14ac:dyDescent="0.25">
      <c r="A943" s="15"/>
      <c r="C943" s="122"/>
      <c r="D943" s="123"/>
      <c r="F943" s="125"/>
      <c r="G943" s="126"/>
      <c r="H943" s="35"/>
      <c r="I943" s="36"/>
      <c r="J943" s="37"/>
      <c r="K943" s="240"/>
      <c r="L943" s="199"/>
      <c r="M943" s="200"/>
      <c r="N943" s="201"/>
      <c r="O943" s="202"/>
      <c r="P943" s="202"/>
      <c r="Q943" s="202"/>
      <c r="R943" s="202"/>
      <c r="S943" s="202"/>
      <c r="T943" s="224"/>
      <c r="U943" s="138"/>
      <c r="V943" s="138"/>
      <c r="W943" s="139"/>
      <c r="X943" s="139"/>
      <c r="Y943" s="224"/>
      <c r="Z943" s="210"/>
      <c r="AA943" s="204"/>
      <c r="AB943" s="202"/>
      <c r="AC943" s="202"/>
      <c r="AD943" s="202"/>
      <c r="AE943" s="202"/>
      <c r="AF943" s="202"/>
      <c r="AG943" s="224"/>
      <c r="AH943" s="138"/>
      <c r="AI943" s="138"/>
      <c r="AJ943" s="139"/>
      <c r="AK943" s="139"/>
      <c r="AL943" s="224"/>
      <c r="AM943" s="140"/>
      <c r="AN943" s="211"/>
      <c r="AO943" s="212"/>
      <c r="AP943" s="39"/>
      <c r="AQ943" s="141"/>
      <c r="AR943" s="141"/>
      <c r="AS943" s="143"/>
      <c r="AU943" s="141"/>
      <c r="AV943" s="141"/>
      <c r="AW943" s="143"/>
      <c r="AY943" s="146"/>
      <c r="AZ943" s="450"/>
    </row>
    <row r="944" spans="1:64" ht="12.75" customHeight="1" x14ac:dyDescent="0.25">
      <c r="A944" s="15"/>
      <c r="C944" s="122"/>
      <c r="D944" s="123"/>
      <c r="F944" s="125"/>
      <c r="G944" s="126"/>
      <c r="H944" s="35"/>
      <c r="I944" s="36"/>
      <c r="J944" s="37"/>
      <c r="K944" s="243" t="s">
        <v>109</v>
      </c>
      <c r="L944" s="199"/>
      <c r="M944" s="200"/>
      <c r="N944" s="201"/>
      <c r="O944" s="202"/>
      <c r="P944" s="202"/>
      <c r="Q944" s="202"/>
      <c r="R944" s="202"/>
      <c r="S944" s="202"/>
      <c r="T944" s="224"/>
      <c r="U944" s="138"/>
      <c r="V944" s="138"/>
      <c r="W944" s="139"/>
      <c r="X944" s="139"/>
      <c r="Y944" s="224"/>
      <c r="Z944" s="210"/>
      <c r="AA944" s="204"/>
      <c r="AB944" s="202"/>
      <c r="AC944" s="202"/>
      <c r="AD944" s="202"/>
      <c r="AE944" s="202"/>
      <c r="AF944" s="202"/>
      <c r="AG944" s="224"/>
      <c r="AH944" s="138"/>
      <c r="AI944" s="138"/>
      <c r="AJ944" s="139"/>
      <c r="AK944" s="139"/>
      <c r="AL944" s="224"/>
      <c r="AM944" s="140"/>
      <c r="AN944" s="211"/>
      <c r="AO944" s="212"/>
      <c r="AP944" s="39"/>
      <c r="AQ944" s="141"/>
      <c r="AR944" s="141"/>
      <c r="AS944" s="143"/>
      <c r="AU944" s="141"/>
      <c r="AV944" s="141"/>
      <c r="AW944" s="143"/>
      <c r="AY944" s="146"/>
      <c r="AZ944" s="450"/>
    </row>
    <row r="945" spans="1:64" ht="12.75" customHeight="1" x14ac:dyDescent="0.25">
      <c r="A945" s="15"/>
      <c r="C945" s="122"/>
      <c r="D945" s="123"/>
      <c r="F945" s="125"/>
      <c r="G945" s="126"/>
      <c r="H945" s="35"/>
      <c r="I945" s="36"/>
      <c r="J945" s="37"/>
      <c r="K945" s="244"/>
      <c r="L945" s="199"/>
      <c r="M945" s="200"/>
      <c r="N945" s="201"/>
      <c r="O945" s="202"/>
      <c r="P945" s="202"/>
      <c r="Q945" s="202"/>
      <c r="R945" s="202"/>
      <c r="S945" s="202"/>
      <c r="T945" s="224"/>
      <c r="U945" s="138"/>
      <c r="V945" s="138"/>
      <c r="W945" s="139"/>
      <c r="X945" s="139"/>
      <c r="Y945" s="224"/>
      <c r="Z945" s="210"/>
      <c r="AA945" s="204"/>
      <c r="AB945" s="202"/>
      <c r="AC945" s="202"/>
      <c r="AD945" s="202"/>
      <c r="AE945" s="202"/>
      <c r="AF945" s="202"/>
      <c r="AG945" s="224"/>
      <c r="AH945" s="138"/>
      <c r="AI945" s="138"/>
      <c r="AJ945" s="139"/>
      <c r="AK945" s="139"/>
      <c r="AL945" s="224"/>
      <c r="AM945" s="140"/>
      <c r="AN945" s="211"/>
      <c r="AO945" s="212"/>
      <c r="AP945" s="39"/>
      <c r="AQ945" s="141"/>
      <c r="AR945" s="141"/>
      <c r="AS945" s="143"/>
      <c r="AU945" s="141"/>
      <c r="AV945" s="141"/>
      <c r="AW945" s="143"/>
      <c r="AY945" s="146"/>
      <c r="AZ945" s="450"/>
    </row>
    <row r="946" spans="1:64" ht="35.1" customHeight="1" x14ac:dyDescent="0.25">
      <c r="A946" s="15" t="s">
        <v>13</v>
      </c>
      <c r="B946" s="225">
        <v>11</v>
      </c>
      <c r="C946" s="122" t="s">
        <v>1196</v>
      </c>
      <c r="D946" s="123">
        <v>1000</v>
      </c>
      <c r="E946" s="226"/>
      <c r="F946" s="122">
        <v>12</v>
      </c>
      <c r="G946" s="126">
        <v>1</v>
      </c>
      <c r="H946" s="35" t="str">
        <f t="shared" si="724"/>
        <v>026</v>
      </c>
      <c r="I946" s="36">
        <v>87422000</v>
      </c>
      <c r="J946" s="37" t="s">
        <v>1225</v>
      </c>
      <c r="K946" s="213" t="s">
        <v>1226</v>
      </c>
      <c r="L946" s="376">
        <v>0</v>
      </c>
      <c r="M946" s="377">
        <v>0</v>
      </c>
      <c r="N946" s="130"/>
      <c r="O946" s="131"/>
      <c r="P946" s="131"/>
      <c r="Q946" s="131"/>
      <c r="R946" s="131"/>
      <c r="S946" s="131"/>
      <c r="T946" s="132" t="str">
        <f>IF(SUM(N946:S946)=U946,"OK",SUM(N946:S946)-U946)</f>
        <v>OK</v>
      </c>
      <c r="U946" s="138"/>
      <c r="V946" s="138"/>
      <c r="W946" s="139"/>
      <c r="X946" s="139"/>
      <c r="Y946" s="132" t="str">
        <f>IF(SUM(W946:X946)=Z946,"OK",SUM(W946:X946)-Z946)</f>
        <v>OK</v>
      </c>
      <c r="Z946" s="210"/>
      <c r="AA946" s="204"/>
      <c r="AB946" s="202"/>
      <c r="AC946" s="202"/>
      <c r="AD946" s="202"/>
      <c r="AE946" s="202"/>
      <c r="AF946" s="202"/>
      <c r="AG946" s="132" t="str">
        <f>IF(SUM(AA946:AF946)=AH946,"OK",SUM(AA946:AF946)-AH946)</f>
        <v>OK</v>
      </c>
      <c r="AH946" s="138"/>
      <c r="AI946" s="138"/>
      <c r="AJ946" s="139"/>
      <c r="AK946" s="139"/>
      <c r="AL946" s="132" t="str">
        <f>IF(SUM(AJ946:AK946)=AM946,"OK",SUM(AJ946:AK946)-AM946)</f>
        <v>OK</v>
      </c>
      <c r="AM946" s="140"/>
      <c r="AN946" s="119">
        <f>L946+U946+V946+Z946</f>
        <v>0</v>
      </c>
      <c r="AO946" s="120">
        <f>M946+AH946+AI946+AM946</f>
        <v>0</v>
      </c>
      <c r="AP946" s="39">
        <f>L946</f>
        <v>0</v>
      </c>
      <c r="AQ946" s="141">
        <f>AN946</f>
        <v>0</v>
      </c>
      <c r="AR946" s="142">
        <f>AQ946-AP946</f>
        <v>0</v>
      </c>
      <c r="AS946" s="143" t="e">
        <f>AR946/AP946</f>
        <v>#DIV/0!</v>
      </c>
      <c r="AT946" s="144">
        <f>M946</f>
        <v>0</v>
      </c>
      <c r="AU946" s="141">
        <f>AO946</f>
        <v>0</v>
      </c>
      <c r="AV946" s="142">
        <f>AU946-AT946</f>
        <v>0</v>
      </c>
      <c r="AW946" s="143" t="e">
        <f>AV946/AT946</f>
        <v>#DIV/0!</v>
      </c>
      <c r="AY946" s="146" t="str">
        <f>RIGHT(LEFT(I946,3),2)&amp;"."&amp;RIGHT(LEFT(I946,5),2)</f>
        <v>74.22</v>
      </c>
      <c r="AZ946" s="450" t="b">
        <f>COUNTIF('[1]Codes SEC'!$B$2:$B$250,Ministres!AY946)&gt;0</f>
        <v>1</v>
      </c>
    </row>
    <row r="947" spans="1:64" s="197" customFormat="1" ht="12.75" customHeight="1" x14ac:dyDescent="0.25">
      <c r="A947" s="148"/>
      <c r="B947" s="474"/>
      <c r="C947" s="150"/>
      <c r="D947" s="151"/>
      <c r="E947" s="475"/>
      <c r="F947" s="153"/>
      <c r="G947" s="154"/>
      <c r="H947" s="155"/>
      <c r="I947" s="156"/>
      <c r="J947" s="157"/>
      <c r="K947" s="158" t="s">
        <v>116</v>
      </c>
      <c r="L947" s="159">
        <f t="shared" ref="L947:AW947" si="765">L946</f>
        <v>0</v>
      </c>
      <c r="M947" s="461">
        <f t="shared" si="765"/>
        <v>0</v>
      </c>
      <c r="N947" s="462">
        <f t="shared" si="765"/>
        <v>0</v>
      </c>
      <c r="O947" s="463">
        <f t="shared" si="765"/>
        <v>0</v>
      </c>
      <c r="P947" s="463">
        <f t="shared" si="765"/>
        <v>0</v>
      </c>
      <c r="Q947" s="463">
        <f t="shared" si="765"/>
        <v>0</v>
      </c>
      <c r="R947" s="463">
        <f t="shared" si="765"/>
        <v>0</v>
      </c>
      <c r="S947" s="463">
        <f t="shared" si="765"/>
        <v>0</v>
      </c>
      <c r="T947" s="464"/>
      <c r="U947" s="465">
        <f t="shared" si="765"/>
        <v>0</v>
      </c>
      <c r="V947" s="465">
        <f t="shared" si="765"/>
        <v>0</v>
      </c>
      <c r="W947" s="463">
        <f t="shared" si="765"/>
        <v>0</v>
      </c>
      <c r="X947" s="463">
        <f t="shared" si="765"/>
        <v>0</v>
      </c>
      <c r="Y947" s="464"/>
      <c r="Z947" s="465">
        <f t="shared" si="765"/>
        <v>0</v>
      </c>
      <c r="AA947" s="165">
        <f t="shared" si="765"/>
        <v>0</v>
      </c>
      <c r="AB947" s="463">
        <f t="shared" si="765"/>
        <v>0</v>
      </c>
      <c r="AC947" s="463">
        <f t="shared" si="765"/>
        <v>0</v>
      </c>
      <c r="AD947" s="463">
        <f t="shared" si="765"/>
        <v>0</v>
      </c>
      <c r="AE947" s="463">
        <f t="shared" si="765"/>
        <v>0</v>
      </c>
      <c r="AF947" s="463">
        <f t="shared" si="765"/>
        <v>0</v>
      </c>
      <c r="AG947" s="464"/>
      <c r="AH947" s="465">
        <f t="shared" si="765"/>
        <v>0</v>
      </c>
      <c r="AI947" s="465">
        <f t="shared" si="765"/>
        <v>0</v>
      </c>
      <c r="AJ947" s="463">
        <f t="shared" si="765"/>
        <v>0</v>
      </c>
      <c r="AK947" s="463">
        <f t="shared" si="765"/>
        <v>0</v>
      </c>
      <c r="AL947" s="464"/>
      <c r="AM947" s="466">
        <f t="shared" si="765"/>
        <v>0</v>
      </c>
      <c r="AN947" s="167">
        <f>AN946</f>
        <v>0</v>
      </c>
      <c r="AO947" s="467">
        <f t="shared" si="765"/>
        <v>0</v>
      </c>
      <c r="AP947" s="169">
        <f t="shared" si="765"/>
        <v>0</v>
      </c>
      <c r="AQ947" s="468">
        <f t="shared" si="765"/>
        <v>0</v>
      </c>
      <c r="AR947" s="469">
        <f t="shared" si="765"/>
        <v>0</v>
      </c>
      <c r="AS947" s="470" t="e">
        <f t="shared" si="765"/>
        <v>#DIV/0!</v>
      </c>
      <c r="AT947" s="471">
        <f t="shared" si="765"/>
        <v>0</v>
      </c>
      <c r="AU947" s="468">
        <f t="shared" si="765"/>
        <v>0</v>
      </c>
      <c r="AV947" s="469">
        <f t="shared" si="765"/>
        <v>0</v>
      </c>
      <c r="AW947" s="470" t="e">
        <f t="shared" si="765"/>
        <v>#DIV/0!</v>
      </c>
      <c r="AX947"/>
      <c r="AY947" s="146"/>
      <c r="AZ947" s="477"/>
      <c r="BA947" s="12"/>
      <c r="BB947" s="12"/>
      <c r="BC947" s="12"/>
      <c r="BD947" s="12"/>
      <c r="BE947" s="12"/>
      <c r="BF947" s="12"/>
      <c r="BG947" s="12"/>
      <c r="BH947" s="12"/>
      <c r="BI947" s="12"/>
      <c r="BJ947" s="12"/>
      <c r="BK947" s="12"/>
      <c r="BL947" s="12"/>
    </row>
    <row r="948" spans="1:64" ht="12.75" customHeight="1" x14ac:dyDescent="0.25">
      <c r="A948" s="174"/>
      <c r="B948" s="175"/>
      <c r="C948" s="176"/>
      <c r="D948" s="177"/>
      <c r="E948" s="178"/>
      <c r="F948" s="177"/>
      <c r="G948" s="179"/>
      <c r="H948" s="180"/>
      <c r="I948" s="181"/>
      <c r="J948" s="182"/>
      <c r="K948" s="183" t="s">
        <v>1227</v>
      </c>
      <c r="L948" s="184">
        <f t="shared" ref="L948:AW948" si="766">L942+L947</f>
        <v>1509</v>
      </c>
      <c r="M948" s="185">
        <f t="shared" si="766"/>
        <v>1509</v>
      </c>
      <c r="N948" s="186">
        <f t="shared" si="766"/>
        <v>0</v>
      </c>
      <c r="O948" s="187">
        <f t="shared" si="766"/>
        <v>0</v>
      </c>
      <c r="P948" s="187">
        <f t="shared" si="766"/>
        <v>0</v>
      </c>
      <c r="Q948" s="187">
        <f t="shared" si="766"/>
        <v>0</v>
      </c>
      <c r="R948" s="187">
        <f t="shared" si="766"/>
        <v>0</v>
      </c>
      <c r="S948" s="187">
        <f t="shared" si="766"/>
        <v>0</v>
      </c>
      <c r="T948" s="188"/>
      <c r="U948" s="187">
        <f t="shared" si="766"/>
        <v>0</v>
      </c>
      <c r="V948" s="187">
        <f t="shared" si="766"/>
        <v>0</v>
      </c>
      <c r="W948" s="187">
        <f t="shared" si="766"/>
        <v>0</v>
      </c>
      <c r="X948" s="187">
        <f t="shared" si="766"/>
        <v>0</v>
      </c>
      <c r="Y948" s="188"/>
      <c r="Z948" s="187">
        <f t="shared" si="766"/>
        <v>0</v>
      </c>
      <c r="AA948" s="189">
        <f t="shared" si="766"/>
        <v>0</v>
      </c>
      <c r="AB948" s="187">
        <f t="shared" si="766"/>
        <v>0</v>
      </c>
      <c r="AC948" s="187">
        <f t="shared" si="766"/>
        <v>0</v>
      </c>
      <c r="AD948" s="187">
        <f t="shared" si="766"/>
        <v>0</v>
      </c>
      <c r="AE948" s="187">
        <f t="shared" si="766"/>
        <v>0</v>
      </c>
      <c r="AF948" s="187">
        <f t="shared" si="766"/>
        <v>0</v>
      </c>
      <c r="AG948" s="188"/>
      <c r="AH948" s="187">
        <f t="shared" si="766"/>
        <v>0</v>
      </c>
      <c r="AI948" s="187">
        <f t="shared" si="766"/>
        <v>0</v>
      </c>
      <c r="AJ948" s="187">
        <f t="shared" si="766"/>
        <v>0</v>
      </c>
      <c r="AK948" s="187">
        <f t="shared" si="766"/>
        <v>0</v>
      </c>
      <c r="AL948" s="188"/>
      <c r="AM948" s="190">
        <f t="shared" si="766"/>
        <v>0</v>
      </c>
      <c r="AN948" s="191">
        <f>AN942+AN947</f>
        <v>1509</v>
      </c>
      <c r="AO948" s="190">
        <f t="shared" si="766"/>
        <v>1509</v>
      </c>
      <c r="AP948" s="184">
        <f t="shared" si="766"/>
        <v>1509</v>
      </c>
      <c r="AQ948" s="192">
        <f t="shared" si="766"/>
        <v>1509</v>
      </c>
      <c r="AR948" s="193">
        <f t="shared" si="766"/>
        <v>0</v>
      </c>
      <c r="AS948" s="194" t="e">
        <f t="shared" si="766"/>
        <v>#DIV/0!</v>
      </c>
      <c r="AT948" s="195">
        <f t="shared" si="766"/>
        <v>1509</v>
      </c>
      <c r="AU948" s="192">
        <f t="shared" si="766"/>
        <v>1509</v>
      </c>
      <c r="AV948" s="193">
        <f t="shared" si="766"/>
        <v>0</v>
      </c>
      <c r="AW948" s="194" t="e">
        <f t="shared" si="766"/>
        <v>#DIV/0!</v>
      </c>
      <c r="AY948" s="146"/>
      <c r="AZ948" s="477"/>
    </row>
    <row r="949" spans="1:64" ht="12.75" customHeight="1" x14ac:dyDescent="0.25">
      <c r="A949" s="15"/>
      <c r="C949" s="122"/>
      <c r="D949" s="123"/>
      <c r="F949" s="125"/>
      <c r="G949" s="34"/>
      <c r="H949" s="35"/>
      <c r="I949" s="36"/>
      <c r="J949" s="37"/>
      <c r="K949" s="198" t="s">
        <v>72</v>
      </c>
      <c r="L949" s="199">
        <v>0</v>
      </c>
      <c r="M949" s="200">
        <v>0</v>
      </c>
      <c r="N949" s="201">
        <v>0</v>
      </c>
      <c r="O949" s="202">
        <v>0</v>
      </c>
      <c r="P949" s="202">
        <v>0</v>
      </c>
      <c r="Q949" s="202">
        <v>0</v>
      </c>
      <c r="R949" s="202">
        <v>0</v>
      </c>
      <c r="S949" s="202">
        <v>0</v>
      </c>
      <c r="T949" s="203"/>
      <c r="U949" s="135">
        <v>0</v>
      </c>
      <c r="V949" s="135">
        <v>0</v>
      </c>
      <c r="W949" s="202">
        <v>0</v>
      </c>
      <c r="X949" s="202">
        <v>0</v>
      </c>
      <c r="Y949" s="203"/>
      <c r="Z949" s="135">
        <v>0</v>
      </c>
      <c r="AA949" s="204">
        <v>0</v>
      </c>
      <c r="AB949" s="202">
        <v>0</v>
      </c>
      <c r="AC949" s="202">
        <v>0</v>
      </c>
      <c r="AD949" s="202">
        <v>0</v>
      </c>
      <c r="AE949" s="202">
        <v>0</v>
      </c>
      <c r="AF949" s="202">
        <v>0</v>
      </c>
      <c r="AG949" s="203"/>
      <c r="AH949" s="135">
        <v>0</v>
      </c>
      <c r="AI949" s="135">
        <v>0</v>
      </c>
      <c r="AJ949" s="202">
        <v>0</v>
      </c>
      <c r="AK949" s="202">
        <v>0</v>
      </c>
      <c r="AL949" s="203"/>
      <c r="AM949" s="205">
        <v>0</v>
      </c>
      <c r="AN949" s="119">
        <v>0</v>
      </c>
      <c r="AO949" s="120">
        <v>0</v>
      </c>
      <c r="AP949" s="39">
        <v>0</v>
      </c>
      <c r="AQ949" s="141">
        <v>0</v>
      </c>
      <c r="AR949" s="141">
        <v>0</v>
      </c>
      <c r="AS949" s="143">
        <v>0</v>
      </c>
      <c r="AT949" s="144">
        <v>0</v>
      </c>
      <c r="AU949" s="141">
        <v>0</v>
      </c>
      <c r="AV949" s="141">
        <v>0</v>
      </c>
      <c r="AW949" s="143">
        <v>0</v>
      </c>
      <c r="AX949" s="12"/>
      <c r="AY949" s="146"/>
      <c r="AZ949" s="477"/>
    </row>
    <row r="950" spans="1:64" s="197" customFormat="1" ht="12.75" customHeight="1" x14ac:dyDescent="0.25">
      <c r="A950" s="356"/>
      <c r="B950" s="225"/>
      <c r="C950" s="122"/>
      <c r="D950" s="357"/>
      <c r="E950" s="226"/>
      <c r="F950" s="122"/>
      <c r="G950" s="126"/>
      <c r="H950" s="35"/>
      <c r="I950" s="36"/>
      <c r="J950" s="37"/>
      <c r="K950" s="198" t="s">
        <v>73</v>
      </c>
      <c r="L950" s="241">
        <v>0</v>
      </c>
      <c r="M950" s="242">
        <v>0</v>
      </c>
      <c r="N950" s="201">
        <v>0</v>
      </c>
      <c r="O950" s="202">
        <v>0</v>
      </c>
      <c r="P950" s="202">
        <v>0</v>
      </c>
      <c r="Q950" s="202">
        <v>0</v>
      </c>
      <c r="R950" s="202">
        <v>0</v>
      </c>
      <c r="S950" s="202">
        <v>0</v>
      </c>
      <c r="T950" s="203"/>
      <c r="U950" s="135">
        <v>0</v>
      </c>
      <c r="V950" s="135">
        <v>0</v>
      </c>
      <c r="W950" s="202">
        <v>0</v>
      </c>
      <c r="X950" s="202">
        <v>0</v>
      </c>
      <c r="Y950" s="203"/>
      <c r="Z950" s="135">
        <v>0</v>
      </c>
      <c r="AA950" s="204">
        <v>0</v>
      </c>
      <c r="AB950" s="202">
        <v>0</v>
      </c>
      <c r="AC950" s="202">
        <v>0</v>
      </c>
      <c r="AD950" s="202">
        <v>0</v>
      </c>
      <c r="AE950" s="202">
        <v>0</v>
      </c>
      <c r="AF950" s="202">
        <v>0</v>
      </c>
      <c r="AG950" s="203"/>
      <c r="AH950" s="135">
        <v>0</v>
      </c>
      <c r="AI950" s="135">
        <v>0</v>
      </c>
      <c r="AJ950" s="202">
        <v>0</v>
      </c>
      <c r="AK950" s="202">
        <v>0</v>
      </c>
      <c r="AL950" s="203"/>
      <c r="AM950" s="205">
        <v>0</v>
      </c>
      <c r="AN950" s="119">
        <v>0</v>
      </c>
      <c r="AO950" s="120">
        <v>0</v>
      </c>
      <c r="AP950" s="39">
        <v>0</v>
      </c>
      <c r="AQ950" s="141">
        <v>0</v>
      </c>
      <c r="AR950" s="141">
        <v>0</v>
      </c>
      <c r="AS950" s="143">
        <v>0</v>
      </c>
      <c r="AT950" s="144">
        <v>0</v>
      </c>
      <c r="AU950" s="141">
        <v>0</v>
      </c>
      <c r="AV950" s="141">
        <v>0</v>
      </c>
      <c r="AW950" s="143">
        <v>0</v>
      </c>
      <c r="AX950"/>
      <c r="AY950" s="146"/>
      <c r="AZ950" s="477"/>
      <c r="BA950" s="12"/>
      <c r="BB950" s="12"/>
      <c r="BC950" s="12"/>
      <c r="BD950" s="12"/>
      <c r="BE950" s="12"/>
      <c r="BF950" s="12"/>
      <c r="BG950" s="12"/>
      <c r="BH950" s="12"/>
      <c r="BI950" s="12"/>
      <c r="BJ950" s="12"/>
      <c r="BK950" s="12"/>
      <c r="BL950" s="12"/>
    </row>
    <row r="951" spans="1:64" ht="12.75" customHeight="1" x14ac:dyDescent="0.25">
      <c r="A951" s="356"/>
      <c r="B951" s="225"/>
      <c r="C951" s="122"/>
      <c r="D951" s="357"/>
      <c r="E951" s="226"/>
      <c r="F951" s="122"/>
      <c r="G951" s="126"/>
      <c r="H951" s="35"/>
      <c r="I951" s="36"/>
      <c r="J951" s="37"/>
      <c r="K951" s="198" t="s">
        <v>74</v>
      </c>
      <c r="L951" s="241">
        <v>0</v>
      </c>
      <c r="M951" s="242">
        <v>0</v>
      </c>
      <c r="N951" s="201">
        <v>0</v>
      </c>
      <c r="O951" s="202">
        <v>0</v>
      </c>
      <c r="P951" s="202">
        <v>0</v>
      </c>
      <c r="Q951" s="202">
        <v>0</v>
      </c>
      <c r="R951" s="202">
        <v>0</v>
      </c>
      <c r="S951" s="202">
        <v>0</v>
      </c>
      <c r="T951" s="203"/>
      <c r="U951" s="135">
        <v>0</v>
      </c>
      <c r="V951" s="135">
        <v>0</v>
      </c>
      <c r="W951" s="202">
        <v>0</v>
      </c>
      <c r="X951" s="202">
        <v>0</v>
      </c>
      <c r="Y951" s="203"/>
      <c r="Z951" s="135">
        <v>0</v>
      </c>
      <c r="AA951" s="204">
        <v>0</v>
      </c>
      <c r="AB951" s="202">
        <v>0</v>
      </c>
      <c r="AC951" s="202">
        <v>0</v>
      </c>
      <c r="AD951" s="202">
        <v>0</v>
      </c>
      <c r="AE951" s="202">
        <v>0</v>
      </c>
      <c r="AF951" s="202">
        <v>0</v>
      </c>
      <c r="AG951" s="203"/>
      <c r="AH951" s="135">
        <v>0</v>
      </c>
      <c r="AI951" s="135">
        <v>0</v>
      </c>
      <c r="AJ951" s="202">
        <v>0</v>
      </c>
      <c r="AK951" s="202">
        <v>0</v>
      </c>
      <c r="AL951" s="203"/>
      <c r="AM951" s="205">
        <v>0</v>
      </c>
      <c r="AN951" s="119">
        <v>0</v>
      </c>
      <c r="AO951" s="120">
        <v>0</v>
      </c>
      <c r="AP951" s="39">
        <v>0</v>
      </c>
      <c r="AQ951" s="141">
        <v>0</v>
      </c>
      <c r="AR951" s="141">
        <v>0</v>
      </c>
      <c r="AS951" s="143">
        <v>0</v>
      </c>
      <c r="AT951" s="144">
        <v>0</v>
      </c>
      <c r="AU951" s="141">
        <v>0</v>
      </c>
      <c r="AV951" s="141">
        <v>0</v>
      </c>
      <c r="AW951" s="143">
        <v>0</v>
      </c>
      <c r="AY951" s="146"/>
      <c r="AZ951" s="477"/>
    </row>
    <row r="952" spans="1:64" ht="12.75" customHeight="1" x14ac:dyDescent="0.25">
      <c r="A952" s="356"/>
      <c r="B952" s="225"/>
      <c r="C952" s="122"/>
      <c r="D952" s="357"/>
      <c r="E952" s="226"/>
      <c r="F952" s="122"/>
      <c r="G952" s="126"/>
      <c r="H952" s="35"/>
      <c r="I952" s="36"/>
      <c r="J952" s="37"/>
      <c r="K952" s="198" t="s">
        <v>75</v>
      </c>
      <c r="L952" s="241">
        <v>0</v>
      </c>
      <c r="M952" s="242">
        <v>0</v>
      </c>
      <c r="N952" s="201">
        <v>0</v>
      </c>
      <c r="O952" s="202">
        <v>0</v>
      </c>
      <c r="P952" s="202">
        <v>0</v>
      </c>
      <c r="Q952" s="202">
        <v>0</v>
      </c>
      <c r="R952" s="202">
        <v>0</v>
      </c>
      <c r="S952" s="202">
        <v>0</v>
      </c>
      <c r="T952" s="203"/>
      <c r="U952" s="135">
        <v>0</v>
      </c>
      <c r="V952" s="135">
        <v>0</v>
      </c>
      <c r="W952" s="202">
        <v>0</v>
      </c>
      <c r="X952" s="202">
        <v>0</v>
      </c>
      <c r="Y952" s="203"/>
      <c r="Z952" s="135">
        <v>0</v>
      </c>
      <c r="AA952" s="204">
        <v>0</v>
      </c>
      <c r="AB952" s="202">
        <v>0</v>
      </c>
      <c r="AC952" s="202">
        <v>0</v>
      </c>
      <c r="AD952" s="202">
        <v>0</v>
      </c>
      <c r="AE952" s="202">
        <v>0</v>
      </c>
      <c r="AF952" s="202">
        <v>0</v>
      </c>
      <c r="AG952" s="203"/>
      <c r="AH952" s="135">
        <v>0</v>
      </c>
      <c r="AI952" s="135">
        <v>0</v>
      </c>
      <c r="AJ952" s="202">
        <v>0</v>
      </c>
      <c r="AK952" s="202">
        <v>0</v>
      </c>
      <c r="AL952" s="203"/>
      <c r="AM952" s="205">
        <v>0</v>
      </c>
      <c r="AN952" s="119">
        <v>0</v>
      </c>
      <c r="AO952" s="120">
        <v>0</v>
      </c>
      <c r="AP952" s="39">
        <v>0</v>
      </c>
      <c r="AQ952" s="141">
        <v>0</v>
      </c>
      <c r="AR952" s="141">
        <v>0</v>
      </c>
      <c r="AS952" s="143">
        <v>0</v>
      </c>
      <c r="AT952" s="144">
        <v>0</v>
      </c>
      <c r="AU952" s="141">
        <v>0</v>
      </c>
      <c r="AV952" s="141">
        <v>0</v>
      </c>
      <c r="AW952" s="143">
        <v>0</v>
      </c>
      <c r="AY952" s="146"/>
      <c r="AZ952" s="477"/>
    </row>
    <row r="953" spans="1:64" ht="12.75" customHeight="1" x14ac:dyDescent="0.25">
      <c r="A953" s="356"/>
      <c r="B953" s="225"/>
      <c r="C953" s="122"/>
      <c r="D953" s="357"/>
      <c r="E953" s="226"/>
      <c r="F953" s="122"/>
      <c r="G953" s="126"/>
      <c r="H953" s="35"/>
      <c r="I953" s="36"/>
      <c r="J953" s="37"/>
      <c r="K953" s="206" t="s">
        <v>76</v>
      </c>
      <c r="L953" s="241">
        <v>0</v>
      </c>
      <c r="M953" s="242">
        <v>0</v>
      </c>
      <c r="N953" s="201">
        <v>0</v>
      </c>
      <c r="O953" s="202">
        <v>0</v>
      </c>
      <c r="P953" s="202">
        <v>0</v>
      </c>
      <c r="Q953" s="202">
        <v>0</v>
      </c>
      <c r="R953" s="202">
        <v>0</v>
      </c>
      <c r="S953" s="202">
        <v>0</v>
      </c>
      <c r="T953" s="203"/>
      <c r="U953" s="135">
        <v>0</v>
      </c>
      <c r="V953" s="135">
        <v>0</v>
      </c>
      <c r="W953" s="202">
        <v>0</v>
      </c>
      <c r="X953" s="202">
        <v>0</v>
      </c>
      <c r="Y953" s="203"/>
      <c r="Z953" s="135">
        <v>0</v>
      </c>
      <c r="AA953" s="204">
        <v>0</v>
      </c>
      <c r="AB953" s="202">
        <v>0</v>
      </c>
      <c r="AC953" s="202">
        <v>0</v>
      </c>
      <c r="AD953" s="202">
        <v>0</v>
      </c>
      <c r="AE953" s="202">
        <v>0</v>
      </c>
      <c r="AF953" s="202">
        <v>0</v>
      </c>
      <c r="AG953" s="203"/>
      <c r="AH953" s="135">
        <v>0</v>
      </c>
      <c r="AI953" s="135">
        <v>0</v>
      </c>
      <c r="AJ953" s="202">
        <v>0</v>
      </c>
      <c r="AK953" s="202">
        <v>0</v>
      </c>
      <c r="AL953" s="203"/>
      <c r="AM953" s="205">
        <v>0</v>
      </c>
      <c r="AN953" s="119">
        <v>0</v>
      </c>
      <c r="AO953" s="120">
        <v>0</v>
      </c>
      <c r="AP953" s="39">
        <v>0</v>
      </c>
      <c r="AQ953" s="141">
        <v>0</v>
      </c>
      <c r="AR953" s="141">
        <v>0</v>
      </c>
      <c r="AS953" s="143">
        <v>0</v>
      </c>
      <c r="AT953" s="144">
        <v>0</v>
      </c>
      <c r="AU953" s="141">
        <v>0</v>
      </c>
      <c r="AV953" s="141">
        <v>0</v>
      </c>
      <c r="AW953" s="143">
        <v>0</v>
      </c>
      <c r="AY953" s="146"/>
      <c r="AZ953" s="477"/>
    </row>
    <row r="954" spans="1:64" ht="12.75" customHeight="1" x14ac:dyDescent="0.25">
      <c r="A954" s="356"/>
      <c r="B954" s="225"/>
      <c r="C954" s="122"/>
      <c r="D954" s="357"/>
      <c r="F954" s="125"/>
      <c r="G954" s="126"/>
      <c r="H954" s="35"/>
      <c r="I954" s="36"/>
      <c r="J954" s="37"/>
      <c r="K954" s="244"/>
      <c r="L954" s="241"/>
      <c r="M954" s="242"/>
      <c r="N954" s="201"/>
      <c r="O954" s="202"/>
      <c r="P954" s="202"/>
      <c r="Q954" s="202"/>
      <c r="R954" s="202"/>
      <c r="S954" s="202"/>
      <c r="T954" s="224"/>
      <c r="U954" s="138"/>
      <c r="V954" s="138"/>
      <c r="W954" s="139"/>
      <c r="X954" s="139"/>
      <c r="Y954" s="224"/>
      <c r="Z954" s="210"/>
      <c r="AA954" s="204"/>
      <c r="AB954" s="202"/>
      <c r="AC954" s="202"/>
      <c r="AD954" s="202"/>
      <c r="AE954" s="202"/>
      <c r="AF954" s="202"/>
      <c r="AG954" s="224"/>
      <c r="AH954" s="138"/>
      <c r="AI954" s="138"/>
      <c r="AJ954" s="139"/>
      <c r="AK954" s="139"/>
      <c r="AL954" s="224"/>
      <c r="AM954" s="140"/>
      <c r="AN954" s="211"/>
      <c r="AO954" s="212"/>
      <c r="AP954" s="39"/>
      <c r="AQ954" s="141"/>
      <c r="AR954" s="141"/>
      <c r="AS954" s="143"/>
      <c r="AU954" s="141"/>
      <c r="AV954" s="141"/>
      <c r="AW954" s="143"/>
      <c r="AY954" s="146"/>
      <c r="AZ954" s="477"/>
    </row>
    <row r="955" spans="1:64" ht="12.75" customHeight="1" x14ac:dyDescent="0.25">
      <c r="A955" s="356"/>
      <c r="B955" s="225"/>
      <c r="C955" s="122"/>
      <c r="D955" s="357"/>
      <c r="F955" s="125"/>
      <c r="G955" s="126"/>
      <c r="H955" s="35"/>
      <c r="I955" s="36"/>
      <c r="J955" s="37"/>
      <c r="K955" s="244"/>
      <c r="L955" s="241"/>
      <c r="M955" s="242"/>
      <c r="N955" s="201"/>
      <c r="O955" s="202"/>
      <c r="P955" s="202"/>
      <c r="Q955" s="202"/>
      <c r="R955" s="202"/>
      <c r="S955" s="202"/>
      <c r="T955" s="224"/>
      <c r="U955" s="138"/>
      <c r="V955" s="138"/>
      <c r="W955" s="139"/>
      <c r="X955" s="139"/>
      <c r="Y955" s="224"/>
      <c r="Z955" s="210"/>
      <c r="AA955" s="204"/>
      <c r="AB955" s="202"/>
      <c r="AC955" s="202"/>
      <c r="AD955" s="202"/>
      <c r="AE955" s="202"/>
      <c r="AF955" s="202"/>
      <c r="AG955" s="224"/>
      <c r="AH955" s="138"/>
      <c r="AI955" s="138"/>
      <c r="AJ955" s="139"/>
      <c r="AK955" s="139"/>
      <c r="AL955" s="224"/>
      <c r="AM955" s="140"/>
      <c r="AN955" s="211"/>
      <c r="AO955" s="212"/>
      <c r="AP955" s="39"/>
      <c r="AQ955" s="141"/>
      <c r="AR955" s="141"/>
      <c r="AS955" s="143"/>
      <c r="AU955" s="141"/>
      <c r="AV955" s="141"/>
      <c r="AW955" s="143"/>
      <c r="AY955" s="146"/>
      <c r="AZ955" s="477"/>
    </row>
    <row r="956" spans="1:64" ht="12.75" customHeight="1" x14ac:dyDescent="0.25">
      <c r="A956" s="356"/>
      <c r="B956" s="225"/>
      <c r="C956" s="122"/>
      <c r="D956" s="357"/>
      <c r="E956" s="226"/>
      <c r="F956" s="122"/>
      <c r="G956" s="126"/>
      <c r="H956" s="35"/>
      <c r="I956" s="36"/>
      <c r="J956" s="37"/>
      <c r="K956" s="381" t="s">
        <v>1228</v>
      </c>
      <c r="L956" s="199"/>
      <c r="M956" s="200"/>
      <c r="N956" s="201"/>
      <c r="O956" s="202"/>
      <c r="P956" s="202"/>
      <c r="Q956" s="202"/>
      <c r="R956" s="202"/>
      <c r="S956" s="202"/>
      <c r="T956" s="224"/>
      <c r="U956" s="138"/>
      <c r="V956" s="138"/>
      <c r="W956" s="139"/>
      <c r="X956" s="139"/>
      <c r="Y956" s="224"/>
      <c r="Z956" s="210"/>
      <c r="AA956" s="204"/>
      <c r="AB956" s="202"/>
      <c r="AC956" s="202"/>
      <c r="AD956" s="202"/>
      <c r="AE956" s="202"/>
      <c r="AF956" s="202"/>
      <c r="AG956" s="224"/>
      <c r="AH956" s="138"/>
      <c r="AI956" s="138"/>
      <c r="AJ956" s="139"/>
      <c r="AK956" s="139"/>
      <c r="AL956" s="224"/>
      <c r="AM956" s="140"/>
      <c r="AN956" s="211"/>
      <c r="AO956" s="212"/>
      <c r="AP956" s="39"/>
      <c r="AQ956" s="141"/>
      <c r="AR956" s="141"/>
      <c r="AS956" s="143"/>
      <c r="AU956" s="141"/>
      <c r="AV956" s="141"/>
      <c r="AW956" s="143"/>
      <c r="AY956" s="146"/>
      <c r="AZ956" s="477"/>
    </row>
    <row r="957" spans="1:64" x14ac:dyDescent="0.25">
      <c r="A957" s="356"/>
      <c r="B957" s="225"/>
      <c r="C957" s="122"/>
      <c r="D957" s="357"/>
      <c r="E957" s="226"/>
      <c r="F957" s="122"/>
      <c r="G957" s="126"/>
      <c r="H957" s="35"/>
      <c r="I957" s="36"/>
      <c r="J957" s="37"/>
      <c r="K957" s="381" t="s">
        <v>1229</v>
      </c>
      <c r="L957" s="199"/>
      <c r="M957" s="200"/>
      <c r="N957" s="201"/>
      <c r="O957" s="202"/>
      <c r="P957" s="202"/>
      <c r="Q957" s="202"/>
      <c r="R957" s="202"/>
      <c r="S957" s="202"/>
      <c r="T957" s="224"/>
      <c r="U957" s="138"/>
      <c r="V957" s="138"/>
      <c r="W957" s="139"/>
      <c r="X957" s="139"/>
      <c r="Y957" s="224"/>
      <c r="Z957" s="210"/>
      <c r="AA957" s="204"/>
      <c r="AB957" s="202"/>
      <c r="AC957" s="202"/>
      <c r="AD957" s="202"/>
      <c r="AE957" s="202"/>
      <c r="AF957" s="202"/>
      <c r="AG957" s="224"/>
      <c r="AH957" s="138"/>
      <c r="AI957" s="138"/>
      <c r="AJ957" s="139"/>
      <c r="AK957" s="139"/>
      <c r="AL957" s="224"/>
      <c r="AM957" s="140"/>
      <c r="AN957" s="211"/>
      <c r="AO957" s="212"/>
      <c r="AP957" s="39"/>
      <c r="AQ957" s="141"/>
      <c r="AR957" s="141"/>
      <c r="AS957" s="143"/>
      <c r="AU957" s="141"/>
      <c r="AV957" s="141"/>
      <c r="AW957" s="143"/>
      <c r="AY957" s="146"/>
      <c r="AZ957" s="477"/>
    </row>
    <row r="958" spans="1:64" s="478" customFormat="1" ht="12.75" customHeight="1" x14ac:dyDescent="0.25">
      <c r="A958" s="356"/>
      <c r="B958" s="225"/>
      <c r="C958" s="122"/>
      <c r="D958" s="357"/>
      <c r="E958" s="226"/>
      <c r="F958" s="122"/>
      <c r="G958" s="126"/>
      <c r="H958" s="35"/>
      <c r="I958" s="36"/>
      <c r="J958" s="37"/>
      <c r="K958" s="244"/>
      <c r="L958" s="199"/>
      <c r="M958" s="200"/>
      <c r="N958" s="201"/>
      <c r="O958" s="202"/>
      <c r="P958" s="202"/>
      <c r="Q958" s="202"/>
      <c r="R958" s="202"/>
      <c r="S958" s="202"/>
      <c r="T958" s="224"/>
      <c r="U958" s="138"/>
      <c r="V958" s="138"/>
      <c r="W958" s="139"/>
      <c r="X958" s="139"/>
      <c r="Y958" s="224"/>
      <c r="Z958" s="210"/>
      <c r="AA958" s="204"/>
      <c r="AB958" s="202"/>
      <c r="AC958" s="202"/>
      <c r="AD958" s="202"/>
      <c r="AE958" s="202"/>
      <c r="AF958" s="202"/>
      <c r="AG958" s="224"/>
      <c r="AH958" s="138"/>
      <c r="AI958" s="138"/>
      <c r="AJ958" s="139"/>
      <c r="AK958" s="139"/>
      <c r="AL958" s="224"/>
      <c r="AM958" s="140"/>
      <c r="AN958" s="211"/>
      <c r="AO958" s="212"/>
      <c r="AP958" s="39"/>
      <c r="AQ958" s="141"/>
      <c r="AR958" s="141"/>
      <c r="AS958" s="143"/>
      <c r="AT958" s="144"/>
      <c r="AU958" s="141"/>
      <c r="AV958" s="141"/>
      <c r="AW958" s="143"/>
      <c r="AX958"/>
      <c r="AY958" s="146"/>
      <c r="AZ958" s="477"/>
      <c r="BA958"/>
      <c r="BB958"/>
      <c r="BC958"/>
      <c r="BD958"/>
      <c r="BE958"/>
      <c r="BF958"/>
      <c r="BG958"/>
      <c r="BH958"/>
      <c r="BI958"/>
      <c r="BJ958"/>
      <c r="BK958"/>
      <c r="BL958"/>
    </row>
    <row r="959" spans="1:64" ht="35.1" customHeight="1" x14ac:dyDescent="0.25">
      <c r="A959" s="15" t="s">
        <v>13</v>
      </c>
      <c r="B959" s="225">
        <v>11</v>
      </c>
      <c r="C959" s="122" t="s">
        <v>1196</v>
      </c>
      <c r="D959" s="123">
        <v>1000</v>
      </c>
      <c r="E959" s="226"/>
      <c r="F959" s="122">
        <v>12</v>
      </c>
      <c r="G959" s="126" t="s">
        <v>1210</v>
      </c>
      <c r="H959" s="35" t="str">
        <f t="shared" ref="H959:H1005" si="767">LEFT(J959,3)</f>
        <v>033</v>
      </c>
      <c r="I959" s="36" t="s">
        <v>96</v>
      </c>
      <c r="J959" s="37" t="s">
        <v>1230</v>
      </c>
      <c r="K959" s="244" t="s">
        <v>1231</v>
      </c>
      <c r="L959" s="128">
        <v>4</v>
      </c>
      <c r="M959" s="129">
        <v>4</v>
      </c>
      <c r="N959" s="130"/>
      <c r="O959" s="131"/>
      <c r="P959" s="131"/>
      <c r="Q959" s="131"/>
      <c r="R959" s="131"/>
      <c r="S959" s="131"/>
      <c r="T959" s="132" t="str">
        <f t="shared" ref="T959:T962" si="768">IF(SUM(N959:S959)=U959,"OK",SUM(N959:S959)-U959)</f>
        <v>OK</v>
      </c>
      <c r="U959" s="138"/>
      <c r="V959" s="138"/>
      <c r="W959" s="139"/>
      <c r="X959" s="139"/>
      <c r="Y959" s="132" t="str">
        <f t="shared" ref="Y959:Y962" si="769">IF(SUM(W959:X959)=Z959,"OK",SUM(W959:X959)-Z959)</f>
        <v>OK</v>
      </c>
      <c r="Z959" s="210"/>
      <c r="AA959" s="204"/>
      <c r="AB959" s="202"/>
      <c r="AC959" s="202"/>
      <c r="AD959" s="202"/>
      <c r="AE959" s="202"/>
      <c r="AF959" s="202"/>
      <c r="AG959" s="132" t="str">
        <f t="shared" ref="AG959:AG962" si="770">IF(SUM(AA959:AF959)=AH959,"OK",SUM(AA959:AF959)-AH959)</f>
        <v>OK</v>
      </c>
      <c r="AH959" s="138"/>
      <c r="AI959" s="138"/>
      <c r="AJ959" s="139"/>
      <c r="AK959" s="139"/>
      <c r="AL959" s="132" t="str">
        <f t="shared" ref="AL959:AL962" si="771">IF(SUM(AJ959:AK959)=AM959,"OK",SUM(AJ959:AK959)-AM959)</f>
        <v>OK</v>
      </c>
      <c r="AM959" s="140"/>
      <c r="AN959" s="119">
        <f t="shared" ref="AN959:AN962" si="772">L959+U959+V959+Z959</f>
        <v>4</v>
      </c>
      <c r="AO959" s="120">
        <f t="shared" ref="AO959:AO962" si="773">M959+AH959+AI959+AM959</f>
        <v>4</v>
      </c>
      <c r="AP959" s="39">
        <f t="shared" ref="AP959:AP962" si="774">L959</f>
        <v>4</v>
      </c>
      <c r="AQ959" s="141">
        <f t="shared" ref="AQ959:AQ962" si="775">AN959</f>
        <v>4</v>
      </c>
      <c r="AR959" s="142">
        <f t="shared" ref="AR959:AR961" si="776">AQ959-AP959</f>
        <v>0</v>
      </c>
      <c r="AS959" s="143">
        <f t="shared" ref="AS959:AS961" si="777">AR959/AP959</f>
        <v>0</v>
      </c>
      <c r="AT959" s="144">
        <f t="shared" ref="AT959:AT962" si="778">M959</f>
        <v>4</v>
      </c>
      <c r="AU959" s="141">
        <f t="shared" ref="AU959:AU961" si="779">AO959</f>
        <v>4</v>
      </c>
      <c r="AV959" s="142">
        <f t="shared" ref="AV959:AV961" si="780">AU959-AT959</f>
        <v>0</v>
      </c>
      <c r="AW959" s="143">
        <f t="shared" ref="AW959:AW961" si="781">AV959/AT959</f>
        <v>0</v>
      </c>
      <c r="AY959" s="146" t="str">
        <f t="shared" ref="AY959:AY964" si="782">RIGHT(LEFT(I959,3),2)&amp;"."&amp;RIGHT(LEFT(I959,5),2)</f>
        <v>12.11</v>
      </c>
      <c r="AZ959" s="477" t="b">
        <f>COUNTIF('[1]Codes SEC'!$B$2:$B$250,Ministres!AY959)&gt;0</f>
        <v>1</v>
      </c>
    </row>
    <row r="960" spans="1:64" ht="35.1" customHeight="1" x14ac:dyDescent="0.25">
      <c r="A960" s="15" t="s">
        <v>13</v>
      </c>
      <c r="B960" s="225">
        <v>11</v>
      </c>
      <c r="C960" s="122" t="s">
        <v>1196</v>
      </c>
      <c r="D960" s="123">
        <v>1000</v>
      </c>
      <c r="E960" s="226"/>
      <c r="F960" s="122">
        <v>12</v>
      </c>
      <c r="G960" s="126" t="s">
        <v>1210</v>
      </c>
      <c r="H960" s="35" t="str">
        <f t="shared" si="767"/>
        <v>033</v>
      </c>
      <c r="I960" s="36" t="s">
        <v>96</v>
      </c>
      <c r="J960" s="37" t="s">
        <v>1232</v>
      </c>
      <c r="K960" s="244" t="s">
        <v>1233</v>
      </c>
      <c r="L960" s="128">
        <v>30</v>
      </c>
      <c r="M960" s="129">
        <v>30</v>
      </c>
      <c r="N960" s="130"/>
      <c r="O960" s="131"/>
      <c r="P960" s="131"/>
      <c r="Q960" s="131"/>
      <c r="R960" s="131"/>
      <c r="S960" s="131"/>
      <c r="T960" s="132" t="str">
        <f t="shared" si="768"/>
        <v>OK</v>
      </c>
      <c r="U960" s="138"/>
      <c r="V960" s="138"/>
      <c r="W960" s="139"/>
      <c r="X960" s="139"/>
      <c r="Y960" s="132" t="str">
        <f t="shared" si="769"/>
        <v>OK</v>
      </c>
      <c r="Z960" s="210"/>
      <c r="AA960" s="204"/>
      <c r="AB960" s="202"/>
      <c r="AC960" s="202"/>
      <c r="AD960" s="202"/>
      <c r="AE960" s="202"/>
      <c r="AF960" s="202"/>
      <c r="AG960" s="132" t="str">
        <f t="shared" si="770"/>
        <v>OK</v>
      </c>
      <c r="AH960" s="138"/>
      <c r="AI960" s="138"/>
      <c r="AJ960" s="139"/>
      <c r="AK960" s="139"/>
      <c r="AL960" s="132" t="str">
        <f t="shared" si="771"/>
        <v>OK</v>
      </c>
      <c r="AM960" s="140"/>
      <c r="AN960" s="119">
        <f t="shared" si="772"/>
        <v>30</v>
      </c>
      <c r="AO960" s="120">
        <f t="shared" si="773"/>
        <v>30</v>
      </c>
      <c r="AP960" s="39">
        <f t="shared" si="774"/>
        <v>30</v>
      </c>
      <c r="AQ960" s="141">
        <f t="shared" si="775"/>
        <v>30</v>
      </c>
      <c r="AR960" s="142">
        <f t="shared" si="776"/>
        <v>0</v>
      </c>
      <c r="AS960" s="143">
        <f t="shared" si="777"/>
        <v>0</v>
      </c>
      <c r="AT960" s="144">
        <f t="shared" si="778"/>
        <v>30</v>
      </c>
      <c r="AU960" s="141">
        <f t="shared" si="779"/>
        <v>30</v>
      </c>
      <c r="AV960" s="142">
        <f t="shared" si="780"/>
        <v>0</v>
      </c>
      <c r="AW960" s="143">
        <f t="shared" si="781"/>
        <v>0</v>
      </c>
      <c r="AY960" s="146" t="str">
        <f t="shared" si="782"/>
        <v>12.11</v>
      </c>
      <c r="AZ960" s="477" t="b">
        <f>COUNTIF('[1]Codes SEC'!$B$2:$B$250,Ministres!AY960)&gt;0</f>
        <v>1</v>
      </c>
    </row>
    <row r="961" spans="1:64" ht="35.1" customHeight="1" x14ac:dyDescent="0.25">
      <c r="A961" s="15" t="s">
        <v>13</v>
      </c>
      <c r="B961" s="225">
        <v>11</v>
      </c>
      <c r="C961" s="122" t="s">
        <v>1196</v>
      </c>
      <c r="D961" s="123">
        <v>1000</v>
      </c>
      <c r="E961" s="226"/>
      <c r="F961" s="122">
        <v>12</v>
      </c>
      <c r="G961" s="126" t="s">
        <v>1210</v>
      </c>
      <c r="H961" s="35" t="str">
        <f t="shared" si="767"/>
        <v>033</v>
      </c>
      <c r="I961" s="36" t="s">
        <v>96</v>
      </c>
      <c r="J961" s="37" t="s">
        <v>1234</v>
      </c>
      <c r="K961" s="244" t="s">
        <v>1235</v>
      </c>
      <c r="L961" s="128">
        <v>70</v>
      </c>
      <c r="M961" s="129">
        <v>50</v>
      </c>
      <c r="N961" s="130"/>
      <c r="O961" s="131"/>
      <c r="P961" s="131"/>
      <c r="Q961" s="131"/>
      <c r="R961" s="131"/>
      <c r="S961" s="131"/>
      <c r="T961" s="132" t="str">
        <f t="shared" si="768"/>
        <v>OK</v>
      </c>
      <c r="U961" s="138"/>
      <c r="V961" s="138"/>
      <c r="W961" s="139"/>
      <c r="X961" s="139"/>
      <c r="Y961" s="132" t="str">
        <f t="shared" si="769"/>
        <v>OK</v>
      </c>
      <c r="Z961" s="210"/>
      <c r="AA961" s="204"/>
      <c r="AB961" s="202"/>
      <c r="AC961" s="202"/>
      <c r="AD961" s="202"/>
      <c r="AE961" s="202"/>
      <c r="AF961" s="202"/>
      <c r="AG961" s="132" t="str">
        <f t="shared" si="770"/>
        <v>OK</v>
      </c>
      <c r="AH961" s="138"/>
      <c r="AI961" s="138"/>
      <c r="AJ961" s="139"/>
      <c r="AK961" s="139"/>
      <c r="AL961" s="132" t="str">
        <f t="shared" si="771"/>
        <v>OK</v>
      </c>
      <c r="AM961" s="140"/>
      <c r="AN961" s="119">
        <f t="shared" si="772"/>
        <v>70</v>
      </c>
      <c r="AO961" s="120">
        <f t="shared" si="773"/>
        <v>50</v>
      </c>
      <c r="AP961" s="39">
        <f t="shared" si="774"/>
        <v>70</v>
      </c>
      <c r="AQ961" s="141">
        <f t="shared" si="775"/>
        <v>70</v>
      </c>
      <c r="AR961" s="142">
        <f t="shared" si="776"/>
        <v>0</v>
      </c>
      <c r="AS961" s="143">
        <f t="shared" si="777"/>
        <v>0</v>
      </c>
      <c r="AT961" s="144">
        <f t="shared" si="778"/>
        <v>50</v>
      </c>
      <c r="AU961" s="141">
        <f t="shared" si="779"/>
        <v>50</v>
      </c>
      <c r="AV961" s="142">
        <f t="shared" si="780"/>
        <v>0</v>
      </c>
      <c r="AW961" s="143">
        <f t="shared" si="781"/>
        <v>0</v>
      </c>
      <c r="AY961" s="146" t="str">
        <f t="shared" si="782"/>
        <v>12.11</v>
      </c>
      <c r="AZ961" s="477" t="b">
        <f>COUNTIF('[1]Codes SEC'!$B$2:$B$250,Ministres!AY961)&gt;0</f>
        <v>1</v>
      </c>
    </row>
    <row r="962" spans="1:64" ht="35.1" customHeight="1" x14ac:dyDescent="0.25">
      <c r="A962" s="15" t="s">
        <v>13</v>
      </c>
      <c r="B962" s="225">
        <v>11</v>
      </c>
      <c r="C962" s="122" t="s">
        <v>1196</v>
      </c>
      <c r="D962" s="123">
        <v>1000</v>
      </c>
      <c r="E962" s="226"/>
      <c r="F962" s="122">
        <v>12</v>
      </c>
      <c r="G962" s="126" t="s">
        <v>1210</v>
      </c>
      <c r="H962" s="35" t="str">
        <f t="shared" si="767"/>
        <v>033</v>
      </c>
      <c r="I962" s="36" t="s">
        <v>96</v>
      </c>
      <c r="J962" s="37" t="s">
        <v>1236</v>
      </c>
      <c r="K962" s="244" t="s">
        <v>1237</v>
      </c>
      <c r="L962" s="128">
        <v>0</v>
      </c>
      <c r="M962" s="129">
        <v>0</v>
      </c>
      <c r="N962" s="130"/>
      <c r="O962" s="131"/>
      <c r="P962" s="131"/>
      <c r="Q962" s="131"/>
      <c r="R962" s="131"/>
      <c r="S962" s="131"/>
      <c r="T962" s="132" t="str">
        <f t="shared" si="768"/>
        <v>OK</v>
      </c>
      <c r="U962" s="138"/>
      <c r="V962" s="138"/>
      <c r="W962" s="139"/>
      <c r="X962" s="139"/>
      <c r="Y962" s="132" t="str">
        <f t="shared" si="769"/>
        <v>OK</v>
      </c>
      <c r="Z962" s="210"/>
      <c r="AA962" s="204"/>
      <c r="AB962" s="202"/>
      <c r="AC962" s="202"/>
      <c r="AD962" s="202"/>
      <c r="AE962" s="202"/>
      <c r="AF962" s="202"/>
      <c r="AG962" s="132" t="str">
        <f t="shared" si="770"/>
        <v>OK</v>
      </c>
      <c r="AH962" s="138"/>
      <c r="AI962" s="138"/>
      <c r="AJ962" s="139"/>
      <c r="AK962" s="139"/>
      <c r="AL962" s="132" t="str">
        <f t="shared" si="771"/>
        <v>OK</v>
      </c>
      <c r="AM962" s="140"/>
      <c r="AN962" s="119">
        <f t="shared" si="772"/>
        <v>0</v>
      </c>
      <c r="AO962" s="120">
        <f t="shared" si="773"/>
        <v>0</v>
      </c>
      <c r="AP962" s="39">
        <f t="shared" si="774"/>
        <v>0</v>
      </c>
      <c r="AQ962" s="141">
        <f t="shared" si="775"/>
        <v>0</v>
      </c>
      <c r="AR962" s="142">
        <f>AQ962-AP962</f>
        <v>0</v>
      </c>
      <c r="AS962" s="143" t="e">
        <f>AR962/AP962</f>
        <v>#DIV/0!</v>
      </c>
      <c r="AT962" s="144">
        <f t="shared" si="778"/>
        <v>0</v>
      </c>
      <c r="AU962" s="141">
        <f>AO962</f>
        <v>0</v>
      </c>
      <c r="AV962" s="142">
        <f>AU962-AT962</f>
        <v>0</v>
      </c>
      <c r="AW962" s="143" t="e">
        <f>AV962/AT962</f>
        <v>#DIV/0!</v>
      </c>
      <c r="AY962" s="146" t="str">
        <f t="shared" si="782"/>
        <v>12.11</v>
      </c>
      <c r="AZ962" s="477" t="b">
        <f>COUNTIF('[1]Codes SEC'!$B$2:$B$250,Ministres!AY962)&gt;0</f>
        <v>1</v>
      </c>
    </row>
    <row r="963" spans="1:64" ht="35.1" customHeight="1" x14ac:dyDescent="0.25">
      <c r="A963" s="15" t="s">
        <v>13</v>
      </c>
      <c r="B963" s="225">
        <v>11</v>
      </c>
      <c r="C963" s="122" t="s">
        <v>1196</v>
      </c>
      <c r="D963" s="123">
        <v>1000</v>
      </c>
      <c r="E963" s="226"/>
      <c r="F963" s="122">
        <v>12</v>
      </c>
      <c r="G963" s="126" t="s">
        <v>1210</v>
      </c>
      <c r="H963" s="35" t="str">
        <f t="shared" si="767"/>
        <v>033</v>
      </c>
      <c r="I963" s="36">
        <v>81211000</v>
      </c>
      <c r="J963" s="37" t="s">
        <v>1238</v>
      </c>
      <c r="K963" s="244" t="s">
        <v>1239</v>
      </c>
      <c r="L963" s="128">
        <v>50</v>
      </c>
      <c r="M963" s="129">
        <v>50</v>
      </c>
      <c r="N963" s="130"/>
      <c r="O963" s="131"/>
      <c r="P963" s="131"/>
      <c r="Q963" s="131"/>
      <c r="R963" s="131"/>
      <c r="S963" s="131"/>
      <c r="T963" s="132" t="str">
        <f>IF(SUM(N963:S963)=U963,"OK",SUM(N963:S963)-U963)</f>
        <v>OK</v>
      </c>
      <c r="U963" s="138"/>
      <c r="V963" s="138"/>
      <c r="W963" s="139"/>
      <c r="X963" s="139"/>
      <c r="Y963" s="132" t="str">
        <f>IF(SUM(W963:X963)=Z963,"OK",SUM(W963:X963)-Z963)</f>
        <v>OK</v>
      </c>
      <c r="Z963" s="210"/>
      <c r="AA963" s="204"/>
      <c r="AB963" s="202"/>
      <c r="AC963" s="202"/>
      <c r="AD963" s="202"/>
      <c r="AE963" s="202"/>
      <c r="AF963" s="202"/>
      <c r="AG963" s="132" t="str">
        <f>IF(SUM(AA963:AF963)=AH963,"OK",SUM(AA963:AF963)-AH963)</f>
        <v>OK</v>
      </c>
      <c r="AH963" s="138"/>
      <c r="AI963" s="138"/>
      <c r="AJ963" s="139"/>
      <c r="AK963" s="139"/>
      <c r="AL963" s="132" t="str">
        <f>IF(SUM(AJ963:AK963)=AM963,"OK",SUM(AJ963:AK963)-AM963)</f>
        <v>OK</v>
      </c>
      <c r="AM963" s="140"/>
      <c r="AN963" s="119">
        <f>L963+U963+V963+Z963</f>
        <v>50</v>
      </c>
      <c r="AO963" s="120">
        <f>M963+AH963+AI963+AM963</f>
        <v>50</v>
      </c>
      <c r="AP963" s="39">
        <f>L963</f>
        <v>50</v>
      </c>
      <c r="AQ963" s="141">
        <f>AN963</f>
        <v>50</v>
      </c>
      <c r="AR963" s="142">
        <f>AQ963-AP963</f>
        <v>0</v>
      </c>
      <c r="AS963" s="143">
        <f>AR963/AP963</f>
        <v>0</v>
      </c>
      <c r="AT963" s="144">
        <f>M963</f>
        <v>50</v>
      </c>
      <c r="AU963" s="141">
        <f>AO963</f>
        <v>50</v>
      </c>
      <c r="AV963" s="142">
        <f>AU963-AT963</f>
        <v>0</v>
      </c>
      <c r="AW963" s="143">
        <f>AV963/AT963</f>
        <v>0</v>
      </c>
      <c r="AY963" s="146" t="str">
        <f t="shared" si="782"/>
        <v>12.11</v>
      </c>
      <c r="AZ963" s="477" t="b">
        <f>COUNTIF('[1]Codes SEC'!$B$2:$B$250,Ministres!AY963)&gt;0</f>
        <v>1</v>
      </c>
    </row>
    <row r="964" spans="1:64" ht="35.1" customHeight="1" x14ac:dyDescent="0.25">
      <c r="A964" s="15" t="s">
        <v>13</v>
      </c>
      <c r="B964" s="225">
        <v>11</v>
      </c>
      <c r="C964" s="122" t="s">
        <v>1196</v>
      </c>
      <c r="D964" s="123">
        <v>1000</v>
      </c>
      <c r="E964" s="226"/>
      <c r="F964" s="122">
        <v>12</v>
      </c>
      <c r="G964" s="126" t="s">
        <v>1210</v>
      </c>
      <c r="H964" s="35" t="str">
        <f t="shared" si="767"/>
        <v>033</v>
      </c>
      <c r="I964" s="36">
        <v>81221000</v>
      </c>
      <c r="J964" s="37" t="s">
        <v>1240</v>
      </c>
      <c r="K964" s="281" t="s">
        <v>1241</v>
      </c>
      <c r="L964" s="128">
        <v>40</v>
      </c>
      <c r="M964" s="129">
        <v>40</v>
      </c>
      <c r="N964" s="130"/>
      <c r="O964" s="131"/>
      <c r="P964" s="131"/>
      <c r="Q964" s="131"/>
      <c r="R964" s="131"/>
      <c r="S964" s="131"/>
      <c r="T964" s="132" t="str">
        <f>IF(SUM(N964:S964)=U964,"OK",SUM(N964:S964)-U964)</f>
        <v>OK</v>
      </c>
      <c r="U964" s="138"/>
      <c r="V964" s="138"/>
      <c r="W964" s="139"/>
      <c r="X964" s="139"/>
      <c r="Y964" s="132" t="str">
        <f>IF(SUM(W964:X964)=Z964,"OK",SUM(W964:X964)-Z964)</f>
        <v>OK</v>
      </c>
      <c r="Z964" s="210"/>
      <c r="AA964" s="204"/>
      <c r="AB964" s="202"/>
      <c r="AC964" s="202"/>
      <c r="AD964" s="202"/>
      <c r="AE964" s="202"/>
      <c r="AF964" s="202"/>
      <c r="AG964" s="132" t="str">
        <f>IF(SUM(AA964:AF964)=AH964,"OK",SUM(AA964:AF964)-AH964)</f>
        <v>OK</v>
      </c>
      <c r="AH964" s="138"/>
      <c r="AI964" s="138"/>
      <c r="AJ964" s="139"/>
      <c r="AK964" s="139"/>
      <c r="AL964" s="132" t="str">
        <f>IF(SUM(AJ964:AK964)=AM964,"OK",SUM(AJ964:AK964)-AM964)</f>
        <v>OK</v>
      </c>
      <c r="AM964" s="140"/>
      <c r="AN964" s="119">
        <f>L964+U964+V964+Z964</f>
        <v>40</v>
      </c>
      <c r="AO964" s="120">
        <f>M964+AH964+AI964+AM964</f>
        <v>40</v>
      </c>
      <c r="AP964" s="39">
        <f>L964</f>
        <v>40</v>
      </c>
      <c r="AQ964" s="141">
        <f>AN964</f>
        <v>40</v>
      </c>
      <c r="AR964" s="142">
        <f>AQ964-AP964</f>
        <v>0</v>
      </c>
      <c r="AS964" s="143">
        <f>AR964/AP964</f>
        <v>0</v>
      </c>
      <c r="AT964" s="144">
        <f>M964</f>
        <v>40</v>
      </c>
      <c r="AU964" s="141">
        <f>AO964</f>
        <v>40</v>
      </c>
      <c r="AV964" s="142">
        <f>AU964-AT964</f>
        <v>0</v>
      </c>
      <c r="AW964" s="143">
        <f>AV964/AT964</f>
        <v>0</v>
      </c>
      <c r="AY964" s="146" t="str">
        <f t="shared" si="782"/>
        <v>12.21</v>
      </c>
      <c r="AZ964" s="477" t="b">
        <f>COUNTIF('[1]Codes SEC'!$B$2:$B$250,Ministres!AY964)&gt;0</f>
        <v>1</v>
      </c>
    </row>
    <row r="965" spans="1:64" ht="12.75" customHeight="1" x14ac:dyDescent="0.25">
      <c r="A965" s="350"/>
      <c r="B965" s="479"/>
      <c r="C965" s="150"/>
      <c r="D965" s="352"/>
      <c r="E965" s="480"/>
      <c r="F965" s="150"/>
      <c r="G965" s="154"/>
      <c r="H965" s="155"/>
      <c r="I965" s="156"/>
      <c r="J965" s="157"/>
      <c r="K965" s="158" t="s">
        <v>70</v>
      </c>
      <c r="L965" s="159">
        <f t="shared" ref="L965:S965" si="783">L959+L960+L961+L964+L962+L963</f>
        <v>194</v>
      </c>
      <c r="M965" s="481">
        <f t="shared" si="783"/>
        <v>174</v>
      </c>
      <c r="N965" s="482">
        <f t="shared" si="783"/>
        <v>0</v>
      </c>
      <c r="O965" s="483">
        <f t="shared" si="783"/>
        <v>0</v>
      </c>
      <c r="P965" s="483">
        <f t="shared" si="783"/>
        <v>0</v>
      </c>
      <c r="Q965" s="483">
        <f t="shared" si="783"/>
        <v>0</v>
      </c>
      <c r="R965" s="483">
        <f t="shared" si="783"/>
        <v>0</v>
      </c>
      <c r="S965" s="483">
        <f t="shared" si="783"/>
        <v>0</v>
      </c>
      <c r="T965" s="484"/>
      <c r="U965" s="485">
        <f>U959+U960+U961+U964+U962+U963</f>
        <v>0</v>
      </c>
      <c r="V965" s="485">
        <f>V959+V960+V961+V964+V962+V963</f>
        <v>0</v>
      </c>
      <c r="W965" s="483">
        <f>W959+W960+W961+W964+W962+W963</f>
        <v>0</v>
      </c>
      <c r="X965" s="483">
        <f>X959+X960+X961+X964+X962+X963</f>
        <v>0</v>
      </c>
      <c r="Y965" s="484"/>
      <c r="Z965" s="485">
        <f t="shared" ref="Z965:AF965" si="784">Z959+Z960+Z961+Z964+Z962+Z963</f>
        <v>0</v>
      </c>
      <c r="AA965" s="165">
        <f t="shared" si="784"/>
        <v>0</v>
      </c>
      <c r="AB965" s="483">
        <f t="shared" si="784"/>
        <v>0</v>
      </c>
      <c r="AC965" s="483">
        <f t="shared" si="784"/>
        <v>0</v>
      </c>
      <c r="AD965" s="483">
        <f t="shared" si="784"/>
        <v>0</v>
      </c>
      <c r="AE965" s="483">
        <f t="shared" si="784"/>
        <v>0</v>
      </c>
      <c r="AF965" s="483">
        <f t="shared" si="784"/>
        <v>0</v>
      </c>
      <c r="AG965" s="484"/>
      <c r="AH965" s="485">
        <f>AH959+AH960+AH961+AH964+AH962+AH963</f>
        <v>0</v>
      </c>
      <c r="AI965" s="485">
        <f>AI959+AI960+AI961+AI964+AI962+AI963</f>
        <v>0</v>
      </c>
      <c r="AJ965" s="483">
        <f>AJ959+AJ960+AJ961+AJ964+AJ962+AJ963</f>
        <v>0</v>
      </c>
      <c r="AK965" s="483">
        <f>AK959+AK960+AK961+AK964+AK962+AK963</f>
        <v>0</v>
      </c>
      <c r="AL965" s="484"/>
      <c r="AM965" s="486">
        <f t="shared" ref="AM965:AW965" si="785">AM959+AM960+AM961+AM964+AM962+AM963</f>
        <v>0</v>
      </c>
      <c r="AN965" s="167">
        <f t="shared" si="785"/>
        <v>194</v>
      </c>
      <c r="AO965" s="487">
        <f t="shared" si="785"/>
        <v>174</v>
      </c>
      <c r="AP965" s="169">
        <f t="shared" si="785"/>
        <v>194</v>
      </c>
      <c r="AQ965" s="488">
        <f t="shared" si="785"/>
        <v>194</v>
      </c>
      <c r="AR965" s="489">
        <f t="shared" si="785"/>
        <v>0</v>
      </c>
      <c r="AS965" s="490" t="e">
        <f t="shared" si="785"/>
        <v>#DIV/0!</v>
      </c>
      <c r="AT965" s="491">
        <f t="shared" si="785"/>
        <v>174</v>
      </c>
      <c r="AU965" s="488">
        <f t="shared" si="785"/>
        <v>174</v>
      </c>
      <c r="AV965" s="489">
        <f t="shared" si="785"/>
        <v>0</v>
      </c>
      <c r="AW965" s="490" t="e">
        <f t="shared" si="785"/>
        <v>#DIV/0!</v>
      </c>
      <c r="AY965" s="146"/>
      <c r="AZ965" s="477"/>
    </row>
    <row r="966" spans="1:64" ht="12.75" customHeight="1" x14ac:dyDescent="0.25">
      <c r="A966" s="174"/>
      <c r="B966" s="175"/>
      <c r="C966" s="176"/>
      <c r="D966" s="177"/>
      <c r="E966" s="178"/>
      <c r="F966" s="177"/>
      <c r="G966" s="179"/>
      <c r="H966" s="180"/>
      <c r="I966" s="181"/>
      <c r="J966" s="182"/>
      <c r="K966" s="183" t="s">
        <v>1242</v>
      </c>
      <c r="L966" s="184">
        <f t="shared" ref="L966:X966" si="786">L965</f>
        <v>194</v>
      </c>
      <c r="M966" s="185">
        <f t="shared" si="786"/>
        <v>174</v>
      </c>
      <c r="N966" s="186">
        <f t="shared" si="786"/>
        <v>0</v>
      </c>
      <c r="O966" s="187">
        <f t="shared" si="786"/>
        <v>0</v>
      </c>
      <c r="P966" s="187">
        <f t="shared" si="786"/>
        <v>0</v>
      </c>
      <c r="Q966" s="187">
        <f t="shared" si="786"/>
        <v>0</v>
      </c>
      <c r="R966" s="187">
        <f t="shared" si="786"/>
        <v>0</v>
      </c>
      <c r="S966" s="187">
        <f t="shared" si="786"/>
        <v>0</v>
      </c>
      <c r="T966" s="188"/>
      <c r="U966" s="187">
        <f t="shared" si="786"/>
        <v>0</v>
      </c>
      <c r="V966" s="187">
        <f t="shared" si="786"/>
        <v>0</v>
      </c>
      <c r="W966" s="187">
        <f t="shared" si="786"/>
        <v>0</v>
      </c>
      <c r="X966" s="187">
        <f t="shared" si="786"/>
        <v>0</v>
      </c>
      <c r="Y966" s="188"/>
      <c r="Z966" s="187">
        <f t="shared" ref="Z966:AK966" si="787">Z965</f>
        <v>0</v>
      </c>
      <c r="AA966" s="189">
        <f t="shared" si="787"/>
        <v>0</v>
      </c>
      <c r="AB966" s="187">
        <f t="shared" si="787"/>
        <v>0</v>
      </c>
      <c r="AC966" s="187">
        <f t="shared" si="787"/>
        <v>0</v>
      </c>
      <c r="AD966" s="187">
        <f t="shared" si="787"/>
        <v>0</v>
      </c>
      <c r="AE966" s="187">
        <f t="shared" si="787"/>
        <v>0</v>
      </c>
      <c r="AF966" s="187">
        <f t="shared" si="787"/>
        <v>0</v>
      </c>
      <c r="AG966" s="188"/>
      <c r="AH966" s="187">
        <f t="shared" si="787"/>
        <v>0</v>
      </c>
      <c r="AI966" s="187">
        <f t="shared" si="787"/>
        <v>0</v>
      </c>
      <c r="AJ966" s="187">
        <f t="shared" si="787"/>
        <v>0</v>
      </c>
      <c r="AK966" s="187">
        <f t="shared" si="787"/>
        <v>0</v>
      </c>
      <c r="AL966" s="188"/>
      <c r="AM966" s="190">
        <f t="shared" ref="AM966:AW966" si="788">AM965</f>
        <v>0</v>
      </c>
      <c r="AN966" s="191">
        <f>AN965</f>
        <v>194</v>
      </c>
      <c r="AO966" s="190">
        <f t="shared" si="788"/>
        <v>174</v>
      </c>
      <c r="AP966" s="184">
        <f t="shared" si="788"/>
        <v>194</v>
      </c>
      <c r="AQ966" s="192">
        <f t="shared" si="788"/>
        <v>194</v>
      </c>
      <c r="AR966" s="193">
        <f t="shared" si="788"/>
        <v>0</v>
      </c>
      <c r="AS966" s="194" t="e">
        <f t="shared" si="788"/>
        <v>#DIV/0!</v>
      </c>
      <c r="AT966" s="195">
        <f t="shared" si="788"/>
        <v>174</v>
      </c>
      <c r="AU966" s="192">
        <f t="shared" si="788"/>
        <v>174</v>
      </c>
      <c r="AV966" s="193">
        <f t="shared" si="788"/>
        <v>0</v>
      </c>
      <c r="AW966" s="194" t="e">
        <f t="shared" si="788"/>
        <v>#DIV/0!</v>
      </c>
      <c r="AY966" s="146"/>
      <c r="AZ966" s="477"/>
    </row>
    <row r="967" spans="1:64" ht="12.75" customHeight="1" x14ac:dyDescent="0.25">
      <c r="A967" s="15"/>
      <c r="C967" s="122"/>
      <c r="D967" s="123"/>
      <c r="F967" s="125"/>
      <c r="G967" s="34"/>
      <c r="H967" s="35"/>
      <c r="I967" s="36"/>
      <c r="J967" s="37"/>
      <c r="K967" s="198" t="s">
        <v>72</v>
      </c>
      <c r="L967" s="199">
        <v>0</v>
      </c>
      <c r="M967" s="200">
        <v>0</v>
      </c>
      <c r="N967" s="201">
        <v>0</v>
      </c>
      <c r="O967" s="202">
        <v>0</v>
      </c>
      <c r="P967" s="202">
        <v>0</v>
      </c>
      <c r="Q967" s="202">
        <v>0</v>
      </c>
      <c r="R967" s="202">
        <v>0</v>
      </c>
      <c r="S967" s="202">
        <v>0</v>
      </c>
      <c r="T967" s="203"/>
      <c r="U967" s="135">
        <v>0</v>
      </c>
      <c r="V967" s="135">
        <v>0</v>
      </c>
      <c r="W967" s="202">
        <v>0</v>
      </c>
      <c r="X967" s="202">
        <v>0</v>
      </c>
      <c r="Y967" s="203"/>
      <c r="Z967" s="135">
        <v>0</v>
      </c>
      <c r="AA967" s="204">
        <v>0</v>
      </c>
      <c r="AB967" s="202">
        <v>0</v>
      </c>
      <c r="AC967" s="202">
        <v>0</v>
      </c>
      <c r="AD967" s="202">
        <v>0</v>
      </c>
      <c r="AE967" s="202">
        <v>0</v>
      </c>
      <c r="AF967" s="202">
        <v>0</v>
      </c>
      <c r="AG967" s="203"/>
      <c r="AH967" s="135">
        <v>0</v>
      </c>
      <c r="AI967" s="135">
        <v>0</v>
      </c>
      <c r="AJ967" s="202">
        <v>0</v>
      </c>
      <c r="AK967" s="202">
        <v>0</v>
      </c>
      <c r="AL967" s="203"/>
      <c r="AM967" s="205">
        <v>0</v>
      </c>
      <c r="AN967" s="119">
        <v>0</v>
      </c>
      <c r="AO967" s="120">
        <v>0</v>
      </c>
      <c r="AP967" s="39">
        <v>0</v>
      </c>
      <c r="AQ967" s="141">
        <v>0</v>
      </c>
      <c r="AR967" s="141">
        <v>0</v>
      </c>
      <c r="AS967" s="143">
        <v>0</v>
      </c>
      <c r="AT967" s="144">
        <v>0</v>
      </c>
      <c r="AU967" s="141">
        <v>0</v>
      </c>
      <c r="AV967" s="141">
        <v>0</v>
      </c>
      <c r="AW967" s="143">
        <v>0</v>
      </c>
      <c r="AY967" s="146"/>
      <c r="AZ967" s="477"/>
    </row>
    <row r="968" spans="1:64" ht="12.75" customHeight="1" x14ac:dyDescent="0.25">
      <c r="A968" s="15"/>
      <c r="C968" s="122"/>
      <c r="D968" s="123"/>
      <c r="F968" s="125"/>
      <c r="G968" s="126"/>
      <c r="H968" s="35"/>
      <c r="I968" s="36"/>
      <c r="J968" s="37"/>
      <c r="K968" s="198" t="s">
        <v>73</v>
      </c>
      <c r="L968" s="199">
        <v>0</v>
      </c>
      <c r="M968" s="200">
        <v>0</v>
      </c>
      <c r="N968" s="201">
        <v>0</v>
      </c>
      <c r="O968" s="202">
        <v>0</v>
      </c>
      <c r="P968" s="202">
        <v>0</v>
      </c>
      <c r="Q968" s="202">
        <v>0</v>
      </c>
      <c r="R968" s="202">
        <v>0</v>
      </c>
      <c r="S968" s="202">
        <v>0</v>
      </c>
      <c r="T968" s="203"/>
      <c r="U968" s="135">
        <v>0</v>
      </c>
      <c r="V968" s="135">
        <v>0</v>
      </c>
      <c r="W968" s="202">
        <v>0</v>
      </c>
      <c r="X968" s="202">
        <v>0</v>
      </c>
      <c r="Y968" s="203"/>
      <c r="Z968" s="135">
        <v>0</v>
      </c>
      <c r="AA968" s="204">
        <v>0</v>
      </c>
      <c r="AB968" s="202">
        <v>0</v>
      </c>
      <c r="AC968" s="202">
        <v>0</v>
      </c>
      <c r="AD968" s="202">
        <v>0</v>
      </c>
      <c r="AE968" s="202">
        <v>0</v>
      </c>
      <c r="AF968" s="202">
        <v>0</v>
      </c>
      <c r="AG968" s="203"/>
      <c r="AH968" s="135">
        <v>0</v>
      </c>
      <c r="AI968" s="135">
        <v>0</v>
      </c>
      <c r="AJ968" s="202">
        <v>0</v>
      </c>
      <c r="AK968" s="202">
        <v>0</v>
      </c>
      <c r="AL968" s="203"/>
      <c r="AM968" s="205">
        <v>0</v>
      </c>
      <c r="AN968" s="119">
        <v>0</v>
      </c>
      <c r="AO968" s="120">
        <v>0</v>
      </c>
      <c r="AP968" s="39">
        <v>0</v>
      </c>
      <c r="AQ968" s="141">
        <v>0</v>
      </c>
      <c r="AR968" s="141">
        <v>0</v>
      </c>
      <c r="AS968" s="143">
        <v>0</v>
      </c>
      <c r="AT968" s="144">
        <v>0</v>
      </c>
      <c r="AU968" s="141">
        <v>0</v>
      </c>
      <c r="AV968" s="141">
        <v>0</v>
      </c>
      <c r="AW968" s="143">
        <v>0</v>
      </c>
      <c r="AY968" s="146"/>
      <c r="AZ968" s="477"/>
    </row>
    <row r="969" spans="1:64" ht="12.75" customHeight="1" x14ac:dyDescent="0.25">
      <c r="A969" s="15"/>
      <c r="C969" s="122"/>
      <c r="D969" s="123"/>
      <c r="F969" s="125"/>
      <c r="G969" s="126"/>
      <c r="H969" s="35"/>
      <c r="I969" s="36"/>
      <c r="J969" s="37"/>
      <c r="K969" s="198" t="s">
        <v>74</v>
      </c>
      <c r="L969" s="199">
        <v>0</v>
      </c>
      <c r="M969" s="200">
        <v>0</v>
      </c>
      <c r="N969" s="201">
        <v>0</v>
      </c>
      <c r="O969" s="202">
        <v>0</v>
      </c>
      <c r="P969" s="202">
        <v>0</v>
      </c>
      <c r="Q969" s="202">
        <v>0</v>
      </c>
      <c r="R969" s="202">
        <v>0</v>
      </c>
      <c r="S969" s="202">
        <v>0</v>
      </c>
      <c r="T969" s="203"/>
      <c r="U969" s="135">
        <v>0</v>
      </c>
      <c r="V969" s="135">
        <v>0</v>
      </c>
      <c r="W969" s="202">
        <v>0</v>
      </c>
      <c r="X969" s="202">
        <v>0</v>
      </c>
      <c r="Y969" s="203"/>
      <c r="Z969" s="135">
        <v>0</v>
      </c>
      <c r="AA969" s="204">
        <v>0</v>
      </c>
      <c r="AB969" s="202">
        <v>0</v>
      </c>
      <c r="AC969" s="202">
        <v>0</v>
      </c>
      <c r="AD969" s="202">
        <v>0</v>
      </c>
      <c r="AE969" s="202">
        <v>0</v>
      </c>
      <c r="AF969" s="202">
        <v>0</v>
      </c>
      <c r="AG969" s="203"/>
      <c r="AH969" s="135">
        <v>0</v>
      </c>
      <c r="AI969" s="135">
        <v>0</v>
      </c>
      <c r="AJ969" s="202">
        <v>0</v>
      </c>
      <c r="AK969" s="202">
        <v>0</v>
      </c>
      <c r="AL969" s="203"/>
      <c r="AM969" s="205">
        <v>0</v>
      </c>
      <c r="AN969" s="119">
        <v>0</v>
      </c>
      <c r="AO969" s="120">
        <v>0</v>
      </c>
      <c r="AP969" s="39">
        <v>0</v>
      </c>
      <c r="AQ969" s="141">
        <v>0</v>
      </c>
      <c r="AR969" s="141">
        <v>0</v>
      </c>
      <c r="AS969" s="143">
        <v>0</v>
      </c>
      <c r="AT969" s="144">
        <v>0</v>
      </c>
      <c r="AU969" s="141">
        <v>0</v>
      </c>
      <c r="AV969" s="141">
        <v>0</v>
      </c>
      <c r="AW969" s="143">
        <v>0</v>
      </c>
      <c r="AY969" s="146"/>
      <c r="AZ969" s="477"/>
    </row>
    <row r="970" spans="1:64" ht="12.75" customHeight="1" x14ac:dyDescent="0.25">
      <c r="A970" s="15"/>
      <c r="C970" s="122"/>
      <c r="D970" s="123"/>
      <c r="F970" s="125"/>
      <c r="G970" s="126"/>
      <c r="H970" s="35"/>
      <c r="I970" s="36"/>
      <c r="J970" s="37"/>
      <c r="K970" s="198" t="s">
        <v>75</v>
      </c>
      <c r="L970" s="199">
        <v>0</v>
      </c>
      <c r="M970" s="200">
        <v>0</v>
      </c>
      <c r="N970" s="201">
        <v>0</v>
      </c>
      <c r="O970" s="202">
        <v>0</v>
      </c>
      <c r="P970" s="202">
        <v>0</v>
      </c>
      <c r="Q970" s="202">
        <v>0</v>
      </c>
      <c r="R970" s="202">
        <v>0</v>
      </c>
      <c r="S970" s="202">
        <v>0</v>
      </c>
      <c r="T970" s="203"/>
      <c r="U970" s="135">
        <v>0</v>
      </c>
      <c r="V970" s="135">
        <v>0</v>
      </c>
      <c r="W970" s="202">
        <v>0</v>
      </c>
      <c r="X970" s="202">
        <v>0</v>
      </c>
      <c r="Y970" s="203"/>
      <c r="Z970" s="135">
        <v>0</v>
      </c>
      <c r="AA970" s="204">
        <v>0</v>
      </c>
      <c r="AB970" s="202">
        <v>0</v>
      </c>
      <c r="AC970" s="202">
        <v>0</v>
      </c>
      <c r="AD970" s="202">
        <v>0</v>
      </c>
      <c r="AE970" s="202">
        <v>0</v>
      </c>
      <c r="AF970" s="202">
        <v>0</v>
      </c>
      <c r="AG970" s="203"/>
      <c r="AH970" s="135">
        <v>0</v>
      </c>
      <c r="AI970" s="135">
        <v>0</v>
      </c>
      <c r="AJ970" s="202">
        <v>0</v>
      </c>
      <c r="AK970" s="202">
        <v>0</v>
      </c>
      <c r="AL970" s="203"/>
      <c r="AM970" s="205">
        <v>0</v>
      </c>
      <c r="AN970" s="119">
        <v>0</v>
      </c>
      <c r="AO970" s="120">
        <v>0</v>
      </c>
      <c r="AP970" s="39">
        <v>0</v>
      </c>
      <c r="AQ970" s="141">
        <v>0</v>
      </c>
      <c r="AR970" s="141">
        <v>0</v>
      </c>
      <c r="AS970" s="143">
        <v>0</v>
      </c>
      <c r="AT970" s="144">
        <v>0</v>
      </c>
      <c r="AU970" s="141">
        <v>0</v>
      </c>
      <c r="AV970" s="141">
        <v>0</v>
      </c>
      <c r="AW970" s="143">
        <v>0</v>
      </c>
      <c r="AY970" s="146"/>
      <c r="AZ970" s="477"/>
    </row>
    <row r="971" spans="1:64" s="478" customFormat="1" ht="12.75" customHeight="1" x14ac:dyDescent="0.25">
      <c r="A971" s="15"/>
      <c r="B971" s="121"/>
      <c r="C971" s="122"/>
      <c r="D971" s="123"/>
      <c r="E971" s="124"/>
      <c r="F971" s="125"/>
      <c r="G971" s="126"/>
      <c r="H971" s="35"/>
      <c r="I971" s="36"/>
      <c r="J971" s="37"/>
      <c r="K971" s="206" t="s">
        <v>76</v>
      </c>
      <c r="L971" s="199">
        <v>0</v>
      </c>
      <c r="M971" s="200">
        <v>0</v>
      </c>
      <c r="N971" s="201">
        <v>0</v>
      </c>
      <c r="O971" s="202">
        <v>0</v>
      </c>
      <c r="P971" s="202">
        <v>0</v>
      </c>
      <c r="Q971" s="202">
        <v>0</v>
      </c>
      <c r="R971" s="202">
        <v>0</v>
      </c>
      <c r="S971" s="202">
        <v>0</v>
      </c>
      <c r="T971" s="203"/>
      <c r="U971" s="135">
        <v>0</v>
      </c>
      <c r="V971" s="135">
        <v>0</v>
      </c>
      <c r="W971" s="202">
        <v>0</v>
      </c>
      <c r="X971" s="202">
        <v>0</v>
      </c>
      <c r="Y971" s="203"/>
      <c r="Z971" s="135">
        <v>0</v>
      </c>
      <c r="AA971" s="204">
        <v>0</v>
      </c>
      <c r="AB971" s="202">
        <v>0</v>
      </c>
      <c r="AC971" s="202">
        <v>0</v>
      </c>
      <c r="AD971" s="202">
        <v>0</v>
      </c>
      <c r="AE971" s="202">
        <v>0</v>
      </c>
      <c r="AF971" s="202">
        <v>0</v>
      </c>
      <c r="AG971" s="203"/>
      <c r="AH971" s="135">
        <v>0</v>
      </c>
      <c r="AI971" s="135">
        <v>0</v>
      </c>
      <c r="AJ971" s="202">
        <v>0</v>
      </c>
      <c r="AK971" s="202">
        <v>0</v>
      </c>
      <c r="AL971" s="203"/>
      <c r="AM971" s="205">
        <v>0</v>
      </c>
      <c r="AN971" s="119">
        <v>0</v>
      </c>
      <c r="AO971" s="120">
        <v>0</v>
      </c>
      <c r="AP971" s="39">
        <v>0</v>
      </c>
      <c r="AQ971" s="141">
        <v>0</v>
      </c>
      <c r="AR971" s="141">
        <v>0</v>
      </c>
      <c r="AS971" s="143">
        <v>0</v>
      </c>
      <c r="AT971" s="144">
        <v>0</v>
      </c>
      <c r="AU971" s="141">
        <v>0</v>
      </c>
      <c r="AV971" s="141">
        <v>0</v>
      </c>
      <c r="AW971" s="143">
        <v>0</v>
      </c>
      <c r="AX971"/>
      <c r="AY971" s="146"/>
      <c r="AZ971" s="477"/>
      <c r="BA971"/>
      <c r="BB971"/>
      <c r="BC971"/>
      <c r="BD971"/>
      <c r="BE971"/>
      <c r="BF971"/>
      <c r="BG971"/>
      <c r="BH971"/>
      <c r="BI971"/>
      <c r="BJ971"/>
      <c r="BK971"/>
      <c r="BL971"/>
    </row>
    <row r="972" spans="1:64" s="197" customFormat="1" ht="12.75" customHeight="1" x14ac:dyDescent="0.25">
      <c r="A972" s="356"/>
      <c r="B972" s="225"/>
      <c r="C972" s="122"/>
      <c r="D972" s="357"/>
      <c r="E972" s="226"/>
      <c r="F972" s="122"/>
      <c r="G972" s="126"/>
      <c r="H972" s="35"/>
      <c r="I972" s="36"/>
      <c r="J972" s="37"/>
      <c r="K972" s="244"/>
      <c r="L972" s="199"/>
      <c r="M972" s="200"/>
      <c r="N972" s="201"/>
      <c r="O972" s="202"/>
      <c r="P972" s="202"/>
      <c r="Q972" s="202"/>
      <c r="R972" s="202"/>
      <c r="S972" s="202"/>
      <c r="T972" s="224"/>
      <c r="U972" s="138"/>
      <c r="V972" s="138"/>
      <c r="W972" s="139"/>
      <c r="X972" s="139"/>
      <c r="Y972" s="224"/>
      <c r="Z972" s="210"/>
      <c r="AA972" s="204"/>
      <c r="AB972" s="202"/>
      <c r="AC972" s="202"/>
      <c r="AD972" s="202"/>
      <c r="AE972" s="202"/>
      <c r="AF972" s="202"/>
      <c r="AG972" s="224"/>
      <c r="AH972" s="138"/>
      <c r="AI972" s="138"/>
      <c r="AJ972" s="139"/>
      <c r="AK972" s="139"/>
      <c r="AL972" s="224"/>
      <c r="AM972" s="140"/>
      <c r="AN972" s="211"/>
      <c r="AO972" s="212"/>
      <c r="AP972" s="39"/>
      <c r="AQ972" s="141"/>
      <c r="AR972" s="141"/>
      <c r="AS972" s="143"/>
      <c r="AT972" s="144"/>
      <c r="AU972" s="141"/>
      <c r="AV972" s="141"/>
      <c r="AW972" s="143"/>
      <c r="AX972"/>
      <c r="AY972" s="146"/>
      <c r="AZ972" s="477"/>
      <c r="BA972" s="12"/>
      <c r="BB972" s="12"/>
      <c r="BC972" s="12"/>
      <c r="BD972" s="12"/>
      <c r="BE972" s="12"/>
      <c r="BF972" s="12"/>
      <c r="BG972" s="12"/>
      <c r="BH972" s="12"/>
      <c r="BI972" s="12"/>
      <c r="BJ972" s="12"/>
      <c r="BK972" s="12"/>
      <c r="BL972" s="12"/>
    </row>
    <row r="973" spans="1:64" ht="12.75" customHeight="1" x14ac:dyDescent="0.25">
      <c r="A973" s="356"/>
      <c r="B973" s="225"/>
      <c r="C973" s="122"/>
      <c r="D973" s="357"/>
      <c r="F973" s="125"/>
      <c r="G973" s="126"/>
      <c r="H973" s="35"/>
      <c r="I973" s="36"/>
      <c r="J973" s="37"/>
      <c r="K973" s="244"/>
      <c r="L973" s="241"/>
      <c r="M973" s="242"/>
      <c r="N973" s="201"/>
      <c r="O973" s="202"/>
      <c r="P973" s="202"/>
      <c r="Q973" s="202"/>
      <c r="R973" s="202"/>
      <c r="S973" s="202"/>
      <c r="T973" s="224"/>
      <c r="U973" s="138"/>
      <c r="V973" s="138"/>
      <c r="W973" s="139"/>
      <c r="X973" s="139"/>
      <c r="Y973" s="224"/>
      <c r="Z973" s="210"/>
      <c r="AA973" s="204"/>
      <c r="AB973" s="202"/>
      <c r="AC973" s="202"/>
      <c r="AD973" s="202"/>
      <c r="AE973" s="202"/>
      <c r="AF973" s="202"/>
      <c r="AG973" s="224"/>
      <c r="AH973" s="138"/>
      <c r="AI973" s="138"/>
      <c r="AJ973" s="139"/>
      <c r="AK973" s="139"/>
      <c r="AL973" s="224"/>
      <c r="AM973" s="140"/>
      <c r="AN973" s="211"/>
      <c r="AO973" s="212"/>
      <c r="AP973" s="39"/>
      <c r="AQ973" s="141"/>
      <c r="AR973" s="141"/>
      <c r="AS973" s="143"/>
      <c r="AU973" s="141"/>
      <c r="AV973" s="141"/>
      <c r="AW973" s="143"/>
      <c r="AY973" s="146"/>
      <c r="AZ973" s="477"/>
    </row>
    <row r="974" spans="1:64" ht="12.75" customHeight="1" x14ac:dyDescent="0.25">
      <c r="A974" s="356"/>
      <c r="B974" s="225"/>
      <c r="C974" s="122"/>
      <c r="D974" s="357"/>
      <c r="E974" s="226"/>
      <c r="F974" s="122"/>
      <c r="G974" s="227"/>
      <c r="H974" s="228"/>
      <c r="I974" s="229"/>
      <c r="J974" s="492"/>
      <c r="K974" s="116" t="s">
        <v>1243</v>
      </c>
      <c r="L974" s="199"/>
      <c r="M974" s="200"/>
      <c r="N974" s="201"/>
      <c r="O974" s="202"/>
      <c r="P974" s="202"/>
      <c r="Q974" s="202"/>
      <c r="R974" s="202"/>
      <c r="S974" s="202"/>
      <c r="T974" s="224"/>
      <c r="U974" s="138"/>
      <c r="V974" s="138"/>
      <c r="W974" s="139"/>
      <c r="X974" s="139"/>
      <c r="Y974" s="224"/>
      <c r="Z974" s="210"/>
      <c r="AA974" s="204"/>
      <c r="AB974" s="202"/>
      <c r="AC974" s="202"/>
      <c r="AD974" s="202"/>
      <c r="AE974" s="202"/>
      <c r="AF974" s="202"/>
      <c r="AG974" s="224"/>
      <c r="AH974" s="138"/>
      <c r="AI974" s="138"/>
      <c r="AJ974" s="139"/>
      <c r="AK974" s="139"/>
      <c r="AL974" s="224"/>
      <c r="AM974" s="140"/>
      <c r="AN974" s="211"/>
      <c r="AO974" s="212"/>
      <c r="AP974" s="39"/>
      <c r="AQ974" s="141"/>
      <c r="AR974" s="141"/>
      <c r="AS974" s="143"/>
      <c r="AU974" s="141"/>
      <c r="AV974" s="141"/>
      <c r="AW974" s="143"/>
      <c r="AY974" s="146"/>
      <c r="AZ974" s="477"/>
    </row>
    <row r="975" spans="1:64" x14ac:dyDescent="0.25">
      <c r="A975" s="356"/>
      <c r="B975" s="225"/>
      <c r="C975" s="122"/>
      <c r="D975" s="357"/>
      <c r="E975" s="226"/>
      <c r="F975" s="122"/>
      <c r="G975" s="227"/>
      <c r="H975" s="228"/>
      <c r="I975" s="229"/>
      <c r="J975" s="492"/>
      <c r="K975" s="116" t="s">
        <v>1244</v>
      </c>
      <c r="L975" s="199"/>
      <c r="M975" s="200"/>
      <c r="N975" s="201"/>
      <c r="O975" s="202"/>
      <c r="P975" s="202"/>
      <c r="Q975" s="202"/>
      <c r="R975" s="202"/>
      <c r="S975" s="202"/>
      <c r="T975" s="224"/>
      <c r="U975" s="138"/>
      <c r="V975" s="138"/>
      <c r="W975" s="139"/>
      <c r="X975" s="139"/>
      <c r="Y975" s="224"/>
      <c r="Z975" s="210"/>
      <c r="AA975" s="204"/>
      <c r="AB975" s="202"/>
      <c r="AC975" s="202"/>
      <c r="AD975" s="202"/>
      <c r="AE975" s="202"/>
      <c r="AF975" s="202"/>
      <c r="AG975" s="224"/>
      <c r="AH975" s="138"/>
      <c r="AI975" s="138"/>
      <c r="AJ975" s="139"/>
      <c r="AK975" s="139"/>
      <c r="AL975" s="224"/>
      <c r="AM975" s="140"/>
      <c r="AN975" s="211"/>
      <c r="AO975" s="212"/>
      <c r="AP975" s="39"/>
      <c r="AQ975" s="141"/>
      <c r="AR975" s="141"/>
      <c r="AS975" s="143"/>
      <c r="AU975" s="141"/>
      <c r="AV975" s="141"/>
      <c r="AW975" s="143"/>
      <c r="AY975" s="146"/>
      <c r="AZ975" s="477"/>
    </row>
    <row r="976" spans="1:64" ht="12.75" customHeight="1" x14ac:dyDescent="0.25">
      <c r="A976" s="356"/>
      <c r="B976" s="225"/>
      <c r="C976" s="122"/>
      <c r="D976" s="357"/>
      <c r="E976" s="226"/>
      <c r="F976" s="122"/>
      <c r="G976" s="227"/>
      <c r="H976" s="228"/>
      <c r="I976" s="229"/>
      <c r="J976" s="492"/>
      <c r="K976" s="493"/>
      <c r="L976" s="241"/>
      <c r="M976" s="242"/>
      <c r="N976" s="201"/>
      <c r="O976" s="202"/>
      <c r="P976" s="202"/>
      <c r="Q976" s="202"/>
      <c r="R976" s="202"/>
      <c r="S976" s="202"/>
      <c r="T976" s="224"/>
      <c r="U976" s="138"/>
      <c r="V976" s="138"/>
      <c r="W976" s="139"/>
      <c r="X976" s="139"/>
      <c r="Y976" s="224"/>
      <c r="Z976" s="210"/>
      <c r="AA976" s="204"/>
      <c r="AB976" s="202"/>
      <c r="AC976" s="202"/>
      <c r="AD976" s="202"/>
      <c r="AE976" s="202"/>
      <c r="AF976" s="202"/>
      <c r="AG976" s="224"/>
      <c r="AH976" s="138"/>
      <c r="AI976" s="138"/>
      <c r="AJ976" s="139"/>
      <c r="AK976" s="139"/>
      <c r="AL976" s="224"/>
      <c r="AM976" s="140"/>
      <c r="AN976" s="211"/>
      <c r="AO976" s="212"/>
      <c r="AP976" s="39"/>
      <c r="AQ976" s="141"/>
      <c r="AR976" s="141"/>
      <c r="AS976" s="143"/>
      <c r="AU976" s="141"/>
      <c r="AV976" s="141"/>
      <c r="AW976" s="143"/>
      <c r="AY976" s="146"/>
      <c r="AZ976" s="477"/>
    </row>
    <row r="977" spans="1:52" ht="35.1" customHeight="1" x14ac:dyDescent="0.25">
      <c r="A977" s="356" t="s">
        <v>13</v>
      </c>
      <c r="B977" s="225">
        <v>15</v>
      </c>
      <c r="C977" s="122" t="s">
        <v>1245</v>
      </c>
      <c r="D977" s="123">
        <v>1000</v>
      </c>
      <c r="E977" s="494"/>
      <c r="F977" s="122">
        <v>16</v>
      </c>
      <c r="G977" s="227">
        <v>1</v>
      </c>
      <c r="H977" s="228" t="str">
        <f t="shared" si="767"/>
        <v>059</v>
      </c>
      <c r="I977" s="229" t="s">
        <v>96</v>
      </c>
      <c r="J977" s="492" t="s">
        <v>1246</v>
      </c>
      <c r="K977" s="244" t="s">
        <v>1247</v>
      </c>
      <c r="L977" s="128">
        <v>594</v>
      </c>
      <c r="M977" s="129">
        <v>696</v>
      </c>
      <c r="N977" s="130"/>
      <c r="O977" s="131"/>
      <c r="P977" s="131"/>
      <c r="Q977" s="131"/>
      <c r="R977" s="131"/>
      <c r="S977" s="131"/>
      <c r="T977" s="132" t="str">
        <f t="shared" ref="T977:T984" si="789">IF(SUM(N977:S977)=U977,"OK",SUM(N977:S977)-U977)</f>
        <v>OK</v>
      </c>
      <c r="U977" s="138"/>
      <c r="V977" s="138"/>
      <c r="W977" s="139"/>
      <c r="X977" s="139"/>
      <c r="Y977" s="132" t="str">
        <f t="shared" ref="Y977:Y984" si="790">IF(SUM(W977:X977)=Z977,"OK",SUM(W977:X977)-Z977)</f>
        <v>OK</v>
      </c>
      <c r="Z977" s="210"/>
      <c r="AA977" s="204"/>
      <c r="AB977" s="202"/>
      <c r="AC977" s="202"/>
      <c r="AD977" s="202"/>
      <c r="AE977" s="202"/>
      <c r="AF977" s="202"/>
      <c r="AG977" s="132" t="str">
        <f t="shared" ref="AG977:AG984" si="791">IF(SUM(AA977:AF977)=AH977,"OK",SUM(AA977:AF977)-AH977)</f>
        <v>OK</v>
      </c>
      <c r="AH977" s="138"/>
      <c r="AI977" s="138"/>
      <c r="AJ977" s="139"/>
      <c r="AK977" s="139"/>
      <c r="AL977" s="132" t="str">
        <f t="shared" ref="AL977:AL984" si="792">IF(SUM(AJ977:AK977)=AM977,"OK",SUM(AJ977:AK977)-AM977)</f>
        <v>OK</v>
      </c>
      <c r="AM977" s="140"/>
      <c r="AN977" s="119">
        <f t="shared" ref="AN977:AN984" si="793">L977+U977+V977+Z977</f>
        <v>594</v>
      </c>
      <c r="AO977" s="120">
        <f t="shared" ref="AO977:AO984" si="794">M977+AH977+AI977+AM977</f>
        <v>696</v>
      </c>
      <c r="AP977" s="39">
        <f t="shared" ref="AP977:AP984" si="795">L977</f>
        <v>594</v>
      </c>
      <c r="AQ977" s="141">
        <f t="shared" ref="AQ977:AQ984" si="796">AN977</f>
        <v>594</v>
      </c>
      <c r="AR977" s="142">
        <f t="shared" ref="AR977:AR984" si="797">AQ977-AP977</f>
        <v>0</v>
      </c>
      <c r="AS977" s="143">
        <f t="shared" ref="AS977:AS984" si="798">AR977/AP977</f>
        <v>0</v>
      </c>
      <c r="AT977" s="144">
        <f t="shared" ref="AT977:AT984" si="799">M977</f>
        <v>696</v>
      </c>
      <c r="AU977" s="141">
        <f t="shared" ref="AU977:AU984" si="800">AO977</f>
        <v>696</v>
      </c>
      <c r="AV977" s="142">
        <f t="shared" ref="AV977:AV984" si="801">AU977-AT977</f>
        <v>0</v>
      </c>
      <c r="AW977" s="143">
        <f t="shared" ref="AW977:AW984" si="802">AV977/AT977</f>
        <v>0</v>
      </c>
      <c r="AY977" s="146" t="str">
        <f t="shared" ref="AY977:AY984" si="803">RIGHT(LEFT(I977,3),2)&amp;"."&amp;RIGHT(LEFT(I977,5),2)</f>
        <v>12.11</v>
      </c>
      <c r="AZ977" s="477" t="b">
        <f>COUNTIF('[1]Codes SEC'!$B$2:$B$250,Ministres!AY977)&gt;0</f>
        <v>1</v>
      </c>
    </row>
    <row r="978" spans="1:52" ht="35.1" customHeight="1" x14ac:dyDescent="0.25">
      <c r="A978" s="15" t="s">
        <v>13</v>
      </c>
      <c r="B978" s="225" t="s">
        <v>1248</v>
      </c>
      <c r="C978" s="122" t="s">
        <v>1245</v>
      </c>
      <c r="D978" s="123">
        <v>1000</v>
      </c>
      <c r="E978" s="226"/>
      <c r="F978" s="122">
        <v>16</v>
      </c>
      <c r="G978" s="227"/>
      <c r="H978" s="228" t="str">
        <f t="shared" si="767"/>
        <v>059</v>
      </c>
      <c r="I978" s="229">
        <v>81221000</v>
      </c>
      <c r="J978" s="230" t="s">
        <v>1249</v>
      </c>
      <c r="K978" s="231" t="s">
        <v>1250</v>
      </c>
      <c r="L978" s="232">
        <v>100</v>
      </c>
      <c r="M978" s="233">
        <v>100</v>
      </c>
      <c r="N978" s="130"/>
      <c r="O978" s="131"/>
      <c r="P978" s="131"/>
      <c r="Q978" s="131"/>
      <c r="R978" s="131"/>
      <c r="S978" s="131"/>
      <c r="T978" s="132" t="str">
        <f t="shared" si="789"/>
        <v>OK</v>
      </c>
      <c r="U978" s="138"/>
      <c r="V978" s="138"/>
      <c r="W978" s="139"/>
      <c r="X978" s="139"/>
      <c r="Y978" s="132" t="str">
        <f t="shared" si="790"/>
        <v>OK</v>
      </c>
      <c r="Z978" s="210"/>
      <c r="AA978" s="204"/>
      <c r="AB978" s="202"/>
      <c r="AC978" s="202"/>
      <c r="AD978" s="202"/>
      <c r="AE978" s="202"/>
      <c r="AF978" s="202"/>
      <c r="AG978" s="132" t="str">
        <f t="shared" si="791"/>
        <v>OK</v>
      </c>
      <c r="AH978" s="138"/>
      <c r="AI978" s="138"/>
      <c r="AJ978" s="139"/>
      <c r="AK978" s="139"/>
      <c r="AL978" s="132" t="str">
        <f t="shared" si="792"/>
        <v>OK</v>
      </c>
      <c r="AM978" s="140"/>
      <c r="AN978" s="119">
        <f t="shared" si="793"/>
        <v>100</v>
      </c>
      <c r="AO978" s="120">
        <f t="shared" si="794"/>
        <v>100</v>
      </c>
      <c r="AP978" s="39">
        <f t="shared" si="795"/>
        <v>100</v>
      </c>
      <c r="AQ978" s="141">
        <f t="shared" si="796"/>
        <v>100</v>
      </c>
      <c r="AR978" s="142">
        <f>AQ978-AP978</f>
        <v>0</v>
      </c>
      <c r="AS978" s="143">
        <f>AR978/AP978</f>
        <v>0</v>
      </c>
      <c r="AT978" s="144">
        <f t="shared" si="799"/>
        <v>100</v>
      </c>
      <c r="AU978" s="141">
        <f>AO978</f>
        <v>100</v>
      </c>
      <c r="AV978" s="142">
        <f>AU978-AT978</f>
        <v>0</v>
      </c>
      <c r="AW978" s="143">
        <f>AV978/AT978</f>
        <v>0</v>
      </c>
      <c r="AY978" s="146" t="str">
        <f t="shared" si="803"/>
        <v>12.21</v>
      </c>
      <c r="AZ978" s="477" t="b">
        <f>COUNTIF('[1]Codes SEC'!$B$2:$B$250,Ministres!AY978)&gt;0</f>
        <v>1</v>
      </c>
    </row>
    <row r="979" spans="1:52" ht="35.1" customHeight="1" x14ac:dyDescent="0.25">
      <c r="A979" s="15" t="s">
        <v>13</v>
      </c>
      <c r="B979" s="225" t="s">
        <v>1248</v>
      </c>
      <c r="C979" s="122" t="s">
        <v>1245</v>
      </c>
      <c r="D979" s="123">
        <v>1000</v>
      </c>
      <c r="E979" s="226"/>
      <c r="F979" s="122">
        <v>16</v>
      </c>
      <c r="G979" s="227"/>
      <c r="H979" s="228" t="str">
        <f t="shared" si="767"/>
        <v>059</v>
      </c>
      <c r="I979" s="229">
        <v>83132000</v>
      </c>
      <c r="J979" s="230" t="s">
        <v>1251</v>
      </c>
      <c r="K979" s="231" t="s">
        <v>1252</v>
      </c>
      <c r="L979" s="232">
        <v>0</v>
      </c>
      <c r="M979" s="233">
        <v>0</v>
      </c>
      <c r="N979" s="130"/>
      <c r="O979" s="131"/>
      <c r="P979" s="131"/>
      <c r="Q979" s="131"/>
      <c r="R979" s="131"/>
      <c r="S979" s="131"/>
      <c r="T979" s="132" t="str">
        <f t="shared" si="789"/>
        <v>OK</v>
      </c>
      <c r="U979" s="138"/>
      <c r="V979" s="138"/>
      <c r="W979" s="139"/>
      <c r="X979" s="139"/>
      <c r="Y979" s="132" t="str">
        <f t="shared" si="790"/>
        <v>OK</v>
      </c>
      <c r="Z979" s="210"/>
      <c r="AA979" s="204"/>
      <c r="AB979" s="202"/>
      <c r="AC979" s="202"/>
      <c r="AD979" s="202"/>
      <c r="AE979" s="202"/>
      <c r="AF979" s="202"/>
      <c r="AG979" s="132" t="str">
        <f t="shared" si="791"/>
        <v>OK</v>
      </c>
      <c r="AH979" s="138"/>
      <c r="AI979" s="138"/>
      <c r="AJ979" s="139"/>
      <c r="AK979" s="139"/>
      <c r="AL979" s="132" t="str">
        <f t="shared" si="792"/>
        <v>OK</v>
      </c>
      <c r="AM979" s="140"/>
      <c r="AN979" s="119">
        <f t="shared" si="793"/>
        <v>0</v>
      </c>
      <c r="AO979" s="120">
        <f t="shared" si="794"/>
        <v>0</v>
      </c>
      <c r="AP979" s="39">
        <f t="shared" si="795"/>
        <v>0</v>
      </c>
      <c r="AQ979" s="141">
        <f t="shared" si="796"/>
        <v>0</v>
      </c>
      <c r="AR979" s="142">
        <f>AQ979-AP979</f>
        <v>0</v>
      </c>
      <c r="AS979" s="143" t="e">
        <f>AR979/AP979</f>
        <v>#DIV/0!</v>
      </c>
      <c r="AT979" s="144">
        <f t="shared" si="799"/>
        <v>0</v>
      </c>
      <c r="AU979" s="141">
        <f>AO979</f>
        <v>0</v>
      </c>
      <c r="AV979" s="142">
        <f>AU979-AT979</f>
        <v>0</v>
      </c>
      <c r="AW979" s="143" t="e">
        <f>AV979/AT979</f>
        <v>#DIV/0!</v>
      </c>
      <c r="AY979" s="146" t="str">
        <f t="shared" si="803"/>
        <v>31.32</v>
      </c>
      <c r="AZ979" s="477" t="b">
        <f>COUNTIF('[1]Codes SEC'!$B$2:$B$250,Ministres!AY979)&gt;0</f>
        <v>1</v>
      </c>
    </row>
    <row r="980" spans="1:52" ht="35.1" customHeight="1" x14ac:dyDescent="0.25">
      <c r="A980" s="356" t="s">
        <v>13</v>
      </c>
      <c r="B980" s="225">
        <v>15</v>
      </c>
      <c r="C980" s="122" t="s">
        <v>1245</v>
      </c>
      <c r="D980" s="123">
        <v>1000</v>
      </c>
      <c r="E980" s="494"/>
      <c r="F980" s="122">
        <v>16</v>
      </c>
      <c r="G980" s="227">
        <v>1</v>
      </c>
      <c r="H980" s="228" t="str">
        <f t="shared" si="767"/>
        <v>059</v>
      </c>
      <c r="I980" s="229" t="s">
        <v>207</v>
      </c>
      <c r="J980" s="492" t="s">
        <v>1253</v>
      </c>
      <c r="K980" s="244" t="s">
        <v>1254</v>
      </c>
      <c r="L980" s="128">
        <v>422</v>
      </c>
      <c r="M980" s="129">
        <v>373</v>
      </c>
      <c r="N980" s="130"/>
      <c r="O980" s="131"/>
      <c r="P980" s="131"/>
      <c r="Q980" s="131"/>
      <c r="R980" s="131"/>
      <c r="S980" s="131"/>
      <c r="T980" s="132" t="str">
        <f t="shared" si="789"/>
        <v>OK</v>
      </c>
      <c r="U980" s="138"/>
      <c r="V980" s="138"/>
      <c r="W980" s="139"/>
      <c r="X980" s="139"/>
      <c r="Y980" s="132" t="str">
        <f t="shared" si="790"/>
        <v>OK</v>
      </c>
      <c r="Z980" s="210"/>
      <c r="AA980" s="204"/>
      <c r="AB980" s="202"/>
      <c r="AC980" s="202"/>
      <c r="AD980" s="202"/>
      <c r="AE980" s="202"/>
      <c r="AF980" s="202"/>
      <c r="AG980" s="132" t="str">
        <f t="shared" si="791"/>
        <v>OK</v>
      </c>
      <c r="AH980" s="138"/>
      <c r="AI980" s="138"/>
      <c r="AJ980" s="139"/>
      <c r="AK980" s="139"/>
      <c r="AL980" s="132" t="str">
        <f t="shared" si="792"/>
        <v>OK</v>
      </c>
      <c r="AM980" s="140"/>
      <c r="AN980" s="119">
        <f t="shared" si="793"/>
        <v>422</v>
      </c>
      <c r="AO980" s="120">
        <f t="shared" si="794"/>
        <v>373</v>
      </c>
      <c r="AP980" s="39">
        <f t="shared" si="795"/>
        <v>422</v>
      </c>
      <c r="AQ980" s="141">
        <f t="shared" si="796"/>
        <v>422</v>
      </c>
      <c r="AR980" s="142">
        <f t="shared" si="797"/>
        <v>0</v>
      </c>
      <c r="AS980" s="143">
        <f t="shared" si="798"/>
        <v>0</v>
      </c>
      <c r="AT980" s="144">
        <f t="shared" si="799"/>
        <v>373</v>
      </c>
      <c r="AU980" s="141">
        <f t="shared" si="800"/>
        <v>373</v>
      </c>
      <c r="AV980" s="142">
        <f t="shared" si="801"/>
        <v>0</v>
      </c>
      <c r="AW980" s="143">
        <f t="shared" si="802"/>
        <v>0</v>
      </c>
      <c r="AY980" s="146" t="str">
        <f t="shared" si="803"/>
        <v>33.00</v>
      </c>
      <c r="AZ980" s="477" t="b">
        <f>COUNTIF('[1]Codes SEC'!$B$2:$B$250,Ministres!AY980)&gt;0</f>
        <v>1</v>
      </c>
    </row>
    <row r="981" spans="1:52" ht="35.1" customHeight="1" x14ac:dyDescent="0.25">
      <c r="A981" s="15" t="s">
        <v>13</v>
      </c>
      <c r="B981" s="225">
        <v>15</v>
      </c>
      <c r="C981" s="122" t="s">
        <v>1245</v>
      </c>
      <c r="D981" s="123">
        <v>1000</v>
      </c>
      <c r="E981" s="226"/>
      <c r="F981" s="122">
        <v>12</v>
      </c>
      <c r="G981" s="227">
        <v>1</v>
      </c>
      <c r="H981" s="228" t="str">
        <f t="shared" si="767"/>
        <v>059</v>
      </c>
      <c r="I981" s="229" t="s">
        <v>121</v>
      </c>
      <c r="J981" s="492" t="s">
        <v>1255</v>
      </c>
      <c r="K981" s="244" t="s">
        <v>1256</v>
      </c>
      <c r="L981" s="128">
        <v>0</v>
      </c>
      <c r="M981" s="129">
        <v>0</v>
      </c>
      <c r="N981" s="130"/>
      <c r="O981" s="131"/>
      <c r="P981" s="131"/>
      <c r="Q981" s="131"/>
      <c r="R981" s="131"/>
      <c r="S981" s="131"/>
      <c r="T981" s="132" t="str">
        <f t="shared" si="789"/>
        <v>OK</v>
      </c>
      <c r="U981" s="133"/>
      <c r="V981" s="133"/>
      <c r="W981" s="134"/>
      <c r="X981" s="134"/>
      <c r="Y981" s="132" t="str">
        <f t="shared" si="790"/>
        <v>OK</v>
      </c>
      <c r="Z981" s="210"/>
      <c r="AA981" s="204"/>
      <c r="AB981" s="202"/>
      <c r="AC981" s="202"/>
      <c r="AD981" s="202"/>
      <c r="AE981" s="202"/>
      <c r="AF981" s="202"/>
      <c r="AG981" s="132" t="str">
        <f t="shared" si="791"/>
        <v>OK</v>
      </c>
      <c r="AH981" s="138"/>
      <c r="AI981" s="138"/>
      <c r="AJ981" s="139"/>
      <c r="AK981" s="139"/>
      <c r="AL981" s="132" t="str">
        <f t="shared" si="792"/>
        <v>OK</v>
      </c>
      <c r="AM981" s="140"/>
      <c r="AN981" s="119">
        <f t="shared" si="793"/>
        <v>0</v>
      </c>
      <c r="AO981" s="120">
        <f t="shared" si="794"/>
        <v>0</v>
      </c>
      <c r="AP981" s="39">
        <f t="shared" si="795"/>
        <v>0</v>
      </c>
      <c r="AQ981" s="141">
        <f t="shared" si="796"/>
        <v>0</v>
      </c>
      <c r="AR981" s="142">
        <f t="shared" si="797"/>
        <v>0</v>
      </c>
      <c r="AS981" s="143" t="e">
        <f t="shared" si="798"/>
        <v>#DIV/0!</v>
      </c>
      <c r="AT981" s="144">
        <f t="shared" si="799"/>
        <v>0</v>
      </c>
      <c r="AU981" s="141">
        <f t="shared" si="800"/>
        <v>0</v>
      </c>
      <c r="AV981" s="142">
        <f t="shared" si="801"/>
        <v>0</v>
      </c>
      <c r="AW981" s="143" t="e">
        <f t="shared" si="802"/>
        <v>#DIV/0!</v>
      </c>
      <c r="AY981" s="146" t="str">
        <f t="shared" si="803"/>
        <v>41.40</v>
      </c>
      <c r="AZ981" s="477" t="b">
        <f>COUNTIF('[1]Codes SEC'!$B$2:$B$250,Ministres!AY981)&gt;0</f>
        <v>1</v>
      </c>
    </row>
    <row r="982" spans="1:52" ht="35.1" customHeight="1" x14ac:dyDescent="0.25">
      <c r="A982" s="356" t="s">
        <v>13</v>
      </c>
      <c r="B982" s="225">
        <v>15</v>
      </c>
      <c r="C982" s="122" t="s">
        <v>1245</v>
      </c>
      <c r="D982" s="123">
        <v>1000</v>
      </c>
      <c r="E982" s="494"/>
      <c r="F982" s="122">
        <v>16</v>
      </c>
      <c r="G982" s="227">
        <v>1</v>
      </c>
      <c r="H982" s="228" t="str">
        <f t="shared" si="767"/>
        <v>059</v>
      </c>
      <c r="I982" s="229" t="s">
        <v>296</v>
      </c>
      <c r="J982" s="492" t="s">
        <v>1257</v>
      </c>
      <c r="K982" s="244" t="s">
        <v>1258</v>
      </c>
      <c r="L982" s="128">
        <v>646</v>
      </c>
      <c r="M982" s="129">
        <v>549</v>
      </c>
      <c r="N982" s="130"/>
      <c r="O982" s="131"/>
      <c r="P982" s="131"/>
      <c r="Q982" s="131"/>
      <c r="R982" s="131"/>
      <c r="S982" s="131"/>
      <c r="T982" s="132" t="str">
        <f t="shared" si="789"/>
        <v>OK</v>
      </c>
      <c r="U982" s="138"/>
      <c r="V982" s="138"/>
      <c r="W982" s="139"/>
      <c r="X982" s="139"/>
      <c r="Y982" s="132" t="str">
        <f t="shared" si="790"/>
        <v>OK</v>
      </c>
      <c r="Z982" s="210"/>
      <c r="AA982" s="204"/>
      <c r="AB982" s="202"/>
      <c r="AC982" s="202"/>
      <c r="AD982" s="202"/>
      <c r="AE982" s="202"/>
      <c r="AF982" s="202"/>
      <c r="AG982" s="132" t="str">
        <f t="shared" si="791"/>
        <v>OK</v>
      </c>
      <c r="AH982" s="138"/>
      <c r="AI982" s="138"/>
      <c r="AJ982" s="139"/>
      <c r="AK982" s="139"/>
      <c r="AL982" s="132" t="str">
        <f t="shared" si="792"/>
        <v>OK</v>
      </c>
      <c r="AM982" s="140"/>
      <c r="AN982" s="119">
        <f t="shared" si="793"/>
        <v>646</v>
      </c>
      <c r="AO982" s="120">
        <f t="shared" si="794"/>
        <v>549</v>
      </c>
      <c r="AP982" s="39">
        <f t="shared" si="795"/>
        <v>646</v>
      </c>
      <c r="AQ982" s="141">
        <f t="shared" si="796"/>
        <v>646</v>
      </c>
      <c r="AR982" s="142">
        <f t="shared" si="797"/>
        <v>0</v>
      </c>
      <c r="AS982" s="143">
        <f t="shared" si="798"/>
        <v>0</v>
      </c>
      <c r="AT982" s="144">
        <f t="shared" si="799"/>
        <v>549</v>
      </c>
      <c r="AU982" s="141">
        <f t="shared" si="800"/>
        <v>549</v>
      </c>
      <c r="AV982" s="142">
        <f t="shared" si="801"/>
        <v>0</v>
      </c>
      <c r="AW982" s="143">
        <f t="shared" si="802"/>
        <v>0</v>
      </c>
      <c r="AY982" s="146" t="str">
        <f t="shared" si="803"/>
        <v>43.22</v>
      </c>
      <c r="AZ982" s="477" t="b">
        <f>COUNTIF('[1]Codes SEC'!$B$2:$B$250,Ministres!AY982)&gt;0</f>
        <v>1</v>
      </c>
    </row>
    <row r="983" spans="1:52" ht="35.1" customHeight="1" x14ac:dyDescent="0.25">
      <c r="A983" s="356" t="s">
        <v>13</v>
      </c>
      <c r="B983" s="225">
        <v>15</v>
      </c>
      <c r="C983" s="122" t="s">
        <v>1245</v>
      </c>
      <c r="D983" s="123">
        <v>1000</v>
      </c>
      <c r="E983" s="494"/>
      <c r="F983" s="122">
        <v>16</v>
      </c>
      <c r="G983" s="227">
        <v>1</v>
      </c>
      <c r="H983" s="228" t="str">
        <f t="shared" si="767"/>
        <v>059</v>
      </c>
      <c r="I983" s="229" t="s">
        <v>301</v>
      </c>
      <c r="J983" s="492" t="s">
        <v>1259</v>
      </c>
      <c r="K983" s="281" t="s">
        <v>1260</v>
      </c>
      <c r="L983" s="128">
        <v>5</v>
      </c>
      <c r="M983" s="129">
        <v>5</v>
      </c>
      <c r="N983" s="130"/>
      <c r="O983" s="131"/>
      <c r="P983" s="131"/>
      <c r="Q983" s="131"/>
      <c r="R983" s="131"/>
      <c r="S983" s="131"/>
      <c r="T983" s="132" t="str">
        <f>IF(SUM(N983:S983)=U983,"OK",SUM(N983:S983)-U983)</f>
        <v>OK</v>
      </c>
      <c r="U983" s="138"/>
      <c r="V983" s="138"/>
      <c r="W983" s="139"/>
      <c r="X983" s="139"/>
      <c r="Y983" s="132" t="str">
        <f>IF(SUM(W983:X983)=Z983,"OK",SUM(W983:X983)-Z983)</f>
        <v>OK</v>
      </c>
      <c r="Z983" s="210"/>
      <c r="AA983" s="204"/>
      <c r="AB983" s="202"/>
      <c r="AC983" s="202"/>
      <c r="AD983" s="202"/>
      <c r="AE983" s="202"/>
      <c r="AF983" s="202"/>
      <c r="AG983" s="132" t="str">
        <f>IF(SUM(AA983:AF983)=AH983,"OK",SUM(AA983:AF983)-AH983)</f>
        <v>OK</v>
      </c>
      <c r="AH983" s="138"/>
      <c r="AI983" s="138"/>
      <c r="AJ983" s="139"/>
      <c r="AK983" s="139"/>
      <c r="AL983" s="132" t="str">
        <f>IF(SUM(AJ983:AK983)=AM983,"OK",SUM(AJ983:AK983)-AM983)</f>
        <v>OK</v>
      </c>
      <c r="AM983" s="140"/>
      <c r="AN983" s="119">
        <f>L983+U983+V983+Z983</f>
        <v>5</v>
      </c>
      <c r="AO983" s="120">
        <f>M983+AH983+AI983+AM983</f>
        <v>5</v>
      </c>
      <c r="AP983" s="39">
        <f>L983</f>
        <v>5</v>
      </c>
      <c r="AQ983" s="141">
        <f>AN983</f>
        <v>5</v>
      </c>
      <c r="AR983" s="142">
        <f>AQ983-AP983</f>
        <v>0</v>
      </c>
      <c r="AS983" s="143">
        <f>AR983/AP983</f>
        <v>0</v>
      </c>
      <c r="AT983" s="144">
        <f>M983</f>
        <v>5</v>
      </c>
      <c r="AU983" s="141">
        <f>AO983</f>
        <v>5</v>
      </c>
      <c r="AV983" s="142">
        <f>AU983-AT983</f>
        <v>0</v>
      </c>
      <c r="AW983" s="143">
        <f>AV983/AT983</f>
        <v>0</v>
      </c>
      <c r="AY983" s="146" t="str">
        <f t="shared" si="803"/>
        <v>45.24</v>
      </c>
      <c r="AZ983" s="477" t="b">
        <f>COUNTIF('[1]Codes SEC'!$B$2:$B$250,Ministres!AY983)&gt;0</f>
        <v>1</v>
      </c>
    </row>
    <row r="984" spans="1:52" ht="35.1" customHeight="1" x14ac:dyDescent="0.25">
      <c r="A984" s="15" t="s">
        <v>13</v>
      </c>
      <c r="B984" s="225">
        <v>15</v>
      </c>
      <c r="C984" s="122" t="s">
        <v>1245</v>
      </c>
      <c r="D984" s="123">
        <v>1000</v>
      </c>
      <c r="E984" s="226"/>
      <c r="F984" s="122">
        <v>16</v>
      </c>
      <c r="G984" s="227">
        <v>1</v>
      </c>
      <c r="H984" s="228" t="str">
        <f t="shared" si="767"/>
        <v>059</v>
      </c>
      <c r="I984" s="229" t="s">
        <v>1186</v>
      </c>
      <c r="J984" s="492" t="s">
        <v>1261</v>
      </c>
      <c r="K984" s="348" t="s">
        <v>1262</v>
      </c>
      <c r="L984" s="128">
        <v>102</v>
      </c>
      <c r="M984" s="129">
        <v>112</v>
      </c>
      <c r="N984" s="130"/>
      <c r="O984" s="131"/>
      <c r="P984" s="131"/>
      <c r="Q984" s="131"/>
      <c r="R984" s="131"/>
      <c r="S984" s="131"/>
      <c r="T984" s="132" t="str">
        <f t="shared" si="789"/>
        <v>OK</v>
      </c>
      <c r="U984" s="133"/>
      <c r="V984" s="133"/>
      <c r="W984" s="134"/>
      <c r="X984" s="134"/>
      <c r="Y984" s="132" t="str">
        <f t="shared" si="790"/>
        <v>OK</v>
      </c>
      <c r="Z984" s="210"/>
      <c r="AA984" s="204"/>
      <c r="AB984" s="202"/>
      <c r="AC984" s="202"/>
      <c r="AD984" s="202"/>
      <c r="AE984" s="202"/>
      <c r="AF984" s="202"/>
      <c r="AG984" s="132" t="str">
        <f t="shared" si="791"/>
        <v>OK</v>
      </c>
      <c r="AH984" s="138"/>
      <c r="AI984" s="138"/>
      <c r="AJ984" s="139"/>
      <c r="AK984" s="139"/>
      <c r="AL984" s="132" t="str">
        <f t="shared" si="792"/>
        <v>OK</v>
      </c>
      <c r="AM984" s="140"/>
      <c r="AN984" s="119">
        <f t="shared" si="793"/>
        <v>102</v>
      </c>
      <c r="AO984" s="120">
        <f t="shared" si="794"/>
        <v>112</v>
      </c>
      <c r="AP984" s="39">
        <f t="shared" si="795"/>
        <v>102</v>
      </c>
      <c r="AQ984" s="141">
        <f t="shared" si="796"/>
        <v>102</v>
      </c>
      <c r="AR984" s="142">
        <f t="shared" si="797"/>
        <v>0</v>
      </c>
      <c r="AS984" s="143">
        <f t="shared" si="798"/>
        <v>0</v>
      </c>
      <c r="AT984" s="144">
        <f t="shared" si="799"/>
        <v>112</v>
      </c>
      <c r="AU984" s="141">
        <f t="shared" si="800"/>
        <v>112</v>
      </c>
      <c r="AV984" s="142">
        <f t="shared" si="801"/>
        <v>0</v>
      </c>
      <c r="AW984" s="143">
        <f t="shared" si="802"/>
        <v>0</v>
      </c>
      <c r="AY984" s="146" t="str">
        <f t="shared" si="803"/>
        <v>45.40</v>
      </c>
      <c r="AZ984" s="477" t="b">
        <f>COUNTIF('[1]Codes SEC'!$B$2:$B$250,Ministres!AY984)&gt;0</f>
        <v>1</v>
      </c>
    </row>
    <row r="985" spans="1:52" ht="12.75" customHeight="1" x14ac:dyDescent="0.25">
      <c r="A985" s="350"/>
      <c r="B985" s="479"/>
      <c r="C985" s="150"/>
      <c r="D985" s="352"/>
      <c r="E985" s="480"/>
      <c r="F985" s="150"/>
      <c r="G985" s="495"/>
      <c r="H985" s="496"/>
      <c r="I985" s="497"/>
      <c r="J985" s="498"/>
      <c r="K985" s="158" t="s">
        <v>70</v>
      </c>
      <c r="L985" s="236">
        <f t="shared" ref="L985:S985" si="804">L977+L980+L982+L983+L984+L981+L978+L979</f>
        <v>1869</v>
      </c>
      <c r="M985" s="499">
        <f t="shared" si="804"/>
        <v>1835</v>
      </c>
      <c r="N985" s="482">
        <f t="shared" si="804"/>
        <v>0</v>
      </c>
      <c r="O985" s="483">
        <f t="shared" si="804"/>
        <v>0</v>
      </c>
      <c r="P985" s="483">
        <f t="shared" si="804"/>
        <v>0</v>
      </c>
      <c r="Q985" s="483">
        <f t="shared" si="804"/>
        <v>0</v>
      </c>
      <c r="R985" s="483">
        <f t="shared" si="804"/>
        <v>0</v>
      </c>
      <c r="S985" s="483">
        <f t="shared" si="804"/>
        <v>0</v>
      </c>
      <c r="T985" s="484"/>
      <c r="U985" s="485">
        <f>U977+U980+U982+U983+U984+U981+U978+U979</f>
        <v>0</v>
      </c>
      <c r="V985" s="485">
        <f>V977+V980+V982+V983+V984+V981+V978+V979</f>
        <v>0</v>
      </c>
      <c r="W985" s="483">
        <f>W977+W980+W982+W983+W984+W981+W978+W979</f>
        <v>0</v>
      </c>
      <c r="X985" s="483">
        <f>X977+X980+X982+X983+X984+X981+X978+X979</f>
        <v>0</v>
      </c>
      <c r="Y985" s="484"/>
      <c r="Z985" s="485">
        <f t="shared" ref="Z985:AF985" si="805">Z977+Z980+Z982+Z983+Z984+Z981+Z978+Z979</f>
        <v>0</v>
      </c>
      <c r="AA985" s="165">
        <f t="shared" si="805"/>
        <v>0</v>
      </c>
      <c r="AB985" s="483">
        <f t="shared" si="805"/>
        <v>0</v>
      </c>
      <c r="AC985" s="483">
        <f t="shared" si="805"/>
        <v>0</v>
      </c>
      <c r="AD985" s="483">
        <f t="shared" si="805"/>
        <v>0</v>
      </c>
      <c r="AE985" s="483">
        <f t="shared" si="805"/>
        <v>0</v>
      </c>
      <c r="AF985" s="483">
        <f t="shared" si="805"/>
        <v>0</v>
      </c>
      <c r="AG985" s="484"/>
      <c r="AH985" s="485">
        <f>AH977+AH980+AH982+AH983+AH984+AH981+AH978+AH979</f>
        <v>0</v>
      </c>
      <c r="AI985" s="485">
        <f>AI977+AI980+AI982+AI983+AI984+AI981+AI978+AI979</f>
        <v>0</v>
      </c>
      <c r="AJ985" s="483">
        <f>AJ977+AJ980+AJ982+AJ983+AJ984+AJ981+AJ978+AJ979</f>
        <v>0</v>
      </c>
      <c r="AK985" s="483">
        <f>AK977+AK980+AK982+AK983+AK984+AK981+AK978+AK979</f>
        <v>0</v>
      </c>
      <c r="AL985" s="484"/>
      <c r="AM985" s="486">
        <f t="shared" ref="AM985:AW985" si="806">AM977+AM980+AM982+AM983+AM984+AM981+AM978+AM979</f>
        <v>0</v>
      </c>
      <c r="AN985" s="167">
        <f t="shared" si="806"/>
        <v>1869</v>
      </c>
      <c r="AO985" s="487">
        <f t="shared" si="806"/>
        <v>1835</v>
      </c>
      <c r="AP985" s="169">
        <f t="shared" si="806"/>
        <v>1869</v>
      </c>
      <c r="AQ985" s="488">
        <f t="shared" si="806"/>
        <v>1869</v>
      </c>
      <c r="AR985" s="489">
        <f t="shared" si="806"/>
        <v>0</v>
      </c>
      <c r="AS985" s="490" t="e">
        <f t="shared" si="806"/>
        <v>#DIV/0!</v>
      </c>
      <c r="AT985" s="491">
        <f t="shared" si="806"/>
        <v>1835</v>
      </c>
      <c r="AU985" s="488">
        <f t="shared" si="806"/>
        <v>1835</v>
      </c>
      <c r="AV985" s="489">
        <f t="shared" si="806"/>
        <v>0</v>
      </c>
      <c r="AW985" s="490" t="e">
        <f t="shared" si="806"/>
        <v>#DIV/0!</v>
      </c>
      <c r="AY985" s="146"/>
      <c r="AZ985" s="477"/>
    </row>
    <row r="986" spans="1:52" ht="12.75" customHeight="1" x14ac:dyDescent="0.25">
      <c r="A986" s="356"/>
      <c r="B986" s="225"/>
      <c r="C986" s="122"/>
      <c r="D986" s="357"/>
      <c r="E986" s="226"/>
      <c r="F986" s="122"/>
      <c r="G986" s="227"/>
      <c r="H986" s="228"/>
      <c r="I986" s="229"/>
      <c r="J986" s="492"/>
      <c r="K986" s="240"/>
      <c r="L986" s="241"/>
      <c r="M986" s="242"/>
      <c r="N986" s="201"/>
      <c r="O986" s="202"/>
      <c r="P986" s="202"/>
      <c r="Q986" s="202"/>
      <c r="R986" s="202"/>
      <c r="S986" s="202"/>
      <c r="T986" s="224"/>
      <c r="U986" s="138"/>
      <c r="V986" s="138"/>
      <c r="W986" s="139"/>
      <c r="X986" s="139"/>
      <c r="Y986" s="224"/>
      <c r="Z986" s="210"/>
      <c r="AA986" s="204"/>
      <c r="AB986" s="202"/>
      <c r="AC986" s="202"/>
      <c r="AD986" s="202"/>
      <c r="AE986" s="202"/>
      <c r="AF986" s="202"/>
      <c r="AG986" s="224"/>
      <c r="AH986" s="138"/>
      <c r="AI986" s="138"/>
      <c r="AJ986" s="139"/>
      <c r="AK986" s="139"/>
      <c r="AL986" s="224"/>
      <c r="AM986" s="140"/>
      <c r="AN986" s="211"/>
      <c r="AO986" s="212"/>
      <c r="AP986" s="39"/>
      <c r="AQ986" s="141"/>
      <c r="AR986" s="141"/>
      <c r="AS986" s="143"/>
      <c r="AU986" s="141"/>
      <c r="AV986" s="141"/>
      <c r="AW986" s="143"/>
      <c r="AY986" s="146"/>
      <c r="AZ986" s="477"/>
    </row>
    <row r="987" spans="1:52" ht="12.75" customHeight="1" x14ac:dyDescent="0.25">
      <c r="A987" s="356"/>
      <c r="B987" s="225"/>
      <c r="C987" s="122"/>
      <c r="D987" s="357"/>
      <c r="E987" s="226"/>
      <c r="F987" s="122"/>
      <c r="G987" s="227"/>
      <c r="H987" s="228"/>
      <c r="I987" s="229"/>
      <c r="J987" s="492"/>
      <c r="K987" s="243" t="s">
        <v>109</v>
      </c>
      <c r="L987" s="241"/>
      <c r="M987" s="242"/>
      <c r="N987" s="201"/>
      <c r="O987" s="202"/>
      <c r="P987" s="202"/>
      <c r="Q987" s="202"/>
      <c r="R987" s="202"/>
      <c r="S987" s="202"/>
      <c r="T987" s="224"/>
      <c r="U987" s="138"/>
      <c r="V987" s="138"/>
      <c r="W987" s="139"/>
      <c r="X987" s="139"/>
      <c r="Y987" s="224"/>
      <c r="Z987" s="210"/>
      <c r="AA987" s="204"/>
      <c r="AB987" s="202"/>
      <c r="AC987" s="202"/>
      <c r="AD987" s="202"/>
      <c r="AE987" s="202"/>
      <c r="AF987" s="202"/>
      <c r="AG987" s="224"/>
      <c r="AH987" s="138"/>
      <c r="AI987" s="138"/>
      <c r="AJ987" s="139"/>
      <c r="AK987" s="139"/>
      <c r="AL987" s="224"/>
      <c r="AM987" s="140"/>
      <c r="AN987" s="211"/>
      <c r="AO987" s="212"/>
      <c r="AP987" s="39"/>
      <c r="AQ987" s="141"/>
      <c r="AR987" s="141"/>
      <c r="AS987" s="143"/>
      <c r="AU987" s="141"/>
      <c r="AV987" s="141"/>
      <c r="AW987" s="143"/>
      <c r="AY987" s="146"/>
      <c r="AZ987" s="477"/>
    </row>
    <row r="988" spans="1:52" ht="12.75" customHeight="1" x14ac:dyDescent="0.25">
      <c r="A988" s="356"/>
      <c r="B988" s="225"/>
      <c r="C988" s="122"/>
      <c r="D988" s="357"/>
      <c r="E988" s="226"/>
      <c r="F988" s="122"/>
      <c r="G988" s="227"/>
      <c r="H988" s="228"/>
      <c r="I988" s="229"/>
      <c r="J988" s="492"/>
      <c r="K988" s="231"/>
      <c r="L988" s="241"/>
      <c r="M988" s="242"/>
      <c r="N988" s="201"/>
      <c r="O988" s="202"/>
      <c r="P988" s="202"/>
      <c r="Q988" s="202"/>
      <c r="R988" s="202"/>
      <c r="S988" s="202"/>
      <c r="T988" s="224"/>
      <c r="U988" s="138"/>
      <c r="V988" s="138"/>
      <c r="W988" s="139"/>
      <c r="X988" s="139"/>
      <c r="Y988" s="224"/>
      <c r="Z988" s="210"/>
      <c r="AA988" s="204"/>
      <c r="AB988" s="202"/>
      <c r="AC988" s="202"/>
      <c r="AD988" s="202"/>
      <c r="AE988" s="202"/>
      <c r="AF988" s="202"/>
      <c r="AG988" s="224"/>
      <c r="AH988" s="138"/>
      <c r="AI988" s="138"/>
      <c r="AJ988" s="139"/>
      <c r="AK988" s="139"/>
      <c r="AL988" s="224"/>
      <c r="AM988" s="140"/>
      <c r="AN988" s="211"/>
      <c r="AO988" s="212"/>
      <c r="AP988" s="39"/>
      <c r="AQ988" s="141"/>
      <c r="AR988" s="141"/>
      <c r="AS988" s="143"/>
      <c r="AU988" s="141"/>
      <c r="AV988" s="141"/>
      <c r="AW988" s="143"/>
      <c r="AY988" s="146"/>
      <c r="AZ988" s="477"/>
    </row>
    <row r="989" spans="1:52" ht="35.1" customHeight="1" x14ac:dyDescent="0.25">
      <c r="A989" s="15" t="s">
        <v>13</v>
      </c>
      <c r="B989" s="225" t="s">
        <v>1248</v>
      </c>
      <c r="C989" s="122" t="s">
        <v>1245</v>
      </c>
      <c r="D989" s="123">
        <v>1000</v>
      </c>
      <c r="E989" s="226"/>
      <c r="F989" s="122">
        <v>16</v>
      </c>
      <c r="G989" s="227"/>
      <c r="H989" s="228" t="str">
        <f t="shared" si="767"/>
        <v>059</v>
      </c>
      <c r="I989" s="229">
        <v>85111000</v>
      </c>
      <c r="J989" s="230" t="s">
        <v>1263</v>
      </c>
      <c r="K989" s="231" t="s">
        <v>1264</v>
      </c>
      <c r="L989" s="232">
        <v>0</v>
      </c>
      <c r="M989" s="233">
        <v>0</v>
      </c>
      <c r="N989" s="130"/>
      <c r="O989" s="131"/>
      <c r="P989" s="131"/>
      <c r="Q989" s="131"/>
      <c r="R989" s="131"/>
      <c r="S989" s="131"/>
      <c r="T989" s="132" t="str">
        <f t="shared" ref="T989:T992" si="807">IF(SUM(N989:S989)=U989,"OK",SUM(N989:S989)-U989)</f>
        <v>OK</v>
      </c>
      <c r="U989" s="138"/>
      <c r="V989" s="138"/>
      <c r="W989" s="139"/>
      <c r="X989" s="139"/>
      <c r="Y989" s="132" t="str">
        <f t="shared" ref="Y989:Y992" si="808">IF(SUM(W989:X989)=Z989,"OK",SUM(W989:X989)-Z989)</f>
        <v>OK</v>
      </c>
      <c r="Z989" s="210"/>
      <c r="AA989" s="204"/>
      <c r="AB989" s="202"/>
      <c r="AC989" s="202"/>
      <c r="AD989" s="202"/>
      <c r="AE989" s="202"/>
      <c r="AF989" s="202"/>
      <c r="AG989" s="132" t="str">
        <f t="shared" ref="AG989:AG992" si="809">IF(SUM(AA989:AF989)=AH989,"OK",SUM(AA989:AF989)-AH989)</f>
        <v>OK</v>
      </c>
      <c r="AH989" s="138"/>
      <c r="AI989" s="138"/>
      <c r="AJ989" s="139"/>
      <c r="AK989" s="139"/>
      <c r="AL989" s="132" t="str">
        <f t="shared" ref="AL989:AL992" si="810">IF(SUM(AJ989:AK989)=AM989,"OK",SUM(AJ989:AK989)-AM989)</f>
        <v>OK</v>
      </c>
      <c r="AM989" s="140"/>
      <c r="AN989" s="119">
        <f t="shared" ref="AN989:AN992" si="811">L989+U989+V989+Z989</f>
        <v>0</v>
      </c>
      <c r="AO989" s="120">
        <f t="shared" ref="AO989:AO992" si="812">M989+AH989+AI989+AM989</f>
        <v>0</v>
      </c>
      <c r="AP989" s="39">
        <f>L989</f>
        <v>0</v>
      </c>
      <c r="AQ989" s="141">
        <f>AN989</f>
        <v>0</v>
      </c>
      <c r="AR989" s="142">
        <f>AQ989-AP989</f>
        <v>0</v>
      </c>
      <c r="AS989" s="143" t="e">
        <f>AR989/AP989</f>
        <v>#DIV/0!</v>
      </c>
      <c r="AT989" s="144">
        <f>M989</f>
        <v>0</v>
      </c>
      <c r="AU989" s="141">
        <f>AO989</f>
        <v>0</v>
      </c>
      <c r="AV989" s="142">
        <f>AU989-AT989</f>
        <v>0</v>
      </c>
      <c r="AW989" s="143" t="e">
        <f>AV989/AT989</f>
        <v>#DIV/0!</v>
      </c>
      <c r="AY989" s="146" t="str">
        <f>RIGHT(LEFT(I989,3),2)&amp;"."&amp;RIGHT(LEFT(I989,5),2)</f>
        <v>51.11</v>
      </c>
      <c r="AZ989" s="477" t="b">
        <f>COUNTIF('[1]Codes SEC'!$B$2:$B$250,Ministres!AY989)&gt;0</f>
        <v>1</v>
      </c>
    </row>
    <row r="990" spans="1:52" ht="35.1" customHeight="1" x14ac:dyDescent="0.25">
      <c r="A990" s="15" t="s">
        <v>13</v>
      </c>
      <c r="B990" s="225">
        <v>15</v>
      </c>
      <c r="C990" s="122" t="s">
        <v>1245</v>
      </c>
      <c r="D990" s="123">
        <v>1000</v>
      </c>
      <c r="E990" s="226"/>
      <c r="F990" s="122">
        <v>16</v>
      </c>
      <c r="G990" s="227">
        <v>1</v>
      </c>
      <c r="H990" s="228" t="str">
        <f t="shared" si="767"/>
        <v>059</v>
      </c>
      <c r="I990" s="229" t="s">
        <v>1265</v>
      </c>
      <c r="J990" s="492" t="s">
        <v>1266</v>
      </c>
      <c r="K990" s="500" t="s">
        <v>1267</v>
      </c>
      <c r="L990" s="232">
        <v>2</v>
      </c>
      <c r="M990" s="233">
        <v>2</v>
      </c>
      <c r="N990" s="130"/>
      <c r="O990" s="131"/>
      <c r="P990" s="131"/>
      <c r="Q990" s="131"/>
      <c r="R990" s="131"/>
      <c r="S990" s="131"/>
      <c r="T990" s="132" t="str">
        <f t="shared" si="807"/>
        <v>OK</v>
      </c>
      <c r="U990" s="138"/>
      <c r="V990" s="138"/>
      <c r="W990" s="139"/>
      <c r="X990" s="139"/>
      <c r="Y990" s="132" t="str">
        <f t="shared" si="808"/>
        <v>OK</v>
      </c>
      <c r="Z990" s="210"/>
      <c r="AA990" s="204"/>
      <c r="AB990" s="202"/>
      <c r="AC990" s="202"/>
      <c r="AD990" s="202"/>
      <c r="AE990" s="202"/>
      <c r="AF990" s="202"/>
      <c r="AG990" s="132" t="str">
        <f t="shared" si="809"/>
        <v>OK</v>
      </c>
      <c r="AH990" s="138"/>
      <c r="AI990" s="138"/>
      <c r="AJ990" s="139"/>
      <c r="AK990" s="139"/>
      <c r="AL990" s="132" t="str">
        <f t="shared" si="810"/>
        <v>OK</v>
      </c>
      <c r="AM990" s="140"/>
      <c r="AN990" s="119">
        <f t="shared" si="811"/>
        <v>2</v>
      </c>
      <c r="AO990" s="120">
        <f t="shared" si="812"/>
        <v>2</v>
      </c>
      <c r="AP990" s="39">
        <f>L990</f>
        <v>2</v>
      </c>
      <c r="AQ990" s="141">
        <f>AN990</f>
        <v>2</v>
      </c>
      <c r="AR990" s="142">
        <f>AQ990-AP990</f>
        <v>0</v>
      </c>
      <c r="AS990" s="143">
        <f>AR990/AP990</f>
        <v>0</v>
      </c>
      <c r="AT990" s="144">
        <f>M990</f>
        <v>2</v>
      </c>
      <c r="AU990" s="141">
        <f>AO990</f>
        <v>2</v>
      </c>
      <c r="AV990" s="142">
        <f>AU990-AT990</f>
        <v>0</v>
      </c>
      <c r="AW990" s="143">
        <f>AV990/AT990</f>
        <v>0</v>
      </c>
      <c r="AY990" s="146" t="str">
        <f>RIGHT(LEFT(I990,3),2)&amp;"."&amp;RIGHT(LEFT(I990,5),2)</f>
        <v>52.10</v>
      </c>
      <c r="AZ990" s="477" t="b">
        <f>COUNTIF('[1]Codes SEC'!$B$2:$B$250,Ministres!AY990)&gt;0</f>
        <v>1</v>
      </c>
    </row>
    <row r="991" spans="1:52" s="374" customFormat="1" ht="35.1" customHeight="1" x14ac:dyDescent="0.25">
      <c r="A991" s="356" t="s">
        <v>13</v>
      </c>
      <c r="B991" s="501">
        <v>15</v>
      </c>
      <c r="C991" s="122" t="s">
        <v>1245</v>
      </c>
      <c r="D991" s="123">
        <v>1000</v>
      </c>
      <c r="E991" s="226"/>
      <c r="F991" s="122">
        <v>16</v>
      </c>
      <c r="G991" s="126">
        <v>1</v>
      </c>
      <c r="H991" s="35" t="str">
        <f t="shared" si="767"/>
        <v>059</v>
      </c>
      <c r="I991" s="36">
        <v>86354000</v>
      </c>
      <c r="J991" s="37" t="s">
        <v>1268</v>
      </c>
      <c r="K991" s="244" t="s">
        <v>1269</v>
      </c>
      <c r="L991" s="232">
        <v>0</v>
      </c>
      <c r="M991" s="233">
        <v>0</v>
      </c>
      <c r="N991" s="130"/>
      <c r="O991" s="131"/>
      <c r="P991" s="131"/>
      <c r="Q991" s="131"/>
      <c r="R991" s="131"/>
      <c r="S991" s="131"/>
      <c r="T991" s="132" t="str">
        <f t="shared" si="807"/>
        <v>OK</v>
      </c>
      <c r="U991" s="138"/>
      <c r="V991" s="138"/>
      <c r="W991" s="139"/>
      <c r="X991" s="139"/>
      <c r="Y991" s="132" t="str">
        <f t="shared" si="808"/>
        <v>OK</v>
      </c>
      <c r="Z991" s="210"/>
      <c r="AA991" s="204"/>
      <c r="AB991" s="202"/>
      <c r="AC991" s="202"/>
      <c r="AD991" s="202"/>
      <c r="AE991" s="202"/>
      <c r="AF991" s="202"/>
      <c r="AG991" s="132" t="str">
        <f t="shared" si="809"/>
        <v>OK</v>
      </c>
      <c r="AH991" s="138"/>
      <c r="AI991" s="138"/>
      <c r="AJ991" s="139"/>
      <c r="AK991" s="139"/>
      <c r="AL991" s="132" t="str">
        <f t="shared" si="810"/>
        <v>OK</v>
      </c>
      <c r="AM991" s="140"/>
      <c r="AN991" s="119">
        <f t="shared" si="811"/>
        <v>0</v>
      </c>
      <c r="AO991" s="120">
        <f t="shared" si="812"/>
        <v>0</v>
      </c>
      <c r="AP991" s="39">
        <f>L991</f>
        <v>0</v>
      </c>
      <c r="AQ991" s="141">
        <f>AN991</f>
        <v>0</v>
      </c>
      <c r="AR991" s="142">
        <f>AQ991-AP991</f>
        <v>0</v>
      </c>
      <c r="AS991" s="143" t="e">
        <f>AR991/AP991</f>
        <v>#DIV/0!</v>
      </c>
      <c r="AT991" s="144">
        <f>M991</f>
        <v>0</v>
      </c>
      <c r="AU991" s="141">
        <f>AO991</f>
        <v>0</v>
      </c>
      <c r="AV991" s="142">
        <f>AU991-AT991</f>
        <v>0</v>
      </c>
      <c r="AW991" s="143" t="e">
        <f>AV991/AT991</f>
        <v>#DIV/0!</v>
      </c>
      <c r="AY991" s="146" t="str">
        <f>RIGHT(LEFT(I991,3),2)&amp;"."&amp;RIGHT(LEFT(I991,5),2)</f>
        <v>63.54</v>
      </c>
      <c r="AZ991" s="502" t="b">
        <f>COUNTIF('[1]Codes SEC'!$B$2:$B$250,Ministres!AY991)&gt;0</f>
        <v>1</v>
      </c>
    </row>
    <row r="992" spans="1:52" s="374" customFormat="1" ht="35.1" customHeight="1" x14ac:dyDescent="0.25">
      <c r="A992" s="356" t="s">
        <v>13</v>
      </c>
      <c r="B992" s="501">
        <v>15</v>
      </c>
      <c r="C992" s="122" t="s">
        <v>1245</v>
      </c>
      <c r="D992" s="123">
        <v>1000</v>
      </c>
      <c r="E992" s="226"/>
      <c r="F992" s="122">
        <v>16</v>
      </c>
      <c r="G992" s="126">
        <v>1</v>
      </c>
      <c r="H992" s="35" t="str">
        <f t="shared" si="767"/>
        <v>059</v>
      </c>
      <c r="I992" s="36">
        <v>86524000</v>
      </c>
      <c r="J992" s="37" t="s">
        <v>1270</v>
      </c>
      <c r="K992" s="244" t="s">
        <v>1271</v>
      </c>
      <c r="L992" s="232">
        <v>146</v>
      </c>
      <c r="M992" s="233">
        <v>146</v>
      </c>
      <c r="N992" s="130"/>
      <c r="O992" s="131"/>
      <c r="P992" s="131"/>
      <c r="Q992" s="131"/>
      <c r="R992" s="131"/>
      <c r="S992" s="131"/>
      <c r="T992" s="132" t="str">
        <f t="shared" si="807"/>
        <v>OK</v>
      </c>
      <c r="U992" s="138"/>
      <c r="V992" s="138"/>
      <c r="W992" s="139"/>
      <c r="X992" s="139"/>
      <c r="Y992" s="132" t="str">
        <f t="shared" si="808"/>
        <v>OK</v>
      </c>
      <c r="Z992" s="210"/>
      <c r="AA992" s="204"/>
      <c r="AB992" s="202"/>
      <c r="AC992" s="202"/>
      <c r="AD992" s="202"/>
      <c r="AE992" s="202"/>
      <c r="AF992" s="202"/>
      <c r="AG992" s="132" t="str">
        <f t="shared" si="809"/>
        <v>OK</v>
      </c>
      <c r="AH992" s="138"/>
      <c r="AI992" s="138"/>
      <c r="AJ992" s="139"/>
      <c r="AK992" s="139"/>
      <c r="AL992" s="132" t="str">
        <f t="shared" si="810"/>
        <v>OK</v>
      </c>
      <c r="AM992" s="140"/>
      <c r="AN992" s="119">
        <f t="shared" si="811"/>
        <v>146</v>
      </c>
      <c r="AO992" s="120">
        <f t="shared" si="812"/>
        <v>146</v>
      </c>
      <c r="AP992" s="39">
        <f>L992</f>
        <v>146</v>
      </c>
      <c r="AQ992" s="141">
        <f>AN992</f>
        <v>146</v>
      </c>
      <c r="AR992" s="142">
        <f>AQ992-AP992</f>
        <v>0</v>
      </c>
      <c r="AS992" s="143">
        <f>AR992/AP992</f>
        <v>0</v>
      </c>
      <c r="AT992" s="144">
        <f>M992</f>
        <v>146</v>
      </c>
      <c r="AU992" s="141">
        <f>AO992</f>
        <v>146</v>
      </c>
      <c r="AV992" s="142">
        <f>AU992-AT992</f>
        <v>0</v>
      </c>
      <c r="AW992" s="143">
        <f>AV992/AT992</f>
        <v>0</v>
      </c>
      <c r="AY992" s="146" t="str">
        <f>RIGHT(LEFT(I992,3),2)&amp;"."&amp;RIGHT(LEFT(I992,5),2)</f>
        <v>65.24</v>
      </c>
      <c r="AZ992" s="502" t="b">
        <f>COUNTIF('[1]Codes SEC'!$B$2:$B$250,Ministres!AY992)&gt;0</f>
        <v>1</v>
      </c>
    </row>
    <row r="993" spans="1:64" ht="12.75" customHeight="1" x14ac:dyDescent="0.25">
      <c r="A993" s="350"/>
      <c r="B993" s="479"/>
      <c r="C993" s="150"/>
      <c r="D993" s="352"/>
      <c r="E993" s="480"/>
      <c r="F993" s="150"/>
      <c r="G993" s="495"/>
      <c r="H993" s="496"/>
      <c r="I993" s="497"/>
      <c r="J993" s="498"/>
      <c r="K993" s="158" t="s">
        <v>116</v>
      </c>
      <c r="L993" s="236">
        <f t="shared" ref="L993:AW993" si="813">L990+L991+L992+L989</f>
        <v>148</v>
      </c>
      <c r="M993" s="499">
        <f t="shared" si="813"/>
        <v>148</v>
      </c>
      <c r="N993" s="482">
        <f t="shared" si="813"/>
        <v>0</v>
      </c>
      <c r="O993" s="483">
        <f t="shared" si="813"/>
        <v>0</v>
      </c>
      <c r="P993" s="483">
        <f t="shared" si="813"/>
        <v>0</v>
      </c>
      <c r="Q993" s="483">
        <f t="shared" si="813"/>
        <v>0</v>
      </c>
      <c r="R993" s="483">
        <f t="shared" si="813"/>
        <v>0</v>
      </c>
      <c r="S993" s="483">
        <f t="shared" si="813"/>
        <v>0</v>
      </c>
      <c r="T993" s="484"/>
      <c r="U993" s="485">
        <f t="shared" si="813"/>
        <v>0</v>
      </c>
      <c r="V993" s="485">
        <f t="shared" si="813"/>
        <v>0</v>
      </c>
      <c r="W993" s="483">
        <f t="shared" si="813"/>
        <v>0</v>
      </c>
      <c r="X993" s="483">
        <f t="shared" si="813"/>
        <v>0</v>
      </c>
      <c r="Y993" s="484"/>
      <c r="Z993" s="485">
        <f t="shared" si="813"/>
        <v>0</v>
      </c>
      <c r="AA993" s="165">
        <f t="shared" si="813"/>
        <v>0</v>
      </c>
      <c r="AB993" s="483">
        <f t="shared" si="813"/>
        <v>0</v>
      </c>
      <c r="AC993" s="483">
        <f t="shared" si="813"/>
        <v>0</v>
      </c>
      <c r="AD993" s="483">
        <f t="shared" si="813"/>
        <v>0</v>
      </c>
      <c r="AE993" s="483">
        <f t="shared" si="813"/>
        <v>0</v>
      </c>
      <c r="AF993" s="483">
        <f t="shared" si="813"/>
        <v>0</v>
      </c>
      <c r="AG993" s="484"/>
      <c r="AH993" s="485">
        <f t="shared" si="813"/>
        <v>0</v>
      </c>
      <c r="AI993" s="485">
        <f t="shared" si="813"/>
        <v>0</v>
      </c>
      <c r="AJ993" s="483">
        <f t="shared" si="813"/>
        <v>0</v>
      </c>
      <c r="AK993" s="483">
        <f t="shared" si="813"/>
        <v>0</v>
      </c>
      <c r="AL993" s="484"/>
      <c r="AM993" s="486">
        <f t="shared" si="813"/>
        <v>0</v>
      </c>
      <c r="AN993" s="167">
        <f>AN990+AN991+AN992+AN989</f>
        <v>148</v>
      </c>
      <c r="AO993" s="487">
        <f t="shared" si="813"/>
        <v>148</v>
      </c>
      <c r="AP993" s="169">
        <f t="shared" si="813"/>
        <v>148</v>
      </c>
      <c r="AQ993" s="488">
        <f t="shared" si="813"/>
        <v>148</v>
      </c>
      <c r="AR993" s="489">
        <f t="shared" si="813"/>
        <v>0</v>
      </c>
      <c r="AS993" s="490" t="e">
        <f t="shared" si="813"/>
        <v>#DIV/0!</v>
      </c>
      <c r="AT993" s="491">
        <f t="shared" si="813"/>
        <v>148</v>
      </c>
      <c r="AU993" s="488">
        <f t="shared" si="813"/>
        <v>148</v>
      </c>
      <c r="AV993" s="489">
        <f t="shared" si="813"/>
        <v>0</v>
      </c>
      <c r="AW993" s="490" t="e">
        <f t="shared" si="813"/>
        <v>#DIV/0!</v>
      </c>
      <c r="AY993" s="146"/>
      <c r="AZ993" s="477"/>
    </row>
    <row r="994" spans="1:64" ht="12.75" customHeight="1" x14ac:dyDescent="0.25">
      <c r="A994" s="174"/>
      <c r="B994" s="175"/>
      <c r="C994" s="176"/>
      <c r="D994" s="177"/>
      <c r="E994" s="178"/>
      <c r="F994" s="177"/>
      <c r="G994" s="179"/>
      <c r="H994" s="180"/>
      <c r="I994" s="181"/>
      <c r="J994" s="182"/>
      <c r="K994" s="183" t="s">
        <v>1272</v>
      </c>
      <c r="L994" s="184">
        <f t="shared" ref="L994:X994" si="814">L993+L985</f>
        <v>2017</v>
      </c>
      <c r="M994" s="185">
        <f t="shared" si="814"/>
        <v>1983</v>
      </c>
      <c r="N994" s="186">
        <f t="shared" si="814"/>
        <v>0</v>
      </c>
      <c r="O994" s="187">
        <f t="shared" si="814"/>
        <v>0</v>
      </c>
      <c r="P994" s="187">
        <f t="shared" si="814"/>
        <v>0</v>
      </c>
      <c r="Q994" s="187">
        <f t="shared" si="814"/>
        <v>0</v>
      </c>
      <c r="R994" s="187">
        <f t="shared" si="814"/>
        <v>0</v>
      </c>
      <c r="S994" s="187">
        <f t="shared" si="814"/>
        <v>0</v>
      </c>
      <c r="T994" s="188"/>
      <c r="U994" s="187">
        <f t="shared" si="814"/>
        <v>0</v>
      </c>
      <c r="V994" s="187">
        <f t="shared" si="814"/>
        <v>0</v>
      </c>
      <c r="W994" s="187">
        <f t="shared" si="814"/>
        <v>0</v>
      </c>
      <c r="X994" s="187">
        <f t="shared" si="814"/>
        <v>0</v>
      </c>
      <c r="Y994" s="188"/>
      <c r="Z994" s="187">
        <f t="shared" ref="Z994:AK994" si="815">Z993+Z985</f>
        <v>0</v>
      </c>
      <c r="AA994" s="189">
        <f t="shared" si="815"/>
        <v>0</v>
      </c>
      <c r="AB994" s="187">
        <f t="shared" si="815"/>
        <v>0</v>
      </c>
      <c r="AC994" s="187">
        <f t="shared" si="815"/>
        <v>0</v>
      </c>
      <c r="AD994" s="187">
        <f t="shared" si="815"/>
        <v>0</v>
      </c>
      <c r="AE994" s="187">
        <f t="shared" si="815"/>
        <v>0</v>
      </c>
      <c r="AF994" s="187">
        <f t="shared" si="815"/>
        <v>0</v>
      </c>
      <c r="AG994" s="188"/>
      <c r="AH994" s="187">
        <f t="shared" si="815"/>
        <v>0</v>
      </c>
      <c r="AI994" s="187">
        <f t="shared" si="815"/>
        <v>0</v>
      </c>
      <c r="AJ994" s="187">
        <f t="shared" si="815"/>
        <v>0</v>
      </c>
      <c r="AK994" s="187">
        <f t="shared" si="815"/>
        <v>0</v>
      </c>
      <c r="AL994" s="188"/>
      <c r="AM994" s="190">
        <f t="shared" ref="AM994:AW994" si="816">AM993+AM985</f>
        <v>0</v>
      </c>
      <c r="AN994" s="191">
        <f>AN993+AN985</f>
        <v>2017</v>
      </c>
      <c r="AO994" s="190">
        <f t="shared" si="816"/>
        <v>1983</v>
      </c>
      <c r="AP994" s="184">
        <f t="shared" si="816"/>
        <v>2017</v>
      </c>
      <c r="AQ994" s="192">
        <f t="shared" si="816"/>
        <v>2017</v>
      </c>
      <c r="AR994" s="193">
        <f t="shared" si="816"/>
        <v>0</v>
      </c>
      <c r="AS994" s="194" t="e">
        <f t="shared" si="816"/>
        <v>#DIV/0!</v>
      </c>
      <c r="AT994" s="195">
        <f t="shared" si="816"/>
        <v>1983</v>
      </c>
      <c r="AU994" s="192">
        <f t="shared" si="816"/>
        <v>1983</v>
      </c>
      <c r="AV994" s="193">
        <f t="shared" si="816"/>
        <v>0</v>
      </c>
      <c r="AW994" s="194" t="e">
        <f t="shared" si="816"/>
        <v>#DIV/0!</v>
      </c>
      <c r="AY994" s="146"/>
      <c r="AZ994" s="477"/>
    </row>
    <row r="995" spans="1:64" ht="12.75" customHeight="1" x14ac:dyDescent="0.25">
      <c r="A995" s="15"/>
      <c r="C995" s="122"/>
      <c r="D995" s="123"/>
      <c r="F995" s="125"/>
      <c r="G995" s="34"/>
      <c r="H995" s="35"/>
      <c r="I995" s="36"/>
      <c r="J995" s="37"/>
      <c r="K995" s="198" t="s">
        <v>72</v>
      </c>
      <c r="L995" s="199">
        <v>0</v>
      </c>
      <c r="M995" s="200">
        <v>0</v>
      </c>
      <c r="N995" s="201">
        <v>0</v>
      </c>
      <c r="O995" s="202">
        <v>0</v>
      </c>
      <c r="P995" s="202">
        <v>0</v>
      </c>
      <c r="Q995" s="202">
        <v>0</v>
      </c>
      <c r="R995" s="202">
        <v>0</v>
      </c>
      <c r="S995" s="202">
        <v>0</v>
      </c>
      <c r="T995" s="203"/>
      <c r="U995" s="135">
        <v>0</v>
      </c>
      <c r="V995" s="135">
        <v>0</v>
      </c>
      <c r="W995" s="202">
        <v>0</v>
      </c>
      <c r="X995" s="202">
        <v>0</v>
      </c>
      <c r="Y995" s="203"/>
      <c r="Z995" s="135">
        <v>0</v>
      </c>
      <c r="AA995" s="204">
        <v>0</v>
      </c>
      <c r="AB995" s="202">
        <v>0</v>
      </c>
      <c r="AC995" s="202">
        <v>0</v>
      </c>
      <c r="AD995" s="202">
        <v>0</v>
      </c>
      <c r="AE995" s="202">
        <v>0</v>
      </c>
      <c r="AF995" s="202">
        <v>0</v>
      </c>
      <c r="AG995" s="203"/>
      <c r="AH995" s="135">
        <v>0</v>
      </c>
      <c r="AI995" s="135">
        <v>0</v>
      </c>
      <c r="AJ995" s="202">
        <v>0</v>
      </c>
      <c r="AK995" s="202">
        <v>0</v>
      </c>
      <c r="AL995" s="203"/>
      <c r="AM995" s="205">
        <v>0</v>
      </c>
      <c r="AN995" s="119">
        <v>0</v>
      </c>
      <c r="AO995" s="120">
        <v>0</v>
      </c>
      <c r="AP995" s="39">
        <v>0</v>
      </c>
      <c r="AQ995" s="141">
        <v>0</v>
      </c>
      <c r="AR995" s="141">
        <v>0</v>
      </c>
      <c r="AS995" s="143">
        <v>0</v>
      </c>
      <c r="AT995" s="144">
        <v>0</v>
      </c>
      <c r="AU995" s="141">
        <v>0</v>
      </c>
      <c r="AV995" s="141">
        <v>0</v>
      </c>
      <c r="AW995" s="143">
        <v>0</v>
      </c>
      <c r="AY995" s="146"/>
      <c r="AZ995" s="477"/>
    </row>
    <row r="996" spans="1:64" ht="12.75" customHeight="1" x14ac:dyDescent="0.25">
      <c r="A996" s="356"/>
      <c r="B996" s="225"/>
      <c r="C996" s="122"/>
      <c r="D996" s="357"/>
      <c r="E996" s="226"/>
      <c r="F996" s="122"/>
      <c r="G996" s="227"/>
      <c r="H996" s="228"/>
      <c r="I996" s="229"/>
      <c r="J996" s="492"/>
      <c r="K996" s="198" t="s">
        <v>73</v>
      </c>
      <c r="L996" s="241">
        <v>0</v>
      </c>
      <c r="M996" s="242">
        <v>0</v>
      </c>
      <c r="N996" s="201">
        <v>0</v>
      </c>
      <c r="O996" s="202">
        <v>0</v>
      </c>
      <c r="P996" s="202">
        <v>0</v>
      </c>
      <c r="Q996" s="202">
        <v>0</v>
      </c>
      <c r="R996" s="202">
        <v>0</v>
      </c>
      <c r="S996" s="202">
        <v>0</v>
      </c>
      <c r="T996" s="203"/>
      <c r="U996" s="135">
        <v>0</v>
      </c>
      <c r="V996" s="135">
        <v>0</v>
      </c>
      <c r="W996" s="202">
        <v>0</v>
      </c>
      <c r="X996" s="202">
        <v>0</v>
      </c>
      <c r="Y996" s="203"/>
      <c r="Z996" s="135">
        <v>0</v>
      </c>
      <c r="AA996" s="204">
        <v>0</v>
      </c>
      <c r="AB996" s="202">
        <v>0</v>
      </c>
      <c r="AC996" s="202">
        <v>0</v>
      </c>
      <c r="AD996" s="202">
        <v>0</v>
      </c>
      <c r="AE996" s="202">
        <v>0</v>
      </c>
      <c r="AF996" s="202">
        <v>0</v>
      </c>
      <c r="AG996" s="203"/>
      <c r="AH996" s="135">
        <v>0</v>
      </c>
      <c r="AI996" s="135">
        <v>0</v>
      </c>
      <c r="AJ996" s="202">
        <v>0</v>
      </c>
      <c r="AK996" s="202">
        <v>0</v>
      </c>
      <c r="AL996" s="203"/>
      <c r="AM996" s="205">
        <v>0</v>
      </c>
      <c r="AN996" s="119">
        <v>0</v>
      </c>
      <c r="AO996" s="120">
        <v>0</v>
      </c>
      <c r="AP996" s="39">
        <v>0</v>
      </c>
      <c r="AQ996" s="141">
        <v>0</v>
      </c>
      <c r="AR996" s="141">
        <v>0</v>
      </c>
      <c r="AS996" s="143">
        <v>0</v>
      </c>
      <c r="AT996" s="144">
        <v>0</v>
      </c>
      <c r="AU996" s="141">
        <v>0</v>
      </c>
      <c r="AV996" s="141">
        <v>0</v>
      </c>
      <c r="AW996" s="143">
        <v>0</v>
      </c>
      <c r="AY996" s="146"/>
      <c r="AZ996" s="477"/>
    </row>
    <row r="997" spans="1:64" ht="12.75" customHeight="1" x14ac:dyDescent="0.25">
      <c r="A997" s="356"/>
      <c r="B997" s="225"/>
      <c r="C997" s="122"/>
      <c r="D997" s="357"/>
      <c r="E997" s="226"/>
      <c r="F997" s="122"/>
      <c r="G997" s="227"/>
      <c r="H997" s="228"/>
      <c r="I997" s="229"/>
      <c r="J997" s="492"/>
      <c r="K997" s="198" t="s">
        <v>74</v>
      </c>
      <c r="L997" s="241">
        <v>0</v>
      </c>
      <c r="M997" s="242">
        <v>0</v>
      </c>
      <c r="N997" s="201">
        <v>0</v>
      </c>
      <c r="O997" s="202">
        <v>0</v>
      </c>
      <c r="P997" s="202">
        <v>0</v>
      </c>
      <c r="Q997" s="202">
        <v>0</v>
      </c>
      <c r="R997" s="202">
        <v>0</v>
      </c>
      <c r="S997" s="202">
        <v>0</v>
      </c>
      <c r="T997" s="203"/>
      <c r="U997" s="135">
        <v>0</v>
      </c>
      <c r="V997" s="135">
        <v>0</v>
      </c>
      <c r="W997" s="202">
        <v>0</v>
      </c>
      <c r="X997" s="202">
        <v>0</v>
      </c>
      <c r="Y997" s="203"/>
      <c r="Z997" s="135">
        <v>0</v>
      </c>
      <c r="AA997" s="204">
        <v>0</v>
      </c>
      <c r="AB997" s="202">
        <v>0</v>
      </c>
      <c r="AC997" s="202">
        <v>0</v>
      </c>
      <c r="AD997" s="202">
        <v>0</v>
      </c>
      <c r="AE997" s="202">
        <v>0</v>
      </c>
      <c r="AF997" s="202">
        <v>0</v>
      </c>
      <c r="AG997" s="203"/>
      <c r="AH997" s="135">
        <v>0</v>
      </c>
      <c r="AI997" s="135">
        <v>0</v>
      </c>
      <c r="AJ997" s="202">
        <v>0</v>
      </c>
      <c r="AK997" s="202">
        <v>0</v>
      </c>
      <c r="AL997" s="203"/>
      <c r="AM997" s="205">
        <v>0</v>
      </c>
      <c r="AN997" s="119">
        <v>0</v>
      </c>
      <c r="AO997" s="120">
        <v>0</v>
      </c>
      <c r="AP997" s="39">
        <v>0</v>
      </c>
      <c r="AQ997" s="141">
        <v>0</v>
      </c>
      <c r="AR997" s="141">
        <v>0</v>
      </c>
      <c r="AS997" s="143">
        <v>0</v>
      </c>
      <c r="AT997" s="144">
        <v>0</v>
      </c>
      <c r="AU997" s="141">
        <v>0</v>
      </c>
      <c r="AV997" s="141">
        <v>0</v>
      </c>
      <c r="AW997" s="143">
        <v>0</v>
      </c>
      <c r="AY997" s="146"/>
      <c r="AZ997" s="477"/>
    </row>
    <row r="998" spans="1:64" ht="12.75" customHeight="1" x14ac:dyDescent="0.25">
      <c r="A998" s="356"/>
      <c r="B998" s="225"/>
      <c r="C998" s="122"/>
      <c r="D998" s="357"/>
      <c r="E998" s="226"/>
      <c r="F998" s="122"/>
      <c r="G998" s="227"/>
      <c r="H998" s="228"/>
      <c r="I998" s="229"/>
      <c r="J998" s="492"/>
      <c r="K998" s="198" t="s">
        <v>75</v>
      </c>
      <c r="L998" s="241">
        <v>0</v>
      </c>
      <c r="M998" s="242">
        <v>0</v>
      </c>
      <c r="N998" s="201">
        <v>0</v>
      </c>
      <c r="O998" s="202">
        <v>0</v>
      </c>
      <c r="P998" s="202">
        <v>0</v>
      </c>
      <c r="Q998" s="202">
        <v>0</v>
      </c>
      <c r="R998" s="202">
        <v>0</v>
      </c>
      <c r="S998" s="202">
        <v>0</v>
      </c>
      <c r="T998" s="203"/>
      <c r="U998" s="135">
        <v>0</v>
      </c>
      <c r="V998" s="135">
        <v>0</v>
      </c>
      <c r="W998" s="202">
        <v>0</v>
      </c>
      <c r="X998" s="202">
        <v>0</v>
      </c>
      <c r="Y998" s="203"/>
      <c r="Z998" s="135">
        <v>0</v>
      </c>
      <c r="AA998" s="204">
        <v>0</v>
      </c>
      <c r="AB998" s="202">
        <v>0</v>
      </c>
      <c r="AC998" s="202">
        <v>0</v>
      </c>
      <c r="AD998" s="202">
        <v>0</v>
      </c>
      <c r="AE998" s="202">
        <v>0</v>
      </c>
      <c r="AF998" s="202">
        <v>0</v>
      </c>
      <c r="AG998" s="203"/>
      <c r="AH998" s="135">
        <v>0</v>
      </c>
      <c r="AI998" s="135">
        <v>0</v>
      </c>
      <c r="AJ998" s="202">
        <v>0</v>
      </c>
      <c r="AK998" s="202">
        <v>0</v>
      </c>
      <c r="AL998" s="203"/>
      <c r="AM998" s="205">
        <v>0</v>
      </c>
      <c r="AN998" s="119">
        <v>0</v>
      </c>
      <c r="AO998" s="120">
        <v>0</v>
      </c>
      <c r="AP998" s="39">
        <v>0</v>
      </c>
      <c r="AQ998" s="141">
        <v>0</v>
      </c>
      <c r="AR998" s="141">
        <v>0</v>
      </c>
      <c r="AS998" s="143">
        <v>0</v>
      </c>
      <c r="AT998" s="144">
        <v>0</v>
      </c>
      <c r="AU998" s="141">
        <v>0</v>
      </c>
      <c r="AV998" s="141">
        <v>0</v>
      </c>
      <c r="AW998" s="143">
        <v>0</v>
      </c>
      <c r="AY998" s="146"/>
      <c r="AZ998" s="477"/>
    </row>
    <row r="999" spans="1:64" ht="12.75" customHeight="1" x14ac:dyDescent="0.25">
      <c r="A999" s="356"/>
      <c r="B999" s="225"/>
      <c r="C999" s="122"/>
      <c r="D999" s="357"/>
      <c r="E999" s="226"/>
      <c r="F999" s="122"/>
      <c r="G999" s="227"/>
      <c r="H999" s="228"/>
      <c r="I999" s="229"/>
      <c r="J999" s="492"/>
      <c r="K999" s="206" t="s">
        <v>76</v>
      </c>
      <c r="L999" s="241">
        <v>0</v>
      </c>
      <c r="M999" s="242">
        <v>0</v>
      </c>
      <c r="N999" s="201">
        <v>0</v>
      </c>
      <c r="O999" s="202">
        <v>0</v>
      </c>
      <c r="P999" s="202">
        <v>0</v>
      </c>
      <c r="Q999" s="202">
        <v>0</v>
      </c>
      <c r="R999" s="202">
        <v>0</v>
      </c>
      <c r="S999" s="202">
        <v>0</v>
      </c>
      <c r="T999" s="203"/>
      <c r="U999" s="135">
        <v>0</v>
      </c>
      <c r="V999" s="135">
        <v>0</v>
      </c>
      <c r="W999" s="202">
        <v>0</v>
      </c>
      <c r="X999" s="202">
        <v>0</v>
      </c>
      <c r="Y999" s="203"/>
      <c r="Z999" s="135">
        <v>0</v>
      </c>
      <c r="AA999" s="204">
        <v>0</v>
      </c>
      <c r="AB999" s="202">
        <v>0</v>
      </c>
      <c r="AC999" s="202">
        <v>0</v>
      </c>
      <c r="AD999" s="202">
        <v>0</v>
      </c>
      <c r="AE999" s="202">
        <v>0</v>
      </c>
      <c r="AF999" s="202">
        <v>0</v>
      </c>
      <c r="AG999" s="203"/>
      <c r="AH999" s="135">
        <v>0</v>
      </c>
      <c r="AI999" s="135">
        <v>0</v>
      </c>
      <c r="AJ999" s="202">
        <v>0</v>
      </c>
      <c r="AK999" s="202">
        <v>0</v>
      </c>
      <c r="AL999" s="203"/>
      <c r="AM999" s="205">
        <v>0</v>
      </c>
      <c r="AN999" s="119">
        <v>0</v>
      </c>
      <c r="AO999" s="120">
        <v>0</v>
      </c>
      <c r="AP999" s="39">
        <v>0</v>
      </c>
      <c r="AQ999" s="141">
        <v>0</v>
      </c>
      <c r="AR999" s="141">
        <v>0</v>
      </c>
      <c r="AS999" s="143">
        <v>0</v>
      </c>
      <c r="AT999" s="144">
        <v>0</v>
      </c>
      <c r="AU999" s="141">
        <v>0</v>
      </c>
      <c r="AV999" s="141">
        <v>0</v>
      </c>
      <c r="AW999" s="143">
        <v>0</v>
      </c>
      <c r="AY999" s="146"/>
      <c r="AZ999" s="477"/>
    </row>
    <row r="1000" spans="1:64" ht="12.75" customHeight="1" x14ac:dyDescent="0.25">
      <c r="A1000" s="356"/>
      <c r="B1000" s="225"/>
      <c r="C1000" s="122"/>
      <c r="D1000" s="357"/>
      <c r="E1000" s="226"/>
      <c r="F1000" s="122"/>
      <c r="G1000" s="227"/>
      <c r="H1000" s="228"/>
      <c r="I1000" s="229"/>
      <c r="J1000" s="492"/>
      <c r="K1000" s="206"/>
      <c r="L1000" s="241"/>
      <c r="M1000" s="242"/>
      <c r="N1000" s="201"/>
      <c r="O1000" s="202"/>
      <c r="P1000" s="202"/>
      <c r="Q1000" s="202"/>
      <c r="R1000" s="202"/>
      <c r="S1000" s="202"/>
      <c r="T1000" s="224"/>
      <c r="U1000" s="133"/>
      <c r="V1000" s="133"/>
      <c r="W1000" s="134"/>
      <c r="X1000" s="134"/>
      <c r="Y1000" s="224"/>
      <c r="Z1000" s="135"/>
      <c r="AA1000" s="204"/>
      <c r="AB1000" s="202"/>
      <c r="AC1000" s="202"/>
      <c r="AD1000" s="202"/>
      <c r="AE1000" s="202"/>
      <c r="AF1000" s="202"/>
      <c r="AG1000" s="224"/>
      <c r="AH1000" s="133"/>
      <c r="AI1000" s="133"/>
      <c r="AJ1000" s="134"/>
      <c r="AK1000" s="134"/>
      <c r="AL1000" s="224"/>
      <c r="AM1000" s="205"/>
      <c r="AN1000" s="119"/>
      <c r="AO1000" s="120"/>
      <c r="AP1000" s="39"/>
      <c r="AQ1000" s="141"/>
      <c r="AR1000" s="141"/>
      <c r="AS1000" s="143"/>
      <c r="AU1000" s="141"/>
      <c r="AV1000" s="141"/>
      <c r="AW1000" s="143"/>
      <c r="AY1000" s="146"/>
      <c r="AZ1000" s="477"/>
    </row>
    <row r="1001" spans="1:64" ht="12.75" customHeight="1" x14ac:dyDescent="0.25">
      <c r="A1001" s="356"/>
      <c r="B1001" s="225"/>
      <c r="C1001" s="122"/>
      <c r="D1001" s="357"/>
      <c r="E1001" s="226"/>
      <c r="F1001" s="122"/>
      <c r="G1001" s="227"/>
      <c r="H1001" s="228"/>
      <c r="I1001" s="229"/>
      <c r="J1001" s="492"/>
      <c r="K1001" s="206"/>
      <c r="L1001" s="241"/>
      <c r="M1001" s="242"/>
      <c r="N1001" s="201"/>
      <c r="O1001" s="202"/>
      <c r="P1001" s="202"/>
      <c r="Q1001" s="202"/>
      <c r="R1001" s="202"/>
      <c r="S1001" s="202"/>
      <c r="T1001" s="224"/>
      <c r="U1001" s="133"/>
      <c r="V1001" s="133"/>
      <c r="W1001" s="134"/>
      <c r="X1001" s="134"/>
      <c r="Y1001" s="224"/>
      <c r="Z1001" s="135"/>
      <c r="AA1001" s="204"/>
      <c r="AB1001" s="202"/>
      <c r="AC1001" s="202"/>
      <c r="AD1001" s="202"/>
      <c r="AE1001" s="202"/>
      <c r="AF1001" s="202"/>
      <c r="AG1001" s="224"/>
      <c r="AH1001" s="133"/>
      <c r="AI1001" s="133"/>
      <c r="AJ1001" s="134"/>
      <c r="AK1001" s="134"/>
      <c r="AL1001" s="224"/>
      <c r="AM1001" s="205"/>
      <c r="AN1001" s="119"/>
      <c r="AO1001" s="120"/>
      <c r="AP1001" s="39"/>
      <c r="AQ1001" s="141"/>
      <c r="AR1001" s="141"/>
      <c r="AS1001" s="143"/>
      <c r="AU1001" s="141"/>
      <c r="AV1001" s="141"/>
      <c r="AW1001" s="143"/>
      <c r="AY1001" s="146"/>
      <c r="AZ1001" s="477"/>
    </row>
    <row r="1002" spans="1:64" ht="12.75" customHeight="1" x14ac:dyDescent="0.25">
      <c r="A1002" s="15"/>
      <c r="C1002" s="122"/>
      <c r="D1002" s="123"/>
      <c r="F1002" s="125"/>
      <c r="G1002" s="126"/>
      <c r="H1002" s="35"/>
      <c r="I1002" s="36"/>
      <c r="J1002" s="37"/>
      <c r="K1002" s="116" t="s">
        <v>1273</v>
      </c>
      <c r="L1002" s="199"/>
      <c r="M1002" s="200"/>
      <c r="N1002" s="201"/>
      <c r="O1002" s="202"/>
      <c r="P1002" s="202"/>
      <c r="Q1002" s="202"/>
      <c r="R1002" s="202"/>
      <c r="S1002" s="202"/>
      <c r="T1002" s="224"/>
      <c r="U1002" s="138"/>
      <c r="V1002" s="138"/>
      <c r="W1002" s="139"/>
      <c r="X1002" s="139"/>
      <c r="Y1002" s="224"/>
      <c r="Z1002" s="210"/>
      <c r="AA1002" s="204"/>
      <c r="AB1002" s="202"/>
      <c r="AC1002" s="202"/>
      <c r="AD1002" s="202"/>
      <c r="AE1002" s="202"/>
      <c r="AF1002" s="202"/>
      <c r="AG1002" s="224"/>
      <c r="AH1002" s="138"/>
      <c r="AI1002" s="138"/>
      <c r="AJ1002" s="139"/>
      <c r="AK1002" s="139"/>
      <c r="AL1002" s="224"/>
      <c r="AM1002" s="140"/>
      <c r="AN1002" s="211"/>
      <c r="AO1002" s="212"/>
      <c r="AP1002" s="39"/>
      <c r="AQ1002" s="141"/>
      <c r="AR1002" s="141"/>
      <c r="AS1002" s="143"/>
      <c r="AU1002" s="141"/>
      <c r="AV1002" s="141"/>
      <c r="AW1002" s="143"/>
      <c r="AY1002" s="146"/>
      <c r="AZ1002" s="477"/>
    </row>
    <row r="1003" spans="1:64" x14ac:dyDescent="0.25">
      <c r="A1003" s="15"/>
      <c r="C1003" s="122"/>
      <c r="D1003" s="123"/>
      <c r="F1003" s="125"/>
      <c r="G1003" s="126"/>
      <c r="H1003" s="35"/>
      <c r="I1003" s="36"/>
      <c r="J1003" s="37"/>
      <c r="K1003" s="116" t="s">
        <v>1274</v>
      </c>
      <c r="L1003" s="199"/>
      <c r="M1003" s="200"/>
      <c r="N1003" s="201"/>
      <c r="O1003" s="202"/>
      <c r="P1003" s="202"/>
      <c r="Q1003" s="202"/>
      <c r="R1003" s="202"/>
      <c r="S1003" s="202"/>
      <c r="T1003" s="224"/>
      <c r="U1003" s="138"/>
      <c r="V1003" s="138"/>
      <c r="W1003" s="139"/>
      <c r="X1003" s="139"/>
      <c r="Y1003" s="224"/>
      <c r="Z1003" s="210"/>
      <c r="AA1003" s="204"/>
      <c r="AB1003" s="202"/>
      <c r="AC1003" s="202"/>
      <c r="AD1003" s="202"/>
      <c r="AE1003" s="202"/>
      <c r="AF1003" s="202"/>
      <c r="AG1003" s="224"/>
      <c r="AH1003" s="138"/>
      <c r="AI1003" s="138"/>
      <c r="AJ1003" s="139"/>
      <c r="AK1003" s="139"/>
      <c r="AL1003" s="224"/>
      <c r="AM1003" s="140"/>
      <c r="AN1003" s="211"/>
      <c r="AO1003" s="212"/>
      <c r="AP1003" s="39"/>
      <c r="AQ1003" s="141"/>
      <c r="AR1003" s="141"/>
      <c r="AS1003" s="143"/>
      <c r="AU1003" s="141"/>
      <c r="AV1003" s="141"/>
      <c r="AW1003" s="143"/>
      <c r="AY1003" s="146"/>
      <c r="AZ1003" s="477"/>
    </row>
    <row r="1004" spans="1:64" ht="12.75" customHeight="1" x14ac:dyDescent="0.25">
      <c r="A1004" s="15"/>
      <c r="C1004" s="122"/>
      <c r="D1004" s="123"/>
      <c r="F1004" s="125"/>
      <c r="G1004" s="126"/>
      <c r="H1004" s="35"/>
      <c r="I1004" s="36"/>
      <c r="J1004" s="37"/>
      <c r="K1004" s="244"/>
      <c r="L1004" s="199"/>
      <c r="M1004" s="200"/>
      <c r="N1004" s="201"/>
      <c r="O1004" s="202"/>
      <c r="P1004" s="202"/>
      <c r="Q1004" s="202"/>
      <c r="R1004" s="202"/>
      <c r="S1004" s="202"/>
      <c r="T1004" s="224"/>
      <c r="U1004" s="138"/>
      <c r="V1004" s="138"/>
      <c r="W1004" s="139"/>
      <c r="X1004" s="139"/>
      <c r="Y1004" s="224"/>
      <c r="Z1004" s="210"/>
      <c r="AA1004" s="204"/>
      <c r="AB1004" s="202"/>
      <c r="AC1004" s="202"/>
      <c r="AD1004" s="202"/>
      <c r="AE1004" s="202"/>
      <c r="AF1004" s="202"/>
      <c r="AG1004" s="224"/>
      <c r="AH1004" s="138"/>
      <c r="AI1004" s="138"/>
      <c r="AJ1004" s="139"/>
      <c r="AK1004" s="139"/>
      <c r="AL1004" s="224"/>
      <c r="AM1004" s="140"/>
      <c r="AN1004" s="211"/>
      <c r="AO1004" s="212"/>
      <c r="AP1004" s="39"/>
      <c r="AQ1004" s="141"/>
      <c r="AR1004" s="141"/>
      <c r="AS1004" s="143"/>
      <c r="AU1004" s="141"/>
      <c r="AV1004" s="141"/>
      <c r="AW1004" s="143"/>
      <c r="AY1004" s="146"/>
      <c r="AZ1004" s="477"/>
    </row>
    <row r="1005" spans="1:64" s="478" customFormat="1" ht="35.1" customHeight="1" x14ac:dyDescent="0.25">
      <c r="A1005" s="15" t="s">
        <v>13</v>
      </c>
      <c r="B1005" s="225">
        <v>15</v>
      </c>
      <c r="C1005" s="122" t="s">
        <v>1245</v>
      </c>
      <c r="D1005" s="123">
        <v>1000</v>
      </c>
      <c r="E1005" s="226"/>
      <c r="F1005" s="122">
        <v>12</v>
      </c>
      <c r="G1005" s="227">
        <v>1</v>
      </c>
      <c r="H1005" s="228" t="str">
        <f t="shared" si="767"/>
        <v>062</v>
      </c>
      <c r="I1005" s="229" t="s">
        <v>1275</v>
      </c>
      <c r="J1005" s="492" t="s">
        <v>1276</v>
      </c>
      <c r="K1005" s="213" t="s">
        <v>1277</v>
      </c>
      <c r="L1005" s="232">
        <v>231</v>
      </c>
      <c r="M1005" s="233">
        <v>231</v>
      </c>
      <c r="N1005" s="130"/>
      <c r="O1005" s="131"/>
      <c r="P1005" s="131"/>
      <c r="Q1005" s="131"/>
      <c r="R1005" s="131"/>
      <c r="S1005" s="131"/>
      <c r="T1005" s="132" t="str">
        <f>IF(SUM(N1005:S1005)=U1005,"OK",SUM(N1005:S1005)-U1005)</f>
        <v>OK</v>
      </c>
      <c r="U1005" s="138"/>
      <c r="V1005" s="138"/>
      <c r="W1005" s="139"/>
      <c r="X1005" s="139"/>
      <c r="Y1005" s="132" t="str">
        <f>IF(SUM(W1005:X1005)=Z1005,"OK",SUM(W1005:X1005)-Z1005)</f>
        <v>OK</v>
      </c>
      <c r="Z1005" s="210"/>
      <c r="AA1005" s="204"/>
      <c r="AB1005" s="202"/>
      <c r="AC1005" s="202"/>
      <c r="AD1005" s="202"/>
      <c r="AE1005" s="202"/>
      <c r="AF1005" s="202"/>
      <c r="AG1005" s="132" t="str">
        <f>IF(SUM(AA1005:AF1005)=AH1005,"OK",SUM(AA1005:AF1005)-AH1005)</f>
        <v>OK</v>
      </c>
      <c r="AH1005" s="138"/>
      <c r="AI1005" s="138"/>
      <c r="AJ1005" s="139"/>
      <c r="AK1005" s="139"/>
      <c r="AL1005" s="132" t="str">
        <f>IF(SUM(AJ1005:AK1005)=AM1005,"OK",SUM(AJ1005:AK1005)-AM1005)</f>
        <v>OK</v>
      </c>
      <c r="AM1005" s="140"/>
      <c r="AN1005" s="119">
        <f>L1005+U1005+V1005+Z1005</f>
        <v>231</v>
      </c>
      <c r="AO1005" s="120">
        <f>M1005+AH1005+AI1005+AM1005</f>
        <v>231</v>
      </c>
      <c r="AP1005" s="39">
        <f>L1005</f>
        <v>231</v>
      </c>
      <c r="AQ1005" s="141">
        <f>AN1005</f>
        <v>231</v>
      </c>
      <c r="AR1005" s="142">
        <f>AQ1005-AP1005</f>
        <v>0</v>
      </c>
      <c r="AS1005" s="143">
        <f>AR1005/AP1005</f>
        <v>0</v>
      </c>
      <c r="AT1005" s="144">
        <f>M1005</f>
        <v>231</v>
      </c>
      <c r="AU1005" s="141">
        <f>AO1005</f>
        <v>231</v>
      </c>
      <c r="AV1005" s="142">
        <f>AU1005-AT1005</f>
        <v>0</v>
      </c>
      <c r="AW1005" s="143">
        <f>AV1005/AT1005</f>
        <v>0</v>
      </c>
      <c r="AX1005"/>
      <c r="AY1005" s="146" t="str">
        <f>RIGHT(LEFT(I1005,3),2)&amp;"."&amp;RIGHT(LEFT(I1005,5),2)</f>
        <v>35.40</v>
      </c>
      <c r="AZ1005" s="477" t="b">
        <f>COUNTIF('[1]Codes SEC'!$B$2:$B$250,Ministres!AY1005)&gt;0</f>
        <v>1</v>
      </c>
      <c r="BA1005"/>
      <c r="BB1005"/>
      <c r="BC1005"/>
      <c r="BD1005"/>
      <c r="BE1005"/>
      <c r="BF1005"/>
      <c r="BG1005"/>
      <c r="BH1005"/>
      <c r="BI1005"/>
      <c r="BJ1005"/>
      <c r="BK1005"/>
      <c r="BL1005"/>
    </row>
    <row r="1006" spans="1:64" s="197" customFormat="1" ht="12.75" customHeight="1" x14ac:dyDescent="0.25">
      <c r="A1006" s="350"/>
      <c r="B1006" s="479"/>
      <c r="C1006" s="150"/>
      <c r="D1006" s="352"/>
      <c r="E1006" s="480"/>
      <c r="F1006" s="150"/>
      <c r="G1006" s="495"/>
      <c r="H1006" s="496"/>
      <c r="I1006" s="497"/>
      <c r="J1006" s="498"/>
      <c r="K1006" s="158" t="s">
        <v>70</v>
      </c>
      <c r="L1006" s="236">
        <f t="shared" ref="L1006:X1007" si="817">L1005</f>
        <v>231</v>
      </c>
      <c r="M1006" s="503">
        <f t="shared" si="817"/>
        <v>231</v>
      </c>
      <c r="N1006" s="482">
        <f t="shared" si="817"/>
        <v>0</v>
      </c>
      <c r="O1006" s="483">
        <f t="shared" si="817"/>
        <v>0</v>
      </c>
      <c r="P1006" s="483">
        <f t="shared" si="817"/>
        <v>0</v>
      </c>
      <c r="Q1006" s="483">
        <f t="shared" si="817"/>
        <v>0</v>
      </c>
      <c r="R1006" s="483">
        <f t="shared" si="817"/>
        <v>0</v>
      </c>
      <c r="S1006" s="483">
        <f t="shared" si="817"/>
        <v>0</v>
      </c>
      <c r="T1006" s="484"/>
      <c r="U1006" s="485">
        <f t="shared" si="817"/>
        <v>0</v>
      </c>
      <c r="V1006" s="485">
        <f t="shared" si="817"/>
        <v>0</v>
      </c>
      <c r="W1006" s="483">
        <f t="shared" si="817"/>
        <v>0</v>
      </c>
      <c r="X1006" s="483">
        <f t="shared" si="817"/>
        <v>0</v>
      </c>
      <c r="Y1006" s="484"/>
      <c r="Z1006" s="485">
        <f t="shared" ref="Z1006:AK1007" si="818">Z1005</f>
        <v>0</v>
      </c>
      <c r="AA1006" s="165">
        <f t="shared" si="818"/>
        <v>0</v>
      </c>
      <c r="AB1006" s="483">
        <f t="shared" si="818"/>
        <v>0</v>
      </c>
      <c r="AC1006" s="483">
        <f t="shared" si="818"/>
        <v>0</v>
      </c>
      <c r="AD1006" s="483">
        <f t="shared" si="818"/>
        <v>0</v>
      </c>
      <c r="AE1006" s="483">
        <f t="shared" si="818"/>
        <v>0</v>
      </c>
      <c r="AF1006" s="483">
        <f t="shared" si="818"/>
        <v>0</v>
      </c>
      <c r="AG1006" s="484"/>
      <c r="AH1006" s="485">
        <f t="shared" si="818"/>
        <v>0</v>
      </c>
      <c r="AI1006" s="485">
        <f t="shared" si="818"/>
        <v>0</v>
      </c>
      <c r="AJ1006" s="483">
        <f t="shared" si="818"/>
        <v>0</v>
      </c>
      <c r="AK1006" s="483">
        <f t="shared" si="818"/>
        <v>0</v>
      </c>
      <c r="AL1006" s="484"/>
      <c r="AM1006" s="486">
        <f t="shared" ref="AM1006:AW1007" si="819">AM1005</f>
        <v>0</v>
      </c>
      <c r="AN1006" s="167">
        <f>AN1005</f>
        <v>231</v>
      </c>
      <c r="AO1006" s="487">
        <f>AO1005</f>
        <v>231</v>
      </c>
      <c r="AP1006" s="169">
        <f t="shared" si="819"/>
        <v>231</v>
      </c>
      <c r="AQ1006" s="488">
        <f t="shared" si="819"/>
        <v>231</v>
      </c>
      <c r="AR1006" s="489">
        <f t="shared" si="819"/>
        <v>0</v>
      </c>
      <c r="AS1006" s="490">
        <f t="shared" si="819"/>
        <v>0</v>
      </c>
      <c r="AT1006" s="491">
        <f t="shared" si="819"/>
        <v>231</v>
      </c>
      <c r="AU1006" s="488">
        <f t="shared" si="819"/>
        <v>231</v>
      </c>
      <c r="AV1006" s="489">
        <f t="shared" si="819"/>
        <v>0</v>
      </c>
      <c r="AW1006" s="490">
        <f t="shared" si="819"/>
        <v>0</v>
      </c>
      <c r="AX1006"/>
      <c r="AY1006" s="146"/>
      <c r="AZ1006" s="504"/>
      <c r="BA1006" s="12"/>
      <c r="BB1006" s="12"/>
      <c r="BC1006" s="12"/>
      <c r="BD1006" s="12"/>
      <c r="BE1006" s="12"/>
      <c r="BF1006" s="12"/>
      <c r="BG1006" s="12"/>
      <c r="BH1006" s="12"/>
      <c r="BI1006" s="12"/>
      <c r="BJ1006" s="12"/>
      <c r="BK1006" s="12"/>
      <c r="BL1006" s="12"/>
    </row>
    <row r="1007" spans="1:64" ht="12.75" customHeight="1" x14ac:dyDescent="0.25">
      <c r="A1007" s="174"/>
      <c r="B1007" s="175"/>
      <c r="C1007" s="176"/>
      <c r="D1007" s="177"/>
      <c r="E1007" s="178"/>
      <c r="F1007" s="177"/>
      <c r="G1007" s="179"/>
      <c r="H1007" s="180"/>
      <c r="I1007" s="181"/>
      <c r="J1007" s="182"/>
      <c r="K1007" s="183" t="s">
        <v>1278</v>
      </c>
      <c r="L1007" s="184">
        <f t="shared" si="817"/>
        <v>231</v>
      </c>
      <c r="M1007" s="185">
        <f t="shared" si="817"/>
        <v>231</v>
      </c>
      <c r="N1007" s="186">
        <f t="shared" si="817"/>
        <v>0</v>
      </c>
      <c r="O1007" s="187">
        <f t="shared" si="817"/>
        <v>0</v>
      </c>
      <c r="P1007" s="187">
        <f t="shared" si="817"/>
        <v>0</v>
      </c>
      <c r="Q1007" s="187">
        <f t="shared" si="817"/>
        <v>0</v>
      </c>
      <c r="R1007" s="187">
        <f t="shared" si="817"/>
        <v>0</v>
      </c>
      <c r="S1007" s="187">
        <f t="shared" si="817"/>
        <v>0</v>
      </c>
      <c r="T1007" s="188"/>
      <c r="U1007" s="187">
        <f t="shared" si="817"/>
        <v>0</v>
      </c>
      <c r="V1007" s="187">
        <f t="shared" si="817"/>
        <v>0</v>
      </c>
      <c r="W1007" s="187">
        <f t="shared" si="817"/>
        <v>0</v>
      </c>
      <c r="X1007" s="187">
        <f t="shared" si="817"/>
        <v>0</v>
      </c>
      <c r="Y1007" s="188"/>
      <c r="Z1007" s="187">
        <f t="shared" si="818"/>
        <v>0</v>
      </c>
      <c r="AA1007" s="189">
        <f t="shared" si="818"/>
        <v>0</v>
      </c>
      <c r="AB1007" s="187">
        <f t="shared" si="818"/>
        <v>0</v>
      </c>
      <c r="AC1007" s="187">
        <f t="shared" si="818"/>
        <v>0</v>
      </c>
      <c r="AD1007" s="187">
        <f t="shared" si="818"/>
        <v>0</v>
      </c>
      <c r="AE1007" s="187">
        <f t="shared" si="818"/>
        <v>0</v>
      </c>
      <c r="AF1007" s="187">
        <f t="shared" si="818"/>
        <v>0</v>
      </c>
      <c r="AG1007" s="188"/>
      <c r="AH1007" s="187">
        <f t="shared" si="818"/>
        <v>0</v>
      </c>
      <c r="AI1007" s="187">
        <f t="shared" si="818"/>
        <v>0</v>
      </c>
      <c r="AJ1007" s="187">
        <f t="shared" si="818"/>
        <v>0</v>
      </c>
      <c r="AK1007" s="187">
        <f t="shared" si="818"/>
        <v>0</v>
      </c>
      <c r="AL1007" s="188"/>
      <c r="AM1007" s="190">
        <f t="shared" si="819"/>
        <v>0</v>
      </c>
      <c r="AN1007" s="191">
        <f>AN1006</f>
        <v>231</v>
      </c>
      <c r="AO1007" s="190">
        <f>AO1006</f>
        <v>231</v>
      </c>
      <c r="AP1007" s="184">
        <f t="shared" si="819"/>
        <v>231</v>
      </c>
      <c r="AQ1007" s="192">
        <f t="shared" si="819"/>
        <v>231</v>
      </c>
      <c r="AR1007" s="193">
        <f t="shared" si="819"/>
        <v>0</v>
      </c>
      <c r="AS1007" s="194">
        <f t="shared" si="819"/>
        <v>0</v>
      </c>
      <c r="AT1007" s="195">
        <f t="shared" si="819"/>
        <v>231</v>
      </c>
      <c r="AU1007" s="192">
        <f t="shared" si="819"/>
        <v>231</v>
      </c>
      <c r="AV1007" s="193">
        <f t="shared" si="819"/>
        <v>0</v>
      </c>
      <c r="AW1007" s="194">
        <f t="shared" si="819"/>
        <v>0</v>
      </c>
      <c r="AX1007" s="12"/>
      <c r="AY1007" s="146"/>
      <c r="AZ1007" s="477"/>
    </row>
    <row r="1008" spans="1:64" ht="12.75" customHeight="1" x14ac:dyDescent="0.25">
      <c r="A1008" s="15"/>
      <c r="C1008" s="122"/>
      <c r="D1008" s="123"/>
      <c r="F1008" s="125"/>
      <c r="G1008" s="34"/>
      <c r="H1008" s="35"/>
      <c r="I1008" s="36"/>
      <c r="J1008" s="37"/>
      <c r="K1008" s="198" t="s">
        <v>72</v>
      </c>
      <c r="L1008" s="199">
        <v>0</v>
      </c>
      <c r="M1008" s="200">
        <v>0</v>
      </c>
      <c r="N1008" s="201">
        <v>0</v>
      </c>
      <c r="O1008" s="202">
        <v>0</v>
      </c>
      <c r="P1008" s="202">
        <v>0</v>
      </c>
      <c r="Q1008" s="202">
        <v>0</v>
      </c>
      <c r="R1008" s="202">
        <v>0</v>
      </c>
      <c r="S1008" s="202">
        <v>0</v>
      </c>
      <c r="T1008" s="203"/>
      <c r="U1008" s="135">
        <v>0</v>
      </c>
      <c r="V1008" s="135">
        <v>0</v>
      </c>
      <c r="W1008" s="202">
        <v>0</v>
      </c>
      <c r="X1008" s="202">
        <v>0</v>
      </c>
      <c r="Y1008" s="203"/>
      <c r="Z1008" s="135">
        <v>0</v>
      </c>
      <c r="AA1008" s="204">
        <v>0</v>
      </c>
      <c r="AB1008" s="202">
        <v>0</v>
      </c>
      <c r="AC1008" s="202">
        <v>0</v>
      </c>
      <c r="AD1008" s="202">
        <v>0</v>
      </c>
      <c r="AE1008" s="202">
        <v>0</v>
      </c>
      <c r="AF1008" s="202">
        <v>0</v>
      </c>
      <c r="AG1008" s="203"/>
      <c r="AH1008" s="135">
        <v>0</v>
      </c>
      <c r="AI1008" s="135">
        <v>0</v>
      </c>
      <c r="AJ1008" s="202">
        <v>0</v>
      </c>
      <c r="AK1008" s="202">
        <v>0</v>
      </c>
      <c r="AL1008" s="203"/>
      <c r="AM1008" s="205">
        <v>0</v>
      </c>
      <c r="AN1008" s="119">
        <v>0</v>
      </c>
      <c r="AO1008" s="120">
        <v>0</v>
      </c>
      <c r="AP1008" s="39">
        <v>0</v>
      </c>
      <c r="AQ1008" s="141">
        <v>0</v>
      </c>
      <c r="AR1008" s="141">
        <v>0</v>
      </c>
      <c r="AS1008" s="143">
        <v>0</v>
      </c>
      <c r="AT1008" s="144">
        <v>0</v>
      </c>
      <c r="AU1008" s="141">
        <v>0</v>
      </c>
      <c r="AV1008" s="141">
        <v>0</v>
      </c>
      <c r="AW1008" s="143">
        <v>0</v>
      </c>
      <c r="AY1008" s="146"/>
      <c r="AZ1008" s="477"/>
    </row>
    <row r="1009" spans="1:64" ht="12.75" customHeight="1" x14ac:dyDescent="0.25">
      <c r="A1009" s="356"/>
      <c r="B1009" s="225"/>
      <c r="C1009" s="122"/>
      <c r="D1009" s="357"/>
      <c r="E1009" s="226"/>
      <c r="F1009" s="122"/>
      <c r="G1009" s="227"/>
      <c r="H1009" s="228"/>
      <c r="I1009" s="229"/>
      <c r="J1009" s="492"/>
      <c r="K1009" s="198" t="s">
        <v>73</v>
      </c>
      <c r="L1009" s="241">
        <v>0</v>
      </c>
      <c r="M1009" s="242">
        <v>0</v>
      </c>
      <c r="N1009" s="201">
        <v>0</v>
      </c>
      <c r="O1009" s="202">
        <v>0</v>
      </c>
      <c r="P1009" s="202">
        <v>0</v>
      </c>
      <c r="Q1009" s="202">
        <v>0</v>
      </c>
      <c r="R1009" s="202">
        <v>0</v>
      </c>
      <c r="S1009" s="202">
        <v>0</v>
      </c>
      <c r="T1009" s="203"/>
      <c r="U1009" s="135">
        <v>0</v>
      </c>
      <c r="V1009" s="135">
        <v>0</v>
      </c>
      <c r="W1009" s="202">
        <v>0</v>
      </c>
      <c r="X1009" s="202">
        <v>0</v>
      </c>
      <c r="Y1009" s="203"/>
      <c r="Z1009" s="135">
        <v>0</v>
      </c>
      <c r="AA1009" s="204">
        <v>0</v>
      </c>
      <c r="AB1009" s="202">
        <v>0</v>
      </c>
      <c r="AC1009" s="202">
        <v>0</v>
      </c>
      <c r="AD1009" s="202">
        <v>0</v>
      </c>
      <c r="AE1009" s="202">
        <v>0</v>
      </c>
      <c r="AF1009" s="202">
        <v>0</v>
      </c>
      <c r="AG1009" s="203"/>
      <c r="AH1009" s="135">
        <v>0</v>
      </c>
      <c r="AI1009" s="135">
        <v>0</v>
      </c>
      <c r="AJ1009" s="202">
        <v>0</v>
      </c>
      <c r="AK1009" s="202">
        <v>0</v>
      </c>
      <c r="AL1009" s="203"/>
      <c r="AM1009" s="205">
        <v>0</v>
      </c>
      <c r="AN1009" s="119">
        <v>0</v>
      </c>
      <c r="AO1009" s="120">
        <v>0</v>
      </c>
      <c r="AP1009" s="39">
        <v>0</v>
      </c>
      <c r="AQ1009" s="141">
        <v>0</v>
      </c>
      <c r="AR1009" s="141">
        <v>0</v>
      </c>
      <c r="AS1009" s="143">
        <v>0</v>
      </c>
      <c r="AT1009" s="144">
        <v>0</v>
      </c>
      <c r="AU1009" s="141">
        <v>0</v>
      </c>
      <c r="AV1009" s="141">
        <v>0</v>
      </c>
      <c r="AW1009" s="143">
        <v>0</v>
      </c>
      <c r="AY1009" s="146"/>
      <c r="AZ1009" s="477"/>
    </row>
    <row r="1010" spans="1:64" ht="12.75" customHeight="1" x14ac:dyDescent="0.25">
      <c r="A1010" s="356"/>
      <c r="B1010" s="225"/>
      <c r="C1010" s="122"/>
      <c r="D1010" s="357"/>
      <c r="E1010" s="226"/>
      <c r="F1010" s="122"/>
      <c r="G1010" s="227"/>
      <c r="H1010" s="228"/>
      <c r="I1010" s="229"/>
      <c r="J1010" s="492"/>
      <c r="K1010" s="198" t="s">
        <v>74</v>
      </c>
      <c r="L1010" s="241">
        <v>0</v>
      </c>
      <c r="M1010" s="242">
        <v>0</v>
      </c>
      <c r="N1010" s="201">
        <v>0</v>
      </c>
      <c r="O1010" s="202">
        <v>0</v>
      </c>
      <c r="P1010" s="202">
        <v>0</v>
      </c>
      <c r="Q1010" s="202">
        <v>0</v>
      </c>
      <c r="R1010" s="202">
        <v>0</v>
      </c>
      <c r="S1010" s="202">
        <v>0</v>
      </c>
      <c r="T1010" s="203"/>
      <c r="U1010" s="135">
        <v>0</v>
      </c>
      <c r="V1010" s="135">
        <v>0</v>
      </c>
      <c r="W1010" s="202">
        <v>0</v>
      </c>
      <c r="X1010" s="202">
        <v>0</v>
      </c>
      <c r="Y1010" s="203"/>
      <c r="Z1010" s="135">
        <v>0</v>
      </c>
      <c r="AA1010" s="204">
        <v>0</v>
      </c>
      <c r="AB1010" s="202">
        <v>0</v>
      </c>
      <c r="AC1010" s="202">
        <v>0</v>
      </c>
      <c r="AD1010" s="202">
        <v>0</v>
      </c>
      <c r="AE1010" s="202">
        <v>0</v>
      </c>
      <c r="AF1010" s="202">
        <v>0</v>
      </c>
      <c r="AG1010" s="203"/>
      <c r="AH1010" s="135">
        <v>0</v>
      </c>
      <c r="AI1010" s="135">
        <v>0</v>
      </c>
      <c r="AJ1010" s="202">
        <v>0</v>
      </c>
      <c r="AK1010" s="202">
        <v>0</v>
      </c>
      <c r="AL1010" s="203"/>
      <c r="AM1010" s="205">
        <v>0</v>
      </c>
      <c r="AN1010" s="119">
        <v>0</v>
      </c>
      <c r="AO1010" s="120">
        <v>0</v>
      </c>
      <c r="AP1010" s="39">
        <v>0</v>
      </c>
      <c r="AQ1010" s="141">
        <v>0</v>
      </c>
      <c r="AR1010" s="141">
        <v>0</v>
      </c>
      <c r="AS1010" s="143">
        <v>0</v>
      </c>
      <c r="AT1010" s="144">
        <v>0</v>
      </c>
      <c r="AU1010" s="141">
        <v>0</v>
      </c>
      <c r="AV1010" s="141">
        <v>0</v>
      </c>
      <c r="AW1010" s="143">
        <v>0</v>
      </c>
      <c r="AY1010" s="146"/>
      <c r="AZ1010" s="477"/>
    </row>
    <row r="1011" spans="1:64" ht="12.75" customHeight="1" x14ac:dyDescent="0.25">
      <c r="A1011" s="356"/>
      <c r="B1011" s="225"/>
      <c r="C1011" s="122"/>
      <c r="D1011" s="357"/>
      <c r="E1011" s="226"/>
      <c r="F1011" s="122"/>
      <c r="G1011" s="227"/>
      <c r="H1011" s="228"/>
      <c r="I1011" s="229"/>
      <c r="J1011" s="492"/>
      <c r="K1011" s="198" t="s">
        <v>75</v>
      </c>
      <c r="L1011" s="241">
        <v>0</v>
      </c>
      <c r="M1011" s="242">
        <v>0</v>
      </c>
      <c r="N1011" s="201">
        <v>0</v>
      </c>
      <c r="O1011" s="202">
        <v>0</v>
      </c>
      <c r="P1011" s="202">
        <v>0</v>
      </c>
      <c r="Q1011" s="202">
        <v>0</v>
      </c>
      <c r="R1011" s="202">
        <v>0</v>
      </c>
      <c r="S1011" s="202">
        <v>0</v>
      </c>
      <c r="T1011" s="203"/>
      <c r="U1011" s="135">
        <v>0</v>
      </c>
      <c r="V1011" s="135">
        <v>0</v>
      </c>
      <c r="W1011" s="202">
        <v>0</v>
      </c>
      <c r="X1011" s="202">
        <v>0</v>
      </c>
      <c r="Y1011" s="203"/>
      <c r="Z1011" s="135">
        <v>0</v>
      </c>
      <c r="AA1011" s="204">
        <v>0</v>
      </c>
      <c r="AB1011" s="202">
        <v>0</v>
      </c>
      <c r="AC1011" s="202">
        <v>0</v>
      </c>
      <c r="AD1011" s="202">
        <v>0</v>
      </c>
      <c r="AE1011" s="202">
        <v>0</v>
      </c>
      <c r="AF1011" s="202">
        <v>0</v>
      </c>
      <c r="AG1011" s="203"/>
      <c r="AH1011" s="135">
        <v>0</v>
      </c>
      <c r="AI1011" s="135">
        <v>0</v>
      </c>
      <c r="AJ1011" s="202">
        <v>0</v>
      </c>
      <c r="AK1011" s="202">
        <v>0</v>
      </c>
      <c r="AL1011" s="203"/>
      <c r="AM1011" s="205">
        <v>0</v>
      </c>
      <c r="AN1011" s="119">
        <v>0</v>
      </c>
      <c r="AO1011" s="120">
        <v>0</v>
      </c>
      <c r="AP1011" s="39">
        <v>0</v>
      </c>
      <c r="AQ1011" s="141">
        <v>0</v>
      </c>
      <c r="AR1011" s="141">
        <v>0</v>
      </c>
      <c r="AS1011" s="143">
        <v>0</v>
      </c>
      <c r="AT1011" s="144">
        <v>0</v>
      </c>
      <c r="AU1011" s="141">
        <v>0</v>
      </c>
      <c r="AV1011" s="141">
        <v>0</v>
      </c>
      <c r="AW1011" s="143">
        <v>0</v>
      </c>
      <c r="AY1011" s="146"/>
      <c r="AZ1011" s="477"/>
    </row>
    <row r="1012" spans="1:64" ht="12.75" customHeight="1" x14ac:dyDescent="0.25">
      <c r="A1012" s="356"/>
      <c r="B1012" s="225"/>
      <c r="C1012" s="122"/>
      <c r="D1012" s="357"/>
      <c r="E1012" s="226"/>
      <c r="F1012" s="122"/>
      <c r="G1012" s="227"/>
      <c r="H1012" s="228"/>
      <c r="I1012" s="229"/>
      <c r="J1012" s="492"/>
      <c r="K1012" s="206" t="s">
        <v>76</v>
      </c>
      <c r="L1012" s="241">
        <v>0</v>
      </c>
      <c r="M1012" s="242">
        <v>0</v>
      </c>
      <c r="N1012" s="201">
        <v>0</v>
      </c>
      <c r="O1012" s="202">
        <v>0</v>
      </c>
      <c r="P1012" s="202">
        <v>0</v>
      </c>
      <c r="Q1012" s="202">
        <v>0</v>
      </c>
      <c r="R1012" s="202">
        <v>0</v>
      </c>
      <c r="S1012" s="202">
        <v>0</v>
      </c>
      <c r="T1012" s="203"/>
      <c r="U1012" s="135">
        <v>0</v>
      </c>
      <c r="V1012" s="135">
        <v>0</v>
      </c>
      <c r="W1012" s="202">
        <v>0</v>
      </c>
      <c r="X1012" s="202">
        <v>0</v>
      </c>
      <c r="Y1012" s="203"/>
      <c r="Z1012" s="135">
        <v>0</v>
      </c>
      <c r="AA1012" s="204">
        <v>0</v>
      </c>
      <c r="AB1012" s="202">
        <v>0</v>
      </c>
      <c r="AC1012" s="202">
        <v>0</v>
      </c>
      <c r="AD1012" s="202">
        <v>0</v>
      </c>
      <c r="AE1012" s="202">
        <v>0</v>
      </c>
      <c r="AF1012" s="202">
        <v>0</v>
      </c>
      <c r="AG1012" s="203"/>
      <c r="AH1012" s="135">
        <v>0</v>
      </c>
      <c r="AI1012" s="135">
        <v>0</v>
      </c>
      <c r="AJ1012" s="202">
        <v>0</v>
      </c>
      <c r="AK1012" s="202">
        <v>0</v>
      </c>
      <c r="AL1012" s="203"/>
      <c r="AM1012" s="205">
        <v>0</v>
      </c>
      <c r="AN1012" s="119">
        <v>0</v>
      </c>
      <c r="AO1012" s="120">
        <v>0</v>
      </c>
      <c r="AP1012" s="39">
        <v>0</v>
      </c>
      <c r="AQ1012" s="141">
        <v>0</v>
      </c>
      <c r="AR1012" s="141">
        <v>0</v>
      </c>
      <c r="AS1012" s="143">
        <v>0</v>
      </c>
      <c r="AT1012" s="144">
        <v>0</v>
      </c>
      <c r="AU1012" s="141">
        <v>0</v>
      </c>
      <c r="AV1012" s="141">
        <v>0</v>
      </c>
      <c r="AW1012" s="143">
        <v>0</v>
      </c>
      <c r="AY1012" s="146"/>
      <c r="AZ1012" s="477"/>
    </row>
    <row r="1013" spans="1:64" ht="12.75" customHeight="1" x14ac:dyDescent="0.25">
      <c r="A1013" s="356"/>
      <c r="B1013" s="225"/>
      <c r="C1013" s="122"/>
      <c r="D1013" s="357"/>
      <c r="E1013" s="226"/>
      <c r="F1013" s="122"/>
      <c r="G1013" s="227"/>
      <c r="H1013" s="228"/>
      <c r="I1013" s="229"/>
      <c r="J1013" s="492"/>
      <c r="K1013" s="206"/>
      <c r="L1013" s="241"/>
      <c r="M1013" s="242"/>
      <c r="N1013" s="258"/>
      <c r="O1013" s="259"/>
      <c r="P1013" s="259"/>
      <c r="Q1013" s="259"/>
      <c r="R1013" s="259"/>
      <c r="S1013" s="259"/>
      <c r="T1013" s="260"/>
      <c r="U1013" s="261"/>
      <c r="V1013" s="261"/>
      <c r="W1013" s="262"/>
      <c r="X1013" s="262"/>
      <c r="Y1013" s="260"/>
      <c r="Z1013" s="263"/>
      <c r="AA1013" s="264"/>
      <c r="AB1013" s="259"/>
      <c r="AC1013" s="259"/>
      <c r="AD1013" s="259"/>
      <c r="AE1013" s="259"/>
      <c r="AF1013" s="259"/>
      <c r="AG1013" s="260"/>
      <c r="AH1013" s="261"/>
      <c r="AI1013" s="261"/>
      <c r="AJ1013" s="262"/>
      <c r="AK1013" s="262"/>
      <c r="AL1013" s="260"/>
      <c r="AM1013" s="265"/>
      <c r="AN1013" s="266"/>
      <c r="AO1013" s="267"/>
      <c r="AP1013" s="268"/>
      <c r="AQ1013" s="269"/>
      <c r="AR1013" s="269"/>
      <c r="AS1013" s="270"/>
      <c r="AT1013" s="271"/>
      <c r="AU1013" s="269"/>
      <c r="AV1013" s="269"/>
      <c r="AW1013" s="270"/>
      <c r="AY1013" s="146"/>
      <c r="AZ1013" s="477"/>
    </row>
    <row r="1014" spans="1:64" ht="12.75" customHeight="1" x14ac:dyDescent="0.25">
      <c r="A1014" s="356"/>
      <c r="B1014" s="225"/>
      <c r="C1014" s="122"/>
      <c r="D1014" s="357"/>
      <c r="E1014" s="226"/>
      <c r="F1014" s="122"/>
      <c r="G1014" s="227"/>
      <c r="H1014" s="228"/>
      <c r="I1014" s="229"/>
      <c r="J1014" s="492"/>
      <c r="K1014" s="206"/>
      <c r="L1014" s="241"/>
      <c r="M1014" s="242"/>
      <c r="N1014" s="258"/>
      <c r="O1014" s="259"/>
      <c r="P1014" s="259"/>
      <c r="Q1014" s="259"/>
      <c r="R1014" s="259"/>
      <c r="S1014" s="259"/>
      <c r="T1014" s="260"/>
      <c r="U1014" s="261"/>
      <c r="V1014" s="261"/>
      <c r="W1014" s="262"/>
      <c r="X1014" s="262"/>
      <c r="Y1014" s="260"/>
      <c r="Z1014" s="263"/>
      <c r="AA1014" s="264"/>
      <c r="AB1014" s="259"/>
      <c r="AC1014" s="259"/>
      <c r="AD1014" s="259"/>
      <c r="AE1014" s="259"/>
      <c r="AF1014" s="259"/>
      <c r="AG1014" s="260"/>
      <c r="AH1014" s="261"/>
      <c r="AI1014" s="261"/>
      <c r="AJ1014" s="262"/>
      <c r="AK1014" s="262"/>
      <c r="AL1014" s="260"/>
      <c r="AM1014" s="265"/>
      <c r="AN1014" s="266"/>
      <c r="AO1014" s="267"/>
      <c r="AP1014" s="268"/>
      <c r="AQ1014" s="269"/>
      <c r="AR1014" s="269"/>
      <c r="AS1014" s="270"/>
      <c r="AT1014" s="271"/>
      <c r="AU1014" s="269"/>
      <c r="AV1014" s="269"/>
      <c r="AW1014" s="270"/>
      <c r="AY1014" s="146"/>
      <c r="AZ1014" s="477"/>
    </row>
    <row r="1015" spans="1:64" ht="12.75" customHeight="1" x14ac:dyDescent="0.25">
      <c r="A1015" s="15"/>
      <c r="C1015" s="272"/>
      <c r="D1015" s="123"/>
      <c r="F1015" s="125"/>
      <c r="G1015" s="126"/>
      <c r="H1015" s="35"/>
      <c r="I1015" s="36"/>
      <c r="J1015" s="37"/>
      <c r="K1015" s="505" t="s">
        <v>1279</v>
      </c>
      <c r="L1015" s="199"/>
      <c r="M1015" s="200"/>
      <c r="N1015" s="201"/>
      <c r="O1015" s="202"/>
      <c r="P1015" s="202"/>
      <c r="Q1015" s="202"/>
      <c r="R1015" s="202"/>
      <c r="S1015" s="202"/>
      <c r="T1015" s="224"/>
      <c r="U1015" s="138"/>
      <c r="V1015" s="138"/>
      <c r="W1015" s="139"/>
      <c r="X1015" s="139"/>
      <c r="Y1015" s="224"/>
      <c r="Z1015" s="210"/>
      <c r="AA1015" s="204"/>
      <c r="AB1015" s="202"/>
      <c r="AC1015" s="202"/>
      <c r="AD1015" s="202"/>
      <c r="AE1015" s="202"/>
      <c r="AF1015" s="202"/>
      <c r="AG1015" s="224"/>
      <c r="AH1015" s="138"/>
      <c r="AI1015" s="138"/>
      <c r="AJ1015" s="139"/>
      <c r="AK1015" s="139"/>
      <c r="AL1015" s="224"/>
      <c r="AM1015" s="140"/>
      <c r="AN1015" s="211"/>
      <c r="AO1015" s="212"/>
      <c r="AP1015" s="39"/>
      <c r="AQ1015" s="141"/>
      <c r="AR1015" s="141"/>
      <c r="AS1015" s="143"/>
      <c r="AU1015" s="141"/>
      <c r="AV1015" s="141"/>
      <c r="AW1015" s="143"/>
      <c r="AY1015" s="146"/>
      <c r="AZ1015" s="477"/>
    </row>
    <row r="1016" spans="1:64" x14ac:dyDescent="0.25">
      <c r="A1016" s="15"/>
      <c r="C1016" s="272"/>
      <c r="D1016" s="123"/>
      <c r="F1016" s="125"/>
      <c r="G1016" s="126"/>
      <c r="H1016" s="35"/>
      <c r="I1016" s="36"/>
      <c r="J1016" s="37"/>
      <c r="K1016" s="349" t="s">
        <v>236</v>
      </c>
      <c r="L1016" s="199"/>
      <c r="M1016" s="200"/>
      <c r="N1016" s="201"/>
      <c r="O1016" s="202"/>
      <c r="P1016" s="202"/>
      <c r="Q1016" s="202"/>
      <c r="R1016" s="202"/>
      <c r="S1016" s="202"/>
      <c r="T1016" s="224"/>
      <c r="U1016" s="138"/>
      <c r="V1016" s="138"/>
      <c r="W1016" s="139"/>
      <c r="X1016" s="139"/>
      <c r="Y1016" s="224"/>
      <c r="Z1016" s="210"/>
      <c r="AA1016" s="204"/>
      <c r="AB1016" s="202"/>
      <c r="AC1016" s="202"/>
      <c r="AD1016" s="202"/>
      <c r="AE1016" s="202"/>
      <c r="AF1016" s="202"/>
      <c r="AG1016" s="224"/>
      <c r="AH1016" s="138"/>
      <c r="AI1016" s="138"/>
      <c r="AJ1016" s="139"/>
      <c r="AK1016" s="139"/>
      <c r="AL1016" s="224"/>
      <c r="AM1016" s="140"/>
      <c r="AN1016" s="211"/>
      <c r="AO1016" s="212"/>
      <c r="AP1016" s="39"/>
      <c r="AQ1016" s="141"/>
      <c r="AR1016" s="141"/>
      <c r="AS1016" s="143"/>
      <c r="AU1016" s="141"/>
      <c r="AV1016" s="141"/>
      <c r="AW1016" s="143"/>
      <c r="AY1016" s="146"/>
      <c r="AZ1016" s="477"/>
    </row>
    <row r="1017" spans="1:64" ht="12.75" customHeight="1" x14ac:dyDescent="0.25">
      <c r="A1017" s="15"/>
      <c r="C1017" s="272"/>
      <c r="D1017" s="123"/>
      <c r="F1017" s="125"/>
      <c r="G1017" s="126"/>
      <c r="H1017" s="35"/>
      <c r="I1017" s="36"/>
      <c r="J1017" s="37"/>
      <c r="K1017" s="506"/>
      <c r="L1017" s="199"/>
      <c r="M1017" s="200"/>
      <c r="N1017" s="201"/>
      <c r="O1017" s="202"/>
      <c r="P1017" s="202"/>
      <c r="Q1017" s="202"/>
      <c r="R1017" s="202"/>
      <c r="S1017" s="202"/>
      <c r="T1017" s="224"/>
      <c r="U1017" s="138"/>
      <c r="V1017" s="138"/>
      <c r="W1017" s="139"/>
      <c r="X1017" s="139"/>
      <c r="Y1017" s="224"/>
      <c r="Z1017" s="210"/>
      <c r="AA1017" s="204"/>
      <c r="AB1017" s="202"/>
      <c r="AC1017" s="202"/>
      <c r="AD1017" s="202"/>
      <c r="AE1017" s="202"/>
      <c r="AF1017" s="202"/>
      <c r="AG1017" s="224"/>
      <c r="AH1017" s="138"/>
      <c r="AI1017" s="138"/>
      <c r="AJ1017" s="139"/>
      <c r="AK1017" s="139"/>
      <c r="AL1017" s="224"/>
      <c r="AM1017" s="140"/>
      <c r="AN1017" s="211"/>
      <c r="AO1017" s="212"/>
      <c r="AP1017" s="39"/>
      <c r="AQ1017" s="141"/>
      <c r="AR1017" s="141"/>
      <c r="AS1017" s="143"/>
      <c r="AU1017" s="141"/>
      <c r="AV1017" s="141"/>
      <c r="AW1017" s="143"/>
      <c r="AY1017" s="146"/>
      <c r="AZ1017" s="477"/>
    </row>
    <row r="1018" spans="1:64" s="508" customFormat="1" ht="51" x14ac:dyDescent="0.25">
      <c r="A1018" s="15" t="s">
        <v>13</v>
      </c>
      <c r="B1018" s="121">
        <v>17</v>
      </c>
      <c r="C1018" s="272" t="s">
        <v>1280</v>
      </c>
      <c r="D1018" s="123">
        <v>1000</v>
      </c>
      <c r="E1018" s="124"/>
      <c r="F1018" s="125">
        <v>12</v>
      </c>
      <c r="G1018" s="126">
        <v>1</v>
      </c>
      <c r="H1018" s="35" t="str">
        <f t="shared" ref="H1018:H1070" si="820">LEFT(J1018,3)</f>
        <v>001</v>
      </c>
      <c r="I1018" s="36" t="s">
        <v>113</v>
      </c>
      <c r="J1018" s="37" t="s">
        <v>1281</v>
      </c>
      <c r="K1018" s="507" t="s">
        <v>1282</v>
      </c>
      <c r="L1018" s="128">
        <v>50</v>
      </c>
      <c r="M1018" s="129">
        <v>50</v>
      </c>
      <c r="N1018" s="130"/>
      <c r="O1018" s="131"/>
      <c r="P1018" s="131"/>
      <c r="Q1018" s="131"/>
      <c r="R1018" s="131"/>
      <c r="S1018" s="131"/>
      <c r="T1018" s="132" t="str">
        <f>IF(SUM(N1018:S1018)=U1018,"OK",SUM(N1018:S1018)-U1018)</f>
        <v>OK</v>
      </c>
      <c r="U1018" s="138"/>
      <c r="V1018" s="138"/>
      <c r="W1018" s="139"/>
      <c r="X1018" s="139"/>
      <c r="Y1018" s="132" t="str">
        <f>IF(SUM(W1018:X1018)=Z1018,"OK",SUM(W1018:X1018)-Z1018)</f>
        <v>OK</v>
      </c>
      <c r="Z1018" s="210"/>
      <c r="AA1018" s="204"/>
      <c r="AB1018" s="202"/>
      <c r="AC1018" s="202"/>
      <c r="AD1018" s="202"/>
      <c r="AE1018" s="202"/>
      <c r="AF1018" s="202"/>
      <c r="AG1018" s="132" t="str">
        <f>IF(SUM(AA1018:AF1018)=AH1018,"OK",SUM(AA1018:AF1018)-AH1018)</f>
        <v>OK</v>
      </c>
      <c r="AH1018" s="138"/>
      <c r="AI1018" s="138"/>
      <c r="AJ1018" s="139"/>
      <c r="AK1018" s="139"/>
      <c r="AL1018" s="132" t="str">
        <f>IF(SUM(AJ1018:AK1018)=AM1018,"OK",SUM(AJ1018:AK1018)-AM1018)</f>
        <v>OK</v>
      </c>
      <c r="AM1018" s="140"/>
      <c r="AN1018" s="119">
        <f>L1018+U1018+V1018+Z1018</f>
        <v>50</v>
      </c>
      <c r="AO1018" s="120">
        <f>M1018+AH1018+AI1018+AM1018</f>
        <v>50</v>
      </c>
      <c r="AP1018" s="39">
        <f>L1018</f>
        <v>50</v>
      </c>
      <c r="AQ1018" s="141">
        <f>AN1018</f>
        <v>50</v>
      </c>
      <c r="AR1018" s="142">
        <f>AQ1018-AP1018</f>
        <v>0</v>
      </c>
      <c r="AS1018" s="143">
        <f>AR1018/AP1018</f>
        <v>0</v>
      </c>
      <c r="AT1018" s="144">
        <f>M1018</f>
        <v>50</v>
      </c>
      <c r="AU1018" s="141">
        <f>AO1018</f>
        <v>50</v>
      </c>
      <c r="AV1018" s="142">
        <f>AU1018-AT1018</f>
        <v>0</v>
      </c>
      <c r="AW1018" s="143">
        <f>AV1018/AT1018</f>
        <v>0</v>
      </c>
      <c r="AX1018"/>
      <c r="AY1018" s="146" t="str">
        <f>RIGHT(LEFT(I1018,3),2)&amp;"."&amp;RIGHT(LEFT(I1018,5),2)</f>
        <v>74.22</v>
      </c>
      <c r="AZ1018" s="477" t="b">
        <f>COUNTIF('[1]Codes SEC'!$B$2:$B$250,Ministres!AY1018)&gt;0</f>
        <v>1</v>
      </c>
      <c r="BA1018"/>
      <c r="BB1018"/>
      <c r="BC1018"/>
      <c r="BD1018"/>
      <c r="BE1018"/>
      <c r="BF1018"/>
      <c r="BG1018"/>
      <c r="BH1018"/>
      <c r="BI1018"/>
      <c r="BJ1018"/>
      <c r="BK1018"/>
      <c r="BL1018"/>
    </row>
    <row r="1019" spans="1:64" s="197" customFormat="1" ht="12.75" customHeight="1" x14ac:dyDescent="0.25">
      <c r="A1019" s="148"/>
      <c r="B1019" s="509"/>
      <c r="C1019" s="298"/>
      <c r="D1019" s="151"/>
      <c r="E1019" s="510"/>
      <c r="F1019" s="153"/>
      <c r="G1019" s="154"/>
      <c r="H1019" s="155"/>
      <c r="I1019" s="156"/>
      <c r="J1019" s="157"/>
      <c r="K1019" s="158" t="s">
        <v>70</v>
      </c>
      <c r="L1019" s="369">
        <f t="shared" ref="L1019:X1020" si="821">L1018</f>
        <v>50</v>
      </c>
      <c r="M1019" s="511">
        <f t="shared" si="821"/>
        <v>50</v>
      </c>
      <c r="N1019" s="512">
        <f t="shared" si="821"/>
        <v>0</v>
      </c>
      <c r="O1019" s="513">
        <f t="shared" si="821"/>
        <v>0</v>
      </c>
      <c r="P1019" s="513">
        <f t="shared" si="821"/>
        <v>0</v>
      </c>
      <c r="Q1019" s="513">
        <f t="shared" si="821"/>
        <v>0</v>
      </c>
      <c r="R1019" s="513">
        <f t="shared" si="821"/>
        <v>0</v>
      </c>
      <c r="S1019" s="513">
        <f t="shared" si="821"/>
        <v>0</v>
      </c>
      <c r="T1019" s="514"/>
      <c r="U1019" s="515">
        <f t="shared" si="821"/>
        <v>0</v>
      </c>
      <c r="V1019" s="515">
        <f t="shared" si="821"/>
        <v>0</v>
      </c>
      <c r="W1019" s="513">
        <f t="shared" si="821"/>
        <v>0</v>
      </c>
      <c r="X1019" s="513">
        <f t="shared" si="821"/>
        <v>0</v>
      </c>
      <c r="Y1019" s="514"/>
      <c r="Z1019" s="515">
        <f t="shared" ref="Z1019:AK1020" si="822">Z1018</f>
        <v>0</v>
      </c>
      <c r="AA1019" s="165">
        <f t="shared" si="822"/>
        <v>0</v>
      </c>
      <c r="AB1019" s="513">
        <f t="shared" si="822"/>
        <v>0</v>
      </c>
      <c r="AC1019" s="513">
        <f t="shared" si="822"/>
        <v>0</v>
      </c>
      <c r="AD1019" s="513">
        <f t="shared" si="822"/>
        <v>0</v>
      </c>
      <c r="AE1019" s="513">
        <f t="shared" si="822"/>
        <v>0</v>
      </c>
      <c r="AF1019" s="513">
        <f t="shared" si="822"/>
        <v>0</v>
      </c>
      <c r="AG1019" s="514"/>
      <c r="AH1019" s="515">
        <f t="shared" si="822"/>
        <v>0</v>
      </c>
      <c r="AI1019" s="515">
        <f t="shared" si="822"/>
        <v>0</v>
      </c>
      <c r="AJ1019" s="513">
        <f t="shared" si="822"/>
        <v>0</v>
      </c>
      <c r="AK1019" s="513">
        <f t="shared" si="822"/>
        <v>0</v>
      </c>
      <c r="AL1019" s="514"/>
      <c r="AM1019" s="516">
        <f t="shared" ref="AM1019:AW1020" si="823">AM1018</f>
        <v>0</v>
      </c>
      <c r="AN1019" s="167">
        <f>AN1018</f>
        <v>50</v>
      </c>
      <c r="AO1019" s="517">
        <f t="shared" si="823"/>
        <v>50</v>
      </c>
      <c r="AP1019" s="169">
        <f t="shared" si="823"/>
        <v>50</v>
      </c>
      <c r="AQ1019" s="518">
        <f t="shared" si="823"/>
        <v>50</v>
      </c>
      <c r="AR1019" s="519">
        <f t="shared" si="823"/>
        <v>0</v>
      </c>
      <c r="AS1019" s="520">
        <f t="shared" si="823"/>
        <v>0</v>
      </c>
      <c r="AT1019" s="521">
        <f t="shared" si="823"/>
        <v>50</v>
      </c>
      <c r="AU1019" s="518">
        <f t="shared" si="823"/>
        <v>50</v>
      </c>
      <c r="AV1019" s="519">
        <f t="shared" si="823"/>
        <v>0</v>
      </c>
      <c r="AW1019" s="520">
        <f t="shared" si="823"/>
        <v>0</v>
      </c>
      <c r="AX1019"/>
      <c r="AY1019" s="146"/>
      <c r="AZ1019" s="504"/>
      <c r="BA1019" s="12"/>
      <c r="BB1019" s="12"/>
      <c r="BC1019" s="12"/>
      <c r="BD1019" s="12"/>
      <c r="BE1019" s="12"/>
      <c r="BF1019" s="12"/>
      <c r="BG1019" s="12"/>
      <c r="BH1019" s="12"/>
      <c r="BI1019" s="12"/>
      <c r="BJ1019" s="12"/>
      <c r="BK1019" s="12"/>
      <c r="BL1019" s="12"/>
    </row>
    <row r="1020" spans="1:64" ht="12.75" customHeight="1" x14ac:dyDescent="0.25">
      <c r="A1020" s="174"/>
      <c r="B1020" s="175"/>
      <c r="C1020" s="176"/>
      <c r="D1020" s="177"/>
      <c r="E1020" s="178"/>
      <c r="F1020" s="177"/>
      <c r="G1020" s="179"/>
      <c r="H1020" s="180"/>
      <c r="I1020" s="181"/>
      <c r="J1020" s="182"/>
      <c r="K1020" s="183" t="s">
        <v>1283</v>
      </c>
      <c r="L1020" s="184">
        <f t="shared" si="821"/>
        <v>50</v>
      </c>
      <c r="M1020" s="185">
        <f t="shared" si="821"/>
        <v>50</v>
      </c>
      <c r="N1020" s="186">
        <f t="shared" si="821"/>
        <v>0</v>
      </c>
      <c r="O1020" s="187">
        <f t="shared" si="821"/>
        <v>0</v>
      </c>
      <c r="P1020" s="187">
        <f t="shared" si="821"/>
        <v>0</v>
      </c>
      <c r="Q1020" s="187">
        <f t="shared" si="821"/>
        <v>0</v>
      </c>
      <c r="R1020" s="187">
        <f t="shared" si="821"/>
        <v>0</v>
      </c>
      <c r="S1020" s="187">
        <f t="shared" si="821"/>
        <v>0</v>
      </c>
      <c r="T1020" s="188"/>
      <c r="U1020" s="187">
        <f t="shared" si="821"/>
        <v>0</v>
      </c>
      <c r="V1020" s="187">
        <f t="shared" si="821"/>
        <v>0</v>
      </c>
      <c r="W1020" s="187">
        <f t="shared" si="821"/>
        <v>0</v>
      </c>
      <c r="X1020" s="187">
        <f t="shared" si="821"/>
        <v>0</v>
      </c>
      <c r="Y1020" s="188"/>
      <c r="Z1020" s="187">
        <f t="shared" si="822"/>
        <v>0</v>
      </c>
      <c r="AA1020" s="189">
        <f t="shared" si="822"/>
        <v>0</v>
      </c>
      <c r="AB1020" s="187">
        <f t="shared" si="822"/>
        <v>0</v>
      </c>
      <c r="AC1020" s="187">
        <f t="shared" si="822"/>
        <v>0</v>
      </c>
      <c r="AD1020" s="187">
        <f t="shared" si="822"/>
        <v>0</v>
      </c>
      <c r="AE1020" s="187">
        <f t="shared" si="822"/>
        <v>0</v>
      </c>
      <c r="AF1020" s="187">
        <f t="shared" si="822"/>
        <v>0</v>
      </c>
      <c r="AG1020" s="188"/>
      <c r="AH1020" s="187">
        <f t="shared" si="822"/>
        <v>0</v>
      </c>
      <c r="AI1020" s="187">
        <f t="shared" si="822"/>
        <v>0</v>
      </c>
      <c r="AJ1020" s="187">
        <f t="shared" si="822"/>
        <v>0</v>
      </c>
      <c r="AK1020" s="187">
        <f t="shared" si="822"/>
        <v>0</v>
      </c>
      <c r="AL1020" s="188"/>
      <c r="AM1020" s="190">
        <f t="shared" si="823"/>
        <v>0</v>
      </c>
      <c r="AN1020" s="191">
        <f>AN1019</f>
        <v>50</v>
      </c>
      <c r="AO1020" s="190">
        <f t="shared" si="823"/>
        <v>50</v>
      </c>
      <c r="AP1020" s="184">
        <f t="shared" si="823"/>
        <v>50</v>
      </c>
      <c r="AQ1020" s="192">
        <f t="shared" si="823"/>
        <v>50</v>
      </c>
      <c r="AR1020" s="193">
        <f t="shared" si="823"/>
        <v>0</v>
      </c>
      <c r="AS1020" s="194">
        <f t="shared" si="823"/>
        <v>0</v>
      </c>
      <c r="AT1020" s="195">
        <f t="shared" si="823"/>
        <v>50</v>
      </c>
      <c r="AU1020" s="192">
        <f t="shared" si="823"/>
        <v>50</v>
      </c>
      <c r="AV1020" s="193">
        <f t="shared" si="823"/>
        <v>0</v>
      </c>
      <c r="AW1020" s="194">
        <f t="shared" si="823"/>
        <v>0</v>
      </c>
      <c r="AX1020" s="12"/>
      <c r="AY1020" s="146"/>
      <c r="AZ1020" s="477"/>
    </row>
    <row r="1021" spans="1:64" ht="12.75" customHeight="1" x14ac:dyDescent="0.25">
      <c r="A1021" s="15"/>
      <c r="C1021" s="122"/>
      <c r="D1021" s="123"/>
      <c r="F1021" s="125"/>
      <c r="G1021" s="34"/>
      <c r="H1021" s="35"/>
      <c r="I1021" s="36"/>
      <c r="J1021" s="37"/>
      <c r="K1021" s="198" t="s">
        <v>72</v>
      </c>
      <c r="L1021" s="199">
        <v>0</v>
      </c>
      <c r="M1021" s="200">
        <v>0</v>
      </c>
      <c r="N1021" s="201">
        <v>0</v>
      </c>
      <c r="O1021" s="202">
        <v>0</v>
      </c>
      <c r="P1021" s="202">
        <v>0</v>
      </c>
      <c r="Q1021" s="202">
        <v>0</v>
      </c>
      <c r="R1021" s="202">
        <v>0</v>
      </c>
      <c r="S1021" s="202">
        <v>0</v>
      </c>
      <c r="T1021" s="203"/>
      <c r="U1021" s="135">
        <v>0</v>
      </c>
      <c r="V1021" s="135">
        <v>0</v>
      </c>
      <c r="W1021" s="202">
        <v>0</v>
      </c>
      <c r="X1021" s="202">
        <v>0</v>
      </c>
      <c r="Y1021" s="203"/>
      <c r="Z1021" s="135">
        <v>0</v>
      </c>
      <c r="AA1021" s="204">
        <v>0</v>
      </c>
      <c r="AB1021" s="202">
        <v>0</v>
      </c>
      <c r="AC1021" s="202">
        <v>0</v>
      </c>
      <c r="AD1021" s="202">
        <v>0</v>
      </c>
      <c r="AE1021" s="202">
        <v>0</v>
      </c>
      <c r="AF1021" s="202">
        <v>0</v>
      </c>
      <c r="AG1021" s="203"/>
      <c r="AH1021" s="135">
        <v>0</v>
      </c>
      <c r="AI1021" s="135">
        <v>0</v>
      </c>
      <c r="AJ1021" s="202">
        <v>0</v>
      </c>
      <c r="AK1021" s="202">
        <v>0</v>
      </c>
      <c r="AL1021" s="203"/>
      <c r="AM1021" s="205">
        <v>0</v>
      </c>
      <c r="AN1021" s="119">
        <v>0</v>
      </c>
      <c r="AO1021" s="120">
        <v>0</v>
      </c>
      <c r="AP1021" s="39">
        <v>0</v>
      </c>
      <c r="AQ1021" s="141">
        <v>0</v>
      </c>
      <c r="AR1021" s="141">
        <v>0</v>
      </c>
      <c r="AS1021" s="143">
        <v>0</v>
      </c>
      <c r="AT1021" s="144">
        <v>0</v>
      </c>
      <c r="AU1021" s="141">
        <v>0</v>
      </c>
      <c r="AV1021" s="141">
        <v>0</v>
      </c>
      <c r="AW1021" s="143">
        <v>0</v>
      </c>
      <c r="AY1021" s="146"/>
      <c r="AZ1021" s="504"/>
    </row>
    <row r="1022" spans="1:64" ht="12.75" customHeight="1" x14ac:dyDescent="0.25">
      <c r="A1022" s="15"/>
      <c r="C1022" s="272"/>
      <c r="D1022" s="123"/>
      <c r="F1022" s="125"/>
      <c r="G1022" s="126"/>
      <c r="H1022" s="35"/>
      <c r="I1022" s="36"/>
      <c r="J1022" s="37"/>
      <c r="K1022" s="198" t="s">
        <v>73</v>
      </c>
      <c r="L1022" s="199">
        <v>0</v>
      </c>
      <c r="M1022" s="200">
        <v>0</v>
      </c>
      <c r="N1022" s="201">
        <v>0</v>
      </c>
      <c r="O1022" s="202">
        <v>0</v>
      </c>
      <c r="P1022" s="202">
        <v>0</v>
      </c>
      <c r="Q1022" s="202">
        <v>0</v>
      </c>
      <c r="R1022" s="202">
        <v>0</v>
      </c>
      <c r="S1022" s="202">
        <v>0</v>
      </c>
      <c r="T1022" s="203"/>
      <c r="U1022" s="135">
        <v>0</v>
      </c>
      <c r="V1022" s="135">
        <v>0</v>
      </c>
      <c r="W1022" s="202">
        <v>0</v>
      </c>
      <c r="X1022" s="202">
        <v>0</v>
      </c>
      <c r="Y1022" s="203"/>
      <c r="Z1022" s="135">
        <v>0</v>
      </c>
      <c r="AA1022" s="204">
        <v>0</v>
      </c>
      <c r="AB1022" s="202">
        <v>0</v>
      </c>
      <c r="AC1022" s="202">
        <v>0</v>
      </c>
      <c r="AD1022" s="202">
        <v>0</v>
      </c>
      <c r="AE1022" s="202">
        <v>0</v>
      </c>
      <c r="AF1022" s="202">
        <v>0</v>
      </c>
      <c r="AG1022" s="203"/>
      <c r="AH1022" s="135">
        <v>0</v>
      </c>
      <c r="AI1022" s="135">
        <v>0</v>
      </c>
      <c r="AJ1022" s="202">
        <v>0</v>
      </c>
      <c r="AK1022" s="202">
        <v>0</v>
      </c>
      <c r="AL1022" s="203"/>
      <c r="AM1022" s="205">
        <v>0</v>
      </c>
      <c r="AN1022" s="119">
        <v>0</v>
      </c>
      <c r="AO1022" s="120">
        <v>0</v>
      </c>
      <c r="AP1022" s="39">
        <v>0</v>
      </c>
      <c r="AQ1022" s="141">
        <v>0</v>
      </c>
      <c r="AR1022" s="141">
        <v>0</v>
      </c>
      <c r="AS1022" s="143">
        <v>0</v>
      </c>
      <c r="AT1022" s="144">
        <v>0</v>
      </c>
      <c r="AU1022" s="141">
        <v>0</v>
      </c>
      <c r="AV1022" s="141">
        <v>0</v>
      </c>
      <c r="AW1022" s="143">
        <v>0</v>
      </c>
      <c r="AY1022" s="146"/>
      <c r="AZ1022" s="504"/>
    </row>
    <row r="1023" spans="1:64" ht="12.75" customHeight="1" x14ac:dyDescent="0.25">
      <c r="A1023" s="15"/>
      <c r="C1023" s="272"/>
      <c r="D1023" s="123"/>
      <c r="F1023" s="125"/>
      <c r="G1023" s="126"/>
      <c r="H1023" s="35"/>
      <c r="I1023" s="36"/>
      <c r="J1023" s="37"/>
      <c r="K1023" s="198" t="s">
        <v>74</v>
      </c>
      <c r="L1023" s="199">
        <v>0</v>
      </c>
      <c r="M1023" s="200">
        <v>0</v>
      </c>
      <c r="N1023" s="201">
        <v>0</v>
      </c>
      <c r="O1023" s="202">
        <v>0</v>
      </c>
      <c r="P1023" s="202">
        <v>0</v>
      </c>
      <c r="Q1023" s="202">
        <v>0</v>
      </c>
      <c r="R1023" s="202">
        <v>0</v>
      </c>
      <c r="S1023" s="202">
        <v>0</v>
      </c>
      <c r="T1023" s="203"/>
      <c r="U1023" s="135">
        <v>0</v>
      </c>
      <c r="V1023" s="135">
        <v>0</v>
      </c>
      <c r="W1023" s="202">
        <v>0</v>
      </c>
      <c r="X1023" s="202">
        <v>0</v>
      </c>
      <c r="Y1023" s="203"/>
      <c r="Z1023" s="135">
        <v>0</v>
      </c>
      <c r="AA1023" s="204">
        <v>0</v>
      </c>
      <c r="AB1023" s="202">
        <v>0</v>
      </c>
      <c r="AC1023" s="202">
        <v>0</v>
      </c>
      <c r="AD1023" s="202">
        <v>0</v>
      </c>
      <c r="AE1023" s="202">
        <v>0</v>
      </c>
      <c r="AF1023" s="202">
        <v>0</v>
      </c>
      <c r="AG1023" s="203"/>
      <c r="AH1023" s="135">
        <v>0</v>
      </c>
      <c r="AI1023" s="135">
        <v>0</v>
      </c>
      <c r="AJ1023" s="202">
        <v>0</v>
      </c>
      <c r="AK1023" s="202">
        <v>0</v>
      </c>
      <c r="AL1023" s="203"/>
      <c r="AM1023" s="205">
        <v>0</v>
      </c>
      <c r="AN1023" s="119">
        <v>0</v>
      </c>
      <c r="AO1023" s="120">
        <v>0</v>
      </c>
      <c r="AP1023" s="39">
        <v>0</v>
      </c>
      <c r="AQ1023" s="141">
        <v>0</v>
      </c>
      <c r="AR1023" s="141">
        <v>0</v>
      </c>
      <c r="AS1023" s="143">
        <v>0</v>
      </c>
      <c r="AT1023" s="144">
        <v>0</v>
      </c>
      <c r="AU1023" s="141">
        <v>0</v>
      </c>
      <c r="AV1023" s="141">
        <v>0</v>
      </c>
      <c r="AW1023" s="143">
        <v>0</v>
      </c>
      <c r="AY1023" s="146"/>
      <c r="AZ1023" s="504"/>
    </row>
    <row r="1024" spans="1:64" ht="12.75" customHeight="1" x14ac:dyDescent="0.25">
      <c r="A1024" s="15"/>
      <c r="C1024" s="272"/>
      <c r="D1024" s="123"/>
      <c r="F1024" s="125"/>
      <c r="G1024" s="126"/>
      <c r="H1024" s="35"/>
      <c r="I1024" s="36"/>
      <c r="J1024" s="37"/>
      <c r="K1024" s="198" t="s">
        <v>75</v>
      </c>
      <c r="L1024" s="199">
        <v>0</v>
      </c>
      <c r="M1024" s="200">
        <v>0</v>
      </c>
      <c r="N1024" s="201">
        <v>0</v>
      </c>
      <c r="O1024" s="202">
        <v>0</v>
      </c>
      <c r="P1024" s="202">
        <v>0</v>
      </c>
      <c r="Q1024" s="202">
        <v>0</v>
      </c>
      <c r="R1024" s="202">
        <v>0</v>
      </c>
      <c r="S1024" s="202">
        <v>0</v>
      </c>
      <c r="T1024" s="203"/>
      <c r="U1024" s="135">
        <v>0</v>
      </c>
      <c r="V1024" s="135">
        <v>0</v>
      </c>
      <c r="W1024" s="202">
        <v>0</v>
      </c>
      <c r="X1024" s="202">
        <v>0</v>
      </c>
      <c r="Y1024" s="203"/>
      <c r="Z1024" s="135">
        <v>0</v>
      </c>
      <c r="AA1024" s="204">
        <v>0</v>
      </c>
      <c r="AB1024" s="202">
        <v>0</v>
      </c>
      <c r="AC1024" s="202">
        <v>0</v>
      </c>
      <c r="AD1024" s="202">
        <v>0</v>
      </c>
      <c r="AE1024" s="202">
        <v>0</v>
      </c>
      <c r="AF1024" s="202">
        <v>0</v>
      </c>
      <c r="AG1024" s="203"/>
      <c r="AH1024" s="135">
        <v>0</v>
      </c>
      <c r="AI1024" s="135">
        <v>0</v>
      </c>
      <c r="AJ1024" s="202">
        <v>0</v>
      </c>
      <c r="AK1024" s="202">
        <v>0</v>
      </c>
      <c r="AL1024" s="203"/>
      <c r="AM1024" s="205">
        <v>0</v>
      </c>
      <c r="AN1024" s="119">
        <v>0</v>
      </c>
      <c r="AO1024" s="120">
        <v>0</v>
      </c>
      <c r="AP1024" s="39">
        <v>0</v>
      </c>
      <c r="AQ1024" s="141">
        <v>0</v>
      </c>
      <c r="AR1024" s="141">
        <v>0</v>
      </c>
      <c r="AS1024" s="143">
        <v>0</v>
      </c>
      <c r="AT1024" s="144">
        <v>0</v>
      </c>
      <c r="AU1024" s="141">
        <v>0</v>
      </c>
      <c r="AV1024" s="141">
        <v>0</v>
      </c>
      <c r="AW1024" s="143">
        <v>0</v>
      </c>
      <c r="AY1024" s="146"/>
      <c r="AZ1024" s="504"/>
    </row>
    <row r="1025" spans="1:64" ht="12.75" customHeight="1" x14ac:dyDescent="0.25">
      <c r="A1025" s="15"/>
      <c r="C1025" s="272"/>
      <c r="D1025" s="123"/>
      <c r="F1025" s="125"/>
      <c r="G1025" s="126"/>
      <c r="H1025" s="35"/>
      <c r="I1025" s="36"/>
      <c r="J1025" s="37"/>
      <c r="K1025" s="206" t="s">
        <v>76</v>
      </c>
      <c r="L1025" s="199">
        <v>0</v>
      </c>
      <c r="M1025" s="200">
        <v>0</v>
      </c>
      <c r="N1025" s="201">
        <v>0</v>
      </c>
      <c r="O1025" s="202">
        <v>0</v>
      </c>
      <c r="P1025" s="202">
        <v>0</v>
      </c>
      <c r="Q1025" s="202">
        <v>0</v>
      </c>
      <c r="R1025" s="202">
        <v>0</v>
      </c>
      <c r="S1025" s="202">
        <v>0</v>
      </c>
      <c r="T1025" s="203"/>
      <c r="U1025" s="135">
        <v>0</v>
      </c>
      <c r="V1025" s="135">
        <v>0</v>
      </c>
      <c r="W1025" s="202">
        <v>0</v>
      </c>
      <c r="X1025" s="202">
        <v>0</v>
      </c>
      <c r="Y1025" s="203"/>
      <c r="Z1025" s="135">
        <v>0</v>
      </c>
      <c r="AA1025" s="204">
        <v>0</v>
      </c>
      <c r="AB1025" s="202">
        <v>0</v>
      </c>
      <c r="AC1025" s="202">
        <v>0</v>
      </c>
      <c r="AD1025" s="202">
        <v>0</v>
      </c>
      <c r="AE1025" s="202">
        <v>0</v>
      </c>
      <c r="AF1025" s="202">
        <v>0</v>
      </c>
      <c r="AG1025" s="203"/>
      <c r="AH1025" s="135">
        <v>0</v>
      </c>
      <c r="AI1025" s="135">
        <v>0</v>
      </c>
      <c r="AJ1025" s="202">
        <v>0</v>
      </c>
      <c r="AK1025" s="202">
        <v>0</v>
      </c>
      <c r="AL1025" s="203"/>
      <c r="AM1025" s="205">
        <v>0</v>
      </c>
      <c r="AN1025" s="119">
        <v>0</v>
      </c>
      <c r="AO1025" s="120">
        <v>0</v>
      </c>
      <c r="AP1025" s="39">
        <v>0</v>
      </c>
      <c r="AQ1025" s="141">
        <v>0</v>
      </c>
      <c r="AR1025" s="141">
        <v>0</v>
      </c>
      <c r="AS1025" s="143">
        <v>0</v>
      </c>
      <c r="AT1025" s="144">
        <v>0</v>
      </c>
      <c r="AU1025" s="141">
        <v>0</v>
      </c>
      <c r="AV1025" s="141">
        <v>0</v>
      </c>
      <c r="AW1025" s="143">
        <v>0</v>
      </c>
      <c r="AY1025" s="146"/>
      <c r="AZ1025" s="504"/>
    </row>
    <row r="1026" spans="1:64" ht="12.75" customHeight="1" x14ac:dyDescent="0.25">
      <c r="A1026" s="15"/>
      <c r="C1026" s="272"/>
      <c r="D1026" s="123"/>
      <c r="F1026" s="125"/>
      <c r="G1026" s="126"/>
      <c r="H1026" s="35"/>
      <c r="I1026" s="36"/>
      <c r="J1026" s="37"/>
      <c r="K1026" s="206"/>
      <c r="L1026" s="199"/>
      <c r="M1026" s="200"/>
      <c r="N1026" s="201"/>
      <c r="O1026" s="202"/>
      <c r="P1026" s="202"/>
      <c r="Q1026" s="202"/>
      <c r="R1026" s="202"/>
      <c r="S1026" s="202"/>
      <c r="T1026" s="224"/>
      <c r="U1026" s="138"/>
      <c r="V1026" s="138"/>
      <c r="W1026" s="139"/>
      <c r="X1026" s="139"/>
      <c r="Y1026" s="224"/>
      <c r="Z1026" s="210"/>
      <c r="AA1026" s="204"/>
      <c r="AB1026" s="202"/>
      <c r="AC1026" s="202"/>
      <c r="AD1026" s="202"/>
      <c r="AE1026" s="202"/>
      <c r="AF1026" s="202"/>
      <c r="AG1026" s="224"/>
      <c r="AH1026" s="138"/>
      <c r="AI1026" s="138"/>
      <c r="AJ1026" s="139"/>
      <c r="AK1026" s="139"/>
      <c r="AL1026" s="224"/>
      <c r="AM1026" s="140"/>
      <c r="AN1026" s="211"/>
      <c r="AO1026" s="212"/>
      <c r="AP1026" s="39"/>
      <c r="AQ1026" s="141"/>
      <c r="AR1026" s="141"/>
      <c r="AS1026" s="143"/>
      <c r="AU1026" s="141"/>
      <c r="AV1026" s="141"/>
      <c r="AW1026" s="143"/>
      <c r="AY1026" s="146"/>
      <c r="AZ1026" s="504"/>
    </row>
    <row r="1027" spans="1:64" ht="12.75" customHeight="1" x14ac:dyDescent="0.25">
      <c r="A1027" s="15"/>
      <c r="C1027" s="272"/>
      <c r="D1027" s="123"/>
      <c r="F1027" s="125"/>
      <c r="G1027" s="126"/>
      <c r="H1027" s="35"/>
      <c r="I1027" s="36"/>
      <c r="J1027" s="37"/>
      <c r="K1027" s="244"/>
      <c r="L1027" s="199"/>
      <c r="M1027" s="200"/>
      <c r="N1027" s="201"/>
      <c r="O1027" s="202"/>
      <c r="P1027" s="202"/>
      <c r="Q1027" s="202"/>
      <c r="R1027" s="202"/>
      <c r="S1027" s="202"/>
      <c r="T1027" s="224"/>
      <c r="U1027" s="138"/>
      <c r="V1027" s="138"/>
      <c r="W1027" s="139"/>
      <c r="X1027" s="139"/>
      <c r="Y1027" s="224"/>
      <c r="Z1027" s="210"/>
      <c r="AA1027" s="204"/>
      <c r="AB1027" s="202"/>
      <c r="AC1027" s="202"/>
      <c r="AD1027" s="202"/>
      <c r="AE1027" s="202"/>
      <c r="AF1027" s="202"/>
      <c r="AG1027" s="224"/>
      <c r="AH1027" s="138"/>
      <c r="AI1027" s="138"/>
      <c r="AJ1027" s="139"/>
      <c r="AK1027" s="139"/>
      <c r="AL1027" s="224"/>
      <c r="AM1027" s="140"/>
      <c r="AN1027" s="211"/>
      <c r="AO1027" s="212"/>
      <c r="AP1027" s="39"/>
      <c r="AQ1027" s="141"/>
      <c r="AR1027" s="141"/>
      <c r="AS1027" s="143"/>
      <c r="AU1027" s="141"/>
      <c r="AV1027" s="141"/>
      <c r="AW1027" s="143"/>
      <c r="AY1027" s="146"/>
      <c r="AZ1027" s="504"/>
    </row>
    <row r="1028" spans="1:64" ht="12.75" customHeight="1" x14ac:dyDescent="0.25">
      <c r="A1028" s="15"/>
      <c r="C1028" s="272"/>
      <c r="D1028" s="123"/>
      <c r="F1028" s="125"/>
      <c r="G1028" s="126"/>
      <c r="H1028" s="35"/>
      <c r="I1028" s="36"/>
      <c r="J1028" s="37"/>
      <c r="K1028" s="505" t="s">
        <v>1284</v>
      </c>
      <c r="L1028" s="199"/>
      <c r="M1028" s="200"/>
      <c r="N1028" s="201"/>
      <c r="O1028" s="202"/>
      <c r="P1028" s="202"/>
      <c r="Q1028" s="202"/>
      <c r="R1028" s="202"/>
      <c r="S1028" s="202"/>
      <c r="T1028" s="224"/>
      <c r="U1028" s="138"/>
      <c r="V1028" s="138"/>
      <c r="W1028" s="139"/>
      <c r="X1028" s="139"/>
      <c r="Y1028" s="224"/>
      <c r="Z1028" s="210"/>
      <c r="AA1028" s="204"/>
      <c r="AB1028" s="202"/>
      <c r="AC1028" s="202"/>
      <c r="AD1028" s="202"/>
      <c r="AE1028" s="202"/>
      <c r="AF1028" s="202"/>
      <c r="AG1028" s="224"/>
      <c r="AH1028" s="138"/>
      <c r="AI1028" s="138"/>
      <c r="AJ1028" s="139"/>
      <c r="AK1028" s="139"/>
      <c r="AL1028" s="224"/>
      <c r="AM1028" s="140"/>
      <c r="AN1028" s="211"/>
      <c r="AO1028" s="212"/>
      <c r="AP1028" s="39"/>
      <c r="AQ1028" s="141"/>
      <c r="AR1028" s="141"/>
      <c r="AS1028" s="143"/>
      <c r="AU1028" s="141"/>
      <c r="AV1028" s="141"/>
      <c r="AW1028" s="143"/>
      <c r="AY1028" s="146"/>
      <c r="AZ1028" s="504"/>
    </row>
    <row r="1029" spans="1:64" x14ac:dyDescent="0.25">
      <c r="A1029" s="15"/>
      <c r="C1029" s="272"/>
      <c r="D1029" s="123"/>
      <c r="F1029" s="125"/>
      <c r="G1029" s="126"/>
      <c r="H1029" s="35"/>
      <c r="I1029" s="36"/>
      <c r="J1029" s="37"/>
      <c r="K1029" s="505" t="s">
        <v>1285</v>
      </c>
      <c r="L1029" s="199"/>
      <c r="M1029" s="200"/>
      <c r="N1029" s="201"/>
      <c r="O1029" s="202"/>
      <c r="P1029" s="202"/>
      <c r="Q1029" s="202"/>
      <c r="R1029" s="202"/>
      <c r="S1029" s="202"/>
      <c r="T1029" s="224"/>
      <c r="U1029" s="138"/>
      <c r="V1029" s="138"/>
      <c r="W1029" s="139"/>
      <c r="X1029" s="139"/>
      <c r="Y1029" s="224"/>
      <c r="Z1029" s="210"/>
      <c r="AA1029" s="204"/>
      <c r="AB1029" s="202"/>
      <c r="AC1029" s="202"/>
      <c r="AD1029" s="202"/>
      <c r="AE1029" s="202"/>
      <c r="AF1029" s="202"/>
      <c r="AG1029" s="224"/>
      <c r="AH1029" s="138"/>
      <c r="AI1029" s="138"/>
      <c r="AJ1029" s="139"/>
      <c r="AK1029" s="139"/>
      <c r="AL1029" s="224"/>
      <c r="AM1029" s="140"/>
      <c r="AN1029" s="211"/>
      <c r="AO1029" s="212"/>
      <c r="AP1029" s="39"/>
      <c r="AQ1029" s="141"/>
      <c r="AR1029" s="141"/>
      <c r="AS1029" s="143"/>
      <c r="AU1029" s="141"/>
      <c r="AV1029" s="141"/>
      <c r="AW1029" s="143"/>
      <c r="AY1029" s="146"/>
      <c r="AZ1029" s="504"/>
    </row>
    <row r="1030" spans="1:64" ht="12.75" customHeight="1" x14ac:dyDescent="0.25">
      <c r="A1030" s="15"/>
      <c r="C1030" s="272"/>
      <c r="D1030" s="123"/>
      <c r="F1030" s="125"/>
      <c r="G1030" s="126"/>
      <c r="H1030" s="35"/>
      <c r="I1030" s="36"/>
      <c r="J1030" s="37"/>
      <c r="K1030" s="506"/>
      <c r="L1030" s="199"/>
      <c r="M1030" s="200"/>
      <c r="N1030" s="201"/>
      <c r="O1030" s="202"/>
      <c r="P1030" s="202"/>
      <c r="Q1030" s="202"/>
      <c r="R1030" s="202"/>
      <c r="S1030" s="202"/>
      <c r="T1030" s="224"/>
      <c r="U1030" s="138"/>
      <c r="V1030" s="138"/>
      <c r="W1030" s="139"/>
      <c r="X1030" s="139"/>
      <c r="Y1030" s="224"/>
      <c r="Z1030" s="210"/>
      <c r="AA1030" s="204"/>
      <c r="AB1030" s="202"/>
      <c r="AC1030" s="202"/>
      <c r="AD1030" s="202"/>
      <c r="AE1030" s="202"/>
      <c r="AF1030" s="202"/>
      <c r="AG1030" s="224"/>
      <c r="AH1030" s="138"/>
      <c r="AI1030" s="138"/>
      <c r="AJ1030" s="139"/>
      <c r="AK1030" s="139"/>
      <c r="AL1030" s="224"/>
      <c r="AM1030" s="140"/>
      <c r="AN1030" s="211"/>
      <c r="AO1030" s="212"/>
      <c r="AP1030" s="39"/>
      <c r="AQ1030" s="141"/>
      <c r="AR1030" s="141"/>
      <c r="AS1030" s="143"/>
      <c r="AU1030" s="141"/>
      <c r="AV1030" s="141"/>
      <c r="AW1030" s="143"/>
      <c r="AY1030" s="146"/>
      <c r="AZ1030" s="504"/>
    </row>
    <row r="1031" spans="1:64" ht="35.1" customHeight="1" x14ac:dyDescent="0.25">
      <c r="A1031" s="15" t="s">
        <v>13</v>
      </c>
      <c r="B1031" s="121">
        <v>17</v>
      </c>
      <c r="C1031" s="272" t="s">
        <v>1280</v>
      </c>
      <c r="D1031" s="123">
        <v>1000</v>
      </c>
      <c r="F1031" s="125">
        <v>16</v>
      </c>
      <c r="G1031" s="126">
        <v>1</v>
      </c>
      <c r="H1031" s="35" t="str">
        <f t="shared" si="820"/>
        <v>091</v>
      </c>
      <c r="I1031" s="36" t="s">
        <v>96</v>
      </c>
      <c r="J1031" s="37" t="s">
        <v>1286</v>
      </c>
      <c r="K1031" s="522" t="s">
        <v>1287</v>
      </c>
      <c r="L1031" s="128">
        <v>53</v>
      </c>
      <c r="M1031" s="129">
        <v>53</v>
      </c>
      <c r="N1031" s="130"/>
      <c r="O1031" s="131"/>
      <c r="P1031" s="131"/>
      <c r="Q1031" s="131"/>
      <c r="R1031" s="131"/>
      <c r="S1031" s="131"/>
      <c r="T1031" s="132" t="str">
        <f t="shared" ref="T1031:T1033" si="824">IF(SUM(N1031:S1031)=U1031,"OK",SUM(N1031:S1031)-U1031)</f>
        <v>OK</v>
      </c>
      <c r="U1031" s="138"/>
      <c r="V1031" s="138"/>
      <c r="W1031" s="139"/>
      <c r="X1031" s="139"/>
      <c r="Y1031" s="132" t="str">
        <f t="shared" ref="Y1031:Y1033" si="825">IF(SUM(W1031:X1031)=Z1031,"OK",SUM(W1031:X1031)-Z1031)</f>
        <v>OK</v>
      </c>
      <c r="Z1031" s="210"/>
      <c r="AA1031" s="204"/>
      <c r="AB1031" s="202"/>
      <c r="AC1031" s="202"/>
      <c r="AD1031" s="202"/>
      <c r="AE1031" s="202"/>
      <c r="AF1031" s="202"/>
      <c r="AG1031" s="132" t="str">
        <f t="shared" ref="AG1031:AG1033" si="826">IF(SUM(AA1031:AF1031)=AH1031,"OK",SUM(AA1031:AF1031)-AH1031)</f>
        <v>OK</v>
      </c>
      <c r="AH1031" s="138"/>
      <c r="AI1031" s="138"/>
      <c r="AJ1031" s="139"/>
      <c r="AK1031" s="139"/>
      <c r="AL1031" s="132" t="str">
        <f t="shared" ref="AL1031:AL1033" si="827">IF(SUM(AJ1031:AK1031)=AM1031,"OK",SUM(AJ1031:AK1031)-AM1031)</f>
        <v>OK</v>
      </c>
      <c r="AM1031" s="140"/>
      <c r="AN1031" s="119">
        <f t="shared" ref="AN1031:AN1033" si="828">L1031+U1031+V1031+Z1031</f>
        <v>53</v>
      </c>
      <c r="AO1031" s="120">
        <f t="shared" ref="AO1031:AO1033" si="829">M1031+AH1031+AI1031+AM1031</f>
        <v>53</v>
      </c>
      <c r="AP1031" s="39">
        <f>L1031</f>
        <v>53</v>
      </c>
      <c r="AQ1031" s="141">
        <f>AN1031</f>
        <v>53</v>
      </c>
      <c r="AR1031" s="142">
        <f>AQ1031-AP1031</f>
        <v>0</v>
      </c>
      <c r="AS1031" s="143">
        <f>AR1031/AP1031</f>
        <v>0</v>
      </c>
      <c r="AT1031" s="144">
        <f>M1031</f>
        <v>53</v>
      </c>
      <c r="AU1031" s="141">
        <f>AO1031</f>
        <v>53</v>
      </c>
      <c r="AV1031" s="142">
        <f>AU1031-AT1031</f>
        <v>0</v>
      </c>
      <c r="AW1031" s="143">
        <f>AV1031/AT1031</f>
        <v>0</v>
      </c>
      <c r="AY1031" s="146" t="str">
        <f>RIGHT(LEFT(I1031,3),2)&amp;"."&amp;RIGHT(LEFT(I1031,5),2)</f>
        <v>12.11</v>
      </c>
      <c r="AZ1031" s="504" t="b">
        <f>COUNTIF('[1]Codes SEC'!$B$2:$B$250,Ministres!AY1031)&gt;0</f>
        <v>1</v>
      </c>
    </row>
    <row r="1032" spans="1:64" s="508" customFormat="1" ht="35.1" customHeight="1" x14ac:dyDescent="0.25">
      <c r="A1032" s="15" t="s">
        <v>13</v>
      </c>
      <c r="B1032" s="121">
        <v>17</v>
      </c>
      <c r="C1032" s="272" t="s">
        <v>1280</v>
      </c>
      <c r="D1032" s="123">
        <v>1000</v>
      </c>
      <c r="E1032" s="124"/>
      <c r="F1032" s="125">
        <v>16</v>
      </c>
      <c r="G1032" s="126">
        <v>1</v>
      </c>
      <c r="H1032" s="35" t="str">
        <f t="shared" si="820"/>
        <v>091</v>
      </c>
      <c r="I1032" s="36" t="s">
        <v>121</v>
      </c>
      <c r="J1032" s="37" t="s">
        <v>1288</v>
      </c>
      <c r="K1032" s="522" t="s">
        <v>1289</v>
      </c>
      <c r="L1032" s="128">
        <v>612</v>
      </c>
      <c r="M1032" s="129">
        <v>612</v>
      </c>
      <c r="N1032" s="130"/>
      <c r="O1032" s="131"/>
      <c r="P1032" s="131"/>
      <c r="Q1032" s="131"/>
      <c r="R1032" s="131"/>
      <c r="S1032" s="131"/>
      <c r="T1032" s="132" t="str">
        <f t="shared" si="824"/>
        <v>OK</v>
      </c>
      <c r="U1032" s="138"/>
      <c r="V1032" s="138"/>
      <c r="W1032" s="139"/>
      <c r="X1032" s="139"/>
      <c r="Y1032" s="132" t="str">
        <f t="shared" si="825"/>
        <v>OK</v>
      </c>
      <c r="Z1032" s="210"/>
      <c r="AA1032" s="204"/>
      <c r="AB1032" s="202"/>
      <c r="AC1032" s="202"/>
      <c r="AD1032" s="202"/>
      <c r="AE1032" s="202"/>
      <c r="AF1032" s="202"/>
      <c r="AG1032" s="132" t="str">
        <f t="shared" si="826"/>
        <v>OK</v>
      </c>
      <c r="AH1032" s="138"/>
      <c r="AI1032" s="138"/>
      <c r="AJ1032" s="139"/>
      <c r="AK1032" s="139"/>
      <c r="AL1032" s="132" t="str">
        <f t="shared" si="827"/>
        <v>OK</v>
      </c>
      <c r="AM1032" s="140"/>
      <c r="AN1032" s="119">
        <f t="shared" si="828"/>
        <v>612</v>
      </c>
      <c r="AO1032" s="120">
        <f t="shared" si="829"/>
        <v>612</v>
      </c>
      <c r="AP1032" s="39">
        <f>L1032</f>
        <v>612</v>
      </c>
      <c r="AQ1032" s="141">
        <f>AN1032</f>
        <v>612</v>
      </c>
      <c r="AR1032" s="142">
        <f>AQ1032-AP1032</f>
        <v>0</v>
      </c>
      <c r="AS1032" s="143">
        <f>AR1032/AP1032</f>
        <v>0</v>
      </c>
      <c r="AT1032" s="144">
        <f>M1032</f>
        <v>612</v>
      </c>
      <c r="AU1032" s="141">
        <f>AO1032</f>
        <v>612</v>
      </c>
      <c r="AV1032" s="142">
        <f>AU1032-AT1032</f>
        <v>0</v>
      </c>
      <c r="AW1032" s="143">
        <f>AV1032/AT1032</f>
        <v>0</v>
      </c>
      <c r="AX1032"/>
      <c r="AY1032" s="146" t="str">
        <f>RIGHT(LEFT(I1032,3),2)&amp;"."&amp;RIGHT(LEFT(I1032,5),2)</f>
        <v>41.40</v>
      </c>
      <c r="AZ1032" s="504" t="b">
        <f>COUNTIF('[1]Codes SEC'!$B$2:$B$250,Ministres!AY1032)&gt;0</f>
        <v>1</v>
      </c>
      <c r="BA1032"/>
      <c r="BB1032"/>
      <c r="BC1032"/>
      <c r="BD1032"/>
      <c r="BE1032"/>
      <c r="BF1032"/>
      <c r="BG1032"/>
      <c r="BH1032"/>
      <c r="BI1032"/>
      <c r="BJ1032"/>
      <c r="BK1032"/>
      <c r="BL1032"/>
    </row>
    <row r="1033" spans="1:64" ht="35.1" customHeight="1" x14ac:dyDescent="0.25">
      <c r="A1033" s="15" t="s">
        <v>13</v>
      </c>
      <c r="B1033" s="121">
        <v>17</v>
      </c>
      <c r="C1033" s="272" t="s">
        <v>1280</v>
      </c>
      <c r="D1033" s="123">
        <v>1000</v>
      </c>
      <c r="F1033" s="125">
        <v>12</v>
      </c>
      <c r="G1033" s="126">
        <v>1</v>
      </c>
      <c r="H1033" s="35" t="str">
        <f t="shared" si="820"/>
        <v>091</v>
      </c>
      <c r="I1033" s="36">
        <v>84540000</v>
      </c>
      <c r="J1033" s="37" t="s">
        <v>1290</v>
      </c>
      <c r="K1033" s="523" t="s">
        <v>1291</v>
      </c>
      <c r="L1033" s="128">
        <v>0</v>
      </c>
      <c r="M1033" s="129">
        <v>0</v>
      </c>
      <c r="N1033" s="130"/>
      <c r="O1033" s="131"/>
      <c r="P1033" s="131"/>
      <c r="Q1033" s="131"/>
      <c r="R1033" s="131"/>
      <c r="S1033" s="131"/>
      <c r="T1033" s="132" t="str">
        <f t="shared" si="824"/>
        <v>OK</v>
      </c>
      <c r="U1033" s="138"/>
      <c r="V1033" s="138"/>
      <c r="W1033" s="139"/>
      <c r="X1033" s="139"/>
      <c r="Y1033" s="132" t="str">
        <f t="shared" si="825"/>
        <v>OK</v>
      </c>
      <c r="Z1033" s="210"/>
      <c r="AA1033" s="204"/>
      <c r="AB1033" s="202"/>
      <c r="AC1033" s="202"/>
      <c r="AD1033" s="202"/>
      <c r="AE1033" s="202"/>
      <c r="AF1033" s="202"/>
      <c r="AG1033" s="132" t="str">
        <f t="shared" si="826"/>
        <v>OK</v>
      </c>
      <c r="AH1033" s="138"/>
      <c r="AI1033" s="138"/>
      <c r="AJ1033" s="139"/>
      <c r="AK1033" s="139"/>
      <c r="AL1033" s="132" t="str">
        <f t="shared" si="827"/>
        <v>OK</v>
      </c>
      <c r="AM1033" s="140"/>
      <c r="AN1033" s="119">
        <f t="shared" si="828"/>
        <v>0</v>
      </c>
      <c r="AO1033" s="120">
        <f t="shared" si="829"/>
        <v>0</v>
      </c>
      <c r="AP1033" s="39">
        <f>L1033</f>
        <v>0</v>
      </c>
      <c r="AQ1033" s="141">
        <f>AN1033</f>
        <v>0</v>
      </c>
      <c r="AR1033" s="142">
        <f>AQ1033-AP1033</f>
        <v>0</v>
      </c>
      <c r="AS1033" s="143" t="e">
        <f>AR1033/AP1033</f>
        <v>#DIV/0!</v>
      </c>
      <c r="AT1033" s="144">
        <f>M1033</f>
        <v>0</v>
      </c>
      <c r="AU1033" s="141">
        <f>AO1033</f>
        <v>0</v>
      </c>
      <c r="AV1033" s="142">
        <f>AU1033-AT1033</f>
        <v>0</v>
      </c>
      <c r="AW1033" s="143" t="e">
        <f>AV1033/AT1033</f>
        <v>#DIV/0!</v>
      </c>
      <c r="AY1033" s="146" t="str">
        <f>RIGHT(LEFT(I1033,3),2)&amp;"."&amp;RIGHT(LEFT(I1033,5),2)</f>
        <v>45.40</v>
      </c>
      <c r="AZ1033" s="504"/>
    </row>
    <row r="1034" spans="1:64" s="197" customFormat="1" ht="12.75" customHeight="1" x14ac:dyDescent="0.25">
      <c r="A1034" s="148"/>
      <c r="B1034" s="509"/>
      <c r="C1034" s="150"/>
      <c r="D1034" s="151"/>
      <c r="E1034" s="510"/>
      <c r="F1034" s="153"/>
      <c r="G1034" s="154"/>
      <c r="H1034" s="155"/>
      <c r="I1034" s="156"/>
      <c r="J1034" s="157"/>
      <c r="K1034" s="158" t="s">
        <v>70</v>
      </c>
      <c r="L1034" s="369">
        <f t="shared" ref="L1034:S1034" si="830">L1032+L1031+L1033</f>
        <v>665</v>
      </c>
      <c r="M1034" s="524">
        <f t="shared" si="830"/>
        <v>665</v>
      </c>
      <c r="N1034" s="512">
        <f t="shared" si="830"/>
        <v>0</v>
      </c>
      <c r="O1034" s="513">
        <f t="shared" si="830"/>
        <v>0</v>
      </c>
      <c r="P1034" s="513">
        <f t="shared" si="830"/>
        <v>0</v>
      </c>
      <c r="Q1034" s="513">
        <f t="shared" si="830"/>
        <v>0</v>
      </c>
      <c r="R1034" s="513">
        <f t="shared" si="830"/>
        <v>0</v>
      </c>
      <c r="S1034" s="513">
        <f t="shared" si="830"/>
        <v>0</v>
      </c>
      <c r="T1034" s="514"/>
      <c r="U1034" s="515">
        <f>U1032+U1031+U1033</f>
        <v>0</v>
      </c>
      <c r="V1034" s="515">
        <f>V1032+V1031+V1033</f>
        <v>0</v>
      </c>
      <c r="W1034" s="513">
        <f>W1032+W1031+W1033</f>
        <v>0</v>
      </c>
      <c r="X1034" s="513">
        <f>X1032+X1031+X1033</f>
        <v>0</v>
      </c>
      <c r="Y1034" s="514"/>
      <c r="Z1034" s="515">
        <f t="shared" ref="Z1034:AF1034" si="831">Z1032+Z1031+Z1033</f>
        <v>0</v>
      </c>
      <c r="AA1034" s="165">
        <f t="shared" si="831"/>
        <v>0</v>
      </c>
      <c r="AB1034" s="513">
        <f t="shared" si="831"/>
        <v>0</v>
      </c>
      <c r="AC1034" s="513">
        <f t="shared" si="831"/>
        <v>0</v>
      </c>
      <c r="AD1034" s="513">
        <f t="shared" si="831"/>
        <v>0</v>
      </c>
      <c r="AE1034" s="513">
        <f t="shared" si="831"/>
        <v>0</v>
      </c>
      <c r="AF1034" s="513">
        <f t="shared" si="831"/>
        <v>0</v>
      </c>
      <c r="AG1034" s="514"/>
      <c r="AH1034" s="515">
        <f>AH1032+AH1031+AH1033</f>
        <v>0</v>
      </c>
      <c r="AI1034" s="515">
        <f>AI1032+AI1031+AI1033</f>
        <v>0</v>
      </c>
      <c r="AJ1034" s="513">
        <f>AJ1032+AJ1031+AJ1033</f>
        <v>0</v>
      </c>
      <c r="AK1034" s="513">
        <f>AK1032+AK1031+AK1033</f>
        <v>0</v>
      </c>
      <c r="AL1034" s="514"/>
      <c r="AM1034" s="516">
        <f t="shared" ref="AM1034:AW1034" si="832">AM1032+AM1031+AM1033</f>
        <v>0</v>
      </c>
      <c r="AN1034" s="167">
        <f>AN1032+AN1031+AN1033</f>
        <v>665</v>
      </c>
      <c r="AO1034" s="517">
        <f t="shared" si="832"/>
        <v>665</v>
      </c>
      <c r="AP1034" s="169">
        <f t="shared" si="832"/>
        <v>665</v>
      </c>
      <c r="AQ1034" s="518">
        <f t="shared" si="832"/>
        <v>665</v>
      </c>
      <c r="AR1034" s="519">
        <f t="shared" si="832"/>
        <v>0</v>
      </c>
      <c r="AS1034" s="520" t="e">
        <f t="shared" si="832"/>
        <v>#DIV/0!</v>
      </c>
      <c r="AT1034" s="521">
        <f t="shared" si="832"/>
        <v>665</v>
      </c>
      <c r="AU1034" s="518">
        <f t="shared" si="832"/>
        <v>665</v>
      </c>
      <c r="AV1034" s="519">
        <f t="shared" si="832"/>
        <v>0</v>
      </c>
      <c r="AW1034" s="520" t="e">
        <f t="shared" si="832"/>
        <v>#DIV/0!</v>
      </c>
      <c r="AX1034"/>
      <c r="AY1034" s="146"/>
      <c r="AZ1034" s="525"/>
      <c r="BA1034" s="12"/>
      <c r="BB1034" s="12"/>
      <c r="BC1034" s="12"/>
      <c r="BD1034" s="12"/>
      <c r="BE1034" s="12"/>
      <c r="BF1034" s="12"/>
      <c r="BG1034" s="12"/>
      <c r="BH1034" s="12"/>
      <c r="BI1034" s="12"/>
      <c r="BJ1034" s="12"/>
      <c r="BK1034" s="12"/>
      <c r="BL1034" s="12"/>
    </row>
    <row r="1035" spans="1:64" ht="12.75" customHeight="1" x14ac:dyDescent="0.25">
      <c r="A1035" s="15"/>
      <c r="C1035" s="122"/>
      <c r="D1035" s="123"/>
      <c r="F1035" s="125"/>
      <c r="G1035" s="126"/>
      <c r="H1035" s="35"/>
      <c r="I1035" s="36"/>
      <c r="J1035" s="37"/>
      <c r="K1035" s="240"/>
      <c r="L1035" s="199"/>
      <c r="M1035" s="200"/>
      <c r="N1035" s="201"/>
      <c r="O1035" s="202"/>
      <c r="P1035" s="202"/>
      <c r="Q1035" s="202"/>
      <c r="R1035" s="202"/>
      <c r="S1035" s="202"/>
      <c r="T1035" s="224"/>
      <c r="U1035" s="138"/>
      <c r="V1035" s="138"/>
      <c r="W1035" s="139"/>
      <c r="X1035" s="139"/>
      <c r="Y1035" s="224"/>
      <c r="Z1035" s="210"/>
      <c r="AA1035" s="204"/>
      <c r="AB1035" s="202"/>
      <c r="AC1035" s="202"/>
      <c r="AD1035" s="202"/>
      <c r="AE1035" s="202"/>
      <c r="AF1035" s="202"/>
      <c r="AG1035" s="224"/>
      <c r="AH1035" s="138"/>
      <c r="AI1035" s="138"/>
      <c r="AJ1035" s="139"/>
      <c r="AK1035" s="139"/>
      <c r="AL1035" s="224"/>
      <c r="AM1035" s="140"/>
      <c r="AN1035" s="211"/>
      <c r="AO1035" s="212"/>
      <c r="AP1035" s="39"/>
      <c r="AQ1035" s="141"/>
      <c r="AR1035" s="141"/>
      <c r="AS1035" s="143"/>
      <c r="AU1035" s="141"/>
      <c r="AV1035" s="141"/>
      <c r="AW1035" s="143"/>
      <c r="AY1035" s="146"/>
      <c r="AZ1035" s="525"/>
    </row>
    <row r="1036" spans="1:64" ht="12.75" customHeight="1" x14ac:dyDescent="0.25">
      <c r="A1036" s="15"/>
      <c r="C1036" s="122"/>
      <c r="D1036" s="123"/>
      <c r="F1036" s="125"/>
      <c r="G1036" s="126"/>
      <c r="H1036" s="35"/>
      <c r="I1036" s="36"/>
      <c r="J1036" s="37"/>
      <c r="K1036" s="243" t="s">
        <v>109</v>
      </c>
      <c r="L1036" s="199"/>
      <c r="M1036" s="200"/>
      <c r="N1036" s="201"/>
      <c r="O1036" s="202"/>
      <c r="P1036" s="202"/>
      <c r="Q1036" s="202"/>
      <c r="R1036" s="202"/>
      <c r="S1036" s="202"/>
      <c r="T1036" s="224"/>
      <c r="U1036" s="138"/>
      <c r="V1036" s="138"/>
      <c r="W1036" s="139"/>
      <c r="X1036" s="139"/>
      <c r="Y1036" s="224"/>
      <c r="Z1036" s="210"/>
      <c r="AA1036" s="204"/>
      <c r="AB1036" s="202"/>
      <c r="AC1036" s="202"/>
      <c r="AD1036" s="202"/>
      <c r="AE1036" s="202"/>
      <c r="AF1036" s="202"/>
      <c r="AG1036" s="224"/>
      <c r="AH1036" s="138"/>
      <c r="AI1036" s="138"/>
      <c r="AJ1036" s="139"/>
      <c r="AK1036" s="139"/>
      <c r="AL1036" s="224"/>
      <c r="AM1036" s="140"/>
      <c r="AN1036" s="211"/>
      <c r="AO1036" s="212"/>
      <c r="AP1036" s="39"/>
      <c r="AQ1036" s="141"/>
      <c r="AR1036" s="141"/>
      <c r="AS1036" s="143"/>
      <c r="AU1036" s="141"/>
      <c r="AV1036" s="141"/>
      <c r="AW1036" s="143"/>
      <c r="AY1036" s="146"/>
      <c r="AZ1036" s="525"/>
    </row>
    <row r="1037" spans="1:64" ht="12.75" customHeight="1" x14ac:dyDescent="0.25">
      <c r="A1037" s="15"/>
      <c r="C1037" s="122"/>
      <c r="D1037" s="123"/>
      <c r="F1037" s="125"/>
      <c r="G1037" s="126"/>
      <c r="H1037" s="35"/>
      <c r="I1037" s="36"/>
      <c r="J1037" s="37"/>
      <c r="K1037" s="244"/>
      <c r="L1037" s="199"/>
      <c r="M1037" s="200"/>
      <c r="N1037" s="201"/>
      <c r="O1037" s="202"/>
      <c r="P1037" s="202"/>
      <c r="Q1037" s="202"/>
      <c r="R1037" s="202"/>
      <c r="S1037" s="202"/>
      <c r="T1037" s="224"/>
      <c r="U1037" s="138"/>
      <c r="V1037" s="138"/>
      <c r="W1037" s="139"/>
      <c r="X1037" s="139"/>
      <c r="Y1037" s="224"/>
      <c r="Z1037" s="210"/>
      <c r="AA1037" s="204"/>
      <c r="AB1037" s="202"/>
      <c r="AC1037" s="202"/>
      <c r="AD1037" s="202"/>
      <c r="AE1037" s="202"/>
      <c r="AF1037" s="202"/>
      <c r="AG1037" s="224"/>
      <c r="AH1037" s="138"/>
      <c r="AI1037" s="138"/>
      <c r="AJ1037" s="139"/>
      <c r="AK1037" s="139"/>
      <c r="AL1037" s="224"/>
      <c r="AM1037" s="140"/>
      <c r="AN1037" s="211"/>
      <c r="AO1037" s="212"/>
      <c r="AP1037" s="39"/>
      <c r="AQ1037" s="141"/>
      <c r="AR1037" s="141"/>
      <c r="AS1037" s="143"/>
      <c r="AU1037" s="141"/>
      <c r="AV1037" s="141"/>
      <c r="AW1037" s="143"/>
      <c r="AY1037" s="146"/>
      <c r="AZ1037" s="525"/>
    </row>
    <row r="1038" spans="1:64" s="526" customFormat="1" ht="35.1" customHeight="1" x14ac:dyDescent="0.25">
      <c r="A1038" s="15" t="s">
        <v>13</v>
      </c>
      <c r="B1038" s="121">
        <v>17</v>
      </c>
      <c r="C1038" s="272" t="s">
        <v>1280</v>
      </c>
      <c r="D1038" s="123">
        <v>1000</v>
      </c>
      <c r="E1038" s="124"/>
      <c r="F1038" s="125">
        <v>16</v>
      </c>
      <c r="G1038" s="126">
        <v>1</v>
      </c>
      <c r="H1038" s="35" t="str">
        <f t="shared" si="820"/>
        <v>091</v>
      </c>
      <c r="I1038" s="36">
        <v>86142000</v>
      </c>
      <c r="J1038" s="37" t="s">
        <v>1292</v>
      </c>
      <c r="K1038" s="522" t="s">
        <v>1293</v>
      </c>
      <c r="L1038" s="128">
        <v>0</v>
      </c>
      <c r="M1038" s="129">
        <v>0</v>
      </c>
      <c r="N1038" s="130"/>
      <c r="O1038" s="131"/>
      <c r="P1038" s="131"/>
      <c r="Q1038" s="131"/>
      <c r="R1038" s="131"/>
      <c r="S1038" s="131"/>
      <c r="T1038" s="132" t="str">
        <f t="shared" ref="T1038:T1039" si="833">IF(SUM(N1038:S1038)=U1038,"OK",SUM(N1038:S1038)-U1038)</f>
        <v>OK</v>
      </c>
      <c r="U1038" s="138"/>
      <c r="V1038" s="138"/>
      <c r="W1038" s="139"/>
      <c r="X1038" s="139"/>
      <c r="Y1038" s="132" t="str">
        <f t="shared" ref="Y1038:Y1039" si="834">IF(SUM(W1038:X1038)=Z1038,"OK",SUM(W1038:X1038)-Z1038)</f>
        <v>OK</v>
      </c>
      <c r="Z1038" s="210"/>
      <c r="AA1038" s="204"/>
      <c r="AB1038" s="202"/>
      <c r="AC1038" s="202"/>
      <c r="AD1038" s="202"/>
      <c r="AE1038" s="202"/>
      <c r="AF1038" s="202"/>
      <c r="AG1038" s="132" t="str">
        <f t="shared" ref="AG1038:AG1039" si="835">IF(SUM(AA1038:AF1038)=AH1038,"OK",SUM(AA1038:AF1038)-AH1038)</f>
        <v>OK</v>
      </c>
      <c r="AH1038" s="138"/>
      <c r="AI1038" s="138"/>
      <c r="AJ1038" s="139"/>
      <c r="AK1038" s="139"/>
      <c r="AL1038" s="132" t="str">
        <f t="shared" ref="AL1038:AL1039" si="836">IF(SUM(AJ1038:AK1038)=AM1038,"OK",SUM(AJ1038:AK1038)-AM1038)</f>
        <v>OK</v>
      </c>
      <c r="AM1038" s="140"/>
      <c r="AN1038" s="119">
        <f t="shared" ref="AN1038:AN1039" si="837">L1038+U1038+V1038+Z1038</f>
        <v>0</v>
      </c>
      <c r="AO1038" s="120">
        <f t="shared" ref="AO1038:AO1039" si="838">M1038+AH1038+AI1038+AM1038</f>
        <v>0</v>
      </c>
      <c r="AP1038" s="39">
        <f>L1038</f>
        <v>0</v>
      </c>
      <c r="AQ1038" s="141">
        <f>AN1038</f>
        <v>0</v>
      </c>
      <c r="AR1038" s="142">
        <f>AQ1038-AP1038</f>
        <v>0</v>
      </c>
      <c r="AS1038" s="143" t="e">
        <f>AR1038/AP1038</f>
        <v>#DIV/0!</v>
      </c>
      <c r="AT1038" s="144">
        <f>M1038</f>
        <v>0</v>
      </c>
      <c r="AU1038" s="141">
        <f>AO1038</f>
        <v>0</v>
      </c>
      <c r="AV1038" s="142">
        <f>AU1038-AT1038</f>
        <v>0</v>
      </c>
      <c r="AW1038" s="143" t="e">
        <f>AV1038/AT1038</f>
        <v>#DIV/0!</v>
      </c>
      <c r="AX1038"/>
      <c r="AY1038" s="146" t="str">
        <f>RIGHT(LEFT(I1038,3),2)&amp;"."&amp;RIGHT(LEFT(I1038,5),2)</f>
        <v>61.42</v>
      </c>
      <c r="AZ1038" s="525" t="b">
        <f>COUNTIF('[1]Codes SEC'!$B$2:$B$250,Ministres!AY1038)&gt;0</f>
        <v>1</v>
      </c>
      <c r="BA1038"/>
      <c r="BB1038"/>
      <c r="BC1038"/>
      <c r="BD1038"/>
      <c r="BE1038"/>
      <c r="BF1038"/>
      <c r="BG1038"/>
      <c r="BH1038"/>
      <c r="BI1038"/>
      <c r="BJ1038"/>
      <c r="BK1038"/>
      <c r="BL1038"/>
    </row>
    <row r="1039" spans="1:64" ht="35.1" customHeight="1" x14ac:dyDescent="0.25">
      <c r="A1039" s="15" t="s">
        <v>13</v>
      </c>
      <c r="B1039" s="121">
        <v>17</v>
      </c>
      <c r="C1039" s="272" t="s">
        <v>1280</v>
      </c>
      <c r="D1039" s="123">
        <v>1000</v>
      </c>
      <c r="F1039" s="125">
        <v>9</v>
      </c>
      <c r="G1039" s="126">
        <v>1</v>
      </c>
      <c r="H1039" s="35" t="str">
        <f t="shared" si="820"/>
        <v>091</v>
      </c>
      <c r="I1039" s="36">
        <v>89110000</v>
      </c>
      <c r="J1039" s="37" t="s">
        <v>1294</v>
      </c>
      <c r="K1039" s="522" t="s">
        <v>1295</v>
      </c>
      <c r="L1039" s="128">
        <v>0</v>
      </c>
      <c r="M1039" s="129">
        <v>0</v>
      </c>
      <c r="N1039" s="130"/>
      <c r="O1039" s="131"/>
      <c r="P1039" s="131"/>
      <c r="Q1039" s="131"/>
      <c r="R1039" s="131"/>
      <c r="S1039" s="131"/>
      <c r="T1039" s="132" t="str">
        <f t="shared" si="833"/>
        <v>OK</v>
      </c>
      <c r="U1039" s="138"/>
      <c r="V1039" s="138"/>
      <c r="W1039" s="139"/>
      <c r="X1039" s="139"/>
      <c r="Y1039" s="132" t="str">
        <f t="shared" si="834"/>
        <v>OK</v>
      </c>
      <c r="Z1039" s="210"/>
      <c r="AA1039" s="204"/>
      <c r="AB1039" s="202"/>
      <c r="AC1039" s="202"/>
      <c r="AD1039" s="202"/>
      <c r="AE1039" s="202"/>
      <c r="AF1039" s="202"/>
      <c r="AG1039" s="132" t="str">
        <f t="shared" si="835"/>
        <v>OK</v>
      </c>
      <c r="AH1039" s="138"/>
      <c r="AI1039" s="138"/>
      <c r="AJ1039" s="139"/>
      <c r="AK1039" s="139"/>
      <c r="AL1039" s="132" t="str">
        <f t="shared" si="836"/>
        <v>OK</v>
      </c>
      <c r="AM1039" s="140"/>
      <c r="AN1039" s="119">
        <f t="shared" si="837"/>
        <v>0</v>
      </c>
      <c r="AO1039" s="120">
        <f t="shared" si="838"/>
        <v>0</v>
      </c>
      <c r="AP1039" s="39">
        <f>L1039</f>
        <v>0</v>
      </c>
      <c r="AQ1039" s="141">
        <f>AN1039</f>
        <v>0</v>
      </c>
      <c r="AR1039" s="142">
        <f>AQ1039-AP1039</f>
        <v>0</v>
      </c>
      <c r="AS1039" s="143" t="e">
        <f>AR1039/AP1039</f>
        <v>#DIV/0!</v>
      </c>
      <c r="AT1039" s="144">
        <f>M1039</f>
        <v>0</v>
      </c>
      <c r="AU1039" s="141">
        <f>AO1039</f>
        <v>0</v>
      </c>
      <c r="AV1039" s="142">
        <f>AU1039-AT1039</f>
        <v>0</v>
      </c>
      <c r="AW1039" s="143" t="e">
        <f>AV1039/AT1039</f>
        <v>#DIV/0!</v>
      </c>
      <c r="AY1039" s="146" t="str">
        <f>RIGHT(LEFT(I1039,3),2)&amp;"."&amp;RIGHT(LEFT(I1039,5),2)</f>
        <v>91.10</v>
      </c>
      <c r="AZ1039" s="525" t="b">
        <f>COUNTIF('[1]Codes SEC'!$B$2:$B$250,Ministres!AY1039)&gt;0</f>
        <v>1</v>
      </c>
    </row>
    <row r="1040" spans="1:64" s="197" customFormat="1" ht="12.75" customHeight="1" x14ac:dyDescent="0.25">
      <c r="A1040" s="148"/>
      <c r="B1040" s="527"/>
      <c r="C1040" s="298"/>
      <c r="D1040" s="151"/>
      <c r="E1040" s="528"/>
      <c r="F1040" s="153"/>
      <c r="G1040" s="154"/>
      <c r="H1040" s="155"/>
      <c r="I1040" s="156"/>
      <c r="J1040" s="157"/>
      <c r="K1040" s="158" t="s">
        <v>70</v>
      </c>
      <c r="L1040" s="369">
        <f t="shared" ref="L1040:S1040" si="839">L1038+L1039</f>
        <v>0</v>
      </c>
      <c r="M1040" s="529">
        <f t="shared" si="839"/>
        <v>0</v>
      </c>
      <c r="N1040" s="530">
        <f t="shared" si="839"/>
        <v>0</v>
      </c>
      <c r="O1040" s="531">
        <f t="shared" si="839"/>
        <v>0</v>
      </c>
      <c r="P1040" s="531">
        <f t="shared" si="839"/>
        <v>0</v>
      </c>
      <c r="Q1040" s="531">
        <f t="shared" si="839"/>
        <v>0</v>
      </c>
      <c r="R1040" s="531">
        <f t="shared" si="839"/>
        <v>0</v>
      </c>
      <c r="S1040" s="531">
        <f t="shared" si="839"/>
        <v>0</v>
      </c>
      <c r="T1040" s="532"/>
      <c r="U1040" s="533">
        <f>U1038+U1039</f>
        <v>0</v>
      </c>
      <c r="V1040" s="533">
        <f>V1038+V1039</f>
        <v>0</v>
      </c>
      <c r="W1040" s="531">
        <f>W1038+W1039</f>
        <v>0</v>
      </c>
      <c r="X1040" s="531">
        <f>X1038+X1039</f>
        <v>0</v>
      </c>
      <c r="Y1040" s="532"/>
      <c r="Z1040" s="533">
        <f t="shared" ref="Z1040:AF1040" si="840">Z1038+Z1039</f>
        <v>0</v>
      </c>
      <c r="AA1040" s="165">
        <f t="shared" si="840"/>
        <v>0</v>
      </c>
      <c r="AB1040" s="531">
        <f t="shared" si="840"/>
        <v>0</v>
      </c>
      <c r="AC1040" s="531">
        <f t="shared" si="840"/>
        <v>0</v>
      </c>
      <c r="AD1040" s="531">
        <f t="shared" si="840"/>
        <v>0</v>
      </c>
      <c r="AE1040" s="531">
        <f t="shared" si="840"/>
        <v>0</v>
      </c>
      <c r="AF1040" s="531">
        <f t="shared" si="840"/>
        <v>0</v>
      </c>
      <c r="AG1040" s="532"/>
      <c r="AH1040" s="533">
        <f>AH1038+AH1039</f>
        <v>0</v>
      </c>
      <c r="AI1040" s="533">
        <f>AI1038+AI1039</f>
        <v>0</v>
      </c>
      <c r="AJ1040" s="531">
        <f>AJ1038+AJ1039</f>
        <v>0</v>
      </c>
      <c r="AK1040" s="531">
        <f>AK1038+AK1039</f>
        <v>0</v>
      </c>
      <c r="AL1040" s="532"/>
      <c r="AM1040" s="534">
        <f t="shared" ref="AM1040:AW1040" si="841">AM1038+AM1039</f>
        <v>0</v>
      </c>
      <c r="AN1040" s="167">
        <f>AN1038+AN1039</f>
        <v>0</v>
      </c>
      <c r="AO1040" s="535">
        <f t="shared" si="841"/>
        <v>0</v>
      </c>
      <c r="AP1040" s="169">
        <f t="shared" si="841"/>
        <v>0</v>
      </c>
      <c r="AQ1040" s="536">
        <f t="shared" si="841"/>
        <v>0</v>
      </c>
      <c r="AR1040" s="537">
        <f t="shared" si="841"/>
        <v>0</v>
      </c>
      <c r="AS1040" s="538" t="e">
        <f t="shared" si="841"/>
        <v>#DIV/0!</v>
      </c>
      <c r="AT1040" s="539">
        <f t="shared" si="841"/>
        <v>0</v>
      </c>
      <c r="AU1040" s="536">
        <f t="shared" si="841"/>
        <v>0</v>
      </c>
      <c r="AV1040" s="537">
        <f t="shared" si="841"/>
        <v>0</v>
      </c>
      <c r="AW1040" s="538" t="e">
        <f t="shared" si="841"/>
        <v>#DIV/0!</v>
      </c>
      <c r="AX1040"/>
      <c r="AY1040" s="146"/>
      <c r="AZ1040" s="525"/>
      <c r="BA1040" s="12"/>
      <c r="BB1040" s="12"/>
      <c r="BC1040" s="12"/>
      <c r="BD1040" s="12"/>
      <c r="BE1040" s="12"/>
      <c r="BF1040" s="12"/>
      <c r="BG1040" s="12"/>
      <c r="BH1040" s="12"/>
      <c r="BI1040" s="12"/>
      <c r="BJ1040" s="12"/>
      <c r="BK1040" s="12"/>
      <c r="BL1040" s="12"/>
    </row>
    <row r="1041" spans="1:64" ht="12.75" customHeight="1" x14ac:dyDescent="0.25">
      <c r="A1041" s="174"/>
      <c r="B1041" s="175"/>
      <c r="C1041" s="176"/>
      <c r="D1041" s="177"/>
      <c r="E1041" s="178"/>
      <c r="F1041" s="177"/>
      <c r="G1041" s="179"/>
      <c r="H1041" s="180"/>
      <c r="I1041" s="181"/>
      <c r="J1041" s="182"/>
      <c r="K1041" s="183" t="s">
        <v>1296</v>
      </c>
      <c r="L1041" s="184">
        <f t="shared" ref="L1041:S1041" si="842">L1034+L1040</f>
        <v>665</v>
      </c>
      <c r="M1041" s="185">
        <f t="shared" si="842"/>
        <v>665</v>
      </c>
      <c r="N1041" s="186">
        <f t="shared" si="842"/>
        <v>0</v>
      </c>
      <c r="O1041" s="187">
        <f t="shared" si="842"/>
        <v>0</v>
      </c>
      <c r="P1041" s="187">
        <f t="shared" si="842"/>
        <v>0</v>
      </c>
      <c r="Q1041" s="187">
        <f t="shared" si="842"/>
        <v>0</v>
      </c>
      <c r="R1041" s="187">
        <f t="shared" si="842"/>
        <v>0</v>
      </c>
      <c r="S1041" s="187">
        <f t="shared" si="842"/>
        <v>0</v>
      </c>
      <c r="T1041" s="188"/>
      <c r="U1041" s="187">
        <f>U1034+U1040</f>
        <v>0</v>
      </c>
      <c r="V1041" s="187">
        <f>V1034+V1040</f>
        <v>0</v>
      </c>
      <c r="W1041" s="187">
        <f>W1034+W1040</f>
        <v>0</v>
      </c>
      <c r="X1041" s="187">
        <f>X1034+X1040</f>
        <v>0</v>
      </c>
      <c r="Y1041" s="188"/>
      <c r="Z1041" s="187">
        <f t="shared" ref="Z1041:AF1041" si="843">Z1034+Z1040</f>
        <v>0</v>
      </c>
      <c r="AA1041" s="189">
        <f t="shared" si="843"/>
        <v>0</v>
      </c>
      <c r="AB1041" s="187">
        <f t="shared" si="843"/>
        <v>0</v>
      </c>
      <c r="AC1041" s="187">
        <f t="shared" si="843"/>
        <v>0</v>
      </c>
      <c r="AD1041" s="187">
        <f t="shared" si="843"/>
        <v>0</v>
      </c>
      <c r="AE1041" s="187">
        <f t="shared" si="843"/>
        <v>0</v>
      </c>
      <c r="AF1041" s="187">
        <f t="shared" si="843"/>
        <v>0</v>
      </c>
      <c r="AG1041" s="188"/>
      <c r="AH1041" s="187">
        <f>AH1034+AH1040</f>
        <v>0</v>
      </c>
      <c r="AI1041" s="187">
        <f>AI1034+AI1040</f>
        <v>0</v>
      </c>
      <c r="AJ1041" s="187">
        <f>AJ1034+AJ1040</f>
        <v>0</v>
      </c>
      <c r="AK1041" s="187">
        <f>AK1034+AK1040</f>
        <v>0</v>
      </c>
      <c r="AL1041" s="188"/>
      <c r="AM1041" s="190">
        <f t="shared" ref="AM1041:AW1041" si="844">AM1034+AM1040</f>
        <v>0</v>
      </c>
      <c r="AN1041" s="191">
        <f>AN1034+AN1040</f>
        <v>665</v>
      </c>
      <c r="AO1041" s="190">
        <f t="shared" si="844"/>
        <v>665</v>
      </c>
      <c r="AP1041" s="184">
        <f t="shared" si="844"/>
        <v>665</v>
      </c>
      <c r="AQ1041" s="192">
        <f t="shared" si="844"/>
        <v>665</v>
      </c>
      <c r="AR1041" s="193">
        <f t="shared" si="844"/>
        <v>0</v>
      </c>
      <c r="AS1041" s="194" t="e">
        <f t="shared" si="844"/>
        <v>#DIV/0!</v>
      </c>
      <c r="AT1041" s="195">
        <f t="shared" si="844"/>
        <v>665</v>
      </c>
      <c r="AU1041" s="192">
        <f t="shared" si="844"/>
        <v>665</v>
      </c>
      <c r="AV1041" s="193">
        <f t="shared" si="844"/>
        <v>0</v>
      </c>
      <c r="AW1041" s="194" t="e">
        <f t="shared" si="844"/>
        <v>#DIV/0!</v>
      </c>
      <c r="AX1041" s="12"/>
      <c r="AY1041" s="146"/>
      <c r="AZ1041" s="525"/>
    </row>
    <row r="1042" spans="1:64" ht="12.75" customHeight="1" x14ac:dyDescent="0.25">
      <c r="A1042" s="15"/>
      <c r="C1042" s="122"/>
      <c r="D1042" s="123"/>
      <c r="F1042" s="125"/>
      <c r="G1042" s="34"/>
      <c r="H1042" s="35"/>
      <c r="I1042" s="36"/>
      <c r="J1042" s="37"/>
      <c r="K1042" s="198" t="s">
        <v>72</v>
      </c>
      <c r="L1042" s="199">
        <v>0</v>
      </c>
      <c r="M1042" s="200">
        <v>0</v>
      </c>
      <c r="N1042" s="201">
        <v>0</v>
      </c>
      <c r="O1042" s="202">
        <v>0</v>
      </c>
      <c r="P1042" s="202">
        <v>0</v>
      </c>
      <c r="Q1042" s="202">
        <v>0</v>
      </c>
      <c r="R1042" s="202">
        <v>0</v>
      </c>
      <c r="S1042" s="202">
        <v>0</v>
      </c>
      <c r="T1042" s="203"/>
      <c r="U1042" s="135">
        <v>0</v>
      </c>
      <c r="V1042" s="135">
        <v>0</v>
      </c>
      <c r="W1042" s="202">
        <v>0</v>
      </c>
      <c r="X1042" s="202">
        <v>0</v>
      </c>
      <c r="Y1042" s="203"/>
      <c r="Z1042" s="135">
        <v>0</v>
      </c>
      <c r="AA1042" s="204">
        <v>0</v>
      </c>
      <c r="AB1042" s="202">
        <v>0</v>
      </c>
      <c r="AC1042" s="202">
        <v>0</v>
      </c>
      <c r="AD1042" s="202">
        <v>0</v>
      </c>
      <c r="AE1042" s="202">
        <v>0</v>
      </c>
      <c r="AF1042" s="202">
        <v>0</v>
      </c>
      <c r="AG1042" s="203"/>
      <c r="AH1042" s="135">
        <v>0</v>
      </c>
      <c r="AI1042" s="135">
        <v>0</v>
      </c>
      <c r="AJ1042" s="202">
        <v>0</v>
      </c>
      <c r="AK1042" s="202">
        <v>0</v>
      </c>
      <c r="AL1042" s="203"/>
      <c r="AM1042" s="205">
        <v>0</v>
      </c>
      <c r="AN1042" s="119">
        <v>0</v>
      </c>
      <c r="AO1042" s="120">
        <v>0</v>
      </c>
      <c r="AP1042" s="39">
        <v>0</v>
      </c>
      <c r="AQ1042" s="141">
        <v>0</v>
      </c>
      <c r="AR1042" s="141">
        <v>0</v>
      </c>
      <c r="AS1042" s="143">
        <v>0</v>
      </c>
      <c r="AT1042" s="144">
        <v>0</v>
      </c>
      <c r="AU1042" s="141">
        <v>0</v>
      </c>
      <c r="AV1042" s="141">
        <v>0</v>
      </c>
      <c r="AW1042" s="143">
        <v>0</v>
      </c>
      <c r="AY1042" s="146"/>
      <c r="AZ1042" s="525"/>
    </row>
    <row r="1043" spans="1:64" ht="12.75" customHeight="1" x14ac:dyDescent="0.25">
      <c r="A1043" s="15"/>
      <c r="C1043" s="272"/>
      <c r="D1043" s="123"/>
      <c r="F1043" s="125"/>
      <c r="G1043" s="126"/>
      <c r="H1043" s="35"/>
      <c r="I1043" s="36"/>
      <c r="J1043" s="37"/>
      <c r="K1043" s="198" t="s">
        <v>73</v>
      </c>
      <c r="L1043" s="199">
        <v>0</v>
      </c>
      <c r="M1043" s="200">
        <v>0</v>
      </c>
      <c r="N1043" s="201">
        <v>0</v>
      </c>
      <c r="O1043" s="202">
        <v>0</v>
      </c>
      <c r="P1043" s="202">
        <v>0</v>
      </c>
      <c r="Q1043" s="202">
        <v>0</v>
      </c>
      <c r="R1043" s="202">
        <v>0</v>
      </c>
      <c r="S1043" s="202">
        <v>0</v>
      </c>
      <c r="T1043" s="203"/>
      <c r="U1043" s="135">
        <v>0</v>
      </c>
      <c r="V1043" s="135">
        <v>0</v>
      </c>
      <c r="W1043" s="202">
        <v>0</v>
      </c>
      <c r="X1043" s="202">
        <v>0</v>
      </c>
      <c r="Y1043" s="203"/>
      <c r="Z1043" s="135">
        <v>0</v>
      </c>
      <c r="AA1043" s="204">
        <v>0</v>
      </c>
      <c r="AB1043" s="202">
        <v>0</v>
      </c>
      <c r="AC1043" s="202">
        <v>0</v>
      </c>
      <c r="AD1043" s="202">
        <v>0</v>
      </c>
      <c r="AE1043" s="202">
        <v>0</v>
      </c>
      <c r="AF1043" s="202">
        <v>0</v>
      </c>
      <c r="AG1043" s="203"/>
      <c r="AH1043" s="135">
        <v>0</v>
      </c>
      <c r="AI1043" s="135">
        <v>0</v>
      </c>
      <c r="AJ1043" s="202">
        <v>0</v>
      </c>
      <c r="AK1043" s="202">
        <v>0</v>
      </c>
      <c r="AL1043" s="203"/>
      <c r="AM1043" s="205">
        <v>0</v>
      </c>
      <c r="AN1043" s="119">
        <v>0</v>
      </c>
      <c r="AO1043" s="120">
        <v>0</v>
      </c>
      <c r="AP1043" s="39">
        <v>0</v>
      </c>
      <c r="AQ1043" s="141">
        <v>0</v>
      </c>
      <c r="AR1043" s="141">
        <v>0</v>
      </c>
      <c r="AS1043" s="143">
        <v>0</v>
      </c>
      <c r="AT1043" s="144">
        <v>0</v>
      </c>
      <c r="AU1043" s="141">
        <v>0</v>
      </c>
      <c r="AV1043" s="141">
        <v>0</v>
      </c>
      <c r="AW1043" s="143">
        <v>0</v>
      </c>
      <c r="AY1043" s="146"/>
      <c r="AZ1043" s="525"/>
    </row>
    <row r="1044" spans="1:64" ht="12.75" customHeight="1" x14ac:dyDescent="0.25">
      <c r="A1044" s="15"/>
      <c r="C1044" s="272"/>
      <c r="D1044" s="123"/>
      <c r="F1044" s="125"/>
      <c r="G1044" s="126"/>
      <c r="H1044" s="35"/>
      <c r="I1044" s="36"/>
      <c r="J1044" s="37"/>
      <c r="K1044" s="198" t="s">
        <v>74</v>
      </c>
      <c r="L1044" s="199">
        <v>0</v>
      </c>
      <c r="M1044" s="200">
        <v>0</v>
      </c>
      <c r="N1044" s="201">
        <v>0</v>
      </c>
      <c r="O1044" s="202">
        <v>0</v>
      </c>
      <c r="P1044" s="202">
        <v>0</v>
      </c>
      <c r="Q1044" s="202">
        <v>0</v>
      </c>
      <c r="R1044" s="202">
        <v>0</v>
      </c>
      <c r="S1044" s="202">
        <v>0</v>
      </c>
      <c r="T1044" s="203"/>
      <c r="U1044" s="135">
        <v>0</v>
      </c>
      <c r="V1044" s="135">
        <v>0</v>
      </c>
      <c r="W1044" s="202">
        <v>0</v>
      </c>
      <c r="X1044" s="202">
        <v>0</v>
      </c>
      <c r="Y1044" s="203"/>
      <c r="Z1044" s="135">
        <v>0</v>
      </c>
      <c r="AA1044" s="204">
        <v>0</v>
      </c>
      <c r="AB1044" s="202">
        <v>0</v>
      </c>
      <c r="AC1044" s="202">
        <v>0</v>
      </c>
      <c r="AD1044" s="202">
        <v>0</v>
      </c>
      <c r="AE1044" s="202">
        <v>0</v>
      </c>
      <c r="AF1044" s="202">
        <v>0</v>
      </c>
      <c r="AG1044" s="203"/>
      <c r="AH1044" s="135">
        <v>0</v>
      </c>
      <c r="AI1044" s="135">
        <v>0</v>
      </c>
      <c r="AJ1044" s="202">
        <v>0</v>
      </c>
      <c r="AK1044" s="202">
        <v>0</v>
      </c>
      <c r="AL1044" s="203"/>
      <c r="AM1044" s="205">
        <v>0</v>
      </c>
      <c r="AN1044" s="119">
        <v>0</v>
      </c>
      <c r="AO1044" s="120">
        <v>0</v>
      </c>
      <c r="AP1044" s="39">
        <v>0</v>
      </c>
      <c r="AQ1044" s="141">
        <v>0</v>
      </c>
      <c r="AR1044" s="141">
        <v>0</v>
      </c>
      <c r="AS1044" s="143">
        <v>0</v>
      </c>
      <c r="AT1044" s="144">
        <v>0</v>
      </c>
      <c r="AU1044" s="141">
        <v>0</v>
      </c>
      <c r="AV1044" s="141">
        <v>0</v>
      </c>
      <c r="AW1044" s="143">
        <v>0</v>
      </c>
      <c r="AY1044" s="146"/>
      <c r="AZ1044" s="525"/>
    </row>
    <row r="1045" spans="1:64" ht="12.75" customHeight="1" x14ac:dyDescent="0.25">
      <c r="A1045" s="15"/>
      <c r="C1045" s="272"/>
      <c r="D1045" s="123"/>
      <c r="F1045" s="125"/>
      <c r="G1045" s="126"/>
      <c r="H1045" s="35"/>
      <c r="I1045" s="36"/>
      <c r="J1045" s="37"/>
      <c r="K1045" s="198" t="s">
        <v>75</v>
      </c>
      <c r="L1045" s="199">
        <v>0</v>
      </c>
      <c r="M1045" s="200">
        <v>0</v>
      </c>
      <c r="N1045" s="201">
        <v>0</v>
      </c>
      <c r="O1045" s="202">
        <v>0</v>
      </c>
      <c r="P1045" s="202">
        <v>0</v>
      </c>
      <c r="Q1045" s="202">
        <v>0</v>
      </c>
      <c r="R1045" s="202">
        <v>0</v>
      </c>
      <c r="S1045" s="202">
        <v>0</v>
      </c>
      <c r="T1045" s="203"/>
      <c r="U1045" s="135">
        <v>0</v>
      </c>
      <c r="V1045" s="135">
        <v>0</v>
      </c>
      <c r="W1045" s="202">
        <v>0</v>
      </c>
      <c r="X1045" s="202">
        <v>0</v>
      </c>
      <c r="Y1045" s="203"/>
      <c r="Z1045" s="135">
        <v>0</v>
      </c>
      <c r="AA1045" s="204">
        <v>0</v>
      </c>
      <c r="AB1045" s="202">
        <v>0</v>
      </c>
      <c r="AC1045" s="202">
        <v>0</v>
      </c>
      <c r="AD1045" s="202">
        <v>0</v>
      </c>
      <c r="AE1045" s="202">
        <v>0</v>
      </c>
      <c r="AF1045" s="202">
        <v>0</v>
      </c>
      <c r="AG1045" s="203"/>
      <c r="AH1045" s="135">
        <v>0</v>
      </c>
      <c r="AI1045" s="135">
        <v>0</v>
      </c>
      <c r="AJ1045" s="202">
        <v>0</v>
      </c>
      <c r="AK1045" s="202">
        <v>0</v>
      </c>
      <c r="AL1045" s="203"/>
      <c r="AM1045" s="205">
        <v>0</v>
      </c>
      <c r="AN1045" s="119">
        <v>0</v>
      </c>
      <c r="AO1045" s="120">
        <v>0</v>
      </c>
      <c r="AP1045" s="39">
        <v>0</v>
      </c>
      <c r="AQ1045" s="141">
        <v>0</v>
      </c>
      <c r="AR1045" s="141">
        <v>0</v>
      </c>
      <c r="AS1045" s="143">
        <v>0</v>
      </c>
      <c r="AT1045" s="144">
        <v>0</v>
      </c>
      <c r="AU1045" s="141">
        <v>0</v>
      </c>
      <c r="AV1045" s="141">
        <v>0</v>
      </c>
      <c r="AW1045" s="143">
        <v>0</v>
      </c>
      <c r="AY1045" s="146"/>
      <c r="AZ1045" s="525"/>
    </row>
    <row r="1046" spans="1:64" ht="12.75" customHeight="1" x14ac:dyDescent="0.25">
      <c r="A1046" s="15"/>
      <c r="C1046" s="272"/>
      <c r="D1046" s="123"/>
      <c r="F1046" s="125"/>
      <c r="G1046" s="126"/>
      <c r="H1046" s="35"/>
      <c r="I1046" s="36"/>
      <c r="J1046" s="37"/>
      <c r="K1046" s="206" t="s">
        <v>76</v>
      </c>
      <c r="L1046" s="199">
        <v>0</v>
      </c>
      <c r="M1046" s="200">
        <v>0</v>
      </c>
      <c r="N1046" s="201">
        <v>0</v>
      </c>
      <c r="O1046" s="202">
        <v>0</v>
      </c>
      <c r="P1046" s="202">
        <v>0</v>
      </c>
      <c r="Q1046" s="202">
        <v>0</v>
      </c>
      <c r="R1046" s="202">
        <v>0</v>
      </c>
      <c r="S1046" s="202">
        <v>0</v>
      </c>
      <c r="T1046" s="203"/>
      <c r="U1046" s="135">
        <v>0</v>
      </c>
      <c r="V1046" s="135">
        <v>0</v>
      </c>
      <c r="W1046" s="202">
        <v>0</v>
      </c>
      <c r="X1046" s="202">
        <v>0</v>
      </c>
      <c r="Y1046" s="203"/>
      <c r="Z1046" s="135">
        <v>0</v>
      </c>
      <c r="AA1046" s="204">
        <v>0</v>
      </c>
      <c r="AB1046" s="202">
        <v>0</v>
      </c>
      <c r="AC1046" s="202">
        <v>0</v>
      </c>
      <c r="AD1046" s="202">
        <v>0</v>
      </c>
      <c r="AE1046" s="202">
        <v>0</v>
      </c>
      <c r="AF1046" s="202">
        <v>0</v>
      </c>
      <c r="AG1046" s="203"/>
      <c r="AH1046" s="135">
        <v>0</v>
      </c>
      <c r="AI1046" s="135">
        <v>0</v>
      </c>
      <c r="AJ1046" s="202">
        <v>0</v>
      </c>
      <c r="AK1046" s="202">
        <v>0</v>
      </c>
      <c r="AL1046" s="203"/>
      <c r="AM1046" s="205">
        <v>0</v>
      </c>
      <c r="AN1046" s="119">
        <v>0</v>
      </c>
      <c r="AO1046" s="120">
        <v>0</v>
      </c>
      <c r="AP1046" s="39">
        <v>0</v>
      </c>
      <c r="AQ1046" s="141">
        <v>0</v>
      </c>
      <c r="AR1046" s="141">
        <v>0</v>
      </c>
      <c r="AS1046" s="143">
        <v>0</v>
      </c>
      <c r="AT1046" s="144">
        <v>0</v>
      </c>
      <c r="AU1046" s="141">
        <v>0</v>
      </c>
      <c r="AV1046" s="141">
        <v>0</v>
      </c>
      <c r="AW1046" s="143">
        <v>0</v>
      </c>
      <c r="AY1046" s="146"/>
      <c r="AZ1046" s="525"/>
    </row>
    <row r="1047" spans="1:64" ht="12.75" customHeight="1" x14ac:dyDescent="0.25">
      <c r="A1047" s="15"/>
      <c r="C1047" s="272"/>
      <c r="D1047" s="123"/>
      <c r="F1047" s="125"/>
      <c r="G1047" s="126"/>
      <c r="H1047" s="35"/>
      <c r="I1047" s="36"/>
      <c r="J1047" s="37"/>
      <c r="K1047" s="206"/>
      <c r="L1047" s="199"/>
      <c r="M1047" s="200"/>
      <c r="N1047" s="201"/>
      <c r="O1047" s="202"/>
      <c r="P1047" s="202"/>
      <c r="Q1047" s="202"/>
      <c r="R1047" s="202"/>
      <c r="S1047" s="202"/>
      <c r="T1047" s="224"/>
      <c r="U1047" s="138"/>
      <c r="V1047" s="138"/>
      <c r="W1047" s="139"/>
      <c r="X1047" s="139"/>
      <c r="Y1047" s="224"/>
      <c r="Z1047" s="210"/>
      <c r="AA1047" s="204"/>
      <c r="AB1047" s="202"/>
      <c r="AC1047" s="202"/>
      <c r="AD1047" s="202"/>
      <c r="AE1047" s="202"/>
      <c r="AF1047" s="202"/>
      <c r="AG1047" s="224"/>
      <c r="AH1047" s="138"/>
      <c r="AI1047" s="138"/>
      <c r="AJ1047" s="139"/>
      <c r="AK1047" s="139"/>
      <c r="AL1047" s="224"/>
      <c r="AM1047" s="140"/>
      <c r="AN1047" s="211"/>
      <c r="AO1047" s="212"/>
      <c r="AP1047" s="39"/>
      <c r="AQ1047" s="141"/>
      <c r="AR1047" s="141"/>
      <c r="AS1047" s="143"/>
      <c r="AU1047" s="141"/>
      <c r="AV1047" s="141"/>
      <c r="AW1047" s="143"/>
      <c r="AY1047" s="146"/>
      <c r="AZ1047" s="525"/>
    </row>
    <row r="1048" spans="1:64" ht="12.75" customHeight="1" x14ac:dyDescent="0.25">
      <c r="A1048" s="15"/>
      <c r="C1048" s="272"/>
      <c r="D1048" s="123"/>
      <c r="F1048" s="125"/>
      <c r="G1048" s="126"/>
      <c r="H1048" s="35"/>
      <c r="I1048" s="36"/>
      <c r="J1048" s="37"/>
      <c r="K1048" s="244"/>
      <c r="L1048" s="199"/>
      <c r="M1048" s="200"/>
      <c r="N1048" s="201"/>
      <c r="O1048" s="202"/>
      <c r="P1048" s="202"/>
      <c r="Q1048" s="202"/>
      <c r="R1048" s="202"/>
      <c r="S1048" s="202"/>
      <c r="T1048" s="224"/>
      <c r="U1048" s="138"/>
      <c r="V1048" s="138"/>
      <c r="W1048" s="139"/>
      <c r="X1048" s="139"/>
      <c r="Y1048" s="224"/>
      <c r="Z1048" s="210"/>
      <c r="AA1048" s="204"/>
      <c r="AB1048" s="202"/>
      <c r="AC1048" s="202"/>
      <c r="AD1048" s="202"/>
      <c r="AE1048" s="202"/>
      <c r="AF1048" s="202"/>
      <c r="AG1048" s="224"/>
      <c r="AH1048" s="138"/>
      <c r="AI1048" s="138"/>
      <c r="AJ1048" s="139"/>
      <c r="AK1048" s="139"/>
      <c r="AL1048" s="224"/>
      <c r="AM1048" s="140"/>
      <c r="AN1048" s="211"/>
      <c r="AO1048" s="212"/>
      <c r="AP1048" s="39"/>
      <c r="AQ1048" s="141"/>
      <c r="AR1048" s="141"/>
      <c r="AS1048" s="143"/>
      <c r="AU1048" s="141"/>
      <c r="AV1048" s="141"/>
      <c r="AW1048" s="143"/>
      <c r="AY1048" s="146"/>
      <c r="AZ1048" s="525"/>
    </row>
    <row r="1049" spans="1:64" ht="12.75" customHeight="1" x14ac:dyDescent="0.25">
      <c r="A1049" s="356"/>
      <c r="B1049" s="225"/>
      <c r="C1049" s="272"/>
      <c r="D1049" s="357"/>
      <c r="E1049" s="226"/>
      <c r="F1049" s="122"/>
      <c r="G1049" s="126"/>
      <c r="H1049" s="35"/>
      <c r="I1049" s="36"/>
      <c r="J1049" s="37"/>
      <c r="K1049" s="116" t="s">
        <v>1297</v>
      </c>
      <c r="L1049" s="199"/>
      <c r="M1049" s="200"/>
      <c r="N1049" s="201"/>
      <c r="O1049" s="202"/>
      <c r="P1049" s="202"/>
      <c r="Q1049" s="202"/>
      <c r="R1049" s="202"/>
      <c r="S1049" s="202"/>
      <c r="T1049" s="224"/>
      <c r="U1049" s="138"/>
      <c r="V1049" s="138"/>
      <c r="W1049" s="139"/>
      <c r="X1049" s="139"/>
      <c r="Y1049" s="224"/>
      <c r="Z1049" s="210"/>
      <c r="AA1049" s="204"/>
      <c r="AB1049" s="202"/>
      <c r="AC1049" s="202"/>
      <c r="AD1049" s="202"/>
      <c r="AE1049" s="202"/>
      <c r="AF1049" s="202"/>
      <c r="AG1049" s="224"/>
      <c r="AH1049" s="138"/>
      <c r="AI1049" s="138"/>
      <c r="AJ1049" s="139"/>
      <c r="AK1049" s="139"/>
      <c r="AL1049" s="224"/>
      <c r="AM1049" s="140"/>
      <c r="AN1049" s="211"/>
      <c r="AO1049" s="212"/>
      <c r="AP1049" s="39"/>
      <c r="AQ1049" s="141"/>
      <c r="AR1049" s="141"/>
      <c r="AS1049" s="143"/>
      <c r="AU1049" s="141"/>
      <c r="AV1049" s="141"/>
      <c r="AW1049" s="143"/>
      <c r="AY1049" s="146"/>
      <c r="AZ1049" s="525"/>
    </row>
    <row r="1050" spans="1:64" ht="20.399999999999999" x14ac:dyDescent="0.25">
      <c r="A1050" s="356"/>
      <c r="B1050" s="225"/>
      <c r="C1050" s="272"/>
      <c r="D1050" s="357"/>
      <c r="E1050" s="226"/>
      <c r="F1050" s="122"/>
      <c r="G1050" s="126"/>
      <c r="H1050" s="35"/>
      <c r="I1050" s="36"/>
      <c r="J1050" s="37"/>
      <c r="K1050" s="349" t="s">
        <v>1298</v>
      </c>
      <c r="L1050" s="199"/>
      <c r="M1050" s="200"/>
      <c r="N1050" s="201"/>
      <c r="O1050" s="202"/>
      <c r="P1050" s="202"/>
      <c r="Q1050" s="202"/>
      <c r="R1050" s="202"/>
      <c r="S1050" s="202"/>
      <c r="T1050" s="224"/>
      <c r="U1050" s="138"/>
      <c r="V1050" s="138"/>
      <c r="W1050" s="139"/>
      <c r="X1050" s="139"/>
      <c r="Y1050" s="224"/>
      <c r="Z1050" s="210"/>
      <c r="AA1050" s="204"/>
      <c r="AB1050" s="202"/>
      <c r="AC1050" s="202"/>
      <c r="AD1050" s="202"/>
      <c r="AE1050" s="202"/>
      <c r="AF1050" s="202"/>
      <c r="AG1050" s="224"/>
      <c r="AH1050" s="138"/>
      <c r="AI1050" s="138"/>
      <c r="AJ1050" s="139"/>
      <c r="AK1050" s="139"/>
      <c r="AL1050" s="224"/>
      <c r="AM1050" s="140"/>
      <c r="AN1050" s="211"/>
      <c r="AO1050" s="212"/>
      <c r="AP1050" s="39"/>
      <c r="AQ1050" s="141"/>
      <c r="AR1050" s="141"/>
      <c r="AS1050" s="143"/>
      <c r="AU1050" s="141"/>
      <c r="AV1050" s="141"/>
      <c r="AW1050" s="143"/>
      <c r="AY1050" s="146"/>
      <c r="AZ1050" s="525"/>
    </row>
    <row r="1051" spans="1:64" ht="12.75" customHeight="1" x14ac:dyDescent="0.25">
      <c r="A1051" s="356"/>
      <c r="B1051" s="225"/>
      <c r="C1051" s="272"/>
      <c r="D1051" s="357"/>
      <c r="E1051" s="226"/>
      <c r="F1051" s="122"/>
      <c r="G1051" s="126"/>
      <c r="H1051" s="35"/>
      <c r="I1051" s="36"/>
      <c r="J1051" s="37"/>
      <c r="K1051" s="331"/>
      <c r="L1051" s="199"/>
      <c r="M1051" s="200"/>
      <c r="N1051" s="201"/>
      <c r="O1051" s="202"/>
      <c r="P1051" s="202"/>
      <c r="Q1051" s="202"/>
      <c r="R1051" s="202"/>
      <c r="S1051" s="202"/>
      <c r="T1051" s="224"/>
      <c r="U1051" s="138"/>
      <c r="V1051" s="138"/>
      <c r="W1051" s="139"/>
      <c r="X1051" s="139"/>
      <c r="Y1051" s="224"/>
      <c r="Z1051" s="210"/>
      <c r="AA1051" s="204"/>
      <c r="AB1051" s="202"/>
      <c r="AC1051" s="202"/>
      <c r="AD1051" s="202"/>
      <c r="AE1051" s="202"/>
      <c r="AF1051" s="202"/>
      <c r="AG1051" s="224"/>
      <c r="AH1051" s="138"/>
      <c r="AI1051" s="138"/>
      <c r="AJ1051" s="139"/>
      <c r="AK1051" s="139"/>
      <c r="AL1051" s="224"/>
      <c r="AM1051" s="140"/>
      <c r="AN1051" s="211"/>
      <c r="AO1051" s="212"/>
      <c r="AP1051" s="39"/>
      <c r="AQ1051" s="141"/>
      <c r="AR1051" s="141"/>
      <c r="AS1051" s="143"/>
      <c r="AU1051" s="141"/>
      <c r="AV1051" s="141"/>
      <c r="AW1051" s="143"/>
      <c r="AY1051" s="146"/>
      <c r="AZ1051" s="525"/>
    </row>
    <row r="1052" spans="1:64" ht="35.1" customHeight="1" x14ac:dyDescent="0.25">
      <c r="A1052" s="356" t="s">
        <v>13</v>
      </c>
      <c r="B1052" s="225">
        <v>17</v>
      </c>
      <c r="C1052" s="272" t="s">
        <v>1280</v>
      </c>
      <c r="D1052" s="123">
        <v>1000</v>
      </c>
      <c r="E1052" s="226"/>
      <c r="F1052" s="122">
        <v>1</v>
      </c>
      <c r="G1052" s="126" t="s">
        <v>129</v>
      </c>
      <c r="H1052" s="35" t="str">
        <f t="shared" si="820"/>
        <v>093</v>
      </c>
      <c r="I1052" s="36" t="s">
        <v>85</v>
      </c>
      <c r="J1052" s="37" t="s">
        <v>1299</v>
      </c>
      <c r="K1052" s="244" t="s">
        <v>1300</v>
      </c>
      <c r="L1052" s="232">
        <v>0</v>
      </c>
      <c r="M1052" s="233">
        <v>0</v>
      </c>
      <c r="N1052" s="130"/>
      <c r="O1052" s="131"/>
      <c r="P1052" s="131"/>
      <c r="Q1052" s="131"/>
      <c r="R1052" s="131"/>
      <c r="S1052" s="131"/>
      <c r="T1052" s="132" t="str">
        <f>IF(SUM(N1052:S1052)=U1052,"OK",SUM(N1052:S1052)-U1052)</f>
        <v>OK</v>
      </c>
      <c r="U1052" s="138"/>
      <c r="V1052" s="138"/>
      <c r="W1052" s="139"/>
      <c r="X1052" s="139"/>
      <c r="Y1052" s="132" t="str">
        <f>IF(SUM(W1052:X1052)=Z1052,"OK",SUM(W1052:X1052)-Z1052)</f>
        <v>OK</v>
      </c>
      <c r="Z1052" s="210"/>
      <c r="AA1052" s="204"/>
      <c r="AB1052" s="202"/>
      <c r="AC1052" s="202"/>
      <c r="AD1052" s="202"/>
      <c r="AE1052" s="202"/>
      <c r="AF1052" s="202"/>
      <c r="AG1052" s="132" t="str">
        <f>IF(SUM(AA1052:AF1052)=AH1052,"OK",SUM(AA1052:AF1052)-AH1052)</f>
        <v>OK</v>
      </c>
      <c r="AH1052" s="138"/>
      <c r="AI1052" s="138"/>
      <c r="AJ1052" s="139"/>
      <c r="AK1052" s="139"/>
      <c r="AL1052" s="132" t="str">
        <f>IF(SUM(AJ1052:AK1052)=AM1052,"OK",SUM(AJ1052:AK1052)-AM1052)</f>
        <v>OK</v>
      </c>
      <c r="AM1052" s="140"/>
      <c r="AN1052" s="119">
        <f>L1052+U1052+V1052+Z1052</f>
        <v>0</v>
      </c>
      <c r="AO1052" s="120">
        <f>M1052+AH1052+AI1052+AM1052</f>
        <v>0</v>
      </c>
      <c r="AP1052" s="39">
        <f>L1052</f>
        <v>0</v>
      </c>
      <c r="AQ1052" s="141">
        <f>AN1052</f>
        <v>0</v>
      </c>
      <c r="AR1052" s="142">
        <f>AQ1052-AP1052</f>
        <v>0</v>
      </c>
      <c r="AS1052" s="143" t="e">
        <f>AR1052/AP1052</f>
        <v>#DIV/0!</v>
      </c>
      <c r="AT1052" s="144">
        <f>M1052</f>
        <v>0</v>
      </c>
      <c r="AU1052" s="141">
        <f>AO1052</f>
        <v>0</v>
      </c>
      <c r="AV1052" s="142">
        <f>AU1052-AT1052</f>
        <v>0</v>
      </c>
      <c r="AW1052" s="143" t="e">
        <f>AV1052/AT1052</f>
        <v>#DIV/0!</v>
      </c>
      <c r="AY1052" s="146" t="str">
        <f>RIGHT(LEFT(I1052,3),2)&amp;"."&amp;RIGHT(LEFT(I1052,5),2)</f>
        <v>11.00</v>
      </c>
      <c r="AZ1052" s="525" t="b">
        <f>COUNTIF('[1]Codes SEC'!$B$2:$B$250,Ministres!AY1052)&gt;0</f>
        <v>1</v>
      </c>
    </row>
    <row r="1053" spans="1:64" ht="64.8" x14ac:dyDescent="0.25">
      <c r="A1053" s="15"/>
      <c r="C1053" s="122"/>
      <c r="D1053" s="123"/>
      <c r="F1053" s="125"/>
      <c r="G1053" s="126"/>
      <c r="H1053" s="35"/>
      <c r="I1053" s="234" t="s">
        <v>88</v>
      </c>
      <c r="J1053" s="37"/>
      <c r="K1053" s="235"/>
      <c r="L1053" s="232"/>
      <c r="M1053" s="233"/>
      <c r="N1053" s="130"/>
      <c r="O1053" s="131"/>
      <c r="P1053" s="131"/>
      <c r="Q1053" s="131"/>
      <c r="R1053" s="131"/>
      <c r="S1053" s="131"/>
      <c r="T1053" s="132"/>
      <c r="U1053" s="138"/>
      <c r="V1053" s="138"/>
      <c r="W1053" s="139"/>
      <c r="X1053" s="139"/>
      <c r="Y1053" s="132"/>
      <c r="Z1053" s="210"/>
      <c r="AA1053" s="204"/>
      <c r="AB1053" s="202"/>
      <c r="AC1053" s="202"/>
      <c r="AD1053" s="202"/>
      <c r="AE1053" s="202"/>
      <c r="AF1053" s="202"/>
      <c r="AG1053" s="132"/>
      <c r="AH1053" s="138"/>
      <c r="AI1053" s="138"/>
      <c r="AJ1053" s="139"/>
      <c r="AK1053" s="139"/>
      <c r="AL1053" s="132"/>
      <c r="AM1053" s="140"/>
      <c r="AN1053" s="211"/>
      <c r="AO1053" s="212"/>
      <c r="AP1053" s="39"/>
      <c r="AQ1053" s="141"/>
      <c r="AR1053" s="142"/>
      <c r="AS1053" s="143"/>
      <c r="AU1053" s="141"/>
      <c r="AV1053" s="142"/>
      <c r="AW1053" s="143"/>
      <c r="AY1053" s="146"/>
      <c r="AZ1053" s="525"/>
    </row>
    <row r="1054" spans="1:64" ht="35.1" customHeight="1" x14ac:dyDescent="0.25">
      <c r="A1054" s="356" t="s">
        <v>13</v>
      </c>
      <c r="B1054" s="225">
        <v>17</v>
      </c>
      <c r="C1054" s="272" t="s">
        <v>1280</v>
      </c>
      <c r="D1054" s="123">
        <v>1000</v>
      </c>
      <c r="E1054" s="226"/>
      <c r="F1054" s="122">
        <v>1</v>
      </c>
      <c r="G1054" s="126" t="s">
        <v>129</v>
      </c>
      <c r="H1054" s="35" t="str">
        <f t="shared" si="820"/>
        <v>093</v>
      </c>
      <c r="I1054" s="36">
        <v>81112000</v>
      </c>
      <c r="J1054" s="37" t="s">
        <v>1301</v>
      </c>
      <c r="K1054" s="244" t="s">
        <v>92</v>
      </c>
      <c r="L1054" s="128">
        <v>0</v>
      </c>
      <c r="M1054" s="129">
        <v>0</v>
      </c>
      <c r="N1054" s="130"/>
      <c r="O1054" s="131"/>
      <c r="P1054" s="131"/>
      <c r="Q1054" s="131"/>
      <c r="R1054" s="131"/>
      <c r="S1054" s="131"/>
      <c r="T1054" s="132" t="str">
        <f>IF(SUM(N1054:S1054)=U1054,"OK",SUM(N1054:S1054)-U1054)</f>
        <v>OK</v>
      </c>
      <c r="U1054" s="138"/>
      <c r="V1054" s="138"/>
      <c r="W1054" s="139"/>
      <c r="X1054" s="139"/>
      <c r="Y1054" s="132" t="str">
        <f>IF(SUM(W1054:X1054)=Z1054,"OK",SUM(W1054:X1054)-Z1054)</f>
        <v>OK</v>
      </c>
      <c r="Z1054" s="210"/>
      <c r="AA1054" s="204"/>
      <c r="AB1054" s="202"/>
      <c r="AC1054" s="202"/>
      <c r="AD1054" s="202"/>
      <c r="AE1054" s="202"/>
      <c r="AF1054" s="202"/>
      <c r="AG1054" s="132" t="str">
        <f>IF(SUM(AA1054:AF1054)=AH1054,"OK",SUM(AA1054:AF1054)-AH1054)</f>
        <v>OK</v>
      </c>
      <c r="AH1054" s="138"/>
      <c r="AI1054" s="138"/>
      <c r="AJ1054" s="139"/>
      <c r="AK1054" s="139"/>
      <c r="AL1054" s="132" t="str">
        <f>IF(SUM(AJ1054:AK1054)=AM1054,"OK",SUM(AJ1054:AK1054)-AM1054)</f>
        <v>OK</v>
      </c>
      <c r="AM1054" s="140"/>
      <c r="AN1054" s="119">
        <f>L1054+U1054+V1054+Z1054</f>
        <v>0</v>
      </c>
      <c r="AO1054" s="120">
        <f>M1054+AH1054+AI1054+AM1054</f>
        <v>0</v>
      </c>
      <c r="AP1054" s="39">
        <f>L1054</f>
        <v>0</v>
      </c>
      <c r="AQ1054" s="141">
        <f>AN1054</f>
        <v>0</v>
      </c>
      <c r="AR1054" s="142">
        <f>AQ1054-AP1054</f>
        <v>0</v>
      </c>
      <c r="AS1054" s="143" t="e">
        <f>AR1054/AP1054</f>
        <v>#DIV/0!</v>
      </c>
      <c r="AT1054" s="144">
        <f>M1054</f>
        <v>0</v>
      </c>
      <c r="AU1054" s="141">
        <f>AO1054</f>
        <v>0</v>
      </c>
      <c r="AV1054" s="142">
        <f>AU1054-AT1054</f>
        <v>0</v>
      </c>
      <c r="AW1054" s="143" t="e">
        <f>AV1054/AT1054</f>
        <v>#DIV/0!</v>
      </c>
      <c r="AY1054" s="146" t="str">
        <f>RIGHT(LEFT(I1054,3),2)&amp;"."&amp;RIGHT(LEFT(I1054,5),2)</f>
        <v>11.12</v>
      </c>
      <c r="AZ1054" s="525" t="b">
        <f>COUNTIF('[1]Codes SEC'!$B$2:$B$250,Ministres!AY1054)&gt;0</f>
        <v>1</v>
      </c>
    </row>
    <row r="1055" spans="1:64" ht="35.1" customHeight="1" x14ac:dyDescent="0.25">
      <c r="A1055" s="356" t="s">
        <v>13</v>
      </c>
      <c r="B1055" s="225">
        <v>17</v>
      </c>
      <c r="C1055" s="272" t="s">
        <v>1280</v>
      </c>
      <c r="D1055" s="123">
        <v>1000</v>
      </c>
      <c r="E1055" s="226"/>
      <c r="F1055" s="122">
        <v>1</v>
      </c>
      <c r="G1055" s="126" t="s">
        <v>129</v>
      </c>
      <c r="H1055" s="35" t="str">
        <f t="shared" si="820"/>
        <v>093</v>
      </c>
      <c r="I1055" s="36" t="s">
        <v>93</v>
      </c>
      <c r="J1055" s="37" t="s">
        <v>1302</v>
      </c>
      <c r="K1055" s="244" t="s">
        <v>1303</v>
      </c>
      <c r="L1055" s="232">
        <v>0</v>
      </c>
      <c r="M1055" s="233">
        <v>0</v>
      </c>
      <c r="N1055" s="130"/>
      <c r="O1055" s="131"/>
      <c r="P1055" s="131"/>
      <c r="Q1055" s="131"/>
      <c r="R1055" s="131"/>
      <c r="S1055" s="131"/>
      <c r="T1055" s="132" t="str">
        <f t="shared" ref="T1055:T1057" si="845">IF(SUM(N1055:S1055)=U1055,"OK",SUM(N1055:S1055)-U1055)</f>
        <v>OK</v>
      </c>
      <c r="U1055" s="138"/>
      <c r="V1055" s="138"/>
      <c r="W1055" s="139"/>
      <c r="X1055" s="139"/>
      <c r="Y1055" s="132" t="str">
        <f t="shared" ref="Y1055:Y1057" si="846">IF(SUM(W1055:X1055)=Z1055,"OK",SUM(W1055:X1055)-Z1055)</f>
        <v>OK</v>
      </c>
      <c r="Z1055" s="210"/>
      <c r="AA1055" s="204"/>
      <c r="AB1055" s="202"/>
      <c r="AC1055" s="202"/>
      <c r="AD1055" s="202"/>
      <c r="AE1055" s="202"/>
      <c r="AF1055" s="202"/>
      <c r="AG1055" s="132" t="str">
        <f t="shared" ref="AG1055:AG1057" si="847">IF(SUM(AA1055:AF1055)=AH1055,"OK",SUM(AA1055:AF1055)-AH1055)</f>
        <v>OK</v>
      </c>
      <c r="AH1055" s="138"/>
      <c r="AI1055" s="138"/>
      <c r="AJ1055" s="139"/>
      <c r="AK1055" s="139"/>
      <c r="AL1055" s="132" t="str">
        <f t="shared" ref="AL1055:AL1057" si="848">IF(SUM(AJ1055:AK1055)=AM1055,"OK",SUM(AJ1055:AK1055)-AM1055)</f>
        <v>OK</v>
      </c>
      <c r="AM1055" s="140"/>
      <c r="AN1055" s="119">
        <f t="shared" ref="AN1055:AN1057" si="849">L1055+U1055+V1055+Z1055</f>
        <v>0</v>
      </c>
      <c r="AO1055" s="120">
        <f t="shared" ref="AO1055:AO1057" si="850">M1055+AH1055+AI1055+AM1055</f>
        <v>0</v>
      </c>
      <c r="AP1055" s="39">
        <f>L1055</f>
        <v>0</v>
      </c>
      <c r="AQ1055" s="141">
        <f>AN1055</f>
        <v>0</v>
      </c>
      <c r="AR1055" s="142">
        <f>AQ1055-AP1055</f>
        <v>0</v>
      </c>
      <c r="AS1055" s="143" t="e">
        <f>AR1055/AP1055</f>
        <v>#DIV/0!</v>
      </c>
      <c r="AT1055" s="144">
        <f>M1055</f>
        <v>0</v>
      </c>
      <c r="AU1055" s="141">
        <f>AO1055</f>
        <v>0</v>
      </c>
      <c r="AV1055" s="142">
        <f>AU1055-AT1055</f>
        <v>0</v>
      </c>
      <c r="AW1055" s="143" t="e">
        <f>AV1055/AT1055</f>
        <v>#DIV/0!</v>
      </c>
      <c r="AY1055" s="146" t="str">
        <f>RIGHT(LEFT(I1055,3),2)&amp;"."&amp;RIGHT(LEFT(I1055,5),2)</f>
        <v>11.40</v>
      </c>
      <c r="AZ1055" s="525" t="b">
        <f>COUNTIF('[1]Codes SEC'!$B$2:$B$250,Ministres!AY1055)&gt;0</f>
        <v>1</v>
      </c>
    </row>
    <row r="1056" spans="1:64" s="526" customFormat="1" ht="35.1" customHeight="1" x14ac:dyDescent="0.25">
      <c r="A1056" s="356" t="s">
        <v>13</v>
      </c>
      <c r="B1056" s="225">
        <v>17</v>
      </c>
      <c r="C1056" s="272" t="s">
        <v>1280</v>
      </c>
      <c r="D1056" s="123">
        <v>1000</v>
      </c>
      <c r="E1056" s="226"/>
      <c r="F1056" s="122">
        <v>12</v>
      </c>
      <c r="G1056" s="126">
        <v>1</v>
      </c>
      <c r="H1056" s="35" t="str">
        <f t="shared" si="820"/>
        <v>093</v>
      </c>
      <c r="I1056" s="36" t="s">
        <v>96</v>
      </c>
      <c r="J1056" s="37" t="s">
        <v>1304</v>
      </c>
      <c r="K1056" s="281" t="s">
        <v>1305</v>
      </c>
      <c r="L1056" s="232">
        <v>0</v>
      </c>
      <c r="M1056" s="233">
        <v>0</v>
      </c>
      <c r="N1056" s="130"/>
      <c r="O1056" s="131"/>
      <c r="P1056" s="131"/>
      <c r="Q1056" s="131"/>
      <c r="R1056" s="131"/>
      <c r="S1056" s="131"/>
      <c r="T1056" s="132" t="str">
        <f t="shared" si="845"/>
        <v>OK</v>
      </c>
      <c r="U1056" s="138"/>
      <c r="V1056" s="138"/>
      <c r="W1056" s="139"/>
      <c r="X1056" s="139"/>
      <c r="Y1056" s="132" t="str">
        <f t="shared" si="846"/>
        <v>OK</v>
      </c>
      <c r="Z1056" s="210"/>
      <c r="AA1056" s="204"/>
      <c r="AB1056" s="202"/>
      <c r="AC1056" s="202"/>
      <c r="AD1056" s="202"/>
      <c r="AE1056" s="202"/>
      <c r="AF1056" s="202"/>
      <c r="AG1056" s="132" t="str">
        <f t="shared" si="847"/>
        <v>OK</v>
      </c>
      <c r="AH1056" s="138"/>
      <c r="AI1056" s="138"/>
      <c r="AJ1056" s="139"/>
      <c r="AK1056" s="139"/>
      <c r="AL1056" s="132" t="str">
        <f t="shared" si="848"/>
        <v>OK</v>
      </c>
      <c r="AM1056" s="140"/>
      <c r="AN1056" s="119">
        <f t="shared" si="849"/>
        <v>0</v>
      </c>
      <c r="AO1056" s="120">
        <f t="shared" si="850"/>
        <v>0</v>
      </c>
      <c r="AP1056" s="39">
        <f>L1056</f>
        <v>0</v>
      </c>
      <c r="AQ1056" s="141">
        <f>AN1056</f>
        <v>0</v>
      </c>
      <c r="AR1056" s="142">
        <f>AQ1056-AP1056</f>
        <v>0</v>
      </c>
      <c r="AS1056" s="143" t="e">
        <f>AR1056/AP1056</f>
        <v>#DIV/0!</v>
      </c>
      <c r="AT1056" s="144">
        <f>M1056</f>
        <v>0</v>
      </c>
      <c r="AU1056" s="141">
        <f>AO1056</f>
        <v>0</v>
      </c>
      <c r="AV1056" s="142">
        <f>AU1056-AT1056</f>
        <v>0</v>
      </c>
      <c r="AW1056" s="143" t="e">
        <f>AV1056/AT1056</f>
        <v>#DIV/0!</v>
      </c>
      <c r="AX1056"/>
      <c r="AY1056" s="146" t="str">
        <f>RIGHT(LEFT(I1056,3),2)&amp;"."&amp;RIGHT(LEFT(I1056,5),2)</f>
        <v>12.11</v>
      </c>
      <c r="AZ1056" s="525" t="b">
        <f>COUNTIF('[1]Codes SEC'!$B$2:$B$250,Ministres!AY1056)&gt;0</f>
        <v>1</v>
      </c>
      <c r="BA1056"/>
      <c r="BB1056"/>
      <c r="BC1056"/>
      <c r="BD1056"/>
      <c r="BE1056"/>
      <c r="BF1056"/>
      <c r="BG1056"/>
      <c r="BH1056"/>
      <c r="BI1056"/>
      <c r="BJ1056"/>
      <c r="BK1056"/>
      <c r="BL1056"/>
    </row>
    <row r="1057" spans="1:64" ht="35.1" customHeight="1" x14ac:dyDescent="0.25">
      <c r="A1057" s="356" t="s">
        <v>13</v>
      </c>
      <c r="B1057" s="225">
        <v>17</v>
      </c>
      <c r="C1057" s="272" t="s">
        <v>1280</v>
      </c>
      <c r="D1057" s="123">
        <v>1000</v>
      </c>
      <c r="E1057" s="226"/>
      <c r="F1057" s="122">
        <v>12</v>
      </c>
      <c r="G1057" s="126">
        <v>1</v>
      </c>
      <c r="H1057" s="35" t="str">
        <f t="shared" si="820"/>
        <v>093</v>
      </c>
      <c r="I1057" s="36">
        <v>81221000</v>
      </c>
      <c r="J1057" s="37" t="s">
        <v>1306</v>
      </c>
      <c r="K1057" s="244" t="s">
        <v>1307</v>
      </c>
      <c r="L1057" s="128">
        <v>0</v>
      </c>
      <c r="M1057" s="129">
        <v>0</v>
      </c>
      <c r="N1057" s="130"/>
      <c r="O1057" s="131"/>
      <c r="P1057" s="131"/>
      <c r="Q1057" s="131"/>
      <c r="R1057" s="131"/>
      <c r="S1057" s="131"/>
      <c r="T1057" s="132" t="str">
        <f t="shared" si="845"/>
        <v>OK</v>
      </c>
      <c r="U1057" s="138"/>
      <c r="V1057" s="138"/>
      <c r="W1057" s="139"/>
      <c r="X1057" s="139"/>
      <c r="Y1057" s="132" t="str">
        <f t="shared" si="846"/>
        <v>OK</v>
      </c>
      <c r="Z1057" s="210"/>
      <c r="AA1057" s="204"/>
      <c r="AB1057" s="202"/>
      <c r="AC1057" s="202"/>
      <c r="AD1057" s="202"/>
      <c r="AE1057" s="202"/>
      <c r="AF1057" s="202"/>
      <c r="AG1057" s="132" t="str">
        <f t="shared" si="847"/>
        <v>OK</v>
      </c>
      <c r="AH1057" s="138"/>
      <c r="AI1057" s="138"/>
      <c r="AJ1057" s="139"/>
      <c r="AK1057" s="139"/>
      <c r="AL1057" s="132" t="str">
        <f t="shared" si="848"/>
        <v>OK</v>
      </c>
      <c r="AM1057" s="140"/>
      <c r="AN1057" s="119">
        <f t="shared" si="849"/>
        <v>0</v>
      </c>
      <c r="AO1057" s="120">
        <f t="shared" si="850"/>
        <v>0</v>
      </c>
      <c r="AP1057" s="39">
        <f>L1057</f>
        <v>0</v>
      </c>
      <c r="AQ1057" s="141">
        <f>AN1057</f>
        <v>0</v>
      </c>
      <c r="AR1057" s="142">
        <f>AQ1057-AP1057</f>
        <v>0</v>
      </c>
      <c r="AS1057" s="143" t="e">
        <f>AR1057/AP1057</f>
        <v>#DIV/0!</v>
      </c>
      <c r="AT1057" s="144">
        <f>M1057</f>
        <v>0</v>
      </c>
      <c r="AU1057" s="141">
        <f>AO1057</f>
        <v>0</v>
      </c>
      <c r="AV1057" s="142">
        <f>AU1057-AT1057</f>
        <v>0</v>
      </c>
      <c r="AW1057" s="143" t="e">
        <f>AV1057/AT1057</f>
        <v>#DIV/0!</v>
      </c>
      <c r="AY1057" s="146" t="str">
        <f>RIGHT(LEFT(I1057,3),2)&amp;"."&amp;RIGHT(LEFT(I1057,5),2)</f>
        <v>12.21</v>
      </c>
      <c r="AZ1057" s="525" t="b">
        <f>COUNTIF('[1]Codes SEC'!$B$2:$B$250,Ministres!AY1057)&gt;0</f>
        <v>1</v>
      </c>
    </row>
    <row r="1058" spans="1:64" ht="12.75" customHeight="1" x14ac:dyDescent="0.25">
      <c r="A1058" s="148"/>
      <c r="B1058" s="527"/>
      <c r="C1058" s="298"/>
      <c r="D1058" s="151"/>
      <c r="E1058" s="528"/>
      <c r="F1058" s="153"/>
      <c r="G1058" s="154"/>
      <c r="H1058" s="155"/>
      <c r="I1058" s="156"/>
      <c r="J1058" s="157"/>
      <c r="K1058" s="158" t="s">
        <v>70</v>
      </c>
      <c r="L1058" s="369">
        <f t="shared" ref="L1058:S1058" si="851">L1052+L1055+L1056+L1054+L1057</f>
        <v>0</v>
      </c>
      <c r="M1058" s="529">
        <f t="shared" si="851"/>
        <v>0</v>
      </c>
      <c r="N1058" s="530">
        <f t="shared" si="851"/>
        <v>0</v>
      </c>
      <c r="O1058" s="531">
        <f t="shared" si="851"/>
        <v>0</v>
      </c>
      <c r="P1058" s="531">
        <f t="shared" si="851"/>
        <v>0</v>
      </c>
      <c r="Q1058" s="531">
        <f t="shared" si="851"/>
        <v>0</v>
      </c>
      <c r="R1058" s="531">
        <f t="shared" si="851"/>
        <v>0</v>
      </c>
      <c r="S1058" s="531">
        <f t="shared" si="851"/>
        <v>0</v>
      </c>
      <c r="T1058" s="532"/>
      <c r="U1058" s="533">
        <f>U1052+U1055+U1056+U1054+U1057</f>
        <v>0</v>
      </c>
      <c r="V1058" s="533">
        <f>V1052+V1055+V1056+V1054+V1057</f>
        <v>0</v>
      </c>
      <c r="W1058" s="531">
        <f>W1052+W1055+W1056+W1054+W1057</f>
        <v>0</v>
      </c>
      <c r="X1058" s="531">
        <f>X1052+X1055+X1056+X1054+X1057</f>
        <v>0</v>
      </c>
      <c r="Y1058" s="532"/>
      <c r="Z1058" s="533">
        <f t="shared" ref="Z1058:AF1058" si="852">Z1052+Z1055+Z1056+Z1054+Z1057</f>
        <v>0</v>
      </c>
      <c r="AA1058" s="165">
        <f t="shared" si="852"/>
        <v>0</v>
      </c>
      <c r="AB1058" s="531">
        <f t="shared" si="852"/>
        <v>0</v>
      </c>
      <c r="AC1058" s="531">
        <f t="shared" si="852"/>
        <v>0</v>
      </c>
      <c r="AD1058" s="531">
        <f t="shared" si="852"/>
        <v>0</v>
      </c>
      <c r="AE1058" s="531">
        <f t="shared" si="852"/>
        <v>0</v>
      </c>
      <c r="AF1058" s="531">
        <f t="shared" si="852"/>
        <v>0</v>
      </c>
      <c r="AG1058" s="532"/>
      <c r="AH1058" s="533">
        <f>AH1052+AH1055+AH1056+AH1054+AH1057</f>
        <v>0</v>
      </c>
      <c r="AI1058" s="533">
        <f>AI1052+AI1055+AI1056+AI1054+AI1057</f>
        <v>0</v>
      </c>
      <c r="AJ1058" s="531">
        <f>AJ1052+AJ1055+AJ1056+AJ1054+AJ1057</f>
        <v>0</v>
      </c>
      <c r="AK1058" s="531">
        <f>AK1052+AK1055+AK1056+AK1054+AK1057</f>
        <v>0</v>
      </c>
      <c r="AL1058" s="532"/>
      <c r="AM1058" s="534">
        <f t="shared" ref="AM1058:AW1058" si="853">AM1052+AM1055+AM1056+AM1054+AM1057</f>
        <v>0</v>
      </c>
      <c r="AN1058" s="167">
        <f t="shared" si="853"/>
        <v>0</v>
      </c>
      <c r="AO1058" s="535">
        <f t="shared" si="853"/>
        <v>0</v>
      </c>
      <c r="AP1058" s="169">
        <f t="shared" si="853"/>
        <v>0</v>
      </c>
      <c r="AQ1058" s="536">
        <f t="shared" si="853"/>
        <v>0</v>
      </c>
      <c r="AR1058" s="537">
        <f t="shared" si="853"/>
        <v>0</v>
      </c>
      <c r="AS1058" s="538" t="e">
        <f t="shared" si="853"/>
        <v>#DIV/0!</v>
      </c>
      <c r="AT1058" s="539">
        <f t="shared" si="853"/>
        <v>0</v>
      </c>
      <c r="AU1058" s="536">
        <f t="shared" si="853"/>
        <v>0</v>
      </c>
      <c r="AV1058" s="537">
        <f t="shared" si="853"/>
        <v>0</v>
      </c>
      <c r="AW1058" s="538" t="e">
        <f t="shared" si="853"/>
        <v>#DIV/0!</v>
      </c>
      <c r="AY1058" s="146"/>
      <c r="AZ1058" s="525"/>
    </row>
    <row r="1059" spans="1:64" ht="12.75" customHeight="1" x14ac:dyDescent="0.25">
      <c r="A1059" s="174"/>
      <c r="B1059" s="175"/>
      <c r="C1059" s="370"/>
      <c r="D1059" s="177"/>
      <c r="E1059" s="178"/>
      <c r="F1059" s="371"/>
      <c r="G1059" s="179"/>
      <c r="H1059" s="180"/>
      <c r="I1059" s="181"/>
      <c r="J1059" s="182"/>
      <c r="K1059" s="183" t="s">
        <v>1308</v>
      </c>
      <c r="L1059" s="372">
        <f t="shared" ref="L1059:AW1059" si="854">L1058</f>
        <v>0</v>
      </c>
      <c r="M1059" s="185">
        <f t="shared" si="854"/>
        <v>0</v>
      </c>
      <c r="N1059" s="186">
        <f t="shared" si="854"/>
        <v>0</v>
      </c>
      <c r="O1059" s="187">
        <f t="shared" si="854"/>
        <v>0</v>
      </c>
      <c r="P1059" s="187">
        <f t="shared" si="854"/>
        <v>0</v>
      </c>
      <c r="Q1059" s="187">
        <f t="shared" si="854"/>
        <v>0</v>
      </c>
      <c r="R1059" s="187">
        <f t="shared" si="854"/>
        <v>0</v>
      </c>
      <c r="S1059" s="187">
        <f t="shared" si="854"/>
        <v>0</v>
      </c>
      <c r="T1059" s="188"/>
      <c r="U1059" s="187">
        <f t="shared" si="854"/>
        <v>0</v>
      </c>
      <c r="V1059" s="187">
        <f t="shared" si="854"/>
        <v>0</v>
      </c>
      <c r="W1059" s="187">
        <f t="shared" si="854"/>
        <v>0</v>
      </c>
      <c r="X1059" s="187">
        <f t="shared" si="854"/>
        <v>0</v>
      </c>
      <c r="Y1059" s="188"/>
      <c r="Z1059" s="187">
        <f t="shared" si="854"/>
        <v>0</v>
      </c>
      <c r="AA1059" s="189">
        <f t="shared" si="854"/>
        <v>0</v>
      </c>
      <c r="AB1059" s="187">
        <f t="shared" si="854"/>
        <v>0</v>
      </c>
      <c r="AC1059" s="187">
        <f t="shared" si="854"/>
        <v>0</v>
      </c>
      <c r="AD1059" s="187">
        <f t="shared" si="854"/>
        <v>0</v>
      </c>
      <c r="AE1059" s="187">
        <f t="shared" si="854"/>
        <v>0</v>
      </c>
      <c r="AF1059" s="187">
        <f t="shared" si="854"/>
        <v>0</v>
      </c>
      <c r="AG1059" s="188"/>
      <c r="AH1059" s="187">
        <f t="shared" si="854"/>
        <v>0</v>
      </c>
      <c r="AI1059" s="187">
        <f t="shared" si="854"/>
        <v>0</v>
      </c>
      <c r="AJ1059" s="187">
        <f t="shared" si="854"/>
        <v>0</v>
      </c>
      <c r="AK1059" s="187">
        <f t="shared" si="854"/>
        <v>0</v>
      </c>
      <c r="AL1059" s="188"/>
      <c r="AM1059" s="190">
        <f t="shared" si="854"/>
        <v>0</v>
      </c>
      <c r="AN1059" s="191">
        <f>AN1058</f>
        <v>0</v>
      </c>
      <c r="AO1059" s="190">
        <f t="shared" si="854"/>
        <v>0</v>
      </c>
      <c r="AP1059" s="184">
        <f t="shared" si="854"/>
        <v>0</v>
      </c>
      <c r="AQ1059" s="192">
        <f t="shared" si="854"/>
        <v>0</v>
      </c>
      <c r="AR1059" s="193">
        <f t="shared" si="854"/>
        <v>0</v>
      </c>
      <c r="AS1059" s="194" t="e">
        <f t="shared" si="854"/>
        <v>#DIV/0!</v>
      </c>
      <c r="AT1059" s="195">
        <f t="shared" si="854"/>
        <v>0</v>
      </c>
      <c r="AU1059" s="192">
        <f t="shared" si="854"/>
        <v>0</v>
      </c>
      <c r="AV1059" s="193">
        <f t="shared" si="854"/>
        <v>0</v>
      </c>
      <c r="AW1059" s="194" t="e">
        <f t="shared" si="854"/>
        <v>#DIV/0!</v>
      </c>
      <c r="AY1059" s="146"/>
      <c r="AZ1059" s="525"/>
    </row>
    <row r="1060" spans="1:64" ht="12.75" customHeight="1" x14ac:dyDescent="0.25">
      <c r="A1060" s="15"/>
      <c r="C1060" s="122"/>
      <c r="D1060" s="123"/>
      <c r="F1060" s="125"/>
      <c r="G1060" s="34"/>
      <c r="H1060" s="35"/>
      <c r="I1060" s="36"/>
      <c r="J1060" s="37"/>
      <c r="K1060" s="198" t="s">
        <v>72</v>
      </c>
      <c r="L1060" s="199">
        <f t="shared" ref="L1060:S1060" si="855">L1052+L1055</f>
        <v>0</v>
      </c>
      <c r="M1060" s="200">
        <f t="shared" si="855"/>
        <v>0</v>
      </c>
      <c r="N1060" s="201">
        <f t="shared" si="855"/>
        <v>0</v>
      </c>
      <c r="O1060" s="202">
        <f t="shared" si="855"/>
        <v>0</v>
      </c>
      <c r="P1060" s="202">
        <f t="shared" si="855"/>
        <v>0</v>
      </c>
      <c r="Q1060" s="202">
        <f t="shared" si="855"/>
        <v>0</v>
      </c>
      <c r="R1060" s="202">
        <f t="shared" si="855"/>
        <v>0</v>
      </c>
      <c r="S1060" s="202">
        <f t="shared" si="855"/>
        <v>0</v>
      </c>
      <c r="T1060" s="203"/>
      <c r="U1060" s="135">
        <f>U1052+U1055</f>
        <v>0</v>
      </c>
      <c r="V1060" s="135">
        <f>V1052+V1055</f>
        <v>0</v>
      </c>
      <c r="W1060" s="202">
        <f>W1052+W1055</f>
        <v>0</v>
      </c>
      <c r="X1060" s="202">
        <f>X1052+X1055</f>
        <v>0</v>
      </c>
      <c r="Y1060" s="203"/>
      <c r="Z1060" s="135">
        <f t="shared" ref="Z1060:AF1060" si="856">Z1052+Z1055</f>
        <v>0</v>
      </c>
      <c r="AA1060" s="204">
        <f t="shared" si="856"/>
        <v>0</v>
      </c>
      <c r="AB1060" s="202">
        <f t="shared" si="856"/>
        <v>0</v>
      </c>
      <c r="AC1060" s="202">
        <f t="shared" si="856"/>
        <v>0</v>
      </c>
      <c r="AD1060" s="202">
        <f t="shared" si="856"/>
        <v>0</v>
      </c>
      <c r="AE1060" s="202">
        <f t="shared" si="856"/>
        <v>0</v>
      </c>
      <c r="AF1060" s="202">
        <f t="shared" si="856"/>
        <v>0</v>
      </c>
      <c r="AG1060" s="203"/>
      <c r="AH1060" s="135">
        <f>AH1052+AH1055</f>
        <v>0</v>
      </c>
      <c r="AI1060" s="135">
        <f>AI1052+AI1055</f>
        <v>0</v>
      </c>
      <c r="AJ1060" s="202">
        <f>AJ1052+AJ1055</f>
        <v>0</v>
      </c>
      <c r="AK1060" s="202">
        <f>AK1052+AK1055</f>
        <v>0</v>
      </c>
      <c r="AL1060" s="203"/>
      <c r="AM1060" s="205">
        <f t="shared" ref="AM1060:AW1060" si="857">AM1052+AM1055</f>
        <v>0</v>
      </c>
      <c r="AN1060" s="119">
        <f t="shared" si="857"/>
        <v>0</v>
      </c>
      <c r="AO1060" s="120">
        <f t="shared" si="857"/>
        <v>0</v>
      </c>
      <c r="AP1060" s="39">
        <f t="shared" si="857"/>
        <v>0</v>
      </c>
      <c r="AQ1060" s="141">
        <f t="shared" si="857"/>
        <v>0</v>
      </c>
      <c r="AR1060" s="141">
        <f t="shared" si="857"/>
        <v>0</v>
      </c>
      <c r="AS1060" s="143" t="e">
        <f t="shared" si="857"/>
        <v>#DIV/0!</v>
      </c>
      <c r="AT1060" s="144">
        <f t="shared" si="857"/>
        <v>0</v>
      </c>
      <c r="AU1060" s="141">
        <f t="shared" si="857"/>
        <v>0</v>
      </c>
      <c r="AV1060" s="141">
        <f t="shared" si="857"/>
        <v>0</v>
      </c>
      <c r="AW1060" s="143" t="e">
        <f t="shared" si="857"/>
        <v>#DIV/0!</v>
      </c>
      <c r="AY1060" s="146"/>
      <c r="AZ1060" s="525"/>
    </row>
    <row r="1061" spans="1:64" ht="12.75" customHeight="1" x14ac:dyDescent="0.25">
      <c r="A1061" s="15"/>
      <c r="C1061" s="272"/>
      <c r="D1061" s="123"/>
      <c r="F1061" s="125"/>
      <c r="G1061" s="126"/>
      <c r="H1061" s="35"/>
      <c r="I1061" s="36"/>
      <c r="J1061" s="37"/>
      <c r="K1061" s="198" t="s">
        <v>73</v>
      </c>
      <c r="L1061" s="199">
        <v>0</v>
      </c>
      <c r="M1061" s="200">
        <v>0</v>
      </c>
      <c r="N1061" s="201">
        <v>0</v>
      </c>
      <c r="O1061" s="202">
        <v>0</v>
      </c>
      <c r="P1061" s="202">
        <v>0</v>
      </c>
      <c r="Q1061" s="202">
        <v>0</v>
      </c>
      <c r="R1061" s="202">
        <v>0</v>
      </c>
      <c r="S1061" s="202">
        <v>0</v>
      </c>
      <c r="T1061" s="203"/>
      <c r="U1061" s="135">
        <v>0</v>
      </c>
      <c r="V1061" s="135">
        <v>0</v>
      </c>
      <c r="W1061" s="202">
        <v>0</v>
      </c>
      <c r="X1061" s="202">
        <v>0</v>
      </c>
      <c r="Y1061" s="203"/>
      <c r="Z1061" s="135">
        <v>0</v>
      </c>
      <c r="AA1061" s="204">
        <v>0</v>
      </c>
      <c r="AB1061" s="202">
        <v>0</v>
      </c>
      <c r="AC1061" s="202">
        <v>0</v>
      </c>
      <c r="AD1061" s="202">
        <v>0</v>
      </c>
      <c r="AE1061" s="202">
        <v>0</v>
      </c>
      <c r="AF1061" s="202">
        <v>0</v>
      </c>
      <c r="AG1061" s="203"/>
      <c r="AH1061" s="135">
        <v>0</v>
      </c>
      <c r="AI1061" s="135">
        <v>0</v>
      </c>
      <c r="AJ1061" s="202">
        <v>0</v>
      </c>
      <c r="AK1061" s="202">
        <v>0</v>
      </c>
      <c r="AL1061" s="203"/>
      <c r="AM1061" s="205">
        <v>0</v>
      </c>
      <c r="AN1061" s="119">
        <v>0</v>
      </c>
      <c r="AO1061" s="120">
        <v>0</v>
      </c>
      <c r="AP1061" s="39">
        <v>0</v>
      </c>
      <c r="AQ1061" s="141">
        <v>0</v>
      </c>
      <c r="AR1061" s="141">
        <v>0</v>
      </c>
      <c r="AS1061" s="143">
        <v>0</v>
      </c>
      <c r="AT1061" s="144">
        <v>0</v>
      </c>
      <c r="AU1061" s="141">
        <v>0</v>
      </c>
      <c r="AV1061" s="141">
        <v>0</v>
      </c>
      <c r="AW1061" s="143">
        <v>0</v>
      </c>
      <c r="AY1061" s="146"/>
      <c r="AZ1061" s="525"/>
    </row>
    <row r="1062" spans="1:64" ht="12.75" customHeight="1" x14ac:dyDescent="0.25">
      <c r="A1062" s="15"/>
      <c r="C1062" s="272"/>
      <c r="D1062" s="123"/>
      <c r="F1062" s="125"/>
      <c r="G1062" s="126"/>
      <c r="H1062" s="35"/>
      <c r="I1062" s="36"/>
      <c r="J1062" s="37"/>
      <c r="K1062" s="198" t="s">
        <v>74</v>
      </c>
      <c r="L1062" s="199">
        <v>0</v>
      </c>
      <c r="M1062" s="200">
        <v>0</v>
      </c>
      <c r="N1062" s="201">
        <v>0</v>
      </c>
      <c r="O1062" s="202">
        <v>0</v>
      </c>
      <c r="P1062" s="202">
        <v>0</v>
      </c>
      <c r="Q1062" s="202">
        <v>0</v>
      </c>
      <c r="R1062" s="202">
        <v>0</v>
      </c>
      <c r="S1062" s="202">
        <v>0</v>
      </c>
      <c r="T1062" s="203"/>
      <c r="U1062" s="135">
        <v>0</v>
      </c>
      <c r="V1062" s="135">
        <v>0</v>
      </c>
      <c r="W1062" s="202">
        <v>0</v>
      </c>
      <c r="X1062" s="202">
        <v>0</v>
      </c>
      <c r="Y1062" s="203"/>
      <c r="Z1062" s="135">
        <v>0</v>
      </c>
      <c r="AA1062" s="204">
        <v>0</v>
      </c>
      <c r="AB1062" s="202">
        <v>0</v>
      </c>
      <c r="AC1062" s="202">
        <v>0</v>
      </c>
      <c r="AD1062" s="202">
        <v>0</v>
      </c>
      <c r="AE1062" s="202">
        <v>0</v>
      </c>
      <c r="AF1062" s="202">
        <v>0</v>
      </c>
      <c r="AG1062" s="203"/>
      <c r="AH1062" s="135">
        <v>0</v>
      </c>
      <c r="AI1062" s="135">
        <v>0</v>
      </c>
      <c r="AJ1062" s="202">
        <v>0</v>
      </c>
      <c r="AK1062" s="202">
        <v>0</v>
      </c>
      <c r="AL1062" s="203"/>
      <c r="AM1062" s="205">
        <v>0</v>
      </c>
      <c r="AN1062" s="119">
        <v>0</v>
      </c>
      <c r="AO1062" s="120">
        <v>0</v>
      </c>
      <c r="AP1062" s="39">
        <v>0</v>
      </c>
      <c r="AQ1062" s="141">
        <v>0</v>
      </c>
      <c r="AR1062" s="141">
        <v>0</v>
      </c>
      <c r="AS1062" s="143">
        <v>0</v>
      </c>
      <c r="AT1062" s="144">
        <v>0</v>
      </c>
      <c r="AU1062" s="141">
        <v>0</v>
      </c>
      <c r="AV1062" s="141">
        <v>0</v>
      </c>
      <c r="AW1062" s="143">
        <v>0</v>
      </c>
      <c r="AY1062" s="146"/>
      <c r="AZ1062" s="525"/>
    </row>
    <row r="1063" spans="1:64" ht="12.75" customHeight="1" x14ac:dyDescent="0.25">
      <c r="A1063" s="15"/>
      <c r="C1063" s="272"/>
      <c r="D1063" s="123"/>
      <c r="F1063" s="125"/>
      <c r="G1063" s="126"/>
      <c r="H1063" s="35"/>
      <c r="I1063" s="36"/>
      <c r="J1063" s="37"/>
      <c r="K1063" s="198" t="s">
        <v>75</v>
      </c>
      <c r="L1063" s="199">
        <v>0</v>
      </c>
      <c r="M1063" s="200">
        <v>0</v>
      </c>
      <c r="N1063" s="201">
        <v>0</v>
      </c>
      <c r="O1063" s="202">
        <v>0</v>
      </c>
      <c r="P1063" s="202">
        <v>0</v>
      </c>
      <c r="Q1063" s="202">
        <v>0</v>
      </c>
      <c r="R1063" s="202">
        <v>0</v>
      </c>
      <c r="S1063" s="202">
        <v>0</v>
      </c>
      <c r="T1063" s="203"/>
      <c r="U1063" s="135">
        <v>0</v>
      </c>
      <c r="V1063" s="135">
        <v>0</v>
      </c>
      <c r="W1063" s="202">
        <v>0</v>
      </c>
      <c r="X1063" s="202">
        <v>0</v>
      </c>
      <c r="Y1063" s="203"/>
      <c r="Z1063" s="135">
        <v>0</v>
      </c>
      <c r="AA1063" s="204">
        <v>0</v>
      </c>
      <c r="AB1063" s="202">
        <v>0</v>
      </c>
      <c r="AC1063" s="202">
        <v>0</v>
      </c>
      <c r="AD1063" s="202">
        <v>0</v>
      </c>
      <c r="AE1063" s="202">
        <v>0</v>
      </c>
      <c r="AF1063" s="202">
        <v>0</v>
      </c>
      <c r="AG1063" s="203"/>
      <c r="AH1063" s="135">
        <v>0</v>
      </c>
      <c r="AI1063" s="135">
        <v>0</v>
      </c>
      <c r="AJ1063" s="202">
        <v>0</v>
      </c>
      <c r="AK1063" s="202">
        <v>0</v>
      </c>
      <c r="AL1063" s="203"/>
      <c r="AM1063" s="205">
        <v>0</v>
      </c>
      <c r="AN1063" s="119">
        <v>0</v>
      </c>
      <c r="AO1063" s="120">
        <v>0</v>
      </c>
      <c r="AP1063" s="39">
        <v>0</v>
      </c>
      <c r="AQ1063" s="141">
        <v>0</v>
      </c>
      <c r="AR1063" s="141">
        <v>0</v>
      </c>
      <c r="AS1063" s="143">
        <v>0</v>
      </c>
      <c r="AT1063" s="144">
        <v>0</v>
      </c>
      <c r="AU1063" s="141">
        <v>0</v>
      </c>
      <c r="AV1063" s="141">
        <v>0</v>
      </c>
      <c r="AW1063" s="143">
        <v>0</v>
      </c>
      <c r="AY1063" s="146"/>
      <c r="AZ1063" s="525"/>
    </row>
    <row r="1064" spans="1:64" ht="12.75" customHeight="1" x14ac:dyDescent="0.25">
      <c r="A1064" s="15"/>
      <c r="C1064" s="272"/>
      <c r="D1064" s="123"/>
      <c r="F1064" s="125"/>
      <c r="G1064" s="126"/>
      <c r="H1064" s="35"/>
      <c r="I1064" s="36"/>
      <c r="J1064" s="37"/>
      <c r="K1064" s="206" t="s">
        <v>76</v>
      </c>
      <c r="L1064" s="199">
        <v>0</v>
      </c>
      <c r="M1064" s="200">
        <v>0</v>
      </c>
      <c r="N1064" s="201">
        <v>0</v>
      </c>
      <c r="O1064" s="202">
        <v>0</v>
      </c>
      <c r="P1064" s="202">
        <v>0</v>
      </c>
      <c r="Q1064" s="202">
        <v>0</v>
      </c>
      <c r="R1064" s="202">
        <v>0</v>
      </c>
      <c r="S1064" s="202">
        <v>0</v>
      </c>
      <c r="T1064" s="203"/>
      <c r="U1064" s="135">
        <v>0</v>
      </c>
      <c r="V1064" s="135">
        <v>0</v>
      </c>
      <c r="W1064" s="202">
        <v>0</v>
      </c>
      <c r="X1064" s="202">
        <v>0</v>
      </c>
      <c r="Y1064" s="203"/>
      <c r="Z1064" s="135">
        <v>0</v>
      </c>
      <c r="AA1064" s="204">
        <v>0</v>
      </c>
      <c r="AB1064" s="202">
        <v>0</v>
      </c>
      <c r="AC1064" s="202">
        <v>0</v>
      </c>
      <c r="AD1064" s="202">
        <v>0</v>
      </c>
      <c r="AE1064" s="202">
        <v>0</v>
      </c>
      <c r="AF1064" s="202">
        <v>0</v>
      </c>
      <c r="AG1064" s="203"/>
      <c r="AH1064" s="135">
        <v>0</v>
      </c>
      <c r="AI1064" s="135">
        <v>0</v>
      </c>
      <c r="AJ1064" s="202">
        <v>0</v>
      </c>
      <c r="AK1064" s="202">
        <v>0</v>
      </c>
      <c r="AL1064" s="203"/>
      <c r="AM1064" s="205">
        <v>0</v>
      </c>
      <c r="AN1064" s="119">
        <v>0</v>
      </c>
      <c r="AO1064" s="120">
        <v>0</v>
      </c>
      <c r="AP1064" s="39">
        <v>0</v>
      </c>
      <c r="AQ1064" s="141">
        <v>0</v>
      </c>
      <c r="AR1064" s="141">
        <v>0</v>
      </c>
      <c r="AS1064" s="143">
        <v>0</v>
      </c>
      <c r="AT1064" s="144">
        <v>0</v>
      </c>
      <c r="AU1064" s="141">
        <v>0</v>
      </c>
      <c r="AV1064" s="141">
        <v>0</v>
      </c>
      <c r="AW1064" s="143">
        <v>0</v>
      </c>
      <c r="AY1064" s="146"/>
      <c r="AZ1064" s="525"/>
    </row>
    <row r="1065" spans="1:64" ht="12.75" customHeight="1" x14ac:dyDescent="0.25">
      <c r="A1065" s="15"/>
      <c r="C1065" s="272"/>
      <c r="D1065" s="123"/>
      <c r="F1065" s="125"/>
      <c r="G1065" s="126"/>
      <c r="H1065" s="35"/>
      <c r="I1065" s="36"/>
      <c r="J1065" s="37"/>
      <c r="K1065" s="206"/>
      <c r="L1065" s="199"/>
      <c r="M1065" s="200"/>
      <c r="N1065" s="201"/>
      <c r="O1065" s="202"/>
      <c r="P1065" s="202"/>
      <c r="Q1065" s="202"/>
      <c r="R1065" s="202"/>
      <c r="S1065" s="202"/>
      <c r="T1065" s="224"/>
      <c r="U1065" s="138"/>
      <c r="V1065" s="138"/>
      <c r="W1065" s="139"/>
      <c r="X1065" s="139"/>
      <c r="Y1065" s="224"/>
      <c r="Z1065" s="210"/>
      <c r="AA1065" s="204"/>
      <c r="AB1065" s="202"/>
      <c r="AC1065" s="202"/>
      <c r="AD1065" s="202"/>
      <c r="AE1065" s="202"/>
      <c r="AF1065" s="202"/>
      <c r="AG1065" s="224"/>
      <c r="AH1065" s="138"/>
      <c r="AI1065" s="138"/>
      <c r="AJ1065" s="139"/>
      <c r="AK1065" s="139"/>
      <c r="AL1065" s="224"/>
      <c r="AM1065" s="140"/>
      <c r="AN1065" s="211"/>
      <c r="AO1065" s="212"/>
      <c r="AP1065" s="39"/>
      <c r="AQ1065" s="141"/>
      <c r="AR1065" s="141"/>
      <c r="AS1065" s="143"/>
      <c r="AU1065" s="141"/>
      <c r="AV1065" s="141"/>
      <c r="AW1065" s="143"/>
      <c r="AY1065" s="146"/>
      <c r="AZ1065" s="525"/>
    </row>
    <row r="1066" spans="1:64" ht="12.75" customHeight="1" x14ac:dyDescent="0.25">
      <c r="A1066" s="15"/>
      <c r="C1066" s="272"/>
      <c r="D1066" s="123"/>
      <c r="F1066" s="125"/>
      <c r="G1066" s="126"/>
      <c r="H1066" s="35"/>
      <c r="I1066" s="36"/>
      <c r="J1066" s="37"/>
      <c r="K1066" s="206"/>
      <c r="L1066" s="199"/>
      <c r="M1066" s="200"/>
      <c r="N1066" s="201"/>
      <c r="O1066" s="202"/>
      <c r="P1066" s="202"/>
      <c r="Q1066" s="202"/>
      <c r="R1066" s="202"/>
      <c r="S1066" s="202"/>
      <c r="T1066" s="224"/>
      <c r="U1066" s="138"/>
      <c r="V1066" s="138"/>
      <c r="W1066" s="139"/>
      <c r="X1066" s="139"/>
      <c r="Y1066" s="224"/>
      <c r="Z1066" s="210"/>
      <c r="AA1066" s="204"/>
      <c r="AB1066" s="202"/>
      <c r="AC1066" s="202"/>
      <c r="AD1066" s="202"/>
      <c r="AE1066" s="202"/>
      <c r="AF1066" s="202"/>
      <c r="AG1066" s="224"/>
      <c r="AH1066" s="138"/>
      <c r="AI1066" s="138"/>
      <c r="AJ1066" s="139"/>
      <c r="AK1066" s="139"/>
      <c r="AL1066" s="224"/>
      <c r="AM1066" s="140"/>
      <c r="AN1066" s="211"/>
      <c r="AO1066" s="212"/>
      <c r="AP1066" s="39"/>
      <c r="AQ1066" s="141"/>
      <c r="AR1066" s="141"/>
      <c r="AS1066" s="143"/>
      <c r="AU1066" s="141"/>
      <c r="AV1066" s="141"/>
      <c r="AW1066" s="143"/>
      <c r="AY1066" s="146"/>
      <c r="AZ1066" s="525"/>
    </row>
    <row r="1067" spans="1:64" ht="12.75" customHeight="1" x14ac:dyDescent="0.25">
      <c r="A1067" s="15"/>
      <c r="C1067" s="272"/>
      <c r="D1067" s="123"/>
      <c r="F1067" s="125"/>
      <c r="G1067" s="126"/>
      <c r="H1067" s="35"/>
      <c r="I1067" s="36"/>
      <c r="J1067" s="37"/>
      <c r="K1067" s="505" t="s">
        <v>1309</v>
      </c>
      <c r="L1067" s="199"/>
      <c r="M1067" s="200"/>
      <c r="N1067" s="201"/>
      <c r="O1067" s="202"/>
      <c r="P1067" s="202"/>
      <c r="Q1067" s="202"/>
      <c r="R1067" s="202"/>
      <c r="S1067" s="202"/>
      <c r="T1067" s="224"/>
      <c r="U1067" s="138"/>
      <c r="V1067" s="138"/>
      <c r="W1067" s="139"/>
      <c r="X1067" s="139"/>
      <c r="Y1067" s="224"/>
      <c r="Z1067" s="210"/>
      <c r="AA1067" s="204"/>
      <c r="AB1067" s="202"/>
      <c r="AC1067" s="202"/>
      <c r="AD1067" s="202"/>
      <c r="AE1067" s="202"/>
      <c r="AF1067" s="202"/>
      <c r="AG1067" s="224"/>
      <c r="AH1067" s="138"/>
      <c r="AI1067" s="138"/>
      <c r="AJ1067" s="139"/>
      <c r="AK1067" s="139"/>
      <c r="AL1067" s="224"/>
      <c r="AM1067" s="140"/>
      <c r="AN1067" s="211"/>
      <c r="AO1067" s="212"/>
      <c r="AP1067" s="39"/>
      <c r="AQ1067" s="141"/>
      <c r="AR1067" s="141"/>
      <c r="AS1067" s="143"/>
      <c r="AU1067" s="141"/>
      <c r="AV1067" s="141"/>
      <c r="AW1067" s="143"/>
      <c r="AY1067" s="146"/>
      <c r="AZ1067" s="525"/>
    </row>
    <row r="1068" spans="1:64" x14ac:dyDescent="0.25">
      <c r="A1068" s="15"/>
      <c r="C1068" s="272"/>
      <c r="D1068" s="123"/>
      <c r="F1068" s="125"/>
      <c r="G1068" s="126"/>
      <c r="H1068" s="35"/>
      <c r="I1068" s="36"/>
      <c r="J1068" s="37"/>
      <c r="K1068" s="505" t="s">
        <v>1310</v>
      </c>
      <c r="L1068" s="199"/>
      <c r="M1068" s="200"/>
      <c r="N1068" s="201"/>
      <c r="O1068" s="202"/>
      <c r="P1068" s="202"/>
      <c r="Q1068" s="202"/>
      <c r="R1068" s="202"/>
      <c r="S1068" s="202"/>
      <c r="T1068" s="224"/>
      <c r="U1068" s="138"/>
      <c r="V1068" s="138"/>
      <c r="W1068" s="139"/>
      <c r="X1068" s="139"/>
      <c r="Y1068" s="224"/>
      <c r="Z1068" s="210"/>
      <c r="AA1068" s="204"/>
      <c r="AB1068" s="202"/>
      <c r="AC1068" s="202"/>
      <c r="AD1068" s="202"/>
      <c r="AE1068" s="202"/>
      <c r="AF1068" s="202"/>
      <c r="AG1068" s="224"/>
      <c r="AH1068" s="138"/>
      <c r="AI1068" s="138"/>
      <c r="AJ1068" s="139"/>
      <c r="AK1068" s="139"/>
      <c r="AL1068" s="224"/>
      <c r="AM1068" s="140"/>
      <c r="AN1068" s="211"/>
      <c r="AO1068" s="212"/>
      <c r="AP1068" s="39"/>
      <c r="AQ1068" s="141"/>
      <c r="AR1068" s="141"/>
      <c r="AS1068" s="143"/>
      <c r="AU1068" s="141"/>
      <c r="AV1068" s="141"/>
      <c r="AW1068" s="143"/>
      <c r="AY1068" s="146"/>
      <c r="AZ1068" s="525"/>
    </row>
    <row r="1069" spans="1:64" ht="12.75" customHeight="1" x14ac:dyDescent="0.25">
      <c r="A1069" s="15"/>
      <c r="C1069" s="272"/>
      <c r="D1069" s="123"/>
      <c r="F1069" s="125"/>
      <c r="G1069" s="126"/>
      <c r="H1069" s="35"/>
      <c r="I1069" s="36"/>
      <c r="J1069" s="37"/>
      <c r="K1069" s="506"/>
      <c r="L1069" s="199"/>
      <c r="M1069" s="200"/>
      <c r="N1069" s="201"/>
      <c r="O1069" s="202"/>
      <c r="P1069" s="202"/>
      <c r="Q1069" s="202"/>
      <c r="R1069" s="202"/>
      <c r="S1069" s="202"/>
      <c r="T1069" s="224"/>
      <c r="U1069" s="138"/>
      <c r="V1069" s="138"/>
      <c r="W1069" s="139"/>
      <c r="X1069" s="139"/>
      <c r="Y1069" s="224"/>
      <c r="Z1069" s="210"/>
      <c r="AA1069" s="204"/>
      <c r="AB1069" s="202"/>
      <c r="AC1069" s="202"/>
      <c r="AD1069" s="202"/>
      <c r="AE1069" s="202"/>
      <c r="AF1069" s="202"/>
      <c r="AG1069" s="224"/>
      <c r="AH1069" s="138"/>
      <c r="AI1069" s="138"/>
      <c r="AJ1069" s="139"/>
      <c r="AK1069" s="139"/>
      <c r="AL1069" s="224"/>
      <c r="AM1069" s="140"/>
      <c r="AN1069" s="211"/>
      <c r="AO1069" s="212"/>
      <c r="AP1069" s="39"/>
      <c r="AQ1069" s="141"/>
      <c r="AR1069" s="141"/>
      <c r="AS1069" s="143"/>
      <c r="AU1069" s="141"/>
      <c r="AV1069" s="141"/>
      <c r="AW1069" s="143"/>
      <c r="AY1069" s="146"/>
      <c r="AZ1069" s="525"/>
    </row>
    <row r="1070" spans="1:64" s="526" customFormat="1" ht="35.1" customHeight="1" x14ac:dyDescent="0.25">
      <c r="A1070" s="15" t="s">
        <v>13</v>
      </c>
      <c r="B1070" s="121">
        <v>17</v>
      </c>
      <c r="C1070" s="272" t="s">
        <v>1280</v>
      </c>
      <c r="D1070" s="123">
        <v>1000</v>
      </c>
      <c r="E1070" s="124"/>
      <c r="F1070" s="125">
        <v>12</v>
      </c>
      <c r="G1070" s="126">
        <v>1</v>
      </c>
      <c r="H1070" s="35" t="str">
        <f t="shared" si="820"/>
        <v>094</v>
      </c>
      <c r="I1070" s="36" t="s">
        <v>207</v>
      </c>
      <c r="J1070" s="37" t="s">
        <v>1311</v>
      </c>
      <c r="K1070" s="507" t="s">
        <v>1312</v>
      </c>
      <c r="L1070" s="128">
        <v>987</v>
      </c>
      <c r="M1070" s="129">
        <v>1357</v>
      </c>
      <c r="N1070" s="130"/>
      <c r="O1070" s="131"/>
      <c r="P1070" s="131"/>
      <c r="Q1070" s="131"/>
      <c r="R1070" s="131"/>
      <c r="S1070" s="131"/>
      <c r="T1070" s="132" t="str">
        <f>IF(SUM(N1070:S1070)=U1070,"OK",SUM(N1070:S1070)-U1070)</f>
        <v>OK</v>
      </c>
      <c r="U1070" s="138"/>
      <c r="V1070" s="138"/>
      <c r="W1070" s="139"/>
      <c r="X1070" s="139"/>
      <c r="Y1070" s="132" t="str">
        <f>IF(SUM(W1070:X1070)=Z1070,"OK",SUM(W1070:X1070)-Z1070)</f>
        <v>OK</v>
      </c>
      <c r="Z1070" s="210"/>
      <c r="AA1070" s="204"/>
      <c r="AB1070" s="202"/>
      <c r="AC1070" s="202"/>
      <c r="AD1070" s="202"/>
      <c r="AE1070" s="202"/>
      <c r="AF1070" s="202"/>
      <c r="AG1070" s="132" t="str">
        <f>IF(SUM(AA1070:AF1070)=AH1070,"OK",SUM(AA1070:AF1070)-AH1070)</f>
        <v>OK</v>
      </c>
      <c r="AH1070" s="138"/>
      <c r="AI1070" s="138"/>
      <c r="AJ1070" s="139"/>
      <c r="AK1070" s="139"/>
      <c r="AL1070" s="132" t="str">
        <f>IF(SUM(AJ1070:AK1070)=AM1070,"OK",SUM(AJ1070:AK1070)-AM1070)</f>
        <v>OK</v>
      </c>
      <c r="AM1070" s="140"/>
      <c r="AN1070" s="119">
        <f>L1070+U1070+V1070+Z1070</f>
        <v>987</v>
      </c>
      <c r="AO1070" s="120">
        <f>M1070+AH1070+AI1070+AM1070</f>
        <v>1357</v>
      </c>
      <c r="AP1070" s="39">
        <f>L1070</f>
        <v>987</v>
      </c>
      <c r="AQ1070" s="141">
        <f>AN1070</f>
        <v>987</v>
      </c>
      <c r="AR1070" s="142">
        <f>AQ1070-AP1070</f>
        <v>0</v>
      </c>
      <c r="AS1070" s="143">
        <f>AR1070/AP1070</f>
        <v>0</v>
      </c>
      <c r="AT1070" s="144">
        <f>M1070</f>
        <v>1357</v>
      </c>
      <c r="AU1070" s="141">
        <f>AO1070</f>
        <v>1357</v>
      </c>
      <c r="AV1070" s="142">
        <f>AU1070-AT1070</f>
        <v>0</v>
      </c>
      <c r="AW1070" s="143">
        <f>AV1070/AT1070</f>
        <v>0</v>
      </c>
      <c r="AX1070"/>
      <c r="AY1070" s="146" t="str">
        <f>RIGHT(LEFT(I1070,3),2)&amp;"."&amp;RIGHT(LEFT(I1070,5),2)</f>
        <v>33.00</v>
      </c>
      <c r="AZ1070" s="525" t="b">
        <f>COUNTIF('[1]Codes SEC'!$B$2:$B$250,Ministres!AY1070)&gt;0</f>
        <v>1</v>
      </c>
      <c r="BA1070"/>
      <c r="BB1070"/>
      <c r="BC1070"/>
      <c r="BD1070"/>
      <c r="BE1070"/>
      <c r="BF1070"/>
      <c r="BG1070"/>
      <c r="BH1070"/>
      <c r="BI1070"/>
      <c r="BJ1070"/>
      <c r="BK1070"/>
      <c r="BL1070"/>
    </row>
    <row r="1071" spans="1:64" s="197" customFormat="1" ht="12.75" customHeight="1" x14ac:dyDescent="0.25">
      <c r="A1071" s="148"/>
      <c r="B1071" s="527"/>
      <c r="C1071" s="298"/>
      <c r="D1071" s="151"/>
      <c r="E1071" s="528"/>
      <c r="F1071" s="153"/>
      <c r="G1071" s="154"/>
      <c r="H1071" s="155"/>
      <c r="I1071" s="156"/>
      <c r="J1071" s="157"/>
      <c r="K1071" s="158" t="s">
        <v>70</v>
      </c>
      <c r="L1071" s="369">
        <f t="shared" ref="L1071:X1072" si="858">L1070</f>
        <v>987</v>
      </c>
      <c r="M1071" s="529">
        <f t="shared" si="858"/>
        <v>1357</v>
      </c>
      <c r="N1071" s="530">
        <f t="shared" si="858"/>
        <v>0</v>
      </c>
      <c r="O1071" s="531">
        <f t="shared" si="858"/>
        <v>0</v>
      </c>
      <c r="P1071" s="531">
        <f t="shared" si="858"/>
        <v>0</v>
      </c>
      <c r="Q1071" s="531">
        <f t="shared" si="858"/>
        <v>0</v>
      </c>
      <c r="R1071" s="531">
        <f t="shared" si="858"/>
        <v>0</v>
      </c>
      <c r="S1071" s="531">
        <f t="shared" si="858"/>
        <v>0</v>
      </c>
      <c r="T1071" s="532"/>
      <c r="U1071" s="533">
        <f t="shared" si="858"/>
        <v>0</v>
      </c>
      <c r="V1071" s="533">
        <f t="shared" si="858"/>
        <v>0</v>
      </c>
      <c r="W1071" s="531">
        <f t="shared" si="858"/>
        <v>0</v>
      </c>
      <c r="X1071" s="531">
        <f t="shared" si="858"/>
        <v>0</v>
      </c>
      <c r="Y1071" s="532"/>
      <c r="Z1071" s="533">
        <f t="shared" ref="Z1071:AK1072" si="859">Z1070</f>
        <v>0</v>
      </c>
      <c r="AA1071" s="165">
        <f t="shared" si="859"/>
        <v>0</v>
      </c>
      <c r="AB1071" s="531">
        <f t="shared" si="859"/>
        <v>0</v>
      </c>
      <c r="AC1071" s="531">
        <f t="shared" si="859"/>
        <v>0</v>
      </c>
      <c r="AD1071" s="531">
        <f t="shared" si="859"/>
        <v>0</v>
      </c>
      <c r="AE1071" s="531">
        <f t="shared" si="859"/>
        <v>0</v>
      </c>
      <c r="AF1071" s="531">
        <f t="shared" si="859"/>
        <v>0</v>
      </c>
      <c r="AG1071" s="532"/>
      <c r="AH1071" s="533">
        <f t="shared" si="859"/>
        <v>0</v>
      </c>
      <c r="AI1071" s="533">
        <f t="shared" si="859"/>
        <v>0</v>
      </c>
      <c r="AJ1071" s="531">
        <f t="shared" si="859"/>
        <v>0</v>
      </c>
      <c r="AK1071" s="531">
        <f t="shared" si="859"/>
        <v>0</v>
      </c>
      <c r="AL1071" s="532"/>
      <c r="AM1071" s="534">
        <f t="shared" ref="AM1071:AW1072" si="860">AM1070</f>
        <v>0</v>
      </c>
      <c r="AN1071" s="167">
        <f>AN1070</f>
        <v>987</v>
      </c>
      <c r="AO1071" s="535">
        <f t="shared" si="860"/>
        <v>1357</v>
      </c>
      <c r="AP1071" s="169">
        <f t="shared" si="860"/>
        <v>987</v>
      </c>
      <c r="AQ1071" s="536">
        <f t="shared" si="860"/>
        <v>987</v>
      </c>
      <c r="AR1071" s="537">
        <f t="shared" si="860"/>
        <v>0</v>
      </c>
      <c r="AS1071" s="538">
        <f t="shared" si="860"/>
        <v>0</v>
      </c>
      <c r="AT1071" s="539">
        <f t="shared" si="860"/>
        <v>1357</v>
      </c>
      <c r="AU1071" s="536">
        <f t="shared" si="860"/>
        <v>1357</v>
      </c>
      <c r="AV1071" s="537">
        <f t="shared" si="860"/>
        <v>0</v>
      </c>
      <c r="AW1071" s="538">
        <f t="shared" si="860"/>
        <v>0</v>
      </c>
      <c r="AX1071"/>
      <c r="AY1071" s="146"/>
      <c r="AZ1071" s="540"/>
      <c r="BA1071" s="12"/>
      <c r="BB1071" s="12"/>
      <c r="BC1071" s="12"/>
      <c r="BD1071" s="12"/>
      <c r="BE1071" s="12"/>
      <c r="BF1071" s="12"/>
      <c r="BG1071" s="12"/>
      <c r="BH1071" s="12"/>
      <c r="BI1071" s="12"/>
      <c r="BJ1071" s="12"/>
      <c r="BK1071" s="12"/>
      <c r="BL1071" s="12"/>
    </row>
    <row r="1072" spans="1:64" ht="12.75" customHeight="1" x14ac:dyDescent="0.25">
      <c r="A1072" s="174"/>
      <c r="B1072" s="175"/>
      <c r="C1072" s="176"/>
      <c r="D1072" s="177"/>
      <c r="E1072" s="178"/>
      <c r="F1072" s="177"/>
      <c r="G1072" s="179"/>
      <c r="H1072" s="180"/>
      <c r="I1072" s="181"/>
      <c r="J1072" s="182"/>
      <c r="K1072" s="183" t="s">
        <v>1313</v>
      </c>
      <c r="L1072" s="184">
        <f t="shared" si="858"/>
        <v>987</v>
      </c>
      <c r="M1072" s="185">
        <f t="shared" si="858"/>
        <v>1357</v>
      </c>
      <c r="N1072" s="186">
        <f t="shared" si="858"/>
        <v>0</v>
      </c>
      <c r="O1072" s="187">
        <f t="shared" si="858"/>
        <v>0</v>
      </c>
      <c r="P1072" s="187">
        <f t="shared" si="858"/>
        <v>0</v>
      </c>
      <c r="Q1072" s="187">
        <f t="shared" si="858"/>
        <v>0</v>
      </c>
      <c r="R1072" s="187">
        <f t="shared" si="858"/>
        <v>0</v>
      </c>
      <c r="S1072" s="187">
        <f t="shared" si="858"/>
        <v>0</v>
      </c>
      <c r="T1072" s="188"/>
      <c r="U1072" s="187">
        <f t="shared" si="858"/>
        <v>0</v>
      </c>
      <c r="V1072" s="187">
        <f t="shared" si="858"/>
        <v>0</v>
      </c>
      <c r="W1072" s="187">
        <f t="shared" si="858"/>
        <v>0</v>
      </c>
      <c r="X1072" s="187">
        <f t="shared" si="858"/>
        <v>0</v>
      </c>
      <c r="Y1072" s="188"/>
      <c r="Z1072" s="187">
        <f t="shared" si="859"/>
        <v>0</v>
      </c>
      <c r="AA1072" s="189">
        <f t="shared" si="859"/>
        <v>0</v>
      </c>
      <c r="AB1072" s="187">
        <f t="shared" si="859"/>
        <v>0</v>
      </c>
      <c r="AC1072" s="187">
        <f t="shared" si="859"/>
        <v>0</v>
      </c>
      <c r="AD1072" s="187">
        <f t="shared" si="859"/>
        <v>0</v>
      </c>
      <c r="AE1072" s="187">
        <f t="shared" si="859"/>
        <v>0</v>
      </c>
      <c r="AF1072" s="187">
        <f t="shared" si="859"/>
        <v>0</v>
      </c>
      <c r="AG1072" s="188"/>
      <c r="AH1072" s="187">
        <f t="shared" si="859"/>
        <v>0</v>
      </c>
      <c r="AI1072" s="187">
        <f t="shared" si="859"/>
        <v>0</v>
      </c>
      <c r="AJ1072" s="187">
        <f t="shared" si="859"/>
        <v>0</v>
      </c>
      <c r="AK1072" s="187">
        <f t="shared" si="859"/>
        <v>0</v>
      </c>
      <c r="AL1072" s="188"/>
      <c r="AM1072" s="190">
        <f t="shared" si="860"/>
        <v>0</v>
      </c>
      <c r="AN1072" s="191">
        <f>AN1071</f>
        <v>987</v>
      </c>
      <c r="AO1072" s="190">
        <f t="shared" si="860"/>
        <v>1357</v>
      </c>
      <c r="AP1072" s="184">
        <f t="shared" si="860"/>
        <v>987</v>
      </c>
      <c r="AQ1072" s="192">
        <f t="shared" si="860"/>
        <v>987</v>
      </c>
      <c r="AR1072" s="193">
        <f t="shared" si="860"/>
        <v>0</v>
      </c>
      <c r="AS1072" s="194">
        <f t="shared" si="860"/>
        <v>0</v>
      </c>
      <c r="AT1072" s="195">
        <f t="shared" si="860"/>
        <v>1357</v>
      </c>
      <c r="AU1072" s="192">
        <f t="shared" si="860"/>
        <v>1357</v>
      </c>
      <c r="AV1072" s="193">
        <f t="shared" si="860"/>
        <v>0</v>
      </c>
      <c r="AW1072" s="194">
        <f t="shared" si="860"/>
        <v>0</v>
      </c>
      <c r="AX1072" s="12"/>
      <c r="AY1072" s="146"/>
      <c r="AZ1072" s="540"/>
    </row>
    <row r="1073" spans="1:64" ht="12.75" customHeight="1" x14ac:dyDescent="0.25">
      <c r="A1073" s="15"/>
      <c r="C1073" s="122"/>
      <c r="D1073" s="123"/>
      <c r="F1073" s="125"/>
      <c r="G1073" s="34"/>
      <c r="H1073" s="35"/>
      <c r="I1073" s="36"/>
      <c r="J1073" s="37"/>
      <c r="K1073" s="198" t="s">
        <v>72</v>
      </c>
      <c r="L1073" s="199">
        <v>0</v>
      </c>
      <c r="M1073" s="200">
        <v>0</v>
      </c>
      <c r="N1073" s="201">
        <v>0</v>
      </c>
      <c r="O1073" s="202">
        <v>0</v>
      </c>
      <c r="P1073" s="202">
        <v>0</v>
      </c>
      <c r="Q1073" s="202">
        <v>0</v>
      </c>
      <c r="R1073" s="202">
        <v>0</v>
      </c>
      <c r="S1073" s="202">
        <v>0</v>
      </c>
      <c r="T1073" s="203"/>
      <c r="U1073" s="135">
        <v>0</v>
      </c>
      <c r="V1073" s="135">
        <v>0</v>
      </c>
      <c r="W1073" s="202">
        <v>0</v>
      </c>
      <c r="X1073" s="202">
        <v>0</v>
      </c>
      <c r="Y1073" s="203"/>
      <c r="Z1073" s="135">
        <v>0</v>
      </c>
      <c r="AA1073" s="204">
        <v>0</v>
      </c>
      <c r="AB1073" s="202">
        <v>0</v>
      </c>
      <c r="AC1073" s="202">
        <v>0</v>
      </c>
      <c r="AD1073" s="202">
        <v>0</v>
      </c>
      <c r="AE1073" s="202">
        <v>0</v>
      </c>
      <c r="AF1073" s="202">
        <v>0</v>
      </c>
      <c r="AG1073" s="203"/>
      <c r="AH1073" s="135">
        <v>0</v>
      </c>
      <c r="AI1073" s="135">
        <v>0</v>
      </c>
      <c r="AJ1073" s="202">
        <v>0</v>
      </c>
      <c r="AK1073" s="202">
        <v>0</v>
      </c>
      <c r="AL1073" s="203"/>
      <c r="AM1073" s="205">
        <v>0</v>
      </c>
      <c r="AN1073" s="119">
        <v>0</v>
      </c>
      <c r="AO1073" s="120">
        <v>0</v>
      </c>
      <c r="AP1073" s="39">
        <v>0</v>
      </c>
      <c r="AQ1073" s="141">
        <v>0</v>
      </c>
      <c r="AR1073" s="141">
        <v>0</v>
      </c>
      <c r="AS1073" s="143">
        <v>0</v>
      </c>
      <c r="AT1073" s="144">
        <v>0</v>
      </c>
      <c r="AU1073" s="141">
        <v>0</v>
      </c>
      <c r="AV1073" s="141">
        <v>0</v>
      </c>
      <c r="AW1073" s="143">
        <v>0</v>
      </c>
      <c r="AY1073" s="146"/>
      <c r="AZ1073" s="540"/>
    </row>
    <row r="1074" spans="1:64" ht="12.75" customHeight="1" x14ac:dyDescent="0.25">
      <c r="A1074" s="15"/>
      <c r="C1074" s="272"/>
      <c r="D1074" s="123"/>
      <c r="F1074" s="125"/>
      <c r="G1074" s="126"/>
      <c r="H1074" s="35"/>
      <c r="I1074" s="36"/>
      <c r="J1074" s="37"/>
      <c r="K1074" s="198" t="s">
        <v>73</v>
      </c>
      <c r="L1074" s="199">
        <v>0</v>
      </c>
      <c r="M1074" s="200">
        <v>0</v>
      </c>
      <c r="N1074" s="201">
        <v>0</v>
      </c>
      <c r="O1074" s="202">
        <v>0</v>
      </c>
      <c r="P1074" s="202">
        <v>0</v>
      </c>
      <c r="Q1074" s="202">
        <v>0</v>
      </c>
      <c r="R1074" s="202">
        <v>0</v>
      </c>
      <c r="S1074" s="202">
        <v>0</v>
      </c>
      <c r="T1074" s="203"/>
      <c r="U1074" s="135">
        <v>0</v>
      </c>
      <c r="V1074" s="135">
        <v>0</v>
      </c>
      <c r="W1074" s="202">
        <v>0</v>
      </c>
      <c r="X1074" s="202">
        <v>0</v>
      </c>
      <c r="Y1074" s="203"/>
      <c r="Z1074" s="135">
        <v>0</v>
      </c>
      <c r="AA1074" s="204">
        <v>0</v>
      </c>
      <c r="AB1074" s="202">
        <v>0</v>
      </c>
      <c r="AC1074" s="202">
        <v>0</v>
      </c>
      <c r="AD1074" s="202">
        <v>0</v>
      </c>
      <c r="AE1074" s="202">
        <v>0</v>
      </c>
      <c r="AF1074" s="202">
        <v>0</v>
      </c>
      <c r="AG1074" s="203"/>
      <c r="AH1074" s="135">
        <v>0</v>
      </c>
      <c r="AI1074" s="135">
        <v>0</v>
      </c>
      <c r="AJ1074" s="202">
        <v>0</v>
      </c>
      <c r="AK1074" s="202">
        <v>0</v>
      </c>
      <c r="AL1074" s="203"/>
      <c r="AM1074" s="205">
        <v>0</v>
      </c>
      <c r="AN1074" s="119">
        <v>0</v>
      </c>
      <c r="AO1074" s="120">
        <v>0</v>
      </c>
      <c r="AP1074" s="39">
        <v>0</v>
      </c>
      <c r="AQ1074" s="141">
        <v>0</v>
      </c>
      <c r="AR1074" s="141">
        <v>0</v>
      </c>
      <c r="AS1074" s="143">
        <v>0</v>
      </c>
      <c r="AT1074" s="144">
        <v>0</v>
      </c>
      <c r="AU1074" s="141">
        <v>0</v>
      </c>
      <c r="AV1074" s="141">
        <v>0</v>
      </c>
      <c r="AW1074" s="143">
        <v>0</v>
      </c>
      <c r="AY1074" s="146"/>
      <c r="AZ1074" s="540"/>
    </row>
    <row r="1075" spans="1:64" ht="12.75" customHeight="1" x14ac:dyDescent="0.25">
      <c r="A1075" s="15"/>
      <c r="C1075" s="272"/>
      <c r="D1075" s="123"/>
      <c r="F1075" s="125"/>
      <c r="G1075" s="126"/>
      <c r="H1075" s="35"/>
      <c r="I1075" s="36"/>
      <c r="J1075" s="37"/>
      <c r="K1075" s="198" t="s">
        <v>74</v>
      </c>
      <c r="L1075" s="199">
        <v>0</v>
      </c>
      <c r="M1075" s="200">
        <v>0</v>
      </c>
      <c r="N1075" s="201">
        <v>0</v>
      </c>
      <c r="O1075" s="202">
        <v>0</v>
      </c>
      <c r="P1075" s="202">
        <v>0</v>
      </c>
      <c r="Q1075" s="202">
        <v>0</v>
      </c>
      <c r="R1075" s="202">
        <v>0</v>
      </c>
      <c r="S1075" s="202">
        <v>0</v>
      </c>
      <c r="T1075" s="203"/>
      <c r="U1075" s="135">
        <v>0</v>
      </c>
      <c r="V1075" s="135">
        <v>0</v>
      </c>
      <c r="W1075" s="202">
        <v>0</v>
      </c>
      <c r="X1075" s="202">
        <v>0</v>
      </c>
      <c r="Y1075" s="203"/>
      <c r="Z1075" s="135">
        <v>0</v>
      </c>
      <c r="AA1075" s="204">
        <v>0</v>
      </c>
      <c r="AB1075" s="202">
        <v>0</v>
      </c>
      <c r="AC1075" s="202">
        <v>0</v>
      </c>
      <c r="AD1075" s="202">
        <v>0</v>
      </c>
      <c r="AE1075" s="202">
        <v>0</v>
      </c>
      <c r="AF1075" s="202">
        <v>0</v>
      </c>
      <c r="AG1075" s="203"/>
      <c r="AH1075" s="135">
        <v>0</v>
      </c>
      <c r="AI1075" s="135">
        <v>0</v>
      </c>
      <c r="AJ1075" s="202">
        <v>0</v>
      </c>
      <c r="AK1075" s="202">
        <v>0</v>
      </c>
      <c r="AL1075" s="203"/>
      <c r="AM1075" s="205">
        <v>0</v>
      </c>
      <c r="AN1075" s="119">
        <v>0</v>
      </c>
      <c r="AO1075" s="120">
        <v>0</v>
      </c>
      <c r="AP1075" s="39">
        <v>0</v>
      </c>
      <c r="AQ1075" s="141">
        <v>0</v>
      </c>
      <c r="AR1075" s="141">
        <v>0</v>
      </c>
      <c r="AS1075" s="143">
        <v>0</v>
      </c>
      <c r="AT1075" s="144">
        <v>0</v>
      </c>
      <c r="AU1075" s="141">
        <v>0</v>
      </c>
      <c r="AV1075" s="141">
        <v>0</v>
      </c>
      <c r="AW1075" s="143">
        <v>0</v>
      </c>
      <c r="AY1075" s="146"/>
      <c r="AZ1075" s="540"/>
    </row>
    <row r="1076" spans="1:64" ht="12.75" customHeight="1" x14ac:dyDescent="0.25">
      <c r="A1076" s="15"/>
      <c r="C1076" s="272"/>
      <c r="D1076" s="123"/>
      <c r="F1076" s="125"/>
      <c r="G1076" s="126"/>
      <c r="H1076" s="35"/>
      <c r="I1076" s="36"/>
      <c r="J1076" s="37"/>
      <c r="K1076" s="198" t="s">
        <v>75</v>
      </c>
      <c r="L1076" s="199">
        <v>0</v>
      </c>
      <c r="M1076" s="200">
        <v>0</v>
      </c>
      <c r="N1076" s="201">
        <v>0</v>
      </c>
      <c r="O1076" s="202">
        <v>0</v>
      </c>
      <c r="P1076" s="202">
        <v>0</v>
      </c>
      <c r="Q1076" s="202">
        <v>0</v>
      </c>
      <c r="R1076" s="202">
        <v>0</v>
      </c>
      <c r="S1076" s="202">
        <v>0</v>
      </c>
      <c r="T1076" s="203"/>
      <c r="U1076" s="135">
        <v>0</v>
      </c>
      <c r="V1076" s="135">
        <v>0</v>
      </c>
      <c r="W1076" s="202">
        <v>0</v>
      </c>
      <c r="X1076" s="202">
        <v>0</v>
      </c>
      <c r="Y1076" s="203"/>
      <c r="Z1076" s="135">
        <v>0</v>
      </c>
      <c r="AA1076" s="204">
        <v>0</v>
      </c>
      <c r="AB1076" s="202">
        <v>0</v>
      </c>
      <c r="AC1076" s="202">
        <v>0</v>
      </c>
      <c r="AD1076" s="202">
        <v>0</v>
      </c>
      <c r="AE1076" s="202">
        <v>0</v>
      </c>
      <c r="AF1076" s="202">
        <v>0</v>
      </c>
      <c r="AG1076" s="203"/>
      <c r="AH1076" s="135">
        <v>0</v>
      </c>
      <c r="AI1076" s="135">
        <v>0</v>
      </c>
      <c r="AJ1076" s="202">
        <v>0</v>
      </c>
      <c r="AK1076" s="202">
        <v>0</v>
      </c>
      <c r="AL1076" s="203"/>
      <c r="AM1076" s="205">
        <v>0</v>
      </c>
      <c r="AN1076" s="119">
        <v>0</v>
      </c>
      <c r="AO1076" s="120">
        <v>0</v>
      </c>
      <c r="AP1076" s="39">
        <v>0</v>
      </c>
      <c r="AQ1076" s="141">
        <v>0</v>
      </c>
      <c r="AR1076" s="141">
        <v>0</v>
      </c>
      <c r="AS1076" s="143">
        <v>0</v>
      </c>
      <c r="AT1076" s="144">
        <v>0</v>
      </c>
      <c r="AU1076" s="141">
        <v>0</v>
      </c>
      <c r="AV1076" s="141">
        <v>0</v>
      </c>
      <c r="AW1076" s="143">
        <v>0</v>
      </c>
      <c r="AY1076" s="146"/>
      <c r="AZ1076" s="540"/>
    </row>
    <row r="1077" spans="1:64" ht="12.75" customHeight="1" x14ac:dyDescent="0.25">
      <c r="A1077" s="15"/>
      <c r="C1077" s="272"/>
      <c r="D1077" s="123"/>
      <c r="F1077" s="125"/>
      <c r="G1077" s="126"/>
      <c r="H1077" s="35"/>
      <c r="I1077" s="36"/>
      <c r="J1077" s="37"/>
      <c r="K1077" s="206" t="s">
        <v>76</v>
      </c>
      <c r="L1077" s="199">
        <v>0</v>
      </c>
      <c r="M1077" s="200">
        <v>0</v>
      </c>
      <c r="N1077" s="201">
        <v>0</v>
      </c>
      <c r="O1077" s="202">
        <v>0</v>
      </c>
      <c r="P1077" s="202">
        <v>0</v>
      </c>
      <c r="Q1077" s="202">
        <v>0</v>
      </c>
      <c r="R1077" s="202">
        <v>0</v>
      </c>
      <c r="S1077" s="202">
        <v>0</v>
      </c>
      <c r="T1077" s="203"/>
      <c r="U1077" s="135">
        <v>0</v>
      </c>
      <c r="V1077" s="135">
        <v>0</v>
      </c>
      <c r="W1077" s="202">
        <v>0</v>
      </c>
      <c r="X1077" s="202">
        <v>0</v>
      </c>
      <c r="Y1077" s="203"/>
      <c r="Z1077" s="135">
        <v>0</v>
      </c>
      <c r="AA1077" s="204">
        <v>0</v>
      </c>
      <c r="AB1077" s="202">
        <v>0</v>
      </c>
      <c r="AC1077" s="202">
        <v>0</v>
      </c>
      <c r="AD1077" s="202">
        <v>0</v>
      </c>
      <c r="AE1077" s="202">
        <v>0</v>
      </c>
      <c r="AF1077" s="202">
        <v>0</v>
      </c>
      <c r="AG1077" s="203"/>
      <c r="AH1077" s="135">
        <v>0</v>
      </c>
      <c r="AI1077" s="135">
        <v>0</v>
      </c>
      <c r="AJ1077" s="202">
        <v>0</v>
      </c>
      <c r="AK1077" s="202">
        <v>0</v>
      </c>
      <c r="AL1077" s="203"/>
      <c r="AM1077" s="205">
        <v>0</v>
      </c>
      <c r="AN1077" s="119">
        <v>0</v>
      </c>
      <c r="AO1077" s="120">
        <v>0</v>
      </c>
      <c r="AP1077" s="39">
        <v>0</v>
      </c>
      <c r="AQ1077" s="141">
        <v>0</v>
      </c>
      <c r="AR1077" s="141">
        <v>0</v>
      </c>
      <c r="AS1077" s="143">
        <v>0</v>
      </c>
      <c r="AT1077" s="144">
        <v>0</v>
      </c>
      <c r="AU1077" s="141">
        <v>0</v>
      </c>
      <c r="AV1077" s="141">
        <v>0</v>
      </c>
      <c r="AW1077" s="143">
        <v>0</v>
      </c>
      <c r="AY1077" s="146"/>
      <c r="AZ1077" s="540"/>
    </row>
    <row r="1078" spans="1:64" ht="12.75" customHeight="1" x14ac:dyDescent="0.25">
      <c r="A1078" s="15"/>
      <c r="C1078" s="272"/>
      <c r="D1078" s="123"/>
      <c r="F1078" s="125"/>
      <c r="G1078" s="126"/>
      <c r="H1078" s="35"/>
      <c r="I1078" s="36"/>
      <c r="J1078" s="37"/>
      <c r="K1078" s="206"/>
      <c r="L1078" s="199"/>
      <c r="M1078" s="200"/>
      <c r="N1078" s="201"/>
      <c r="O1078" s="202"/>
      <c r="P1078" s="202"/>
      <c r="Q1078" s="202"/>
      <c r="R1078" s="202"/>
      <c r="S1078" s="202"/>
      <c r="T1078" s="224"/>
      <c r="U1078" s="138"/>
      <c r="V1078" s="138"/>
      <c r="W1078" s="139"/>
      <c r="X1078" s="139"/>
      <c r="Y1078" s="224"/>
      <c r="Z1078" s="210"/>
      <c r="AA1078" s="204"/>
      <c r="AB1078" s="202"/>
      <c r="AC1078" s="202"/>
      <c r="AD1078" s="202"/>
      <c r="AE1078" s="202"/>
      <c r="AF1078" s="202"/>
      <c r="AG1078" s="224"/>
      <c r="AH1078" s="138"/>
      <c r="AI1078" s="138"/>
      <c r="AJ1078" s="139"/>
      <c r="AK1078" s="139"/>
      <c r="AL1078" s="224"/>
      <c r="AM1078" s="140"/>
      <c r="AN1078" s="211"/>
      <c r="AO1078" s="212"/>
      <c r="AP1078" s="39"/>
      <c r="AQ1078" s="141"/>
      <c r="AR1078" s="141"/>
      <c r="AS1078" s="143"/>
      <c r="AU1078" s="141"/>
      <c r="AV1078" s="141"/>
      <c r="AW1078" s="143"/>
      <c r="AY1078" s="146"/>
      <c r="AZ1078" s="540"/>
    </row>
    <row r="1079" spans="1:64" ht="12.75" customHeight="1" x14ac:dyDescent="0.25">
      <c r="A1079" s="15"/>
      <c r="C1079" s="272"/>
      <c r="D1079" s="123"/>
      <c r="F1079" s="125"/>
      <c r="G1079" s="126"/>
      <c r="H1079" s="35"/>
      <c r="I1079" s="36"/>
      <c r="J1079" s="37"/>
      <c r="K1079" s="244"/>
      <c r="L1079" s="199"/>
      <c r="M1079" s="200"/>
      <c r="N1079" s="201"/>
      <c r="O1079" s="202"/>
      <c r="P1079" s="202"/>
      <c r="Q1079" s="202"/>
      <c r="R1079" s="202"/>
      <c r="S1079" s="202"/>
      <c r="T1079" s="224"/>
      <c r="U1079" s="138"/>
      <c r="V1079" s="138"/>
      <c r="W1079" s="139"/>
      <c r="X1079" s="139"/>
      <c r="Y1079" s="224"/>
      <c r="Z1079" s="210"/>
      <c r="AA1079" s="204"/>
      <c r="AB1079" s="202"/>
      <c r="AC1079" s="202"/>
      <c r="AD1079" s="202"/>
      <c r="AE1079" s="202"/>
      <c r="AF1079" s="202"/>
      <c r="AG1079" s="224"/>
      <c r="AH1079" s="138"/>
      <c r="AI1079" s="138"/>
      <c r="AJ1079" s="139"/>
      <c r="AK1079" s="139"/>
      <c r="AL1079" s="224"/>
      <c r="AM1079" s="140"/>
      <c r="AN1079" s="211"/>
      <c r="AO1079" s="212"/>
      <c r="AP1079" s="39"/>
      <c r="AQ1079" s="141"/>
      <c r="AR1079" s="141"/>
      <c r="AS1079" s="143"/>
      <c r="AU1079" s="141"/>
      <c r="AV1079" s="141"/>
      <c r="AW1079" s="143"/>
      <c r="AY1079" s="146"/>
      <c r="AZ1079" s="540"/>
    </row>
    <row r="1080" spans="1:64" ht="12.75" customHeight="1" x14ac:dyDescent="0.25">
      <c r="A1080" s="356"/>
      <c r="B1080" s="225"/>
      <c r="C1080" s="272"/>
      <c r="D1080" s="357"/>
      <c r="E1080" s="226"/>
      <c r="F1080" s="122"/>
      <c r="G1080" s="126"/>
      <c r="H1080" s="35"/>
      <c r="I1080" s="36"/>
      <c r="J1080" s="37"/>
      <c r="K1080" s="116" t="s">
        <v>1314</v>
      </c>
      <c r="L1080" s="199"/>
      <c r="M1080" s="200"/>
      <c r="N1080" s="201"/>
      <c r="O1080" s="202"/>
      <c r="P1080" s="202"/>
      <c r="Q1080" s="202"/>
      <c r="R1080" s="202"/>
      <c r="S1080" s="202"/>
      <c r="T1080" s="224"/>
      <c r="U1080" s="138"/>
      <c r="V1080" s="138"/>
      <c r="W1080" s="139"/>
      <c r="X1080" s="139"/>
      <c r="Y1080" s="224"/>
      <c r="Z1080" s="210"/>
      <c r="AA1080" s="204"/>
      <c r="AB1080" s="202"/>
      <c r="AC1080" s="202"/>
      <c r="AD1080" s="202"/>
      <c r="AE1080" s="202"/>
      <c r="AF1080" s="202"/>
      <c r="AG1080" s="224"/>
      <c r="AH1080" s="138"/>
      <c r="AI1080" s="138"/>
      <c r="AJ1080" s="139"/>
      <c r="AK1080" s="139"/>
      <c r="AL1080" s="224"/>
      <c r="AM1080" s="140"/>
      <c r="AN1080" s="211"/>
      <c r="AO1080" s="212"/>
      <c r="AP1080" s="39"/>
      <c r="AQ1080" s="141"/>
      <c r="AR1080" s="141"/>
      <c r="AS1080" s="143"/>
      <c r="AU1080" s="141"/>
      <c r="AV1080" s="141"/>
      <c r="AW1080" s="143"/>
      <c r="AY1080" s="146"/>
      <c r="AZ1080" s="540"/>
    </row>
    <row r="1081" spans="1:64" x14ac:dyDescent="0.25">
      <c r="A1081" s="356"/>
      <c r="B1081" s="225"/>
      <c r="C1081" s="272"/>
      <c r="D1081" s="357"/>
      <c r="E1081" s="226"/>
      <c r="F1081" s="122"/>
      <c r="G1081" s="126"/>
      <c r="H1081" s="35"/>
      <c r="I1081" s="36"/>
      <c r="J1081" s="37"/>
      <c r="K1081" s="349" t="s">
        <v>236</v>
      </c>
      <c r="L1081" s="199"/>
      <c r="M1081" s="200"/>
      <c r="N1081" s="201"/>
      <c r="O1081" s="202"/>
      <c r="P1081" s="202"/>
      <c r="Q1081" s="202"/>
      <c r="R1081" s="202"/>
      <c r="S1081" s="202"/>
      <c r="T1081" s="224"/>
      <c r="U1081" s="138"/>
      <c r="V1081" s="138"/>
      <c r="W1081" s="139"/>
      <c r="X1081" s="139"/>
      <c r="Y1081" s="224"/>
      <c r="Z1081" s="210"/>
      <c r="AA1081" s="204"/>
      <c r="AB1081" s="202"/>
      <c r="AC1081" s="202"/>
      <c r="AD1081" s="202"/>
      <c r="AE1081" s="202"/>
      <c r="AF1081" s="202"/>
      <c r="AG1081" s="224"/>
      <c r="AH1081" s="138"/>
      <c r="AI1081" s="138"/>
      <c r="AJ1081" s="139"/>
      <c r="AK1081" s="139"/>
      <c r="AL1081" s="224"/>
      <c r="AM1081" s="140"/>
      <c r="AN1081" s="211"/>
      <c r="AO1081" s="212"/>
      <c r="AP1081" s="39"/>
      <c r="AQ1081" s="141"/>
      <c r="AR1081" s="141"/>
      <c r="AS1081" s="143"/>
      <c r="AU1081" s="141"/>
      <c r="AV1081" s="141"/>
      <c r="AW1081" s="143"/>
      <c r="AY1081" s="146"/>
      <c r="AZ1081" s="540"/>
    </row>
    <row r="1082" spans="1:64" ht="12.75" customHeight="1" x14ac:dyDescent="0.25">
      <c r="A1082" s="356"/>
      <c r="B1082" s="225"/>
      <c r="C1082" s="272"/>
      <c r="D1082" s="357"/>
      <c r="E1082" s="226"/>
      <c r="F1082" s="122"/>
      <c r="G1082" s="126"/>
      <c r="H1082" s="35"/>
      <c r="I1082" s="36"/>
      <c r="J1082" s="37"/>
      <c r="K1082" s="331"/>
      <c r="L1082" s="199"/>
      <c r="M1082" s="200"/>
      <c r="N1082" s="201"/>
      <c r="O1082" s="202"/>
      <c r="P1082" s="202"/>
      <c r="Q1082" s="202"/>
      <c r="R1082" s="202"/>
      <c r="S1082" s="202"/>
      <c r="T1082" s="224"/>
      <c r="U1082" s="138"/>
      <c r="V1082" s="138"/>
      <c r="W1082" s="139"/>
      <c r="X1082" s="139"/>
      <c r="Y1082" s="224"/>
      <c r="Z1082" s="210"/>
      <c r="AA1082" s="204"/>
      <c r="AB1082" s="202"/>
      <c r="AC1082" s="202"/>
      <c r="AD1082" s="202"/>
      <c r="AE1082" s="202"/>
      <c r="AF1082" s="202"/>
      <c r="AG1082" s="224"/>
      <c r="AH1082" s="138"/>
      <c r="AI1082" s="138"/>
      <c r="AJ1082" s="139"/>
      <c r="AK1082" s="139"/>
      <c r="AL1082" s="224"/>
      <c r="AM1082" s="140"/>
      <c r="AN1082" s="211"/>
      <c r="AO1082" s="212"/>
      <c r="AP1082" s="39"/>
      <c r="AQ1082" s="141"/>
      <c r="AR1082" s="141"/>
      <c r="AS1082" s="143"/>
      <c r="AU1082" s="141"/>
      <c r="AV1082" s="141"/>
      <c r="AW1082" s="143"/>
      <c r="AY1082" s="146"/>
      <c r="AZ1082" s="540"/>
    </row>
    <row r="1083" spans="1:64" s="541" customFormat="1" ht="35.1" customHeight="1" x14ac:dyDescent="0.25">
      <c r="A1083" s="356" t="s">
        <v>13</v>
      </c>
      <c r="B1083" s="225">
        <v>18</v>
      </c>
      <c r="C1083" s="122" t="s">
        <v>1315</v>
      </c>
      <c r="D1083" s="123">
        <v>1000</v>
      </c>
      <c r="E1083" s="226"/>
      <c r="F1083" s="122">
        <v>12</v>
      </c>
      <c r="G1083" s="126">
        <v>1</v>
      </c>
      <c r="H1083" s="35" t="str">
        <f t="shared" ref="H1083:H1146" si="861">LEFT(J1083,3)</f>
        <v>001</v>
      </c>
      <c r="I1083" s="36" t="s">
        <v>96</v>
      </c>
      <c r="J1083" s="37" t="s">
        <v>1316</v>
      </c>
      <c r="K1083" s="281" t="s">
        <v>1317</v>
      </c>
      <c r="L1083" s="232">
        <v>12</v>
      </c>
      <c r="M1083" s="233">
        <v>12</v>
      </c>
      <c r="N1083" s="130"/>
      <c r="O1083" s="131"/>
      <c r="P1083" s="131"/>
      <c r="Q1083" s="131"/>
      <c r="R1083" s="131"/>
      <c r="S1083" s="131"/>
      <c r="T1083" s="132" t="str">
        <f>IF(SUM(N1083:S1083)=U1083,"OK",SUM(N1083:S1083)-U1083)</f>
        <v>OK</v>
      </c>
      <c r="U1083" s="138"/>
      <c r="V1083" s="138"/>
      <c r="W1083" s="139"/>
      <c r="X1083" s="139"/>
      <c r="Y1083" s="132" t="str">
        <f>IF(SUM(W1083:X1083)=Z1083,"OK",SUM(W1083:X1083)-Z1083)</f>
        <v>OK</v>
      </c>
      <c r="Z1083" s="210"/>
      <c r="AA1083" s="204"/>
      <c r="AB1083" s="202"/>
      <c r="AC1083" s="202"/>
      <c r="AD1083" s="202"/>
      <c r="AE1083" s="202"/>
      <c r="AF1083" s="202"/>
      <c r="AG1083" s="132" t="str">
        <f>IF(SUM(AA1083:AF1083)=AH1083,"OK",SUM(AA1083:AF1083)-AH1083)</f>
        <v>OK</v>
      </c>
      <c r="AH1083" s="138"/>
      <c r="AI1083" s="138"/>
      <c r="AJ1083" s="139"/>
      <c r="AK1083" s="139"/>
      <c r="AL1083" s="132" t="str">
        <f>IF(SUM(AJ1083:AK1083)=AM1083,"OK",SUM(AJ1083:AK1083)-AM1083)</f>
        <v>OK</v>
      </c>
      <c r="AM1083" s="140"/>
      <c r="AN1083" s="119">
        <f>L1083+U1083+V1083+Z1083</f>
        <v>12</v>
      </c>
      <c r="AO1083" s="120">
        <f>M1083+AH1083+AI1083+AM1083</f>
        <v>12</v>
      </c>
      <c r="AP1083" s="39">
        <f>L1083</f>
        <v>12</v>
      </c>
      <c r="AQ1083" s="141">
        <f>AN1083</f>
        <v>12</v>
      </c>
      <c r="AR1083" s="142">
        <f>AQ1083-AP1083</f>
        <v>0</v>
      </c>
      <c r="AS1083" s="143">
        <f>AR1083/AP1083</f>
        <v>0</v>
      </c>
      <c r="AT1083" s="144">
        <f>M1083</f>
        <v>12</v>
      </c>
      <c r="AU1083" s="141">
        <f>AO1083</f>
        <v>12</v>
      </c>
      <c r="AV1083" s="142">
        <f>AU1083-AT1083</f>
        <v>0</v>
      </c>
      <c r="AW1083" s="143">
        <f>AV1083/AT1083</f>
        <v>0</v>
      </c>
      <c r="AX1083"/>
      <c r="AY1083" s="146" t="str">
        <f>RIGHT(LEFT(I1083,3),2)&amp;"."&amp;RIGHT(LEFT(I1083,5),2)</f>
        <v>12.11</v>
      </c>
      <c r="AZ1083" s="540" t="b">
        <f>COUNTIF('[1]Codes SEC'!$B$2:$B$250,Ministres!AY1083)&gt;0</f>
        <v>1</v>
      </c>
      <c r="BA1083"/>
      <c r="BB1083"/>
      <c r="BC1083"/>
      <c r="BD1083"/>
      <c r="BE1083"/>
      <c r="BF1083"/>
      <c r="BG1083"/>
      <c r="BH1083"/>
      <c r="BI1083"/>
      <c r="BJ1083"/>
      <c r="BK1083"/>
      <c r="BL1083"/>
    </row>
    <row r="1084" spans="1:64" ht="12.75" customHeight="1" x14ac:dyDescent="0.25">
      <c r="A1084" s="148"/>
      <c r="B1084" s="542"/>
      <c r="C1084" s="298"/>
      <c r="D1084" s="151"/>
      <c r="E1084" s="543"/>
      <c r="F1084" s="153"/>
      <c r="G1084" s="154"/>
      <c r="H1084" s="155"/>
      <c r="I1084" s="156"/>
      <c r="J1084" s="157"/>
      <c r="K1084" s="158" t="s">
        <v>70</v>
      </c>
      <c r="L1084" s="369">
        <f t="shared" ref="L1084:AW1084" si="862">L1083</f>
        <v>12</v>
      </c>
      <c r="M1084" s="544">
        <f t="shared" si="862"/>
        <v>12</v>
      </c>
      <c r="N1084" s="545">
        <f t="shared" si="862"/>
        <v>0</v>
      </c>
      <c r="O1084" s="546">
        <f t="shared" si="862"/>
        <v>0</v>
      </c>
      <c r="P1084" s="546">
        <f t="shared" si="862"/>
        <v>0</v>
      </c>
      <c r="Q1084" s="546">
        <f t="shared" si="862"/>
        <v>0</v>
      </c>
      <c r="R1084" s="546">
        <f t="shared" si="862"/>
        <v>0</v>
      </c>
      <c r="S1084" s="546">
        <f t="shared" si="862"/>
        <v>0</v>
      </c>
      <c r="T1084" s="547"/>
      <c r="U1084" s="548">
        <f t="shared" si="862"/>
        <v>0</v>
      </c>
      <c r="V1084" s="548">
        <f t="shared" si="862"/>
        <v>0</v>
      </c>
      <c r="W1084" s="546">
        <f t="shared" si="862"/>
        <v>0</v>
      </c>
      <c r="X1084" s="546">
        <f t="shared" si="862"/>
        <v>0</v>
      </c>
      <c r="Y1084" s="547"/>
      <c r="Z1084" s="548">
        <f t="shared" si="862"/>
        <v>0</v>
      </c>
      <c r="AA1084" s="165">
        <f t="shared" si="862"/>
        <v>0</v>
      </c>
      <c r="AB1084" s="546">
        <f t="shared" si="862"/>
        <v>0</v>
      </c>
      <c r="AC1084" s="546">
        <f t="shared" si="862"/>
        <v>0</v>
      </c>
      <c r="AD1084" s="546">
        <f t="shared" si="862"/>
        <v>0</v>
      </c>
      <c r="AE1084" s="546">
        <f t="shared" si="862"/>
        <v>0</v>
      </c>
      <c r="AF1084" s="546">
        <f t="shared" si="862"/>
        <v>0</v>
      </c>
      <c r="AG1084" s="547"/>
      <c r="AH1084" s="548">
        <f t="shared" si="862"/>
        <v>0</v>
      </c>
      <c r="AI1084" s="548">
        <f t="shared" si="862"/>
        <v>0</v>
      </c>
      <c r="AJ1084" s="546">
        <f t="shared" si="862"/>
        <v>0</v>
      </c>
      <c r="AK1084" s="546">
        <f t="shared" si="862"/>
        <v>0</v>
      </c>
      <c r="AL1084" s="547"/>
      <c r="AM1084" s="549">
        <f t="shared" si="862"/>
        <v>0</v>
      </c>
      <c r="AN1084" s="167">
        <f>AN1083</f>
        <v>12</v>
      </c>
      <c r="AO1084" s="550">
        <f t="shared" si="862"/>
        <v>12</v>
      </c>
      <c r="AP1084" s="169">
        <f t="shared" si="862"/>
        <v>12</v>
      </c>
      <c r="AQ1084" s="551">
        <f t="shared" si="862"/>
        <v>12</v>
      </c>
      <c r="AR1084" s="552">
        <f t="shared" si="862"/>
        <v>0</v>
      </c>
      <c r="AS1084" s="553">
        <f t="shared" si="862"/>
        <v>0</v>
      </c>
      <c r="AT1084" s="554">
        <f t="shared" si="862"/>
        <v>12</v>
      </c>
      <c r="AU1084" s="551">
        <f t="shared" si="862"/>
        <v>12</v>
      </c>
      <c r="AV1084" s="552">
        <f t="shared" si="862"/>
        <v>0</v>
      </c>
      <c r="AW1084" s="553">
        <f t="shared" si="862"/>
        <v>0</v>
      </c>
      <c r="AY1084" s="146"/>
      <c r="AZ1084" s="540"/>
    </row>
    <row r="1085" spans="1:64" ht="12.75" customHeight="1" x14ac:dyDescent="0.25">
      <c r="A1085" s="15"/>
      <c r="C1085" s="272"/>
      <c r="D1085" s="123"/>
      <c r="F1085" s="125"/>
      <c r="G1085" s="126"/>
      <c r="H1085" s="35"/>
      <c r="I1085" s="36"/>
      <c r="J1085" s="37"/>
      <c r="K1085" s="240"/>
      <c r="L1085" s="199"/>
      <c r="M1085" s="200"/>
      <c r="N1085" s="201"/>
      <c r="O1085" s="202"/>
      <c r="P1085" s="202"/>
      <c r="Q1085" s="202"/>
      <c r="R1085" s="202"/>
      <c r="S1085" s="202"/>
      <c r="T1085" s="224"/>
      <c r="U1085" s="138"/>
      <c r="V1085" s="138"/>
      <c r="W1085" s="139"/>
      <c r="X1085" s="139"/>
      <c r="Y1085" s="224"/>
      <c r="Z1085" s="210"/>
      <c r="AA1085" s="204"/>
      <c r="AB1085" s="202"/>
      <c r="AC1085" s="202"/>
      <c r="AD1085" s="202"/>
      <c r="AE1085" s="202"/>
      <c r="AF1085" s="202"/>
      <c r="AG1085" s="224"/>
      <c r="AH1085" s="138"/>
      <c r="AI1085" s="138"/>
      <c r="AJ1085" s="139"/>
      <c r="AK1085" s="139"/>
      <c r="AL1085" s="224"/>
      <c r="AM1085" s="140"/>
      <c r="AN1085" s="211"/>
      <c r="AO1085" s="212"/>
      <c r="AP1085" s="39"/>
      <c r="AQ1085" s="141"/>
      <c r="AR1085" s="141"/>
      <c r="AS1085" s="143"/>
      <c r="AU1085" s="141"/>
      <c r="AV1085" s="141"/>
      <c r="AW1085" s="143"/>
      <c r="AY1085" s="146"/>
      <c r="AZ1085" s="540"/>
    </row>
    <row r="1086" spans="1:64" ht="12.75" customHeight="1" x14ac:dyDescent="0.25">
      <c r="A1086" s="15"/>
      <c r="C1086" s="272"/>
      <c r="D1086" s="123"/>
      <c r="F1086" s="125"/>
      <c r="G1086" s="126"/>
      <c r="H1086" s="35"/>
      <c r="I1086" s="36"/>
      <c r="J1086" s="37"/>
      <c r="K1086" s="243" t="s">
        <v>109</v>
      </c>
      <c r="L1086" s="199"/>
      <c r="M1086" s="200"/>
      <c r="N1086" s="201"/>
      <c r="O1086" s="202"/>
      <c r="P1086" s="202"/>
      <c r="Q1086" s="202"/>
      <c r="R1086" s="202"/>
      <c r="S1086" s="202"/>
      <c r="T1086" s="224"/>
      <c r="U1086" s="138"/>
      <c r="V1086" s="138"/>
      <c r="W1086" s="139"/>
      <c r="X1086" s="139"/>
      <c r="Y1086" s="224"/>
      <c r="Z1086" s="210"/>
      <c r="AA1086" s="204"/>
      <c r="AB1086" s="202"/>
      <c r="AC1086" s="202"/>
      <c r="AD1086" s="202"/>
      <c r="AE1086" s="202"/>
      <c r="AF1086" s="202"/>
      <c r="AG1086" s="224"/>
      <c r="AH1086" s="138"/>
      <c r="AI1086" s="138"/>
      <c r="AJ1086" s="139"/>
      <c r="AK1086" s="139"/>
      <c r="AL1086" s="224"/>
      <c r="AM1086" s="140"/>
      <c r="AN1086" s="211"/>
      <c r="AO1086" s="212"/>
      <c r="AP1086" s="39"/>
      <c r="AQ1086" s="141"/>
      <c r="AR1086" s="141"/>
      <c r="AS1086" s="143"/>
      <c r="AU1086" s="141"/>
      <c r="AV1086" s="141"/>
      <c r="AW1086" s="143"/>
      <c r="AY1086" s="146"/>
      <c r="AZ1086" s="540"/>
    </row>
    <row r="1087" spans="1:64" ht="12.75" customHeight="1" x14ac:dyDescent="0.25">
      <c r="A1087" s="15"/>
      <c r="C1087" s="272"/>
      <c r="D1087" s="123"/>
      <c r="F1087" s="125"/>
      <c r="G1087" s="126"/>
      <c r="H1087" s="35"/>
      <c r="I1087" s="36"/>
      <c r="J1087" s="37"/>
      <c r="K1087" s="244"/>
      <c r="L1087" s="199"/>
      <c r="M1087" s="200"/>
      <c r="N1087" s="201"/>
      <c r="O1087" s="202"/>
      <c r="P1087" s="202"/>
      <c r="Q1087" s="202"/>
      <c r="R1087" s="202"/>
      <c r="S1087" s="202"/>
      <c r="T1087" s="224"/>
      <c r="U1087" s="138"/>
      <c r="V1087" s="138"/>
      <c r="W1087" s="139"/>
      <c r="X1087" s="139"/>
      <c r="Y1087" s="224"/>
      <c r="Z1087" s="210"/>
      <c r="AA1087" s="204"/>
      <c r="AB1087" s="202"/>
      <c r="AC1087" s="202"/>
      <c r="AD1087" s="202"/>
      <c r="AE1087" s="202"/>
      <c r="AF1087" s="202"/>
      <c r="AG1087" s="224"/>
      <c r="AH1087" s="138"/>
      <c r="AI1087" s="138"/>
      <c r="AJ1087" s="139"/>
      <c r="AK1087" s="139"/>
      <c r="AL1087" s="224"/>
      <c r="AM1087" s="140"/>
      <c r="AN1087" s="211"/>
      <c r="AO1087" s="212"/>
      <c r="AP1087" s="39"/>
      <c r="AQ1087" s="141"/>
      <c r="AR1087" s="141"/>
      <c r="AS1087" s="143"/>
      <c r="AU1087" s="141"/>
      <c r="AV1087" s="141"/>
      <c r="AW1087" s="143"/>
      <c r="AY1087" s="146"/>
      <c r="AZ1087" s="540"/>
    </row>
    <row r="1088" spans="1:64" ht="30.6" x14ac:dyDescent="0.25">
      <c r="A1088" s="15" t="s">
        <v>13</v>
      </c>
      <c r="B1088" s="225">
        <v>18</v>
      </c>
      <c r="C1088" s="122" t="s">
        <v>1315</v>
      </c>
      <c r="D1088" s="123">
        <v>1000</v>
      </c>
      <c r="E1088" s="226"/>
      <c r="F1088" s="122">
        <v>12</v>
      </c>
      <c r="G1088" s="126">
        <v>1</v>
      </c>
      <c r="H1088" s="35" t="str">
        <f t="shared" si="861"/>
        <v>001</v>
      </c>
      <c r="I1088" s="36" t="s">
        <v>113</v>
      </c>
      <c r="J1088" s="37" t="s">
        <v>1318</v>
      </c>
      <c r="K1088" s="281" t="s">
        <v>1319</v>
      </c>
      <c r="L1088" s="232">
        <v>0</v>
      </c>
      <c r="M1088" s="233">
        <v>30</v>
      </c>
      <c r="N1088" s="130"/>
      <c r="O1088" s="131"/>
      <c r="P1088" s="131"/>
      <c r="Q1088" s="131"/>
      <c r="R1088" s="131"/>
      <c r="S1088" s="131"/>
      <c r="T1088" s="132" t="str">
        <f>IF(SUM(N1088:S1088)=U1088,"OK",SUM(N1088:S1088)-U1088)</f>
        <v>OK</v>
      </c>
      <c r="U1088" s="138"/>
      <c r="V1088" s="138"/>
      <c r="W1088" s="139"/>
      <c r="X1088" s="139"/>
      <c r="Y1088" s="132" t="str">
        <f>IF(SUM(W1088:X1088)=Z1088,"OK",SUM(W1088:X1088)-Z1088)</f>
        <v>OK</v>
      </c>
      <c r="Z1088" s="210"/>
      <c r="AA1088" s="204"/>
      <c r="AB1088" s="202"/>
      <c r="AC1088" s="202"/>
      <c r="AD1088" s="202"/>
      <c r="AE1088" s="202"/>
      <c r="AF1088" s="202"/>
      <c r="AG1088" s="132" t="str">
        <f>IF(SUM(AA1088:AF1088)=AH1088,"OK",SUM(AA1088:AF1088)-AH1088)</f>
        <v>OK</v>
      </c>
      <c r="AH1088" s="138"/>
      <c r="AI1088" s="138"/>
      <c r="AJ1088" s="139"/>
      <c r="AK1088" s="139"/>
      <c r="AL1088" s="132" t="str">
        <f>IF(SUM(AJ1088:AK1088)=AM1088,"OK",SUM(AJ1088:AK1088)-AM1088)</f>
        <v>OK</v>
      </c>
      <c r="AM1088" s="140"/>
      <c r="AN1088" s="119">
        <f>L1088+U1088+V1088+Z1088</f>
        <v>0</v>
      </c>
      <c r="AO1088" s="120">
        <f>M1088+AH1088+AI1088+AM1088</f>
        <v>30</v>
      </c>
      <c r="AP1088" s="39">
        <f>L1088</f>
        <v>0</v>
      </c>
      <c r="AQ1088" s="141">
        <f>AN1088</f>
        <v>0</v>
      </c>
      <c r="AR1088" s="142">
        <f>AQ1088-AP1088</f>
        <v>0</v>
      </c>
      <c r="AS1088" s="143" t="e">
        <f>AR1088/AP1088</f>
        <v>#DIV/0!</v>
      </c>
      <c r="AT1088" s="144">
        <f>M1088</f>
        <v>30</v>
      </c>
      <c r="AU1088" s="141">
        <f>AO1088</f>
        <v>30</v>
      </c>
      <c r="AV1088" s="142">
        <f>AU1088-AT1088</f>
        <v>0</v>
      </c>
      <c r="AW1088" s="143">
        <f>AV1088/AT1088</f>
        <v>0</v>
      </c>
      <c r="AY1088" s="146" t="str">
        <f>RIGHT(LEFT(I1088,3),2)&amp;"."&amp;RIGHT(LEFT(I1088,5),2)</f>
        <v>74.22</v>
      </c>
      <c r="AZ1088" s="540" t="b">
        <f>COUNTIF('[1]Codes SEC'!$B$2:$B$250,Ministres!AY1088)&gt;0</f>
        <v>1</v>
      </c>
    </row>
    <row r="1089" spans="1:64" s="373" customFormat="1" ht="12.75" customHeight="1" x14ac:dyDescent="0.25">
      <c r="A1089" s="350"/>
      <c r="B1089" s="555"/>
      <c r="C1089" s="298"/>
      <c r="D1089" s="352"/>
      <c r="E1089" s="556"/>
      <c r="F1089" s="150"/>
      <c r="G1089" s="154"/>
      <c r="H1089" s="155"/>
      <c r="I1089" s="156"/>
      <c r="J1089" s="157"/>
      <c r="K1089" s="158" t="s">
        <v>116</v>
      </c>
      <c r="L1089" s="369">
        <f t="shared" ref="L1089:X1089" si="863">L1088</f>
        <v>0</v>
      </c>
      <c r="M1089" s="544">
        <f t="shared" si="863"/>
        <v>30</v>
      </c>
      <c r="N1089" s="545">
        <f t="shared" si="863"/>
        <v>0</v>
      </c>
      <c r="O1089" s="546">
        <f t="shared" si="863"/>
        <v>0</v>
      </c>
      <c r="P1089" s="546">
        <f t="shared" si="863"/>
        <v>0</v>
      </c>
      <c r="Q1089" s="546">
        <f t="shared" si="863"/>
        <v>0</v>
      </c>
      <c r="R1089" s="546">
        <f t="shared" si="863"/>
        <v>0</v>
      </c>
      <c r="S1089" s="546">
        <f t="shared" si="863"/>
        <v>0</v>
      </c>
      <c r="T1089" s="547"/>
      <c r="U1089" s="548">
        <f t="shared" si="863"/>
        <v>0</v>
      </c>
      <c r="V1089" s="548">
        <f t="shared" si="863"/>
        <v>0</v>
      </c>
      <c r="W1089" s="546">
        <f t="shared" si="863"/>
        <v>0</v>
      </c>
      <c r="X1089" s="546">
        <f t="shared" si="863"/>
        <v>0</v>
      </c>
      <c r="Y1089" s="547"/>
      <c r="Z1089" s="548">
        <f t="shared" ref="Z1089:AK1089" si="864">Z1088</f>
        <v>0</v>
      </c>
      <c r="AA1089" s="165">
        <f t="shared" si="864"/>
        <v>0</v>
      </c>
      <c r="AB1089" s="546">
        <f t="shared" si="864"/>
        <v>0</v>
      </c>
      <c r="AC1089" s="546">
        <f t="shared" si="864"/>
        <v>0</v>
      </c>
      <c r="AD1089" s="546">
        <f t="shared" si="864"/>
        <v>0</v>
      </c>
      <c r="AE1089" s="546">
        <f t="shared" si="864"/>
        <v>0</v>
      </c>
      <c r="AF1089" s="546">
        <f t="shared" si="864"/>
        <v>0</v>
      </c>
      <c r="AG1089" s="547"/>
      <c r="AH1089" s="548">
        <f t="shared" si="864"/>
        <v>0</v>
      </c>
      <c r="AI1089" s="548">
        <f t="shared" si="864"/>
        <v>0</v>
      </c>
      <c r="AJ1089" s="546">
        <f t="shared" si="864"/>
        <v>0</v>
      </c>
      <c r="AK1089" s="546">
        <f t="shared" si="864"/>
        <v>0</v>
      </c>
      <c r="AL1089" s="547"/>
      <c r="AM1089" s="549">
        <f t="shared" ref="AM1089:AW1089" si="865">AM1088</f>
        <v>0</v>
      </c>
      <c r="AN1089" s="167">
        <f>AN1088</f>
        <v>0</v>
      </c>
      <c r="AO1089" s="550">
        <f t="shared" si="865"/>
        <v>30</v>
      </c>
      <c r="AP1089" s="169">
        <f t="shared" si="865"/>
        <v>0</v>
      </c>
      <c r="AQ1089" s="551">
        <f t="shared" si="865"/>
        <v>0</v>
      </c>
      <c r="AR1089" s="552">
        <f t="shared" si="865"/>
        <v>0</v>
      </c>
      <c r="AS1089" s="553" t="e">
        <f t="shared" si="865"/>
        <v>#DIV/0!</v>
      </c>
      <c r="AT1089" s="554">
        <f t="shared" si="865"/>
        <v>30</v>
      </c>
      <c r="AU1089" s="551">
        <f t="shared" si="865"/>
        <v>30</v>
      </c>
      <c r="AV1089" s="552">
        <f t="shared" si="865"/>
        <v>0</v>
      </c>
      <c r="AW1089" s="553">
        <f t="shared" si="865"/>
        <v>0</v>
      </c>
      <c r="AX1089"/>
      <c r="AY1089" s="146"/>
      <c r="AZ1089" s="557"/>
      <c r="BA1089"/>
      <c r="BB1089"/>
      <c r="BC1089"/>
      <c r="BD1089"/>
      <c r="BE1089"/>
      <c r="BF1089"/>
      <c r="BG1089"/>
      <c r="BH1089"/>
      <c r="BI1089"/>
      <c r="BJ1089"/>
      <c r="BK1089"/>
      <c r="BL1089"/>
    </row>
    <row r="1090" spans="1:64" ht="12.75" customHeight="1" x14ac:dyDescent="0.25">
      <c r="A1090" s="174"/>
      <c r="B1090" s="175"/>
      <c r="C1090" s="370"/>
      <c r="D1090" s="177"/>
      <c r="E1090" s="178"/>
      <c r="F1090" s="371"/>
      <c r="G1090" s="179"/>
      <c r="H1090" s="180"/>
      <c r="I1090" s="181"/>
      <c r="J1090" s="182"/>
      <c r="K1090" s="183" t="s">
        <v>1320</v>
      </c>
      <c r="L1090" s="372">
        <f t="shared" ref="L1090:X1090" si="866">L1089+L1084</f>
        <v>12</v>
      </c>
      <c r="M1090" s="185">
        <f t="shared" si="866"/>
        <v>42</v>
      </c>
      <c r="N1090" s="186">
        <f t="shared" si="866"/>
        <v>0</v>
      </c>
      <c r="O1090" s="187">
        <f t="shared" si="866"/>
        <v>0</v>
      </c>
      <c r="P1090" s="187">
        <f t="shared" si="866"/>
        <v>0</v>
      </c>
      <c r="Q1090" s="187">
        <f t="shared" si="866"/>
        <v>0</v>
      </c>
      <c r="R1090" s="187">
        <f t="shared" si="866"/>
        <v>0</v>
      </c>
      <c r="S1090" s="187">
        <f t="shared" si="866"/>
        <v>0</v>
      </c>
      <c r="T1090" s="188"/>
      <c r="U1090" s="187">
        <f t="shared" si="866"/>
        <v>0</v>
      </c>
      <c r="V1090" s="187">
        <f t="shared" si="866"/>
        <v>0</v>
      </c>
      <c r="W1090" s="187">
        <f t="shared" si="866"/>
        <v>0</v>
      </c>
      <c r="X1090" s="187">
        <f t="shared" si="866"/>
        <v>0</v>
      </c>
      <c r="Y1090" s="188"/>
      <c r="Z1090" s="187">
        <f t="shared" ref="Z1090:AK1090" si="867">Z1089+Z1084</f>
        <v>0</v>
      </c>
      <c r="AA1090" s="189">
        <f t="shared" si="867"/>
        <v>0</v>
      </c>
      <c r="AB1090" s="187">
        <f t="shared" si="867"/>
        <v>0</v>
      </c>
      <c r="AC1090" s="187">
        <f t="shared" si="867"/>
        <v>0</v>
      </c>
      <c r="AD1090" s="187">
        <f t="shared" si="867"/>
        <v>0</v>
      </c>
      <c r="AE1090" s="187">
        <f t="shared" si="867"/>
        <v>0</v>
      </c>
      <c r="AF1090" s="187">
        <f t="shared" si="867"/>
        <v>0</v>
      </c>
      <c r="AG1090" s="188"/>
      <c r="AH1090" s="187">
        <f t="shared" si="867"/>
        <v>0</v>
      </c>
      <c r="AI1090" s="187">
        <f t="shared" si="867"/>
        <v>0</v>
      </c>
      <c r="AJ1090" s="187">
        <f t="shared" si="867"/>
        <v>0</v>
      </c>
      <c r="AK1090" s="187">
        <f t="shared" si="867"/>
        <v>0</v>
      </c>
      <c r="AL1090" s="188"/>
      <c r="AM1090" s="190">
        <f t="shared" ref="AM1090:AW1090" si="868">AM1089+AM1084</f>
        <v>0</v>
      </c>
      <c r="AN1090" s="191">
        <f>AN1089+AN1084</f>
        <v>12</v>
      </c>
      <c r="AO1090" s="190">
        <f t="shared" si="868"/>
        <v>42</v>
      </c>
      <c r="AP1090" s="184">
        <f t="shared" si="868"/>
        <v>12</v>
      </c>
      <c r="AQ1090" s="192">
        <f t="shared" si="868"/>
        <v>12</v>
      </c>
      <c r="AR1090" s="193">
        <f t="shared" si="868"/>
        <v>0</v>
      </c>
      <c r="AS1090" s="194" t="e">
        <f t="shared" si="868"/>
        <v>#DIV/0!</v>
      </c>
      <c r="AT1090" s="195">
        <f t="shared" si="868"/>
        <v>42</v>
      </c>
      <c r="AU1090" s="192">
        <f t="shared" si="868"/>
        <v>42</v>
      </c>
      <c r="AV1090" s="193">
        <f t="shared" si="868"/>
        <v>0</v>
      </c>
      <c r="AW1090" s="194">
        <f t="shared" si="868"/>
        <v>0</v>
      </c>
      <c r="AY1090" s="146"/>
      <c r="AZ1090" s="557"/>
    </row>
    <row r="1091" spans="1:64" ht="12.75" customHeight="1" x14ac:dyDescent="0.25">
      <c r="A1091" s="15"/>
      <c r="C1091" s="122"/>
      <c r="D1091" s="123"/>
      <c r="F1091" s="125"/>
      <c r="G1091" s="34"/>
      <c r="H1091" s="35"/>
      <c r="I1091" s="36"/>
      <c r="J1091" s="37"/>
      <c r="K1091" s="198" t="s">
        <v>72</v>
      </c>
      <c r="L1091" s="199">
        <v>0</v>
      </c>
      <c r="M1091" s="200">
        <v>0</v>
      </c>
      <c r="N1091" s="201">
        <v>0</v>
      </c>
      <c r="O1091" s="202">
        <v>0</v>
      </c>
      <c r="P1091" s="202">
        <v>0</v>
      </c>
      <c r="Q1091" s="202">
        <v>0</v>
      </c>
      <c r="R1091" s="202">
        <v>0</v>
      </c>
      <c r="S1091" s="202">
        <v>0</v>
      </c>
      <c r="T1091" s="203"/>
      <c r="U1091" s="135">
        <v>0</v>
      </c>
      <c r="V1091" s="135">
        <v>0</v>
      </c>
      <c r="W1091" s="202">
        <v>0</v>
      </c>
      <c r="X1091" s="202">
        <v>0</v>
      </c>
      <c r="Y1091" s="203"/>
      <c r="Z1091" s="135">
        <v>0</v>
      </c>
      <c r="AA1091" s="204">
        <v>0</v>
      </c>
      <c r="AB1091" s="202">
        <v>0</v>
      </c>
      <c r="AC1091" s="202">
        <v>0</v>
      </c>
      <c r="AD1091" s="202">
        <v>0</v>
      </c>
      <c r="AE1091" s="202">
        <v>0</v>
      </c>
      <c r="AF1091" s="202">
        <v>0</v>
      </c>
      <c r="AG1091" s="203"/>
      <c r="AH1091" s="135">
        <v>0</v>
      </c>
      <c r="AI1091" s="135">
        <v>0</v>
      </c>
      <c r="AJ1091" s="202">
        <v>0</v>
      </c>
      <c r="AK1091" s="202">
        <v>0</v>
      </c>
      <c r="AL1091" s="203"/>
      <c r="AM1091" s="205">
        <v>0</v>
      </c>
      <c r="AN1091" s="119">
        <v>0</v>
      </c>
      <c r="AO1091" s="120">
        <v>0</v>
      </c>
      <c r="AP1091" s="39">
        <v>0</v>
      </c>
      <c r="AQ1091" s="141">
        <v>0</v>
      </c>
      <c r="AR1091" s="141">
        <v>0</v>
      </c>
      <c r="AS1091" s="143">
        <v>0</v>
      </c>
      <c r="AT1091" s="144">
        <v>0</v>
      </c>
      <c r="AU1091" s="141">
        <v>0</v>
      </c>
      <c r="AV1091" s="141">
        <v>0</v>
      </c>
      <c r="AW1091" s="143">
        <v>0</v>
      </c>
      <c r="AY1091" s="146"/>
      <c r="AZ1091" s="557"/>
    </row>
    <row r="1092" spans="1:64" ht="12.75" customHeight="1" x14ac:dyDescent="0.25">
      <c r="A1092" s="15"/>
      <c r="C1092" s="272"/>
      <c r="D1092" s="123"/>
      <c r="F1092" s="125"/>
      <c r="G1092" s="126"/>
      <c r="H1092" s="35"/>
      <c r="I1092" s="36"/>
      <c r="J1092" s="37"/>
      <c r="K1092" s="198" t="s">
        <v>73</v>
      </c>
      <c r="L1092" s="199">
        <v>0</v>
      </c>
      <c r="M1092" s="200">
        <v>0</v>
      </c>
      <c r="N1092" s="201">
        <v>0</v>
      </c>
      <c r="O1092" s="202">
        <v>0</v>
      </c>
      <c r="P1092" s="202">
        <v>0</v>
      </c>
      <c r="Q1092" s="202">
        <v>0</v>
      </c>
      <c r="R1092" s="202">
        <v>0</v>
      </c>
      <c r="S1092" s="202">
        <v>0</v>
      </c>
      <c r="T1092" s="203"/>
      <c r="U1092" s="135">
        <v>0</v>
      </c>
      <c r="V1092" s="135">
        <v>0</v>
      </c>
      <c r="W1092" s="202">
        <v>0</v>
      </c>
      <c r="X1092" s="202">
        <v>0</v>
      </c>
      <c r="Y1092" s="203"/>
      <c r="Z1092" s="135">
        <v>0</v>
      </c>
      <c r="AA1092" s="204">
        <v>0</v>
      </c>
      <c r="AB1092" s="202">
        <v>0</v>
      </c>
      <c r="AC1092" s="202">
        <v>0</v>
      </c>
      <c r="AD1092" s="202">
        <v>0</v>
      </c>
      <c r="AE1092" s="202">
        <v>0</v>
      </c>
      <c r="AF1092" s="202">
        <v>0</v>
      </c>
      <c r="AG1092" s="203"/>
      <c r="AH1092" s="135">
        <v>0</v>
      </c>
      <c r="AI1092" s="135">
        <v>0</v>
      </c>
      <c r="AJ1092" s="202">
        <v>0</v>
      </c>
      <c r="AK1092" s="202">
        <v>0</v>
      </c>
      <c r="AL1092" s="203"/>
      <c r="AM1092" s="205">
        <v>0</v>
      </c>
      <c r="AN1092" s="119">
        <v>0</v>
      </c>
      <c r="AO1092" s="120">
        <v>0</v>
      </c>
      <c r="AP1092" s="39">
        <v>0</v>
      </c>
      <c r="AQ1092" s="141">
        <v>0</v>
      </c>
      <c r="AR1092" s="141">
        <v>0</v>
      </c>
      <c r="AS1092" s="143">
        <v>0</v>
      </c>
      <c r="AT1092" s="144">
        <v>0</v>
      </c>
      <c r="AU1092" s="141">
        <v>0</v>
      </c>
      <c r="AV1092" s="141">
        <v>0</v>
      </c>
      <c r="AW1092" s="143">
        <v>0</v>
      </c>
      <c r="AY1092" s="146"/>
      <c r="AZ1092" s="557"/>
    </row>
    <row r="1093" spans="1:64" ht="12.75" customHeight="1" x14ac:dyDescent="0.25">
      <c r="A1093" s="15"/>
      <c r="C1093" s="272"/>
      <c r="D1093" s="123"/>
      <c r="F1093" s="125"/>
      <c r="G1093" s="126"/>
      <c r="H1093" s="35"/>
      <c r="I1093" s="36"/>
      <c r="J1093" s="37"/>
      <c r="K1093" s="198" t="s">
        <v>74</v>
      </c>
      <c r="L1093" s="199">
        <v>0</v>
      </c>
      <c r="M1093" s="200">
        <v>0</v>
      </c>
      <c r="N1093" s="201">
        <v>0</v>
      </c>
      <c r="O1093" s="202">
        <v>0</v>
      </c>
      <c r="P1093" s="202">
        <v>0</v>
      </c>
      <c r="Q1093" s="202">
        <v>0</v>
      </c>
      <c r="R1093" s="202">
        <v>0</v>
      </c>
      <c r="S1093" s="202">
        <v>0</v>
      </c>
      <c r="T1093" s="203"/>
      <c r="U1093" s="135">
        <v>0</v>
      </c>
      <c r="V1093" s="135">
        <v>0</v>
      </c>
      <c r="W1093" s="202">
        <v>0</v>
      </c>
      <c r="X1093" s="202">
        <v>0</v>
      </c>
      <c r="Y1093" s="203"/>
      <c r="Z1093" s="135">
        <v>0</v>
      </c>
      <c r="AA1093" s="204">
        <v>0</v>
      </c>
      <c r="AB1093" s="202">
        <v>0</v>
      </c>
      <c r="AC1093" s="202">
        <v>0</v>
      </c>
      <c r="AD1093" s="202">
        <v>0</v>
      </c>
      <c r="AE1093" s="202">
        <v>0</v>
      </c>
      <c r="AF1093" s="202">
        <v>0</v>
      </c>
      <c r="AG1093" s="203"/>
      <c r="AH1093" s="135">
        <v>0</v>
      </c>
      <c r="AI1093" s="135">
        <v>0</v>
      </c>
      <c r="AJ1093" s="202">
        <v>0</v>
      </c>
      <c r="AK1093" s="202">
        <v>0</v>
      </c>
      <c r="AL1093" s="203"/>
      <c r="AM1093" s="205">
        <v>0</v>
      </c>
      <c r="AN1093" s="119">
        <v>0</v>
      </c>
      <c r="AO1093" s="120">
        <v>0</v>
      </c>
      <c r="AP1093" s="39">
        <v>0</v>
      </c>
      <c r="AQ1093" s="141">
        <v>0</v>
      </c>
      <c r="AR1093" s="141">
        <v>0</v>
      </c>
      <c r="AS1093" s="143">
        <v>0</v>
      </c>
      <c r="AT1093" s="144">
        <v>0</v>
      </c>
      <c r="AU1093" s="141">
        <v>0</v>
      </c>
      <c r="AV1093" s="141">
        <v>0</v>
      </c>
      <c r="AW1093" s="143">
        <v>0</v>
      </c>
      <c r="AY1093" s="146"/>
      <c r="AZ1093" s="557"/>
    </row>
    <row r="1094" spans="1:64" ht="12.75" customHeight="1" x14ac:dyDescent="0.25">
      <c r="A1094" s="15"/>
      <c r="C1094" s="272"/>
      <c r="D1094" s="123"/>
      <c r="F1094" s="125"/>
      <c r="G1094" s="126"/>
      <c r="H1094" s="35"/>
      <c r="I1094" s="36"/>
      <c r="J1094" s="37"/>
      <c r="K1094" s="198" t="s">
        <v>75</v>
      </c>
      <c r="L1094" s="199">
        <v>0</v>
      </c>
      <c r="M1094" s="200">
        <v>0</v>
      </c>
      <c r="N1094" s="201">
        <v>0</v>
      </c>
      <c r="O1094" s="202">
        <v>0</v>
      </c>
      <c r="P1094" s="202">
        <v>0</v>
      </c>
      <c r="Q1094" s="202">
        <v>0</v>
      </c>
      <c r="R1094" s="202">
        <v>0</v>
      </c>
      <c r="S1094" s="202">
        <v>0</v>
      </c>
      <c r="T1094" s="203"/>
      <c r="U1094" s="135">
        <v>0</v>
      </c>
      <c r="V1094" s="135">
        <v>0</v>
      </c>
      <c r="W1094" s="202">
        <v>0</v>
      </c>
      <c r="X1094" s="202">
        <v>0</v>
      </c>
      <c r="Y1094" s="203"/>
      <c r="Z1094" s="135">
        <v>0</v>
      </c>
      <c r="AA1094" s="204">
        <v>0</v>
      </c>
      <c r="AB1094" s="202">
        <v>0</v>
      </c>
      <c r="AC1094" s="202">
        <v>0</v>
      </c>
      <c r="AD1094" s="202">
        <v>0</v>
      </c>
      <c r="AE1094" s="202">
        <v>0</v>
      </c>
      <c r="AF1094" s="202">
        <v>0</v>
      </c>
      <c r="AG1094" s="203"/>
      <c r="AH1094" s="135">
        <v>0</v>
      </c>
      <c r="AI1094" s="135">
        <v>0</v>
      </c>
      <c r="AJ1094" s="202">
        <v>0</v>
      </c>
      <c r="AK1094" s="202">
        <v>0</v>
      </c>
      <c r="AL1094" s="203"/>
      <c r="AM1094" s="205">
        <v>0</v>
      </c>
      <c r="AN1094" s="119">
        <v>0</v>
      </c>
      <c r="AO1094" s="120">
        <v>0</v>
      </c>
      <c r="AP1094" s="39">
        <v>0</v>
      </c>
      <c r="AQ1094" s="141">
        <v>0</v>
      </c>
      <c r="AR1094" s="141">
        <v>0</v>
      </c>
      <c r="AS1094" s="143">
        <v>0</v>
      </c>
      <c r="AT1094" s="144">
        <v>0</v>
      </c>
      <c r="AU1094" s="141">
        <v>0</v>
      </c>
      <c r="AV1094" s="141">
        <v>0</v>
      </c>
      <c r="AW1094" s="143">
        <v>0</v>
      </c>
      <c r="AY1094" s="146"/>
      <c r="AZ1094" s="557"/>
    </row>
    <row r="1095" spans="1:64" ht="12.75" customHeight="1" x14ac:dyDescent="0.25">
      <c r="A1095" s="15"/>
      <c r="C1095" s="272"/>
      <c r="D1095" s="123"/>
      <c r="F1095" s="125"/>
      <c r="G1095" s="126"/>
      <c r="H1095" s="35"/>
      <c r="I1095" s="36"/>
      <c r="J1095" s="37"/>
      <c r="K1095" s="206" t="s">
        <v>76</v>
      </c>
      <c r="L1095" s="199">
        <v>0</v>
      </c>
      <c r="M1095" s="200">
        <v>0</v>
      </c>
      <c r="N1095" s="201">
        <v>0</v>
      </c>
      <c r="O1095" s="202">
        <v>0</v>
      </c>
      <c r="P1095" s="202">
        <v>0</v>
      </c>
      <c r="Q1095" s="202">
        <v>0</v>
      </c>
      <c r="R1095" s="202">
        <v>0</v>
      </c>
      <c r="S1095" s="202">
        <v>0</v>
      </c>
      <c r="T1095" s="203"/>
      <c r="U1095" s="135">
        <v>0</v>
      </c>
      <c r="V1095" s="135">
        <v>0</v>
      </c>
      <c r="W1095" s="202">
        <v>0</v>
      </c>
      <c r="X1095" s="202">
        <v>0</v>
      </c>
      <c r="Y1095" s="203"/>
      <c r="Z1095" s="135">
        <v>0</v>
      </c>
      <c r="AA1095" s="204">
        <v>0</v>
      </c>
      <c r="AB1095" s="202">
        <v>0</v>
      </c>
      <c r="AC1095" s="202">
        <v>0</v>
      </c>
      <c r="AD1095" s="202">
        <v>0</v>
      </c>
      <c r="AE1095" s="202">
        <v>0</v>
      </c>
      <c r="AF1095" s="202">
        <v>0</v>
      </c>
      <c r="AG1095" s="203"/>
      <c r="AH1095" s="135">
        <v>0</v>
      </c>
      <c r="AI1095" s="135">
        <v>0</v>
      </c>
      <c r="AJ1095" s="202">
        <v>0</v>
      </c>
      <c r="AK1095" s="202">
        <v>0</v>
      </c>
      <c r="AL1095" s="203"/>
      <c r="AM1095" s="205">
        <v>0</v>
      </c>
      <c r="AN1095" s="119">
        <v>0</v>
      </c>
      <c r="AO1095" s="120">
        <v>0</v>
      </c>
      <c r="AP1095" s="39">
        <v>0</v>
      </c>
      <c r="AQ1095" s="141">
        <v>0</v>
      </c>
      <c r="AR1095" s="141">
        <v>0</v>
      </c>
      <c r="AS1095" s="143">
        <v>0</v>
      </c>
      <c r="AT1095" s="144">
        <v>0</v>
      </c>
      <c r="AU1095" s="141">
        <v>0</v>
      </c>
      <c r="AV1095" s="141">
        <v>0</v>
      </c>
      <c r="AW1095" s="143">
        <v>0</v>
      </c>
      <c r="AY1095" s="146"/>
      <c r="AZ1095" s="557"/>
    </row>
    <row r="1096" spans="1:64" ht="12.75" customHeight="1" x14ac:dyDescent="0.25">
      <c r="A1096" s="15"/>
      <c r="C1096" s="272"/>
      <c r="D1096" s="123"/>
      <c r="F1096" s="125"/>
      <c r="G1096" s="126"/>
      <c r="H1096" s="35"/>
      <c r="I1096" s="36"/>
      <c r="J1096" s="37"/>
      <c r="K1096" s="206"/>
      <c r="L1096" s="199"/>
      <c r="M1096" s="200"/>
      <c r="N1096" s="201"/>
      <c r="O1096" s="202"/>
      <c r="P1096" s="202"/>
      <c r="Q1096" s="202"/>
      <c r="R1096" s="202"/>
      <c r="S1096" s="202"/>
      <c r="T1096" s="224"/>
      <c r="U1096" s="138"/>
      <c r="V1096" s="138"/>
      <c r="W1096" s="139"/>
      <c r="X1096" s="139"/>
      <c r="Y1096" s="224"/>
      <c r="Z1096" s="210"/>
      <c r="AA1096" s="204"/>
      <c r="AB1096" s="202"/>
      <c r="AC1096" s="202"/>
      <c r="AD1096" s="202"/>
      <c r="AE1096" s="202"/>
      <c r="AF1096" s="202"/>
      <c r="AG1096" s="224"/>
      <c r="AH1096" s="138"/>
      <c r="AI1096" s="138"/>
      <c r="AJ1096" s="139"/>
      <c r="AK1096" s="139"/>
      <c r="AL1096" s="224"/>
      <c r="AM1096" s="140"/>
      <c r="AN1096" s="211"/>
      <c r="AO1096" s="212"/>
      <c r="AP1096" s="39"/>
      <c r="AQ1096" s="141"/>
      <c r="AR1096" s="141"/>
      <c r="AS1096" s="143"/>
      <c r="AU1096" s="141"/>
      <c r="AV1096" s="141"/>
      <c r="AW1096" s="143"/>
      <c r="AY1096" s="146"/>
      <c r="AZ1096" s="557"/>
    </row>
    <row r="1097" spans="1:64" ht="12.75" customHeight="1" x14ac:dyDescent="0.25">
      <c r="A1097" s="15"/>
      <c r="C1097" s="272"/>
      <c r="D1097" s="123"/>
      <c r="F1097" s="125"/>
      <c r="G1097" s="126"/>
      <c r="H1097" s="35"/>
      <c r="I1097" s="36"/>
      <c r="J1097" s="37"/>
      <c r="K1097" s="206"/>
      <c r="L1097" s="199"/>
      <c r="M1097" s="200"/>
      <c r="N1097" s="201"/>
      <c r="O1097" s="202"/>
      <c r="P1097" s="202"/>
      <c r="Q1097" s="202"/>
      <c r="R1097" s="202"/>
      <c r="S1097" s="202"/>
      <c r="T1097" s="224"/>
      <c r="U1097" s="138"/>
      <c r="V1097" s="138"/>
      <c r="W1097" s="139"/>
      <c r="X1097" s="139"/>
      <c r="Y1097" s="224"/>
      <c r="Z1097" s="210"/>
      <c r="AA1097" s="204"/>
      <c r="AB1097" s="202"/>
      <c r="AC1097" s="202"/>
      <c r="AD1097" s="202"/>
      <c r="AE1097" s="202"/>
      <c r="AF1097" s="202"/>
      <c r="AG1097" s="224"/>
      <c r="AH1097" s="138"/>
      <c r="AI1097" s="138"/>
      <c r="AJ1097" s="139"/>
      <c r="AK1097" s="139"/>
      <c r="AL1097" s="224"/>
      <c r="AM1097" s="140"/>
      <c r="AN1097" s="211"/>
      <c r="AO1097" s="212"/>
      <c r="AP1097" s="39"/>
      <c r="AQ1097" s="141"/>
      <c r="AR1097" s="141"/>
      <c r="AS1097" s="143"/>
      <c r="AU1097" s="141"/>
      <c r="AV1097" s="141"/>
      <c r="AW1097" s="143"/>
      <c r="AY1097" s="146"/>
      <c r="AZ1097" s="557"/>
    </row>
    <row r="1098" spans="1:64" ht="12.75" customHeight="1" x14ac:dyDescent="0.25">
      <c r="A1098" s="356"/>
      <c r="B1098" s="225"/>
      <c r="C1098" s="122"/>
      <c r="D1098" s="357"/>
      <c r="E1098" s="226"/>
      <c r="F1098" s="122"/>
      <c r="G1098" s="126"/>
      <c r="H1098" s="35"/>
      <c r="I1098" s="36"/>
      <c r="J1098" s="37"/>
      <c r="K1098" s="116" t="s">
        <v>1321</v>
      </c>
      <c r="L1098" s="199"/>
      <c r="M1098" s="200"/>
      <c r="N1098" s="201"/>
      <c r="O1098" s="202"/>
      <c r="P1098" s="202"/>
      <c r="Q1098" s="202"/>
      <c r="R1098" s="202"/>
      <c r="S1098" s="202"/>
      <c r="T1098" s="224"/>
      <c r="U1098" s="138"/>
      <c r="V1098" s="138"/>
      <c r="W1098" s="139"/>
      <c r="X1098" s="139"/>
      <c r="Y1098" s="224"/>
      <c r="Z1098" s="210"/>
      <c r="AA1098" s="204"/>
      <c r="AB1098" s="202"/>
      <c r="AC1098" s="202"/>
      <c r="AD1098" s="202"/>
      <c r="AE1098" s="202"/>
      <c r="AF1098" s="202"/>
      <c r="AG1098" s="224"/>
      <c r="AH1098" s="138"/>
      <c r="AI1098" s="138"/>
      <c r="AJ1098" s="139"/>
      <c r="AK1098" s="139"/>
      <c r="AL1098" s="224"/>
      <c r="AM1098" s="140"/>
      <c r="AN1098" s="211"/>
      <c r="AO1098" s="212"/>
      <c r="AP1098" s="39"/>
      <c r="AQ1098" s="141"/>
      <c r="AR1098" s="141"/>
      <c r="AS1098" s="143"/>
      <c r="AU1098" s="141"/>
      <c r="AV1098" s="141"/>
      <c r="AW1098" s="143"/>
      <c r="AY1098" s="146"/>
      <c r="AZ1098" s="557"/>
    </row>
    <row r="1099" spans="1:64" x14ac:dyDescent="0.25">
      <c r="A1099" s="356"/>
      <c r="B1099" s="225"/>
      <c r="C1099" s="122"/>
      <c r="D1099" s="357"/>
      <c r="E1099" s="226"/>
      <c r="F1099" s="122"/>
      <c r="G1099" s="126"/>
      <c r="H1099" s="35"/>
      <c r="I1099" s="36"/>
      <c r="J1099" s="37"/>
      <c r="K1099" s="116" t="s">
        <v>1322</v>
      </c>
      <c r="L1099" s="199"/>
      <c r="M1099" s="200"/>
      <c r="N1099" s="201"/>
      <c r="O1099" s="202"/>
      <c r="P1099" s="202"/>
      <c r="Q1099" s="202"/>
      <c r="R1099" s="202"/>
      <c r="S1099" s="202"/>
      <c r="T1099" s="224"/>
      <c r="U1099" s="138"/>
      <c r="V1099" s="138"/>
      <c r="W1099" s="139"/>
      <c r="X1099" s="139"/>
      <c r="Y1099" s="224"/>
      <c r="Z1099" s="210"/>
      <c r="AA1099" s="204"/>
      <c r="AB1099" s="202"/>
      <c r="AC1099" s="202"/>
      <c r="AD1099" s="202"/>
      <c r="AE1099" s="202"/>
      <c r="AF1099" s="202"/>
      <c r="AG1099" s="224"/>
      <c r="AH1099" s="138"/>
      <c r="AI1099" s="138"/>
      <c r="AJ1099" s="139"/>
      <c r="AK1099" s="139"/>
      <c r="AL1099" s="224"/>
      <c r="AM1099" s="140"/>
      <c r="AN1099" s="211"/>
      <c r="AO1099" s="212"/>
      <c r="AP1099" s="39"/>
      <c r="AQ1099" s="141"/>
      <c r="AR1099" s="141"/>
      <c r="AS1099" s="143"/>
      <c r="AU1099" s="141"/>
      <c r="AV1099" s="141"/>
      <c r="AW1099" s="143"/>
      <c r="AY1099" s="146"/>
      <c r="AZ1099" s="557"/>
    </row>
    <row r="1100" spans="1:64" ht="12.75" customHeight="1" x14ac:dyDescent="0.25">
      <c r="A1100" s="356"/>
      <c r="B1100" s="225"/>
      <c r="C1100" s="122"/>
      <c r="D1100" s="357"/>
      <c r="E1100" s="226"/>
      <c r="F1100" s="122"/>
      <c r="G1100" s="126"/>
      <c r="H1100" s="35"/>
      <c r="I1100" s="36"/>
      <c r="J1100" s="37"/>
      <c r="K1100" s="244"/>
      <c r="L1100" s="199"/>
      <c r="M1100" s="200"/>
      <c r="N1100" s="201"/>
      <c r="O1100" s="202"/>
      <c r="P1100" s="202"/>
      <c r="Q1100" s="202"/>
      <c r="R1100" s="202"/>
      <c r="S1100" s="202"/>
      <c r="T1100" s="224"/>
      <c r="U1100" s="138"/>
      <c r="V1100" s="138"/>
      <c r="W1100" s="139"/>
      <c r="X1100" s="139"/>
      <c r="Y1100" s="224"/>
      <c r="Z1100" s="210"/>
      <c r="AA1100" s="204"/>
      <c r="AB1100" s="202"/>
      <c r="AC1100" s="202"/>
      <c r="AD1100" s="202"/>
      <c r="AE1100" s="202"/>
      <c r="AF1100" s="202"/>
      <c r="AG1100" s="224"/>
      <c r="AH1100" s="138"/>
      <c r="AI1100" s="138"/>
      <c r="AJ1100" s="139"/>
      <c r="AK1100" s="139"/>
      <c r="AL1100" s="224"/>
      <c r="AM1100" s="140"/>
      <c r="AN1100" s="211"/>
      <c r="AO1100" s="212"/>
      <c r="AP1100" s="39"/>
      <c r="AQ1100" s="141"/>
      <c r="AR1100" s="141"/>
      <c r="AS1100" s="143"/>
      <c r="AU1100" s="141"/>
      <c r="AV1100" s="141"/>
      <c r="AW1100" s="143"/>
      <c r="AY1100" s="146"/>
      <c r="AZ1100" s="557"/>
    </row>
    <row r="1101" spans="1:64" ht="30.6" x14ac:dyDescent="0.25">
      <c r="A1101" s="15" t="s">
        <v>13</v>
      </c>
      <c r="B1101" s="225">
        <v>18</v>
      </c>
      <c r="C1101" s="122" t="s">
        <v>1315</v>
      </c>
      <c r="D1101" s="123">
        <v>1000</v>
      </c>
      <c r="F1101" s="125">
        <v>6</v>
      </c>
      <c r="G1101" s="126">
        <v>1</v>
      </c>
      <c r="H1101" s="35" t="str">
        <f t="shared" si="861"/>
        <v>100</v>
      </c>
      <c r="I1101" s="36" t="s">
        <v>96</v>
      </c>
      <c r="J1101" s="37" t="s">
        <v>1323</v>
      </c>
      <c r="K1101" s="231" t="s">
        <v>1324</v>
      </c>
      <c r="L1101" s="241">
        <v>0</v>
      </c>
      <c r="M1101" s="242">
        <v>0</v>
      </c>
      <c r="N1101" s="201"/>
      <c r="O1101" s="202"/>
      <c r="P1101" s="202"/>
      <c r="Q1101" s="202"/>
      <c r="R1101" s="202"/>
      <c r="S1101" s="202"/>
      <c r="T1101" s="132" t="str">
        <f t="shared" ref="T1101:T1153" si="869">IF(SUM(N1101:S1101)=U1101,"OK",SUM(N1101:S1101)-U1101)</f>
        <v>OK</v>
      </c>
      <c r="U1101" s="138"/>
      <c r="V1101" s="138"/>
      <c r="W1101" s="139"/>
      <c r="X1101" s="139"/>
      <c r="Y1101" s="132" t="str">
        <f t="shared" ref="Y1101:Y1153" si="870">IF(SUM(W1101:X1101)=Z1101,"OK",SUM(W1101:X1101)-Z1101)</f>
        <v>OK</v>
      </c>
      <c r="Z1101" s="210"/>
      <c r="AA1101" s="204"/>
      <c r="AB1101" s="202"/>
      <c r="AC1101" s="202"/>
      <c r="AD1101" s="202"/>
      <c r="AE1101" s="202"/>
      <c r="AF1101" s="202"/>
      <c r="AG1101" s="132" t="str">
        <f t="shared" ref="AG1101:AG1153" si="871">IF(SUM(AA1101:AF1101)=AH1101,"OK",SUM(AA1101:AF1101)-AH1101)</f>
        <v>OK</v>
      </c>
      <c r="AH1101" s="138"/>
      <c r="AI1101" s="138"/>
      <c r="AJ1101" s="139"/>
      <c r="AK1101" s="139"/>
      <c r="AL1101" s="132" t="str">
        <f t="shared" ref="AL1101:AL1153" si="872">IF(SUM(AJ1101:AK1101)=AM1101,"OK",SUM(AJ1101:AK1101)-AM1101)</f>
        <v>OK</v>
      </c>
      <c r="AM1101" s="140"/>
      <c r="AN1101" s="119">
        <f t="shared" ref="AN1101:AN1153" si="873">L1101+U1101+V1101+Z1101</f>
        <v>0</v>
      </c>
      <c r="AO1101" s="120">
        <f t="shared" ref="AO1101:AO1153" si="874">M1101+AH1101+AI1101+AM1101</f>
        <v>0</v>
      </c>
      <c r="AP1101" s="39">
        <f t="shared" ref="AP1101:AP1153" si="875">L1101</f>
        <v>0</v>
      </c>
      <c r="AQ1101" s="141">
        <f t="shared" ref="AQ1101:AQ1153" si="876">AN1101</f>
        <v>0</v>
      </c>
      <c r="AR1101" s="141">
        <f t="shared" ref="AR1101:AR1114" si="877">AQ1101-AP1101</f>
        <v>0</v>
      </c>
      <c r="AS1101" s="143" t="e">
        <f t="shared" ref="AS1101:AS1114" si="878">AR1101/AP1101</f>
        <v>#DIV/0!</v>
      </c>
      <c r="AT1101" s="144">
        <f t="shared" ref="AT1101:AT1153" si="879">M1101</f>
        <v>0</v>
      </c>
      <c r="AU1101" s="141">
        <f t="shared" ref="AU1101:AU1114" si="880">AO1101</f>
        <v>0</v>
      </c>
      <c r="AV1101" s="141">
        <f t="shared" ref="AV1101:AV1114" si="881">AU1101-AT1101</f>
        <v>0</v>
      </c>
      <c r="AW1101" s="143" t="e">
        <f t="shared" ref="AW1101:AW1114" si="882">AV1101/AT1101</f>
        <v>#DIV/0!</v>
      </c>
      <c r="AY1101" s="146" t="str">
        <f t="shared" ref="AY1101:AY1132" si="883">RIGHT(LEFT(I1101,3),2)&amp;"."&amp;RIGHT(LEFT(I1101,5),2)</f>
        <v>12.11</v>
      </c>
      <c r="AZ1101" s="557" t="b">
        <f>COUNTIF('[1]Codes SEC'!$B$2:$B$250,Ministres!AY1101)&gt;0</f>
        <v>1</v>
      </c>
    </row>
    <row r="1102" spans="1:64" s="558" customFormat="1" ht="35.1" customHeight="1" x14ac:dyDescent="0.25">
      <c r="A1102" s="15" t="s">
        <v>13</v>
      </c>
      <c r="B1102" s="225">
        <v>18</v>
      </c>
      <c r="C1102" s="122" t="s">
        <v>1315</v>
      </c>
      <c r="D1102" s="123">
        <v>1000</v>
      </c>
      <c r="E1102" s="124"/>
      <c r="F1102" s="125">
        <v>6</v>
      </c>
      <c r="G1102" s="126">
        <v>1</v>
      </c>
      <c r="H1102" s="35" t="str">
        <f t="shared" si="861"/>
        <v>100</v>
      </c>
      <c r="I1102" s="36">
        <v>81211000</v>
      </c>
      <c r="J1102" s="37" t="s">
        <v>1325</v>
      </c>
      <c r="K1102" s="281" t="s">
        <v>1326</v>
      </c>
      <c r="L1102" s="128">
        <v>0</v>
      </c>
      <c r="M1102" s="129">
        <v>0</v>
      </c>
      <c r="N1102" s="130"/>
      <c r="O1102" s="131"/>
      <c r="P1102" s="131"/>
      <c r="Q1102" s="131"/>
      <c r="R1102" s="131"/>
      <c r="S1102" s="131"/>
      <c r="T1102" s="132" t="str">
        <f t="shared" si="869"/>
        <v>OK</v>
      </c>
      <c r="U1102" s="138"/>
      <c r="V1102" s="138"/>
      <c r="W1102" s="139"/>
      <c r="X1102" s="139"/>
      <c r="Y1102" s="132" t="str">
        <f t="shared" si="870"/>
        <v>OK</v>
      </c>
      <c r="Z1102" s="210"/>
      <c r="AA1102" s="204"/>
      <c r="AB1102" s="202"/>
      <c r="AC1102" s="202"/>
      <c r="AD1102" s="202"/>
      <c r="AE1102" s="202"/>
      <c r="AF1102" s="202"/>
      <c r="AG1102" s="132" t="str">
        <f t="shared" si="871"/>
        <v>OK</v>
      </c>
      <c r="AH1102" s="138"/>
      <c r="AI1102" s="138"/>
      <c r="AJ1102" s="139"/>
      <c r="AK1102" s="139"/>
      <c r="AL1102" s="132" t="str">
        <f t="shared" si="872"/>
        <v>OK</v>
      </c>
      <c r="AM1102" s="140"/>
      <c r="AN1102" s="119">
        <f t="shared" si="873"/>
        <v>0</v>
      </c>
      <c r="AO1102" s="120">
        <f t="shared" si="874"/>
        <v>0</v>
      </c>
      <c r="AP1102" s="39">
        <f t="shared" si="875"/>
        <v>0</v>
      </c>
      <c r="AQ1102" s="141">
        <f t="shared" si="876"/>
        <v>0</v>
      </c>
      <c r="AR1102" s="142">
        <f t="shared" si="877"/>
        <v>0</v>
      </c>
      <c r="AS1102" s="143" t="e">
        <f t="shared" si="878"/>
        <v>#DIV/0!</v>
      </c>
      <c r="AT1102" s="144">
        <f t="shared" si="879"/>
        <v>0</v>
      </c>
      <c r="AU1102" s="141">
        <f t="shared" si="880"/>
        <v>0</v>
      </c>
      <c r="AV1102" s="142">
        <f t="shared" si="881"/>
        <v>0</v>
      </c>
      <c r="AW1102" s="143" t="e">
        <f t="shared" si="882"/>
        <v>#DIV/0!</v>
      </c>
      <c r="AX1102"/>
      <c r="AY1102" s="146" t="str">
        <f t="shared" si="883"/>
        <v>12.11</v>
      </c>
      <c r="AZ1102" s="557" t="b">
        <f>COUNTIF('[1]Codes SEC'!$B$2:$B$250,Ministres!AY1102)&gt;0</f>
        <v>1</v>
      </c>
      <c r="BA1102"/>
      <c r="BB1102"/>
      <c r="BC1102"/>
      <c r="BD1102"/>
      <c r="BE1102"/>
      <c r="BF1102"/>
      <c r="BG1102"/>
      <c r="BH1102"/>
      <c r="BI1102"/>
      <c r="BJ1102"/>
      <c r="BK1102"/>
      <c r="BL1102"/>
    </row>
    <row r="1103" spans="1:64" s="558" customFormat="1" ht="35.1" customHeight="1" x14ac:dyDescent="0.25">
      <c r="A1103" s="15" t="s">
        <v>13</v>
      </c>
      <c r="B1103" s="225">
        <v>18</v>
      </c>
      <c r="C1103" s="122" t="s">
        <v>1315</v>
      </c>
      <c r="D1103" s="123">
        <v>1000</v>
      </c>
      <c r="E1103" s="124"/>
      <c r="F1103" s="125">
        <v>6</v>
      </c>
      <c r="G1103" s="126">
        <v>1</v>
      </c>
      <c r="H1103" s="35" t="str">
        <f t="shared" si="861"/>
        <v>100</v>
      </c>
      <c r="I1103" s="36">
        <v>83122000</v>
      </c>
      <c r="J1103" s="37" t="s">
        <v>1327</v>
      </c>
      <c r="K1103" s="281" t="s">
        <v>1328</v>
      </c>
      <c r="L1103" s="128">
        <v>0</v>
      </c>
      <c r="M1103" s="129">
        <v>0</v>
      </c>
      <c r="N1103" s="130"/>
      <c r="O1103" s="131"/>
      <c r="P1103" s="131"/>
      <c r="Q1103" s="131"/>
      <c r="R1103" s="131"/>
      <c r="S1103" s="131"/>
      <c r="T1103" s="132" t="str">
        <f t="shared" ref="T1103:T1108" si="884">IF(SUM(N1103:S1103)=U1103,"OK",SUM(N1103:S1103)-U1103)</f>
        <v>OK</v>
      </c>
      <c r="U1103" s="138"/>
      <c r="V1103" s="138"/>
      <c r="W1103" s="139"/>
      <c r="X1103" s="139"/>
      <c r="Y1103" s="132" t="str">
        <f t="shared" si="870"/>
        <v>OK</v>
      </c>
      <c r="Z1103" s="210"/>
      <c r="AA1103" s="204"/>
      <c r="AB1103" s="202"/>
      <c r="AC1103" s="202"/>
      <c r="AD1103" s="202"/>
      <c r="AE1103" s="202"/>
      <c r="AF1103" s="202"/>
      <c r="AG1103" s="132" t="str">
        <f t="shared" si="871"/>
        <v>OK</v>
      </c>
      <c r="AH1103" s="138"/>
      <c r="AI1103" s="138"/>
      <c r="AJ1103" s="139"/>
      <c r="AK1103" s="139"/>
      <c r="AL1103" s="132" t="str">
        <f t="shared" si="872"/>
        <v>OK</v>
      </c>
      <c r="AM1103" s="140"/>
      <c r="AN1103" s="119">
        <f t="shared" si="873"/>
        <v>0</v>
      </c>
      <c r="AO1103" s="120">
        <f t="shared" si="874"/>
        <v>0</v>
      </c>
      <c r="AP1103" s="39">
        <f t="shared" si="875"/>
        <v>0</v>
      </c>
      <c r="AQ1103" s="141">
        <f t="shared" si="876"/>
        <v>0</v>
      </c>
      <c r="AR1103" s="142">
        <f t="shared" si="877"/>
        <v>0</v>
      </c>
      <c r="AS1103" s="143" t="e">
        <f t="shared" si="878"/>
        <v>#DIV/0!</v>
      </c>
      <c r="AT1103" s="144">
        <f t="shared" si="879"/>
        <v>0</v>
      </c>
      <c r="AU1103" s="141">
        <f t="shared" si="880"/>
        <v>0</v>
      </c>
      <c r="AV1103" s="142">
        <f t="shared" si="881"/>
        <v>0</v>
      </c>
      <c r="AW1103" s="143" t="e">
        <f t="shared" si="882"/>
        <v>#DIV/0!</v>
      </c>
      <c r="AX1103"/>
      <c r="AY1103" s="146" t="str">
        <f t="shared" si="883"/>
        <v>31.22</v>
      </c>
      <c r="AZ1103" s="557" t="b">
        <f>COUNTIF('[1]Codes SEC'!$B$2:$B$250,Ministres!AY1103)&gt;0</f>
        <v>1</v>
      </c>
      <c r="BA1103"/>
      <c r="BB1103"/>
      <c r="BC1103"/>
      <c r="BD1103"/>
      <c r="BE1103"/>
      <c r="BF1103"/>
      <c r="BG1103"/>
      <c r="BH1103"/>
      <c r="BI1103"/>
      <c r="BJ1103"/>
      <c r="BK1103"/>
      <c r="BL1103"/>
    </row>
    <row r="1104" spans="1:64" s="558" customFormat="1" ht="35.1" customHeight="1" x14ac:dyDescent="0.25">
      <c r="A1104" s="15" t="s">
        <v>13</v>
      </c>
      <c r="B1104" s="225">
        <v>18</v>
      </c>
      <c r="C1104" s="122" t="s">
        <v>1315</v>
      </c>
      <c r="D1104" s="123">
        <v>1000</v>
      </c>
      <c r="E1104" s="124"/>
      <c r="F1104" s="125">
        <v>6</v>
      </c>
      <c r="G1104" s="126">
        <v>1</v>
      </c>
      <c r="H1104" s="35" t="str">
        <f t="shared" si="861"/>
        <v>100</v>
      </c>
      <c r="I1104" s="36">
        <v>83122000</v>
      </c>
      <c r="J1104" s="37" t="s">
        <v>1329</v>
      </c>
      <c r="K1104" s="281" t="s">
        <v>1330</v>
      </c>
      <c r="L1104" s="128">
        <v>0</v>
      </c>
      <c r="M1104" s="129">
        <v>0</v>
      </c>
      <c r="N1104" s="130"/>
      <c r="O1104" s="131"/>
      <c r="P1104" s="131"/>
      <c r="Q1104" s="131"/>
      <c r="R1104" s="131"/>
      <c r="S1104" s="131"/>
      <c r="T1104" s="132" t="str">
        <f t="shared" si="884"/>
        <v>OK</v>
      </c>
      <c r="U1104" s="138"/>
      <c r="V1104" s="138"/>
      <c r="W1104" s="139"/>
      <c r="X1104" s="139"/>
      <c r="Y1104" s="132" t="str">
        <f t="shared" si="870"/>
        <v>OK</v>
      </c>
      <c r="Z1104" s="210"/>
      <c r="AA1104" s="204"/>
      <c r="AB1104" s="202"/>
      <c r="AC1104" s="202"/>
      <c r="AD1104" s="202"/>
      <c r="AE1104" s="202"/>
      <c r="AF1104" s="202"/>
      <c r="AG1104" s="132" t="str">
        <f t="shared" si="871"/>
        <v>OK</v>
      </c>
      <c r="AH1104" s="138"/>
      <c r="AI1104" s="138"/>
      <c r="AJ1104" s="139"/>
      <c r="AK1104" s="139"/>
      <c r="AL1104" s="132" t="str">
        <f t="shared" si="872"/>
        <v>OK</v>
      </c>
      <c r="AM1104" s="140"/>
      <c r="AN1104" s="119">
        <f t="shared" si="873"/>
        <v>0</v>
      </c>
      <c r="AO1104" s="120">
        <f t="shared" si="874"/>
        <v>0</v>
      </c>
      <c r="AP1104" s="39">
        <f t="shared" si="875"/>
        <v>0</v>
      </c>
      <c r="AQ1104" s="141">
        <f t="shared" si="876"/>
        <v>0</v>
      </c>
      <c r="AR1104" s="142">
        <f t="shared" si="877"/>
        <v>0</v>
      </c>
      <c r="AS1104" s="143" t="e">
        <f t="shared" si="878"/>
        <v>#DIV/0!</v>
      </c>
      <c r="AT1104" s="144">
        <f t="shared" si="879"/>
        <v>0</v>
      </c>
      <c r="AU1104" s="141">
        <f t="shared" si="880"/>
        <v>0</v>
      </c>
      <c r="AV1104" s="142">
        <f t="shared" si="881"/>
        <v>0</v>
      </c>
      <c r="AW1104" s="143" t="e">
        <f t="shared" si="882"/>
        <v>#DIV/0!</v>
      </c>
      <c r="AX1104"/>
      <c r="AY1104" s="146" t="str">
        <f t="shared" si="883"/>
        <v>31.22</v>
      </c>
      <c r="AZ1104" s="557" t="b">
        <f>COUNTIF('[1]Codes SEC'!$B$2:$B$250,Ministres!AY1104)&gt;0</f>
        <v>1</v>
      </c>
      <c r="BA1104"/>
      <c r="BB1104"/>
      <c r="BC1104"/>
      <c r="BD1104"/>
      <c r="BE1104"/>
      <c r="BF1104"/>
      <c r="BG1104"/>
      <c r="BH1104"/>
      <c r="BI1104"/>
      <c r="BJ1104"/>
      <c r="BK1104"/>
      <c r="BL1104"/>
    </row>
    <row r="1105" spans="1:64" s="558" customFormat="1" ht="35.1" customHeight="1" x14ac:dyDescent="0.25">
      <c r="A1105" s="15" t="s">
        <v>13</v>
      </c>
      <c r="B1105" s="225">
        <v>18</v>
      </c>
      <c r="C1105" s="122" t="s">
        <v>1315</v>
      </c>
      <c r="D1105" s="123">
        <v>1000</v>
      </c>
      <c r="E1105" s="124"/>
      <c r="F1105" s="125">
        <v>6</v>
      </c>
      <c r="G1105" s="126">
        <v>1</v>
      </c>
      <c r="H1105" s="35" t="str">
        <f t="shared" si="861"/>
        <v>100</v>
      </c>
      <c r="I1105" s="36">
        <v>83122000</v>
      </c>
      <c r="J1105" s="37" t="s">
        <v>1331</v>
      </c>
      <c r="K1105" s="281" t="s">
        <v>1332</v>
      </c>
      <c r="L1105" s="128">
        <v>0</v>
      </c>
      <c r="M1105" s="129">
        <v>0</v>
      </c>
      <c r="N1105" s="130"/>
      <c r="O1105" s="131"/>
      <c r="P1105" s="131"/>
      <c r="Q1105" s="131"/>
      <c r="R1105" s="131"/>
      <c r="S1105" s="131"/>
      <c r="T1105" s="132" t="str">
        <f t="shared" si="884"/>
        <v>OK</v>
      </c>
      <c r="U1105" s="138"/>
      <c r="V1105" s="138"/>
      <c r="W1105" s="139"/>
      <c r="X1105" s="139"/>
      <c r="Y1105" s="132" t="str">
        <f t="shared" si="870"/>
        <v>OK</v>
      </c>
      <c r="Z1105" s="210"/>
      <c r="AA1105" s="204"/>
      <c r="AB1105" s="202"/>
      <c r="AC1105" s="202"/>
      <c r="AD1105" s="202"/>
      <c r="AE1105" s="202"/>
      <c r="AF1105" s="202"/>
      <c r="AG1105" s="132" t="str">
        <f t="shared" si="871"/>
        <v>OK</v>
      </c>
      <c r="AH1105" s="138"/>
      <c r="AI1105" s="138"/>
      <c r="AJ1105" s="139"/>
      <c r="AK1105" s="139"/>
      <c r="AL1105" s="132" t="str">
        <f t="shared" si="872"/>
        <v>OK</v>
      </c>
      <c r="AM1105" s="140"/>
      <c r="AN1105" s="119">
        <f t="shared" si="873"/>
        <v>0</v>
      </c>
      <c r="AO1105" s="120">
        <f t="shared" si="874"/>
        <v>0</v>
      </c>
      <c r="AP1105" s="39">
        <f t="shared" si="875"/>
        <v>0</v>
      </c>
      <c r="AQ1105" s="141">
        <f t="shared" si="876"/>
        <v>0</v>
      </c>
      <c r="AR1105" s="142">
        <f t="shared" si="877"/>
        <v>0</v>
      </c>
      <c r="AS1105" s="143" t="e">
        <f t="shared" si="878"/>
        <v>#DIV/0!</v>
      </c>
      <c r="AT1105" s="144">
        <f t="shared" si="879"/>
        <v>0</v>
      </c>
      <c r="AU1105" s="141">
        <f t="shared" si="880"/>
        <v>0</v>
      </c>
      <c r="AV1105" s="142">
        <f t="shared" si="881"/>
        <v>0</v>
      </c>
      <c r="AW1105" s="143" t="e">
        <f t="shared" si="882"/>
        <v>#DIV/0!</v>
      </c>
      <c r="AX1105"/>
      <c r="AY1105" s="146" t="str">
        <f t="shared" si="883"/>
        <v>31.22</v>
      </c>
      <c r="AZ1105" s="557" t="b">
        <f>COUNTIF('[1]Codes SEC'!$B$2:$B$250,Ministres!AY1105)&gt;0</f>
        <v>1</v>
      </c>
      <c r="BA1105"/>
      <c r="BB1105"/>
      <c r="BC1105"/>
      <c r="BD1105"/>
      <c r="BE1105"/>
      <c r="BF1105"/>
      <c r="BG1105"/>
      <c r="BH1105"/>
      <c r="BI1105"/>
      <c r="BJ1105"/>
      <c r="BK1105"/>
      <c r="BL1105"/>
    </row>
    <row r="1106" spans="1:64" s="558" customFormat="1" ht="35.1" customHeight="1" x14ac:dyDescent="0.25">
      <c r="A1106" s="15" t="s">
        <v>13</v>
      </c>
      <c r="B1106" s="225">
        <v>18</v>
      </c>
      <c r="C1106" s="122" t="s">
        <v>1315</v>
      </c>
      <c r="D1106" s="123">
        <v>1000</v>
      </c>
      <c r="E1106" s="124"/>
      <c r="F1106" s="125">
        <v>6</v>
      </c>
      <c r="G1106" s="126">
        <v>1</v>
      </c>
      <c r="H1106" s="35" t="str">
        <f t="shared" si="861"/>
        <v>100</v>
      </c>
      <c r="I1106" s="36">
        <v>83122000</v>
      </c>
      <c r="J1106" s="37" t="s">
        <v>1333</v>
      </c>
      <c r="K1106" s="281" t="s">
        <v>1334</v>
      </c>
      <c r="L1106" s="128">
        <v>0</v>
      </c>
      <c r="M1106" s="129">
        <v>0</v>
      </c>
      <c r="N1106" s="130"/>
      <c r="O1106" s="131"/>
      <c r="P1106" s="131"/>
      <c r="Q1106" s="131"/>
      <c r="R1106" s="131"/>
      <c r="S1106" s="131"/>
      <c r="T1106" s="132" t="str">
        <f t="shared" si="884"/>
        <v>OK</v>
      </c>
      <c r="U1106" s="138"/>
      <c r="V1106" s="138"/>
      <c r="W1106" s="139"/>
      <c r="X1106" s="139"/>
      <c r="Y1106" s="132" t="str">
        <f t="shared" si="870"/>
        <v>OK</v>
      </c>
      <c r="Z1106" s="210"/>
      <c r="AA1106" s="204"/>
      <c r="AB1106" s="202"/>
      <c r="AC1106" s="202"/>
      <c r="AD1106" s="202"/>
      <c r="AE1106" s="202"/>
      <c r="AF1106" s="202"/>
      <c r="AG1106" s="132" t="str">
        <f t="shared" si="871"/>
        <v>OK</v>
      </c>
      <c r="AH1106" s="138"/>
      <c r="AI1106" s="138"/>
      <c r="AJ1106" s="139"/>
      <c r="AK1106" s="139"/>
      <c r="AL1106" s="132" t="str">
        <f t="shared" si="872"/>
        <v>OK</v>
      </c>
      <c r="AM1106" s="140"/>
      <c r="AN1106" s="119">
        <f t="shared" si="873"/>
        <v>0</v>
      </c>
      <c r="AO1106" s="120">
        <f t="shared" si="874"/>
        <v>0</v>
      </c>
      <c r="AP1106" s="39">
        <f t="shared" si="875"/>
        <v>0</v>
      </c>
      <c r="AQ1106" s="141">
        <f t="shared" si="876"/>
        <v>0</v>
      </c>
      <c r="AR1106" s="142">
        <f t="shared" si="877"/>
        <v>0</v>
      </c>
      <c r="AS1106" s="143" t="e">
        <f t="shared" si="878"/>
        <v>#DIV/0!</v>
      </c>
      <c r="AT1106" s="144">
        <f t="shared" si="879"/>
        <v>0</v>
      </c>
      <c r="AU1106" s="141">
        <f t="shared" si="880"/>
        <v>0</v>
      </c>
      <c r="AV1106" s="142">
        <f t="shared" si="881"/>
        <v>0</v>
      </c>
      <c r="AW1106" s="143" t="e">
        <f t="shared" si="882"/>
        <v>#DIV/0!</v>
      </c>
      <c r="AX1106"/>
      <c r="AY1106" s="146" t="str">
        <f t="shared" si="883"/>
        <v>31.22</v>
      </c>
      <c r="AZ1106" s="557" t="b">
        <f>COUNTIF('[1]Codes SEC'!$B$2:$B$250,Ministres!AY1106)&gt;0</f>
        <v>1</v>
      </c>
      <c r="BA1106"/>
      <c r="BB1106"/>
      <c r="BC1106"/>
      <c r="BD1106"/>
      <c r="BE1106"/>
      <c r="BF1106"/>
      <c r="BG1106"/>
      <c r="BH1106"/>
      <c r="BI1106"/>
      <c r="BJ1106"/>
      <c r="BK1106"/>
      <c r="BL1106"/>
    </row>
    <row r="1107" spans="1:64" ht="35.1" customHeight="1" x14ac:dyDescent="0.25">
      <c r="A1107" s="15" t="s">
        <v>13</v>
      </c>
      <c r="B1107" s="225" t="s">
        <v>1335</v>
      </c>
      <c r="C1107" s="122" t="s">
        <v>1315</v>
      </c>
      <c r="D1107" s="123">
        <v>1000</v>
      </c>
      <c r="E1107" s="226"/>
      <c r="F1107" s="122" t="s">
        <v>1336</v>
      </c>
      <c r="G1107" s="227">
        <v>1</v>
      </c>
      <c r="H1107" s="228" t="str">
        <f t="shared" si="861"/>
        <v>100</v>
      </c>
      <c r="I1107" s="229">
        <v>83122000</v>
      </c>
      <c r="J1107" s="230" t="s">
        <v>1337</v>
      </c>
      <c r="K1107" s="231" t="s">
        <v>1338</v>
      </c>
      <c r="L1107" s="232">
        <v>0</v>
      </c>
      <c r="M1107" s="233">
        <v>0</v>
      </c>
      <c r="N1107" s="130"/>
      <c r="O1107" s="131"/>
      <c r="P1107" s="131"/>
      <c r="Q1107" s="131"/>
      <c r="R1107" s="131"/>
      <c r="S1107" s="131"/>
      <c r="T1107" s="132" t="str">
        <f t="shared" si="884"/>
        <v>OK</v>
      </c>
      <c r="U1107" s="138"/>
      <c r="V1107" s="138"/>
      <c r="W1107" s="139"/>
      <c r="X1107" s="139"/>
      <c r="Y1107" s="132" t="str">
        <f t="shared" si="870"/>
        <v>OK</v>
      </c>
      <c r="Z1107" s="210"/>
      <c r="AA1107" s="204"/>
      <c r="AB1107" s="202"/>
      <c r="AC1107" s="202"/>
      <c r="AD1107" s="202"/>
      <c r="AE1107" s="202"/>
      <c r="AF1107" s="202"/>
      <c r="AG1107" s="132" t="str">
        <f t="shared" si="871"/>
        <v>OK</v>
      </c>
      <c r="AH1107" s="138"/>
      <c r="AI1107" s="138"/>
      <c r="AJ1107" s="139"/>
      <c r="AK1107" s="139"/>
      <c r="AL1107" s="132" t="str">
        <f t="shared" si="872"/>
        <v>OK</v>
      </c>
      <c r="AM1107" s="140"/>
      <c r="AN1107" s="119">
        <f t="shared" si="873"/>
        <v>0</v>
      </c>
      <c r="AO1107" s="120">
        <f t="shared" si="874"/>
        <v>0</v>
      </c>
      <c r="AP1107" s="39">
        <f t="shared" si="875"/>
        <v>0</v>
      </c>
      <c r="AQ1107" s="141">
        <f t="shared" si="876"/>
        <v>0</v>
      </c>
      <c r="AR1107" s="142">
        <f t="shared" si="877"/>
        <v>0</v>
      </c>
      <c r="AS1107" s="143" t="e">
        <f t="shared" si="878"/>
        <v>#DIV/0!</v>
      </c>
      <c r="AT1107" s="144">
        <f t="shared" si="879"/>
        <v>0</v>
      </c>
      <c r="AU1107" s="141">
        <f t="shared" si="880"/>
        <v>0</v>
      </c>
      <c r="AV1107" s="142">
        <f t="shared" si="881"/>
        <v>0</v>
      </c>
      <c r="AW1107" s="143" t="e">
        <f t="shared" si="882"/>
        <v>#DIV/0!</v>
      </c>
      <c r="AY1107" s="146" t="str">
        <f t="shared" si="883"/>
        <v>31.22</v>
      </c>
      <c r="AZ1107" s="557" t="b">
        <f>COUNTIF('[1]Codes SEC'!$B$2:$B$250,Ministres!AY1107)&gt;0</f>
        <v>1</v>
      </c>
    </row>
    <row r="1108" spans="1:64" ht="35.1" customHeight="1" x14ac:dyDescent="0.25">
      <c r="A1108" s="15" t="s">
        <v>13</v>
      </c>
      <c r="B1108" s="225" t="s">
        <v>1335</v>
      </c>
      <c r="C1108" s="122" t="s">
        <v>1315</v>
      </c>
      <c r="D1108" s="123">
        <v>1000</v>
      </c>
      <c r="E1108" s="226"/>
      <c r="F1108" s="122" t="s">
        <v>1336</v>
      </c>
      <c r="G1108" s="227">
        <v>1</v>
      </c>
      <c r="H1108" s="228" t="str">
        <f t="shared" si="861"/>
        <v>100</v>
      </c>
      <c r="I1108" s="229">
        <v>83122000</v>
      </c>
      <c r="J1108" s="230" t="s">
        <v>1339</v>
      </c>
      <c r="K1108" s="231" t="s">
        <v>1340</v>
      </c>
      <c r="L1108" s="232">
        <v>0</v>
      </c>
      <c r="M1108" s="233">
        <v>0</v>
      </c>
      <c r="N1108" s="130"/>
      <c r="O1108" s="131"/>
      <c r="P1108" s="131"/>
      <c r="Q1108" s="131"/>
      <c r="R1108" s="131"/>
      <c r="S1108" s="131"/>
      <c r="T1108" s="132" t="str">
        <f t="shared" si="884"/>
        <v>OK</v>
      </c>
      <c r="U1108" s="138"/>
      <c r="V1108" s="138"/>
      <c r="W1108" s="139"/>
      <c r="X1108" s="139"/>
      <c r="Y1108" s="132" t="str">
        <f t="shared" si="870"/>
        <v>OK</v>
      </c>
      <c r="Z1108" s="210"/>
      <c r="AA1108" s="204"/>
      <c r="AB1108" s="202"/>
      <c r="AC1108" s="202"/>
      <c r="AD1108" s="202"/>
      <c r="AE1108" s="202"/>
      <c r="AF1108" s="202"/>
      <c r="AG1108" s="132" t="str">
        <f t="shared" si="871"/>
        <v>OK</v>
      </c>
      <c r="AH1108" s="138"/>
      <c r="AI1108" s="138"/>
      <c r="AJ1108" s="139"/>
      <c r="AK1108" s="139"/>
      <c r="AL1108" s="132" t="str">
        <f t="shared" si="872"/>
        <v>OK</v>
      </c>
      <c r="AM1108" s="140"/>
      <c r="AN1108" s="119">
        <f t="shared" si="873"/>
        <v>0</v>
      </c>
      <c r="AO1108" s="120">
        <f t="shared" si="874"/>
        <v>0</v>
      </c>
      <c r="AP1108" s="39">
        <f t="shared" si="875"/>
        <v>0</v>
      </c>
      <c r="AQ1108" s="141">
        <f t="shared" si="876"/>
        <v>0</v>
      </c>
      <c r="AR1108" s="142">
        <f t="shared" si="877"/>
        <v>0</v>
      </c>
      <c r="AS1108" s="143" t="e">
        <f t="shared" si="878"/>
        <v>#DIV/0!</v>
      </c>
      <c r="AT1108" s="144">
        <f t="shared" si="879"/>
        <v>0</v>
      </c>
      <c r="AU1108" s="141">
        <f t="shared" si="880"/>
        <v>0</v>
      </c>
      <c r="AV1108" s="142">
        <f t="shared" si="881"/>
        <v>0</v>
      </c>
      <c r="AW1108" s="143" t="e">
        <f t="shared" si="882"/>
        <v>#DIV/0!</v>
      </c>
      <c r="AY1108" s="146" t="str">
        <f t="shared" si="883"/>
        <v>31.22</v>
      </c>
      <c r="AZ1108" s="557" t="b">
        <f>COUNTIF('[1]Codes SEC'!$B$2:$B$250,Ministres!AY1108)&gt;0</f>
        <v>1</v>
      </c>
    </row>
    <row r="1109" spans="1:64" ht="30.6" x14ac:dyDescent="0.25">
      <c r="A1109" s="15" t="s">
        <v>13</v>
      </c>
      <c r="B1109" s="225">
        <v>18</v>
      </c>
      <c r="C1109" s="122" t="s">
        <v>1315</v>
      </c>
      <c r="D1109" s="123">
        <v>1000</v>
      </c>
      <c r="E1109" s="226"/>
      <c r="F1109" s="122">
        <v>6</v>
      </c>
      <c r="G1109" s="126">
        <v>1</v>
      </c>
      <c r="H1109" s="35" t="str">
        <f t="shared" si="861"/>
        <v>100</v>
      </c>
      <c r="I1109" s="559" t="s">
        <v>204</v>
      </c>
      <c r="J1109" s="560" t="s">
        <v>1341</v>
      </c>
      <c r="K1109" s="244" t="s">
        <v>1342</v>
      </c>
      <c r="L1109" s="199">
        <v>0</v>
      </c>
      <c r="M1109" s="200">
        <v>0</v>
      </c>
      <c r="N1109" s="130"/>
      <c r="O1109" s="131"/>
      <c r="P1109" s="131"/>
      <c r="Q1109" s="131"/>
      <c r="R1109" s="131"/>
      <c r="S1109" s="131"/>
      <c r="T1109" s="132" t="str">
        <f t="shared" si="869"/>
        <v>OK</v>
      </c>
      <c r="U1109" s="138"/>
      <c r="V1109" s="138"/>
      <c r="W1109" s="139"/>
      <c r="X1109" s="139"/>
      <c r="Y1109" s="132" t="str">
        <f t="shared" si="870"/>
        <v>OK</v>
      </c>
      <c r="Z1109" s="210"/>
      <c r="AA1109" s="204"/>
      <c r="AB1109" s="202"/>
      <c r="AC1109" s="202"/>
      <c r="AD1109" s="202"/>
      <c r="AE1109" s="202"/>
      <c r="AF1109" s="202"/>
      <c r="AG1109" s="132" t="str">
        <f t="shared" si="871"/>
        <v>OK</v>
      </c>
      <c r="AH1109" s="138"/>
      <c r="AI1109" s="138"/>
      <c r="AJ1109" s="139"/>
      <c r="AK1109" s="139"/>
      <c r="AL1109" s="132" t="str">
        <f t="shared" si="872"/>
        <v>OK</v>
      </c>
      <c r="AM1109" s="140"/>
      <c r="AN1109" s="119">
        <f t="shared" si="873"/>
        <v>0</v>
      </c>
      <c r="AO1109" s="120">
        <f t="shared" si="874"/>
        <v>0</v>
      </c>
      <c r="AP1109" s="39">
        <f t="shared" si="875"/>
        <v>0</v>
      </c>
      <c r="AQ1109" s="141">
        <f t="shared" si="876"/>
        <v>0</v>
      </c>
      <c r="AR1109" s="141">
        <f t="shared" si="877"/>
        <v>0</v>
      </c>
      <c r="AS1109" s="143" t="e">
        <f t="shared" si="878"/>
        <v>#DIV/0!</v>
      </c>
      <c r="AT1109" s="144">
        <f t="shared" si="879"/>
        <v>0</v>
      </c>
      <c r="AU1109" s="141">
        <f t="shared" si="880"/>
        <v>0</v>
      </c>
      <c r="AV1109" s="141">
        <f t="shared" si="881"/>
        <v>0</v>
      </c>
      <c r="AW1109" s="143" t="e">
        <f t="shared" si="882"/>
        <v>#DIV/0!</v>
      </c>
      <c r="AY1109" s="146" t="str">
        <f t="shared" si="883"/>
        <v>31.32</v>
      </c>
      <c r="AZ1109" s="557" t="b">
        <f>COUNTIF('[1]Codes SEC'!$B$2:$B$250,Ministres!AY1109)&gt;0</f>
        <v>1</v>
      </c>
    </row>
    <row r="1110" spans="1:64" s="239" customFormat="1" ht="30.6" x14ac:dyDescent="0.3">
      <c r="A1110" s="15" t="s">
        <v>13</v>
      </c>
      <c r="B1110" s="225">
        <v>18</v>
      </c>
      <c r="C1110" s="122" t="s">
        <v>1315</v>
      </c>
      <c r="D1110" s="123">
        <v>1000</v>
      </c>
      <c r="E1110" s="561"/>
      <c r="F1110" s="122">
        <v>6</v>
      </c>
      <c r="G1110" s="126">
        <v>1</v>
      </c>
      <c r="H1110" s="35" t="str">
        <f t="shared" si="861"/>
        <v>100</v>
      </c>
      <c r="I1110" s="559" t="s">
        <v>204</v>
      </c>
      <c r="J1110" s="560" t="s">
        <v>1343</v>
      </c>
      <c r="K1110" s="244" t="s">
        <v>1344</v>
      </c>
      <c r="L1110" s="232">
        <v>0</v>
      </c>
      <c r="M1110" s="233">
        <v>0</v>
      </c>
      <c r="N1110" s="130"/>
      <c r="O1110" s="131"/>
      <c r="P1110" s="131"/>
      <c r="Q1110" s="131"/>
      <c r="R1110" s="131"/>
      <c r="S1110" s="131"/>
      <c r="T1110" s="132" t="str">
        <f t="shared" si="869"/>
        <v>OK</v>
      </c>
      <c r="U1110" s="138"/>
      <c r="V1110" s="138"/>
      <c r="W1110" s="139"/>
      <c r="X1110" s="139"/>
      <c r="Y1110" s="132" t="str">
        <f t="shared" si="870"/>
        <v>OK</v>
      </c>
      <c r="Z1110" s="210"/>
      <c r="AA1110" s="204"/>
      <c r="AB1110" s="202"/>
      <c r="AC1110" s="202"/>
      <c r="AD1110" s="202"/>
      <c r="AE1110" s="202"/>
      <c r="AF1110" s="202"/>
      <c r="AG1110" s="132" t="str">
        <f t="shared" si="871"/>
        <v>OK</v>
      </c>
      <c r="AH1110" s="138"/>
      <c r="AI1110" s="138"/>
      <c r="AJ1110" s="139"/>
      <c r="AK1110" s="139"/>
      <c r="AL1110" s="132" t="str">
        <f t="shared" si="872"/>
        <v>OK</v>
      </c>
      <c r="AM1110" s="140"/>
      <c r="AN1110" s="119">
        <f t="shared" si="873"/>
        <v>0</v>
      </c>
      <c r="AO1110" s="120">
        <f t="shared" si="874"/>
        <v>0</v>
      </c>
      <c r="AP1110" s="39">
        <f t="shared" si="875"/>
        <v>0</v>
      </c>
      <c r="AQ1110" s="141">
        <f t="shared" si="876"/>
        <v>0</v>
      </c>
      <c r="AR1110" s="142">
        <f t="shared" si="877"/>
        <v>0</v>
      </c>
      <c r="AS1110" s="143" t="e">
        <f t="shared" si="878"/>
        <v>#DIV/0!</v>
      </c>
      <c r="AT1110" s="144">
        <f t="shared" si="879"/>
        <v>0</v>
      </c>
      <c r="AU1110" s="141">
        <f t="shared" si="880"/>
        <v>0</v>
      </c>
      <c r="AV1110" s="142">
        <f t="shared" si="881"/>
        <v>0</v>
      </c>
      <c r="AW1110" s="143" t="e">
        <f t="shared" si="882"/>
        <v>#DIV/0!</v>
      </c>
      <c r="AX1110"/>
      <c r="AY1110" s="146" t="str">
        <f t="shared" si="883"/>
        <v>31.32</v>
      </c>
      <c r="AZ1110" s="557" t="b">
        <f>COUNTIF('[1]Codes SEC'!$B$2:$B$250,Ministres!AY1110)&gt;0</f>
        <v>1</v>
      </c>
      <c r="BA1110"/>
      <c r="BB1110"/>
      <c r="BC1110"/>
      <c r="BD1110"/>
      <c r="BE1110"/>
      <c r="BF1110"/>
      <c r="BG1110"/>
      <c r="BH1110"/>
      <c r="BI1110"/>
      <c r="BJ1110"/>
      <c r="BK1110"/>
      <c r="BL1110"/>
    </row>
    <row r="1111" spans="1:64" ht="30.6" x14ac:dyDescent="0.25">
      <c r="A1111" s="15" t="s">
        <v>13</v>
      </c>
      <c r="B1111" s="225">
        <v>18</v>
      </c>
      <c r="C1111" s="122" t="s">
        <v>1315</v>
      </c>
      <c r="D1111" s="123">
        <v>1000</v>
      </c>
      <c r="E1111" s="226"/>
      <c r="F1111" s="122">
        <v>6</v>
      </c>
      <c r="G1111" s="126">
        <v>1</v>
      </c>
      <c r="H1111" s="35" t="str">
        <f t="shared" si="861"/>
        <v>100</v>
      </c>
      <c r="I1111" s="559" t="s">
        <v>204</v>
      </c>
      <c r="J1111" s="560" t="s">
        <v>1345</v>
      </c>
      <c r="K1111" s="244" t="s">
        <v>1346</v>
      </c>
      <c r="L1111" s="199">
        <v>0</v>
      </c>
      <c r="M1111" s="200">
        <v>0</v>
      </c>
      <c r="N1111" s="562"/>
      <c r="O1111" s="563"/>
      <c r="P1111" s="563"/>
      <c r="Q1111" s="563"/>
      <c r="R1111" s="563"/>
      <c r="S1111" s="563"/>
      <c r="T1111" s="132" t="str">
        <f t="shared" si="869"/>
        <v>OK</v>
      </c>
      <c r="U1111" s="138"/>
      <c r="V1111" s="138"/>
      <c r="W1111" s="139"/>
      <c r="X1111" s="139"/>
      <c r="Y1111" s="132" t="str">
        <f t="shared" si="870"/>
        <v>OK</v>
      </c>
      <c r="Z1111" s="210"/>
      <c r="AA1111" s="204"/>
      <c r="AB1111" s="202"/>
      <c r="AC1111" s="202"/>
      <c r="AD1111" s="202"/>
      <c r="AE1111" s="202"/>
      <c r="AF1111" s="202"/>
      <c r="AG1111" s="132" t="str">
        <f t="shared" si="871"/>
        <v>OK</v>
      </c>
      <c r="AH1111" s="138"/>
      <c r="AI1111" s="138"/>
      <c r="AJ1111" s="139"/>
      <c r="AK1111" s="139"/>
      <c r="AL1111" s="132" t="str">
        <f t="shared" si="872"/>
        <v>OK</v>
      </c>
      <c r="AM1111" s="140"/>
      <c r="AN1111" s="119">
        <f t="shared" si="873"/>
        <v>0</v>
      </c>
      <c r="AO1111" s="120">
        <f t="shared" si="874"/>
        <v>0</v>
      </c>
      <c r="AP1111" s="39">
        <f t="shared" si="875"/>
        <v>0</v>
      </c>
      <c r="AQ1111" s="141">
        <f t="shared" si="876"/>
        <v>0</v>
      </c>
      <c r="AR1111" s="142">
        <f t="shared" si="877"/>
        <v>0</v>
      </c>
      <c r="AS1111" s="143" t="e">
        <f t="shared" si="878"/>
        <v>#DIV/0!</v>
      </c>
      <c r="AT1111" s="144">
        <f t="shared" si="879"/>
        <v>0</v>
      </c>
      <c r="AU1111" s="141">
        <f t="shared" si="880"/>
        <v>0</v>
      </c>
      <c r="AV1111" s="142">
        <f t="shared" si="881"/>
        <v>0</v>
      </c>
      <c r="AW1111" s="143" t="e">
        <f t="shared" si="882"/>
        <v>#DIV/0!</v>
      </c>
      <c r="AY1111" s="146" t="str">
        <f t="shared" si="883"/>
        <v>31.32</v>
      </c>
      <c r="AZ1111" s="557" t="b">
        <f>COUNTIF('[1]Codes SEC'!$B$2:$B$250,Ministres!AY1111)&gt;0</f>
        <v>1</v>
      </c>
    </row>
    <row r="1112" spans="1:64" ht="30.6" x14ac:dyDescent="0.25">
      <c r="A1112" s="15" t="s">
        <v>13</v>
      </c>
      <c r="B1112" s="225">
        <v>18</v>
      </c>
      <c r="C1112" s="122" t="s">
        <v>1315</v>
      </c>
      <c r="D1112" s="123">
        <v>1000</v>
      </c>
      <c r="E1112" s="226"/>
      <c r="F1112" s="122">
        <v>6</v>
      </c>
      <c r="G1112" s="126">
        <v>1</v>
      </c>
      <c r="H1112" s="35" t="str">
        <f t="shared" si="861"/>
        <v>100</v>
      </c>
      <c r="I1112" s="559" t="s">
        <v>204</v>
      </c>
      <c r="J1112" s="560" t="s">
        <v>1347</v>
      </c>
      <c r="K1112" s="244" t="s">
        <v>1348</v>
      </c>
      <c r="L1112" s="232">
        <v>0</v>
      </c>
      <c r="M1112" s="233">
        <v>0</v>
      </c>
      <c r="N1112" s="130"/>
      <c r="O1112" s="131"/>
      <c r="P1112" s="131"/>
      <c r="Q1112" s="131"/>
      <c r="R1112" s="131"/>
      <c r="S1112" s="131"/>
      <c r="T1112" s="132" t="str">
        <f t="shared" si="869"/>
        <v>OK</v>
      </c>
      <c r="U1112" s="138"/>
      <c r="V1112" s="138"/>
      <c r="W1112" s="139"/>
      <c r="X1112" s="139"/>
      <c r="Y1112" s="132" t="str">
        <f t="shared" si="870"/>
        <v>OK</v>
      </c>
      <c r="Z1112" s="210"/>
      <c r="AA1112" s="204"/>
      <c r="AB1112" s="202"/>
      <c r="AC1112" s="202"/>
      <c r="AD1112" s="202"/>
      <c r="AE1112" s="202"/>
      <c r="AF1112" s="202"/>
      <c r="AG1112" s="132" t="str">
        <f t="shared" si="871"/>
        <v>OK</v>
      </c>
      <c r="AH1112" s="138"/>
      <c r="AI1112" s="138"/>
      <c r="AJ1112" s="139"/>
      <c r="AK1112" s="139"/>
      <c r="AL1112" s="132" t="str">
        <f t="shared" si="872"/>
        <v>OK</v>
      </c>
      <c r="AM1112" s="140"/>
      <c r="AN1112" s="119">
        <f t="shared" si="873"/>
        <v>0</v>
      </c>
      <c r="AO1112" s="120">
        <f t="shared" si="874"/>
        <v>0</v>
      </c>
      <c r="AP1112" s="39">
        <f t="shared" si="875"/>
        <v>0</v>
      </c>
      <c r="AQ1112" s="141">
        <f t="shared" si="876"/>
        <v>0</v>
      </c>
      <c r="AR1112" s="142">
        <f t="shared" si="877"/>
        <v>0</v>
      </c>
      <c r="AS1112" s="143" t="e">
        <f t="shared" si="878"/>
        <v>#DIV/0!</v>
      </c>
      <c r="AT1112" s="144">
        <f t="shared" si="879"/>
        <v>0</v>
      </c>
      <c r="AU1112" s="141">
        <f t="shared" si="880"/>
        <v>0</v>
      </c>
      <c r="AV1112" s="142">
        <f t="shared" si="881"/>
        <v>0</v>
      </c>
      <c r="AW1112" s="143" t="e">
        <f t="shared" si="882"/>
        <v>#DIV/0!</v>
      </c>
      <c r="AY1112" s="146" t="str">
        <f t="shared" si="883"/>
        <v>31.32</v>
      </c>
      <c r="AZ1112" s="557" t="b">
        <f>COUNTIF('[1]Codes SEC'!$B$2:$B$250,Ministres!AY1112)&gt;0</f>
        <v>1</v>
      </c>
    </row>
    <row r="1113" spans="1:64" ht="30.6" x14ac:dyDescent="0.25">
      <c r="A1113" s="15" t="s">
        <v>13</v>
      </c>
      <c r="B1113" s="225">
        <v>18</v>
      </c>
      <c r="C1113" s="122" t="s">
        <v>1315</v>
      </c>
      <c r="D1113" s="123">
        <v>1000</v>
      </c>
      <c r="F1113" s="125">
        <v>6</v>
      </c>
      <c r="G1113" s="126">
        <v>1</v>
      </c>
      <c r="H1113" s="35" t="str">
        <f t="shared" si="861"/>
        <v>100</v>
      </c>
      <c r="I1113" s="36" t="s">
        <v>204</v>
      </c>
      <c r="J1113" s="37" t="s">
        <v>1349</v>
      </c>
      <c r="K1113" s="231" t="s">
        <v>1350</v>
      </c>
      <c r="L1113" s="241">
        <v>0</v>
      </c>
      <c r="M1113" s="242">
        <v>0</v>
      </c>
      <c r="N1113" s="201"/>
      <c r="O1113" s="202"/>
      <c r="P1113" s="202"/>
      <c r="Q1113" s="202"/>
      <c r="R1113" s="202"/>
      <c r="S1113" s="202"/>
      <c r="T1113" s="132" t="str">
        <f t="shared" si="869"/>
        <v>OK</v>
      </c>
      <c r="U1113" s="138"/>
      <c r="V1113" s="138"/>
      <c r="W1113" s="139"/>
      <c r="X1113" s="139"/>
      <c r="Y1113" s="132" t="str">
        <f t="shared" si="870"/>
        <v>OK</v>
      </c>
      <c r="Z1113" s="210"/>
      <c r="AA1113" s="204"/>
      <c r="AB1113" s="202"/>
      <c r="AC1113" s="202"/>
      <c r="AD1113" s="202"/>
      <c r="AE1113" s="202"/>
      <c r="AF1113" s="202"/>
      <c r="AG1113" s="132" t="str">
        <f t="shared" si="871"/>
        <v>OK</v>
      </c>
      <c r="AH1113" s="138"/>
      <c r="AI1113" s="138"/>
      <c r="AJ1113" s="139"/>
      <c r="AK1113" s="139"/>
      <c r="AL1113" s="132" t="str">
        <f t="shared" si="872"/>
        <v>OK</v>
      </c>
      <c r="AM1113" s="140"/>
      <c r="AN1113" s="119">
        <f t="shared" si="873"/>
        <v>0</v>
      </c>
      <c r="AO1113" s="120">
        <f t="shared" si="874"/>
        <v>0</v>
      </c>
      <c r="AP1113" s="39">
        <f t="shared" si="875"/>
        <v>0</v>
      </c>
      <c r="AQ1113" s="141">
        <f t="shared" si="876"/>
        <v>0</v>
      </c>
      <c r="AR1113" s="141">
        <f t="shared" si="877"/>
        <v>0</v>
      </c>
      <c r="AS1113" s="143" t="e">
        <f t="shared" si="878"/>
        <v>#DIV/0!</v>
      </c>
      <c r="AT1113" s="144">
        <f t="shared" si="879"/>
        <v>0</v>
      </c>
      <c r="AU1113" s="141">
        <f t="shared" si="880"/>
        <v>0</v>
      </c>
      <c r="AV1113" s="141">
        <f t="shared" si="881"/>
        <v>0</v>
      </c>
      <c r="AW1113" s="143" t="e">
        <f t="shared" si="882"/>
        <v>#DIV/0!</v>
      </c>
      <c r="AY1113" s="146" t="str">
        <f t="shared" si="883"/>
        <v>31.32</v>
      </c>
      <c r="AZ1113" s="557" t="b">
        <f>COUNTIF('[1]Codes SEC'!$B$2:$B$250,Ministres!AY1113)&gt;0</f>
        <v>1</v>
      </c>
    </row>
    <row r="1114" spans="1:64" s="558" customFormat="1" ht="35.1" customHeight="1" x14ac:dyDescent="0.25">
      <c r="A1114" s="15" t="s">
        <v>13</v>
      </c>
      <c r="B1114" s="225">
        <v>18</v>
      </c>
      <c r="C1114" s="122" t="s">
        <v>1315</v>
      </c>
      <c r="D1114" s="123">
        <v>1000</v>
      </c>
      <c r="E1114" s="124"/>
      <c r="F1114" s="125">
        <v>6</v>
      </c>
      <c r="G1114" s="126">
        <v>1</v>
      </c>
      <c r="H1114" s="35" t="str">
        <f t="shared" si="861"/>
        <v>100</v>
      </c>
      <c r="I1114" s="36">
        <v>83132000</v>
      </c>
      <c r="J1114" s="37" t="s">
        <v>1351</v>
      </c>
      <c r="K1114" s="281" t="s">
        <v>1352</v>
      </c>
      <c r="L1114" s="128">
        <v>0</v>
      </c>
      <c r="M1114" s="129">
        <v>0</v>
      </c>
      <c r="N1114" s="130"/>
      <c r="O1114" s="131"/>
      <c r="P1114" s="131"/>
      <c r="Q1114" s="131"/>
      <c r="R1114" s="131"/>
      <c r="S1114" s="131"/>
      <c r="T1114" s="132" t="str">
        <f t="shared" si="869"/>
        <v>OK</v>
      </c>
      <c r="U1114" s="138"/>
      <c r="V1114" s="138"/>
      <c r="W1114" s="139"/>
      <c r="X1114" s="139"/>
      <c r="Y1114" s="132" t="str">
        <f t="shared" si="870"/>
        <v>OK</v>
      </c>
      <c r="Z1114" s="210"/>
      <c r="AA1114" s="204"/>
      <c r="AB1114" s="202"/>
      <c r="AC1114" s="202"/>
      <c r="AD1114" s="202"/>
      <c r="AE1114" s="202"/>
      <c r="AF1114" s="202"/>
      <c r="AG1114" s="132" t="str">
        <f t="shared" si="871"/>
        <v>OK</v>
      </c>
      <c r="AH1114" s="138"/>
      <c r="AI1114" s="138"/>
      <c r="AJ1114" s="139"/>
      <c r="AK1114" s="139"/>
      <c r="AL1114" s="132" t="str">
        <f t="shared" si="872"/>
        <v>OK</v>
      </c>
      <c r="AM1114" s="140"/>
      <c r="AN1114" s="119">
        <f t="shared" si="873"/>
        <v>0</v>
      </c>
      <c r="AO1114" s="120">
        <f t="shared" si="874"/>
        <v>0</v>
      </c>
      <c r="AP1114" s="39">
        <f t="shared" si="875"/>
        <v>0</v>
      </c>
      <c r="AQ1114" s="141">
        <f t="shared" si="876"/>
        <v>0</v>
      </c>
      <c r="AR1114" s="142">
        <f t="shared" si="877"/>
        <v>0</v>
      </c>
      <c r="AS1114" s="143" t="e">
        <f t="shared" si="878"/>
        <v>#DIV/0!</v>
      </c>
      <c r="AT1114" s="144">
        <f t="shared" si="879"/>
        <v>0</v>
      </c>
      <c r="AU1114" s="141">
        <f t="shared" si="880"/>
        <v>0</v>
      </c>
      <c r="AV1114" s="142">
        <f t="shared" si="881"/>
        <v>0</v>
      </c>
      <c r="AW1114" s="143" t="e">
        <f t="shared" si="882"/>
        <v>#DIV/0!</v>
      </c>
      <c r="AX1114"/>
      <c r="AY1114" s="146" t="str">
        <f t="shared" si="883"/>
        <v>31.32</v>
      </c>
      <c r="AZ1114" s="557" t="b">
        <f>COUNTIF('[1]Codes SEC'!$B$2:$B$250,Ministres!AY1114)&gt;0</f>
        <v>1</v>
      </c>
      <c r="BA1114"/>
      <c r="BB1114"/>
      <c r="BC1114"/>
      <c r="BD1114"/>
      <c r="BE1114"/>
      <c r="BF1114"/>
      <c r="BG1114"/>
      <c r="BH1114"/>
      <c r="BI1114"/>
      <c r="BJ1114"/>
      <c r="BK1114"/>
      <c r="BL1114"/>
    </row>
    <row r="1115" spans="1:64" ht="35.1" customHeight="1" x14ac:dyDescent="0.25">
      <c r="A1115" s="15" t="s">
        <v>13</v>
      </c>
      <c r="B1115" s="225" t="s">
        <v>1335</v>
      </c>
      <c r="C1115" s="122" t="s">
        <v>1315</v>
      </c>
      <c r="D1115" s="123">
        <v>1000</v>
      </c>
      <c r="E1115" s="226"/>
      <c r="F1115" s="122" t="s">
        <v>1336</v>
      </c>
      <c r="G1115" s="227">
        <v>1</v>
      </c>
      <c r="H1115" s="228" t="str">
        <f t="shared" si="861"/>
        <v>100</v>
      </c>
      <c r="I1115" s="229">
        <v>83132000</v>
      </c>
      <c r="J1115" s="230" t="s">
        <v>1353</v>
      </c>
      <c r="K1115" s="231" t="s">
        <v>1354</v>
      </c>
      <c r="L1115" s="232">
        <v>0</v>
      </c>
      <c r="M1115" s="233">
        <v>0</v>
      </c>
      <c r="N1115" s="130"/>
      <c r="O1115" s="131"/>
      <c r="P1115" s="131"/>
      <c r="Q1115" s="131"/>
      <c r="R1115" s="131"/>
      <c r="S1115" s="131"/>
      <c r="T1115" s="132" t="str">
        <f>IF(SUM(N1115:S1115)=U1115,"OK",SUM(N1115:S1115)-U1115)</f>
        <v>OK</v>
      </c>
      <c r="U1115" s="138"/>
      <c r="V1115" s="138"/>
      <c r="W1115" s="139"/>
      <c r="X1115" s="139"/>
      <c r="Y1115" s="132" t="str">
        <f>IF(SUM(W1115:X1115)=Z1115,"OK",SUM(W1115:X1115)-Z1115)</f>
        <v>OK</v>
      </c>
      <c r="Z1115" s="210"/>
      <c r="AA1115" s="204"/>
      <c r="AB1115" s="202"/>
      <c r="AC1115" s="202"/>
      <c r="AD1115" s="202"/>
      <c r="AE1115" s="202"/>
      <c r="AF1115" s="202"/>
      <c r="AG1115" s="132" t="str">
        <f>IF(SUM(AA1115:AF1115)=AH1115,"OK",SUM(AA1115:AF1115)-AH1115)</f>
        <v>OK</v>
      </c>
      <c r="AH1115" s="138"/>
      <c r="AI1115" s="138"/>
      <c r="AJ1115" s="139"/>
      <c r="AK1115" s="139"/>
      <c r="AL1115" s="132" t="str">
        <f>IF(SUM(AJ1115:AK1115)=AM1115,"OK",SUM(AJ1115:AK1115)-AM1115)</f>
        <v>OK</v>
      </c>
      <c r="AM1115" s="140"/>
      <c r="AN1115" s="119">
        <f>L1115+U1115+V1115+Z1115</f>
        <v>0</v>
      </c>
      <c r="AO1115" s="120">
        <f>M1115+AH1115+AI1115+AM1115</f>
        <v>0</v>
      </c>
      <c r="AP1115" s="39">
        <f>L1115</f>
        <v>0</v>
      </c>
      <c r="AQ1115" s="141">
        <f>AN1115</f>
        <v>0</v>
      </c>
      <c r="AR1115" s="142">
        <f>AQ1115-AP1115</f>
        <v>0</v>
      </c>
      <c r="AS1115" s="143" t="e">
        <f>AR1115/AP1115</f>
        <v>#DIV/0!</v>
      </c>
      <c r="AT1115" s="144">
        <f>M1115</f>
        <v>0</v>
      </c>
      <c r="AU1115" s="141">
        <f>AO1115</f>
        <v>0</v>
      </c>
      <c r="AV1115" s="142">
        <f>AU1115-AT1115</f>
        <v>0</v>
      </c>
      <c r="AW1115" s="143" t="e">
        <f>AV1115/AT1115</f>
        <v>#DIV/0!</v>
      </c>
      <c r="AY1115" s="146" t="str">
        <f t="shared" si="883"/>
        <v>31.32</v>
      </c>
      <c r="AZ1115" s="557" t="b">
        <f>COUNTIF('[1]Codes SEC'!$B$2:$B$250,Ministres!AY1115)&gt;0</f>
        <v>1</v>
      </c>
    </row>
    <row r="1116" spans="1:64" ht="35.1" customHeight="1" x14ac:dyDescent="0.25">
      <c r="A1116" s="15" t="s">
        <v>13</v>
      </c>
      <c r="B1116" s="225" t="s">
        <v>1335</v>
      </c>
      <c r="C1116" s="122" t="s">
        <v>1315</v>
      </c>
      <c r="D1116" s="123">
        <v>1000</v>
      </c>
      <c r="E1116" s="226"/>
      <c r="F1116" s="122" t="s">
        <v>1336</v>
      </c>
      <c r="G1116" s="227">
        <v>1</v>
      </c>
      <c r="H1116" s="228" t="str">
        <f t="shared" si="861"/>
        <v>100</v>
      </c>
      <c r="I1116" s="229">
        <v>83132000</v>
      </c>
      <c r="J1116" s="230" t="s">
        <v>1355</v>
      </c>
      <c r="K1116" s="231" t="s">
        <v>1356</v>
      </c>
      <c r="L1116" s="232">
        <v>0</v>
      </c>
      <c r="M1116" s="233">
        <v>0</v>
      </c>
      <c r="N1116" s="130"/>
      <c r="O1116" s="131"/>
      <c r="P1116" s="131"/>
      <c r="Q1116" s="131"/>
      <c r="R1116" s="131"/>
      <c r="S1116" s="131"/>
      <c r="T1116" s="132" t="str">
        <f t="shared" si="869"/>
        <v>OK</v>
      </c>
      <c r="U1116" s="138"/>
      <c r="V1116" s="138"/>
      <c r="W1116" s="139"/>
      <c r="X1116" s="139"/>
      <c r="Y1116" s="132" t="str">
        <f t="shared" si="870"/>
        <v>OK</v>
      </c>
      <c r="Z1116" s="210"/>
      <c r="AA1116" s="204"/>
      <c r="AB1116" s="202"/>
      <c r="AC1116" s="202"/>
      <c r="AD1116" s="202"/>
      <c r="AE1116" s="202"/>
      <c r="AF1116" s="202"/>
      <c r="AG1116" s="132" t="str">
        <f t="shared" si="871"/>
        <v>OK</v>
      </c>
      <c r="AH1116" s="138"/>
      <c r="AI1116" s="138"/>
      <c r="AJ1116" s="139"/>
      <c r="AK1116" s="139"/>
      <c r="AL1116" s="132" t="str">
        <f t="shared" si="872"/>
        <v>OK</v>
      </c>
      <c r="AM1116" s="140"/>
      <c r="AN1116" s="119">
        <f t="shared" si="873"/>
        <v>0</v>
      </c>
      <c r="AO1116" s="120">
        <f t="shared" si="874"/>
        <v>0</v>
      </c>
      <c r="AP1116" s="39">
        <f t="shared" si="875"/>
        <v>0</v>
      </c>
      <c r="AQ1116" s="141">
        <f t="shared" si="876"/>
        <v>0</v>
      </c>
      <c r="AR1116" s="142">
        <f t="shared" ref="AR1116:AR1153" si="885">AQ1116-AP1116</f>
        <v>0</v>
      </c>
      <c r="AS1116" s="143" t="e">
        <f t="shared" ref="AS1116:AS1153" si="886">AR1116/AP1116</f>
        <v>#DIV/0!</v>
      </c>
      <c r="AT1116" s="144">
        <f t="shared" si="879"/>
        <v>0</v>
      </c>
      <c r="AU1116" s="141">
        <f t="shared" ref="AU1116:AU1153" si="887">AO1116</f>
        <v>0</v>
      </c>
      <c r="AV1116" s="142">
        <f t="shared" ref="AV1116:AV1153" si="888">AU1116-AT1116</f>
        <v>0</v>
      </c>
      <c r="AW1116" s="143" t="e">
        <f t="shared" ref="AW1116:AW1153" si="889">AV1116/AT1116</f>
        <v>#DIV/0!</v>
      </c>
      <c r="AY1116" s="146" t="str">
        <f t="shared" si="883"/>
        <v>31.32</v>
      </c>
      <c r="AZ1116" s="557" t="b">
        <f>COUNTIF('[1]Codes SEC'!$B$2:$B$250,Ministres!AY1116)&gt;0</f>
        <v>1</v>
      </c>
    </row>
    <row r="1117" spans="1:64" ht="30.6" x14ac:dyDescent="0.25">
      <c r="A1117" s="15" t="s">
        <v>13</v>
      </c>
      <c r="B1117" s="225">
        <v>18</v>
      </c>
      <c r="C1117" s="122" t="s">
        <v>1315</v>
      </c>
      <c r="D1117" s="123">
        <v>1000</v>
      </c>
      <c r="E1117" s="226"/>
      <c r="F1117" s="122">
        <v>6</v>
      </c>
      <c r="G1117" s="126">
        <v>1</v>
      </c>
      <c r="H1117" s="35" t="str">
        <f t="shared" si="861"/>
        <v>100</v>
      </c>
      <c r="I1117" s="559" t="s">
        <v>207</v>
      </c>
      <c r="J1117" s="560" t="s">
        <v>1357</v>
      </c>
      <c r="K1117" s="244" t="s">
        <v>1358</v>
      </c>
      <c r="L1117" s="199">
        <v>0</v>
      </c>
      <c r="M1117" s="200">
        <v>0</v>
      </c>
      <c r="N1117" s="130"/>
      <c r="O1117" s="131"/>
      <c r="P1117" s="131"/>
      <c r="Q1117" s="131"/>
      <c r="R1117" s="131"/>
      <c r="S1117" s="131"/>
      <c r="T1117" s="132" t="str">
        <f t="shared" si="869"/>
        <v>OK</v>
      </c>
      <c r="U1117" s="138"/>
      <c r="V1117" s="138"/>
      <c r="W1117" s="139"/>
      <c r="X1117" s="139"/>
      <c r="Y1117" s="132" t="str">
        <f t="shared" si="870"/>
        <v>OK</v>
      </c>
      <c r="Z1117" s="210"/>
      <c r="AA1117" s="204"/>
      <c r="AB1117" s="202"/>
      <c r="AC1117" s="202"/>
      <c r="AD1117" s="202"/>
      <c r="AE1117" s="202"/>
      <c r="AF1117" s="202"/>
      <c r="AG1117" s="132" t="str">
        <f t="shared" si="871"/>
        <v>OK</v>
      </c>
      <c r="AH1117" s="138"/>
      <c r="AI1117" s="138"/>
      <c r="AJ1117" s="139"/>
      <c r="AK1117" s="139"/>
      <c r="AL1117" s="132" t="str">
        <f t="shared" si="872"/>
        <v>OK</v>
      </c>
      <c r="AM1117" s="140"/>
      <c r="AN1117" s="119">
        <f t="shared" si="873"/>
        <v>0</v>
      </c>
      <c r="AO1117" s="120">
        <f t="shared" si="874"/>
        <v>0</v>
      </c>
      <c r="AP1117" s="39">
        <f t="shared" si="875"/>
        <v>0</v>
      </c>
      <c r="AQ1117" s="141">
        <f t="shared" si="876"/>
        <v>0</v>
      </c>
      <c r="AR1117" s="142">
        <f t="shared" si="885"/>
        <v>0</v>
      </c>
      <c r="AS1117" s="143" t="e">
        <f t="shared" si="886"/>
        <v>#DIV/0!</v>
      </c>
      <c r="AT1117" s="144">
        <f t="shared" si="879"/>
        <v>0</v>
      </c>
      <c r="AU1117" s="141">
        <f t="shared" si="887"/>
        <v>0</v>
      </c>
      <c r="AV1117" s="142">
        <f t="shared" si="888"/>
        <v>0</v>
      </c>
      <c r="AW1117" s="143" t="e">
        <f t="shared" si="889"/>
        <v>#DIV/0!</v>
      </c>
      <c r="AY1117" s="146" t="str">
        <f t="shared" si="883"/>
        <v>33.00</v>
      </c>
      <c r="AZ1117" s="557" t="b">
        <f>COUNTIF('[1]Codes SEC'!$B$2:$B$250,Ministres!AY1117)&gt;0</f>
        <v>1</v>
      </c>
    </row>
    <row r="1118" spans="1:64" s="558" customFormat="1" ht="35.1" customHeight="1" x14ac:dyDescent="0.25">
      <c r="A1118" s="15" t="s">
        <v>13</v>
      </c>
      <c r="B1118" s="225">
        <v>18</v>
      </c>
      <c r="C1118" s="122" t="s">
        <v>1315</v>
      </c>
      <c r="D1118" s="123">
        <v>1000</v>
      </c>
      <c r="E1118" s="124"/>
      <c r="F1118" s="125">
        <v>6</v>
      </c>
      <c r="G1118" s="126">
        <v>1</v>
      </c>
      <c r="H1118" s="35" t="str">
        <f t="shared" si="861"/>
        <v>100</v>
      </c>
      <c r="I1118" s="36">
        <v>83300000</v>
      </c>
      <c r="J1118" s="37" t="s">
        <v>1359</v>
      </c>
      <c r="K1118" s="281" t="s">
        <v>1360</v>
      </c>
      <c r="L1118" s="128">
        <v>0</v>
      </c>
      <c r="M1118" s="129">
        <v>0</v>
      </c>
      <c r="N1118" s="130"/>
      <c r="O1118" s="131"/>
      <c r="P1118" s="131"/>
      <c r="Q1118" s="131"/>
      <c r="R1118" s="131"/>
      <c r="S1118" s="131"/>
      <c r="T1118" s="132" t="str">
        <f t="shared" si="869"/>
        <v>OK</v>
      </c>
      <c r="U1118" s="138"/>
      <c r="V1118" s="138"/>
      <c r="W1118" s="139"/>
      <c r="X1118" s="139"/>
      <c r="Y1118" s="132" t="str">
        <f t="shared" si="870"/>
        <v>OK</v>
      </c>
      <c r="Z1118" s="210"/>
      <c r="AA1118" s="204"/>
      <c r="AB1118" s="202"/>
      <c r="AC1118" s="202"/>
      <c r="AD1118" s="202"/>
      <c r="AE1118" s="202"/>
      <c r="AF1118" s="202"/>
      <c r="AG1118" s="132" t="str">
        <f t="shared" si="871"/>
        <v>OK</v>
      </c>
      <c r="AH1118" s="138"/>
      <c r="AI1118" s="138"/>
      <c r="AJ1118" s="139"/>
      <c r="AK1118" s="139"/>
      <c r="AL1118" s="132" t="str">
        <f t="shared" si="872"/>
        <v>OK</v>
      </c>
      <c r="AM1118" s="140"/>
      <c r="AN1118" s="119">
        <f t="shared" si="873"/>
        <v>0</v>
      </c>
      <c r="AO1118" s="120">
        <f t="shared" si="874"/>
        <v>0</v>
      </c>
      <c r="AP1118" s="39">
        <f t="shared" si="875"/>
        <v>0</v>
      </c>
      <c r="AQ1118" s="141">
        <f t="shared" si="876"/>
        <v>0</v>
      </c>
      <c r="AR1118" s="142">
        <f t="shared" si="885"/>
        <v>0</v>
      </c>
      <c r="AS1118" s="143" t="e">
        <f t="shared" si="886"/>
        <v>#DIV/0!</v>
      </c>
      <c r="AT1118" s="144">
        <f t="shared" si="879"/>
        <v>0</v>
      </c>
      <c r="AU1118" s="141">
        <f t="shared" si="887"/>
        <v>0</v>
      </c>
      <c r="AV1118" s="142">
        <f t="shared" si="888"/>
        <v>0</v>
      </c>
      <c r="AW1118" s="143" t="e">
        <f t="shared" si="889"/>
        <v>#DIV/0!</v>
      </c>
      <c r="AX1118"/>
      <c r="AY1118" s="146" t="str">
        <f t="shared" si="883"/>
        <v>33.00</v>
      </c>
      <c r="AZ1118" s="557" t="b">
        <f>COUNTIF('[1]Codes SEC'!$B$2:$B$250,Ministres!AY1118)&gt;0</f>
        <v>1</v>
      </c>
      <c r="BA1118"/>
      <c r="BB1118"/>
      <c r="BC1118"/>
      <c r="BD1118"/>
      <c r="BE1118"/>
      <c r="BF1118"/>
      <c r="BG1118"/>
      <c r="BH1118"/>
      <c r="BI1118"/>
      <c r="BJ1118"/>
      <c r="BK1118"/>
      <c r="BL1118"/>
    </row>
    <row r="1119" spans="1:64" s="558" customFormat="1" ht="35.1" customHeight="1" x14ac:dyDescent="0.25">
      <c r="A1119" s="15" t="s">
        <v>13</v>
      </c>
      <c r="B1119" s="225">
        <v>18</v>
      </c>
      <c r="C1119" s="122" t="s">
        <v>1315</v>
      </c>
      <c r="D1119" s="123">
        <v>1000</v>
      </c>
      <c r="E1119" s="124"/>
      <c r="F1119" s="125">
        <v>6</v>
      </c>
      <c r="G1119" s="126">
        <v>1</v>
      </c>
      <c r="H1119" s="35" t="str">
        <f t="shared" si="861"/>
        <v>100</v>
      </c>
      <c r="I1119" s="36">
        <v>83300000</v>
      </c>
      <c r="J1119" s="37" t="s">
        <v>1361</v>
      </c>
      <c r="K1119" s="281" t="s">
        <v>1362</v>
      </c>
      <c r="L1119" s="128">
        <v>0</v>
      </c>
      <c r="M1119" s="129">
        <v>0</v>
      </c>
      <c r="N1119" s="130"/>
      <c r="O1119" s="131"/>
      <c r="P1119" s="131"/>
      <c r="Q1119" s="131"/>
      <c r="R1119" s="131"/>
      <c r="S1119" s="131"/>
      <c r="T1119" s="132" t="str">
        <f t="shared" si="869"/>
        <v>OK</v>
      </c>
      <c r="U1119" s="138"/>
      <c r="V1119" s="138"/>
      <c r="W1119" s="139"/>
      <c r="X1119" s="139"/>
      <c r="Y1119" s="132" t="str">
        <f t="shared" si="870"/>
        <v>OK</v>
      </c>
      <c r="Z1119" s="210"/>
      <c r="AA1119" s="204"/>
      <c r="AB1119" s="202"/>
      <c r="AC1119" s="202"/>
      <c r="AD1119" s="202"/>
      <c r="AE1119" s="202"/>
      <c r="AF1119" s="202"/>
      <c r="AG1119" s="132" t="str">
        <f t="shared" si="871"/>
        <v>OK</v>
      </c>
      <c r="AH1119" s="138"/>
      <c r="AI1119" s="138"/>
      <c r="AJ1119" s="139"/>
      <c r="AK1119" s="139"/>
      <c r="AL1119" s="132" t="str">
        <f t="shared" si="872"/>
        <v>OK</v>
      </c>
      <c r="AM1119" s="140"/>
      <c r="AN1119" s="119">
        <f t="shared" si="873"/>
        <v>0</v>
      </c>
      <c r="AO1119" s="120">
        <f t="shared" si="874"/>
        <v>0</v>
      </c>
      <c r="AP1119" s="39">
        <f t="shared" si="875"/>
        <v>0</v>
      </c>
      <c r="AQ1119" s="141">
        <f t="shared" si="876"/>
        <v>0</v>
      </c>
      <c r="AR1119" s="142">
        <f t="shared" si="885"/>
        <v>0</v>
      </c>
      <c r="AS1119" s="143" t="e">
        <f t="shared" si="886"/>
        <v>#DIV/0!</v>
      </c>
      <c r="AT1119" s="144">
        <f t="shared" si="879"/>
        <v>0</v>
      </c>
      <c r="AU1119" s="141">
        <f t="shared" si="887"/>
        <v>0</v>
      </c>
      <c r="AV1119" s="142">
        <f t="shared" si="888"/>
        <v>0</v>
      </c>
      <c r="AW1119" s="143" t="e">
        <f t="shared" si="889"/>
        <v>#DIV/0!</v>
      </c>
      <c r="AX1119"/>
      <c r="AY1119" s="146" t="str">
        <f t="shared" si="883"/>
        <v>33.00</v>
      </c>
      <c r="AZ1119" s="557" t="b">
        <f>COUNTIF('[1]Codes SEC'!$B$2:$B$250,Ministres!AY1119)&gt;0</f>
        <v>1</v>
      </c>
      <c r="BA1119"/>
      <c r="BB1119"/>
      <c r="BC1119"/>
      <c r="BD1119"/>
      <c r="BE1119"/>
      <c r="BF1119"/>
      <c r="BG1119"/>
      <c r="BH1119"/>
      <c r="BI1119"/>
      <c r="BJ1119"/>
      <c r="BK1119"/>
      <c r="BL1119"/>
    </row>
    <row r="1120" spans="1:64" ht="35.1" customHeight="1" x14ac:dyDescent="0.25">
      <c r="A1120" s="15" t="s">
        <v>13</v>
      </c>
      <c r="B1120" s="225" t="s">
        <v>1335</v>
      </c>
      <c r="C1120" s="122" t="s">
        <v>1315</v>
      </c>
      <c r="D1120" s="123">
        <v>1000</v>
      </c>
      <c r="E1120" s="226"/>
      <c r="F1120" s="122" t="s">
        <v>1336</v>
      </c>
      <c r="G1120" s="227">
        <v>1</v>
      </c>
      <c r="H1120" s="228" t="str">
        <f t="shared" si="861"/>
        <v>100</v>
      </c>
      <c r="I1120" s="229">
        <v>83300000</v>
      </c>
      <c r="J1120" s="230" t="s">
        <v>1363</v>
      </c>
      <c r="K1120" s="231" t="s">
        <v>1364</v>
      </c>
      <c r="L1120" s="232">
        <v>0</v>
      </c>
      <c r="M1120" s="233">
        <v>0</v>
      </c>
      <c r="N1120" s="130"/>
      <c r="O1120" s="131"/>
      <c r="P1120" s="131"/>
      <c r="Q1120" s="131"/>
      <c r="R1120" s="131"/>
      <c r="S1120" s="131"/>
      <c r="T1120" s="132" t="str">
        <f t="shared" si="869"/>
        <v>OK</v>
      </c>
      <c r="U1120" s="138"/>
      <c r="V1120" s="138"/>
      <c r="W1120" s="139"/>
      <c r="X1120" s="139"/>
      <c r="Y1120" s="132" t="str">
        <f t="shared" si="870"/>
        <v>OK</v>
      </c>
      <c r="Z1120" s="210"/>
      <c r="AA1120" s="204"/>
      <c r="AB1120" s="202"/>
      <c r="AC1120" s="202"/>
      <c r="AD1120" s="202"/>
      <c r="AE1120" s="202"/>
      <c r="AF1120" s="202"/>
      <c r="AG1120" s="132" t="str">
        <f t="shared" si="871"/>
        <v>OK</v>
      </c>
      <c r="AH1120" s="138"/>
      <c r="AI1120" s="138"/>
      <c r="AJ1120" s="139"/>
      <c r="AK1120" s="139"/>
      <c r="AL1120" s="132" t="str">
        <f t="shared" si="872"/>
        <v>OK</v>
      </c>
      <c r="AM1120" s="140"/>
      <c r="AN1120" s="119">
        <f t="shared" si="873"/>
        <v>0</v>
      </c>
      <c r="AO1120" s="120">
        <f t="shared" si="874"/>
        <v>0</v>
      </c>
      <c r="AP1120" s="39">
        <f t="shared" si="875"/>
        <v>0</v>
      </c>
      <c r="AQ1120" s="141">
        <f t="shared" si="876"/>
        <v>0</v>
      </c>
      <c r="AR1120" s="142">
        <f t="shared" si="885"/>
        <v>0</v>
      </c>
      <c r="AS1120" s="143" t="e">
        <f t="shared" si="886"/>
        <v>#DIV/0!</v>
      </c>
      <c r="AT1120" s="144">
        <f t="shared" si="879"/>
        <v>0</v>
      </c>
      <c r="AU1120" s="141">
        <f t="shared" si="887"/>
        <v>0</v>
      </c>
      <c r="AV1120" s="142">
        <f t="shared" si="888"/>
        <v>0</v>
      </c>
      <c r="AW1120" s="143" t="e">
        <f t="shared" si="889"/>
        <v>#DIV/0!</v>
      </c>
      <c r="AY1120" s="146" t="str">
        <f t="shared" si="883"/>
        <v>33.00</v>
      </c>
      <c r="AZ1120" s="557" t="b">
        <f>COUNTIF('[1]Codes SEC'!$B$2:$B$250,Ministres!AY1120)&gt;0</f>
        <v>1</v>
      </c>
    </row>
    <row r="1121" spans="1:64" ht="35.1" customHeight="1" x14ac:dyDescent="0.25">
      <c r="A1121" s="15" t="s">
        <v>13</v>
      </c>
      <c r="B1121" s="225" t="s">
        <v>1335</v>
      </c>
      <c r="C1121" s="122" t="s">
        <v>1315</v>
      </c>
      <c r="D1121" s="123">
        <v>1000</v>
      </c>
      <c r="E1121" s="226"/>
      <c r="F1121" s="122" t="s">
        <v>1336</v>
      </c>
      <c r="G1121" s="227">
        <v>1</v>
      </c>
      <c r="H1121" s="228" t="str">
        <f t="shared" si="861"/>
        <v>100</v>
      </c>
      <c r="I1121" s="229">
        <v>83300000</v>
      </c>
      <c r="J1121" s="230" t="s">
        <v>1365</v>
      </c>
      <c r="K1121" s="231" t="s">
        <v>1366</v>
      </c>
      <c r="L1121" s="232">
        <v>0</v>
      </c>
      <c r="M1121" s="233">
        <v>0</v>
      </c>
      <c r="N1121" s="130"/>
      <c r="O1121" s="131"/>
      <c r="P1121" s="131"/>
      <c r="Q1121" s="131"/>
      <c r="R1121" s="131"/>
      <c r="S1121" s="131"/>
      <c r="T1121" s="132" t="str">
        <f t="shared" si="869"/>
        <v>OK</v>
      </c>
      <c r="U1121" s="138"/>
      <c r="V1121" s="138"/>
      <c r="W1121" s="139"/>
      <c r="X1121" s="139"/>
      <c r="Y1121" s="132" t="str">
        <f t="shared" si="870"/>
        <v>OK</v>
      </c>
      <c r="Z1121" s="210"/>
      <c r="AA1121" s="204"/>
      <c r="AB1121" s="202"/>
      <c r="AC1121" s="202"/>
      <c r="AD1121" s="202"/>
      <c r="AE1121" s="202"/>
      <c r="AF1121" s="202"/>
      <c r="AG1121" s="132" t="str">
        <f t="shared" si="871"/>
        <v>OK</v>
      </c>
      <c r="AH1121" s="138"/>
      <c r="AI1121" s="138"/>
      <c r="AJ1121" s="139"/>
      <c r="AK1121" s="139"/>
      <c r="AL1121" s="132" t="str">
        <f t="shared" si="872"/>
        <v>OK</v>
      </c>
      <c r="AM1121" s="140"/>
      <c r="AN1121" s="119">
        <f t="shared" si="873"/>
        <v>0</v>
      </c>
      <c r="AO1121" s="120">
        <f t="shared" si="874"/>
        <v>0</v>
      </c>
      <c r="AP1121" s="39">
        <f t="shared" si="875"/>
        <v>0</v>
      </c>
      <c r="AQ1121" s="141">
        <f t="shared" si="876"/>
        <v>0</v>
      </c>
      <c r="AR1121" s="142">
        <f t="shared" si="885"/>
        <v>0</v>
      </c>
      <c r="AS1121" s="143" t="e">
        <f t="shared" si="886"/>
        <v>#DIV/0!</v>
      </c>
      <c r="AT1121" s="144">
        <f t="shared" si="879"/>
        <v>0</v>
      </c>
      <c r="AU1121" s="141">
        <f t="shared" si="887"/>
        <v>0</v>
      </c>
      <c r="AV1121" s="142">
        <f t="shared" si="888"/>
        <v>0</v>
      </c>
      <c r="AW1121" s="143" t="e">
        <f t="shared" si="889"/>
        <v>#DIV/0!</v>
      </c>
      <c r="AY1121" s="146" t="str">
        <f t="shared" si="883"/>
        <v>33.00</v>
      </c>
      <c r="AZ1121" s="557" t="b">
        <f>COUNTIF('[1]Codes SEC'!$B$2:$B$250,Ministres!AY1121)&gt;0</f>
        <v>1</v>
      </c>
    </row>
    <row r="1122" spans="1:64" ht="30.6" x14ac:dyDescent="0.25">
      <c r="A1122" s="15" t="s">
        <v>13</v>
      </c>
      <c r="B1122" s="225">
        <v>18</v>
      </c>
      <c r="C1122" s="122" t="s">
        <v>1315</v>
      </c>
      <c r="D1122" s="123">
        <v>1000</v>
      </c>
      <c r="E1122" s="226"/>
      <c r="F1122" s="122">
        <v>6</v>
      </c>
      <c r="G1122" s="126">
        <v>1</v>
      </c>
      <c r="H1122" s="35" t="str">
        <f t="shared" si="861"/>
        <v>100</v>
      </c>
      <c r="I1122" s="559">
        <v>83530000</v>
      </c>
      <c r="J1122" s="560" t="s">
        <v>1367</v>
      </c>
      <c r="K1122" s="331" t="s">
        <v>1368</v>
      </c>
      <c r="L1122" s="232">
        <v>0</v>
      </c>
      <c r="M1122" s="233">
        <v>0</v>
      </c>
      <c r="N1122" s="130"/>
      <c r="O1122" s="131"/>
      <c r="P1122" s="131"/>
      <c r="Q1122" s="131"/>
      <c r="R1122" s="131"/>
      <c r="S1122" s="131"/>
      <c r="T1122" s="132" t="str">
        <f t="shared" si="869"/>
        <v>OK</v>
      </c>
      <c r="U1122" s="138"/>
      <c r="V1122" s="138"/>
      <c r="W1122" s="139"/>
      <c r="X1122" s="139"/>
      <c r="Y1122" s="132" t="str">
        <f t="shared" si="870"/>
        <v>OK</v>
      </c>
      <c r="Z1122" s="210"/>
      <c r="AA1122" s="204"/>
      <c r="AB1122" s="202"/>
      <c r="AC1122" s="202"/>
      <c r="AD1122" s="202"/>
      <c r="AE1122" s="202"/>
      <c r="AF1122" s="202"/>
      <c r="AG1122" s="132" t="str">
        <f t="shared" si="871"/>
        <v>OK</v>
      </c>
      <c r="AH1122" s="138"/>
      <c r="AI1122" s="138"/>
      <c r="AJ1122" s="139"/>
      <c r="AK1122" s="139"/>
      <c r="AL1122" s="132" t="str">
        <f t="shared" si="872"/>
        <v>OK</v>
      </c>
      <c r="AM1122" s="140"/>
      <c r="AN1122" s="119">
        <f t="shared" si="873"/>
        <v>0</v>
      </c>
      <c r="AO1122" s="120">
        <f t="shared" si="874"/>
        <v>0</v>
      </c>
      <c r="AP1122" s="39">
        <f t="shared" si="875"/>
        <v>0</v>
      </c>
      <c r="AQ1122" s="141">
        <f t="shared" si="876"/>
        <v>0</v>
      </c>
      <c r="AR1122" s="142">
        <f t="shared" si="885"/>
        <v>0</v>
      </c>
      <c r="AS1122" s="143" t="e">
        <f t="shared" si="886"/>
        <v>#DIV/0!</v>
      </c>
      <c r="AT1122" s="144">
        <f t="shared" si="879"/>
        <v>0</v>
      </c>
      <c r="AU1122" s="141">
        <f t="shared" si="887"/>
        <v>0</v>
      </c>
      <c r="AV1122" s="142">
        <f t="shared" si="888"/>
        <v>0</v>
      </c>
      <c r="AW1122" s="143" t="e">
        <f t="shared" si="889"/>
        <v>#DIV/0!</v>
      </c>
      <c r="AY1122" s="146" t="str">
        <f t="shared" si="883"/>
        <v>35.30</v>
      </c>
      <c r="AZ1122" s="557" t="b">
        <f>COUNTIF('[1]Codes SEC'!$B$2:$B$250,Ministres!AY1122)&gt;0</f>
        <v>1</v>
      </c>
    </row>
    <row r="1123" spans="1:64" s="558" customFormat="1" ht="35.1" customHeight="1" x14ac:dyDescent="0.25">
      <c r="A1123" s="15" t="s">
        <v>13</v>
      </c>
      <c r="B1123" s="225">
        <v>18</v>
      </c>
      <c r="C1123" s="122" t="s">
        <v>1315</v>
      </c>
      <c r="D1123" s="123">
        <v>1000</v>
      </c>
      <c r="E1123" s="124"/>
      <c r="F1123" s="125">
        <v>6</v>
      </c>
      <c r="G1123" s="126">
        <v>1</v>
      </c>
      <c r="H1123" s="35" t="str">
        <f t="shared" si="861"/>
        <v>100</v>
      </c>
      <c r="I1123" s="36">
        <v>84130000</v>
      </c>
      <c r="J1123" s="37" t="s">
        <v>1369</v>
      </c>
      <c r="K1123" s="281" t="s">
        <v>1370</v>
      </c>
      <c r="L1123" s="128">
        <v>0</v>
      </c>
      <c r="M1123" s="129">
        <v>0</v>
      </c>
      <c r="N1123" s="130"/>
      <c r="O1123" s="131"/>
      <c r="P1123" s="131"/>
      <c r="Q1123" s="131"/>
      <c r="R1123" s="131"/>
      <c r="S1123" s="131"/>
      <c r="T1123" s="132" t="str">
        <f>IF(SUM(N1123:S1123)=U1123,"OK",SUM(N1123:S1123)-U1123)</f>
        <v>OK</v>
      </c>
      <c r="U1123" s="138"/>
      <c r="V1123" s="138"/>
      <c r="W1123" s="139"/>
      <c r="X1123" s="139"/>
      <c r="Y1123" s="132" t="str">
        <f>IF(SUM(W1123:X1123)=Z1123,"OK",SUM(W1123:X1123)-Z1123)</f>
        <v>OK</v>
      </c>
      <c r="Z1123" s="210"/>
      <c r="AA1123" s="204"/>
      <c r="AB1123" s="202"/>
      <c r="AC1123" s="202"/>
      <c r="AD1123" s="202"/>
      <c r="AE1123" s="202"/>
      <c r="AF1123" s="202"/>
      <c r="AG1123" s="132" t="str">
        <f>IF(SUM(AA1123:AF1123)=AH1123,"OK",SUM(AA1123:AF1123)-AH1123)</f>
        <v>OK</v>
      </c>
      <c r="AH1123" s="138"/>
      <c r="AI1123" s="138"/>
      <c r="AJ1123" s="139"/>
      <c r="AK1123" s="139"/>
      <c r="AL1123" s="132" t="str">
        <f>IF(SUM(AJ1123:AK1123)=AM1123,"OK",SUM(AJ1123:AK1123)-AM1123)</f>
        <v>OK</v>
      </c>
      <c r="AM1123" s="140"/>
      <c r="AN1123" s="119">
        <f>L1123+U1123+V1123+Z1123</f>
        <v>0</v>
      </c>
      <c r="AO1123" s="120">
        <f>M1123+AH1123+AI1123+AM1123</f>
        <v>0</v>
      </c>
      <c r="AP1123" s="39">
        <f>L1123</f>
        <v>0</v>
      </c>
      <c r="AQ1123" s="141">
        <f>AN1123</f>
        <v>0</v>
      </c>
      <c r="AR1123" s="142">
        <f>AQ1123-AP1123</f>
        <v>0</v>
      </c>
      <c r="AS1123" s="143" t="e">
        <f>AR1123/AP1123</f>
        <v>#DIV/0!</v>
      </c>
      <c r="AT1123" s="144">
        <f>M1123</f>
        <v>0</v>
      </c>
      <c r="AU1123" s="141">
        <f>AO1123</f>
        <v>0</v>
      </c>
      <c r="AV1123" s="142">
        <f>AU1123-AT1123</f>
        <v>0</v>
      </c>
      <c r="AW1123" s="143" t="e">
        <f>AV1123/AT1123</f>
        <v>#DIV/0!</v>
      </c>
      <c r="AX1123"/>
      <c r="AY1123" s="146" t="str">
        <f t="shared" si="883"/>
        <v>41.30</v>
      </c>
      <c r="AZ1123" s="557" t="b">
        <f>COUNTIF('[1]Codes SEC'!$B$2:$B$250,Ministres!AY1123)&gt;0</f>
        <v>1</v>
      </c>
      <c r="BA1123"/>
      <c r="BB1123"/>
      <c r="BC1123"/>
      <c r="BD1123"/>
      <c r="BE1123"/>
      <c r="BF1123"/>
      <c r="BG1123"/>
      <c r="BH1123"/>
      <c r="BI1123"/>
      <c r="BJ1123"/>
      <c r="BK1123"/>
      <c r="BL1123"/>
    </row>
    <row r="1124" spans="1:64" ht="30.6" x14ac:dyDescent="0.25">
      <c r="A1124" s="15" t="s">
        <v>13</v>
      </c>
      <c r="B1124" s="225">
        <v>18</v>
      </c>
      <c r="C1124" s="122" t="s">
        <v>1315</v>
      </c>
      <c r="D1124" s="123">
        <v>1000</v>
      </c>
      <c r="E1124" s="226"/>
      <c r="F1124" s="122">
        <v>6</v>
      </c>
      <c r="G1124" s="126">
        <v>1</v>
      </c>
      <c r="H1124" s="35" t="str">
        <f t="shared" si="861"/>
        <v>100</v>
      </c>
      <c r="I1124" s="559" t="s">
        <v>121</v>
      </c>
      <c r="J1124" s="560" t="s">
        <v>1371</v>
      </c>
      <c r="K1124" s="244" t="s">
        <v>1372</v>
      </c>
      <c r="L1124" s="232">
        <v>0</v>
      </c>
      <c r="M1124" s="233">
        <v>0</v>
      </c>
      <c r="N1124" s="130"/>
      <c r="O1124" s="131"/>
      <c r="P1124" s="131"/>
      <c r="Q1124" s="131"/>
      <c r="R1124" s="131"/>
      <c r="S1124" s="131"/>
      <c r="T1124" s="132" t="str">
        <f t="shared" si="869"/>
        <v>OK</v>
      </c>
      <c r="U1124" s="138"/>
      <c r="V1124" s="138"/>
      <c r="W1124" s="139"/>
      <c r="X1124" s="139"/>
      <c r="Y1124" s="132" t="str">
        <f t="shared" si="870"/>
        <v>OK</v>
      </c>
      <c r="Z1124" s="210"/>
      <c r="AA1124" s="204"/>
      <c r="AB1124" s="202"/>
      <c r="AC1124" s="202"/>
      <c r="AD1124" s="202"/>
      <c r="AE1124" s="202"/>
      <c r="AF1124" s="202"/>
      <c r="AG1124" s="132" t="str">
        <f t="shared" si="871"/>
        <v>OK</v>
      </c>
      <c r="AH1124" s="138"/>
      <c r="AI1124" s="138"/>
      <c r="AJ1124" s="139"/>
      <c r="AK1124" s="139"/>
      <c r="AL1124" s="132" t="str">
        <f t="shared" si="872"/>
        <v>OK</v>
      </c>
      <c r="AM1124" s="140"/>
      <c r="AN1124" s="119">
        <f t="shared" si="873"/>
        <v>0</v>
      </c>
      <c r="AO1124" s="120">
        <f t="shared" si="874"/>
        <v>0</v>
      </c>
      <c r="AP1124" s="39">
        <f t="shared" si="875"/>
        <v>0</v>
      </c>
      <c r="AQ1124" s="141">
        <f t="shared" si="876"/>
        <v>0</v>
      </c>
      <c r="AR1124" s="142">
        <f t="shared" si="885"/>
        <v>0</v>
      </c>
      <c r="AS1124" s="143" t="e">
        <f t="shared" si="886"/>
        <v>#DIV/0!</v>
      </c>
      <c r="AT1124" s="144">
        <f t="shared" si="879"/>
        <v>0</v>
      </c>
      <c r="AU1124" s="141">
        <f t="shared" si="887"/>
        <v>0</v>
      </c>
      <c r="AV1124" s="142">
        <f t="shared" si="888"/>
        <v>0</v>
      </c>
      <c r="AW1124" s="143" t="e">
        <f t="shared" si="889"/>
        <v>#DIV/0!</v>
      </c>
      <c r="AY1124" s="146" t="str">
        <f t="shared" si="883"/>
        <v>41.40</v>
      </c>
      <c r="AZ1124" s="557" t="b">
        <f>COUNTIF('[1]Codes SEC'!$B$2:$B$250,Ministres!AY1124)&gt;0</f>
        <v>1</v>
      </c>
    </row>
    <row r="1125" spans="1:64" ht="35.1" customHeight="1" x14ac:dyDescent="0.25">
      <c r="A1125" s="15" t="s">
        <v>13</v>
      </c>
      <c r="B1125" s="225">
        <v>18</v>
      </c>
      <c r="C1125" s="122" t="s">
        <v>1315</v>
      </c>
      <c r="D1125" s="123">
        <v>1000</v>
      </c>
      <c r="E1125" s="226"/>
      <c r="F1125" s="122">
        <v>6</v>
      </c>
      <c r="G1125" s="126">
        <v>1</v>
      </c>
      <c r="H1125" s="35" t="str">
        <f t="shared" si="861"/>
        <v>100</v>
      </c>
      <c r="I1125" s="559" t="s">
        <v>121</v>
      </c>
      <c r="J1125" s="560" t="s">
        <v>1373</v>
      </c>
      <c r="K1125" s="244" t="s">
        <v>1374</v>
      </c>
      <c r="L1125" s="199">
        <v>0</v>
      </c>
      <c r="M1125" s="200">
        <v>0</v>
      </c>
      <c r="N1125" s="130"/>
      <c r="O1125" s="131"/>
      <c r="P1125" s="131"/>
      <c r="Q1125" s="131"/>
      <c r="R1125" s="131"/>
      <c r="S1125" s="131"/>
      <c r="T1125" s="132" t="str">
        <f t="shared" si="869"/>
        <v>OK</v>
      </c>
      <c r="U1125" s="138"/>
      <c r="V1125" s="138"/>
      <c r="W1125" s="139"/>
      <c r="X1125" s="139"/>
      <c r="Y1125" s="132" t="str">
        <f t="shared" si="870"/>
        <v>OK</v>
      </c>
      <c r="Z1125" s="210"/>
      <c r="AA1125" s="204"/>
      <c r="AB1125" s="202"/>
      <c r="AC1125" s="202"/>
      <c r="AD1125" s="202"/>
      <c r="AE1125" s="202"/>
      <c r="AF1125" s="202"/>
      <c r="AG1125" s="132" t="str">
        <f t="shared" si="871"/>
        <v>OK</v>
      </c>
      <c r="AH1125" s="138"/>
      <c r="AI1125" s="138"/>
      <c r="AJ1125" s="139"/>
      <c r="AK1125" s="139"/>
      <c r="AL1125" s="132" t="str">
        <f t="shared" si="872"/>
        <v>OK</v>
      </c>
      <c r="AM1125" s="140"/>
      <c r="AN1125" s="119">
        <f t="shared" si="873"/>
        <v>0</v>
      </c>
      <c r="AO1125" s="120">
        <f t="shared" si="874"/>
        <v>0</v>
      </c>
      <c r="AP1125" s="39">
        <f t="shared" si="875"/>
        <v>0</v>
      </c>
      <c r="AQ1125" s="141">
        <f t="shared" si="876"/>
        <v>0</v>
      </c>
      <c r="AR1125" s="142">
        <f t="shared" si="885"/>
        <v>0</v>
      </c>
      <c r="AS1125" s="143" t="e">
        <f t="shared" si="886"/>
        <v>#DIV/0!</v>
      </c>
      <c r="AT1125" s="144">
        <f t="shared" si="879"/>
        <v>0</v>
      </c>
      <c r="AU1125" s="141">
        <f t="shared" si="887"/>
        <v>0</v>
      </c>
      <c r="AV1125" s="142">
        <f t="shared" si="888"/>
        <v>0</v>
      </c>
      <c r="AW1125" s="143" t="e">
        <f t="shared" si="889"/>
        <v>#DIV/0!</v>
      </c>
      <c r="AY1125" s="146" t="str">
        <f t="shared" si="883"/>
        <v>41.40</v>
      </c>
      <c r="AZ1125" s="557" t="b">
        <f>COUNTIF('[1]Codes SEC'!$B$2:$B$250,Ministres!AY1125)&gt;0</f>
        <v>1</v>
      </c>
    </row>
    <row r="1126" spans="1:64" s="197" customFormat="1" ht="30.6" x14ac:dyDescent="0.25">
      <c r="A1126" s="15" t="s">
        <v>13</v>
      </c>
      <c r="B1126" s="225">
        <v>18</v>
      </c>
      <c r="C1126" s="122" t="s">
        <v>1315</v>
      </c>
      <c r="D1126" s="123">
        <v>1000</v>
      </c>
      <c r="E1126" s="124"/>
      <c r="F1126" s="125">
        <v>6</v>
      </c>
      <c r="G1126" s="126">
        <v>1</v>
      </c>
      <c r="H1126" s="35" t="str">
        <f t="shared" si="861"/>
        <v>100</v>
      </c>
      <c r="I1126" s="36" t="s">
        <v>121</v>
      </c>
      <c r="J1126" s="37" t="s">
        <v>1375</v>
      </c>
      <c r="K1126" s="231" t="s">
        <v>1376</v>
      </c>
      <c r="L1126" s="241">
        <v>0</v>
      </c>
      <c r="M1126" s="242">
        <v>0</v>
      </c>
      <c r="N1126" s="201"/>
      <c r="O1126" s="202"/>
      <c r="P1126" s="202"/>
      <c r="Q1126" s="202"/>
      <c r="R1126" s="202"/>
      <c r="S1126" s="202"/>
      <c r="T1126" s="132" t="str">
        <f>IF(SUM(N1126:S1126)=U1126,"OK",SUM(N1126:S1126)-U1126)</f>
        <v>OK</v>
      </c>
      <c r="U1126" s="138"/>
      <c r="V1126" s="138"/>
      <c r="W1126" s="139"/>
      <c r="X1126" s="139"/>
      <c r="Y1126" s="132" t="str">
        <f>IF(SUM(W1126:X1126)=Z1126,"OK",SUM(W1126:X1126)-Z1126)</f>
        <v>OK</v>
      </c>
      <c r="Z1126" s="210"/>
      <c r="AA1126" s="204"/>
      <c r="AB1126" s="202"/>
      <c r="AC1126" s="202"/>
      <c r="AD1126" s="202"/>
      <c r="AE1126" s="202"/>
      <c r="AF1126" s="202"/>
      <c r="AG1126" s="132" t="str">
        <f>IF(SUM(AA1126:AF1126)=AH1126,"OK",SUM(AA1126:AF1126)-AH1126)</f>
        <v>OK</v>
      </c>
      <c r="AH1126" s="138"/>
      <c r="AI1126" s="138"/>
      <c r="AJ1126" s="139"/>
      <c r="AK1126" s="139"/>
      <c r="AL1126" s="132" t="str">
        <f>IF(SUM(AJ1126:AK1126)=AM1126,"OK",SUM(AJ1126:AK1126)-AM1126)</f>
        <v>OK</v>
      </c>
      <c r="AM1126" s="140"/>
      <c r="AN1126" s="119">
        <f>L1126+U1126+V1126+Z1126</f>
        <v>0</v>
      </c>
      <c r="AO1126" s="120">
        <f>M1126+AH1126+AI1126+AM1126</f>
        <v>0</v>
      </c>
      <c r="AP1126" s="39">
        <f>L1126</f>
        <v>0</v>
      </c>
      <c r="AQ1126" s="141">
        <f>AN1126</f>
        <v>0</v>
      </c>
      <c r="AR1126" s="141">
        <f>AQ1126-AP1126</f>
        <v>0</v>
      </c>
      <c r="AS1126" s="143" t="e">
        <f>AR1126/AP1126</f>
        <v>#DIV/0!</v>
      </c>
      <c r="AT1126" s="144">
        <f>M1126</f>
        <v>0</v>
      </c>
      <c r="AU1126" s="141">
        <f>AO1126</f>
        <v>0</v>
      </c>
      <c r="AV1126" s="141">
        <f>AU1126-AT1126</f>
        <v>0</v>
      </c>
      <c r="AW1126" s="143" t="e">
        <f>AV1126/AT1126</f>
        <v>#DIV/0!</v>
      </c>
      <c r="AX1126"/>
      <c r="AY1126" s="146" t="str">
        <f t="shared" si="883"/>
        <v>41.40</v>
      </c>
      <c r="AZ1126" s="557" t="b">
        <f>COUNTIF('[1]Codes SEC'!$B$2:$B$250,Ministres!AY1126)&gt;0</f>
        <v>1</v>
      </c>
      <c r="BA1126" s="12"/>
      <c r="BB1126" s="12"/>
      <c r="BC1126" s="12"/>
      <c r="BD1126" s="12"/>
      <c r="BE1126" s="12"/>
      <c r="BF1126" s="12"/>
      <c r="BG1126" s="12"/>
      <c r="BH1126" s="12"/>
      <c r="BI1126" s="12"/>
      <c r="BJ1126" s="12"/>
      <c r="BK1126" s="12"/>
      <c r="BL1126" s="12"/>
    </row>
    <row r="1127" spans="1:64" ht="35.1" customHeight="1" x14ac:dyDescent="0.25">
      <c r="A1127" s="15" t="s">
        <v>13</v>
      </c>
      <c r="B1127" s="225" t="s">
        <v>1335</v>
      </c>
      <c r="C1127" s="122" t="s">
        <v>1315</v>
      </c>
      <c r="D1127" s="123">
        <v>1000</v>
      </c>
      <c r="E1127" s="226"/>
      <c r="F1127" s="122" t="s">
        <v>1336</v>
      </c>
      <c r="G1127" s="227">
        <v>1</v>
      </c>
      <c r="H1127" s="228" t="str">
        <f t="shared" si="861"/>
        <v>100</v>
      </c>
      <c r="I1127" s="229">
        <v>84140000</v>
      </c>
      <c r="J1127" s="230" t="s">
        <v>1377</v>
      </c>
      <c r="K1127" s="231" t="s">
        <v>1378</v>
      </c>
      <c r="L1127" s="232">
        <v>0</v>
      </c>
      <c r="M1127" s="233">
        <v>0</v>
      </c>
      <c r="N1127" s="130"/>
      <c r="O1127" s="131"/>
      <c r="P1127" s="131"/>
      <c r="Q1127" s="131"/>
      <c r="R1127" s="131"/>
      <c r="S1127" s="131"/>
      <c r="T1127" s="132" t="str">
        <f t="shared" si="869"/>
        <v>OK</v>
      </c>
      <c r="U1127" s="138"/>
      <c r="V1127" s="138"/>
      <c r="W1127" s="139"/>
      <c r="X1127" s="139"/>
      <c r="Y1127" s="132" t="str">
        <f t="shared" si="870"/>
        <v>OK</v>
      </c>
      <c r="Z1127" s="210"/>
      <c r="AA1127" s="204"/>
      <c r="AB1127" s="202"/>
      <c r="AC1127" s="202"/>
      <c r="AD1127" s="202"/>
      <c r="AE1127" s="202"/>
      <c r="AF1127" s="202"/>
      <c r="AG1127" s="132" t="str">
        <f t="shared" si="871"/>
        <v>OK</v>
      </c>
      <c r="AH1127" s="138"/>
      <c r="AI1127" s="138"/>
      <c r="AJ1127" s="139"/>
      <c r="AK1127" s="139"/>
      <c r="AL1127" s="132" t="str">
        <f t="shared" si="872"/>
        <v>OK</v>
      </c>
      <c r="AM1127" s="140"/>
      <c r="AN1127" s="119">
        <f t="shared" si="873"/>
        <v>0</v>
      </c>
      <c r="AO1127" s="120">
        <f t="shared" si="874"/>
        <v>0</v>
      </c>
      <c r="AP1127" s="39">
        <f t="shared" si="875"/>
        <v>0</v>
      </c>
      <c r="AQ1127" s="141">
        <f t="shared" si="876"/>
        <v>0</v>
      </c>
      <c r="AR1127" s="142">
        <f t="shared" si="885"/>
        <v>0</v>
      </c>
      <c r="AS1127" s="143" t="e">
        <f t="shared" si="886"/>
        <v>#DIV/0!</v>
      </c>
      <c r="AT1127" s="144">
        <f t="shared" si="879"/>
        <v>0</v>
      </c>
      <c r="AU1127" s="141">
        <f t="shared" si="887"/>
        <v>0</v>
      </c>
      <c r="AV1127" s="142">
        <f t="shared" si="888"/>
        <v>0</v>
      </c>
      <c r="AW1127" s="143" t="e">
        <f t="shared" si="889"/>
        <v>#DIV/0!</v>
      </c>
      <c r="AY1127" s="146" t="str">
        <f t="shared" si="883"/>
        <v>41.40</v>
      </c>
      <c r="AZ1127" s="557" t="b">
        <f>COUNTIF('[1]Codes SEC'!$B$2:$B$250,Ministres!AY1127)&gt;0</f>
        <v>1</v>
      </c>
    </row>
    <row r="1128" spans="1:64" ht="35.1" customHeight="1" x14ac:dyDescent="0.25">
      <c r="A1128" s="15" t="s">
        <v>13</v>
      </c>
      <c r="B1128" s="225">
        <v>18</v>
      </c>
      <c r="C1128" s="122" t="s">
        <v>1315</v>
      </c>
      <c r="D1128" s="123">
        <v>1000</v>
      </c>
      <c r="E1128" s="226"/>
      <c r="F1128" s="122">
        <v>6</v>
      </c>
      <c r="G1128" s="227"/>
      <c r="H1128" s="228" t="str">
        <f t="shared" si="861"/>
        <v>100</v>
      </c>
      <c r="I1128" s="229">
        <v>84140000</v>
      </c>
      <c r="J1128" s="230" t="s">
        <v>1379</v>
      </c>
      <c r="K1128" s="231" t="s">
        <v>1380</v>
      </c>
      <c r="L1128" s="232">
        <v>0</v>
      </c>
      <c r="M1128" s="233">
        <v>0</v>
      </c>
      <c r="N1128" s="130"/>
      <c r="O1128" s="131"/>
      <c r="P1128" s="131"/>
      <c r="Q1128" s="131"/>
      <c r="R1128" s="131"/>
      <c r="S1128" s="131"/>
      <c r="T1128" s="132" t="str">
        <f t="shared" si="869"/>
        <v>OK</v>
      </c>
      <c r="U1128" s="138"/>
      <c r="V1128" s="138"/>
      <c r="W1128" s="139"/>
      <c r="X1128" s="139"/>
      <c r="Y1128" s="132" t="str">
        <f t="shared" si="870"/>
        <v>OK</v>
      </c>
      <c r="Z1128" s="210"/>
      <c r="AA1128" s="204"/>
      <c r="AB1128" s="202"/>
      <c r="AC1128" s="202"/>
      <c r="AD1128" s="202"/>
      <c r="AE1128" s="202"/>
      <c r="AF1128" s="202"/>
      <c r="AG1128" s="132" t="str">
        <f t="shared" si="871"/>
        <v>OK</v>
      </c>
      <c r="AH1128" s="138"/>
      <c r="AI1128" s="138"/>
      <c r="AJ1128" s="139"/>
      <c r="AK1128" s="139"/>
      <c r="AL1128" s="132" t="str">
        <f t="shared" si="872"/>
        <v>OK</v>
      </c>
      <c r="AM1128" s="140"/>
      <c r="AN1128" s="119">
        <f t="shared" si="873"/>
        <v>0</v>
      </c>
      <c r="AO1128" s="120">
        <f t="shared" si="874"/>
        <v>0</v>
      </c>
      <c r="AP1128" s="39">
        <f t="shared" si="875"/>
        <v>0</v>
      </c>
      <c r="AQ1128" s="141">
        <f t="shared" si="876"/>
        <v>0</v>
      </c>
      <c r="AR1128" s="142">
        <f>AQ1128-AP1128</f>
        <v>0</v>
      </c>
      <c r="AS1128" s="143" t="e">
        <f>AR1128/AP1128</f>
        <v>#DIV/0!</v>
      </c>
      <c r="AT1128" s="144">
        <f t="shared" si="879"/>
        <v>0</v>
      </c>
      <c r="AU1128" s="141">
        <f>AO1128</f>
        <v>0</v>
      </c>
      <c r="AV1128" s="142">
        <f>AU1128-AT1128</f>
        <v>0</v>
      </c>
      <c r="AW1128" s="143" t="e">
        <f>AV1128/AT1128</f>
        <v>#DIV/0!</v>
      </c>
      <c r="AY1128" s="146" t="str">
        <f t="shared" si="883"/>
        <v>41.40</v>
      </c>
      <c r="AZ1128" s="557" t="b">
        <f>COUNTIF('[1]Codes SEC'!$B$2:$B$250,Ministres!AY1128)&gt;0</f>
        <v>1</v>
      </c>
    </row>
    <row r="1129" spans="1:64" ht="30.6" x14ac:dyDescent="0.25">
      <c r="A1129" s="15" t="s">
        <v>13</v>
      </c>
      <c r="B1129" s="225">
        <v>18</v>
      </c>
      <c r="C1129" s="122" t="s">
        <v>1315</v>
      </c>
      <c r="D1129" s="123">
        <v>1000</v>
      </c>
      <c r="E1129" s="226"/>
      <c r="F1129" s="122">
        <v>6</v>
      </c>
      <c r="G1129" s="126">
        <v>1</v>
      </c>
      <c r="H1129" s="35" t="str">
        <f t="shared" si="861"/>
        <v>100</v>
      </c>
      <c r="I1129" s="559" t="s">
        <v>1173</v>
      </c>
      <c r="J1129" s="560" t="s">
        <v>1381</v>
      </c>
      <c r="K1129" s="244" t="s">
        <v>1382</v>
      </c>
      <c r="L1129" s="232">
        <v>0</v>
      </c>
      <c r="M1129" s="233">
        <v>0</v>
      </c>
      <c r="N1129" s="130"/>
      <c r="O1129" s="131"/>
      <c r="P1129" s="131"/>
      <c r="Q1129" s="131"/>
      <c r="R1129" s="131"/>
      <c r="S1129" s="131"/>
      <c r="T1129" s="132" t="str">
        <f t="shared" si="869"/>
        <v>OK</v>
      </c>
      <c r="U1129" s="138"/>
      <c r="V1129" s="138"/>
      <c r="W1129" s="139"/>
      <c r="X1129" s="139"/>
      <c r="Y1129" s="132" t="str">
        <f t="shared" si="870"/>
        <v>OK</v>
      </c>
      <c r="Z1129" s="210"/>
      <c r="AA1129" s="204"/>
      <c r="AB1129" s="202"/>
      <c r="AC1129" s="202"/>
      <c r="AD1129" s="202"/>
      <c r="AE1129" s="202"/>
      <c r="AF1129" s="202"/>
      <c r="AG1129" s="132" t="str">
        <f t="shared" si="871"/>
        <v>OK</v>
      </c>
      <c r="AH1129" s="138"/>
      <c r="AI1129" s="138"/>
      <c r="AJ1129" s="139"/>
      <c r="AK1129" s="139"/>
      <c r="AL1129" s="132" t="str">
        <f t="shared" si="872"/>
        <v>OK</v>
      </c>
      <c r="AM1129" s="140"/>
      <c r="AN1129" s="119">
        <f t="shared" si="873"/>
        <v>0</v>
      </c>
      <c r="AO1129" s="120">
        <f t="shared" si="874"/>
        <v>0</v>
      </c>
      <c r="AP1129" s="39">
        <f t="shared" si="875"/>
        <v>0</v>
      </c>
      <c r="AQ1129" s="141">
        <f t="shared" si="876"/>
        <v>0</v>
      </c>
      <c r="AR1129" s="142">
        <f t="shared" si="885"/>
        <v>0</v>
      </c>
      <c r="AS1129" s="143" t="e">
        <f t="shared" si="886"/>
        <v>#DIV/0!</v>
      </c>
      <c r="AT1129" s="144">
        <f t="shared" si="879"/>
        <v>0</v>
      </c>
      <c r="AU1129" s="141">
        <f t="shared" si="887"/>
        <v>0</v>
      </c>
      <c r="AV1129" s="142">
        <f t="shared" si="888"/>
        <v>0</v>
      </c>
      <c r="AW1129" s="143" t="e">
        <f t="shared" si="889"/>
        <v>#DIV/0!</v>
      </c>
      <c r="AY1129" s="146" t="str">
        <f t="shared" si="883"/>
        <v>43.12</v>
      </c>
      <c r="AZ1129" s="557" t="b">
        <f>COUNTIF('[1]Codes SEC'!$B$2:$B$250,Ministres!AY1129)&gt;0</f>
        <v>1</v>
      </c>
    </row>
    <row r="1130" spans="1:64" ht="30.6" x14ac:dyDescent="0.25">
      <c r="A1130" s="15" t="s">
        <v>13</v>
      </c>
      <c r="B1130" s="225">
        <v>18</v>
      </c>
      <c r="C1130" s="122" t="s">
        <v>1315</v>
      </c>
      <c r="D1130" s="123">
        <v>1000</v>
      </c>
      <c r="E1130" s="226"/>
      <c r="F1130" s="122">
        <v>6</v>
      </c>
      <c r="G1130" s="126">
        <v>1</v>
      </c>
      <c r="H1130" s="35" t="str">
        <f t="shared" si="861"/>
        <v>100</v>
      </c>
      <c r="I1130" s="559" t="s">
        <v>1173</v>
      </c>
      <c r="J1130" s="560" t="s">
        <v>1383</v>
      </c>
      <c r="K1130" s="244" t="s">
        <v>1384</v>
      </c>
      <c r="L1130" s="199">
        <v>0</v>
      </c>
      <c r="M1130" s="200">
        <v>0</v>
      </c>
      <c r="N1130" s="130"/>
      <c r="O1130" s="131"/>
      <c r="P1130" s="131"/>
      <c r="Q1130" s="131"/>
      <c r="R1130" s="131"/>
      <c r="S1130" s="131"/>
      <c r="T1130" s="132" t="str">
        <f t="shared" si="869"/>
        <v>OK</v>
      </c>
      <c r="U1130" s="138"/>
      <c r="V1130" s="138"/>
      <c r="W1130" s="139"/>
      <c r="X1130" s="139"/>
      <c r="Y1130" s="132" t="str">
        <f t="shared" si="870"/>
        <v>OK</v>
      </c>
      <c r="Z1130" s="210"/>
      <c r="AA1130" s="204"/>
      <c r="AB1130" s="202"/>
      <c r="AC1130" s="202"/>
      <c r="AD1130" s="202"/>
      <c r="AE1130" s="202"/>
      <c r="AF1130" s="202"/>
      <c r="AG1130" s="132" t="str">
        <f t="shared" si="871"/>
        <v>OK</v>
      </c>
      <c r="AH1130" s="138"/>
      <c r="AI1130" s="138"/>
      <c r="AJ1130" s="139"/>
      <c r="AK1130" s="139"/>
      <c r="AL1130" s="132" t="str">
        <f t="shared" si="872"/>
        <v>OK</v>
      </c>
      <c r="AM1130" s="140"/>
      <c r="AN1130" s="119">
        <f t="shared" si="873"/>
        <v>0</v>
      </c>
      <c r="AO1130" s="120">
        <f t="shared" si="874"/>
        <v>0</v>
      </c>
      <c r="AP1130" s="39">
        <f t="shared" si="875"/>
        <v>0</v>
      </c>
      <c r="AQ1130" s="141">
        <f t="shared" si="876"/>
        <v>0</v>
      </c>
      <c r="AR1130" s="142">
        <f t="shared" si="885"/>
        <v>0</v>
      </c>
      <c r="AS1130" s="143" t="e">
        <f t="shared" si="886"/>
        <v>#DIV/0!</v>
      </c>
      <c r="AT1130" s="144">
        <f t="shared" si="879"/>
        <v>0</v>
      </c>
      <c r="AU1130" s="141">
        <f t="shared" si="887"/>
        <v>0</v>
      </c>
      <c r="AV1130" s="142">
        <f t="shared" si="888"/>
        <v>0</v>
      </c>
      <c r="AW1130" s="143" t="e">
        <f t="shared" si="889"/>
        <v>#DIV/0!</v>
      </c>
      <c r="AY1130" s="146" t="str">
        <f t="shared" si="883"/>
        <v>43.12</v>
      </c>
      <c r="AZ1130" s="557" t="b">
        <f>COUNTIF('[1]Codes SEC'!$B$2:$B$250,Ministres!AY1130)&gt;0</f>
        <v>1</v>
      </c>
    </row>
    <row r="1131" spans="1:64" ht="35.1" customHeight="1" x14ac:dyDescent="0.25">
      <c r="A1131" s="15" t="s">
        <v>13</v>
      </c>
      <c r="B1131" s="225" t="s">
        <v>1335</v>
      </c>
      <c r="C1131" s="122" t="s">
        <v>1315</v>
      </c>
      <c r="D1131" s="123">
        <v>1000</v>
      </c>
      <c r="E1131" s="226"/>
      <c r="F1131" s="122" t="s">
        <v>1336</v>
      </c>
      <c r="G1131" s="227">
        <v>1</v>
      </c>
      <c r="H1131" s="228" t="str">
        <f t="shared" si="861"/>
        <v>100</v>
      </c>
      <c r="I1131" s="229">
        <v>84312000</v>
      </c>
      <c r="J1131" s="230" t="s">
        <v>1385</v>
      </c>
      <c r="K1131" s="231" t="s">
        <v>1386</v>
      </c>
      <c r="L1131" s="232">
        <v>0</v>
      </c>
      <c r="M1131" s="233">
        <v>0</v>
      </c>
      <c r="N1131" s="130"/>
      <c r="O1131" s="131"/>
      <c r="P1131" s="131"/>
      <c r="Q1131" s="131"/>
      <c r="R1131" s="131"/>
      <c r="S1131" s="131"/>
      <c r="T1131" s="132" t="str">
        <f t="shared" ref="T1131:T1136" si="890">IF(SUM(N1131:S1131)=U1131,"OK",SUM(N1131:S1131)-U1131)</f>
        <v>OK</v>
      </c>
      <c r="U1131" s="138"/>
      <c r="V1131" s="138"/>
      <c r="W1131" s="139"/>
      <c r="X1131" s="139"/>
      <c r="Y1131" s="132" t="str">
        <f t="shared" si="870"/>
        <v>OK</v>
      </c>
      <c r="Z1131" s="210"/>
      <c r="AA1131" s="204"/>
      <c r="AB1131" s="202"/>
      <c r="AC1131" s="202"/>
      <c r="AD1131" s="202"/>
      <c r="AE1131" s="202"/>
      <c r="AF1131" s="202"/>
      <c r="AG1131" s="132" t="str">
        <f t="shared" si="871"/>
        <v>OK</v>
      </c>
      <c r="AH1131" s="138"/>
      <c r="AI1131" s="138"/>
      <c r="AJ1131" s="139"/>
      <c r="AK1131" s="139"/>
      <c r="AL1131" s="132" t="str">
        <f t="shared" si="872"/>
        <v>OK</v>
      </c>
      <c r="AM1131" s="140"/>
      <c r="AN1131" s="119">
        <f t="shared" si="873"/>
        <v>0</v>
      </c>
      <c r="AO1131" s="120">
        <f t="shared" si="874"/>
        <v>0</v>
      </c>
      <c r="AP1131" s="39">
        <f t="shared" si="875"/>
        <v>0</v>
      </c>
      <c r="AQ1131" s="141">
        <f t="shared" si="876"/>
        <v>0</v>
      </c>
      <c r="AR1131" s="142">
        <f t="shared" si="885"/>
        <v>0</v>
      </c>
      <c r="AS1131" s="143" t="e">
        <f t="shared" si="886"/>
        <v>#DIV/0!</v>
      </c>
      <c r="AT1131" s="144">
        <f t="shared" si="879"/>
        <v>0</v>
      </c>
      <c r="AU1131" s="141">
        <f t="shared" si="887"/>
        <v>0</v>
      </c>
      <c r="AV1131" s="142">
        <f t="shared" si="888"/>
        <v>0</v>
      </c>
      <c r="AW1131" s="143" t="e">
        <f t="shared" si="889"/>
        <v>#DIV/0!</v>
      </c>
      <c r="AY1131" s="146" t="str">
        <f t="shared" si="883"/>
        <v>43.12</v>
      </c>
      <c r="AZ1131" s="557" t="b">
        <f>COUNTIF('[1]Codes SEC'!$B$2:$B$250,Ministres!AY1131)&gt;0</f>
        <v>1</v>
      </c>
    </row>
    <row r="1132" spans="1:64" ht="35.1" customHeight="1" x14ac:dyDescent="0.25">
      <c r="A1132" s="15" t="s">
        <v>13</v>
      </c>
      <c r="B1132" s="225" t="s">
        <v>1335</v>
      </c>
      <c r="C1132" s="122" t="s">
        <v>1315</v>
      </c>
      <c r="D1132" s="123">
        <v>1000</v>
      </c>
      <c r="E1132" s="226"/>
      <c r="F1132" s="122" t="s">
        <v>1336</v>
      </c>
      <c r="G1132" s="227">
        <v>1</v>
      </c>
      <c r="H1132" s="228" t="str">
        <f t="shared" si="861"/>
        <v>100</v>
      </c>
      <c r="I1132" s="229">
        <v>84312000</v>
      </c>
      <c r="J1132" s="230" t="s">
        <v>1387</v>
      </c>
      <c r="K1132" s="231" t="s">
        <v>1388</v>
      </c>
      <c r="L1132" s="232">
        <v>0</v>
      </c>
      <c r="M1132" s="233">
        <v>0</v>
      </c>
      <c r="N1132" s="130"/>
      <c r="O1132" s="131"/>
      <c r="P1132" s="131"/>
      <c r="Q1132" s="131"/>
      <c r="R1132" s="131"/>
      <c r="S1132" s="131"/>
      <c r="T1132" s="132" t="str">
        <f t="shared" si="890"/>
        <v>OK</v>
      </c>
      <c r="U1132" s="138"/>
      <c r="V1132" s="138"/>
      <c r="W1132" s="139"/>
      <c r="X1132" s="139"/>
      <c r="Y1132" s="132" t="str">
        <f t="shared" si="870"/>
        <v>OK</v>
      </c>
      <c r="Z1132" s="210"/>
      <c r="AA1132" s="204"/>
      <c r="AB1132" s="202"/>
      <c r="AC1132" s="202"/>
      <c r="AD1132" s="202"/>
      <c r="AE1132" s="202"/>
      <c r="AF1132" s="202"/>
      <c r="AG1132" s="132" t="str">
        <f t="shared" si="871"/>
        <v>OK</v>
      </c>
      <c r="AH1132" s="138"/>
      <c r="AI1132" s="138"/>
      <c r="AJ1132" s="139"/>
      <c r="AK1132" s="139"/>
      <c r="AL1132" s="132" t="str">
        <f t="shared" si="872"/>
        <v>OK</v>
      </c>
      <c r="AM1132" s="140"/>
      <c r="AN1132" s="119">
        <f t="shared" si="873"/>
        <v>0</v>
      </c>
      <c r="AO1132" s="120">
        <f t="shared" si="874"/>
        <v>0</v>
      </c>
      <c r="AP1132" s="39">
        <f t="shared" si="875"/>
        <v>0</v>
      </c>
      <c r="AQ1132" s="141">
        <f t="shared" si="876"/>
        <v>0</v>
      </c>
      <c r="AR1132" s="142">
        <f t="shared" si="885"/>
        <v>0</v>
      </c>
      <c r="AS1132" s="143" t="e">
        <f t="shared" si="886"/>
        <v>#DIV/0!</v>
      </c>
      <c r="AT1132" s="144">
        <f t="shared" si="879"/>
        <v>0</v>
      </c>
      <c r="AU1132" s="141">
        <f t="shared" si="887"/>
        <v>0</v>
      </c>
      <c r="AV1132" s="142">
        <f t="shared" si="888"/>
        <v>0</v>
      </c>
      <c r="AW1132" s="143" t="e">
        <f t="shared" si="889"/>
        <v>#DIV/0!</v>
      </c>
      <c r="AY1132" s="146" t="str">
        <f t="shared" si="883"/>
        <v>43.12</v>
      </c>
      <c r="AZ1132" s="557" t="b">
        <f>COUNTIF('[1]Codes SEC'!$B$2:$B$250,Ministres!AY1132)&gt;0</f>
        <v>1</v>
      </c>
    </row>
    <row r="1133" spans="1:64" ht="30.6" x14ac:dyDescent="0.25">
      <c r="A1133" s="15" t="s">
        <v>13</v>
      </c>
      <c r="B1133" s="225">
        <v>18</v>
      </c>
      <c r="C1133" s="122" t="s">
        <v>1315</v>
      </c>
      <c r="D1133" s="123">
        <v>1000</v>
      </c>
      <c r="E1133" s="226"/>
      <c r="F1133" s="122">
        <v>6</v>
      </c>
      <c r="G1133" s="126">
        <v>1</v>
      </c>
      <c r="H1133" s="35" t="str">
        <f t="shared" si="861"/>
        <v>100</v>
      </c>
      <c r="I1133" s="559" t="s">
        <v>296</v>
      </c>
      <c r="J1133" s="560" t="s">
        <v>1389</v>
      </c>
      <c r="K1133" s="244" t="s">
        <v>1390</v>
      </c>
      <c r="L1133" s="232">
        <v>0</v>
      </c>
      <c r="M1133" s="233">
        <v>0</v>
      </c>
      <c r="N1133" s="130"/>
      <c r="O1133" s="131"/>
      <c r="P1133" s="131"/>
      <c r="Q1133" s="131"/>
      <c r="R1133" s="131"/>
      <c r="S1133" s="131"/>
      <c r="T1133" s="132" t="str">
        <f t="shared" si="890"/>
        <v>OK</v>
      </c>
      <c r="U1133" s="138"/>
      <c r="V1133" s="138"/>
      <c r="W1133" s="139"/>
      <c r="X1133" s="139"/>
      <c r="Y1133" s="132" t="str">
        <f t="shared" si="870"/>
        <v>OK</v>
      </c>
      <c r="Z1133" s="210"/>
      <c r="AA1133" s="204"/>
      <c r="AB1133" s="202"/>
      <c r="AC1133" s="202"/>
      <c r="AD1133" s="202"/>
      <c r="AE1133" s="202"/>
      <c r="AF1133" s="202"/>
      <c r="AG1133" s="132" t="str">
        <f t="shared" si="871"/>
        <v>OK</v>
      </c>
      <c r="AH1133" s="138"/>
      <c r="AI1133" s="138"/>
      <c r="AJ1133" s="139"/>
      <c r="AK1133" s="139"/>
      <c r="AL1133" s="132" t="str">
        <f t="shared" si="872"/>
        <v>OK</v>
      </c>
      <c r="AM1133" s="140"/>
      <c r="AN1133" s="119">
        <f t="shared" si="873"/>
        <v>0</v>
      </c>
      <c r="AO1133" s="120">
        <f t="shared" si="874"/>
        <v>0</v>
      </c>
      <c r="AP1133" s="39">
        <f t="shared" si="875"/>
        <v>0</v>
      </c>
      <c r="AQ1133" s="141">
        <f t="shared" si="876"/>
        <v>0</v>
      </c>
      <c r="AR1133" s="142">
        <f t="shared" si="885"/>
        <v>0</v>
      </c>
      <c r="AS1133" s="143" t="e">
        <f t="shared" si="886"/>
        <v>#DIV/0!</v>
      </c>
      <c r="AT1133" s="144">
        <f t="shared" si="879"/>
        <v>0</v>
      </c>
      <c r="AU1133" s="141">
        <f t="shared" si="887"/>
        <v>0</v>
      </c>
      <c r="AV1133" s="142">
        <f t="shared" si="888"/>
        <v>0</v>
      </c>
      <c r="AW1133" s="143" t="e">
        <f t="shared" si="889"/>
        <v>#DIV/0!</v>
      </c>
      <c r="AY1133" s="146" t="str">
        <f t="shared" ref="AY1133:AY1153" si="891">RIGHT(LEFT(I1133,3),2)&amp;"."&amp;RIGHT(LEFT(I1133,5),2)</f>
        <v>43.22</v>
      </c>
      <c r="AZ1133" s="557" t="b">
        <f>COUNTIF('[1]Codes SEC'!$B$2:$B$250,Ministres!AY1133)&gt;0</f>
        <v>1</v>
      </c>
    </row>
    <row r="1134" spans="1:64" ht="30.6" x14ac:dyDescent="0.25">
      <c r="A1134" s="15" t="s">
        <v>13</v>
      </c>
      <c r="B1134" s="225">
        <v>18</v>
      </c>
      <c r="C1134" s="122" t="s">
        <v>1315</v>
      </c>
      <c r="D1134" s="123">
        <v>1000</v>
      </c>
      <c r="E1134" s="226"/>
      <c r="F1134" s="122">
        <v>6</v>
      </c>
      <c r="G1134" s="126">
        <v>1</v>
      </c>
      <c r="H1134" s="35" t="str">
        <f t="shared" si="861"/>
        <v>100</v>
      </c>
      <c r="I1134" s="559" t="s">
        <v>296</v>
      </c>
      <c r="J1134" s="560" t="s">
        <v>1391</v>
      </c>
      <c r="K1134" s="244" t="s">
        <v>1392</v>
      </c>
      <c r="L1134" s="199">
        <v>0</v>
      </c>
      <c r="M1134" s="200">
        <v>0</v>
      </c>
      <c r="N1134" s="130"/>
      <c r="O1134" s="131"/>
      <c r="P1134" s="131"/>
      <c r="Q1134" s="131"/>
      <c r="R1134" s="131"/>
      <c r="S1134" s="131"/>
      <c r="T1134" s="132" t="str">
        <f t="shared" si="890"/>
        <v>OK</v>
      </c>
      <c r="U1134" s="138"/>
      <c r="V1134" s="138"/>
      <c r="W1134" s="139"/>
      <c r="X1134" s="139"/>
      <c r="Y1134" s="132" t="str">
        <f t="shared" si="870"/>
        <v>OK</v>
      </c>
      <c r="Z1134" s="210"/>
      <c r="AA1134" s="204"/>
      <c r="AB1134" s="202"/>
      <c r="AC1134" s="202"/>
      <c r="AD1134" s="202"/>
      <c r="AE1134" s="202"/>
      <c r="AF1134" s="202"/>
      <c r="AG1134" s="132" t="str">
        <f t="shared" si="871"/>
        <v>OK</v>
      </c>
      <c r="AH1134" s="138"/>
      <c r="AI1134" s="138"/>
      <c r="AJ1134" s="139"/>
      <c r="AK1134" s="139"/>
      <c r="AL1134" s="132" t="str">
        <f t="shared" si="872"/>
        <v>OK</v>
      </c>
      <c r="AM1134" s="140"/>
      <c r="AN1134" s="119">
        <f t="shared" si="873"/>
        <v>0</v>
      </c>
      <c r="AO1134" s="120">
        <f t="shared" si="874"/>
        <v>0</v>
      </c>
      <c r="AP1134" s="39">
        <f t="shared" si="875"/>
        <v>0</v>
      </c>
      <c r="AQ1134" s="141">
        <f t="shared" si="876"/>
        <v>0</v>
      </c>
      <c r="AR1134" s="142">
        <f t="shared" si="885"/>
        <v>0</v>
      </c>
      <c r="AS1134" s="143" t="e">
        <f t="shared" si="886"/>
        <v>#DIV/0!</v>
      </c>
      <c r="AT1134" s="144">
        <f t="shared" si="879"/>
        <v>0</v>
      </c>
      <c r="AU1134" s="141">
        <f t="shared" si="887"/>
        <v>0</v>
      </c>
      <c r="AV1134" s="142">
        <f t="shared" si="888"/>
        <v>0</v>
      </c>
      <c r="AW1134" s="143" t="e">
        <f t="shared" si="889"/>
        <v>#DIV/0!</v>
      </c>
      <c r="AY1134" s="146" t="str">
        <f t="shared" si="891"/>
        <v>43.22</v>
      </c>
      <c r="AZ1134" s="557" t="b">
        <f>COUNTIF('[1]Codes SEC'!$B$2:$B$250,Ministres!AY1134)&gt;0</f>
        <v>1</v>
      </c>
    </row>
    <row r="1135" spans="1:64" ht="35.1" customHeight="1" x14ac:dyDescent="0.25">
      <c r="A1135" s="15" t="s">
        <v>13</v>
      </c>
      <c r="B1135" s="225" t="s">
        <v>1335</v>
      </c>
      <c r="C1135" s="122" t="s">
        <v>1315</v>
      </c>
      <c r="D1135" s="123">
        <v>1000</v>
      </c>
      <c r="E1135" s="226"/>
      <c r="F1135" s="122" t="s">
        <v>1336</v>
      </c>
      <c r="G1135" s="227">
        <v>1</v>
      </c>
      <c r="H1135" s="228" t="str">
        <f t="shared" si="861"/>
        <v>100</v>
      </c>
      <c r="I1135" s="229">
        <v>84322000</v>
      </c>
      <c r="J1135" s="230" t="s">
        <v>1393</v>
      </c>
      <c r="K1135" s="231" t="s">
        <v>1394</v>
      </c>
      <c r="L1135" s="232">
        <v>0</v>
      </c>
      <c r="M1135" s="233">
        <v>0</v>
      </c>
      <c r="N1135" s="130"/>
      <c r="O1135" s="131"/>
      <c r="P1135" s="131"/>
      <c r="Q1135" s="131"/>
      <c r="R1135" s="131"/>
      <c r="S1135" s="131"/>
      <c r="T1135" s="132" t="str">
        <f t="shared" si="890"/>
        <v>OK</v>
      </c>
      <c r="U1135" s="138"/>
      <c r="V1135" s="138"/>
      <c r="W1135" s="139"/>
      <c r="X1135" s="139"/>
      <c r="Y1135" s="132" t="str">
        <f t="shared" si="870"/>
        <v>OK</v>
      </c>
      <c r="Z1135" s="210"/>
      <c r="AA1135" s="204"/>
      <c r="AB1135" s="202"/>
      <c r="AC1135" s="202"/>
      <c r="AD1135" s="202"/>
      <c r="AE1135" s="202"/>
      <c r="AF1135" s="202"/>
      <c r="AG1135" s="132" t="str">
        <f t="shared" si="871"/>
        <v>OK</v>
      </c>
      <c r="AH1135" s="138"/>
      <c r="AI1135" s="138"/>
      <c r="AJ1135" s="139"/>
      <c r="AK1135" s="139"/>
      <c r="AL1135" s="132" t="str">
        <f t="shared" si="872"/>
        <v>OK</v>
      </c>
      <c r="AM1135" s="140"/>
      <c r="AN1135" s="119">
        <f t="shared" si="873"/>
        <v>0</v>
      </c>
      <c r="AO1135" s="120">
        <f t="shared" si="874"/>
        <v>0</v>
      </c>
      <c r="AP1135" s="39">
        <f t="shared" si="875"/>
        <v>0</v>
      </c>
      <c r="AQ1135" s="141">
        <f t="shared" si="876"/>
        <v>0</v>
      </c>
      <c r="AR1135" s="142">
        <f t="shared" si="885"/>
        <v>0</v>
      </c>
      <c r="AS1135" s="143" t="e">
        <f t="shared" si="886"/>
        <v>#DIV/0!</v>
      </c>
      <c r="AT1135" s="144">
        <f t="shared" si="879"/>
        <v>0</v>
      </c>
      <c r="AU1135" s="141">
        <f t="shared" si="887"/>
        <v>0</v>
      </c>
      <c r="AV1135" s="142">
        <f t="shared" si="888"/>
        <v>0</v>
      </c>
      <c r="AW1135" s="143" t="e">
        <f t="shared" si="889"/>
        <v>#DIV/0!</v>
      </c>
      <c r="AY1135" s="146" t="str">
        <f t="shared" si="891"/>
        <v>43.22</v>
      </c>
      <c r="AZ1135" s="557" t="b">
        <f>COUNTIF('[1]Codes SEC'!$B$2:$B$250,Ministres!AY1135)&gt;0</f>
        <v>1</v>
      </c>
    </row>
    <row r="1136" spans="1:64" ht="35.1" customHeight="1" x14ac:dyDescent="0.25">
      <c r="A1136" s="15" t="s">
        <v>13</v>
      </c>
      <c r="B1136" s="225" t="s">
        <v>1335</v>
      </c>
      <c r="C1136" s="122" t="s">
        <v>1315</v>
      </c>
      <c r="D1136" s="123">
        <v>1000</v>
      </c>
      <c r="E1136" s="226"/>
      <c r="F1136" s="122" t="s">
        <v>1336</v>
      </c>
      <c r="G1136" s="227">
        <v>1</v>
      </c>
      <c r="H1136" s="228" t="str">
        <f t="shared" si="861"/>
        <v>100</v>
      </c>
      <c r="I1136" s="229">
        <v>84322000</v>
      </c>
      <c r="J1136" s="230" t="s">
        <v>1395</v>
      </c>
      <c r="K1136" s="231" t="s">
        <v>1396</v>
      </c>
      <c r="L1136" s="232">
        <v>0</v>
      </c>
      <c r="M1136" s="233">
        <v>0</v>
      </c>
      <c r="N1136" s="130"/>
      <c r="O1136" s="131"/>
      <c r="P1136" s="131"/>
      <c r="Q1136" s="131"/>
      <c r="R1136" s="131"/>
      <c r="S1136" s="131"/>
      <c r="T1136" s="132" t="str">
        <f t="shared" si="890"/>
        <v>OK</v>
      </c>
      <c r="U1136" s="138"/>
      <c r="V1136" s="138"/>
      <c r="W1136" s="139"/>
      <c r="X1136" s="139"/>
      <c r="Y1136" s="132" t="str">
        <f t="shared" si="870"/>
        <v>OK</v>
      </c>
      <c r="Z1136" s="210"/>
      <c r="AA1136" s="204"/>
      <c r="AB1136" s="202"/>
      <c r="AC1136" s="202"/>
      <c r="AD1136" s="202"/>
      <c r="AE1136" s="202"/>
      <c r="AF1136" s="202"/>
      <c r="AG1136" s="132" t="str">
        <f t="shared" si="871"/>
        <v>OK</v>
      </c>
      <c r="AH1136" s="138"/>
      <c r="AI1136" s="138"/>
      <c r="AJ1136" s="139"/>
      <c r="AK1136" s="139"/>
      <c r="AL1136" s="132" t="str">
        <f t="shared" si="872"/>
        <v>OK</v>
      </c>
      <c r="AM1136" s="140"/>
      <c r="AN1136" s="119">
        <f t="shared" si="873"/>
        <v>0</v>
      </c>
      <c r="AO1136" s="120">
        <f t="shared" si="874"/>
        <v>0</v>
      </c>
      <c r="AP1136" s="39">
        <f t="shared" si="875"/>
        <v>0</v>
      </c>
      <c r="AQ1136" s="141">
        <f t="shared" si="876"/>
        <v>0</v>
      </c>
      <c r="AR1136" s="142">
        <f t="shared" si="885"/>
        <v>0</v>
      </c>
      <c r="AS1136" s="143" t="e">
        <f t="shared" si="886"/>
        <v>#DIV/0!</v>
      </c>
      <c r="AT1136" s="144">
        <f t="shared" si="879"/>
        <v>0</v>
      </c>
      <c r="AU1136" s="141">
        <f t="shared" si="887"/>
        <v>0</v>
      </c>
      <c r="AV1136" s="142">
        <f t="shared" si="888"/>
        <v>0</v>
      </c>
      <c r="AW1136" s="143" t="e">
        <f t="shared" si="889"/>
        <v>#DIV/0!</v>
      </c>
      <c r="AY1136" s="146" t="str">
        <f t="shared" si="891"/>
        <v>43.22</v>
      </c>
      <c r="AZ1136" s="557" t="b">
        <f>COUNTIF('[1]Codes SEC'!$B$2:$B$250,Ministres!AY1136)&gt;0</f>
        <v>1</v>
      </c>
    </row>
    <row r="1137" spans="1:64" ht="30.6" x14ac:dyDescent="0.25">
      <c r="A1137" s="15" t="s">
        <v>13</v>
      </c>
      <c r="B1137" s="225">
        <v>18</v>
      </c>
      <c r="C1137" s="122" t="s">
        <v>1315</v>
      </c>
      <c r="D1137" s="123">
        <v>1000</v>
      </c>
      <c r="E1137" s="226"/>
      <c r="F1137" s="122">
        <v>6</v>
      </c>
      <c r="G1137" s="126">
        <v>1</v>
      </c>
      <c r="H1137" s="35" t="str">
        <f t="shared" si="861"/>
        <v>100</v>
      </c>
      <c r="I1137" s="559" t="s">
        <v>1178</v>
      </c>
      <c r="J1137" s="560" t="s">
        <v>1397</v>
      </c>
      <c r="K1137" s="244" t="s">
        <v>1398</v>
      </c>
      <c r="L1137" s="232">
        <v>0</v>
      </c>
      <c r="M1137" s="233">
        <v>0</v>
      </c>
      <c r="N1137" s="130"/>
      <c r="O1137" s="131"/>
      <c r="P1137" s="131"/>
      <c r="Q1137" s="131"/>
      <c r="R1137" s="131"/>
      <c r="S1137" s="131"/>
      <c r="T1137" s="132" t="str">
        <f t="shared" si="869"/>
        <v>OK</v>
      </c>
      <c r="U1137" s="138"/>
      <c r="V1137" s="138"/>
      <c r="W1137" s="139"/>
      <c r="X1137" s="139"/>
      <c r="Y1137" s="132" t="str">
        <f t="shared" si="870"/>
        <v>OK</v>
      </c>
      <c r="Z1137" s="210"/>
      <c r="AA1137" s="204"/>
      <c r="AB1137" s="202"/>
      <c r="AC1137" s="202"/>
      <c r="AD1137" s="202"/>
      <c r="AE1137" s="202"/>
      <c r="AF1137" s="202"/>
      <c r="AG1137" s="132" t="str">
        <f t="shared" si="871"/>
        <v>OK</v>
      </c>
      <c r="AH1137" s="138"/>
      <c r="AI1137" s="138"/>
      <c r="AJ1137" s="139"/>
      <c r="AK1137" s="139"/>
      <c r="AL1137" s="132" t="str">
        <f t="shared" si="872"/>
        <v>OK</v>
      </c>
      <c r="AM1137" s="140"/>
      <c r="AN1137" s="119">
        <f t="shared" si="873"/>
        <v>0</v>
      </c>
      <c r="AO1137" s="120">
        <f t="shared" si="874"/>
        <v>0</v>
      </c>
      <c r="AP1137" s="39">
        <f t="shared" si="875"/>
        <v>0</v>
      </c>
      <c r="AQ1137" s="141">
        <f t="shared" si="876"/>
        <v>0</v>
      </c>
      <c r="AR1137" s="142">
        <f t="shared" si="885"/>
        <v>0</v>
      </c>
      <c r="AS1137" s="143" t="e">
        <f t="shared" si="886"/>
        <v>#DIV/0!</v>
      </c>
      <c r="AT1137" s="144">
        <f t="shared" si="879"/>
        <v>0</v>
      </c>
      <c r="AU1137" s="141">
        <f t="shared" si="887"/>
        <v>0</v>
      </c>
      <c r="AV1137" s="142">
        <f t="shared" si="888"/>
        <v>0</v>
      </c>
      <c r="AW1137" s="143" t="e">
        <f t="shared" si="889"/>
        <v>#DIV/0!</v>
      </c>
      <c r="AY1137" s="146" t="str">
        <f t="shared" si="891"/>
        <v>43.40</v>
      </c>
      <c r="AZ1137" s="557" t="b">
        <f>COUNTIF('[1]Codes SEC'!$B$2:$B$250,Ministres!AY1137)&gt;0</f>
        <v>1</v>
      </c>
    </row>
    <row r="1138" spans="1:64" ht="30.6" x14ac:dyDescent="0.25">
      <c r="A1138" s="15" t="s">
        <v>13</v>
      </c>
      <c r="B1138" s="225">
        <v>18</v>
      </c>
      <c r="C1138" s="122" t="s">
        <v>1315</v>
      </c>
      <c r="D1138" s="123">
        <v>1000</v>
      </c>
      <c r="E1138" s="226"/>
      <c r="F1138" s="122">
        <v>6</v>
      </c>
      <c r="G1138" s="126">
        <v>1</v>
      </c>
      <c r="H1138" s="35" t="str">
        <f t="shared" si="861"/>
        <v>100</v>
      </c>
      <c r="I1138" s="36" t="s">
        <v>1178</v>
      </c>
      <c r="J1138" s="37" t="s">
        <v>1399</v>
      </c>
      <c r="K1138" s="244" t="s">
        <v>1400</v>
      </c>
      <c r="L1138" s="199">
        <v>0</v>
      </c>
      <c r="M1138" s="200">
        <v>0</v>
      </c>
      <c r="N1138" s="130"/>
      <c r="O1138" s="131"/>
      <c r="P1138" s="131"/>
      <c r="Q1138" s="131"/>
      <c r="R1138" s="131"/>
      <c r="S1138" s="131"/>
      <c r="T1138" s="132" t="str">
        <f t="shared" si="869"/>
        <v>OK</v>
      </c>
      <c r="U1138" s="138"/>
      <c r="V1138" s="138"/>
      <c r="W1138" s="139"/>
      <c r="X1138" s="139"/>
      <c r="Y1138" s="132" t="str">
        <f t="shared" si="870"/>
        <v>OK</v>
      </c>
      <c r="Z1138" s="210"/>
      <c r="AA1138" s="204"/>
      <c r="AB1138" s="202"/>
      <c r="AC1138" s="202"/>
      <c r="AD1138" s="202"/>
      <c r="AE1138" s="202"/>
      <c r="AF1138" s="202"/>
      <c r="AG1138" s="132" t="str">
        <f t="shared" si="871"/>
        <v>OK</v>
      </c>
      <c r="AH1138" s="138"/>
      <c r="AI1138" s="138"/>
      <c r="AJ1138" s="139"/>
      <c r="AK1138" s="139"/>
      <c r="AL1138" s="132" t="str">
        <f t="shared" si="872"/>
        <v>OK</v>
      </c>
      <c r="AM1138" s="140"/>
      <c r="AN1138" s="119">
        <f t="shared" si="873"/>
        <v>0</v>
      </c>
      <c r="AO1138" s="120">
        <f t="shared" si="874"/>
        <v>0</v>
      </c>
      <c r="AP1138" s="39">
        <f t="shared" si="875"/>
        <v>0</v>
      </c>
      <c r="AQ1138" s="141">
        <f t="shared" si="876"/>
        <v>0</v>
      </c>
      <c r="AR1138" s="142">
        <f t="shared" si="885"/>
        <v>0</v>
      </c>
      <c r="AS1138" s="143" t="e">
        <f t="shared" si="886"/>
        <v>#DIV/0!</v>
      </c>
      <c r="AT1138" s="144">
        <f t="shared" si="879"/>
        <v>0</v>
      </c>
      <c r="AU1138" s="141">
        <f t="shared" si="887"/>
        <v>0</v>
      </c>
      <c r="AV1138" s="142">
        <f t="shared" si="888"/>
        <v>0</v>
      </c>
      <c r="AW1138" s="143" t="e">
        <f t="shared" si="889"/>
        <v>#DIV/0!</v>
      </c>
      <c r="AY1138" s="146" t="str">
        <f t="shared" si="891"/>
        <v>43.40</v>
      </c>
      <c r="AZ1138" s="557" t="b">
        <f>COUNTIF('[1]Codes SEC'!$B$2:$B$250,Ministres!AY1138)&gt;0</f>
        <v>1</v>
      </c>
    </row>
    <row r="1139" spans="1:64" ht="35.1" customHeight="1" x14ac:dyDescent="0.25">
      <c r="A1139" s="15" t="s">
        <v>13</v>
      </c>
      <c r="B1139" s="225" t="s">
        <v>1335</v>
      </c>
      <c r="C1139" s="122" t="s">
        <v>1315</v>
      </c>
      <c r="D1139" s="123">
        <v>1000</v>
      </c>
      <c r="E1139" s="226"/>
      <c r="F1139" s="122" t="s">
        <v>1336</v>
      </c>
      <c r="G1139" s="227">
        <v>1</v>
      </c>
      <c r="H1139" s="228" t="str">
        <f t="shared" si="861"/>
        <v>100</v>
      </c>
      <c r="I1139" s="229">
        <v>84340000</v>
      </c>
      <c r="J1139" s="230" t="s">
        <v>1401</v>
      </c>
      <c r="K1139" s="231" t="s">
        <v>1402</v>
      </c>
      <c r="L1139" s="232">
        <v>0</v>
      </c>
      <c r="M1139" s="233">
        <v>0</v>
      </c>
      <c r="N1139" s="130"/>
      <c r="O1139" s="131"/>
      <c r="P1139" s="131"/>
      <c r="Q1139" s="131"/>
      <c r="R1139" s="131"/>
      <c r="S1139" s="131"/>
      <c r="T1139" s="132" t="str">
        <f>IF(SUM(N1139:S1139)=U1139,"OK",SUM(N1139:S1139)-U1139)</f>
        <v>OK</v>
      </c>
      <c r="U1139" s="138"/>
      <c r="V1139" s="138"/>
      <c r="W1139" s="139"/>
      <c r="X1139" s="139"/>
      <c r="Y1139" s="132" t="str">
        <f>IF(SUM(W1139:X1139)=Z1139,"OK",SUM(W1139:X1139)-Z1139)</f>
        <v>OK</v>
      </c>
      <c r="Z1139" s="210"/>
      <c r="AA1139" s="204"/>
      <c r="AB1139" s="202"/>
      <c r="AC1139" s="202"/>
      <c r="AD1139" s="202"/>
      <c r="AE1139" s="202"/>
      <c r="AF1139" s="202"/>
      <c r="AG1139" s="132" t="str">
        <f>IF(SUM(AA1139:AF1139)=AH1139,"OK",SUM(AA1139:AF1139)-AH1139)</f>
        <v>OK</v>
      </c>
      <c r="AH1139" s="138"/>
      <c r="AI1139" s="138"/>
      <c r="AJ1139" s="139"/>
      <c r="AK1139" s="139"/>
      <c r="AL1139" s="132" t="str">
        <f>IF(SUM(AJ1139:AK1139)=AM1139,"OK",SUM(AJ1139:AK1139)-AM1139)</f>
        <v>OK</v>
      </c>
      <c r="AM1139" s="140"/>
      <c r="AN1139" s="119">
        <f>L1139+U1139+V1139+Z1139</f>
        <v>0</v>
      </c>
      <c r="AO1139" s="120">
        <f>M1139+AH1139+AI1139+AM1139</f>
        <v>0</v>
      </c>
      <c r="AP1139" s="39">
        <f>L1139</f>
        <v>0</v>
      </c>
      <c r="AQ1139" s="141">
        <f>AN1139</f>
        <v>0</v>
      </c>
      <c r="AR1139" s="142">
        <f>AQ1139-AP1139</f>
        <v>0</v>
      </c>
      <c r="AS1139" s="143" t="e">
        <f>AR1139/AP1139</f>
        <v>#DIV/0!</v>
      </c>
      <c r="AT1139" s="144">
        <f>M1139</f>
        <v>0</v>
      </c>
      <c r="AU1139" s="141">
        <f>AO1139</f>
        <v>0</v>
      </c>
      <c r="AV1139" s="142">
        <f>AU1139-AT1139</f>
        <v>0</v>
      </c>
      <c r="AW1139" s="143" t="e">
        <f>AV1139/AT1139</f>
        <v>#DIV/0!</v>
      </c>
      <c r="AY1139" s="146" t="str">
        <f t="shared" si="891"/>
        <v>43.40</v>
      </c>
      <c r="AZ1139" s="557" t="b">
        <f>COUNTIF('[1]Codes SEC'!$B$2:$B$250,Ministres!AY1139)&gt;0</f>
        <v>1</v>
      </c>
    </row>
    <row r="1140" spans="1:64" ht="35.1" customHeight="1" x14ac:dyDescent="0.25">
      <c r="A1140" s="15" t="s">
        <v>13</v>
      </c>
      <c r="B1140" s="225" t="s">
        <v>1335</v>
      </c>
      <c r="C1140" s="122" t="s">
        <v>1315</v>
      </c>
      <c r="D1140" s="123">
        <v>1000</v>
      </c>
      <c r="E1140" s="226"/>
      <c r="F1140" s="122" t="s">
        <v>1336</v>
      </c>
      <c r="G1140" s="227">
        <v>1</v>
      </c>
      <c r="H1140" s="228" t="str">
        <f t="shared" si="861"/>
        <v>100</v>
      </c>
      <c r="I1140" s="229">
        <v>84340000</v>
      </c>
      <c r="J1140" s="230" t="s">
        <v>1403</v>
      </c>
      <c r="K1140" s="231" t="s">
        <v>1404</v>
      </c>
      <c r="L1140" s="232">
        <v>0</v>
      </c>
      <c r="M1140" s="233">
        <v>0</v>
      </c>
      <c r="N1140" s="130"/>
      <c r="O1140" s="131"/>
      <c r="P1140" s="131"/>
      <c r="Q1140" s="131"/>
      <c r="R1140" s="131"/>
      <c r="S1140" s="131"/>
      <c r="T1140" s="132" t="str">
        <f>IF(SUM(N1140:S1140)=U1140,"OK",SUM(N1140:S1140)-U1140)</f>
        <v>OK</v>
      </c>
      <c r="U1140" s="138"/>
      <c r="V1140" s="138"/>
      <c r="W1140" s="139"/>
      <c r="X1140" s="139"/>
      <c r="Y1140" s="132" t="str">
        <f>IF(SUM(W1140:X1140)=Z1140,"OK",SUM(W1140:X1140)-Z1140)</f>
        <v>OK</v>
      </c>
      <c r="Z1140" s="210"/>
      <c r="AA1140" s="204"/>
      <c r="AB1140" s="202"/>
      <c r="AC1140" s="202"/>
      <c r="AD1140" s="202"/>
      <c r="AE1140" s="202"/>
      <c r="AF1140" s="202"/>
      <c r="AG1140" s="132" t="str">
        <f>IF(SUM(AA1140:AF1140)=AH1140,"OK",SUM(AA1140:AF1140)-AH1140)</f>
        <v>OK</v>
      </c>
      <c r="AH1140" s="138"/>
      <c r="AI1140" s="138"/>
      <c r="AJ1140" s="139"/>
      <c r="AK1140" s="139"/>
      <c r="AL1140" s="132" t="str">
        <f>IF(SUM(AJ1140:AK1140)=AM1140,"OK",SUM(AJ1140:AK1140)-AM1140)</f>
        <v>OK</v>
      </c>
      <c r="AM1140" s="140"/>
      <c r="AN1140" s="119">
        <f>L1140+U1140+V1140+Z1140</f>
        <v>0</v>
      </c>
      <c r="AO1140" s="120">
        <f>M1140+AH1140+AI1140+AM1140</f>
        <v>0</v>
      </c>
      <c r="AP1140" s="39">
        <f>L1140</f>
        <v>0</v>
      </c>
      <c r="AQ1140" s="141">
        <f>AN1140</f>
        <v>0</v>
      </c>
      <c r="AR1140" s="142">
        <f>AQ1140-AP1140</f>
        <v>0</v>
      </c>
      <c r="AS1140" s="143" t="e">
        <f>AR1140/AP1140</f>
        <v>#DIV/0!</v>
      </c>
      <c r="AT1140" s="144">
        <f>M1140</f>
        <v>0</v>
      </c>
      <c r="AU1140" s="141">
        <f>AO1140</f>
        <v>0</v>
      </c>
      <c r="AV1140" s="142">
        <f>AU1140-AT1140</f>
        <v>0</v>
      </c>
      <c r="AW1140" s="143" t="e">
        <f>AV1140/AT1140</f>
        <v>#DIV/0!</v>
      </c>
      <c r="AY1140" s="146" t="str">
        <f t="shared" si="891"/>
        <v>43.40</v>
      </c>
      <c r="AZ1140" s="557" t="b">
        <f>COUNTIF('[1]Codes SEC'!$B$2:$B$250,Ministres!AY1140)&gt;0</f>
        <v>1</v>
      </c>
    </row>
    <row r="1141" spans="1:64" ht="30.6" x14ac:dyDescent="0.25">
      <c r="A1141" s="15" t="s">
        <v>13</v>
      </c>
      <c r="B1141" s="225">
        <v>18</v>
      </c>
      <c r="C1141" s="122" t="s">
        <v>1315</v>
      </c>
      <c r="D1141" s="123">
        <v>1000</v>
      </c>
      <c r="F1141" s="125">
        <v>6</v>
      </c>
      <c r="G1141" s="126">
        <v>1</v>
      </c>
      <c r="H1141" s="35" t="str">
        <f t="shared" si="861"/>
        <v>100</v>
      </c>
      <c r="I1141" s="36" t="s">
        <v>1181</v>
      </c>
      <c r="J1141" s="37" t="s">
        <v>1405</v>
      </c>
      <c r="K1141" s="231" t="s">
        <v>1406</v>
      </c>
      <c r="L1141" s="241">
        <v>0</v>
      </c>
      <c r="M1141" s="242">
        <v>0</v>
      </c>
      <c r="N1141" s="201"/>
      <c r="O1141" s="202"/>
      <c r="P1141" s="202"/>
      <c r="Q1141" s="202"/>
      <c r="R1141" s="202"/>
      <c r="S1141" s="202"/>
      <c r="T1141" s="132" t="str">
        <f>IF(SUM(N1141:S1141)=U1141,"OK",SUM(N1141:S1141)-U1141)</f>
        <v>OK</v>
      </c>
      <c r="U1141" s="138"/>
      <c r="V1141" s="138"/>
      <c r="W1141" s="139"/>
      <c r="X1141" s="139"/>
      <c r="Y1141" s="132" t="str">
        <f>IF(SUM(W1141:X1141)=Z1141,"OK",SUM(W1141:X1141)-Z1141)</f>
        <v>OK</v>
      </c>
      <c r="Z1141" s="210"/>
      <c r="AA1141" s="204"/>
      <c r="AB1141" s="202"/>
      <c r="AC1141" s="202"/>
      <c r="AD1141" s="202"/>
      <c r="AE1141" s="202"/>
      <c r="AF1141" s="202"/>
      <c r="AG1141" s="132" t="str">
        <f>IF(SUM(AA1141:AF1141)=AH1141,"OK",SUM(AA1141:AF1141)-AH1141)</f>
        <v>OK</v>
      </c>
      <c r="AH1141" s="138"/>
      <c r="AI1141" s="138"/>
      <c r="AJ1141" s="139"/>
      <c r="AK1141" s="139"/>
      <c r="AL1141" s="132" t="str">
        <f>IF(SUM(AJ1141:AK1141)=AM1141,"OK",SUM(AJ1141:AK1141)-AM1141)</f>
        <v>OK</v>
      </c>
      <c r="AM1141" s="140"/>
      <c r="AN1141" s="119">
        <f>L1141+U1141+V1141+Z1141</f>
        <v>0</v>
      </c>
      <c r="AO1141" s="120">
        <f>M1141+AH1141+AI1141+AM1141</f>
        <v>0</v>
      </c>
      <c r="AP1141" s="39">
        <f>L1141</f>
        <v>0</v>
      </c>
      <c r="AQ1141" s="141">
        <f>AN1141</f>
        <v>0</v>
      </c>
      <c r="AR1141" s="141">
        <f>AQ1141-AP1141</f>
        <v>0</v>
      </c>
      <c r="AS1141" s="143" t="e">
        <f>AR1141/AP1141</f>
        <v>#DIV/0!</v>
      </c>
      <c r="AT1141" s="144">
        <f>M1141</f>
        <v>0</v>
      </c>
      <c r="AU1141" s="141">
        <f>AO1141</f>
        <v>0</v>
      </c>
      <c r="AV1141" s="141">
        <f>AU1141-AT1141</f>
        <v>0</v>
      </c>
      <c r="AW1141" s="143" t="e">
        <f>AV1141/AT1141</f>
        <v>#DIV/0!</v>
      </c>
      <c r="AY1141" s="146" t="str">
        <f t="shared" si="891"/>
        <v>43.52</v>
      </c>
      <c r="AZ1141" s="557" t="b">
        <f>COUNTIF('[1]Codes SEC'!$B$2:$B$250,Ministres!AY1141)&gt;0</f>
        <v>1</v>
      </c>
    </row>
    <row r="1142" spans="1:64" ht="30.6" x14ac:dyDescent="0.25">
      <c r="A1142" s="15" t="s">
        <v>13</v>
      </c>
      <c r="B1142" s="225">
        <v>18</v>
      </c>
      <c r="C1142" s="122" t="s">
        <v>1315</v>
      </c>
      <c r="D1142" s="123">
        <v>1000</v>
      </c>
      <c r="E1142" s="226"/>
      <c r="F1142" s="122">
        <v>6</v>
      </c>
      <c r="G1142" s="126">
        <v>1</v>
      </c>
      <c r="H1142" s="35" t="str">
        <f t="shared" si="861"/>
        <v>100</v>
      </c>
      <c r="I1142" s="36" t="s">
        <v>1407</v>
      </c>
      <c r="J1142" s="37" t="s">
        <v>1408</v>
      </c>
      <c r="K1142" s="244" t="s">
        <v>1409</v>
      </c>
      <c r="L1142" s="232">
        <v>0</v>
      </c>
      <c r="M1142" s="233">
        <v>0</v>
      </c>
      <c r="N1142" s="130"/>
      <c r="O1142" s="131"/>
      <c r="P1142" s="131"/>
      <c r="Q1142" s="131"/>
      <c r="R1142" s="131"/>
      <c r="S1142" s="131"/>
      <c r="T1142" s="132" t="str">
        <f t="shared" si="869"/>
        <v>OK</v>
      </c>
      <c r="U1142" s="138"/>
      <c r="V1142" s="138"/>
      <c r="W1142" s="139"/>
      <c r="X1142" s="139"/>
      <c r="Y1142" s="132" t="str">
        <f t="shared" si="870"/>
        <v>OK</v>
      </c>
      <c r="Z1142" s="210"/>
      <c r="AA1142" s="204"/>
      <c r="AB1142" s="202"/>
      <c r="AC1142" s="202"/>
      <c r="AD1142" s="202"/>
      <c r="AE1142" s="202"/>
      <c r="AF1142" s="202"/>
      <c r="AG1142" s="132" t="str">
        <f t="shared" si="871"/>
        <v>OK</v>
      </c>
      <c r="AH1142" s="138"/>
      <c r="AI1142" s="138"/>
      <c r="AJ1142" s="139"/>
      <c r="AK1142" s="139"/>
      <c r="AL1142" s="132" t="str">
        <f t="shared" si="872"/>
        <v>OK</v>
      </c>
      <c r="AM1142" s="140"/>
      <c r="AN1142" s="119">
        <f t="shared" si="873"/>
        <v>0</v>
      </c>
      <c r="AO1142" s="120">
        <f t="shared" si="874"/>
        <v>0</v>
      </c>
      <c r="AP1142" s="39">
        <f t="shared" si="875"/>
        <v>0</v>
      </c>
      <c r="AQ1142" s="141">
        <f t="shared" si="876"/>
        <v>0</v>
      </c>
      <c r="AR1142" s="142">
        <f t="shared" si="885"/>
        <v>0</v>
      </c>
      <c r="AS1142" s="143" t="e">
        <f t="shared" si="886"/>
        <v>#DIV/0!</v>
      </c>
      <c r="AT1142" s="144">
        <f t="shared" si="879"/>
        <v>0</v>
      </c>
      <c r="AU1142" s="141">
        <f t="shared" si="887"/>
        <v>0</v>
      </c>
      <c r="AV1142" s="142">
        <f t="shared" si="888"/>
        <v>0</v>
      </c>
      <c r="AW1142" s="143" t="e">
        <f t="shared" si="889"/>
        <v>#DIV/0!</v>
      </c>
      <c r="AX1142" s="12"/>
      <c r="AY1142" s="146" t="str">
        <f t="shared" si="891"/>
        <v>43.53</v>
      </c>
      <c r="AZ1142" s="557" t="b">
        <f>COUNTIF('[1]Codes SEC'!$B$2:$B$250,Ministres!AY1142)&gt;0</f>
        <v>1</v>
      </c>
    </row>
    <row r="1143" spans="1:64" ht="30.6" x14ac:dyDescent="0.25">
      <c r="A1143" s="15" t="s">
        <v>13</v>
      </c>
      <c r="B1143" s="225">
        <v>18</v>
      </c>
      <c r="C1143" s="122" t="s">
        <v>1315</v>
      </c>
      <c r="D1143" s="123">
        <v>1000</v>
      </c>
      <c r="E1143" s="226"/>
      <c r="F1143" s="122">
        <v>6</v>
      </c>
      <c r="G1143" s="126">
        <v>1</v>
      </c>
      <c r="H1143" s="35" t="str">
        <f t="shared" si="861"/>
        <v>100</v>
      </c>
      <c r="I1143" s="36" t="s">
        <v>1407</v>
      </c>
      <c r="J1143" s="37" t="s">
        <v>1410</v>
      </c>
      <c r="K1143" s="244" t="s">
        <v>1411</v>
      </c>
      <c r="L1143" s="199">
        <v>0</v>
      </c>
      <c r="M1143" s="200">
        <v>0</v>
      </c>
      <c r="N1143" s="130"/>
      <c r="O1143" s="131"/>
      <c r="P1143" s="131"/>
      <c r="Q1143" s="131"/>
      <c r="R1143" s="131"/>
      <c r="S1143" s="131"/>
      <c r="T1143" s="132" t="str">
        <f t="shared" si="869"/>
        <v>OK</v>
      </c>
      <c r="U1143" s="138"/>
      <c r="V1143" s="138"/>
      <c r="W1143" s="139"/>
      <c r="X1143" s="139"/>
      <c r="Y1143" s="132" t="str">
        <f t="shared" si="870"/>
        <v>OK</v>
      </c>
      <c r="Z1143" s="210"/>
      <c r="AA1143" s="204"/>
      <c r="AB1143" s="202"/>
      <c r="AC1143" s="202"/>
      <c r="AD1143" s="202"/>
      <c r="AE1143" s="202"/>
      <c r="AF1143" s="202"/>
      <c r="AG1143" s="132" t="str">
        <f t="shared" si="871"/>
        <v>OK</v>
      </c>
      <c r="AH1143" s="138"/>
      <c r="AI1143" s="138"/>
      <c r="AJ1143" s="139"/>
      <c r="AK1143" s="139"/>
      <c r="AL1143" s="132" t="str">
        <f t="shared" si="872"/>
        <v>OK</v>
      </c>
      <c r="AM1143" s="140"/>
      <c r="AN1143" s="119">
        <f t="shared" si="873"/>
        <v>0</v>
      </c>
      <c r="AO1143" s="120">
        <f t="shared" si="874"/>
        <v>0</v>
      </c>
      <c r="AP1143" s="39">
        <f t="shared" si="875"/>
        <v>0</v>
      </c>
      <c r="AQ1143" s="141">
        <f t="shared" si="876"/>
        <v>0</v>
      </c>
      <c r="AR1143" s="142">
        <f t="shared" si="885"/>
        <v>0</v>
      </c>
      <c r="AS1143" s="143" t="e">
        <f t="shared" si="886"/>
        <v>#DIV/0!</v>
      </c>
      <c r="AT1143" s="144">
        <f t="shared" si="879"/>
        <v>0</v>
      </c>
      <c r="AU1143" s="141">
        <f t="shared" si="887"/>
        <v>0</v>
      </c>
      <c r="AV1143" s="142">
        <f t="shared" si="888"/>
        <v>0</v>
      </c>
      <c r="AW1143" s="143" t="e">
        <f t="shared" si="889"/>
        <v>#DIV/0!</v>
      </c>
      <c r="AY1143" s="146" t="str">
        <f t="shared" si="891"/>
        <v>43.53</v>
      </c>
      <c r="AZ1143" s="557" t="b">
        <f>COUNTIF('[1]Codes SEC'!$B$2:$B$250,Ministres!AY1143)&gt;0</f>
        <v>1</v>
      </c>
    </row>
    <row r="1144" spans="1:64" ht="30.6" x14ac:dyDescent="0.25">
      <c r="A1144" s="15" t="s">
        <v>13</v>
      </c>
      <c r="B1144" s="225">
        <v>18</v>
      </c>
      <c r="C1144" s="122" t="s">
        <v>1315</v>
      </c>
      <c r="D1144" s="123">
        <v>1000</v>
      </c>
      <c r="F1144" s="125">
        <v>6</v>
      </c>
      <c r="G1144" s="126">
        <v>1</v>
      </c>
      <c r="H1144" s="35" t="str">
        <f t="shared" si="861"/>
        <v>100</v>
      </c>
      <c r="I1144" s="36" t="s">
        <v>1407</v>
      </c>
      <c r="J1144" s="37" t="s">
        <v>1412</v>
      </c>
      <c r="K1144" s="231" t="s">
        <v>1413</v>
      </c>
      <c r="L1144" s="241">
        <v>0</v>
      </c>
      <c r="M1144" s="242">
        <v>0</v>
      </c>
      <c r="N1144" s="201"/>
      <c r="O1144" s="202"/>
      <c r="P1144" s="202"/>
      <c r="Q1144" s="202"/>
      <c r="R1144" s="202"/>
      <c r="S1144" s="202"/>
      <c r="T1144" s="132" t="str">
        <f t="shared" si="869"/>
        <v>OK</v>
      </c>
      <c r="U1144" s="138"/>
      <c r="V1144" s="138"/>
      <c r="W1144" s="139"/>
      <c r="X1144" s="139"/>
      <c r="Y1144" s="132" t="str">
        <f t="shared" si="870"/>
        <v>OK</v>
      </c>
      <c r="Z1144" s="210"/>
      <c r="AA1144" s="204"/>
      <c r="AB1144" s="202"/>
      <c r="AC1144" s="202"/>
      <c r="AD1144" s="202"/>
      <c r="AE1144" s="202"/>
      <c r="AF1144" s="202"/>
      <c r="AG1144" s="132" t="str">
        <f t="shared" si="871"/>
        <v>OK</v>
      </c>
      <c r="AH1144" s="138"/>
      <c r="AI1144" s="138"/>
      <c r="AJ1144" s="139"/>
      <c r="AK1144" s="139"/>
      <c r="AL1144" s="132" t="str">
        <f t="shared" si="872"/>
        <v>OK</v>
      </c>
      <c r="AM1144" s="140"/>
      <c r="AN1144" s="119">
        <f t="shared" si="873"/>
        <v>0</v>
      </c>
      <c r="AO1144" s="120">
        <f t="shared" si="874"/>
        <v>0</v>
      </c>
      <c r="AP1144" s="39">
        <f t="shared" si="875"/>
        <v>0</v>
      </c>
      <c r="AQ1144" s="141">
        <f t="shared" si="876"/>
        <v>0</v>
      </c>
      <c r="AR1144" s="141">
        <f t="shared" si="885"/>
        <v>0</v>
      </c>
      <c r="AS1144" s="143" t="e">
        <f t="shared" si="886"/>
        <v>#DIV/0!</v>
      </c>
      <c r="AT1144" s="144">
        <f t="shared" si="879"/>
        <v>0</v>
      </c>
      <c r="AU1144" s="141">
        <f t="shared" si="887"/>
        <v>0</v>
      </c>
      <c r="AV1144" s="141">
        <f t="shared" si="888"/>
        <v>0</v>
      </c>
      <c r="AW1144" s="143" t="e">
        <f t="shared" si="889"/>
        <v>#DIV/0!</v>
      </c>
      <c r="AY1144" s="146" t="str">
        <f t="shared" si="891"/>
        <v>43.53</v>
      </c>
      <c r="AZ1144" s="557" t="b">
        <f>COUNTIF('[1]Codes SEC'!$B$2:$B$250,Ministres!AY1144)&gt;0</f>
        <v>1</v>
      </c>
    </row>
    <row r="1145" spans="1:64" ht="35.1" customHeight="1" x14ac:dyDescent="0.25">
      <c r="A1145" s="15" t="s">
        <v>13</v>
      </c>
      <c r="B1145" s="225" t="s">
        <v>1335</v>
      </c>
      <c r="C1145" s="122" t="s">
        <v>1315</v>
      </c>
      <c r="D1145" s="123">
        <v>1000</v>
      </c>
      <c r="E1145" s="226"/>
      <c r="F1145" s="122" t="s">
        <v>1336</v>
      </c>
      <c r="G1145" s="227">
        <v>1</v>
      </c>
      <c r="H1145" s="228" t="str">
        <f t="shared" si="861"/>
        <v>100</v>
      </c>
      <c r="I1145" s="229">
        <v>84353000</v>
      </c>
      <c r="J1145" s="230" t="s">
        <v>1414</v>
      </c>
      <c r="K1145" s="231" t="s">
        <v>1415</v>
      </c>
      <c r="L1145" s="232">
        <v>0</v>
      </c>
      <c r="M1145" s="233">
        <v>0</v>
      </c>
      <c r="N1145" s="130"/>
      <c r="O1145" s="131"/>
      <c r="P1145" s="131"/>
      <c r="Q1145" s="131"/>
      <c r="R1145" s="131"/>
      <c r="S1145" s="131"/>
      <c r="T1145" s="132" t="str">
        <f t="shared" si="869"/>
        <v>OK</v>
      </c>
      <c r="U1145" s="138"/>
      <c r="V1145" s="138"/>
      <c r="W1145" s="139"/>
      <c r="X1145" s="139"/>
      <c r="Y1145" s="132" t="str">
        <f t="shared" si="870"/>
        <v>OK</v>
      </c>
      <c r="Z1145" s="210"/>
      <c r="AA1145" s="204"/>
      <c r="AB1145" s="202"/>
      <c r="AC1145" s="202"/>
      <c r="AD1145" s="202"/>
      <c r="AE1145" s="202"/>
      <c r="AF1145" s="202"/>
      <c r="AG1145" s="132" t="str">
        <f t="shared" si="871"/>
        <v>OK</v>
      </c>
      <c r="AH1145" s="138"/>
      <c r="AI1145" s="138"/>
      <c r="AJ1145" s="139"/>
      <c r="AK1145" s="139"/>
      <c r="AL1145" s="132" t="str">
        <f t="shared" si="872"/>
        <v>OK</v>
      </c>
      <c r="AM1145" s="140"/>
      <c r="AN1145" s="119">
        <f t="shared" si="873"/>
        <v>0</v>
      </c>
      <c r="AO1145" s="120">
        <f t="shared" si="874"/>
        <v>0</v>
      </c>
      <c r="AP1145" s="39">
        <f t="shared" si="875"/>
        <v>0</v>
      </c>
      <c r="AQ1145" s="141">
        <f t="shared" si="876"/>
        <v>0</v>
      </c>
      <c r="AR1145" s="142">
        <f t="shared" si="885"/>
        <v>0</v>
      </c>
      <c r="AS1145" s="143" t="e">
        <f t="shared" si="886"/>
        <v>#DIV/0!</v>
      </c>
      <c r="AT1145" s="144">
        <f t="shared" si="879"/>
        <v>0</v>
      </c>
      <c r="AU1145" s="141">
        <f t="shared" si="887"/>
        <v>0</v>
      </c>
      <c r="AV1145" s="142">
        <f t="shared" si="888"/>
        <v>0</v>
      </c>
      <c r="AW1145" s="143" t="e">
        <f t="shared" si="889"/>
        <v>#DIV/0!</v>
      </c>
      <c r="AY1145" s="146" t="str">
        <f t="shared" si="891"/>
        <v>43.53</v>
      </c>
      <c r="AZ1145" s="557" t="b">
        <f>COUNTIF('[1]Codes SEC'!$B$2:$B$250,Ministres!AY1145)&gt;0</f>
        <v>1</v>
      </c>
    </row>
    <row r="1146" spans="1:64" ht="35.1" customHeight="1" x14ac:dyDescent="0.25">
      <c r="A1146" s="15" t="s">
        <v>13</v>
      </c>
      <c r="B1146" s="225" t="s">
        <v>1335</v>
      </c>
      <c r="C1146" s="122" t="s">
        <v>1315</v>
      </c>
      <c r="D1146" s="123">
        <v>1000</v>
      </c>
      <c r="E1146" s="226"/>
      <c r="F1146" s="122" t="s">
        <v>1336</v>
      </c>
      <c r="G1146" s="227">
        <v>1</v>
      </c>
      <c r="H1146" s="228" t="str">
        <f t="shared" si="861"/>
        <v>100</v>
      </c>
      <c r="I1146" s="229">
        <v>84353000</v>
      </c>
      <c r="J1146" s="230" t="s">
        <v>1416</v>
      </c>
      <c r="K1146" s="231" t="s">
        <v>1417</v>
      </c>
      <c r="L1146" s="232">
        <v>0</v>
      </c>
      <c r="M1146" s="233">
        <v>0</v>
      </c>
      <c r="N1146" s="130"/>
      <c r="O1146" s="131"/>
      <c r="P1146" s="131"/>
      <c r="Q1146" s="131"/>
      <c r="R1146" s="131"/>
      <c r="S1146" s="131"/>
      <c r="T1146" s="132" t="str">
        <f t="shared" si="869"/>
        <v>OK</v>
      </c>
      <c r="U1146" s="138"/>
      <c r="V1146" s="138"/>
      <c r="W1146" s="139"/>
      <c r="X1146" s="139"/>
      <c r="Y1146" s="132" t="str">
        <f t="shared" si="870"/>
        <v>OK</v>
      </c>
      <c r="Z1146" s="210"/>
      <c r="AA1146" s="204"/>
      <c r="AB1146" s="202"/>
      <c r="AC1146" s="202"/>
      <c r="AD1146" s="202"/>
      <c r="AE1146" s="202"/>
      <c r="AF1146" s="202"/>
      <c r="AG1146" s="132" t="str">
        <f t="shared" si="871"/>
        <v>OK</v>
      </c>
      <c r="AH1146" s="138"/>
      <c r="AI1146" s="138"/>
      <c r="AJ1146" s="139"/>
      <c r="AK1146" s="139"/>
      <c r="AL1146" s="132" t="str">
        <f t="shared" si="872"/>
        <v>OK</v>
      </c>
      <c r="AM1146" s="140"/>
      <c r="AN1146" s="119">
        <f t="shared" si="873"/>
        <v>0</v>
      </c>
      <c r="AO1146" s="120">
        <f t="shared" si="874"/>
        <v>0</v>
      </c>
      <c r="AP1146" s="39">
        <f t="shared" si="875"/>
        <v>0</v>
      </c>
      <c r="AQ1146" s="141">
        <f t="shared" si="876"/>
        <v>0</v>
      </c>
      <c r="AR1146" s="142">
        <f t="shared" si="885"/>
        <v>0</v>
      </c>
      <c r="AS1146" s="143" t="e">
        <f t="shared" si="886"/>
        <v>#DIV/0!</v>
      </c>
      <c r="AT1146" s="144">
        <f t="shared" si="879"/>
        <v>0</v>
      </c>
      <c r="AU1146" s="141">
        <f t="shared" si="887"/>
        <v>0</v>
      </c>
      <c r="AV1146" s="142">
        <f t="shared" si="888"/>
        <v>0</v>
      </c>
      <c r="AW1146" s="143" t="e">
        <f t="shared" si="889"/>
        <v>#DIV/0!</v>
      </c>
      <c r="AY1146" s="146" t="str">
        <f t="shared" si="891"/>
        <v>43.53</v>
      </c>
      <c r="AZ1146" s="557" t="b">
        <f>COUNTIF('[1]Codes SEC'!$B$2:$B$250,Ministres!AY1146)&gt;0</f>
        <v>1</v>
      </c>
    </row>
    <row r="1147" spans="1:64" ht="30.6" x14ac:dyDescent="0.25">
      <c r="A1147" s="15" t="s">
        <v>13</v>
      </c>
      <c r="B1147" s="225">
        <v>18</v>
      </c>
      <c r="C1147" s="122" t="s">
        <v>1315</v>
      </c>
      <c r="D1147" s="123">
        <v>1000</v>
      </c>
      <c r="E1147" s="226"/>
      <c r="F1147" s="122">
        <v>6</v>
      </c>
      <c r="G1147" s="126">
        <v>1</v>
      </c>
      <c r="H1147" s="35" t="str">
        <f t="shared" ref="H1147:H1210" si="892">LEFT(J1147,3)</f>
        <v>100</v>
      </c>
      <c r="I1147" s="36" t="s">
        <v>301</v>
      </c>
      <c r="J1147" s="37" t="s">
        <v>1418</v>
      </c>
      <c r="K1147" s="244" t="s">
        <v>1419</v>
      </c>
      <c r="L1147" s="232">
        <v>0</v>
      </c>
      <c r="M1147" s="233">
        <v>0</v>
      </c>
      <c r="N1147" s="130"/>
      <c r="O1147" s="131"/>
      <c r="P1147" s="131"/>
      <c r="Q1147" s="131"/>
      <c r="R1147" s="131"/>
      <c r="S1147" s="131"/>
      <c r="T1147" s="132" t="str">
        <f t="shared" si="869"/>
        <v>OK</v>
      </c>
      <c r="U1147" s="138"/>
      <c r="V1147" s="138"/>
      <c r="W1147" s="139"/>
      <c r="X1147" s="139"/>
      <c r="Y1147" s="132" t="str">
        <f t="shared" si="870"/>
        <v>OK</v>
      </c>
      <c r="Z1147" s="210"/>
      <c r="AA1147" s="204"/>
      <c r="AB1147" s="202"/>
      <c r="AC1147" s="202"/>
      <c r="AD1147" s="202"/>
      <c r="AE1147" s="202"/>
      <c r="AF1147" s="202"/>
      <c r="AG1147" s="132" t="str">
        <f t="shared" si="871"/>
        <v>OK</v>
      </c>
      <c r="AH1147" s="138"/>
      <c r="AI1147" s="138"/>
      <c r="AJ1147" s="139"/>
      <c r="AK1147" s="139"/>
      <c r="AL1147" s="132" t="str">
        <f t="shared" si="872"/>
        <v>OK</v>
      </c>
      <c r="AM1147" s="140"/>
      <c r="AN1147" s="119">
        <f t="shared" si="873"/>
        <v>0</v>
      </c>
      <c r="AO1147" s="120">
        <f t="shared" si="874"/>
        <v>0</v>
      </c>
      <c r="AP1147" s="39">
        <f t="shared" si="875"/>
        <v>0</v>
      </c>
      <c r="AQ1147" s="141">
        <f t="shared" si="876"/>
        <v>0</v>
      </c>
      <c r="AR1147" s="142">
        <f t="shared" si="885"/>
        <v>0</v>
      </c>
      <c r="AS1147" s="143" t="e">
        <f t="shared" si="886"/>
        <v>#DIV/0!</v>
      </c>
      <c r="AT1147" s="144">
        <f t="shared" si="879"/>
        <v>0</v>
      </c>
      <c r="AU1147" s="141">
        <f t="shared" si="887"/>
        <v>0</v>
      </c>
      <c r="AV1147" s="142">
        <f t="shared" si="888"/>
        <v>0</v>
      </c>
      <c r="AW1147" s="143" t="e">
        <f t="shared" si="889"/>
        <v>#DIV/0!</v>
      </c>
      <c r="AY1147" s="146" t="str">
        <f t="shared" si="891"/>
        <v>45.24</v>
      </c>
      <c r="AZ1147" s="557" t="b">
        <f>COUNTIF('[1]Codes SEC'!$B$2:$B$250,Ministres!AY1147)&gt;0</f>
        <v>1</v>
      </c>
    </row>
    <row r="1148" spans="1:64" s="558" customFormat="1" ht="30.6" x14ac:dyDescent="0.25">
      <c r="A1148" s="15" t="s">
        <v>13</v>
      </c>
      <c r="B1148" s="225">
        <v>18</v>
      </c>
      <c r="C1148" s="122" t="s">
        <v>1315</v>
      </c>
      <c r="D1148" s="123">
        <v>1000</v>
      </c>
      <c r="E1148" s="226"/>
      <c r="F1148" s="122">
        <v>6</v>
      </c>
      <c r="G1148" s="126">
        <v>1</v>
      </c>
      <c r="H1148" s="35" t="str">
        <f t="shared" si="892"/>
        <v>100</v>
      </c>
      <c r="I1148" s="36" t="s">
        <v>301</v>
      </c>
      <c r="J1148" s="37" t="s">
        <v>1420</v>
      </c>
      <c r="K1148" s="244" t="s">
        <v>1421</v>
      </c>
      <c r="L1148" s="199">
        <v>0</v>
      </c>
      <c r="M1148" s="200">
        <v>0</v>
      </c>
      <c r="N1148" s="130"/>
      <c r="O1148" s="131"/>
      <c r="P1148" s="131"/>
      <c r="Q1148" s="131"/>
      <c r="R1148" s="131"/>
      <c r="S1148" s="131"/>
      <c r="T1148" s="132" t="str">
        <f t="shared" si="869"/>
        <v>OK</v>
      </c>
      <c r="U1148" s="138"/>
      <c r="V1148" s="138"/>
      <c r="W1148" s="139"/>
      <c r="X1148" s="139"/>
      <c r="Y1148" s="132" t="str">
        <f t="shared" si="870"/>
        <v>OK</v>
      </c>
      <c r="Z1148" s="210"/>
      <c r="AA1148" s="204"/>
      <c r="AB1148" s="202"/>
      <c r="AC1148" s="202"/>
      <c r="AD1148" s="202"/>
      <c r="AE1148" s="202"/>
      <c r="AF1148" s="202"/>
      <c r="AG1148" s="132" t="str">
        <f t="shared" si="871"/>
        <v>OK</v>
      </c>
      <c r="AH1148" s="138"/>
      <c r="AI1148" s="138"/>
      <c r="AJ1148" s="139"/>
      <c r="AK1148" s="139"/>
      <c r="AL1148" s="132" t="str">
        <f t="shared" si="872"/>
        <v>OK</v>
      </c>
      <c r="AM1148" s="140"/>
      <c r="AN1148" s="119">
        <f t="shared" si="873"/>
        <v>0</v>
      </c>
      <c r="AO1148" s="120">
        <f t="shared" si="874"/>
        <v>0</v>
      </c>
      <c r="AP1148" s="39">
        <f t="shared" si="875"/>
        <v>0</v>
      </c>
      <c r="AQ1148" s="141">
        <f t="shared" si="876"/>
        <v>0</v>
      </c>
      <c r="AR1148" s="142">
        <f t="shared" si="885"/>
        <v>0</v>
      </c>
      <c r="AS1148" s="143" t="e">
        <f t="shared" si="886"/>
        <v>#DIV/0!</v>
      </c>
      <c r="AT1148" s="144">
        <f t="shared" si="879"/>
        <v>0</v>
      </c>
      <c r="AU1148" s="141">
        <f t="shared" si="887"/>
        <v>0</v>
      </c>
      <c r="AV1148" s="142">
        <f t="shared" si="888"/>
        <v>0</v>
      </c>
      <c r="AW1148" s="143" t="e">
        <f t="shared" si="889"/>
        <v>#DIV/0!</v>
      </c>
      <c r="AX1148"/>
      <c r="AY1148" s="146" t="str">
        <f t="shared" si="891"/>
        <v>45.24</v>
      </c>
      <c r="AZ1148" s="557" t="b">
        <f>COUNTIF('[1]Codes SEC'!$B$2:$B$250,Ministres!AY1148)&gt;0</f>
        <v>1</v>
      </c>
      <c r="BA1148"/>
      <c r="BB1148"/>
      <c r="BC1148"/>
      <c r="BD1148"/>
      <c r="BE1148"/>
      <c r="BF1148"/>
      <c r="BG1148"/>
      <c r="BH1148"/>
      <c r="BI1148"/>
      <c r="BJ1148"/>
      <c r="BK1148"/>
      <c r="BL1148"/>
    </row>
    <row r="1149" spans="1:64" s="197" customFormat="1" ht="30.6" x14ac:dyDescent="0.25">
      <c r="A1149" s="15" t="s">
        <v>13</v>
      </c>
      <c r="B1149" s="225">
        <v>18</v>
      </c>
      <c r="C1149" s="122" t="s">
        <v>1315</v>
      </c>
      <c r="D1149" s="123">
        <v>1000</v>
      </c>
      <c r="E1149" s="226"/>
      <c r="F1149" s="122">
        <v>6</v>
      </c>
      <c r="G1149" s="126">
        <v>1</v>
      </c>
      <c r="H1149" s="35" t="str">
        <f t="shared" si="892"/>
        <v>100</v>
      </c>
      <c r="I1149" s="36" t="s">
        <v>301</v>
      </c>
      <c r="J1149" s="37" t="s">
        <v>1422</v>
      </c>
      <c r="K1149" s="244" t="s">
        <v>1423</v>
      </c>
      <c r="L1149" s="232">
        <v>0</v>
      </c>
      <c r="M1149" s="233">
        <v>0</v>
      </c>
      <c r="N1149" s="130"/>
      <c r="O1149" s="131"/>
      <c r="P1149" s="131"/>
      <c r="Q1149" s="131"/>
      <c r="R1149" s="131"/>
      <c r="S1149" s="131"/>
      <c r="T1149" s="132" t="str">
        <f t="shared" si="869"/>
        <v>OK</v>
      </c>
      <c r="U1149" s="138"/>
      <c r="V1149" s="138"/>
      <c r="W1149" s="139"/>
      <c r="X1149" s="139"/>
      <c r="Y1149" s="132" t="str">
        <f t="shared" si="870"/>
        <v>OK</v>
      </c>
      <c r="Z1149" s="210"/>
      <c r="AA1149" s="204"/>
      <c r="AB1149" s="202"/>
      <c r="AC1149" s="202"/>
      <c r="AD1149" s="202"/>
      <c r="AE1149" s="202"/>
      <c r="AF1149" s="202"/>
      <c r="AG1149" s="132" t="str">
        <f t="shared" si="871"/>
        <v>OK</v>
      </c>
      <c r="AH1149" s="138"/>
      <c r="AI1149" s="138"/>
      <c r="AJ1149" s="139"/>
      <c r="AK1149" s="139"/>
      <c r="AL1149" s="132" t="str">
        <f t="shared" si="872"/>
        <v>OK</v>
      </c>
      <c r="AM1149" s="140"/>
      <c r="AN1149" s="119">
        <f t="shared" si="873"/>
        <v>0</v>
      </c>
      <c r="AO1149" s="120">
        <f t="shared" si="874"/>
        <v>0</v>
      </c>
      <c r="AP1149" s="39">
        <f t="shared" si="875"/>
        <v>0</v>
      </c>
      <c r="AQ1149" s="141">
        <f t="shared" si="876"/>
        <v>0</v>
      </c>
      <c r="AR1149" s="142">
        <f t="shared" si="885"/>
        <v>0</v>
      </c>
      <c r="AS1149" s="143" t="e">
        <f t="shared" si="886"/>
        <v>#DIV/0!</v>
      </c>
      <c r="AT1149" s="144">
        <f t="shared" si="879"/>
        <v>0</v>
      </c>
      <c r="AU1149" s="141">
        <f t="shared" si="887"/>
        <v>0</v>
      </c>
      <c r="AV1149" s="142">
        <f t="shared" si="888"/>
        <v>0</v>
      </c>
      <c r="AW1149" s="143" t="e">
        <f t="shared" si="889"/>
        <v>#DIV/0!</v>
      </c>
      <c r="AX1149"/>
      <c r="AY1149" s="146" t="str">
        <f t="shared" si="891"/>
        <v>45.24</v>
      </c>
      <c r="AZ1149" s="557" t="b">
        <f>COUNTIF('[1]Codes SEC'!$B$2:$B$250,Ministres!AY1149)&gt;0</f>
        <v>1</v>
      </c>
      <c r="BA1149" s="12"/>
      <c r="BB1149" s="12"/>
      <c r="BC1149" s="12"/>
      <c r="BD1149" s="12"/>
      <c r="BE1149" s="12"/>
      <c r="BF1149" s="12"/>
      <c r="BG1149" s="12"/>
      <c r="BH1149" s="12"/>
      <c r="BI1149" s="12"/>
      <c r="BJ1149" s="12"/>
      <c r="BK1149" s="12"/>
      <c r="BL1149" s="12"/>
    </row>
    <row r="1150" spans="1:64" ht="30.6" x14ac:dyDescent="0.25">
      <c r="A1150" s="15" t="s">
        <v>13</v>
      </c>
      <c r="B1150" s="225">
        <v>18</v>
      </c>
      <c r="C1150" s="122" t="s">
        <v>1315</v>
      </c>
      <c r="D1150" s="123">
        <v>1000</v>
      </c>
      <c r="E1150" s="226"/>
      <c r="F1150" s="122">
        <v>6</v>
      </c>
      <c r="G1150" s="126">
        <v>1</v>
      </c>
      <c r="H1150" s="35" t="str">
        <f t="shared" si="892"/>
        <v>100</v>
      </c>
      <c r="I1150" s="36" t="s">
        <v>301</v>
      </c>
      <c r="J1150" s="37" t="s">
        <v>1424</v>
      </c>
      <c r="K1150" s="244" t="s">
        <v>1425</v>
      </c>
      <c r="L1150" s="199">
        <v>0</v>
      </c>
      <c r="M1150" s="200">
        <v>0</v>
      </c>
      <c r="N1150" s="130"/>
      <c r="O1150" s="131"/>
      <c r="P1150" s="131"/>
      <c r="Q1150" s="131"/>
      <c r="R1150" s="131"/>
      <c r="S1150" s="131"/>
      <c r="T1150" s="132" t="str">
        <f t="shared" si="869"/>
        <v>OK</v>
      </c>
      <c r="U1150" s="138"/>
      <c r="V1150" s="138"/>
      <c r="W1150" s="139"/>
      <c r="X1150" s="139"/>
      <c r="Y1150" s="132" t="str">
        <f t="shared" si="870"/>
        <v>OK</v>
      </c>
      <c r="Z1150" s="210"/>
      <c r="AA1150" s="204"/>
      <c r="AB1150" s="202"/>
      <c r="AC1150" s="202"/>
      <c r="AD1150" s="202"/>
      <c r="AE1150" s="202"/>
      <c r="AF1150" s="202"/>
      <c r="AG1150" s="132" t="str">
        <f t="shared" si="871"/>
        <v>OK</v>
      </c>
      <c r="AH1150" s="138"/>
      <c r="AI1150" s="138"/>
      <c r="AJ1150" s="139"/>
      <c r="AK1150" s="139"/>
      <c r="AL1150" s="132" t="str">
        <f t="shared" si="872"/>
        <v>OK</v>
      </c>
      <c r="AM1150" s="140"/>
      <c r="AN1150" s="119">
        <f t="shared" si="873"/>
        <v>0</v>
      </c>
      <c r="AO1150" s="120">
        <f t="shared" si="874"/>
        <v>0</v>
      </c>
      <c r="AP1150" s="39">
        <f t="shared" si="875"/>
        <v>0</v>
      </c>
      <c r="AQ1150" s="141">
        <f t="shared" si="876"/>
        <v>0</v>
      </c>
      <c r="AR1150" s="142">
        <f t="shared" si="885"/>
        <v>0</v>
      </c>
      <c r="AS1150" s="143" t="e">
        <f t="shared" si="886"/>
        <v>#DIV/0!</v>
      </c>
      <c r="AT1150" s="144">
        <f t="shared" si="879"/>
        <v>0</v>
      </c>
      <c r="AU1150" s="141">
        <f t="shared" si="887"/>
        <v>0</v>
      </c>
      <c r="AV1150" s="142">
        <f t="shared" si="888"/>
        <v>0</v>
      </c>
      <c r="AW1150" s="143" t="e">
        <f t="shared" si="889"/>
        <v>#DIV/0!</v>
      </c>
      <c r="AY1150" s="146" t="str">
        <f t="shared" si="891"/>
        <v>45.24</v>
      </c>
      <c r="AZ1150" s="557" t="b">
        <f>COUNTIF('[1]Codes SEC'!$B$2:$B$250,Ministres!AY1150)&gt;0</f>
        <v>1</v>
      </c>
    </row>
    <row r="1151" spans="1:64" ht="30.6" x14ac:dyDescent="0.25">
      <c r="A1151" s="15" t="s">
        <v>13</v>
      </c>
      <c r="B1151" s="225">
        <v>18</v>
      </c>
      <c r="C1151" s="122" t="s">
        <v>1315</v>
      </c>
      <c r="D1151" s="123">
        <v>1000</v>
      </c>
      <c r="E1151" s="226"/>
      <c r="F1151" s="122">
        <v>6</v>
      </c>
      <c r="G1151" s="126">
        <v>1</v>
      </c>
      <c r="H1151" s="35" t="str">
        <f t="shared" si="892"/>
        <v>100</v>
      </c>
      <c r="I1151" s="36" t="s">
        <v>301</v>
      </c>
      <c r="J1151" s="37" t="s">
        <v>1426</v>
      </c>
      <c r="K1151" s="281" t="s">
        <v>1427</v>
      </c>
      <c r="L1151" s="232">
        <v>0</v>
      </c>
      <c r="M1151" s="233">
        <v>0</v>
      </c>
      <c r="N1151" s="130"/>
      <c r="O1151" s="131"/>
      <c r="P1151" s="131"/>
      <c r="Q1151" s="131"/>
      <c r="R1151" s="131"/>
      <c r="S1151" s="131"/>
      <c r="T1151" s="132" t="str">
        <f t="shared" si="869"/>
        <v>OK</v>
      </c>
      <c r="U1151" s="138"/>
      <c r="V1151" s="138"/>
      <c r="W1151" s="139"/>
      <c r="X1151" s="139"/>
      <c r="Y1151" s="132" t="str">
        <f t="shared" si="870"/>
        <v>OK</v>
      </c>
      <c r="Z1151" s="210"/>
      <c r="AA1151" s="204"/>
      <c r="AB1151" s="202"/>
      <c r="AC1151" s="202"/>
      <c r="AD1151" s="202"/>
      <c r="AE1151" s="202"/>
      <c r="AF1151" s="202"/>
      <c r="AG1151" s="132" t="str">
        <f t="shared" si="871"/>
        <v>OK</v>
      </c>
      <c r="AH1151" s="138"/>
      <c r="AI1151" s="138"/>
      <c r="AJ1151" s="139"/>
      <c r="AK1151" s="139"/>
      <c r="AL1151" s="132" t="str">
        <f t="shared" si="872"/>
        <v>OK</v>
      </c>
      <c r="AM1151" s="140"/>
      <c r="AN1151" s="119">
        <f t="shared" si="873"/>
        <v>0</v>
      </c>
      <c r="AO1151" s="120">
        <f t="shared" si="874"/>
        <v>0</v>
      </c>
      <c r="AP1151" s="39">
        <f t="shared" si="875"/>
        <v>0</v>
      </c>
      <c r="AQ1151" s="141">
        <f t="shared" si="876"/>
        <v>0</v>
      </c>
      <c r="AR1151" s="142">
        <f t="shared" si="885"/>
        <v>0</v>
      </c>
      <c r="AS1151" s="143" t="e">
        <f t="shared" si="886"/>
        <v>#DIV/0!</v>
      </c>
      <c r="AT1151" s="144">
        <f t="shared" si="879"/>
        <v>0</v>
      </c>
      <c r="AU1151" s="141">
        <f t="shared" si="887"/>
        <v>0</v>
      </c>
      <c r="AV1151" s="142">
        <f t="shared" si="888"/>
        <v>0</v>
      </c>
      <c r="AW1151" s="143" t="e">
        <f t="shared" si="889"/>
        <v>#DIV/0!</v>
      </c>
      <c r="AY1151" s="146" t="str">
        <f t="shared" si="891"/>
        <v>45.24</v>
      </c>
      <c r="AZ1151" s="557" t="b">
        <f>COUNTIF('[1]Codes SEC'!$B$2:$B$250,Ministres!AY1151)&gt;0</f>
        <v>1</v>
      </c>
    </row>
    <row r="1152" spans="1:64" ht="35.1" customHeight="1" x14ac:dyDescent="0.25">
      <c r="A1152" s="15" t="s">
        <v>13</v>
      </c>
      <c r="B1152" s="225" t="s">
        <v>1335</v>
      </c>
      <c r="C1152" s="122" t="s">
        <v>1315</v>
      </c>
      <c r="D1152" s="123">
        <v>1000</v>
      </c>
      <c r="E1152" s="226"/>
      <c r="F1152" s="122" t="s">
        <v>1336</v>
      </c>
      <c r="G1152" s="227">
        <v>1</v>
      </c>
      <c r="H1152" s="228" t="str">
        <f t="shared" si="892"/>
        <v>100</v>
      </c>
      <c r="I1152" s="229">
        <v>84524000</v>
      </c>
      <c r="J1152" s="230" t="s">
        <v>1428</v>
      </c>
      <c r="K1152" s="231" t="s">
        <v>1429</v>
      </c>
      <c r="L1152" s="232">
        <v>0</v>
      </c>
      <c r="M1152" s="233">
        <v>0</v>
      </c>
      <c r="N1152" s="130"/>
      <c r="O1152" s="131"/>
      <c r="P1152" s="131"/>
      <c r="Q1152" s="131"/>
      <c r="R1152" s="131"/>
      <c r="S1152" s="131"/>
      <c r="T1152" s="132" t="str">
        <f t="shared" si="869"/>
        <v>OK</v>
      </c>
      <c r="U1152" s="138"/>
      <c r="V1152" s="138"/>
      <c r="W1152" s="139"/>
      <c r="X1152" s="139"/>
      <c r="Y1152" s="132" t="str">
        <f t="shared" si="870"/>
        <v>OK</v>
      </c>
      <c r="Z1152" s="210"/>
      <c r="AA1152" s="204"/>
      <c r="AB1152" s="202"/>
      <c r="AC1152" s="202"/>
      <c r="AD1152" s="202"/>
      <c r="AE1152" s="202"/>
      <c r="AF1152" s="202"/>
      <c r="AG1152" s="132" t="str">
        <f t="shared" si="871"/>
        <v>OK</v>
      </c>
      <c r="AH1152" s="138"/>
      <c r="AI1152" s="138"/>
      <c r="AJ1152" s="139"/>
      <c r="AK1152" s="139"/>
      <c r="AL1152" s="132" t="str">
        <f t="shared" si="872"/>
        <v>OK</v>
      </c>
      <c r="AM1152" s="140"/>
      <c r="AN1152" s="119">
        <f t="shared" si="873"/>
        <v>0</v>
      </c>
      <c r="AO1152" s="120">
        <f t="shared" si="874"/>
        <v>0</v>
      </c>
      <c r="AP1152" s="39">
        <f t="shared" si="875"/>
        <v>0</v>
      </c>
      <c r="AQ1152" s="141">
        <f t="shared" si="876"/>
        <v>0</v>
      </c>
      <c r="AR1152" s="142">
        <f t="shared" si="885"/>
        <v>0</v>
      </c>
      <c r="AS1152" s="143" t="e">
        <f t="shared" si="886"/>
        <v>#DIV/0!</v>
      </c>
      <c r="AT1152" s="144">
        <f t="shared" si="879"/>
        <v>0</v>
      </c>
      <c r="AU1152" s="141">
        <f t="shared" si="887"/>
        <v>0</v>
      </c>
      <c r="AV1152" s="142">
        <f t="shared" si="888"/>
        <v>0</v>
      </c>
      <c r="AW1152" s="143" t="e">
        <f t="shared" si="889"/>
        <v>#DIV/0!</v>
      </c>
      <c r="AY1152" s="146" t="str">
        <f t="shared" si="891"/>
        <v>45.24</v>
      </c>
      <c r="AZ1152" s="557" t="b">
        <f>COUNTIF('[1]Codes SEC'!$B$2:$B$250,Ministres!AY1152)&gt;0</f>
        <v>1</v>
      </c>
    </row>
    <row r="1153" spans="1:64" ht="35.1" customHeight="1" x14ac:dyDescent="0.25">
      <c r="A1153" s="15" t="s">
        <v>13</v>
      </c>
      <c r="B1153" s="225" t="s">
        <v>1335</v>
      </c>
      <c r="C1153" s="122" t="s">
        <v>1315</v>
      </c>
      <c r="D1153" s="123">
        <v>1000</v>
      </c>
      <c r="E1153" s="226"/>
      <c r="F1153" s="122" t="s">
        <v>1336</v>
      </c>
      <c r="G1153" s="227">
        <v>1</v>
      </c>
      <c r="H1153" s="228" t="str">
        <f t="shared" si="892"/>
        <v>100</v>
      </c>
      <c r="I1153" s="229">
        <v>84524000</v>
      </c>
      <c r="J1153" s="230" t="s">
        <v>1430</v>
      </c>
      <c r="K1153" s="231" t="s">
        <v>1431</v>
      </c>
      <c r="L1153" s="232">
        <v>0</v>
      </c>
      <c r="M1153" s="233">
        <v>0</v>
      </c>
      <c r="N1153" s="130"/>
      <c r="O1153" s="131"/>
      <c r="P1153" s="131"/>
      <c r="Q1153" s="131"/>
      <c r="R1153" s="131"/>
      <c r="S1153" s="131"/>
      <c r="T1153" s="132" t="str">
        <f t="shared" si="869"/>
        <v>OK</v>
      </c>
      <c r="U1153" s="138"/>
      <c r="V1153" s="138"/>
      <c r="W1153" s="139"/>
      <c r="X1153" s="139"/>
      <c r="Y1153" s="132" t="str">
        <f t="shared" si="870"/>
        <v>OK</v>
      </c>
      <c r="Z1153" s="210"/>
      <c r="AA1153" s="204"/>
      <c r="AB1153" s="202"/>
      <c r="AC1153" s="202"/>
      <c r="AD1153" s="202"/>
      <c r="AE1153" s="202"/>
      <c r="AF1153" s="202"/>
      <c r="AG1153" s="132" t="str">
        <f t="shared" si="871"/>
        <v>OK</v>
      </c>
      <c r="AH1153" s="138"/>
      <c r="AI1153" s="138"/>
      <c r="AJ1153" s="139"/>
      <c r="AK1153" s="139"/>
      <c r="AL1153" s="132" t="str">
        <f t="shared" si="872"/>
        <v>OK</v>
      </c>
      <c r="AM1153" s="140"/>
      <c r="AN1153" s="119">
        <f t="shared" si="873"/>
        <v>0</v>
      </c>
      <c r="AO1153" s="120">
        <f t="shared" si="874"/>
        <v>0</v>
      </c>
      <c r="AP1153" s="39">
        <f t="shared" si="875"/>
        <v>0</v>
      </c>
      <c r="AQ1153" s="141">
        <f t="shared" si="876"/>
        <v>0</v>
      </c>
      <c r="AR1153" s="142">
        <f t="shared" si="885"/>
        <v>0</v>
      </c>
      <c r="AS1153" s="143" t="e">
        <f t="shared" si="886"/>
        <v>#DIV/0!</v>
      </c>
      <c r="AT1153" s="144">
        <f t="shared" si="879"/>
        <v>0</v>
      </c>
      <c r="AU1153" s="141">
        <f t="shared" si="887"/>
        <v>0</v>
      </c>
      <c r="AV1153" s="142">
        <f t="shared" si="888"/>
        <v>0</v>
      </c>
      <c r="AW1153" s="143" t="e">
        <f t="shared" si="889"/>
        <v>#DIV/0!</v>
      </c>
      <c r="AY1153" s="146" t="str">
        <f t="shared" si="891"/>
        <v>45.24</v>
      </c>
      <c r="AZ1153" s="557" t="b">
        <f>COUNTIF('[1]Codes SEC'!$B$2:$B$250,Ministres!AY1153)&gt;0</f>
        <v>1</v>
      </c>
    </row>
    <row r="1154" spans="1:64" ht="12.75" customHeight="1" x14ac:dyDescent="0.25">
      <c r="A1154" s="350"/>
      <c r="B1154" s="564"/>
      <c r="C1154" s="150"/>
      <c r="D1154" s="352"/>
      <c r="E1154" s="565"/>
      <c r="F1154" s="566"/>
      <c r="G1154" s="154"/>
      <c r="H1154" s="155"/>
      <c r="I1154" s="156"/>
      <c r="J1154" s="157"/>
      <c r="K1154" s="158" t="s">
        <v>70</v>
      </c>
      <c r="L1154" s="236">
        <f t="shared" ref="L1154:S1154" si="893">L1109+L1110+L1111+L1112+L1117+L1124+L1125+L1129+L1130+L1133+L1134+L1137+L1138+L1142+L1143+L1147+L1148+L1149+L1150+L1151+L1101+L1113+L1126+L1144+L1141+L1122+L1102+L1103+L1104+L1105+L1114+L1118+L1119+L1123+L1106+L1107+L1108+L1116+L1115+L1120+L1121+L1127+L1131+L1132+L1135+L1136+L1140+L1139+L1145+L1146+L1152+L1153+L1128</f>
        <v>0</v>
      </c>
      <c r="M1154" s="567">
        <f t="shared" si="893"/>
        <v>0</v>
      </c>
      <c r="N1154" s="568">
        <f t="shared" si="893"/>
        <v>0</v>
      </c>
      <c r="O1154" s="165">
        <f t="shared" si="893"/>
        <v>0</v>
      </c>
      <c r="P1154" s="165">
        <f t="shared" si="893"/>
        <v>0</v>
      </c>
      <c r="Q1154" s="165">
        <f t="shared" si="893"/>
        <v>0</v>
      </c>
      <c r="R1154" s="165">
        <f t="shared" si="893"/>
        <v>0</v>
      </c>
      <c r="S1154" s="165">
        <f t="shared" si="893"/>
        <v>0</v>
      </c>
      <c r="T1154" s="569"/>
      <c r="U1154" s="570">
        <f>U1109+U1110+U1111+U1112+U1117+U1124+U1125+U1129+U1130+U1133+U1134+U1137+U1138+U1142+U1143+U1147+U1148+U1149+U1150+U1151+U1101+U1113+U1126+U1144+U1141+U1122+U1102+U1103+U1104+U1105+U1114+U1118+U1119+U1123+U1106+U1107+U1108+U1116+U1115+U1120+U1121+U1127+U1131+U1132+U1135+U1136+U1140+U1139+U1145+U1146+U1152+U1153+U1128</f>
        <v>0</v>
      </c>
      <c r="V1154" s="570">
        <f>V1109+V1110+V1111+V1112+V1117+V1124+V1125+V1129+V1130+V1133+V1134+V1137+V1138+V1142+V1143+V1147+V1148+V1149+V1150+V1151+V1101+V1113+V1126+V1144+V1141+V1122+V1102+V1103+V1104+V1105+V1114+V1118+V1119+V1123+V1106+V1107+V1108+V1116+V1115+V1120+V1121+V1127+V1131+V1132+V1135+V1136+V1140+V1139+V1145+V1146+V1152+V1153+V1128</f>
        <v>0</v>
      </c>
      <c r="W1154" s="165">
        <f>W1109+W1110+W1111+W1112+W1117+W1124+W1125+W1129+W1130+W1133+W1134+W1137+W1138+W1142+W1143+W1147+W1148+W1149+W1150+W1151+W1101+W1113+W1126+W1144+W1141+W1122+W1102+W1103+W1104+W1105+W1114+W1118+W1119+W1123+W1106+W1107+W1108+W1116+W1115+W1120+W1121+W1127+W1131+W1132+W1135+W1136+W1140+W1139+W1145+W1146+W1152+W1153+W1128</f>
        <v>0</v>
      </c>
      <c r="X1154" s="165">
        <f>X1109+X1110+X1111+X1112+X1117+X1124+X1125+X1129+X1130+X1133+X1134+X1137+X1138+X1142+X1143+X1147+X1148+X1149+X1150+X1151+X1101+X1113+X1126+X1144+X1141+X1122+X1102+X1103+X1104+X1105+X1114+X1118+X1119+X1123+X1106+X1107+X1108+X1116+X1115+X1120+X1121+X1127+X1131+X1132+X1135+X1136+X1140+X1139+X1145+X1146+X1152+X1153+X1128</f>
        <v>0</v>
      </c>
      <c r="Y1154" s="569"/>
      <c r="Z1154" s="571">
        <f t="shared" ref="Z1154:AF1154" si="894">Z1109+Z1110+Z1111+Z1112+Z1117+Z1124+Z1125+Z1129+Z1130+Z1133+Z1134+Z1137+Z1138+Z1142+Z1143+Z1147+Z1148+Z1149+Z1150+Z1151+Z1101+Z1113+Z1126+Z1144+Z1141+Z1122+Z1102+Z1103+Z1104+Z1105+Z1114+Z1118+Z1119+Z1123+Z1106+Z1107+Z1108+Z1116+Z1115+Z1120+Z1121+Z1127+Z1131+Z1132+Z1135+Z1136+Z1140+Z1139+Z1145+Z1146+Z1152+Z1153+Z1128</f>
        <v>0</v>
      </c>
      <c r="AA1154" s="165">
        <f t="shared" si="894"/>
        <v>0</v>
      </c>
      <c r="AB1154" s="165">
        <f t="shared" si="894"/>
        <v>0</v>
      </c>
      <c r="AC1154" s="165">
        <f t="shared" si="894"/>
        <v>0</v>
      </c>
      <c r="AD1154" s="165">
        <f t="shared" si="894"/>
        <v>0</v>
      </c>
      <c r="AE1154" s="165">
        <f t="shared" si="894"/>
        <v>0</v>
      </c>
      <c r="AF1154" s="165">
        <f t="shared" si="894"/>
        <v>0</v>
      </c>
      <c r="AG1154" s="569"/>
      <c r="AH1154" s="570">
        <f>AH1109+AH1110+AH1111+AH1112+AH1117+AH1124+AH1125+AH1129+AH1130+AH1133+AH1134+AH1137+AH1138+AH1142+AH1143+AH1147+AH1148+AH1149+AH1150+AH1151+AH1101+AH1113+AH1126+AH1144+AH1141+AH1122+AH1102+AH1103+AH1104+AH1105+AH1114+AH1118+AH1119+AH1123+AH1106+AH1107+AH1108+AH1116+AH1115+AH1120+AH1121+AH1127+AH1131+AH1132+AH1135+AH1136+AH1140+AH1139+AH1145+AH1146+AH1152+AH1153+AH1128</f>
        <v>0</v>
      </c>
      <c r="AI1154" s="570">
        <f>AI1109+AI1110+AI1111+AI1112+AI1117+AI1124+AI1125+AI1129+AI1130+AI1133+AI1134+AI1137+AI1138+AI1142+AI1143+AI1147+AI1148+AI1149+AI1150+AI1151+AI1101+AI1113+AI1126+AI1144+AI1141+AI1122+AI1102+AI1103+AI1104+AI1105+AI1114+AI1118+AI1119+AI1123+AI1106+AI1107+AI1108+AI1116+AI1115+AI1120+AI1121+AI1127+AI1131+AI1132+AI1135+AI1136+AI1140+AI1139+AI1145+AI1146+AI1152+AI1153+AI1128</f>
        <v>0</v>
      </c>
      <c r="AJ1154" s="165">
        <f>AJ1109+AJ1110+AJ1111+AJ1112+AJ1117+AJ1124+AJ1125+AJ1129+AJ1130+AJ1133+AJ1134+AJ1137+AJ1138+AJ1142+AJ1143+AJ1147+AJ1148+AJ1149+AJ1150+AJ1151+AJ1101+AJ1113+AJ1126+AJ1144+AJ1141+AJ1122+AJ1102+AJ1103+AJ1104+AJ1105+AJ1114+AJ1118+AJ1119+AJ1123+AJ1106+AJ1107+AJ1108+AJ1116+AJ1115+AJ1120+AJ1121+AJ1127+AJ1131+AJ1132+AJ1135+AJ1136+AJ1140+AJ1139+AJ1145+AJ1146+AJ1152+AJ1153+AJ1128</f>
        <v>0</v>
      </c>
      <c r="AK1154" s="165">
        <f>AK1109+AK1110+AK1111+AK1112+AK1117+AK1124+AK1125+AK1129+AK1130+AK1133+AK1134+AK1137+AK1138+AK1142+AK1143+AK1147+AK1148+AK1149+AK1150+AK1151+AK1101+AK1113+AK1126+AK1144+AK1141+AK1122+AK1102+AK1103+AK1104+AK1105+AK1114+AK1118+AK1119+AK1123+AK1106+AK1107+AK1108+AK1116+AK1115+AK1120+AK1121+AK1127+AK1131+AK1132+AK1135+AK1136+AK1140+AK1139+AK1145+AK1146+AK1152+AK1153+AK1128</f>
        <v>0</v>
      </c>
      <c r="AL1154" s="569"/>
      <c r="AM1154" s="572">
        <f t="shared" ref="AM1154:AW1154" si="895">AM1109+AM1110+AM1111+AM1112+AM1117+AM1124+AM1125+AM1129+AM1130+AM1133+AM1134+AM1137+AM1138+AM1142+AM1143+AM1147+AM1148+AM1149+AM1150+AM1151+AM1101+AM1113+AM1126+AM1144+AM1141+AM1122+AM1102+AM1103+AM1104+AM1105+AM1114+AM1118+AM1119+AM1123+AM1106+AM1107+AM1108+AM1116+AM1115+AM1120+AM1121+AM1127+AM1131+AM1132+AM1135+AM1136+AM1140+AM1139+AM1145+AM1146+AM1152+AM1153+AM1128</f>
        <v>0</v>
      </c>
      <c r="AN1154" s="167">
        <f t="shared" si="895"/>
        <v>0</v>
      </c>
      <c r="AO1154" s="573">
        <f t="shared" si="895"/>
        <v>0</v>
      </c>
      <c r="AP1154" s="167">
        <f t="shared" si="895"/>
        <v>0</v>
      </c>
      <c r="AQ1154" s="569">
        <f t="shared" si="895"/>
        <v>0</v>
      </c>
      <c r="AR1154" s="569">
        <f t="shared" si="895"/>
        <v>0</v>
      </c>
      <c r="AS1154" s="574" t="e">
        <f t="shared" si="895"/>
        <v>#DIV/0!</v>
      </c>
      <c r="AT1154" s="575">
        <f t="shared" si="895"/>
        <v>0</v>
      </c>
      <c r="AU1154" s="569">
        <f t="shared" si="895"/>
        <v>0</v>
      </c>
      <c r="AV1154" s="569">
        <f t="shared" si="895"/>
        <v>0</v>
      </c>
      <c r="AW1154" s="574" t="e">
        <f t="shared" si="895"/>
        <v>#DIV/0!</v>
      </c>
      <c r="AY1154" s="146"/>
      <c r="AZ1154" s="557"/>
    </row>
    <row r="1155" spans="1:64" ht="12.75" customHeight="1" x14ac:dyDescent="0.25">
      <c r="A1155" s="356"/>
      <c r="B1155" s="225"/>
      <c r="C1155" s="122"/>
      <c r="D1155" s="357"/>
      <c r="E1155" s="226"/>
      <c r="F1155" s="122"/>
      <c r="G1155" s="126"/>
      <c r="H1155" s="35"/>
      <c r="I1155" s="36"/>
      <c r="J1155" s="37"/>
      <c r="K1155" s="240"/>
      <c r="L1155" s="241"/>
      <c r="M1155" s="242"/>
      <c r="N1155" s="201"/>
      <c r="O1155" s="202"/>
      <c r="P1155" s="202"/>
      <c r="Q1155" s="202"/>
      <c r="R1155" s="202"/>
      <c r="S1155" s="202"/>
      <c r="T1155" s="224"/>
      <c r="U1155" s="138"/>
      <c r="V1155" s="138"/>
      <c r="W1155" s="139"/>
      <c r="X1155" s="139"/>
      <c r="Y1155" s="224"/>
      <c r="Z1155" s="210"/>
      <c r="AA1155" s="204"/>
      <c r="AB1155" s="202"/>
      <c r="AC1155" s="202"/>
      <c r="AD1155" s="202"/>
      <c r="AE1155" s="202"/>
      <c r="AF1155" s="202"/>
      <c r="AG1155" s="224"/>
      <c r="AH1155" s="138"/>
      <c r="AI1155" s="138"/>
      <c r="AJ1155" s="139"/>
      <c r="AK1155" s="139"/>
      <c r="AL1155" s="224"/>
      <c r="AM1155" s="140"/>
      <c r="AN1155" s="211"/>
      <c r="AO1155" s="212"/>
      <c r="AP1155" s="39"/>
      <c r="AQ1155" s="141"/>
      <c r="AR1155" s="141"/>
      <c r="AS1155" s="143"/>
      <c r="AU1155" s="141"/>
      <c r="AV1155" s="141"/>
      <c r="AW1155" s="143"/>
      <c r="AY1155" s="146"/>
      <c r="AZ1155" s="238"/>
    </row>
    <row r="1156" spans="1:64" ht="12.75" customHeight="1" x14ac:dyDescent="0.25">
      <c r="A1156" s="356"/>
      <c r="B1156" s="225"/>
      <c r="C1156" s="122"/>
      <c r="D1156" s="357"/>
      <c r="E1156" s="226"/>
      <c r="F1156" s="122"/>
      <c r="G1156" s="126"/>
      <c r="H1156" s="35"/>
      <c r="I1156" s="36"/>
      <c r="J1156" s="37"/>
      <c r="K1156" s="243" t="s">
        <v>109</v>
      </c>
      <c r="L1156" s="241"/>
      <c r="M1156" s="242"/>
      <c r="N1156" s="201"/>
      <c r="O1156" s="202"/>
      <c r="P1156" s="202"/>
      <c r="Q1156" s="202"/>
      <c r="R1156" s="202"/>
      <c r="S1156" s="202"/>
      <c r="T1156" s="224"/>
      <c r="U1156" s="138"/>
      <c r="V1156" s="138"/>
      <c r="W1156" s="139"/>
      <c r="X1156" s="139"/>
      <c r="Y1156" s="224"/>
      <c r="Z1156" s="210"/>
      <c r="AA1156" s="204"/>
      <c r="AB1156" s="202"/>
      <c r="AC1156" s="202"/>
      <c r="AD1156" s="202"/>
      <c r="AE1156" s="202"/>
      <c r="AF1156" s="202"/>
      <c r="AG1156" s="224"/>
      <c r="AH1156" s="138"/>
      <c r="AI1156" s="138"/>
      <c r="AJ1156" s="139"/>
      <c r="AK1156" s="139"/>
      <c r="AL1156" s="224"/>
      <c r="AM1156" s="140"/>
      <c r="AN1156" s="211"/>
      <c r="AO1156" s="212"/>
      <c r="AP1156" s="39"/>
      <c r="AQ1156" s="141"/>
      <c r="AR1156" s="141"/>
      <c r="AS1156" s="143"/>
      <c r="AU1156" s="141"/>
      <c r="AV1156" s="141"/>
      <c r="AW1156" s="143"/>
      <c r="AY1156" s="146"/>
      <c r="AZ1156" s="238"/>
    </row>
    <row r="1157" spans="1:64" ht="12.75" customHeight="1" x14ac:dyDescent="0.25">
      <c r="A1157" s="356"/>
      <c r="B1157" s="225"/>
      <c r="C1157" s="122"/>
      <c r="D1157" s="357"/>
      <c r="E1157" s="226"/>
      <c r="F1157" s="122"/>
      <c r="G1157" s="126"/>
      <c r="H1157" s="35"/>
      <c r="I1157" s="36"/>
      <c r="J1157" s="37"/>
      <c r="K1157" s="244"/>
      <c r="L1157" s="241"/>
      <c r="M1157" s="242"/>
      <c r="N1157" s="201"/>
      <c r="O1157" s="202"/>
      <c r="P1157" s="202"/>
      <c r="Q1157" s="202"/>
      <c r="R1157" s="202"/>
      <c r="S1157" s="202"/>
      <c r="T1157" s="224"/>
      <c r="U1157" s="138"/>
      <c r="V1157" s="138"/>
      <c r="W1157" s="139"/>
      <c r="X1157" s="139"/>
      <c r="Y1157" s="224"/>
      <c r="Z1157" s="210"/>
      <c r="AA1157" s="204"/>
      <c r="AB1157" s="202"/>
      <c r="AC1157" s="202"/>
      <c r="AD1157" s="202"/>
      <c r="AE1157" s="202"/>
      <c r="AF1157" s="202"/>
      <c r="AG1157" s="224"/>
      <c r="AH1157" s="138"/>
      <c r="AI1157" s="138"/>
      <c r="AJ1157" s="139"/>
      <c r="AK1157" s="139"/>
      <c r="AL1157" s="224"/>
      <c r="AM1157" s="140"/>
      <c r="AN1157" s="211"/>
      <c r="AO1157" s="212"/>
      <c r="AP1157" s="39"/>
      <c r="AQ1157" s="141"/>
      <c r="AR1157" s="141"/>
      <c r="AS1157" s="143"/>
      <c r="AU1157" s="141"/>
      <c r="AV1157" s="141"/>
      <c r="AW1157" s="143"/>
      <c r="AY1157" s="146"/>
      <c r="AZ1157" s="238"/>
    </row>
    <row r="1158" spans="1:64" ht="35.1" customHeight="1" x14ac:dyDescent="0.25">
      <c r="A1158" s="15" t="s">
        <v>13</v>
      </c>
      <c r="B1158" s="225" t="s">
        <v>1335</v>
      </c>
      <c r="C1158" s="122" t="s">
        <v>1315</v>
      </c>
      <c r="D1158" s="123">
        <v>1000</v>
      </c>
      <c r="E1158" s="226"/>
      <c r="F1158" s="122" t="s">
        <v>1336</v>
      </c>
      <c r="G1158" s="227">
        <v>1</v>
      </c>
      <c r="H1158" s="228" t="str">
        <f t="shared" si="892"/>
        <v>100</v>
      </c>
      <c r="I1158" s="229">
        <v>85112000</v>
      </c>
      <c r="J1158" s="230" t="s">
        <v>1432</v>
      </c>
      <c r="K1158" s="231" t="s">
        <v>1433</v>
      </c>
      <c r="L1158" s="232">
        <v>0</v>
      </c>
      <c r="M1158" s="233">
        <v>0</v>
      </c>
      <c r="N1158" s="130"/>
      <c r="O1158" s="131"/>
      <c r="P1158" s="131"/>
      <c r="Q1158" s="131"/>
      <c r="R1158" s="131"/>
      <c r="S1158" s="131"/>
      <c r="T1158" s="132" t="str">
        <f t="shared" ref="T1158:T1169" si="896">IF(SUM(N1158:S1158)=U1158,"OK",SUM(N1158:S1158)-U1158)</f>
        <v>OK</v>
      </c>
      <c r="U1158" s="138"/>
      <c r="V1158" s="138"/>
      <c r="W1158" s="139"/>
      <c r="X1158" s="139"/>
      <c r="Y1158" s="132" t="str">
        <f t="shared" ref="Y1158:Y1169" si="897">IF(SUM(W1158:X1158)=Z1158,"OK",SUM(W1158:X1158)-Z1158)</f>
        <v>OK</v>
      </c>
      <c r="Z1158" s="210"/>
      <c r="AA1158" s="204"/>
      <c r="AB1158" s="202"/>
      <c r="AC1158" s="202"/>
      <c r="AD1158" s="202"/>
      <c r="AE1158" s="202"/>
      <c r="AF1158" s="202"/>
      <c r="AG1158" s="132" t="str">
        <f t="shared" ref="AG1158:AG1169" si="898">IF(SUM(AA1158:AF1158)=AH1158,"OK",SUM(AA1158:AF1158)-AH1158)</f>
        <v>OK</v>
      </c>
      <c r="AH1158" s="138"/>
      <c r="AI1158" s="138"/>
      <c r="AJ1158" s="139"/>
      <c r="AK1158" s="139"/>
      <c r="AL1158" s="132" t="str">
        <f t="shared" ref="AL1158:AL1169" si="899">IF(SUM(AJ1158:AK1158)=AM1158,"OK",SUM(AJ1158:AK1158)-AM1158)</f>
        <v>OK</v>
      </c>
      <c r="AM1158" s="140"/>
      <c r="AN1158" s="119">
        <f t="shared" ref="AN1158:AN1169" si="900">L1158+U1158+V1158+Z1158</f>
        <v>0</v>
      </c>
      <c r="AO1158" s="120">
        <f t="shared" ref="AO1158:AO1169" si="901">M1158+AH1158+AI1158+AM1158</f>
        <v>0</v>
      </c>
      <c r="AP1158" s="39">
        <f t="shared" ref="AP1158:AP1169" si="902">L1158</f>
        <v>0</v>
      </c>
      <c r="AQ1158" s="141">
        <f t="shared" ref="AQ1158:AQ1169" si="903">AN1158</f>
        <v>0</v>
      </c>
      <c r="AR1158" s="142">
        <f>AQ1158-AP1158</f>
        <v>0</v>
      </c>
      <c r="AS1158" s="143" t="e">
        <f>AR1158/AP1158</f>
        <v>#DIV/0!</v>
      </c>
      <c r="AT1158" s="144">
        <f t="shared" ref="AT1158:AT1169" si="904">M1158</f>
        <v>0</v>
      </c>
      <c r="AU1158" s="141">
        <f>AO1158</f>
        <v>0</v>
      </c>
      <c r="AV1158" s="142">
        <f>AU1158-AT1158</f>
        <v>0</v>
      </c>
      <c r="AW1158" s="143" t="e">
        <f>AV1158/AT1158</f>
        <v>#DIV/0!</v>
      </c>
      <c r="AY1158" s="146" t="str">
        <f t="shared" ref="AY1158:AY1169" si="905">RIGHT(LEFT(I1158,3),2)&amp;"."&amp;RIGHT(LEFT(I1158,5),2)</f>
        <v>51.12</v>
      </c>
      <c r="AZ1158" s="238" t="b">
        <f>COUNTIF('[1]Codes SEC'!$B$2:$B$250,Ministres!AY1158)&gt;0</f>
        <v>1</v>
      </c>
    </row>
    <row r="1159" spans="1:64" ht="30.6" x14ac:dyDescent="0.25">
      <c r="A1159" s="15" t="s">
        <v>13</v>
      </c>
      <c r="B1159" s="225">
        <v>18</v>
      </c>
      <c r="C1159" s="122" t="s">
        <v>1315</v>
      </c>
      <c r="D1159" s="123">
        <v>1000</v>
      </c>
      <c r="E1159" s="226"/>
      <c r="F1159" s="122">
        <v>6</v>
      </c>
      <c r="G1159" s="126">
        <v>1</v>
      </c>
      <c r="H1159" s="35" t="str">
        <f t="shared" si="892"/>
        <v>100</v>
      </c>
      <c r="I1159" s="36" t="s">
        <v>1434</v>
      </c>
      <c r="J1159" s="37" t="s">
        <v>1435</v>
      </c>
      <c r="K1159" s="244" t="s">
        <v>1436</v>
      </c>
      <c r="L1159" s="241">
        <v>0</v>
      </c>
      <c r="M1159" s="242">
        <v>0</v>
      </c>
      <c r="N1159" s="130"/>
      <c r="O1159" s="131"/>
      <c r="P1159" s="131"/>
      <c r="Q1159" s="131"/>
      <c r="R1159" s="131"/>
      <c r="S1159" s="131"/>
      <c r="T1159" s="132" t="str">
        <f t="shared" si="896"/>
        <v>OK</v>
      </c>
      <c r="U1159" s="138"/>
      <c r="V1159" s="138"/>
      <c r="W1159" s="139"/>
      <c r="X1159" s="139"/>
      <c r="Y1159" s="132" t="str">
        <f t="shared" si="897"/>
        <v>OK</v>
      </c>
      <c r="Z1159" s="210"/>
      <c r="AA1159" s="204"/>
      <c r="AB1159" s="202"/>
      <c r="AC1159" s="202"/>
      <c r="AD1159" s="202"/>
      <c r="AE1159" s="202"/>
      <c r="AF1159" s="202"/>
      <c r="AG1159" s="132" t="str">
        <f t="shared" si="898"/>
        <v>OK</v>
      </c>
      <c r="AH1159" s="138"/>
      <c r="AI1159" s="138"/>
      <c r="AJ1159" s="139"/>
      <c r="AK1159" s="139"/>
      <c r="AL1159" s="132" t="str">
        <f t="shared" si="899"/>
        <v>OK</v>
      </c>
      <c r="AM1159" s="140"/>
      <c r="AN1159" s="119">
        <f t="shared" si="900"/>
        <v>0</v>
      </c>
      <c r="AO1159" s="120">
        <f t="shared" si="901"/>
        <v>0</v>
      </c>
      <c r="AP1159" s="39">
        <f t="shared" si="902"/>
        <v>0</v>
      </c>
      <c r="AQ1159" s="141">
        <f t="shared" si="903"/>
        <v>0</v>
      </c>
      <c r="AR1159" s="142">
        <f t="shared" ref="AR1159:AR1168" si="906">AQ1159-AP1159</f>
        <v>0</v>
      </c>
      <c r="AS1159" s="143" t="e">
        <f t="shared" ref="AS1159:AS1168" si="907">AR1159/AP1159</f>
        <v>#DIV/0!</v>
      </c>
      <c r="AT1159" s="144">
        <f t="shared" si="904"/>
        <v>0</v>
      </c>
      <c r="AU1159" s="141">
        <f t="shared" ref="AU1159:AU1168" si="908">AO1159</f>
        <v>0</v>
      </c>
      <c r="AV1159" s="142">
        <f t="shared" ref="AV1159:AV1168" si="909">AU1159-AT1159</f>
        <v>0</v>
      </c>
      <c r="AW1159" s="143" t="e">
        <f t="shared" ref="AW1159:AW1168" si="910">AV1159/AT1159</f>
        <v>#DIV/0!</v>
      </c>
      <c r="AX1159" s="12"/>
      <c r="AY1159" s="146" t="str">
        <f t="shared" si="905"/>
        <v>51.22</v>
      </c>
      <c r="AZ1159" s="238" t="b">
        <f>COUNTIF('[1]Codes SEC'!$B$2:$B$250,Ministres!AY1159)&gt;0</f>
        <v>1</v>
      </c>
    </row>
    <row r="1160" spans="1:64" s="558" customFormat="1" ht="35.1" customHeight="1" x14ac:dyDescent="0.25">
      <c r="A1160" s="15" t="s">
        <v>13</v>
      </c>
      <c r="B1160" s="225">
        <v>18</v>
      </c>
      <c r="C1160" s="122" t="s">
        <v>1315</v>
      </c>
      <c r="D1160" s="123">
        <v>1000</v>
      </c>
      <c r="E1160" s="124"/>
      <c r="F1160" s="125">
        <v>6</v>
      </c>
      <c r="G1160" s="126">
        <v>1</v>
      </c>
      <c r="H1160" s="35" t="str">
        <f t="shared" si="892"/>
        <v>100</v>
      </c>
      <c r="I1160" s="36">
        <v>85210000</v>
      </c>
      <c r="J1160" s="37" t="s">
        <v>1437</v>
      </c>
      <c r="K1160" s="281" t="s">
        <v>1438</v>
      </c>
      <c r="L1160" s="128">
        <v>0</v>
      </c>
      <c r="M1160" s="129">
        <v>0</v>
      </c>
      <c r="N1160" s="130"/>
      <c r="O1160" s="131"/>
      <c r="P1160" s="131"/>
      <c r="Q1160" s="131"/>
      <c r="R1160" s="131"/>
      <c r="S1160" s="131"/>
      <c r="T1160" s="132" t="str">
        <f t="shared" si="896"/>
        <v>OK</v>
      </c>
      <c r="U1160" s="138"/>
      <c r="V1160" s="138"/>
      <c r="W1160" s="139"/>
      <c r="X1160" s="139"/>
      <c r="Y1160" s="132" t="str">
        <f t="shared" si="897"/>
        <v>OK</v>
      </c>
      <c r="Z1160" s="210"/>
      <c r="AA1160" s="204"/>
      <c r="AB1160" s="202"/>
      <c r="AC1160" s="202"/>
      <c r="AD1160" s="202"/>
      <c r="AE1160" s="202"/>
      <c r="AF1160" s="202"/>
      <c r="AG1160" s="132" t="str">
        <f t="shared" si="898"/>
        <v>OK</v>
      </c>
      <c r="AH1160" s="138"/>
      <c r="AI1160" s="138"/>
      <c r="AJ1160" s="139"/>
      <c r="AK1160" s="139"/>
      <c r="AL1160" s="132" t="str">
        <f t="shared" si="899"/>
        <v>OK</v>
      </c>
      <c r="AM1160" s="140"/>
      <c r="AN1160" s="119">
        <f t="shared" si="900"/>
        <v>0</v>
      </c>
      <c r="AO1160" s="120">
        <f t="shared" si="901"/>
        <v>0</v>
      </c>
      <c r="AP1160" s="39">
        <f t="shared" si="902"/>
        <v>0</v>
      </c>
      <c r="AQ1160" s="141">
        <f t="shared" si="903"/>
        <v>0</v>
      </c>
      <c r="AR1160" s="142">
        <f t="shared" si="906"/>
        <v>0</v>
      </c>
      <c r="AS1160" s="143" t="e">
        <f t="shared" si="907"/>
        <v>#DIV/0!</v>
      </c>
      <c r="AT1160" s="144">
        <f t="shared" si="904"/>
        <v>0</v>
      </c>
      <c r="AU1160" s="141">
        <f t="shared" si="908"/>
        <v>0</v>
      </c>
      <c r="AV1160" s="142">
        <f t="shared" si="909"/>
        <v>0</v>
      </c>
      <c r="AW1160" s="143" t="e">
        <f t="shared" si="910"/>
        <v>#DIV/0!</v>
      </c>
      <c r="AX1160"/>
      <c r="AY1160" s="146" t="str">
        <f t="shared" si="905"/>
        <v>52.10</v>
      </c>
      <c r="AZ1160" s="238" t="b">
        <f>COUNTIF('[1]Codes SEC'!$B$2:$B$250,Ministres!AY1160)&gt;0</f>
        <v>1</v>
      </c>
      <c r="BA1160"/>
      <c r="BB1160"/>
      <c r="BC1160"/>
      <c r="BD1160"/>
      <c r="BE1160"/>
      <c r="BF1160"/>
      <c r="BG1160"/>
      <c r="BH1160"/>
      <c r="BI1160"/>
      <c r="BJ1160"/>
      <c r="BK1160"/>
      <c r="BL1160"/>
    </row>
    <row r="1161" spans="1:64" ht="35.1" customHeight="1" x14ac:dyDescent="0.25">
      <c r="A1161" s="15" t="s">
        <v>13</v>
      </c>
      <c r="B1161" s="225" t="s">
        <v>1335</v>
      </c>
      <c r="C1161" s="122" t="s">
        <v>1315</v>
      </c>
      <c r="D1161" s="123">
        <v>1000</v>
      </c>
      <c r="E1161" s="226"/>
      <c r="F1161" s="122">
        <v>6</v>
      </c>
      <c r="G1161" s="227"/>
      <c r="H1161" s="228" t="str">
        <f t="shared" si="892"/>
        <v>100</v>
      </c>
      <c r="I1161" s="229">
        <v>85210000</v>
      </c>
      <c r="J1161" s="230" t="s">
        <v>1439</v>
      </c>
      <c r="K1161" s="231" t="s">
        <v>1440</v>
      </c>
      <c r="L1161" s="232">
        <v>0</v>
      </c>
      <c r="M1161" s="233">
        <v>0</v>
      </c>
      <c r="N1161" s="130"/>
      <c r="O1161" s="131"/>
      <c r="P1161" s="131"/>
      <c r="Q1161" s="131"/>
      <c r="R1161" s="131"/>
      <c r="S1161" s="131"/>
      <c r="T1161" s="132" t="str">
        <f t="shared" si="896"/>
        <v>OK</v>
      </c>
      <c r="U1161" s="138"/>
      <c r="V1161" s="138"/>
      <c r="W1161" s="139"/>
      <c r="X1161" s="139"/>
      <c r="Y1161" s="132" t="str">
        <f t="shared" si="897"/>
        <v>OK</v>
      </c>
      <c r="Z1161" s="210"/>
      <c r="AA1161" s="204"/>
      <c r="AB1161" s="202"/>
      <c r="AC1161" s="202"/>
      <c r="AD1161" s="202"/>
      <c r="AE1161" s="202"/>
      <c r="AF1161" s="202"/>
      <c r="AG1161" s="132" t="str">
        <f t="shared" si="898"/>
        <v>OK</v>
      </c>
      <c r="AH1161" s="138"/>
      <c r="AI1161" s="138"/>
      <c r="AJ1161" s="139"/>
      <c r="AK1161" s="139"/>
      <c r="AL1161" s="132" t="str">
        <f t="shared" si="899"/>
        <v>OK</v>
      </c>
      <c r="AM1161" s="140"/>
      <c r="AN1161" s="119">
        <f t="shared" si="900"/>
        <v>0</v>
      </c>
      <c r="AO1161" s="120">
        <f t="shared" si="901"/>
        <v>0</v>
      </c>
      <c r="AP1161" s="39">
        <f t="shared" si="902"/>
        <v>0</v>
      </c>
      <c r="AQ1161" s="141">
        <f t="shared" si="903"/>
        <v>0</v>
      </c>
      <c r="AR1161" s="142">
        <f>AQ1161-AP1161</f>
        <v>0</v>
      </c>
      <c r="AS1161" s="143" t="e">
        <f>AR1161/AP1161</f>
        <v>#DIV/0!</v>
      </c>
      <c r="AT1161" s="144">
        <f t="shared" si="904"/>
        <v>0</v>
      </c>
      <c r="AU1161" s="141">
        <f>AO1161</f>
        <v>0</v>
      </c>
      <c r="AV1161" s="142">
        <f>AU1161-AT1161</f>
        <v>0</v>
      </c>
      <c r="AW1161" s="143" t="e">
        <f>AV1161/AT1161</f>
        <v>#DIV/0!</v>
      </c>
      <c r="AY1161" s="146" t="str">
        <f t="shared" si="905"/>
        <v>52.10</v>
      </c>
      <c r="AZ1161" s="238" t="b">
        <f>COUNTIF('[1]Codes SEC'!$B$2:$B$250,Ministres!AY1161)&gt;0</f>
        <v>1</v>
      </c>
    </row>
    <row r="1162" spans="1:64" ht="30.6" x14ac:dyDescent="0.25">
      <c r="A1162" s="15" t="s">
        <v>13</v>
      </c>
      <c r="B1162" s="225">
        <v>18</v>
      </c>
      <c r="C1162" s="122" t="s">
        <v>1315</v>
      </c>
      <c r="D1162" s="123">
        <v>1000</v>
      </c>
      <c r="E1162" s="226"/>
      <c r="F1162" s="122">
        <v>6</v>
      </c>
      <c r="G1162" s="126">
        <v>1</v>
      </c>
      <c r="H1162" s="35" t="str">
        <f t="shared" si="892"/>
        <v>100</v>
      </c>
      <c r="I1162" s="36" t="s">
        <v>1441</v>
      </c>
      <c r="J1162" s="37" t="s">
        <v>1442</v>
      </c>
      <c r="K1162" s="244" t="s">
        <v>1443</v>
      </c>
      <c r="L1162" s="232">
        <v>0</v>
      </c>
      <c r="M1162" s="233">
        <v>0</v>
      </c>
      <c r="N1162" s="130"/>
      <c r="O1162" s="131"/>
      <c r="P1162" s="131"/>
      <c r="Q1162" s="131"/>
      <c r="R1162" s="131"/>
      <c r="S1162" s="131"/>
      <c r="T1162" s="132" t="str">
        <f t="shared" si="896"/>
        <v>OK</v>
      </c>
      <c r="U1162" s="138"/>
      <c r="V1162" s="138"/>
      <c r="W1162" s="139"/>
      <c r="X1162" s="139"/>
      <c r="Y1162" s="132" t="str">
        <f t="shared" si="897"/>
        <v>OK</v>
      </c>
      <c r="Z1162" s="210"/>
      <c r="AA1162" s="204"/>
      <c r="AB1162" s="202"/>
      <c r="AC1162" s="202"/>
      <c r="AD1162" s="202"/>
      <c r="AE1162" s="202"/>
      <c r="AF1162" s="202"/>
      <c r="AG1162" s="132" t="str">
        <f t="shared" si="898"/>
        <v>OK</v>
      </c>
      <c r="AH1162" s="138"/>
      <c r="AI1162" s="138"/>
      <c r="AJ1162" s="139"/>
      <c r="AK1162" s="139"/>
      <c r="AL1162" s="132" t="str">
        <f t="shared" si="899"/>
        <v>OK</v>
      </c>
      <c r="AM1162" s="140"/>
      <c r="AN1162" s="119">
        <f t="shared" si="900"/>
        <v>0</v>
      </c>
      <c r="AO1162" s="120">
        <f t="shared" si="901"/>
        <v>0</v>
      </c>
      <c r="AP1162" s="39">
        <f t="shared" si="902"/>
        <v>0</v>
      </c>
      <c r="AQ1162" s="141">
        <f t="shared" si="903"/>
        <v>0</v>
      </c>
      <c r="AR1162" s="142">
        <f t="shared" si="906"/>
        <v>0</v>
      </c>
      <c r="AS1162" s="143" t="e">
        <f t="shared" si="907"/>
        <v>#DIV/0!</v>
      </c>
      <c r="AT1162" s="144">
        <f t="shared" si="904"/>
        <v>0</v>
      </c>
      <c r="AU1162" s="141">
        <f t="shared" si="908"/>
        <v>0</v>
      </c>
      <c r="AV1162" s="142">
        <f t="shared" si="909"/>
        <v>0</v>
      </c>
      <c r="AW1162" s="143" t="e">
        <f t="shared" si="910"/>
        <v>#DIV/0!</v>
      </c>
      <c r="AY1162" s="146" t="str">
        <f t="shared" si="905"/>
        <v>61.41</v>
      </c>
      <c r="AZ1162" s="238" t="b">
        <f>COUNTIF('[1]Codes SEC'!$B$2:$B$250,Ministres!AY1162)&gt;0</f>
        <v>1</v>
      </c>
    </row>
    <row r="1163" spans="1:64" ht="30.6" x14ac:dyDescent="0.25">
      <c r="A1163" s="15" t="s">
        <v>13</v>
      </c>
      <c r="B1163" s="225">
        <v>18</v>
      </c>
      <c r="C1163" s="122" t="s">
        <v>1315</v>
      </c>
      <c r="D1163" s="123">
        <v>1000</v>
      </c>
      <c r="E1163" s="226"/>
      <c r="F1163" s="122">
        <v>6</v>
      </c>
      <c r="G1163" s="126">
        <v>1</v>
      </c>
      <c r="H1163" s="35" t="str">
        <f t="shared" si="892"/>
        <v>100</v>
      </c>
      <c r="I1163" s="36" t="s">
        <v>1441</v>
      </c>
      <c r="J1163" s="37" t="s">
        <v>1444</v>
      </c>
      <c r="K1163" s="244" t="s">
        <v>1445</v>
      </c>
      <c r="L1163" s="232">
        <v>0</v>
      </c>
      <c r="M1163" s="233">
        <v>0</v>
      </c>
      <c r="N1163" s="130"/>
      <c r="O1163" s="131"/>
      <c r="P1163" s="131"/>
      <c r="Q1163" s="131"/>
      <c r="R1163" s="131"/>
      <c r="S1163" s="131"/>
      <c r="T1163" s="132" t="str">
        <f t="shared" si="896"/>
        <v>OK</v>
      </c>
      <c r="U1163" s="138"/>
      <c r="V1163" s="138"/>
      <c r="W1163" s="139"/>
      <c r="X1163" s="139"/>
      <c r="Y1163" s="132" t="str">
        <f t="shared" si="897"/>
        <v>OK</v>
      </c>
      <c r="Z1163" s="210"/>
      <c r="AA1163" s="204"/>
      <c r="AB1163" s="202"/>
      <c r="AC1163" s="202"/>
      <c r="AD1163" s="202"/>
      <c r="AE1163" s="202"/>
      <c r="AF1163" s="202"/>
      <c r="AG1163" s="132" t="str">
        <f t="shared" si="898"/>
        <v>OK</v>
      </c>
      <c r="AH1163" s="138"/>
      <c r="AI1163" s="138"/>
      <c r="AJ1163" s="139"/>
      <c r="AK1163" s="139"/>
      <c r="AL1163" s="132" t="str">
        <f t="shared" si="899"/>
        <v>OK</v>
      </c>
      <c r="AM1163" s="140"/>
      <c r="AN1163" s="119">
        <f t="shared" si="900"/>
        <v>0</v>
      </c>
      <c r="AO1163" s="120">
        <f t="shared" si="901"/>
        <v>0</v>
      </c>
      <c r="AP1163" s="39">
        <f t="shared" si="902"/>
        <v>0</v>
      </c>
      <c r="AQ1163" s="141">
        <f t="shared" si="903"/>
        <v>0</v>
      </c>
      <c r="AR1163" s="142">
        <f t="shared" si="906"/>
        <v>0</v>
      </c>
      <c r="AS1163" s="143" t="e">
        <f t="shared" si="907"/>
        <v>#DIV/0!</v>
      </c>
      <c r="AT1163" s="144">
        <f t="shared" si="904"/>
        <v>0</v>
      </c>
      <c r="AU1163" s="141">
        <f t="shared" si="908"/>
        <v>0</v>
      </c>
      <c r="AV1163" s="142">
        <f t="shared" si="909"/>
        <v>0</v>
      </c>
      <c r="AW1163" s="143" t="e">
        <f t="shared" si="910"/>
        <v>#DIV/0!</v>
      </c>
      <c r="AY1163" s="146" t="str">
        <f t="shared" si="905"/>
        <v>61.41</v>
      </c>
      <c r="AZ1163" s="238" t="b">
        <f>COUNTIF('[1]Codes SEC'!$B$2:$B$250,Ministres!AY1163)&gt;0</f>
        <v>1</v>
      </c>
    </row>
    <row r="1164" spans="1:64" ht="35.1" customHeight="1" x14ac:dyDescent="0.25">
      <c r="A1164" s="15" t="s">
        <v>13</v>
      </c>
      <c r="B1164" s="225" t="s">
        <v>1335</v>
      </c>
      <c r="C1164" s="122" t="s">
        <v>1315</v>
      </c>
      <c r="D1164" s="123">
        <v>1000</v>
      </c>
      <c r="E1164" s="226"/>
      <c r="F1164" s="122" t="s">
        <v>1336</v>
      </c>
      <c r="G1164" s="227">
        <v>1</v>
      </c>
      <c r="H1164" s="228" t="str">
        <f t="shared" si="892"/>
        <v>100</v>
      </c>
      <c r="I1164" s="229">
        <v>86141000</v>
      </c>
      <c r="J1164" s="230" t="s">
        <v>1446</v>
      </c>
      <c r="K1164" s="231" t="s">
        <v>1447</v>
      </c>
      <c r="L1164" s="232">
        <v>0</v>
      </c>
      <c r="M1164" s="233">
        <v>0</v>
      </c>
      <c r="N1164" s="130"/>
      <c r="O1164" s="131"/>
      <c r="P1164" s="131"/>
      <c r="Q1164" s="131"/>
      <c r="R1164" s="131"/>
      <c r="S1164" s="131"/>
      <c r="T1164" s="132" t="str">
        <f t="shared" si="896"/>
        <v>OK</v>
      </c>
      <c r="U1164" s="138"/>
      <c r="V1164" s="138"/>
      <c r="W1164" s="139"/>
      <c r="X1164" s="139"/>
      <c r="Y1164" s="132" t="str">
        <f t="shared" si="897"/>
        <v>OK</v>
      </c>
      <c r="Z1164" s="210"/>
      <c r="AA1164" s="204"/>
      <c r="AB1164" s="202"/>
      <c r="AC1164" s="202"/>
      <c r="AD1164" s="202"/>
      <c r="AE1164" s="202"/>
      <c r="AF1164" s="202"/>
      <c r="AG1164" s="132" t="str">
        <f t="shared" si="898"/>
        <v>OK</v>
      </c>
      <c r="AH1164" s="138"/>
      <c r="AI1164" s="138"/>
      <c r="AJ1164" s="139"/>
      <c r="AK1164" s="139"/>
      <c r="AL1164" s="132" t="str">
        <f t="shared" si="899"/>
        <v>OK</v>
      </c>
      <c r="AM1164" s="140"/>
      <c r="AN1164" s="119">
        <f t="shared" si="900"/>
        <v>0</v>
      </c>
      <c r="AO1164" s="120">
        <f t="shared" si="901"/>
        <v>0</v>
      </c>
      <c r="AP1164" s="39">
        <f t="shared" si="902"/>
        <v>0</v>
      </c>
      <c r="AQ1164" s="141">
        <f t="shared" si="903"/>
        <v>0</v>
      </c>
      <c r="AR1164" s="142">
        <f>AQ1164-AP1164</f>
        <v>0</v>
      </c>
      <c r="AS1164" s="143" t="e">
        <f>AR1164/AP1164</f>
        <v>#DIV/0!</v>
      </c>
      <c r="AT1164" s="144">
        <f t="shared" si="904"/>
        <v>0</v>
      </c>
      <c r="AU1164" s="141">
        <f>AO1164</f>
        <v>0</v>
      </c>
      <c r="AV1164" s="142">
        <f>AU1164-AT1164</f>
        <v>0</v>
      </c>
      <c r="AW1164" s="143" t="e">
        <f>AV1164/AT1164</f>
        <v>#DIV/0!</v>
      </c>
      <c r="AY1164" s="146" t="str">
        <f t="shared" si="905"/>
        <v>61.41</v>
      </c>
      <c r="AZ1164" s="238" t="b">
        <f>COUNTIF('[1]Codes SEC'!$B$2:$B$250,Ministres!AY1164)&gt;0</f>
        <v>1</v>
      </c>
    </row>
    <row r="1165" spans="1:64" ht="35.1" customHeight="1" x14ac:dyDescent="0.25">
      <c r="A1165" s="15" t="s">
        <v>13</v>
      </c>
      <c r="B1165" s="225" t="s">
        <v>1335</v>
      </c>
      <c r="C1165" s="122" t="s">
        <v>1315</v>
      </c>
      <c r="D1165" s="123">
        <v>1000</v>
      </c>
      <c r="E1165" s="226"/>
      <c r="F1165" s="122" t="s">
        <v>1336</v>
      </c>
      <c r="G1165" s="227">
        <v>1</v>
      </c>
      <c r="H1165" s="228" t="str">
        <f t="shared" si="892"/>
        <v>100</v>
      </c>
      <c r="I1165" s="229">
        <v>86141000</v>
      </c>
      <c r="J1165" s="230" t="s">
        <v>1448</v>
      </c>
      <c r="K1165" s="231" t="s">
        <v>1449</v>
      </c>
      <c r="L1165" s="232">
        <v>0</v>
      </c>
      <c r="M1165" s="233">
        <v>0</v>
      </c>
      <c r="N1165" s="130"/>
      <c r="O1165" s="131"/>
      <c r="P1165" s="131"/>
      <c r="Q1165" s="131"/>
      <c r="R1165" s="131"/>
      <c r="S1165" s="131"/>
      <c r="T1165" s="132" t="str">
        <f t="shared" si="896"/>
        <v>OK</v>
      </c>
      <c r="U1165" s="138"/>
      <c r="V1165" s="138"/>
      <c r="W1165" s="139"/>
      <c r="X1165" s="139"/>
      <c r="Y1165" s="132" t="str">
        <f t="shared" si="897"/>
        <v>OK</v>
      </c>
      <c r="Z1165" s="210"/>
      <c r="AA1165" s="204"/>
      <c r="AB1165" s="202"/>
      <c r="AC1165" s="202"/>
      <c r="AD1165" s="202"/>
      <c r="AE1165" s="202"/>
      <c r="AF1165" s="202"/>
      <c r="AG1165" s="132" t="str">
        <f t="shared" si="898"/>
        <v>OK</v>
      </c>
      <c r="AH1165" s="138"/>
      <c r="AI1165" s="138"/>
      <c r="AJ1165" s="139"/>
      <c r="AK1165" s="139"/>
      <c r="AL1165" s="132" t="str">
        <f t="shared" si="899"/>
        <v>OK</v>
      </c>
      <c r="AM1165" s="140"/>
      <c r="AN1165" s="119">
        <f t="shared" si="900"/>
        <v>0</v>
      </c>
      <c r="AO1165" s="120">
        <f t="shared" si="901"/>
        <v>0</v>
      </c>
      <c r="AP1165" s="39">
        <f t="shared" si="902"/>
        <v>0</v>
      </c>
      <c r="AQ1165" s="141">
        <f t="shared" si="903"/>
        <v>0</v>
      </c>
      <c r="AR1165" s="142">
        <f>AQ1165-AP1165</f>
        <v>0</v>
      </c>
      <c r="AS1165" s="143" t="e">
        <f>AR1165/AP1165</f>
        <v>#DIV/0!</v>
      </c>
      <c r="AT1165" s="144">
        <f t="shared" si="904"/>
        <v>0</v>
      </c>
      <c r="AU1165" s="141">
        <f>AO1165</f>
        <v>0</v>
      </c>
      <c r="AV1165" s="142">
        <f>AU1165-AT1165</f>
        <v>0</v>
      </c>
      <c r="AW1165" s="143" t="e">
        <f>AV1165/AT1165</f>
        <v>#DIV/0!</v>
      </c>
      <c r="AY1165" s="146" t="str">
        <f t="shared" si="905"/>
        <v>61.41</v>
      </c>
      <c r="AZ1165" s="238" t="b">
        <f>COUNTIF('[1]Codes SEC'!$B$2:$B$250,Ministres!AY1165)&gt;0</f>
        <v>1</v>
      </c>
    </row>
    <row r="1166" spans="1:64" ht="35.1" customHeight="1" x14ac:dyDescent="0.25">
      <c r="A1166" s="15" t="s">
        <v>13</v>
      </c>
      <c r="B1166" s="225">
        <v>18</v>
      </c>
      <c r="C1166" s="122" t="s">
        <v>1315</v>
      </c>
      <c r="D1166" s="123">
        <v>1000</v>
      </c>
      <c r="E1166" s="226"/>
      <c r="F1166" s="122">
        <v>6</v>
      </c>
      <c r="G1166" s="227"/>
      <c r="H1166" s="228" t="str">
        <f t="shared" si="892"/>
        <v>100</v>
      </c>
      <c r="I1166" s="229">
        <v>86141000</v>
      </c>
      <c r="J1166" s="230" t="s">
        <v>1450</v>
      </c>
      <c r="K1166" s="231" t="s">
        <v>1451</v>
      </c>
      <c r="L1166" s="232">
        <v>0</v>
      </c>
      <c r="M1166" s="233">
        <v>0</v>
      </c>
      <c r="N1166" s="130"/>
      <c r="O1166" s="131"/>
      <c r="P1166" s="131"/>
      <c r="Q1166" s="131"/>
      <c r="R1166" s="131"/>
      <c r="S1166" s="131"/>
      <c r="T1166" s="132" t="str">
        <f t="shared" si="896"/>
        <v>OK</v>
      </c>
      <c r="U1166" s="138"/>
      <c r="V1166" s="138"/>
      <c r="W1166" s="139"/>
      <c r="X1166" s="139"/>
      <c r="Y1166" s="132" t="str">
        <f t="shared" si="897"/>
        <v>OK</v>
      </c>
      <c r="Z1166" s="210"/>
      <c r="AA1166" s="204"/>
      <c r="AB1166" s="202"/>
      <c r="AC1166" s="202"/>
      <c r="AD1166" s="202"/>
      <c r="AE1166" s="202"/>
      <c r="AF1166" s="202"/>
      <c r="AG1166" s="132" t="str">
        <f t="shared" si="898"/>
        <v>OK</v>
      </c>
      <c r="AH1166" s="138"/>
      <c r="AI1166" s="138"/>
      <c r="AJ1166" s="139"/>
      <c r="AK1166" s="139"/>
      <c r="AL1166" s="132" t="str">
        <f t="shared" si="899"/>
        <v>OK</v>
      </c>
      <c r="AM1166" s="140"/>
      <c r="AN1166" s="119">
        <f t="shared" si="900"/>
        <v>0</v>
      </c>
      <c r="AO1166" s="120">
        <f t="shared" si="901"/>
        <v>0</v>
      </c>
      <c r="AP1166" s="39">
        <f t="shared" si="902"/>
        <v>0</v>
      </c>
      <c r="AQ1166" s="141">
        <f t="shared" si="903"/>
        <v>0</v>
      </c>
      <c r="AR1166" s="142">
        <f>AQ1166-AP1166</f>
        <v>0</v>
      </c>
      <c r="AS1166" s="143" t="e">
        <f>AR1166/AP1166</f>
        <v>#DIV/0!</v>
      </c>
      <c r="AT1166" s="144">
        <f t="shared" si="904"/>
        <v>0</v>
      </c>
      <c r="AU1166" s="141">
        <f>AO1166</f>
        <v>0</v>
      </c>
      <c r="AV1166" s="142">
        <f>AU1166-AT1166</f>
        <v>0</v>
      </c>
      <c r="AW1166" s="143" t="e">
        <f>AV1166/AT1166</f>
        <v>#DIV/0!</v>
      </c>
      <c r="AY1166" s="146" t="str">
        <f t="shared" si="905"/>
        <v>61.41</v>
      </c>
      <c r="AZ1166" s="238" t="b">
        <f>COUNTIF('[1]Codes SEC'!$B$2:$B$250,Ministres!AY1166)&gt;0</f>
        <v>1</v>
      </c>
    </row>
    <row r="1167" spans="1:64" s="558" customFormat="1" ht="35.1" customHeight="1" x14ac:dyDescent="0.25">
      <c r="A1167" s="15" t="s">
        <v>13</v>
      </c>
      <c r="B1167" s="225">
        <v>18</v>
      </c>
      <c r="C1167" s="122" t="s">
        <v>1315</v>
      </c>
      <c r="D1167" s="123">
        <v>1000</v>
      </c>
      <c r="E1167" s="124"/>
      <c r="F1167" s="125">
        <v>6</v>
      </c>
      <c r="G1167" s="126">
        <v>1</v>
      </c>
      <c r="H1167" s="35" t="str">
        <f t="shared" si="892"/>
        <v>100</v>
      </c>
      <c r="I1167" s="36">
        <v>86341000</v>
      </c>
      <c r="J1167" s="37" t="s">
        <v>1452</v>
      </c>
      <c r="K1167" s="281" t="s">
        <v>1453</v>
      </c>
      <c r="L1167" s="128">
        <v>0</v>
      </c>
      <c r="M1167" s="129">
        <v>0</v>
      </c>
      <c r="N1167" s="130"/>
      <c r="O1167" s="131"/>
      <c r="P1167" s="131"/>
      <c r="Q1167" s="131"/>
      <c r="R1167" s="131"/>
      <c r="S1167" s="131"/>
      <c r="T1167" s="132" t="str">
        <f>IF(SUM(N1167:S1167)=U1167,"OK",SUM(N1167:S1167)-U1167)</f>
        <v>OK</v>
      </c>
      <c r="U1167" s="138"/>
      <c r="V1167" s="138"/>
      <c r="W1167" s="139"/>
      <c r="X1167" s="139"/>
      <c r="Y1167" s="132" t="str">
        <f>IF(SUM(W1167:X1167)=Z1167,"OK",SUM(W1167:X1167)-Z1167)</f>
        <v>OK</v>
      </c>
      <c r="Z1167" s="210"/>
      <c r="AA1167" s="204"/>
      <c r="AB1167" s="202"/>
      <c r="AC1167" s="202"/>
      <c r="AD1167" s="202"/>
      <c r="AE1167" s="202"/>
      <c r="AF1167" s="202"/>
      <c r="AG1167" s="132" t="str">
        <f>IF(SUM(AA1167:AF1167)=AH1167,"OK",SUM(AA1167:AF1167)-AH1167)</f>
        <v>OK</v>
      </c>
      <c r="AH1167" s="138"/>
      <c r="AI1167" s="138"/>
      <c r="AJ1167" s="139"/>
      <c r="AK1167" s="139"/>
      <c r="AL1167" s="132" t="str">
        <f>IF(SUM(AJ1167:AK1167)=AM1167,"OK",SUM(AJ1167:AK1167)-AM1167)</f>
        <v>OK</v>
      </c>
      <c r="AM1167" s="140"/>
      <c r="AN1167" s="119">
        <f>L1167+U1167+V1167+Z1167</f>
        <v>0</v>
      </c>
      <c r="AO1167" s="120">
        <f>M1167+AH1167+AI1167+AM1167</f>
        <v>0</v>
      </c>
      <c r="AP1167" s="39">
        <f>L1167</f>
        <v>0</v>
      </c>
      <c r="AQ1167" s="141">
        <f>AN1167</f>
        <v>0</v>
      </c>
      <c r="AR1167" s="142">
        <f>AQ1167-AP1167</f>
        <v>0</v>
      </c>
      <c r="AS1167" s="143" t="e">
        <f>AR1167/AP1167</f>
        <v>#DIV/0!</v>
      </c>
      <c r="AT1167" s="144">
        <f>M1167</f>
        <v>0</v>
      </c>
      <c r="AU1167" s="141">
        <f>AO1167</f>
        <v>0</v>
      </c>
      <c r="AV1167" s="142">
        <f>AU1167-AT1167</f>
        <v>0</v>
      </c>
      <c r="AW1167" s="143" t="e">
        <f>AV1167/AT1167</f>
        <v>#DIV/0!</v>
      </c>
      <c r="AX1167"/>
      <c r="AY1167" s="146" t="str">
        <f t="shared" si="905"/>
        <v>63.41</v>
      </c>
      <c r="AZ1167" s="238" t="b">
        <f>COUNTIF('[1]Codes SEC'!$B$2:$B$250,Ministres!AY1167)&gt;0</f>
        <v>1</v>
      </c>
      <c r="BA1167"/>
      <c r="BB1167"/>
      <c r="BC1167"/>
      <c r="BD1167"/>
      <c r="BE1167"/>
      <c r="BF1167"/>
      <c r="BG1167"/>
      <c r="BH1167"/>
      <c r="BI1167"/>
      <c r="BJ1167"/>
      <c r="BK1167"/>
      <c r="BL1167"/>
    </row>
    <row r="1168" spans="1:64" ht="30.6" x14ac:dyDescent="0.25">
      <c r="A1168" s="15" t="s">
        <v>13</v>
      </c>
      <c r="B1168" s="121">
        <v>18</v>
      </c>
      <c r="C1168" s="122" t="s">
        <v>1315</v>
      </c>
      <c r="D1168" s="123">
        <v>1000</v>
      </c>
      <c r="F1168" s="125">
        <v>6</v>
      </c>
      <c r="G1168" s="126">
        <v>1</v>
      </c>
      <c r="H1168" s="35" t="str">
        <f t="shared" si="892"/>
        <v>100</v>
      </c>
      <c r="I1168" s="36" t="s">
        <v>1454</v>
      </c>
      <c r="J1168" s="37" t="s">
        <v>1455</v>
      </c>
      <c r="K1168" s="244" t="s">
        <v>1456</v>
      </c>
      <c r="L1168" s="232">
        <v>0</v>
      </c>
      <c r="M1168" s="233">
        <v>0</v>
      </c>
      <c r="N1168" s="130"/>
      <c r="O1168" s="131"/>
      <c r="P1168" s="131"/>
      <c r="Q1168" s="131"/>
      <c r="R1168" s="131"/>
      <c r="S1168" s="131"/>
      <c r="T1168" s="132" t="str">
        <f t="shared" si="896"/>
        <v>OK</v>
      </c>
      <c r="U1168" s="138"/>
      <c r="V1168" s="138"/>
      <c r="W1168" s="139"/>
      <c r="X1168" s="139"/>
      <c r="Y1168" s="132" t="str">
        <f t="shared" si="897"/>
        <v>OK</v>
      </c>
      <c r="Z1168" s="210"/>
      <c r="AA1168" s="204"/>
      <c r="AB1168" s="202"/>
      <c r="AC1168" s="202"/>
      <c r="AD1168" s="202"/>
      <c r="AE1168" s="202"/>
      <c r="AF1168" s="202"/>
      <c r="AG1168" s="132" t="str">
        <f t="shared" si="898"/>
        <v>OK</v>
      </c>
      <c r="AH1168" s="138"/>
      <c r="AI1168" s="138"/>
      <c r="AJ1168" s="139"/>
      <c r="AK1168" s="139"/>
      <c r="AL1168" s="132" t="str">
        <f t="shared" si="899"/>
        <v>OK</v>
      </c>
      <c r="AM1168" s="140"/>
      <c r="AN1168" s="119">
        <f t="shared" si="900"/>
        <v>0</v>
      </c>
      <c r="AO1168" s="120">
        <f t="shared" si="901"/>
        <v>0</v>
      </c>
      <c r="AP1168" s="39">
        <f t="shared" si="902"/>
        <v>0</v>
      </c>
      <c r="AQ1168" s="141">
        <f t="shared" si="903"/>
        <v>0</v>
      </c>
      <c r="AR1168" s="142">
        <f t="shared" si="906"/>
        <v>0</v>
      </c>
      <c r="AS1168" s="143" t="e">
        <f t="shared" si="907"/>
        <v>#DIV/0!</v>
      </c>
      <c r="AT1168" s="144">
        <f t="shared" si="904"/>
        <v>0</v>
      </c>
      <c r="AU1168" s="141">
        <f t="shared" si="908"/>
        <v>0</v>
      </c>
      <c r="AV1168" s="142">
        <f t="shared" si="909"/>
        <v>0</v>
      </c>
      <c r="AW1168" s="143" t="e">
        <f t="shared" si="910"/>
        <v>#DIV/0!</v>
      </c>
      <c r="AY1168" s="146" t="str">
        <f t="shared" si="905"/>
        <v>63.53</v>
      </c>
      <c r="AZ1168" s="238" t="b">
        <f>COUNTIF('[1]Codes SEC'!$B$2:$B$250,Ministres!AY1168)&gt;0</f>
        <v>1</v>
      </c>
    </row>
    <row r="1169" spans="1:64" ht="35.1" customHeight="1" x14ac:dyDescent="0.25">
      <c r="A1169" s="15" t="s">
        <v>13</v>
      </c>
      <c r="B1169" s="225" t="s">
        <v>1335</v>
      </c>
      <c r="C1169" s="122" t="s">
        <v>1315</v>
      </c>
      <c r="D1169" s="123">
        <v>1000</v>
      </c>
      <c r="E1169" s="226"/>
      <c r="F1169" s="122" t="s">
        <v>1336</v>
      </c>
      <c r="G1169" s="227">
        <v>1</v>
      </c>
      <c r="H1169" s="228" t="str">
        <f t="shared" si="892"/>
        <v>100</v>
      </c>
      <c r="I1169" s="229">
        <v>86524000</v>
      </c>
      <c r="J1169" s="230" t="s">
        <v>1457</v>
      </c>
      <c r="K1169" s="231" t="s">
        <v>1458</v>
      </c>
      <c r="L1169" s="232">
        <v>0</v>
      </c>
      <c r="M1169" s="233">
        <v>0</v>
      </c>
      <c r="N1169" s="130"/>
      <c r="O1169" s="131"/>
      <c r="P1169" s="131"/>
      <c r="Q1169" s="131"/>
      <c r="R1169" s="131"/>
      <c r="S1169" s="131"/>
      <c r="T1169" s="132" t="str">
        <f t="shared" si="896"/>
        <v>OK</v>
      </c>
      <c r="U1169" s="138"/>
      <c r="V1169" s="138"/>
      <c r="W1169" s="139"/>
      <c r="X1169" s="139"/>
      <c r="Y1169" s="132" t="str">
        <f t="shared" si="897"/>
        <v>OK</v>
      </c>
      <c r="Z1169" s="210"/>
      <c r="AA1169" s="204"/>
      <c r="AB1169" s="202"/>
      <c r="AC1169" s="202"/>
      <c r="AD1169" s="202"/>
      <c r="AE1169" s="202"/>
      <c r="AF1169" s="202"/>
      <c r="AG1169" s="132" t="str">
        <f t="shared" si="898"/>
        <v>OK</v>
      </c>
      <c r="AH1169" s="138"/>
      <c r="AI1169" s="138"/>
      <c r="AJ1169" s="139"/>
      <c r="AK1169" s="139"/>
      <c r="AL1169" s="132" t="str">
        <f t="shared" si="899"/>
        <v>OK</v>
      </c>
      <c r="AM1169" s="140"/>
      <c r="AN1169" s="119">
        <f t="shared" si="900"/>
        <v>0</v>
      </c>
      <c r="AO1169" s="120">
        <f t="shared" si="901"/>
        <v>0</v>
      </c>
      <c r="AP1169" s="39">
        <f t="shared" si="902"/>
        <v>0</v>
      </c>
      <c r="AQ1169" s="141">
        <f t="shared" si="903"/>
        <v>0</v>
      </c>
      <c r="AR1169" s="142">
        <f>AQ1169-AP1169</f>
        <v>0</v>
      </c>
      <c r="AS1169" s="143" t="e">
        <f>AR1169/AP1169</f>
        <v>#DIV/0!</v>
      </c>
      <c r="AT1169" s="144">
        <f t="shared" si="904"/>
        <v>0</v>
      </c>
      <c r="AU1169" s="141">
        <f>AO1169</f>
        <v>0</v>
      </c>
      <c r="AV1169" s="142">
        <f>AU1169-AT1169</f>
        <v>0</v>
      </c>
      <c r="AW1169" s="143" t="e">
        <f>AV1169/AT1169</f>
        <v>#DIV/0!</v>
      </c>
      <c r="AY1169" s="146" t="str">
        <f t="shared" si="905"/>
        <v>65.24</v>
      </c>
      <c r="AZ1169" s="238" t="b">
        <f>COUNTIF('[1]Codes SEC'!$B$2:$B$250,Ministres!AY1169)&gt;0</f>
        <v>1</v>
      </c>
    </row>
    <row r="1170" spans="1:64" ht="12.75" customHeight="1" x14ac:dyDescent="0.25">
      <c r="A1170" s="350"/>
      <c r="B1170" s="564"/>
      <c r="C1170" s="150"/>
      <c r="D1170" s="352"/>
      <c r="E1170" s="565"/>
      <c r="F1170" s="150"/>
      <c r="G1170" s="154"/>
      <c r="H1170" s="155"/>
      <c r="I1170" s="156"/>
      <c r="J1170" s="157"/>
      <c r="K1170" s="158" t="s">
        <v>116</v>
      </c>
      <c r="L1170" s="417">
        <f t="shared" ref="L1170:S1170" si="911">L1159+L1162+L1168+L1163+L1160+L1167+L1158+L1164+L1165+L1169+L1161+L1166</f>
        <v>0</v>
      </c>
      <c r="M1170" s="576">
        <f t="shared" si="911"/>
        <v>0</v>
      </c>
      <c r="N1170" s="568">
        <f t="shared" si="911"/>
        <v>0</v>
      </c>
      <c r="O1170" s="577">
        <f t="shared" si="911"/>
        <v>0</v>
      </c>
      <c r="P1170" s="577">
        <f t="shared" si="911"/>
        <v>0</v>
      </c>
      <c r="Q1170" s="577">
        <f t="shared" si="911"/>
        <v>0</v>
      </c>
      <c r="R1170" s="577">
        <f t="shared" si="911"/>
        <v>0</v>
      </c>
      <c r="S1170" s="577">
        <f t="shared" si="911"/>
        <v>0</v>
      </c>
      <c r="T1170" s="569"/>
      <c r="U1170" s="571">
        <f>U1159+U1162+U1168+U1163+U1160+U1167+U1158+U1164+U1165+U1169+U1161+U1166</f>
        <v>0</v>
      </c>
      <c r="V1170" s="571">
        <f>V1159+V1162+V1168+V1163+V1160+V1167+V1158+V1164+V1165+V1169+V1161+V1166</f>
        <v>0</v>
      </c>
      <c r="W1170" s="577">
        <f>W1159+W1162+W1168+W1163+W1160+W1167+W1158+W1164+W1165+W1169+W1161+W1166</f>
        <v>0</v>
      </c>
      <c r="X1170" s="577">
        <f>X1159+X1162+X1168+X1163+X1160+X1167+X1158+X1164+X1165+X1169+X1161+X1166</f>
        <v>0</v>
      </c>
      <c r="Y1170" s="569"/>
      <c r="Z1170" s="571">
        <f t="shared" ref="Z1170:AF1170" si="912">Z1159+Z1162+Z1168+Z1163+Z1160+Z1167+Z1158+Z1164+Z1165+Z1169+Z1161+Z1166</f>
        <v>0</v>
      </c>
      <c r="AA1170" s="165">
        <f t="shared" si="912"/>
        <v>0</v>
      </c>
      <c r="AB1170" s="577">
        <f t="shared" si="912"/>
        <v>0</v>
      </c>
      <c r="AC1170" s="577">
        <f t="shared" si="912"/>
        <v>0</v>
      </c>
      <c r="AD1170" s="577">
        <f t="shared" si="912"/>
        <v>0</v>
      </c>
      <c r="AE1170" s="577">
        <f t="shared" si="912"/>
        <v>0</v>
      </c>
      <c r="AF1170" s="577">
        <f t="shared" si="912"/>
        <v>0</v>
      </c>
      <c r="AG1170" s="569"/>
      <c r="AH1170" s="571">
        <f>AH1159+AH1162+AH1168+AH1163+AH1160+AH1167+AH1158+AH1164+AH1165+AH1169+AH1161+AH1166</f>
        <v>0</v>
      </c>
      <c r="AI1170" s="571">
        <f>AI1159+AI1162+AI1168+AI1163+AI1160+AI1167+AI1158+AI1164+AI1165+AI1169+AI1161+AI1166</f>
        <v>0</v>
      </c>
      <c r="AJ1170" s="577">
        <f>AJ1159+AJ1162+AJ1168+AJ1163+AJ1160+AJ1167+AJ1158+AJ1164+AJ1165+AJ1169+AJ1161+AJ1166</f>
        <v>0</v>
      </c>
      <c r="AK1170" s="577">
        <f>AK1159+AK1162+AK1168+AK1163+AK1160+AK1167+AK1158+AK1164+AK1165+AK1169+AK1161+AK1166</f>
        <v>0</v>
      </c>
      <c r="AL1170" s="569"/>
      <c r="AM1170" s="572">
        <f t="shared" ref="AM1170:AW1170" si="913">AM1159+AM1162+AM1168+AM1163+AM1160+AM1167+AM1158+AM1164+AM1165+AM1169+AM1161+AM1166</f>
        <v>0</v>
      </c>
      <c r="AN1170" s="167">
        <f t="shared" si="913"/>
        <v>0</v>
      </c>
      <c r="AO1170" s="573">
        <f t="shared" si="913"/>
        <v>0</v>
      </c>
      <c r="AP1170" s="169">
        <f t="shared" si="913"/>
        <v>0</v>
      </c>
      <c r="AQ1170" s="578">
        <f t="shared" si="913"/>
        <v>0</v>
      </c>
      <c r="AR1170" s="579">
        <f t="shared" si="913"/>
        <v>0</v>
      </c>
      <c r="AS1170" s="574" t="e">
        <f t="shared" si="913"/>
        <v>#DIV/0!</v>
      </c>
      <c r="AT1170" s="580">
        <f t="shared" si="913"/>
        <v>0</v>
      </c>
      <c r="AU1170" s="578">
        <f t="shared" si="913"/>
        <v>0</v>
      </c>
      <c r="AV1170" s="579">
        <f t="shared" si="913"/>
        <v>0</v>
      </c>
      <c r="AW1170" s="574" t="e">
        <f t="shared" si="913"/>
        <v>#DIV/0!</v>
      </c>
      <c r="AY1170" s="146"/>
      <c r="AZ1170" s="238"/>
    </row>
    <row r="1171" spans="1:64" s="558" customFormat="1" ht="12.75" customHeight="1" x14ac:dyDescent="0.25">
      <c r="A1171" s="174"/>
      <c r="B1171" s="175"/>
      <c r="C1171" s="176"/>
      <c r="D1171" s="177"/>
      <c r="E1171" s="178"/>
      <c r="F1171" s="177"/>
      <c r="G1171" s="179"/>
      <c r="H1171" s="180"/>
      <c r="I1171" s="181"/>
      <c r="J1171" s="182"/>
      <c r="K1171" s="183" t="s">
        <v>1459</v>
      </c>
      <c r="L1171" s="184">
        <f t="shared" ref="L1171:S1171" si="914">L1154+L1170</f>
        <v>0</v>
      </c>
      <c r="M1171" s="185">
        <f t="shared" si="914"/>
        <v>0</v>
      </c>
      <c r="N1171" s="186">
        <f t="shared" si="914"/>
        <v>0</v>
      </c>
      <c r="O1171" s="187">
        <f t="shared" si="914"/>
        <v>0</v>
      </c>
      <c r="P1171" s="187">
        <f t="shared" si="914"/>
        <v>0</v>
      </c>
      <c r="Q1171" s="187">
        <f t="shared" si="914"/>
        <v>0</v>
      </c>
      <c r="R1171" s="187">
        <f t="shared" si="914"/>
        <v>0</v>
      </c>
      <c r="S1171" s="187">
        <f t="shared" si="914"/>
        <v>0</v>
      </c>
      <c r="T1171" s="188"/>
      <c r="U1171" s="187">
        <f>U1154+U1170</f>
        <v>0</v>
      </c>
      <c r="V1171" s="187">
        <f>V1154+V1170</f>
        <v>0</v>
      </c>
      <c r="W1171" s="187">
        <f>W1154+W1170</f>
        <v>0</v>
      </c>
      <c r="X1171" s="187">
        <f>X1154+X1170</f>
        <v>0</v>
      </c>
      <c r="Y1171" s="188"/>
      <c r="Z1171" s="187">
        <f t="shared" ref="Z1171:AF1171" si="915">Z1154+Z1170</f>
        <v>0</v>
      </c>
      <c r="AA1171" s="189">
        <f t="shared" si="915"/>
        <v>0</v>
      </c>
      <c r="AB1171" s="187">
        <f t="shared" si="915"/>
        <v>0</v>
      </c>
      <c r="AC1171" s="187">
        <f t="shared" si="915"/>
        <v>0</v>
      </c>
      <c r="AD1171" s="187">
        <f t="shared" si="915"/>
        <v>0</v>
      </c>
      <c r="AE1171" s="187">
        <f t="shared" si="915"/>
        <v>0</v>
      </c>
      <c r="AF1171" s="187">
        <f t="shared" si="915"/>
        <v>0</v>
      </c>
      <c r="AG1171" s="188"/>
      <c r="AH1171" s="187">
        <f>AH1154+AH1170</f>
        <v>0</v>
      </c>
      <c r="AI1171" s="187">
        <f>AI1154+AI1170</f>
        <v>0</v>
      </c>
      <c r="AJ1171" s="187">
        <f>AJ1154+AJ1170</f>
        <v>0</v>
      </c>
      <c r="AK1171" s="187">
        <f>AK1154+AK1170</f>
        <v>0</v>
      </c>
      <c r="AL1171" s="188"/>
      <c r="AM1171" s="190">
        <f t="shared" ref="AM1171:AW1171" si="916">AM1154+AM1170</f>
        <v>0</v>
      </c>
      <c r="AN1171" s="191">
        <f t="shared" si="916"/>
        <v>0</v>
      </c>
      <c r="AO1171" s="190">
        <f t="shared" si="916"/>
        <v>0</v>
      </c>
      <c r="AP1171" s="184">
        <f t="shared" si="916"/>
        <v>0</v>
      </c>
      <c r="AQ1171" s="192">
        <f t="shared" si="916"/>
        <v>0</v>
      </c>
      <c r="AR1171" s="193">
        <f t="shared" si="916"/>
        <v>0</v>
      </c>
      <c r="AS1171" s="194" t="e">
        <f t="shared" si="916"/>
        <v>#DIV/0!</v>
      </c>
      <c r="AT1171" s="195">
        <f t="shared" si="916"/>
        <v>0</v>
      </c>
      <c r="AU1171" s="192">
        <f t="shared" si="916"/>
        <v>0</v>
      </c>
      <c r="AV1171" s="193">
        <f t="shared" si="916"/>
        <v>0</v>
      </c>
      <c r="AW1171" s="194" t="e">
        <f t="shared" si="916"/>
        <v>#DIV/0!</v>
      </c>
      <c r="AX1171"/>
      <c r="AY1171" s="146"/>
      <c r="AZ1171" s="238"/>
      <c r="BA1171"/>
      <c r="BB1171"/>
      <c r="BC1171"/>
      <c r="BD1171"/>
      <c r="BE1171"/>
      <c r="BF1171"/>
      <c r="BG1171"/>
      <c r="BH1171"/>
      <c r="BI1171"/>
      <c r="BJ1171"/>
      <c r="BK1171"/>
      <c r="BL1171"/>
    </row>
    <row r="1172" spans="1:64" ht="12.75" customHeight="1" x14ac:dyDescent="0.25">
      <c r="A1172" s="15"/>
      <c r="C1172" s="122"/>
      <c r="D1172" s="123"/>
      <c r="F1172" s="125"/>
      <c r="G1172" s="34"/>
      <c r="H1172" s="35"/>
      <c r="I1172" s="36"/>
      <c r="J1172" s="37"/>
      <c r="K1172" s="198" t="s">
        <v>72</v>
      </c>
      <c r="L1172" s="199">
        <v>0</v>
      </c>
      <c r="M1172" s="200">
        <v>0</v>
      </c>
      <c r="N1172" s="201">
        <v>0</v>
      </c>
      <c r="O1172" s="202">
        <v>0</v>
      </c>
      <c r="P1172" s="202">
        <v>0</v>
      </c>
      <c r="Q1172" s="202">
        <v>0</v>
      </c>
      <c r="R1172" s="202">
        <v>0</v>
      </c>
      <c r="S1172" s="202">
        <v>0</v>
      </c>
      <c r="T1172" s="203"/>
      <c r="U1172" s="135">
        <v>0</v>
      </c>
      <c r="V1172" s="135">
        <v>0</v>
      </c>
      <c r="W1172" s="202">
        <v>0</v>
      </c>
      <c r="X1172" s="202">
        <v>0</v>
      </c>
      <c r="Y1172" s="203"/>
      <c r="Z1172" s="135">
        <v>0</v>
      </c>
      <c r="AA1172" s="204">
        <v>0</v>
      </c>
      <c r="AB1172" s="202">
        <v>0</v>
      </c>
      <c r="AC1172" s="202">
        <v>0</v>
      </c>
      <c r="AD1172" s="202">
        <v>0</v>
      </c>
      <c r="AE1172" s="202">
        <v>0</v>
      </c>
      <c r="AF1172" s="202">
        <v>0</v>
      </c>
      <c r="AG1172" s="203"/>
      <c r="AH1172" s="135">
        <v>0</v>
      </c>
      <c r="AI1172" s="135">
        <v>0</v>
      </c>
      <c r="AJ1172" s="202">
        <v>0</v>
      </c>
      <c r="AK1172" s="202">
        <v>0</v>
      </c>
      <c r="AL1172" s="203"/>
      <c r="AM1172" s="205">
        <v>0</v>
      </c>
      <c r="AN1172" s="119">
        <v>0</v>
      </c>
      <c r="AO1172" s="120">
        <v>0</v>
      </c>
      <c r="AP1172" s="39">
        <v>0</v>
      </c>
      <c r="AQ1172" s="141">
        <v>0</v>
      </c>
      <c r="AR1172" s="141">
        <v>0</v>
      </c>
      <c r="AS1172" s="143">
        <v>0</v>
      </c>
      <c r="AT1172" s="144">
        <v>0</v>
      </c>
      <c r="AU1172" s="141">
        <v>0</v>
      </c>
      <c r="AV1172" s="141">
        <v>0</v>
      </c>
      <c r="AW1172" s="143">
        <v>0</v>
      </c>
      <c r="AY1172" s="146"/>
      <c r="AZ1172" s="238"/>
    </row>
    <row r="1173" spans="1:64" ht="12.75" customHeight="1" x14ac:dyDescent="0.25">
      <c r="A1173" s="356"/>
      <c r="B1173" s="225"/>
      <c r="C1173" s="122"/>
      <c r="D1173" s="357"/>
      <c r="E1173" s="226"/>
      <c r="F1173" s="122"/>
      <c r="G1173" s="126"/>
      <c r="H1173" s="35"/>
      <c r="I1173" s="36"/>
      <c r="J1173" s="37"/>
      <c r="K1173" s="198" t="s">
        <v>73</v>
      </c>
      <c r="L1173" s="241">
        <v>0</v>
      </c>
      <c r="M1173" s="242">
        <v>0</v>
      </c>
      <c r="N1173" s="201">
        <v>0</v>
      </c>
      <c r="O1173" s="202">
        <v>0</v>
      </c>
      <c r="P1173" s="202">
        <v>0</v>
      </c>
      <c r="Q1173" s="202">
        <v>0</v>
      </c>
      <c r="R1173" s="202">
        <v>0</v>
      </c>
      <c r="S1173" s="202">
        <v>0</v>
      </c>
      <c r="T1173" s="203"/>
      <c r="U1173" s="135">
        <v>0</v>
      </c>
      <c r="V1173" s="135">
        <v>0</v>
      </c>
      <c r="W1173" s="202">
        <v>0</v>
      </c>
      <c r="X1173" s="202">
        <v>0</v>
      </c>
      <c r="Y1173" s="203"/>
      <c r="Z1173" s="135">
        <v>0</v>
      </c>
      <c r="AA1173" s="204">
        <v>0</v>
      </c>
      <c r="AB1173" s="202">
        <v>0</v>
      </c>
      <c r="AC1173" s="202">
        <v>0</v>
      </c>
      <c r="AD1173" s="202">
        <v>0</v>
      </c>
      <c r="AE1173" s="202">
        <v>0</v>
      </c>
      <c r="AF1173" s="202">
        <v>0</v>
      </c>
      <c r="AG1173" s="203"/>
      <c r="AH1173" s="135">
        <v>0</v>
      </c>
      <c r="AI1173" s="135">
        <v>0</v>
      </c>
      <c r="AJ1173" s="202">
        <v>0</v>
      </c>
      <c r="AK1173" s="202">
        <v>0</v>
      </c>
      <c r="AL1173" s="203"/>
      <c r="AM1173" s="205">
        <v>0</v>
      </c>
      <c r="AN1173" s="119">
        <v>0</v>
      </c>
      <c r="AO1173" s="120">
        <v>0</v>
      </c>
      <c r="AP1173" s="39">
        <v>0</v>
      </c>
      <c r="AQ1173" s="141">
        <v>0</v>
      </c>
      <c r="AR1173" s="141">
        <v>0</v>
      </c>
      <c r="AS1173" s="143">
        <v>0</v>
      </c>
      <c r="AT1173" s="144">
        <v>0</v>
      </c>
      <c r="AU1173" s="141">
        <v>0</v>
      </c>
      <c r="AV1173" s="141">
        <v>0</v>
      </c>
      <c r="AW1173" s="143">
        <v>0</v>
      </c>
      <c r="AY1173" s="146"/>
      <c r="AZ1173" s="238"/>
    </row>
    <row r="1174" spans="1:64" ht="12.75" customHeight="1" x14ac:dyDescent="0.25">
      <c r="A1174" s="356"/>
      <c r="B1174" s="225"/>
      <c r="C1174" s="122"/>
      <c r="D1174" s="357"/>
      <c r="E1174" s="226"/>
      <c r="F1174" s="122"/>
      <c r="G1174" s="126"/>
      <c r="H1174" s="35"/>
      <c r="I1174" s="36"/>
      <c r="J1174" s="37"/>
      <c r="K1174" s="198" t="s">
        <v>74</v>
      </c>
      <c r="L1174" s="241">
        <v>0</v>
      </c>
      <c r="M1174" s="242">
        <v>0</v>
      </c>
      <c r="N1174" s="201">
        <v>0</v>
      </c>
      <c r="O1174" s="202">
        <v>0</v>
      </c>
      <c r="P1174" s="202">
        <v>0</v>
      </c>
      <c r="Q1174" s="202">
        <v>0</v>
      </c>
      <c r="R1174" s="202">
        <v>0</v>
      </c>
      <c r="S1174" s="202">
        <v>0</v>
      </c>
      <c r="T1174" s="203"/>
      <c r="U1174" s="135">
        <v>0</v>
      </c>
      <c r="V1174" s="135">
        <v>0</v>
      </c>
      <c r="W1174" s="202">
        <v>0</v>
      </c>
      <c r="X1174" s="202">
        <v>0</v>
      </c>
      <c r="Y1174" s="203"/>
      <c r="Z1174" s="135">
        <v>0</v>
      </c>
      <c r="AA1174" s="204">
        <v>0</v>
      </c>
      <c r="AB1174" s="202">
        <v>0</v>
      </c>
      <c r="AC1174" s="202">
        <v>0</v>
      </c>
      <c r="AD1174" s="202">
        <v>0</v>
      </c>
      <c r="AE1174" s="202">
        <v>0</v>
      </c>
      <c r="AF1174" s="202">
        <v>0</v>
      </c>
      <c r="AG1174" s="203"/>
      <c r="AH1174" s="135">
        <v>0</v>
      </c>
      <c r="AI1174" s="135">
        <v>0</v>
      </c>
      <c r="AJ1174" s="202">
        <v>0</v>
      </c>
      <c r="AK1174" s="202">
        <v>0</v>
      </c>
      <c r="AL1174" s="203"/>
      <c r="AM1174" s="205">
        <v>0</v>
      </c>
      <c r="AN1174" s="119">
        <v>0</v>
      </c>
      <c r="AO1174" s="120">
        <v>0</v>
      </c>
      <c r="AP1174" s="39">
        <v>0</v>
      </c>
      <c r="AQ1174" s="141">
        <v>0</v>
      </c>
      <c r="AR1174" s="141">
        <v>0</v>
      </c>
      <c r="AS1174" s="143">
        <v>0</v>
      </c>
      <c r="AT1174" s="144">
        <v>0</v>
      </c>
      <c r="AU1174" s="141">
        <v>0</v>
      </c>
      <c r="AV1174" s="141">
        <v>0</v>
      </c>
      <c r="AW1174" s="143">
        <v>0</v>
      </c>
      <c r="AY1174" s="146"/>
      <c r="AZ1174" s="238"/>
    </row>
    <row r="1175" spans="1:64" ht="12.75" customHeight="1" x14ac:dyDescent="0.25">
      <c r="A1175" s="356"/>
      <c r="B1175" s="225"/>
      <c r="C1175" s="122"/>
      <c r="D1175" s="357"/>
      <c r="E1175" s="226"/>
      <c r="F1175" s="122"/>
      <c r="G1175" s="126"/>
      <c r="H1175" s="35"/>
      <c r="I1175" s="36"/>
      <c r="J1175" s="37"/>
      <c r="K1175" s="198" t="s">
        <v>75</v>
      </c>
      <c r="L1175" s="241">
        <v>0</v>
      </c>
      <c r="M1175" s="242">
        <v>0</v>
      </c>
      <c r="N1175" s="201">
        <v>0</v>
      </c>
      <c r="O1175" s="202">
        <v>0</v>
      </c>
      <c r="P1175" s="202">
        <v>0</v>
      </c>
      <c r="Q1175" s="202">
        <v>0</v>
      </c>
      <c r="R1175" s="202">
        <v>0</v>
      </c>
      <c r="S1175" s="202">
        <v>0</v>
      </c>
      <c r="T1175" s="203"/>
      <c r="U1175" s="135">
        <v>0</v>
      </c>
      <c r="V1175" s="135">
        <v>0</v>
      </c>
      <c r="W1175" s="202">
        <v>0</v>
      </c>
      <c r="X1175" s="202">
        <v>0</v>
      </c>
      <c r="Y1175" s="203"/>
      <c r="Z1175" s="135">
        <v>0</v>
      </c>
      <c r="AA1175" s="204">
        <v>0</v>
      </c>
      <c r="AB1175" s="202">
        <v>0</v>
      </c>
      <c r="AC1175" s="202">
        <v>0</v>
      </c>
      <c r="AD1175" s="202">
        <v>0</v>
      </c>
      <c r="AE1175" s="202">
        <v>0</v>
      </c>
      <c r="AF1175" s="202">
        <v>0</v>
      </c>
      <c r="AG1175" s="203"/>
      <c r="AH1175" s="135">
        <v>0</v>
      </c>
      <c r="AI1175" s="135">
        <v>0</v>
      </c>
      <c r="AJ1175" s="202">
        <v>0</v>
      </c>
      <c r="AK1175" s="202">
        <v>0</v>
      </c>
      <c r="AL1175" s="203"/>
      <c r="AM1175" s="205">
        <v>0</v>
      </c>
      <c r="AN1175" s="119">
        <v>0</v>
      </c>
      <c r="AO1175" s="120">
        <v>0</v>
      </c>
      <c r="AP1175" s="39">
        <v>0</v>
      </c>
      <c r="AQ1175" s="141">
        <v>0</v>
      </c>
      <c r="AR1175" s="141">
        <v>0</v>
      </c>
      <c r="AS1175" s="143">
        <v>0</v>
      </c>
      <c r="AT1175" s="144">
        <v>0</v>
      </c>
      <c r="AU1175" s="141">
        <v>0</v>
      </c>
      <c r="AV1175" s="141">
        <v>0</v>
      </c>
      <c r="AW1175" s="143">
        <v>0</v>
      </c>
      <c r="AY1175" s="146"/>
      <c r="AZ1175" s="238"/>
    </row>
    <row r="1176" spans="1:64" s="558" customFormat="1" ht="12.75" customHeight="1" x14ac:dyDescent="0.25">
      <c r="A1176" s="356"/>
      <c r="B1176" s="225"/>
      <c r="C1176" s="122"/>
      <c r="D1176" s="357"/>
      <c r="E1176" s="226"/>
      <c r="F1176" s="122"/>
      <c r="G1176" s="126"/>
      <c r="H1176" s="35"/>
      <c r="I1176" s="36"/>
      <c r="J1176" s="37"/>
      <c r="K1176" s="206" t="s">
        <v>76</v>
      </c>
      <c r="L1176" s="241">
        <f t="shared" ref="L1176:S1176" si="917">L1109+L1110+L1111+L1112+L1117+L1124+L1125+L1129+L1130+L1133+L1134+L1137+L1138+L1142+L1143+L1147+L1148+L1149+L1150+L1151+L1159+L1162+L1168+L1101+L1113+L1126+L1144+L1163+L1141+L1122+L1102+L1103+L1104+L1105+L1114+L1118+L1119+L1123+L1160+L1167+L1106+L1107+L1108+L1116+L1115+L1120+L1121+L1127+L1131+L1132+L1135+L1136+L1140+L1139+L1145+L1146+L1152+L1153+L1158+L1161+L1164+L1165+L1169</f>
        <v>0</v>
      </c>
      <c r="M1176" s="242">
        <f t="shared" si="917"/>
        <v>0</v>
      </c>
      <c r="N1176" s="201">
        <f t="shared" si="917"/>
        <v>0</v>
      </c>
      <c r="O1176" s="202">
        <f t="shared" si="917"/>
        <v>0</v>
      </c>
      <c r="P1176" s="202">
        <f t="shared" si="917"/>
        <v>0</v>
      </c>
      <c r="Q1176" s="202">
        <f t="shared" si="917"/>
        <v>0</v>
      </c>
      <c r="R1176" s="202">
        <f t="shared" si="917"/>
        <v>0</v>
      </c>
      <c r="S1176" s="202">
        <f t="shared" si="917"/>
        <v>0</v>
      </c>
      <c r="T1176" s="203"/>
      <c r="U1176" s="135">
        <f>U1109+U1110+U1111+U1112+U1117+U1124+U1125+U1129+U1130+U1133+U1134+U1137+U1138+U1142+U1143+U1147+U1148+U1149+U1150+U1151+U1159+U1162+U1168+U1101+U1113+U1126+U1144+U1163+U1141+U1122+U1102+U1103+U1104+U1105+U1114+U1118+U1119+U1123+U1160+U1167+U1106+U1107+U1108+U1116+U1115+U1120+U1121+U1127+U1131+U1132+U1135+U1136+U1140+U1139+U1145+U1146+U1152+U1153+U1158+U1161+U1164+U1165+U1169</f>
        <v>0</v>
      </c>
      <c r="V1176" s="135">
        <f>V1109+V1110+V1111+V1112+V1117+V1124+V1125+V1129+V1130+V1133+V1134+V1137+V1138+V1142+V1143+V1147+V1148+V1149+V1150+V1151+V1159+V1162+V1168+V1101+V1113+V1126+V1144+V1163+V1141+V1122+V1102+V1103+V1104+V1105+V1114+V1118+V1119+V1123+V1160+V1167+V1106+V1107+V1108+V1116+V1115+V1120+V1121+V1127+V1131+V1132+V1135+V1136+V1140+V1139+V1145+V1146+V1152+V1153+V1158+V1161+V1164+V1165+V1169</f>
        <v>0</v>
      </c>
      <c r="W1176" s="202">
        <f>W1109+W1110+W1111+W1112+W1117+W1124+W1125+W1129+W1130+W1133+W1134+W1137+W1138+W1142+W1143+W1147+W1148+W1149+W1150+W1151+W1159+W1162+W1168+W1101+W1113+W1126+W1144+W1163+W1141+W1122+W1102+W1103+W1104+W1105+W1114+W1118+W1119+W1123+W1160+W1167+W1106+W1107+W1108+W1116+W1115+W1120+W1121+W1127+W1131+W1132+W1135+W1136+W1140+W1139+W1145+W1146+W1152+W1153+W1158+W1161+W1164+W1165+W1169</f>
        <v>0</v>
      </c>
      <c r="X1176" s="202">
        <f>X1109+X1110+X1111+X1112+X1117+X1124+X1125+X1129+X1130+X1133+X1134+X1137+X1138+X1142+X1143+X1147+X1148+X1149+X1150+X1151+X1159+X1162+X1168+X1101+X1113+X1126+X1144+X1163+X1141+X1122+X1102+X1103+X1104+X1105+X1114+X1118+X1119+X1123+X1160+X1167+X1106+X1107+X1108+X1116+X1115+X1120+X1121+X1127+X1131+X1132+X1135+X1136+X1140+X1139+X1145+X1146+X1152+X1153+X1158+X1161+X1164+X1165+X1169</f>
        <v>0</v>
      </c>
      <c r="Y1176" s="203"/>
      <c r="Z1176" s="135">
        <f t="shared" ref="Z1176:AF1176" si="918">Z1109+Z1110+Z1111+Z1112+Z1117+Z1124+Z1125+Z1129+Z1130+Z1133+Z1134+Z1137+Z1138+Z1142+Z1143+Z1147+Z1148+Z1149+Z1150+Z1151+Z1159+Z1162+Z1168+Z1101+Z1113+Z1126+Z1144+Z1163+Z1141+Z1122+Z1102+Z1103+Z1104+Z1105+Z1114+Z1118+Z1119+Z1123+Z1160+Z1167+Z1106+Z1107+Z1108+Z1116+Z1115+Z1120+Z1121+Z1127+Z1131+Z1132+Z1135+Z1136+Z1140+Z1139+Z1145+Z1146+Z1152+Z1153+Z1158+Z1161+Z1164+Z1165+Z1169</f>
        <v>0</v>
      </c>
      <c r="AA1176" s="204">
        <f t="shared" si="918"/>
        <v>0</v>
      </c>
      <c r="AB1176" s="202">
        <f t="shared" si="918"/>
        <v>0</v>
      </c>
      <c r="AC1176" s="202">
        <f t="shared" si="918"/>
        <v>0</v>
      </c>
      <c r="AD1176" s="202">
        <f t="shared" si="918"/>
        <v>0</v>
      </c>
      <c r="AE1176" s="202">
        <f t="shared" si="918"/>
        <v>0</v>
      </c>
      <c r="AF1176" s="202">
        <f t="shared" si="918"/>
        <v>0</v>
      </c>
      <c r="AG1176" s="203"/>
      <c r="AH1176" s="135">
        <f>AH1109+AH1110+AH1111+AH1112+AH1117+AH1124+AH1125+AH1129+AH1130+AH1133+AH1134+AH1137+AH1138+AH1142+AH1143+AH1147+AH1148+AH1149+AH1150+AH1151+AH1159+AH1162+AH1168+AH1101+AH1113+AH1126+AH1144+AH1163+AH1141+AH1122+AH1102+AH1103+AH1104+AH1105+AH1114+AH1118+AH1119+AH1123+AH1160+AH1167+AH1106+AH1107+AH1108+AH1116+AH1115+AH1120+AH1121+AH1127+AH1131+AH1132+AH1135+AH1136+AH1140+AH1139+AH1145+AH1146+AH1152+AH1153+AH1158+AH1161+AH1164+AH1165+AH1169</f>
        <v>0</v>
      </c>
      <c r="AI1176" s="135">
        <f>AI1109+AI1110+AI1111+AI1112+AI1117+AI1124+AI1125+AI1129+AI1130+AI1133+AI1134+AI1137+AI1138+AI1142+AI1143+AI1147+AI1148+AI1149+AI1150+AI1151+AI1159+AI1162+AI1168+AI1101+AI1113+AI1126+AI1144+AI1163+AI1141+AI1122+AI1102+AI1103+AI1104+AI1105+AI1114+AI1118+AI1119+AI1123+AI1160+AI1167+AI1106+AI1107+AI1108+AI1116+AI1115+AI1120+AI1121+AI1127+AI1131+AI1132+AI1135+AI1136+AI1140+AI1139+AI1145+AI1146+AI1152+AI1153+AI1158+AI1161+AI1164+AI1165+AI1169</f>
        <v>0</v>
      </c>
      <c r="AJ1176" s="202">
        <f>AJ1109+AJ1110+AJ1111+AJ1112+AJ1117+AJ1124+AJ1125+AJ1129+AJ1130+AJ1133+AJ1134+AJ1137+AJ1138+AJ1142+AJ1143+AJ1147+AJ1148+AJ1149+AJ1150+AJ1151+AJ1159+AJ1162+AJ1168+AJ1101+AJ1113+AJ1126+AJ1144+AJ1163+AJ1141+AJ1122+AJ1102+AJ1103+AJ1104+AJ1105+AJ1114+AJ1118+AJ1119+AJ1123+AJ1160+AJ1167+AJ1106+AJ1107+AJ1108+AJ1116+AJ1115+AJ1120+AJ1121+AJ1127+AJ1131+AJ1132+AJ1135+AJ1136+AJ1140+AJ1139+AJ1145+AJ1146+AJ1152+AJ1153+AJ1158+AJ1161+AJ1164+AJ1165+AJ1169</f>
        <v>0</v>
      </c>
      <c r="AK1176" s="202">
        <f>AK1109+AK1110+AK1111+AK1112+AK1117+AK1124+AK1125+AK1129+AK1130+AK1133+AK1134+AK1137+AK1138+AK1142+AK1143+AK1147+AK1148+AK1149+AK1150+AK1151+AK1159+AK1162+AK1168+AK1101+AK1113+AK1126+AK1144+AK1163+AK1141+AK1122+AK1102+AK1103+AK1104+AK1105+AK1114+AK1118+AK1119+AK1123+AK1160+AK1167+AK1106+AK1107+AK1108+AK1116+AK1115+AK1120+AK1121+AK1127+AK1131+AK1132+AK1135+AK1136+AK1140+AK1139+AK1145+AK1146+AK1152+AK1153+AK1158+AK1161+AK1164+AK1165+AK1169</f>
        <v>0</v>
      </c>
      <c r="AL1176" s="203"/>
      <c r="AM1176" s="205">
        <f t="shared" ref="AM1176:AW1176" si="919">AM1109+AM1110+AM1111+AM1112+AM1117+AM1124+AM1125+AM1129+AM1130+AM1133+AM1134+AM1137+AM1138+AM1142+AM1143+AM1147+AM1148+AM1149+AM1150+AM1151+AM1159+AM1162+AM1168+AM1101+AM1113+AM1126+AM1144+AM1163+AM1141+AM1122+AM1102+AM1103+AM1104+AM1105+AM1114+AM1118+AM1119+AM1123+AM1160+AM1167+AM1106+AM1107+AM1108+AM1116+AM1115+AM1120+AM1121+AM1127+AM1131+AM1132+AM1135+AM1136+AM1140+AM1139+AM1145+AM1146+AM1152+AM1153+AM1158+AM1161+AM1164+AM1165+AM1169</f>
        <v>0</v>
      </c>
      <c r="AN1176" s="119">
        <f t="shared" si="919"/>
        <v>0</v>
      </c>
      <c r="AO1176" s="120">
        <f t="shared" si="919"/>
        <v>0</v>
      </c>
      <c r="AP1176" s="39">
        <f t="shared" si="919"/>
        <v>0</v>
      </c>
      <c r="AQ1176" s="141">
        <f t="shared" si="919"/>
        <v>0</v>
      </c>
      <c r="AR1176" s="141">
        <f t="shared" si="919"/>
        <v>0</v>
      </c>
      <c r="AS1176" s="143" t="e">
        <f t="shared" si="919"/>
        <v>#DIV/0!</v>
      </c>
      <c r="AT1176" s="144">
        <f t="shared" si="919"/>
        <v>0</v>
      </c>
      <c r="AU1176" s="141">
        <f t="shared" si="919"/>
        <v>0</v>
      </c>
      <c r="AV1176" s="141">
        <f t="shared" si="919"/>
        <v>0</v>
      </c>
      <c r="AW1176" s="143" t="e">
        <f t="shared" si="919"/>
        <v>#DIV/0!</v>
      </c>
      <c r="AX1176" s="374"/>
      <c r="AY1176" s="146"/>
      <c r="AZ1176" s="238"/>
      <c r="BA1176"/>
      <c r="BB1176"/>
      <c r="BC1176"/>
      <c r="BD1176"/>
      <c r="BE1176"/>
      <c r="BF1176"/>
      <c r="BG1176"/>
      <c r="BH1176"/>
      <c r="BI1176"/>
      <c r="BJ1176"/>
      <c r="BK1176"/>
      <c r="BL1176"/>
    </row>
    <row r="1177" spans="1:64" s="197" customFormat="1" ht="12.75" customHeight="1" x14ac:dyDescent="0.25">
      <c r="A1177" s="356"/>
      <c r="B1177" s="225"/>
      <c r="C1177" s="122"/>
      <c r="D1177" s="357"/>
      <c r="E1177" s="226"/>
      <c r="F1177" s="122"/>
      <c r="G1177" s="126"/>
      <c r="H1177" s="35"/>
      <c r="I1177" s="36"/>
      <c r="J1177" s="37"/>
      <c r="K1177" s="206"/>
      <c r="L1177" s="241"/>
      <c r="M1177" s="242"/>
      <c r="N1177" s="258"/>
      <c r="O1177" s="259"/>
      <c r="P1177" s="259"/>
      <c r="Q1177" s="259"/>
      <c r="R1177" s="259"/>
      <c r="S1177" s="259"/>
      <c r="T1177" s="260"/>
      <c r="U1177" s="261"/>
      <c r="V1177" s="261"/>
      <c r="W1177" s="262"/>
      <c r="X1177" s="262"/>
      <c r="Y1177" s="260"/>
      <c r="Z1177" s="263"/>
      <c r="AA1177" s="264"/>
      <c r="AB1177" s="259"/>
      <c r="AC1177" s="259"/>
      <c r="AD1177" s="259"/>
      <c r="AE1177" s="259"/>
      <c r="AF1177" s="259"/>
      <c r="AG1177" s="260"/>
      <c r="AH1177" s="261"/>
      <c r="AI1177" s="261"/>
      <c r="AJ1177" s="262"/>
      <c r="AK1177" s="262"/>
      <c r="AL1177" s="260"/>
      <c r="AM1177" s="265"/>
      <c r="AN1177" s="266"/>
      <c r="AO1177" s="267"/>
      <c r="AP1177" s="268"/>
      <c r="AQ1177" s="269"/>
      <c r="AR1177" s="269"/>
      <c r="AS1177" s="270"/>
      <c r="AT1177" s="271"/>
      <c r="AU1177" s="269"/>
      <c r="AV1177" s="269"/>
      <c r="AW1177" s="270"/>
      <c r="AX1177"/>
      <c r="AY1177" s="146"/>
      <c r="AZ1177" s="238"/>
      <c r="BA1177" s="12"/>
      <c r="BB1177" s="12"/>
      <c r="BC1177" s="12"/>
      <c r="BD1177" s="12"/>
      <c r="BE1177" s="12"/>
      <c r="BF1177" s="12"/>
      <c r="BG1177" s="12"/>
      <c r="BH1177" s="12"/>
      <c r="BI1177" s="12"/>
      <c r="BJ1177" s="12"/>
      <c r="BK1177" s="12"/>
      <c r="BL1177" s="12"/>
    </row>
    <row r="1178" spans="1:64" ht="12.75" customHeight="1" x14ac:dyDescent="0.25">
      <c r="A1178" s="356"/>
      <c r="B1178" s="225"/>
      <c r="C1178" s="122"/>
      <c r="D1178" s="357"/>
      <c r="E1178" s="226"/>
      <c r="F1178" s="122"/>
      <c r="G1178" s="126"/>
      <c r="H1178" s="35"/>
      <c r="I1178" s="36"/>
      <c r="J1178" s="37"/>
      <c r="K1178" s="206"/>
      <c r="L1178" s="241"/>
      <c r="M1178" s="242"/>
      <c r="N1178" s="258"/>
      <c r="O1178" s="259"/>
      <c r="P1178" s="259"/>
      <c r="Q1178" s="259"/>
      <c r="R1178" s="259"/>
      <c r="S1178" s="259"/>
      <c r="T1178" s="260"/>
      <c r="U1178" s="261"/>
      <c r="V1178" s="261"/>
      <c r="W1178" s="262"/>
      <c r="X1178" s="262"/>
      <c r="Y1178" s="260"/>
      <c r="Z1178" s="263"/>
      <c r="AA1178" s="264"/>
      <c r="AB1178" s="259"/>
      <c r="AC1178" s="259"/>
      <c r="AD1178" s="259"/>
      <c r="AE1178" s="259"/>
      <c r="AF1178" s="259"/>
      <c r="AG1178" s="260"/>
      <c r="AH1178" s="261"/>
      <c r="AI1178" s="261"/>
      <c r="AJ1178" s="262"/>
      <c r="AK1178" s="262"/>
      <c r="AL1178" s="260"/>
      <c r="AM1178" s="265"/>
      <c r="AN1178" s="266"/>
      <c r="AO1178" s="267"/>
      <c r="AP1178" s="268"/>
      <c r="AQ1178" s="269"/>
      <c r="AR1178" s="269"/>
      <c r="AS1178" s="270"/>
      <c r="AT1178" s="271"/>
      <c r="AU1178" s="269"/>
      <c r="AV1178" s="269"/>
      <c r="AW1178" s="270"/>
      <c r="AY1178" s="146"/>
      <c r="AZ1178" s="238"/>
    </row>
    <row r="1179" spans="1:64" ht="12.75" customHeight="1" x14ac:dyDescent="0.25">
      <c r="A1179" s="356"/>
      <c r="B1179" s="225"/>
      <c r="C1179" s="122"/>
      <c r="D1179" s="357"/>
      <c r="E1179" s="226"/>
      <c r="F1179" s="122"/>
      <c r="G1179" s="227"/>
      <c r="H1179" s="228"/>
      <c r="I1179" s="229"/>
      <c r="J1179" s="492"/>
      <c r="K1179" s="116" t="s">
        <v>1460</v>
      </c>
      <c r="L1179" s="241"/>
      <c r="M1179" s="242"/>
      <c r="N1179" s="201"/>
      <c r="O1179" s="202"/>
      <c r="P1179" s="202"/>
      <c r="Q1179" s="202"/>
      <c r="R1179" s="202"/>
      <c r="S1179" s="202"/>
      <c r="T1179" s="224"/>
      <c r="U1179" s="138"/>
      <c r="V1179" s="138"/>
      <c r="W1179" s="139"/>
      <c r="X1179" s="139"/>
      <c r="Y1179" s="224"/>
      <c r="Z1179" s="210"/>
      <c r="AA1179" s="204"/>
      <c r="AB1179" s="202"/>
      <c r="AC1179" s="202"/>
      <c r="AD1179" s="202"/>
      <c r="AE1179" s="202"/>
      <c r="AF1179" s="202"/>
      <c r="AG1179" s="224"/>
      <c r="AH1179" s="138"/>
      <c r="AI1179" s="138"/>
      <c r="AJ1179" s="139"/>
      <c r="AK1179" s="139"/>
      <c r="AL1179" s="224"/>
      <c r="AM1179" s="140"/>
      <c r="AN1179" s="211"/>
      <c r="AO1179" s="212"/>
      <c r="AP1179" s="39"/>
      <c r="AQ1179" s="141"/>
      <c r="AR1179" s="141"/>
      <c r="AS1179" s="143"/>
      <c r="AU1179" s="141"/>
      <c r="AV1179" s="141"/>
      <c r="AW1179" s="143"/>
      <c r="AY1179" s="146"/>
      <c r="AZ1179" s="238"/>
    </row>
    <row r="1180" spans="1:64" x14ac:dyDescent="0.25">
      <c r="A1180" s="356"/>
      <c r="B1180" s="225"/>
      <c r="C1180" s="122"/>
      <c r="D1180" s="357"/>
      <c r="E1180" s="226"/>
      <c r="F1180" s="122"/>
      <c r="G1180" s="227"/>
      <c r="H1180" s="228"/>
      <c r="I1180" s="229"/>
      <c r="J1180" s="492"/>
      <c r="K1180" s="116" t="s">
        <v>1461</v>
      </c>
      <c r="L1180" s="241"/>
      <c r="M1180" s="242"/>
      <c r="N1180" s="201"/>
      <c r="O1180" s="202"/>
      <c r="P1180" s="202"/>
      <c r="Q1180" s="202"/>
      <c r="R1180" s="202"/>
      <c r="S1180" s="202"/>
      <c r="T1180" s="224"/>
      <c r="U1180" s="138"/>
      <c r="V1180" s="138"/>
      <c r="W1180" s="139"/>
      <c r="X1180" s="139"/>
      <c r="Y1180" s="224"/>
      <c r="Z1180" s="210"/>
      <c r="AA1180" s="204"/>
      <c r="AB1180" s="202"/>
      <c r="AC1180" s="202"/>
      <c r="AD1180" s="202"/>
      <c r="AE1180" s="202"/>
      <c r="AF1180" s="202"/>
      <c r="AG1180" s="224"/>
      <c r="AH1180" s="138"/>
      <c r="AI1180" s="138"/>
      <c r="AJ1180" s="139"/>
      <c r="AK1180" s="139"/>
      <c r="AL1180" s="224"/>
      <c r="AM1180" s="140"/>
      <c r="AN1180" s="211"/>
      <c r="AO1180" s="212"/>
      <c r="AP1180" s="39"/>
      <c r="AQ1180" s="141"/>
      <c r="AR1180" s="141"/>
      <c r="AS1180" s="143"/>
      <c r="AU1180" s="141"/>
      <c r="AV1180" s="141"/>
      <c r="AW1180" s="143"/>
      <c r="AY1180" s="146"/>
      <c r="AZ1180" s="238"/>
    </row>
    <row r="1181" spans="1:64" s="558" customFormat="1" ht="12.75" customHeight="1" x14ac:dyDescent="0.25">
      <c r="A1181" s="356"/>
      <c r="B1181" s="225"/>
      <c r="C1181" s="122"/>
      <c r="D1181" s="357"/>
      <c r="E1181" s="226"/>
      <c r="F1181" s="122"/>
      <c r="G1181" s="227"/>
      <c r="H1181" s="228"/>
      <c r="I1181" s="229"/>
      <c r="J1181" s="492"/>
      <c r="K1181" s="331"/>
      <c r="L1181" s="241"/>
      <c r="M1181" s="242"/>
      <c r="N1181" s="201"/>
      <c r="O1181" s="202"/>
      <c r="P1181" s="202"/>
      <c r="Q1181" s="202"/>
      <c r="R1181" s="202"/>
      <c r="S1181" s="202"/>
      <c r="T1181" s="224"/>
      <c r="U1181" s="138"/>
      <c r="V1181" s="138"/>
      <c r="W1181" s="139"/>
      <c r="X1181" s="139"/>
      <c r="Y1181" s="224"/>
      <c r="Z1181" s="210"/>
      <c r="AA1181" s="204"/>
      <c r="AB1181" s="202"/>
      <c r="AC1181" s="202"/>
      <c r="AD1181" s="202"/>
      <c r="AE1181" s="202"/>
      <c r="AF1181" s="202"/>
      <c r="AG1181" s="224"/>
      <c r="AH1181" s="138"/>
      <c r="AI1181" s="138"/>
      <c r="AJ1181" s="139"/>
      <c r="AK1181" s="139"/>
      <c r="AL1181" s="224"/>
      <c r="AM1181" s="140"/>
      <c r="AN1181" s="211"/>
      <c r="AO1181" s="212"/>
      <c r="AP1181" s="39"/>
      <c r="AQ1181" s="141"/>
      <c r="AR1181" s="141"/>
      <c r="AS1181" s="143"/>
      <c r="AT1181" s="144"/>
      <c r="AU1181" s="141"/>
      <c r="AV1181" s="141"/>
      <c r="AW1181" s="143"/>
      <c r="AX1181"/>
      <c r="AY1181" s="146"/>
      <c r="AZ1181" s="238"/>
      <c r="BA1181"/>
      <c r="BB1181"/>
      <c r="BC1181"/>
      <c r="BD1181"/>
      <c r="BE1181"/>
      <c r="BF1181"/>
      <c r="BG1181"/>
      <c r="BH1181"/>
      <c r="BI1181"/>
      <c r="BJ1181"/>
      <c r="BK1181"/>
      <c r="BL1181"/>
    </row>
    <row r="1182" spans="1:64" ht="35.1" customHeight="1" x14ac:dyDescent="0.25">
      <c r="A1182" s="15" t="s">
        <v>13</v>
      </c>
      <c r="B1182" s="225">
        <v>18</v>
      </c>
      <c r="C1182" s="122" t="s">
        <v>1315</v>
      </c>
      <c r="D1182" s="123">
        <v>1000</v>
      </c>
      <c r="E1182" s="226"/>
      <c r="F1182" s="122">
        <v>12</v>
      </c>
      <c r="G1182" s="126">
        <v>1</v>
      </c>
      <c r="H1182" s="35" t="str">
        <f t="shared" si="892"/>
        <v>114</v>
      </c>
      <c r="I1182" s="36">
        <v>83122000</v>
      </c>
      <c r="J1182" s="37" t="s">
        <v>1462</v>
      </c>
      <c r="K1182" s="581" t="s">
        <v>1463</v>
      </c>
      <c r="L1182" s="232">
        <v>2700</v>
      </c>
      <c r="M1182" s="233">
        <v>2000</v>
      </c>
      <c r="N1182" s="130"/>
      <c r="O1182" s="131"/>
      <c r="P1182" s="131"/>
      <c r="Q1182" s="131"/>
      <c r="R1182" s="131"/>
      <c r="S1182" s="131"/>
      <c r="T1182" s="132" t="str">
        <f>IF(SUM(N1182:S1182)=U1182,"OK",SUM(N1182:S1182)-U1182)</f>
        <v>OK</v>
      </c>
      <c r="U1182" s="138"/>
      <c r="V1182" s="138"/>
      <c r="W1182" s="139"/>
      <c r="X1182" s="139"/>
      <c r="Y1182" s="132" t="str">
        <f>IF(SUM(W1182:X1182)=Z1182,"OK",SUM(W1182:X1182)-Z1182)</f>
        <v>OK</v>
      </c>
      <c r="Z1182" s="210"/>
      <c r="AA1182" s="204"/>
      <c r="AB1182" s="202"/>
      <c r="AC1182" s="202"/>
      <c r="AD1182" s="202"/>
      <c r="AE1182" s="202"/>
      <c r="AF1182" s="202"/>
      <c r="AG1182" s="132" t="str">
        <f>IF(SUM(AA1182:AF1182)=AH1182,"OK",SUM(AA1182:AF1182)-AH1182)</f>
        <v>OK</v>
      </c>
      <c r="AH1182" s="138"/>
      <c r="AI1182" s="138"/>
      <c r="AJ1182" s="139"/>
      <c r="AK1182" s="139"/>
      <c r="AL1182" s="132" t="str">
        <f>IF(SUM(AJ1182:AK1182)=AM1182,"OK",SUM(AJ1182:AK1182)-AM1182)</f>
        <v>OK</v>
      </c>
      <c r="AM1182" s="140"/>
      <c r="AN1182" s="119">
        <f>L1182+U1182+V1182+Z1182</f>
        <v>2700</v>
      </c>
      <c r="AO1182" s="120">
        <f>M1182+AH1182+AI1182+AM1182</f>
        <v>2000</v>
      </c>
      <c r="AP1182" s="39">
        <f>L1182</f>
        <v>2700</v>
      </c>
      <c r="AQ1182" s="141">
        <f>AN1182</f>
        <v>2700</v>
      </c>
      <c r="AR1182" s="142">
        <f t="shared" ref="AR1182:AR1198" si="920">AQ1182-AP1182</f>
        <v>0</v>
      </c>
      <c r="AS1182" s="143">
        <f t="shared" ref="AS1182:AS1198" si="921">AR1182/AP1182</f>
        <v>0</v>
      </c>
      <c r="AT1182" s="144">
        <f>M1182</f>
        <v>2000</v>
      </c>
      <c r="AU1182" s="141">
        <f t="shared" ref="AU1182:AU1198" si="922">AO1182</f>
        <v>2000</v>
      </c>
      <c r="AV1182" s="142">
        <f t="shared" ref="AV1182:AV1198" si="923">AU1182-AT1182</f>
        <v>0</v>
      </c>
      <c r="AW1182" s="143">
        <f t="shared" ref="AW1182:AW1198" si="924">AV1182/AT1182</f>
        <v>0</v>
      </c>
      <c r="AY1182" s="146" t="str">
        <f t="shared" ref="AY1182:AY1199" si="925">RIGHT(LEFT(I1182,3),2)&amp;"."&amp;RIGHT(LEFT(I1182,5),2)</f>
        <v>31.22</v>
      </c>
      <c r="AZ1182" s="238" t="b">
        <f>COUNTIF('[1]Codes SEC'!$B$2:$B$250,Ministres!AY1182)&gt;0</f>
        <v>1</v>
      </c>
    </row>
    <row r="1183" spans="1:64" ht="35.1" customHeight="1" x14ac:dyDescent="0.25">
      <c r="A1183" s="15" t="s">
        <v>13</v>
      </c>
      <c r="B1183" s="225">
        <v>18</v>
      </c>
      <c r="C1183" s="122" t="s">
        <v>1315</v>
      </c>
      <c r="D1183" s="123">
        <v>1000</v>
      </c>
      <c r="E1183" s="226"/>
      <c r="F1183" s="122">
        <v>6</v>
      </c>
      <c r="G1183" s="126">
        <v>1</v>
      </c>
      <c r="H1183" s="35" t="str">
        <f t="shared" si="892"/>
        <v>114</v>
      </c>
      <c r="I1183" s="36">
        <v>83122000</v>
      </c>
      <c r="J1183" s="37" t="s">
        <v>1464</v>
      </c>
      <c r="K1183" s="581" t="s">
        <v>1465</v>
      </c>
      <c r="L1183" s="232">
        <v>0</v>
      </c>
      <c r="M1183" s="233">
        <v>0</v>
      </c>
      <c r="N1183" s="130"/>
      <c r="O1183" s="131"/>
      <c r="P1183" s="131"/>
      <c r="Q1183" s="131"/>
      <c r="R1183" s="131"/>
      <c r="S1183" s="131"/>
      <c r="T1183" s="132" t="str">
        <f>IF(SUM(N1183:S1183)=U1183,"OK",SUM(N1183:S1183)-U1183)</f>
        <v>OK</v>
      </c>
      <c r="U1183" s="138"/>
      <c r="V1183" s="138"/>
      <c r="W1183" s="139"/>
      <c r="X1183" s="139"/>
      <c r="Y1183" s="132" t="str">
        <f>IF(SUM(W1183:X1183)=Z1183,"OK",SUM(W1183:X1183)-Z1183)</f>
        <v>OK</v>
      </c>
      <c r="Z1183" s="210"/>
      <c r="AA1183" s="204"/>
      <c r="AB1183" s="202"/>
      <c r="AC1183" s="202"/>
      <c r="AD1183" s="202"/>
      <c r="AE1183" s="202"/>
      <c r="AF1183" s="202"/>
      <c r="AG1183" s="132" t="str">
        <f>IF(SUM(AA1183:AF1183)=AH1183,"OK",SUM(AA1183:AF1183)-AH1183)</f>
        <v>OK</v>
      </c>
      <c r="AH1183" s="138"/>
      <c r="AI1183" s="138"/>
      <c r="AJ1183" s="139"/>
      <c r="AK1183" s="139"/>
      <c r="AL1183" s="132" t="str">
        <f>IF(SUM(AJ1183:AK1183)=AM1183,"OK",SUM(AJ1183:AK1183)-AM1183)</f>
        <v>OK</v>
      </c>
      <c r="AM1183" s="140"/>
      <c r="AN1183" s="119">
        <f>L1183+U1183+V1183+Z1183</f>
        <v>0</v>
      </c>
      <c r="AO1183" s="120">
        <f>M1183+AH1183+AI1183+AM1183</f>
        <v>0</v>
      </c>
      <c r="AP1183" s="39">
        <f>L1183</f>
        <v>0</v>
      </c>
      <c r="AQ1183" s="141">
        <f>AN1183</f>
        <v>0</v>
      </c>
      <c r="AR1183" s="142">
        <f t="shared" si="920"/>
        <v>0</v>
      </c>
      <c r="AS1183" s="143" t="e">
        <f t="shared" si="921"/>
        <v>#DIV/0!</v>
      </c>
      <c r="AT1183" s="144">
        <f>M1183</f>
        <v>0</v>
      </c>
      <c r="AU1183" s="141">
        <f t="shared" si="922"/>
        <v>0</v>
      </c>
      <c r="AV1183" s="142">
        <f t="shared" si="923"/>
        <v>0</v>
      </c>
      <c r="AW1183" s="143" t="e">
        <f t="shared" si="924"/>
        <v>#DIV/0!</v>
      </c>
      <c r="AY1183" s="146" t="str">
        <f t="shared" si="925"/>
        <v>31.22</v>
      </c>
      <c r="AZ1183" s="238" t="b">
        <f>COUNTIF('[1]Codes SEC'!$B$2:$B$250,Ministres!AY1183)&gt;0</f>
        <v>1</v>
      </c>
    </row>
    <row r="1184" spans="1:64" ht="35.1" customHeight="1" x14ac:dyDescent="0.25">
      <c r="A1184" s="15" t="s">
        <v>13</v>
      </c>
      <c r="B1184" s="225" t="s">
        <v>1335</v>
      </c>
      <c r="C1184" s="122" t="s">
        <v>1315</v>
      </c>
      <c r="D1184" s="123">
        <v>1000</v>
      </c>
      <c r="E1184" s="226"/>
      <c r="F1184" s="122" t="s">
        <v>1336</v>
      </c>
      <c r="G1184" s="227">
        <v>1</v>
      </c>
      <c r="H1184" s="228" t="str">
        <f t="shared" si="892"/>
        <v>114</v>
      </c>
      <c r="I1184" s="229">
        <v>83122000</v>
      </c>
      <c r="J1184" s="230" t="s">
        <v>1466</v>
      </c>
      <c r="K1184" s="231" t="s">
        <v>1467</v>
      </c>
      <c r="L1184" s="232">
        <v>0</v>
      </c>
      <c r="M1184" s="233">
        <v>0</v>
      </c>
      <c r="N1184" s="130"/>
      <c r="O1184" s="131"/>
      <c r="P1184" s="131"/>
      <c r="Q1184" s="131"/>
      <c r="R1184" s="131"/>
      <c r="S1184" s="131"/>
      <c r="T1184" s="132" t="str">
        <f>IF(SUM(N1184:S1184)=U1184,"OK",SUM(N1184:S1184)-U1184)</f>
        <v>OK</v>
      </c>
      <c r="U1184" s="138"/>
      <c r="V1184" s="138"/>
      <c r="W1184" s="139"/>
      <c r="X1184" s="139"/>
      <c r="Y1184" s="132" t="str">
        <f>IF(SUM(W1184:X1184)=Z1184,"OK",SUM(W1184:X1184)-Z1184)</f>
        <v>OK</v>
      </c>
      <c r="Z1184" s="210"/>
      <c r="AA1184" s="204"/>
      <c r="AB1184" s="202"/>
      <c r="AC1184" s="202"/>
      <c r="AD1184" s="202"/>
      <c r="AE1184" s="202"/>
      <c r="AF1184" s="202"/>
      <c r="AG1184" s="132" t="str">
        <f>IF(SUM(AA1184:AF1184)=AH1184,"OK",SUM(AA1184:AF1184)-AH1184)</f>
        <v>OK</v>
      </c>
      <c r="AH1184" s="138"/>
      <c r="AI1184" s="138"/>
      <c r="AJ1184" s="139"/>
      <c r="AK1184" s="139"/>
      <c r="AL1184" s="132" t="str">
        <f>IF(SUM(AJ1184:AK1184)=AM1184,"OK",SUM(AJ1184:AK1184)-AM1184)</f>
        <v>OK</v>
      </c>
      <c r="AM1184" s="140"/>
      <c r="AN1184" s="119">
        <f>L1184+U1184+V1184+Z1184</f>
        <v>0</v>
      </c>
      <c r="AO1184" s="120">
        <f>M1184+AH1184+AI1184+AM1184</f>
        <v>0</v>
      </c>
      <c r="AP1184" s="39">
        <f>L1184</f>
        <v>0</v>
      </c>
      <c r="AQ1184" s="141">
        <f>AN1184</f>
        <v>0</v>
      </c>
      <c r="AR1184" s="142">
        <f t="shared" si="920"/>
        <v>0</v>
      </c>
      <c r="AS1184" s="143" t="e">
        <f t="shared" si="921"/>
        <v>#DIV/0!</v>
      </c>
      <c r="AT1184" s="144">
        <f>M1184</f>
        <v>0</v>
      </c>
      <c r="AU1184" s="141">
        <f t="shared" si="922"/>
        <v>0</v>
      </c>
      <c r="AV1184" s="142">
        <f t="shared" si="923"/>
        <v>0</v>
      </c>
      <c r="AW1184" s="143" t="e">
        <f t="shared" si="924"/>
        <v>#DIV/0!</v>
      </c>
      <c r="AY1184" s="146" t="str">
        <f t="shared" si="925"/>
        <v>31.22</v>
      </c>
      <c r="AZ1184" s="238" t="b">
        <f>COUNTIF('[1]Codes SEC'!$B$2:$B$250,Ministres!AY1184)&gt;0</f>
        <v>1</v>
      </c>
    </row>
    <row r="1185" spans="1:52" ht="35.1" customHeight="1" x14ac:dyDescent="0.3">
      <c r="A1185" s="15" t="s">
        <v>13</v>
      </c>
      <c r="B1185" s="121">
        <v>18</v>
      </c>
      <c r="C1185" s="122" t="s">
        <v>1315</v>
      </c>
      <c r="D1185" s="123">
        <v>1000</v>
      </c>
      <c r="E1185" s="561"/>
      <c r="F1185" s="125">
        <v>12</v>
      </c>
      <c r="G1185" s="126">
        <v>1</v>
      </c>
      <c r="H1185" s="35" t="str">
        <f t="shared" si="892"/>
        <v>114</v>
      </c>
      <c r="I1185" s="36" t="s">
        <v>204</v>
      </c>
      <c r="J1185" s="37" t="s">
        <v>1468</v>
      </c>
      <c r="K1185" s="360" t="s">
        <v>1469</v>
      </c>
      <c r="L1185" s="128">
        <v>89651</v>
      </c>
      <c r="M1185" s="129">
        <v>72405</v>
      </c>
      <c r="N1185" s="130"/>
      <c r="O1185" s="131"/>
      <c r="P1185" s="131"/>
      <c r="Q1185" s="131"/>
      <c r="R1185" s="131"/>
      <c r="S1185" s="131"/>
      <c r="T1185" s="132" t="str">
        <f t="shared" ref="T1185:T1198" si="926">IF(SUM(N1185:S1185)=U1185,"OK",SUM(N1185:S1185)-U1185)</f>
        <v>OK</v>
      </c>
      <c r="U1185" s="138"/>
      <c r="V1185" s="138"/>
      <c r="W1185" s="139"/>
      <c r="X1185" s="139"/>
      <c r="Y1185" s="132" t="str">
        <f t="shared" ref="Y1185:Y1198" si="927">IF(SUM(W1185:X1185)=Z1185,"OK",SUM(W1185:X1185)-Z1185)</f>
        <v>OK</v>
      </c>
      <c r="Z1185" s="210"/>
      <c r="AA1185" s="204"/>
      <c r="AB1185" s="202"/>
      <c r="AC1185" s="202"/>
      <c r="AD1185" s="202"/>
      <c r="AE1185" s="202"/>
      <c r="AF1185" s="202"/>
      <c r="AG1185" s="132" t="str">
        <f t="shared" ref="AG1185:AG1198" si="928">IF(SUM(AA1185:AF1185)=AH1185,"OK",SUM(AA1185:AF1185)-AH1185)</f>
        <v>OK</v>
      </c>
      <c r="AH1185" s="138"/>
      <c r="AI1185" s="138"/>
      <c r="AJ1185" s="139"/>
      <c r="AK1185" s="139"/>
      <c r="AL1185" s="132" t="str">
        <f t="shared" ref="AL1185:AL1198" si="929">IF(SUM(AJ1185:AK1185)=AM1185,"OK",SUM(AJ1185:AK1185)-AM1185)</f>
        <v>OK</v>
      </c>
      <c r="AM1185" s="140"/>
      <c r="AN1185" s="119">
        <f t="shared" ref="AN1185:AN1198" si="930">L1185+U1185+V1185+Z1185</f>
        <v>89651</v>
      </c>
      <c r="AO1185" s="120">
        <f t="shared" ref="AO1185:AO1198" si="931">M1185+AH1185+AI1185+AM1185</f>
        <v>72405</v>
      </c>
      <c r="AP1185" s="39">
        <f t="shared" ref="AP1185:AP1198" si="932">L1185</f>
        <v>89651</v>
      </c>
      <c r="AQ1185" s="141">
        <f t="shared" ref="AQ1185:AQ1198" si="933">AN1185</f>
        <v>89651</v>
      </c>
      <c r="AR1185" s="142">
        <f t="shared" si="920"/>
        <v>0</v>
      </c>
      <c r="AS1185" s="143">
        <f t="shared" si="921"/>
        <v>0</v>
      </c>
      <c r="AT1185" s="144">
        <f t="shared" ref="AT1185:AT1198" si="934">M1185</f>
        <v>72405</v>
      </c>
      <c r="AU1185" s="141">
        <f t="shared" si="922"/>
        <v>72405</v>
      </c>
      <c r="AV1185" s="142">
        <f t="shared" si="923"/>
        <v>0</v>
      </c>
      <c r="AW1185" s="143">
        <f t="shared" si="924"/>
        <v>0</v>
      </c>
      <c r="AY1185" s="146" t="str">
        <f t="shared" si="925"/>
        <v>31.32</v>
      </c>
      <c r="AZ1185" s="238" t="b">
        <f>COUNTIF('[1]Codes SEC'!$B$2:$B$250,Ministres!AY1185)&gt;0</f>
        <v>1</v>
      </c>
    </row>
    <row r="1186" spans="1:52" ht="35.1" customHeight="1" x14ac:dyDescent="0.25">
      <c r="A1186" s="15" t="s">
        <v>13</v>
      </c>
      <c r="B1186" s="225">
        <v>18</v>
      </c>
      <c r="C1186" s="122" t="s">
        <v>1315</v>
      </c>
      <c r="D1186" s="123">
        <v>1000</v>
      </c>
      <c r="E1186" s="226"/>
      <c r="F1186" s="122">
        <v>12</v>
      </c>
      <c r="G1186" s="126">
        <v>1</v>
      </c>
      <c r="H1186" s="35" t="str">
        <f t="shared" si="892"/>
        <v>114</v>
      </c>
      <c r="I1186" s="36" t="s">
        <v>204</v>
      </c>
      <c r="J1186" s="37" t="s">
        <v>1470</v>
      </c>
      <c r="K1186" s="244" t="s">
        <v>1471</v>
      </c>
      <c r="L1186" s="232">
        <v>17212</v>
      </c>
      <c r="M1186" s="233">
        <v>9000</v>
      </c>
      <c r="N1186" s="130"/>
      <c r="O1186" s="131"/>
      <c r="P1186" s="131"/>
      <c r="Q1186" s="131"/>
      <c r="R1186" s="131"/>
      <c r="S1186" s="131"/>
      <c r="T1186" s="132" t="str">
        <f t="shared" si="926"/>
        <v>OK</v>
      </c>
      <c r="U1186" s="138"/>
      <c r="V1186" s="138"/>
      <c r="W1186" s="139"/>
      <c r="X1186" s="139"/>
      <c r="Y1186" s="132" t="str">
        <f t="shared" si="927"/>
        <v>OK</v>
      </c>
      <c r="Z1186" s="210"/>
      <c r="AA1186" s="204"/>
      <c r="AB1186" s="202"/>
      <c r="AC1186" s="202"/>
      <c r="AD1186" s="202"/>
      <c r="AE1186" s="202"/>
      <c r="AF1186" s="202"/>
      <c r="AG1186" s="132" t="str">
        <f t="shared" si="928"/>
        <v>OK</v>
      </c>
      <c r="AH1186" s="138"/>
      <c r="AI1186" s="138"/>
      <c r="AJ1186" s="139"/>
      <c r="AK1186" s="139"/>
      <c r="AL1186" s="132" t="str">
        <f t="shared" si="929"/>
        <v>OK</v>
      </c>
      <c r="AM1186" s="140"/>
      <c r="AN1186" s="119">
        <f t="shared" si="930"/>
        <v>17212</v>
      </c>
      <c r="AO1186" s="120">
        <f t="shared" si="931"/>
        <v>9000</v>
      </c>
      <c r="AP1186" s="39">
        <f t="shared" si="932"/>
        <v>17212</v>
      </c>
      <c r="AQ1186" s="141">
        <f t="shared" si="933"/>
        <v>17212</v>
      </c>
      <c r="AR1186" s="142">
        <f t="shared" si="920"/>
        <v>0</v>
      </c>
      <c r="AS1186" s="143">
        <f t="shared" si="921"/>
        <v>0</v>
      </c>
      <c r="AT1186" s="144">
        <f t="shared" si="934"/>
        <v>9000</v>
      </c>
      <c r="AU1186" s="141">
        <f t="shared" si="922"/>
        <v>9000</v>
      </c>
      <c r="AV1186" s="142">
        <f t="shared" si="923"/>
        <v>0</v>
      </c>
      <c r="AW1186" s="143">
        <f t="shared" si="924"/>
        <v>0</v>
      </c>
      <c r="AY1186" s="146" t="str">
        <f t="shared" si="925"/>
        <v>31.32</v>
      </c>
      <c r="AZ1186" s="238" t="b">
        <f>COUNTIF('[1]Codes SEC'!$B$2:$B$250,Ministres!AY1186)&gt;0</f>
        <v>1</v>
      </c>
    </row>
    <row r="1187" spans="1:52" ht="35.1" customHeight="1" x14ac:dyDescent="0.25">
      <c r="A1187" s="15" t="s">
        <v>13</v>
      </c>
      <c r="B1187" s="225">
        <v>18</v>
      </c>
      <c r="C1187" s="122" t="s">
        <v>1315</v>
      </c>
      <c r="D1187" s="123">
        <v>1000</v>
      </c>
      <c r="E1187" s="226"/>
      <c r="F1187" s="122">
        <v>6</v>
      </c>
      <c r="G1187" s="126">
        <v>1</v>
      </c>
      <c r="H1187" s="35" t="str">
        <f t="shared" si="892"/>
        <v>114</v>
      </c>
      <c r="I1187" s="559" t="s">
        <v>204</v>
      </c>
      <c r="J1187" s="560" t="s">
        <v>1472</v>
      </c>
      <c r="K1187" s="360" t="s">
        <v>1473</v>
      </c>
      <c r="L1187" s="232">
        <v>0</v>
      </c>
      <c r="M1187" s="233">
        <v>0</v>
      </c>
      <c r="N1187" s="130"/>
      <c r="O1187" s="131"/>
      <c r="P1187" s="131"/>
      <c r="Q1187" s="131"/>
      <c r="R1187" s="131"/>
      <c r="S1187" s="131"/>
      <c r="T1187" s="132" t="str">
        <f>IF(SUM(N1187:S1187)=U1187,"OK",SUM(N1187:S1187)-U1187)</f>
        <v>OK</v>
      </c>
      <c r="U1187" s="138"/>
      <c r="V1187" s="138"/>
      <c r="W1187" s="139"/>
      <c r="X1187" s="139"/>
      <c r="Y1187" s="132" t="str">
        <f>IF(SUM(W1187:X1187)=Z1187,"OK",SUM(W1187:X1187)-Z1187)</f>
        <v>OK</v>
      </c>
      <c r="Z1187" s="210"/>
      <c r="AA1187" s="204"/>
      <c r="AB1187" s="202"/>
      <c r="AC1187" s="202"/>
      <c r="AD1187" s="202"/>
      <c r="AE1187" s="202"/>
      <c r="AF1187" s="202"/>
      <c r="AG1187" s="132" t="str">
        <f>IF(SUM(AA1187:AF1187)=AH1187,"OK",SUM(AA1187:AF1187)-AH1187)</f>
        <v>OK</v>
      </c>
      <c r="AH1187" s="138"/>
      <c r="AI1187" s="138"/>
      <c r="AJ1187" s="139"/>
      <c r="AK1187" s="139"/>
      <c r="AL1187" s="132" t="str">
        <f>IF(SUM(AJ1187:AK1187)=AM1187,"OK",SUM(AJ1187:AK1187)-AM1187)</f>
        <v>OK</v>
      </c>
      <c r="AM1187" s="140"/>
      <c r="AN1187" s="119">
        <f>L1187+U1187+V1187+Z1187</f>
        <v>0</v>
      </c>
      <c r="AO1187" s="120">
        <f>M1187+AH1187+AI1187+AM1187</f>
        <v>0</v>
      </c>
      <c r="AP1187" s="39">
        <f>L1187</f>
        <v>0</v>
      </c>
      <c r="AQ1187" s="141">
        <f>AN1187</f>
        <v>0</v>
      </c>
      <c r="AR1187" s="142">
        <f t="shared" si="920"/>
        <v>0</v>
      </c>
      <c r="AS1187" s="143" t="e">
        <f t="shared" si="921"/>
        <v>#DIV/0!</v>
      </c>
      <c r="AT1187" s="144">
        <f>M1187</f>
        <v>0</v>
      </c>
      <c r="AU1187" s="141">
        <f t="shared" si="922"/>
        <v>0</v>
      </c>
      <c r="AV1187" s="142">
        <f t="shared" si="923"/>
        <v>0</v>
      </c>
      <c r="AW1187" s="143" t="e">
        <f t="shared" si="924"/>
        <v>#DIV/0!</v>
      </c>
      <c r="AY1187" s="146" t="str">
        <f t="shared" si="925"/>
        <v>31.32</v>
      </c>
      <c r="AZ1187" s="238" t="b">
        <f>COUNTIF('[1]Codes SEC'!$B$2:$B$250,Ministres!AY1187)&gt;0</f>
        <v>1</v>
      </c>
    </row>
    <row r="1188" spans="1:52" ht="35.1" customHeight="1" x14ac:dyDescent="0.25">
      <c r="A1188" s="15" t="s">
        <v>13</v>
      </c>
      <c r="B1188" s="225" t="s">
        <v>1335</v>
      </c>
      <c r="C1188" s="122" t="s">
        <v>1315</v>
      </c>
      <c r="D1188" s="123">
        <v>1000</v>
      </c>
      <c r="E1188" s="226"/>
      <c r="F1188" s="122">
        <v>12</v>
      </c>
      <c r="G1188" s="227">
        <v>1</v>
      </c>
      <c r="H1188" s="228" t="str">
        <f t="shared" si="892"/>
        <v>114</v>
      </c>
      <c r="I1188" s="229">
        <v>83132000</v>
      </c>
      <c r="J1188" s="230" t="s">
        <v>1474</v>
      </c>
      <c r="K1188" s="231" t="s">
        <v>1475</v>
      </c>
      <c r="L1188" s="232">
        <v>1050</v>
      </c>
      <c r="M1188" s="233">
        <v>1050</v>
      </c>
      <c r="N1188" s="130"/>
      <c r="O1188" s="131"/>
      <c r="P1188" s="131"/>
      <c r="Q1188" s="131"/>
      <c r="R1188" s="131"/>
      <c r="S1188" s="131"/>
      <c r="T1188" s="132" t="str">
        <f t="shared" si="926"/>
        <v>OK</v>
      </c>
      <c r="U1188" s="138"/>
      <c r="V1188" s="138"/>
      <c r="W1188" s="139"/>
      <c r="X1188" s="139"/>
      <c r="Y1188" s="132" t="str">
        <f t="shared" si="927"/>
        <v>OK</v>
      </c>
      <c r="Z1188" s="210"/>
      <c r="AA1188" s="204"/>
      <c r="AB1188" s="202"/>
      <c r="AC1188" s="202"/>
      <c r="AD1188" s="202"/>
      <c r="AE1188" s="202"/>
      <c r="AF1188" s="202"/>
      <c r="AG1188" s="132" t="str">
        <f t="shared" si="928"/>
        <v>OK</v>
      </c>
      <c r="AH1188" s="138"/>
      <c r="AI1188" s="138"/>
      <c r="AJ1188" s="139"/>
      <c r="AK1188" s="139"/>
      <c r="AL1188" s="132" t="str">
        <f t="shared" si="929"/>
        <v>OK</v>
      </c>
      <c r="AM1188" s="140"/>
      <c r="AN1188" s="119">
        <f t="shared" si="930"/>
        <v>1050</v>
      </c>
      <c r="AO1188" s="120">
        <f t="shared" si="931"/>
        <v>1050</v>
      </c>
      <c r="AP1188" s="39">
        <f t="shared" si="932"/>
        <v>1050</v>
      </c>
      <c r="AQ1188" s="141">
        <f t="shared" si="933"/>
        <v>1050</v>
      </c>
      <c r="AR1188" s="142">
        <f t="shared" si="920"/>
        <v>0</v>
      </c>
      <c r="AS1188" s="143">
        <f t="shared" si="921"/>
        <v>0</v>
      </c>
      <c r="AT1188" s="144">
        <f t="shared" si="934"/>
        <v>1050</v>
      </c>
      <c r="AU1188" s="141">
        <f t="shared" si="922"/>
        <v>1050</v>
      </c>
      <c r="AV1188" s="142">
        <f t="shared" si="923"/>
        <v>0</v>
      </c>
      <c r="AW1188" s="143">
        <f t="shared" si="924"/>
        <v>0</v>
      </c>
      <c r="AY1188" s="146" t="str">
        <f t="shared" si="925"/>
        <v>31.32</v>
      </c>
      <c r="AZ1188" s="238" t="b">
        <f>COUNTIF('[1]Codes SEC'!$B$2:$B$250,Ministres!AY1188)&gt;0</f>
        <v>1</v>
      </c>
    </row>
    <row r="1189" spans="1:52" ht="35.1" customHeight="1" x14ac:dyDescent="0.25">
      <c r="A1189" s="15" t="s">
        <v>13</v>
      </c>
      <c r="B1189" s="225" t="s">
        <v>1335</v>
      </c>
      <c r="C1189" s="122" t="s">
        <v>1315</v>
      </c>
      <c r="D1189" s="123">
        <v>1000</v>
      </c>
      <c r="E1189" s="226"/>
      <c r="F1189" s="122" t="s">
        <v>1336</v>
      </c>
      <c r="G1189" s="227">
        <v>1</v>
      </c>
      <c r="H1189" s="228" t="str">
        <f t="shared" si="892"/>
        <v>114</v>
      </c>
      <c r="I1189" s="229">
        <v>83132000</v>
      </c>
      <c r="J1189" s="230" t="s">
        <v>1476</v>
      </c>
      <c r="K1189" s="231" t="s">
        <v>1477</v>
      </c>
      <c r="L1189" s="232">
        <v>0</v>
      </c>
      <c r="M1189" s="233">
        <v>0</v>
      </c>
      <c r="N1189" s="130"/>
      <c r="O1189" s="131"/>
      <c r="P1189" s="131"/>
      <c r="Q1189" s="131"/>
      <c r="R1189" s="131"/>
      <c r="S1189" s="131"/>
      <c r="T1189" s="132" t="str">
        <f t="shared" si="926"/>
        <v>OK</v>
      </c>
      <c r="U1189" s="138"/>
      <c r="V1189" s="138"/>
      <c r="W1189" s="139"/>
      <c r="X1189" s="139"/>
      <c r="Y1189" s="132" t="str">
        <f t="shared" si="927"/>
        <v>OK</v>
      </c>
      <c r="Z1189" s="210"/>
      <c r="AA1189" s="204"/>
      <c r="AB1189" s="202"/>
      <c r="AC1189" s="202"/>
      <c r="AD1189" s="202"/>
      <c r="AE1189" s="202"/>
      <c r="AF1189" s="202"/>
      <c r="AG1189" s="132" t="str">
        <f t="shared" si="928"/>
        <v>OK</v>
      </c>
      <c r="AH1189" s="138"/>
      <c r="AI1189" s="138"/>
      <c r="AJ1189" s="139"/>
      <c r="AK1189" s="139"/>
      <c r="AL1189" s="132" t="str">
        <f t="shared" si="929"/>
        <v>OK</v>
      </c>
      <c r="AM1189" s="140"/>
      <c r="AN1189" s="119">
        <f t="shared" si="930"/>
        <v>0</v>
      </c>
      <c r="AO1189" s="120">
        <f t="shared" si="931"/>
        <v>0</v>
      </c>
      <c r="AP1189" s="39">
        <f t="shared" si="932"/>
        <v>0</v>
      </c>
      <c r="AQ1189" s="141">
        <f t="shared" si="933"/>
        <v>0</v>
      </c>
      <c r="AR1189" s="142">
        <f t="shared" si="920"/>
        <v>0</v>
      </c>
      <c r="AS1189" s="143" t="e">
        <f t="shared" si="921"/>
        <v>#DIV/0!</v>
      </c>
      <c r="AT1189" s="144">
        <f t="shared" si="934"/>
        <v>0</v>
      </c>
      <c r="AU1189" s="141">
        <f t="shared" si="922"/>
        <v>0</v>
      </c>
      <c r="AV1189" s="142">
        <f t="shared" si="923"/>
        <v>0</v>
      </c>
      <c r="AW1189" s="143" t="e">
        <f t="shared" si="924"/>
        <v>#DIV/0!</v>
      </c>
      <c r="AY1189" s="146" t="str">
        <f t="shared" si="925"/>
        <v>31.32</v>
      </c>
      <c r="AZ1189" s="238" t="b">
        <f>COUNTIF('[1]Codes SEC'!$B$2:$B$250,Ministres!AY1189)&gt;0</f>
        <v>1</v>
      </c>
    </row>
    <row r="1190" spans="1:52" ht="35.1" customHeight="1" x14ac:dyDescent="0.25">
      <c r="A1190" s="15" t="s">
        <v>13</v>
      </c>
      <c r="B1190" s="225">
        <v>18</v>
      </c>
      <c r="C1190" s="122" t="s">
        <v>1315</v>
      </c>
      <c r="D1190" s="123">
        <v>1000</v>
      </c>
      <c r="E1190" s="226"/>
      <c r="F1190" s="122">
        <v>12</v>
      </c>
      <c r="G1190" s="126">
        <v>1</v>
      </c>
      <c r="H1190" s="35" t="str">
        <f t="shared" si="892"/>
        <v>114</v>
      </c>
      <c r="I1190" s="559" t="s">
        <v>207</v>
      </c>
      <c r="J1190" s="560" t="s">
        <v>1478</v>
      </c>
      <c r="K1190" s="360" t="s">
        <v>1479</v>
      </c>
      <c r="L1190" s="232">
        <v>1338</v>
      </c>
      <c r="M1190" s="233">
        <v>1115</v>
      </c>
      <c r="N1190" s="130"/>
      <c r="O1190" s="131"/>
      <c r="P1190" s="131"/>
      <c r="Q1190" s="131"/>
      <c r="R1190" s="131"/>
      <c r="S1190" s="131"/>
      <c r="T1190" s="132" t="str">
        <f t="shared" si="926"/>
        <v>OK</v>
      </c>
      <c r="U1190" s="138"/>
      <c r="V1190" s="138"/>
      <c r="W1190" s="139"/>
      <c r="X1190" s="139"/>
      <c r="Y1190" s="132" t="str">
        <f t="shared" si="927"/>
        <v>OK</v>
      </c>
      <c r="Z1190" s="210"/>
      <c r="AA1190" s="204"/>
      <c r="AB1190" s="202"/>
      <c r="AC1190" s="202"/>
      <c r="AD1190" s="202"/>
      <c r="AE1190" s="202"/>
      <c r="AF1190" s="202"/>
      <c r="AG1190" s="132" t="str">
        <f t="shared" si="928"/>
        <v>OK</v>
      </c>
      <c r="AH1190" s="138"/>
      <c r="AI1190" s="138"/>
      <c r="AJ1190" s="139"/>
      <c r="AK1190" s="139"/>
      <c r="AL1190" s="132" t="str">
        <f t="shared" si="929"/>
        <v>OK</v>
      </c>
      <c r="AM1190" s="140"/>
      <c r="AN1190" s="119">
        <f t="shared" si="930"/>
        <v>1338</v>
      </c>
      <c r="AO1190" s="120">
        <f t="shared" si="931"/>
        <v>1115</v>
      </c>
      <c r="AP1190" s="39">
        <f t="shared" si="932"/>
        <v>1338</v>
      </c>
      <c r="AQ1190" s="141">
        <f t="shared" si="933"/>
        <v>1338</v>
      </c>
      <c r="AR1190" s="142">
        <f t="shared" si="920"/>
        <v>0</v>
      </c>
      <c r="AS1190" s="143">
        <f t="shared" si="921"/>
        <v>0</v>
      </c>
      <c r="AT1190" s="144">
        <f t="shared" si="934"/>
        <v>1115</v>
      </c>
      <c r="AU1190" s="141">
        <f t="shared" si="922"/>
        <v>1115</v>
      </c>
      <c r="AV1190" s="142">
        <f t="shared" si="923"/>
        <v>0</v>
      </c>
      <c r="AW1190" s="143">
        <f t="shared" si="924"/>
        <v>0</v>
      </c>
      <c r="AY1190" s="146" t="str">
        <f t="shared" si="925"/>
        <v>33.00</v>
      </c>
      <c r="AZ1190" s="238" t="b">
        <f>COUNTIF('[1]Codes SEC'!$B$2:$B$250,Ministres!AY1190)&gt;0</f>
        <v>1</v>
      </c>
    </row>
    <row r="1191" spans="1:52" ht="35.1" customHeight="1" x14ac:dyDescent="0.3">
      <c r="A1191" s="15" t="s">
        <v>13</v>
      </c>
      <c r="B1191" s="225">
        <v>18</v>
      </c>
      <c r="C1191" s="122" t="s">
        <v>1315</v>
      </c>
      <c r="D1191" s="123">
        <v>1000</v>
      </c>
      <c r="E1191" s="561"/>
      <c r="F1191" s="122">
        <v>5</v>
      </c>
      <c r="G1191" s="126">
        <v>1</v>
      </c>
      <c r="H1191" s="35" t="str">
        <f t="shared" si="892"/>
        <v>114</v>
      </c>
      <c r="I1191" s="36" t="s">
        <v>121</v>
      </c>
      <c r="J1191" s="37" t="s">
        <v>1480</v>
      </c>
      <c r="K1191" s="360" t="s">
        <v>1481</v>
      </c>
      <c r="L1191" s="232">
        <v>3775</v>
      </c>
      <c r="M1191" s="233">
        <v>3775</v>
      </c>
      <c r="N1191" s="130"/>
      <c r="O1191" s="131"/>
      <c r="P1191" s="131"/>
      <c r="Q1191" s="131"/>
      <c r="R1191" s="131"/>
      <c r="S1191" s="131"/>
      <c r="T1191" s="132" t="str">
        <f t="shared" si="926"/>
        <v>OK</v>
      </c>
      <c r="U1191" s="138"/>
      <c r="V1191" s="138"/>
      <c r="W1191" s="139"/>
      <c r="X1191" s="139"/>
      <c r="Y1191" s="132" t="str">
        <f t="shared" si="927"/>
        <v>OK</v>
      </c>
      <c r="Z1191" s="210"/>
      <c r="AA1191" s="204"/>
      <c r="AB1191" s="202"/>
      <c r="AC1191" s="202"/>
      <c r="AD1191" s="202"/>
      <c r="AE1191" s="202"/>
      <c r="AF1191" s="202"/>
      <c r="AG1191" s="132" t="str">
        <f t="shared" si="928"/>
        <v>OK</v>
      </c>
      <c r="AH1191" s="138"/>
      <c r="AI1191" s="138"/>
      <c r="AJ1191" s="139"/>
      <c r="AK1191" s="139"/>
      <c r="AL1191" s="132" t="str">
        <f t="shared" si="929"/>
        <v>OK</v>
      </c>
      <c r="AM1191" s="140"/>
      <c r="AN1191" s="119">
        <f t="shared" si="930"/>
        <v>3775</v>
      </c>
      <c r="AO1191" s="120">
        <f t="shared" si="931"/>
        <v>3775</v>
      </c>
      <c r="AP1191" s="39">
        <f t="shared" si="932"/>
        <v>3775</v>
      </c>
      <c r="AQ1191" s="141">
        <f t="shared" si="933"/>
        <v>3775</v>
      </c>
      <c r="AR1191" s="142">
        <f t="shared" si="920"/>
        <v>0</v>
      </c>
      <c r="AS1191" s="143">
        <f t="shared" si="921"/>
        <v>0</v>
      </c>
      <c r="AT1191" s="144">
        <f t="shared" si="934"/>
        <v>3775</v>
      </c>
      <c r="AU1191" s="141">
        <f t="shared" si="922"/>
        <v>3775</v>
      </c>
      <c r="AV1191" s="142">
        <f t="shared" si="923"/>
        <v>0</v>
      </c>
      <c r="AW1191" s="143">
        <f t="shared" si="924"/>
        <v>0</v>
      </c>
      <c r="AY1191" s="146" t="str">
        <f t="shared" si="925"/>
        <v>41.40</v>
      </c>
      <c r="AZ1191" s="238" t="b">
        <f>COUNTIF('[1]Codes SEC'!$B$2:$B$250,Ministres!AY1191)&gt;0</f>
        <v>1</v>
      </c>
    </row>
    <row r="1192" spans="1:52" ht="35.1" customHeight="1" x14ac:dyDescent="0.3">
      <c r="A1192" s="15" t="s">
        <v>13</v>
      </c>
      <c r="B1192" s="225">
        <v>18</v>
      </c>
      <c r="C1192" s="122" t="s">
        <v>1315</v>
      </c>
      <c r="D1192" s="123">
        <v>1000</v>
      </c>
      <c r="E1192" s="561"/>
      <c r="F1192" s="122">
        <v>12</v>
      </c>
      <c r="G1192" s="126">
        <v>1</v>
      </c>
      <c r="H1192" s="35" t="str">
        <f t="shared" si="892"/>
        <v>114</v>
      </c>
      <c r="I1192" s="559" t="s">
        <v>121</v>
      </c>
      <c r="J1192" s="560" t="s">
        <v>1482</v>
      </c>
      <c r="K1192" s="360" t="s">
        <v>1483</v>
      </c>
      <c r="L1192" s="232">
        <v>0</v>
      </c>
      <c r="M1192" s="233">
        <v>0</v>
      </c>
      <c r="N1192" s="130"/>
      <c r="O1192" s="131"/>
      <c r="P1192" s="131"/>
      <c r="Q1192" s="131"/>
      <c r="R1192" s="131"/>
      <c r="S1192" s="131"/>
      <c r="T1192" s="132" t="str">
        <f t="shared" si="926"/>
        <v>OK</v>
      </c>
      <c r="U1192" s="138"/>
      <c r="V1192" s="138"/>
      <c r="W1192" s="139"/>
      <c r="X1192" s="139"/>
      <c r="Y1192" s="132" t="str">
        <f t="shared" si="927"/>
        <v>OK</v>
      </c>
      <c r="Z1192" s="210"/>
      <c r="AA1192" s="204"/>
      <c r="AB1192" s="202"/>
      <c r="AC1192" s="202"/>
      <c r="AD1192" s="202"/>
      <c r="AE1192" s="202"/>
      <c r="AF1192" s="202"/>
      <c r="AG1192" s="132" t="str">
        <f t="shared" si="928"/>
        <v>OK</v>
      </c>
      <c r="AH1192" s="138"/>
      <c r="AI1192" s="138"/>
      <c r="AJ1192" s="139"/>
      <c r="AK1192" s="139"/>
      <c r="AL1192" s="132" t="str">
        <f t="shared" si="929"/>
        <v>OK</v>
      </c>
      <c r="AM1192" s="140"/>
      <c r="AN1192" s="119">
        <f t="shared" si="930"/>
        <v>0</v>
      </c>
      <c r="AO1192" s="120">
        <f t="shared" si="931"/>
        <v>0</v>
      </c>
      <c r="AP1192" s="39">
        <f t="shared" si="932"/>
        <v>0</v>
      </c>
      <c r="AQ1192" s="141">
        <f t="shared" si="933"/>
        <v>0</v>
      </c>
      <c r="AR1192" s="142">
        <f t="shared" si="920"/>
        <v>0</v>
      </c>
      <c r="AS1192" s="143" t="e">
        <f t="shared" si="921"/>
        <v>#DIV/0!</v>
      </c>
      <c r="AT1192" s="144">
        <f t="shared" si="934"/>
        <v>0</v>
      </c>
      <c r="AU1192" s="141">
        <f t="shared" si="922"/>
        <v>0</v>
      </c>
      <c r="AV1192" s="142">
        <f t="shared" si="923"/>
        <v>0</v>
      </c>
      <c r="AW1192" s="143" t="e">
        <f t="shared" si="924"/>
        <v>#DIV/0!</v>
      </c>
      <c r="AY1192" s="146" t="str">
        <f t="shared" si="925"/>
        <v>41.40</v>
      </c>
      <c r="AZ1192" s="238" t="b">
        <f>COUNTIF('[1]Codes SEC'!$B$2:$B$250,Ministres!AY1192)&gt;0</f>
        <v>1</v>
      </c>
    </row>
    <row r="1193" spans="1:52" ht="35.1" customHeight="1" x14ac:dyDescent="0.3">
      <c r="A1193" s="15" t="s">
        <v>13</v>
      </c>
      <c r="B1193" s="225">
        <v>18</v>
      </c>
      <c r="C1193" s="122" t="s">
        <v>1315</v>
      </c>
      <c r="D1193" s="123">
        <v>1000</v>
      </c>
      <c r="E1193" s="561"/>
      <c r="F1193" s="122">
        <v>12</v>
      </c>
      <c r="G1193" s="126">
        <v>1</v>
      </c>
      <c r="H1193" s="35" t="str">
        <f t="shared" si="892"/>
        <v>114</v>
      </c>
      <c r="I1193" s="36">
        <v>84316000</v>
      </c>
      <c r="J1193" s="37" t="s">
        <v>1484</v>
      </c>
      <c r="K1193" s="581" t="s">
        <v>1485</v>
      </c>
      <c r="L1193" s="232">
        <v>0</v>
      </c>
      <c r="M1193" s="233">
        <v>0</v>
      </c>
      <c r="N1193" s="130"/>
      <c r="O1193" s="131"/>
      <c r="P1193" s="131"/>
      <c r="Q1193" s="131"/>
      <c r="R1193" s="131"/>
      <c r="S1193" s="131"/>
      <c r="T1193" s="132" t="str">
        <f t="shared" si="926"/>
        <v>OK</v>
      </c>
      <c r="U1193" s="138"/>
      <c r="V1193" s="138"/>
      <c r="W1193" s="139"/>
      <c r="X1193" s="139"/>
      <c r="Y1193" s="132" t="str">
        <f t="shared" si="927"/>
        <v>OK</v>
      </c>
      <c r="Z1193" s="210"/>
      <c r="AA1193" s="204"/>
      <c r="AB1193" s="202"/>
      <c r="AC1193" s="202"/>
      <c r="AD1193" s="202"/>
      <c r="AE1193" s="202"/>
      <c r="AF1193" s="202"/>
      <c r="AG1193" s="132" t="str">
        <f t="shared" si="928"/>
        <v>OK</v>
      </c>
      <c r="AH1193" s="138"/>
      <c r="AI1193" s="138"/>
      <c r="AJ1193" s="139"/>
      <c r="AK1193" s="139"/>
      <c r="AL1193" s="132" t="str">
        <f t="shared" si="929"/>
        <v>OK</v>
      </c>
      <c r="AM1193" s="140"/>
      <c r="AN1193" s="119">
        <f t="shared" si="930"/>
        <v>0</v>
      </c>
      <c r="AO1193" s="120">
        <f t="shared" si="931"/>
        <v>0</v>
      </c>
      <c r="AP1193" s="39">
        <f t="shared" si="932"/>
        <v>0</v>
      </c>
      <c r="AQ1193" s="141">
        <f t="shared" si="933"/>
        <v>0</v>
      </c>
      <c r="AR1193" s="142">
        <f t="shared" si="920"/>
        <v>0</v>
      </c>
      <c r="AS1193" s="143" t="e">
        <f t="shared" si="921"/>
        <v>#DIV/0!</v>
      </c>
      <c r="AT1193" s="144">
        <f t="shared" si="934"/>
        <v>0</v>
      </c>
      <c r="AU1193" s="141">
        <f t="shared" si="922"/>
        <v>0</v>
      </c>
      <c r="AV1193" s="142">
        <f t="shared" si="923"/>
        <v>0</v>
      </c>
      <c r="AW1193" s="143" t="e">
        <f t="shared" si="924"/>
        <v>#DIV/0!</v>
      </c>
      <c r="AY1193" s="146" t="str">
        <f t="shared" si="925"/>
        <v>43.16</v>
      </c>
      <c r="AZ1193" s="238" t="b">
        <f>COUNTIF('[1]Codes SEC'!$B$2:$B$250,Ministres!AY1193)&gt;0</f>
        <v>1</v>
      </c>
    </row>
    <row r="1194" spans="1:52" ht="35.1" customHeight="1" x14ac:dyDescent="0.3">
      <c r="A1194" s="15" t="s">
        <v>13</v>
      </c>
      <c r="B1194" s="225">
        <v>18</v>
      </c>
      <c r="C1194" s="122" t="s">
        <v>1315</v>
      </c>
      <c r="D1194" s="123">
        <v>1000</v>
      </c>
      <c r="E1194" s="561"/>
      <c r="F1194" s="122">
        <v>12</v>
      </c>
      <c r="G1194" s="126">
        <v>1</v>
      </c>
      <c r="H1194" s="35" t="str">
        <f t="shared" si="892"/>
        <v>114</v>
      </c>
      <c r="I1194" s="36">
        <v>84340000</v>
      </c>
      <c r="J1194" s="37" t="s">
        <v>1486</v>
      </c>
      <c r="K1194" s="581" t="s">
        <v>1487</v>
      </c>
      <c r="L1194" s="128">
        <v>0</v>
      </c>
      <c r="M1194" s="129">
        <v>0</v>
      </c>
      <c r="N1194" s="130"/>
      <c r="O1194" s="131"/>
      <c r="P1194" s="131"/>
      <c r="Q1194" s="131"/>
      <c r="R1194" s="131"/>
      <c r="S1194" s="131"/>
      <c r="T1194" s="132" t="str">
        <f t="shared" si="926"/>
        <v>OK</v>
      </c>
      <c r="U1194" s="138"/>
      <c r="V1194" s="138"/>
      <c r="W1194" s="139"/>
      <c r="X1194" s="139"/>
      <c r="Y1194" s="132" t="str">
        <f t="shared" si="927"/>
        <v>OK</v>
      </c>
      <c r="Z1194" s="210"/>
      <c r="AA1194" s="204"/>
      <c r="AB1194" s="202"/>
      <c r="AC1194" s="202"/>
      <c r="AD1194" s="202"/>
      <c r="AE1194" s="202"/>
      <c r="AF1194" s="202"/>
      <c r="AG1194" s="132" t="str">
        <f t="shared" si="928"/>
        <v>OK</v>
      </c>
      <c r="AH1194" s="138"/>
      <c r="AI1194" s="138"/>
      <c r="AJ1194" s="139"/>
      <c r="AK1194" s="139"/>
      <c r="AL1194" s="132" t="str">
        <f t="shared" si="929"/>
        <v>OK</v>
      </c>
      <c r="AM1194" s="140"/>
      <c r="AN1194" s="119">
        <f t="shared" si="930"/>
        <v>0</v>
      </c>
      <c r="AO1194" s="120">
        <f t="shared" si="931"/>
        <v>0</v>
      </c>
      <c r="AP1194" s="39">
        <f t="shared" si="932"/>
        <v>0</v>
      </c>
      <c r="AQ1194" s="141">
        <f t="shared" si="933"/>
        <v>0</v>
      </c>
      <c r="AR1194" s="142">
        <f t="shared" si="920"/>
        <v>0</v>
      </c>
      <c r="AS1194" s="143" t="e">
        <f t="shared" si="921"/>
        <v>#DIV/0!</v>
      </c>
      <c r="AT1194" s="144">
        <f t="shared" si="934"/>
        <v>0</v>
      </c>
      <c r="AU1194" s="141">
        <f t="shared" si="922"/>
        <v>0</v>
      </c>
      <c r="AV1194" s="142">
        <f t="shared" si="923"/>
        <v>0</v>
      </c>
      <c r="AW1194" s="143" t="e">
        <f t="shared" si="924"/>
        <v>#DIV/0!</v>
      </c>
      <c r="AY1194" s="146" t="str">
        <f t="shared" si="925"/>
        <v>43.40</v>
      </c>
      <c r="AZ1194" s="238" t="b">
        <f>COUNTIF('[1]Codes SEC'!$B$2:$B$250,Ministres!AY1194)&gt;0</f>
        <v>1</v>
      </c>
    </row>
    <row r="1195" spans="1:52" s="374" customFormat="1" ht="35.1" customHeight="1" x14ac:dyDescent="0.25">
      <c r="A1195" s="356" t="s">
        <v>13</v>
      </c>
      <c r="B1195" s="225" t="s">
        <v>1335</v>
      </c>
      <c r="C1195" s="122" t="s">
        <v>1315</v>
      </c>
      <c r="D1195" s="123">
        <v>1000</v>
      </c>
      <c r="E1195" s="226"/>
      <c r="F1195" s="122">
        <v>12</v>
      </c>
      <c r="G1195" s="126">
        <v>1</v>
      </c>
      <c r="H1195" s="35" t="str">
        <f t="shared" si="892"/>
        <v>114</v>
      </c>
      <c r="I1195" s="36">
        <v>84353000</v>
      </c>
      <c r="J1195" s="37" t="s">
        <v>1488</v>
      </c>
      <c r="K1195" s="244" t="s">
        <v>1489</v>
      </c>
      <c r="L1195" s="232">
        <v>0</v>
      </c>
      <c r="M1195" s="233">
        <v>0</v>
      </c>
      <c r="N1195" s="130"/>
      <c r="O1195" s="131"/>
      <c r="P1195" s="131"/>
      <c r="Q1195" s="131"/>
      <c r="R1195" s="131"/>
      <c r="S1195" s="131"/>
      <c r="T1195" s="132" t="str">
        <f t="shared" si="926"/>
        <v>OK</v>
      </c>
      <c r="U1195" s="138"/>
      <c r="V1195" s="138"/>
      <c r="W1195" s="139"/>
      <c r="X1195" s="139"/>
      <c r="Y1195" s="132" t="str">
        <f t="shared" si="927"/>
        <v>OK</v>
      </c>
      <c r="Z1195" s="210"/>
      <c r="AA1195" s="204"/>
      <c r="AB1195" s="202"/>
      <c r="AC1195" s="202"/>
      <c r="AD1195" s="202"/>
      <c r="AE1195" s="202"/>
      <c r="AF1195" s="202"/>
      <c r="AG1195" s="132" t="str">
        <f t="shared" si="928"/>
        <v>OK</v>
      </c>
      <c r="AH1195" s="138"/>
      <c r="AI1195" s="138"/>
      <c r="AJ1195" s="139"/>
      <c r="AK1195" s="139"/>
      <c r="AL1195" s="132" t="str">
        <f t="shared" si="929"/>
        <v>OK</v>
      </c>
      <c r="AM1195" s="140"/>
      <c r="AN1195" s="119">
        <f t="shared" si="930"/>
        <v>0</v>
      </c>
      <c r="AO1195" s="120">
        <f t="shared" si="931"/>
        <v>0</v>
      </c>
      <c r="AP1195" s="39">
        <f t="shared" si="932"/>
        <v>0</v>
      </c>
      <c r="AQ1195" s="141">
        <f t="shared" si="933"/>
        <v>0</v>
      </c>
      <c r="AR1195" s="142">
        <f t="shared" si="920"/>
        <v>0</v>
      </c>
      <c r="AS1195" s="143" t="e">
        <f t="shared" si="921"/>
        <v>#DIV/0!</v>
      </c>
      <c r="AT1195" s="144">
        <f t="shared" si="934"/>
        <v>0</v>
      </c>
      <c r="AU1195" s="141">
        <f t="shared" si="922"/>
        <v>0</v>
      </c>
      <c r="AV1195" s="142">
        <f t="shared" si="923"/>
        <v>0</v>
      </c>
      <c r="AW1195" s="143" t="e">
        <f t="shared" si="924"/>
        <v>#DIV/0!</v>
      </c>
      <c r="AY1195" s="146" t="str">
        <f t="shared" si="925"/>
        <v>43.53</v>
      </c>
      <c r="AZ1195" s="582" t="b">
        <f>COUNTIF('[1]Codes SEC'!$B$2:$B$250,Ministres!AY1195)&gt;0</f>
        <v>1</v>
      </c>
    </row>
    <row r="1196" spans="1:52" ht="35.1" customHeight="1" x14ac:dyDescent="0.25">
      <c r="A1196" s="15" t="s">
        <v>13</v>
      </c>
      <c r="B1196" s="225">
        <v>18</v>
      </c>
      <c r="C1196" s="122" t="s">
        <v>1315</v>
      </c>
      <c r="D1196" s="123">
        <v>1000</v>
      </c>
      <c r="E1196" s="226"/>
      <c r="F1196" s="122">
        <v>12</v>
      </c>
      <c r="G1196" s="126">
        <v>1</v>
      </c>
      <c r="H1196" s="35" t="str">
        <f t="shared" si="892"/>
        <v>114</v>
      </c>
      <c r="I1196" s="36">
        <v>84524000</v>
      </c>
      <c r="J1196" s="37" t="s">
        <v>1490</v>
      </c>
      <c r="K1196" s="244" t="s">
        <v>1491</v>
      </c>
      <c r="L1196" s="232">
        <v>2980</v>
      </c>
      <c r="M1196" s="233">
        <v>2980</v>
      </c>
      <c r="N1196" s="130"/>
      <c r="O1196" s="131"/>
      <c r="P1196" s="131"/>
      <c r="Q1196" s="131"/>
      <c r="R1196" s="131"/>
      <c r="S1196" s="131"/>
      <c r="T1196" s="132" t="str">
        <f t="shared" si="926"/>
        <v>OK</v>
      </c>
      <c r="U1196" s="138"/>
      <c r="V1196" s="138"/>
      <c r="W1196" s="139"/>
      <c r="X1196" s="139"/>
      <c r="Y1196" s="132" t="str">
        <f t="shared" si="927"/>
        <v>OK</v>
      </c>
      <c r="Z1196" s="210"/>
      <c r="AA1196" s="204"/>
      <c r="AB1196" s="202"/>
      <c r="AC1196" s="202"/>
      <c r="AD1196" s="202"/>
      <c r="AE1196" s="202"/>
      <c r="AF1196" s="202"/>
      <c r="AG1196" s="132" t="str">
        <f t="shared" si="928"/>
        <v>OK</v>
      </c>
      <c r="AH1196" s="138"/>
      <c r="AI1196" s="138"/>
      <c r="AJ1196" s="139"/>
      <c r="AK1196" s="139"/>
      <c r="AL1196" s="132" t="str">
        <f t="shared" si="929"/>
        <v>OK</v>
      </c>
      <c r="AM1196" s="140"/>
      <c r="AN1196" s="119">
        <f t="shared" si="930"/>
        <v>2980</v>
      </c>
      <c r="AO1196" s="120">
        <f t="shared" si="931"/>
        <v>2980</v>
      </c>
      <c r="AP1196" s="39">
        <f t="shared" si="932"/>
        <v>2980</v>
      </c>
      <c r="AQ1196" s="141">
        <f t="shared" si="933"/>
        <v>2980</v>
      </c>
      <c r="AR1196" s="142">
        <f t="shared" si="920"/>
        <v>0</v>
      </c>
      <c r="AS1196" s="143">
        <f t="shared" si="921"/>
        <v>0</v>
      </c>
      <c r="AT1196" s="144">
        <f t="shared" si="934"/>
        <v>2980</v>
      </c>
      <c r="AU1196" s="141">
        <f t="shared" si="922"/>
        <v>2980</v>
      </c>
      <c r="AV1196" s="142">
        <f t="shared" si="923"/>
        <v>0</v>
      </c>
      <c r="AW1196" s="143">
        <f t="shared" si="924"/>
        <v>0</v>
      </c>
      <c r="AY1196" s="146" t="str">
        <f t="shared" si="925"/>
        <v>45.24</v>
      </c>
      <c r="AZ1196" s="238" t="b">
        <f>COUNTIF('[1]Codes SEC'!$B$2:$B$250,Ministres!AY1196)&gt;0</f>
        <v>1</v>
      </c>
    </row>
    <row r="1197" spans="1:52" ht="35.1" customHeight="1" x14ac:dyDescent="0.25">
      <c r="A1197" s="15" t="s">
        <v>13</v>
      </c>
      <c r="B1197" s="225">
        <v>18</v>
      </c>
      <c r="C1197" s="122" t="s">
        <v>1315</v>
      </c>
      <c r="D1197" s="123">
        <v>1000</v>
      </c>
      <c r="E1197" s="226"/>
      <c r="F1197" s="122">
        <v>17</v>
      </c>
      <c r="G1197" s="126">
        <v>1</v>
      </c>
      <c r="H1197" s="35" t="str">
        <f t="shared" si="892"/>
        <v>114</v>
      </c>
      <c r="I1197" s="36">
        <v>84524000</v>
      </c>
      <c r="J1197" s="37" t="s">
        <v>1492</v>
      </c>
      <c r="K1197" s="244" t="s">
        <v>1493</v>
      </c>
      <c r="L1197" s="232">
        <v>6750</v>
      </c>
      <c r="M1197" s="233">
        <v>4000</v>
      </c>
      <c r="N1197" s="130"/>
      <c r="O1197" s="131"/>
      <c r="P1197" s="131"/>
      <c r="Q1197" s="131"/>
      <c r="R1197" s="131"/>
      <c r="S1197" s="131"/>
      <c r="T1197" s="132" t="str">
        <f t="shared" si="926"/>
        <v>OK</v>
      </c>
      <c r="U1197" s="138"/>
      <c r="V1197" s="138"/>
      <c r="W1197" s="139"/>
      <c r="X1197" s="139"/>
      <c r="Y1197" s="132" t="str">
        <f t="shared" si="927"/>
        <v>OK</v>
      </c>
      <c r="Z1197" s="210"/>
      <c r="AA1197" s="204"/>
      <c r="AB1197" s="202"/>
      <c r="AC1197" s="202"/>
      <c r="AD1197" s="202"/>
      <c r="AE1197" s="202"/>
      <c r="AF1197" s="202"/>
      <c r="AG1197" s="132" t="str">
        <f t="shared" si="928"/>
        <v>OK</v>
      </c>
      <c r="AH1197" s="138"/>
      <c r="AI1197" s="138"/>
      <c r="AJ1197" s="139"/>
      <c r="AK1197" s="139"/>
      <c r="AL1197" s="132" t="str">
        <f t="shared" si="929"/>
        <v>OK</v>
      </c>
      <c r="AM1197" s="140"/>
      <c r="AN1197" s="119">
        <f t="shared" si="930"/>
        <v>6750</v>
      </c>
      <c r="AO1197" s="120">
        <f t="shared" si="931"/>
        <v>4000</v>
      </c>
      <c r="AP1197" s="39">
        <f t="shared" si="932"/>
        <v>6750</v>
      </c>
      <c r="AQ1197" s="141">
        <f t="shared" si="933"/>
        <v>6750</v>
      </c>
      <c r="AR1197" s="142">
        <f t="shared" si="920"/>
        <v>0</v>
      </c>
      <c r="AS1197" s="143">
        <f t="shared" si="921"/>
        <v>0</v>
      </c>
      <c r="AT1197" s="144">
        <f t="shared" si="934"/>
        <v>4000</v>
      </c>
      <c r="AU1197" s="141">
        <f t="shared" si="922"/>
        <v>4000</v>
      </c>
      <c r="AV1197" s="142">
        <f t="shared" si="923"/>
        <v>0</v>
      </c>
      <c r="AW1197" s="143">
        <f t="shared" si="924"/>
        <v>0</v>
      </c>
      <c r="AY1197" s="146" t="str">
        <f t="shared" si="925"/>
        <v>45.24</v>
      </c>
      <c r="AZ1197" s="238" t="b">
        <f>COUNTIF('[1]Codes SEC'!$B$2:$B$250,Ministres!AY1197)&gt;0</f>
        <v>1</v>
      </c>
    </row>
    <row r="1198" spans="1:52" ht="35.1" customHeight="1" x14ac:dyDescent="0.25">
      <c r="A1198" s="15" t="s">
        <v>13</v>
      </c>
      <c r="B1198" s="225">
        <v>18</v>
      </c>
      <c r="C1198" s="122" t="s">
        <v>1315</v>
      </c>
      <c r="D1198" s="123">
        <v>1000</v>
      </c>
      <c r="E1198" s="226"/>
      <c r="F1198" s="122">
        <v>12</v>
      </c>
      <c r="G1198" s="126">
        <v>1</v>
      </c>
      <c r="H1198" s="35" t="str">
        <f t="shared" si="892"/>
        <v>114</v>
      </c>
      <c r="I1198" s="36" t="s">
        <v>301</v>
      </c>
      <c r="J1198" s="37" t="s">
        <v>1494</v>
      </c>
      <c r="K1198" s="281" t="s">
        <v>1495</v>
      </c>
      <c r="L1198" s="232">
        <v>52170</v>
      </c>
      <c r="M1198" s="233">
        <v>34318</v>
      </c>
      <c r="N1198" s="130"/>
      <c r="O1198" s="131"/>
      <c r="P1198" s="131"/>
      <c r="Q1198" s="131"/>
      <c r="R1198" s="131"/>
      <c r="S1198" s="131"/>
      <c r="T1198" s="132" t="str">
        <f t="shared" si="926"/>
        <v>OK</v>
      </c>
      <c r="U1198" s="138"/>
      <c r="V1198" s="138"/>
      <c r="W1198" s="139"/>
      <c r="X1198" s="139"/>
      <c r="Y1198" s="132" t="str">
        <f t="shared" si="927"/>
        <v>OK</v>
      </c>
      <c r="Z1198" s="210"/>
      <c r="AA1198" s="204"/>
      <c r="AB1198" s="202"/>
      <c r="AC1198" s="202"/>
      <c r="AD1198" s="202"/>
      <c r="AE1198" s="202"/>
      <c r="AF1198" s="202"/>
      <c r="AG1198" s="132" t="str">
        <f t="shared" si="928"/>
        <v>OK</v>
      </c>
      <c r="AH1198" s="138"/>
      <c r="AI1198" s="138"/>
      <c r="AJ1198" s="139"/>
      <c r="AK1198" s="139"/>
      <c r="AL1198" s="132" t="str">
        <f t="shared" si="929"/>
        <v>OK</v>
      </c>
      <c r="AM1198" s="140"/>
      <c r="AN1198" s="119">
        <f t="shared" si="930"/>
        <v>52170</v>
      </c>
      <c r="AO1198" s="120">
        <f t="shared" si="931"/>
        <v>34318</v>
      </c>
      <c r="AP1198" s="39">
        <f t="shared" si="932"/>
        <v>52170</v>
      </c>
      <c r="AQ1198" s="141">
        <f t="shared" si="933"/>
        <v>52170</v>
      </c>
      <c r="AR1198" s="142">
        <f t="shared" si="920"/>
        <v>0</v>
      </c>
      <c r="AS1198" s="143">
        <f t="shared" si="921"/>
        <v>0</v>
      </c>
      <c r="AT1198" s="144">
        <f t="shared" si="934"/>
        <v>34318</v>
      </c>
      <c r="AU1198" s="141">
        <f t="shared" si="922"/>
        <v>34318</v>
      </c>
      <c r="AV1198" s="142">
        <f t="shared" si="923"/>
        <v>0</v>
      </c>
      <c r="AW1198" s="143">
        <f t="shared" si="924"/>
        <v>0</v>
      </c>
      <c r="AY1198" s="146" t="str">
        <f t="shared" si="925"/>
        <v>45.24</v>
      </c>
      <c r="AZ1198" s="238" t="b">
        <f>COUNTIF('[1]Codes SEC'!$B$2:$B$250,Ministres!AY1198)&gt;0</f>
        <v>1</v>
      </c>
    </row>
    <row r="1199" spans="1:52" ht="35.1" customHeight="1" x14ac:dyDescent="0.3">
      <c r="A1199" s="15" t="s">
        <v>13</v>
      </c>
      <c r="B1199" s="225">
        <v>18</v>
      </c>
      <c r="C1199" s="122" t="s">
        <v>1315</v>
      </c>
      <c r="D1199" s="123">
        <v>1000</v>
      </c>
      <c r="E1199" s="561"/>
      <c r="F1199" s="122">
        <v>12</v>
      </c>
      <c r="G1199" s="126">
        <v>1</v>
      </c>
      <c r="H1199" s="35" t="str">
        <f t="shared" si="892"/>
        <v>114</v>
      </c>
      <c r="I1199" s="36">
        <v>84540000</v>
      </c>
      <c r="J1199" s="37" t="s">
        <v>1496</v>
      </c>
      <c r="K1199" s="581" t="s">
        <v>1497</v>
      </c>
      <c r="L1199" s="232">
        <v>0</v>
      </c>
      <c r="M1199" s="233">
        <v>0</v>
      </c>
      <c r="N1199" s="130"/>
      <c r="O1199" s="131"/>
      <c r="P1199" s="131"/>
      <c r="Q1199" s="131"/>
      <c r="R1199" s="131"/>
      <c r="S1199" s="131"/>
      <c r="T1199" s="132" t="str">
        <f>IF(SUM(N1199:S1199)=U1199,"OK",SUM(N1199:S1199)-U1199)</f>
        <v>OK</v>
      </c>
      <c r="U1199" s="138"/>
      <c r="V1199" s="138"/>
      <c r="W1199" s="139"/>
      <c r="X1199" s="139"/>
      <c r="Y1199" s="132" t="str">
        <f>IF(SUM(W1199:X1199)=Z1199,"OK",SUM(W1199:X1199)-Z1199)</f>
        <v>OK</v>
      </c>
      <c r="Z1199" s="210"/>
      <c r="AA1199" s="204"/>
      <c r="AB1199" s="202"/>
      <c r="AC1199" s="202"/>
      <c r="AD1199" s="202"/>
      <c r="AE1199" s="202"/>
      <c r="AF1199" s="202"/>
      <c r="AG1199" s="132" t="str">
        <f>IF(SUM(AA1199:AF1199)=AH1199,"OK",SUM(AA1199:AF1199)-AH1199)</f>
        <v>OK</v>
      </c>
      <c r="AH1199" s="138"/>
      <c r="AI1199" s="138"/>
      <c r="AJ1199" s="139"/>
      <c r="AK1199" s="139"/>
      <c r="AL1199" s="132" t="str">
        <f>IF(SUM(AJ1199:AK1199)=AM1199,"OK",SUM(AJ1199:AK1199)-AM1199)</f>
        <v>OK</v>
      </c>
      <c r="AM1199" s="140"/>
      <c r="AN1199" s="119">
        <f>L1199+U1199+V1199+Z1199</f>
        <v>0</v>
      </c>
      <c r="AO1199" s="120">
        <f>M1199+AH1199+AI1199+AM1199</f>
        <v>0</v>
      </c>
      <c r="AP1199" s="39">
        <f>L1199</f>
        <v>0</v>
      </c>
      <c r="AQ1199" s="141">
        <f>AN1199</f>
        <v>0</v>
      </c>
      <c r="AR1199" s="142">
        <f>AQ1199-AP1199</f>
        <v>0</v>
      </c>
      <c r="AS1199" s="143" t="e">
        <f>AR1199/AP1199</f>
        <v>#DIV/0!</v>
      </c>
      <c r="AT1199" s="144">
        <f>M1199</f>
        <v>0</v>
      </c>
      <c r="AU1199" s="141">
        <f>AO1199</f>
        <v>0</v>
      </c>
      <c r="AV1199" s="142">
        <f>AU1199-AT1199</f>
        <v>0</v>
      </c>
      <c r="AW1199" s="143" t="e">
        <f>AV1199/AT1199</f>
        <v>#DIV/0!</v>
      </c>
      <c r="AY1199" s="146" t="str">
        <f t="shared" si="925"/>
        <v>45.40</v>
      </c>
      <c r="AZ1199" s="238" t="b">
        <f>COUNTIF('[1]Codes SEC'!$B$2:$B$250,Ministres!AY1199)&gt;0</f>
        <v>1</v>
      </c>
    </row>
    <row r="1200" spans="1:52" ht="12.75" customHeight="1" x14ac:dyDescent="0.25">
      <c r="A1200" s="350"/>
      <c r="B1200" s="564"/>
      <c r="C1200" s="150"/>
      <c r="D1200" s="352"/>
      <c r="E1200" s="565"/>
      <c r="F1200" s="150"/>
      <c r="G1200" s="154"/>
      <c r="H1200" s="155"/>
      <c r="I1200" s="156"/>
      <c r="J1200" s="157"/>
      <c r="K1200" s="158" t="s">
        <v>70</v>
      </c>
      <c r="L1200" s="236">
        <f t="shared" ref="L1200:S1200" si="935">L1185+L1186+L1191+L1196+L1197+L1198+L1187+L1190+L1192+L1182+L1183+L1193+L1199+L1194+L1195+L1188+L1189+L1184</f>
        <v>177626</v>
      </c>
      <c r="M1200" s="576">
        <f t="shared" si="935"/>
        <v>130643</v>
      </c>
      <c r="N1200" s="568">
        <f t="shared" si="935"/>
        <v>0</v>
      </c>
      <c r="O1200" s="577">
        <f t="shared" si="935"/>
        <v>0</v>
      </c>
      <c r="P1200" s="577">
        <f t="shared" si="935"/>
        <v>0</v>
      </c>
      <c r="Q1200" s="577">
        <f t="shared" si="935"/>
        <v>0</v>
      </c>
      <c r="R1200" s="577">
        <f t="shared" si="935"/>
        <v>0</v>
      </c>
      <c r="S1200" s="577">
        <f t="shared" si="935"/>
        <v>0</v>
      </c>
      <c r="T1200" s="569"/>
      <c r="U1200" s="571">
        <f>U1185+U1186+U1191+U1196+U1197+U1198+U1187+U1190+U1192+U1182+U1183+U1193+U1199+U1194+U1195+U1188+U1189+U1184</f>
        <v>0</v>
      </c>
      <c r="V1200" s="571">
        <f>V1185+V1186+V1191+V1196+V1197+V1198+V1187+V1190+V1192+V1182+V1183+V1193+V1199+V1194+V1195+V1188+V1189+V1184</f>
        <v>0</v>
      </c>
      <c r="W1200" s="577">
        <f>W1185+W1186+W1191+W1196+W1197+W1198+W1187+W1190+W1192+W1182+W1183+W1193+W1199+W1194+W1195+W1188+W1189+W1184</f>
        <v>0</v>
      </c>
      <c r="X1200" s="577">
        <f>X1185+X1186+X1191+X1196+X1197+X1198+X1187+X1190+X1192+X1182+X1183+X1193+X1199+X1194+X1195+X1188+X1189+X1184</f>
        <v>0</v>
      </c>
      <c r="Y1200" s="569"/>
      <c r="Z1200" s="571">
        <f t="shared" ref="Z1200:AF1200" si="936">Z1185+Z1186+Z1191+Z1196+Z1197+Z1198+Z1187+Z1190+Z1192+Z1182+Z1183+Z1193+Z1199+Z1194+Z1195+Z1188+Z1189+Z1184</f>
        <v>0</v>
      </c>
      <c r="AA1200" s="165">
        <f t="shared" si="936"/>
        <v>0</v>
      </c>
      <c r="AB1200" s="577">
        <f t="shared" si="936"/>
        <v>0</v>
      </c>
      <c r="AC1200" s="577">
        <f t="shared" si="936"/>
        <v>0</v>
      </c>
      <c r="AD1200" s="577">
        <f t="shared" si="936"/>
        <v>0</v>
      </c>
      <c r="AE1200" s="577">
        <f t="shared" si="936"/>
        <v>0</v>
      </c>
      <c r="AF1200" s="577">
        <f t="shared" si="936"/>
        <v>0</v>
      </c>
      <c r="AG1200" s="569"/>
      <c r="AH1200" s="571">
        <f>AH1185+AH1186+AH1191+AH1196+AH1197+AH1198+AH1187+AH1190+AH1192+AH1182+AH1183+AH1193+AH1199+AH1194+AH1195+AH1188+AH1189+AH1184</f>
        <v>0</v>
      </c>
      <c r="AI1200" s="571">
        <f>AI1185+AI1186+AI1191+AI1196+AI1197+AI1198+AI1187+AI1190+AI1192+AI1182+AI1183+AI1193+AI1199+AI1194+AI1195+AI1188+AI1189+AI1184</f>
        <v>0</v>
      </c>
      <c r="AJ1200" s="577">
        <f>AJ1185+AJ1186+AJ1191+AJ1196+AJ1197+AJ1198+AJ1187+AJ1190+AJ1192+AJ1182+AJ1183+AJ1193+AJ1199+AJ1194+AJ1195+AJ1188+AJ1189+AJ1184</f>
        <v>0</v>
      </c>
      <c r="AK1200" s="577">
        <f>AK1185+AK1186+AK1191+AK1196+AK1197+AK1198+AK1187+AK1190+AK1192+AK1182+AK1183+AK1193+AK1199+AK1194+AK1195+AK1188+AK1189+AK1184</f>
        <v>0</v>
      </c>
      <c r="AL1200" s="569"/>
      <c r="AM1200" s="572">
        <f t="shared" ref="AM1200:AW1200" si="937">AM1185+AM1186+AM1191+AM1196+AM1197+AM1198+AM1187+AM1190+AM1192+AM1182+AM1183+AM1193+AM1199+AM1194+AM1195+AM1188+AM1189+AM1184</f>
        <v>0</v>
      </c>
      <c r="AN1200" s="167">
        <f t="shared" si="937"/>
        <v>177626</v>
      </c>
      <c r="AO1200" s="573">
        <f t="shared" si="937"/>
        <v>130643</v>
      </c>
      <c r="AP1200" s="169">
        <f t="shared" si="937"/>
        <v>177626</v>
      </c>
      <c r="AQ1200" s="578">
        <f t="shared" si="937"/>
        <v>177626</v>
      </c>
      <c r="AR1200" s="579">
        <f t="shared" si="937"/>
        <v>0</v>
      </c>
      <c r="AS1200" s="574" t="e">
        <f t="shared" si="937"/>
        <v>#DIV/0!</v>
      </c>
      <c r="AT1200" s="580">
        <f t="shared" si="937"/>
        <v>130643</v>
      </c>
      <c r="AU1200" s="578">
        <f t="shared" si="937"/>
        <v>130643</v>
      </c>
      <c r="AV1200" s="579">
        <f t="shared" si="937"/>
        <v>0</v>
      </c>
      <c r="AW1200" s="574" t="e">
        <f t="shared" si="937"/>
        <v>#DIV/0!</v>
      </c>
      <c r="AY1200" s="146"/>
      <c r="AZ1200" s="238"/>
    </row>
    <row r="1201" spans="1:64" ht="12.75" customHeight="1" x14ac:dyDescent="0.25">
      <c r="A1201" s="356"/>
      <c r="B1201" s="225"/>
      <c r="C1201" s="122"/>
      <c r="D1201" s="357"/>
      <c r="E1201" s="226"/>
      <c r="F1201" s="122"/>
      <c r="G1201" s="126"/>
      <c r="H1201" s="35"/>
      <c r="I1201" s="36"/>
      <c r="J1201" s="37"/>
      <c r="K1201" s="240"/>
      <c r="L1201" s="241"/>
      <c r="M1201" s="242"/>
      <c r="N1201" s="201"/>
      <c r="O1201" s="202"/>
      <c r="P1201" s="202"/>
      <c r="Q1201" s="202"/>
      <c r="R1201" s="202"/>
      <c r="S1201" s="202"/>
      <c r="T1201" s="224"/>
      <c r="U1201" s="138"/>
      <c r="V1201" s="138"/>
      <c r="W1201" s="139"/>
      <c r="X1201" s="139"/>
      <c r="Y1201" s="224"/>
      <c r="Z1201" s="210"/>
      <c r="AA1201" s="204"/>
      <c r="AB1201" s="202"/>
      <c r="AC1201" s="202"/>
      <c r="AD1201" s="202"/>
      <c r="AE1201" s="202"/>
      <c r="AF1201" s="202"/>
      <c r="AG1201" s="224"/>
      <c r="AH1201" s="138"/>
      <c r="AI1201" s="138"/>
      <c r="AJ1201" s="139"/>
      <c r="AK1201" s="139"/>
      <c r="AL1201" s="224"/>
      <c r="AM1201" s="140"/>
      <c r="AN1201" s="211"/>
      <c r="AO1201" s="212"/>
      <c r="AP1201" s="39"/>
      <c r="AQ1201" s="141"/>
      <c r="AR1201" s="141"/>
      <c r="AS1201" s="143"/>
      <c r="AU1201" s="141"/>
      <c r="AV1201" s="141"/>
      <c r="AW1201" s="143"/>
      <c r="AY1201" s="146"/>
      <c r="AZ1201" s="238"/>
    </row>
    <row r="1202" spans="1:64" ht="12.75" customHeight="1" x14ac:dyDescent="0.25">
      <c r="A1202" s="356"/>
      <c r="B1202" s="225"/>
      <c r="C1202" s="122"/>
      <c r="D1202" s="357"/>
      <c r="E1202" s="226"/>
      <c r="F1202" s="122"/>
      <c r="G1202" s="126"/>
      <c r="H1202" s="35"/>
      <c r="I1202" s="36"/>
      <c r="J1202" s="37"/>
      <c r="K1202" s="243" t="s">
        <v>109</v>
      </c>
      <c r="L1202" s="241"/>
      <c r="M1202" s="242"/>
      <c r="N1202" s="201"/>
      <c r="O1202" s="202"/>
      <c r="P1202" s="202"/>
      <c r="Q1202" s="202"/>
      <c r="R1202" s="202"/>
      <c r="S1202" s="202"/>
      <c r="T1202" s="224"/>
      <c r="U1202" s="138"/>
      <c r="V1202" s="138"/>
      <c r="W1202" s="139"/>
      <c r="X1202" s="139"/>
      <c r="Y1202" s="224"/>
      <c r="Z1202" s="210"/>
      <c r="AA1202" s="204"/>
      <c r="AB1202" s="202"/>
      <c r="AC1202" s="202"/>
      <c r="AD1202" s="202"/>
      <c r="AE1202" s="202"/>
      <c r="AF1202" s="202"/>
      <c r="AG1202" s="224"/>
      <c r="AH1202" s="138"/>
      <c r="AI1202" s="138"/>
      <c r="AJ1202" s="139"/>
      <c r="AK1202" s="139"/>
      <c r="AL1202" s="224"/>
      <c r="AM1202" s="140"/>
      <c r="AN1202" s="211"/>
      <c r="AO1202" s="212"/>
      <c r="AP1202" s="39"/>
      <c r="AQ1202" s="141"/>
      <c r="AR1202" s="141"/>
      <c r="AS1202" s="143"/>
      <c r="AU1202" s="141"/>
      <c r="AV1202" s="141"/>
      <c r="AW1202" s="143"/>
      <c r="AY1202" s="146"/>
      <c r="AZ1202" s="238"/>
    </row>
    <row r="1203" spans="1:64" ht="12.75" customHeight="1" x14ac:dyDescent="0.25">
      <c r="A1203" s="356"/>
      <c r="B1203" s="225"/>
      <c r="C1203" s="122"/>
      <c r="D1203" s="357"/>
      <c r="E1203" s="226"/>
      <c r="F1203" s="122"/>
      <c r="G1203" s="126"/>
      <c r="H1203" s="35"/>
      <c r="I1203" s="36"/>
      <c r="J1203" s="37"/>
      <c r="K1203" s="231"/>
      <c r="L1203" s="241"/>
      <c r="M1203" s="242"/>
      <c r="N1203" s="201"/>
      <c r="O1203" s="202"/>
      <c r="P1203" s="202"/>
      <c r="Q1203" s="202"/>
      <c r="R1203" s="202"/>
      <c r="S1203" s="202"/>
      <c r="T1203" s="224"/>
      <c r="U1203" s="138"/>
      <c r="V1203" s="138"/>
      <c r="W1203" s="139"/>
      <c r="X1203" s="139"/>
      <c r="Y1203" s="224"/>
      <c r="Z1203" s="210"/>
      <c r="AA1203" s="204"/>
      <c r="AB1203" s="202"/>
      <c r="AC1203" s="202"/>
      <c r="AD1203" s="202"/>
      <c r="AE1203" s="202"/>
      <c r="AF1203" s="202"/>
      <c r="AG1203" s="224"/>
      <c r="AH1203" s="138"/>
      <c r="AI1203" s="138"/>
      <c r="AJ1203" s="139"/>
      <c r="AK1203" s="139"/>
      <c r="AL1203" s="224"/>
      <c r="AM1203" s="140"/>
      <c r="AN1203" s="211"/>
      <c r="AO1203" s="212"/>
      <c r="AP1203" s="39"/>
      <c r="AQ1203" s="141"/>
      <c r="AR1203" s="141"/>
      <c r="AS1203" s="143"/>
      <c r="AU1203" s="141"/>
      <c r="AV1203" s="141"/>
      <c r="AW1203" s="143"/>
      <c r="AY1203" s="146"/>
      <c r="AZ1203" s="238"/>
    </row>
    <row r="1204" spans="1:64" s="374" customFormat="1" ht="35.1" customHeight="1" x14ac:dyDescent="0.25">
      <c r="A1204" s="356" t="s">
        <v>13</v>
      </c>
      <c r="B1204" s="225" t="s">
        <v>1335</v>
      </c>
      <c r="C1204" s="122" t="s">
        <v>1315</v>
      </c>
      <c r="D1204" s="123">
        <v>1000</v>
      </c>
      <c r="E1204" s="226"/>
      <c r="F1204" s="122">
        <v>12</v>
      </c>
      <c r="G1204" s="126">
        <v>1</v>
      </c>
      <c r="H1204" s="35" t="str">
        <f t="shared" si="892"/>
        <v>114</v>
      </c>
      <c r="I1204" s="36">
        <v>85111000</v>
      </c>
      <c r="J1204" s="37" t="s">
        <v>1498</v>
      </c>
      <c r="K1204" s="244" t="s">
        <v>1499</v>
      </c>
      <c r="L1204" s="232">
        <v>0</v>
      </c>
      <c r="M1204" s="233">
        <v>0</v>
      </c>
      <c r="N1204" s="130"/>
      <c r="O1204" s="131"/>
      <c r="P1204" s="131"/>
      <c r="Q1204" s="131"/>
      <c r="R1204" s="131"/>
      <c r="S1204" s="131"/>
      <c r="T1204" s="132" t="str">
        <f>IF(SUM(N1204:S1204)=U1204,"OK",SUM(N1204:S1204)-U1204)</f>
        <v>OK</v>
      </c>
      <c r="U1204" s="138"/>
      <c r="V1204" s="138"/>
      <c r="W1204" s="139"/>
      <c r="X1204" s="139"/>
      <c r="Y1204" s="132" t="str">
        <f>IF(SUM(W1204:X1204)=Z1204,"OK",SUM(W1204:X1204)-Z1204)</f>
        <v>OK</v>
      </c>
      <c r="Z1204" s="210"/>
      <c r="AA1204" s="204"/>
      <c r="AB1204" s="202"/>
      <c r="AC1204" s="202"/>
      <c r="AD1204" s="202"/>
      <c r="AE1204" s="202"/>
      <c r="AF1204" s="202"/>
      <c r="AG1204" s="132" t="str">
        <f>IF(SUM(AA1204:AF1204)=AH1204,"OK",SUM(AA1204:AF1204)-AH1204)</f>
        <v>OK</v>
      </c>
      <c r="AH1204" s="138"/>
      <c r="AI1204" s="138"/>
      <c r="AJ1204" s="139"/>
      <c r="AK1204" s="139"/>
      <c r="AL1204" s="132" t="str">
        <f>IF(SUM(AJ1204:AK1204)=AM1204,"OK",SUM(AJ1204:AK1204)-AM1204)</f>
        <v>OK</v>
      </c>
      <c r="AM1204" s="140"/>
      <c r="AN1204" s="119">
        <f>L1204+U1204+V1204+Z1204</f>
        <v>0</v>
      </c>
      <c r="AO1204" s="120">
        <f>M1204+AH1204+AI1204+AM1204</f>
        <v>0</v>
      </c>
      <c r="AP1204" s="39">
        <f>L1204</f>
        <v>0</v>
      </c>
      <c r="AQ1204" s="141">
        <f>AN1204</f>
        <v>0</v>
      </c>
      <c r="AR1204" s="142">
        <f>AQ1204-AP1204</f>
        <v>0</v>
      </c>
      <c r="AS1204" s="143" t="e">
        <f>AR1204/AP1204</f>
        <v>#DIV/0!</v>
      </c>
      <c r="AT1204" s="144">
        <f>M1204</f>
        <v>0</v>
      </c>
      <c r="AU1204" s="141">
        <f>AO1204</f>
        <v>0</v>
      </c>
      <c r="AV1204" s="142">
        <f>AU1204-AT1204</f>
        <v>0</v>
      </c>
      <c r="AW1204" s="143" t="e">
        <f>AV1204/AT1204</f>
        <v>#DIV/0!</v>
      </c>
      <c r="AY1204" s="146" t="str">
        <f t="shared" ref="AY1204:AY1210" si="938">RIGHT(LEFT(I1204,3),2)&amp;"."&amp;RIGHT(LEFT(I1204,5),2)</f>
        <v>51.11</v>
      </c>
      <c r="AZ1204" s="582" t="b">
        <f>COUNTIF('[1]Codes SEC'!$B$2:$B$250,Ministres!AY1204)&gt;0</f>
        <v>1</v>
      </c>
    </row>
    <row r="1205" spans="1:64" ht="35.1" customHeight="1" x14ac:dyDescent="0.25">
      <c r="A1205" s="15" t="s">
        <v>13</v>
      </c>
      <c r="B1205" s="225">
        <v>18</v>
      </c>
      <c r="C1205" s="122" t="s">
        <v>1315</v>
      </c>
      <c r="D1205" s="123">
        <v>1000</v>
      </c>
      <c r="E1205" s="226"/>
      <c r="F1205" s="122">
        <v>10</v>
      </c>
      <c r="G1205" s="126">
        <v>1</v>
      </c>
      <c r="H1205" s="35" t="str">
        <f t="shared" si="892"/>
        <v>114</v>
      </c>
      <c r="I1205" s="36" t="s">
        <v>1500</v>
      </c>
      <c r="J1205" s="37" t="s">
        <v>1501</v>
      </c>
      <c r="K1205" s="360" t="s">
        <v>1502</v>
      </c>
      <c r="L1205" s="232">
        <v>0</v>
      </c>
      <c r="M1205" s="233">
        <v>0</v>
      </c>
      <c r="N1205" s="130"/>
      <c r="O1205" s="131"/>
      <c r="P1205" s="131"/>
      <c r="Q1205" s="131"/>
      <c r="R1205" s="131"/>
      <c r="S1205" s="131"/>
      <c r="T1205" s="132" t="str">
        <f t="shared" ref="T1205:T1210" si="939">IF(SUM(N1205:S1205)=U1205,"OK",SUM(N1205:S1205)-U1205)</f>
        <v>OK</v>
      </c>
      <c r="U1205" s="138"/>
      <c r="V1205" s="138"/>
      <c r="W1205" s="139"/>
      <c r="X1205" s="139"/>
      <c r="Y1205" s="132" t="str">
        <f t="shared" ref="Y1205:Y1210" si="940">IF(SUM(W1205:X1205)=Z1205,"OK",SUM(W1205:X1205)-Z1205)</f>
        <v>OK</v>
      </c>
      <c r="Z1205" s="210"/>
      <c r="AA1205" s="204"/>
      <c r="AB1205" s="202"/>
      <c r="AC1205" s="202"/>
      <c r="AD1205" s="202"/>
      <c r="AE1205" s="202"/>
      <c r="AF1205" s="202"/>
      <c r="AG1205" s="132" t="str">
        <f t="shared" ref="AG1205:AG1210" si="941">IF(SUM(AA1205:AF1205)=AH1205,"OK",SUM(AA1205:AF1205)-AH1205)</f>
        <v>OK</v>
      </c>
      <c r="AH1205" s="138"/>
      <c r="AI1205" s="138"/>
      <c r="AJ1205" s="139"/>
      <c r="AK1205" s="139"/>
      <c r="AL1205" s="132" t="str">
        <f t="shared" ref="AL1205:AL1210" si="942">IF(SUM(AJ1205:AK1205)=AM1205,"OK",SUM(AJ1205:AK1205)-AM1205)</f>
        <v>OK</v>
      </c>
      <c r="AM1205" s="140"/>
      <c r="AN1205" s="119">
        <f t="shared" ref="AN1205:AN1210" si="943">L1205+U1205+V1205+Z1205</f>
        <v>0</v>
      </c>
      <c r="AO1205" s="120">
        <f t="shared" ref="AO1205:AO1210" si="944">M1205+AH1205+AI1205+AM1205</f>
        <v>0</v>
      </c>
      <c r="AP1205" s="39">
        <f t="shared" ref="AP1205:AP1210" si="945">L1205</f>
        <v>0</v>
      </c>
      <c r="AQ1205" s="141">
        <f t="shared" ref="AQ1205:AQ1210" si="946">AN1205</f>
        <v>0</v>
      </c>
      <c r="AR1205" s="142">
        <f t="shared" ref="AR1205:AR1210" si="947">AQ1205-AP1205</f>
        <v>0</v>
      </c>
      <c r="AS1205" s="143" t="e">
        <f t="shared" ref="AS1205:AS1210" si="948">AR1205/AP1205</f>
        <v>#DIV/0!</v>
      </c>
      <c r="AT1205" s="144">
        <f t="shared" ref="AT1205:AT1210" si="949">M1205</f>
        <v>0</v>
      </c>
      <c r="AU1205" s="141">
        <f t="shared" ref="AU1205:AU1210" si="950">AO1205</f>
        <v>0</v>
      </c>
      <c r="AV1205" s="142">
        <f t="shared" ref="AV1205:AV1210" si="951">AU1205-AT1205</f>
        <v>0</v>
      </c>
      <c r="AW1205" s="143" t="e">
        <f t="shared" ref="AW1205:AW1210" si="952">AV1205/AT1205</f>
        <v>#DIV/0!</v>
      </c>
      <c r="AY1205" s="146" t="str">
        <f t="shared" si="938"/>
        <v>51.12</v>
      </c>
      <c r="AZ1205" s="238" t="b">
        <f>COUNTIF('[1]Codes SEC'!$B$2:$B$250,Ministres!AY1205)&gt;0</f>
        <v>1</v>
      </c>
    </row>
    <row r="1206" spans="1:64" ht="35.1" customHeight="1" x14ac:dyDescent="0.25">
      <c r="A1206" s="15" t="s">
        <v>13</v>
      </c>
      <c r="B1206" s="225">
        <v>18</v>
      </c>
      <c r="C1206" s="122" t="s">
        <v>1315</v>
      </c>
      <c r="D1206" s="123">
        <v>1000</v>
      </c>
      <c r="E1206" s="226"/>
      <c r="F1206" s="122">
        <v>12</v>
      </c>
      <c r="G1206" s="126">
        <v>1</v>
      </c>
      <c r="H1206" s="35" t="str">
        <f t="shared" si="892"/>
        <v>114</v>
      </c>
      <c r="I1206" s="36" t="s">
        <v>1500</v>
      </c>
      <c r="J1206" s="37" t="s">
        <v>1503</v>
      </c>
      <c r="K1206" s="360" t="s">
        <v>1504</v>
      </c>
      <c r="L1206" s="232">
        <v>0</v>
      </c>
      <c r="M1206" s="233">
        <v>1500</v>
      </c>
      <c r="N1206" s="130"/>
      <c r="O1206" s="131"/>
      <c r="P1206" s="131"/>
      <c r="Q1206" s="131"/>
      <c r="R1206" s="131"/>
      <c r="S1206" s="131"/>
      <c r="T1206" s="132" t="str">
        <f t="shared" si="939"/>
        <v>OK</v>
      </c>
      <c r="U1206" s="138"/>
      <c r="V1206" s="138"/>
      <c r="W1206" s="139"/>
      <c r="X1206" s="139"/>
      <c r="Y1206" s="132" t="str">
        <f t="shared" si="940"/>
        <v>OK</v>
      </c>
      <c r="Z1206" s="210"/>
      <c r="AA1206" s="204"/>
      <c r="AB1206" s="202"/>
      <c r="AC1206" s="202"/>
      <c r="AD1206" s="202"/>
      <c r="AE1206" s="202"/>
      <c r="AF1206" s="202"/>
      <c r="AG1206" s="132" t="str">
        <f t="shared" si="941"/>
        <v>OK</v>
      </c>
      <c r="AH1206" s="138"/>
      <c r="AI1206" s="138"/>
      <c r="AJ1206" s="139"/>
      <c r="AK1206" s="139"/>
      <c r="AL1206" s="132" t="str">
        <f t="shared" si="942"/>
        <v>OK</v>
      </c>
      <c r="AM1206" s="140"/>
      <c r="AN1206" s="119">
        <f t="shared" si="943"/>
        <v>0</v>
      </c>
      <c r="AO1206" s="120">
        <f t="shared" si="944"/>
        <v>1500</v>
      </c>
      <c r="AP1206" s="39">
        <f t="shared" si="945"/>
        <v>0</v>
      </c>
      <c r="AQ1206" s="141">
        <f t="shared" si="946"/>
        <v>0</v>
      </c>
      <c r="AR1206" s="142">
        <f t="shared" si="947"/>
        <v>0</v>
      </c>
      <c r="AS1206" s="143" t="e">
        <f t="shared" si="948"/>
        <v>#DIV/0!</v>
      </c>
      <c r="AT1206" s="144">
        <f t="shared" si="949"/>
        <v>1500</v>
      </c>
      <c r="AU1206" s="141">
        <f t="shared" si="950"/>
        <v>1500</v>
      </c>
      <c r="AV1206" s="142">
        <f t="shared" si="951"/>
        <v>0</v>
      </c>
      <c r="AW1206" s="143">
        <f t="shared" si="952"/>
        <v>0</v>
      </c>
      <c r="AY1206" s="146" t="str">
        <f t="shared" si="938"/>
        <v>51.12</v>
      </c>
      <c r="AZ1206" s="238" t="b">
        <f>COUNTIF('[1]Codes SEC'!$B$2:$B$250,Ministres!AY1206)&gt;0</f>
        <v>1</v>
      </c>
    </row>
    <row r="1207" spans="1:64" ht="35.1" customHeight="1" x14ac:dyDescent="0.25">
      <c r="A1207" s="15" t="s">
        <v>13</v>
      </c>
      <c r="B1207" s="225">
        <v>18</v>
      </c>
      <c r="C1207" s="122" t="s">
        <v>1315</v>
      </c>
      <c r="D1207" s="123">
        <v>1000</v>
      </c>
      <c r="E1207" s="226"/>
      <c r="F1207" s="122">
        <v>12</v>
      </c>
      <c r="G1207" s="126">
        <v>1</v>
      </c>
      <c r="H1207" s="35" t="str">
        <f t="shared" si="892"/>
        <v>114</v>
      </c>
      <c r="I1207" s="36" t="s">
        <v>1505</v>
      </c>
      <c r="J1207" s="37" t="s">
        <v>1506</v>
      </c>
      <c r="K1207" s="360" t="s">
        <v>1507</v>
      </c>
      <c r="L1207" s="232">
        <v>0</v>
      </c>
      <c r="M1207" s="233">
        <v>0</v>
      </c>
      <c r="N1207" s="130"/>
      <c r="O1207" s="131"/>
      <c r="P1207" s="131"/>
      <c r="Q1207" s="131"/>
      <c r="R1207" s="131"/>
      <c r="S1207" s="131"/>
      <c r="T1207" s="132" t="str">
        <f t="shared" si="939"/>
        <v>OK</v>
      </c>
      <c r="U1207" s="138"/>
      <c r="V1207" s="138"/>
      <c r="W1207" s="139"/>
      <c r="X1207" s="139"/>
      <c r="Y1207" s="132" t="str">
        <f t="shared" si="940"/>
        <v>OK</v>
      </c>
      <c r="Z1207" s="210"/>
      <c r="AA1207" s="204"/>
      <c r="AB1207" s="202"/>
      <c r="AC1207" s="202"/>
      <c r="AD1207" s="202"/>
      <c r="AE1207" s="202"/>
      <c r="AF1207" s="202"/>
      <c r="AG1207" s="132" t="str">
        <f t="shared" si="941"/>
        <v>OK</v>
      </c>
      <c r="AH1207" s="138"/>
      <c r="AI1207" s="138"/>
      <c r="AJ1207" s="139"/>
      <c r="AK1207" s="139"/>
      <c r="AL1207" s="132" t="str">
        <f t="shared" si="942"/>
        <v>OK</v>
      </c>
      <c r="AM1207" s="140"/>
      <c r="AN1207" s="119">
        <f t="shared" si="943"/>
        <v>0</v>
      </c>
      <c r="AO1207" s="120">
        <f t="shared" si="944"/>
        <v>0</v>
      </c>
      <c r="AP1207" s="39">
        <f t="shared" si="945"/>
        <v>0</v>
      </c>
      <c r="AQ1207" s="141">
        <f t="shared" si="946"/>
        <v>0</v>
      </c>
      <c r="AR1207" s="142">
        <f t="shared" si="947"/>
        <v>0</v>
      </c>
      <c r="AS1207" s="143" t="e">
        <f t="shared" si="948"/>
        <v>#DIV/0!</v>
      </c>
      <c r="AT1207" s="144">
        <f t="shared" si="949"/>
        <v>0</v>
      </c>
      <c r="AU1207" s="141">
        <f t="shared" si="950"/>
        <v>0</v>
      </c>
      <c r="AV1207" s="142">
        <f t="shared" si="951"/>
        <v>0</v>
      </c>
      <c r="AW1207" s="143" t="e">
        <f t="shared" si="952"/>
        <v>#DIV/0!</v>
      </c>
      <c r="AY1207" s="146" t="str">
        <f t="shared" si="938"/>
        <v>54.21</v>
      </c>
      <c r="AZ1207" s="238" t="b">
        <f>COUNTIF('[1]Codes SEC'!$B$2:$B$250,Ministres!AY1207)&gt;0</f>
        <v>1</v>
      </c>
    </row>
    <row r="1208" spans="1:64" ht="35.1" customHeight="1" x14ac:dyDescent="0.25">
      <c r="A1208" s="15" t="s">
        <v>13</v>
      </c>
      <c r="B1208" s="225">
        <v>18</v>
      </c>
      <c r="C1208" s="122" t="s">
        <v>1315</v>
      </c>
      <c r="D1208" s="123">
        <v>1000</v>
      </c>
      <c r="E1208" s="226"/>
      <c r="F1208" s="122">
        <v>10</v>
      </c>
      <c r="G1208" s="126">
        <v>1</v>
      </c>
      <c r="H1208" s="35" t="str">
        <f t="shared" si="892"/>
        <v>114</v>
      </c>
      <c r="I1208" s="36" t="s">
        <v>1508</v>
      </c>
      <c r="J1208" s="37" t="s">
        <v>1509</v>
      </c>
      <c r="K1208" s="360" t="s">
        <v>1510</v>
      </c>
      <c r="L1208" s="232">
        <v>0</v>
      </c>
      <c r="M1208" s="233">
        <v>2129</v>
      </c>
      <c r="N1208" s="130"/>
      <c r="O1208" s="131"/>
      <c r="P1208" s="131"/>
      <c r="Q1208" s="131"/>
      <c r="R1208" s="131"/>
      <c r="S1208" s="131"/>
      <c r="T1208" s="132" t="str">
        <f t="shared" si="939"/>
        <v>OK</v>
      </c>
      <c r="U1208" s="138"/>
      <c r="V1208" s="138"/>
      <c r="W1208" s="139"/>
      <c r="X1208" s="139"/>
      <c r="Y1208" s="132" t="str">
        <f t="shared" si="940"/>
        <v>OK</v>
      </c>
      <c r="Z1208" s="210"/>
      <c r="AA1208" s="204"/>
      <c r="AB1208" s="202"/>
      <c r="AC1208" s="202"/>
      <c r="AD1208" s="202"/>
      <c r="AE1208" s="202"/>
      <c r="AF1208" s="202"/>
      <c r="AG1208" s="132" t="str">
        <f t="shared" si="941"/>
        <v>OK</v>
      </c>
      <c r="AH1208" s="138"/>
      <c r="AI1208" s="138"/>
      <c r="AJ1208" s="139"/>
      <c r="AK1208" s="139"/>
      <c r="AL1208" s="132" t="str">
        <f t="shared" si="942"/>
        <v>OK</v>
      </c>
      <c r="AM1208" s="140"/>
      <c r="AN1208" s="119">
        <f t="shared" si="943"/>
        <v>0</v>
      </c>
      <c r="AO1208" s="120">
        <f t="shared" si="944"/>
        <v>2129</v>
      </c>
      <c r="AP1208" s="39">
        <f t="shared" si="945"/>
        <v>0</v>
      </c>
      <c r="AQ1208" s="141">
        <f t="shared" si="946"/>
        <v>0</v>
      </c>
      <c r="AR1208" s="142">
        <f t="shared" si="947"/>
        <v>0</v>
      </c>
      <c r="AS1208" s="143" t="e">
        <f t="shared" si="948"/>
        <v>#DIV/0!</v>
      </c>
      <c r="AT1208" s="144">
        <f t="shared" si="949"/>
        <v>2129</v>
      </c>
      <c r="AU1208" s="141">
        <f t="shared" si="950"/>
        <v>2129</v>
      </c>
      <c r="AV1208" s="142">
        <f t="shared" si="951"/>
        <v>0</v>
      </c>
      <c r="AW1208" s="143">
        <f t="shared" si="952"/>
        <v>0</v>
      </c>
      <c r="AY1208" s="146" t="str">
        <f t="shared" si="938"/>
        <v>65.24</v>
      </c>
      <c r="AZ1208" s="238" t="b">
        <f>COUNTIF('[1]Codes SEC'!$B$2:$B$250,Ministres!AY1208)&gt;0</f>
        <v>1</v>
      </c>
    </row>
    <row r="1209" spans="1:64" ht="35.1" customHeight="1" x14ac:dyDescent="0.25">
      <c r="A1209" s="15" t="s">
        <v>13</v>
      </c>
      <c r="B1209" s="225">
        <v>18</v>
      </c>
      <c r="C1209" s="122" t="s">
        <v>1315</v>
      </c>
      <c r="D1209" s="123">
        <v>1000</v>
      </c>
      <c r="E1209" s="226"/>
      <c r="F1209" s="122">
        <v>12</v>
      </c>
      <c r="G1209" s="126">
        <v>1</v>
      </c>
      <c r="H1209" s="35" t="str">
        <f t="shared" si="892"/>
        <v>114</v>
      </c>
      <c r="I1209" s="36" t="s">
        <v>1508</v>
      </c>
      <c r="J1209" s="37" t="s">
        <v>1511</v>
      </c>
      <c r="K1209" s="360" t="s">
        <v>1512</v>
      </c>
      <c r="L1209" s="232">
        <v>0</v>
      </c>
      <c r="M1209" s="233">
        <v>500</v>
      </c>
      <c r="N1209" s="130"/>
      <c r="O1209" s="131"/>
      <c r="P1209" s="131"/>
      <c r="Q1209" s="131"/>
      <c r="R1209" s="131"/>
      <c r="S1209" s="131"/>
      <c r="T1209" s="132" t="str">
        <f t="shared" si="939"/>
        <v>OK</v>
      </c>
      <c r="U1209" s="138"/>
      <c r="V1209" s="138"/>
      <c r="W1209" s="139"/>
      <c r="X1209" s="139"/>
      <c r="Y1209" s="132" t="str">
        <f t="shared" si="940"/>
        <v>OK</v>
      </c>
      <c r="Z1209" s="210"/>
      <c r="AA1209" s="204"/>
      <c r="AB1209" s="202"/>
      <c r="AC1209" s="202"/>
      <c r="AD1209" s="202"/>
      <c r="AE1209" s="202"/>
      <c r="AF1209" s="202"/>
      <c r="AG1209" s="132" t="str">
        <f t="shared" si="941"/>
        <v>OK</v>
      </c>
      <c r="AH1209" s="138"/>
      <c r="AI1209" s="138"/>
      <c r="AJ1209" s="139"/>
      <c r="AK1209" s="139"/>
      <c r="AL1209" s="132" t="str">
        <f t="shared" si="942"/>
        <v>OK</v>
      </c>
      <c r="AM1209" s="140"/>
      <c r="AN1209" s="119">
        <f t="shared" si="943"/>
        <v>0</v>
      </c>
      <c r="AO1209" s="120">
        <f t="shared" si="944"/>
        <v>500</v>
      </c>
      <c r="AP1209" s="39">
        <f t="shared" si="945"/>
        <v>0</v>
      </c>
      <c r="AQ1209" s="141">
        <f t="shared" si="946"/>
        <v>0</v>
      </c>
      <c r="AR1209" s="142">
        <f t="shared" si="947"/>
        <v>0</v>
      </c>
      <c r="AS1209" s="143" t="e">
        <f t="shared" si="948"/>
        <v>#DIV/0!</v>
      </c>
      <c r="AT1209" s="144">
        <f t="shared" si="949"/>
        <v>500</v>
      </c>
      <c r="AU1209" s="141">
        <f t="shared" si="950"/>
        <v>500</v>
      </c>
      <c r="AV1209" s="142">
        <f t="shared" si="951"/>
        <v>0</v>
      </c>
      <c r="AW1209" s="143">
        <f t="shared" si="952"/>
        <v>0</v>
      </c>
      <c r="AY1209" s="146" t="str">
        <f t="shared" si="938"/>
        <v>65.24</v>
      </c>
      <c r="AZ1209" s="238" t="b">
        <f>COUNTIF('[1]Codes SEC'!$B$2:$B$250,Ministres!AY1209)&gt;0</f>
        <v>1</v>
      </c>
    </row>
    <row r="1210" spans="1:64" ht="35.1" customHeight="1" x14ac:dyDescent="0.25">
      <c r="A1210" s="15" t="s">
        <v>13</v>
      </c>
      <c r="B1210" s="225">
        <v>18</v>
      </c>
      <c r="C1210" s="122" t="s">
        <v>1315</v>
      </c>
      <c r="D1210" s="123">
        <v>1000</v>
      </c>
      <c r="E1210" s="226"/>
      <c r="F1210" s="122">
        <v>12</v>
      </c>
      <c r="G1210" s="126">
        <v>1</v>
      </c>
      <c r="H1210" s="35" t="str">
        <f t="shared" si="892"/>
        <v>114</v>
      </c>
      <c r="I1210" s="36" t="s">
        <v>1513</v>
      </c>
      <c r="J1210" s="37" t="s">
        <v>1514</v>
      </c>
      <c r="K1210" s="360" t="s">
        <v>1515</v>
      </c>
      <c r="L1210" s="232">
        <v>69858</v>
      </c>
      <c r="M1210" s="233">
        <v>64883</v>
      </c>
      <c r="N1210" s="130"/>
      <c r="O1210" s="131"/>
      <c r="P1210" s="131"/>
      <c r="Q1210" s="131"/>
      <c r="R1210" s="131"/>
      <c r="S1210" s="131"/>
      <c r="T1210" s="132" t="str">
        <f t="shared" si="939"/>
        <v>OK</v>
      </c>
      <c r="U1210" s="138"/>
      <c r="V1210" s="138"/>
      <c r="W1210" s="139"/>
      <c r="X1210" s="139"/>
      <c r="Y1210" s="132" t="str">
        <f t="shared" si="940"/>
        <v>OK</v>
      </c>
      <c r="Z1210" s="210"/>
      <c r="AA1210" s="204"/>
      <c r="AB1210" s="202"/>
      <c r="AC1210" s="202"/>
      <c r="AD1210" s="202"/>
      <c r="AE1210" s="202"/>
      <c r="AF1210" s="202"/>
      <c r="AG1210" s="132" t="str">
        <f t="shared" si="941"/>
        <v>OK</v>
      </c>
      <c r="AH1210" s="138"/>
      <c r="AI1210" s="138"/>
      <c r="AJ1210" s="139"/>
      <c r="AK1210" s="139"/>
      <c r="AL1210" s="132" t="str">
        <f t="shared" si="942"/>
        <v>OK</v>
      </c>
      <c r="AM1210" s="140"/>
      <c r="AN1210" s="119">
        <f t="shared" si="943"/>
        <v>69858</v>
      </c>
      <c r="AO1210" s="120">
        <f t="shared" si="944"/>
        <v>64883</v>
      </c>
      <c r="AP1210" s="39">
        <f t="shared" si="945"/>
        <v>69858</v>
      </c>
      <c r="AQ1210" s="141">
        <f t="shared" si="946"/>
        <v>69858</v>
      </c>
      <c r="AR1210" s="142">
        <f t="shared" si="947"/>
        <v>0</v>
      </c>
      <c r="AS1210" s="143">
        <f t="shared" si="948"/>
        <v>0</v>
      </c>
      <c r="AT1210" s="144">
        <f t="shared" si="949"/>
        <v>64883</v>
      </c>
      <c r="AU1210" s="141">
        <f t="shared" si="950"/>
        <v>64883</v>
      </c>
      <c r="AV1210" s="142">
        <f t="shared" si="951"/>
        <v>0</v>
      </c>
      <c r="AW1210" s="143">
        <f t="shared" si="952"/>
        <v>0</v>
      </c>
      <c r="AY1210" s="146" t="str">
        <f t="shared" si="938"/>
        <v>81.80</v>
      </c>
      <c r="AZ1210" s="238" t="b">
        <f>COUNTIF('[1]Codes SEC'!$B$2:$B$250,Ministres!AY1210)&gt;0</f>
        <v>1</v>
      </c>
    </row>
    <row r="1211" spans="1:64" ht="12.75" customHeight="1" x14ac:dyDescent="0.25">
      <c r="A1211" s="350"/>
      <c r="B1211" s="564"/>
      <c r="C1211" s="150"/>
      <c r="D1211" s="352"/>
      <c r="E1211" s="565"/>
      <c r="F1211" s="150"/>
      <c r="G1211" s="154"/>
      <c r="H1211" s="155"/>
      <c r="I1211" s="156"/>
      <c r="J1211" s="157"/>
      <c r="K1211" s="158" t="s">
        <v>116</v>
      </c>
      <c r="L1211" s="369">
        <f t="shared" ref="L1211:S1211" si="953">L1205+L1208+L1210+L1206+L1209+L1207+L1204</f>
        <v>69858</v>
      </c>
      <c r="M1211" s="583">
        <f t="shared" si="953"/>
        <v>69012</v>
      </c>
      <c r="N1211" s="568">
        <f t="shared" si="953"/>
        <v>0</v>
      </c>
      <c r="O1211" s="165">
        <f t="shared" si="953"/>
        <v>0</v>
      </c>
      <c r="P1211" s="165">
        <f t="shared" si="953"/>
        <v>0</v>
      </c>
      <c r="Q1211" s="165">
        <f t="shared" si="953"/>
        <v>0</v>
      </c>
      <c r="R1211" s="165">
        <f t="shared" si="953"/>
        <v>0</v>
      </c>
      <c r="S1211" s="165">
        <f t="shared" si="953"/>
        <v>0</v>
      </c>
      <c r="T1211" s="569"/>
      <c r="U1211" s="570">
        <f>U1205+U1208+U1210+U1206+U1209+U1207+U1204</f>
        <v>0</v>
      </c>
      <c r="V1211" s="570">
        <f>V1205+V1208+V1210+V1206+V1209+V1207+V1204</f>
        <v>0</v>
      </c>
      <c r="W1211" s="165">
        <f>W1205+W1208+W1210+W1206+W1209+W1207+W1204</f>
        <v>0</v>
      </c>
      <c r="X1211" s="165">
        <f>X1205+X1208+X1210+X1206+X1209+X1207+X1204</f>
        <v>0</v>
      </c>
      <c r="Y1211" s="569"/>
      <c r="Z1211" s="571">
        <f t="shared" ref="Z1211:AF1211" si="954">Z1205+Z1208+Z1210+Z1206+Z1209+Z1207+Z1204</f>
        <v>0</v>
      </c>
      <c r="AA1211" s="165">
        <f t="shared" si="954"/>
        <v>0</v>
      </c>
      <c r="AB1211" s="165">
        <f t="shared" si="954"/>
        <v>0</v>
      </c>
      <c r="AC1211" s="165">
        <f t="shared" si="954"/>
        <v>0</v>
      </c>
      <c r="AD1211" s="165">
        <f t="shared" si="954"/>
        <v>0</v>
      </c>
      <c r="AE1211" s="165">
        <f t="shared" si="954"/>
        <v>0</v>
      </c>
      <c r="AF1211" s="165">
        <f t="shared" si="954"/>
        <v>0</v>
      </c>
      <c r="AG1211" s="569"/>
      <c r="AH1211" s="570">
        <f>AH1205+AH1208+AH1210+AH1206+AH1209+AH1207+AH1204</f>
        <v>0</v>
      </c>
      <c r="AI1211" s="570">
        <f>AI1205+AI1208+AI1210+AI1206+AI1209+AI1207+AI1204</f>
        <v>0</v>
      </c>
      <c r="AJ1211" s="165">
        <f>AJ1205+AJ1208+AJ1210+AJ1206+AJ1209+AJ1207+AJ1204</f>
        <v>0</v>
      </c>
      <c r="AK1211" s="165">
        <f>AK1205+AK1208+AK1210+AK1206+AK1209+AK1207+AK1204</f>
        <v>0</v>
      </c>
      <c r="AL1211" s="569"/>
      <c r="AM1211" s="572">
        <f t="shared" ref="AM1211:AW1211" si="955">AM1205+AM1208+AM1210+AM1206+AM1209+AM1207+AM1204</f>
        <v>0</v>
      </c>
      <c r="AN1211" s="167">
        <f t="shared" si="955"/>
        <v>69858</v>
      </c>
      <c r="AO1211" s="573">
        <f t="shared" si="955"/>
        <v>69012</v>
      </c>
      <c r="AP1211" s="169">
        <f t="shared" si="955"/>
        <v>69858</v>
      </c>
      <c r="AQ1211" s="578">
        <f t="shared" si="955"/>
        <v>69858</v>
      </c>
      <c r="AR1211" s="578">
        <f t="shared" si="955"/>
        <v>0</v>
      </c>
      <c r="AS1211" s="584" t="e">
        <f t="shared" si="955"/>
        <v>#DIV/0!</v>
      </c>
      <c r="AT1211" s="580">
        <f t="shared" si="955"/>
        <v>69012</v>
      </c>
      <c r="AU1211" s="578">
        <f t="shared" si="955"/>
        <v>69012</v>
      </c>
      <c r="AV1211" s="578">
        <f t="shared" si="955"/>
        <v>0</v>
      </c>
      <c r="AW1211" s="584" t="e">
        <f t="shared" si="955"/>
        <v>#DIV/0!</v>
      </c>
      <c r="AY1211" s="146"/>
      <c r="AZ1211" s="238"/>
    </row>
    <row r="1212" spans="1:64" ht="12.75" customHeight="1" x14ac:dyDescent="0.25">
      <c r="A1212" s="174"/>
      <c r="B1212" s="175"/>
      <c r="C1212" s="176"/>
      <c r="D1212" s="177"/>
      <c r="E1212" s="178"/>
      <c r="F1212" s="177"/>
      <c r="G1212" s="179"/>
      <c r="H1212" s="180"/>
      <c r="I1212" s="181"/>
      <c r="J1212" s="182"/>
      <c r="K1212" s="183" t="s">
        <v>1516</v>
      </c>
      <c r="L1212" s="184">
        <f t="shared" ref="L1212:S1212" si="956">L1211+L1200</f>
        <v>247484</v>
      </c>
      <c r="M1212" s="185">
        <f t="shared" si="956"/>
        <v>199655</v>
      </c>
      <c r="N1212" s="186">
        <f t="shared" si="956"/>
        <v>0</v>
      </c>
      <c r="O1212" s="187">
        <f t="shared" si="956"/>
        <v>0</v>
      </c>
      <c r="P1212" s="187">
        <f t="shared" si="956"/>
        <v>0</v>
      </c>
      <c r="Q1212" s="187">
        <f t="shared" si="956"/>
        <v>0</v>
      </c>
      <c r="R1212" s="187">
        <f t="shared" si="956"/>
        <v>0</v>
      </c>
      <c r="S1212" s="187">
        <f t="shared" si="956"/>
        <v>0</v>
      </c>
      <c r="T1212" s="188"/>
      <c r="U1212" s="187">
        <f>U1211+U1200</f>
        <v>0</v>
      </c>
      <c r="V1212" s="187">
        <f>V1211+V1200</f>
        <v>0</v>
      </c>
      <c r="W1212" s="187">
        <f>W1211+W1200</f>
        <v>0</v>
      </c>
      <c r="X1212" s="187">
        <f>X1211+X1200</f>
        <v>0</v>
      </c>
      <c r="Y1212" s="188"/>
      <c r="Z1212" s="187">
        <f t="shared" ref="Z1212:AF1212" si="957">Z1211+Z1200</f>
        <v>0</v>
      </c>
      <c r="AA1212" s="189">
        <f t="shared" si="957"/>
        <v>0</v>
      </c>
      <c r="AB1212" s="187">
        <f t="shared" si="957"/>
        <v>0</v>
      </c>
      <c r="AC1212" s="187">
        <f t="shared" si="957"/>
        <v>0</v>
      </c>
      <c r="AD1212" s="187">
        <f t="shared" si="957"/>
        <v>0</v>
      </c>
      <c r="AE1212" s="187">
        <f t="shared" si="957"/>
        <v>0</v>
      </c>
      <c r="AF1212" s="187">
        <f t="shared" si="957"/>
        <v>0</v>
      </c>
      <c r="AG1212" s="188"/>
      <c r="AH1212" s="187">
        <f>AH1211+AH1200</f>
        <v>0</v>
      </c>
      <c r="AI1212" s="187">
        <f>AI1211+AI1200</f>
        <v>0</v>
      </c>
      <c r="AJ1212" s="187">
        <f>AJ1211+AJ1200</f>
        <v>0</v>
      </c>
      <c r="AK1212" s="187">
        <f>AK1211+AK1200</f>
        <v>0</v>
      </c>
      <c r="AL1212" s="188"/>
      <c r="AM1212" s="190">
        <f t="shared" ref="AM1212:AW1212" si="958">AM1211+AM1200</f>
        <v>0</v>
      </c>
      <c r="AN1212" s="191">
        <f t="shared" si="958"/>
        <v>247484</v>
      </c>
      <c r="AO1212" s="190">
        <f t="shared" si="958"/>
        <v>199655</v>
      </c>
      <c r="AP1212" s="184">
        <f t="shared" si="958"/>
        <v>247484</v>
      </c>
      <c r="AQ1212" s="192">
        <f t="shared" si="958"/>
        <v>247484</v>
      </c>
      <c r="AR1212" s="193">
        <f t="shared" si="958"/>
        <v>0</v>
      </c>
      <c r="AS1212" s="194" t="e">
        <f t="shared" si="958"/>
        <v>#DIV/0!</v>
      </c>
      <c r="AT1212" s="195">
        <f t="shared" si="958"/>
        <v>199655</v>
      </c>
      <c r="AU1212" s="192">
        <f t="shared" si="958"/>
        <v>199655</v>
      </c>
      <c r="AV1212" s="193">
        <f t="shared" si="958"/>
        <v>0</v>
      </c>
      <c r="AW1212" s="194" t="e">
        <f t="shared" si="958"/>
        <v>#DIV/0!</v>
      </c>
      <c r="AY1212" s="146"/>
      <c r="AZ1212" s="238"/>
    </row>
    <row r="1213" spans="1:64" ht="12.75" customHeight="1" x14ac:dyDescent="0.25">
      <c r="A1213" s="15"/>
      <c r="C1213" s="122"/>
      <c r="D1213" s="123"/>
      <c r="F1213" s="125"/>
      <c r="G1213" s="34"/>
      <c r="H1213" s="35"/>
      <c r="I1213" s="36"/>
      <c r="J1213" s="37"/>
      <c r="K1213" s="198" t="s">
        <v>72</v>
      </c>
      <c r="L1213" s="199">
        <v>0</v>
      </c>
      <c r="M1213" s="200">
        <v>0</v>
      </c>
      <c r="N1213" s="201">
        <v>0</v>
      </c>
      <c r="O1213" s="202">
        <v>0</v>
      </c>
      <c r="P1213" s="202">
        <v>0</v>
      </c>
      <c r="Q1213" s="202">
        <v>0</v>
      </c>
      <c r="R1213" s="202">
        <v>0</v>
      </c>
      <c r="S1213" s="202">
        <v>0</v>
      </c>
      <c r="T1213" s="203"/>
      <c r="U1213" s="135">
        <v>0</v>
      </c>
      <c r="V1213" s="135">
        <v>0</v>
      </c>
      <c r="W1213" s="202">
        <v>0</v>
      </c>
      <c r="X1213" s="202">
        <v>0</v>
      </c>
      <c r="Y1213" s="203"/>
      <c r="Z1213" s="135">
        <v>0</v>
      </c>
      <c r="AA1213" s="204">
        <v>0</v>
      </c>
      <c r="AB1213" s="202">
        <v>0</v>
      </c>
      <c r="AC1213" s="202">
        <v>0</v>
      </c>
      <c r="AD1213" s="202">
        <v>0</v>
      </c>
      <c r="AE1213" s="202">
        <v>0</v>
      </c>
      <c r="AF1213" s="202">
        <v>0</v>
      </c>
      <c r="AG1213" s="203"/>
      <c r="AH1213" s="135">
        <v>0</v>
      </c>
      <c r="AI1213" s="135">
        <v>0</v>
      </c>
      <c r="AJ1213" s="202">
        <v>0</v>
      </c>
      <c r="AK1213" s="202">
        <v>0</v>
      </c>
      <c r="AL1213" s="203"/>
      <c r="AM1213" s="205">
        <v>0</v>
      </c>
      <c r="AN1213" s="119">
        <v>0</v>
      </c>
      <c r="AO1213" s="120">
        <v>0</v>
      </c>
      <c r="AP1213" s="39">
        <v>0</v>
      </c>
      <c r="AQ1213" s="141">
        <v>0</v>
      </c>
      <c r="AR1213" s="141">
        <v>0</v>
      </c>
      <c r="AS1213" s="143">
        <v>0</v>
      </c>
      <c r="AT1213" s="144">
        <v>0</v>
      </c>
      <c r="AU1213" s="141">
        <v>0</v>
      </c>
      <c r="AV1213" s="141">
        <v>0</v>
      </c>
      <c r="AW1213" s="143">
        <v>0</v>
      </c>
      <c r="AY1213" s="146"/>
      <c r="AZ1213" s="238"/>
    </row>
    <row r="1214" spans="1:64" ht="12.75" customHeight="1" x14ac:dyDescent="0.25">
      <c r="A1214" s="356"/>
      <c r="B1214" s="225"/>
      <c r="C1214" s="122"/>
      <c r="D1214" s="357"/>
      <c r="E1214" s="226"/>
      <c r="F1214" s="122"/>
      <c r="G1214" s="126"/>
      <c r="H1214" s="35"/>
      <c r="I1214" s="36"/>
      <c r="J1214" s="37"/>
      <c r="K1214" s="198" t="s">
        <v>73</v>
      </c>
      <c r="L1214" s="199">
        <v>0</v>
      </c>
      <c r="M1214" s="200">
        <v>0</v>
      </c>
      <c r="N1214" s="201">
        <v>0</v>
      </c>
      <c r="O1214" s="202">
        <v>0</v>
      </c>
      <c r="P1214" s="202">
        <v>0</v>
      </c>
      <c r="Q1214" s="202">
        <v>0</v>
      </c>
      <c r="R1214" s="202">
        <v>0</v>
      </c>
      <c r="S1214" s="202">
        <v>0</v>
      </c>
      <c r="T1214" s="203"/>
      <c r="U1214" s="135">
        <v>0</v>
      </c>
      <c r="V1214" s="135">
        <v>0</v>
      </c>
      <c r="W1214" s="202">
        <v>0</v>
      </c>
      <c r="X1214" s="202">
        <v>0</v>
      </c>
      <c r="Y1214" s="203"/>
      <c r="Z1214" s="135">
        <v>0</v>
      </c>
      <c r="AA1214" s="204">
        <v>0</v>
      </c>
      <c r="AB1214" s="202">
        <v>0</v>
      </c>
      <c r="AC1214" s="202">
        <v>0</v>
      </c>
      <c r="AD1214" s="202">
        <v>0</v>
      </c>
      <c r="AE1214" s="202">
        <v>0</v>
      </c>
      <c r="AF1214" s="202">
        <v>0</v>
      </c>
      <c r="AG1214" s="203"/>
      <c r="AH1214" s="135">
        <v>0</v>
      </c>
      <c r="AI1214" s="135">
        <v>0</v>
      </c>
      <c r="AJ1214" s="202">
        <v>0</v>
      </c>
      <c r="AK1214" s="202">
        <v>0</v>
      </c>
      <c r="AL1214" s="203"/>
      <c r="AM1214" s="205">
        <v>0</v>
      </c>
      <c r="AN1214" s="119">
        <v>0</v>
      </c>
      <c r="AO1214" s="120">
        <v>0</v>
      </c>
      <c r="AP1214" s="39">
        <v>0</v>
      </c>
      <c r="AQ1214" s="141">
        <v>0</v>
      </c>
      <c r="AR1214" s="141">
        <v>0</v>
      </c>
      <c r="AS1214" s="143">
        <v>0</v>
      </c>
      <c r="AT1214" s="144">
        <v>0</v>
      </c>
      <c r="AU1214" s="141">
        <v>0</v>
      </c>
      <c r="AV1214" s="141">
        <v>0</v>
      </c>
      <c r="AW1214" s="143">
        <v>0</v>
      </c>
      <c r="AY1214" s="146"/>
      <c r="AZ1214" s="238"/>
    </row>
    <row r="1215" spans="1:64" ht="12.75" customHeight="1" x14ac:dyDescent="0.25">
      <c r="A1215" s="356"/>
      <c r="B1215" s="225"/>
      <c r="C1215" s="122"/>
      <c r="D1215" s="357"/>
      <c r="E1215" s="226"/>
      <c r="F1215" s="122"/>
      <c r="G1215" s="126"/>
      <c r="H1215" s="35"/>
      <c r="I1215" s="36"/>
      <c r="J1215" s="37"/>
      <c r="K1215" s="198" t="s">
        <v>74</v>
      </c>
      <c r="L1215" s="199">
        <v>0</v>
      </c>
      <c r="M1215" s="200">
        <v>0</v>
      </c>
      <c r="N1215" s="201">
        <v>0</v>
      </c>
      <c r="O1215" s="202">
        <v>0</v>
      </c>
      <c r="P1215" s="202">
        <v>0</v>
      </c>
      <c r="Q1215" s="202">
        <v>0</v>
      </c>
      <c r="R1215" s="202">
        <v>0</v>
      </c>
      <c r="S1215" s="202">
        <v>0</v>
      </c>
      <c r="T1215" s="203"/>
      <c r="U1215" s="135">
        <v>0</v>
      </c>
      <c r="V1215" s="135">
        <v>0</v>
      </c>
      <c r="W1215" s="202">
        <v>0</v>
      </c>
      <c r="X1215" s="202">
        <v>0</v>
      </c>
      <c r="Y1215" s="203"/>
      <c r="Z1215" s="135">
        <v>0</v>
      </c>
      <c r="AA1215" s="204">
        <v>0</v>
      </c>
      <c r="AB1215" s="202">
        <v>0</v>
      </c>
      <c r="AC1215" s="202">
        <v>0</v>
      </c>
      <c r="AD1215" s="202">
        <v>0</v>
      </c>
      <c r="AE1215" s="202">
        <v>0</v>
      </c>
      <c r="AF1215" s="202">
        <v>0</v>
      </c>
      <c r="AG1215" s="203"/>
      <c r="AH1215" s="135">
        <v>0</v>
      </c>
      <c r="AI1215" s="135">
        <v>0</v>
      </c>
      <c r="AJ1215" s="202">
        <v>0</v>
      </c>
      <c r="AK1215" s="202">
        <v>0</v>
      </c>
      <c r="AL1215" s="203"/>
      <c r="AM1215" s="205">
        <v>0</v>
      </c>
      <c r="AN1215" s="119">
        <v>0</v>
      </c>
      <c r="AO1215" s="120">
        <v>0</v>
      </c>
      <c r="AP1215" s="39">
        <v>0</v>
      </c>
      <c r="AQ1215" s="141">
        <v>0</v>
      </c>
      <c r="AR1215" s="141">
        <v>0</v>
      </c>
      <c r="AS1215" s="143">
        <v>0</v>
      </c>
      <c r="AT1215" s="144">
        <v>0</v>
      </c>
      <c r="AU1215" s="141">
        <v>0</v>
      </c>
      <c r="AV1215" s="141">
        <v>0</v>
      </c>
      <c r="AW1215" s="143">
        <v>0</v>
      </c>
      <c r="AY1215" s="146"/>
      <c r="AZ1215" s="238"/>
    </row>
    <row r="1216" spans="1:64" s="558" customFormat="1" ht="12.75" customHeight="1" x14ac:dyDescent="0.25">
      <c r="A1216" s="356"/>
      <c r="B1216" s="225"/>
      <c r="C1216" s="122"/>
      <c r="D1216" s="357"/>
      <c r="E1216" s="226"/>
      <c r="F1216" s="122"/>
      <c r="G1216" s="126"/>
      <c r="H1216" s="35"/>
      <c r="I1216" s="36"/>
      <c r="J1216" s="37"/>
      <c r="K1216" s="198" t="s">
        <v>75</v>
      </c>
      <c r="L1216" s="199">
        <v>0</v>
      </c>
      <c r="M1216" s="200">
        <v>0</v>
      </c>
      <c r="N1216" s="201">
        <v>0</v>
      </c>
      <c r="O1216" s="202">
        <v>0</v>
      </c>
      <c r="P1216" s="202">
        <v>0</v>
      </c>
      <c r="Q1216" s="202">
        <v>0</v>
      </c>
      <c r="R1216" s="202">
        <v>0</v>
      </c>
      <c r="S1216" s="202">
        <v>0</v>
      </c>
      <c r="T1216" s="203"/>
      <c r="U1216" s="135">
        <v>0</v>
      </c>
      <c r="V1216" s="135">
        <v>0</v>
      </c>
      <c r="W1216" s="202">
        <v>0</v>
      </c>
      <c r="X1216" s="202">
        <v>0</v>
      </c>
      <c r="Y1216" s="203"/>
      <c r="Z1216" s="135">
        <v>0</v>
      </c>
      <c r="AA1216" s="204">
        <v>0</v>
      </c>
      <c r="AB1216" s="202">
        <v>0</v>
      </c>
      <c r="AC1216" s="202">
        <v>0</v>
      </c>
      <c r="AD1216" s="202">
        <v>0</v>
      </c>
      <c r="AE1216" s="202">
        <v>0</v>
      </c>
      <c r="AF1216" s="202">
        <v>0</v>
      </c>
      <c r="AG1216" s="203"/>
      <c r="AH1216" s="135">
        <v>0</v>
      </c>
      <c r="AI1216" s="135">
        <v>0</v>
      </c>
      <c r="AJ1216" s="202">
        <v>0</v>
      </c>
      <c r="AK1216" s="202">
        <v>0</v>
      </c>
      <c r="AL1216" s="203"/>
      <c r="AM1216" s="205">
        <v>0</v>
      </c>
      <c r="AN1216" s="119">
        <v>0</v>
      </c>
      <c r="AO1216" s="120">
        <v>0</v>
      </c>
      <c r="AP1216" s="39">
        <v>0</v>
      </c>
      <c r="AQ1216" s="141">
        <v>0</v>
      </c>
      <c r="AR1216" s="141">
        <v>0</v>
      </c>
      <c r="AS1216" s="143">
        <v>0</v>
      </c>
      <c r="AT1216" s="144">
        <v>0</v>
      </c>
      <c r="AU1216" s="141">
        <v>0</v>
      </c>
      <c r="AV1216" s="141">
        <v>0</v>
      </c>
      <c r="AW1216" s="143">
        <v>0</v>
      </c>
      <c r="AX1216"/>
      <c r="AY1216" s="146"/>
      <c r="AZ1216" s="238"/>
      <c r="BA1216"/>
      <c r="BB1216"/>
      <c r="BC1216"/>
      <c r="BD1216"/>
      <c r="BE1216"/>
      <c r="BF1216"/>
      <c r="BG1216"/>
      <c r="BH1216"/>
      <c r="BI1216"/>
      <c r="BJ1216"/>
      <c r="BK1216"/>
      <c r="BL1216"/>
    </row>
    <row r="1217" spans="1:64" ht="12.75" customHeight="1" x14ac:dyDescent="0.25">
      <c r="A1217" s="356"/>
      <c r="B1217" s="225"/>
      <c r="C1217" s="122"/>
      <c r="D1217" s="357"/>
      <c r="E1217" s="226"/>
      <c r="F1217" s="122"/>
      <c r="G1217" s="126"/>
      <c r="H1217" s="35"/>
      <c r="I1217" s="36"/>
      <c r="J1217" s="37"/>
      <c r="K1217" s="206" t="s">
        <v>76</v>
      </c>
      <c r="L1217" s="199">
        <f t="shared" ref="L1217:S1217" si="959">L1187+L1189+L1183+L1184</f>
        <v>0</v>
      </c>
      <c r="M1217" s="200">
        <f t="shared" si="959"/>
        <v>0</v>
      </c>
      <c r="N1217" s="201">
        <f t="shared" si="959"/>
        <v>0</v>
      </c>
      <c r="O1217" s="202">
        <f t="shared" si="959"/>
        <v>0</v>
      </c>
      <c r="P1217" s="202">
        <f t="shared" si="959"/>
        <v>0</v>
      </c>
      <c r="Q1217" s="202">
        <f t="shared" si="959"/>
        <v>0</v>
      </c>
      <c r="R1217" s="202">
        <f t="shared" si="959"/>
        <v>0</v>
      </c>
      <c r="S1217" s="202">
        <f t="shared" si="959"/>
        <v>0</v>
      </c>
      <c r="T1217" s="203"/>
      <c r="U1217" s="135">
        <f>U1187+U1189+U1183+U1184</f>
        <v>0</v>
      </c>
      <c r="V1217" s="135">
        <f>V1187+V1189+V1183+V1184</f>
        <v>0</v>
      </c>
      <c r="W1217" s="202">
        <f>W1187+W1189+W1183+W1184</f>
        <v>0</v>
      </c>
      <c r="X1217" s="202">
        <f>X1187+X1189+X1183+X1184</f>
        <v>0</v>
      </c>
      <c r="Y1217" s="203"/>
      <c r="Z1217" s="135">
        <f t="shared" ref="Z1217:AF1217" si="960">Z1187+Z1189+Z1183+Z1184</f>
        <v>0</v>
      </c>
      <c r="AA1217" s="204">
        <f t="shared" si="960"/>
        <v>0</v>
      </c>
      <c r="AB1217" s="202">
        <f t="shared" si="960"/>
        <v>0</v>
      </c>
      <c r="AC1217" s="202">
        <f t="shared" si="960"/>
        <v>0</v>
      </c>
      <c r="AD1217" s="202">
        <f t="shared" si="960"/>
        <v>0</v>
      </c>
      <c r="AE1217" s="202">
        <f t="shared" si="960"/>
        <v>0</v>
      </c>
      <c r="AF1217" s="202">
        <f t="shared" si="960"/>
        <v>0</v>
      </c>
      <c r="AG1217" s="203"/>
      <c r="AH1217" s="135">
        <f>AH1187+AH1189+AH1183+AH1184</f>
        <v>0</v>
      </c>
      <c r="AI1217" s="135">
        <f>AI1187+AI1189+AI1183+AI1184</f>
        <v>0</v>
      </c>
      <c r="AJ1217" s="202">
        <f>AJ1187+AJ1189+AJ1183+AJ1184</f>
        <v>0</v>
      </c>
      <c r="AK1217" s="202">
        <f>AK1187+AK1189+AK1183+AK1184</f>
        <v>0</v>
      </c>
      <c r="AL1217" s="203"/>
      <c r="AM1217" s="205">
        <f t="shared" ref="AM1217:AW1217" si="961">AM1187+AM1189+AM1183+AM1184</f>
        <v>0</v>
      </c>
      <c r="AN1217" s="119">
        <f t="shared" si="961"/>
        <v>0</v>
      </c>
      <c r="AO1217" s="120">
        <f t="shared" si="961"/>
        <v>0</v>
      </c>
      <c r="AP1217" s="39">
        <f t="shared" si="961"/>
        <v>0</v>
      </c>
      <c r="AQ1217" s="141">
        <f t="shared" si="961"/>
        <v>0</v>
      </c>
      <c r="AR1217" s="141">
        <f t="shared" si="961"/>
        <v>0</v>
      </c>
      <c r="AS1217" s="143" t="e">
        <f t="shared" si="961"/>
        <v>#DIV/0!</v>
      </c>
      <c r="AT1217" s="144">
        <f t="shared" si="961"/>
        <v>0</v>
      </c>
      <c r="AU1217" s="141">
        <f t="shared" si="961"/>
        <v>0</v>
      </c>
      <c r="AV1217" s="141">
        <f t="shared" si="961"/>
        <v>0</v>
      </c>
      <c r="AW1217" s="143" t="e">
        <f t="shared" si="961"/>
        <v>#DIV/0!</v>
      </c>
      <c r="AX1217" s="374"/>
      <c r="AY1217" s="146"/>
      <c r="AZ1217" s="238"/>
    </row>
    <row r="1218" spans="1:64" ht="12.75" customHeight="1" x14ac:dyDescent="0.25">
      <c r="A1218" s="356"/>
      <c r="B1218" s="225"/>
      <c r="C1218" s="122"/>
      <c r="D1218" s="357"/>
      <c r="E1218" s="226"/>
      <c r="F1218" s="122"/>
      <c r="G1218" s="126"/>
      <c r="H1218" s="35"/>
      <c r="I1218" s="36"/>
      <c r="J1218" s="37"/>
      <c r="K1218" s="244"/>
      <c r="L1218" s="199"/>
      <c r="M1218" s="200"/>
      <c r="N1218" s="201"/>
      <c r="O1218" s="202"/>
      <c r="P1218" s="202"/>
      <c r="Q1218" s="202"/>
      <c r="R1218" s="202"/>
      <c r="S1218" s="202"/>
      <c r="T1218" s="224"/>
      <c r="U1218" s="138"/>
      <c r="V1218" s="138"/>
      <c r="W1218" s="139"/>
      <c r="X1218" s="139"/>
      <c r="Y1218" s="224"/>
      <c r="Z1218" s="210"/>
      <c r="AA1218" s="204"/>
      <c r="AB1218" s="202"/>
      <c r="AC1218" s="202"/>
      <c r="AD1218" s="202"/>
      <c r="AE1218" s="202"/>
      <c r="AF1218" s="202"/>
      <c r="AG1218" s="224"/>
      <c r="AH1218" s="138"/>
      <c r="AI1218" s="138"/>
      <c r="AJ1218" s="139"/>
      <c r="AK1218" s="139"/>
      <c r="AL1218" s="224"/>
      <c r="AM1218" s="140"/>
      <c r="AN1218" s="211"/>
      <c r="AO1218" s="212"/>
      <c r="AP1218" s="39"/>
      <c r="AQ1218" s="141"/>
      <c r="AR1218" s="141"/>
      <c r="AS1218" s="143"/>
      <c r="AU1218" s="141"/>
      <c r="AV1218" s="141"/>
      <c r="AW1218" s="143"/>
      <c r="AY1218" s="146"/>
      <c r="AZ1218" s="238"/>
    </row>
    <row r="1219" spans="1:64" ht="12.75" customHeight="1" x14ac:dyDescent="0.25">
      <c r="A1219" s="356"/>
      <c r="B1219" s="225"/>
      <c r="C1219" s="122"/>
      <c r="D1219" s="357"/>
      <c r="E1219" s="226"/>
      <c r="F1219" s="122"/>
      <c r="G1219" s="126"/>
      <c r="H1219" s="35"/>
      <c r="I1219" s="36"/>
      <c r="J1219" s="37"/>
      <c r="K1219" s="244"/>
      <c r="L1219" s="199"/>
      <c r="M1219" s="200"/>
      <c r="N1219" s="201"/>
      <c r="O1219" s="202"/>
      <c r="P1219" s="202"/>
      <c r="Q1219" s="202"/>
      <c r="R1219" s="202"/>
      <c r="S1219" s="202"/>
      <c r="T1219" s="224"/>
      <c r="U1219" s="138"/>
      <c r="V1219" s="138"/>
      <c r="W1219" s="139"/>
      <c r="X1219" s="139"/>
      <c r="Y1219" s="224"/>
      <c r="Z1219" s="210"/>
      <c r="AA1219" s="204"/>
      <c r="AB1219" s="202"/>
      <c r="AC1219" s="202"/>
      <c r="AD1219" s="202"/>
      <c r="AE1219" s="202"/>
      <c r="AF1219" s="202"/>
      <c r="AG1219" s="224"/>
      <c r="AH1219" s="138"/>
      <c r="AI1219" s="138"/>
      <c r="AJ1219" s="139"/>
      <c r="AK1219" s="139"/>
      <c r="AL1219" s="224"/>
      <c r="AM1219" s="140"/>
      <c r="AN1219" s="211"/>
      <c r="AO1219" s="212"/>
      <c r="AP1219" s="39"/>
      <c r="AQ1219" s="141"/>
      <c r="AR1219" s="141"/>
      <c r="AS1219" s="143"/>
      <c r="AU1219" s="141"/>
      <c r="AV1219" s="141"/>
      <c r="AW1219" s="143"/>
      <c r="AY1219" s="146"/>
      <c r="AZ1219" s="238"/>
    </row>
    <row r="1220" spans="1:64" ht="12.75" customHeight="1" x14ac:dyDescent="0.25">
      <c r="A1220" s="15"/>
      <c r="C1220" s="122"/>
      <c r="D1220" s="123"/>
      <c r="F1220" s="125"/>
      <c r="G1220" s="126"/>
      <c r="H1220" s="35"/>
      <c r="I1220" s="36"/>
      <c r="J1220" s="37"/>
      <c r="K1220" s="381" t="s">
        <v>1517</v>
      </c>
      <c r="L1220" s="199"/>
      <c r="M1220" s="200"/>
      <c r="N1220" s="201"/>
      <c r="O1220" s="202"/>
      <c r="P1220" s="202"/>
      <c r="Q1220" s="202"/>
      <c r="R1220" s="202"/>
      <c r="S1220" s="202"/>
      <c r="T1220" s="224"/>
      <c r="U1220" s="138"/>
      <c r="V1220" s="138"/>
      <c r="W1220" s="139"/>
      <c r="X1220" s="139"/>
      <c r="Y1220" s="224"/>
      <c r="Z1220" s="210"/>
      <c r="AA1220" s="204"/>
      <c r="AB1220" s="202"/>
      <c r="AC1220" s="202"/>
      <c r="AD1220" s="202"/>
      <c r="AE1220" s="202"/>
      <c r="AF1220" s="202"/>
      <c r="AG1220" s="224"/>
      <c r="AH1220" s="138"/>
      <c r="AI1220" s="138"/>
      <c r="AJ1220" s="139"/>
      <c r="AK1220" s="139"/>
      <c r="AL1220" s="224"/>
      <c r="AM1220" s="140"/>
      <c r="AN1220" s="211"/>
      <c r="AO1220" s="212"/>
      <c r="AP1220" s="39"/>
      <c r="AQ1220" s="141"/>
      <c r="AR1220" s="141"/>
      <c r="AS1220" s="143"/>
      <c r="AU1220" s="141"/>
      <c r="AV1220" s="141"/>
      <c r="AW1220" s="143"/>
      <c r="AY1220" s="146"/>
      <c r="AZ1220" s="238"/>
    </row>
    <row r="1221" spans="1:64" ht="20.399999999999999" x14ac:dyDescent="0.25">
      <c r="A1221" s="15"/>
      <c r="C1221" s="122"/>
      <c r="D1221" s="123"/>
      <c r="F1221" s="125"/>
      <c r="G1221" s="126"/>
      <c r="H1221" s="35"/>
      <c r="I1221" s="36"/>
      <c r="J1221" s="37"/>
      <c r="K1221" s="585" t="s">
        <v>1518</v>
      </c>
      <c r="L1221" s="199"/>
      <c r="M1221" s="200"/>
      <c r="N1221" s="201"/>
      <c r="O1221" s="202"/>
      <c r="P1221" s="202"/>
      <c r="Q1221" s="202"/>
      <c r="R1221" s="202"/>
      <c r="S1221" s="202"/>
      <c r="T1221" s="224"/>
      <c r="U1221" s="138"/>
      <c r="V1221" s="138"/>
      <c r="W1221" s="139"/>
      <c r="X1221" s="139"/>
      <c r="Y1221" s="224"/>
      <c r="Z1221" s="210"/>
      <c r="AA1221" s="204"/>
      <c r="AB1221" s="202"/>
      <c r="AC1221" s="202"/>
      <c r="AD1221" s="202"/>
      <c r="AE1221" s="202"/>
      <c r="AF1221" s="202"/>
      <c r="AG1221" s="224"/>
      <c r="AH1221" s="138"/>
      <c r="AI1221" s="138"/>
      <c r="AJ1221" s="139"/>
      <c r="AK1221" s="139"/>
      <c r="AL1221" s="224"/>
      <c r="AM1221" s="140"/>
      <c r="AN1221" s="211"/>
      <c r="AO1221" s="212"/>
      <c r="AP1221" s="39"/>
      <c r="AQ1221" s="141"/>
      <c r="AR1221" s="141"/>
      <c r="AS1221" s="143"/>
      <c r="AU1221" s="141"/>
      <c r="AV1221" s="141"/>
      <c r="AW1221" s="143"/>
      <c r="AY1221" s="146"/>
      <c r="AZ1221" s="238"/>
    </row>
    <row r="1222" spans="1:64" ht="12.75" customHeight="1" x14ac:dyDescent="0.25">
      <c r="A1222" s="15"/>
      <c r="C1222" s="122"/>
      <c r="D1222" s="123"/>
      <c r="F1222" s="125"/>
      <c r="G1222" s="126"/>
      <c r="H1222" s="35"/>
      <c r="I1222" s="36"/>
      <c r="J1222" s="37"/>
      <c r="K1222" s="244"/>
      <c r="L1222" s="199"/>
      <c r="M1222" s="200"/>
      <c r="N1222" s="201"/>
      <c r="O1222" s="202"/>
      <c r="P1222" s="202"/>
      <c r="Q1222" s="202"/>
      <c r="R1222" s="202"/>
      <c r="S1222" s="202"/>
      <c r="T1222" s="224"/>
      <c r="U1222" s="138"/>
      <c r="V1222" s="138"/>
      <c r="W1222" s="139"/>
      <c r="X1222" s="139"/>
      <c r="Y1222" s="224"/>
      <c r="Z1222" s="210"/>
      <c r="AA1222" s="204"/>
      <c r="AB1222" s="202"/>
      <c r="AC1222" s="202"/>
      <c r="AD1222" s="202"/>
      <c r="AE1222" s="202"/>
      <c r="AF1222" s="202"/>
      <c r="AG1222" s="224"/>
      <c r="AH1222" s="138"/>
      <c r="AI1222" s="138"/>
      <c r="AJ1222" s="139"/>
      <c r="AK1222" s="139"/>
      <c r="AL1222" s="224"/>
      <c r="AM1222" s="140"/>
      <c r="AN1222" s="211"/>
      <c r="AO1222" s="212"/>
      <c r="AP1222" s="39"/>
      <c r="AQ1222" s="141"/>
      <c r="AR1222" s="141"/>
      <c r="AS1222" s="143"/>
      <c r="AU1222" s="141"/>
      <c r="AV1222" s="141"/>
      <c r="AW1222" s="143"/>
      <c r="AY1222" s="146"/>
      <c r="AZ1222" s="238"/>
    </row>
    <row r="1223" spans="1:64" s="590" customFormat="1" ht="35.1" customHeight="1" x14ac:dyDescent="0.25">
      <c r="A1223" s="15" t="s">
        <v>13</v>
      </c>
      <c r="B1223" s="225">
        <v>18</v>
      </c>
      <c r="C1223" s="586" t="s">
        <v>1315</v>
      </c>
      <c r="D1223" s="357">
        <v>2029</v>
      </c>
      <c r="E1223" s="226"/>
      <c r="F1223" s="122"/>
      <c r="G1223" s="126">
        <v>1</v>
      </c>
      <c r="H1223" s="35" t="str">
        <f t="shared" ref="H1223:H1266" si="962">LEFT(J1223,3)</f>
        <v>118</v>
      </c>
      <c r="I1223" s="36" t="s">
        <v>1157</v>
      </c>
      <c r="J1223" s="37" t="s">
        <v>1519</v>
      </c>
      <c r="K1223" s="244" t="s">
        <v>1520</v>
      </c>
      <c r="L1223" s="241"/>
      <c r="M1223" s="242"/>
      <c r="N1223" s="587"/>
      <c r="O1223" s="588"/>
      <c r="P1223" s="588"/>
      <c r="Q1223" s="588"/>
      <c r="R1223" s="588"/>
      <c r="S1223" s="588"/>
      <c r="T1223" s="589"/>
      <c r="U1223" s="138"/>
      <c r="V1223" s="138"/>
      <c r="W1223" s="139"/>
      <c r="X1223" s="139"/>
      <c r="Y1223" s="589"/>
      <c r="Z1223" s="210"/>
      <c r="AA1223" s="204"/>
      <c r="AB1223" s="202"/>
      <c r="AC1223" s="202"/>
      <c r="AD1223" s="202"/>
      <c r="AE1223" s="202"/>
      <c r="AF1223" s="202"/>
      <c r="AG1223" s="589"/>
      <c r="AH1223" s="138"/>
      <c r="AI1223" s="138"/>
      <c r="AJ1223" s="139"/>
      <c r="AK1223" s="139"/>
      <c r="AL1223" s="589"/>
      <c r="AM1223" s="140"/>
      <c r="AN1223" s="211"/>
      <c r="AO1223" s="212"/>
      <c r="AP1223" s="39"/>
      <c r="AQ1223" s="141"/>
      <c r="AR1223" s="141"/>
      <c r="AS1223" s="143"/>
      <c r="AT1223" s="144"/>
      <c r="AU1223" s="141"/>
      <c r="AV1223" s="141"/>
      <c r="AW1223" s="143"/>
      <c r="AX1223"/>
      <c r="AY1223" s="146" t="str">
        <f>RIGHT(LEFT(I1223,3),2)&amp;"."&amp;RIGHT(LEFT(I1223,5),2)</f>
        <v>01.00</v>
      </c>
      <c r="AZ1223" s="238" t="b">
        <f>COUNTIF('[1]Codes SEC'!$B$2:$B$250,Ministres!AY1223)&gt;0</f>
        <v>1</v>
      </c>
      <c r="BA1223" s="12"/>
      <c r="BB1223" s="12"/>
      <c r="BC1223" s="12"/>
      <c r="BD1223" s="12"/>
      <c r="BE1223" s="12"/>
      <c r="BF1223" s="12"/>
      <c r="BG1223" s="12"/>
      <c r="BH1223" s="12"/>
      <c r="BI1223" s="12"/>
      <c r="BJ1223" s="12"/>
      <c r="BK1223" s="12"/>
      <c r="BL1223" s="12"/>
    </row>
    <row r="1224" spans="1:64" ht="12.75" customHeight="1" x14ac:dyDescent="0.25">
      <c r="A1224" s="356"/>
      <c r="B1224" s="225"/>
      <c r="C1224" s="122"/>
      <c r="D1224" s="357"/>
      <c r="E1224" s="226"/>
      <c r="F1224" s="122"/>
      <c r="G1224" s="126"/>
      <c r="H1224" s="35"/>
      <c r="I1224" s="36"/>
      <c r="J1224" s="37"/>
      <c r="K1224" s="591" t="s">
        <v>1160</v>
      </c>
      <c r="L1224" s="241">
        <v>130030</v>
      </c>
      <c r="M1224" s="242">
        <v>162063</v>
      </c>
      <c r="N1224" s="562"/>
      <c r="O1224" s="563"/>
      <c r="P1224" s="563"/>
      <c r="Q1224" s="563"/>
      <c r="R1224" s="563"/>
      <c r="S1224" s="563"/>
      <c r="T1224" s="592"/>
      <c r="U1224" s="138"/>
      <c r="V1224" s="138"/>
      <c r="W1224" s="139"/>
      <c r="X1224" s="139"/>
      <c r="Y1224" s="592"/>
      <c r="Z1224" s="210"/>
      <c r="AA1224" s="204"/>
      <c r="AB1224" s="202"/>
      <c r="AC1224" s="202"/>
      <c r="AD1224" s="202"/>
      <c r="AE1224" s="202"/>
      <c r="AF1224" s="202"/>
      <c r="AG1224" s="592"/>
      <c r="AH1224" s="138"/>
      <c r="AI1224" s="138"/>
      <c r="AJ1224" s="139"/>
      <c r="AK1224" s="139"/>
      <c r="AL1224" s="592"/>
      <c r="AM1224" s="140"/>
      <c r="AN1224" s="119">
        <f t="shared" ref="AN1224:AN1228" si="963">L1224+U1224+V1224+Z1224</f>
        <v>130030</v>
      </c>
      <c r="AO1224" s="120">
        <f t="shared" ref="AO1224:AO1228" si="964">M1224+AH1224+AI1224+AM1224</f>
        <v>162063</v>
      </c>
      <c r="AP1224" s="39">
        <f>L1224</f>
        <v>130030</v>
      </c>
      <c r="AQ1224" s="141">
        <f>AN1224</f>
        <v>130030</v>
      </c>
      <c r="AR1224" s="142">
        <f>AQ1224-AP1224</f>
        <v>0</v>
      </c>
      <c r="AS1224" s="143">
        <f>AR1224/AP1224</f>
        <v>0</v>
      </c>
      <c r="AT1224" s="144">
        <f>M1224</f>
        <v>162063</v>
      </c>
      <c r="AU1224" s="141">
        <f>AO1224</f>
        <v>162063</v>
      </c>
      <c r="AV1224" s="142">
        <f>AU1224-AT1224</f>
        <v>0</v>
      </c>
      <c r="AW1224" s="143">
        <f>AV1224/AT1224</f>
        <v>0</v>
      </c>
      <c r="AY1224" s="146"/>
      <c r="AZ1224" s="238"/>
    </row>
    <row r="1225" spans="1:64" ht="12.75" customHeight="1" x14ac:dyDescent="0.25">
      <c r="A1225" s="356"/>
      <c r="B1225" s="225"/>
      <c r="C1225" s="122"/>
      <c r="D1225" s="357"/>
      <c r="E1225" s="226"/>
      <c r="F1225" s="122"/>
      <c r="G1225" s="126"/>
      <c r="H1225" s="35"/>
      <c r="I1225" s="36"/>
      <c r="J1225" s="37"/>
      <c r="K1225" s="591" t="s">
        <v>1161</v>
      </c>
      <c r="L1225" s="241">
        <v>22700</v>
      </c>
      <c r="M1225" s="242">
        <v>22700</v>
      </c>
      <c r="N1225" s="562"/>
      <c r="O1225" s="563"/>
      <c r="P1225" s="563"/>
      <c r="Q1225" s="563"/>
      <c r="R1225" s="563"/>
      <c r="S1225" s="563"/>
      <c r="T1225" s="592"/>
      <c r="U1225" s="138"/>
      <c r="V1225" s="138"/>
      <c r="W1225" s="139"/>
      <c r="X1225" s="139"/>
      <c r="Y1225" s="592"/>
      <c r="Z1225" s="210"/>
      <c r="AA1225" s="204"/>
      <c r="AB1225" s="202"/>
      <c r="AC1225" s="202"/>
      <c r="AD1225" s="202"/>
      <c r="AE1225" s="202"/>
      <c r="AF1225" s="202"/>
      <c r="AG1225" s="592"/>
      <c r="AH1225" s="138"/>
      <c r="AI1225" s="138"/>
      <c r="AJ1225" s="139"/>
      <c r="AK1225" s="139"/>
      <c r="AL1225" s="592"/>
      <c r="AM1225" s="140"/>
      <c r="AN1225" s="119">
        <f t="shared" si="963"/>
        <v>22700</v>
      </c>
      <c r="AO1225" s="120">
        <f t="shared" si="964"/>
        <v>22700</v>
      </c>
      <c r="AP1225" s="39">
        <f>L1225</f>
        <v>22700</v>
      </c>
      <c r="AQ1225" s="141">
        <f>AN1225</f>
        <v>22700</v>
      </c>
      <c r="AR1225" s="142">
        <f>AQ1225-AP1225</f>
        <v>0</v>
      </c>
      <c r="AS1225" s="143">
        <f>AR1225/AP1225</f>
        <v>0</v>
      </c>
      <c r="AT1225" s="144">
        <f>M1225</f>
        <v>22700</v>
      </c>
      <c r="AU1225" s="141">
        <f>AO1225</f>
        <v>22700</v>
      </c>
      <c r="AV1225" s="142">
        <f>AU1225-AT1225</f>
        <v>0</v>
      </c>
      <c r="AW1225" s="143">
        <f>AV1225/AT1225</f>
        <v>0</v>
      </c>
      <c r="AY1225" s="146"/>
      <c r="AZ1225" s="238"/>
    </row>
    <row r="1226" spans="1:64" ht="12.75" customHeight="1" x14ac:dyDescent="0.25">
      <c r="A1226" s="356"/>
      <c r="B1226" s="225"/>
      <c r="C1226" s="122"/>
      <c r="D1226" s="357"/>
      <c r="E1226" s="226"/>
      <c r="F1226" s="122"/>
      <c r="G1226" s="126"/>
      <c r="H1226" s="35"/>
      <c r="I1226" s="36"/>
      <c r="J1226" s="37"/>
      <c r="K1226" s="591" t="s">
        <v>1162</v>
      </c>
      <c r="L1226" s="199">
        <v>152730</v>
      </c>
      <c r="M1226" s="200">
        <v>184763</v>
      </c>
      <c r="N1226" s="562"/>
      <c r="O1226" s="563"/>
      <c r="P1226" s="563"/>
      <c r="Q1226" s="563"/>
      <c r="R1226" s="563"/>
      <c r="S1226" s="563"/>
      <c r="T1226" s="592"/>
      <c r="U1226" s="138">
        <f t="shared" ref="U1226:Z1226" si="965">U1224+U1225</f>
        <v>0</v>
      </c>
      <c r="V1226" s="138">
        <f t="shared" si="965"/>
        <v>0</v>
      </c>
      <c r="W1226" s="139"/>
      <c r="X1226" s="139"/>
      <c r="Y1226" s="592"/>
      <c r="Z1226" s="210">
        <f t="shared" si="965"/>
        <v>0</v>
      </c>
      <c r="AA1226" s="204"/>
      <c r="AB1226" s="202"/>
      <c r="AC1226" s="202"/>
      <c r="AD1226" s="202"/>
      <c r="AE1226" s="202"/>
      <c r="AF1226" s="202"/>
      <c r="AG1226" s="592"/>
      <c r="AH1226" s="138">
        <f t="shared" ref="AH1226:AM1226" si="966">AH1224+AH1225</f>
        <v>0</v>
      </c>
      <c r="AI1226" s="138">
        <f t="shared" si="966"/>
        <v>0</v>
      </c>
      <c r="AJ1226" s="139"/>
      <c r="AK1226" s="139"/>
      <c r="AL1226" s="592"/>
      <c r="AM1226" s="140">
        <f t="shared" si="966"/>
        <v>0</v>
      </c>
      <c r="AN1226" s="119">
        <f t="shared" si="963"/>
        <v>152730</v>
      </c>
      <c r="AO1226" s="120">
        <f t="shared" si="964"/>
        <v>184763</v>
      </c>
      <c r="AP1226" s="39">
        <f>L1226</f>
        <v>152730</v>
      </c>
      <c r="AQ1226" s="141">
        <f>AN1226</f>
        <v>152730</v>
      </c>
      <c r="AR1226" s="142">
        <f>AQ1226-AP1226</f>
        <v>0</v>
      </c>
      <c r="AS1226" s="143">
        <f>AR1226/AP1226</f>
        <v>0</v>
      </c>
      <c r="AT1226" s="144">
        <f>M1226</f>
        <v>184763</v>
      </c>
      <c r="AU1226" s="141">
        <f>AO1226</f>
        <v>184763</v>
      </c>
      <c r="AV1226" s="142">
        <f>AU1226-AT1226</f>
        <v>0</v>
      </c>
      <c r="AW1226" s="143">
        <f>AV1226/AT1226</f>
        <v>0</v>
      </c>
      <c r="AY1226" s="146"/>
      <c r="AZ1226" s="238"/>
    </row>
    <row r="1227" spans="1:64" ht="12.75" customHeight="1" x14ac:dyDescent="0.25">
      <c r="A1227" s="593"/>
      <c r="B1227" s="594"/>
      <c r="C1227" s="595"/>
      <c r="D1227" s="596"/>
      <c r="E1227" s="597"/>
      <c r="F1227" s="122">
        <v>13</v>
      </c>
      <c r="G1227" s="126"/>
      <c r="H1227" s="35"/>
      <c r="I1227" s="36"/>
      <c r="J1227" s="37"/>
      <c r="K1227" s="598" t="s">
        <v>1163</v>
      </c>
      <c r="L1227" s="232">
        <v>13963</v>
      </c>
      <c r="M1227" s="233">
        <v>13594</v>
      </c>
      <c r="N1227" s="562"/>
      <c r="O1227" s="563"/>
      <c r="P1227" s="563"/>
      <c r="Q1227" s="563"/>
      <c r="R1227" s="563"/>
      <c r="S1227" s="563"/>
      <c r="T1227" s="592" t="str">
        <f>IF(SUM(N1227:S1227)=U1227,"OK",SUM(N1227:S1227)-U1227)</f>
        <v>OK</v>
      </c>
      <c r="U1227" s="138"/>
      <c r="V1227" s="138"/>
      <c r="W1227" s="139"/>
      <c r="X1227" s="139"/>
      <c r="Y1227" s="592" t="str">
        <f>IF(SUM(W1227:X1227)=Z1227,"OK",SUM(W1227:X1227)-Z1227)</f>
        <v>OK</v>
      </c>
      <c r="Z1227" s="210"/>
      <c r="AA1227" s="204"/>
      <c r="AB1227" s="202"/>
      <c r="AC1227" s="202"/>
      <c r="AD1227" s="202"/>
      <c r="AE1227" s="202"/>
      <c r="AF1227" s="202"/>
      <c r="AG1227" s="592" t="str">
        <f>IF(SUM(AA1227:AF1227)=AH1227,"OK",SUM(AA1227:AF1227)-AH1227)</f>
        <v>OK</v>
      </c>
      <c r="AH1227" s="138"/>
      <c r="AI1227" s="138"/>
      <c r="AJ1227" s="139"/>
      <c r="AK1227" s="139"/>
      <c r="AL1227" s="592" t="str">
        <f>IF(SUM(AJ1227:AK1227)=AM1227,"OK",SUM(AJ1227:AK1227)-AM1227)</f>
        <v>OK</v>
      </c>
      <c r="AM1227" s="140"/>
      <c r="AN1227" s="119">
        <f t="shared" si="963"/>
        <v>13963</v>
      </c>
      <c r="AO1227" s="120">
        <f t="shared" si="964"/>
        <v>13594</v>
      </c>
      <c r="AP1227" s="39">
        <f>L1227</f>
        <v>13963</v>
      </c>
      <c r="AQ1227" s="141">
        <f>AN1227</f>
        <v>13963</v>
      </c>
      <c r="AR1227" s="142">
        <f>AQ1227-AP1227</f>
        <v>0</v>
      </c>
      <c r="AS1227" s="143">
        <f>AR1227/AP1227</f>
        <v>0</v>
      </c>
      <c r="AT1227" s="144">
        <f>M1227</f>
        <v>13594</v>
      </c>
      <c r="AU1227" s="141">
        <f>AO1227</f>
        <v>13594</v>
      </c>
      <c r="AV1227" s="142">
        <f>AU1227-AT1227</f>
        <v>0</v>
      </c>
      <c r="AW1227" s="143">
        <f>AV1227/AT1227</f>
        <v>0</v>
      </c>
      <c r="AY1227" s="146"/>
      <c r="AZ1227" s="238"/>
    </row>
    <row r="1228" spans="1:64" s="374" customFormat="1" ht="12.75" customHeight="1" x14ac:dyDescent="0.25">
      <c r="A1228" s="356"/>
      <c r="B1228" s="225"/>
      <c r="C1228" s="122"/>
      <c r="D1228" s="357"/>
      <c r="E1228" s="226"/>
      <c r="F1228" s="122"/>
      <c r="G1228" s="126"/>
      <c r="H1228" s="35"/>
      <c r="I1228" s="36"/>
      <c r="J1228" s="37"/>
      <c r="K1228" s="206" t="s">
        <v>1164</v>
      </c>
      <c r="L1228" s="199">
        <v>138767</v>
      </c>
      <c r="M1228" s="200">
        <v>171169</v>
      </c>
      <c r="N1228" s="562"/>
      <c r="O1228" s="563"/>
      <c r="P1228" s="563"/>
      <c r="Q1228" s="563"/>
      <c r="R1228" s="563"/>
      <c r="S1228" s="563"/>
      <c r="T1228" s="592"/>
      <c r="U1228" s="138">
        <f t="shared" ref="U1228:Z1228" si="967">U1226-U1227</f>
        <v>0</v>
      </c>
      <c r="V1228" s="138">
        <f t="shared" si="967"/>
        <v>0</v>
      </c>
      <c r="W1228" s="139"/>
      <c r="X1228" s="139"/>
      <c r="Y1228" s="592"/>
      <c r="Z1228" s="210">
        <f t="shared" si="967"/>
        <v>0</v>
      </c>
      <c r="AA1228" s="204"/>
      <c r="AB1228" s="202"/>
      <c r="AC1228" s="202"/>
      <c r="AD1228" s="202"/>
      <c r="AE1228" s="202"/>
      <c r="AF1228" s="202"/>
      <c r="AG1228" s="592"/>
      <c r="AH1228" s="138">
        <f t="shared" ref="AH1228:AM1228" si="968">AH1226-AH1227</f>
        <v>0</v>
      </c>
      <c r="AI1228" s="138">
        <f t="shared" si="968"/>
        <v>0</v>
      </c>
      <c r="AJ1228" s="139"/>
      <c r="AK1228" s="139"/>
      <c r="AL1228" s="592"/>
      <c r="AM1228" s="140">
        <f t="shared" si="968"/>
        <v>0</v>
      </c>
      <c r="AN1228" s="119">
        <f t="shared" si="963"/>
        <v>138767</v>
      </c>
      <c r="AO1228" s="120">
        <f t="shared" si="964"/>
        <v>171169</v>
      </c>
      <c r="AP1228" s="39">
        <f>AP1226-AP1227</f>
        <v>138767</v>
      </c>
      <c r="AQ1228" s="141">
        <f>AQ1226-AQ1227</f>
        <v>138767</v>
      </c>
      <c r="AR1228" s="142">
        <f>AR1226-AR1227</f>
        <v>0</v>
      </c>
      <c r="AS1228" s="143">
        <f>AR1228/AP1228</f>
        <v>0</v>
      </c>
      <c r="AT1228" s="144">
        <f>AT1226-AT1227</f>
        <v>171169</v>
      </c>
      <c r="AU1228" s="141">
        <f>AU1226-AU1227</f>
        <v>171169</v>
      </c>
      <c r="AV1228" s="142">
        <f>AV1226-AV1227</f>
        <v>0</v>
      </c>
      <c r="AW1228" s="143">
        <f>AV1228/AT1228</f>
        <v>0</v>
      </c>
      <c r="AX1228"/>
      <c r="AY1228" s="146"/>
      <c r="AZ1228" s="238"/>
    </row>
    <row r="1229" spans="1:64" ht="12.75" customHeight="1" x14ac:dyDescent="0.25">
      <c r="A1229" s="15"/>
      <c r="C1229" s="122"/>
      <c r="D1229" s="123"/>
      <c r="F1229" s="125"/>
      <c r="G1229" s="126"/>
      <c r="H1229" s="35"/>
      <c r="I1229" s="36"/>
      <c r="J1229" s="37"/>
      <c r="K1229" s="456"/>
      <c r="L1229" s="199"/>
      <c r="M1229" s="200"/>
      <c r="N1229" s="201"/>
      <c r="O1229" s="202"/>
      <c r="P1229" s="202"/>
      <c r="Q1229" s="202"/>
      <c r="R1229" s="202"/>
      <c r="S1229" s="202"/>
      <c r="T1229" s="224"/>
      <c r="U1229" s="138"/>
      <c r="V1229" s="138"/>
      <c r="W1229" s="139"/>
      <c r="X1229" s="139"/>
      <c r="Y1229" s="224"/>
      <c r="Z1229" s="210"/>
      <c r="AA1229" s="204"/>
      <c r="AB1229" s="202"/>
      <c r="AC1229" s="202"/>
      <c r="AD1229" s="202"/>
      <c r="AE1229" s="202"/>
      <c r="AF1229" s="202"/>
      <c r="AG1229" s="224"/>
      <c r="AH1229" s="138"/>
      <c r="AI1229" s="138"/>
      <c r="AJ1229" s="139"/>
      <c r="AK1229" s="139"/>
      <c r="AL1229" s="224"/>
      <c r="AM1229" s="140"/>
      <c r="AN1229" s="211"/>
      <c r="AO1229" s="212"/>
      <c r="AP1229" s="39"/>
      <c r="AQ1229" s="141"/>
      <c r="AR1229" s="141"/>
      <c r="AS1229" s="143"/>
      <c r="AU1229" s="141"/>
      <c r="AV1229" s="141"/>
      <c r="AW1229" s="143"/>
      <c r="AY1229" s="146"/>
      <c r="AZ1229" s="238"/>
    </row>
    <row r="1230" spans="1:64" ht="12.75" customHeight="1" x14ac:dyDescent="0.25">
      <c r="A1230" s="15"/>
      <c r="C1230" s="122"/>
      <c r="D1230" s="123"/>
      <c r="F1230" s="125"/>
      <c r="G1230" s="126"/>
      <c r="H1230" s="35"/>
      <c r="I1230" s="36"/>
      <c r="J1230" s="37"/>
      <c r="K1230" s="243" t="s">
        <v>65</v>
      </c>
      <c r="L1230" s="199"/>
      <c r="M1230" s="200"/>
      <c r="N1230" s="201"/>
      <c r="O1230" s="202"/>
      <c r="P1230" s="202"/>
      <c r="Q1230" s="202"/>
      <c r="R1230" s="202"/>
      <c r="S1230" s="202"/>
      <c r="T1230" s="224"/>
      <c r="U1230" s="138"/>
      <c r="V1230" s="138"/>
      <c r="W1230" s="139"/>
      <c r="X1230" s="139"/>
      <c r="Y1230" s="224"/>
      <c r="Z1230" s="210"/>
      <c r="AA1230" s="204"/>
      <c r="AB1230" s="202"/>
      <c r="AC1230" s="202"/>
      <c r="AD1230" s="202"/>
      <c r="AE1230" s="202"/>
      <c r="AF1230" s="202"/>
      <c r="AG1230" s="224"/>
      <c r="AH1230" s="138"/>
      <c r="AI1230" s="138"/>
      <c r="AJ1230" s="139"/>
      <c r="AK1230" s="139"/>
      <c r="AL1230" s="224"/>
      <c r="AM1230" s="140"/>
      <c r="AN1230" s="211"/>
      <c r="AO1230" s="212"/>
      <c r="AP1230" s="39"/>
      <c r="AQ1230" s="141"/>
      <c r="AR1230" s="141"/>
      <c r="AS1230" s="143"/>
      <c r="AU1230" s="141"/>
      <c r="AV1230" s="141"/>
      <c r="AW1230" s="143"/>
      <c r="AX1230" s="12"/>
      <c r="AY1230" s="146"/>
      <c r="AZ1230" s="238"/>
    </row>
    <row r="1231" spans="1:64" ht="12.75" customHeight="1" x14ac:dyDescent="0.25">
      <c r="A1231" s="15"/>
      <c r="C1231" s="122"/>
      <c r="D1231" s="123"/>
      <c r="F1231" s="125"/>
      <c r="G1231" s="126"/>
      <c r="H1231" s="35"/>
      <c r="I1231" s="36"/>
      <c r="J1231" s="37"/>
      <c r="K1231" s="244"/>
      <c r="L1231" s="199"/>
      <c r="M1231" s="200"/>
      <c r="N1231" s="201"/>
      <c r="O1231" s="202"/>
      <c r="P1231" s="202"/>
      <c r="Q1231" s="202"/>
      <c r="R1231" s="202"/>
      <c r="S1231" s="202"/>
      <c r="T1231" s="224"/>
      <c r="U1231" s="138"/>
      <c r="V1231" s="138"/>
      <c r="W1231" s="139"/>
      <c r="X1231" s="139"/>
      <c r="Y1231" s="224"/>
      <c r="Z1231" s="210"/>
      <c r="AA1231" s="204"/>
      <c r="AB1231" s="202"/>
      <c r="AC1231" s="202"/>
      <c r="AD1231" s="202"/>
      <c r="AE1231" s="202"/>
      <c r="AF1231" s="202"/>
      <c r="AG1231" s="224"/>
      <c r="AH1231" s="138"/>
      <c r="AI1231" s="138"/>
      <c r="AJ1231" s="139"/>
      <c r="AK1231" s="139"/>
      <c r="AL1231" s="224"/>
      <c r="AM1231" s="140"/>
      <c r="AN1231" s="211"/>
      <c r="AO1231" s="212"/>
      <c r="AP1231" s="39"/>
      <c r="AQ1231" s="141"/>
      <c r="AR1231" s="141"/>
      <c r="AS1231" s="143"/>
      <c r="AU1231" s="141"/>
      <c r="AV1231" s="141"/>
      <c r="AW1231" s="143"/>
      <c r="AY1231" s="146"/>
      <c r="AZ1231" s="238"/>
    </row>
    <row r="1232" spans="1:64" ht="35.1" customHeight="1" x14ac:dyDescent="0.25">
      <c r="A1232" s="15" t="s">
        <v>13</v>
      </c>
      <c r="B1232" s="225">
        <v>18</v>
      </c>
      <c r="C1232" s="586" t="s">
        <v>1315</v>
      </c>
      <c r="D1232" s="357">
        <v>2029</v>
      </c>
      <c r="F1232" s="125"/>
      <c r="G1232" s="126"/>
      <c r="H1232" s="35" t="str">
        <f t="shared" si="962"/>
        <v>118</v>
      </c>
      <c r="I1232" s="36" t="s">
        <v>96</v>
      </c>
      <c r="J1232" s="37" t="s">
        <v>1521</v>
      </c>
      <c r="K1232" s="244" t="s">
        <v>1522</v>
      </c>
      <c r="L1232" s="199"/>
      <c r="M1232" s="200"/>
      <c r="N1232" s="201"/>
      <c r="O1232" s="202"/>
      <c r="P1232" s="202"/>
      <c r="Q1232" s="202"/>
      <c r="R1232" s="202"/>
      <c r="S1232" s="202"/>
      <c r="T1232" s="224"/>
      <c r="U1232" s="138"/>
      <c r="V1232" s="138"/>
      <c r="W1232" s="139"/>
      <c r="X1232" s="139"/>
      <c r="Y1232" s="224"/>
      <c r="Z1232" s="210"/>
      <c r="AA1232" s="204"/>
      <c r="AB1232" s="202"/>
      <c r="AC1232" s="202"/>
      <c r="AD1232" s="202"/>
      <c r="AE1232" s="202"/>
      <c r="AF1232" s="202"/>
      <c r="AG1232" s="224"/>
      <c r="AH1232" s="138"/>
      <c r="AI1232" s="138"/>
      <c r="AJ1232" s="139"/>
      <c r="AK1232" s="139"/>
      <c r="AL1232" s="224"/>
      <c r="AM1232" s="140"/>
      <c r="AN1232" s="211"/>
      <c r="AO1232" s="212"/>
      <c r="AP1232" s="39"/>
      <c r="AQ1232" s="141"/>
      <c r="AR1232" s="141"/>
      <c r="AS1232" s="143"/>
      <c r="AU1232" s="141"/>
      <c r="AV1232" s="141"/>
      <c r="AW1232" s="143"/>
      <c r="AY1232" s="146" t="str">
        <f t="shared" ref="AY1232:AY1237" si="969">RIGHT(LEFT(I1232,3),2)&amp;"."&amp;RIGHT(LEFT(I1232,5),2)</f>
        <v>12.11</v>
      </c>
      <c r="AZ1232" s="238" t="b">
        <f>COUNTIF('[1]Codes SEC'!$B$2:$B$250,Ministres!AY1232)&gt;0</f>
        <v>1</v>
      </c>
    </row>
    <row r="1233" spans="1:64" ht="35.1" customHeight="1" x14ac:dyDescent="0.25">
      <c r="A1233" s="15" t="s">
        <v>13</v>
      </c>
      <c r="B1233" s="225">
        <v>18</v>
      </c>
      <c r="C1233" s="586" t="s">
        <v>1315</v>
      </c>
      <c r="D1233" s="357">
        <v>2029</v>
      </c>
      <c r="F1233" s="125"/>
      <c r="G1233" s="126"/>
      <c r="H1233" s="35" t="str">
        <f t="shared" si="962"/>
        <v>118</v>
      </c>
      <c r="I1233" s="36">
        <v>83122000</v>
      </c>
      <c r="J1233" s="37" t="s">
        <v>1523</v>
      </c>
      <c r="K1233" s="599" t="s">
        <v>1524</v>
      </c>
      <c r="L1233" s="199"/>
      <c r="M1233" s="200"/>
      <c r="N1233" s="201"/>
      <c r="O1233" s="202"/>
      <c r="P1233" s="202"/>
      <c r="Q1233" s="202"/>
      <c r="R1233" s="202"/>
      <c r="S1233" s="202"/>
      <c r="T1233" s="224"/>
      <c r="U1233" s="138"/>
      <c r="V1233" s="138"/>
      <c r="W1233" s="139"/>
      <c r="X1233" s="139"/>
      <c r="Y1233" s="224"/>
      <c r="Z1233" s="210"/>
      <c r="AA1233" s="204"/>
      <c r="AB1233" s="202"/>
      <c r="AC1233" s="202"/>
      <c r="AD1233" s="202"/>
      <c r="AE1233" s="202"/>
      <c r="AF1233" s="202"/>
      <c r="AG1233" s="224"/>
      <c r="AH1233" s="138"/>
      <c r="AI1233" s="138"/>
      <c r="AJ1233" s="139"/>
      <c r="AK1233" s="139"/>
      <c r="AL1233" s="224"/>
      <c r="AM1233" s="140"/>
      <c r="AN1233" s="211"/>
      <c r="AO1233" s="212"/>
      <c r="AP1233" s="39"/>
      <c r="AQ1233" s="141"/>
      <c r="AR1233" s="141"/>
      <c r="AS1233" s="143"/>
      <c r="AU1233" s="141"/>
      <c r="AV1233" s="141"/>
      <c r="AW1233" s="143"/>
      <c r="AY1233" s="146" t="str">
        <f t="shared" si="969"/>
        <v>31.22</v>
      </c>
      <c r="AZ1233" s="238" t="b">
        <f>COUNTIF('[1]Codes SEC'!$B$2:$B$250,Ministres!AY1233)&gt;0</f>
        <v>1</v>
      </c>
    </row>
    <row r="1234" spans="1:64" ht="35.1" customHeight="1" x14ac:dyDescent="0.25">
      <c r="A1234" s="15" t="s">
        <v>13</v>
      </c>
      <c r="B1234" s="225">
        <v>18</v>
      </c>
      <c r="C1234" s="586" t="s">
        <v>1315</v>
      </c>
      <c r="D1234" s="357">
        <v>2029</v>
      </c>
      <c r="F1234" s="125"/>
      <c r="G1234" s="126"/>
      <c r="H1234" s="35" t="str">
        <f t="shared" si="962"/>
        <v>118</v>
      </c>
      <c r="I1234" s="36" t="s">
        <v>204</v>
      </c>
      <c r="J1234" s="37" t="s">
        <v>1525</v>
      </c>
      <c r="K1234" s="244" t="s">
        <v>1526</v>
      </c>
      <c r="L1234" s="199"/>
      <c r="M1234" s="200"/>
      <c r="N1234" s="201"/>
      <c r="O1234" s="202"/>
      <c r="P1234" s="202"/>
      <c r="Q1234" s="202"/>
      <c r="R1234" s="202"/>
      <c r="S1234" s="202"/>
      <c r="T1234" s="224"/>
      <c r="U1234" s="138"/>
      <c r="V1234" s="138"/>
      <c r="W1234" s="139"/>
      <c r="X1234" s="139"/>
      <c r="Y1234" s="224"/>
      <c r="Z1234" s="210"/>
      <c r="AA1234" s="204"/>
      <c r="AB1234" s="202"/>
      <c r="AC1234" s="202"/>
      <c r="AD1234" s="202"/>
      <c r="AE1234" s="202"/>
      <c r="AF1234" s="202"/>
      <c r="AG1234" s="224"/>
      <c r="AH1234" s="138"/>
      <c r="AI1234" s="138"/>
      <c r="AJ1234" s="139"/>
      <c r="AK1234" s="139"/>
      <c r="AL1234" s="224"/>
      <c r="AM1234" s="140"/>
      <c r="AN1234" s="211"/>
      <c r="AO1234" s="212"/>
      <c r="AP1234" s="39"/>
      <c r="AQ1234" s="141"/>
      <c r="AR1234" s="141"/>
      <c r="AS1234" s="143"/>
      <c r="AU1234" s="141"/>
      <c r="AV1234" s="141"/>
      <c r="AW1234" s="143"/>
      <c r="AY1234" s="146" t="str">
        <f t="shared" si="969"/>
        <v>31.32</v>
      </c>
      <c r="AZ1234" s="238" t="b">
        <f>COUNTIF('[1]Codes SEC'!$B$2:$B$250,Ministres!AY1234)&gt;0</f>
        <v>1</v>
      </c>
    </row>
    <row r="1235" spans="1:64" ht="35.1" customHeight="1" x14ac:dyDescent="0.25">
      <c r="A1235" s="15" t="s">
        <v>13</v>
      </c>
      <c r="B1235" s="225">
        <v>18</v>
      </c>
      <c r="C1235" s="586" t="s">
        <v>1315</v>
      </c>
      <c r="D1235" s="357">
        <v>2029</v>
      </c>
      <c r="F1235" s="125"/>
      <c r="G1235" s="126"/>
      <c r="H1235" s="35" t="str">
        <f t="shared" si="962"/>
        <v>118</v>
      </c>
      <c r="I1235" s="36" t="s">
        <v>207</v>
      </c>
      <c r="J1235" s="37" t="s">
        <v>1527</v>
      </c>
      <c r="K1235" s="244" t="s">
        <v>1528</v>
      </c>
      <c r="L1235" s="199"/>
      <c r="M1235" s="200"/>
      <c r="N1235" s="201"/>
      <c r="O1235" s="202"/>
      <c r="P1235" s="202"/>
      <c r="Q1235" s="202"/>
      <c r="R1235" s="202"/>
      <c r="S1235" s="202"/>
      <c r="T1235" s="224"/>
      <c r="U1235" s="138"/>
      <c r="V1235" s="138"/>
      <c r="W1235" s="139"/>
      <c r="X1235" s="139"/>
      <c r="Y1235" s="224"/>
      <c r="Z1235" s="210"/>
      <c r="AA1235" s="204"/>
      <c r="AB1235" s="202"/>
      <c r="AC1235" s="202"/>
      <c r="AD1235" s="202"/>
      <c r="AE1235" s="202"/>
      <c r="AF1235" s="202"/>
      <c r="AG1235" s="224"/>
      <c r="AH1235" s="138"/>
      <c r="AI1235" s="138"/>
      <c r="AJ1235" s="139"/>
      <c r="AK1235" s="139"/>
      <c r="AL1235" s="224"/>
      <c r="AM1235" s="140"/>
      <c r="AN1235" s="211"/>
      <c r="AO1235" s="212"/>
      <c r="AP1235" s="39"/>
      <c r="AQ1235" s="141"/>
      <c r="AR1235" s="141"/>
      <c r="AS1235" s="143"/>
      <c r="AU1235" s="141"/>
      <c r="AV1235" s="141"/>
      <c r="AW1235" s="143"/>
      <c r="AY1235" s="146" t="str">
        <f t="shared" si="969"/>
        <v>33.00</v>
      </c>
      <c r="AZ1235" s="238" t="b">
        <f>COUNTIF('[1]Codes SEC'!$B$2:$B$250,Ministres!AY1235)&gt;0</f>
        <v>1</v>
      </c>
    </row>
    <row r="1236" spans="1:64" ht="35.1" customHeight="1" x14ac:dyDescent="0.25">
      <c r="A1236" s="15" t="s">
        <v>13</v>
      </c>
      <c r="B1236" s="225">
        <v>18</v>
      </c>
      <c r="C1236" s="586" t="s">
        <v>1315</v>
      </c>
      <c r="D1236" s="357">
        <v>2029</v>
      </c>
      <c r="F1236" s="125"/>
      <c r="G1236" s="126"/>
      <c r="H1236" s="35" t="str">
        <f t="shared" si="962"/>
        <v>118</v>
      </c>
      <c r="I1236" s="36" t="s">
        <v>301</v>
      </c>
      <c r="J1236" s="37" t="s">
        <v>1529</v>
      </c>
      <c r="K1236" s="244" t="s">
        <v>1530</v>
      </c>
      <c r="L1236" s="199"/>
      <c r="M1236" s="200"/>
      <c r="N1236" s="201"/>
      <c r="O1236" s="202"/>
      <c r="P1236" s="202"/>
      <c r="Q1236" s="202"/>
      <c r="R1236" s="202"/>
      <c r="S1236" s="202"/>
      <c r="T1236" s="224"/>
      <c r="U1236" s="138"/>
      <c r="V1236" s="138"/>
      <c r="W1236" s="139"/>
      <c r="X1236" s="139"/>
      <c r="Y1236" s="224"/>
      <c r="Z1236" s="210"/>
      <c r="AA1236" s="204"/>
      <c r="AB1236" s="202"/>
      <c r="AC1236" s="202"/>
      <c r="AD1236" s="202"/>
      <c r="AE1236" s="202"/>
      <c r="AF1236" s="202"/>
      <c r="AG1236" s="224"/>
      <c r="AH1236" s="138"/>
      <c r="AI1236" s="138"/>
      <c r="AJ1236" s="139"/>
      <c r="AK1236" s="139"/>
      <c r="AL1236" s="224"/>
      <c r="AM1236" s="140"/>
      <c r="AN1236" s="211"/>
      <c r="AO1236" s="212"/>
      <c r="AP1236" s="39"/>
      <c r="AQ1236" s="141"/>
      <c r="AR1236" s="141"/>
      <c r="AS1236" s="143"/>
      <c r="AU1236" s="141"/>
      <c r="AV1236" s="141"/>
      <c r="AW1236" s="143"/>
      <c r="AX1236" s="374"/>
      <c r="AY1236" s="146" t="str">
        <f t="shared" si="969"/>
        <v>45.24</v>
      </c>
      <c r="AZ1236" s="238" t="b">
        <f>COUNTIF('[1]Codes SEC'!$B$2:$B$250,Ministres!AY1236)&gt;0</f>
        <v>1</v>
      </c>
    </row>
    <row r="1237" spans="1:64" ht="35.1" customHeight="1" x14ac:dyDescent="0.25">
      <c r="A1237" s="15" t="s">
        <v>13</v>
      </c>
      <c r="B1237" s="225">
        <v>18</v>
      </c>
      <c r="C1237" s="586" t="s">
        <v>1315</v>
      </c>
      <c r="D1237" s="357">
        <v>2029</v>
      </c>
      <c r="F1237" s="125"/>
      <c r="G1237" s="126"/>
      <c r="H1237" s="35" t="str">
        <f t="shared" si="962"/>
        <v>118</v>
      </c>
      <c r="I1237" s="36" t="s">
        <v>1186</v>
      </c>
      <c r="J1237" s="37" t="s">
        <v>1531</v>
      </c>
      <c r="K1237" s="244" t="s">
        <v>1532</v>
      </c>
      <c r="L1237" s="199"/>
      <c r="M1237" s="200"/>
      <c r="N1237" s="201"/>
      <c r="O1237" s="202"/>
      <c r="P1237" s="202"/>
      <c r="Q1237" s="202"/>
      <c r="R1237" s="202"/>
      <c r="S1237" s="202"/>
      <c r="T1237" s="224"/>
      <c r="U1237" s="138"/>
      <c r="V1237" s="138"/>
      <c r="W1237" s="139"/>
      <c r="X1237" s="139"/>
      <c r="Y1237" s="224"/>
      <c r="Z1237" s="210"/>
      <c r="AA1237" s="204"/>
      <c r="AB1237" s="202"/>
      <c r="AC1237" s="202"/>
      <c r="AD1237" s="202"/>
      <c r="AE1237" s="202"/>
      <c r="AF1237" s="202"/>
      <c r="AG1237" s="224"/>
      <c r="AH1237" s="138"/>
      <c r="AI1237" s="138"/>
      <c r="AJ1237" s="139"/>
      <c r="AK1237" s="139"/>
      <c r="AL1237" s="224"/>
      <c r="AM1237" s="140"/>
      <c r="AN1237" s="211"/>
      <c r="AO1237" s="212"/>
      <c r="AP1237" s="39"/>
      <c r="AQ1237" s="141"/>
      <c r="AR1237" s="141"/>
      <c r="AS1237" s="143"/>
      <c r="AU1237" s="141"/>
      <c r="AV1237" s="141"/>
      <c r="AW1237" s="143"/>
      <c r="AY1237" s="146" t="str">
        <f t="shared" si="969"/>
        <v>45.40</v>
      </c>
      <c r="AZ1237" s="238" t="b">
        <f>COUNTIF('[1]Codes SEC'!$B$2:$B$250,Ministres!AY1237)&gt;0</f>
        <v>1</v>
      </c>
    </row>
    <row r="1238" spans="1:64" ht="12.75" customHeight="1" x14ac:dyDescent="0.25">
      <c r="A1238" s="15"/>
      <c r="C1238" s="122"/>
      <c r="D1238" s="123"/>
      <c r="F1238" s="125"/>
      <c r="G1238" s="126"/>
      <c r="H1238" s="35"/>
      <c r="I1238" s="36"/>
      <c r="J1238" s="37"/>
      <c r="K1238" s="244"/>
      <c r="L1238" s="199"/>
      <c r="M1238" s="200"/>
      <c r="N1238" s="201"/>
      <c r="O1238" s="202"/>
      <c r="P1238" s="202"/>
      <c r="Q1238" s="202"/>
      <c r="R1238" s="202"/>
      <c r="S1238" s="202"/>
      <c r="T1238" s="224"/>
      <c r="U1238" s="138"/>
      <c r="V1238" s="138"/>
      <c r="W1238" s="139"/>
      <c r="X1238" s="139"/>
      <c r="Y1238" s="224"/>
      <c r="Z1238" s="210"/>
      <c r="AA1238" s="204"/>
      <c r="AB1238" s="202"/>
      <c r="AC1238" s="202"/>
      <c r="AD1238" s="202"/>
      <c r="AE1238" s="202"/>
      <c r="AF1238" s="202"/>
      <c r="AG1238" s="224"/>
      <c r="AH1238" s="138"/>
      <c r="AI1238" s="138"/>
      <c r="AJ1238" s="139"/>
      <c r="AK1238" s="139"/>
      <c r="AL1238" s="224"/>
      <c r="AM1238" s="140"/>
      <c r="AN1238" s="211"/>
      <c r="AO1238" s="212"/>
      <c r="AP1238" s="39"/>
      <c r="AQ1238" s="141"/>
      <c r="AR1238" s="141"/>
      <c r="AS1238" s="143"/>
      <c r="AU1238" s="141"/>
      <c r="AV1238" s="141"/>
      <c r="AW1238" s="143"/>
      <c r="AY1238" s="146"/>
      <c r="AZ1238" s="238"/>
    </row>
    <row r="1239" spans="1:64" ht="12.75" customHeight="1" x14ac:dyDescent="0.25">
      <c r="A1239" s="15"/>
      <c r="C1239" s="122"/>
      <c r="D1239" s="123"/>
      <c r="F1239" s="125"/>
      <c r="G1239" s="126"/>
      <c r="H1239" s="35"/>
      <c r="I1239" s="36"/>
      <c r="J1239" s="37"/>
      <c r="K1239" s="243" t="s">
        <v>109</v>
      </c>
      <c r="L1239" s="199"/>
      <c r="M1239" s="200"/>
      <c r="N1239" s="201"/>
      <c r="O1239" s="202"/>
      <c r="P1239" s="202"/>
      <c r="Q1239" s="202"/>
      <c r="R1239" s="202"/>
      <c r="S1239" s="202"/>
      <c r="T1239" s="224"/>
      <c r="U1239" s="138"/>
      <c r="V1239" s="138"/>
      <c r="W1239" s="139"/>
      <c r="X1239" s="139"/>
      <c r="Y1239" s="224"/>
      <c r="Z1239" s="210"/>
      <c r="AA1239" s="204"/>
      <c r="AB1239" s="202"/>
      <c r="AC1239" s="202"/>
      <c r="AD1239" s="202"/>
      <c r="AE1239" s="202"/>
      <c r="AF1239" s="202"/>
      <c r="AG1239" s="224"/>
      <c r="AH1239" s="138"/>
      <c r="AI1239" s="138"/>
      <c r="AJ1239" s="139"/>
      <c r="AK1239" s="139"/>
      <c r="AL1239" s="224"/>
      <c r="AM1239" s="140"/>
      <c r="AN1239" s="211"/>
      <c r="AO1239" s="212"/>
      <c r="AP1239" s="39"/>
      <c r="AQ1239" s="141"/>
      <c r="AR1239" s="141"/>
      <c r="AS1239" s="143"/>
      <c r="AU1239" s="141"/>
      <c r="AV1239" s="141"/>
      <c r="AW1239" s="143"/>
      <c r="AY1239" s="146"/>
      <c r="AZ1239" s="238"/>
    </row>
    <row r="1240" spans="1:64" ht="12.75" customHeight="1" x14ac:dyDescent="0.25">
      <c r="A1240" s="15"/>
      <c r="C1240" s="122"/>
      <c r="D1240" s="123"/>
      <c r="F1240" s="125"/>
      <c r="G1240" s="126"/>
      <c r="H1240" s="35"/>
      <c r="I1240" s="36"/>
      <c r="J1240" s="37"/>
      <c r="K1240" s="244"/>
      <c r="L1240" s="199"/>
      <c r="M1240" s="200"/>
      <c r="N1240" s="201"/>
      <c r="O1240" s="202"/>
      <c r="P1240" s="202"/>
      <c r="Q1240" s="202"/>
      <c r="R1240" s="202"/>
      <c r="S1240" s="202"/>
      <c r="T1240" s="224"/>
      <c r="U1240" s="138"/>
      <c r="V1240" s="138"/>
      <c r="W1240" s="139"/>
      <c r="X1240" s="139"/>
      <c r="Y1240" s="224"/>
      <c r="Z1240" s="210"/>
      <c r="AA1240" s="204"/>
      <c r="AB1240" s="202"/>
      <c r="AC1240" s="202"/>
      <c r="AD1240" s="202"/>
      <c r="AE1240" s="202"/>
      <c r="AF1240" s="202"/>
      <c r="AG1240" s="224"/>
      <c r="AH1240" s="138"/>
      <c r="AI1240" s="138"/>
      <c r="AJ1240" s="139"/>
      <c r="AK1240" s="139"/>
      <c r="AL1240" s="224"/>
      <c r="AM1240" s="140"/>
      <c r="AN1240" s="211"/>
      <c r="AO1240" s="212"/>
      <c r="AP1240" s="39"/>
      <c r="AQ1240" s="141"/>
      <c r="AR1240" s="141"/>
      <c r="AS1240" s="143"/>
      <c r="AU1240" s="141"/>
      <c r="AV1240" s="141"/>
      <c r="AW1240" s="143"/>
      <c r="AY1240" s="146"/>
      <c r="AZ1240" s="238"/>
    </row>
    <row r="1241" spans="1:64" ht="35.1" customHeight="1" x14ac:dyDescent="0.25">
      <c r="A1241" s="15" t="s">
        <v>13</v>
      </c>
      <c r="B1241" s="225">
        <v>18</v>
      </c>
      <c r="C1241" s="586" t="s">
        <v>1315</v>
      </c>
      <c r="D1241" s="357">
        <v>2029</v>
      </c>
      <c r="F1241" s="125"/>
      <c r="G1241" s="126"/>
      <c r="H1241" s="35" t="str">
        <f t="shared" si="962"/>
        <v>118</v>
      </c>
      <c r="I1241" s="36" t="s">
        <v>1500</v>
      </c>
      <c r="J1241" s="37" t="s">
        <v>1533</v>
      </c>
      <c r="K1241" s="244" t="s">
        <v>1534</v>
      </c>
      <c r="L1241" s="199"/>
      <c r="M1241" s="200"/>
      <c r="N1241" s="201"/>
      <c r="O1241" s="202"/>
      <c r="P1241" s="202"/>
      <c r="Q1241" s="202"/>
      <c r="R1241" s="202"/>
      <c r="S1241" s="202"/>
      <c r="T1241" s="224"/>
      <c r="U1241" s="138"/>
      <c r="V1241" s="138"/>
      <c r="W1241" s="139"/>
      <c r="X1241" s="139"/>
      <c r="Y1241" s="224"/>
      <c r="Z1241" s="210"/>
      <c r="AA1241" s="204"/>
      <c r="AB1241" s="202"/>
      <c r="AC1241" s="202"/>
      <c r="AD1241" s="202"/>
      <c r="AE1241" s="202"/>
      <c r="AF1241" s="202"/>
      <c r="AG1241" s="224"/>
      <c r="AH1241" s="138"/>
      <c r="AI1241" s="138"/>
      <c r="AJ1241" s="139"/>
      <c r="AK1241" s="139"/>
      <c r="AL1241" s="224"/>
      <c r="AM1241" s="140"/>
      <c r="AN1241" s="211"/>
      <c r="AO1241" s="212"/>
      <c r="AP1241" s="39"/>
      <c r="AQ1241" s="141"/>
      <c r="AR1241" s="141"/>
      <c r="AS1241" s="143"/>
      <c r="AU1241" s="141"/>
      <c r="AV1241" s="141"/>
      <c r="AW1241" s="143"/>
      <c r="AY1241" s="146" t="str">
        <f>RIGHT(LEFT(I1241,3),2)&amp;"."&amp;RIGHT(LEFT(I1241,5),2)</f>
        <v>51.12</v>
      </c>
      <c r="AZ1241" s="238" t="b">
        <f>COUNTIF('[1]Codes SEC'!$B$2:$B$250,Ministres!AY1241)&gt;0</f>
        <v>1</v>
      </c>
    </row>
    <row r="1242" spans="1:64" s="558" customFormat="1" ht="35.1" customHeight="1" x14ac:dyDescent="0.25">
      <c r="A1242" s="15" t="s">
        <v>13</v>
      </c>
      <c r="B1242" s="225">
        <v>18</v>
      </c>
      <c r="C1242" s="586" t="s">
        <v>1315</v>
      </c>
      <c r="D1242" s="357">
        <v>2029</v>
      </c>
      <c r="E1242" s="124"/>
      <c r="F1242" s="125"/>
      <c r="G1242" s="126"/>
      <c r="H1242" s="35" t="str">
        <f t="shared" si="962"/>
        <v>118</v>
      </c>
      <c r="I1242" s="36" t="s">
        <v>113</v>
      </c>
      <c r="J1242" s="37" t="s">
        <v>1535</v>
      </c>
      <c r="K1242" s="244" t="s">
        <v>1536</v>
      </c>
      <c r="L1242" s="199"/>
      <c r="M1242" s="200"/>
      <c r="N1242" s="201"/>
      <c r="O1242" s="202"/>
      <c r="P1242" s="202"/>
      <c r="Q1242" s="202"/>
      <c r="R1242" s="202"/>
      <c r="S1242" s="202"/>
      <c r="T1242" s="224"/>
      <c r="U1242" s="138"/>
      <c r="V1242" s="138"/>
      <c r="W1242" s="139"/>
      <c r="X1242" s="139"/>
      <c r="Y1242" s="224"/>
      <c r="Z1242" s="210"/>
      <c r="AA1242" s="204"/>
      <c r="AB1242" s="202"/>
      <c r="AC1242" s="202"/>
      <c r="AD1242" s="202"/>
      <c r="AE1242" s="202"/>
      <c r="AF1242" s="202"/>
      <c r="AG1242" s="224"/>
      <c r="AH1242" s="138"/>
      <c r="AI1242" s="138"/>
      <c r="AJ1242" s="139"/>
      <c r="AK1242" s="139"/>
      <c r="AL1242" s="224"/>
      <c r="AM1242" s="140"/>
      <c r="AN1242" s="211"/>
      <c r="AO1242" s="212"/>
      <c r="AP1242" s="39"/>
      <c r="AQ1242" s="141"/>
      <c r="AR1242" s="141"/>
      <c r="AS1242" s="143"/>
      <c r="AT1242" s="144"/>
      <c r="AU1242" s="141"/>
      <c r="AV1242" s="141"/>
      <c r="AW1242" s="143"/>
      <c r="AX1242"/>
      <c r="AY1242" s="146" t="str">
        <f>RIGHT(LEFT(I1242,3),2)&amp;"."&amp;RIGHT(LEFT(I1242,5),2)</f>
        <v>74.22</v>
      </c>
      <c r="AZ1242" s="238" t="b">
        <f>COUNTIF('[1]Codes SEC'!$B$2:$B$250,Ministres!AY1242)&gt;0</f>
        <v>1</v>
      </c>
      <c r="BA1242"/>
      <c r="BB1242"/>
      <c r="BC1242"/>
      <c r="BD1242"/>
      <c r="BE1242"/>
      <c r="BF1242"/>
      <c r="BG1242"/>
      <c r="BH1242"/>
      <c r="BI1242"/>
      <c r="BJ1242"/>
      <c r="BK1242"/>
      <c r="BL1242"/>
    </row>
    <row r="1243" spans="1:64" s="558" customFormat="1" ht="35.1" customHeight="1" x14ac:dyDescent="0.25">
      <c r="A1243" s="15" t="s">
        <v>13</v>
      </c>
      <c r="B1243" s="225">
        <v>18</v>
      </c>
      <c r="C1243" s="586" t="s">
        <v>1315</v>
      </c>
      <c r="D1243" s="357">
        <v>2029</v>
      </c>
      <c r="E1243" s="124"/>
      <c r="F1243" s="125"/>
      <c r="G1243" s="126"/>
      <c r="H1243" s="35" t="str">
        <f t="shared" si="962"/>
        <v>118</v>
      </c>
      <c r="I1243" s="36">
        <v>88180000</v>
      </c>
      <c r="J1243" s="37" t="s">
        <v>1537</v>
      </c>
      <c r="K1243" s="244" t="s">
        <v>1538</v>
      </c>
      <c r="L1243" s="199"/>
      <c r="M1243" s="200"/>
      <c r="N1243" s="201"/>
      <c r="O1243" s="202"/>
      <c r="P1243" s="202"/>
      <c r="Q1243" s="202"/>
      <c r="R1243" s="202"/>
      <c r="S1243" s="202"/>
      <c r="T1243" s="224"/>
      <c r="U1243" s="138"/>
      <c r="V1243" s="138"/>
      <c r="W1243" s="139"/>
      <c r="X1243" s="139"/>
      <c r="Y1243" s="224"/>
      <c r="Z1243" s="210"/>
      <c r="AA1243" s="204"/>
      <c r="AB1243" s="202"/>
      <c r="AC1243" s="202"/>
      <c r="AD1243" s="202"/>
      <c r="AE1243" s="202"/>
      <c r="AF1243" s="202"/>
      <c r="AG1243" s="224"/>
      <c r="AH1243" s="138"/>
      <c r="AI1243" s="138"/>
      <c r="AJ1243" s="139"/>
      <c r="AK1243" s="139"/>
      <c r="AL1243" s="224"/>
      <c r="AM1243" s="140"/>
      <c r="AN1243" s="211"/>
      <c r="AO1243" s="212"/>
      <c r="AP1243" s="39"/>
      <c r="AQ1243" s="141"/>
      <c r="AR1243" s="141"/>
      <c r="AS1243" s="143"/>
      <c r="AT1243" s="144"/>
      <c r="AU1243" s="141"/>
      <c r="AV1243" s="141"/>
      <c r="AW1243" s="143"/>
      <c r="AX1243"/>
      <c r="AY1243" s="146" t="str">
        <f>RIGHT(LEFT(I1243,3),2)&amp;"."&amp;RIGHT(LEFT(I1243,5),2)</f>
        <v>81.80</v>
      </c>
      <c r="AZ1243" s="238" t="b">
        <f>COUNTIF('[1]Codes SEC'!$B$2:$B$250,Ministres!AY1243)&gt;0</f>
        <v>1</v>
      </c>
      <c r="BA1243"/>
      <c r="BB1243"/>
      <c r="BC1243"/>
      <c r="BD1243"/>
      <c r="BE1243"/>
      <c r="BF1243"/>
      <c r="BG1243"/>
      <c r="BH1243"/>
      <c r="BI1243"/>
      <c r="BJ1243"/>
      <c r="BK1243"/>
      <c r="BL1243"/>
    </row>
    <row r="1244" spans="1:64" ht="12.75" customHeight="1" x14ac:dyDescent="0.25">
      <c r="A1244" s="600"/>
      <c r="B1244" s="601"/>
      <c r="C1244" s="176"/>
      <c r="D1244" s="176"/>
      <c r="E1244" s="602"/>
      <c r="F1244" s="176"/>
      <c r="G1244" s="179"/>
      <c r="H1244" s="180"/>
      <c r="I1244" s="181"/>
      <c r="J1244" s="182"/>
      <c r="K1244" s="457" t="s">
        <v>1539</v>
      </c>
      <c r="L1244" s="184">
        <f t="shared" ref="L1244:S1244" si="970">L1227</f>
        <v>13963</v>
      </c>
      <c r="M1244" s="185">
        <f t="shared" si="970"/>
        <v>13594</v>
      </c>
      <c r="N1244" s="186">
        <f t="shared" si="970"/>
        <v>0</v>
      </c>
      <c r="O1244" s="187">
        <f t="shared" si="970"/>
        <v>0</v>
      </c>
      <c r="P1244" s="187">
        <f t="shared" si="970"/>
        <v>0</v>
      </c>
      <c r="Q1244" s="187">
        <f t="shared" si="970"/>
        <v>0</v>
      </c>
      <c r="R1244" s="187">
        <f t="shared" si="970"/>
        <v>0</v>
      </c>
      <c r="S1244" s="187">
        <f t="shared" si="970"/>
        <v>0</v>
      </c>
      <c r="T1244" s="188"/>
      <c r="U1244" s="187">
        <f>U1227</f>
        <v>0</v>
      </c>
      <c r="V1244" s="187">
        <f>V1227</f>
        <v>0</v>
      </c>
      <c r="W1244" s="187">
        <f>W1227</f>
        <v>0</v>
      </c>
      <c r="X1244" s="187">
        <f>X1227</f>
        <v>0</v>
      </c>
      <c r="Y1244" s="188"/>
      <c r="Z1244" s="187">
        <f t="shared" ref="Z1244:AF1244" si="971">Z1227</f>
        <v>0</v>
      </c>
      <c r="AA1244" s="189">
        <f t="shared" si="971"/>
        <v>0</v>
      </c>
      <c r="AB1244" s="187">
        <f t="shared" si="971"/>
        <v>0</v>
      </c>
      <c r="AC1244" s="187">
        <f t="shared" si="971"/>
        <v>0</v>
      </c>
      <c r="AD1244" s="187">
        <f t="shared" si="971"/>
        <v>0</v>
      </c>
      <c r="AE1244" s="187">
        <f t="shared" si="971"/>
        <v>0</v>
      </c>
      <c r="AF1244" s="187">
        <f t="shared" si="971"/>
        <v>0</v>
      </c>
      <c r="AG1244" s="188"/>
      <c r="AH1244" s="187">
        <f>AH1227</f>
        <v>0</v>
      </c>
      <c r="AI1244" s="187">
        <f>AI1227</f>
        <v>0</v>
      </c>
      <c r="AJ1244" s="187">
        <f>AJ1227</f>
        <v>0</v>
      </c>
      <c r="AK1244" s="187">
        <f>AK1227</f>
        <v>0</v>
      </c>
      <c r="AL1244" s="188"/>
      <c r="AM1244" s="190">
        <f t="shared" ref="AM1244:AW1244" si="972">AM1227</f>
        <v>0</v>
      </c>
      <c r="AN1244" s="191">
        <f t="shared" si="972"/>
        <v>13963</v>
      </c>
      <c r="AO1244" s="190">
        <f t="shared" si="972"/>
        <v>13594</v>
      </c>
      <c r="AP1244" s="184">
        <f t="shared" si="972"/>
        <v>13963</v>
      </c>
      <c r="AQ1244" s="192">
        <f t="shared" si="972"/>
        <v>13963</v>
      </c>
      <c r="AR1244" s="193">
        <f t="shared" si="972"/>
        <v>0</v>
      </c>
      <c r="AS1244" s="194">
        <f t="shared" si="972"/>
        <v>0</v>
      </c>
      <c r="AT1244" s="195">
        <f t="shared" si="972"/>
        <v>13594</v>
      </c>
      <c r="AU1244" s="192">
        <f t="shared" si="972"/>
        <v>13594</v>
      </c>
      <c r="AV1244" s="193">
        <f t="shared" si="972"/>
        <v>0</v>
      </c>
      <c r="AW1244" s="194">
        <f t="shared" si="972"/>
        <v>0</v>
      </c>
      <c r="AY1244" s="146"/>
      <c r="AZ1244" s="238"/>
    </row>
    <row r="1245" spans="1:64" ht="12.75" customHeight="1" x14ac:dyDescent="0.25">
      <c r="A1245" s="15"/>
      <c r="C1245" s="122"/>
      <c r="D1245" s="123"/>
      <c r="F1245" s="125"/>
      <c r="G1245" s="34"/>
      <c r="H1245" s="35"/>
      <c r="I1245" s="36"/>
      <c r="J1245" s="37"/>
      <c r="K1245" s="198" t="s">
        <v>72</v>
      </c>
      <c r="L1245" s="199">
        <v>0</v>
      </c>
      <c r="M1245" s="200">
        <v>0</v>
      </c>
      <c r="N1245" s="201">
        <v>0</v>
      </c>
      <c r="O1245" s="202">
        <v>0</v>
      </c>
      <c r="P1245" s="202">
        <v>0</v>
      </c>
      <c r="Q1245" s="202">
        <v>0</v>
      </c>
      <c r="R1245" s="202">
        <v>0</v>
      </c>
      <c r="S1245" s="202">
        <v>0</v>
      </c>
      <c r="T1245" s="203"/>
      <c r="U1245" s="135">
        <v>0</v>
      </c>
      <c r="V1245" s="135">
        <v>0</v>
      </c>
      <c r="W1245" s="202">
        <v>0</v>
      </c>
      <c r="X1245" s="202">
        <v>0</v>
      </c>
      <c r="Y1245" s="203"/>
      <c r="Z1245" s="135">
        <v>0</v>
      </c>
      <c r="AA1245" s="204">
        <v>0</v>
      </c>
      <c r="AB1245" s="202">
        <v>0</v>
      </c>
      <c r="AC1245" s="202">
        <v>0</v>
      </c>
      <c r="AD1245" s="202">
        <v>0</v>
      </c>
      <c r="AE1245" s="202">
        <v>0</v>
      </c>
      <c r="AF1245" s="202">
        <v>0</v>
      </c>
      <c r="AG1245" s="203"/>
      <c r="AH1245" s="135">
        <v>0</v>
      </c>
      <c r="AI1245" s="135">
        <v>0</v>
      </c>
      <c r="AJ1245" s="202">
        <v>0</v>
      </c>
      <c r="AK1245" s="202">
        <v>0</v>
      </c>
      <c r="AL1245" s="203"/>
      <c r="AM1245" s="205">
        <v>0</v>
      </c>
      <c r="AN1245" s="119">
        <v>0</v>
      </c>
      <c r="AO1245" s="120">
        <v>0</v>
      </c>
      <c r="AP1245" s="39">
        <v>0</v>
      </c>
      <c r="AQ1245" s="141">
        <v>0</v>
      </c>
      <c r="AR1245" s="141">
        <v>0</v>
      </c>
      <c r="AS1245" s="143">
        <v>0</v>
      </c>
      <c r="AT1245" s="144">
        <v>0</v>
      </c>
      <c r="AU1245" s="141">
        <v>0</v>
      </c>
      <c r="AV1245" s="141">
        <v>0</v>
      </c>
      <c r="AW1245" s="143">
        <v>0</v>
      </c>
      <c r="AY1245" s="146"/>
      <c r="AZ1245" s="238"/>
    </row>
    <row r="1246" spans="1:64" ht="12.75" customHeight="1" x14ac:dyDescent="0.25">
      <c r="A1246" s="15"/>
      <c r="C1246" s="122"/>
      <c r="D1246" s="123"/>
      <c r="F1246" s="125"/>
      <c r="G1246" s="126"/>
      <c r="H1246" s="35"/>
      <c r="I1246" s="36"/>
      <c r="J1246" s="37"/>
      <c r="K1246" s="198" t="s">
        <v>73</v>
      </c>
      <c r="L1246" s="199">
        <v>0</v>
      </c>
      <c r="M1246" s="200">
        <v>0</v>
      </c>
      <c r="N1246" s="201">
        <v>0</v>
      </c>
      <c r="O1246" s="202">
        <v>0</v>
      </c>
      <c r="P1246" s="202">
        <v>0</v>
      </c>
      <c r="Q1246" s="202">
        <v>0</v>
      </c>
      <c r="R1246" s="202">
        <v>0</v>
      </c>
      <c r="S1246" s="202">
        <v>0</v>
      </c>
      <c r="T1246" s="203"/>
      <c r="U1246" s="135">
        <v>0</v>
      </c>
      <c r="V1246" s="135">
        <v>0</v>
      </c>
      <c r="W1246" s="202">
        <v>0</v>
      </c>
      <c r="X1246" s="202">
        <v>0</v>
      </c>
      <c r="Y1246" s="203"/>
      <c r="Z1246" s="135">
        <v>0</v>
      </c>
      <c r="AA1246" s="204">
        <v>0</v>
      </c>
      <c r="AB1246" s="202">
        <v>0</v>
      </c>
      <c r="AC1246" s="202">
        <v>0</v>
      </c>
      <c r="AD1246" s="202">
        <v>0</v>
      </c>
      <c r="AE1246" s="202">
        <v>0</v>
      </c>
      <c r="AF1246" s="202">
        <v>0</v>
      </c>
      <c r="AG1246" s="203"/>
      <c r="AH1246" s="135">
        <v>0</v>
      </c>
      <c r="AI1246" s="135">
        <v>0</v>
      </c>
      <c r="AJ1246" s="202">
        <v>0</v>
      </c>
      <c r="AK1246" s="202">
        <v>0</v>
      </c>
      <c r="AL1246" s="203"/>
      <c r="AM1246" s="205">
        <v>0</v>
      </c>
      <c r="AN1246" s="119">
        <v>0</v>
      </c>
      <c r="AO1246" s="120">
        <v>0</v>
      </c>
      <c r="AP1246" s="39">
        <v>0</v>
      </c>
      <c r="AQ1246" s="141">
        <v>0</v>
      </c>
      <c r="AR1246" s="141">
        <v>0</v>
      </c>
      <c r="AS1246" s="143">
        <v>0</v>
      </c>
      <c r="AT1246" s="144">
        <v>0</v>
      </c>
      <c r="AU1246" s="141">
        <v>0</v>
      </c>
      <c r="AV1246" s="141">
        <v>0</v>
      </c>
      <c r="AW1246" s="143">
        <v>0</v>
      </c>
      <c r="AY1246" s="146"/>
      <c r="AZ1246" s="238"/>
    </row>
    <row r="1247" spans="1:64" ht="12.75" customHeight="1" x14ac:dyDescent="0.25">
      <c r="A1247" s="15"/>
      <c r="C1247" s="122"/>
      <c r="D1247" s="123"/>
      <c r="F1247" s="125"/>
      <c r="G1247" s="126"/>
      <c r="H1247" s="35"/>
      <c r="I1247" s="36"/>
      <c r="J1247" s="37"/>
      <c r="K1247" s="198" t="s">
        <v>74</v>
      </c>
      <c r="L1247" s="199">
        <f t="shared" ref="L1247:S1248" si="973">L1227</f>
        <v>13963</v>
      </c>
      <c r="M1247" s="200">
        <f t="shared" si="973"/>
        <v>13594</v>
      </c>
      <c r="N1247" s="201">
        <f t="shared" si="973"/>
        <v>0</v>
      </c>
      <c r="O1247" s="202">
        <f t="shared" si="973"/>
        <v>0</v>
      </c>
      <c r="P1247" s="202">
        <f t="shared" si="973"/>
        <v>0</v>
      </c>
      <c r="Q1247" s="202">
        <f t="shared" si="973"/>
        <v>0</v>
      </c>
      <c r="R1247" s="202">
        <f t="shared" si="973"/>
        <v>0</v>
      </c>
      <c r="S1247" s="202">
        <f t="shared" si="973"/>
        <v>0</v>
      </c>
      <c r="T1247" s="203"/>
      <c r="U1247" s="135">
        <f t="shared" ref="U1247:X1248" si="974">U1227</f>
        <v>0</v>
      </c>
      <c r="V1247" s="135">
        <f t="shared" si="974"/>
        <v>0</v>
      </c>
      <c r="W1247" s="202">
        <f t="shared" si="974"/>
        <v>0</v>
      </c>
      <c r="X1247" s="202">
        <f t="shared" si="974"/>
        <v>0</v>
      </c>
      <c r="Y1247" s="203"/>
      <c r="Z1247" s="135">
        <f t="shared" ref="Z1247:AF1248" si="975">Z1227</f>
        <v>0</v>
      </c>
      <c r="AA1247" s="204">
        <f t="shared" si="975"/>
        <v>0</v>
      </c>
      <c r="AB1247" s="202">
        <f t="shared" si="975"/>
        <v>0</v>
      </c>
      <c r="AC1247" s="202">
        <f t="shared" si="975"/>
        <v>0</v>
      </c>
      <c r="AD1247" s="202">
        <f t="shared" si="975"/>
        <v>0</v>
      </c>
      <c r="AE1247" s="202">
        <f t="shared" si="975"/>
        <v>0</v>
      </c>
      <c r="AF1247" s="202">
        <f t="shared" si="975"/>
        <v>0</v>
      </c>
      <c r="AG1247" s="203"/>
      <c r="AH1247" s="135">
        <f t="shared" ref="AH1247:AK1248" si="976">AH1227</f>
        <v>0</v>
      </c>
      <c r="AI1247" s="135">
        <f t="shared" si="976"/>
        <v>0</v>
      </c>
      <c r="AJ1247" s="202">
        <f t="shared" si="976"/>
        <v>0</v>
      </c>
      <c r="AK1247" s="202">
        <f t="shared" si="976"/>
        <v>0</v>
      </c>
      <c r="AL1247" s="203"/>
      <c r="AM1247" s="205">
        <f t="shared" ref="AM1247:AW1248" si="977">AM1227</f>
        <v>0</v>
      </c>
      <c r="AN1247" s="119">
        <f t="shared" si="977"/>
        <v>13963</v>
      </c>
      <c r="AO1247" s="120">
        <f t="shared" si="977"/>
        <v>13594</v>
      </c>
      <c r="AP1247" s="39">
        <f t="shared" si="977"/>
        <v>13963</v>
      </c>
      <c r="AQ1247" s="141">
        <f t="shared" si="977"/>
        <v>13963</v>
      </c>
      <c r="AR1247" s="141">
        <f t="shared" si="977"/>
        <v>0</v>
      </c>
      <c r="AS1247" s="143">
        <f t="shared" si="977"/>
        <v>0</v>
      </c>
      <c r="AT1247" s="144">
        <f t="shared" si="977"/>
        <v>13594</v>
      </c>
      <c r="AU1247" s="141">
        <f t="shared" si="977"/>
        <v>13594</v>
      </c>
      <c r="AV1247" s="141">
        <f t="shared" si="977"/>
        <v>0</v>
      </c>
      <c r="AW1247" s="143">
        <f t="shared" si="977"/>
        <v>0</v>
      </c>
      <c r="AY1247" s="146"/>
      <c r="AZ1247" s="238"/>
    </row>
    <row r="1248" spans="1:64" s="558" customFormat="1" ht="12.75" customHeight="1" x14ac:dyDescent="0.25">
      <c r="A1248" s="15"/>
      <c r="B1248" s="121"/>
      <c r="C1248" s="122"/>
      <c r="D1248" s="123"/>
      <c r="E1248" s="124"/>
      <c r="F1248" s="125"/>
      <c r="G1248" s="126"/>
      <c r="H1248" s="35"/>
      <c r="I1248" s="36"/>
      <c r="J1248" s="37"/>
      <c r="K1248" s="198" t="s">
        <v>75</v>
      </c>
      <c r="L1248" s="199">
        <f t="shared" si="973"/>
        <v>138767</v>
      </c>
      <c r="M1248" s="200">
        <f t="shared" si="973"/>
        <v>171169</v>
      </c>
      <c r="N1248" s="201">
        <f t="shared" si="973"/>
        <v>0</v>
      </c>
      <c r="O1248" s="202">
        <f t="shared" si="973"/>
        <v>0</v>
      </c>
      <c r="P1248" s="202">
        <f t="shared" si="973"/>
        <v>0</v>
      </c>
      <c r="Q1248" s="202">
        <f t="shared" si="973"/>
        <v>0</v>
      </c>
      <c r="R1248" s="202">
        <f t="shared" si="973"/>
        <v>0</v>
      </c>
      <c r="S1248" s="202">
        <f t="shared" si="973"/>
        <v>0</v>
      </c>
      <c r="T1248" s="203"/>
      <c r="U1248" s="135">
        <f t="shared" si="974"/>
        <v>0</v>
      </c>
      <c r="V1248" s="135">
        <f t="shared" si="974"/>
        <v>0</v>
      </c>
      <c r="W1248" s="202">
        <f t="shared" si="974"/>
        <v>0</v>
      </c>
      <c r="X1248" s="202">
        <f t="shared" si="974"/>
        <v>0</v>
      </c>
      <c r="Y1248" s="203"/>
      <c r="Z1248" s="135">
        <f t="shared" si="975"/>
        <v>0</v>
      </c>
      <c r="AA1248" s="204">
        <f t="shared" si="975"/>
        <v>0</v>
      </c>
      <c r="AB1248" s="202">
        <f t="shared" si="975"/>
        <v>0</v>
      </c>
      <c r="AC1248" s="202">
        <f t="shared" si="975"/>
        <v>0</v>
      </c>
      <c r="AD1248" s="202">
        <f t="shared" si="975"/>
        <v>0</v>
      </c>
      <c r="AE1248" s="202">
        <f t="shared" si="975"/>
        <v>0</v>
      </c>
      <c r="AF1248" s="202">
        <f t="shared" si="975"/>
        <v>0</v>
      </c>
      <c r="AG1248" s="203"/>
      <c r="AH1248" s="135">
        <f t="shared" si="976"/>
        <v>0</v>
      </c>
      <c r="AI1248" s="135">
        <f t="shared" si="976"/>
        <v>0</v>
      </c>
      <c r="AJ1248" s="202">
        <f t="shared" si="976"/>
        <v>0</v>
      </c>
      <c r="AK1248" s="202">
        <f t="shared" si="976"/>
        <v>0</v>
      </c>
      <c r="AL1248" s="203"/>
      <c r="AM1248" s="205">
        <f t="shared" si="977"/>
        <v>0</v>
      </c>
      <c r="AN1248" s="119">
        <f t="shared" si="977"/>
        <v>138767</v>
      </c>
      <c r="AO1248" s="120">
        <f t="shared" si="977"/>
        <v>171169</v>
      </c>
      <c r="AP1248" s="39">
        <f t="shared" si="977"/>
        <v>138767</v>
      </c>
      <c r="AQ1248" s="141">
        <f t="shared" si="977"/>
        <v>138767</v>
      </c>
      <c r="AR1248" s="141">
        <f t="shared" si="977"/>
        <v>0</v>
      </c>
      <c r="AS1248" s="143">
        <f t="shared" si="977"/>
        <v>0</v>
      </c>
      <c r="AT1248" s="144">
        <f t="shared" si="977"/>
        <v>171169</v>
      </c>
      <c r="AU1248" s="141">
        <f t="shared" si="977"/>
        <v>171169</v>
      </c>
      <c r="AV1248" s="141">
        <f t="shared" si="977"/>
        <v>0</v>
      </c>
      <c r="AW1248" s="143">
        <f t="shared" si="977"/>
        <v>0</v>
      </c>
      <c r="AX1248"/>
      <c r="AY1248" s="146"/>
      <c r="AZ1248" s="238"/>
      <c r="BA1248"/>
      <c r="BB1248"/>
      <c r="BC1248"/>
      <c r="BD1248"/>
      <c r="BE1248"/>
      <c r="BF1248"/>
      <c r="BG1248"/>
      <c r="BH1248"/>
      <c r="BI1248"/>
      <c r="BJ1248"/>
      <c r="BK1248"/>
      <c r="BL1248"/>
    </row>
    <row r="1249" spans="1:64" s="197" customFormat="1" ht="12.75" customHeight="1" x14ac:dyDescent="0.25">
      <c r="A1249" s="15"/>
      <c r="B1249" s="121"/>
      <c r="C1249" s="122"/>
      <c r="D1249" s="123"/>
      <c r="E1249" s="124"/>
      <c r="F1249" s="125"/>
      <c r="G1249" s="126"/>
      <c r="H1249" s="35"/>
      <c r="I1249" s="36"/>
      <c r="J1249" s="37"/>
      <c r="K1249" s="206" t="s">
        <v>76</v>
      </c>
      <c r="L1249" s="199">
        <v>0</v>
      </c>
      <c r="M1249" s="200">
        <v>0</v>
      </c>
      <c r="N1249" s="201">
        <v>0</v>
      </c>
      <c r="O1249" s="202">
        <v>0</v>
      </c>
      <c r="P1249" s="202">
        <v>0</v>
      </c>
      <c r="Q1249" s="202">
        <v>0</v>
      </c>
      <c r="R1249" s="202">
        <v>0</v>
      </c>
      <c r="S1249" s="202">
        <v>0</v>
      </c>
      <c r="T1249" s="203"/>
      <c r="U1249" s="135">
        <v>0</v>
      </c>
      <c r="V1249" s="135">
        <v>0</v>
      </c>
      <c r="W1249" s="202">
        <v>0</v>
      </c>
      <c r="X1249" s="202">
        <v>0</v>
      </c>
      <c r="Y1249" s="203"/>
      <c r="Z1249" s="135">
        <v>0</v>
      </c>
      <c r="AA1249" s="204">
        <v>0</v>
      </c>
      <c r="AB1249" s="202">
        <v>0</v>
      </c>
      <c r="AC1249" s="202">
        <v>0</v>
      </c>
      <c r="AD1249" s="202">
        <v>0</v>
      </c>
      <c r="AE1249" s="202">
        <v>0</v>
      </c>
      <c r="AF1249" s="202">
        <v>0</v>
      </c>
      <c r="AG1249" s="203"/>
      <c r="AH1249" s="135">
        <v>0</v>
      </c>
      <c r="AI1249" s="135">
        <v>0</v>
      </c>
      <c r="AJ1249" s="202">
        <v>0</v>
      </c>
      <c r="AK1249" s="202">
        <v>0</v>
      </c>
      <c r="AL1249" s="203"/>
      <c r="AM1249" s="205">
        <v>0</v>
      </c>
      <c r="AN1249" s="119">
        <v>0</v>
      </c>
      <c r="AO1249" s="120">
        <v>0</v>
      </c>
      <c r="AP1249" s="39">
        <v>0</v>
      </c>
      <c r="AQ1249" s="141">
        <v>0</v>
      </c>
      <c r="AR1249" s="141">
        <v>0</v>
      </c>
      <c r="AS1249" s="143">
        <v>0</v>
      </c>
      <c r="AT1249" s="144">
        <v>0</v>
      </c>
      <c r="AU1249" s="141">
        <v>0</v>
      </c>
      <c r="AV1249" s="141">
        <v>0</v>
      </c>
      <c r="AW1249" s="143">
        <v>0</v>
      </c>
      <c r="AX1249"/>
      <c r="AY1249" s="146"/>
      <c r="AZ1249" s="238"/>
      <c r="BA1249" s="12"/>
      <c r="BB1249" s="12"/>
      <c r="BC1249" s="12"/>
      <c r="BD1249" s="12"/>
      <c r="BE1249" s="12"/>
      <c r="BF1249" s="12"/>
      <c r="BG1249" s="12"/>
      <c r="BH1249" s="12"/>
      <c r="BI1249" s="12"/>
      <c r="BJ1249" s="12"/>
      <c r="BK1249" s="12"/>
      <c r="BL1249" s="12"/>
    </row>
    <row r="1250" spans="1:64" ht="12.75" customHeight="1" x14ac:dyDescent="0.25">
      <c r="A1250" s="15"/>
      <c r="C1250" s="122"/>
      <c r="D1250" s="123"/>
      <c r="F1250" s="125"/>
      <c r="G1250" s="126"/>
      <c r="H1250" s="35"/>
      <c r="I1250" s="36"/>
      <c r="J1250" s="37"/>
      <c r="K1250" s="198"/>
      <c r="L1250" s="199"/>
      <c r="M1250" s="200"/>
      <c r="N1250" s="201"/>
      <c r="O1250" s="202"/>
      <c r="P1250" s="202"/>
      <c r="Q1250" s="202"/>
      <c r="R1250" s="202"/>
      <c r="S1250" s="202"/>
      <c r="T1250" s="224"/>
      <c r="U1250" s="138"/>
      <c r="V1250" s="138"/>
      <c r="W1250" s="139"/>
      <c r="X1250" s="139"/>
      <c r="Y1250" s="224"/>
      <c r="Z1250" s="210"/>
      <c r="AA1250" s="204"/>
      <c r="AB1250" s="202"/>
      <c r="AC1250" s="202"/>
      <c r="AD1250" s="202"/>
      <c r="AE1250" s="202"/>
      <c r="AF1250" s="202"/>
      <c r="AG1250" s="224"/>
      <c r="AH1250" s="138"/>
      <c r="AI1250" s="138"/>
      <c r="AJ1250" s="139"/>
      <c r="AK1250" s="139"/>
      <c r="AL1250" s="224"/>
      <c r="AM1250" s="140"/>
      <c r="AN1250" s="211"/>
      <c r="AO1250" s="212"/>
      <c r="AP1250" s="39"/>
      <c r="AQ1250" s="141"/>
      <c r="AR1250" s="141"/>
      <c r="AS1250" s="143"/>
      <c r="AU1250" s="141"/>
      <c r="AV1250" s="141"/>
      <c r="AW1250" s="143"/>
      <c r="AY1250" s="146"/>
      <c r="AZ1250" s="238"/>
    </row>
    <row r="1251" spans="1:64" ht="12.75" customHeight="1" x14ac:dyDescent="0.25">
      <c r="A1251" s="15"/>
      <c r="C1251" s="122"/>
      <c r="D1251" s="123"/>
      <c r="F1251" s="125"/>
      <c r="G1251" s="126"/>
      <c r="H1251" s="35"/>
      <c r="I1251" s="36"/>
      <c r="J1251" s="37"/>
      <c r="K1251" s="603"/>
      <c r="L1251" s="199"/>
      <c r="M1251" s="200"/>
      <c r="N1251" s="201"/>
      <c r="O1251" s="202"/>
      <c r="P1251" s="202"/>
      <c r="Q1251" s="202"/>
      <c r="R1251" s="202"/>
      <c r="S1251" s="202"/>
      <c r="T1251" s="224"/>
      <c r="U1251" s="138"/>
      <c r="V1251" s="138"/>
      <c r="W1251" s="139"/>
      <c r="X1251" s="139"/>
      <c r="Y1251" s="224"/>
      <c r="Z1251" s="210"/>
      <c r="AA1251" s="204"/>
      <c r="AB1251" s="202"/>
      <c r="AC1251" s="202"/>
      <c r="AD1251" s="202"/>
      <c r="AE1251" s="202"/>
      <c r="AF1251" s="202"/>
      <c r="AG1251" s="224"/>
      <c r="AH1251" s="138"/>
      <c r="AI1251" s="138"/>
      <c r="AJ1251" s="139"/>
      <c r="AK1251" s="139"/>
      <c r="AL1251" s="224"/>
      <c r="AM1251" s="140"/>
      <c r="AN1251" s="211"/>
      <c r="AO1251" s="212"/>
      <c r="AP1251" s="39"/>
      <c r="AQ1251" s="141"/>
      <c r="AR1251" s="141"/>
      <c r="AS1251" s="143"/>
      <c r="AU1251" s="141"/>
      <c r="AV1251" s="141"/>
      <c r="AW1251" s="143"/>
      <c r="AY1251" s="146"/>
      <c r="AZ1251" s="238"/>
    </row>
    <row r="1252" spans="1:64" ht="12.75" customHeight="1" x14ac:dyDescent="0.25">
      <c r="A1252" s="52"/>
      <c r="B1252" s="43"/>
      <c r="C1252" s="122"/>
      <c r="D1252" s="45"/>
      <c r="F1252" s="47"/>
      <c r="G1252" s="126"/>
      <c r="H1252" s="35"/>
      <c r="I1252" s="36"/>
      <c r="J1252" s="37"/>
      <c r="K1252" s="116" t="s">
        <v>1540</v>
      </c>
      <c r="L1252" s="604"/>
      <c r="M1252" s="605"/>
      <c r="N1252" s="606"/>
      <c r="O1252" s="607"/>
      <c r="P1252" s="607"/>
      <c r="Q1252" s="607"/>
      <c r="R1252" s="607"/>
      <c r="S1252" s="607"/>
      <c r="T1252" s="608"/>
      <c r="U1252" s="609"/>
      <c r="V1252" s="609"/>
      <c r="W1252" s="610"/>
      <c r="X1252" s="610"/>
      <c r="Y1252" s="608"/>
      <c r="Z1252" s="611"/>
      <c r="AA1252" s="612"/>
      <c r="AB1252" s="607"/>
      <c r="AC1252" s="607"/>
      <c r="AD1252" s="607"/>
      <c r="AE1252" s="607"/>
      <c r="AF1252" s="607"/>
      <c r="AG1252" s="608"/>
      <c r="AH1252" s="609"/>
      <c r="AI1252" s="609"/>
      <c r="AJ1252" s="610"/>
      <c r="AK1252" s="610"/>
      <c r="AL1252" s="608"/>
      <c r="AM1252" s="613"/>
      <c r="AN1252" s="110"/>
      <c r="AO1252" s="109"/>
      <c r="AP1252" s="103"/>
      <c r="AQ1252" s="111"/>
      <c r="AR1252" s="111"/>
      <c r="AS1252" s="112"/>
      <c r="AT1252" s="113"/>
      <c r="AU1252" s="111"/>
      <c r="AV1252" s="111"/>
      <c r="AW1252" s="112"/>
      <c r="AY1252" s="146"/>
      <c r="AZ1252" s="238"/>
    </row>
    <row r="1253" spans="1:64" ht="12.75" customHeight="1" x14ac:dyDescent="0.25">
      <c r="A1253" s="52"/>
      <c r="B1253" s="43"/>
      <c r="C1253" s="122"/>
      <c r="D1253" s="45"/>
      <c r="F1253" s="47"/>
      <c r="G1253" s="126"/>
      <c r="H1253" s="35"/>
      <c r="I1253" s="36"/>
      <c r="J1253" s="37"/>
      <c r="K1253" s="349" t="s">
        <v>236</v>
      </c>
      <c r="L1253" s="604"/>
      <c r="M1253" s="605"/>
      <c r="N1253" s="606"/>
      <c r="O1253" s="607"/>
      <c r="P1253" s="607"/>
      <c r="Q1253" s="607"/>
      <c r="R1253" s="607"/>
      <c r="S1253" s="607"/>
      <c r="T1253" s="608"/>
      <c r="U1253" s="609"/>
      <c r="V1253" s="609"/>
      <c r="W1253" s="610"/>
      <c r="X1253" s="610"/>
      <c r="Y1253" s="608"/>
      <c r="Z1253" s="611"/>
      <c r="AA1253" s="612"/>
      <c r="AB1253" s="607"/>
      <c r="AC1253" s="607"/>
      <c r="AD1253" s="607"/>
      <c r="AE1253" s="607"/>
      <c r="AF1253" s="607"/>
      <c r="AG1253" s="608"/>
      <c r="AH1253" s="609"/>
      <c r="AI1253" s="609"/>
      <c r="AJ1253" s="610"/>
      <c r="AK1253" s="610"/>
      <c r="AL1253" s="608"/>
      <c r="AM1253" s="613"/>
      <c r="AN1253" s="110"/>
      <c r="AO1253" s="109"/>
      <c r="AP1253" s="103"/>
      <c r="AQ1253" s="111"/>
      <c r="AR1253" s="111"/>
      <c r="AS1253" s="112"/>
      <c r="AT1253" s="113"/>
      <c r="AU1253" s="111"/>
      <c r="AV1253" s="111"/>
      <c r="AW1253" s="112"/>
      <c r="AY1253" s="146"/>
      <c r="AZ1253" s="238"/>
    </row>
    <row r="1254" spans="1:64" ht="12.75" customHeight="1" x14ac:dyDescent="0.25">
      <c r="A1254" s="15"/>
      <c r="C1254" s="122"/>
      <c r="D1254" s="123"/>
      <c r="F1254" s="125"/>
      <c r="G1254" s="126"/>
      <c r="H1254" s="35"/>
      <c r="I1254" s="36"/>
      <c r="J1254" s="37"/>
      <c r="K1254" s="209"/>
      <c r="L1254" s="199"/>
      <c r="M1254" s="200"/>
      <c r="N1254" s="201"/>
      <c r="O1254" s="202"/>
      <c r="P1254" s="202"/>
      <c r="Q1254" s="202"/>
      <c r="R1254" s="202"/>
      <c r="S1254" s="202"/>
      <c r="T1254" s="224"/>
      <c r="U1254" s="138"/>
      <c r="V1254" s="138"/>
      <c r="W1254" s="139"/>
      <c r="X1254" s="139"/>
      <c r="Y1254" s="224"/>
      <c r="Z1254" s="210"/>
      <c r="AA1254" s="204"/>
      <c r="AB1254" s="202"/>
      <c r="AC1254" s="202"/>
      <c r="AD1254" s="202"/>
      <c r="AE1254" s="202"/>
      <c r="AF1254" s="202"/>
      <c r="AG1254" s="224"/>
      <c r="AH1254" s="138"/>
      <c r="AI1254" s="138"/>
      <c r="AJ1254" s="139"/>
      <c r="AK1254" s="139"/>
      <c r="AL1254" s="224"/>
      <c r="AM1254" s="140"/>
      <c r="AN1254" s="211"/>
      <c r="AO1254" s="212"/>
      <c r="AP1254" s="39"/>
      <c r="AQ1254" s="141"/>
      <c r="AR1254" s="141"/>
      <c r="AS1254" s="143"/>
      <c r="AU1254" s="141"/>
      <c r="AV1254" s="141"/>
      <c r="AW1254" s="143"/>
      <c r="AY1254" s="146"/>
      <c r="AZ1254" s="238"/>
    </row>
    <row r="1255" spans="1:64" s="558" customFormat="1" ht="12.75" customHeight="1" x14ac:dyDescent="0.25">
      <c r="A1255" s="15"/>
      <c r="B1255" s="121"/>
      <c r="C1255" s="122"/>
      <c r="D1255" s="123"/>
      <c r="E1255" s="124"/>
      <c r="F1255" s="125"/>
      <c r="G1255" s="126"/>
      <c r="H1255" s="35"/>
      <c r="I1255" s="36"/>
      <c r="J1255" s="37"/>
      <c r="K1255" s="117" t="s">
        <v>65</v>
      </c>
      <c r="L1255" s="199"/>
      <c r="M1255" s="200"/>
      <c r="N1255" s="201"/>
      <c r="O1255" s="202"/>
      <c r="P1255" s="202"/>
      <c r="Q1255" s="202"/>
      <c r="R1255" s="202"/>
      <c r="S1255" s="202"/>
      <c r="T1255" s="224"/>
      <c r="U1255" s="138"/>
      <c r="V1255" s="138"/>
      <c r="W1255" s="139"/>
      <c r="X1255" s="139"/>
      <c r="Y1255" s="224"/>
      <c r="Z1255" s="210"/>
      <c r="AA1255" s="204"/>
      <c r="AB1255" s="202"/>
      <c r="AC1255" s="202"/>
      <c r="AD1255" s="202"/>
      <c r="AE1255" s="202"/>
      <c r="AF1255" s="202"/>
      <c r="AG1255" s="224"/>
      <c r="AH1255" s="138"/>
      <c r="AI1255" s="138"/>
      <c r="AJ1255" s="139"/>
      <c r="AK1255" s="139"/>
      <c r="AL1255" s="224"/>
      <c r="AM1255" s="140"/>
      <c r="AN1255" s="211"/>
      <c r="AO1255" s="212"/>
      <c r="AP1255" s="39"/>
      <c r="AQ1255" s="141"/>
      <c r="AR1255" s="141"/>
      <c r="AS1255" s="143"/>
      <c r="AT1255" s="144"/>
      <c r="AU1255" s="141"/>
      <c r="AV1255" s="141"/>
      <c r="AW1255" s="143"/>
      <c r="AX1255"/>
      <c r="AY1255" s="146"/>
      <c r="AZ1255" s="238"/>
      <c r="BA1255"/>
      <c r="BB1255"/>
      <c r="BC1255"/>
      <c r="BD1255"/>
      <c r="BE1255"/>
      <c r="BF1255"/>
      <c r="BG1255"/>
      <c r="BH1255"/>
      <c r="BI1255"/>
      <c r="BJ1255"/>
      <c r="BK1255"/>
      <c r="BL1255"/>
    </row>
    <row r="1256" spans="1:64" ht="12.75" customHeight="1" x14ac:dyDescent="0.25">
      <c r="A1256" s="15"/>
      <c r="C1256" s="122"/>
      <c r="D1256" s="123"/>
      <c r="F1256" s="125"/>
      <c r="G1256" s="126"/>
      <c r="H1256" s="35"/>
      <c r="I1256" s="36"/>
      <c r="J1256" s="37"/>
      <c r="K1256" s="117"/>
      <c r="L1256" s="199"/>
      <c r="M1256" s="200"/>
      <c r="N1256" s="201"/>
      <c r="O1256" s="202"/>
      <c r="P1256" s="202"/>
      <c r="Q1256" s="202"/>
      <c r="R1256" s="202"/>
      <c r="S1256" s="202"/>
      <c r="T1256" s="224"/>
      <c r="U1256" s="138"/>
      <c r="V1256" s="138"/>
      <c r="W1256" s="139"/>
      <c r="X1256" s="139"/>
      <c r="Y1256" s="224"/>
      <c r="Z1256" s="210"/>
      <c r="AA1256" s="204"/>
      <c r="AB1256" s="202"/>
      <c r="AC1256" s="202"/>
      <c r="AD1256" s="202"/>
      <c r="AE1256" s="202"/>
      <c r="AF1256" s="202"/>
      <c r="AG1256" s="224"/>
      <c r="AH1256" s="138"/>
      <c r="AI1256" s="138"/>
      <c r="AJ1256" s="139"/>
      <c r="AK1256" s="139"/>
      <c r="AL1256" s="224"/>
      <c r="AM1256" s="140"/>
      <c r="AN1256" s="211"/>
      <c r="AO1256" s="212"/>
      <c r="AP1256" s="39"/>
      <c r="AQ1256" s="141"/>
      <c r="AR1256" s="141"/>
      <c r="AS1256" s="143"/>
      <c r="AU1256" s="141"/>
      <c r="AV1256" s="141"/>
      <c r="AW1256" s="143"/>
      <c r="AY1256" s="146"/>
      <c r="AZ1256" s="238"/>
    </row>
    <row r="1257" spans="1:64" ht="35.1" customHeight="1" x14ac:dyDescent="0.25">
      <c r="A1257" s="356" t="s">
        <v>13</v>
      </c>
      <c r="B1257" s="225">
        <v>19</v>
      </c>
      <c r="C1257" s="122" t="s">
        <v>1541</v>
      </c>
      <c r="D1257" s="123">
        <v>1000</v>
      </c>
      <c r="E1257" s="226"/>
      <c r="F1257" s="122">
        <v>12</v>
      </c>
      <c r="G1257" s="126">
        <v>1</v>
      </c>
      <c r="H1257" s="35" t="str">
        <f t="shared" si="962"/>
        <v>001</v>
      </c>
      <c r="I1257" s="36" t="s">
        <v>96</v>
      </c>
      <c r="J1257" s="37" t="s">
        <v>1542</v>
      </c>
      <c r="K1257" s="581" t="s">
        <v>1543</v>
      </c>
      <c r="L1257" s="614">
        <v>7591</v>
      </c>
      <c r="M1257" s="615">
        <v>7602</v>
      </c>
      <c r="N1257" s="616"/>
      <c r="O1257" s="617"/>
      <c r="P1257" s="617"/>
      <c r="Q1257" s="617"/>
      <c r="R1257" s="617"/>
      <c r="S1257" s="617"/>
      <c r="T1257" s="132" t="str">
        <f t="shared" ref="T1257:T1260" si="978">IF(SUM(N1257:S1257)=U1257,"OK",SUM(N1257:S1257)-U1257)</f>
        <v>OK</v>
      </c>
      <c r="U1257" s="618"/>
      <c r="V1257" s="618"/>
      <c r="W1257" s="619"/>
      <c r="X1257" s="619"/>
      <c r="Y1257" s="132" t="str">
        <f t="shared" ref="Y1257:Y1260" si="979">IF(SUM(W1257:X1257)=Z1257,"OK",SUM(W1257:X1257)-Z1257)</f>
        <v>OK</v>
      </c>
      <c r="Z1257" s="620"/>
      <c r="AA1257" s="621"/>
      <c r="AB1257" s="622"/>
      <c r="AC1257" s="622"/>
      <c r="AD1257" s="622"/>
      <c r="AE1257" s="622"/>
      <c r="AF1257" s="622"/>
      <c r="AG1257" s="132" t="str">
        <f t="shared" ref="AG1257:AG1260" si="980">IF(SUM(AA1257:AF1257)=AH1257,"OK",SUM(AA1257:AF1257)-AH1257)</f>
        <v>OK</v>
      </c>
      <c r="AH1257" s="618"/>
      <c r="AI1257" s="618"/>
      <c r="AJ1257" s="619"/>
      <c r="AK1257" s="619"/>
      <c r="AL1257" s="132" t="str">
        <f t="shared" ref="AL1257:AL1260" si="981">IF(SUM(AJ1257:AK1257)=AM1257,"OK",SUM(AJ1257:AK1257)-AM1257)</f>
        <v>OK</v>
      </c>
      <c r="AM1257" s="623"/>
      <c r="AN1257" s="119">
        <f t="shared" ref="AN1257:AN1260" si="982">L1257+U1257+V1257+Z1257</f>
        <v>7591</v>
      </c>
      <c r="AO1257" s="120">
        <f t="shared" ref="AO1257:AO1260" si="983">M1257+AH1257+AI1257+AM1257</f>
        <v>7602</v>
      </c>
      <c r="AP1257" s="39">
        <f>L1257</f>
        <v>7591</v>
      </c>
      <c r="AQ1257" s="141">
        <f>AN1257</f>
        <v>7591</v>
      </c>
      <c r="AR1257" s="142">
        <f>AQ1257-AP1257</f>
        <v>0</v>
      </c>
      <c r="AS1257" s="143">
        <f>AR1257/AP1257</f>
        <v>0</v>
      </c>
      <c r="AT1257" s="144">
        <f>M1257</f>
        <v>7602</v>
      </c>
      <c r="AU1257" s="141">
        <f>AO1257</f>
        <v>7602</v>
      </c>
      <c r="AV1257" s="142">
        <f>AU1257-AT1257</f>
        <v>0</v>
      </c>
      <c r="AW1257" s="143">
        <f>AV1257/AT1257</f>
        <v>0</v>
      </c>
      <c r="AY1257" s="146" t="str">
        <f>RIGHT(LEFT(I1257,3),2)&amp;"."&amp;RIGHT(LEFT(I1257,5),2)</f>
        <v>12.11</v>
      </c>
      <c r="AZ1257" s="238" t="b">
        <f>COUNTIF('[1]Codes SEC'!$B$2:$B$250,Ministres!AY1257)&gt;0</f>
        <v>1</v>
      </c>
    </row>
    <row r="1258" spans="1:64" ht="35.1" customHeight="1" x14ac:dyDescent="0.25">
      <c r="A1258" s="356" t="s">
        <v>13</v>
      </c>
      <c r="B1258" s="225">
        <v>19</v>
      </c>
      <c r="C1258" s="122" t="s">
        <v>1541</v>
      </c>
      <c r="D1258" s="123">
        <v>1000</v>
      </c>
      <c r="E1258" s="226"/>
      <c r="F1258" s="122">
        <v>12</v>
      </c>
      <c r="G1258" s="126">
        <v>1</v>
      </c>
      <c r="H1258" s="35" t="str">
        <f t="shared" si="962"/>
        <v>001</v>
      </c>
      <c r="I1258" s="36">
        <v>81211000</v>
      </c>
      <c r="J1258" s="37" t="s">
        <v>1544</v>
      </c>
      <c r="K1258" s="281" t="s">
        <v>1545</v>
      </c>
      <c r="L1258" s="232">
        <v>10293</v>
      </c>
      <c r="M1258" s="233">
        <v>10293</v>
      </c>
      <c r="N1258" s="616"/>
      <c r="O1258" s="617"/>
      <c r="P1258" s="617"/>
      <c r="Q1258" s="617"/>
      <c r="R1258" s="617"/>
      <c r="S1258" s="617"/>
      <c r="T1258" s="132" t="str">
        <f t="shared" si="978"/>
        <v>OK</v>
      </c>
      <c r="U1258" s="618"/>
      <c r="V1258" s="618"/>
      <c r="W1258" s="619"/>
      <c r="X1258" s="619"/>
      <c r="Y1258" s="132" t="str">
        <f t="shared" si="979"/>
        <v>OK</v>
      </c>
      <c r="Z1258" s="620"/>
      <c r="AA1258" s="621"/>
      <c r="AB1258" s="622"/>
      <c r="AC1258" s="622"/>
      <c r="AD1258" s="622"/>
      <c r="AE1258" s="622"/>
      <c r="AF1258" s="622"/>
      <c r="AG1258" s="132" t="str">
        <f t="shared" si="980"/>
        <v>OK</v>
      </c>
      <c r="AH1258" s="618"/>
      <c r="AI1258" s="618"/>
      <c r="AJ1258" s="619"/>
      <c r="AK1258" s="619"/>
      <c r="AL1258" s="132" t="str">
        <f t="shared" si="981"/>
        <v>OK</v>
      </c>
      <c r="AM1258" s="623"/>
      <c r="AN1258" s="119">
        <f t="shared" si="982"/>
        <v>10293</v>
      </c>
      <c r="AO1258" s="120">
        <f t="shared" si="983"/>
        <v>10293</v>
      </c>
      <c r="AP1258" s="39">
        <f>L1258</f>
        <v>10293</v>
      </c>
      <c r="AQ1258" s="141">
        <f>AN1258</f>
        <v>10293</v>
      </c>
      <c r="AR1258" s="142">
        <f>AQ1258-AP1258</f>
        <v>0</v>
      </c>
      <c r="AS1258" s="143">
        <f>AR1258/AP1258</f>
        <v>0</v>
      </c>
      <c r="AT1258" s="144">
        <f>M1258</f>
        <v>10293</v>
      </c>
      <c r="AU1258" s="141">
        <f>AO1258</f>
        <v>10293</v>
      </c>
      <c r="AV1258" s="142">
        <f>AU1258-AT1258</f>
        <v>0</v>
      </c>
      <c r="AW1258" s="143">
        <f>AV1258/AT1258</f>
        <v>0</v>
      </c>
      <c r="AY1258" s="146" t="str">
        <f>RIGHT(LEFT(I1258,3),2)&amp;"."&amp;RIGHT(LEFT(I1258,5),2)</f>
        <v>12.11</v>
      </c>
      <c r="AZ1258" s="238" t="b">
        <f>COUNTIF('[1]Codes SEC'!$B$2:$B$250,Ministres!AY1258)&gt;0</f>
        <v>1</v>
      </c>
    </row>
    <row r="1259" spans="1:64" ht="35.1" customHeight="1" x14ac:dyDescent="0.25">
      <c r="A1259" s="356" t="s">
        <v>13</v>
      </c>
      <c r="B1259" s="225">
        <v>19</v>
      </c>
      <c r="C1259" s="122" t="s">
        <v>1541</v>
      </c>
      <c r="D1259" s="123">
        <v>1000</v>
      </c>
      <c r="E1259" s="226"/>
      <c r="F1259" s="122">
        <v>12</v>
      </c>
      <c r="G1259" s="126">
        <v>1</v>
      </c>
      <c r="H1259" s="35" t="str">
        <f t="shared" si="962"/>
        <v>001</v>
      </c>
      <c r="I1259" s="36" t="s">
        <v>96</v>
      </c>
      <c r="J1259" s="37" t="s">
        <v>1546</v>
      </c>
      <c r="K1259" s="581" t="s">
        <v>1547</v>
      </c>
      <c r="L1259" s="232">
        <v>490</v>
      </c>
      <c r="M1259" s="233">
        <v>548</v>
      </c>
      <c r="N1259" s="616"/>
      <c r="O1259" s="617"/>
      <c r="P1259" s="617"/>
      <c r="Q1259" s="617"/>
      <c r="R1259" s="617"/>
      <c r="S1259" s="617"/>
      <c r="T1259" s="132" t="str">
        <f>IF(SUM(N1259:S1259)=U1259,"OK",SUM(N1259:S1259)-U1259)</f>
        <v>OK</v>
      </c>
      <c r="U1259" s="618"/>
      <c r="V1259" s="618"/>
      <c r="W1259" s="619"/>
      <c r="X1259" s="619"/>
      <c r="Y1259" s="132" t="str">
        <f>IF(SUM(W1259:X1259)=Z1259,"OK",SUM(W1259:X1259)-Z1259)</f>
        <v>OK</v>
      </c>
      <c r="Z1259" s="620"/>
      <c r="AA1259" s="621"/>
      <c r="AB1259" s="622"/>
      <c r="AC1259" s="622"/>
      <c r="AD1259" s="622"/>
      <c r="AE1259" s="622"/>
      <c r="AF1259" s="622"/>
      <c r="AG1259" s="132" t="str">
        <f>IF(SUM(AA1259:AF1259)=AH1259,"OK",SUM(AA1259:AF1259)-AH1259)</f>
        <v>OK</v>
      </c>
      <c r="AH1259" s="618"/>
      <c r="AI1259" s="618"/>
      <c r="AJ1259" s="619"/>
      <c r="AK1259" s="619"/>
      <c r="AL1259" s="132" t="str">
        <f>IF(SUM(AJ1259:AK1259)=AM1259,"OK",SUM(AJ1259:AK1259)-AM1259)</f>
        <v>OK</v>
      </c>
      <c r="AM1259" s="623"/>
      <c r="AN1259" s="119">
        <f>L1259+U1259+V1259+Z1259</f>
        <v>490</v>
      </c>
      <c r="AO1259" s="120">
        <f>M1259+AH1259+AI1259+AM1259</f>
        <v>548</v>
      </c>
      <c r="AP1259" s="39">
        <f>L1259</f>
        <v>490</v>
      </c>
      <c r="AQ1259" s="141">
        <f>AN1259</f>
        <v>490</v>
      </c>
      <c r="AR1259" s="142">
        <f>AQ1259-AP1259</f>
        <v>0</v>
      </c>
      <c r="AS1259" s="143">
        <f>AR1259/AP1259</f>
        <v>0</v>
      </c>
      <c r="AT1259" s="144">
        <f>M1259</f>
        <v>548</v>
      </c>
      <c r="AU1259" s="141">
        <f>AO1259</f>
        <v>548</v>
      </c>
      <c r="AV1259" s="142">
        <f>AU1259-AT1259</f>
        <v>0</v>
      </c>
      <c r="AW1259" s="143">
        <f>AV1259/AT1259</f>
        <v>0</v>
      </c>
      <c r="AY1259" s="146" t="str">
        <f>RIGHT(LEFT(I1259,3),2)&amp;"."&amp;RIGHT(LEFT(I1259,5),2)</f>
        <v>12.11</v>
      </c>
      <c r="AZ1259" s="238" t="b">
        <f>COUNTIF('[1]Codes SEC'!$B$2:$B$250,Ministres!AY1259)&gt;0</f>
        <v>1</v>
      </c>
    </row>
    <row r="1260" spans="1:64" s="374" customFormat="1" ht="35.1" customHeight="1" x14ac:dyDescent="0.25">
      <c r="A1260" s="356" t="s">
        <v>13</v>
      </c>
      <c r="B1260" s="225" t="s">
        <v>1115</v>
      </c>
      <c r="C1260" s="122" t="s">
        <v>1541</v>
      </c>
      <c r="D1260" s="123">
        <v>1000</v>
      </c>
      <c r="E1260" s="226"/>
      <c r="F1260" s="122">
        <v>12</v>
      </c>
      <c r="G1260" s="126">
        <v>1</v>
      </c>
      <c r="H1260" s="35" t="str">
        <f t="shared" si="962"/>
        <v>001</v>
      </c>
      <c r="I1260" s="36">
        <v>82140000</v>
      </c>
      <c r="J1260" s="37" t="s">
        <v>1548</v>
      </c>
      <c r="K1260" s="244" t="s">
        <v>1549</v>
      </c>
      <c r="L1260" s="232">
        <v>0</v>
      </c>
      <c r="M1260" s="233">
        <v>0</v>
      </c>
      <c r="N1260" s="130"/>
      <c r="O1260" s="131"/>
      <c r="P1260" s="131"/>
      <c r="Q1260" s="131"/>
      <c r="R1260" s="131"/>
      <c r="S1260" s="131"/>
      <c r="T1260" s="132" t="str">
        <f t="shared" si="978"/>
        <v>OK</v>
      </c>
      <c r="U1260" s="138"/>
      <c r="V1260" s="138"/>
      <c r="W1260" s="139"/>
      <c r="X1260" s="139"/>
      <c r="Y1260" s="132" t="str">
        <f t="shared" si="979"/>
        <v>OK</v>
      </c>
      <c r="Z1260" s="210"/>
      <c r="AA1260" s="204"/>
      <c r="AB1260" s="202"/>
      <c r="AC1260" s="202"/>
      <c r="AD1260" s="202"/>
      <c r="AE1260" s="202"/>
      <c r="AF1260" s="202"/>
      <c r="AG1260" s="132" t="str">
        <f t="shared" si="980"/>
        <v>OK</v>
      </c>
      <c r="AH1260" s="138"/>
      <c r="AI1260" s="138"/>
      <c r="AJ1260" s="139"/>
      <c r="AK1260" s="139"/>
      <c r="AL1260" s="132" t="str">
        <f t="shared" si="981"/>
        <v>OK</v>
      </c>
      <c r="AM1260" s="140"/>
      <c r="AN1260" s="119">
        <f t="shared" si="982"/>
        <v>0</v>
      </c>
      <c r="AO1260" s="120">
        <f t="shared" si="983"/>
        <v>0</v>
      </c>
      <c r="AP1260" s="39">
        <f>L1260</f>
        <v>0</v>
      </c>
      <c r="AQ1260" s="141">
        <f>AN1260</f>
        <v>0</v>
      </c>
      <c r="AR1260" s="142">
        <f>AQ1260-AP1260</f>
        <v>0</v>
      </c>
      <c r="AS1260" s="143" t="e">
        <f>AR1260/AP1260</f>
        <v>#DIV/0!</v>
      </c>
      <c r="AT1260" s="144">
        <f>M1260</f>
        <v>0</v>
      </c>
      <c r="AU1260" s="141">
        <f>AO1260</f>
        <v>0</v>
      </c>
      <c r="AV1260" s="142">
        <f>AU1260-AT1260</f>
        <v>0</v>
      </c>
      <c r="AW1260" s="143" t="e">
        <f>AV1260/AT1260</f>
        <v>#DIV/0!</v>
      </c>
      <c r="AY1260" s="146" t="str">
        <f>RIGHT(LEFT(I1260,3),2)&amp;"."&amp;RIGHT(LEFT(I1260,5),2)</f>
        <v>21.40</v>
      </c>
      <c r="AZ1260" s="582" t="b">
        <f>COUNTIF('[1]Codes SEC'!$B$2:$B$250,Ministres!AY1260)&gt;0</f>
        <v>1</v>
      </c>
    </row>
    <row r="1261" spans="1:64" ht="12.75" customHeight="1" x14ac:dyDescent="0.25">
      <c r="A1261" s="148"/>
      <c r="B1261" s="624"/>
      <c r="C1261" s="150"/>
      <c r="D1261" s="151"/>
      <c r="E1261" s="625"/>
      <c r="F1261" s="153"/>
      <c r="G1261" s="154"/>
      <c r="H1261" s="155"/>
      <c r="I1261" s="156"/>
      <c r="J1261" s="157"/>
      <c r="K1261" s="158" t="s">
        <v>70</v>
      </c>
      <c r="L1261" s="236">
        <f t="shared" ref="L1261:S1261" si="984">L1259+L1257+L1258+L1260</f>
        <v>18374</v>
      </c>
      <c r="M1261" s="576">
        <f t="shared" si="984"/>
        <v>18443</v>
      </c>
      <c r="N1261" s="568">
        <f t="shared" si="984"/>
        <v>0</v>
      </c>
      <c r="O1261" s="577">
        <f t="shared" si="984"/>
        <v>0</v>
      </c>
      <c r="P1261" s="577">
        <f t="shared" si="984"/>
        <v>0</v>
      </c>
      <c r="Q1261" s="577">
        <f t="shared" si="984"/>
        <v>0</v>
      </c>
      <c r="R1261" s="577">
        <f t="shared" si="984"/>
        <v>0</v>
      </c>
      <c r="S1261" s="577">
        <f t="shared" si="984"/>
        <v>0</v>
      </c>
      <c r="T1261" s="569"/>
      <c r="U1261" s="571">
        <f>U1259+U1257+U1258+U1260</f>
        <v>0</v>
      </c>
      <c r="V1261" s="571">
        <f>V1259+V1257+V1258+V1260</f>
        <v>0</v>
      </c>
      <c r="W1261" s="577">
        <f>W1259+W1257+W1258+W1260</f>
        <v>0</v>
      </c>
      <c r="X1261" s="577">
        <f>X1259+X1257+X1258+X1260</f>
        <v>0</v>
      </c>
      <c r="Y1261" s="569"/>
      <c r="Z1261" s="571">
        <f t="shared" ref="Z1261:AF1261" si="985">Z1259+Z1257+Z1258+Z1260</f>
        <v>0</v>
      </c>
      <c r="AA1261" s="165">
        <f t="shared" si="985"/>
        <v>0</v>
      </c>
      <c r="AB1261" s="577">
        <f t="shared" si="985"/>
        <v>0</v>
      </c>
      <c r="AC1261" s="577">
        <f t="shared" si="985"/>
        <v>0</v>
      </c>
      <c r="AD1261" s="577">
        <f t="shared" si="985"/>
        <v>0</v>
      </c>
      <c r="AE1261" s="577">
        <f t="shared" si="985"/>
        <v>0</v>
      </c>
      <c r="AF1261" s="577">
        <f t="shared" si="985"/>
        <v>0</v>
      </c>
      <c r="AG1261" s="569"/>
      <c r="AH1261" s="571">
        <f>AH1259+AH1257+AH1258+AH1260</f>
        <v>0</v>
      </c>
      <c r="AI1261" s="571">
        <f>AI1259+AI1257+AI1258+AI1260</f>
        <v>0</v>
      </c>
      <c r="AJ1261" s="577">
        <f>AJ1259+AJ1257+AJ1258+AJ1260</f>
        <v>0</v>
      </c>
      <c r="AK1261" s="577">
        <f>AK1259+AK1257+AK1258+AK1260</f>
        <v>0</v>
      </c>
      <c r="AL1261" s="569"/>
      <c r="AM1261" s="572">
        <f t="shared" ref="AM1261:AW1261" si="986">AM1259+AM1257+AM1258+AM1260</f>
        <v>0</v>
      </c>
      <c r="AN1261" s="167">
        <f t="shared" si="986"/>
        <v>18374</v>
      </c>
      <c r="AO1261" s="573">
        <f t="shared" si="986"/>
        <v>18443</v>
      </c>
      <c r="AP1261" s="169">
        <f t="shared" si="986"/>
        <v>18374</v>
      </c>
      <c r="AQ1261" s="578">
        <f t="shared" si="986"/>
        <v>18374</v>
      </c>
      <c r="AR1261" s="579">
        <f t="shared" si="986"/>
        <v>0</v>
      </c>
      <c r="AS1261" s="574" t="e">
        <f t="shared" si="986"/>
        <v>#DIV/0!</v>
      </c>
      <c r="AT1261" s="580">
        <f t="shared" si="986"/>
        <v>18443</v>
      </c>
      <c r="AU1261" s="578">
        <f t="shared" si="986"/>
        <v>18443</v>
      </c>
      <c r="AV1261" s="579">
        <f t="shared" si="986"/>
        <v>0</v>
      </c>
      <c r="AW1261" s="574" t="e">
        <f t="shared" si="986"/>
        <v>#DIV/0!</v>
      </c>
      <c r="AY1261" s="146"/>
      <c r="AZ1261" s="626"/>
    </row>
    <row r="1262" spans="1:64" s="627" customFormat="1" ht="12.75" customHeight="1" x14ac:dyDescent="0.25">
      <c r="A1262" s="356"/>
      <c r="B1262" s="225"/>
      <c r="C1262" s="122"/>
      <c r="D1262" s="357"/>
      <c r="E1262" s="226"/>
      <c r="F1262" s="122"/>
      <c r="G1262" s="126"/>
      <c r="H1262" s="35"/>
      <c r="I1262" s="36"/>
      <c r="J1262" s="37"/>
      <c r="K1262" s="240"/>
      <c r="L1262" s="241"/>
      <c r="M1262" s="242"/>
      <c r="N1262" s="201"/>
      <c r="O1262" s="202"/>
      <c r="P1262" s="202"/>
      <c r="Q1262" s="202"/>
      <c r="R1262" s="202"/>
      <c r="S1262" s="202"/>
      <c r="T1262" s="224"/>
      <c r="U1262" s="138"/>
      <c r="V1262" s="138"/>
      <c r="W1262" s="139"/>
      <c r="X1262" s="139"/>
      <c r="Y1262" s="224"/>
      <c r="Z1262" s="210"/>
      <c r="AA1262" s="204"/>
      <c r="AB1262" s="202"/>
      <c r="AC1262" s="202"/>
      <c r="AD1262" s="202"/>
      <c r="AE1262" s="202"/>
      <c r="AF1262" s="202"/>
      <c r="AG1262" s="224"/>
      <c r="AH1262" s="138"/>
      <c r="AI1262" s="138"/>
      <c r="AJ1262" s="139"/>
      <c r="AK1262" s="139"/>
      <c r="AL1262" s="224"/>
      <c r="AM1262" s="140"/>
      <c r="AN1262" s="211"/>
      <c r="AO1262" s="212"/>
      <c r="AP1262" s="39"/>
      <c r="AQ1262" s="141"/>
      <c r="AR1262" s="141"/>
      <c r="AS1262" s="143"/>
      <c r="AT1262" s="144"/>
      <c r="AU1262" s="141"/>
      <c r="AV1262" s="141"/>
      <c r="AW1262" s="143"/>
      <c r="AX1262"/>
      <c r="AY1262" s="146"/>
      <c r="AZ1262" s="626"/>
      <c r="BA1262"/>
      <c r="BB1262"/>
      <c r="BC1262"/>
      <c r="BD1262"/>
      <c r="BE1262"/>
      <c r="BF1262"/>
      <c r="BG1262"/>
      <c r="BH1262"/>
      <c r="BI1262"/>
      <c r="BJ1262"/>
      <c r="BK1262"/>
      <c r="BL1262"/>
    </row>
    <row r="1263" spans="1:64" s="197" customFormat="1" ht="12.75" customHeight="1" x14ac:dyDescent="0.25">
      <c r="A1263" s="356"/>
      <c r="B1263" s="225"/>
      <c r="C1263" s="122"/>
      <c r="D1263" s="357"/>
      <c r="E1263" s="226"/>
      <c r="F1263" s="122"/>
      <c r="G1263" s="126"/>
      <c r="H1263" s="35"/>
      <c r="I1263" s="36"/>
      <c r="J1263" s="37"/>
      <c r="K1263" s="243" t="s">
        <v>109</v>
      </c>
      <c r="L1263" s="241"/>
      <c r="M1263" s="242"/>
      <c r="N1263" s="201"/>
      <c r="O1263" s="202"/>
      <c r="P1263" s="202"/>
      <c r="Q1263" s="202"/>
      <c r="R1263" s="202"/>
      <c r="S1263" s="202"/>
      <c r="T1263" s="224"/>
      <c r="U1263" s="138"/>
      <c r="V1263" s="138"/>
      <c r="W1263" s="139"/>
      <c r="X1263" s="139"/>
      <c r="Y1263" s="224"/>
      <c r="Z1263" s="210"/>
      <c r="AA1263" s="204"/>
      <c r="AB1263" s="202"/>
      <c r="AC1263" s="202"/>
      <c r="AD1263" s="202"/>
      <c r="AE1263" s="202"/>
      <c r="AF1263" s="202"/>
      <c r="AG1263" s="224"/>
      <c r="AH1263" s="138"/>
      <c r="AI1263" s="138"/>
      <c r="AJ1263" s="139"/>
      <c r="AK1263" s="139"/>
      <c r="AL1263" s="224"/>
      <c r="AM1263" s="140"/>
      <c r="AN1263" s="211"/>
      <c r="AO1263" s="212"/>
      <c r="AP1263" s="39"/>
      <c r="AQ1263" s="141"/>
      <c r="AR1263" s="141"/>
      <c r="AS1263" s="143"/>
      <c r="AT1263" s="144"/>
      <c r="AU1263" s="141"/>
      <c r="AV1263" s="141"/>
      <c r="AW1263" s="143"/>
      <c r="AX1263"/>
      <c r="AY1263" s="146"/>
      <c r="AZ1263" s="626"/>
      <c r="BA1263" s="12"/>
      <c r="BB1263" s="12"/>
      <c r="BC1263" s="12"/>
      <c r="BD1263" s="12"/>
      <c r="BE1263" s="12"/>
      <c r="BF1263" s="12"/>
      <c r="BG1263" s="12"/>
      <c r="BH1263" s="12"/>
      <c r="BI1263" s="12"/>
      <c r="BJ1263" s="12"/>
      <c r="BK1263" s="12"/>
      <c r="BL1263" s="12"/>
    </row>
    <row r="1264" spans="1:64" ht="12.75" customHeight="1" x14ac:dyDescent="0.25">
      <c r="A1264" s="356"/>
      <c r="B1264" s="225"/>
      <c r="C1264" s="122"/>
      <c r="D1264" s="357"/>
      <c r="E1264" s="226"/>
      <c r="F1264" s="122"/>
      <c r="G1264" s="126"/>
      <c r="H1264" s="35"/>
      <c r="I1264" s="36"/>
      <c r="J1264" s="37"/>
      <c r="K1264" s="244"/>
      <c r="L1264" s="241"/>
      <c r="M1264" s="242"/>
      <c r="N1264" s="201"/>
      <c r="O1264" s="202"/>
      <c r="P1264" s="202"/>
      <c r="Q1264" s="202"/>
      <c r="R1264" s="202"/>
      <c r="S1264" s="202"/>
      <c r="T1264" s="224"/>
      <c r="U1264" s="138"/>
      <c r="V1264" s="138"/>
      <c r="W1264" s="139"/>
      <c r="X1264" s="139"/>
      <c r="Y1264" s="224"/>
      <c r="Z1264" s="210"/>
      <c r="AA1264" s="204"/>
      <c r="AB1264" s="202"/>
      <c r="AC1264" s="202"/>
      <c r="AD1264" s="202"/>
      <c r="AE1264" s="202"/>
      <c r="AF1264" s="202"/>
      <c r="AG1264" s="224"/>
      <c r="AH1264" s="138"/>
      <c r="AI1264" s="138"/>
      <c r="AJ1264" s="139"/>
      <c r="AK1264" s="139"/>
      <c r="AL1264" s="224"/>
      <c r="AM1264" s="140"/>
      <c r="AN1264" s="211"/>
      <c r="AO1264" s="212"/>
      <c r="AP1264" s="39"/>
      <c r="AQ1264" s="141"/>
      <c r="AR1264" s="141"/>
      <c r="AS1264" s="143"/>
      <c r="AU1264" s="141"/>
      <c r="AV1264" s="141"/>
      <c r="AW1264" s="143"/>
      <c r="AY1264" s="146"/>
      <c r="AZ1264" s="626"/>
    </row>
    <row r="1265" spans="1:52" ht="40.799999999999997" x14ac:dyDescent="0.25">
      <c r="A1265" s="356" t="s">
        <v>13</v>
      </c>
      <c r="B1265" s="225">
        <v>19</v>
      </c>
      <c r="C1265" s="122" t="s">
        <v>1541</v>
      </c>
      <c r="D1265" s="123">
        <v>1000</v>
      </c>
      <c r="F1265" s="125">
        <v>12</v>
      </c>
      <c r="G1265" s="126">
        <v>1</v>
      </c>
      <c r="H1265" s="35" t="str">
        <f t="shared" si="962"/>
        <v>001</v>
      </c>
      <c r="I1265" s="36" t="s">
        <v>113</v>
      </c>
      <c r="J1265" s="37" t="s">
        <v>1550</v>
      </c>
      <c r="K1265" s="628" t="s">
        <v>1551</v>
      </c>
      <c r="L1265" s="232">
        <v>2335</v>
      </c>
      <c r="M1265" s="233">
        <v>3528</v>
      </c>
      <c r="N1265" s="130"/>
      <c r="O1265" s="131"/>
      <c r="P1265" s="131"/>
      <c r="Q1265" s="131"/>
      <c r="R1265" s="131"/>
      <c r="S1265" s="131"/>
      <c r="T1265" s="132" t="str">
        <f t="shared" ref="T1265:T1266" si="987">IF(SUM(N1265:S1265)=U1265,"OK",SUM(N1265:S1265)-U1265)</f>
        <v>OK</v>
      </c>
      <c r="U1265" s="138"/>
      <c r="V1265" s="138"/>
      <c r="W1265" s="139"/>
      <c r="X1265" s="139"/>
      <c r="Y1265" s="132" t="str">
        <f t="shared" ref="Y1265:Y1266" si="988">IF(SUM(W1265:X1265)=Z1265,"OK",SUM(W1265:X1265)-Z1265)</f>
        <v>OK</v>
      </c>
      <c r="Z1265" s="210"/>
      <c r="AA1265" s="204"/>
      <c r="AB1265" s="202"/>
      <c r="AC1265" s="202"/>
      <c r="AD1265" s="202"/>
      <c r="AE1265" s="202"/>
      <c r="AF1265" s="202"/>
      <c r="AG1265" s="132" t="str">
        <f t="shared" ref="AG1265:AG1266" si="989">IF(SUM(AA1265:AF1265)=AH1265,"OK",SUM(AA1265:AF1265)-AH1265)</f>
        <v>OK</v>
      </c>
      <c r="AH1265" s="138"/>
      <c r="AI1265" s="138"/>
      <c r="AJ1265" s="139"/>
      <c r="AK1265" s="139"/>
      <c r="AL1265" s="132" t="str">
        <f t="shared" ref="AL1265:AL1266" si="990">IF(SUM(AJ1265:AK1265)=AM1265,"OK",SUM(AJ1265:AK1265)-AM1265)</f>
        <v>OK</v>
      </c>
      <c r="AM1265" s="140"/>
      <c r="AN1265" s="119">
        <f t="shared" ref="AN1265:AN1266" si="991">L1265+U1265+V1265+Z1265</f>
        <v>2335</v>
      </c>
      <c r="AO1265" s="120">
        <f t="shared" ref="AO1265:AO1266" si="992">M1265+AH1265+AI1265+AM1265</f>
        <v>3528</v>
      </c>
      <c r="AP1265" s="39">
        <f>L1265</f>
        <v>2335</v>
      </c>
      <c r="AQ1265" s="141">
        <f>AN1265</f>
        <v>2335</v>
      </c>
      <c r="AR1265" s="142">
        <f>AQ1265-AP1265</f>
        <v>0</v>
      </c>
      <c r="AS1265" s="143">
        <f>AR1265/AP1265</f>
        <v>0</v>
      </c>
      <c r="AT1265" s="144">
        <f>M1265</f>
        <v>3528</v>
      </c>
      <c r="AU1265" s="141">
        <f>AO1265</f>
        <v>3528</v>
      </c>
      <c r="AV1265" s="142">
        <f>AU1265-AT1265</f>
        <v>0</v>
      </c>
      <c r="AW1265" s="143">
        <f>AV1265/AT1265</f>
        <v>0</v>
      </c>
      <c r="AY1265" s="146" t="str">
        <f>RIGHT(LEFT(I1265,3),2)&amp;"."&amp;RIGHT(LEFT(I1265,5),2)</f>
        <v>74.22</v>
      </c>
      <c r="AZ1265" s="626" t="b">
        <f>COUNTIF('[1]Codes SEC'!$B$2:$B$250,Ministres!AY1265)&gt;0</f>
        <v>1</v>
      </c>
    </row>
    <row r="1266" spans="1:52" ht="40.799999999999997" x14ac:dyDescent="0.25">
      <c r="A1266" s="356" t="s">
        <v>13</v>
      </c>
      <c r="B1266" s="225">
        <v>19</v>
      </c>
      <c r="C1266" s="122" t="s">
        <v>1541</v>
      </c>
      <c r="D1266" s="123">
        <v>1000</v>
      </c>
      <c r="F1266" s="125">
        <v>12</v>
      </c>
      <c r="G1266" s="126">
        <v>1</v>
      </c>
      <c r="H1266" s="35" t="str">
        <f t="shared" si="962"/>
        <v>001</v>
      </c>
      <c r="I1266" s="36" t="s">
        <v>113</v>
      </c>
      <c r="J1266" s="37" t="s">
        <v>1552</v>
      </c>
      <c r="K1266" s="628" t="s">
        <v>1553</v>
      </c>
      <c r="L1266" s="232">
        <v>12450</v>
      </c>
      <c r="M1266" s="233">
        <v>13380</v>
      </c>
      <c r="N1266" s="130"/>
      <c r="O1266" s="131"/>
      <c r="P1266" s="131"/>
      <c r="Q1266" s="131"/>
      <c r="R1266" s="131"/>
      <c r="S1266" s="131"/>
      <c r="T1266" s="132" t="str">
        <f t="shared" si="987"/>
        <v>OK</v>
      </c>
      <c r="U1266" s="138"/>
      <c r="V1266" s="138"/>
      <c r="W1266" s="139"/>
      <c r="X1266" s="139"/>
      <c r="Y1266" s="132" t="str">
        <f t="shared" si="988"/>
        <v>OK</v>
      </c>
      <c r="Z1266" s="210"/>
      <c r="AA1266" s="204"/>
      <c r="AB1266" s="202"/>
      <c r="AC1266" s="202"/>
      <c r="AD1266" s="202"/>
      <c r="AE1266" s="202"/>
      <c r="AF1266" s="202"/>
      <c r="AG1266" s="132" t="str">
        <f t="shared" si="989"/>
        <v>OK</v>
      </c>
      <c r="AH1266" s="138"/>
      <c r="AI1266" s="138"/>
      <c r="AJ1266" s="139"/>
      <c r="AK1266" s="139"/>
      <c r="AL1266" s="132" t="str">
        <f t="shared" si="990"/>
        <v>OK</v>
      </c>
      <c r="AM1266" s="140"/>
      <c r="AN1266" s="119">
        <f t="shared" si="991"/>
        <v>12450</v>
      </c>
      <c r="AO1266" s="120">
        <f t="shared" si="992"/>
        <v>13380</v>
      </c>
      <c r="AP1266" s="39">
        <f>L1266</f>
        <v>12450</v>
      </c>
      <c r="AQ1266" s="141">
        <f>AN1266</f>
        <v>12450</v>
      </c>
      <c r="AR1266" s="142">
        <f>AQ1266-AP1266</f>
        <v>0</v>
      </c>
      <c r="AS1266" s="143">
        <f>AR1266/AP1266</f>
        <v>0</v>
      </c>
      <c r="AT1266" s="144">
        <f>M1266</f>
        <v>13380</v>
      </c>
      <c r="AU1266" s="141">
        <f>AO1266</f>
        <v>13380</v>
      </c>
      <c r="AV1266" s="142">
        <f>AU1266-AT1266</f>
        <v>0</v>
      </c>
      <c r="AW1266" s="143">
        <f>AV1266/AT1266</f>
        <v>0</v>
      </c>
      <c r="AY1266" s="146" t="str">
        <f>RIGHT(LEFT(I1266,3),2)&amp;"."&amp;RIGHT(LEFT(I1266,5),2)</f>
        <v>74.22</v>
      </c>
      <c r="AZ1266" s="626" t="b">
        <f>COUNTIF('[1]Codes SEC'!$B$2:$B$250,Ministres!AY1266)&gt;0</f>
        <v>1</v>
      </c>
    </row>
    <row r="1267" spans="1:52" ht="12.75" customHeight="1" x14ac:dyDescent="0.25">
      <c r="A1267" s="350"/>
      <c r="B1267" s="629"/>
      <c r="C1267" s="150"/>
      <c r="D1267" s="352"/>
      <c r="E1267" s="630"/>
      <c r="F1267" s="153"/>
      <c r="G1267" s="154"/>
      <c r="H1267" s="155"/>
      <c r="I1267" s="156"/>
      <c r="J1267" s="157"/>
      <c r="K1267" s="158" t="s">
        <v>116</v>
      </c>
      <c r="L1267" s="236">
        <f t="shared" ref="L1267:S1267" si="993">L1265+L1266</f>
        <v>14785</v>
      </c>
      <c r="M1267" s="631">
        <f t="shared" si="993"/>
        <v>16908</v>
      </c>
      <c r="N1267" s="632">
        <f t="shared" si="993"/>
        <v>0</v>
      </c>
      <c r="O1267" s="633">
        <f t="shared" si="993"/>
        <v>0</v>
      </c>
      <c r="P1267" s="633">
        <f t="shared" si="993"/>
        <v>0</v>
      </c>
      <c r="Q1267" s="633">
        <f t="shared" si="993"/>
        <v>0</v>
      </c>
      <c r="R1267" s="633">
        <f t="shared" si="993"/>
        <v>0</v>
      </c>
      <c r="S1267" s="633">
        <f t="shared" si="993"/>
        <v>0</v>
      </c>
      <c r="T1267" s="634"/>
      <c r="U1267" s="635">
        <f>U1265+U1266</f>
        <v>0</v>
      </c>
      <c r="V1267" s="635">
        <f>V1265+V1266</f>
        <v>0</v>
      </c>
      <c r="W1267" s="633">
        <f>W1265+W1266</f>
        <v>0</v>
      </c>
      <c r="X1267" s="633">
        <f>X1265+X1266</f>
        <v>0</v>
      </c>
      <c r="Y1267" s="634"/>
      <c r="Z1267" s="635">
        <f t="shared" ref="Z1267:AF1267" si="994">Z1265+Z1266</f>
        <v>0</v>
      </c>
      <c r="AA1267" s="165">
        <f t="shared" si="994"/>
        <v>0</v>
      </c>
      <c r="AB1267" s="633">
        <f t="shared" si="994"/>
        <v>0</v>
      </c>
      <c r="AC1267" s="633">
        <f t="shared" si="994"/>
        <v>0</v>
      </c>
      <c r="AD1267" s="633">
        <f t="shared" si="994"/>
        <v>0</v>
      </c>
      <c r="AE1267" s="633">
        <f t="shared" si="994"/>
        <v>0</v>
      </c>
      <c r="AF1267" s="633">
        <f t="shared" si="994"/>
        <v>0</v>
      </c>
      <c r="AG1267" s="634"/>
      <c r="AH1267" s="635">
        <f>AH1265+AH1266</f>
        <v>0</v>
      </c>
      <c r="AI1267" s="635">
        <f>AI1265+AI1266</f>
        <v>0</v>
      </c>
      <c r="AJ1267" s="633">
        <f>AJ1265+AJ1266</f>
        <v>0</v>
      </c>
      <c r="AK1267" s="633">
        <f>AK1265+AK1266</f>
        <v>0</v>
      </c>
      <c r="AL1267" s="634"/>
      <c r="AM1267" s="636">
        <f t="shared" ref="AM1267:AW1267" si="995">AM1265+AM1266</f>
        <v>0</v>
      </c>
      <c r="AN1267" s="167">
        <f>AN1265+AN1266</f>
        <v>14785</v>
      </c>
      <c r="AO1267" s="637">
        <f t="shared" si="995"/>
        <v>16908</v>
      </c>
      <c r="AP1267" s="169">
        <f t="shared" si="995"/>
        <v>14785</v>
      </c>
      <c r="AQ1267" s="638">
        <f t="shared" si="995"/>
        <v>14785</v>
      </c>
      <c r="AR1267" s="639">
        <f t="shared" si="995"/>
        <v>0</v>
      </c>
      <c r="AS1267" s="640">
        <f t="shared" si="995"/>
        <v>0</v>
      </c>
      <c r="AT1267" s="641">
        <f t="shared" si="995"/>
        <v>16908</v>
      </c>
      <c r="AU1267" s="638">
        <f t="shared" si="995"/>
        <v>16908</v>
      </c>
      <c r="AV1267" s="639">
        <f t="shared" si="995"/>
        <v>0</v>
      </c>
      <c r="AW1267" s="640">
        <f t="shared" si="995"/>
        <v>0</v>
      </c>
      <c r="AY1267" s="146"/>
      <c r="AZ1267" s="626"/>
    </row>
    <row r="1268" spans="1:52" ht="12.75" customHeight="1" x14ac:dyDescent="0.25">
      <c r="A1268" s="174"/>
      <c r="B1268" s="175"/>
      <c r="C1268" s="176"/>
      <c r="D1268" s="177"/>
      <c r="E1268" s="178"/>
      <c r="F1268" s="177"/>
      <c r="G1268" s="179"/>
      <c r="H1268" s="180"/>
      <c r="I1268" s="181"/>
      <c r="J1268" s="182"/>
      <c r="K1268" s="183" t="s">
        <v>1554</v>
      </c>
      <c r="L1268" s="184">
        <f t="shared" ref="L1268:S1268" si="996">L1261+L1267</f>
        <v>33159</v>
      </c>
      <c r="M1268" s="185">
        <f t="shared" si="996"/>
        <v>35351</v>
      </c>
      <c r="N1268" s="186">
        <f t="shared" si="996"/>
        <v>0</v>
      </c>
      <c r="O1268" s="187">
        <f t="shared" si="996"/>
        <v>0</v>
      </c>
      <c r="P1268" s="187">
        <f t="shared" si="996"/>
        <v>0</v>
      </c>
      <c r="Q1268" s="187">
        <f t="shared" si="996"/>
        <v>0</v>
      </c>
      <c r="R1268" s="187">
        <f t="shared" si="996"/>
        <v>0</v>
      </c>
      <c r="S1268" s="187">
        <f t="shared" si="996"/>
        <v>0</v>
      </c>
      <c r="T1268" s="188"/>
      <c r="U1268" s="187">
        <f>U1261+U1267</f>
        <v>0</v>
      </c>
      <c r="V1268" s="187">
        <f>V1261+V1267</f>
        <v>0</v>
      </c>
      <c r="W1268" s="187">
        <f>W1261+W1267</f>
        <v>0</v>
      </c>
      <c r="X1268" s="187">
        <f>X1261+X1267</f>
        <v>0</v>
      </c>
      <c r="Y1268" s="188"/>
      <c r="Z1268" s="187">
        <f t="shared" ref="Z1268:AF1268" si="997">Z1261+Z1267</f>
        <v>0</v>
      </c>
      <c r="AA1268" s="189">
        <f t="shared" si="997"/>
        <v>0</v>
      </c>
      <c r="AB1268" s="187">
        <f t="shared" si="997"/>
        <v>0</v>
      </c>
      <c r="AC1268" s="187">
        <f t="shared" si="997"/>
        <v>0</v>
      </c>
      <c r="AD1268" s="187">
        <f t="shared" si="997"/>
        <v>0</v>
      </c>
      <c r="AE1268" s="187">
        <f t="shared" si="997"/>
        <v>0</v>
      </c>
      <c r="AF1268" s="187">
        <f t="shared" si="997"/>
        <v>0</v>
      </c>
      <c r="AG1268" s="188"/>
      <c r="AH1268" s="187">
        <f>AH1261+AH1267</f>
        <v>0</v>
      </c>
      <c r="AI1268" s="187">
        <f>AI1261+AI1267</f>
        <v>0</v>
      </c>
      <c r="AJ1268" s="187">
        <f>AJ1261+AJ1267</f>
        <v>0</v>
      </c>
      <c r="AK1268" s="187">
        <f>AK1261+AK1267</f>
        <v>0</v>
      </c>
      <c r="AL1268" s="188"/>
      <c r="AM1268" s="190">
        <f t="shared" ref="AM1268:AW1268" si="998">AM1261+AM1267</f>
        <v>0</v>
      </c>
      <c r="AN1268" s="191">
        <f>AN1261+AN1267</f>
        <v>33159</v>
      </c>
      <c r="AO1268" s="190">
        <f t="shared" si="998"/>
        <v>35351</v>
      </c>
      <c r="AP1268" s="184">
        <f t="shared" si="998"/>
        <v>33159</v>
      </c>
      <c r="AQ1268" s="192">
        <f t="shared" si="998"/>
        <v>33159</v>
      </c>
      <c r="AR1268" s="193">
        <f t="shared" si="998"/>
        <v>0</v>
      </c>
      <c r="AS1268" s="194" t="e">
        <f t="shared" si="998"/>
        <v>#DIV/0!</v>
      </c>
      <c r="AT1268" s="195">
        <f t="shared" si="998"/>
        <v>35351</v>
      </c>
      <c r="AU1268" s="192">
        <f t="shared" si="998"/>
        <v>35351</v>
      </c>
      <c r="AV1268" s="193">
        <f t="shared" si="998"/>
        <v>0</v>
      </c>
      <c r="AW1268" s="194" t="e">
        <f t="shared" si="998"/>
        <v>#DIV/0!</v>
      </c>
      <c r="AY1268" s="146"/>
      <c r="AZ1268" s="626"/>
    </row>
    <row r="1269" spans="1:52" ht="12.75" customHeight="1" x14ac:dyDescent="0.25">
      <c r="A1269" s="15"/>
      <c r="C1269" s="122"/>
      <c r="D1269" s="123"/>
      <c r="F1269" s="125"/>
      <c r="G1269" s="34"/>
      <c r="H1269" s="35"/>
      <c r="I1269" s="36"/>
      <c r="J1269" s="37"/>
      <c r="K1269" s="198" t="s">
        <v>72</v>
      </c>
      <c r="L1269" s="199">
        <v>0</v>
      </c>
      <c r="M1269" s="200">
        <v>0</v>
      </c>
      <c r="N1269" s="201">
        <v>0</v>
      </c>
      <c r="O1269" s="202">
        <v>0</v>
      </c>
      <c r="P1269" s="202">
        <v>0</v>
      </c>
      <c r="Q1269" s="202">
        <v>0</v>
      </c>
      <c r="R1269" s="202">
        <v>0</v>
      </c>
      <c r="S1269" s="202">
        <v>0</v>
      </c>
      <c r="T1269" s="203"/>
      <c r="U1269" s="135">
        <v>0</v>
      </c>
      <c r="V1269" s="135">
        <v>0</v>
      </c>
      <c r="W1269" s="202">
        <v>0</v>
      </c>
      <c r="X1269" s="202">
        <v>0</v>
      </c>
      <c r="Y1269" s="203"/>
      <c r="Z1269" s="135">
        <v>0</v>
      </c>
      <c r="AA1269" s="204">
        <v>0</v>
      </c>
      <c r="AB1269" s="202">
        <v>0</v>
      </c>
      <c r="AC1269" s="202">
        <v>0</v>
      </c>
      <c r="AD1269" s="202">
        <v>0</v>
      </c>
      <c r="AE1269" s="202">
        <v>0</v>
      </c>
      <c r="AF1269" s="202">
        <v>0</v>
      </c>
      <c r="AG1269" s="203"/>
      <c r="AH1269" s="135">
        <v>0</v>
      </c>
      <c r="AI1269" s="135">
        <v>0</v>
      </c>
      <c r="AJ1269" s="202">
        <v>0</v>
      </c>
      <c r="AK1269" s="202">
        <v>0</v>
      </c>
      <c r="AL1269" s="203"/>
      <c r="AM1269" s="205">
        <v>0</v>
      </c>
      <c r="AN1269" s="119">
        <v>0</v>
      </c>
      <c r="AO1269" s="120">
        <v>0</v>
      </c>
      <c r="AP1269" s="39">
        <v>0</v>
      </c>
      <c r="AQ1269" s="141">
        <v>0</v>
      </c>
      <c r="AR1269" s="141">
        <v>0</v>
      </c>
      <c r="AS1269" s="143">
        <v>0</v>
      </c>
      <c r="AT1269" s="144">
        <v>0</v>
      </c>
      <c r="AU1269" s="141">
        <v>0</v>
      </c>
      <c r="AV1269" s="141">
        <v>0</v>
      </c>
      <c r="AW1269" s="143">
        <v>0</v>
      </c>
      <c r="AY1269" s="146"/>
      <c r="AZ1269" s="626"/>
    </row>
    <row r="1270" spans="1:52" ht="12.75" customHeight="1" x14ac:dyDescent="0.25">
      <c r="A1270" s="15"/>
      <c r="C1270" s="122"/>
      <c r="D1270" s="123"/>
      <c r="F1270" s="125"/>
      <c r="G1270" s="126"/>
      <c r="H1270" s="35"/>
      <c r="I1270" s="36"/>
      <c r="J1270" s="37"/>
      <c r="K1270" s="198" t="s">
        <v>73</v>
      </c>
      <c r="L1270" s="241">
        <v>0</v>
      </c>
      <c r="M1270" s="242">
        <v>0</v>
      </c>
      <c r="N1270" s="201">
        <v>0</v>
      </c>
      <c r="O1270" s="202">
        <v>0</v>
      </c>
      <c r="P1270" s="202">
        <v>0</v>
      </c>
      <c r="Q1270" s="202">
        <v>0</v>
      </c>
      <c r="R1270" s="202">
        <v>0</v>
      </c>
      <c r="S1270" s="202">
        <v>0</v>
      </c>
      <c r="T1270" s="203"/>
      <c r="U1270" s="135">
        <v>0</v>
      </c>
      <c r="V1270" s="135">
        <v>0</v>
      </c>
      <c r="W1270" s="202">
        <v>0</v>
      </c>
      <c r="X1270" s="202">
        <v>0</v>
      </c>
      <c r="Y1270" s="203"/>
      <c r="Z1270" s="135">
        <v>0</v>
      </c>
      <c r="AA1270" s="204">
        <v>0</v>
      </c>
      <c r="AB1270" s="202">
        <v>0</v>
      </c>
      <c r="AC1270" s="202">
        <v>0</v>
      </c>
      <c r="AD1270" s="202">
        <v>0</v>
      </c>
      <c r="AE1270" s="202">
        <v>0</v>
      </c>
      <c r="AF1270" s="202">
        <v>0</v>
      </c>
      <c r="AG1270" s="203"/>
      <c r="AH1270" s="135">
        <v>0</v>
      </c>
      <c r="AI1270" s="135">
        <v>0</v>
      </c>
      <c r="AJ1270" s="202">
        <v>0</v>
      </c>
      <c r="AK1270" s="202">
        <v>0</v>
      </c>
      <c r="AL1270" s="203"/>
      <c r="AM1270" s="205">
        <v>0</v>
      </c>
      <c r="AN1270" s="119">
        <v>0</v>
      </c>
      <c r="AO1270" s="120">
        <v>0</v>
      </c>
      <c r="AP1270" s="39">
        <v>0</v>
      </c>
      <c r="AQ1270" s="141">
        <v>0</v>
      </c>
      <c r="AR1270" s="141">
        <v>0</v>
      </c>
      <c r="AS1270" s="143">
        <v>0</v>
      </c>
      <c r="AT1270" s="144">
        <v>0</v>
      </c>
      <c r="AU1270" s="141">
        <v>0</v>
      </c>
      <c r="AV1270" s="141">
        <v>0</v>
      </c>
      <c r="AW1270" s="143">
        <v>0</v>
      </c>
      <c r="AY1270" s="146"/>
      <c r="AZ1270" s="626"/>
    </row>
    <row r="1271" spans="1:52" ht="12.75" customHeight="1" x14ac:dyDescent="0.25">
      <c r="A1271" s="15"/>
      <c r="C1271" s="122"/>
      <c r="D1271" s="123"/>
      <c r="F1271" s="125"/>
      <c r="G1271" s="126"/>
      <c r="H1271" s="35"/>
      <c r="I1271" s="36"/>
      <c r="J1271" s="37"/>
      <c r="K1271" s="198" t="s">
        <v>74</v>
      </c>
      <c r="L1271" s="241">
        <v>0</v>
      </c>
      <c r="M1271" s="242">
        <v>0</v>
      </c>
      <c r="N1271" s="201">
        <v>0</v>
      </c>
      <c r="O1271" s="202">
        <v>0</v>
      </c>
      <c r="P1271" s="202">
        <v>0</v>
      </c>
      <c r="Q1271" s="202">
        <v>0</v>
      </c>
      <c r="R1271" s="202">
        <v>0</v>
      </c>
      <c r="S1271" s="202">
        <v>0</v>
      </c>
      <c r="T1271" s="203"/>
      <c r="U1271" s="135">
        <v>0</v>
      </c>
      <c r="V1271" s="135">
        <v>0</v>
      </c>
      <c r="W1271" s="202">
        <v>0</v>
      </c>
      <c r="X1271" s="202">
        <v>0</v>
      </c>
      <c r="Y1271" s="203"/>
      <c r="Z1271" s="135">
        <v>0</v>
      </c>
      <c r="AA1271" s="204">
        <v>0</v>
      </c>
      <c r="AB1271" s="202">
        <v>0</v>
      </c>
      <c r="AC1271" s="202">
        <v>0</v>
      </c>
      <c r="AD1271" s="202">
        <v>0</v>
      </c>
      <c r="AE1271" s="202">
        <v>0</v>
      </c>
      <c r="AF1271" s="202">
        <v>0</v>
      </c>
      <c r="AG1271" s="203"/>
      <c r="AH1271" s="135">
        <v>0</v>
      </c>
      <c r="AI1271" s="135">
        <v>0</v>
      </c>
      <c r="AJ1271" s="202">
        <v>0</v>
      </c>
      <c r="AK1271" s="202">
        <v>0</v>
      </c>
      <c r="AL1271" s="203"/>
      <c r="AM1271" s="205">
        <v>0</v>
      </c>
      <c r="AN1271" s="119">
        <v>0</v>
      </c>
      <c r="AO1271" s="120">
        <v>0</v>
      </c>
      <c r="AP1271" s="39">
        <v>0</v>
      </c>
      <c r="AQ1271" s="141">
        <v>0</v>
      </c>
      <c r="AR1271" s="141">
        <v>0</v>
      </c>
      <c r="AS1271" s="143">
        <v>0</v>
      </c>
      <c r="AT1271" s="144">
        <v>0</v>
      </c>
      <c r="AU1271" s="141">
        <v>0</v>
      </c>
      <c r="AV1271" s="141">
        <v>0</v>
      </c>
      <c r="AW1271" s="143">
        <v>0</v>
      </c>
      <c r="AY1271" s="146"/>
      <c r="AZ1271" s="626"/>
    </row>
    <row r="1272" spans="1:52" ht="12.75" customHeight="1" x14ac:dyDescent="0.25">
      <c r="A1272" s="15"/>
      <c r="C1272" s="122"/>
      <c r="D1272" s="123"/>
      <c r="F1272" s="125"/>
      <c r="G1272" s="126"/>
      <c r="H1272" s="35"/>
      <c r="I1272" s="36"/>
      <c r="J1272" s="37"/>
      <c r="K1272" s="198" t="s">
        <v>75</v>
      </c>
      <c r="L1272" s="241">
        <v>0</v>
      </c>
      <c r="M1272" s="242">
        <v>0</v>
      </c>
      <c r="N1272" s="201">
        <v>0</v>
      </c>
      <c r="O1272" s="202">
        <v>0</v>
      </c>
      <c r="P1272" s="202">
        <v>0</v>
      </c>
      <c r="Q1272" s="202">
        <v>0</v>
      </c>
      <c r="R1272" s="202">
        <v>0</v>
      </c>
      <c r="S1272" s="202">
        <v>0</v>
      </c>
      <c r="T1272" s="203"/>
      <c r="U1272" s="135">
        <v>0</v>
      </c>
      <c r="V1272" s="135">
        <v>0</v>
      </c>
      <c r="W1272" s="202">
        <v>0</v>
      </c>
      <c r="X1272" s="202">
        <v>0</v>
      </c>
      <c r="Y1272" s="203"/>
      <c r="Z1272" s="135">
        <v>0</v>
      </c>
      <c r="AA1272" s="204">
        <v>0</v>
      </c>
      <c r="AB1272" s="202">
        <v>0</v>
      </c>
      <c r="AC1272" s="202">
        <v>0</v>
      </c>
      <c r="AD1272" s="202">
        <v>0</v>
      </c>
      <c r="AE1272" s="202">
        <v>0</v>
      </c>
      <c r="AF1272" s="202">
        <v>0</v>
      </c>
      <c r="AG1272" s="203"/>
      <c r="AH1272" s="135">
        <v>0</v>
      </c>
      <c r="AI1272" s="135">
        <v>0</v>
      </c>
      <c r="AJ1272" s="202">
        <v>0</v>
      </c>
      <c r="AK1272" s="202">
        <v>0</v>
      </c>
      <c r="AL1272" s="203"/>
      <c r="AM1272" s="205">
        <v>0</v>
      </c>
      <c r="AN1272" s="119">
        <v>0</v>
      </c>
      <c r="AO1272" s="120">
        <v>0</v>
      </c>
      <c r="AP1272" s="39">
        <v>0</v>
      </c>
      <c r="AQ1272" s="141">
        <v>0</v>
      </c>
      <c r="AR1272" s="141">
        <v>0</v>
      </c>
      <c r="AS1272" s="143">
        <v>0</v>
      </c>
      <c r="AT1272" s="144">
        <v>0</v>
      </c>
      <c r="AU1272" s="141">
        <v>0</v>
      </c>
      <c r="AV1272" s="141">
        <v>0</v>
      </c>
      <c r="AW1272" s="143">
        <v>0</v>
      </c>
      <c r="AY1272" s="146"/>
      <c r="AZ1272" s="626"/>
    </row>
    <row r="1273" spans="1:52" ht="12.75" customHeight="1" x14ac:dyDescent="0.25">
      <c r="A1273" s="15"/>
      <c r="C1273" s="122"/>
      <c r="D1273" s="123"/>
      <c r="F1273" s="125"/>
      <c r="G1273" s="126"/>
      <c r="H1273" s="35"/>
      <c r="I1273" s="36"/>
      <c r="J1273" s="37"/>
      <c r="K1273" s="206" t="s">
        <v>76</v>
      </c>
      <c r="L1273" s="241">
        <v>0</v>
      </c>
      <c r="M1273" s="242">
        <v>0</v>
      </c>
      <c r="N1273" s="201">
        <v>0</v>
      </c>
      <c r="O1273" s="202">
        <v>0</v>
      </c>
      <c r="P1273" s="202">
        <v>0</v>
      </c>
      <c r="Q1273" s="202">
        <v>0</v>
      </c>
      <c r="R1273" s="202">
        <v>0</v>
      </c>
      <c r="S1273" s="202">
        <v>0</v>
      </c>
      <c r="T1273" s="203"/>
      <c r="U1273" s="135">
        <v>0</v>
      </c>
      <c r="V1273" s="135">
        <v>0</v>
      </c>
      <c r="W1273" s="202">
        <v>0</v>
      </c>
      <c r="X1273" s="202">
        <v>0</v>
      </c>
      <c r="Y1273" s="203"/>
      <c r="Z1273" s="135">
        <v>0</v>
      </c>
      <c r="AA1273" s="204">
        <v>0</v>
      </c>
      <c r="AB1273" s="202">
        <v>0</v>
      </c>
      <c r="AC1273" s="202">
        <v>0</v>
      </c>
      <c r="AD1273" s="202">
        <v>0</v>
      </c>
      <c r="AE1273" s="202">
        <v>0</v>
      </c>
      <c r="AF1273" s="202">
        <v>0</v>
      </c>
      <c r="AG1273" s="203"/>
      <c r="AH1273" s="135">
        <v>0</v>
      </c>
      <c r="AI1273" s="135">
        <v>0</v>
      </c>
      <c r="AJ1273" s="202">
        <v>0</v>
      </c>
      <c r="AK1273" s="202">
        <v>0</v>
      </c>
      <c r="AL1273" s="203"/>
      <c r="AM1273" s="205">
        <v>0</v>
      </c>
      <c r="AN1273" s="119">
        <v>0</v>
      </c>
      <c r="AO1273" s="120">
        <v>0</v>
      </c>
      <c r="AP1273" s="39">
        <v>0</v>
      </c>
      <c r="AQ1273" s="141">
        <v>0</v>
      </c>
      <c r="AR1273" s="141">
        <v>0</v>
      </c>
      <c r="AS1273" s="143">
        <v>0</v>
      </c>
      <c r="AT1273" s="144">
        <v>0</v>
      </c>
      <c r="AU1273" s="141">
        <v>0</v>
      </c>
      <c r="AV1273" s="141">
        <v>0</v>
      </c>
      <c r="AW1273" s="143">
        <v>0</v>
      </c>
      <c r="AY1273" s="146"/>
      <c r="AZ1273" s="626"/>
    </row>
    <row r="1274" spans="1:52" ht="12.75" customHeight="1" x14ac:dyDescent="0.25">
      <c r="A1274" s="15"/>
      <c r="C1274" s="122"/>
      <c r="D1274" s="123"/>
      <c r="F1274" s="125"/>
      <c r="G1274" s="126"/>
      <c r="H1274" s="35"/>
      <c r="I1274" s="36"/>
      <c r="J1274" s="37"/>
      <c r="K1274" s="206"/>
      <c r="L1274" s="241"/>
      <c r="M1274" s="242"/>
      <c r="N1274" s="258"/>
      <c r="O1274" s="259"/>
      <c r="P1274" s="259"/>
      <c r="Q1274" s="259"/>
      <c r="R1274" s="259"/>
      <c r="S1274" s="259"/>
      <c r="T1274" s="260"/>
      <c r="U1274" s="261"/>
      <c r="V1274" s="261"/>
      <c r="W1274" s="262"/>
      <c r="X1274" s="262"/>
      <c r="Y1274" s="260"/>
      <c r="Z1274" s="263"/>
      <c r="AA1274" s="264"/>
      <c r="AB1274" s="259"/>
      <c r="AC1274" s="259"/>
      <c r="AD1274" s="259"/>
      <c r="AE1274" s="259"/>
      <c r="AF1274" s="259"/>
      <c r="AG1274" s="260"/>
      <c r="AH1274" s="261"/>
      <c r="AI1274" s="261"/>
      <c r="AJ1274" s="262"/>
      <c r="AK1274" s="262"/>
      <c r="AL1274" s="260"/>
      <c r="AM1274" s="265"/>
      <c r="AN1274" s="266"/>
      <c r="AO1274" s="267"/>
      <c r="AP1274" s="268"/>
      <c r="AQ1274" s="269"/>
      <c r="AR1274" s="642"/>
      <c r="AS1274" s="270"/>
      <c r="AT1274" s="271"/>
      <c r="AU1274" s="269"/>
      <c r="AV1274" s="642"/>
      <c r="AW1274" s="270"/>
      <c r="AY1274" s="146"/>
      <c r="AZ1274" s="626"/>
    </row>
    <row r="1275" spans="1:52" ht="12.75" customHeight="1" x14ac:dyDescent="0.25">
      <c r="A1275" s="15"/>
      <c r="C1275" s="122"/>
      <c r="D1275" s="123"/>
      <c r="F1275" s="125"/>
      <c r="G1275" s="126"/>
      <c r="H1275" s="35"/>
      <c r="I1275" s="36"/>
      <c r="J1275" s="37"/>
      <c r="K1275" s="206"/>
      <c r="L1275" s="241"/>
      <c r="M1275" s="242"/>
      <c r="N1275" s="258"/>
      <c r="O1275" s="259"/>
      <c r="P1275" s="259"/>
      <c r="Q1275" s="259"/>
      <c r="R1275" s="259"/>
      <c r="S1275" s="259"/>
      <c r="T1275" s="260"/>
      <c r="U1275" s="261"/>
      <c r="V1275" s="261"/>
      <c r="W1275" s="262"/>
      <c r="X1275" s="262"/>
      <c r="Y1275" s="260"/>
      <c r="Z1275" s="263"/>
      <c r="AA1275" s="264"/>
      <c r="AB1275" s="259"/>
      <c r="AC1275" s="259"/>
      <c r="AD1275" s="259"/>
      <c r="AE1275" s="259"/>
      <c r="AF1275" s="259"/>
      <c r="AG1275" s="260"/>
      <c r="AH1275" s="261"/>
      <c r="AI1275" s="261"/>
      <c r="AJ1275" s="262"/>
      <c r="AK1275" s="262"/>
      <c r="AL1275" s="260"/>
      <c r="AM1275" s="265"/>
      <c r="AN1275" s="266"/>
      <c r="AO1275" s="267"/>
      <c r="AP1275" s="268"/>
      <c r="AQ1275" s="269"/>
      <c r="AR1275" s="642"/>
      <c r="AS1275" s="270"/>
      <c r="AT1275" s="271"/>
      <c r="AU1275" s="269"/>
      <c r="AV1275" s="642"/>
      <c r="AW1275" s="270"/>
      <c r="AY1275" s="146"/>
      <c r="AZ1275" s="626"/>
    </row>
    <row r="1276" spans="1:52" ht="12.75" customHeight="1" x14ac:dyDescent="0.25">
      <c r="A1276" s="52"/>
      <c r="B1276" s="43"/>
      <c r="C1276" s="44"/>
      <c r="D1276" s="45"/>
      <c r="F1276" s="47"/>
      <c r="G1276" s="126"/>
      <c r="H1276" s="35"/>
      <c r="I1276" s="36"/>
      <c r="J1276" s="37"/>
      <c r="K1276" s="116" t="s">
        <v>1555</v>
      </c>
      <c r="L1276" s="604"/>
      <c r="M1276" s="605"/>
      <c r="N1276" s="606"/>
      <c r="O1276" s="607"/>
      <c r="P1276" s="607"/>
      <c r="Q1276" s="607"/>
      <c r="R1276" s="607"/>
      <c r="S1276" s="607"/>
      <c r="T1276" s="608"/>
      <c r="U1276" s="609"/>
      <c r="V1276" s="609"/>
      <c r="W1276" s="610"/>
      <c r="X1276" s="610"/>
      <c r="Y1276" s="608"/>
      <c r="Z1276" s="611"/>
      <c r="AA1276" s="612"/>
      <c r="AB1276" s="607"/>
      <c r="AC1276" s="607"/>
      <c r="AD1276" s="607"/>
      <c r="AE1276" s="607"/>
      <c r="AF1276" s="607"/>
      <c r="AG1276" s="608"/>
      <c r="AH1276" s="609"/>
      <c r="AI1276" s="609"/>
      <c r="AJ1276" s="610"/>
      <c r="AK1276" s="610"/>
      <c r="AL1276" s="608"/>
      <c r="AM1276" s="613"/>
      <c r="AN1276" s="110"/>
      <c r="AO1276" s="109"/>
      <c r="AP1276" s="103"/>
      <c r="AQ1276" s="111"/>
      <c r="AR1276" s="111"/>
      <c r="AS1276" s="112"/>
      <c r="AT1276" s="113"/>
      <c r="AU1276" s="111"/>
      <c r="AV1276" s="111"/>
      <c r="AW1276" s="112"/>
      <c r="AY1276" s="146"/>
      <c r="AZ1276" s="626"/>
    </row>
    <row r="1277" spans="1:52" ht="12.75" customHeight="1" x14ac:dyDescent="0.25">
      <c r="A1277" s="52"/>
      <c r="B1277" s="43"/>
      <c r="C1277" s="44"/>
      <c r="D1277" s="45"/>
      <c r="F1277" s="47"/>
      <c r="G1277" s="126"/>
      <c r="H1277" s="35"/>
      <c r="I1277" s="36"/>
      <c r="J1277" s="37"/>
      <c r="K1277" s="349" t="s">
        <v>1556</v>
      </c>
      <c r="L1277" s="604"/>
      <c r="M1277" s="605"/>
      <c r="N1277" s="606"/>
      <c r="O1277" s="607"/>
      <c r="P1277" s="607"/>
      <c r="Q1277" s="607"/>
      <c r="R1277" s="607"/>
      <c r="S1277" s="607"/>
      <c r="T1277" s="608"/>
      <c r="U1277" s="609"/>
      <c r="V1277" s="609"/>
      <c r="W1277" s="610"/>
      <c r="X1277" s="610"/>
      <c r="Y1277" s="608"/>
      <c r="Z1277" s="611"/>
      <c r="AA1277" s="612"/>
      <c r="AB1277" s="607"/>
      <c r="AC1277" s="607"/>
      <c r="AD1277" s="607"/>
      <c r="AE1277" s="607"/>
      <c r="AF1277" s="607"/>
      <c r="AG1277" s="608"/>
      <c r="AH1277" s="609"/>
      <c r="AI1277" s="609"/>
      <c r="AJ1277" s="610"/>
      <c r="AK1277" s="610"/>
      <c r="AL1277" s="608"/>
      <c r="AM1277" s="613"/>
      <c r="AN1277" s="110"/>
      <c r="AO1277" s="109"/>
      <c r="AP1277" s="103"/>
      <c r="AQ1277" s="111"/>
      <c r="AR1277" s="111"/>
      <c r="AS1277" s="112"/>
      <c r="AT1277" s="113"/>
      <c r="AU1277" s="111"/>
      <c r="AV1277" s="111"/>
      <c r="AW1277" s="112"/>
      <c r="AY1277" s="146"/>
      <c r="AZ1277" s="626"/>
    </row>
    <row r="1278" spans="1:52" ht="12.75" customHeight="1" x14ac:dyDescent="0.25">
      <c r="A1278" s="15"/>
      <c r="C1278" s="122"/>
      <c r="D1278" s="123"/>
      <c r="F1278" s="125"/>
      <c r="G1278" s="126"/>
      <c r="H1278" s="35"/>
      <c r="I1278" s="36"/>
      <c r="J1278" s="37"/>
      <c r="K1278" s="209"/>
      <c r="L1278" s="199"/>
      <c r="M1278" s="200"/>
      <c r="N1278" s="201"/>
      <c r="O1278" s="202"/>
      <c r="P1278" s="202"/>
      <c r="Q1278" s="202"/>
      <c r="R1278" s="202"/>
      <c r="S1278" s="202"/>
      <c r="T1278" s="224"/>
      <c r="U1278" s="138"/>
      <c r="V1278" s="138"/>
      <c r="W1278" s="139"/>
      <c r="X1278" s="139"/>
      <c r="Y1278" s="224"/>
      <c r="Z1278" s="210"/>
      <c r="AA1278" s="204"/>
      <c r="AB1278" s="202"/>
      <c r="AC1278" s="202"/>
      <c r="AD1278" s="202"/>
      <c r="AE1278" s="202"/>
      <c r="AF1278" s="202"/>
      <c r="AG1278" s="224"/>
      <c r="AH1278" s="138"/>
      <c r="AI1278" s="138"/>
      <c r="AJ1278" s="139"/>
      <c r="AK1278" s="139"/>
      <c r="AL1278" s="224"/>
      <c r="AM1278" s="140"/>
      <c r="AN1278" s="211"/>
      <c r="AO1278" s="212"/>
      <c r="AP1278" s="39"/>
      <c r="AQ1278" s="141"/>
      <c r="AR1278" s="141"/>
      <c r="AS1278" s="143"/>
      <c r="AU1278" s="141"/>
      <c r="AV1278" s="141"/>
      <c r="AW1278" s="143"/>
      <c r="AY1278" s="146"/>
      <c r="AZ1278" s="626"/>
    </row>
    <row r="1279" spans="1:52" ht="12.75" customHeight="1" x14ac:dyDescent="0.25">
      <c r="A1279" s="15"/>
      <c r="C1279" s="122"/>
      <c r="D1279" s="123"/>
      <c r="F1279" s="125"/>
      <c r="G1279" s="126"/>
      <c r="H1279" s="35"/>
      <c r="I1279" s="36"/>
      <c r="J1279" s="37"/>
      <c r="K1279" s="117" t="s">
        <v>65</v>
      </c>
      <c r="L1279" s="199"/>
      <c r="M1279" s="200"/>
      <c r="N1279" s="201"/>
      <c r="O1279" s="202"/>
      <c r="P1279" s="202"/>
      <c r="Q1279" s="202"/>
      <c r="R1279" s="202"/>
      <c r="S1279" s="202"/>
      <c r="T1279" s="224"/>
      <c r="U1279" s="138"/>
      <c r="V1279" s="138"/>
      <c r="W1279" s="139"/>
      <c r="X1279" s="139"/>
      <c r="Y1279" s="224"/>
      <c r="Z1279" s="210"/>
      <c r="AA1279" s="204"/>
      <c r="AB1279" s="202"/>
      <c r="AC1279" s="202"/>
      <c r="AD1279" s="202"/>
      <c r="AE1279" s="202"/>
      <c r="AF1279" s="202"/>
      <c r="AG1279" s="224"/>
      <c r="AH1279" s="138"/>
      <c r="AI1279" s="138"/>
      <c r="AJ1279" s="139"/>
      <c r="AK1279" s="139"/>
      <c r="AL1279" s="224"/>
      <c r="AM1279" s="140"/>
      <c r="AN1279" s="211"/>
      <c r="AO1279" s="212"/>
      <c r="AP1279" s="39"/>
      <c r="AQ1279" s="141"/>
      <c r="AR1279" s="141"/>
      <c r="AS1279" s="143"/>
      <c r="AU1279" s="141"/>
      <c r="AV1279" s="141"/>
      <c r="AW1279" s="143"/>
      <c r="AX1279" s="12"/>
      <c r="AY1279" s="146"/>
      <c r="AZ1279" s="626"/>
    </row>
    <row r="1280" spans="1:52" ht="12.75" customHeight="1" x14ac:dyDescent="0.25">
      <c r="A1280" s="15"/>
      <c r="C1280" s="122"/>
      <c r="D1280" s="123"/>
      <c r="F1280" s="125"/>
      <c r="G1280" s="126"/>
      <c r="H1280" s="35"/>
      <c r="I1280" s="36"/>
      <c r="J1280" s="37"/>
      <c r="K1280" s="209"/>
      <c r="L1280" s="199"/>
      <c r="M1280" s="200"/>
      <c r="N1280" s="201"/>
      <c r="O1280" s="202"/>
      <c r="P1280" s="202"/>
      <c r="Q1280" s="202"/>
      <c r="R1280" s="202"/>
      <c r="S1280" s="202"/>
      <c r="T1280" s="224"/>
      <c r="U1280" s="138"/>
      <c r="V1280" s="138"/>
      <c r="W1280" s="139"/>
      <c r="X1280" s="139"/>
      <c r="Y1280" s="224"/>
      <c r="Z1280" s="210"/>
      <c r="AA1280" s="204"/>
      <c r="AB1280" s="202"/>
      <c r="AC1280" s="202"/>
      <c r="AD1280" s="202"/>
      <c r="AE1280" s="202"/>
      <c r="AF1280" s="202"/>
      <c r="AG1280" s="224"/>
      <c r="AH1280" s="138"/>
      <c r="AI1280" s="138"/>
      <c r="AJ1280" s="139"/>
      <c r="AK1280" s="139"/>
      <c r="AL1280" s="224"/>
      <c r="AM1280" s="140"/>
      <c r="AN1280" s="211"/>
      <c r="AO1280" s="212"/>
      <c r="AP1280" s="39"/>
      <c r="AQ1280" s="141"/>
      <c r="AR1280" s="141"/>
      <c r="AS1280" s="143"/>
      <c r="AU1280" s="141"/>
      <c r="AV1280" s="141"/>
      <c r="AW1280" s="143"/>
      <c r="AY1280" s="146"/>
      <c r="AZ1280" s="626"/>
    </row>
    <row r="1281" spans="1:64" ht="35.1" customHeight="1" x14ac:dyDescent="0.25">
      <c r="A1281" s="356" t="s">
        <v>13</v>
      </c>
      <c r="B1281" s="121">
        <v>19</v>
      </c>
      <c r="C1281" s="122" t="s">
        <v>1541</v>
      </c>
      <c r="D1281" s="123">
        <v>1000</v>
      </c>
      <c r="F1281" s="125">
        <v>12</v>
      </c>
      <c r="G1281" s="126">
        <v>1</v>
      </c>
      <c r="H1281" s="35" t="str">
        <f t="shared" ref="H1281:H1322" si="999">LEFT(J1281,3)</f>
        <v>119</v>
      </c>
      <c r="I1281" s="36" t="s">
        <v>1157</v>
      </c>
      <c r="J1281" s="37" t="s">
        <v>1557</v>
      </c>
      <c r="K1281" s="331" t="s">
        <v>1558</v>
      </c>
      <c r="L1281" s="128">
        <v>0</v>
      </c>
      <c r="M1281" s="129">
        <v>0</v>
      </c>
      <c r="N1281" s="616"/>
      <c r="O1281" s="617"/>
      <c r="P1281" s="617"/>
      <c r="Q1281" s="617"/>
      <c r="R1281" s="617"/>
      <c r="S1281" s="617"/>
      <c r="T1281" s="132" t="str">
        <f t="shared" ref="T1281:T1289" si="1000">IF(SUM(N1281:S1281)=U1281,"OK",SUM(N1281:S1281)-U1281)</f>
        <v>OK</v>
      </c>
      <c r="U1281" s="618"/>
      <c r="V1281" s="618"/>
      <c r="W1281" s="619"/>
      <c r="X1281" s="619"/>
      <c r="Y1281" s="132" t="str">
        <f t="shared" ref="Y1281:Y1289" si="1001">IF(SUM(W1281:X1281)=Z1281,"OK",SUM(W1281:X1281)-Z1281)</f>
        <v>OK</v>
      </c>
      <c r="Z1281" s="620"/>
      <c r="AA1281" s="621"/>
      <c r="AB1281" s="622"/>
      <c r="AC1281" s="622"/>
      <c r="AD1281" s="622"/>
      <c r="AE1281" s="622"/>
      <c r="AF1281" s="622"/>
      <c r="AG1281" s="132" t="str">
        <f t="shared" ref="AG1281:AG1289" si="1002">IF(SUM(AA1281:AF1281)=AH1281,"OK",SUM(AA1281:AF1281)-AH1281)</f>
        <v>OK</v>
      </c>
      <c r="AH1281" s="618"/>
      <c r="AI1281" s="618"/>
      <c r="AJ1281" s="619"/>
      <c r="AK1281" s="619"/>
      <c r="AL1281" s="132" t="str">
        <f t="shared" ref="AL1281:AL1289" si="1003">IF(SUM(AJ1281:AK1281)=AM1281,"OK",SUM(AJ1281:AK1281)-AM1281)</f>
        <v>OK</v>
      </c>
      <c r="AM1281" s="623"/>
      <c r="AN1281" s="119">
        <f t="shared" ref="AN1281:AN1289" si="1004">L1281+U1281+V1281+Z1281</f>
        <v>0</v>
      </c>
      <c r="AO1281" s="120">
        <f t="shared" ref="AO1281:AO1289" si="1005">M1281+AH1281+AI1281+AM1281</f>
        <v>0</v>
      </c>
      <c r="AP1281" s="39">
        <f t="shared" ref="AP1281:AP1289" si="1006">L1281</f>
        <v>0</v>
      </c>
      <c r="AQ1281" s="141">
        <f t="shared" ref="AQ1281:AQ1289" si="1007">AN1281</f>
        <v>0</v>
      </c>
      <c r="AR1281" s="141">
        <f t="shared" ref="AR1281:AR1289" si="1008">AQ1281-AP1281</f>
        <v>0</v>
      </c>
      <c r="AS1281" s="143" t="e">
        <f t="shared" ref="AS1281:AS1289" si="1009">AR1281/AP1281</f>
        <v>#DIV/0!</v>
      </c>
      <c r="AT1281" s="144">
        <f t="shared" ref="AT1281:AT1289" si="1010">M1281</f>
        <v>0</v>
      </c>
      <c r="AU1281" s="141">
        <f t="shared" ref="AU1281:AU1289" si="1011">AO1281</f>
        <v>0</v>
      </c>
      <c r="AV1281" s="141">
        <f t="shared" ref="AV1281:AV1289" si="1012">AU1281-AT1281</f>
        <v>0</v>
      </c>
      <c r="AW1281" s="143" t="e">
        <f t="shared" ref="AW1281:AW1289" si="1013">AV1281/AT1281</f>
        <v>#DIV/0!</v>
      </c>
      <c r="AY1281" s="146" t="str">
        <f t="shared" ref="AY1281:AY1289" si="1014">RIGHT(LEFT(I1281,3),2)&amp;"."&amp;RIGHT(LEFT(I1281,5),2)</f>
        <v>01.00</v>
      </c>
      <c r="AZ1281" s="626" t="b">
        <f>COUNTIF('[1]Codes SEC'!$B$2:$B$250,Ministres!AY1281)&gt;0</f>
        <v>1</v>
      </c>
    </row>
    <row r="1282" spans="1:64" ht="35.1" customHeight="1" x14ac:dyDescent="0.25">
      <c r="A1282" s="356" t="s">
        <v>13</v>
      </c>
      <c r="B1282" s="121">
        <v>19</v>
      </c>
      <c r="C1282" s="122" t="s">
        <v>1541</v>
      </c>
      <c r="D1282" s="123">
        <v>1000</v>
      </c>
      <c r="F1282" s="125">
        <v>12</v>
      </c>
      <c r="G1282" s="126">
        <v>1</v>
      </c>
      <c r="H1282" s="35" t="str">
        <f t="shared" si="999"/>
        <v>119</v>
      </c>
      <c r="I1282" s="36" t="s">
        <v>96</v>
      </c>
      <c r="J1282" s="37" t="s">
        <v>1559</v>
      </c>
      <c r="K1282" s="331" t="s">
        <v>1560</v>
      </c>
      <c r="L1282" s="232">
        <v>1323</v>
      </c>
      <c r="M1282" s="233">
        <v>1323</v>
      </c>
      <c r="N1282" s="616"/>
      <c r="O1282" s="617"/>
      <c r="P1282" s="617"/>
      <c r="Q1282" s="617"/>
      <c r="R1282" s="617"/>
      <c r="S1282" s="617"/>
      <c r="T1282" s="132" t="str">
        <f t="shared" si="1000"/>
        <v>OK</v>
      </c>
      <c r="U1282" s="618"/>
      <c r="V1282" s="618"/>
      <c r="W1282" s="619"/>
      <c r="X1282" s="619"/>
      <c r="Y1282" s="132" t="str">
        <f t="shared" si="1001"/>
        <v>OK</v>
      </c>
      <c r="Z1282" s="620"/>
      <c r="AA1282" s="621"/>
      <c r="AB1282" s="622"/>
      <c r="AC1282" s="622"/>
      <c r="AD1282" s="622"/>
      <c r="AE1282" s="622"/>
      <c r="AF1282" s="622"/>
      <c r="AG1282" s="132" t="str">
        <f t="shared" si="1002"/>
        <v>OK</v>
      </c>
      <c r="AH1282" s="618"/>
      <c r="AI1282" s="618"/>
      <c r="AJ1282" s="619"/>
      <c r="AK1282" s="619"/>
      <c r="AL1282" s="132" t="str">
        <f t="shared" si="1003"/>
        <v>OK</v>
      </c>
      <c r="AM1282" s="623"/>
      <c r="AN1282" s="119">
        <f t="shared" si="1004"/>
        <v>1323</v>
      </c>
      <c r="AO1282" s="120">
        <f t="shared" si="1005"/>
        <v>1323</v>
      </c>
      <c r="AP1282" s="39">
        <f t="shared" si="1006"/>
        <v>1323</v>
      </c>
      <c r="AQ1282" s="141">
        <f t="shared" si="1007"/>
        <v>1323</v>
      </c>
      <c r="AR1282" s="142">
        <f t="shared" si="1008"/>
        <v>0</v>
      </c>
      <c r="AS1282" s="143">
        <f t="shared" si="1009"/>
        <v>0</v>
      </c>
      <c r="AT1282" s="144">
        <f t="shared" si="1010"/>
        <v>1323</v>
      </c>
      <c r="AU1282" s="141">
        <f t="shared" si="1011"/>
        <v>1323</v>
      </c>
      <c r="AV1282" s="142">
        <f t="shared" si="1012"/>
        <v>0</v>
      </c>
      <c r="AW1282" s="143">
        <f t="shared" si="1013"/>
        <v>0</v>
      </c>
      <c r="AY1282" s="146" t="str">
        <f t="shared" si="1014"/>
        <v>12.11</v>
      </c>
      <c r="AZ1282" s="626" t="b">
        <f>COUNTIF('[1]Codes SEC'!$B$2:$B$250,Ministres!AY1282)&gt;0</f>
        <v>1</v>
      </c>
    </row>
    <row r="1283" spans="1:64" ht="35.1" customHeight="1" x14ac:dyDescent="0.25">
      <c r="A1283" s="356" t="s">
        <v>13</v>
      </c>
      <c r="B1283" s="121">
        <v>19</v>
      </c>
      <c r="C1283" s="122" t="s">
        <v>1541</v>
      </c>
      <c r="D1283" s="123">
        <v>1000</v>
      </c>
      <c r="F1283" s="125">
        <v>12</v>
      </c>
      <c r="G1283" s="126">
        <v>1</v>
      </c>
      <c r="H1283" s="35" t="str">
        <f t="shared" si="999"/>
        <v>119</v>
      </c>
      <c r="I1283" s="36" t="s">
        <v>96</v>
      </c>
      <c r="J1283" s="37" t="s">
        <v>1561</v>
      </c>
      <c r="K1283" s="331" t="s">
        <v>1562</v>
      </c>
      <c r="L1283" s="232">
        <v>2980</v>
      </c>
      <c r="M1283" s="233">
        <v>2980</v>
      </c>
      <c r="N1283" s="616"/>
      <c r="O1283" s="617"/>
      <c r="P1283" s="617"/>
      <c r="Q1283" s="617"/>
      <c r="R1283" s="617"/>
      <c r="S1283" s="617"/>
      <c r="T1283" s="132" t="str">
        <f t="shared" si="1000"/>
        <v>OK</v>
      </c>
      <c r="U1283" s="618"/>
      <c r="V1283" s="618"/>
      <c r="W1283" s="619"/>
      <c r="X1283" s="619"/>
      <c r="Y1283" s="132" t="str">
        <f t="shared" si="1001"/>
        <v>OK</v>
      </c>
      <c r="Z1283" s="620"/>
      <c r="AA1283" s="621"/>
      <c r="AB1283" s="622"/>
      <c r="AC1283" s="622"/>
      <c r="AD1283" s="622"/>
      <c r="AE1283" s="622"/>
      <c r="AF1283" s="622"/>
      <c r="AG1283" s="132" t="str">
        <f t="shared" si="1002"/>
        <v>OK</v>
      </c>
      <c r="AH1283" s="618"/>
      <c r="AI1283" s="618"/>
      <c r="AJ1283" s="619"/>
      <c r="AK1283" s="619"/>
      <c r="AL1283" s="132" t="str">
        <f t="shared" si="1003"/>
        <v>OK</v>
      </c>
      <c r="AM1283" s="623"/>
      <c r="AN1283" s="119">
        <f t="shared" si="1004"/>
        <v>2980</v>
      </c>
      <c r="AO1283" s="120">
        <f t="shared" si="1005"/>
        <v>2980</v>
      </c>
      <c r="AP1283" s="39">
        <f t="shared" si="1006"/>
        <v>2980</v>
      </c>
      <c r="AQ1283" s="141">
        <f t="shared" si="1007"/>
        <v>2980</v>
      </c>
      <c r="AR1283" s="142">
        <f t="shared" si="1008"/>
        <v>0</v>
      </c>
      <c r="AS1283" s="143">
        <f t="shared" si="1009"/>
        <v>0</v>
      </c>
      <c r="AT1283" s="144">
        <f t="shared" si="1010"/>
        <v>2980</v>
      </c>
      <c r="AU1283" s="141">
        <f t="shared" si="1011"/>
        <v>2980</v>
      </c>
      <c r="AV1283" s="142">
        <f t="shared" si="1012"/>
        <v>0</v>
      </c>
      <c r="AW1283" s="143">
        <f t="shared" si="1013"/>
        <v>0</v>
      </c>
      <c r="AY1283" s="146" t="str">
        <f t="shared" si="1014"/>
        <v>12.11</v>
      </c>
      <c r="AZ1283" s="626" t="b">
        <f>COUNTIF('[1]Codes SEC'!$B$2:$B$250,Ministres!AY1283)&gt;0</f>
        <v>1</v>
      </c>
    </row>
    <row r="1284" spans="1:64" s="627" customFormat="1" ht="35.1" customHeight="1" x14ac:dyDescent="0.25">
      <c r="A1284" s="356" t="s">
        <v>13</v>
      </c>
      <c r="B1284" s="121">
        <v>19</v>
      </c>
      <c r="C1284" s="122" t="s">
        <v>1541</v>
      </c>
      <c r="D1284" s="123">
        <v>1000</v>
      </c>
      <c r="E1284" s="124"/>
      <c r="F1284" s="125">
        <v>12</v>
      </c>
      <c r="G1284" s="126">
        <v>1</v>
      </c>
      <c r="H1284" s="35" t="str">
        <f t="shared" si="999"/>
        <v>119</v>
      </c>
      <c r="I1284" s="36">
        <v>81221000</v>
      </c>
      <c r="J1284" s="37" t="s">
        <v>1563</v>
      </c>
      <c r="K1284" s="281" t="s">
        <v>1564</v>
      </c>
      <c r="L1284" s="128">
        <v>25</v>
      </c>
      <c r="M1284" s="129">
        <v>25</v>
      </c>
      <c r="N1284" s="130"/>
      <c r="O1284" s="131"/>
      <c r="P1284" s="131"/>
      <c r="Q1284" s="131"/>
      <c r="R1284" s="131"/>
      <c r="S1284" s="131"/>
      <c r="T1284" s="132" t="str">
        <f t="shared" si="1000"/>
        <v>OK</v>
      </c>
      <c r="U1284" s="138"/>
      <c r="V1284" s="138"/>
      <c r="W1284" s="139"/>
      <c r="X1284" s="139"/>
      <c r="Y1284" s="132" t="str">
        <f t="shared" si="1001"/>
        <v>OK</v>
      </c>
      <c r="Z1284" s="210"/>
      <c r="AA1284" s="204"/>
      <c r="AB1284" s="202"/>
      <c r="AC1284" s="202"/>
      <c r="AD1284" s="202"/>
      <c r="AE1284" s="202"/>
      <c r="AF1284" s="202"/>
      <c r="AG1284" s="132" t="str">
        <f t="shared" si="1002"/>
        <v>OK</v>
      </c>
      <c r="AH1284" s="138"/>
      <c r="AI1284" s="138"/>
      <c r="AJ1284" s="139"/>
      <c r="AK1284" s="139"/>
      <c r="AL1284" s="132" t="str">
        <f t="shared" si="1003"/>
        <v>OK</v>
      </c>
      <c r="AM1284" s="140"/>
      <c r="AN1284" s="119">
        <f t="shared" si="1004"/>
        <v>25</v>
      </c>
      <c r="AO1284" s="120">
        <f t="shared" si="1005"/>
        <v>25</v>
      </c>
      <c r="AP1284" s="39">
        <f t="shared" si="1006"/>
        <v>25</v>
      </c>
      <c r="AQ1284" s="141">
        <f t="shared" si="1007"/>
        <v>25</v>
      </c>
      <c r="AR1284" s="142">
        <f t="shared" si="1008"/>
        <v>0</v>
      </c>
      <c r="AS1284" s="143">
        <f t="shared" si="1009"/>
        <v>0</v>
      </c>
      <c r="AT1284" s="144">
        <f t="shared" si="1010"/>
        <v>25</v>
      </c>
      <c r="AU1284" s="141">
        <f t="shared" si="1011"/>
        <v>25</v>
      </c>
      <c r="AV1284" s="142">
        <f t="shared" si="1012"/>
        <v>0</v>
      </c>
      <c r="AW1284" s="143">
        <f t="shared" si="1013"/>
        <v>0</v>
      </c>
      <c r="AX1284"/>
      <c r="AY1284" s="146" t="str">
        <f t="shared" si="1014"/>
        <v>12.21</v>
      </c>
      <c r="AZ1284" s="626" t="b">
        <f>COUNTIF('[1]Codes SEC'!$B$2:$B$250,Ministres!AY1284)&gt;0</f>
        <v>1</v>
      </c>
      <c r="BA1284"/>
      <c r="BB1284"/>
      <c r="BC1284"/>
      <c r="BD1284"/>
      <c r="BE1284"/>
      <c r="BF1284"/>
      <c r="BG1284"/>
      <c r="BH1284"/>
      <c r="BI1284"/>
      <c r="BJ1284"/>
      <c r="BK1284"/>
      <c r="BL1284"/>
    </row>
    <row r="1285" spans="1:64" ht="35.1" customHeight="1" x14ac:dyDescent="0.25">
      <c r="A1285" s="356" t="s">
        <v>13</v>
      </c>
      <c r="B1285" s="121">
        <v>19</v>
      </c>
      <c r="C1285" s="122" t="s">
        <v>1541</v>
      </c>
      <c r="D1285" s="123">
        <v>1000</v>
      </c>
      <c r="F1285" s="125">
        <v>9</v>
      </c>
      <c r="G1285" s="126">
        <v>1</v>
      </c>
      <c r="H1285" s="35" t="str">
        <f t="shared" si="999"/>
        <v>119</v>
      </c>
      <c r="I1285" s="36" t="s">
        <v>1565</v>
      </c>
      <c r="J1285" s="37" t="s">
        <v>1566</v>
      </c>
      <c r="K1285" s="331" t="s">
        <v>1567</v>
      </c>
      <c r="L1285" s="232">
        <v>300</v>
      </c>
      <c r="M1285" s="233">
        <v>300</v>
      </c>
      <c r="N1285" s="616"/>
      <c r="O1285" s="617"/>
      <c r="P1285" s="617"/>
      <c r="Q1285" s="617"/>
      <c r="R1285" s="617"/>
      <c r="S1285" s="617"/>
      <c r="T1285" s="132" t="str">
        <f t="shared" si="1000"/>
        <v>OK</v>
      </c>
      <c r="U1285" s="618"/>
      <c r="V1285" s="618"/>
      <c r="W1285" s="619"/>
      <c r="X1285" s="619"/>
      <c r="Y1285" s="132" t="str">
        <f t="shared" si="1001"/>
        <v>OK</v>
      </c>
      <c r="Z1285" s="620"/>
      <c r="AA1285" s="621"/>
      <c r="AB1285" s="622"/>
      <c r="AC1285" s="622"/>
      <c r="AD1285" s="622"/>
      <c r="AE1285" s="622"/>
      <c r="AF1285" s="622"/>
      <c r="AG1285" s="132" t="str">
        <f t="shared" si="1002"/>
        <v>OK</v>
      </c>
      <c r="AH1285" s="618"/>
      <c r="AI1285" s="618"/>
      <c r="AJ1285" s="619"/>
      <c r="AK1285" s="619"/>
      <c r="AL1285" s="132" t="str">
        <f t="shared" si="1003"/>
        <v>OK</v>
      </c>
      <c r="AM1285" s="623"/>
      <c r="AN1285" s="119">
        <f t="shared" si="1004"/>
        <v>300</v>
      </c>
      <c r="AO1285" s="120">
        <f t="shared" si="1005"/>
        <v>300</v>
      </c>
      <c r="AP1285" s="39">
        <f t="shared" si="1006"/>
        <v>300</v>
      </c>
      <c r="AQ1285" s="141">
        <f t="shared" si="1007"/>
        <v>300</v>
      </c>
      <c r="AR1285" s="142">
        <f t="shared" si="1008"/>
        <v>0</v>
      </c>
      <c r="AS1285" s="143">
        <f t="shared" si="1009"/>
        <v>0</v>
      </c>
      <c r="AT1285" s="144">
        <f t="shared" si="1010"/>
        <v>300</v>
      </c>
      <c r="AU1285" s="141">
        <f t="shared" si="1011"/>
        <v>300</v>
      </c>
      <c r="AV1285" s="142">
        <f t="shared" si="1012"/>
        <v>0</v>
      </c>
      <c r="AW1285" s="143">
        <f t="shared" si="1013"/>
        <v>0</v>
      </c>
      <c r="AY1285" s="146" t="str">
        <f t="shared" si="1014"/>
        <v>21.60</v>
      </c>
      <c r="AZ1285" s="626" t="b">
        <f>COUNTIF('[1]Codes SEC'!$B$2:$B$250,Ministres!AY1285)&gt;0</f>
        <v>1</v>
      </c>
    </row>
    <row r="1286" spans="1:64" ht="35.1" customHeight="1" x14ac:dyDescent="0.25">
      <c r="A1286" s="356" t="s">
        <v>13</v>
      </c>
      <c r="B1286" s="121">
        <v>19</v>
      </c>
      <c r="C1286" s="122" t="s">
        <v>1541</v>
      </c>
      <c r="D1286" s="123">
        <v>1000</v>
      </c>
      <c r="F1286" s="125">
        <v>12</v>
      </c>
      <c r="G1286" s="126"/>
      <c r="H1286" s="35" t="str">
        <f t="shared" si="999"/>
        <v>119</v>
      </c>
      <c r="I1286" s="36">
        <v>83200000</v>
      </c>
      <c r="J1286" s="380" t="s">
        <v>1568</v>
      </c>
      <c r="K1286" s="331" t="s">
        <v>1569</v>
      </c>
      <c r="L1286" s="232">
        <v>100</v>
      </c>
      <c r="M1286" s="233">
        <v>100</v>
      </c>
      <c r="N1286" s="616"/>
      <c r="O1286" s="617"/>
      <c r="P1286" s="617"/>
      <c r="Q1286" s="617"/>
      <c r="R1286" s="617"/>
      <c r="S1286" s="617"/>
      <c r="T1286" s="132" t="str">
        <f t="shared" si="1000"/>
        <v>OK</v>
      </c>
      <c r="U1286" s="618"/>
      <c r="V1286" s="618"/>
      <c r="W1286" s="619"/>
      <c r="X1286" s="619"/>
      <c r="Y1286" s="132" t="str">
        <f t="shared" si="1001"/>
        <v>OK</v>
      </c>
      <c r="Z1286" s="620"/>
      <c r="AA1286" s="621"/>
      <c r="AB1286" s="622"/>
      <c r="AC1286" s="622"/>
      <c r="AD1286" s="622"/>
      <c r="AE1286" s="622"/>
      <c r="AF1286" s="622"/>
      <c r="AG1286" s="132" t="str">
        <f t="shared" si="1002"/>
        <v>OK</v>
      </c>
      <c r="AH1286" s="618"/>
      <c r="AI1286" s="618"/>
      <c r="AJ1286" s="619"/>
      <c r="AK1286" s="619"/>
      <c r="AL1286" s="132" t="str">
        <f t="shared" si="1003"/>
        <v>OK</v>
      </c>
      <c r="AM1286" s="623"/>
      <c r="AN1286" s="119">
        <f t="shared" si="1004"/>
        <v>100</v>
      </c>
      <c r="AO1286" s="120">
        <f t="shared" si="1005"/>
        <v>100</v>
      </c>
      <c r="AP1286" s="39">
        <f t="shared" si="1006"/>
        <v>100</v>
      </c>
      <c r="AQ1286" s="141">
        <f t="shared" si="1007"/>
        <v>100</v>
      </c>
      <c r="AR1286" s="142">
        <f>AQ1286-AP1286</f>
        <v>0</v>
      </c>
      <c r="AS1286" s="143">
        <f>AR1286/AP1286</f>
        <v>0</v>
      </c>
      <c r="AT1286" s="144">
        <f t="shared" si="1010"/>
        <v>100</v>
      </c>
      <c r="AU1286" s="141">
        <f>AO1286</f>
        <v>100</v>
      </c>
      <c r="AV1286" s="142">
        <f>AU1286-AT1286</f>
        <v>0</v>
      </c>
      <c r="AW1286" s="143">
        <f>AV1286/AT1286</f>
        <v>0</v>
      </c>
      <c r="AY1286" s="146" t="str">
        <f t="shared" si="1014"/>
        <v>32.00</v>
      </c>
      <c r="AZ1286" s="626" t="b">
        <f>COUNTIF('[1]Codes SEC'!$B$2:$B$250,Ministres!AY1286)&gt;0</f>
        <v>1</v>
      </c>
    </row>
    <row r="1287" spans="1:64" ht="35.1" customHeight="1" x14ac:dyDescent="0.25">
      <c r="A1287" s="356" t="s">
        <v>13</v>
      </c>
      <c r="B1287" s="121">
        <v>19</v>
      </c>
      <c r="C1287" s="122" t="s">
        <v>1541</v>
      </c>
      <c r="D1287" s="123">
        <v>1000</v>
      </c>
      <c r="F1287" s="125">
        <v>12</v>
      </c>
      <c r="G1287" s="126">
        <v>1</v>
      </c>
      <c r="H1287" s="35" t="str">
        <f t="shared" si="999"/>
        <v>119</v>
      </c>
      <c r="I1287" s="36" t="s">
        <v>1570</v>
      </c>
      <c r="J1287" s="37" t="s">
        <v>1571</v>
      </c>
      <c r="K1287" s="331" t="s">
        <v>1572</v>
      </c>
      <c r="L1287" s="232">
        <v>100</v>
      </c>
      <c r="M1287" s="233">
        <v>100</v>
      </c>
      <c r="N1287" s="616"/>
      <c r="O1287" s="617"/>
      <c r="P1287" s="617"/>
      <c r="Q1287" s="617"/>
      <c r="R1287" s="617"/>
      <c r="S1287" s="617"/>
      <c r="T1287" s="132" t="str">
        <f t="shared" si="1000"/>
        <v>OK</v>
      </c>
      <c r="U1287" s="618"/>
      <c r="V1287" s="618"/>
      <c r="W1287" s="619"/>
      <c r="X1287" s="619"/>
      <c r="Y1287" s="132" t="str">
        <f t="shared" si="1001"/>
        <v>OK</v>
      </c>
      <c r="Z1287" s="620"/>
      <c r="AA1287" s="621"/>
      <c r="AB1287" s="622"/>
      <c r="AC1287" s="622"/>
      <c r="AD1287" s="622"/>
      <c r="AE1287" s="622"/>
      <c r="AF1287" s="622"/>
      <c r="AG1287" s="132" t="str">
        <f t="shared" si="1002"/>
        <v>OK</v>
      </c>
      <c r="AH1287" s="618"/>
      <c r="AI1287" s="618"/>
      <c r="AJ1287" s="619"/>
      <c r="AK1287" s="619"/>
      <c r="AL1287" s="132" t="str">
        <f t="shared" si="1003"/>
        <v>OK</v>
      </c>
      <c r="AM1287" s="623"/>
      <c r="AN1287" s="119">
        <f t="shared" si="1004"/>
        <v>100</v>
      </c>
      <c r="AO1287" s="120">
        <f t="shared" si="1005"/>
        <v>100</v>
      </c>
      <c r="AP1287" s="39">
        <f t="shared" si="1006"/>
        <v>100</v>
      </c>
      <c r="AQ1287" s="141">
        <f t="shared" si="1007"/>
        <v>100</v>
      </c>
      <c r="AR1287" s="142">
        <f t="shared" si="1008"/>
        <v>0</v>
      </c>
      <c r="AS1287" s="143">
        <f t="shared" si="1009"/>
        <v>0</v>
      </c>
      <c r="AT1287" s="144">
        <f t="shared" si="1010"/>
        <v>100</v>
      </c>
      <c r="AU1287" s="141">
        <f t="shared" si="1011"/>
        <v>100</v>
      </c>
      <c r="AV1287" s="142">
        <f t="shared" si="1012"/>
        <v>0</v>
      </c>
      <c r="AW1287" s="143">
        <f t="shared" si="1013"/>
        <v>0</v>
      </c>
      <c r="AY1287" s="146" t="str">
        <f t="shared" si="1014"/>
        <v>34.41</v>
      </c>
      <c r="AZ1287" s="626" t="b">
        <f>COUNTIF('[1]Codes SEC'!$B$2:$B$250,Ministres!AY1287)&gt;0</f>
        <v>1</v>
      </c>
    </row>
    <row r="1288" spans="1:64" ht="35.1" customHeight="1" x14ac:dyDescent="0.25">
      <c r="A1288" s="15" t="s">
        <v>13</v>
      </c>
      <c r="B1288" s="225">
        <v>19</v>
      </c>
      <c r="C1288" s="122" t="s">
        <v>1541</v>
      </c>
      <c r="D1288" s="123">
        <v>1000</v>
      </c>
      <c r="F1288" s="125">
        <v>12</v>
      </c>
      <c r="G1288" s="126">
        <v>1</v>
      </c>
      <c r="H1288" s="35" t="str">
        <f t="shared" si="999"/>
        <v>119</v>
      </c>
      <c r="I1288" s="36" t="s">
        <v>1186</v>
      </c>
      <c r="J1288" s="37" t="s">
        <v>1573</v>
      </c>
      <c r="K1288" s="379" t="s">
        <v>1574</v>
      </c>
      <c r="L1288" s="241">
        <v>20</v>
      </c>
      <c r="M1288" s="242">
        <v>20</v>
      </c>
      <c r="N1288" s="616"/>
      <c r="O1288" s="617"/>
      <c r="P1288" s="617"/>
      <c r="Q1288" s="617"/>
      <c r="R1288" s="617"/>
      <c r="S1288" s="617"/>
      <c r="T1288" s="132" t="str">
        <f>IF(SUM(N1288:S1288)=U1288,"OK",SUM(N1288:S1288)-U1288)</f>
        <v>OK</v>
      </c>
      <c r="U1288" s="618"/>
      <c r="V1288" s="618"/>
      <c r="W1288" s="619"/>
      <c r="X1288" s="619"/>
      <c r="Y1288" s="132" t="str">
        <f>IF(SUM(W1288:X1288)=Z1288,"OK",SUM(W1288:X1288)-Z1288)</f>
        <v>OK</v>
      </c>
      <c r="Z1288" s="620"/>
      <c r="AA1288" s="621"/>
      <c r="AB1288" s="622"/>
      <c r="AC1288" s="622"/>
      <c r="AD1288" s="622"/>
      <c r="AE1288" s="622"/>
      <c r="AF1288" s="622"/>
      <c r="AG1288" s="132" t="str">
        <f>IF(SUM(AA1288:AF1288)=AH1288,"OK",SUM(AA1288:AF1288)-AH1288)</f>
        <v>OK</v>
      </c>
      <c r="AH1288" s="618"/>
      <c r="AI1288" s="618"/>
      <c r="AJ1288" s="619"/>
      <c r="AK1288" s="619"/>
      <c r="AL1288" s="132" t="str">
        <f>IF(SUM(AJ1288:AK1288)=AM1288,"OK",SUM(AJ1288:AK1288)-AM1288)</f>
        <v>OK</v>
      </c>
      <c r="AM1288" s="623"/>
      <c r="AN1288" s="119">
        <f>L1288+U1288+V1288+Z1288</f>
        <v>20</v>
      </c>
      <c r="AO1288" s="120">
        <f>M1288+AH1288+AI1288+AM1288</f>
        <v>20</v>
      </c>
      <c r="AP1288" s="39">
        <f>L1288</f>
        <v>20</v>
      </c>
      <c r="AQ1288" s="141">
        <f>AN1288</f>
        <v>20</v>
      </c>
      <c r="AR1288" s="141">
        <f>AQ1288-AP1288</f>
        <v>0</v>
      </c>
      <c r="AS1288" s="143">
        <f>AR1288/AP1288</f>
        <v>0</v>
      </c>
      <c r="AT1288" s="144">
        <f>M1288</f>
        <v>20</v>
      </c>
      <c r="AU1288" s="141">
        <f>AO1288</f>
        <v>20</v>
      </c>
      <c r="AV1288" s="141">
        <f>AU1288-AT1288</f>
        <v>0</v>
      </c>
      <c r="AW1288" s="143">
        <f>AV1288/AT1288</f>
        <v>0</v>
      </c>
      <c r="AY1288" s="146" t="str">
        <f t="shared" si="1014"/>
        <v>45.40</v>
      </c>
      <c r="AZ1288" s="626" t="b">
        <f>COUNTIF('[1]Codes SEC'!$B$2:$B$250,Ministres!AY1288)&gt;0</f>
        <v>1</v>
      </c>
    </row>
    <row r="1289" spans="1:64" ht="35.1" customHeight="1" x14ac:dyDescent="0.25">
      <c r="A1289" s="356" t="s">
        <v>13</v>
      </c>
      <c r="B1289" s="121">
        <v>19</v>
      </c>
      <c r="C1289" s="122" t="s">
        <v>1541</v>
      </c>
      <c r="D1289" s="123">
        <v>1000</v>
      </c>
      <c r="F1289" s="125">
        <v>12</v>
      </c>
      <c r="G1289" s="126">
        <v>1</v>
      </c>
      <c r="H1289" s="35" t="str">
        <f t="shared" si="999"/>
        <v>119</v>
      </c>
      <c r="I1289" s="36">
        <v>84550000</v>
      </c>
      <c r="J1289" s="37" t="s">
        <v>1575</v>
      </c>
      <c r="K1289" s="331" t="s">
        <v>1576</v>
      </c>
      <c r="L1289" s="232">
        <v>58</v>
      </c>
      <c r="M1289" s="233">
        <v>58</v>
      </c>
      <c r="N1289" s="616"/>
      <c r="O1289" s="617"/>
      <c r="P1289" s="617"/>
      <c r="Q1289" s="617"/>
      <c r="R1289" s="617"/>
      <c r="S1289" s="617"/>
      <c r="T1289" s="132" t="str">
        <f t="shared" si="1000"/>
        <v>OK</v>
      </c>
      <c r="U1289" s="618"/>
      <c r="V1289" s="618"/>
      <c r="W1289" s="619"/>
      <c r="X1289" s="619"/>
      <c r="Y1289" s="132" t="str">
        <f t="shared" si="1001"/>
        <v>OK</v>
      </c>
      <c r="Z1289" s="620"/>
      <c r="AA1289" s="621"/>
      <c r="AB1289" s="622"/>
      <c r="AC1289" s="622"/>
      <c r="AD1289" s="622"/>
      <c r="AE1289" s="622"/>
      <c r="AF1289" s="622"/>
      <c r="AG1289" s="132" t="str">
        <f t="shared" si="1002"/>
        <v>OK</v>
      </c>
      <c r="AH1289" s="618"/>
      <c r="AI1289" s="618"/>
      <c r="AJ1289" s="619"/>
      <c r="AK1289" s="619"/>
      <c r="AL1289" s="132" t="str">
        <f t="shared" si="1003"/>
        <v>OK</v>
      </c>
      <c r="AM1289" s="623"/>
      <c r="AN1289" s="119">
        <f t="shared" si="1004"/>
        <v>58</v>
      </c>
      <c r="AO1289" s="120">
        <f t="shared" si="1005"/>
        <v>58</v>
      </c>
      <c r="AP1289" s="39">
        <f t="shared" si="1006"/>
        <v>58</v>
      </c>
      <c r="AQ1289" s="141">
        <f t="shared" si="1007"/>
        <v>58</v>
      </c>
      <c r="AR1289" s="142">
        <f t="shared" si="1008"/>
        <v>0</v>
      </c>
      <c r="AS1289" s="143">
        <f t="shared" si="1009"/>
        <v>0</v>
      </c>
      <c r="AT1289" s="144">
        <f t="shared" si="1010"/>
        <v>58</v>
      </c>
      <c r="AU1289" s="141">
        <f t="shared" si="1011"/>
        <v>58</v>
      </c>
      <c r="AV1289" s="142">
        <f t="shared" si="1012"/>
        <v>0</v>
      </c>
      <c r="AW1289" s="143">
        <f t="shared" si="1013"/>
        <v>0</v>
      </c>
      <c r="AY1289" s="146" t="str">
        <f t="shared" si="1014"/>
        <v>45.50</v>
      </c>
      <c r="AZ1289" s="626" t="b">
        <f>COUNTIF('[1]Codes SEC'!$B$2:$B$250,Ministres!AY1289)&gt;0</f>
        <v>1</v>
      </c>
    </row>
    <row r="1290" spans="1:64" s="645" customFormat="1" ht="12.75" customHeight="1" x14ac:dyDescent="0.25">
      <c r="A1290" s="148"/>
      <c r="B1290" s="643"/>
      <c r="C1290" s="150"/>
      <c r="D1290" s="151"/>
      <c r="E1290" s="630"/>
      <c r="F1290" s="153"/>
      <c r="G1290" s="154"/>
      <c r="H1290" s="155"/>
      <c r="I1290" s="156"/>
      <c r="J1290" s="157"/>
      <c r="K1290" s="158" t="s">
        <v>70</v>
      </c>
      <c r="L1290" s="417">
        <f t="shared" ref="L1290:S1290" si="1015">L1281+L1282+L1283+L1285+L1287+L1289+L1288+L1284+L1286</f>
        <v>4906</v>
      </c>
      <c r="M1290" s="631">
        <f t="shared" si="1015"/>
        <v>4906</v>
      </c>
      <c r="N1290" s="632">
        <f t="shared" si="1015"/>
        <v>0</v>
      </c>
      <c r="O1290" s="633">
        <f t="shared" si="1015"/>
        <v>0</v>
      </c>
      <c r="P1290" s="633">
        <f t="shared" si="1015"/>
        <v>0</v>
      </c>
      <c r="Q1290" s="633">
        <f t="shared" si="1015"/>
        <v>0</v>
      </c>
      <c r="R1290" s="633">
        <f t="shared" si="1015"/>
        <v>0</v>
      </c>
      <c r="S1290" s="633">
        <f t="shared" si="1015"/>
        <v>0</v>
      </c>
      <c r="T1290" s="634"/>
      <c r="U1290" s="635">
        <f>U1281+U1282+U1283+U1285+U1287+U1289+U1288+U1284+U1286</f>
        <v>0</v>
      </c>
      <c r="V1290" s="635">
        <f>V1281+V1282+V1283+V1285+V1287+V1289+V1288+V1284+V1286</f>
        <v>0</v>
      </c>
      <c r="W1290" s="633">
        <f>W1281+W1282+W1283+W1285+W1287+W1289+W1288+W1284+W1286</f>
        <v>0</v>
      </c>
      <c r="X1290" s="633">
        <f>X1281+X1282+X1283+X1285+X1287+X1289+X1288+X1284+X1286</f>
        <v>0</v>
      </c>
      <c r="Y1290" s="634"/>
      <c r="Z1290" s="635">
        <f t="shared" ref="Z1290:AF1290" si="1016">Z1281+Z1282+Z1283+Z1285+Z1287+Z1289+Z1288+Z1284+Z1286</f>
        <v>0</v>
      </c>
      <c r="AA1290" s="165">
        <f t="shared" si="1016"/>
        <v>0</v>
      </c>
      <c r="AB1290" s="633">
        <f t="shared" si="1016"/>
        <v>0</v>
      </c>
      <c r="AC1290" s="633">
        <f t="shared" si="1016"/>
        <v>0</v>
      </c>
      <c r="AD1290" s="633">
        <f t="shared" si="1016"/>
        <v>0</v>
      </c>
      <c r="AE1290" s="633">
        <f t="shared" si="1016"/>
        <v>0</v>
      </c>
      <c r="AF1290" s="633">
        <f t="shared" si="1016"/>
        <v>0</v>
      </c>
      <c r="AG1290" s="634"/>
      <c r="AH1290" s="635">
        <f>AH1281+AH1282+AH1283+AH1285+AH1287+AH1289+AH1288+AH1284+AH1286</f>
        <v>0</v>
      </c>
      <c r="AI1290" s="635">
        <f>AI1281+AI1282+AI1283+AI1285+AI1287+AI1289+AI1288+AI1284+AI1286</f>
        <v>0</v>
      </c>
      <c r="AJ1290" s="633">
        <f>AJ1281+AJ1282+AJ1283+AJ1285+AJ1287+AJ1289+AJ1288+AJ1284+AJ1286</f>
        <v>0</v>
      </c>
      <c r="AK1290" s="633">
        <f>AK1281+AK1282+AK1283+AK1285+AK1287+AK1289+AK1288+AK1284+AK1286</f>
        <v>0</v>
      </c>
      <c r="AL1290" s="634"/>
      <c r="AM1290" s="636">
        <f t="shared" ref="AM1290:AW1290" si="1017">AM1281+AM1282+AM1283+AM1285+AM1287+AM1289+AM1288+AM1284+AM1286</f>
        <v>0</v>
      </c>
      <c r="AN1290" s="167">
        <f t="shared" si="1017"/>
        <v>4906</v>
      </c>
      <c r="AO1290" s="637">
        <f t="shared" si="1017"/>
        <v>4906</v>
      </c>
      <c r="AP1290" s="169">
        <f t="shared" si="1017"/>
        <v>4906</v>
      </c>
      <c r="AQ1290" s="638">
        <f t="shared" si="1017"/>
        <v>4906</v>
      </c>
      <c r="AR1290" s="639">
        <f t="shared" si="1017"/>
        <v>0</v>
      </c>
      <c r="AS1290" s="640" t="e">
        <f t="shared" si="1017"/>
        <v>#DIV/0!</v>
      </c>
      <c r="AT1290" s="641">
        <f t="shared" si="1017"/>
        <v>4906</v>
      </c>
      <c r="AU1290" s="638">
        <f t="shared" si="1017"/>
        <v>4906</v>
      </c>
      <c r="AV1290" s="639">
        <f t="shared" si="1017"/>
        <v>0</v>
      </c>
      <c r="AW1290" s="640" t="e">
        <f t="shared" si="1017"/>
        <v>#DIV/0!</v>
      </c>
      <c r="AX1290"/>
      <c r="AY1290" s="146"/>
      <c r="AZ1290" s="644"/>
      <c r="BA1290"/>
      <c r="BB1290"/>
      <c r="BC1290"/>
      <c r="BD1290"/>
      <c r="BE1290"/>
      <c r="BF1290"/>
      <c r="BG1290"/>
      <c r="BH1290"/>
      <c r="BI1290"/>
      <c r="BJ1290"/>
      <c r="BK1290"/>
      <c r="BL1290"/>
    </row>
    <row r="1291" spans="1:64" s="197" customFormat="1" ht="12.75" customHeight="1" x14ac:dyDescent="0.25">
      <c r="A1291" s="15"/>
      <c r="B1291" s="121"/>
      <c r="C1291" s="122"/>
      <c r="D1291" s="123"/>
      <c r="E1291" s="124"/>
      <c r="F1291" s="125"/>
      <c r="G1291" s="126"/>
      <c r="H1291" s="35"/>
      <c r="I1291" s="36"/>
      <c r="J1291" s="37"/>
      <c r="K1291" s="240"/>
      <c r="L1291" s="241"/>
      <c r="M1291" s="242"/>
      <c r="N1291" s="201"/>
      <c r="O1291" s="202"/>
      <c r="P1291" s="202"/>
      <c r="Q1291" s="202"/>
      <c r="R1291" s="202"/>
      <c r="S1291" s="202"/>
      <c r="T1291" s="224"/>
      <c r="U1291" s="138"/>
      <c r="V1291" s="138"/>
      <c r="W1291" s="139"/>
      <c r="X1291" s="139"/>
      <c r="Y1291" s="224"/>
      <c r="Z1291" s="210"/>
      <c r="AA1291" s="204"/>
      <c r="AB1291" s="202"/>
      <c r="AC1291" s="202"/>
      <c r="AD1291" s="202"/>
      <c r="AE1291" s="202"/>
      <c r="AF1291" s="202"/>
      <c r="AG1291" s="224"/>
      <c r="AH1291" s="138"/>
      <c r="AI1291" s="138"/>
      <c r="AJ1291" s="139"/>
      <c r="AK1291" s="139"/>
      <c r="AL1291" s="224"/>
      <c r="AM1291" s="140"/>
      <c r="AN1291" s="211"/>
      <c r="AO1291" s="212"/>
      <c r="AP1291" s="39"/>
      <c r="AQ1291" s="141"/>
      <c r="AR1291" s="141"/>
      <c r="AS1291" s="143"/>
      <c r="AT1291" s="144"/>
      <c r="AU1291" s="141"/>
      <c r="AV1291" s="141"/>
      <c r="AW1291" s="143"/>
      <c r="AX1291"/>
      <c r="AY1291" s="146"/>
      <c r="AZ1291" s="626"/>
      <c r="BA1291" s="12"/>
      <c r="BB1291" s="12"/>
      <c r="BC1291" s="12"/>
      <c r="BD1291" s="12"/>
      <c r="BE1291" s="12"/>
      <c r="BF1291" s="12"/>
      <c r="BG1291" s="12"/>
      <c r="BH1291" s="12"/>
      <c r="BI1291" s="12"/>
      <c r="BJ1291" s="12"/>
      <c r="BK1291" s="12"/>
      <c r="BL1291" s="12"/>
    </row>
    <row r="1292" spans="1:64" ht="12.75" customHeight="1" x14ac:dyDescent="0.25">
      <c r="A1292" s="15"/>
      <c r="C1292" s="122"/>
      <c r="D1292" s="123"/>
      <c r="F1292" s="125"/>
      <c r="G1292" s="126"/>
      <c r="H1292" s="35"/>
      <c r="I1292" s="36"/>
      <c r="J1292" s="37"/>
      <c r="K1292" s="243" t="s">
        <v>109</v>
      </c>
      <c r="L1292" s="241"/>
      <c r="M1292" s="242"/>
      <c r="N1292" s="201"/>
      <c r="O1292" s="202"/>
      <c r="P1292" s="202"/>
      <c r="Q1292" s="202"/>
      <c r="R1292" s="202"/>
      <c r="S1292" s="202"/>
      <c r="T1292" s="224"/>
      <c r="U1292" s="138"/>
      <c r="V1292" s="138"/>
      <c r="W1292" s="139"/>
      <c r="X1292" s="139"/>
      <c r="Y1292" s="224"/>
      <c r="Z1292" s="210"/>
      <c r="AA1292" s="204"/>
      <c r="AB1292" s="202"/>
      <c r="AC1292" s="202"/>
      <c r="AD1292" s="202"/>
      <c r="AE1292" s="202"/>
      <c r="AF1292" s="202"/>
      <c r="AG1292" s="224"/>
      <c r="AH1292" s="138"/>
      <c r="AI1292" s="138"/>
      <c r="AJ1292" s="139"/>
      <c r="AK1292" s="139"/>
      <c r="AL1292" s="224"/>
      <c r="AM1292" s="140"/>
      <c r="AN1292" s="211"/>
      <c r="AO1292" s="212"/>
      <c r="AP1292" s="39"/>
      <c r="AQ1292" s="141"/>
      <c r="AR1292" s="141"/>
      <c r="AS1292" s="143"/>
      <c r="AU1292" s="141"/>
      <c r="AV1292" s="141"/>
      <c r="AW1292" s="143"/>
      <c r="AY1292" s="146"/>
      <c r="AZ1292" s="644"/>
    </row>
    <row r="1293" spans="1:64" ht="12.75" customHeight="1" x14ac:dyDescent="0.25">
      <c r="A1293" s="15"/>
      <c r="C1293" s="122"/>
      <c r="D1293" s="123"/>
      <c r="F1293" s="125"/>
      <c r="G1293" s="126"/>
      <c r="H1293" s="35"/>
      <c r="I1293" s="36"/>
      <c r="J1293" s="37"/>
      <c r="K1293" s="244"/>
      <c r="L1293" s="241"/>
      <c r="M1293" s="242"/>
      <c r="N1293" s="201"/>
      <c r="O1293" s="202"/>
      <c r="P1293" s="202"/>
      <c r="Q1293" s="202"/>
      <c r="R1293" s="202"/>
      <c r="S1293" s="202"/>
      <c r="T1293" s="224"/>
      <c r="U1293" s="138"/>
      <c r="V1293" s="138"/>
      <c r="W1293" s="139"/>
      <c r="X1293" s="139"/>
      <c r="Y1293" s="224"/>
      <c r="Z1293" s="210"/>
      <c r="AA1293" s="204"/>
      <c r="AB1293" s="202"/>
      <c r="AC1293" s="202"/>
      <c r="AD1293" s="202"/>
      <c r="AE1293" s="202"/>
      <c r="AF1293" s="202"/>
      <c r="AG1293" s="224"/>
      <c r="AH1293" s="138"/>
      <c r="AI1293" s="138"/>
      <c r="AJ1293" s="139"/>
      <c r="AK1293" s="139"/>
      <c r="AL1293" s="224"/>
      <c r="AM1293" s="140"/>
      <c r="AN1293" s="211"/>
      <c r="AO1293" s="212"/>
      <c r="AP1293" s="39"/>
      <c r="AQ1293" s="141"/>
      <c r="AR1293" s="141"/>
      <c r="AS1293" s="143"/>
      <c r="AU1293" s="141"/>
      <c r="AV1293" s="141"/>
      <c r="AW1293" s="143"/>
      <c r="AY1293" s="146"/>
      <c r="AZ1293" s="644"/>
    </row>
    <row r="1294" spans="1:64" ht="35.1" customHeight="1" x14ac:dyDescent="0.25">
      <c r="A1294" s="15" t="s">
        <v>13</v>
      </c>
      <c r="B1294" s="225">
        <v>19</v>
      </c>
      <c r="C1294" s="122" t="s">
        <v>1541</v>
      </c>
      <c r="D1294" s="123">
        <v>1000</v>
      </c>
      <c r="E1294" s="226"/>
      <c r="F1294" s="122">
        <v>12</v>
      </c>
      <c r="G1294" s="227"/>
      <c r="H1294" s="228" t="str">
        <f t="shared" si="999"/>
        <v>119</v>
      </c>
      <c r="I1294" s="229">
        <v>86550000</v>
      </c>
      <c r="J1294" s="230" t="s">
        <v>1577</v>
      </c>
      <c r="K1294" s="231" t="s">
        <v>1578</v>
      </c>
      <c r="L1294" s="232">
        <v>0</v>
      </c>
      <c r="M1294" s="233">
        <v>0</v>
      </c>
      <c r="N1294" s="130"/>
      <c r="O1294" s="131"/>
      <c r="P1294" s="131"/>
      <c r="Q1294" s="131"/>
      <c r="R1294" s="131"/>
      <c r="S1294" s="131"/>
      <c r="T1294" s="132" t="str">
        <f t="shared" ref="T1294:T1295" si="1018">IF(SUM(N1294:S1294)=U1294,"OK",SUM(N1294:S1294)-U1294)</f>
        <v>OK</v>
      </c>
      <c r="U1294" s="138"/>
      <c r="V1294" s="138"/>
      <c r="W1294" s="139"/>
      <c r="X1294" s="139"/>
      <c r="Y1294" s="132" t="str">
        <f t="shared" ref="Y1294:Y1295" si="1019">IF(SUM(W1294:X1294)=Z1294,"OK",SUM(W1294:X1294)-Z1294)</f>
        <v>OK</v>
      </c>
      <c r="Z1294" s="210"/>
      <c r="AA1294" s="204"/>
      <c r="AB1294" s="202"/>
      <c r="AC1294" s="202"/>
      <c r="AD1294" s="202"/>
      <c r="AE1294" s="202"/>
      <c r="AF1294" s="202"/>
      <c r="AG1294" s="132" t="str">
        <f t="shared" ref="AG1294:AG1295" si="1020">IF(SUM(AA1294:AF1294)=AH1294,"OK",SUM(AA1294:AF1294)-AH1294)</f>
        <v>OK</v>
      </c>
      <c r="AH1294" s="138"/>
      <c r="AI1294" s="138"/>
      <c r="AJ1294" s="139"/>
      <c r="AK1294" s="139"/>
      <c r="AL1294" s="132" t="str">
        <f t="shared" ref="AL1294:AL1295" si="1021">IF(SUM(AJ1294:AK1294)=AM1294,"OK",SUM(AJ1294:AK1294)-AM1294)</f>
        <v>OK</v>
      </c>
      <c r="AM1294" s="140"/>
      <c r="AN1294" s="119">
        <f t="shared" ref="AN1294:AN1295" si="1022">L1294+U1294+V1294+Z1294</f>
        <v>0</v>
      </c>
      <c r="AO1294" s="120">
        <f t="shared" ref="AO1294:AO1295" si="1023">M1294+AH1294+AI1294+AM1294</f>
        <v>0</v>
      </c>
      <c r="AP1294" s="39">
        <f>L1294</f>
        <v>0</v>
      </c>
      <c r="AQ1294" s="141">
        <f>AN1294</f>
        <v>0</v>
      </c>
      <c r="AR1294" s="142">
        <f t="shared" ref="AR1294" si="1024">AQ1294-AP1294</f>
        <v>0</v>
      </c>
      <c r="AS1294" s="143" t="e">
        <f t="shared" ref="AS1294" si="1025">AR1294/AP1294</f>
        <v>#DIV/0!</v>
      </c>
      <c r="AT1294" s="144">
        <f>M1294</f>
        <v>0</v>
      </c>
      <c r="AU1294" s="141">
        <f t="shared" ref="AU1294" si="1026">AO1294</f>
        <v>0</v>
      </c>
      <c r="AV1294" s="142">
        <f t="shared" ref="AV1294" si="1027">AU1294-AT1294</f>
        <v>0</v>
      </c>
      <c r="AW1294" s="143" t="e">
        <f t="shared" ref="AW1294" si="1028">AV1294/AT1294</f>
        <v>#DIV/0!</v>
      </c>
      <c r="AY1294" s="146" t="str">
        <f>RIGHT(LEFT(I1294,3),2)&amp;"."&amp;RIGHT(LEFT(I1294,5),2)</f>
        <v>65.50</v>
      </c>
      <c r="AZ1294" s="644" t="b">
        <f>COUNTIF('[1]Codes SEC'!$B$2:$B$250,Ministres!AY1294)&gt;0</f>
        <v>1</v>
      </c>
    </row>
    <row r="1295" spans="1:64" ht="35.1" customHeight="1" x14ac:dyDescent="0.25">
      <c r="A1295" s="356" t="s">
        <v>13</v>
      </c>
      <c r="B1295" s="121">
        <v>19</v>
      </c>
      <c r="C1295" s="122" t="s">
        <v>1541</v>
      </c>
      <c r="D1295" s="123">
        <v>1000</v>
      </c>
      <c r="F1295" s="125">
        <v>12</v>
      </c>
      <c r="G1295" s="126">
        <v>1</v>
      </c>
      <c r="H1295" s="35" t="str">
        <f t="shared" si="999"/>
        <v>119</v>
      </c>
      <c r="I1295" s="36" t="s">
        <v>1579</v>
      </c>
      <c r="J1295" s="37" t="s">
        <v>1580</v>
      </c>
      <c r="K1295" s="331" t="s">
        <v>1581</v>
      </c>
      <c r="L1295" s="232">
        <v>140</v>
      </c>
      <c r="M1295" s="233">
        <v>140</v>
      </c>
      <c r="N1295" s="616"/>
      <c r="O1295" s="617"/>
      <c r="P1295" s="617"/>
      <c r="Q1295" s="617"/>
      <c r="R1295" s="617"/>
      <c r="S1295" s="617"/>
      <c r="T1295" s="132" t="str">
        <f t="shared" si="1018"/>
        <v>OK</v>
      </c>
      <c r="U1295" s="618"/>
      <c r="V1295" s="618"/>
      <c r="W1295" s="619"/>
      <c r="X1295" s="619"/>
      <c r="Y1295" s="132" t="str">
        <f t="shared" si="1019"/>
        <v>OK</v>
      </c>
      <c r="Z1295" s="620"/>
      <c r="AA1295" s="621"/>
      <c r="AB1295" s="622"/>
      <c r="AC1295" s="622"/>
      <c r="AD1295" s="622"/>
      <c r="AE1295" s="622"/>
      <c r="AF1295" s="622"/>
      <c r="AG1295" s="132" t="str">
        <f t="shared" si="1020"/>
        <v>OK</v>
      </c>
      <c r="AH1295" s="618"/>
      <c r="AI1295" s="618"/>
      <c r="AJ1295" s="619"/>
      <c r="AK1295" s="619"/>
      <c r="AL1295" s="132" t="str">
        <f t="shared" si="1021"/>
        <v>OK</v>
      </c>
      <c r="AM1295" s="623"/>
      <c r="AN1295" s="119">
        <f t="shared" si="1022"/>
        <v>140</v>
      </c>
      <c r="AO1295" s="120">
        <f t="shared" si="1023"/>
        <v>140</v>
      </c>
      <c r="AP1295" s="39">
        <f>L1295</f>
        <v>140</v>
      </c>
      <c r="AQ1295" s="141">
        <f>AN1295</f>
        <v>140</v>
      </c>
      <c r="AR1295" s="142">
        <f>AQ1295-AP1295</f>
        <v>0</v>
      </c>
      <c r="AS1295" s="143">
        <f>AR1295/AP1295</f>
        <v>0</v>
      </c>
      <c r="AT1295" s="144">
        <f>M1295</f>
        <v>140</v>
      </c>
      <c r="AU1295" s="141">
        <f>AO1295</f>
        <v>140</v>
      </c>
      <c r="AV1295" s="142">
        <f>AU1295-AT1295</f>
        <v>0</v>
      </c>
      <c r="AW1295" s="143">
        <f>AV1295/AT1295</f>
        <v>0</v>
      </c>
      <c r="AY1295" s="146" t="str">
        <f>RIGHT(LEFT(I1295,3),2)&amp;"."&amp;RIGHT(LEFT(I1295,5),2)</f>
        <v>72.00</v>
      </c>
      <c r="AZ1295" s="644" t="b">
        <f>COUNTIF('[1]Codes SEC'!$B$2:$B$250,Ministres!AY1295)&gt;0</f>
        <v>1</v>
      </c>
    </row>
    <row r="1296" spans="1:64" ht="12.75" customHeight="1" x14ac:dyDescent="0.25">
      <c r="A1296" s="148"/>
      <c r="B1296" s="646"/>
      <c r="C1296" s="150"/>
      <c r="D1296" s="151"/>
      <c r="E1296" s="647"/>
      <c r="F1296" s="153"/>
      <c r="G1296" s="154"/>
      <c r="H1296" s="155"/>
      <c r="I1296" s="156"/>
      <c r="J1296" s="157"/>
      <c r="K1296" s="158" t="s">
        <v>116</v>
      </c>
      <c r="L1296" s="417">
        <f t="shared" ref="L1296:AW1296" si="1029">L1295+L1294</f>
        <v>140</v>
      </c>
      <c r="M1296" s="648">
        <f t="shared" si="1029"/>
        <v>140</v>
      </c>
      <c r="N1296" s="649">
        <f t="shared" si="1029"/>
        <v>0</v>
      </c>
      <c r="O1296" s="650">
        <f t="shared" si="1029"/>
        <v>0</v>
      </c>
      <c r="P1296" s="650">
        <f t="shared" si="1029"/>
        <v>0</v>
      </c>
      <c r="Q1296" s="650">
        <f t="shared" si="1029"/>
        <v>0</v>
      </c>
      <c r="R1296" s="650">
        <f t="shared" si="1029"/>
        <v>0</v>
      </c>
      <c r="S1296" s="650">
        <f t="shared" si="1029"/>
        <v>0</v>
      </c>
      <c r="T1296" s="651"/>
      <c r="U1296" s="652">
        <f t="shared" si="1029"/>
        <v>0</v>
      </c>
      <c r="V1296" s="652">
        <f t="shared" si="1029"/>
        <v>0</v>
      </c>
      <c r="W1296" s="650">
        <f t="shared" si="1029"/>
        <v>0</v>
      </c>
      <c r="X1296" s="650">
        <f t="shared" si="1029"/>
        <v>0</v>
      </c>
      <c r="Y1296" s="651"/>
      <c r="Z1296" s="652">
        <f t="shared" si="1029"/>
        <v>0</v>
      </c>
      <c r="AA1296" s="165">
        <f t="shared" si="1029"/>
        <v>0</v>
      </c>
      <c r="AB1296" s="650">
        <f t="shared" si="1029"/>
        <v>0</v>
      </c>
      <c r="AC1296" s="650">
        <f t="shared" si="1029"/>
        <v>0</v>
      </c>
      <c r="AD1296" s="650">
        <f t="shared" si="1029"/>
        <v>0</v>
      </c>
      <c r="AE1296" s="650">
        <f t="shared" si="1029"/>
        <v>0</v>
      </c>
      <c r="AF1296" s="650">
        <f t="shared" si="1029"/>
        <v>0</v>
      </c>
      <c r="AG1296" s="651"/>
      <c r="AH1296" s="652">
        <f t="shared" si="1029"/>
        <v>0</v>
      </c>
      <c r="AI1296" s="652">
        <f t="shared" si="1029"/>
        <v>0</v>
      </c>
      <c r="AJ1296" s="650">
        <f t="shared" si="1029"/>
        <v>0</v>
      </c>
      <c r="AK1296" s="650">
        <f t="shared" si="1029"/>
        <v>0</v>
      </c>
      <c r="AL1296" s="651"/>
      <c r="AM1296" s="653">
        <f t="shared" si="1029"/>
        <v>0</v>
      </c>
      <c r="AN1296" s="167">
        <f>AN1295+AN1294</f>
        <v>140</v>
      </c>
      <c r="AO1296" s="654">
        <f t="shared" si="1029"/>
        <v>140</v>
      </c>
      <c r="AP1296" s="169">
        <f t="shared" si="1029"/>
        <v>140</v>
      </c>
      <c r="AQ1296" s="655">
        <f t="shared" si="1029"/>
        <v>140</v>
      </c>
      <c r="AR1296" s="656">
        <f t="shared" si="1029"/>
        <v>0</v>
      </c>
      <c r="AS1296" s="657" t="e">
        <f t="shared" si="1029"/>
        <v>#DIV/0!</v>
      </c>
      <c r="AT1296" s="658">
        <f t="shared" si="1029"/>
        <v>140</v>
      </c>
      <c r="AU1296" s="655">
        <f t="shared" si="1029"/>
        <v>140</v>
      </c>
      <c r="AV1296" s="656">
        <f t="shared" si="1029"/>
        <v>0</v>
      </c>
      <c r="AW1296" s="657" t="e">
        <f t="shared" si="1029"/>
        <v>#DIV/0!</v>
      </c>
      <c r="AY1296" s="146"/>
      <c r="AZ1296" s="659"/>
    </row>
    <row r="1297" spans="1:64" ht="12.75" customHeight="1" x14ac:dyDescent="0.25">
      <c r="A1297" s="174"/>
      <c r="B1297" s="175"/>
      <c r="C1297" s="176"/>
      <c r="D1297" s="177"/>
      <c r="E1297" s="178"/>
      <c r="F1297" s="177"/>
      <c r="G1297" s="179"/>
      <c r="H1297" s="180"/>
      <c r="I1297" s="181"/>
      <c r="J1297" s="182"/>
      <c r="K1297" s="183" t="s">
        <v>1582</v>
      </c>
      <c r="L1297" s="184">
        <f t="shared" ref="L1297:S1297" si="1030">L1296+L1290</f>
        <v>5046</v>
      </c>
      <c r="M1297" s="185">
        <f t="shared" si="1030"/>
        <v>5046</v>
      </c>
      <c r="N1297" s="186">
        <f t="shared" si="1030"/>
        <v>0</v>
      </c>
      <c r="O1297" s="187">
        <f t="shared" si="1030"/>
        <v>0</v>
      </c>
      <c r="P1297" s="187">
        <f t="shared" si="1030"/>
        <v>0</v>
      </c>
      <c r="Q1297" s="187">
        <f t="shared" si="1030"/>
        <v>0</v>
      </c>
      <c r="R1297" s="187">
        <f t="shared" si="1030"/>
        <v>0</v>
      </c>
      <c r="S1297" s="187">
        <f t="shared" si="1030"/>
        <v>0</v>
      </c>
      <c r="T1297" s="188"/>
      <c r="U1297" s="187">
        <f>U1296+U1290</f>
        <v>0</v>
      </c>
      <c r="V1297" s="187">
        <f>V1296+V1290</f>
        <v>0</v>
      </c>
      <c r="W1297" s="187">
        <f>W1296+W1290</f>
        <v>0</v>
      </c>
      <c r="X1297" s="187">
        <f>X1296+X1290</f>
        <v>0</v>
      </c>
      <c r="Y1297" s="188"/>
      <c r="Z1297" s="187">
        <f t="shared" ref="Z1297:AF1297" si="1031">Z1296+Z1290</f>
        <v>0</v>
      </c>
      <c r="AA1297" s="189">
        <f t="shared" si="1031"/>
        <v>0</v>
      </c>
      <c r="AB1297" s="187">
        <f t="shared" si="1031"/>
        <v>0</v>
      </c>
      <c r="AC1297" s="187">
        <f t="shared" si="1031"/>
        <v>0</v>
      </c>
      <c r="AD1297" s="187">
        <f t="shared" si="1031"/>
        <v>0</v>
      </c>
      <c r="AE1297" s="187">
        <f t="shared" si="1031"/>
        <v>0</v>
      </c>
      <c r="AF1297" s="187">
        <f t="shared" si="1031"/>
        <v>0</v>
      </c>
      <c r="AG1297" s="188"/>
      <c r="AH1297" s="187">
        <f>AH1296+AH1290</f>
        <v>0</v>
      </c>
      <c r="AI1297" s="187">
        <f>AI1296+AI1290</f>
        <v>0</v>
      </c>
      <c r="AJ1297" s="187">
        <f>AJ1296+AJ1290</f>
        <v>0</v>
      </c>
      <c r="AK1297" s="187">
        <f>AK1296+AK1290</f>
        <v>0</v>
      </c>
      <c r="AL1297" s="188"/>
      <c r="AM1297" s="190">
        <f>AM1296+AM1290</f>
        <v>0</v>
      </c>
      <c r="AN1297" s="191">
        <f>AN1296+AN1290</f>
        <v>5046</v>
      </c>
      <c r="AO1297" s="190">
        <f>AO1296+AO1290</f>
        <v>5046</v>
      </c>
      <c r="AP1297" s="184">
        <f t="shared" ref="AP1297:AW1297" si="1032">AP1296+AP1290</f>
        <v>5046</v>
      </c>
      <c r="AQ1297" s="192">
        <f t="shared" si="1032"/>
        <v>5046</v>
      </c>
      <c r="AR1297" s="193">
        <f t="shared" si="1032"/>
        <v>0</v>
      </c>
      <c r="AS1297" s="194" t="e">
        <f t="shared" si="1032"/>
        <v>#DIV/0!</v>
      </c>
      <c r="AT1297" s="195">
        <f t="shared" si="1032"/>
        <v>5046</v>
      </c>
      <c r="AU1297" s="192">
        <f t="shared" si="1032"/>
        <v>5046</v>
      </c>
      <c r="AV1297" s="193">
        <f t="shared" si="1032"/>
        <v>0</v>
      </c>
      <c r="AW1297" s="194" t="e">
        <f t="shared" si="1032"/>
        <v>#DIV/0!</v>
      </c>
      <c r="AY1297" s="146"/>
      <c r="AZ1297" s="659"/>
    </row>
    <row r="1298" spans="1:64" ht="12.75" customHeight="1" x14ac:dyDescent="0.25">
      <c r="A1298" s="15"/>
      <c r="C1298" s="122"/>
      <c r="D1298" s="123"/>
      <c r="F1298" s="125"/>
      <c r="G1298" s="34"/>
      <c r="H1298" s="35"/>
      <c r="I1298" s="36"/>
      <c r="J1298" s="37"/>
      <c r="K1298" s="198" t="s">
        <v>72</v>
      </c>
      <c r="L1298" s="199">
        <v>0</v>
      </c>
      <c r="M1298" s="200">
        <v>0</v>
      </c>
      <c r="N1298" s="201">
        <v>0</v>
      </c>
      <c r="O1298" s="202">
        <v>0</v>
      </c>
      <c r="P1298" s="202">
        <v>0</v>
      </c>
      <c r="Q1298" s="202">
        <v>0</v>
      </c>
      <c r="R1298" s="202">
        <v>0</v>
      </c>
      <c r="S1298" s="202">
        <v>0</v>
      </c>
      <c r="T1298" s="203"/>
      <c r="U1298" s="135">
        <v>0</v>
      </c>
      <c r="V1298" s="135">
        <v>0</v>
      </c>
      <c r="W1298" s="202">
        <v>0</v>
      </c>
      <c r="X1298" s="202">
        <v>0</v>
      </c>
      <c r="Y1298" s="203"/>
      <c r="Z1298" s="135">
        <v>0</v>
      </c>
      <c r="AA1298" s="204">
        <v>0</v>
      </c>
      <c r="AB1298" s="202">
        <v>0</v>
      </c>
      <c r="AC1298" s="202">
        <v>0</v>
      </c>
      <c r="AD1298" s="202">
        <v>0</v>
      </c>
      <c r="AE1298" s="202">
        <v>0</v>
      </c>
      <c r="AF1298" s="202">
        <v>0</v>
      </c>
      <c r="AG1298" s="203"/>
      <c r="AH1298" s="135">
        <v>0</v>
      </c>
      <c r="AI1298" s="135">
        <v>0</v>
      </c>
      <c r="AJ1298" s="202">
        <v>0</v>
      </c>
      <c r="AK1298" s="202">
        <v>0</v>
      </c>
      <c r="AL1298" s="203"/>
      <c r="AM1298" s="205">
        <v>0</v>
      </c>
      <c r="AN1298" s="119">
        <v>0</v>
      </c>
      <c r="AO1298" s="120">
        <v>0</v>
      </c>
      <c r="AP1298" s="39">
        <v>0</v>
      </c>
      <c r="AQ1298" s="141">
        <v>0</v>
      </c>
      <c r="AR1298" s="141">
        <v>0</v>
      </c>
      <c r="AS1298" s="143">
        <v>0</v>
      </c>
      <c r="AT1298" s="144">
        <v>0</v>
      </c>
      <c r="AU1298" s="141">
        <v>0</v>
      </c>
      <c r="AV1298" s="141">
        <v>0</v>
      </c>
      <c r="AW1298" s="143">
        <v>0</v>
      </c>
      <c r="AY1298" s="146"/>
      <c r="AZ1298" s="659"/>
    </row>
    <row r="1299" spans="1:64" ht="12.75" customHeight="1" x14ac:dyDescent="0.25">
      <c r="A1299" s="15"/>
      <c r="C1299" s="122"/>
      <c r="D1299" s="123"/>
      <c r="F1299" s="125"/>
      <c r="G1299" s="126"/>
      <c r="H1299" s="35"/>
      <c r="I1299" s="36"/>
      <c r="J1299" s="37"/>
      <c r="K1299" s="198" t="s">
        <v>73</v>
      </c>
      <c r="L1299" s="241">
        <v>0</v>
      </c>
      <c r="M1299" s="242">
        <v>0</v>
      </c>
      <c r="N1299" s="201">
        <v>0</v>
      </c>
      <c r="O1299" s="202">
        <v>0</v>
      </c>
      <c r="P1299" s="202">
        <v>0</v>
      </c>
      <c r="Q1299" s="202">
        <v>0</v>
      </c>
      <c r="R1299" s="202">
        <v>0</v>
      </c>
      <c r="S1299" s="202">
        <v>0</v>
      </c>
      <c r="T1299" s="203"/>
      <c r="U1299" s="135">
        <v>0</v>
      </c>
      <c r="V1299" s="135">
        <v>0</v>
      </c>
      <c r="W1299" s="202">
        <v>0</v>
      </c>
      <c r="X1299" s="202">
        <v>0</v>
      </c>
      <c r="Y1299" s="203"/>
      <c r="Z1299" s="135">
        <v>0</v>
      </c>
      <c r="AA1299" s="204">
        <v>0</v>
      </c>
      <c r="AB1299" s="202">
        <v>0</v>
      </c>
      <c r="AC1299" s="202">
        <v>0</v>
      </c>
      <c r="AD1299" s="202">
        <v>0</v>
      </c>
      <c r="AE1299" s="202">
        <v>0</v>
      </c>
      <c r="AF1299" s="202">
        <v>0</v>
      </c>
      <c r="AG1299" s="203"/>
      <c r="AH1299" s="135">
        <v>0</v>
      </c>
      <c r="AI1299" s="135">
        <v>0</v>
      </c>
      <c r="AJ1299" s="202">
        <v>0</v>
      </c>
      <c r="AK1299" s="202">
        <v>0</v>
      </c>
      <c r="AL1299" s="203"/>
      <c r="AM1299" s="205">
        <v>0</v>
      </c>
      <c r="AN1299" s="119">
        <v>0</v>
      </c>
      <c r="AO1299" s="120">
        <v>0</v>
      </c>
      <c r="AP1299" s="39">
        <v>0</v>
      </c>
      <c r="AQ1299" s="141">
        <v>0</v>
      </c>
      <c r="AR1299" s="141">
        <v>0</v>
      </c>
      <c r="AS1299" s="143">
        <v>0</v>
      </c>
      <c r="AT1299" s="144">
        <v>0</v>
      </c>
      <c r="AU1299" s="141">
        <v>0</v>
      </c>
      <c r="AV1299" s="141">
        <v>0</v>
      </c>
      <c r="AW1299" s="143">
        <v>0</v>
      </c>
      <c r="AY1299" s="146"/>
      <c r="AZ1299" s="659"/>
    </row>
    <row r="1300" spans="1:64" ht="12.75" customHeight="1" x14ac:dyDescent="0.25">
      <c r="A1300" s="15"/>
      <c r="C1300" s="122"/>
      <c r="D1300" s="123"/>
      <c r="F1300" s="125"/>
      <c r="G1300" s="126"/>
      <c r="H1300" s="35"/>
      <c r="I1300" s="36"/>
      <c r="J1300" s="37"/>
      <c r="K1300" s="198" t="s">
        <v>74</v>
      </c>
      <c r="L1300" s="241">
        <v>0</v>
      </c>
      <c r="M1300" s="242">
        <v>0</v>
      </c>
      <c r="N1300" s="201">
        <v>0</v>
      </c>
      <c r="O1300" s="202">
        <v>0</v>
      </c>
      <c r="P1300" s="202">
        <v>0</v>
      </c>
      <c r="Q1300" s="202">
        <v>0</v>
      </c>
      <c r="R1300" s="202">
        <v>0</v>
      </c>
      <c r="S1300" s="202">
        <v>0</v>
      </c>
      <c r="T1300" s="203"/>
      <c r="U1300" s="135">
        <v>0</v>
      </c>
      <c r="V1300" s="135">
        <v>0</v>
      </c>
      <c r="W1300" s="202">
        <v>0</v>
      </c>
      <c r="X1300" s="202">
        <v>0</v>
      </c>
      <c r="Y1300" s="203"/>
      <c r="Z1300" s="135">
        <v>0</v>
      </c>
      <c r="AA1300" s="204">
        <v>0</v>
      </c>
      <c r="AB1300" s="202">
        <v>0</v>
      </c>
      <c r="AC1300" s="202">
        <v>0</v>
      </c>
      <c r="AD1300" s="202">
        <v>0</v>
      </c>
      <c r="AE1300" s="202">
        <v>0</v>
      </c>
      <c r="AF1300" s="202">
        <v>0</v>
      </c>
      <c r="AG1300" s="203"/>
      <c r="AH1300" s="135">
        <v>0</v>
      </c>
      <c r="AI1300" s="135">
        <v>0</v>
      </c>
      <c r="AJ1300" s="202">
        <v>0</v>
      </c>
      <c r="AK1300" s="202">
        <v>0</v>
      </c>
      <c r="AL1300" s="203"/>
      <c r="AM1300" s="205">
        <v>0</v>
      </c>
      <c r="AN1300" s="119">
        <v>0</v>
      </c>
      <c r="AO1300" s="120">
        <v>0</v>
      </c>
      <c r="AP1300" s="39">
        <v>0</v>
      </c>
      <c r="AQ1300" s="141">
        <v>0</v>
      </c>
      <c r="AR1300" s="141">
        <v>0</v>
      </c>
      <c r="AS1300" s="143">
        <v>0</v>
      </c>
      <c r="AT1300" s="144">
        <v>0</v>
      </c>
      <c r="AU1300" s="141">
        <v>0</v>
      </c>
      <c r="AV1300" s="141">
        <v>0</v>
      </c>
      <c r="AW1300" s="143">
        <v>0</v>
      </c>
      <c r="AY1300" s="146"/>
      <c r="AZ1300" s="659"/>
    </row>
    <row r="1301" spans="1:64" ht="12.75" customHeight="1" x14ac:dyDescent="0.25">
      <c r="A1301" s="15"/>
      <c r="C1301" s="122"/>
      <c r="D1301" s="123"/>
      <c r="F1301" s="125"/>
      <c r="G1301" s="126"/>
      <c r="H1301" s="35"/>
      <c r="I1301" s="36"/>
      <c r="J1301" s="37"/>
      <c r="K1301" s="198" t="s">
        <v>75</v>
      </c>
      <c r="L1301" s="241">
        <v>0</v>
      </c>
      <c r="M1301" s="242">
        <v>0</v>
      </c>
      <c r="N1301" s="201">
        <v>0</v>
      </c>
      <c r="O1301" s="202">
        <v>0</v>
      </c>
      <c r="P1301" s="202">
        <v>0</v>
      </c>
      <c r="Q1301" s="202">
        <v>0</v>
      </c>
      <c r="R1301" s="202">
        <v>0</v>
      </c>
      <c r="S1301" s="202">
        <v>0</v>
      </c>
      <c r="T1301" s="203"/>
      <c r="U1301" s="135">
        <v>0</v>
      </c>
      <c r="V1301" s="135">
        <v>0</v>
      </c>
      <c r="W1301" s="202">
        <v>0</v>
      </c>
      <c r="X1301" s="202">
        <v>0</v>
      </c>
      <c r="Y1301" s="203"/>
      <c r="Z1301" s="135">
        <v>0</v>
      </c>
      <c r="AA1301" s="204">
        <v>0</v>
      </c>
      <c r="AB1301" s="202">
        <v>0</v>
      </c>
      <c r="AC1301" s="202">
        <v>0</v>
      </c>
      <c r="AD1301" s="202">
        <v>0</v>
      </c>
      <c r="AE1301" s="202">
        <v>0</v>
      </c>
      <c r="AF1301" s="202">
        <v>0</v>
      </c>
      <c r="AG1301" s="203"/>
      <c r="AH1301" s="135">
        <v>0</v>
      </c>
      <c r="AI1301" s="135">
        <v>0</v>
      </c>
      <c r="AJ1301" s="202">
        <v>0</v>
      </c>
      <c r="AK1301" s="202">
        <v>0</v>
      </c>
      <c r="AL1301" s="203"/>
      <c r="AM1301" s="205">
        <v>0</v>
      </c>
      <c r="AN1301" s="119">
        <v>0</v>
      </c>
      <c r="AO1301" s="120">
        <v>0</v>
      </c>
      <c r="AP1301" s="39">
        <v>0</v>
      </c>
      <c r="AQ1301" s="141">
        <v>0</v>
      </c>
      <c r="AR1301" s="141">
        <v>0</v>
      </c>
      <c r="AS1301" s="143">
        <v>0</v>
      </c>
      <c r="AT1301" s="144">
        <v>0</v>
      </c>
      <c r="AU1301" s="141">
        <v>0</v>
      </c>
      <c r="AV1301" s="141">
        <v>0</v>
      </c>
      <c r="AW1301" s="143">
        <v>0</v>
      </c>
      <c r="AY1301" s="146"/>
      <c r="AZ1301" s="659"/>
    </row>
    <row r="1302" spans="1:64" ht="12.75" customHeight="1" x14ac:dyDescent="0.25">
      <c r="A1302" s="15"/>
      <c r="C1302" s="122"/>
      <c r="D1302" s="123"/>
      <c r="F1302" s="125"/>
      <c r="G1302" s="126"/>
      <c r="H1302" s="35"/>
      <c r="I1302" s="36"/>
      <c r="J1302" s="37"/>
      <c r="K1302" s="206" t="s">
        <v>76</v>
      </c>
      <c r="L1302" s="241">
        <v>0</v>
      </c>
      <c r="M1302" s="242">
        <v>0</v>
      </c>
      <c r="N1302" s="201">
        <v>0</v>
      </c>
      <c r="O1302" s="202">
        <v>0</v>
      </c>
      <c r="P1302" s="202">
        <v>0</v>
      </c>
      <c r="Q1302" s="202">
        <v>0</v>
      </c>
      <c r="R1302" s="202">
        <v>0</v>
      </c>
      <c r="S1302" s="202">
        <v>0</v>
      </c>
      <c r="T1302" s="203"/>
      <c r="U1302" s="135">
        <v>0</v>
      </c>
      <c r="V1302" s="135">
        <v>0</v>
      </c>
      <c r="W1302" s="202">
        <v>0</v>
      </c>
      <c r="X1302" s="202">
        <v>0</v>
      </c>
      <c r="Y1302" s="203"/>
      <c r="Z1302" s="135">
        <v>0</v>
      </c>
      <c r="AA1302" s="204">
        <v>0</v>
      </c>
      <c r="AB1302" s="202">
        <v>0</v>
      </c>
      <c r="AC1302" s="202">
        <v>0</v>
      </c>
      <c r="AD1302" s="202">
        <v>0</v>
      </c>
      <c r="AE1302" s="202">
        <v>0</v>
      </c>
      <c r="AF1302" s="202">
        <v>0</v>
      </c>
      <c r="AG1302" s="203"/>
      <c r="AH1302" s="135">
        <v>0</v>
      </c>
      <c r="AI1302" s="135">
        <v>0</v>
      </c>
      <c r="AJ1302" s="202">
        <v>0</v>
      </c>
      <c r="AK1302" s="202">
        <v>0</v>
      </c>
      <c r="AL1302" s="203"/>
      <c r="AM1302" s="205">
        <v>0</v>
      </c>
      <c r="AN1302" s="119">
        <v>0</v>
      </c>
      <c r="AO1302" s="120">
        <v>0</v>
      </c>
      <c r="AP1302" s="39">
        <v>0</v>
      </c>
      <c r="AQ1302" s="141">
        <v>0</v>
      </c>
      <c r="AR1302" s="141">
        <v>0</v>
      </c>
      <c r="AS1302" s="143">
        <v>0</v>
      </c>
      <c r="AT1302" s="144">
        <v>0</v>
      </c>
      <c r="AU1302" s="141">
        <v>0</v>
      </c>
      <c r="AV1302" s="141">
        <v>0</v>
      </c>
      <c r="AW1302" s="143">
        <v>0</v>
      </c>
      <c r="AY1302" s="146"/>
      <c r="AZ1302" s="659"/>
    </row>
    <row r="1303" spans="1:64" ht="12.75" customHeight="1" x14ac:dyDescent="0.25">
      <c r="A1303" s="15"/>
      <c r="C1303" s="367"/>
      <c r="D1303" s="123"/>
      <c r="F1303" s="125"/>
      <c r="G1303" s="126"/>
      <c r="H1303" s="35"/>
      <c r="I1303" s="36"/>
      <c r="J1303" s="37"/>
      <c r="K1303" s="206"/>
      <c r="L1303" s="199"/>
      <c r="M1303" s="200"/>
      <c r="N1303" s="201"/>
      <c r="O1303" s="202"/>
      <c r="P1303" s="202"/>
      <c r="Q1303" s="202"/>
      <c r="R1303" s="202"/>
      <c r="S1303" s="202"/>
      <c r="T1303" s="224"/>
      <c r="U1303" s="133"/>
      <c r="V1303" s="133"/>
      <c r="W1303" s="134"/>
      <c r="X1303" s="134"/>
      <c r="Y1303" s="224"/>
      <c r="Z1303" s="135"/>
      <c r="AA1303" s="204"/>
      <c r="AB1303" s="202"/>
      <c r="AC1303" s="202"/>
      <c r="AD1303" s="202"/>
      <c r="AE1303" s="202"/>
      <c r="AF1303" s="202"/>
      <c r="AG1303" s="224"/>
      <c r="AH1303" s="133"/>
      <c r="AI1303" s="133"/>
      <c r="AJ1303" s="134"/>
      <c r="AK1303" s="134"/>
      <c r="AL1303" s="224"/>
      <c r="AM1303" s="205"/>
      <c r="AN1303" s="119"/>
      <c r="AO1303" s="120"/>
      <c r="AP1303" s="39"/>
      <c r="AQ1303" s="141"/>
      <c r="AR1303" s="141"/>
      <c r="AS1303" s="143"/>
      <c r="AU1303" s="141"/>
      <c r="AV1303" s="141"/>
      <c r="AW1303" s="143"/>
      <c r="AY1303" s="146"/>
      <c r="AZ1303" s="659"/>
    </row>
    <row r="1304" spans="1:64" ht="12.75" customHeight="1" x14ac:dyDescent="0.25">
      <c r="A1304" s="52"/>
      <c r="B1304" s="43"/>
      <c r="C1304" s="44"/>
      <c r="D1304" s="45"/>
      <c r="E1304" s="46"/>
      <c r="F1304" s="47"/>
      <c r="G1304" s="126"/>
      <c r="H1304" s="35"/>
      <c r="I1304" s="36"/>
      <c r="J1304" s="37"/>
      <c r="K1304" s="102"/>
      <c r="L1304" s="604"/>
      <c r="M1304" s="605"/>
      <c r="N1304" s="606"/>
      <c r="O1304" s="607"/>
      <c r="P1304" s="607"/>
      <c r="Q1304" s="607"/>
      <c r="R1304" s="607"/>
      <c r="S1304" s="607"/>
      <c r="T1304" s="608"/>
      <c r="U1304" s="609"/>
      <c r="V1304" s="609"/>
      <c r="W1304" s="610"/>
      <c r="X1304" s="610"/>
      <c r="Y1304" s="608"/>
      <c r="Z1304" s="611"/>
      <c r="AA1304" s="612"/>
      <c r="AB1304" s="607"/>
      <c r="AC1304" s="607"/>
      <c r="AD1304" s="607"/>
      <c r="AE1304" s="607"/>
      <c r="AF1304" s="607"/>
      <c r="AG1304" s="608"/>
      <c r="AH1304" s="609"/>
      <c r="AI1304" s="609"/>
      <c r="AJ1304" s="610"/>
      <c r="AK1304" s="610"/>
      <c r="AL1304" s="608"/>
      <c r="AM1304" s="613"/>
      <c r="AN1304" s="110"/>
      <c r="AO1304" s="109"/>
      <c r="AP1304" s="103"/>
      <c r="AQ1304" s="111"/>
      <c r="AR1304" s="111"/>
      <c r="AS1304" s="112"/>
      <c r="AT1304" s="113"/>
      <c r="AU1304" s="111"/>
      <c r="AV1304" s="111"/>
      <c r="AW1304" s="112"/>
      <c r="AY1304" s="146"/>
      <c r="AZ1304" s="659"/>
    </row>
    <row r="1305" spans="1:64" ht="12.75" customHeight="1" x14ac:dyDescent="0.25">
      <c r="A1305" s="52"/>
      <c r="B1305" s="43"/>
      <c r="C1305" s="44"/>
      <c r="D1305" s="45"/>
      <c r="F1305" s="47"/>
      <c r="G1305" s="126"/>
      <c r="H1305" s="35"/>
      <c r="I1305" s="36"/>
      <c r="J1305" s="37"/>
      <c r="K1305" s="116" t="s">
        <v>1583</v>
      </c>
      <c r="L1305" s="604"/>
      <c r="M1305" s="605"/>
      <c r="N1305" s="606"/>
      <c r="O1305" s="607"/>
      <c r="P1305" s="607"/>
      <c r="Q1305" s="607"/>
      <c r="R1305" s="607"/>
      <c r="S1305" s="607"/>
      <c r="T1305" s="608"/>
      <c r="U1305" s="609"/>
      <c r="V1305" s="609"/>
      <c r="W1305" s="610"/>
      <c r="X1305" s="610"/>
      <c r="Y1305" s="608"/>
      <c r="Z1305" s="611"/>
      <c r="AA1305" s="612"/>
      <c r="AB1305" s="607"/>
      <c r="AC1305" s="607"/>
      <c r="AD1305" s="607"/>
      <c r="AE1305" s="607"/>
      <c r="AF1305" s="607"/>
      <c r="AG1305" s="608"/>
      <c r="AH1305" s="609"/>
      <c r="AI1305" s="609"/>
      <c r="AJ1305" s="610"/>
      <c r="AK1305" s="610"/>
      <c r="AL1305" s="608"/>
      <c r="AM1305" s="613"/>
      <c r="AN1305" s="110"/>
      <c r="AO1305" s="109"/>
      <c r="AP1305" s="103"/>
      <c r="AQ1305" s="111"/>
      <c r="AR1305" s="111"/>
      <c r="AS1305" s="112"/>
      <c r="AT1305" s="113"/>
      <c r="AU1305" s="111"/>
      <c r="AV1305" s="111"/>
      <c r="AW1305" s="112"/>
      <c r="AX1305" s="12"/>
      <c r="AY1305" s="146"/>
      <c r="AZ1305" s="659"/>
    </row>
    <row r="1306" spans="1:64" ht="12.75" customHeight="1" x14ac:dyDescent="0.25">
      <c r="A1306" s="52"/>
      <c r="B1306" s="43"/>
      <c r="C1306" s="44"/>
      <c r="D1306" s="45"/>
      <c r="F1306" s="47"/>
      <c r="G1306" s="126"/>
      <c r="H1306" s="35"/>
      <c r="I1306" s="36"/>
      <c r="J1306" s="37"/>
      <c r="K1306" s="660" t="s">
        <v>1584</v>
      </c>
      <c r="L1306" s="604"/>
      <c r="M1306" s="605"/>
      <c r="N1306" s="606"/>
      <c r="O1306" s="607"/>
      <c r="P1306" s="607"/>
      <c r="Q1306" s="607"/>
      <c r="R1306" s="607"/>
      <c r="S1306" s="607"/>
      <c r="T1306" s="608"/>
      <c r="U1306" s="609"/>
      <c r="V1306" s="609"/>
      <c r="W1306" s="610"/>
      <c r="X1306" s="610"/>
      <c r="Y1306" s="608"/>
      <c r="Z1306" s="611"/>
      <c r="AA1306" s="612"/>
      <c r="AB1306" s="607"/>
      <c r="AC1306" s="607"/>
      <c r="AD1306" s="607"/>
      <c r="AE1306" s="607"/>
      <c r="AF1306" s="607"/>
      <c r="AG1306" s="608"/>
      <c r="AH1306" s="609"/>
      <c r="AI1306" s="609"/>
      <c r="AJ1306" s="610"/>
      <c r="AK1306" s="610"/>
      <c r="AL1306" s="608"/>
      <c r="AM1306" s="613"/>
      <c r="AN1306" s="110"/>
      <c r="AO1306" s="109"/>
      <c r="AP1306" s="103"/>
      <c r="AQ1306" s="111"/>
      <c r="AR1306" s="111"/>
      <c r="AS1306" s="112"/>
      <c r="AT1306" s="113"/>
      <c r="AU1306" s="111"/>
      <c r="AV1306" s="111"/>
      <c r="AW1306" s="112"/>
      <c r="AY1306" s="146"/>
      <c r="AZ1306" s="659"/>
    </row>
    <row r="1307" spans="1:64" ht="12.75" customHeight="1" x14ac:dyDescent="0.25">
      <c r="A1307" s="15"/>
      <c r="C1307" s="122"/>
      <c r="D1307" s="123"/>
      <c r="F1307" s="125"/>
      <c r="G1307" s="126"/>
      <c r="H1307" s="35"/>
      <c r="I1307" s="36"/>
      <c r="J1307" s="37"/>
      <c r="K1307" s="209"/>
      <c r="L1307" s="199"/>
      <c r="M1307" s="200"/>
      <c r="N1307" s="201"/>
      <c r="O1307" s="202"/>
      <c r="P1307" s="202"/>
      <c r="Q1307" s="202"/>
      <c r="R1307" s="202"/>
      <c r="S1307" s="202"/>
      <c r="T1307" s="224"/>
      <c r="U1307" s="138"/>
      <c r="V1307" s="138"/>
      <c r="W1307" s="139"/>
      <c r="X1307" s="139"/>
      <c r="Y1307" s="224"/>
      <c r="Z1307" s="210"/>
      <c r="AA1307" s="204"/>
      <c r="AB1307" s="202"/>
      <c r="AC1307" s="202"/>
      <c r="AD1307" s="202"/>
      <c r="AE1307" s="202"/>
      <c r="AF1307" s="202"/>
      <c r="AG1307" s="224"/>
      <c r="AH1307" s="138"/>
      <c r="AI1307" s="138"/>
      <c r="AJ1307" s="139"/>
      <c r="AK1307" s="139"/>
      <c r="AL1307" s="224"/>
      <c r="AM1307" s="140"/>
      <c r="AN1307" s="211"/>
      <c r="AO1307" s="212"/>
      <c r="AP1307" s="39"/>
      <c r="AQ1307" s="141"/>
      <c r="AR1307" s="141"/>
      <c r="AS1307" s="143"/>
      <c r="AU1307" s="141"/>
      <c r="AV1307" s="141"/>
      <c r="AW1307" s="143"/>
      <c r="AY1307" s="146"/>
      <c r="AZ1307" s="659"/>
    </row>
    <row r="1308" spans="1:64" ht="12.75" customHeight="1" x14ac:dyDescent="0.25">
      <c r="A1308" s="15"/>
      <c r="C1308" s="122"/>
      <c r="D1308" s="123"/>
      <c r="F1308" s="125"/>
      <c r="G1308" s="126"/>
      <c r="H1308" s="35"/>
      <c r="I1308" s="36"/>
      <c r="J1308" s="37"/>
      <c r="K1308" s="117" t="s">
        <v>65</v>
      </c>
      <c r="L1308" s="199"/>
      <c r="M1308" s="200"/>
      <c r="N1308" s="201"/>
      <c r="O1308" s="202"/>
      <c r="P1308" s="202"/>
      <c r="Q1308" s="202"/>
      <c r="R1308" s="202"/>
      <c r="S1308" s="202"/>
      <c r="T1308" s="224"/>
      <c r="U1308" s="138"/>
      <c r="V1308" s="138"/>
      <c r="W1308" s="139"/>
      <c r="X1308" s="139"/>
      <c r="Y1308" s="224"/>
      <c r="Z1308" s="210"/>
      <c r="AA1308" s="204"/>
      <c r="AB1308" s="202"/>
      <c r="AC1308" s="202"/>
      <c r="AD1308" s="202"/>
      <c r="AE1308" s="202"/>
      <c r="AF1308" s="202"/>
      <c r="AG1308" s="224"/>
      <c r="AH1308" s="138"/>
      <c r="AI1308" s="138"/>
      <c r="AJ1308" s="139"/>
      <c r="AK1308" s="139"/>
      <c r="AL1308" s="224"/>
      <c r="AM1308" s="140"/>
      <c r="AN1308" s="211"/>
      <c r="AO1308" s="212"/>
      <c r="AP1308" s="39"/>
      <c r="AQ1308" s="141"/>
      <c r="AR1308" s="141"/>
      <c r="AS1308" s="143"/>
      <c r="AU1308" s="141"/>
      <c r="AV1308" s="141"/>
      <c r="AW1308" s="143"/>
      <c r="AY1308" s="146"/>
      <c r="AZ1308" s="659"/>
    </row>
    <row r="1309" spans="1:64" s="661" customFormat="1" ht="12.75" customHeight="1" x14ac:dyDescent="0.25">
      <c r="A1309" s="15"/>
      <c r="B1309" s="121"/>
      <c r="C1309" s="122"/>
      <c r="D1309" s="123"/>
      <c r="E1309" s="124"/>
      <c r="F1309" s="125"/>
      <c r="G1309" s="126"/>
      <c r="H1309" s="35"/>
      <c r="I1309" s="36"/>
      <c r="J1309" s="37"/>
      <c r="K1309" s="209"/>
      <c r="L1309" s="199"/>
      <c r="M1309" s="200"/>
      <c r="N1309" s="201"/>
      <c r="O1309" s="202"/>
      <c r="P1309" s="202"/>
      <c r="Q1309" s="202"/>
      <c r="R1309" s="202"/>
      <c r="S1309" s="202"/>
      <c r="T1309" s="224"/>
      <c r="U1309" s="138"/>
      <c r="V1309" s="138"/>
      <c r="W1309" s="139"/>
      <c r="X1309" s="139"/>
      <c r="Y1309" s="224"/>
      <c r="Z1309" s="210"/>
      <c r="AA1309" s="204"/>
      <c r="AB1309" s="202"/>
      <c r="AC1309" s="202"/>
      <c r="AD1309" s="202"/>
      <c r="AE1309" s="202"/>
      <c r="AF1309" s="202"/>
      <c r="AG1309" s="224"/>
      <c r="AH1309" s="138"/>
      <c r="AI1309" s="138"/>
      <c r="AJ1309" s="139"/>
      <c r="AK1309" s="139"/>
      <c r="AL1309" s="224"/>
      <c r="AM1309" s="140"/>
      <c r="AN1309" s="211"/>
      <c r="AO1309" s="212"/>
      <c r="AP1309" s="39"/>
      <c r="AQ1309" s="141"/>
      <c r="AR1309" s="141"/>
      <c r="AS1309" s="143"/>
      <c r="AT1309" s="144"/>
      <c r="AU1309" s="141"/>
      <c r="AV1309" s="141"/>
      <c r="AW1309" s="143"/>
      <c r="AX1309"/>
      <c r="AY1309" s="146"/>
      <c r="AZ1309" s="659"/>
      <c r="BA1309"/>
      <c r="BB1309"/>
      <c r="BC1309"/>
      <c r="BD1309"/>
      <c r="BE1309"/>
      <c r="BF1309"/>
      <c r="BG1309"/>
      <c r="BH1309"/>
      <c r="BI1309"/>
      <c r="BJ1309"/>
      <c r="BK1309"/>
      <c r="BL1309"/>
    </row>
    <row r="1310" spans="1:64" ht="35.1" customHeight="1" x14ac:dyDescent="0.25">
      <c r="A1310" s="356" t="s">
        <v>13</v>
      </c>
      <c r="B1310" s="121">
        <v>19</v>
      </c>
      <c r="C1310" s="122" t="s">
        <v>1541</v>
      </c>
      <c r="D1310" s="123">
        <v>1000</v>
      </c>
      <c r="F1310" s="122">
        <v>1</v>
      </c>
      <c r="G1310" s="126" t="s">
        <v>129</v>
      </c>
      <c r="H1310" s="35" t="str">
        <f t="shared" si="999"/>
        <v>034</v>
      </c>
      <c r="I1310" s="36" t="s">
        <v>85</v>
      </c>
      <c r="J1310" s="37" t="s">
        <v>1585</v>
      </c>
      <c r="K1310" s="244" t="s">
        <v>1586</v>
      </c>
      <c r="L1310" s="662">
        <v>590</v>
      </c>
      <c r="M1310" s="663">
        <v>590</v>
      </c>
      <c r="N1310" s="616"/>
      <c r="O1310" s="617"/>
      <c r="P1310" s="617"/>
      <c r="Q1310" s="617"/>
      <c r="R1310" s="617"/>
      <c r="S1310" s="617"/>
      <c r="T1310" s="132" t="str">
        <f>IF(SUM(N1310:S1310)=U1310,"OK",SUM(N1310:S1310)-U1310)</f>
        <v>OK</v>
      </c>
      <c r="U1310" s="618"/>
      <c r="V1310" s="618"/>
      <c r="W1310" s="619"/>
      <c r="X1310" s="619"/>
      <c r="Y1310" s="132" t="str">
        <f>IF(SUM(W1310:X1310)=Z1310,"OK",SUM(W1310:X1310)-Z1310)</f>
        <v>OK</v>
      </c>
      <c r="Z1310" s="620"/>
      <c r="AA1310" s="621"/>
      <c r="AB1310" s="622"/>
      <c r="AC1310" s="622"/>
      <c r="AD1310" s="622"/>
      <c r="AE1310" s="622"/>
      <c r="AF1310" s="622"/>
      <c r="AG1310" s="132" t="str">
        <f>IF(SUM(AA1310:AF1310)=AH1310,"OK",SUM(AA1310:AF1310)-AH1310)</f>
        <v>OK</v>
      </c>
      <c r="AH1310" s="618"/>
      <c r="AI1310" s="618"/>
      <c r="AJ1310" s="619"/>
      <c r="AK1310" s="619"/>
      <c r="AL1310" s="132" t="str">
        <f>IF(SUM(AJ1310:AK1310)=AM1310,"OK",SUM(AJ1310:AK1310)-AM1310)</f>
        <v>OK</v>
      </c>
      <c r="AM1310" s="623"/>
      <c r="AN1310" s="119">
        <f>L1310+U1310+V1310+Z1310</f>
        <v>590</v>
      </c>
      <c r="AO1310" s="120">
        <f>M1310+AH1310+AI1310+AM1310</f>
        <v>590</v>
      </c>
      <c r="AP1310" s="39">
        <f>L1310</f>
        <v>590</v>
      </c>
      <c r="AQ1310" s="141">
        <f>AN1310</f>
        <v>590</v>
      </c>
      <c r="AR1310" s="142">
        <f>AQ1310-AP1310</f>
        <v>0</v>
      </c>
      <c r="AS1310" s="143">
        <f>AR1310/AP1310</f>
        <v>0</v>
      </c>
      <c r="AT1310" s="144">
        <f>M1310</f>
        <v>590</v>
      </c>
      <c r="AU1310" s="141">
        <f>AO1310</f>
        <v>590</v>
      </c>
      <c r="AV1310" s="142">
        <f>AU1310-AT1310</f>
        <v>0</v>
      </c>
      <c r="AW1310" s="143">
        <f>AV1310/AT1310</f>
        <v>0</v>
      </c>
      <c r="AY1310" s="146" t="str">
        <f>RIGHT(LEFT(I1310,3),2)&amp;"."&amp;RIGHT(LEFT(I1310,5),2)</f>
        <v>11.00</v>
      </c>
      <c r="AZ1310" s="659" t="b">
        <f>COUNTIF('[1]Codes SEC'!$B$2:$B$250,Ministres!AY1310)&gt;0</f>
        <v>1</v>
      </c>
    </row>
    <row r="1311" spans="1:64" ht="64.8" x14ac:dyDescent="0.25">
      <c r="A1311" s="15"/>
      <c r="C1311" s="122"/>
      <c r="D1311" s="123"/>
      <c r="F1311" s="125"/>
      <c r="G1311" s="126"/>
      <c r="H1311" s="35"/>
      <c r="I1311" s="234" t="s">
        <v>88</v>
      </c>
      <c r="J1311" s="37"/>
      <c r="K1311" s="235"/>
      <c r="L1311" s="232"/>
      <c r="M1311" s="233"/>
      <c r="N1311" s="130"/>
      <c r="O1311" s="131"/>
      <c r="P1311" s="131"/>
      <c r="Q1311" s="131"/>
      <c r="R1311" s="131"/>
      <c r="S1311" s="131"/>
      <c r="T1311" s="132"/>
      <c r="U1311" s="138"/>
      <c r="V1311" s="138"/>
      <c r="W1311" s="139"/>
      <c r="X1311" s="139"/>
      <c r="Y1311" s="132"/>
      <c r="Z1311" s="210"/>
      <c r="AA1311" s="204"/>
      <c r="AB1311" s="202"/>
      <c r="AC1311" s="202"/>
      <c r="AD1311" s="202"/>
      <c r="AE1311" s="202"/>
      <c r="AF1311" s="202"/>
      <c r="AG1311" s="132"/>
      <c r="AH1311" s="138"/>
      <c r="AI1311" s="138"/>
      <c r="AJ1311" s="139"/>
      <c r="AK1311" s="139"/>
      <c r="AL1311" s="132"/>
      <c r="AM1311" s="140"/>
      <c r="AN1311" s="211"/>
      <c r="AO1311" s="212"/>
      <c r="AP1311" s="39"/>
      <c r="AQ1311" s="141"/>
      <c r="AR1311" s="142"/>
      <c r="AS1311" s="143"/>
      <c r="AU1311" s="141"/>
      <c r="AV1311" s="142"/>
      <c r="AW1311" s="143"/>
      <c r="AY1311" s="146"/>
      <c r="AZ1311" s="659"/>
    </row>
    <row r="1312" spans="1:64" ht="35.1" customHeight="1" x14ac:dyDescent="0.25">
      <c r="A1312" s="356" t="s">
        <v>13</v>
      </c>
      <c r="B1312" s="121">
        <v>19</v>
      </c>
      <c r="C1312" s="122" t="s">
        <v>1541</v>
      </c>
      <c r="D1312" s="123">
        <v>1000</v>
      </c>
      <c r="F1312" s="122">
        <v>1</v>
      </c>
      <c r="G1312" s="126" t="s">
        <v>129</v>
      </c>
      <c r="H1312" s="35" t="str">
        <f t="shared" si="999"/>
        <v>034</v>
      </c>
      <c r="I1312" s="36">
        <v>81112000</v>
      </c>
      <c r="J1312" s="37" t="s">
        <v>1587</v>
      </c>
      <c r="K1312" s="244" t="s">
        <v>1588</v>
      </c>
      <c r="L1312" s="128">
        <v>106</v>
      </c>
      <c r="M1312" s="129">
        <v>69</v>
      </c>
      <c r="N1312" s="130"/>
      <c r="O1312" s="131"/>
      <c r="P1312" s="131"/>
      <c r="Q1312" s="131"/>
      <c r="R1312" s="131"/>
      <c r="S1312" s="131"/>
      <c r="T1312" s="132" t="str">
        <f t="shared" ref="T1312:T1317" si="1033">IF(SUM(N1312:S1312)=U1312,"OK",SUM(N1312:S1312)-U1312)</f>
        <v>OK</v>
      </c>
      <c r="U1312" s="138"/>
      <c r="V1312" s="138"/>
      <c r="W1312" s="139"/>
      <c r="X1312" s="139"/>
      <c r="Y1312" s="132" t="str">
        <f t="shared" ref="Y1312:Y1317" si="1034">IF(SUM(W1312:X1312)=Z1312,"OK",SUM(W1312:X1312)-Z1312)</f>
        <v>OK</v>
      </c>
      <c r="Z1312" s="210"/>
      <c r="AA1312" s="204"/>
      <c r="AB1312" s="202"/>
      <c r="AC1312" s="202"/>
      <c r="AD1312" s="202"/>
      <c r="AE1312" s="202"/>
      <c r="AF1312" s="202"/>
      <c r="AG1312" s="132" t="str">
        <f t="shared" ref="AG1312:AG1317" si="1035">IF(SUM(AA1312:AF1312)=AH1312,"OK",SUM(AA1312:AF1312)-AH1312)</f>
        <v>OK</v>
      </c>
      <c r="AH1312" s="138"/>
      <c r="AI1312" s="138"/>
      <c r="AJ1312" s="139"/>
      <c r="AK1312" s="139"/>
      <c r="AL1312" s="132" t="str">
        <f t="shared" ref="AL1312:AL1317" si="1036">IF(SUM(AJ1312:AK1312)=AM1312,"OK",SUM(AJ1312:AK1312)-AM1312)</f>
        <v>OK</v>
      </c>
      <c r="AM1312" s="140"/>
      <c r="AN1312" s="119">
        <f t="shared" ref="AN1312:AN1317" si="1037">L1312+U1312+V1312+Z1312</f>
        <v>106</v>
      </c>
      <c r="AO1312" s="120">
        <f t="shared" ref="AO1312:AO1317" si="1038">M1312+AH1312+AI1312+AM1312</f>
        <v>69</v>
      </c>
      <c r="AP1312" s="39">
        <f t="shared" ref="AP1312:AP1317" si="1039">L1312</f>
        <v>106</v>
      </c>
      <c r="AQ1312" s="141">
        <f t="shared" ref="AQ1312:AQ1317" si="1040">AN1312</f>
        <v>106</v>
      </c>
      <c r="AR1312" s="142">
        <f>AQ1312-AP1312</f>
        <v>0</v>
      </c>
      <c r="AS1312" s="143">
        <f>AR1312/AP1312</f>
        <v>0</v>
      </c>
      <c r="AT1312" s="144">
        <f t="shared" ref="AT1312:AT1317" si="1041">M1312</f>
        <v>69</v>
      </c>
      <c r="AU1312" s="141">
        <f>AO1312</f>
        <v>69</v>
      </c>
      <c r="AV1312" s="142">
        <f>AU1312-AT1312</f>
        <v>0</v>
      </c>
      <c r="AW1312" s="143">
        <f>AV1312/AT1312</f>
        <v>0</v>
      </c>
      <c r="AY1312" s="146" t="str">
        <f t="shared" ref="AY1312:AY1317" si="1042">RIGHT(LEFT(I1312,3),2)&amp;"."&amp;RIGHT(LEFT(I1312,5),2)</f>
        <v>11.12</v>
      </c>
      <c r="AZ1312" s="659" t="b">
        <f>COUNTIF('[1]Codes SEC'!$B$2:$B$250,Ministres!AY1312)&gt;0</f>
        <v>1</v>
      </c>
    </row>
    <row r="1313" spans="1:52" ht="35.1" customHeight="1" x14ac:dyDescent="0.25">
      <c r="A1313" s="356" t="s">
        <v>13</v>
      </c>
      <c r="B1313" s="121">
        <v>19</v>
      </c>
      <c r="C1313" s="122" t="s">
        <v>1541</v>
      </c>
      <c r="D1313" s="123">
        <v>1000</v>
      </c>
      <c r="F1313" s="122">
        <v>1</v>
      </c>
      <c r="G1313" s="126" t="s">
        <v>129</v>
      </c>
      <c r="H1313" s="35" t="str">
        <f t="shared" si="999"/>
        <v>034</v>
      </c>
      <c r="I1313" s="36">
        <v>81140000</v>
      </c>
      <c r="J1313" s="37" t="s">
        <v>1589</v>
      </c>
      <c r="K1313" s="244" t="s">
        <v>1590</v>
      </c>
      <c r="L1313" s="128">
        <v>21</v>
      </c>
      <c r="M1313" s="129">
        <v>21</v>
      </c>
      <c r="N1313" s="130"/>
      <c r="O1313" s="131"/>
      <c r="P1313" s="131"/>
      <c r="Q1313" s="131"/>
      <c r="R1313" s="131"/>
      <c r="S1313" s="131"/>
      <c r="T1313" s="132" t="str">
        <f t="shared" si="1033"/>
        <v>OK</v>
      </c>
      <c r="U1313" s="138"/>
      <c r="V1313" s="138"/>
      <c r="W1313" s="139"/>
      <c r="X1313" s="139"/>
      <c r="Y1313" s="132" t="str">
        <f t="shared" si="1034"/>
        <v>OK</v>
      </c>
      <c r="Z1313" s="210"/>
      <c r="AA1313" s="204"/>
      <c r="AB1313" s="202"/>
      <c r="AC1313" s="202"/>
      <c r="AD1313" s="202"/>
      <c r="AE1313" s="202"/>
      <c r="AF1313" s="202"/>
      <c r="AG1313" s="132" t="str">
        <f t="shared" si="1035"/>
        <v>OK</v>
      </c>
      <c r="AH1313" s="138"/>
      <c r="AI1313" s="138"/>
      <c r="AJ1313" s="139"/>
      <c r="AK1313" s="139"/>
      <c r="AL1313" s="132" t="str">
        <f t="shared" si="1036"/>
        <v>OK</v>
      </c>
      <c r="AM1313" s="140"/>
      <c r="AN1313" s="119">
        <f t="shared" si="1037"/>
        <v>21</v>
      </c>
      <c r="AO1313" s="120">
        <f t="shared" si="1038"/>
        <v>21</v>
      </c>
      <c r="AP1313" s="39">
        <f t="shared" si="1039"/>
        <v>21</v>
      </c>
      <c r="AQ1313" s="141">
        <f t="shared" si="1040"/>
        <v>21</v>
      </c>
      <c r="AR1313" s="142">
        <f>AQ1313-AP1313</f>
        <v>0</v>
      </c>
      <c r="AS1313" s="143">
        <f>AR1313/AP1313</f>
        <v>0</v>
      </c>
      <c r="AT1313" s="144">
        <f t="shared" si="1041"/>
        <v>21</v>
      </c>
      <c r="AU1313" s="141">
        <f>AO1313</f>
        <v>21</v>
      </c>
      <c r="AV1313" s="142">
        <f>AU1313-AT1313</f>
        <v>0</v>
      </c>
      <c r="AW1313" s="143">
        <f>AV1313/AT1313</f>
        <v>0</v>
      </c>
      <c r="AY1313" s="146" t="str">
        <f t="shared" si="1042"/>
        <v>11.40</v>
      </c>
      <c r="AZ1313" s="659" t="b">
        <f>COUNTIF('[1]Codes SEC'!$B$2:$B$250,Ministres!AY1313)&gt;0</f>
        <v>1</v>
      </c>
    </row>
    <row r="1314" spans="1:52" ht="35.1" customHeight="1" x14ac:dyDescent="0.25">
      <c r="A1314" s="356" t="s">
        <v>13</v>
      </c>
      <c r="B1314" s="121">
        <v>19</v>
      </c>
      <c r="C1314" s="122" t="s">
        <v>1541</v>
      </c>
      <c r="D1314" s="123">
        <v>1000</v>
      </c>
      <c r="F1314" s="122">
        <v>12</v>
      </c>
      <c r="G1314" s="126">
        <v>1</v>
      </c>
      <c r="H1314" s="35" t="str">
        <f t="shared" si="999"/>
        <v>034</v>
      </c>
      <c r="I1314" s="36" t="s">
        <v>96</v>
      </c>
      <c r="J1314" s="37" t="s">
        <v>1591</v>
      </c>
      <c r="K1314" s="244" t="s">
        <v>1592</v>
      </c>
      <c r="L1314" s="662">
        <v>192</v>
      </c>
      <c r="M1314" s="663">
        <v>174</v>
      </c>
      <c r="N1314" s="616"/>
      <c r="O1314" s="617"/>
      <c r="P1314" s="617"/>
      <c r="Q1314" s="617"/>
      <c r="R1314" s="617"/>
      <c r="S1314" s="617"/>
      <c r="T1314" s="132" t="str">
        <f t="shared" si="1033"/>
        <v>OK</v>
      </c>
      <c r="U1314" s="618"/>
      <c r="V1314" s="618"/>
      <c r="W1314" s="619"/>
      <c r="X1314" s="619"/>
      <c r="Y1314" s="132" t="str">
        <f t="shared" si="1034"/>
        <v>OK</v>
      </c>
      <c r="Z1314" s="620"/>
      <c r="AA1314" s="621"/>
      <c r="AB1314" s="622"/>
      <c r="AC1314" s="622"/>
      <c r="AD1314" s="622"/>
      <c r="AE1314" s="622"/>
      <c r="AF1314" s="622"/>
      <c r="AG1314" s="132" t="str">
        <f t="shared" si="1035"/>
        <v>OK</v>
      </c>
      <c r="AH1314" s="618"/>
      <c r="AI1314" s="618"/>
      <c r="AJ1314" s="619"/>
      <c r="AK1314" s="619"/>
      <c r="AL1314" s="132" t="str">
        <f t="shared" si="1036"/>
        <v>OK</v>
      </c>
      <c r="AM1314" s="623"/>
      <c r="AN1314" s="119">
        <f t="shared" si="1037"/>
        <v>192</v>
      </c>
      <c r="AO1314" s="120">
        <f t="shared" si="1038"/>
        <v>174</v>
      </c>
      <c r="AP1314" s="39">
        <f t="shared" si="1039"/>
        <v>192</v>
      </c>
      <c r="AQ1314" s="141">
        <f t="shared" si="1040"/>
        <v>192</v>
      </c>
      <c r="AR1314" s="142">
        <f t="shared" ref="AR1314" si="1043">AQ1314-AP1314</f>
        <v>0</v>
      </c>
      <c r="AS1314" s="143">
        <f t="shared" ref="AS1314" si="1044">AR1314/AP1314</f>
        <v>0</v>
      </c>
      <c r="AT1314" s="144">
        <f t="shared" si="1041"/>
        <v>174</v>
      </c>
      <c r="AU1314" s="141">
        <f t="shared" ref="AU1314" si="1045">AO1314</f>
        <v>174</v>
      </c>
      <c r="AV1314" s="142">
        <f t="shared" ref="AV1314" si="1046">AU1314-AT1314</f>
        <v>0</v>
      </c>
      <c r="AW1314" s="143">
        <f t="shared" ref="AW1314" si="1047">AV1314/AT1314</f>
        <v>0</v>
      </c>
      <c r="AY1314" s="146" t="str">
        <f t="shared" si="1042"/>
        <v>12.11</v>
      </c>
      <c r="AZ1314" s="659" t="b">
        <f>COUNTIF('[1]Codes SEC'!$B$2:$B$250,Ministres!AY1314)&gt;0</f>
        <v>1</v>
      </c>
    </row>
    <row r="1315" spans="1:52" ht="35.1" customHeight="1" x14ac:dyDescent="0.25">
      <c r="A1315" s="356" t="s">
        <v>13</v>
      </c>
      <c r="B1315" s="121">
        <v>19</v>
      </c>
      <c r="C1315" s="122" t="s">
        <v>1541</v>
      </c>
      <c r="D1315" s="123">
        <v>1000</v>
      </c>
      <c r="F1315" s="122">
        <v>12</v>
      </c>
      <c r="G1315" s="126">
        <v>1</v>
      </c>
      <c r="H1315" s="35" t="str">
        <f t="shared" si="999"/>
        <v>034</v>
      </c>
      <c r="I1315" s="36">
        <v>81211000</v>
      </c>
      <c r="J1315" s="37" t="s">
        <v>1593</v>
      </c>
      <c r="K1315" s="244" t="s">
        <v>1594</v>
      </c>
      <c r="L1315" s="614">
        <v>0</v>
      </c>
      <c r="M1315" s="615">
        <v>0</v>
      </c>
      <c r="N1315" s="616"/>
      <c r="O1315" s="617"/>
      <c r="P1315" s="617"/>
      <c r="Q1315" s="617"/>
      <c r="R1315" s="617"/>
      <c r="S1315" s="617"/>
      <c r="T1315" s="132" t="str">
        <f>IF(SUM(N1315:S1315)=U1315,"OK",SUM(N1315:S1315)-U1315)</f>
        <v>OK</v>
      </c>
      <c r="U1315" s="618"/>
      <c r="V1315" s="618"/>
      <c r="W1315" s="619"/>
      <c r="X1315" s="619"/>
      <c r="Y1315" s="132" t="str">
        <f>IF(SUM(W1315:X1315)=Z1315,"OK",SUM(W1315:X1315)-Z1315)</f>
        <v>OK</v>
      </c>
      <c r="Z1315" s="620"/>
      <c r="AA1315" s="621"/>
      <c r="AB1315" s="622"/>
      <c r="AC1315" s="622"/>
      <c r="AD1315" s="622"/>
      <c r="AE1315" s="622"/>
      <c r="AF1315" s="622"/>
      <c r="AG1315" s="132" t="str">
        <f>IF(SUM(AA1315:AF1315)=AH1315,"OK",SUM(AA1315:AF1315)-AH1315)</f>
        <v>OK</v>
      </c>
      <c r="AH1315" s="618"/>
      <c r="AI1315" s="618"/>
      <c r="AJ1315" s="619"/>
      <c r="AK1315" s="619"/>
      <c r="AL1315" s="132" t="str">
        <f>IF(SUM(AJ1315:AK1315)=AM1315,"OK",SUM(AJ1315:AK1315)-AM1315)</f>
        <v>OK</v>
      </c>
      <c r="AM1315" s="623"/>
      <c r="AN1315" s="119">
        <f>L1315+U1315+V1315+Z1315</f>
        <v>0</v>
      </c>
      <c r="AO1315" s="120">
        <f>M1315+AH1315+AI1315+AM1315</f>
        <v>0</v>
      </c>
      <c r="AP1315" s="39">
        <f>L1315</f>
        <v>0</v>
      </c>
      <c r="AQ1315" s="141">
        <f>AN1315</f>
        <v>0</v>
      </c>
      <c r="AR1315" s="142">
        <f>AQ1315-AP1315</f>
        <v>0</v>
      </c>
      <c r="AS1315" s="143" t="e">
        <f>AR1315/AP1315</f>
        <v>#DIV/0!</v>
      </c>
      <c r="AT1315" s="144">
        <f>M1315</f>
        <v>0</v>
      </c>
      <c r="AU1315" s="141">
        <f>AO1315</f>
        <v>0</v>
      </c>
      <c r="AV1315" s="142">
        <f>AU1315-AT1315</f>
        <v>0</v>
      </c>
      <c r="AW1315" s="143" t="e">
        <f>AV1315/AT1315</f>
        <v>#DIV/0!</v>
      </c>
      <c r="AY1315" s="146" t="str">
        <f t="shared" si="1042"/>
        <v>12.11</v>
      </c>
      <c r="AZ1315" s="659" t="b">
        <f>COUNTIF('[1]Codes SEC'!$B$2:$B$250,Ministres!AY1315)&gt;0</f>
        <v>1</v>
      </c>
    </row>
    <row r="1316" spans="1:52" ht="36.6" customHeight="1" x14ac:dyDescent="0.25">
      <c r="A1316" s="15" t="s">
        <v>13</v>
      </c>
      <c r="B1316" s="225" t="s">
        <v>1115</v>
      </c>
      <c r="C1316" s="122" t="s">
        <v>1541</v>
      </c>
      <c r="D1316" s="123">
        <v>1000</v>
      </c>
      <c r="E1316" s="226"/>
      <c r="F1316" s="122">
        <v>1</v>
      </c>
      <c r="G1316" s="227"/>
      <c r="H1316" s="228" t="str">
        <f t="shared" si="999"/>
        <v>034</v>
      </c>
      <c r="I1316" s="229">
        <v>81211000</v>
      </c>
      <c r="J1316" s="230" t="s">
        <v>1595</v>
      </c>
      <c r="K1316" s="231" t="s">
        <v>1596</v>
      </c>
      <c r="L1316" s="232">
        <v>6</v>
      </c>
      <c r="M1316" s="233">
        <v>6</v>
      </c>
      <c r="N1316" s="130"/>
      <c r="O1316" s="131"/>
      <c r="P1316" s="131"/>
      <c r="Q1316" s="131"/>
      <c r="R1316" s="131"/>
      <c r="S1316" s="131"/>
      <c r="T1316" s="132" t="str">
        <f>IF(SUM(N1316:S1316)=U1316,"OK",SUM(N1316:S1316)-U1316)</f>
        <v>OK</v>
      </c>
      <c r="U1316" s="138"/>
      <c r="V1316" s="138"/>
      <c r="W1316" s="139"/>
      <c r="X1316" s="139"/>
      <c r="Y1316" s="132" t="str">
        <f>IF(SUM(W1316:X1316)=Z1316,"OK",SUM(W1316:X1316)-Z1316)</f>
        <v>OK</v>
      </c>
      <c r="Z1316" s="210"/>
      <c r="AA1316" s="204"/>
      <c r="AB1316" s="202"/>
      <c r="AC1316" s="202"/>
      <c r="AD1316" s="202"/>
      <c r="AE1316" s="202"/>
      <c r="AF1316" s="202"/>
      <c r="AG1316" s="132" t="str">
        <f>IF(SUM(AA1316:AF1316)=AH1316,"OK",SUM(AA1316:AF1316)-AH1316)</f>
        <v>OK</v>
      </c>
      <c r="AH1316" s="138"/>
      <c r="AI1316" s="138"/>
      <c r="AJ1316" s="139"/>
      <c r="AK1316" s="139"/>
      <c r="AL1316" s="132" t="str">
        <f>IF(SUM(AJ1316:AK1316)=AM1316,"OK",SUM(AJ1316:AK1316)-AM1316)</f>
        <v>OK</v>
      </c>
      <c r="AM1316" s="140"/>
      <c r="AN1316" s="119">
        <f>L1316+U1316+V1316+Z1316</f>
        <v>6</v>
      </c>
      <c r="AO1316" s="120">
        <f>M1316+AH1316+AI1316+AM1316</f>
        <v>6</v>
      </c>
      <c r="AP1316" s="39">
        <f>L1316</f>
        <v>6</v>
      </c>
      <c r="AQ1316" s="141">
        <f>AN1316</f>
        <v>6</v>
      </c>
      <c r="AR1316" s="142">
        <f>AQ1316-AP1316</f>
        <v>0</v>
      </c>
      <c r="AS1316" s="143">
        <f>AR1316/AP1316</f>
        <v>0</v>
      </c>
      <c r="AT1316" s="144">
        <f>M1316</f>
        <v>6</v>
      </c>
      <c r="AU1316" s="141">
        <f>AO1316</f>
        <v>6</v>
      </c>
      <c r="AV1316" s="142">
        <f>AU1316-AT1316</f>
        <v>0</v>
      </c>
      <c r="AW1316" s="143">
        <f>AV1316/AT1316</f>
        <v>0</v>
      </c>
      <c r="AY1316" s="146" t="str">
        <f t="shared" si="1042"/>
        <v>12.11</v>
      </c>
      <c r="AZ1316" s="659" t="b">
        <f>COUNTIF('[1]Codes SEC'!$B$2:$B$250,Ministres!AY1316)&gt;0</f>
        <v>1</v>
      </c>
    </row>
    <row r="1317" spans="1:52" ht="35.1" customHeight="1" x14ac:dyDescent="0.25">
      <c r="A1317" s="356" t="s">
        <v>13</v>
      </c>
      <c r="B1317" s="121">
        <v>19</v>
      </c>
      <c r="C1317" s="122" t="s">
        <v>1541</v>
      </c>
      <c r="D1317" s="123">
        <v>1000</v>
      </c>
      <c r="F1317" s="125">
        <v>12</v>
      </c>
      <c r="G1317" s="126">
        <v>1</v>
      </c>
      <c r="H1317" s="35" t="str">
        <f t="shared" si="999"/>
        <v>034</v>
      </c>
      <c r="I1317" s="36" t="s">
        <v>96</v>
      </c>
      <c r="J1317" s="37" t="s">
        <v>1597</v>
      </c>
      <c r="K1317" s="664" t="s">
        <v>1598</v>
      </c>
      <c r="L1317" s="662">
        <v>0</v>
      </c>
      <c r="M1317" s="663">
        <v>0</v>
      </c>
      <c r="N1317" s="616"/>
      <c r="O1317" s="617"/>
      <c r="P1317" s="617"/>
      <c r="Q1317" s="617"/>
      <c r="R1317" s="617"/>
      <c r="S1317" s="617"/>
      <c r="T1317" s="132" t="str">
        <f t="shared" si="1033"/>
        <v>OK</v>
      </c>
      <c r="U1317" s="618"/>
      <c r="V1317" s="618"/>
      <c r="W1317" s="619"/>
      <c r="X1317" s="619"/>
      <c r="Y1317" s="132" t="str">
        <f t="shared" si="1034"/>
        <v>OK</v>
      </c>
      <c r="Z1317" s="620"/>
      <c r="AA1317" s="621"/>
      <c r="AB1317" s="622"/>
      <c r="AC1317" s="622"/>
      <c r="AD1317" s="622"/>
      <c r="AE1317" s="622"/>
      <c r="AF1317" s="622"/>
      <c r="AG1317" s="132" t="str">
        <f t="shared" si="1035"/>
        <v>OK</v>
      </c>
      <c r="AH1317" s="618"/>
      <c r="AI1317" s="618"/>
      <c r="AJ1317" s="619"/>
      <c r="AK1317" s="619"/>
      <c r="AL1317" s="132" t="str">
        <f t="shared" si="1036"/>
        <v>OK</v>
      </c>
      <c r="AM1317" s="623"/>
      <c r="AN1317" s="119">
        <f t="shared" si="1037"/>
        <v>0</v>
      </c>
      <c r="AO1317" s="120">
        <f t="shared" si="1038"/>
        <v>0</v>
      </c>
      <c r="AP1317" s="39">
        <f t="shared" si="1039"/>
        <v>0</v>
      </c>
      <c r="AQ1317" s="141">
        <f t="shared" si="1040"/>
        <v>0</v>
      </c>
      <c r="AR1317" s="142">
        <f>AQ1317-AP1317</f>
        <v>0</v>
      </c>
      <c r="AS1317" s="143" t="e">
        <f>AR1317/AP1317</f>
        <v>#DIV/0!</v>
      </c>
      <c r="AT1317" s="144">
        <f t="shared" si="1041"/>
        <v>0</v>
      </c>
      <c r="AU1317" s="141">
        <f>AO1317</f>
        <v>0</v>
      </c>
      <c r="AV1317" s="142">
        <f>AU1317-AT1317</f>
        <v>0</v>
      </c>
      <c r="AW1317" s="143" t="e">
        <f>AV1317/AT1317</f>
        <v>#DIV/0!</v>
      </c>
      <c r="AY1317" s="146" t="str">
        <f t="shared" si="1042"/>
        <v>12.11</v>
      </c>
      <c r="AZ1317" s="659" t="b">
        <f>COUNTIF('[1]Codes SEC'!$B$2:$B$250,Ministres!AY1317)&gt;0</f>
        <v>1</v>
      </c>
    </row>
    <row r="1318" spans="1:52" ht="12.75" customHeight="1" x14ac:dyDescent="0.25">
      <c r="A1318" s="148"/>
      <c r="B1318" s="665"/>
      <c r="C1318" s="150"/>
      <c r="D1318" s="151"/>
      <c r="E1318" s="666"/>
      <c r="F1318" s="153"/>
      <c r="G1318" s="154"/>
      <c r="H1318" s="155"/>
      <c r="I1318" s="156"/>
      <c r="J1318" s="157"/>
      <c r="K1318" s="158" t="s">
        <v>70</v>
      </c>
      <c r="L1318" s="417">
        <f t="shared" ref="L1318:S1318" si="1048">L1310+L1314+L1315+L1312+L1313+L1317+L1316</f>
        <v>915</v>
      </c>
      <c r="M1318" s="667">
        <f t="shared" si="1048"/>
        <v>860</v>
      </c>
      <c r="N1318" s="668">
        <f t="shared" si="1048"/>
        <v>0</v>
      </c>
      <c r="O1318" s="669">
        <f t="shared" si="1048"/>
        <v>0</v>
      </c>
      <c r="P1318" s="669">
        <f t="shared" si="1048"/>
        <v>0</v>
      </c>
      <c r="Q1318" s="669">
        <f t="shared" si="1048"/>
        <v>0</v>
      </c>
      <c r="R1318" s="669">
        <f t="shared" si="1048"/>
        <v>0</v>
      </c>
      <c r="S1318" s="669">
        <f t="shared" si="1048"/>
        <v>0</v>
      </c>
      <c r="T1318" s="670"/>
      <c r="U1318" s="671">
        <f>U1310+U1314+U1315+U1312+U1313+U1317+U1316</f>
        <v>0</v>
      </c>
      <c r="V1318" s="671">
        <f>V1310+V1314+V1315+V1312+V1313+V1317+V1316</f>
        <v>0</v>
      </c>
      <c r="W1318" s="669">
        <f>W1310+W1314+W1315+W1312+W1313+W1317+W1316</f>
        <v>0</v>
      </c>
      <c r="X1318" s="669">
        <f>X1310+X1314+X1315+X1312+X1313+X1317+X1316</f>
        <v>0</v>
      </c>
      <c r="Y1318" s="670"/>
      <c r="Z1318" s="671">
        <f t="shared" ref="Z1318:AF1318" si="1049">Z1310+Z1314+Z1315+Z1312+Z1313+Z1317+Z1316</f>
        <v>0</v>
      </c>
      <c r="AA1318" s="165">
        <f t="shared" si="1049"/>
        <v>0</v>
      </c>
      <c r="AB1318" s="669">
        <f t="shared" si="1049"/>
        <v>0</v>
      </c>
      <c r="AC1318" s="669">
        <f t="shared" si="1049"/>
        <v>0</v>
      </c>
      <c r="AD1318" s="669">
        <f t="shared" si="1049"/>
        <v>0</v>
      </c>
      <c r="AE1318" s="669">
        <f t="shared" si="1049"/>
        <v>0</v>
      </c>
      <c r="AF1318" s="669">
        <f t="shared" si="1049"/>
        <v>0</v>
      </c>
      <c r="AG1318" s="670"/>
      <c r="AH1318" s="671">
        <f>AH1310+AH1314+AH1315+AH1312+AH1313+AH1317+AH1316</f>
        <v>0</v>
      </c>
      <c r="AI1318" s="671">
        <f>AI1310+AI1314+AI1315+AI1312+AI1313+AI1317+AI1316</f>
        <v>0</v>
      </c>
      <c r="AJ1318" s="669">
        <f>AJ1310+AJ1314+AJ1315+AJ1312+AJ1313+AJ1317+AJ1316</f>
        <v>0</v>
      </c>
      <c r="AK1318" s="669">
        <f>AK1310+AK1314+AK1315+AK1312+AK1313+AK1317+AK1316</f>
        <v>0</v>
      </c>
      <c r="AL1318" s="670"/>
      <c r="AM1318" s="672">
        <f t="shared" ref="AM1318:AW1318" si="1050">AM1310+AM1314+AM1315+AM1312+AM1313+AM1317+AM1316</f>
        <v>0</v>
      </c>
      <c r="AN1318" s="167">
        <f t="shared" si="1050"/>
        <v>915</v>
      </c>
      <c r="AO1318" s="673">
        <f t="shared" si="1050"/>
        <v>860</v>
      </c>
      <c r="AP1318" s="169">
        <f t="shared" si="1050"/>
        <v>915</v>
      </c>
      <c r="AQ1318" s="674">
        <f t="shared" si="1050"/>
        <v>915</v>
      </c>
      <c r="AR1318" s="675">
        <f t="shared" si="1050"/>
        <v>0</v>
      </c>
      <c r="AS1318" s="676" t="e">
        <f t="shared" si="1050"/>
        <v>#DIV/0!</v>
      </c>
      <c r="AT1318" s="677">
        <f t="shared" si="1050"/>
        <v>860</v>
      </c>
      <c r="AU1318" s="674">
        <f t="shared" si="1050"/>
        <v>860</v>
      </c>
      <c r="AV1318" s="675">
        <f t="shared" si="1050"/>
        <v>0</v>
      </c>
      <c r="AW1318" s="676" t="e">
        <f t="shared" si="1050"/>
        <v>#DIV/0!</v>
      </c>
      <c r="AY1318" s="146"/>
      <c r="AZ1318" s="659"/>
    </row>
    <row r="1319" spans="1:52" ht="12.75" customHeight="1" x14ac:dyDescent="0.25">
      <c r="A1319" s="15"/>
      <c r="C1319" s="122"/>
      <c r="D1319" s="123"/>
      <c r="F1319" s="125"/>
      <c r="G1319" s="126"/>
      <c r="H1319" s="35"/>
      <c r="I1319" s="36"/>
      <c r="J1319" s="37"/>
      <c r="K1319" s="240"/>
      <c r="L1319" s="241"/>
      <c r="M1319" s="242"/>
      <c r="N1319" s="201"/>
      <c r="O1319" s="202"/>
      <c r="P1319" s="202"/>
      <c r="Q1319" s="202"/>
      <c r="R1319" s="202"/>
      <c r="S1319" s="202"/>
      <c r="T1319" s="224"/>
      <c r="U1319" s="138"/>
      <c r="V1319" s="138"/>
      <c r="W1319" s="139"/>
      <c r="X1319" s="139"/>
      <c r="Y1319" s="224"/>
      <c r="Z1319" s="210"/>
      <c r="AA1319" s="204"/>
      <c r="AB1319" s="202"/>
      <c r="AC1319" s="202"/>
      <c r="AD1319" s="202"/>
      <c r="AE1319" s="202"/>
      <c r="AF1319" s="202"/>
      <c r="AG1319" s="224"/>
      <c r="AH1319" s="138"/>
      <c r="AI1319" s="138"/>
      <c r="AJ1319" s="139"/>
      <c r="AK1319" s="139"/>
      <c r="AL1319" s="224"/>
      <c r="AM1319" s="140"/>
      <c r="AN1319" s="211"/>
      <c r="AO1319" s="212"/>
      <c r="AP1319" s="39"/>
      <c r="AQ1319" s="141"/>
      <c r="AR1319" s="141"/>
      <c r="AS1319" s="143"/>
      <c r="AU1319" s="141"/>
      <c r="AV1319" s="141"/>
      <c r="AW1319" s="143"/>
      <c r="AY1319" s="146"/>
      <c r="AZ1319" s="659"/>
    </row>
    <row r="1320" spans="1:52" ht="12.75" customHeight="1" x14ac:dyDescent="0.25">
      <c r="A1320" s="15"/>
      <c r="C1320" s="122"/>
      <c r="D1320" s="123"/>
      <c r="F1320" s="125"/>
      <c r="G1320" s="126"/>
      <c r="H1320" s="35"/>
      <c r="I1320" s="36"/>
      <c r="J1320" s="37"/>
      <c r="K1320" s="243" t="s">
        <v>109</v>
      </c>
      <c r="L1320" s="241"/>
      <c r="M1320" s="242"/>
      <c r="N1320" s="201"/>
      <c r="O1320" s="202"/>
      <c r="P1320" s="202"/>
      <c r="Q1320" s="202"/>
      <c r="R1320" s="202"/>
      <c r="S1320" s="202"/>
      <c r="T1320" s="224"/>
      <c r="U1320" s="138"/>
      <c r="V1320" s="138"/>
      <c r="W1320" s="139"/>
      <c r="X1320" s="139"/>
      <c r="Y1320" s="224"/>
      <c r="Z1320" s="210"/>
      <c r="AA1320" s="204"/>
      <c r="AB1320" s="202"/>
      <c r="AC1320" s="202"/>
      <c r="AD1320" s="202"/>
      <c r="AE1320" s="202"/>
      <c r="AF1320" s="202"/>
      <c r="AG1320" s="224"/>
      <c r="AH1320" s="138"/>
      <c r="AI1320" s="138"/>
      <c r="AJ1320" s="139"/>
      <c r="AK1320" s="139"/>
      <c r="AL1320" s="224"/>
      <c r="AM1320" s="140"/>
      <c r="AN1320" s="211"/>
      <c r="AO1320" s="212"/>
      <c r="AP1320" s="39"/>
      <c r="AQ1320" s="141"/>
      <c r="AR1320" s="141"/>
      <c r="AS1320" s="143"/>
      <c r="AU1320" s="141"/>
      <c r="AV1320" s="141"/>
      <c r="AW1320" s="143"/>
      <c r="AY1320" s="146"/>
      <c r="AZ1320" s="659"/>
    </row>
    <row r="1321" spans="1:52" ht="12.75" customHeight="1" x14ac:dyDescent="0.25">
      <c r="A1321" s="15"/>
      <c r="C1321" s="122"/>
      <c r="D1321" s="123"/>
      <c r="F1321" s="125"/>
      <c r="G1321" s="126"/>
      <c r="H1321" s="35"/>
      <c r="I1321" s="36"/>
      <c r="J1321" s="37"/>
      <c r="K1321" s="244"/>
      <c r="L1321" s="241"/>
      <c r="M1321" s="242"/>
      <c r="N1321" s="201"/>
      <c r="O1321" s="202"/>
      <c r="P1321" s="202"/>
      <c r="Q1321" s="202"/>
      <c r="R1321" s="202"/>
      <c r="S1321" s="202"/>
      <c r="T1321" s="224"/>
      <c r="U1321" s="138"/>
      <c r="V1321" s="138"/>
      <c r="W1321" s="139"/>
      <c r="X1321" s="139"/>
      <c r="Y1321" s="224"/>
      <c r="Z1321" s="210"/>
      <c r="AA1321" s="204"/>
      <c r="AB1321" s="202"/>
      <c r="AC1321" s="202"/>
      <c r="AD1321" s="202"/>
      <c r="AE1321" s="202"/>
      <c r="AF1321" s="202"/>
      <c r="AG1321" s="224"/>
      <c r="AH1321" s="138"/>
      <c r="AI1321" s="138"/>
      <c r="AJ1321" s="139"/>
      <c r="AK1321" s="139"/>
      <c r="AL1321" s="224"/>
      <c r="AM1321" s="140"/>
      <c r="AN1321" s="211"/>
      <c r="AO1321" s="212"/>
      <c r="AP1321" s="39"/>
      <c r="AQ1321" s="141"/>
      <c r="AR1321" s="141"/>
      <c r="AS1321" s="143"/>
      <c r="AU1321" s="141"/>
      <c r="AV1321" s="141"/>
      <c r="AW1321" s="143"/>
      <c r="AY1321" s="146"/>
      <c r="AZ1321" s="659"/>
    </row>
    <row r="1322" spans="1:52" ht="35.1" customHeight="1" x14ac:dyDescent="0.25">
      <c r="A1322" s="356" t="s">
        <v>13</v>
      </c>
      <c r="B1322" s="121">
        <v>19</v>
      </c>
      <c r="C1322" s="122" t="s">
        <v>1541</v>
      </c>
      <c r="D1322" s="123">
        <v>1000</v>
      </c>
      <c r="F1322" s="125">
        <v>12</v>
      </c>
      <c r="G1322" s="126">
        <v>1</v>
      </c>
      <c r="H1322" s="35" t="str">
        <f t="shared" si="999"/>
        <v>034</v>
      </c>
      <c r="I1322" s="36" t="s">
        <v>113</v>
      </c>
      <c r="J1322" s="37" t="s">
        <v>1599</v>
      </c>
      <c r="K1322" s="281" t="s">
        <v>1600</v>
      </c>
      <c r="L1322" s="232">
        <v>5</v>
      </c>
      <c r="M1322" s="233">
        <v>5</v>
      </c>
      <c r="N1322" s="616"/>
      <c r="O1322" s="617"/>
      <c r="P1322" s="617"/>
      <c r="Q1322" s="617"/>
      <c r="R1322" s="617"/>
      <c r="S1322" s="617"/>
      <c r="T1322" s="132" t="str">
        <f>IF(SUM(N1322:S1322)=U1322,"OK",SUM(N1322:S1322)-U1322)</f>
        <v>OK</v>
      </c>
      <c r="U1322" s="618"/>
      <c r="V1322" s="618"/>
      <c r="W1322" s="619"/>
      <c r="X1322" s="619"/>
      <c r="Y1322" s="132" t="str">
        <f>IF(SUM(W1322:X1322)=Z1322,"OK",SUM(W1322:X1322)-Z1322)</f>
        <v>OK</v>
      </c>
      <c r="Z1322" s="620"/>
      <c r="AA1322" s="621"/>
      <c r="AB1322" s="622"/>
      <c r="AC1322" s="622"/>
      <c r="AD1322" s="622"/>
      <c r="AE1322" s="622"/>
      <c r="AF1322" s="622"/>
      <c r="AG1322" s="132" t="str">
        <f>IF(SUM(AA1322:AF1322)=AH1322,"OK",SUM(AA1322:AF1322)-AH1322)</f>
        <v>OK</v>
      </c>
      <c r="AH1322" s="618"/>
      <c r="AI1322" s="618"/>
      <c r="AJ1322" s="619"/>
      <c r="AK1322" s="619"/>
      <c r="AL1322" s="132" t="str">
        <f>IF(SUM(AJ1322:AK1322)=AM1322,"OK",SUM(AJ1322:AK1322)-AM1322)</f>
        <v>OK</v>
      </c>
      <c r="AM1322" s="623"/>
      <c r="AN1322" s="119">
        <f>L1322+U1322+V1322+Z1322</f>
        <v>5</v>
      </c>
      <c r="AO1322" s="120">
        <f>M1322+AH1322+AI1322+AM1322</f>
        <v>5</v>
      </c>
      <c r="AP1322" s="39">
        <f>L1322</f>
        <v>5</v>
      </c>
      <c r="AQ1322" s="141">
        <f>AN1322</f>
        <v>5</v>
      </c>
      <c r="AR1322" s="142">
        <f>AQ1322-AP1322</f>
        <v>0</v>
      </c>
      <c r="AS1322" s="143">
        <f>AR1322/AP1322</f>
        <v>0</v>
      </c>
      <c r="AT1322" s="144">
        <f>M1322</f>
        <v>5</v>
      </c>
      <c r="AU1322" s="141">
        <f>AO1322</f>
        <v>5</v>
      </c>
      <c r="AV1322" s="142">
        <f>AU1322-AT1322</f>
        <v>0</v>
      </c>
      <c r="AW1322" s="143">
        <f>AV1322/AT1322</f>
        <v>0</v>
      </c>
      <c r="AY1322" s="146" t="str">
        <f>RIGHT(LEFT(I1322,3),2)&amp;"."&amp;RIGHT(LEFT(I1322,5),2)</f>
        <v>74.22</v>
      </c>
      <c r="AZ1322" s="659" t="b">
        <f>COUNTIF('[1]Codes SEC'!$B$2:$B$250,Ministres!AY1322)&gt;0</f>
        <v>1</v>
      </c>
    </row>
    <row r="1323" spans="1:52" ht="12.75" customHeight="1" x14ac:dyDescent="0.25">
      <c r="A1323" s="148"/>
      <c r="B1323" s="665"/>
      <c r="C1323" s="150"/>
      <c r="D1323" s="151"/>
      <c r="E1323" s="666"/>
      <c r="F1323" s="153"/>
      <c r="G1323" s="154"/>
      <c r="H1323" s="155"/>
      <c r="I1323" s="156"/>
      <c r="J1323" s="157"/>
      <c r="K1323" s="158" t="s">
        <v>116</v>
      </c>
      <c r="L1323" s="417">
        <f t="shared" ref="L1323:S1323" si="1051">L1322</f>
        <v>5</v>
      </c>
      <c r="M1323" s="667">
        <f t="shared" si="1051"/>
        <v>5</v>
      </c>
      <c r="N1323" s="668">
        <f t="shared" si="1051"/>
        <v>0</v>
      </c>
      <c r="O1323" s="669">
        <f t="shared" si="1051"/>
        <v>0</v>
      </c>
      <c r="P1323" s="669">
        <f t="shared" si="1051"/>
        <v>0</v>
      </c>
      <c r="Q1323" s="669">
        <f t="shared" si="1051"/>
        <v>0</v>
      </c>
      <c r="R1323" s="669">
        <f t="shared" si="1051"/>
        <v>0</v>
      </c>
      <c r="S1323" s="669">
        <f t="shared" si="1051"/>
        <v>0</v>
      </c>
      <c r="T1323" s="670"/>
      <c r="U1323" s="671">
        <f>U1322</f>
        <v>0</v>
      </c>
      <c r="V1323" s="671">
        <f>V1322</f>
        <v>0</v>
      </c>
      <c r="W1323" s="669">
        <f>W1322</f>
        <v>0</v>
      </c>
      <c r="X1323" s="669">
        <f>X1322</f>
        <v>0</v>
      </c>
      <c r="Y1323" s="670"/>
      <c r="Z1323" s="671">
        <f t="shared" ref="Z1323:AF1323" si="1052">Z1322</f>
        <v>0</v>
      </c>
      <c r="AA1323" s="165">
        <f t="shared" si="1052"/>
        <v>0</v>
      </c>
      <c r="AB1323" s="669">
        <f t="shared" si="1052"/>
        <v>0</v>
      </c>
      <c r="AC1323" s="669">
        <f t="shared" si="1052"/>
        <v>0</v>
      </c>
      <c r="AD1323" s="669">
        <f t="shared" si="1052"/>
        <v>0</v>
      </c>
      <c r="AE1323" s="669">
        <f t="shared" si="1052"/>
        <v>0</v>
      </c>
      <c r="AF1323" s="669">
        <f t="shared" si="1052"/>
        <v>0</v>
      </c>
      <c r="AG1323" s="670"/>
      <c r="AH1323" s="671">
        <f>AH1322</f>
        <v>0</v>
      </c>
      <c r="AI1323" s="671">
        <f>AI1322</f>
        <v>0</v>
      </c>
      <c r="AJ1323" s="669">
        <f>AJ1322</f>
        <v>0</v>
      </c>
      <c r="AK1323" s="669">
        <f>AK1322</f>
        <v>0</v>
      </c>
      <c r="AL1323" s="670"/>
      <c r="AM1323" s="672">
        <f>AM1322</f>
        <v>0</v>
      </c>
      <c r="AN1323" s="167">
        <f>AN1322</f>
        <v>5</v>
      </c>
      <c r="AO1323" s="673">
        <f>AO1322</f>
        <v>5</v>
      </c>
      <c r="AP1323" s="169">
        <f t="shared" ref="AP1323:AW1323" si="1053">AP1322</f>
        <v>5</v>
      </c>
      <c r="AQ1323" s="674">
        <f t="shared" si="1053"/>
        <v>5</v>
      </c>
      <c r="AR1323" s="675">
        <f t="shared" si="1053"/>
        <v>0</v>
      </c>
      <c r="AS1323" s="676">
        <f t="shared" si="1053"/>
        <v>0</v>
      </c>
      <c r="AT1323" s="677">
        <f t="shared" si="1053"/>
        <v>5</v>
      </c>
      <c r="AU1323" s="674">
        <f t="shared" si="1053"/>
        <v>5</v>
      </c>
      <c r="AV1323" s="675">
        <f t="shared" si="1053"/>
        <v>0</v>
      </c>
      <c r="AW1323" s="676">
        <f t="shared" si="1053"/>
        <v>0</v>
      </c>
      <c r="AY1323" s="146"/>
      <c r="AZ1323" s="678"/>
    </row>
    <row r="1324" spans="1:52" ht="12.75" customHeight="1" x14ac:dyDescent="0.25">
      <c r="A1324" s="174"/>
      <c r="B1324" s="175"/>
      <c r="C1324" s="176"/>
      <c r="D1324" s="177"/>
      <c r="E1324" s="178"/>
      <c r="F1324" s="177"/>
      <c r="G1324" s="179"/>
      <c r="H1324" s="180"/>
      <c r="I1324" s="181"/>
      <c r="J1324" s="182"/>
      <c r="K1324" s="183" t="s">
        <v>1601</v>
      </c>
      <c r="L1324" s="184">
        <f t="shared" ref="L1324:S1324" si="1054">L1323+L1318</f>
        <v>920</v>
      </c>
      <c r="M1324" s="185">
        <f t="shared" si="1054"/>
        <v>865</v>
      </c>
      <c r="N1324" s="186">
        <f t="shared" si="1054"/>
        <v>0</v>
      </c>
      <c r="O1324" s="187">
        <f t="shared" si="1054"/>
        <v>0</v>
      </c>
      <c r="P1324" s="187">
        <f t="shared" si="1054"/>
        <v>0</v>
      </c>
      <c r="Q1324" s="187">
        <f t="shared" si="1054"/>
        <v>0</v>
      </c>
      <c r="R1324" s="187">
        <f t="shared" si="1054"/>
        <v>0</v>
      </c>
      <c r="S1324" s="187">
        <f t="shared" si="1054"/>
        <v>0</v>
      </c>
      <c r="T1324" s="188"/>
      <c r="U1324" s="187">
        <f>U1323+U1318</f>
        <v>0</v>
      </c>
      <c r="V1324" s="187">
        <f>V1323+V1318</f>
        <v>0</v>
      </c>
      <c r="W1324" s="187">
        <f>W1323+W1318</f>
        <v>0</v>
      </c>
      <c r="X1324" s="187">
        <f>X1323+X1318</f>
        <v>0</v>
      </c>
      <c r="Y1324" s="188"/>
      <c r="Z1324" s="187">
        <f t="shared" ref="Z1324:AF1324" si="1055">Z1323+Z1318</f>
        <v>0</v>
      </c>
      <c r="AA1324" s="189">
        <f t="shared" si="1055"/>
        <v>0</v>
      </c>
      <c r="AB1324" s="187">
        <f t="shared" si="1055"/>
        <v>0</v>
      </c>
      <c r="AC1324" s="187">
        <f t="shared" si="1055"/>
        <v>0</v>
      </c>
      <c r="AD1324" s="187">
        <f t="shared" si="1055"/>
        <v>0</v>
      </c>
      <c r="AE1324" s="187">
        <f t="shared" si="1055"/>
        <v>0</v>
      </c>
      <c r="AF1324" s="187">
        <f t="shared" si="1055"/>
        <v>0</v>
      </c>
      <c r="AG1324" s="188"/>
      <c r="AH1324" s="187">
        <f>AH1323+AH1318</f>
        <v>0</v>
      </c>
      <c r="AI1324" s="187">
        <f>AI1323+AI1318</f>
        <v>0</v>
      </c>
      <c r="AJ1324" s="187">
        <f>AJ1323+AJ1318</f>
        <v>0</v>
      </c>
      <c r="AK1324" s="187">
        <f>AK1323+AK1318</f>
        <v>0</v>
      </c>
      <c r="AL1324" s="188"/>
      <c r="AM1324" s="190">
        <f>AM1323+AM1318</f>
        <v>0</v>
      </c>
      <c r="AN1324" s="191">
        <f>AN1323+AN1318</f>
        <v>920</v>
      </c>
      <c r="AO1324" s="190">
        <f>AO1323+AO1318</f>
        <v>865</v>
      </c>
      <c r="AP1324" s="184">
        <f t="shared" ref="AP1324:AW1324" si="1056">AP1323+AP1318</f>
        <v>920</v>
      </c>
      <c r="AQ1324" s="192">
        <f t="shared" si="1056"/>
        <v>920</v>
      </c>
      <c r="AR1324" s="193">
        <f t="shared" si="1056"/>
        <v>0</v>
      </c>
      <c r="AS1324" s="194" t="e">
        <f t="shared" si="1056"/>
        <v>#DIV/0!</v>
      </c>
      <c r="AT1324" s="195">
        <f t="shared" si="1056"/>
        <v>865</v>
      </c>
      <c r="AU1324" s="192">
        <f t="shared" si="1056"/>
        <v>865</v>
      </c>
      <c r="AV1324" s="193">
        <f t="shared" si="1056"/>
        <v>0</v>
      </c>
      <c r="AW1324" s="194" t="e">
        <f t="shared" si="1056"/>
        <v>#DIV/0!</v>
      </c>
      <c r="AX1324" s="12"/>
      <c r="AY1324" s="146"/>
      <c r="AZ1324" s="659"/>
    </row>
    <row r="1325" spans="1:52" ht="12.75" customHeight="1" x14ac:dyDescent="0.25">
      <c r="A1325" s="15"/>
      <c r="C1325" s="122"/>
      <c r="D1325" s="123"/>
      <c r="F1325" s="125"/>
      <c r="G1325" s="34"/>
      <c r="H1325" s="35"/>
      <c r="I1325" s="36"/>
      <c r="J1325" s="37"/>
      <c r="K1325" s="198" t="s">
        <v>72</v>
      </c>
      <c r="L1325" s="199">
        <f t="shared" ref="L1325:S1325" si="1057">L1310</f>
        <v>590</v>
      </c>
      <c r="M1325" s="200">
        <f t="shared" si="1057"/>
        <v>590</v>
      </c>
      <c r="N1325" s="201">
        <f t="shared" si="1057"/>
        <v>0</v>
      </c>
      <c r="O1325" s="202">
        <f t="shared" si="1057"/>
        <v>0</v>
      </c>
      <c r="P1325" s="202">
        <f t="shared" si="1057"/>
        <v>0</v>
      </c>
      <c r="Q1325" s="202">
        <f t="shared" si="1057"/>
        <v>0</v>
      </c>
      <c r="R1325" s="202">
        <f t="shared" si="1057"/>
        <v>0</v>
      </c>
      <c r="S1325" s="202">
        <f t="shared" si="1057"/>
        <v>0</v>
      </c>
      <c r="T1325" s="203"/>
      <c r="U1325" s="135">
        <f>U1310</f>
        <v>0</v>
      </c>
      <c r="V1325" s="135">
        <f>V1310</f>
        <v>0</v>
      </c>
      <c r="W1325" s="202">
        <f>W1310</f>
        <v>0</v>
      </c>
      <c r="X1325" s="202">
        <f>X1310</f>
        <v>0</v>
      </c>
      <c r="Y1325" s="203"/>
      <c r="Z1325" s="135">
        <f t="shared" ref="Z1325:AF1325" si="1058">Z1310</f>
        <v>0</v>
      </c>
      <c r="AA1325" s="204">
        <f t="shared" si="1058"/>
        <v>0</v>
      </c>
      <c r="AB1325" s="202">
        <f t="shared" si="1058"/>
        <v>0</v>
      </c>
      <c r="AC1325" s="202">
        <f t="shared" si="1058"/>
        <v>0</v>
      </c>
      <c r="AD1325" s="202">
        <f t="shared" si="1058"/>
        <v>0</v>
      </c>
      <c r="AE1325" s="202">
        <f t="shared" si="1058"/>
        <v>0</v>
      </c>
      <c r="AF1325" s="202">
        <f t="shared" si="1058"/>
        <v>0</v>
      </c>
      <c r="AG1325" s="203"/>
      <c r="AH1325" s="135">
        <f>AH1310</f>
        <v>0</v>
      </c>
      <c r="AI1325" s="135">
        <f>AI1310</f>
        <v>0</v>
      </c>
      <c r="AJ1325" s="202">
        <f>AJ1310</f>
        <v>0</v>
      </c>
      <c r="AK1325" s="202">
        <f>AK1310</f>
        <v>0</v>
      </c>
      <c r="AL1325" s="203"/>
      <c r="AM1325" s="205">
        <f t="shared" ref="AM1325:AW1325" si="1059">AM1310</f>
        <v>0</v>
      </c>
      <c r="AN1325" s="119">
        <f t="shared" si="1059"/>
        <v>590</v>
      </c>
      <c r="AO1325" s="120">
        <f t="shared" si="1059"/>
        <v>590</v>
      </c>
      <c r="AP1325" s="39">
        <f t="shared" si="1059"/>
        <v>590</v>
      </c>
      <c r="AQ1325" s="141">
        <f t="shared" si="1059"/>
        <v>590</v>
      </c>
      <c r="AR1325" s="141">
        <f t="shared" si="1059"/>
        <v>0</v>
      </c>
      <c r="AS1325" s="143">
        <f t="shared" si="1059"/>
        <v>0</v>
      </c>
      <c r="AT1325" s="144">
        <f t="shared" si="1059"/>
        <v>590</v>
      </c>
      <c r="AU1325" s="141">
        <f t="shared" si="1059"/>
        <v>590</v>
      </c>
      <c r="AV1325" s="141">
        <f t="shared" si="1059"/>
        <v>0</v>
      </c>
      <c r="AW1325" s="143">
        <f t="shared" si="1059"/>
        <v>0</v>
      </c>
      <c r="AY1325" s="146"/>
      <c r="AZ1325" s="659"/>
    </row>
    <row r="1326" spans="1:52" ht="12.75" customHeight="1" x14ac:dyDescent="0.25">
      <c r="A1326" s="15"/>
      <c r="C1326" s="122"/>
      <c r="D1326" s="123"/>
      <c r="F1326" s="125"/>
      <c r="G1326" s="126"/>
      <c r="H1326" s="35"/>
      <c r="I1326" s="36"/>
      <c r="J1326" s="37"/>
      <c r="K1326" s="198" t="s">
        <v>73</v>
      </c>
      <c r="L1326" s="241">
        <v>0</v>
      </c>
      <c r="M1326" s="242">
        <v>0</v>
      </c>
      <c r="N1326" s="201">
        <v>0</v>
      </c>
      <c r="O1326" s="202">
        <v>0</v>
      </c>
      <c r="P1326" s="202">
        <v>0</v>
      </c>
      <c r="Q1326" s="202">
        <v>0</v>
      </c>
      <c r="R1326" s="202">
        <v>0</v>
      </c>
      <c r="S1326" s="202">
        <v>0</v>
      </c>
      <c r="T1326" s="203"/>
      <c r="U1326" s="135">
        <v>0</v>
      </c>
      <c r="V1326" s="135">
        <v>0</v>
      </c>
      <c r="W1326" s="202">
        <v>0</v>
      </c>
      <c r="X1326" s="202">
        <v>0</v>
      </c>
      <c r="Y1326" s="203"/>
      <c r="Z1326" s="135">
        <v>0</v>
      </c>
      <c r="AA1326" s="204">
        <v>0</v>
      </c>
      <c r="AB1326" s="202">
        <v>0</v>
      </c>
      <c r="AC1326" s="202">
        <v>0</v>
      </c>
      <c r="AD1326" s="202">
        <v>0</v>
      </c>
      <c r="AE1326" s="202">
        <v>0</v>
      </c>
      <c r="AF1326" s="202">
        <v>0</v>
      </c>
      <c r="AG1326" s="203"/>
      <c r="AH1326" s="135">
        <v>0</v>
      </c>
      <c r="AI1326" s="135">
        <v>0</v>
      </c>
      <c r="AJ1326" s="202">
        <v>0</v>
      </c>
      <c r="AK1326" s="202">
        <v>0</v>
      </c>
      <c r="AL1326" s="203"/>
      <c r="AM1326" s="205">
        <v>0</v>
      </c>
      <c r="AN1326" s="119">
        <v>0</v>
      </c>
      <c r="AO1326" s="120">
        <v>0</v>
      </c>
      <c r="AP1326" s="39">
        <v>0</v>
      </c>
      <c r="AQ1326" s="141">
        <v>0</v>
      </c>
      <c r="AR1326" s="141">
        <v>0</v>
      </c>
      <c r="AS1326" s="143">
        <v>0</v>
      </c>
      <c r="AT1326" s="144">
        <v>0</v>
      </c>
      <c r="AU1326" s="141">
        <v>0</v>
      </c>
      <c r="AV1326" s="141">
        <v>0</v>
      </c>
      <c r="AW1326" s="143">
        <v>0</v>
      </c>
      <c r="AY1326" s="146"/>
      <c r="AZ1326" s="659"/>
    </row>
    <row r="1327" spans="1:52" ht="12.75" customHeight="1" x14ac:dyDescent="0.25">
      <c r="A1327" s="15"/>
      <c r="C1327" s="122"/>
      <c r="D1327" s="123"/>
      <c r="F1327" s="125"/>
      <c r="G1327" s="126"/>
      <c r="H1327" s="35"/>
      <c r="I1327" s="36"/>
      <c r="J1327" s="37"/>
      <c r="K1327" s="198" t="s">
        <v>74</v>
      </c>
      <c r="L1327" s="241">
        <v>0</v>
      </c>
      <c r="M1327" s="242">
        <v>0</v>
      </c>
      <c r="N1327" s="201">
        <v>0</v>
      </c>
      <c r="O1327" s="202">
        <v>0</v>
      </c>
      <c r="P1327" s="202">
        <v>0</v>
      </c>
      <c r="Q1327" s="202">
        <v>0</v>
      </c>
      <c r="R1327" s="202">
        <v>0</v>
      </c>
      <c r="S1327" s="202">
        <v>0</v>
      </c>
      <c r="T1327" s="203"/>
      <c r="U1327" s="135">
        <v>0</v>
      </c>
      <c r="V1327" s="135">
        <v>0</v>
      </c>
      <c r="W1327" s="202">
        <v>0</v>
      </c>
      <c r="X1327" s="202">
        <v>0</v>
      </c>
      <c r="Y1327" s="203"/>
      <c r="Z1327" s="135">
        <v>0</v>
      </c>
      <c r="AA1327" s="204">
        <v>0</v>
      </c>
      <c r="AB1327" s="202">
        <v>0</v>
      </c>
      <c r="AC1327" s="202">
        <v>0</v>
      </c>
      <c r="AD1327" s="202">
        <v>0</v>
      </c>
      <c r="AE1327" s="202">
        <v>0</v>
      </c>
      <c r="AF1327" s="202">
        <v>0</v>
      </c>
      <c r="AG1327" s="203"/>
      <c r="AH1327" s="135">
        <v>0</v>
      </c>
      <c r="AI1327" s="135">
        <v>0</v>
      </c>
      <c r="AJ1327" s="202">
        <v>0</v>
      </c>
      <c r="AK1327" s="202">
        <v>0</v>
      </c>
      <c r="AL1327" s="203"/>
      <c r="AM1327" s="205">
        <v>0</v>
      </c>
      <c r="AN1327" s="119">
        <v>0</v>
      </c>
      <c r="AO1327" s="120">
        <v>0</v>
      </c>
      <c r="AP1327" s="39">
        <v>0</v>
      </c>
      <c r="AQ1327" s="141">
        <v>0</v>
      </c>
      <c r="AR1327" s="141">
        <v>0</v>
      </c>
      <c r="AS1327" s="143">
        <v>0</v>
      </c>
      <c r="AT1327" s="144">
        <v>0</v>
      </c>
      <c r="AU1327" s="141">
        <v>0</v>
      </c>
      <c r="AV1327" s="141">
        <v>0</v>
      </c>
      <c r="AW1327" s="143">
        <v>0</v>
      </c>
      <c r="AY1327" s="146"/>
      <c r="AZ1327" s="659"/>
    </row>
    <row r="1328" spans="1:52" ht="12.75" customHeight="1" x14ac:dyDescent="0.25">
      <c r="A1328" s="15"/>
      <c r="C1328" s="122"/>
      <c r="D1328" s="123"/>
      <c r="F1328" s="125"/>
      <c r="G1328" s="126"/>
      <c r="H1328" s="35"/>
      <c r="I1328" s="36"/>
      <c r="J1328" s="37"/>
      <c r="K1328" s="198" t="s">
        <v>75</v>
      </c>
      <c r="L1328" s="241">
        <v>0</v>
      </c>
      <c r="M1328" s="242">
        <v>0</v>
      </c>
      <c r="N1328" s="201">
        <v>0</v>
      </c>
      <c r="O1328" s="202">
        <v>0</v>
      </c>
      <c r="P1328" s="202">
        <v>0</v>
      </c>
      <c r="Q1328" s="202">
        <v>0</v>
      </c>
      <c r="R1328" s="202">
        <v>0</v>
      </c>
      <c r="S1328" s="202">
        <v>0</v>
      </c>
      <c r="T1328" s="203"/>
      <c r="U1328" s="135">
        <v>0</v>
      </c>
      <c r="V1328" s="135">
        <v>0</v>
      </c>
      <c r="W1328" s="202">
        <v>0</v>
      </c>
      <c r="X1328" s="202">
        <v>0</v>
      </c>
      <c r="Y1328" s="203"/>
      <c r="Z1328" s="135">
        <v>0</v>
      </c>
      <c r="AA1328" s="204">
        <v>0</v>
      </c>
      <c r="AB1328" s="202">
        <v>0</v>
      </c>
      <c r="AC1328" s="202">
        <v>0</v>
      </c>
      <c r="AD1328" s="202">
        <v>0</v>
      </c>
      <c r="AE1328" s="202">
        <v>0</v>
      </c>
      <c r="AF1328" s="202">
        <v>0</v>
      </c>
      <c r="AG1328" s="203"/>
      <c r="AH1328" s="135">
        <v>0</v>
      </c>
      <c r="AI1328" s="135">
        <v>0</v>
      </c>
      <c r="AJ1328" s="202">
        <v>0</v>
      </c>
      <c r="AK1328" s="202">
        <v>0</v>
      </c>
      <c r="AL1328" s="203"/>
      <c r="AM1328" s="205">
        <v>0</v>
      </c>
      <c r="AN1328" s="119">
        <v>0</v>
      </c>
      <c r="AO1328" s="120">
        <v>0</v>
      </c>
      <c r="AP1328" s="39">
        <v>0</v>
      </c>
      <c r="AQ1328" s="141">
        <v>0</v>
      </c>
      <c r="AR1328" s="141">
        <v>0</v>
      </c>
      <c r="AS1328" s="143">
        <v>0</v>
      </c>
      <c r="AT1328" s="144">
        <v>0</v>
      </c>
      <c r="AU1328" s="141">
        <v>0</v>
      </c>
      <c r="AV1328" s="141">
        <v>0</v>
      </c>
      <c r="AW1328" s="143">
        <v>0</v>
      </c>
      <c r="AY1328" s="146"/>
      <c r="AZ1328" s="659"/>
    </row>
    <row r="1329" spans="1:64" ht="12.75" customHeight="1" x14ac:dyDescent="0.25">
      <c r="A1329" s="15"/>
      <c r="C1329" s="122"/>
      <c r="D1329" s="123"/>
      <c r="F1329" s="125"/>
      <c r="G1329" s="126"/>
      <c r="H1329" s="35"/>
      <c r="I1329" s="36"/>
      <c r="J1329" s="37"/>
      <c r="K1329" s="206" t="s">
        <v>76</v>
      </c>
      <c r="L1329" s="241">
        <v>0</v>
      </c>
      <c r="M1329" s="242">
        <v>0</v>
      </c>
      <c r="N1329" s="201">
        <v>0</v>
      </c>
      <c r="O1329" s="202">
        <v>0</v>
      </c>
      <c r="P1329" s="202">
        <v>0</v>
      </c>
      <c r="Q1329" s="202">
        <v>0</v>
      </c>
      <c r="R1329" s="202">
        <v>0</v>
      </c>
      <c r="S1329" s="202">
        <v>0</v>
      </c>
      <c r="T1329" s="203"/>
      <c r="U1329" s="135">
        <v>0</v>
      </c>
      <c r="V1329" s="135">
        <v>0</v>
      </c>
      <c r="W1329" s="202">
        <v>0</v>
      </c>
      <c r="X1329" s="202">
        <v>0</v>
      </c>
      <c r="Y1329" s="203"/>
      <c r="Z1329" s="135">
        <v>0</v>
      </c>
      <c r="AA1329" s="204">
        <v>0</v>
      </c>
      <c r="AB1329" s="202">
        <v>0</v>
      </c>
      <c r="AC1329" s="202">
        <v>0</v>
      </c>
      <c r="AD1329" s="202">
        <v>0</v>
      </c>
      <c r="AE1329" s="202">
        <v>0</v>
      </c>
      <c r="AF1329" s="202">
        <v>0</v>
      </c>
      <c r="AG1329" s="203"/>
      <c r="AH1329" s="135">
        <v>0</v>
      </c>
      <c r="AI1329" s="135">
        <v>0</v>
      </c>
      <c r="AJ1329" s="202">
        <v>0</v>
      </c>
      <c r="AK1329" s="202">
        <v>0</v>
      </c>
      <c r="AL1329" s="203"/>
      <c r="AM1329" s="205">
        <v>0</v>
      </c>
      <c r="AN1329" s="119">
        <v>0</v>
      </c>
      <c r="AO1329" s="120">
        <v>0</v>
      </c>
      <c r="AP1329" s="39">
        <v>0</v>
      </c>
      <c r="AQ1329" s="141">
        <v>0</v>
      </c>
      <c r="AR1329" s="141">
        <v>0</v>
      </c>
      <c r="AS1329" s="143">
        <v>0</v>
      </c>
      <c r="AT1329" s="144">
        <v>0</v>
      </c>
      <c r="AU1329" s="141">
        <v>0</v>
      </c>
      <c r="AV1329" s="141">
        <v>0</v>
      </c>
      <c r="AW1329" s="143">
        <v>0</v>
      </c>
      <c r="AY1329" s="146"/>
      <c r="AZ1329" s="659"/>
    </row>
    <row r="1330" spans="1:64" s="679" customFormat="1" ht="12.75" customHeight="1" x14ac:dyDescent="0.25">
      <c r="A1330" s="15"/>
      <c r="B1330" s="121"/>
      <c r="C1330" s="367"/>
      <c r="D1330" s="123"/>
      <c r="E1330" s="124"/>
      <c r="F1330" s="125"/>
      <c r="G1330" s="126"/>
      <c r="H1330" s="35"/>
      <c r="I1330" s="36"/>
      <c r="J1330" s="37"/>
      <c r="K1330" s="206"/>
      <c r="L1330" s="199"/>
      <c r="M1330" s="200"/>
      <c r="N1330" s="201"/>
      <c r="O1330" s="202"/>
      <c r="P1330" s="202"/>
      <c r="Q1330" s="202"/>
      <c r="R1330" s="202"/>
      <c r="S1330" s="202"/>
      <c r="T1330" s="224"/>
      <c r="U1330" s="133"/>
      <c r="V1330" s="133"/>
      <c r="W1330" s="134"/>
      <c r="X1330" s="134"/>
      <c r="Y1330" s="224"/>
      <c r="Z1330" s="135"/>
      <c r="AA1330" s="204"/>
      <c r="AB1330" s="202"/>
      <c r="AC1330" s="202"/>
      <c r="AD1330" s="202"/>
      <c r="AE1330" s="202"/>
      <c r="AF1330" s="202"/>
      <c r="AG1330" s="224"/>
      <c r="AH1330" s="133"/>
      <c r="AI1330" s="133"/>
      <c r="AJ1330" s="134"/>
      <c r="AK1330" s="134"/>
      <c r="AL1330" s="224"/>
      <c r="AM1330" s="205"/>
      <c r="AN1330" s="119"/>
      <c r="AO1330" s="120"/>
      <c r="AP1330" s="39"/>
      <c r="AQ1330" s="141"/>
      <c r="AR1330" s="141"/>
      <c r="AS1330" s="143"/>
      <c r="AT1330" s="144"/>
      <c r="AU1330" s="141"/>
      <c r="AV1330" s="141"/>
      <c r="AW1330" s="143"/>
      <c r="AX1330"/>
      <c r="AY1330" s="146"/>
      <c r="AZ1330" s="659"/>
      <c r="BA1330"/>
      <c r="BB1330"/>
      <c r="BC1330"/>
      <c r="BD1330"/>
      <c r="BE1330"/>
      <c r="BF1330"/>
      <c r="BG1330"/>
      <c r="BH1330"/>
      <c r="BI1330"/>
      <c r="BJ1330"/>
      <c r="BK1330"/>
      <c r="BL1330"/>
    </row>
    <row r="1331" spans="1:64" ht="12.75" customHeight="1" x14ac:dyDescent="0.25">
      <c r="A1331" s="52"/>
      <c r="B1331" s="43"/>
      <c r="C1331" s="44"/>
      <c r="D1331" s="45"/>
      <c r="E1331" s="46"/>
      <c r="F1331" s="47"/>
      <c r="G1331" s="126"/>
      <c r="H1331" s="35"/>
      <c r="I1331" s="36"/>
      <c r="J1331" s="37"/>
      <c r="K1331" s="102"/>
      <c r="L1331" s="604"/>
      <c r="M1331" s="605"/>
      <c r="N1331" s="606"/>
      <c r="O1331" s="607"/>
      <c r="P1331" s="607"/>
      <c r="Q1331" s="607"/>
      <c r="R1331" s="607"/>
      <c r="S1331" s="607"/>
      <c r="T1331" s="608"/>
      <c r="U1331" s="609"/>
      <c r="V1331" s="609"/>
      <c r="W1331" s="610"/>
      <c r="X1331" s="610"/>
      <c r="Y1331" s="608"/>
      <c r="Z1331" s="611"/>
      <c r="AA1331" s="612"/>
      <c r="AB1331" s="607"/>
      <c r="AC1331" s="607"/>
      <c r="AD1331" s="607"/>
      <c r="AE1331" s="607"/>
      <c r="AF1331" s="607"/>
      <c r="AG1331" s="608"/>
      <c r="AH1331" s="609"/>
      <c r="AI1331" s="609"/>
      <c r="AJ1331" s="610"/>
      <c r="AK1331" s="610"/>
      <c r="AL1331" s="608"/>
      <c r="AM1331" s="613"/>
      <c r="AN1331" s="110"/>
      <c r="AO1331" s="109"/>
      <c r="AP1331" s="103"/>
      <c r="AQ1331" s="111"/>
      <c r="AR1331" s="111"/>
      <c r="AS1331" s="112"/>
      <c r="AT1331" s="113"/>
      <c r="AU1331" s="111"/>
      <c r="AV1331" s="111"/>
      <c r="AW1331" s="112"/>
      <c r="AY1331" s="146"/>
      <c r="AZ1331" s="678"/>
    </row>
    <row r="1332" spans="1:64" ht="12.75" customHeight="1" x14ac:dyDescent="0.25">
      <c r="A1332" s="52"/>
      <c r="B1332" s="43"/>
      <c r="C1332" s="44"/>
      <c r="D1332" s="45"/>
      <c r="F1332" s="47"/>
      <c r="G1332" s="126"/>
      <c r="H1332" s="35"/>
      <c r="I1332" s="36"/>
      <c r="J1332" s="37"/>
      <c r="K1332" s="116" t="s">
        <v>1602</v>
      </c>
      <c r="L1332" s="604"/>
      <c r="M1332" s="605"/>
      <c r="N1332" s="606"/>
      <c r="O1332" s="607"/>
      <c r="P1332" s="607"/>
      <c r="Q1332" s="607"/>
      <c r="R1332" s="607"/>
      <c r="S1332" s="607"/>
      <c r="T1332" s="608"/>
      <c r="U1332" s="609"/>
      <c r="V1332" s="609"/>
      <c r="W1332" s="610"/>
      <c r="X1332" s="610"/>
      <c r="Y1332" s="608"/>
      <c r="Z1332" s="611"/>
      <c r="AA1332" s="612"/>
      <c r="AB1332" s="607"/>
      <c r="AC1332" s="607"/>
      <c r="AD1332" s="607"/>
      <c r="AE1332" s="607"/>
      <c r="AF1332" s="607"/>
      <c r="AG1332" s="608"/>
      <c r="AH1332" s="609"/>
      <c r="AI1332" s="609"/>
      <c r="AJ1332" s="610"/>
      <c r="AK1332" s="610"/>
      <c r="AL1332" s="608"/>
      <c r="AM1332" s="613"/>
      <c r="AN1332" s="110"/>
      <c r="AO1332" s="109"/>
      <c r="AP1332" s="103"/>
      <c r="AQ1332" s="111"/>
      <c r="AR1332" s="111"/>
      <c r="AS1332" s="112"/>
      <c r="AT1332" s="113"/>
      <c r="AU1332" s="111"/>
      <c r="AV1332" s="111"/>
      <c r="AW1332" s="112"/>
      <c r="AY1332" s="146"/>
      <c r="AZ1332" s="678"/>
    </row>
    <row r="1333" spans="1:64" ht="12.75" customHeight="1" x14ac:dyDescent="0.25">
      <c r="A1333" s="52"/>
      <c r="B1333" s="43"/>
      <c r="C1333" s="44"/>
      <c r="D1333" s="45"/>
      <c r="F1333" s="47"/>
      <c r="G1333" s="126"/>
      <c r="H1333" s="35"/>
      <c r="I1333" s="36"/>
      <c r="J1333" s="37"/>
      <c r="K1333" s="116" t="s">
        <v>1603</v>
      </c>
      <c r="L1333" s="604"/>
      <c r="M1333" s="605"/>
      <c r="N1333" s="606"/>
      <c r="O1333" s="607"/>
      <c r="P1333" s="607"/>
      <c r="Q1333" s="607"/>
      <c r="R1333" s="607"/>
      <c r="S1333" s="607"/>
      <c r="T1333" s="608"/>
      <c r="U1333" s="609"/>
      <c r="V1333" s="609"/>
      <c r="W1333" s="610"/>
      <c r="X1333" s="610"/>
      <c r="Y1333" s="608"/>
      <c r="Z1333" s="611"/>
      <c r="AA1333" s="612"/>
      <c r="AB1333" s="607"/>
      <c r="AC1333" s="607"/>
      <c r="AD1333" s="607"/>
      <c r="AE1333" s="607"/>
      <c r="AF1333" s="607"/>
      <c r="AG1333" s="608"/>
      <c r="AH1333" s="609"/>
      <c r="AI1333" s="609"/>
      <c r="AJ1333" s="610"/>
      <c r="AK1333" s="610"/>
      <c r="AL1333" s="608"/>
      <c r="AM1333" s="613"/>
      <c r="AN1333" s="110"/>
      <c r="AO1333" s="109"/>
      <c r="AP1333" s="103"/>
      <c r="AQ1333" s="111"/>
      <c r="AR1333" s="111"/>
      <c r="AS1333" s="112"/>
      <c r="AT1333" s="113"/>
      <c r="AU1333" s="111"/>
      <c r="AV1333" s="111"/>
      <c r="AW1333" s="112"/>
      <c r="AY1333" s="146"/>
      <c r="AZ1333" s="678"/>
    </row>
    <row r="1334" spans="1:64" ht="12.75" customHeight="1" x14ac:dyDescent="0.25">
      <c r="A1334" s="15"/>
      <c r="C1334" s="122"/>
      <c r="D1334" s="123"/>
      <c r="F1334" s="125"/>
      <c r="G1334" s="126"/>
      <c r="H1334" s="35"/>
      <c r="I1334" s="36"/>
      <c r="J1334" s="37"/>
      <c r="K1334" s="209"/>
      <c r="L1334" s="199"/>
      <c r="M1334" s="200"/>
      <c r="N1334" s="201"/>
      <c r="O1334" s="202"/>
      <c r="P1334" s="202"/>
      <c r="Q1334" s="202"/>
      <c r="R1334" s="202"/>
      <c r="S1334" s="202"/>
      <c r="T1334" s="224"/>
      <c r="U1334" s="138"/>
      <c r="V1334" s="138"/>
      <c r="W1334" s="139"/>
      <c r="X1334" s="139"/>
      <c r="Y1334" s="224"/>
      <c r="Z1334" s="210"/>
      <c r="AA1334" s="204"/>
      <c r="AB1334" s="202"/>
      <c r="AC1334" s="202"/>
      <c r="AD1334" s="202"/>
      <c r="AE1334" s="202"/>
      <c r="AF1334" s="202"/>
      <c r="AG1334" s="224"/>
      <c r="AH1334" s="138"/>
      <c r="AI1334" s="138"/>
      <c r="AJ1334" s="139"/>
      <c r="AK1334" s="139"/>
      <c r="AL1334" s="224"/>
      <c r="AM1334" s="140"/>
      <c r="AN1334" s="211"/>
      <c r="AO1334" s="212"/>
      <c r="AP1334" s="39"/>
      <c r="AQ1334" s="141"/>
      <c r="AR1334" s="141"/>
      <c r="AS1334" s="143"/>
      <c r="AU1334" s="141"/>
      <c r="AV1334" s="141"/>
      <c r="AW1334" s="143"/>
      <c r="AY1334" s="146"/>
      <c r="AZ1334" s="678"/>
    </row>
    <row r="1335" spans="1:64" ht="12.75" customHeight="1" x14ac:dyDescent="0.25">
      <c r="A1335" s="15"/>
      <c r="C1335" s="122"/>
      <c r="D1335" s="123"/>
      <c r="F1335" s="125"/>
      <c r="G1335" s="126"/>
      <c r="H1335" s="35"/>
      <c r="I1335" s="36"/>
      <c r="J1335" s="37"/>
      <c r="K1335" s="117" t="s">
        <v>65</v>
      </c>
      <c r="L1335" s="199"/>
      <c r="M1335" s="200"/>
      <c r="N1335" s="201"/>
      <c r="O1335" s="202"/>
      <c r="P1335" s="202"/>
      <c r="Q1335" s="202"/>
      <c r="R1335" s="202"/>
      <c r="S1335" s="202"/>
      <c r="T1335" s="224"/>
      <c r="U1335" s="138"/>
      <c r="V1335" s="138"/>
      <c r="W1335" s="139"/>
      <c r="X1335" s="139"/>
      <c r="Y1335" s="224"/>
      <c r="Z1335" s="210"/>
      <c r="AA1335" s="204"/>
      <c r="AB1335" s="202"/>
      <c r="AC1335" s="202"/>
      <c r="AD1335" s="202"/>
      <c r="AE1335" s="202"/>
      <c r="AF1335" s="202"/>
      <c r="AG1335" s="224"/>
      <c r="AH1335" s="138"/>
      <c r="AI1335" s="138"/>
      <c r="AJ1335" s="139"/>
      <c r="AK1335" s="139"/>
      <c r="AL1335" s="224"/>
      <c r="AM1335" s="140"/>
      <c r="AN1335" s="211"/>
      <c r="AO1335" s="212"/>
      <c r="AP1335" s="39"/>
      <c r="AQ1335" s="141"/>
      <c r="AR1335" s="141"/>
      <c r="AS1335" s="143"/>
      <c r="AU1335" s="141"/>
      <c r="AV1335" s="141"/>
      <c r="AW1335" s="143"/>
      <c r="AY1335" s="146"/>
      <c r="AZ1335" s="678"/>
    </row>
    <row r="1336" spans="1:64" ht="12.75" customHeight="1" x14ac:dyDescent="0.25">
      <c r="A1336" s="15"/>
      <c r="C1336" s="122"/>
      <c r="D1336" s="123"/>
      <c r="F1336" s="125"/>
      <c r="G1336" s="126"/>
      <c r="H1336" s="35"/>
      <c r="I1336" s="36"/>
      <c r="J1336" s="37"/>
      <c r="K1336" s="209"/>
      <c r="L1336" s="199"/>
      <c r="M1336" s="200"/>
      <c r="N1336" s="201"/>
      <c r="O1336" s="202"/>
      <c r="P1336" s="202"/>
      <c r="Q1336" s="202"/>
      <c r="R1336" s="202"/>
      <c r="S1336" s="202"/>
      <c r="T1336" s="224"/>
      <c r="U1336" s="138"/>
      <c r="V1336" s="138"/>
      <c r="W1336" s="139"/>
      <c r="X1336" s="139"/>
      <c r="Y1336" s="224"/>
      <c r="Z1336" s="210"/>
      <c r="AA1336" s="204"/>
      <c r="AB1336" s="202"/>
      <c r="AC1336" s="202"/>
      <c r="AD1336" s="202"/>
      <c r="AE1336" s="202"/>
      <c r="AF1336" s="202"/>
      <c r="AG1336" s="224"/>
      <c r="AH1336" s="138"/>
      <c r="AI1336" s="138"/>
      <c r="AJ1336" s="139"/>
      <c r="AK1336" s="139"/>
      <c r="AL1336" s="224"/>
      <c r="AM1336" s="140"/>
      <c r="AN1336" s="211"/>
      <c r="AO1336" s="212"/>
      <c r="AP1336" s="39"/>
      <c r="AQ1336" s="141"/>
      <c r="AR1336" s="141"/>
      <c r="AS1336" s="143"/>
      <c r="AU1336" s="141"/>
      <c r="AV1336" s="141"/>
      <c r="AW1336" s="143"/>
      <c r="AY1336" s="146"/>
      <c r="AZ1336" s="678"/>
    </row>
    <row r="1337" spans="1:64" s="679" customFormat="1" ht="35.1" customHeight="1" x14ac:dyDescent="0.25">
      <c r="A1337" s="356" t="s">
        <v>13</v>
      </c>
      <c r="B1337" s="121">
        <v>19</v>
      </c>
      <c r="C1337" s="122" t="s">
        <v>1541</v>
      </c>
      <c r="D1337" s="123">
        <v>1000</v>
      </c>
      <c r="E1337" s="124"/>
      <c r="F1337" s="125">
        <v>12</v>
      </c>
      <c r="G1337" s="126">
        <v>1</v>
      </c>
      <c r="H1337" s="35" t="str">
        <f t="shared" ref="H1337:H1389" si="1060">LEFT(J1337,3)</f>
        <v>035</v>
      </c>
      <c r="I1337" s="36" t="s">
        <v>96</v>
      </c>
      <c r="J1337" s="37" t="s">
        <v>1604</v>
      </c>
      <c r="K1337" s="244" t="s">
        <v>1605</v>
      </c>
      <c r="L1337" s="662">
        <v>2</v>
      </c>
      <c r="M1337" s="663">
        <v>2</v>
      </c>
      <c r="N1337" s="616"/>
      <c r="O1337" s="617"/>
      <c r="P1337" s="617"/>
      <c r="Q1337" s="617"/>
      <c r="R1337" s="617"/>
      <c r="S1337" s="617"/>
      <c r="T1337" s="132" t="str">
        <f t="shared" ref="T1337:T1339" si="1061">IF(SUM(N1337:S1337)=U1337,"OK",SUM(N1337:S1337)-U1337)</f>
        <v>OK</v>
      </c>
      <c r="U1337" s="618"/>
      <c r="V1337" s="618"/>
      <c r="W1337" s="619"/>
      <c r="X1337" s="619"/>
      <c r="Y1337" s="132" t="str">
        <f t="shared" ref="Y1337:Y1339" si="1062">IF(SUM(W1337:X1337)=Z1337,"OK",SUM(W1337:X1337)-Z1337)</f>
        <v>OK</v>
      </c>
      <c r="Z1337" s="620"/>
      <c r="AA1337" s="621"/>
      <c r="AB1337" s="622"/>
      <c r="AC1337" s="622"/>
      <c r="AD1337" s="622"/>
      <c r="AE1337" s="622"/>
      <c r="AF1337" s="622"/>
      <c r="AG1337" s="132" t="str">
        <f t="shared" ref="AG1337:AG1339" si="1063">IF(SUM(AA1337:AF1337)=AH1337,"OK",SUM(AA1337:AF1337)-AH1337)</f>
        <v>OK</v>
      </c>
      <c r="AH1337" s="618"/>
      <c r="AI1337" s="618"/>
      <c r="AJ1337" s="619"/>
      <c r="AK1337" s="619"/>
      <c r="AL1337" s="132" t="str">
        <f t="shared" ref="AL1337:AL1339" si="1064">IF(SUM(AJ1337:AK1337)=AM1337,"OK",SUM(AJ1337:AK1337)-AM1337)</f>
        <v>OK</v>
      </c>
      <c r="AM1337" s="623"/>
      <c r="AN1337" s="119">
        <f t="shared" ref="AN1337:AN1339" si="1065">L1337+U1337+V1337+Z1337</f>
        <v>2</v>
      </c>
      <c r="AO1337" s="120">
        <f t="shared" ref="AO1337:AO1339" si="1066">M1337+AH1337+AI1337+AM1337</f>
        <v>2</v>
      </c>
      <c r="AP1337" s="39">
        <f>L1337</f>
        <v>2</v>
      </c>
      <c r="AQ1337" s="141">
        <f>AN1337</f>
        <v>2</v>
      </c>
      <c r="AR1337" s="142">
        <f>AQ1337-AP1337</f>
        <v>0</v>
      </c>
      <c r="AS1337" s="143">
        <f>AR1337/AP1337</f>
        <v>0</v>
      </c>
      <c r="AT1337" s="144">
        <f>M1337</f>
        <v>2</v>
      </c>
      <c r="AU1337" s="141">
        <f>AO1337</f>
        <v>2</v>
      </c>
      <c r="AV1337" s="142">
        <f>AU1337-AT1337</f>
        <v>0</v>
      </c>
      <c r="AW1337" s="143">
        <f>AV1337/AT1337</f>
        <v>0</v>
      </c>
      <c r="AX1337"/>
      <c r="AY1337" s="146" t="str">
        <f>RIGHT(LEFT(I1337,3),2)&amp;"."&amp;RIGHT(LEFT(I1337,5),2)</f>
        <v>12.11</v>
      </c>
      <c r="AZ1337" s="678" t="b">
        <f>COUNTIF('[1]Codes SEC'!$B$2:$B$250,Ministres!AY1337)&gt;0</f>
        <v>1</v>
      </c>
      <c r="BA1337"/>
      <c r="BB1337"/>
      <c r="BC1337"/>
      <c r="BD1337"/>
      <c r="BE1337"/>
      <c r="BF1337"/>
      <c r="BG1337"/>
      <c r="BH1337"/>
      <c r="BI1337"/>
      <c r="BJ1337"/>
      <c r="BK1337"/>
      <c r="BL1337"/>
    </row>
    <row r="1338" spans="1:64" ht="35.1" customHeight="1" x14ac:dyDescent="0.25">
      <c r="A1338" s="356" t="s">
        <v>13</v>
      </c>
      <c r="B1338" s="121">
        <v>19</v>
      </c>
      <c r="C1338" s="122" t="s">
        <v>1541</v>
      </c>
      <c r="D1338" s="123">
        <v>1000</v>
      </c>
      <c r="F1338" s="125">
        <v>12</v>
      </c>
      <c r="G1338" s="126"/>
      <c r="H1338" s="35" t="str">
        <f t="shared" si="1060"/>
        <v>035</v>
      </c>
      <c r="I1338" s="36">
        <v>82160000</v>
      </c>
      <c r="J1338" s="37" t="s">
        <v>1606</v>
      </c>
      <c r="K1338" s="244" t="s">
        <v>1607</v>
      </c>
      <c r="L1338" s="662">
        <v>0</v>
      </c>
      <c r="M1338" s="663">
        <v>0</v>
      </c>
      <c r="N1338" s="616"/>
      <c r="O1338" s="617"/>
      <c r="P1338" s="617"/>
      <c r="Q1338" s="617"/>
      <c r="R1338" s="617"/>
      <c r="S1338" s="617"/>
      <c r="T1338" s="132" t="str">
        <f t="shared" si="1061"/>
        <v>OK</v>
      </c>
      <c r="U1338" s="618"/>
      <c r="V1338" s="618"/>
      <c r="W1338" s="619"/>
      <c r="X1338" s="619"/>
      <c r="Y1338" s="132" t="str">
        <f t="shared" si="1062"/>
        <v>OK</v>
      </c>
      <c r="Z1338" s="620"/>
      <c r="AA1338" s="621"/>
      <c r="AB1338" s="622"/>
      <c r="AC1338" s="622"/>
      <c r="AD1338" s="622"/>
      <c r="AE1338" s="622"/>
      <c r="AF1338" s="622"/>
      <c r="AG1338" s="132" t="str">
        <f t="shared" si="1063"/>
        <v>OK</v>
      </c>
      <c r="AH1338" s="618"/>
      <c r="AI1338" s="618"/>
      <c r="AJ1338" s="619"/>
      <c r="AK1338" s="619"/>
      <c r="AL1338" s="132" t="str">
        <f t="shared" si="1064"/>
        <v>OK</v>
      </c>
      <c r="AM1338" s="623"/>
      <c r="AN1338" s="119">
        <f t="shared" si="1065"/>
        <v>0</v>
      </c>
      <c r="AO1338" s="120">
        <f t="shared" si="1066"/>
        <v>0</v>
      </c>
      <c r="AP1338" s="39">
        <f>L1338</f>
        <v>0</v>
      </c>
      <c r="AQ1338" s="141">
        <f>AN1338</f>
        <v>0</v>
      </c>
      <c r="AR1338" s="142">
        <f>AQ1338-AP1338</f>
        <v>0</v>
      </c>
      <c r="AS1338" s="143" t="e">
        <f>AR1338/AP1338</f>
        <v>#DIV/0!</v>
      </c>
      <c r="AT1338" s="144">
        <f>M1338</f>
        <v>0</v>
      </c>
      <c r="AU1338" s="141">
        <f>AO1338</f>
        <v>0</v>
      </c>
      <c r="AV1338" s="142">
        <f>AU1338-AT1338</f>
        <v>0</v>
      </c>
      <c r="AW1338" s="143" t="e">
        <f>AV1338/AT1338</f>
        <v>#DIV/0!</v>
      </c>
      <c r="AY1338" s="146" t="str">
        <f>RIGHT(LEFT(I1338,3),2)&amp;"."&amp;RIGHT(LEFT(I1338,5),2)</f>
        <v>21.60</v>
      </c>
      <c r="AZ1338" s="678" t="b">
        <f>COUNTIF('[1]Codes SEC'!$B$2:$B$250,Ministres!AY1338)&gt;0</f>
        <v>1</v>
      </c>
    </row>
    <row r="1339" spans="1:64" ht="35.1" customHeight="1" x14ac:dyDescent="0.25">
      <c r="A1339" s="356" t="s">
        <v>13</v>
      </c>
      <c r="B1339" s="121">
        <v>19</v>
      </c>
      <c r="C1339" s="122" t="s">
        <v>1541</v>
      </c>
      <c r="D1339" s="123">
        <v>1000</v>
      </c>
      <c r="F1339" s="125">
        <v>11</v>
      </c>
      <c r="G1339" s="126">
        <v>1</v>
      </c>
      <c r="H1339" s="35" t="str">
        <f t="shared" si="1060"/>
        <v>035</v>
      </c>
      <c r="I1339" s="36">
        <v>84924000</v>
      </c>
      <c r="J1339" s="37" t="s">
        <v>1608</v>
      </c>
      <c r="K1339" s="281" t="s">
        <v>1609</v>
      </c>
      <c r="L1339" s="662">
        <v>0</v>
      </c>
      <c r="M1339" s="663">
        <v>0</v>
      </c>
      <c r="N1339" s="616"/>
      <c r="O1339" s="617"/>
      <c r="P1339" s="617"/>
      <c r="Q1339" s="617"/>
      <c r="R1339" s="617"/>
      <c r="S1339" s="617"/>
      <c r="T1339" s="132" t="str">
        <f t="shared" si="1061"/>
        <v>OK</v>
      </c>
      <c r="U1339" s="618"/>
      <c r="V1339" s="618"/>
      <c r="W1339" s="619"/>
      <c r="X1339" s="619"/>
      <c r="Y1339" s="132" t="str">
        <f t="shared" si="1062"/>
        <v>OK</v>
      </c>
      <c r="Z1339" s="620"/>
      <c r="AA1339" s="621"/>
      <c r="AB1339" s="622"/>
      <c r="AC1339" s="622"/>
      <c r="AD1339" s="622"/>
      <c r="AE1339" s="622"/>
      <c r="AF1339" s="622"/>
      <c r="AG1339" s="132" t="str">
        <f t="shared" si="1063"/>
        <v>OK</v>
      </c>
      <c r="AH1339" s="618"/>
      <c r="AI1339" s="618"/>
      <c r="AJ1339" s="619"/>
      <c r="AK1339" s="619"/>
      <c r="AL1339" s="132" t="str">
        <f t="shared" si="1064"/>
        <v>OK</v>
      </c>
      <c r="AM1339" s="623"/>
      <c r="AN1339" s="119">
        <f t="shared" si="1065"/>
        <v>0</v>
      </c>
      <c r="AO1339" s="120">
        <f t="shared" si="1066"/>
        <v>0</v>
      </c>
      <c r="AP1339" s="39">
        <f>L1339</f>
        <v>0</v>
      </c>
      <c r="AQ1339" s="141">
        <f>AN1339</f>
        <v>0</v>
      </c>
      <c r="AR1339" s="142">
        <f>AQ1339-AP1339</f>
        <v>0</v>
      </c>
      <c r="AS1339" s="143" t="e">
        <f>AR1339/AP1339</f>
        <v>#DIV/0!</v>
      </c>
      <c r="AT1339" s="144">
        <f>M1339</f>
        <v>0</v>
      </c>
      <c r="AU1339" s="141">
        <f>AO1339</f>
        <v>0</v>
      </c>
      <c r="AV1339" s="142">
        <f>AU1339-AT1339</f>
        <v>0</v>
      </c>
      <c r="AW1339" s="143" t="e">
        <f>AV1339/AT1339</f>
        <v>#DIV/0!</v>
      </c>
      <c r="AY1339" s="146" t="str">
        <f>RIGHT(LEFT(I1339,3),2)&amp;"."&amp;RIGHT(LEFT(I1339,5),2)</f>
        <v>49.24</v>
      </c>
      <c r="AZ1339" s="678" t="b">
        <f>COUNTIF('[1]Codes SEC'!$B$2:$B$250,Ministres!AY1339)&gt;0</f>
        <v>0</v>
      </c>
    </row>
    <row r="1340" spans="1:64" ht="12.75" customHeight="1" x14ac:dyDescent="0.25">
      <c r="A1340" s="148"/>
      <c r="B1340" s="680"/>
      <c r="C1340" s="150"/>
      <c r="D1340" s="151"/>
      <c r="E1340" s="681"/>
      <c r="F1340" s="153"/>
      <c r="G1340" s="154"/>
      <c r="H1340" s="155"/>
      <c r="I1340" s="156"/>
      <c r="J1340" s="157"/>
      <c r="K1340" s="158" t="s">
        <v>70</v>
      </c>
      <c r="L1340" s="417">
        <f t="shared" ref="L1340:S1340" si="1067">L1337+L1339+L1338</f>
        <v>2</v>
      </c>
      <c r="M1340" s="682">
        <f t="shared" si="1067"/>
        <v>2</v>
      </c>
      <c r="N1340" s="683">
        <f t="shared" si="1067"/>
        <v>0</v>
      </c>
      <c r="O1340" s="684">
        <f t="shared" si="1067"/>
        <v>0</v>
      </c>
      <c r="P1340" s="684">
        <f t="shared" si="1067"/>
        <v>0</v>
      </c>
      <c r="Q1340" s="684">
        <f t="shared" si="1067"/>
        <v>0</v>
      </c>
      <c r="R1340" s="684">
        <f t="shared" si="1067"/>
        <v>0</v>
      </c>
      <c r="S1340" s="684">
        <f t="shared" si="1067"/>
        <v>0</v>
      </c>
      <c r="T1340" s="685"/>
      <c r="U1340" s="686">
        <f>U1337+U1339+U1338</f>
        <v>0</v>
      </c>
      <c r="V1340" s="686">
        <f>V1337+V1339+V1338</f>
        <v>0</v>
      </c>
      <c r="W1340" s="684">
        <f>W1337+W1339+W1338</f>
        <v>0</v>
      </c>
      <c r="X1340" s="684">
        <f>X1337+X1339+X1338</f>
        <v>0</v>
      </c>
      <c r="Y1340" s="685"/>
      <c r="Z1340" s="686">
        <f t="shared" ref="Z1340:AF1340" si="1068">Z1337+Z1339+Z1338</f>
        <v>0</v>
      </c>
      <c r="AA1340" s="165">
        <f t="shared" si="1068"/>
        <v>0</v>
      </c>
      <c r="AB1340" s="684">
        <f t="shared" si="1068"/>
        <v>0</v>
      </c>
      <c r="AC1340" s="684">
        <f t="shared" si="1068"/>
        <v>0</v>
      </c>
      <c r="AD1340" s="684">
        <f t="shared" si="1068"/>
        <v>0</v>
      </c>
      <c r="AE1340" s="684">
        <f t="shared" si="1068"/>
        <v>0</v>
      </c>
      <c r="AF1340" s="684">
        <f t="shared" si="1068"/>
        <v>0</v>
      </c>
      <c r="AG1340" s="685"/>
      <c r="AH1340" s="686">
        <f>AH1337+AH1339+AH1338</f>
        <v>0</v>
      </c>
      <c r="AI1340" s="686">
        <f>AI1337+AI1339+AI1338</f>
        <v>0</v>
      </c>
      <c r="AJ1340" s="684">
        <f>AJ1337+AJ1339+AJ1338</f>
        <v>0</v>
      </c>
      <c r="AK1340" s="684">
        <f>AK1337+AK1339+AK1338</f>
        <v>0</v>
      </c>
      <c r="AL1340" s="685"/>
      <c r="AM1340" s="687">
        <f t="shared" ref="AM1340:AW1340" si="1069">AM1337+AM1339+AM1338</f>
        <v>0</v>
      </c>
      <c r="AN1340" s="167">
        <f t="shared" si="1069"/>
        <v>2</v>
      </c>
      <c r="AO1340" s="688">
        <f t="shared" si="1069"/>
        <v>2</v>
      </c>
      <c r="AP1340" s="169">
        <f t="shared" si="1069"/>
        <v>2</v>
      </c>
      <c r="AQ1340" s="689">
        <f t="shared" si="1069"/>
        <v>2</v>
      </c>
      <c r="AR1340" s="690">
        <f t="shared" si="1069"/>
        <v>0</v>
      </c>
      <c r="AS1340" s="691" t="e">
        <f t="shared" si="1069"/>
        <v>#DIV/0!</v>
      </c>
      <c r="AT1340" s="692">
        <f t="shared" si="1069"/>
        <v>2</v>
      </c>
      <c r="AU1340" s="689">
        <f t="shared" si="1069"/>
        <v>2</v>
      </c>
      <c r="AV1340" s="690">
        <f t="shared" si="1069"/>
        <v>0</v>
      </c>
      <c r="AW1340" s="691" t="e">
        <f t="shared" si="1069"/>
        <v>#DIV/0!</v>
      </c>
      <c r="AY1340" s="146"/>
      <c r="AZ1340" s="678"/>
    </row>
    <row r="1341" spans="1:64" ht="12.75" customHeight="1" x14ac:dyDescent="0.25">
      <c r="A1341" s="174"/>
      <c r="B1341" s="175"/>
      <c r="C1341" s="176"/>
      <c r="D1341" s="177"/>
      <c r="E1341" s="178"/>
      <c r="F1341" s="177"/>
      <c r="G1341" s="179"/>
      <c r="H1341" s="180"/>
      <c r="I1341" s="181"/>
      <c r="J1341" s="182"/>
      <c r="K1341" s="183" t="s">
        <v>1610</v>
      </c>
      <c r="L1341" s="184">
        <f t="shared" ref="L1341:S1341" si="1070">L1340</f>
        <v>2</v>
      </c>
      <c r="M1341" s="185">
        <f t="shared" si="1070"/>
        <v>2</v>
      </c>
      <c r="N1341" s="186">
        <f t="shared" si="1070"/>
        <v>0</v>
      </c>
      <c r="O1341" s="187">
        <f t="shared" si="1070"/>
        <v>0</v>
      </c>
      <c r="P1341" s="187">
        <f t="shared" si="1070"/>
        <v>0</v>
      </c>
      <c r="Q1341" s="187">
        <f t="shared" si="1070"/>
        <v>0</v>
      </c>
      <c r="R1341" s="187">
        <f t="shared" si="1070"/>
        <v>0</v>
      </c>
      <c r="S1341" s="187">
        <f t="shared" si="1070"/>
        <v>0</v>
      </c>
      <c r="T1341" s="188"/>
      <c r="U1341" s="187">
        <f>U1340</f>
        <v>0</v>
      </c>
      <c r="V1341" s="187">
        <f>V1340</f>
        <v>0</v>
      </c>
      <c r="W1341" s="187">
        <f>W1340</f>
        <v>0</v>
      </c>
      <c r="X1341" s="187">
        <f>X1340</f>
        <v>0</v>
      </c>
      <c r="Y1341" s="188"/>
      <c r="Z1341" s="187">
        <f t="shared" ref="Z1341:AF1341" si="1071">Z1340</f>
        <v>0</v>
      </c>
      <c r="AA1341" s="189">
        <f t="shared" si="1071"/>
        <v>0</v>
      </c>
      <c r="AB1341" s="187">
        <f t="shared" si="1071"/>
        <v>0</v>
      </c>
      <c r="AC1341" s="187">
        <f t="shared" si="1071"/>
        <v>0</v>
      </c>
      <c r="AD1341" s="187">
        <f t="shared" si="1071"/>
        <v>0</v>
      </c>
      <c r="AE1341" s="187">
        <f t="shared" si="1071"/>
        <v>0</v>
      </c>
      <c r="AF1341" s="187">
        <f t="shared" si="1071"/>
        <v>0</v>
      </c>
      <c r="AG1341" s="188"/>
      <c r="AH1341" s="187">
        <f>AH1340</f>
        <v>0</v>
      </c>
      <c r="AI1341" s="187">
        <f>AI1340</f>
        <v>0</v>
      </c>
      <c r="AJ1341" s="187">
        <f>AJ1340</f>
        <v>0</v>
      </c>
      <c r="AK1341" s="187">
        <f>AK1340</f>
        <v>0</v>
      </c>
      <c r="AL1341" s="188"/>
      <c r="AM1341" s="190">
        <f>AM1340</f>
        <v>0</v>
      </c>
      <c r="AN1341" s="191">
        <f>AN1340</f>
        <v>2</v>
      </c>
      <c r="AO1341" s="190">
        <f>AO1340</f>
        <v>2</v>
      </c>
      <c r="AP1341" s="184">
        <f t="shared" ref="AP1341:AW1341" si="1072">AP1340</f>
        <v>2</v>
      </c>
      <c r="AQ1341" s="192">
        <f t="shared" si="1072"/>
        <v>2</v>
      </c>
      <c r="AR1341" s="193">
        <f t="shared" si="1072"/>
        <v>0</v>
      </c>
      <c r="AS1341" s="194" t="e">
        <f t="shared" si="1072"/>
        <v>#DIV/0!</v>
      </c>
      <c r="AT1341" s="195">
        <f t="shared" si="1072"/>
        <v>2</v>
      </c>
      <c r="AU1341" s="192">
        <f t="shared" si="1072"/>
        <v>2</v>
      </c>
      <c r="AV1341" s="193">
        <f t="shared" si="1072"/>
        <v>0</v>
      </c>
      <c r="AW1341" s="194" t="e">
        <f t="shared" si="1072"/>
        <v>#DIV/0!</v>
      </c>
      <c r="AY1341" s="146"/>
      <c r="AZ1341" s="659"/>
    </row>
    <row r="1342" spans="1:64" ht="12.75" customHeight="1" x14ac:dyDescent="0.25">
      <c r="A1342" s="15"/>
      <c r="C1342" s="122"/>
      <c r="D1342" s="123"/>
      <c r="F1342" s="125"/>
      <c r="G1342" s="34"/>
      <c r="H1342" s="35"/>
      <c r="I1342" s="36"/>
      <c r="J1342" s="37"/>
      <c r="K1342" s="198" t="s">
        <v>72</v>
      </c>
      <c r="L1342" s="199">
        <v>0</v>
      </c>
      <c r="M1342" s="200">
        <v>0</v>
      </c>
      <c r="N1342" s="201">
        <v>0</v>
      </c>
      <c r="O1342" s="202">
        <v>0</v>
      </c>
      <c r="P1342" s="202">
        <v>0</v>
      </c>
      <c r="Q1342" s="202">
        <v>0</v>
      </c>
      <c r="R1342" s="202">
        <v>0</v>
      </c>
      <c r="S1342" s="202">
        <v>0</v>
      </c>
      <c r="T1342" s="203"/>
      <c r="U1342" s="135">
        <v>0</v>
      </c>
      <c r="V1342" s="135">
        <v>0</v>
      </c>
      <c r="W1342" s="202">
        <v>0</v>
      </c>
      <c r="X1342" s="202">
        <v>0</v>
      </c>
      <c r="Y1342" s="203"/>
      <c r="Z1342" s="135">
        <v>0</v>
      </c>
      <c r="AA1342" s="204">
        <v>0</v>
      </c>
      <c r="AB1342" s="202">
        <v>0</v>
      </c>
      <c r="AC1342" s="202">
        <v>0</v>
      </c>
      <c r="AD1342" s="202">
        <v>0</v>
      </c>
      <c r="AE1342" s="202">
        <v>0</v>
      </c>
      <c r="AF1342" s="202">
        <v>0</v>
      </c>
      <c r="AG1342" s="203"/>
      <c r="AH1342" s="135">
        <v>0</v>
      </c>
      <c r="AI1342" s="135">
        <v>0</v>
      </c>
      <c r="AJ1342" s="202">
        <v>0</v>
      </c>
      <c r="AK1342" s="202">
        <v>0</v>
      </c>
      <c r="AL1342" s="203"/>
      <c r="AM1342" s="205">
        <v>0</v>
      </c>
      <c r="AN1342" s="119">
        <v>0</v>
      </c>
      <c r="AO1342" s="120">
        <v>0</v>
      </c>
      <c r="AP1342" s="39">
        <v>0</v>
      </c>
      <c r="AQ1342" s="141">
        <v>0</v>
      </c>
      <c r="AR1342" s="141">
        <v>0</v>
      </c>
      <c r="AS1342" s="143">
        <v>0</v>
      </c>
      <c r="AT1342" s="144">
        <v>0</v>
      </c>
      <c r="AU1342" s="141">
        <v>0</v>
      </c>
      <c r="AV1342" s="141">
        <v>0</v>
      </c>
      <c r="AW1342" s="143">
        <v>0</v>
      </c>
      <c r="AY1342" s="146"/>
      <c r="AZ1342" s="659"/>
    </row>
    <row r="1343" spans="1:64" ht="12.75" customHeight="1" x14ac:dyDescent="0.25">
      <c r="A1343" s="15"/>
      <c r="C1343" s="122"/>
      <c r="D1343" s="123"/>
      <c r="F1343" s="125"/>
      <c r="G1343" s="126"/>
      <c r="H1343" s="35"/>
      <c r="I1343" s="36"/>
      <c r="J1343" s="37"/>
      <c r="K1343" s="198" t="s">
        <v>73</v>
      </c>
      <c r="L1343" s="241">
        <v>0</v>
      </c>
      <c r="M1343" s="242">
        <v>0</v>
      </c>
      <c r="N1343" s="201">
        <v>0</v>
      </c>
      <c r="O1343" s="202">
        <v>0</v>
      </c>
      <c r="P1343" s="202">
        <v>0</v>
      </c>
      <c r="Q1343" s="202">
        <v>0</v>
      </c>
      <c r="R1343" s="202">
        <v>0</v>
      </c>
      <c r="S1343" s="202">
        <v>0</v>
      </c>
      <c r="T1343" s="203"/>
      <c r="U1343" s="135">
        <v>0</v>
      </c>
      <c r="V1343" s="135">
        <v>0</v>
      </c>
      <c r="W1343" s="202">
        <v>0</v>
      </c>
      <c r="X1343" s="202">
        <v>0</v>
      </c>
      <c r="Y1343" s="203"/>
      <c r="Z1343" s="135">
        <v>0</v>
      </c>
      <c r="AA1343" s="204">
        <v>0</v>
      </c>
      <c r="AB1343" s="202">
        <v>0</v>
      </c>
      <c r="AC1343" s="202">
        <v>0</v>
      </c>
      <c r="AD1343" s="202">
        <v>0</v>
      </c>
      <c r="AE1343" s="202">
        <v>0</v>
      </c>
      <c r="AF1343" s="202">
        <v>0</v>
      </c>
      <c r="AG1343" s="203"/>
      <c r="AH1343" s="135">
        <v>0</v>
      </c>
      <c r="AI1343" s="135">
        <v>0</v>
      </c>
      <c r="AJ1343" s="202">
        <v>0</v>
      </c>
      <c r="AK1343" s="202">
        <v>0</v>
      </c>
      <c r="AL1343" s="203"/>
      <c r="AM1343" s="205">
        <v>0</v>
      </c>
      <c r="AN1343" s="119">
        <v>0</v>
      </c>
      <c r="AO1343" s="120">
        <v>0</v>
      </c>
      <c r="AP1343" s="39">
        <v>0</v>
      </c>
      <c r="AQ1343" s="141">
        <v>0</v>
      </c>
      <c r="AR1343" s="141">
        <v>0</v>
      </c>
      <c r="AS1343" s="143">
        <v>0</v>
      </c>
      <c r="AT1343" s="144">
        <v>0</v>
      </c>
      <c r="AU1343" s="141">
        <v>0</v>
      </c>
      <c r="AV1343" s="141">
        <v>0</v>
      </c>
      <c r="AW1343" s="143">
        <v>0</v>
      </c>
      <c r="AY1343" s="146"/>
      <c r="AZ1343" s="659"/>
    </row>
    <row r="1344" spans="1:64" ht="12.75" customHeight="1" x14ac:dyDescent="0.25">
      <c r="A1344" s="15"/>
      <c r="C1344" s="122"/>
      <c r="D1344" s="123"/>
      <c r="F1344" s="125"/>
      <c r="G1344" s="126"/>
      <c r="H1344" s="35"/>
      <c r="I1344" s="36"/>
      <c r="J1344" s="37"/>
      <c r="K1344" s="198" t="s">
        <v>74</v>
      </c>
      <c r="L1344" s="241">
        <v>0</v>
      </c>
      <c r="M1344" s="242">
        <v>0</v>
      </c>
      <c r="N1344" s="201">
        <v>0</v>
      </c>
      <c r="O1344" s="202">
        <v>0</v>
      </c>
      <c r="P1344" s="202">
        <v>0</v>
      </c>
      <c r="Q1344" s="202">
        <v>0</v>
      </c>
      <c r="R1344" s="202">
        <v>0</v>
      </c>
      <c r="S1344" s="202">
        <v>0</v>
      </c>
      <c r="T1344" s="203"/>
      <c r="U1344" s="135">
        <v>0</v>
      </c>
      <c r="V1344" s="135">
        <v>0</v>
      </c>
      <c r="W1344" s="202">
        <v>0</v>
      </c>
      <c r="X1344" s="202">
        <v>0</v>
      </c>
      <c r="Y1344" s="203"/>
      <c r="Z1344" s="135">
        <v>0</v>
      </c>
      <c r="AA1344" s="204">
        <v>0</v>
      </c>
      <c r="AB1344" s="202">
        <v>0</v>
      </c>
      <c r="AC1344" s="202">
        <v>0</v>
      </c>
      <c r="AD1344" s="202">
        <v>0</v>
      </c>
      <c r="AE1344" s="202">
        <v>0</v>
      </c>
      <c r="AF1344" s="202">
        <v>0</v>
      </c>
      <c r="AG1344" s="203"/>
      <c r="AH1344" s="135">
        <v>0</v>
      </c>
      <c r="AI1344" s="135">
        <v>0</v>
      </c>
      <c r="AJ1344" s="202">
        <v>0</v>
      </c>
      <c r="AK1344" s="202">
        <v>0</v>
      </c>
      <c r="AL1344" s="203"/>
      <c r="AM1344" s="205">
        <v>0</v>
      </c>
      <c r="AN1344" s="119">
        <v>0</v>
      </c>
      <c r="AO1344" s="120">
        <v>0</v>
      </c>
      <c r="AP1344" s="39">
        <v>0</v>
      </c>
      <c r="AQ1344" s="141">
        <v>0</v>
      </c>
      <c r="AR1344" s="141">
        <v>0</v>
      </c>
      <c r="AS1344" s="143">
        <v>0</v>
      </c>
      <c r="AT1344" s="144">
        <v>0</v>
      </c>
      <c r="AU1344" s="141">
        <v>0</v>
      </c>
      <c r="AV1344" s="141">
        <v>0</v>
      </c>
      <c r="AW1344" s="143">
        <v>0</v>
      </c>
      <c r="AY1344" s="146"/>
      <c r="AZ1344" s="659"/>
    </row>
    <row r="1345" spans="1:64" ht="12.75" customHeight="1" x14ac:dyDescent="0.25">
      <c r="A1345" s="15"/>
      <c r="C1345" s="122"/>
      <c r="D1345" s="123"/>
      <c r="F1345" s="125"/>
      <c r="G1345" s="126"/>
      <c r="H1345" s="35"/>
      <c r="I1345" s="36"/>
      <c r="J1345" s="37"/>
      <c r="K1345" s="198" t="s">
        <v>75</v>
      </c>
      <c r="L1345" s="241">
        <v>0</v>
      </c>
      <c r="M1345" s="242">
        <v>0</v>
      </c>
      <c r="N1345" s="201">
        <v>0</v>
      </c>
      <c r="O1345" s="202">
        <v>0</v>
      </c>
      <c r="P1345" s="202">
        <v>0</v>
      </c>
      <c r="Q1345" s="202">
        <v>0</v>
      </c>
      <c r="R1345" s="202">
        <v>0</v>
      </c>
      <c r="S1345" s="202">
        <v>0</v>
      </c>
      <c r="T1345" s="203"/>
      <c r="U1345" s="135">
        <v>0</v>
      </c>
      <c r="V1345" s="135">
        <v>0</v>
      </c>
      <c r="W1345" s="202">
        <v>0</v>
      </c>
      <c r="X1345" s="202">
        <v>0</v>
      </c>
      <c r="Y1345" s="203"/>
      <c r="Z1345" s="135">
        <v>0</v>
      </c>
      <c r="AA1345" s="204">
        <v>0</v>
      </c>
      <c r="AB1345" s="202">
        <v>0</v>
      </c>
      <c r="AC1345" s="202">
        <v>0</v>
      </c>
      <c r="AD1345" s="202">
        <v>0</v>
      </c>
      <c r="AE1345" s="202">
        <v>0</v>
      </c>
      <c r="AF1345" s="202">
        <v>0</v>
      </c>
      <c r="AG1345" s="203"/>
      <c r="AH1345" s="135">
        <v>0</v>
      </c>
      <c r="AI1345" s="135">
        <v>0</v>
      </c>
      <c r="AJ1345" s="202">
        <v>0</v>
      </c>
      <c r="AK1345" s="202">
        <v>0</v>
      </c>
      <c r="AL1345" s="203"/>
      <c r="AM1345" s="205">
        <v>0</v>
      </c>
      <c r="AN1345" s="119">
        <v>0</v>
      </c>
      <c r="AO1345" s="120">
        <v>0</v>
      </c>
      <c r="AP1345" s="39">
        <v>0</v>
      </c>
      <c r="AQ1345" s="141">
        <v>0</v>
      </c>
      <c r="AR1345" s="141">
        <v>0</v>
      </c>
      <c r="AS1345" s="143">
        <v>0</v>
      </c>
      <c r="AT1345" s="144">
        <v>0</v>
      </c>
      <c r="AU1345" s="141">
        <v>0</v>
      </c>
      <c r="AV1345" s="141">
        <v>0</v>
      </c>
      <c r="AW1345" s="143">
        <v>0</v>
      </c>
      <c r="AY1345" s="146"/>
      <c r="AZ1345" s="659"/>
    </row>
    <row r="1346" spans="1:64" ht="12.75" customHeight="1" x14ac:dyDescent="0.25">
      <c r="A1346" s="15"/>
      <c r="C1346" s="122"/>
      <c r="D1346" s="123"/>
      <c r="F1346" s="125"/>
      <c r="G1346" s="126"/>
      <c r="H1346" s="35"/>
      <c r="I1346" s="36"/>
      <c r="J1346" s="37"/>
      <c r="K1346" s="206" t="s">
        <v>76</v>
      </c>
      <c r="L1346" s="241">
        <v>0</v>
      </c>
      <c r="M1346" s="242">
        <v>0</v>
      </c>
      <c r="N1346" s="201">
        <v>0</v>
      </c>
      <c r="O1346" s="202">
        <v>0</v>
      </c>
      <c r="P1346" s="202">
        <v>0</v>
      </c>
      <c r="Q1346" s="202">
        <v>0</v>
      </c>
      <c r="R1346" s="202">
        <v>0</v>
      </c>
      <c r="S1346" s="202">
        <v>0</v>
      </c>
      <c r="T1346" s="203"/>
      <c r="U1346" s="135">
        <v>0</v>
      </c>
      <c r="V1346" s="135">
        <v>0</v>
      </c>
      <c r="W1346" s="202">
        <v>0</v>
      </c>
      <c r="X1346" s="202">
        <v>0</v>
      </c>
      <c r="Y1346" s="203"/>
      <c r="Z1346" s="135">
        <v>0</v>
      </c>
      <c r="AA1346" s="204">
        <v>0</v>
      </c>
      <c r="AB1346" s="202">
        <v>0</v>
      </c>
      <c r="AC1346" s="202">
        <v>0</v>
      </c>
      <c r="AD1346" s="202">
        <v>0</v>
      </c>
      <c r="AE1346" s="202">
        <v>0</v>
      </c>
      <c r="AF1346" s="202">
        <v>0</v>
      </c>
      <c r="AG1346" s="203"/>
      <c r="AH1346" s="135">
        <v>0</v>
      </c>
      <c r="AI1346" s="135">
        <v>0</v>
      </c>
      <c r="AJ1346" s="202">
        <v>0</v>
      </c>
      <c r="AK1346" s="202">
        <v>0</v>
      </c>
      <c r="AL1346" s="203"/>
      <c r="AM1346" s="205">
        <v>0</v>
      </c>
      <c r="AN1346" s="119">
        <v>0</v>
      </c>
      <c r="AO1346" s="120">
        <v>0</v>
      </c>
      <c r="AP1346" s="39">
        <v>0</v>
      </c>
      <c r="AQ1346" s="141">
        <v>0</v>
      </c>
      <c r="AR1346" s="141">
        <v>0</v>
      </c>
      <c r="AS1346" s="143">
        <v>0</v>
      </c>
      <c r="AT1346" s="144">
        <v>0</v>
      </c>
      <c r="AU1346" s="141">
        <v>0</v>
      </c>
      <c r="AV1346" s="141">
        <v>0</v>
      </c>
      <c r="AW1346" s="143">
        <v>0</v>
      </c>
      <c r="AY1346" s="146"/>
      <c r="AZ1346" s="659"/>
    </row>
    <row r="1347" spans="1:64" ht="12.75" customHeight="1" x14ac:dyDescent="0.25">
      <c r="A1347" s="15"/>
      <c r="C1347" s="367"/>
      <c r="D1347" s="123"/>
      <c r="F1347" s="125"/>
      <c r="G1347" s="126"/>
      <c r="H1347" s="35"/>
      <c r="I1347" s="36"/>
      <c r="J1347" s="37"/>
      <c r="K1347" s="206"/>
      <c r="L1347" s="199"/>
      <c r="M1347" s="200"/>
      <c r="N1347" s="201"/>
      <c r="O1347" s="202"/>
      <c r="P1347" s="202"/>
      <c r="Q1347" s="202"/>
      <c r="R1347" s="202"/>
      <c r="S1347" s="202"/>
      <c r="T1347" s="224"/>
      <c r="U1347" s="133"/>
      <c r="V1347" s="133"/>
      <c r="W1347" s="134"/>
      <c r="X1347" s="134"/>
      <c r="Y1347" s="224"/>
      <c r="Z1347" s="135"/>
      <c r="AA1347" s="204"/>
      <c r="AB1347" s="202"/>
      <c r="AC1347" s="202"/>
      <c r="AD1347" s="202"/>
      <c r="AE1347" s="202"/>
      <c r="AF1347" s="202"/>
      <c r="AG1347" s="224"/>
      <c r="AH1347" s="133"/>
      <c r="AI1347" s="133"/>
      <c r="AJ1347" s="134"/>
      <c r="AK1347" s="134"/>
      <c r="AL1347" s="224"/>
      <c r="AM1347" s="205"/>
      <c r="AN1347" s="119"/>
      <c r="AO1347" s="120"/>
      <c r="AP1347" s="39"/>
      <c r="AQ1347" s="141"/>
      <c r="AR1347" s="141"/>
      <c r="AS1347" s="143"/>
      <c r="AU1347" s="141"/>
      <c r="AV1347" s="141"/>
      <c r="AW1347" s="143"/>
      <c r="AY1347" s="146"/>
      <c r="AZ1347" s="659"/>
    </row>
    <row r="1348" spans="1:64" ht="12.75" customHeight="1" x14ac:dyDescent="0.25">
      <c r="A1348" s="52"/>
      <c r="B1348" s="43"/>
      <c r="C1348" s="44"/>
      <c r="D1348" s="45"/>
      <c r="E1348" s="46"/>
      <c r="F1348" s="47"/>
      <c r="G1348" s="126"/>
      <c r="H1348" s="35"/>
      <c r="I1348" s="36"/>
      <c r="J1348" s="37"/>
      <c r="K1348" s="102"/>
      <c r="L1348" s="604"/>
      <c r="M1348" s="605"/>
      <c r="N1348" s="606"/>
      <c r="O1348" s="607"/>
      <c r="P1348" s="607"/>
      <c r="Q1348" s="607"/>
      <c r="R1348" s="607"/>
      <c r="S1348" s="607"/>
      <c r="T1348" s="608"/>
      <c r="U1348" s="609"/>
      <c r="V1348" s="609"/>
      <c r="W1348" s="610"/>
      <c r="X1348" s="610"/>
      <c r="Y1348" s="608"/>
      <c r="Z1348" s="611"/>
      <c r="AA1348" s="612"/>
      <c r="AB1348" s="607"/>
      <c r="AC1348" s="607"/>
      <c r="AD1348" s="607"/>
      <c r="AE1348" s="607"/>
      <c r="AF1348" s="607"/>
      <c r="AG1348" s="608"/>
      <c r="AH1348" s="609"/>
      <c r="AI1348" s="609"/>
      <c r="AJ1348" s="610"/>
      <c r="AK1348" s="610"/>
      <c r="AL1348" s="608"/>
      <c r="AM1348" s="613"/>
      <c r="AN1348" s="110"/>
      <c r="AO1348" s="109"/>
      <c r="AP1348" s="103"/>
      <c r="AQ1348" s="111"/>
      <c r="AR1348" s="111"/>
      <c r="AS1348" s="112"/>
      <c r="AT1348" s="113"/>
      <c r="AU1348" s="111"/>
      <c r="AV1348" s="111"/>
      <c r="AW1348" s="112"/>
      <c r="AY1348" s="146"/>
      <c r="AZ1348" s="659"/>
    </row>
    <row r="1349" spans="1:64" ht="12.75" customHeight="1" x14ac:dyDescent="0.25">
      <c r="A1349" s="52"/>
      <c r="B1349" s="43"/>
      <c r="C1349" s="44"/>
      <c r="D1349" s="45"/>
      <c r="F1349" s="47"/>
      <c r="G1349" s="126"/>
      <c r="H1349" s="35"/>
      <c r="I1349" s="36"/>
      <c r="J1349" s="37"/>
      <c r="K1349" s="116" t="s">
        <v>1611</v>
      </c>
      <c r="L1349" s="604"/>
      <c r="M1349" s="605"/>
      <c r="N1349" s="606"/>
      <c r="O1349" s="607"/>
      <c r="P1349" s="607"/>
      <c r="Q1349" s="607"/>
      <c r="R1349" s="607"/>
      <c r="S1349" s="607"/>
      <c r="T1349" s="608"/>
      <c r="U1349" s="609"/>
      <c r="V1349" s="609"/>
      <c r="W1349" s="610"/>
      <c r="X1349" s="610"/>
      <c r="Y1349" s="608"/>
      <c r="Z1349" s="611"/>
      <c r="AA1349" s="612"/>
      <c r="AB1349" s="607"/>
      <c r="AC1349" s="607"/>
      <c r="AD1349" s="607"/>
      <c r="AE1349" s="607"/>
      <c r="AF1349" s="607"/>
      <c r="AG1349" s="608"/>
      <c r="AH1349" s="609"/>
      <c r="AI1349" s="609"/>
      <c r="AJ1349" s="610"/>
      <c r="AK1349" s="610"/>
      <c r="AL1349" s="608"/>
      <c r="AM1349" s="613"/>
      <c r="AN1349" s="110"/>
      <c r="AO1349" s="109"/>
      <c r="AP1349" s="103"/>
      <c r="AQ1349" s="111"/>
      <c r="AR1349" s="111"/>
      <c r="AS1349" s="112"/>
      <c r="AT1349" s="113"/>
      <c r="AU1349" s="111"/>
      <c r="AV1349" s="111"/>
      <c r="AW1349" s="112"/>
      <c r="AY1349" s="146"/>
      <c r="AZ1349" s="659"/>
    </row>
    <row r="1350" spans="1:64" ht="12.75" customHeight="1" x14ac:dyDescent="0.25">
      <c r="A1350" s="52"/>
      <c r="B1350" s="43"/>
      <c r="C1350" s="44"/>
      <c r="D1350" s="45"/>
      <c r="F1350" s="47"/>
      <c r="G1350" s="126"/>
      <c r="H1350" s="35"/>
      <c r="I1350" s="36"/>
      <c r="J1350" s="37"/>
      <c r="K1350" s="660" t="s">
        <v>1612</v>
      </c>
      <c r="L1350" s="604"/>
      <c r="M1350" s="605"/>
      <c r="N1350" s="606"/>
      <c r="O1350" s="607"/>
      <c r="P1350" s="607"/>
      <c r="Q1350" s="607"/>
      <c r="R1350" s="607"/>
      <c r="S1350" s="607"/>
      <c r="T1350" s="608"/>
      <c r="U1350" s="609"/>
      <c r="V1350" s="609"/>
      <c r="W1350" s="610"/>
      <c r="X1350" s="610"/>
      <c r="Y1350" s="608"/>
      <c r="Z1350" s="611"/>
      <c r="AA1350" s="612"/>
      <c r="AB1350" s="607"/>
      <c r="AC1350" s="607"/>
      <c r="AD1350" s="607"/>
      <c r="AE1350" s="607"/>
      <c r="AF1350" s="607"/>
      <c r="AG1350" s="608"/>
      <c r="AH1350" s="609"/>
      <c r="AI1350" s="609"/>
      <c r="AJ1350" s="610"/>
      <c r="AK1350" s="610"/>
      <c r="AL1350" s="608"/>
      <c r="AM1350" s="613"/>
      <c r="AN1350" s="110"/>
      <c r="AO1350" s="109"/>
      <c r="AP1350" s="103"/>
      <c r="AQ1350" s="111"/>
      <c r="AR1350" s="111"/>
      <c r="AS1350" s="112"/>
      <c r="AT1350" s="113"/>
      <c r="AU1350" s="111"/>
      <c r="AV1350" s="111"/>
      <c r="AW1350" s="112"/>
      <c r="AX1350" s="12"/>
      <c r="AY1350" s="146"/>
      <c r="AZ1350" s="659"/>
    </row>
    <row r="1351" spans="1:64" s="679" customFormat="1" ht="12.75" customHeight="1" x14ac:dyDescent="0.25">
      <c r="A1351" s="15"/>
      <c r="B1351" s="121"/>
      <c r="C1351" s="122"/>
      <c r="D1351" s="123"/>
      <c r="E1351" s="124"/>
      <c r="F1351" s="125"/>
      <c r="G1351" s="126"/>
      <c r="H1351" s="35"/>
      <c r="I1351" s="36"/>
      <c r="J1351" s="37"/>
      <c r="K1351" s="209"/>
      <c r="L1351" s="199"/>
      <c r="M1351" s="200"/>
      <c r="N1351" s="201"/>
      <c r="O1351" s="202"/>
      <c r="P1351" s="202"/>
      <c r="Q1351" s="202"/>
      <c r="R1351" s="202"/>
      <c r="S1351" s="202"/>
      <c r="T1351" s="224"/>
      <c r="U1351" s="138"/>
      <c r="V1351" s="138"/>
      <c r="W1351" s="139"/>
      <c r="X1351" s="139"/>
      <c r="Y1351" s="224"/>
      <c r="Z1351" s="210"/>
      <c r="AA1351" s="204"/>
      <c r="AB1351" s="202"/>
      <c r="AC1351" s="202"/>
      <c r="AD1351" s="202"/>
      <c r="AE1351" s="202"/>
      <c r="AF1351" s="202"/>
      <c r="AG1351" s="224"/>
      <c r="AH1351" s="138"/>
      <c r="AI1351" s="138"/>
      <c r="AJ1351" s="139"/>
      <c r="AK1351" s="139"/>
      <c r="AL1351" s="224"/>
      <c r="AM1351" s="140"/>
      <c r="AN1351" s="211"/>
      <c r="AO1351" s="212"/>
      <c r="AP1351" s="39"/>
      <c r="AQ1351" s="141"/>
      <c r="AR1351" s="141"/>
      <c r="AS1351" s="143"/>
      <c r="AT1351" s="144"/>
      <c r="AU1351" s="141"/>
      <c r="AV1351" s="141"/>
      <c r="AW1351" s="143"/>
      <c r="AX1351"/>
      <c r="AY1351" s="146"/>
      <c r="AZ1351" s="659"/>
      <c r="BA1351"/>
      <c r="BB1351"/>
      <c r="BC1351"/>
      <c r="BD1351"/>
      <c r="BE1351"/>
      <c r="BF1351"/>
      <c r="BG1351"/>
      <c r="BH1351"/>
      <c r="BI1351"/>
      <c r="BJ1351"/>
      <c r="BK1351"/>
      <c r="BL1351"/>
    </row>
    <row r="1352" spans="1:64" ht="12.75" customHeight="1" x14ac:dyDescent="0.25">
      <c r="A1352" s="15"/>
      <c r="C1352" s="122"/>
      <c r="D1352" s="123"/>
      <c r="F1352" s="125"/>
      <c r="G1352" s="126"/>
      <c r="H1352" s="35"/>
      <c r="I1352" s="36"/>
      <c r="J1352" s="37"/>
      <c r="K1352" s="117" t="s">
        <v>65</v>
      </c>
      <c r="L1352" s="199"/>
      <c r="M1352" s="200"/>
      <c r="N1352" s="201"/>
      <c r="O1352" s="202"/>
      <c r="P1352" s="202"/>
      <c r="Q1352" s="202"/>
      <c r="R1352" s="202"/>
      <c r="S1352" s="202"/>
      <c r="T1352" s="224"/>
      <c r="U1352" s="138"/>
      <c r="V1352" s="138"/>
      <c r="W1352" s="139"/>
      <c r="X1352" s="139"/>
      <c r="Y1352" s="224"/>
      <c r="Z1352" s="210"/>
      <c r="AA1352" s="204"/>
      <c r="AB1352" s="202"/>
      <c r="AC1352" s="202"/>
      <c r="AD1352" s="202"/>
      <c r="AE1352" s="202"/>
      <c r="AF1352" s="202"/>
      <c r="AG1352" s="224"/>
      <c r="AH1352" s="138"/>
      <c r="AI1352" s="138"/>
      <c r="AJ1352" s="139"/>
      <c r="AK1352" s="139"/>
      <c r="AL1352" s="224"/>
      <c r="AM1352" s="140"/>
      <c r="AN1352" s="211"/>
      <c r="AO1352" s="212"/>
      <c r="AP1352" s="39"/>
      <c r="AQ1352" s="141"/>
      <c r="AR1352" s="141"/>
      <c r="AS1352" s="143"/>
      <c r="AU1352" s="141"/>
      <c r="AV1352" s="141"/>
      <c r="AW1352" s="143"/>
      <c r="AY1352" s="146"/>
      <c r="AZ1352" s="659"/>
    </row>
    <row r="1353" spans="1:64" ht="12.75" customHeight="1" x14ac:dyDescent="0.25">
      <c r="A1353" s="15"/>
      <c r="C1353" s="122"/>
      <c r="D1353" s="123"/>
      <c r="F1353" s="125"/>
      <c r="G1353" s="126"/>
      <c r="H1353" s="35"/>
      <c r="I1353" s="36"/>
      <c r="J1353" s="37"/>
      <c r="K1353" s="209"/>
      <c r="L1353" s="199"/>
      <c r="M1353" s="200"/>
      <c r="N1353" s="201"/>
      <c r="O1353" s="202"/>
      <c r="P1353" s="202"/>
      <c r="Q1353" s="202"/>
      <c r="R1353" s="202"/>
      <c r="S1353" s="202"/>
      <c r="T1353" s="224"/>
      <c r="U1353" s="138"/>
      <c r="V1353" s="138"/>
      <c r="W1353" s="139"/>
      <c r="X1353" s="139"/>
      <c r="Y1353" s="224"/>
      <c r="Z1353" s="210"/>
      <c r="AA1353" s="204"/>
      <c r="AB1353" s="202"/>
      <c r="AC1353" s="202"/>
      <c r="AD1353" s="202"/>
      <c r="AE1353" s="202"/>
      <c r="AF1353" s="202"/>
      <c r="AG1353" s="224"/>
      <c r="AH1353" s="138"/>
      <c r="AI1353" s="138"/>
      <c r="AJ1353" s="139"/>
      <c r="AK1353" s="139"/>
      <c r="AL1353" s="224"/>
      <c r="AM1353" s="140"/>
      <c r="AN1353" s="211"/>
      <c r="AO1353" s="212"/>
      <c r="AP1353" s="39"/>
      <c r="AQ1353" s="141"/>
      <c r="AR1353" s="141"/>
      <c r="AS1353" s="143"/>
      <c r="AU1353" s="141"/>
      <c r="AV1353" s="141"/>
      <c r="AW1353" s="143"/>
      <c r="AY1353" s="146"/>
      <c r="AZ1353" s="659"/>
    </row>
    <row r="1354" spans="1:64" ht="35.1" customHeight="1" x14ac:dyDescent="0.25">
      <c r="A1354" s="356" t="s">
        <v>13</v>
      </c>
      <c r="B1354" s="121">
        <v>19</v>
      </c>
      <c r="C1354" s="122" t="s">
        <v>1541</v>
      </c>
      <c r="D1354" s="123">
        <v>1000</v>
      </c>
      <c r="F1354" s="125">
        <v>9</v>
      </c>
      <c r="G1354" s="126">
        <v>1</v>
      </c>
      <c r="H1354" s="35" t="str">
        <f t="shared" si="1060"/>
        <v>036</v>
      </c>
      <c r="I1354" s="36" t="s">
        <v>1613</v>
      </c>
      <c r="J1354" s="37" t="s">
        <v>1614</v>
      </c>
      <c r="K1354" s="244" t="s">
        <v>1615</v>
      </c>
      <c r="L1354" s="662">
        <v>569848</v>
      </c>
      <c r="M1354" s="663">
        <v>569848</v>
      </c>
      <c r="N1354" s="616"/>
      <c r="O1354" s="617"/>
      <c r="P1354" s="617"/>
      <c r="Q1354" s="617"/>
      <c r="R1354" s="617"/>
      <c r="S1354" s="617"/>
      <c r="T1354" s="132" t="str">
        <f t="shared" ref="T1354:T1362" si="1073">IF(SUM(N1354:S1354)=U1354,"OK",SUM(N1354:S1354)-U1354)</f>
        <v>OK</v>
      </c>
      <c r="U1354" s="618"/>
      <c r="V1354" s="618"/>
      <c r="W1354" s="619"/>
      <c r="X1354" s="619"/>
      <c r="Y1354" s="132" t="str">
        <f t="shared" ref="Y1354:Y1362" si="1074">IF(SUM(W1354:X1354)=Z1354,"OK",SUM(W1354:X1354)-Z1354)</f>
        <v>OK</v>
      </c>
      <c r="Z1354" s="620"/>
      <c r="AA1354" s="621"/>
      <c r="AB1354" s="622"/>
      <c r="AC1354" s="622"/>
      <c r="AD1354" s="622"/>
      <c r="AE1354" s="622"/>
      <c r="AF1354" s="622"/>
      <c r="AG1354" s="132" t="str">
        <f t="shared" ref="AG1354:AG1362" si="1075">IF(SUM(AA1354:AF1354)=AH1354,"OK",SUM(AA1354:AF1354)-AH1354)</f>
        <v>OK</v>
      </c>
      <c r="AH1354" s="618"/>
      <c r="AI1354" s="618"/>
      <c r="AJ1354" s="619"/>
      <c r="AK1354" s="619"/>
      <c r="AL1354" s="132" t="str">
        <f t="shared" ref="AL1354:AL1362" si="1076">IF(SUM(AJ1354:AK1354)=AM1354,"OK",SUM(AJ1354:AK1354)-AM1354)</f>
        <v>OK</v>
      </c>
      <c r="AM1354" s="623"/>
      <c r="AN1354" s="119">
        <f t="shared" ref="AN1354:AN1362" si="1077">L1354+U1354+V1354+Z1354</f>
        <v>569848</v>
      </c>
      <c r="AO1354" s="120">
        <f t="shared" ref="AO1354:AO1362" si="1078">M1354+AH1354+AI1354+AM1354</f>
        <v>569848</v>
      </c>
      <c r="AP1354" s="39">
        <f t="shared" ref="AP1354:AP1362" si="1079">L1354</f>
        <v>569848</v>
      </c>
      <c r="AQ1354" s="141">
        <f t="shared" ref="AQ1354:AQ1362" si="1080">AN1354</f>
        <v>569848</v>
      </c>
      <c r="AR1354" s="142">
        <f t="shared" ref="AR1354:AR1362" si="1081">AQ1354-AP1354</f>
        <v>0</v>
      </c>
      <c r="AS1354" s="143">
        <f t="shared" ref="AS1354:AS1362" si="1082">AR1354/AP1354</f>
        <v>0</v>
      </c>
      <c r="AT1354" s="144">
        <f t="shared" ref="AT1354:AT1362" si="1083">M1354</f>
        <v>569848</v>
      </c>
      <c r="AU1354" s="141">
        <f t="shared" ref="AU1354:AU1362" si="1084">AO1354</f>
        <v>569848</v>
      </c>
      <c r="AV1354" s="142">
        <f t="shared" ref="AV1354:AV1362" si="1085">AU1354-AT1354</f>
        <v>0</v>
      </c>
      <c r="AW1354" s="143">
        <f t="shared" ref="AW1354:AW1362" si="1086">AV1354/AT1354</f>
        <v>0</v>
      </c>
      <c r="AY1354" s="146" t="str">
        <f t="shared" ref="AY1354:AY1362" si="1087">RIGHT(LEFT(I1354,3),2)&amp;"."&amp;RIGHT(LEFT(I1354,5),2)</f>
        <v>21.10</v>
      </c>
      <c r="AZ1354" s="659" t="b">
        <f>COUNTIF('[1]Codes SEC'!$B$2:$B$250,Ministres!AY1354)&gt;0</f>
        <v>1</v>
      </c>
    </row>
    <row r="1355" spans="1:64" ht="35.1" customHeight="1" x14ac:dyDescent="0.25">
      <c r="A1355" s="356" t="s">
        <v>13</v>
      </c>
      <c r="B1355" s="121">
        <v>19</v>
      </c>
      <c r="C1355" s="122" t="s">
        <v>1541</v>
      </c>
      <c r="D1355" s="123">
        <v>1000</v>
      </c>
      <c r="F1355" s="125">
        <v>9</v>
      </c>
      <c r="G1355" s="126">
        <v>1</v>
      </c>
      <c r="H1355" s="35" t="str">
        <f t="shared" si="1060"/>
        <v>036</v>
      </c>
      <c r="I1355" s="36" t="s">
        <v>1613</v>
      </c>
      <c r="J1355" s="37" t="s">
        <v>1616</v>
      </c>
      <c r="K1355" s="244" t="s">
        <v>1617</v>
      </c>
      <c r="L1355" s="662">
        <v>5000</v>
      </c>
      <c r="M1355" s="663">
        <v>5000</v>
      </c>
      <c r="N1355" s="616"/>
      <c r="O1355" s="617"/>
      <c r="P1355" s="617"/>
      <c r="Q1355" s="617"/>
      <c r="R1355" s="617"/>
      <c r="S1355" s="617"/>
      <c r="T1355" s="132" t="str">
        <f t="shared" si="1073"/>
        <v>OK</v>
      </c>
      <c r="U1355" s="618"/>
      <c r="V1355" s="618"/>
      <c r="W1355" s="619"/>
      <c r="X1355" s="619"/>
      <c r="Y1355" s="132" t="str">
        <f t="shared" si="1074"/>
        <v>OK</v>
      </c>
      <c r="Z1355" s="620"/>
      <c r="AA1355" s="621"/>
      <c r="AB1355" s="622"/>
      <c r="AC1355" s="622"/>
      <c r="AD1355" s="622"/>
      <c r="AE1355" s="622"/>
      <c r="AF1355" s="622"/>
      <c r="AG1355" s="132" t="str">
        <f t="shared" si="1075"/>
        <v>OK</v>
      </c>
      <c r="AH1355" s="618"/>
      <c r="AI1355" s="618"/>
      <c r="AJ1355" s="619"/>
      <c r="AK1355" s="619"/>
      <c r="AL1355" s="132" t="str">
        <f t="shared" si="1076"/>
        <v>OK</v>
      </c>
      <c r="AM1355" s="623"/>
      <c r="AN1355" s="119">
        <f t="shared" si="1077"/>
        <v>5000</v>
      </c>
      <c r="AO1355" s="120">
        <f t="shared" si="1078"/>
        <v>5000</v>
      </c>
      <c r="AP1355" s="39">
        <f t="shared" si="1079"/>
        <v>5000</v>
      </c>
      <c r="AQ1355" s="141">
        <f t="shared" si="1080"/>
        <v>5000</v>
      </c>
      <c r="AR1355" s="142">
        <f t="shared" si="1081"/>
        <v>0</v>
      </c>
      <c r="AS1355" s="143">
        <f t="shared" si="1082"/>
        <v>0</v>
      </c>
      <c r="AT1355" s="144">
        <f t="shared" si="1083"/>
        <v>5000</v>
      </c>
      <c r="AU1355" s="141">
        <f t="shared" si="1084"/>
        <v>5000</v>
      </c>
      <c r="AV1355" s="142">
        <f t="shared" si="1085"/>
        <v>0</v>
      </c>
      <c r="AW1355" s="143">
        <f t="shared" si="1086"/>
        <v>0</v>
      </c>
      <c r="AY1355" s="146" t="str">
        <f t="shared" si="1087"/>
        <v>21.10</v>
      </c>
      <c r="AZ1355" s="659" t="b">
        <f>COUNTIF('[1]Codes SEC'!$B$2:$B$250,Ministres!AY1355)&gt;0</f>
        <v>1</v>
      </c>
    </row>
    <row r="1356" spans="1:64" ht="35.1" customHeight="1" x14ac:dyDescent="0.25">
      <c r="A1356" s="356" t="s">
        <v>13</v>
      </c>
      <c r="B1356" s="121">
        <v>19</v>
      </c>
      <c r="C1356" s="122" t="s">
        <v>1541</v>
      </c>
      <c r="D1356" s="123">
        <v>1000</v>
      </c>
      <c r="F1356" s="125">
        <v>9</v>
      </c>
      <c r="G1356" s="126">
        <v>1</v>
      </c>
      <c r="H1356" s="35" t="str">
        <f t="shared" si="1060"/>
        <v>036</v>
      </c>
      <c r="I1356" s="36" t="s">
        <v>1618</v>
      </c>
      <c r="J1356" s="37" t="s">
        <v>1619</v>
      </c>
      <c r="K1356" s="244" t="s">
        <v>1620</v>
      </c>
      <c r="L1356" s="662">
        <v>0</v>
      </c>
      <c r="M1356" s="663">
        <v>0</v>
      </c>
      <c r="N1356" s="616"/>
      <c r="O1356" s="617"/>
      <c r="P1356" s="617"/>
      <c r="Q1356" s="617"/>
      <c r="R1356" s="617"/>
      <c r="S1356" s="617"/>
      <c r="T1356" s="132" t="str">
        <f t="shared" si="1073"/>
        <v>OK</v>
      </c>
      <c r="U1356" s="618"/>
      <c r="V1356" s="618"/>
      <c r="W1356" s="619"/>
      <c r="X1356" s="619"/>
      <c r="Y1356" s="132" t="str">
        <f t="shared" si="1074"/>
        <v>OK</v>
      </c>
      <c r="Z1356" s="620"/>
      <c r="AA1356" s="621"/>
      <c r="AB1356" s="622"/>
      <c r="AC1356" s="622"/>
      <c r="AD1356" s="622"/>
      <c r="AE1356" s="622"/>
      <c r="AF1356" s="622"/>
      <c r="AG1356" s="132" t="str">
        <f t="shared" si="1075"/>
        <v>OK</v>
      </c>
      <c r="AH1356" s="618"/>
      <c r="AI1356" s="618"/>
      <c r="AJ1356" s="619"/>
      <c r="AK1356" s="619"/>
      <c r="AL1356" s="132" t="str">
        <f t="shared" si="1076"/>
        <v>OK</v>
      </c>
      <c r="AM1356" s="623"/>
      <c r="AN1356" s="119">
        <f t="shared" si="1077"/>
        <v>0</v>
      </c>
      <c r="AO1356" s="120">
        <f t="shared" si="1078"/>
        <v>0</v>
      </c>
      <c r="AP1356" s="39">
        <f t="shared" si="1079"/>
        <v>0</v>
      </c>
      <c r="AQ1356" s="141">
        <f t="shared" si="1080"/>
        <v>0</v>
      </c>
      <c r="AR1356" s="142">
        <f t="shared" si="1081"/>
        <v>0</v>
      </c>
      <c r="AS1356" s="143" t="e">
        <f t="shared" si="1082"/>
        <v>#DIV/0!</v>
      </c>
      <c r="AT1356" s="144">
        <f t="shared" si="1083"/>
        <v>0</v>
      </c>
      <c r="AU1356" s="141">
        <f t="shared" si="1084"/>
        <v>0</v>
      </c>
      <c r="AV1356" s="142">
        <f t="shared" si="1085"/>
        <v>0</v>
      </c>
      <c r="AW1356" s="143" t="e">
        <f t="shared" si="1086"/>
        <v>#DIV/0!</v>
      </c>
      <c r="AY1356" s="146" t="str">
        <f t="shared" si="1087"/>
        <v>21.30</v>
      </c>
      <c r="AZ1356" s="659" t="b">
        <f>COUNTIF('[1]Codes SEC'!$B$2:$B$250,Ministres!AY1356)&gt;0</f>
        <v>1</v>
      </c>
    </row>
    <row r="1357" spans="1:64" s="679" customFormat="1" ht="35.1" customHeight="1" x14ac:dyDescent="0.25">
      <c r="A1357" s="356" t="s">
        <v>13</v>
      </c>
      <c r="B1357" s="121">
        <v>19</v>
      </c>
      <c r="C1357" s="122" t="s">
        <v>1541</v>
      </c>
      <c r="D1357" s="123">
        <v>1000</v>
      </c>
      <c r="E1357" s="124"/>
      <c r="F1357" s="125">
        <v>9</v>
      </c>
      <c r="G1357" s="126">
        <v>1</v>
      </c>
      <c r="H1357" s="35" t="str">
        <f t="shared" si="1060"/>
        <v>036</v>
      </c>
      <c r="I1357" s="36" t="s">
        <v>1618</v>
      </c>
      <c r="J1357" s="37" t="s">
        <v>1621</v>
      </c>
      <c r="K1357" s="244" t="s">
        <v>1622</v>
      </c>
      <c r="L1357" s="662">
        <v>300</v>
      </c>
      <c r="M1357" s="663">
        <v>300</v>
      </c>
      <c r="N1357" s="616"/>
      <c r="O1357" s="617"/>
      <c r="P1357" s="617"/>
      <c r="Q1357" s="617"/>
      <c r="R1357" s="617"/>
      <c r="S1357" s="617"/>
      <c r="T1357" s="132" t="str">
        <f t="shared" si="1073"/>
        <v>OK</v>
      </c>
      <c r="U1357" s="618"/>
      <c r="V1357" s="618"/>
      <c r="W1357" s="619"/>
      <c r="X1357" s="619"/>
      <c r="Y1357" s="132" t="str">
        <f t="shared" si="1074"/>
        <v>OK</v>
      </c>
      <c r="Z1357" s="620"/>
      <c r="AA1357" s="621"/>
      <c r="AB1357" s="622"/>
      <c r="AC1357" s="622"/>
      <c r="AD1357" s="622"/>
      <c r="AE1357" s="622"/>
      <c r="AF1357" s="622"/>
      <c r="AG1357" s="132" t="str">
        <f t="shared" si="1075"/>
        <v>OK</v>
      </c>
      <c r="AH1357" s="618"/>
      <c r="AI1357" s="618"/>
      <c r="AJ1357" s="619"/>
      <c r="AK1357" s="619"/>
      <c r="AL1357" s="132" t="str">
        <f t="shared" si="1076"/>
        <v>OK</v>
      </c>
      <c r="AM1357" s="623"/>
      <c r="AN1357" s="119">
        <f t="shared" si="1077"/>
        <v>300</v>
      </c>
      <c r="AO1357" s="120">
        <f t="shared" si="1078"/>
        <v>300</v>
      </c>
      <c r="AP1357" s="39">
        <f t="shared" si="1079"/>
        <v>300</v>
      </c>
      <c r="AQ1357" s="141">
        <f t="shared" si="1080"/>
        <v>300</v>
      </c>
      <c r="AR1357" s="142">
        <f t="shared" si="1081"/>
        <v>0</v>
      </c>
      <c r="AS1357" s="143">
        <f t="shared" si="1082"/>
        <v>0</v>
      </c>
      <c r="AT1357" s="144">
        <f t="shared" si="1083"/>
        <v>300</v>
      </c>
      <c r="AU1357" s="141">
        <f t="shared" si="1084"/>
        <v>300</v>
      </c>
      <c r="AV1357" s="142">
        <f t="shared" si="1085"/>
        <v>0</v>
      </c>
      <c r="AW1357" s="143">
        <f t="shared" si="1086"/>
        <v>0</v>
      </c>
      <c r="AX1357"/>
      <c r="AY1357" s="146" t="str">
        <f t="shared" si="1087"/>
        <v>21.30</v>
      </c>
      <c r="AZ1357" s="659" t="b">
        <f>COUNTIF('[1]Codes SEC'!$B$2:$B$250,Ministres!AY1357)&gt;0</f>
        <v>1</v>
      </c>
      <c r="BA1357"/>
      <c r="BB1357"/>
      <c r="BC1357"/>
      <c r="BD1357"/>
      <c r="BE1357"/>
      <c r="BF1357"/>
      <c r="BG1357"/>
      <c r="BH1357"/>
      <c r="BI1357"/>
      <c r="BJ1357"/>
      <c r="BK1357"/>
      <c r="BL1357"/>
    </row>
    <row r="1358" spans="1:64" ht="35.1" customHeight="1" x14ac:dyDescent="0.25">
      <c r="A1358" s="356" t="s">
        <v>13</v>
      </c>
      <c r="B1358" s="121">
        <v>19</v>
      </c>
      <c r="C1358" s="122" t="s">
        <v>1541</v>
      </c>
      <c r="D1358" s="123">
        <v>1000</v>
      </c>
      <c r="F1358" s="125">
        <v>9</v>
      </c>
      <c r="G1358" s="126">
        <v>1</v>
      </c>
      <c r="H1358" s="35" t="str">
        <f t="shared" si="1060"/>
        <v>036</v>
      </c>
      <c r="I1358" s="36">
        <v>82160000</v>
      </c>
      <c r="J1358" s="37" t="s">
        <v>1623</v>
      </c>
      <c r="K1358" s="244" t="s">
        <v>1624</v>
      </c>
      <c r="L1358" s="128">
        <v>0</v>
      </c>
      <c r="M1358" s="129">
        <v>0</v>
      </c>
      <c r="N1358" s="130"/>
      <c r="O1358" s="131"/>
      <c r="P1358" s="131"/>
      <c r="Q1358" s="131"/>
      <c r="R1358" s="131"/>
      <c r="S1358" s="131"/>
      <c r="T1358" s="132" t="str">
        <f>IF(SUM(N1358:S1358)=U1358,"OK",SUM(N1358:S1358)-U1358)</f>
        <v>OK</v>
      </c>
      <c r="U1358" s="138"/>
      <c r="V1358" s="138"/>
      <c r="W1358" s="139"/>
      <c r="X1358" s="139"/>
      <c r="Y1358" s="132" t="str">
        <f>IF(SUM(W1358:X1358)=Z1358,"OK",SUM(W1358:X1358)-Z1358)</f>
        <v>OK</v>
      </c>
      <c r="Z1358" s="210"/>
      <c r="AA1358" s="204"/>
      <c r="AB1358" s="202"/>
      <c r="AC1358" s="202"/>
      <c r="AD1358" s="202"/>
      <c r="AE1358" s="202"/>
      <c r="AF1358" s="202"/>
      <c r="AG1358" s="132" t="str">
        <f>IF(SUM(AA1358:AF1358)=AH1358,"OK",SUM(AA1358:AF1358)-AH1358)</f>
        <v>OK</v>
      </c>
      <c r="AH1358" s="138"/>
      <c r="AI1358" s="138"/>
      <c r="AJ1358" s="139"/>
      <c r="AK1358" s="139"/>
      <c r="AL1358" s="132" t="str">
        <f>IF(SUM(AJ1358:AK1358)=AM1358,"OK",SUM(AJ1358:AK1358)-AM1358)</f>
        <v>OK</v>
      </c>
      <c r="AM1358" s="140"/>
      <c r="AN1358" s="119">
        <f>L1358+U1358+V1358+Z1358</f>
        <v>0</v>
      </c>
      <c r="AO1358" s="120">
        <f>M1358+AH1358+AI1358+AM1358</f>
        <v>0</v>
      </c>
      <c r="AP1358" s="39">
        <f>L1358</f>
        <v>0</v>
      </c>
      <c r="AQ1358" s="141">
        <f>AN1358</f>
        <v>0</v>
      </c>
      <c r="AR1358" s="142">
        <f>AQ1358-AP1358</f>
        <v>0</v>
      </c>
      <c r="AS1358" s="143" t="e">
        <f>AR1358/AP1358</f>
        <v>#DIV/0!</v>
      </c>
      <c r="AT1358" s="144">
        <f>M1358</f>
        <v>0</v>
      </c>
      <c r="AU1358" s="141">
        <f>AO1358</f>
        <v>0</v>
      </c>
      <c r="AV1358" s="142">
        <f>AU1358-AT1358</f>
        <v>0</v>
      </c>
      <c r="AW1358" s="143" t="e">
        <f>AV1358/AT1358</f>
        <v>#DIV/0!</v>
      </c>
      <c r="AY1358" s="146" t="str">
        <f t="shared" si="1087"/>
        <v>21.60</v>
      </c>
      <c r="AZ1358" s="659" t="b">
        <f>COUNTIF('[1]Codes SEC'!$B$2:$B$250,Ministres!AY1358)&gt;0</f>
        <v>1</v>
      </c>
    </row>
    <row r="1359" spans="1:64" ht="35.1" customHeight="1" x14ac:dyDescent="0.25">
      <c r="A1359" s="356" t="s">
        <v>13</v>
      </c>
      <c r="B1359" s="121">
        <v>19</v>
      </c>
      <c r="C1359" s="122" t="s">
        <v>1541</v>
      </c>
      <c r="D1359" s="123">
        <v>1000</v>
      </c>
      <c r="F1359" s="125">
        <v>9</v>
      </c>
      <c r="G1359" s="126">
        <v>1</v>
      </c>
      <c r="H1359" s="35" t="str">
        <f t="shared" si="1060"/>
        <v>036</v>
      </c>
      <c r="I1359" s="36" t="s">
        <v>121</v>
      </c>
      <c r="J1359" s="37" t="s">
        <v>1625</v>
      </c>
      <c r="K1359" s="244" t="s">
        <v>1626</v>
      </c>
      <c r="L1359" s="662">
        <v>19984</v>
      </c>
      <c r="M1359" s="663">
        <v>19984</v>
      </c>
      <c r="N1359" s="616"/>
      <c r="O1359" s="617"/>
      <c r="P1359" s="617"/>
      <c r="Q1359" s="617"/>
      <c r="R1359" s="617"/>
      <c r="S1359" s="617"/>
      <c r="T1359" s="132" t="str">
        <f t="shared" si="1073"/>
        <v>OK</v>
      </c>
      <c r="U1359" s="618"/>
      <c r="V1359" s="618"/>
      <c r="W1359" s="619"/>
      <c r="X1359" s="619"/>
      <c r="Y1359" s="132" t="str">
        <f t="shared" si="1074"/>
        <v>OK</v>
      </c>
      <c r="Z1359" s="620"/>
      <c r="AA1359" s="621"/>
      <c r="AB1359" s="622"/>
      <c r="AC1359" s="622"/>
      <c r="AD1359" s="622"/>
      <c r="AE1359" s="622"/>
      <c r="AF1359" s="622"/>
      <c r="AG1359" s="132" t="str">
        <f t="shared" si="1075"/>
        <v>OK</v>
      </c>
      <c r="AH1359" s="618"/>
      <c r="AI1359" s="618"/>
      <c r="AJ1359" s="619"/>
      <c r="AK1359" s="619"/>
      <c r="AL1359" s="132" t="str">
        <f t="shared" si="1076"/>
        <v>OK</v>
      </c>
      <c r="AM1359" s="623"/>
      <c r="AN1359" s="119">
        <f t="shared" si="1077"/>
        <v>19984</v>
      </c>
      <c r="AO1359" s="120">
        <f t="shared" si="1078"/>
        <v>19984</v>
      </c>
      <c r="AP1359" s="39">
        <f t="shared" si="1079"/>
        <v>19984</v>
      </c>
      <c r="AQ1359" s="141">
        <f t="shared" si="1080"/>
        <v>19984</v>
      </c>
      <c r="AR1359" s="142">
        <f t="shared" si="1081"/>
        <v>0</v>
      </c>
      <c r="AS1359" s="143">
        <f t="shared" si="1082"/>
        <v>0</v>
      </c>
      <c r="AT1359" s="144">
        <f t="shared" si="1083"/>
        <v>19984</v>
      </c>
      <c r="AU1359" s="141">
        <f t="shared" si="1084"/>
        <v>19984</v>
      </c>
      <c r="AV1359" s="142">
        <f t="shared" si="1085"/>
        <v>0</v>
      </c>
      <c r="AW1359" s="143">
        <f t="shared" si="1086"/>
        <v>0</v>
      </c>
      <c r="AY1359" s="146" t="str">
        <f t="shared" si="1087"/>
        <v>41.40</v>
      </c>
      <c r="AZ1359" s="659" t="b">
        <f>COUNTIF('[1]Codes SEC'!$B$2:$B$250,Ministres!AY1359)&gt;0</f>
        <v>1</v>
      </c>
    </row>
    <row r="1360" spans="1:64" ht="35.1" customHeight="1" x14ac:dyDescent="0.25">
      <c r="A1360" s="356" t="s">
        <v>13</v>
      </c>
      <c r="B1360" s="121">
        <v>19</v>
      </c>
      <c r="C1360" s="122" t="s">
        <v>1541</v>
      </c>
      <c r="D1360" s="123">
        <v>1000</v>
      </c>
      <c r="F1360" s="125">
        <v>9</v>
      </c>
      <c r="G1360" s="126">
        <v>1</v>
      </c>
      <c r="H1360" s="35" t="str">
        <f t="shared" si="1060"/>
        <v>036</v>
      </c>
      <c r="I1360" s="36" t="s">
        <v>301</v>
      </c>
      <c r="J1360" s="37" t="s">
        <v>1627</v>
      </c>
      <c r="K1360" s="281" t="s">
        <v>1628</v>
      </c>
      <c r="L1360" s="662">
        <v>13691</v>
      </c>
      <c r="M1360" s="663">
        <v>13691</v>
      </c>
      <c r="N1360" s="616"/>
      <c r="O1360" s="617"/>
      <c r="P1360" s="617"/>
      <c r="Q1360" s="617"/>
      <c r="R1360" s="617"/>
      <c r="S1360" s="617"/>
      <c r="T1360" s="132" t="str">
        <f>IF(SUM(N1360:S1360)=U1360,"OK",SUM(N1360:S1360)-U1360)</f>
        <v>OK</v>
      </c>
      <c r="U1360" s="618"/>
      <c r="V1360" s="618"/>
      <c r="W1360" s="619"/>
      <c r="X1360" s="619"/>
      <c r="Y1360" s="132" t="str">
        <f>IF(SUM(W1360:X1360)=Z1360,"OK",SUM(W1360:X1360)-Z1360)</f>
        <v>OK</v>
      </c>
      <c r="Z1360" s="620"/>
      <c r="AA1360" s="621"/>
      <c r="AB1360" s="622"/>
      <c r="AC1360" s="622"/>
      <c r="AD1360" s="622"/>
      <c r="AE1360" s="622"/>
      <c r="AF1360" s="622"/>
      <c r="AG1360" s="132" t="str">
        <f>IF(SUM(AA1360:AF1360)=AH1360,"OK",SUM(AA1360:AF1360)-AH1360)</f>
        <v>OK</v>
      </c>
      <c r="AH1360" s="618"/>
      <c r="AI1360" s="618"/>
      <c r="AJ1360" s="619"/>
      <c r="AK1360" s="619"/>
      <c r="AL1360" s="132" t="str">
        <f>IF(SUM(AJ1360:AK1360)=AM1360,"OK",SUM(AJ1360:AK1360)-AM1360)</f>
        <v>OK</v>
      </c>
      <c r="AM1360" s="623"/>
      <c r="AN1360" s="119">
        <f>L1360+U1360+V1360+Z1360</f>
        <v>13691</v>
      </c>
      <c r="AO1360" s="120">
        <f>M1360+AH1360+AI1360+AM1360</f>
        <v>13691</v>
      </c>
      <c r="AP1360" s="39">
        <f>L1360</f>
        <v>13691</v>
      </c>
      <c r="AQ1360" s="141">
        <f>AN1360</f>
        <v>13691</v>
      </c>
      <c r="AR1360" s="142">
        <f>AQ1360-AP1360</f>
        <v>0</v>
      </c>
      <c r="AS1360" s="143">
        <f>AR1360/AP1360</f>
        <v>0</v>
      </c>
      <c r="AT1360" s="144">
        <f>M1360</f>
        <v>13691</v>
      </c>
      <c r="AU1360" s="141">
        <f>AO1360</f>
        <v>13691</v>
      </c>
      <c r="AV1360" s="142">
        <f>AU1360-AT1360</f>
        <v>0</v>
      </c>
      <c r="AW1360" s="143">
        <f>AV1360/AT1360</f>
        <v>0</v>
      </c>
      <c r="AY1360" s="146" t="str">
        <f t="shared" si="1087"/>
        <v>45.24</v>
      </c>
      <c r="AZ1360" s="659" t="b">
        <f>COUNTIF('[1]Codes SEC'!$B$2:$B$250,Ministres!AY1360)&gt;0</f>
        <v>1</v>
      </c>
    </row>
    <row r="1361" spans="1:52" ht="61.2" x14ac:dyDescent="0.25">
      <c r="A1361" s="356" t="s">
        <v>13</v>
      </c>
      <c r="B1361" s="121">
        <v>19</v>
      </c>
      <c r="C1361" s="122" t="s">
        <v>1541</v>
      </c>
      <c r="D1361" s="123">
        <v>1000</v>
      </c>
      <c r="F1361" s="125">
        <v>9</v>
      </c>
      <c r="G1361" s="126">
        <v>1</v>
      </c>
      <c r="H1361" s="35" t="str">
        <f t="shared" si="1060"/>
        <v>036</v>
      </c>
      <c r="I1361" s="36" t="s">
        <v>1186</v>
      </c>
      <c r="J1361" s="37" t="s">
        <v>1629</v>
      </c>
      <c r="K1361" s="244" t="s">
        <v>1630</v>
      </c>
      <c r="L1361" s="662">
        <v>0</v>
      </c>
      <c r="M1361" s="663">
        <v>0</v>
      </c>
      <c r="N1361" s="616"/>
      <c r="O1361" s="617"/>
      <c r="P1361" s="617"/>
      <c r="Q1361" s="617"/>
      <c r="R1361" s="617"/>
      <c r="S1361" s="617"/>
      <c r="T1361" s="132" t="str">
        <f t="shared" si="1073"/>
        <v>OK</v>
      </c>
      <c r="U1361" s="618"/>
      <c r="V1361" s="618"/>
      <c r="W1361" s="619"/>
      <c r="X1361" s="619"/>
      <c r="Y1361" s="132" t="str">
        <f t="shared" si="1074"/>
        <v>OK</v>
      </c>
      <c r="Z1361" s="620"/>
      <c r="AA1361" s="621"/>
      <c r="AB1361" s="622"/>
      <c r="AC1361" s="622"/>
      <c r="AD1361" s="622"/>
      <c r="AE1361" s="622"/>
      <c r="AF1361" s="622"/>
      <c r="AG1361" s="132" t="str">
        <f t="shared" si="1075"/>
        <v>OK</v>
      </c>
      <c r="AH1361" s="618"/>
      <c r="AI1361" s="618"/>
      <c r="AJ1361" s="619"/>
      <c r="AK1361" s="619"/>
      <c r="AL1361" s="132" t="str">
        <f t="shared" si="1076"/>
        <v>OK</v>
      </c>
      <c r="AM1361" s="623"/>
      <c r="AN1361" s="119">
        <f t="shared" si="1077"/>
        <v>0</v>
      </c>
      <c r="AO1361" s="120">
        <f t="shared" si="1078"/>
        <v>0</v>
      </c>
      <c r="AP1361" s="39">
        <f t="shared" si="1079"/>
        <v>0</v>
      </c>
      <c r="AQ1361" s="141">
        <f t="shared" si="1080"/>
        <v>0</v>
      </c>
      <c r="AR1361" s="142">
        <f t="shared" si="1081"/>
        <v>0</v>
      </c>
      <c r="AS1361" s="143" t="e">
        <f t="shared" si="1082"/>
        <v>#DIV/0!</v>
      </c>
      <c r="AT1361" s="144">
        <f t="shared" si="1083"/>
        <v>0</v>
      </c>
      <c r="AU1361" s="141">
        <f t="shared" si="1084"/>
        <v>0</v>
      </c>
      <c r="AV1361" s="142">
        <f t="shared" si="1085"/>
        <v>0</v>
      </c>
      <c r="AW1361" s="143" t="e">
        <f t="shared" si="1086"/>
        <v>#DIV/0!</v>
      </c>
      <c r="AY1361" s="146" t="str">
        <f t="shared" si="1087"/>
        <v>45.40</v>
      </c>
      <c r="AZ1361" s="659" t="b">
        <f>COUNTIF('[1]Codes SEC'!$B$2:$B$250,Ministres!AY1361)&gt;0</f>
        <v>1</v>
      </c>
    </row>
    <row r="1362" spans="1:52" ht="35.1" customHeight="1" x14ac:dyDescent="0.25">
      <c r="A1362" s="356" t="s">
        <v>13</v>
      </c>
      <c r="B1362" s="121">
        <v>19</v>
      </c>
      <c r="C1362" s="122" t="s">
        <v>1541</v>
      </c>
      <c r="D1362" s="123">
        <v>1000</v>
      </c>
      <c r="F1362" s="125">
        <v>9</v>
      </c>
      <c r="G1362" s="126">
        <v>1</v>
      </c>
      <c r="H1362" s="35" t="str">
        <f t="shared" si="1060"/>
        <v>036</v>
      </c>
      <c r="I1362" s="36">
        <v>84540000</v>
      </c>
      <c r="J1362" s="37" t="s">
        <v>1631</v>
      </c>
      <c r="K1362" s="693" t="s">
        <v>1632</v>
      </c>
      <c r="L1362" s="662">
        <v>0</v>
      </c>
      <c r="M1362" s="663">
        <v>0</v>
      </c>
      <c r="N1362" s="616"/>
      <c r="O1362" s="617"/>
      <c r="P1362" s="617"/>
      <c r="Q1362" s="617"/>
      <c r="R1362" s="617"/>
      <c r="S1362" s="617"/>
      <c r="T1362" s="132" t="str">
        <f t="shared" si="1073"/>
        <v>OK</v>
      </c>
      <c r="U1362" s="618"/>
      <c r="V1362" s="618"/>
      <c r="W1362" s="619"/>
      <c r="X1362" s="619"/>
      <c r="Y1362" s="132" t="str">
        <f t="shared" si="1074"/>
        <v>OK</v>
      </c>
      <c r="Z1362" s="620"/>
      <c r="AA1362" s="621"/>
      <c r="AB1362" s="622"/>
      <c r="AC1362" s="622"/>
      <c r="AD1362" s="622"/>
      <c r="AE1362" s="622"/>
      <c r="AF1362" s="622"/>
      <c r="AG1362" s="132" t="str">
        <f t="shared" si="1075"/>
        <v>OK</v>
      </c>
      <c r="AH1362" s="618"/>
      <c r="AI1362" s="618"/>
      <c r="AJ1362" s="619"/>
      <c r="AK1362" s="619"/>
      <c r="AL1362" s="132" t="str">
        <f t="shared" si="1076"/>
        <v>OK</v>
      </c>
      <c r="AM1362" s="623"/>
      <c r="AN1362" s="119">
        <f t="shared" si="1077"/>
        <v>0</v>
      </c>
      <c r="AO1362" s="120">
        <f t="shared" si="1078"/>
        <v>0</v>
      </c>
      <c r="AP1362" s="39">
        <f t="shared" si="1079"/>
        <v>0</v>
      </c>
      <c r="AQ1362" s="141">
        <f t="shared" si="1080"/>
        <v>0</v>
      </c>
      <c r="AR1362" s="142">
        <f t="shared" si="1081"/>
        <v>0</v>
      </c>
      <c r="AS1362" s="143" t="e">
        <f t="shared" si="1082"/>
        <v>#DIV/0!</v>
      </c>
      <c r="AT1362" s="144">
        <f t="shared" si="1083"/>
        <v>0</v>
      </c>
      <c r="AU1362" s="141">
        <f t="shared" si="1084"/>
        <v>0</v>
      </c>
      <c r="AV1362" s="142">
        <f t="shared" si="1085"/>
        <v>0</v>
      </c>
      <c r="AW1362" s="143" t="e">
        <f t="shared" si="1086"/>
        <v>#DIV/0!</v>
      </c>
      <c r="AY1362" s="146" t="str">
        <f t="shared" si="1087"/>
        <v>45.40</v>
      </c>
      <c r="AZ1362" s="659" t="b">
        <f>COUNTIF('[1]Codes SEC'!$B$2:$B$250,Ministres!AY1362)&gt;0</f>
        <v>1</v>
      </c>
    </row>
    <row r="1363" spans="1:52" ht="12.75" customHeight="1" x14ac:dyDescent="0.25">
      <c r="A1363" s="148"/>
      <c r="B1363" s="680"/>
      <c r="C1363" s="150"/>
      <c r="D1363" s="151"/>
      <c r="E1363" s="681"/>
      <c r="F1363" s="153"/>
      <c r="G1363" s="154"/>
      <c r="H1363" s="155"/>
      <c r="I1363" s="156"/>
      <c r="J1363" s="157"/>
      <c r="K1363" s="158" t="s">
        <v>70</v>
      </c>
      <c r="L1363" s="417">
        <f t="shared" ref="L1363:S1363" si="1088">L1354+L1355+L1356+L1357+L1360+L1359+L1361+L1362+L1358</f>
        <v>608823</v>
      </c>
      <c r="M1363" s="682">
        <f t="shared" si="1088"/>
        <v>608823</v>
      </c>
      <c r="N1363" s="683">
        <f t="shared" si="1088"/>
        <v>0</v>
      </c>
      <c r="O1363" s="684">
        <f t="shared" si="1088"/>
        <v>0</v>
      </c>
      <c r="P1363" s="684">
        <f t="shared" si="1088"/>
        <v>0</v>
      </c>
      <c r="Q1363" s="684">
        <f t="shared" si="1088"/>
        <v>0</v>
      </c>
      <c r="R1363" s="684">
        <f t="shared" si="1088"/>
        <v>0</v>
      </c>
      <c r="S1363" s="684">
        <f t="shared" si="1088"/>
        <v>0</v>
      </c>
      <c r="T1363" s="685"/>
      <c r="U1363" s="686">
        <f>U1354+U1355+U1356+U1357+U1360+U1359+U1361+U1362+U1358</f>
        <v>0</v>
      </c>
      <c r="V1363" s="686">
        <f>V1354+V1355+V1356+V1357+V1360+V1359+V1361+V1362+V1358</f>
        <v>0</v>
      </c>
      <c r="W1363" s="684">
        <f>W1354+W1355+W1356+W1357+W1360+W1359+W1361+W1362+W1358</f>
        <v>0</v>
      </c>
      <c r="X1363" s="684">
        <f>X1354+X1355+X1356+X1357+X1360+X1359+X1361+X1362+X1358</f>
        <v>0</v>
      </c>
      <c r="Y1363" s="685"/>
      <c r="Z1363" s="686">
        <f t="shared" ref="Z1363:AF1363" si="1089">Z1354+Z1355+Z1356+Z1357+Z1360+Z1359+Z1361+Z1362+Z1358</f>
        <v>0</v>
      </c>
      <c r="AA1363" s="165">
        <f t="shared" si="1089"/>
        <v>0</v>
      </c>
      <c r="AB1363" s="684">
        <f t="shared" si="1089"/>
        <v>0</v>
      </c>
      <c r="AC1363" s="684">
        <f t="shared" si="1089"/>
        <v>0</v>
      </c>
      <c r="AD1363" s="684">
        <f t="shared" si="1089"/>
        <v>0</v>
      </c>
      <c r="AE1363" s="684">
        <f t="shared" si="1089"/>
        <v>0</v>
      </c>
      <c r="AF1363" s="684">
        <f t="shared" si="1089"/>
        <v>0</v>
      </c>
      <c r="AG1363" s="685"/>
      <c r="AH1363" s="686">
        <f>AH1354+AH1355+AH1356+AH1357+AH1360+AH1359+AH1361+AH1362+AH1358</f>
        <v>0</v>
      </c>
      <c r="AI1363" s="686">
        <f>AI1354+AI1355+AI1356+AI1357+AI1360+AI1359+AI1361+AI1362+AI1358</f>
        <v>0</v>
      </c>
      <c r="AJ1363" s="684">
        <f>AJ1354+AJ1355+AJ1356+AJ1357+AJ1360+AJ1359+AJ1361+AJ1362+AJ1358</f>
        <v>0</v>
      </c>
      <c r="AK1363" s="684">
        <f>AK1354+AK1355+AK1356+AK1357+AK1360+AK1359+AK1361+AK1362+AK1358</f>
        <v>0</v>
      </c>
      <c r="AL1363" s="685"/>
      <c r="AM1363" s="687">
        <f t="shared" ref="AM1363:AW1363" si="1090">AM1354+AM1355+AM1356+AM1357+AM1360+AM1359+AM1361+AM1362+AM1358</f>
        <v>0</v>
      </c>
      <c r="AN1363" s="167">
        <f t="shared" si="1090"/>
        <v>608823</v>
      </c>
      <c r="AO1363" s="688">
        <f t="shared" si="1090"/>
        <v>608823</v>
      </c>
      <c r="AP1363" s="169">
        <f t="shared" si="1090"/>
        <v>608823</v>
      </c>
      <c r="AQ1363" s="689">
        <f t="shared" si="1090"/>
        <v>608823</v>
      </c>
      <c r="AR1363" s="690">
        <f t="shared" si="1090"/>
        <v>0</v>
      </c>
      <c r="AS1363" s="691" t="e">
        <f t="shared" si="1090"/>
        <v>#DIV/0!</v>
      </c>
      <c r="AT1363" s="692">
        <f t="shared" si="1090"/>
        <v>608823</v>
      </c>
      <c r="AU1363" s="689">
        <f t="shared" si="1090"/>
        <v>608823</v>
      </c>
      <c r="AV1363" s="690">
        <f t="shared" si="1090"/>
        <v>0</v>
      </c>
      <c r="AW1363" s="691" t="e">
        <f t="shared" si="1090"/>
        <v>#DIV/0!</v>
      </c>
      <c r="AY1363" s="146"/>
      <c r="AZ1363" s="694"/>
    </row>
    <row r="1364" spans="1:52" ht="12.75" customHeight="1" x14ac:dyDescent="0.25">
      <c r="A1364" s="15"/>
      <c r="C1364" s="122"/>
      <c r="D1364" s="123"/>
      <c r="F1364" s="125"/>
      <c r="G1364" s="126"/>
      <c r="H1364" s="35"/>
      <c r="I1364" s="36"/>
      <c r="J1364" s="37"/>
      <c r="K1364" s="240"/>
      <c r="L1364" s="241"/>
      <c r="M1364" s="242"/>
      <c r="N1364" s="201"/>
      <c r="O1364" s="202"/>
      <c r="P1364" s="202"/>
      <c r="Q1364" s="202"/>
      <c r="R1364" s="202"/>
      <c r="S1364" s="202"/>
      <c r="T1364" s="224"/>
      <c r="U1364" s="138"/>
      <c r="V1364" s="138"/>
      <c r="W1364" s="139"/>
      <c r="X1364" s="139"/>
      <c r="Y1364" s="224"/>
      <c r="Z1364" s="210"/>
      <c r="AA1364" s="204"/>
      <c r="AB1364" s="202"/>
      <c r="AC1364" s="202"/>
      <c r="AD1364" s="202"/>
      <c r="AE1364" s="202"/>
      <c r="AF1364" s="202"/>
      <c r="AG1364" s="224"/>
      <c r="AH1364" s="138"/>
      <c r="AI1364" s="138"/>
      <c r="AJ1364" s="139"/>
      <c r="AK1364" s="139"/>
      <c r="AL1364" s="224"/>
      <c r="AM1364" s="140"/>
      <c r="AN1364" s="211"/>
      <c r="AO1364" s="212"/>
      <c r="AP1364" s="39"/>
      <c r="AQ1364" s="141"/>
      <c r="AR1364" s="141"/>
      <c r="AS1364" s="143"/>
      <c r="AU1364" s="141"/>
      <c r="AV1364" s="141"/>
      <c r="AW1364" s="143"/>
      <c r="AY1364" s="146"/>
      <c r="AZ1364" s="659"/>
    </row>
    <row r="1365" spans="1:52" ht="12.75" customHeight="1" x14ac:dyDescent="0.25">
      <c r="A1365" s="15"/>
      <c r="C1365" s="122"/>
      <c r="D1365" s="123"/>
      <c r="F1365" s="125"/>
      <c r="G1365" s="126"/>
      <c r="H1365" s="35"/>
      <c r="I1365" s="36"/>
      <c r="J1365" s="37"/>
      <c r="K1365" s="243" t="s">
        <v>109</v>
      </c>
      <c r="L1365" s="241"/>
      <c r="M1365" s="242"/>
      <c r="N1365" s="201"/>
      <c r="O1365" s="202"/>
      <c r="P1365" s="202"/>
      <c r="Q1365" s="202"/>
      <c r="R1365" s="202"/>
      <c r="S1365" s="202"/>
      <c r="T1365" s="224"/>
      <c r="U1365" s="138"/>
      <c r="V1365" s="138"/>
      <c r="W1365" s="139"/>
      <c r="X1365" s="139"/>
      <c r="Y1365" s="224"/>
      <c r="Z1365" s="210"/>
      <c r="AA1365" s="204"/>
      <c r="AB1365" s="202"/>
      <c r="AC1365" s="202"/>
      <c r="AD1365" s="202"/>
      <c r="AE1365" s="202"/>
      <c r="AF1365" s="202"/>
      <c r="AG1365" s="224"/>
      <c r="AH1365" s="138"/>
      <c r="AI1365" s="138"/>
      <c r="AJ1365" s="139"/>
      <c r="AK1365" s="139"/>
      <c r="AL1365" s="224"/>
      <c r="AM1365" s="140"/>
      <c r="AN1365" s="211"/>
      <c r="AO1365" s="212"/>
      <c r="AP1365" s="39"/>
      <c r="AQ1365" s="141"/>
      <c r="AR1365" s="141"/>
      <c r="AS1365" s="143"/>
      <c r="AU1365" s="141"/>
      <c r="AV1365" s="141"/>
      <c r="AW1365" s="143"/>
      <c r="AY1365" s="146"/>
      <c r="AZ1365" s="694"/>
    </row>
    <row r="1366" spans="1:52" ht="12.75" customHeight="1" x14ac:dyDescent="0.25">
      <c r="A1366" s="15"/>
      <c r="C1366" s="122"/>
      <c r="D1366" s="123"/>
      <c r="F1366" s="125"/>
      <c r="G1366" s="126"/>
      <c r="H1366" s="35"/>
      <c r="I1366" s="36"/>
      <c r="J1366" s="37"/>
      <c r="K1366" s="244"/>
      <c r="L1366" s="241"/>
      <c r="M1366" s="242"/>
      <c r="N1366" s="201"/>
      <c r="O1366" s="202"/>
      <c r="P1366" s="202"/>
      <c r="Q1366" s="202"/>
      <c r="R1366" s="202"/>
      <c r="S1366" s="202"/>
      <c r="T1366" s="224"/>
      <c r="U1366" s="138"/>
      <c r="V1366" s="138"/>
      <c r="W1366" s="139"/>
      <c r="X1366" s="139"/>
      <c r="Y1366" s="224"/>
      <c r="Z1366" s="210"/>
      <c r="AA1366" s="204"/>
      <c r="AB1366" s="202"/>
      <c r="AC1366" s="202"/>
      <c r="AD1366" s="202"/>
      <c r="AE1366" s="202"/>
      <c r="AF1366" s="202"/>
      <c r="AG1366" s="224"/>
      <c r="AH1366" s="138"/>
      <c r="AI1366" s="138"/>
      <c r="AJ1366" s="139"/>
      <c r="AK1366" s="139"/>
      <c r="AL1366" s="224"/>
      <c r="AM1366" s="140"/>
      <c r="AN1366" s="211"/>
      <c r="AO1366" s="212"/>
      <c r="AP1366" s="39"/>
      <c r="AQ1366" s="141"/>
      <c r="AR1366" s="141"/>
      <c r="AS1366" s="143"/>
      <c r="AU1366" s="141"/>
      <c r="AV1366" s="141"/>
      <c r="AW1366" s="143"/>
      <c r="AY1366" s="146"/>
      <c r="AZ1366" s="694"/>
    </row>
    <row r="1367" spans="1:52" ht="35.1" customHeight="1" x14ac:dyDescent="0.25">
      <c r="A1367" s="356" t="s">
        <v>13</v>
      </c>
      <c r="B1367" s="121">
        <v>19</v>
      </c>
      <c r="C1367" s="122" t="s">
        <v>1541</v>
      </c>
      <c r="D1367" s="123">
        <v>1000</v>
      </c>
      <c r="F1367" s="125">
        <v>9</v>
      </c>
      <c r="G1367" s="126">
        <v>1</v>
      </c>
      <c r="H1367" s="35" t="str">
        <f t="shared" si="1060"/>
        <v>036</v>
      </c>
      <c r="I1367" s="36">
        <v>88170000</v>
      </c>
      <c r="J1367" s="37" t="s">
        <v>1633</v>
      </c>
      <c r="K1367" s="244" t="s">
        <v>1634</v>
      </c>
      <c r="L1367" s="662">
        <v>90054</v>
      </c>
      <c r="M1367" s="663">
        <v>90054</v>
      </c>
      <c r="N1367" s="616"/>
      <c r="O1367" s="617"/>
      <c r="P1367" s="617"/>
      <c r="Q1367" s="617"/>
      <c r="R1367" s="617"/>
      <c r="S1367" s="617"/>
      <c r="T1367" s="132" t="str">
        <f t="shared" ref="T1367:T1369" si="1091">IF(SUM(N1367:S1367)=U1367,"OK",SUM(N1367:S1367)-U1367)</f>
        <v>OK</v>
      </c>
      <c r="U1367" s="618"/>
      <c r="V1367" s="618"/>
      <c r="W1367" s="619"/>
      <c r="X1367" s="619"/>
      <c r="Y1367" s="132" t="str">
        <f t="shared" ref="Y1367:Y1369" si="1092">IF(SUM(W1367:X1367)=Z1367,"OK",SUM(W1367:X1367)-Z1367)</f>
        <v>OK</v>
      </c>
      <c r="Z1367" s="620"/>
      <c r="AA1367" s="621"/>
      <c r="AB1367" s="622"/>
      <c r="AC1367" s="622"/>
      <c r="AD1367" s="622"/>
      <c r="AE1367" s="622"/>
      <c r="AF1367" s="622"/>
      <c r="AG1367" s="132" t="str">
        <f t="shared" ref="AG1367:AG1369" si="1093">IF(SUM(AA1367:AF1367)=AH1367,"OK",SUM(AA1367:AF1367)-AH1367)</f>
        <v>OK</v>
      </c>
      <c r="AH1367" s="618"/>
      <c r="AI1367" s="618"/>
      <c r="AJ1367" s="619"/>
      <c r="AK1367" s="619"/>
      <c r="AL1367" s="132" t="str">
        <f t="shared" ref="AL1367:AL1369" si="1094">IF(SUM(AJ1367:AK1367)=AM1367,"OK",SUM(AJ1367:AK1367)-AM1367)</f>
        <v>OK</v>
      </c>
      <c r="AM1367" s="623"/>
      <c r="AN1367" s="119">
        <f t="shared" ref="AN1367:AN1369" si="1095">L1367+U1367+V1367+Z1367</f>
        <v>90054</v>
      </c>
      <c r="AO1367" s="120">
        <f t="shared" ref="AO1367:AO1369" si="1096">M1367+AH1367+AI1367+AM1367</f>
        <v>90054</v>
      </c>
      <c r="AP1367" s="39">
        <f>L1367</f>
        <v>90054</v>
      </c>
      <c r="AQ1367" s="141">
        <f>AN1367</f>
        <v>90054</v>
      </c>
      <c r="AR1367" s="142">
        <f>AQ1367-AP1367</f>
        <v>0</v>
      </c>
      <c r="AS1367" s="143">
        <f>AR1367/AP1367</f>
        <v>0</v>
      </c>
      <c r="AT1367" s="144">
        <f>M1367</f>
        <v>90054</v>
      </c>
      <c r="AU1367" s="141">
        <f>AO1367</f>
        <v>90054</v>
      </c>
      <c r="AV1367" s="142">
        <f>AU1367-AT1367</f>
        <v>0</v>
      </c>
      <c r="AW1367" s="143">
        <f>AV1367/AT1367</f>
        <v>0</v>
      </c>
      <c r="AY1367" s="146" t="str">
        <f>RIGHT(LEFT(I1367,3),2)&amp;"."&amp;RIGHT(LEFT(I1367,5),2)</f>
        <v>81.70</v>
      </c>
      <c r="AZ1367" s="694" t="b">
        <f>COUNTIF('[1]Codes SEC'!$B$2:$B$250,Ministres!AY1367)&gt;0</f>
        <v>1</v>
      </c>
    </row>
    <row r="1368" spans="1:52" ht="35.1" customHeight="1" x14ac:dyDescent="0.25">
      <c r="A1368" s="356" t="s">
        <v>13</v>
      </c>
      <c r="B1368" s="121">
        <v>19</v>
      </c>
      <c r="C1368" s="122" t="s">
        <v>1541</v>
      </c>
      <c r="D1368" s="123">
        <v>1000</v>
      </c>
      <c r="F1368" s="125">
        <v>9</v>
      </c>
      <c r="G1368" s="126">
        <v>1</v>
      </c>
      <c r="H1368" s="35" t="str">
        <f t="shared" si="1060"/>
        <v>036</v>
      </c>
      <c r="I1368" s="36" t="s">
        <v>1635</v>
      </c>
      <c r="J1368" s="37" t="s">
        <v>1636</v>
      </c>
      <c r="K1368" s="244" t="s">
        <v>1637</v>
      </c>
      <c r="L1368" s="662">
        <v>0</v>
      </c>
      <c r="M1368" s="663">
        <v>0</v>
      </c>
      <c r="N1368" s="616"/>
      <c r="O1368" s="617"/>
      <c r="P1368" s="617"/>
      <c r="Q1368" s="617"/>
      <c r="R1368" s="617"/>
      <c r="S1368" s="617"/>
      <c r="T1368" s="132" t="str">
        <f t="shared" si="1091"/>
        <v>OK</v>
      </c>
      <c r="U1368" s="618"/>
      <c r="V1368" s="618"/>
      <c r="W1368" s="619"/>
      <c r="X1368" s="619"/>
      <c r="Y1368" s="132" t="str">
        <f t="shared" si="1092"/>
        <v>OK</v>
      </c>
      <c r="Z1368" s="620"/>
      <c r="AA1368" s="621"/>
      <c r="AB1368" s="622"/>
      <c r="AC1368" s="622"/>
      <c r="AD1368" s="622"/>
      <c r="AE1368" s="622"/>
      <c r="AF1368" s="622"/>
      <c r="AG1368" s="132" t="str">
        <f t="shared" si="1093"/>
        <v>OK</v>
      </c>
      <c r="AH1368" s="618"/>
      <c r="AI1368" s="618"/>
      <c r="AJ1368" s="619"/>
      <c r="AK1368" s="619"/>
      <c r="AL1368" s="132" t="str">
        <f t="shared" si="1094"/>
        <v>OK</v>
      </c>
      <c r="AM1368" s="623"/>
      <c r="AN1368" s="119">
        <f t="shared" si="1095"/>
        <v>0</v>
      </c>
      <c r="AO1368" s="120">
        <f t="shared" si="1096"/>
        <v>0</v>
      </c>
      <c r="AP1368" s="39">
        <f>L1368</f>
        <v>0</v>
      </c>
      <c r="AQ1368" s="141">
        <f>AN1368</f>
        <v>0</v>
      </c>
      <c r="AR1368" s="142">
        <f>AQ1368-AP1368</f>
        <v>0</v>
      </c>
      <c r="AS1368" s="143" t="e">
        <f>AR1368/AP1368</f>
        <v>#DIV/0!</v>
      </c>
      <c r="AT1368" s="144">
        <f>M1368</f>
        <v>0</v>
      </c>
      <c r="AU1368" s="141">
        <f>AO1368</f>
        <v>0</v>
      </c>
      <c r="AV1368" s="142">
        <f>AU1368-AT1368</f>
        <v>0</v>
      </c>
      <c r="AW1368" s="143" t="e">
        <f>AV1368/AT1368</f>
        <v>#DIV/0!</v>
      </c>
      <c r="AY1368" s="146" t="str">
        <f>RIGHT(LEFT(I1368,3),2)&amp;"."&amp;RIGHT(LEFT(I1368,5),2)</f>
        <v>91.10</v>
      </c>
      <c r="AZ1368" s="694" t="b">
        <f>COUNTIF('[1]Codes SEC'!$B$2:$B$250,Ministres!AY1368)&gt;0</f>
        <v>1</v>
      </c>
    </row>
    <row r="1369" spans="1:52" ht="35.1" customHeight="1" x14ac:dyDescent="0.25">
      <c r="A1369" s="356" t="s">
        <v>13</v>
      </c>
      <c r="B1369" s="121">
        <v>19</v>
      </c>
      <c r="C1369" s="122" t="s">
        <v>1541</v>
      </c>
      <c r="D1369" s="123">
        <v>1000</v>
      </c>
      <c r="F1369" s="125">
        <v>9</v>
      </c>
      <c r="G1369" s="126">
        <v>1</v>
      </c>
      <c r="H1369" s="35" t="str">
        <f t="shared" si="1060"/>
        <v>036</v>
      </c>
      <c r="I1369" s="36" t="s">
        <v>1635</v>
      </c>
      <c r="J1369" s="37" t="s">
        <v>1638</v>
      </c>
      <c r="K1369" s="281" t="s">
        <v>1639</v>
      </c>
      <c r="L1369" s="662">
        <v>1396597</v>
      </c>
      <c r="M1369" s="663">
        <v>1396597</v>
      </c>
      <c r="N1369" s="616"/>
      <c r="O1369" s="617"/>
      <c r="P1369" s="617"/>
      <c r="Q1369" s="617"/>
      <c r="R1369" s="617"/>
      <c r="S1369" s="617"/>
      <c r="T1369" s="132" t="str">
        <f t="shared" si="1091"/>
        <v>OK</v>
      </c>
      <c r="U1369" s="618"/>
      <c r="V1369" s="618"/>
      <c r="W1369" s="619"/>
      <c r="X1369" s="619"/>
      <c r="Y1369" s="132" t="str">
        <f t="shared" si="1092"/>
        <v>OK</v>
      </c>
      <c r="Z1369" s="620"/>
      <c r="AA1369" s="621"/>
      <c r="AB1369" s="622"/>
      <c r="AC1369" s="622"/>
      <c r="AD1369" s="622"/>
      <c r="AE1369" s="622"/>
      <c r="AF1369" s="622"/>
      <c r="AG1369" s="132" t="str">
        <f t="shared" si="1093"/>
        <v>OK</v>
      </c>
      <c r="AH1369" s="618"/>
      <c r="AI1369" s="618"/>
      <c r="AJ1369" s="619"/>
      <c r="AK1369" s="619"/>
      <c r="AL1369" s="132" t="str">
        <f t="shared" si="1094"/>
        <v>OK</v>
      </c>
      <c r="AM1369" s="623"/>
      <c r="AN1369" s="119">
        <f t="shared" si="1095"/>
        <v>1396597</v>
      </c>
      <c r="AO1369" s="120">
        <f t="shared" si="1096"/>
        <v>1396597</v>
      </c>
      <c r="AP1369" s="39">
        <f>L1369</f>
        <v>1396597</v>
      </c>
      <c r="AQ1369" s="141">
        <f>AN1369</f>
        <v>1396597</v>
      </c>
      <c r="AR1369" s="142">
        <f>AQ1369-AP1369</f>
        <v>0</v>
      </c>
      <c r="AS1369" s="143">
        <f>AR1369/AP1369</f>
        <v>0</v>
      </c>
      <c r="AT1369" s="144">
        <f>M1369</f>
        <v>1396597</v>
      </c>
      <c r="AU1369" s="141">
        <f>AO1369</f>
        <v>1396597</v>
      </c>
      <c r="AV1369" s="142">
        <f>AU1369-AT1369</f>
        <v>0</v>
      </c>
      <c r="AW1369" s="143">
        <f>AV1369/AT1369</f>
        <v>0</v>
      </c>
      <c r="AY1369" s="146" t="str">
        <f>RIGHT(LEFT(I1369,3),2)&amp;"."&amp;RIGHT(LEFT(I1369,5),2)</f>
        <v>91.10</v>
      </c>
      <c r="AZ1369" s="694" t="b">
        <f>COUNTIF('[1]Codes SEC'!$B$2:$B$250,Ministres!AY1369)&gt;0</f>
        <v>1</v>
      </c>
    </row>
    <row r="1370" spans="1:52" ht="12.75" customHeight="1" x14ac:dyDescent="0.25">
      <c r="A1370" s="148"/>
      <c r="B1370" s="695"/>
      <c r="C1370" s="150"/>
      <c r="D1370" s="151"/>
      <c r="E1370" s="696"/>
      <c r="F1370" s="153"/>
      <c r="G1370" s="154"/>
      <c r="H1370" s="155"/>
      <c r="I1370" s="156"/>
      <c r="J1370" s="157"/>
      <c r="K1370" s="158" t="s">
        <v>116</v>
      </c>
      <c r="L1370" s="417">
        <f t="shared" ref="L1370:S1370" si="1097">L1368+L1369+L1367</f>
        <v>1486651</v>
      </c>
      <c r="M1370" s="697">
        <f t="shared" si="1097"/>
        <v>1486651</v>
      </c>
      <c r="N1370" s="698">
        <f t="shared" si="1097"/>
        <v>0</v>
      </c>
      <c r="O1370" s="699">
        <f t="shared" si="1097"/>
        <v>0</v>
      </c>
      <c r="P1370" s="699">
        <f t="shared" si="1097"/>
        <v>0</v>
      </c>
      <c r="Q1370" s="699">
        <f t="shared" si="1097"/>
        <v>0</v>
      </c>
      <c r="R1370" s="699">
        <f t="shared" si="1097"/>
        <v>0</v>
      </c>
      <c r="S1370" s="699">
        <f t="shared" si="1097"/>
        <v>0</v>
      </c>
      <c r="T1370" s="700"/>
      <c r="U1370" s="701">
        <f>U1368+U1369+U1367</f>
        <v>0</v>
      </c>
      <c r="V1370" s="701">
        <f>V1368+V1369+V1367</f>
        <v>0</v>
      </c>
      <c r="W1370" s="699">
        <f>W1368+W1369+W1367</f>
        <v>0</v>
      </c>
      <c r="X1370" s="699">
        <f>X1368+X1369+X1367</f>
        <v>0</v>
      </c>
      <c r="Y1370" s="700"/>
      <c r="Z1370" s="701">
        <f t="shared" ref="Z1370:AF1370" si="1098">Z1368+Z1369+Z1367</f>
        <v>0</v>
      </c>
      <c r="AA1370" s="165">
        <f t="shared" si="1098"/>
        <v>0</v>
      </c>
      <c r="AB1370" s="699">
        <f t="shared" si="1098"/>
        <v>0</v>
      </c>
      <c r="AC1370" s="699">
        <f t="shared" si="1098"/>
        <v>0</v>
      </c>
      <c r="AD1370" s="699">
        <f t="shared" si="1098"/>
        <v>0</v>
      </c>
      <c r="AE1370" s="699">
        <f t="shared" si="1098"/>
        <v>0</v>
      </c>
      <c r="AF1370" s="699">
        <f t="shared" si="1098"/>
        <v>0</v>
      </c>
      <c r="AG1370" s="700"/>
      <c r="AH1370" s="701">
        <f>AH1368+AH1369+AH1367</f>
        <v>0</v>
      </c>
      <c r="AI1370" s="701">
        <f>AI1368+AI1369+AI1367</f>
        <v>0</v>
      </c>
      <c r="AJ1370" s="699">
        <f>AJ1368+AJ1369+AJ1367</f>
        <v>0</v>
      </c>
      <c r="AK1370" s="699">
        <f>AK1368+AK1369+AK1367</f>
        <v>0</v>
      </c>
      <c r="AL1370" s="700"/>
      <c r="AM1370" s="702">
        <f t="shared" ref="AM1370:AW1370" si="1099">AM1368+AM1369+AM1367</f>
        <v>0</v>
      </c>
      <c r="AN1370" s="167">
        <f>AN1368+AN1369+AN1367</f>
        <v>1486651</v>
      </c>
      <c r="AO1370" s="703">
        <f t="shared" si="1099"/>
        <v>1486651</v>
      </c>
      <c r="AP1370" s="169">
        <f t="shared" si="1099"/>
        <v>1486651</v>
      </c>
      <c r="AQ1370" s="704">
        <f t="shared" si="1099"/>
        <v>1486651</v>
      </c>
      <c r="AR1370" s="705">
        <f t="shared" si="1099"/>
        <v>0</v>
      </c>
      <c r="AS1370" s="706" t="e">
        <f t="shared" si="1099"/>
        <v>#DIV/0!</v>
      </c>
      <c r="AT1370" s="707">
        <f t="shared" si="1099"/>
        <v>1486651</v>
      </c>
      <c r="AU1370" s="704">
        <f t="shared" si="1099"/>
        <v>1486651</v>
      </c>
      <c r="AV1370" s="705">
        <f t="shared" si="1099"/>
        <v>0</v>
      </c>
      <c r="AW1370" s="706" t="e">
        <f t="shared" si="1099"/>
        <v>#DIV/0!</v>
      </c>
      <c r="AY1370" s="146"/>
      <c r="AZ1370" s="694"/>
    </row>
    <row r="1371" spans="1:52" ht="12.75" customHeight="1" x14ac:dyDescent="0.25">
      <c r="A1371" s="174"/>
      <c r="B1371" s="175"/>
      <c r="C1371" s="176"/>
      <c r="D1371" s="177"/>
      <c r="E1371" s="178"/>
      <c r="F1371" s="177"/>
      <c r="G1371" s="179"/>
      <c r="H1371" s="180"/>
      <c r="I1371" s="181"/>
      <c r="J1371" s="182"/>
      <c r="K1371" s="183" t="s">
        <v>1640</v>
      </c>
      <c r="L1371" s="184">
        <f t="shared" ref="L1371:S1371" si="1100">L1370+L1363</f>
        <v>2095474</v>
      </c>
      <c r="M1371" s="185">
        <f t="shared" si="1100"/>
        <v>2095474</v>
      </c>
      <c r="N1371" s="186">
        <f t="shared" si="1100"/>
        <v>0</v>
      </c>
      <c r="O1371" s="187">
        <f t="shared" si="1100"/>
        <v>0</v>
      </c>
      <c r="P1371" s="187">
        <f t="shared" si="1100"/>
        <v>0</v>
      </c>
      <c r="Q1371" s="187">
        <f t="shared" si="1100"/>
        <v>0</v>
      </c>
      <c r="R1371" s="187">
        <f t="shared" si="1100"/>
        <v>0</v>
      </c>
      <c r="S1371" s="187">
        <f t="shared" si="1100"/>
        <v>0</v>
      </c>
      <c r="T1371" s="188"/>
      <c r="U1371" s="187">
        <f>U1370+U1363</f>
        <v>0</v>
      </c>
      <c r="V1371" s="187">
        <f>V1370+V1363</f>
        <v>0</v>
      </c>
      <c r="W1371" s="187">
        <f>W1370+W1363</f>
        <v>0</v>
      </c>
      <c r="X1371" s="187">
        <f>X1370+X1363</f>
        <v>0</v>
      </c>
      <c r="Y1371" s="188"/>
      <c r="Z1371" s="187">
        <f t="shared" ref="Z1371:AF1371" si="1101">Z1370+Z1363</f>
        <v>0</v>
      </c>
      <c r="AA1371" s="189">
        <f t="shared" si="1101"/>
        <v>0</v>
      </c>
      <c r="AB1371" s="187">
        <f t="shared" si="1101"/>
        <v>0</v>
      </c>
      <c r="AC1371" s="187">
        <f t="shared" si="1101"/>
        <v>0</v>
      </c>
      <c r="AD1371" s="187">
        <f t="shared" si="1101"/>
        <v>0</v>
      </c>
      <c r="AE1371" s="187">
        <f t="shared" si="1101"/>
        <v>0</v>
      </c>
      <c r="AF1371" s="187">
        <f t="shared" si="1101"/>
        <v>0</v>
      </c>
      <c r="AG1371" s="188"/>
      <c r="AH1371" s="187">
        <f>AH1370+AH1363</f>
        <v>0</v>
      </c>
      <c r="AI1371" s="187">
        <f>AI1370+AI1363</f>
        <v>0</v>
      </c>
      <c r="AJ1371" s="187">
        <f>AJ1370+AJ1363</f>
        <v>0</v>
      </c>
      <c r="AK1371" s="187">
        <f>AK1370+AK1363</f>
        <v>0</v>
      </c>
      <c r="AL1371" s="188"/>
      <c r="AM1371" s="190">
        <f t="shared" ref="AM1371:AW1371" si="1102">AM1370+AM1363</f>
        <v>0</v>
      </c>
      <c r="AN1371" s="191">
        <f>AN1370+AN1363</f>
        <v>2095474</v>
      </c>
      <c r="AO1371" s="190">
        <f t="shared" si="1102"/>
        <v>2095474</v>
      </c>
      <c r="AP1371" s="184">
        <f t="shared" si="1102"/>
        <v>2095474</v>
      </c>
      <c r="AQ1371" s="192">
        <f t="shared" si="1102"/>
        <v>2095474</v>
      </c>
      <c r="AR1371" s="193">
        <f t="shared" si="1102"/>
        <v>0</v>
      </c>
      <c r="AS1371" s="194" t="e">
        <f t="shared" si="1102"/>
        <v>#DIV/0!</v>
      </c>
      <c r="AT1371" s="195">
        <f t="shared" si="1102"/>
        <v>2095474</v>
      </c>
      <c r="AU1371" s="192">
        <f t="shared" si="1102"/>
        <v>2095474</v>
      </c>
      <c r="AV1371" s="193">
        <f t="shared" si="1102"/>
        <v>0</v>
      </c>
      <c r="AW1371" s="194" t="e">
        <f t="shared" si="1102"/>
        <v>#DIV/0!</v>
      </c>
      <c r="AY1371" s="146"/>
      <c r="AZ1371" s="694"/>
    </row>
    <row r="1372" spans="1:52" ht="12.75" customHeight="1" x14ac:dyDescent="0.25">
      <c r="A1372" s="15"/>
      <c r="C1372" s="122"/>
      <c r="D1372" s="123"/>
      <c r="F1372" s="125"/>
      <c r="G1372" s="34"/>
      <c r="H1372" s="35"/>
      <c r="I1372" s="36"/>
      <c r="J1372" s="37"/>
      <c r="K1372" s="198" t="s">
        <v>72</v>
      </c>
      <c r="L1372" s="199">
        <v>0</v>
      </c>
      <c r="M1372" s="200">
        <v>0</v>
      </c>
      <c r="N1372" s="201">
        <v>0</v>
      </c>
      <c r="O1372" s="202">
        <v>0</v>
      </c>
      <c r="P1372" s="202">
        <v>0</v>
      </c>
      <c r="Q1372" s="202">
        <v>0</v>
      </c>
      <c r="R1372" s="202">
        <v>0</v>
      </c>
      <c r="S1372" s="202">
        <v>0</v>
      </c>
      <c r="T1372" s="203"/>
      <c r="U1372" s="135">
        <v>0</v>
      </c>
      <c r="V1372" s="135">
        <v>0</v>
      </c>
      <c r="W1372" s="202">
        <v>0</v>
      </c>
      <c r="X1372" s="202">
        <v>0</v>
      </c>
      <c r="Y1372" s="203"/>
      <c r="Z1372" s="135">
        <v>0</v>
      </c>
      <c r="AA1372" s="204">
        <v>0</v>
      </c>
      <c r="AB1372" s="202">
        <v>0</v>
      </c>
      <c r="AC1372" s="202">
        <v>0</v>
      </c>
      <c r="AD1372" s="202">
        <v>0</v>
      </c>
      <c r="AE1372" s="202">
        <v>0</v>
      </c>
      <c r="AF1372" s="202">
        <v>0</v>
      </c>
      <c r="AG1372" s="203"/>
      <c r="AH1372" s="135">
        <v>0</v>
      </c>
      <c r="AI1372" s="135">
        <v>0</v>
      </c>
      <c r="AJ1372" s="202">
        <v>0</v>
      </c>
      <c r="AK1372" s="202">
        <v>0</v>
      </c>
      <c r="AL1372" s="203"/>
      <c r="AM1372" s="205">
        <v>0</v>
      </c>
      <c r="AN1372" s="119">
        <v>0</v>
      </c>
      <c r="AO1372" s="120">
        <v>0</v>
      </c>
      <c r="AP1372" s="39">
        <v>0</v>
      </c>
      <c r="AQ1372" s="141">
        <v>0</v>
      </c>
      <c r="AR1372" s="141">
        <v>0</v>
      </c>
      <c r="AS1372" s="143">
        <v>0</v>
      </c>
      <c r="AT1372" s="144">
        <v>0</v>
      </c>
      <c r="AU1372" s="141">
        <v>0</v>
      </c>
      <c r="AV1372" s="141">
        <v>0</v>
      </c>
      <c r="AW1372" s="143">
        <v>0</v>
      </c>
      <c r="AY1372" s="146"/>
      <c r="AZ1372" s="694"/>
    </row>
    <row r="1373" spans="1:52" ht="12.75" customHeight="1" x14ac:dyDescent="0.25">
      <c r="A1373" s="15"/>
      <c r="C1373" s="122"/>
      <c r="D1373" s="123"/>
      <c r="F1373" s="125"/>
      <c r="G1373" s="126"/>
      <c r="H1373" s="35"/>
      <c r="I1373" s="36"/>
      <c r="J1373" s="37"/>
      <c r="K1373" s="198" t="s">
        <v>73</v>
      </c>
      <c r="L1373" s="241">
        <v>0</v>
      </c>
      <c r="M1373" s="242">
        <v>0</v>
      </c>
      <c r="N1373" s="201">
        <v>0</v>
      </c>
      <c r="O1373" s="202">
        <v>0</v>
      </c>
      <c r="P1373" s="202">
        <v>0</v>
      </c>
      <c r="Q1373" s="202">
        <v>0</v>
      </c>
      <c r="R1373" s="202">
        <v>0</v>
      </c>
      <c r="S1373" s="202">
        <v>0</v>
      </c>
      <c r="T1373" s="203"/>
      <c r="U1373" s="135">
        <v>0</v>
      </c>
      <c r="V1373" s="135">
        <v>0</v>
      </c>
      <c r="W1373" s="202">
        <v>0</v>
      </c>
      <c r="X1373" s="202">
        <v>0</v>
      </c>
      <c r="Y1373" s="203"/>
      <c r="Z1373" s="135">
        <v>0</v>
      </c>
      <c r="AA1373" s="204">
        <v>0</v>
      </c>
      <c r="AB1373" s="202">
        <v>0</v>
      </c>
      <c r="AC1373" s="202">
        <v>0</v>
      </c>
      <c r="AD1373" s="202">
        <v>0</v>
      </c>
      <c r="AE1373" s="202">
        <v>0</v>
      </c>
      <c r="AF1373" s="202">
        <v>0</v>
      </c>
      <c r="AG1373" s="203"/>
      <c r="AH1373" s="135">
        <v>0</v>
      </c>
      <c r="AI1373" s="135">
        <v>0</v>
      </c>
      <c r="AJ1373" s="202">
        <v>0</v>
      </c>
      <c r="AK1373" s="202">
        <v>0</v>
      </c>
      <c r="AL1373" s="203"/>
      <c r="AM1373" s="205">
        <v>0</v>
      </c>
      <c r="AN1373" s="119">
        <v>0</v>
      </c>
      <c r="AO1373" s="120">
        <v>0</v>
      </c>
      <c r="AP1373" s="39">
        <v>0</v>
      </c>
      <c r="AQ1373" s="141">
        <v>0</v>
      </c>
      <c r="AR1373" s="141">
        <v>0</v>
      </c>
      <c r="AS1373" s="143">
        <v>0</v>
      </c>
      <c r="AT1373" s="144">
        <v>0</v>
      </c>
      <c r="AU1373" s="141">
        <v>0</v>
      </c>
      <c r="AV1373" s="141">
        <v>0</v>
      </c>
      <c r="AW1373" s="143">
        <v>0</v>
      </c>
      <c r="AY1373" s="146"/>
      <c r="AZ1373" s="694"/>
    </row>
    <row r="1374" spans="1:52" ht="12.75" customHeight="1" x14ac:dyDescent="0.25">
      <c r="A1374" s="15"/>
      <c r="C1374" s="122"/>
      <c r="D1374" s="123"/>
      <c r="F1374" s="125"/>
      <c r="G1374" s="126"/>
      <c r="H1374" s="35"/>
      <c r="I1374" s="36"/>
      <c r="J1374" s="37"/>
      <c r="K1374" s="198" t="s">
        <v>74</v>
      </c>
      <c r="L1374" s="241">
        <v>0</v>
      </c>
      <c r="M1374" s="242">
        <v>0</v>
      </c>
      <c r="N1374" s="201">
        <v>0</v>
      </c>
      <c r="O1374" s="202">
        <v>0</v>
      </c>
      <c r="P1374" s="202">
        <v>0</v>
      </c>
      <c r="Q1374" s="202">
        <v>0</v>
      </c>
      <c r="R1374" s="202">
        <v>0</v>
      </c>
      <c r="S1374" s="202">
        <v>0</v>
      </c>
      <c r="T1374" s="203"/>
      <c r="U1374" s="135">
        <v>0</v>
      </c>
      <c r="V1374" s="135">
        <v>0</v>
      </c>
      <c r="W1374" s="202">
        <v>0</v>
      </c>
      <c r="X1374" s="202">
        <v>0</v>
      </c>
      <c r="Y1374" s="203"/>
      <c r="Z1374" s="135">
        <v>0</v>
      </c>
      <c r="AA1374" s="204">
        <v>0</v>
      </c>
      <c r="AB1374" s="202">
        <v>0</v>
      </c>
      <c r="AC1374" s="202">
        <v>0</v>
      </c>
      <c r="AD1374" s="202">
        <v>0</v>
      </c>
      <c r="AE1374" s="202">
        <v>0</v>
      </c>
      <c r="AF1374" s="202">
        <v>0</v>
      </c>
      <c r="AG1374" s="203"/>
      <c r="AH1374" s="135">
        <v>0</v>
      </c>
      <c r="AI1374" s="135">
        <v>0</v>
      </c>
      <c r="AJ1374" s="202">
        <v>0</v>
      </c>
      <c r="AK1374" s="202">
        <v>0</v>
      </c>
      <c r="AL1374" s="203"/>
      <c r="AM1374" s="205">
        <v>0</v>
      </c>
      <c r="AN1374" s="119">
        <v>0</v>
      </c>
      <c r="AO1374" s="120">
        <v>0</v>
      </c>
      <c r="AP1374" s="39">
        <v>0</v>
      </c>
      <c r="AQ1374" s="141">
        <v>0</v>
      </c>
      <c r="AR1374" s="141">
        <v>0</v>
      </c>
      <c r="AS1374" s="143">
        <v>0</v>
      </c>
      <c r="AT1374" s="144">
        <v>0</v>
      </c>
      <c r="AU1374" s="141">
        <v>0</v>
      </c>
      <c r="AV1374" s="141">
        <v>0</v>
      </c>
      <c r="AW1374" s="143">
        <v>0</v>
      </c>
      <c r="AX1374" s="12"/>
      <c r="AY1374" s="146"/>
      <c r="AZ1374" s="694"/>
    </row>
    <row r="1375" spans="1:52" ht="12.75" customHeight="1" x14ac:dyDescent="0.25">
      <c r="A1375" s="15"/>
      <c r="C1375" s="122"/>
      <c r="D1375" s="123"/>
      <c r="F1375" s="125"/>
      <c r="G1375" s="126"/>
      <c r="H1375" s="35"/>
      <c r="I1375" s="36"/>
      <c r="J1375" s="37"/>
      <c r="K1375" s="198" t="s">
        <v>75</v>
      </c>
      <c r="L1375" s="241">
        <v>0</v>
      </c>
      <c r="M1375" s="242">
        <v>0</v>
      </c>
      <c r="N1375" s="201">
        <v>0</v>
      </c>
      <c r="O1375" s="202">
        <v>0</v>
      </c>
      <c r="P1375" s="202">
        <v>0</v>
      </c>
      <c r="Q1375" s="202">
        <v>0</v>
      </c>
      <c r="R1375" s="202">
        <v>0</v>
      </c>
      <c r="S1375" s="202">
        <v>0</v>
      </c>
      <c r="T1375" s="203"/>
      <c r="U1375" s="135">
        <v>0</v>
      </c>
      <c r="V1375" s="135">
        <v>0</v>
      </c>
      <c r="W1375" s="202">
        <v>0</v>
      </c>
      <c r="X1375" s="202">
        <v>0</v>
      </c>
      <c r="Y1375" s="203"/>
      <c r="Z1375" s="135">
        <v>0</v>
      </c>
      <c r="AA1375" s="204">
        <v>0</v>
      </c>
      <c r="AB1375" s="202">
        <v>0</v>
      </c>
      <c r="AC1375" s="202">
        <v>0</v>
      </c>
      <c r="AD1375" s="202">
        <v>0</v>
      </c>
      <c r="AE1375" s="202">
        <v>0</v>
      </c>
      <c r="AF1375" s="202">
        <v>0</v>
      </c>
      <c r="AG1375" s="203"/>
      <c r="AH1375" s="135">
        <v>0</v>
      </c>
      <c r="AI1375" s="135">
        <v>0</v>
      </c>
      <c r="AJ1375" s="202">
        <v>0</v>
      </c>
      <c r="AK1375" s="202">
        <v>0</v>
      </c>
      <c r="AL1375" s="203"/>
      <c r="AM1375" s="205">
        <v>0</v>
      </c>
      <c r="AN1375" s="119">
        <v>0</v>
      </c>
      <c r="AO1375" s="120">
        <v>0</v>
      </c>
      <c r="AP1375" s="39">
        <v>0</v>
      </c>
      <c r="AQ1375" s="141">
        <v>0</v>
      </c>
      <c r="AR1375" s="141">
        <v>0</v>
      </c>
      <c r="AS1375" s="143">
        <v>0</v>
      </c>
      <c r="AT1375" s="144">
        <v>0</v>
      </c>
      <c r="AU1375" s="141">
        <v>0</v>
      </c>
      <c r="AV1375" s="141">
        <v>0</v>
      </c>
      <c r="AW1375" s="143">
        <v>0</v>
      </c>
      <c r="AY1375" s="146"/>
      <c r="AZ1375" s="694"/>
    </row>
    <row r="1376" spans="1:52" ht="12.75" customHeight="1" x14ac:dyDescent="0.25">
      <c r="A1376" s="15"/>
      <c r="C1376" s="122"/>
      <c r="D1376" s="123"/>
      <c r="F1376" s="125"/>
      <c r="G1376" s="126"/>
      <c r="H1376" s="35"/>
      <c r="I1376" s="36"/>
      <c r="J1376" s="37"/>
      <c r="K1376" s="206" t="s">
        <v>76</v>
      </c>
      <c r="L1376" s="241">
        <v>0</v>
      </c>
      <c r="M1376" s="242">
        <v>0</v>
      </c>
      <c r="N1376" s="201">
        <v>0</v>
      </c>
      <c r="O1376" s="202">
        <v>0</v>
      </c>
      <c r="P1376" s="202">
        <v>0</v>
      </c>
      <c r="Q1376" s="202">
        <v>0</v>
      </c>
      <c r="R1376" s="202">
        <v>0</v>
      </c>
      <c r="S1376" s="202">
        <v>0</v>
      </c>
      <c r="T1376" s="203"/>
      <c r="U1376" s="135">
        <v>0</v>
      </c>
      <c r="V1376" s="135">
        <v>0</v>
      </c>
      <c r="W1376" s="202">
        <v>0</v>
      </c>
      <c r="X1376" s="202">
        <v>0</v>
      </c>
      <c r="Y1376" s="203"/>
      <c r="Z1376" s="135">
        <v>0</v>
      </c>
      <c r="AA1376" s="204">
        <v>0</v>
      </c>
      <c r="AB1376" s="202">
        <v>0</v>
      </c>
      <c r="AC1376" s="202">
        <v>0</v>
      </c>
      <c r="AD1376" s="202">
        <v>0</v>
      </c>
      <c r="AE1376" s="202">
        <v>0</v>
      </c>
      <c r="AF1376" s="202">
        <v>0</v>
      </c>
      <c r="AG1376" s="203"/>
      <c r="AH1376" s="135">
        <v>0</v>
      </c>
      <c r="AI1376" s="135">
        <v>0</v>
      </c>
      <c r="AJ1376" s="202">
        <v>0</v>
      </c>
      <c r="AK1376" s="202">
        <v>0</v>
      </c>
      <c r="AL1376" s="203"/>
      <c r="AM1376" s="205">
        <v>0</v>
      </c>
      <c r="AN1376" s="119">
        <v>0</v>
      </c>
      <c r="AO1376" s="120">
        <v>0</v>
      </c>
      <c r="AP1376" s="39">
        <v>0</v>
      </c>
      <c r="AQ1376" s="141">
        <v>0</v>
      </c>
      <c r="AR1376" s="141">
        <v>0</v>
      </c>
      <c r="AS1376" s="143">
        <v>0</v>
      </c>
      <c r="AT1376" s="144">
        <v>0</v>
      </c>
      <c r="AU1376" s="141">
        <v>0</v>
      </c>
      <c r="AV1376" s="141">
        <v>0</v>
      </c>
      <c r="AW1376" s="143">
        <v>0</v>
      </c>
      <c r="AY1376" s="146"/>
      <c r="AZ1376" s="694"/>
    </row>
    <row r="1377" spans="1:64" ht="12.75" customHeight="1" x14ac:dyDescent="0.25">
      <c r="A1377" s="15"/>
      <c r="C1377" s="367"/>
      <c r="D1377" s="123"/>
      <c r="F1377" s="125"/>
      <c r="G1377" s="126"/>
      <c r="H1377" s="35"/>
      <c r="I1377" s="36"/>
      <c r="J1377" s="37"/>
      <c r="K1377" s="206"/>
      <c r="L1377" s="199"/>
      <c r="M1377" s="200"/>
      <c r="N1377" s="201"/>
      <c r="O1377" s="202"/>
      <c r="P1377" s="202"/>
      <c r="Q1377" s="202"/>
      <c r="R1377" s="202"/>
      <c r="S1377" s="202"/>
      <c r="T1377" s="224"/>
      <c r="U1377" s="133"/>
      <c r="V1377" s="133"/>
      <c r="W1377" s="134"/>
      <c r="X1377" s="134"/>
      <c r="Y1377" s="224"/>
      <c r="Z1377" s="135"/>
      <c r="AA1377" s="204"/>
      <c r="AB1377" s="202"/>
      <c r="AC1377" s="202"/>
      <c r="AD1377" s="202"/>
      <c r="AE1377" s="202"/>
      <c r="AF1377" s="202"/>
      <c r="AG1377" s="224"/>
      <c r="AH1377" s="133"/>
      <c r="AI1377" s="133"/>
      <c r="AJ1377" s="134"/>
      <c r="AK1377" s="134"/>
      <c r="AL1377" s="224"/>
      <c r="AM1377" s="205"/>
      <c r="AN1377" s="119"/>
      <c r="AO1377" s="120"/>
      <c r="AP1377" s="39"/>
      <c r="AQ1377" s="141"/>
      <c r="AR1377" s="141"/>
      <c r="AS1377" s="143"/>
      <c r="AU1377" s="141"/>
      <c r="AV1377" s="141"/>
      <c r="AW1377" s="143"/>
      <c r="AY1377" s="146"/>
      <c r="AZ1377" s="694"/>
    </row>
    <row r="1378" spans="1:64" s="708" customFormat="1" ht="12.75" customHeight="1" x14ac:dyDescent="0.25">
      <c r="A1378" s="52"/>
      <c r="B1378" s="43"/>
      <c r="C1378" s="44"/>
      <c r="D1378" s="45"/>
      <c r="E1378" s="46"/>
      <c r="F1378" s="47"/>
      <c r="G1378" s="126"/>
      <c r="H1378" s="35"/>
      <c r="I1378" s="36"/>
      <c r="J1378" s="37"/>
      <c r="K1378" s="102"/>
      <c r="L1378" s="604"/>
      <c r="M1378" s="605"/>
      <c r="N1378" s="606"/>
      <c r="O1378" s="607"/>
      <c r="P1378" s="607"/>
      <c r="Q1378" s="607"/>
      <c r="R1378" s="607"/>
      <c r="S1378" s="607"/>
      <c r="T1378" s="608"/>
      <c r="U1378" s="609"/>
      <c r="V1378" s="609"/>
      <c r="W1378" s="610"/>
      <c r="X1378" s="610"/>
      <c r="Y1378" s="608"/>
      <c r="Z1378" s="611"/>
      <c r="AA1378" s="612"/>
      <c r="AB1378" s="607"/>
      <c r="AC1378" s="607"/>
      <c r="AD1378" s="607"/>
      <c r="AE1378" s="607"/>
      <c r="AF1378" s="607"/>
      <c r="AG1378" s="608"/>
      <c r="AH1378" s="609"/>
      <c r="AI1378" s="609"/>
      <c r="AJ1378" s="610"/>
      <c r="AK1378" s="610"/>
      <c r="AL1378" s="608"/>
      <c r="AM1378" s="613"/>
      <c r="AN1378" s="110"/>
      <c r="AO1378" s="109"/>
      <c r="AP1378" s="103"/>
      <c r="AQ1378" s="111"/>
      <c r="AR1378" s="111"/>
      <c r="AS1378" s="112"/>
      <c r="AT1378" s="113"/>
      <c r="AU1378" s="111"/>
      <c r="AV1378" s="111"/>
      <c r="AW1378" s="112"/>
      <c r="AX1378"/>
      <c r="AY1378" s="146"/>
      <c r="AZ1378" s="694"/>
      <c r="BA1378"/>
      <c r="BB1378"/>
      <c r="BC1378"/>
      <c r="BD1378"/>
      <c r="BE1378"/>
      <c r="BF1378"/>
      <c r="BG1378"/>
      <c r="BH1378"/>
      <c r="BI1378"/>
      <c r="BJ1378"/>
      <c r="BK1378"/>
      <c r="BL1378"/>
    </row>
    <row r="1379" spans="1:64" ht="12.75" customHeight="1" x14ac:dyDescent="0.25">
      <c r="A1379" s="52"/>
      <c r="B1379" s="43"/>
      <c r="C1379" s="44"/>
      <c r="D1379" s="45"/>
      <c r="F1379" s="47"/>
      <c r="G1379" s="126"/>
      <c r="H1379" s="35"/>
      <c r="I1379" s="36"/>
      <c r="J1379" s="37"/>
      <c r="K1379" s="116" t="s">
        <v>1641</v>
      </c>
      <c r="L1379" s="604"/>
      <c r="M1379" s="605"/>
      <c r="N1379" s="606"/>
      <c r="O1379" s="607"/>
      <c r="P1379" s="607"/>
      <c r="Q1379" s="607"/>
      <c r="R1379" s="607"/>
      <c r="S1379" s="607"/>
      <c r="T1379" s="608"/>
      <c r="U1379" s="609"/>
      <c r="V1379" s="609"/>
      <c r="W1379" s="610"/>
      <c r="X1379" s="610"/>
      <c r="Y1379" s="608"/>
      <c r="Z1379" s="611"/>
      <c r="AA1379" s="612"/>
      <c r="AB1379" s="607"/>
      <c r="AC1379" s="607"/>
      <c r="AD1379" s="607"/>
      <c r="AE1379" s="607"/>
      <c r="AF1379" s="607"/>
      <c r="AG1379" s="608"/>
      <c r="AH1379" s="609"/>
      <c r="AI1379" s="609"/>
      <c r="AJ1379" s="610"/>
      <c r="AK1379" s="610"/>
      <c r="AL1379" s="608"/>
      <c r="AM1379" s="613"/>
      <c r="AN1379" s="110"/>
      <c r="AO1379" s="109"/>
      <c r="AP1379" s="103"/>
      <c r="AQ1379" s="111"/>
      <c r="AR1379" s="111"/>
      <c r="AS1379" s="112"/>
      <c r="AT1379" s="113"/>
      <c r="AU1379" s="111"/>
      <c r="AV1379" s="111"/>
      <c r="AW1379" s="112"/>
      <c r="AY1379" s="146"/>
      <c r="AZ1379" s="694"/>
    </row>
    <row r="1380" spans="1:64" ht="12.75" customHeight="1" x14ac:dyDescent="0.25">
      <c r="A1380" s="52"/>
      <c r="B1380" s="43"/>
      <c r="C1380" s="44"/>
      <c r="D1380" s="45"/>
      <c r="F1380" s="47"/>
      <c r="G1380" s="126"/>
      <c r="H1380" s="35"/>
      <c r="I1380" s="36"/>
      <c r="J1380" s="37"/>
      <c r="K1380" s="585" t="s">
        <v>1642</v>
      </c>
      <c r="L1380" s="604"/>
      <c r="M1380" s="605"/>
      <c r="N1380" s="606"/>
      <c r="O1380" s="607"/>
      <c r="P1380" s="607"/>
      <c r="Q1380" s="607"/>
      <c r="R1380" s="607"/>
      <c r="S1380" s="607"/>
      <c r="T1380" s="608"/>
      <c r="U1380" s="609"/>
      <c r="V1380" s="609"/>
      <c r="W1380" s="610"/>
      <c r="X1380" s="610"/>
      <c r="Y1380" s="608"/>
      <c r="Z1380" s="611"/>
      <c r="AA1380" s="612"/>
      <c r="AB1380" s="607"/>
      <c r="AC1380" s="607"/>
      <c r="AD1380" s="607"/>
      <c r="AE1380" s="607"/>
      <c r="AF1380" s="607"/>
      <c r="AG1380" s="608"/>
      <c r="AH1380" s="609"/>
      <c r="AI1380" s="609"/>
      <c r="AJ1380" s="610"/>
      <c r="AK1380" s="610"/>
      <c r="AL1380" s="608"/>
      <c r="AM1380" s="613"/>
      <c r="AN1380" s="110"/>
      <c r="AO1380" s="109"/>
      <c r="AP1380" s="103"/>
      <c r="AQ1380" s="111"/>
      <c r="AR1380" s="111"/>
      <c r="AS1380" s="112"/>
      <c r="AT1380" s="113"/>
      <c r="AU1380" s="111"/>
      <c r="AV1380" s="111"/>
      <c r="AW1380" s="112"/>
      <c r="AY1380" s="146"/>
      <c r="AZ1380" s="694"/>
    </row>
    <row r="1381" spans="1:64" ht="12.75" customHeight="1" x14ac:dyDescent="0.25">
      <c r="A1381" s="15"/>
      <c r="C1381" s="122"/>
      <c r="D1381" s="123"/>
      <c r="F1381" s="125"/>
      <c r="G1381" s="126"/>
      <c r="H1381" s="35"/>
      <c r="I1381" s="36"/>
      <c r="J1381" s="37"/>
      <c r="K1381" s="209"/>
      <c r="L1381" s="199"/>
      <c r="M1381" s="200"/>
      <c r="N1381" s="201"/>
      <c r="O1381" s="202"/>
      <c r="P1381" s="202"/>
      <c r="Q1381" s="202"/>
      <c r="R1381" s="202"/>
      <c r="S1381" s="202"/>
      <c r="T1381" s="224"/>
      <c r="U1381" s="138"/>
      <c r="V1381" s="138"/>
      <c r="W1381" s="139"/>
      <c r="X1381" s="139"/>
      <c r="Y1381" s="224"/>
      <c r="Z1381" s="210"/>
      <c r="AA1381" s="204"/>
      <c r="AB1381" s="202"/>
      <c r="AC1381" s="202"/>
      <c r="AD1381" s="202"/>
      <c r="AE1381" s="202"/>
      <c r="AF1381" s="202"/>
      <c r="AG1381" s="224"/>
      <c r="AH1381" s="138"/>
      <c r="AI1381" s="138"/>
      <c r="AJ1381" s="139"/>
      <c r="AK1381" s="139"/>
      <c r="AL1381" s="224"/>
      <c r="AM1381" s="140"/>
      <c r="AN1381" s="211"/>
      <c r="AO1381" s="212"/>
      <c r="AP1381" s="39"/>
      <c r="AQ1381" s="141"/>
      <c r="AR1381" s="141"/>
      <c r="AS1381" s="143"/>
      <c r="AU1381" s="141"/>
      <c r="AV1381" s="141"/>
      <c r="AW1381" s="143"/>
      <c r="AY1381" s="146"/>
      <c r="AZ1381" s="694"/>
    </row>
    <row r="1382" spans="1:64" ht="12.75" customHeight="1" x14ac:dyDescent="0.25">
      <c r="A1382" s="15"/>
      <c r="C1382" s="122"/>
      <c r="D1382" s="123"/>
      <c r="F1382" s="125"/>
      <c r="G1382" s="126"/>
      <c r="H1382" s="35"/>
      <c r="I1382" s="36"/>
      <c r="J1382" s="37"/>
      <c r="K1382" s="117" t="s">
        <v>65</v>
      </c>
      <c r="L1382" s="199"/>
      <c r="M1382" s="200"/>
      <c r="N1382" s="201"/>
      <c r="O1382" s="202"/>
      <c r="P1382" s="202"/>
      <c r="Q1382" s="202"/>
      <c r="R1382" s="202"/>
      <c r="S1382" s="202"/>
      <c r="T1382" s="224"/>
      <c r="U1382" s="138"/>
      <c r="V1382" s="138"/>
      <c r="W1382" s="139"/>
      <c r="X1382" s="139"/>
      <c r="Y1382" s="224"/>
      <c r="Z1382" s="210"/>
      <c r="AA1382" s="204"/>
      <c r="AB1382" s="202"/>
      <c r="AC1382" s="202"/>
      <c r="AD1382" s="202"/>
      <c r="AE1382" s="202"/>
      <c r="AF1382" s="202"/>
      <c r="AG1382" s="224"/>
      <c r="AH1382" s="138"/>
      <c r="AI1382" s="138"/>
      <c r="AJ1382" s="139"/>
      <c r="AK1382" s="139"/>
      <c r="AL1382" s="224"/>
      <c r="AM1382" s="140"/>
      <c r="AN1382" s="211"/>
      <c r="AO1382" s="212"/>
      <c r="AP1382" s="39"/>
      <c r="AQ1382" s="141"/>
      <c r="AR1382" s="141"/>
      <c r="AS1382" s="143"/>
      <c r="AU1382" s="141"/>
      <c r="AV1382" s="141"/>
      <c r="AW1382" s="143"/>
      <c r="AY1382" s="146"/>
      <c r="AZ1382" s="694"/>
    </row>
    <row r="1383" spans="1:64" s="708" customFormat="1" ht="12.75" customHeight="1" x14ac:dyDescent="0.25">
      <c r="A1383" s="15"/>
      <c r="B1383" s="121"/>
      <c r="C1383" s="122"/>
      <c r="D1383" s="123"/>
      <c r="E1383" s="124"/>
      <c r="F1383" s="125"/>
      <c r="G1383" s="126"/>
      <c r="H1383" s="35"/>
      <c r="I1383" s="36"/>
      <c r="J1383" s="37"/>
      <c r="K1383" s="209"/>
      <c r="L1383" s="199"/>
      <c r="M1383" s="200"/>
      <c r="N1383" s="201"/>
      <c r="O1383" s="202"/>
      <c r="P1383" s="202"/>
      <c r="Q1383" s="202"/>
      <c r="R1383" s="202"/>
      <c r="S1383" s="202"/>
      <c r="T1383" s="224"/>
      <c r="U1383" s="138"/>
      <c r="V1383" s="138"/>
      <c r="W1383" s="139"/>
      <c r="X1383" s="139"/>
      <c r="Y1383" s="224"/>
      <c r="Z1383" s="210"/>
      <c r="AA1383" s="204"/>
      <c r="AB1383" s="202"/>
      <c r="AC1383" s="202"/>
      <c r="AD1383" s="202"/>
      <c r="AE1383" s="202"/>
      <c r="AF1383" s="202"/>
      <c r="AG1383" s="224"/>
      <c r="AH1383" s="138"/>
      <c r="AI1383" s="138"/>
      <c r="AJ1383" s="139"/>
      <c r="AK1383" s="139"/>
      <c r="AL1383" s="224"/>
      <c r="AM1383" s="140"/>
      <c r="AN1383" s="211"/>
      <c r="AO1383" s="212"/>
      <c r="AP1383" s="39"/>
      <c r="AQ1383" s="141"/>
      <c r="AR1383" s="141"/>
      <c r="AS1383" s="143"/>
      <c r="AT1383" s="144"/>
      <c r="AU1383" s="141"/>
      <c r="AV1383" s="141"/>
      <c r="AW1383" s="143"/>
      <c r="AX1383"/>
      <c r="AY1383" s="146"/>
      <c r="AZ1383" s="694"/>
      <c r="BA1383"/>
      <c r="BB1383"/>
      <c r="BC1383"/>
      <c r="BD1383"/>
      <c r="BE1383"/>
      <c r="BF1383"/>
      <c r="BG1383"/>
      <c r="BH1383"/>
      <c r="BI1383"/>
      <c r="BJ1383"/>
      <c r="BK1383"/>
      <c r="BL1383"/>
    </row>
    <row r="1384" spans="1:64" ht="35.1" customHeight="1" x14ac:dyDescent="0.25">
      <c r="A1384" s="356" t="s">
        <v>13</v>
      </c>
      <c r="B1384" s="121">
        <v>19</v>
      </c>
      <c r="C1384" s="122" t="s">
        <v>1541</v>
      </c>
      <c r="D1384" s="123">
        <v>1000</v>
      </c>
      <c r="F1384" s="125">
        <v>12</v>
      </c>
      <c r="G1384" s="126">
        <v>1</v>
      </c>
      <c r="H1384" s="35" t="str">
        <f t="shared" si="1060"/>
        <v>037</v>
      </c>
      <c r="I1384" s="36" t="s">
        <v>96</v>
      </c>
      <c r="J1384" s="37" t="s">
        <v>1643</v>
      </c>
      <c r="K1384" s="664" t="s">
        <v>1598</v>
      </c>
      <c r="L1384" s="662">
        <v>0</v>
      </c>
      <c r="M1384" s="663">
        <v>0</v>
      </c>
      <c r="N1384" s="616"/>
      <c r="O1384" s="617"/>
      <c r="P1384" s="617"/>
      <c r="Q1384" s="617"/>
      <c r="R1384" s="617"/>
      <c r="S1384" s="617"/>
      <c r="T1384" s="132" t="str">
        <f>IF(SUM(N1384:S1384)=U1384,"OK",SUM(N1384:S1384)-U1384)</f>
        <v>OK</v>
      </c>
      <c r="U1384" s="618"/>
      <c r="V1384" s="618"/>
      <c r="W1384" s="619"/>
      <c r="X1384" s="619"/>
      <c r="Y1384" s="132" t="str">
        <f>IF(SUM(W1384:X1384)=Z1384,"OK",SUM(W1384:X1384)-Z1384)</f>
        <v>OK</v>
      </c>
      <c r="Z1384" s="620"/>
      <c r="AA1384" s="621"/>
      <c r="AB1384" s="622"/>
      <c r="AC1384" s="622"/>
      <c r="AD1384" s="622"/>
      <c r="AE1384" s="622"/>
      <c r="AF1384" s="622"/>
      <c r="AG1384" s="132" t="str">
        <f>IF(SUM(AA1384:AF1384)=AH1384,"OK",SUM(AA1384:AF1384)-AH1384)</f>
        <v>OK</v>
      </c>
      <c r="AH1384" s="618"/>
      <c r="AI1384" s="618"/>
      <c r="AJ1384" s="619"/>
      <c r="AK1384" s="619"/>
      <c r="AL1384" s="132" t="str">
        <f>IF(SUM(AJ1384:AK1384)=AM1384,"OK",SUM(AJ1384:AK1384)-AM1384)</f>
        <v>OK</v>
      </c>
      <c r="AM1384" s="623"/>
      <c r="AN1384" s="119">
        <f>L1384+U1384+V1384+Z1384</f>
        <v>0</v>
      </c>
      <c r="AO1384" s="120">
        <f>M1384+AH1384+AI1384+AM1384</f>
        <v>0</v>
      </c>
      <c r="AP1384" s="39">
        <f>L1384</f>
        <v>0</v>
      </c>
      <c r="AQ1384" s="141">
        <f>AN1384</f>
        <v>0</v>
      </c>
      <c r="AR1384" s="142">
        <f t="shared" ref="AR1384" si="1103">AQ1384-AP1384</f>
        <v>0</v>
      </c>
      <c r="AS1384" s="143" t="e">
        <f t="shared" ref="AS1384" si="1104">AR1384/AP1384</f>
        <v>#DIV/0!</v>
      </c>
      <c r="AT1384" s="144">
        <f>M1384</f>
        <v>0</v>
      </c>
      <c r="AU1384" s="141">
        <f t="shared" ref="AU1384" si="1105">AO1384</f>
        <v>0</v>
      </c>
      <c r="AV1384" s="142">
        <f t="shared" ref="AV1384" si="1106">AU1384-AT1384</f>
        <v>0</v>
      </c>
      <c r="AW1384" s="143" t="e">
        <f t="shared" ref="AW1384" si="1107">AV1384/AT1384</f>
        <v>#DIV/0!</v>
      </c>
      <c r="AY1384" s="146" t="str">
        <f>RIGHT(LEFT(I1384,3),2)&amp;"."&amp;RIGHT(LEFT(I1384,5),2)</f>
        <v>12.11</v>
      </c>
      <c r="AZ1384" s="694" t="b">
        <f>COUNTIF('[1]Codes SEC'!$B$2:$B$250,Ministres!AY1384)&gt;0</f>
        <v>1</v>
      </c>
    </row>
    <row r="1385" spans="1:64" ht="12.75" customHeight="1" x14ac:dyDescent="0.25">
      <c r="A1385" s="148"/>
      <c r="B1385" s="695"/>
      <c r="C1385" s="150"/>
      <c r="D1385" s="151"/>
      <c r="E1385" s="696"/>
      <c r="F1385" s="153"/>
      <c r="G1385" s="154"/>
      <c r="H1385" s="155"/>
      <c r="I1385" s="156"/>
      <c r="J1385" s="157"/>
      <c r="K1385" s="158" t="s">
        <v>70</v>
      </c>
      <c r="L1385" s="417">
        <f t="shared" ref="L1385:S1385" si="1108">L1384</f>
        <v>0</v>
      </c>
      <c r="M1385" s="697">
        <f t="shared" si="1108"/>
        <v>0</v>
      </c>
      <c r="N1385" s="698">
        <f t="shared" si="1108"/>
        <v>0</v>
      </c>
      <c r="O1385" s="699">
        <f t="shared" si="1108"/>
        <v>0</v>
      </c>
      <c r="P1385" s="699">
        <f t="shared" si="1108"/>
        <v>0</v>
      </c>
      <c r="Q1385" s="699">
        <f t="shared" si="1108"/>
        <v>0</v>
      </c>
      <c r="R1385" s="699">
        <f t="shared" si="1108"/>
        <v>0</v>
      </c>
      <c r="S1385" s="699">
        <f t="shared" si="1108"/>
        <v>0</v>
      </c>
      <c r="T1385" s="700"/>
      <c r="U1385" s="701">
        <f>U1384</f>
        <v>0</v>
      </c>
      <c r="V1385" s="701">
        <f>V1384</f>
        <v>0</v>
      </c>
      <c r="W1385" s="699">
        <f>W1384</f>
        <v>0</v>
      </c>
      <c r="X1385" s="699">
        <f>X1384</f>
        <v>0</v>
      </c>
      <c r="Y1385" s="700"/>
      <c r="Z1385" s="701">
        <f t="shared" ref="Z1385:AF1385" si="1109">Z1384</f>
        <v>0</v>
      </c>
      <c r="AA1385" s="165">
        <f t="shared" si="1109"/>
        <v>0</v>
      </c>
      <c r="AB1385" s="699">
        <f t="shared" si="1109"/>
        <v>0</v>
      </c>
      <c r="AC1385" s="699">
        <f t="shared" si="1109"/>
        <v>0</v>
      </c>
      <c r="AD1385" s="699">
        <f t="shared" si="1109"/>
        <v>0</v>
      </c>
      <c r="AE1385" s="699">
        <f t="shared" si="1109"/>
        <v>0</v>
      </c>
      <c r="AF1385" s="699">
        <f t="shared" si="1109"/>
        <v>0</v>
      </c>
      <c r="AG1385" s="700"/>
      <c r="AH1385" s="701">
        <f>AH1384</f>
        <v>0</v>
      </c>
      <c r="AI1385" s="701">
        <f>AI1384</f>
        <v>0</v>
      </c>
      <c r="AJ1385" s="699">
        <f>AJ1384</f>
        <v>0</v>
      </c>
      <c r="AK1385" s="699">
        <f>AK1384</f>
        <v>0</v>
      </c>
      <c r="AL1385" s="700"/>
      <c r="AM1385" s="702">
        <f t="shared" ref="AM1385:AW1385" si="1110">AM1384</f>
        <v>0</v>
      </c>
      <c r="AN1385" s="167">
        <f>AN1384</f>
        <v>0</v>
      </c>
      <c r="AO1385" s="703">
        <f t="shared" si="1110"/>
        <v>0</v>
      </c>
      <c r="AP1385" s="169">
        <f t="shared" si="1110"/>
        <v>0</v>
      </c>
      <c r="AQ1385" s="704">
        <f t="shared" si="1110"/>
        <v>0</v>
      </c>
      <c r="AR1385" s="705">
        <f t="shared" si="1110"/>
        <v>0</v>
      </c>
      <c r="AS1385" s="706" t="e">
        <f t="shared" si="1110"/>
        <v>#DIV/0!</v>
      </c>
      <c r="AT1385" s="707">
        <f t="shared" si="1110"/>
        <v>0</v>
      </c>
      <c r="AU1385" s="704">
        <f t="shared" si="1110"/>
        <v>0</v>
      </c>
      <c r="AV1385" s="705">
        <f t="shared" si="1110"/>
        <v>0</v>
      </c>
      <c r="AW1385" s="706" t="e">
        <f t="shared" si="1110"/>
        <v>#DIV/0!</v>
      </c>
      <c r="AY1385" s="146"/>
      <c r="AZ1385" s="694"/>
    </row>
    <row r="1386" spans="1:64" ht="12.75" customHeight="1" x14ac:dyDescent="0.25">
      <c r="A1386" s="15"/>
      <c r="C1386" s="122"/>
      <c r="D1386" s="123"/>
      <c r="F1386" s="125"/>
      <c r="G1386" s="126"/>
      <c r="H1386" s="35"/>
      <c r="I1386" s="36"/>
      <c r="J1386" s="37"/>
      <c r="K1386" s="240"/>
      <c r="L1386" s="241"/>
      <c r="M1386" s="242"/>
      <c r="N1386" s="201"/>
      <c r="O1386" s="202"/>
      <c r="P1386" s="202"/>
      <c r="Q1386" s="202"/>
      <c r="R1386" s="202"/>
      <c r="S1386" s="202"/>
      <c r="T1386" s="224"/>
      <c r="U1386" s="138"/>
      <c r="V1386" s="138"/>
      <c r="W1386" s="139"/>
      <c r="X1386" s="139"/>
      <c r="Y1386" s="224"/>
      <c r="Z1386" s="210"/>
      <c r="AA1386" s="204"/>
      <c r="AB1386" s="202"/>
      <c r="AC1386" s="202"/>
      <c r="AD1386" s="202"/>
      <c r="AE1386" s="202"/>
      <c r="AF1386" s="202"/>
      <c r="AG1386" s="224"/>
      <c r="AH1386" s="138"/>
      <c r="AI1386" s="138"/>
      <c r="AJ1386" s="139"/>
      <c r="AK1386" s="139"/>
      <c r="AL1386" s="224"/>
      <c r="AM1386" s="140"/>
      <c r="AN1386" s="211"/>
      <c r="AO1386" s="212"/>
      <c r="AP1386" s="39"/>
      <c r="AQ1386" s="141"/>
      <c r="AR1386" s="141"/>
      <c r="AS1386" s="143"/>
      <c r="AU1386" s="141"/>
      <c r="AV1386" s="141"/>
      <c r="AW1386" s="143"/>
      <c r="AY1386" s="146"/>
      <c r="AZ1386" s="694"/>
    </row>
    <row r="1387" spans="1:64" ht="12.75" customHeight="1" x14ac:dyDescent="0.25">
      <c r="A1387" s="15"/>
      <c r="C1387" s="122"/>
      <c r="D1387" s="123"/>
      <c r="F1387" s="125"/>
      <c r="G1387" s="126"/>
      <c r="H1387" s="35"/>
      <c r="I1387" s="36"/>
      <c r="J1387" s="37"/>
      <c r="K1387" s="243" t="s">
        <v>109</v>
      </c>
      <c r="L1387" s="241"/>
      <c r="M1387" s="242"/>
      <c r="N1387" s="201"/>
      <c r="O1387" s="202"/>
      <c r="P1387" s="202"/>
      <c r="Q1387" s="202"/>
      <c r="R1387" s="202"/>
      <c r="S1387" s="202"/>
      <c r="T1387" s="224"/>
      <c r="U1387" s="138"/>
      <c r="V1387" s="138"/>
      <c r="W1387" s="139"/>
      <c r="X1387" s="139"/>
      <c r="Y1387" s="224"/>
      <c r="Z1387" s="210"/>
      <c r="AA1387" s="204"/>
      <c r="AB1387" s="202"/>
      <c r="AC1387" s="202"/>
      <c r="AD1387" s="202"/>
      <c r="AE1387" s="202"/>
      <c r="AF1387" s="202"/>
      <c r="AG1387" s="224"/>
      <c r="AH1387" s="138"/>
      <c r="AI1387" s="138"/>
      <c r="AJ1387" s="139"/>
      <c r="AK1387" s="139"/>
      <c r="AL1387" s="224"/>
      <c r="AM1387" s="140"/>
      <c r="AN1387" s="211"/>
      <c r="AO1387" s="212"/>
      <c r="AP1387" s="39"/>
      <c r="AQ1387" s="141"/>
      <c r="AR1387" s="141"/>
      <c r="AS1387" s="143"/>
      <c r="AU1387" s="141"/>
      <c r="AV1387" s="141"/>
      <c r="AW1387" s="143"/>
      <c r="AY1387" s="146"/>
      <c r="AZ1387" s="694"/>
    </row>
    <row r="1388" spans="1:64" ht="12.75" customHeight="1" x14ac:dyDescent="0.25">
      <c r="A1388" s="15"/>
      <c r="C1388" s="122"/>
      <c r="D1388" s="123"/>
      <c r="F1388" s="125"/>
      <c r="G1388" s="126"/>
      <c r="H1388" s="35"/>
      <c r="I1388" s="36"/>
      <c r="J1388" s="37"/>
      <c r="K1388" s="244"/>
      <c r="L1388" s="241"/>
      <c r="M1388" s="242"/>
      <c r="N1388" s="201"/>
      <c r="O1388" s="202"/>
      <c r="P1388" s="202"/>
      <c r="Q1388" s="202"/>
      <c r="R1388" s="202"/>
      <c r="S1388" s="202"/>
      <c r="T1388" s="224"/>
      <c r="U1388" s="138"/>
      <c r="V1388" s="138"/>
      <c r="W1388" s="139"/>
      <c r="X1388" s="139"/>
      <c r="Y1388" s="224"/>
      <c r="Z1388" s="210"/>
      <c r="AA1388" s="204"/>
      <c r="AB1388" s="202"/>
      <c r="AC1388" s="202"/>
      <c r="AD1388" s="202"/>
      <c r="AE1388" s="202"/>
      <c r="AF1388" s="202"/>
      <c r="AG1388" s="224"/>
      <c r="AH1388" s="138"/>
      <c r="AI1388" s="138"/>
      <c r="AJ1388" s="139"/>
      <c r="AK1388" s="139"/>
      <c r="AL1388" s="224"/>
      <c r="AM1388" s="140"/>
      <c r="AN1388" s="211"/>
      <c r="AO1388" s="212"/>
      <c r="AP1388" s="39"/>
      <c r="AQ1388" s="141"/>
      <c r="AR1388" s="141"/>
      <c r="AS1388" s="143"/>
      <c r="AU1388" s="141"/>
      <c r="AV1388" s="141"/>
      <c r="AW1388" s="143"/>
      <c r="AY1388" s="146"/>
      <c r="AZ1388" s="694"/>
    </row>
    <row r="1389" spans="1:64" s="709" customFormat="1" ht="40.799999999999997" x14ac:dyDescent="0.25">
      <c r="A1389" s="356" t="s">
        <v>13</v>
      </c>
      <c r="B1389" s="121">
        <v>19</v>
      </c>
      <c r="C1389" s="122" t="s">
        <v>1541</v>
      </c>
      <c r="D1389" s="123">
        <v>1000</v>
      </c>
      <c r="E1389" s="124"/>
      <c r="F1389" s="125">
        <v>12</v>
      </c>
      <c r="G1389" s="126">
        <v>1</v>
      </c>
      <c r="H1389" s="35" t="str">
        <f t="shared" si="1060"/>
        <v>037</v>
      </c>
      <c r="I1389" s="36" t="s">
        <v>113</v>
      </c>
      <c r="J1389" s="37" t="s">
        <v>1644</v>
      </c>
      <c r="K1389" s="664" t="s">
        <v>1645</v>
      </c>
      <c r="L1389" s="232">
        <v>0</v>
      </c>
      <c r="M1389" s="233">
        <v>0</v>
      </c>
      <c r="N1389" s="616"/>
      <c r="O1389" s="617"/>
      <c r="P1389" s="617"/>
      <c r="Q1389" s="617"/>
      <c r="R1389" s="617"/>
      <c r="S1389" s="617"/>
      <c r="T1389" s="132" t="str">
        <f>IF(SUM(N1389:S1389)=U1389,"OK",SUM(N1389:S1389)-U1389)</f>
        <v>OK</v>
      </c>
      <c r="U1389" s="618"/>
      <c r="V1389" s="618"/>
      <c r="W1389" s="619"/>
      <c r="X1389" s="619"/>
      <c r="Y1389" s="132" t="str">
        <f>IF(SUM(W1389:X1389)=Z1389,"OK",SUM(W1389:X1389)-Z1389)</f>
        <v>OK</v>
      </c>
      <c r="Z1389" s="620"/>
      <c r="AA1389" s="621"/>
      <c r="AB1389" s="622"/>
      <c r="AC1389" s="622"/>
      <c r="AD1389" s="622"/>
      <c r="AE1389" s="622"/>
      <c r="AF1389" s="622"/>
      <c r="AG1389" s="132" t="str">
        <f>IF(SUM(AA1389:AF1389)=AH1389,"OK",SUM(AA1389:AF1389)-AH1389)</f>
        <v>OK</v>
      </c>
      <c r="AH1389" s="618"/>
      <c r="AI1389" s="618"/>
      <c r="AJ1389" s="619"/>
      <c r="AK1389" s="619"/>
      <c r="AL1389" s="132" t="str">
        <f>IF(SUM(AJ1389:AK1389)=AM1389,"OK",SUM(AJ1389:AK1389)-AM1389)</f>
        <v>OK</v>
      </c>
      <c r="AM1389" s="623"/>
      <c r="AN1389" s="119">
        <f>L1389+U1389+V1389+Z1389</f>
        <v>0</v>
      </c>
      <c r="AO1389" s="120">
        <f>M1389+AH1389+AI1389+AM1389</f>
        <v>0</v>
      </c>
      <c r="AP1389" s="39">
        <f>L1389</f>
        <v>0</v>
      </c>
      <c r="AQ1389" s="141">
        <f>AN1389</f>
        <v>0</v>
      </c>
      <c r="AR1389" s="142">
        <f>AQ1389-AP1389</f>
        <v>0</v>
      </c>
      <c r="AS1389" s="143" t="e">
        <f>AR1389/AP1389</f>
        <v>#DIV/0!</v>
      </c>
      <c r="AT1389" s="144">
        <f>M1389</f>
        <v>0</v>
      </c>
      <c r="AU1389" s="141">
        <f>AO1389</f>
        <v>0</v>
      </c>
      <c r="AV1389" s="142">
        <f>AU1389-AT1389</f>
        <v>0</v>
      </c>
      <c r="AW1389" s="143" t="e">
        <f>AV1389/AT1389</f>
        <v>#DIV/0!</v>
      </c>
      <c r="AX1389"/>
      <c r="AY1389" s="146" t="str">
        <f>RIGHT(LEFT(I1389,3),2)&amp;"."&amp;RIGHT(LEFT(I1389,5),2)</f>
        <v>74.22</v>
      </c>
      <c r="AZ1389" s="694" t="b">
        <f>COUNTIF('[1]Codes SEC'!$B$2:$B$250,Ministres!AY1389)&gt;0</f>
        <v>1</v>
      </c>
      <c r="BA1389" s="12"/>
      <c r="BB1389" s="12"/>
      <c r="BC1389" s="12"/>
      <c r="BD1389" s="12"/>
      <c r="BE1389" s="12"/>
      <c r="BF1389" s="12"/>
      <c r="BG1389" s="12"/>
      <c r="BH1389" s="12"/>
      <c r="BI1389" s="12"/>
      <c r="BJ1389" s="12"/>
      <c r="BK1389" s="12"/>
      <c r="BL1389" s="12"/>
    </row>
    <row r="1390" spans="1:64" ht="12.75" customHeight="1" x14ac:dyDescent="0.25">
      <c r="A1390" s="148"/>
      <c r="B1390" s="695"/>
      <c r="C1390" s="150"/>
      <c r="D1390" s="151"/>
      <c r="E1390" s="696"/>
      <c r="F1390" s="153"/>
      <c r="G1390" s="154"/>
      <c r="H1390" s="155"/>
      <c r="I1390" s="156"/>
      <c r="J1390" s="157"/>
      <c r="K1390" s="158" t="s">
        <v>116</v>
      </c>
      <c r="L1390" s="417">
        <f t="shared" ref="L1390:S1390" si="1111">L1389</f>
        <v>0</v>
      </c>
      <c r="M1390" s="697">
        <f t="shared" si="1111"/>
        <v>0</v>
      </c>
      <c r="N1390" s="698">
        <f t="shared" si="1111"/>
        <v>0</v>
      </c>
      <c r="O1390" s="699">
        <f t="shared" si="1111"/>
        <v>0</v>
      </c>
      <c r="P1390" s="699">
        <f t="shared" si="1111"/>
        <v>0</v>
      </c>
      <c r="Q1390" s="699">
        <f t="shared" si="1111"/>
        <v>0</v>
      </c>
      <c r="R1390" s="699">
        <f t="shared" si="1111"/>
        <v>0</v>
      </c>
      <c r="S1390" s="699">
        <f t="shared" si="1111"/>
        <v>0</v>
      </c>
      <c r="T1390" s="700"/>
      <c r="U1390" s="701">
        <f>U1389</f>
        <v>0</v>
      </c>
      <c r="V1390" s="701">
        <f>V1389</f>
        <v>0</v>
      </c>
      <c r="W1390" s="699">
        <f>W1389</f>
        <v>0</v>
      </c>
      <c r="X1390" s="699">
        <f>X1389</f>
        <v>0</v>
      </c>
      <c r="Y1390" s="700"/>
      <c r="Z1390" s="701">
        <f t="shared" ref="Z1390:AF1390" si="1112">Z1389</f>
        <v>0</v>
      </c>
      <c r="AA1390" s="165">
        <f t="shared" si="1112"/>
        <v>0</v>
      </c>
      <c r="AB1390" s="699">
        <f t="shared" si="1112"/>
        <v>0</v>
      </c>
      <c r="AC1390" s="699">
        <f t="shared" si="1112"/>
        <v>0</v>
      </c>
      <c r="AD1390" s="699">
        <f t="shared" si="1112"/>
        <v>0</v>
      </c>
      <c r="AE1390" s="699">
        <f t="shared" si="1112"/>
        <v>0</v>
      </c>
      <c r="AF1390" s="699">
        <f t="shared" si="1112"/>
        <v>0</v>
      </c>
      <c r="AG1390" s="700"/>
      <c r="AH1390" s="701">
        <f>AH1389</f>
        <v>0</v>
      </c>
      <c r="AI1390" s="701">
        <f>AI1389</f>
        <v>0</v>
      </c>
      <c r="AJ1390" s="699">
        <f>AJ1389</f>
        <v>0</v>
      </c>
      <c r="AK1390" s="699">
        <f>AK1389</f>
        <v>0</v>
      </c>
      <c r="AL1390" s="700"/>
      <c r="AM1390" s="702">
        <f t="shared" ref="AM1390:AW1390" si="1113">AM1389</f>
        <v>0</v>
      </c>
      <c r="AN1390" s="167">
        <f>AN1389</f>
        <v>0</v>
      </c>
      <c r="AO1390" s="703">
        <f t="shared" si="1113"/>
        <v>0</v>
      </c>
      <c r="AP1390" s="169">
        <f t="shared" si="1113"/>
        <v>0</v>
      </c>
      <c r="AQ1390" s="704">
        <f t="shared" si="1113"/>
        <v>0</v>
      </c>
      <c r="AR1390" s="705">
        <f t="shared" si="1113"/>
        <v>0</v>
      </c>
      <c r="AS1390" s="706" t="e">
        <f t="shared" si="1113"/>
        <v>#DIV/0!</v>
      </c>
      <c r="AT1390" s="707">
        <f t="shared" si="1113"/>
        <v>0</v>
      </c>
      <c r="AU1390" s="704">
        <f t="shared" si="1113"/>
        <v>0</v>
      </c>
      <c r="AV1390" s="705">
        <f t="shared" si="1113"/>
        <v>0</v>
      </c>
      <c r="AW1390" s="706" t="e">
        <f t="shared" si="1113"/>
        <v>#DIV/0!</v>
      </c>
      <c r="AY1390" s="146"/>
      <c r="AZ1390" s="710"/>
    </row>
    <row r="1391" spans="1:64" ht="12.75" customHeight="1" x14ac:dyDescent="0.25">
      <c r="A1391" s="174"/>
      <c r="B1391" s="175"/>
      <c r="C1391" s="176"/>
      <c r="D1391" s="177"/>
      <c r="E1391" s="178"/>
      <c r="F1391" s="177"/>
      <c r="G1391" s="179"/>
      <c r="H1391" s="180"/>
      <c r="I1391" s="181"/>
      <c r="J1391" s="182"/>
      <c r="K1391" s="183" t="s">
        <v>1646</v>
      </c>
      <c r="L1391" s="184">
        <f t="shared" ref="L1391:S1391" si="1114">L1390+L1385</f>
        <v>0</v>
      </c>
      <c r="M1391" s="185">
        <f t="shared" si="1114"/>
        <v>0</v>
      </c>
      <c r="N1391" s="186">
        <f t="shared" si="1114"/>
        <v>0</v>
      </c>
      <c r="O1391" s="187">
        <f t="shared" si="1114"/>
        <v>0</v>
      </c>
      <c r="P1391" s="187">
        <f t="shared" si="1114"/>
        <v>0</v>
      </c>
      <c r="Q1391" s="187">
        <f t="shared" si="1114"/>
        <v>0</v>
      </c>
      <c r="R1391" s="187">
        <f t="shared" si="1114"/>
        <v>0</v>
      </c>
      <c r="S1391" s="187">
        <f t="shared" si="1114"/>
        <v>0</v>
      </c>
      <c r="T1391" s="188"/>
      <c r="U1391" s="187">
        <f>U1390+U1385</f>
        <v>0</v>
      </c>
      <c r="V1391" s="187">
        <f>V1390+V1385</f>
        <v>0</v>
      </c>
      <c r="W1391" s="187">
        <f>W1390+W1385</f>
        <v>0</v>
      </c>
      <c r="X1391" s="187">
        <f>X1390+X1385</f>
        <v>0</v>
      </c>
      <c r="Y1391" s="188"/>
      <c r="Z1391" s="187">
        <f t="shared" ref="Z1391:AF1391" si="1115">Z1390+Z1385</f>
        <v>0</v>
      </c>
      <c r="AA1391" s="189">
        <f t="shared" si="1115"/>
        <v>0</v>
      </c>
      <c r="AB1391" s="187">
        <f t="shared" si="1115"/>
        <v>0</v>
      </c>
      <c r="AC1391" s="187">
        <f t="shared" si="1115"/>
        <v>0</v>
      </c>
      <c r="AD1391" s="187">
        <f t="shared" si="1115"/>
        <v>0</v>
      </c>
      <c r="AE1391" s="187">
        <f t="shared" si="1115"/>
        <v>0</v>
      </c>
      <c r="AF1391" s="187">
        <f t="shared" si="1115"/>
        <v>0</v>
      </c>
      <c r="AG1391" s="188"/>
      <c r="AH1391" s="187">
        <f>AH1390+AH1385</f>
        <v>0</v>
      </c>
      <c r="AI1391" s="187">
        <f>AI1390+AI1385</f>
        <v>0</v>
      </c>
      <c r="AJ1391" s="187">
        <f>AJ1390+AJ1385</f>
        <v>0</v>
      </c>
      <c r="AK1391" s="187">
        <f>AK1390+AK1385</f>
        <v>0</v>
      </c>
      <c r="AL1391" s="188"/>
      <c r="AM1391" s="190">
        <f t="shared" ref="AM1391:AW1391" si="1116">AM1390+AM1385</f>
        <v>0</v>
      </c>
      <c r="AN1391" s="191">
        <f>AN1390+AN1385</f>
        <v>0</v>
      </c>
      <c r="AO1391" s="190">
        <f t="shared" si="1116"/>
        <v>0</v>
      </c>
      <c r="AP1391" s="184">
        <f t="shared" si="1116"/>
        <v>0</v>
      </c>
      <c r="AQ1391" s="192">
        <f t="shared" si="1116"/>
        <v>0</v>
      </c>
      <c r="AR1391" s="193">
        <f t="shared" si="1116"/>
        <v>0</v>
      </c>
      <c r="AS1391" s="194" t="e">
        <f t="shared" si="1116"/>
        <v>#DIV/0!</v>
      </c>
      <c r="AT1391" s="195">
        <f t="shared" si="1116"/>
        <v>0</v>
      </c>
      <c r="AU1391" s="192">
        <f t="shared" si="1116"/>
        <v>0</v>
      </c>
      <c r="AV1391" s="193">
        <f t="shared" si="1116"/>
        <v>0</v>
      </c>
      <c r="AW1391" s="194" t="e">
        <f t="shared" si="1116"/>
        <v>#DIV/0!</v>
      </c>
      <c r="AY1391" s="146"/>
      <c r="AZ1391" s="694"/>
    </row>
    <row r="1392" spans="1:64" ht="12.75" customHeight="1" x14ac:dyDescent="0.25">
      <c r="A1392" s="15"/>
      <c r="C1392" s="122"/>
      <c r="D1392" s="123"/>
      <c r="F1392" s="125"/>
      <c r="G1392" s="34"/>
      <c r="H1392" s="35"/>
      <c r="I1392" s="36"/>
      <c r="J1392" s="37"/>
      <c r="K1392" s="198" t="s">
        <v>72</v>
      </c>
      <c r="L1392" s="199">
        <v>0</v>
      </c>
      <c r="M1392" s="200">
        <v>0</v>
      </c>
      <c r="N1392" s="201">
        <v>0</v>
      </c>
      <c r="O1392" s="202">
        <v>0</v>
      </c>
      <c r="P1392" s="202">
        <v>0</v>
      </c>
      <c r="Q1392" s="202">
        <v>0</v>
      </c>
      <c r="R1392" s="202">
        <v>0</v>
      </c>
      <c r="S1392" s="202">
        <v>0</v>
      </c>
      <c r="T1392" s="203"/>
      <c r="U1392" s="135">
        <v>0</v>
      </c>
      <c r="V1392" s="135">
        <v>0</v>
      </c>
      <c r="W1392" s="202">
        <v>0</v>
      </c>
      <c r="X1392" s="202">
        <v>0</v>
      </c>
      <c r="Y1392" s="203"/>
      <c r="Z1392" s="135">
        <v>0</v>
      </c>
      <c r="AA1392" s="204">
        <v>0</v>
      </c>
      <c r="AB1392" s="202">
        <v>0</v>
      </c>
      <c r="AC1392" s="202">
        <v>0</v>
      </c>
      <c r="AD1392" s="202">
        <v>0</v>
      </c>
      <c r="AE1392" s="202">
        <v>0</v>
      </c>
      <c r="AF1392" s="202">
        <v>0</v>
      </c>
      <c r="AG1392" s="203"/>
      <c r="AH1392" s="135">
        <v>0</v>
      </c>
      <c r="AI1392" s="135">
        <v>0</v>
      </c>
      <c r="AJ1392" s="202">
        <v>0</v>
      </c>
      <c r="AK1392" s="202">
        <v>0</v>
      </c>
      <c r="AL1392" s="203"/>
      <c r="AM1392" s="205">
        <v>0</v>
      </c>
      <c r="AN1392" s="119">
        <v>0</v>
      </c>
      <c r="AO1392" s="120">
        <v>0</v>
      </c>
      <c r="AP1392" s="39">
        <v>0</v>
      </c>
      <c r="AQ1392" s="141">
        <v>0</v>
      </c>
      <c r="AR1392" s="141">
        <v>0</v>
      </c>
      <c r="AS1392" s="143">
        <v>0</v>
      </c>
      <c r="AT1392" s="144">
        <v>0</v>
      </c>
      <c r="AU1392" s="141">
        <v>0</v>
      </c>
      <c r="AV1392" s="141">
        <v>0</v>
      </c>
      <c r="AW1392" s="143">
        <v>0</v>
      </c>
      <c r="AY1392" s="146"/>
      <c r="AZ1392" s="694"/>
    </row>
    <row r="1393" spans="1:52" ht="12.75" customHeight="1" x14ac:dyDescent="0.25">
      <c r="A1393" s="15"/>
      <c r="C1393" s="122"/>
      <c r="D1393" s="123"/>
      <c r="F1393" s="125"/>
      <c r="G1393" s="126"/>
      <c r="H1393" s="35"/>
      <c r="I1393" s="36"/>
      <c r="J1393" s="37"/>
      <c r="K1393" s="198" t="s">
        <v>73</v>
      </c>
      <c r="L1393" s="241">
        <v>0</v>
      </c>
      <c r="M1393" s="242">
        <v>0</v>
      </c>
      <c r="N1393" s="201">
        <v>0</v>
      </c>
      <c r="O1393" s="202">
        <v>0</v>
      </c>
      <c r="P1393" s="202">
        <v>0</v>
      </c>
      <c r="Q1393" s="202">
        <v>0</v>
      </c>
      <c r="R1393" s="202">
        <v>0</v>
      </c>
      <c r="S1393" s="202">
        <v>0</v>
      </c>
      <c r="T1393" s="203"/>
      <c r="U1393" s="135">
        <v>0</v>
      </c>
      <c r="V1393" s="135">
        <v>0</v>
      </c>
      <c r="W1393" s="202">
        <v>0</v>
      </c>
      <c r="X1393" s="202">
        <v>0</v>
      </c>
      <c r="Y1393" s="203"/>
      <c r="Z1393" s="135">
        <v>0</v>
      </c>
      <c r="AA1393" s="204">
        <v>0</v>
      </c>
      <c r="AB1393" s="202">
        <v>0</v>
      </c>
      <c r="AC1393" s="202">
        <v>0</v>
      </c>
      <c r="AD1393" s="202">
        <v>0</v>
      </c>
      <c r="AE1393" s="202">
        <v>0</v>
      </c>
      <c r="AF1393" s="202">
        <v>0</v>
      </c>
      <c r="AG1393" s="203"/>
      <c r="AH1393" s="135">
        <v>0</v>
      </c>
      <c r="AI1393" s="135">
        <v>0</v>
      </c>
      <c r="AJ1393" s="202">
        <v>0</v>
      </c>
      <c r="AK1393" s="202">
        <v>0</v>
      </c>
      <c r="AL1393" s="203"/>
      <c r="AM1393" s="205">
        <v>0</v>
      </c>
      <c r="AN1393" s="119">
        <v>0</v>
      </c>
      <c r="AO1393" s="120">
        <v>0</v>
      </c>
      <c r="AP1393" s="39">
        <v>0</v>
      </c>
      <c r="AQ1393" s="141">
        <v>0</v>
      </c>
      <c r="AR1393" s="141">
        <v>0</v>
      </c>
      <c r="AS1393" s="143">
        <v>0</v>
      </c>
      <c r="AT1393" s="144">
        <v>0</v>
      </c>
      <c r="AU1393" s="141">
        <v>0</v>
      </c>
      <c r="AV1393" s="141">
        <v>0</v>
      </c>
      <c r="AW1393" s="143">
        <v>0</v>
      </c>
      <c r="AY1393" s="146"/>
      <c r="AZ1393" s="694"/>
    </row>
    <row r="1394" spans="1:52" ht="12.75" customHeight="1" x14ac:dyDescent="0.25">
      <c r="A1394" s="15"/>
      <c r="C1394" s="122"/>
      <c r="D1394" s="123"/>
      <c r="F1394" s="125"/>
      <c r="G1394" s="126"/>
      <c r="H1394" s="35"/>
      <c r="I1394" s="36"/>
      <c r="J1394" s="37"/>
      <c r="K1394" s="198" t="s">
        <v>74</v>
      </c>
      <c r="L1394" s="241">
        <v>0</v>
      </c>
      <c r="M1394" s="242">
        <v>0</v>
      </c>
      <c r="N1394" s="201">
        <v>0</v>
      </c>
      <c r="O1394" s="202">
        <v>0</v>
      </c>
      <c r="P1394" s="202">
        <v>0</v>
      </c>
      <c r="Q1394" s="202">
        <v>0</v>
      </c>
      <c r="R1394" s="202">
        <v>0</v>
      </c>
      <c r="S1394" s="202">
        <v>0</v>
      </c>
      <c r="T1394" s="203"/>
      <c r="U1394" s="135">
        <v>0</v>
      </c>
      <c r="V1394" s="135">
        <v>0</v>
      </c>
      <c r="W1394" s="202">
        <v>0</v>
      </c>
      <c r="X1394" s="202">
        <v>0</v>
      </c>
      <c r="Y1394" s="203"/>
      <c r="Z1394" s="135">
        <v>0</v>
      </c>
      <c r="AA1394" s="204">
        <v>0</v>
      </c>
      <c r="AB1394" s="202">
        <v>0</v>
      </c>
      <c r="AC1394" s="202">
        <v>0</v>
      </c>
      <c r="AD1394" s="202">
        <v>0</v>
      </c>
      <c r="AE1394" s="202">
        <v>0</v>
      </c>
      <c r="AF1394" s="202">
        <v>0</v>
      </c>
      <c r="AG1394" s="203"/>
      <c r="AH1394" s="135">
        <v>0</v>
      </c>
      <c r="AI1394" s="135">
        <v>0</v>
      </c>
      <c r="AJ1394" s="202">
        <v>0</v>
      </c>
      <c r="AK1394" s="202">
        <v>0</v>
      </c>
      <c r="AL1394" s="203"/>
      <c r="AM1394" s="205">
        <v>0</v>
      </c>
      <c r="AN1394" s="119">
        <v>0</v>
      </c>
      <c r="AO1394" s="120">
        <v>0</v>
      </c>
      <c r="AP1394" s="39">
        <v>0</v>
      </c>
      <c r="AQ1394" s="141">
        <v>0</v>
      </c>
      <c r="AR1394" s="141">
        <v>0</v>
      </c>
      <c r="AS1394" s="143">
        <v>0</v>
      </c>
      <c r="AT1394" s="144">
        <v>0</v>
      </c>
      <c r="AU1394" s="141">
        <v>0</v>
      </c>
      <c r="AV1394" s="141">
        <v>0</v>
      </c>
      <c r="AW1394" s="143">
        <v>0</v>
      </c>
      <c r="AY1394" s="146"/>
      <c r="AZ1394" s="694"/>
    </row>
    <row r="1395" spans="1:52" ht="12.75" customHeight="1" x14ac:dyDescent="0.25">
      <c r="A1395" s="15"/>
      <c r="C1395" s="122"/>
      <c r="D1395" s="123"/>
      <c r="F1395" s="125"/>
      <c r="G1395" s="126"/>
      <c r="H1395" s="35"/>
      <c r="I1395" s="36"/>
      <c r="J1395" s="37"/>
      <c r="K1395" s="198" t="s">
        <v>75</v>
      </c>
      <c r="L1395" s="241">
        <v>0</v>
      </c>
      <c r="M1395" s="242">
        <v>0</v>
      </c>
      <c r="N1395" s="201">
        <v>0</v>
      </c>
      <c r="O1395" s="202">
        <v>0</v>
      </c>
      <c r="P1395" s="202">
        <v>0</v>
      </c>
      <c r="Q1395" s="202">
        <v>0</v>
      </c>
      <c r="R1395" s="202">
        <v>0</v>
      </c>
      <c r="S1395" s="202">
        <v>0</v>
      </c>
      <c r="T1395" s="203"/>
      <c r="U1395" s="135">
        <v>0</v>
      </c>
      <c r="V1395" s="135">
        <v>0</v>
      </c>
      <c r="W1395" s="202">
        <v>0</v>
      </c>
      <c r="X1395" s="202">
        <v>0</v>
      </c>
      <c r="Y1395" s="203"/>
      <c r="Z1395" s="135">
        <v>0</v>
      </c>
      <c r="AA1395" s="204">
        <v>0</v>
      </c>
      <c r="AB1395" s="202">
        <v>0</v>
      </c>
      <c r="AC1395" s="202">
        <v>0</v>
      </c>
      <c r="AD1395" s="202">
        <v>0</v>
      </c>
      <c r="AE1395" s="202">
        <v>0</v>
      </c>
      <c r="AF1395" s="202">
        <v>0</v>
      </c>
      <c r="AG1395" s="203"/>
      <c r="AH1395" s="135">
        <v>0</v>
      </c>
      <c r="AI1395" s="135">
        <v>0</v>
      </c>
      <c r="AJ1395" s="202">
        <v>0</v>
      </c>
      <c r="AK1395" s="202">
        <v>0</v>
      </c>
      <c r="AL1395" s="203"/>
      <c r="AM1395" s="205">
        <v>0</v>
      </c>
      <c r="AN1395" s="119">
        <v>0</v>
      </c>
      <c r="AO1395" s="120">
        <v>0</v>
      </c>
      <c r="AP1395" s="39">
        <v>0</v>
      </c>
      <c r="AQ1395" s="141">
        <v>0</v>
      </c>
      <c r="AR1395" s="141">
        <v>0</v>
      </c>
      <c r="AS1395" s="143">
        <v>0</v>
      </c>
      <c r="AT1395" s="144">
        <v>0</v>
      </c>
      <c r="AU1395" s="141">
        <v>0</v>
      </c>
      <c r="AV1395" s="141">
        <v>0</v>
      </c>
      <c r="AW1395" s="143">
        <v>0</v>
      </c>
      <c r="AY1395" s="146"/>
      <c r="AZ1395" s="694"/>
    </row>
    <row r="1396" spans="1:52" ht="12.75" customHeight="1" x14ac:dyDescent="0.25">
      <c r="A1396" s="15"/>
      <c r="C1396" s="122"/>
      <c r="D1396" s="123"/>
      <c r="F1396" s="125"/>
      <c r="G1396" s="126"/>
      <c r="H1396" s="35"/>
      <c r="I1396" s="36"/>
      <c r="J1396" s="37"/>
      <c r="K1396" s="206" t="s">
        <v>76</v>
      </c>
      <c r="L1396" s="241">
        <v>0</v>
      </c>
      <c r="M1396" s="242">
        <v>0</v>
      </c>
      <c r="N1396" s="201">
        <v>0</v>
      </c>
      <c r="O1396" s="202">
        <v>0</v>
      </c>
      <c r="P1396" s="202">
        <v>0</v>
      </c>
      <c r="Q1396" s="202">
        <v>0</v>
      </c>
      <c r="R1396" s="202">
        <v>0</v>
      </c>
      <c r="S1396" s="202">
        <v>0</v>
      </c>
      <c r="T1396" s="203"/>
      <c r="U1396" s="135">
        <v>0</v>
      </c>
      <c r="V1396" s="135">
        <v>0</v>
      </c>
      <c r="W1396" s="202">
        <v>0</v>
      </c>
      <c r="X1396" s="202">
        <v>0</v>
      </c>
      <c r="Y1396" s="203"/>
      <c r="Z1396" s="135">
        <v>0</v>
      </c>
      <c r="AA1396" s="204">
        <v>0</v>
      </c>
      <c r="AB1396" s="202">
        <v>0</v>
      </c>
      <c r="AC1396" s="202">
        <v>0</v>
      </c>
      <c r="AD1396" s="202">
        <v>0</v>
      </c>
      <c r="AE1396" s="202">
        <v>0</v>
      </c>
      <c r="AF1396" s="202">
        <v>0</v>
      </c>
      <c r="AG1396" s="203"/>
      <c r="AH1396" s="135">
        <v>0</v>
      </c>
      <c r="AI1396" s="135">
        <v>0</v>
      </c>
      <c r="AJ1396" s="202">
        <v>0</v>
      </c>
      <c r="AK1396" s="202">
        <v>0</v>
      </c>
      <c r="AL1396" s="203"/>
      <c r="AM1396" s="205">
        <v>0</v>
      </c>
      <c r="AN1396" s="119">
        <v>0</v>
      </c>
      <c r="AO1396" s="120">
        <v>0</v>
      </c>
      <c r="AP1396" s="39">
        <v>0</v>
      </c>
      <c r="AQ1396" s="141">
        <v>0</v>
      </c>
      <c r="AR1396" s="141">
        <v>0</v>
      </c>
      <c r="AS1396" s="143">
        <v>0</v>
      </c>
      <c r="AT1396" s="144">
        <v>0</v>
      </c>
      <c r="AU1396" s="141">
        <v>0</v>
      </c>
      <c r="AV1396" s="141">
        <v>0</v>
      </c>
      <c r="AW1396" s="143">
        <v>0</v>
      </c>
      <c r="AX1396" s="12"/>
      <c r="AY1396" s="146"/>
      <c r="AZ1396" s="694"/>
    </row>
    <row r="1397" spans="1:52" ht="12.75" customHeight="1" x14ac:dyDescent="0.25">
      <c r="A1397" s="15"/>
      <c r="C1397" s="367"/>
      <c r="D1397" s="123"/>
      <c r="F1397" s="125"/>
      <c r="G1397" s="126"/>
      <c r="H1397" s="35"/>
      <c r="I1397" s="36"/>
      <c r="J1397" s="37"/>
      <c r="K1397" s="206"/>
      <c r="L1397" s="199"/>
      <c r="M1397" s="200"/>
      <c r="N1397" s="201"/>
      <c r="O1397" s="202"/>
      <c r="P1397" s="202"/>
      <c r="Q1397" s="202"/>
      <c r="R1397" s="202"/>
      <c r="S1397" s="202"/>
      <c r="T1397" s="224"/>
      <c r="U1397" s="133"/>
      <c r="V1397" s="133"/>
      <c r="W1397" s="134"/>
      <c r="X1397" s="134"/>
      <c r="Y1397" s="224"/>
      <c r="Z1397" s="135"/>
      <c r="AA1397" s="204"/>
      <c r="AB1397" s="202"/>
      <c r="AC1397" s="202"/>
      <c r="AD1397" s="202"/>
      <c r="AE1397" s="202"/>
      <c r="AF1397" s="202"/>
      <c r="AG1397" s="224"/>
      <c r="AH1397" s="133"/>
      <c r="AI1397" s="133"/>
      <c r="AJ1397" s="134"/>
      <c r="AK1397" s="134"/>
      <c r="AL1397" s="224"/>
      <c r="AM1397" s="205"/>
      <c r="AN1397" s="119"/>
      <c r="AO1397" s="120"/>
      <c r="AP1397" s="39"/>
      <c r="AQ1397" s="141"/>
      <c r="AR1397" s="141"/>
      <c r="AS1397" s="143"/>
      <c r="AU1397" s="141"/>
      <c r="AV1397" s="141"/>
      <c r="AW1397" s="143"/>
      <c r="AY1397" s="146"/>
      <c r="AZ1397" s="694"/>
    </row>
    <row r="1398" spans="1:52" ht="12.75" customHeight="1" x14ac:dyDescent="0.25">
      <c r="A1398" s="52"/>
      <c r="B1398" s="43"/>
      <c r="C1398" s="44"/>
      <c r="D1398" s="45"/>
      <c r="E1398" s="46"/>
      <c r="F1398" s="47"/>
      <c r="G1398" s="126"/>
      <c r="H1398" s="35"/>
      <c r="I1398" s="36"/>
      <c r="J1398" s="37"/>
      <c r="K1398" s="102"/>
      <c r="L1398" s="604"/>
      <c r="M1398" s="605"/>
      <c r="N1398" s="606"/>
      <c r="O1398" s="607"/>
      <c r="P1398" s="607"/>
      <c r="Q1398" s="607"/>
      <c r="R1398" s="607"/>
      <c r="S1398" s="607"/>
      <c r="T1398" s="608"/>
      <c r="U1398" s="609"/>
      <c r="V1398" s="609"/>
      <c r="W1398" s="610"/>
      <c r="X1398" s="610"/>
      <c r="Y1398" s="608"/>
      <c r="Z1398" s="611"/>
      <c r="AA1398" s="612"/>
      <c r="AB1398" s="607"/>
      <c r="AC1398" s="607"/>
      <c r="AD1398" s="607"/>
      <c r="AE1398" s="607"/>
      <c r="AF1398" s="607"/>
      <c r="AG1398" s="608"/>
      <c r="AH1398" s="609"/>
      <c r="AI1398" s="609"/>
      <c r="AJ1398" s="610"/>
      <c r="AK1398" s="610"/>
      <c r="AL1398" s="608"/>
      <c r="AM1398" s="613"/>
      <c r="AN1398" s="110"/>
      <c r="AO1398" s="109"/>
      <c r="AP1398" s="103"/>
      <c r="AQ1398" s="111"/>
      <c r="AR1398" s="111"/>
      <c r="AS1398" s="112"/>
      <c r="AT1398" s="113"/>
      <c r="AU1398" s="111"/>
      <c r="AV1398" s="111"/>
      <c r="AW1398" s="112"/>
      <c r="AY1398" s="146"/>
      <c r="AZ1398" s="694"/>
    </row>
    <row r="1399" spans="1:52" ht="12.75" customHeight="1" x14ac:dyDescent="0.25">
      <c r="A1399" s="52"/>
      <c r="B1399" s="43"/>
      <c r="C1399" s="44"/>
      <c r="D1399" s="45"/>
      <c r="F1399" s="47"/>
      <c r="G1399" s="126"/>
      <c r="H1399" s="35"/>
      <c r="I1399" s="36"/>
      <c r="J1399" s="37"/>
      <c r="K1399" s="116" t="s">
        <v>1647</v>
      </c>
      <c r="L1399" s="604"/>
      <c r="M1399" s="605"/>
      <c r="N1399" s="606"/>
      <c r="O1399" s="607"/>
      <c r="P1399" s="607"/>
      <c r="Q1399" s="607"/>
      <c r="R1399" s="607"/>
      <c r="S1399" s="607"/>
      <c r="T1399" s="608"/>
      <c r="U1399" s="609"/>
      <c r="V1399" s="609"/>
      <c r="W1399" s="610"/>
      <c r="X1399" s="610"/>
      <c r="Y1399" s="608"/>
      <c r="Z1399" s="611"/>
      <c r="AA1399" s="612"/>
      <c r="AB1399" s="607"/>
      <c r="AC1399" s="607"/>
      <c r="AD1399" s="607"/>
      <c r="AE1399" s="607"/>
      <c r="AF1399" s="607"/>
      <c r="AG1399" s="608"/>
      <c r="AH1399" s="609"/>
      <c r="AI1399" s="609"/>
      <c r="AJ1399" s="610"/>
      <c r="AK1399" s="610"/>
      <c r="AL1399" s="608"/>
      <c r="AM1399" s="613"/>
      <c r="AN1399" s="110"/>
      <c r="AO1399" s="109"/>
      <c r="AP1399" s="103"/>
      <c r="AQ1399" s="111"/>
      <c r="AR1399" s="111"/>
      <c r="AS1399" s="112"/>
      <c r="AT1399" s="113"/>
      <c r="AU1399" s="111"/>
      <c r="AV1399" s="111"/>
      <c r="AW1399" s="112"/>
      <c r="AY1399" s="146"/>
      <c r="AZ1399" s="694"/>
    </row>
    <row r="1400" spans="1:52" ht="22.8" x14ac:dyDescent="0.25">
      <c r="A1400" s="52"/>
      <c r="B1400" s="43"/>
      <c r="C1400" s="44"/>
      <c r="D1400" s="45"/>
      <c r="F1400" s="47"/>
      <c r="G1400" s="126"/>
      <c r="H1400" s="35"/>
      <c r="I1400" s="36"/>
      <c r="J1400" s="37"/>
      <c r="K1400" s="116" t="s">
        <v>1648</v>
      </c>
      <c r="L1400" s="604"/>
      <c r="M1400" s="605"/>
      <c r="N1400" s="606"/>
      <c r="O1400" s="607"/>
      <c r="P1400" s="607"/>
      <c r="Q1400" s="607"/>
      <c r="R1400" s="607"/>
      <c r="S1400" s="607"/>
      <c r="T1400" s="608"/>
      <c r="U1400" s="609"/>
      <c r="V1400" s="609"/>
      <c r="W1400" s="610"/>
      <c r="X1400" s="610"/>
      <c r="Y1400" s="608"/>
      <c r="Z1400" s="611"/>
      <c r="AA1400" s="612"/>
      <c r="AB1400" s="607"/>
      <c r="AC1400" s="607"/>
      <c r="AD1400" s="607"/>
      <c r="AE1400" s="607"/>
      <c r="AF1400" s="607"/>
      <c r="AG1400" s="608"/>
      <c r="AH1400" s="609"/>
      <c r="AI1400" s="609"/>
      <c r="AJ1400" s="610"/>
      <c r="AK1400" s="610"/>
      <c r="AL1400" s="608"/>
      <c r="AM1400" s="613"/>
      <c r="AN1400" s="110"/>
      <c r="AO1400" s="109"/>
      <c r="AP1400" s="103"/>
      <c r="AQ1400" s="111"/>
      <c r="AR1400" s="111"/>
      <c r="AS1400" s="112"/>
      <c r="AT1400" s="113"/>
      <c r="AU1400" s="111"/>
      <c r="AV1400" s="111"/>
      <c r="AW1400" s="112"/>
      <c r="AY1400" s="146"/>
      <c r="AZ1400" s="694"/>
    </row>
    <row r="1401" spans="1:52" ht="12.75" customHeight="1" x14ac:dyDescent="0.25">
      <c r="A1401" s="15"/>
      <c r="C1401" s="122"/>
      <c r="D1401" s="123"/>
      <c r="F1401" s="125"/>
      <c r="G1401" s="126"/>
      <c r="H1401" s="35"/>
      <c r="I1401" s="36"/>
      <c r="J1401" s="37"/>
      <c r="K1401" s="209"/>
      <c r="L1401" s="199"/>
      <c r="M1401" s="200"/>
      <c r="N1401" s="201"/>
      <c r="O1401" s="202"/>
      <c r="P1401" s="202"/>
      <c r="Q1401" s="202"/>
      <c r="R1401" s="202"/>
      <c r="S1401" s="202"/>
      <c r="T1401" s="224"/>
      <c r="U1401" s="138"/>
      <c r="V1401" s="138"/>
      <c r="W1401" s="139"/>
      <c r="X1401" s="139"/>
      <c r="Y1401" s="224"/>
      <c r="Z1401" s="210"/>
      <c r="AA1401" s="204"/>
      <c r="AB1401" s="202"/>
      <c r="AC1401" s="202"/>
      <c r="AD1401" s="202"/>
      <c r="AE1401" s="202"/>
      <c r="AF1401" s="202"/>
      <c r="AG1401" s="224"/>
      <c r="AH1401" s="138"/>
      <c r="AI1401" s="138"/>
      <c r="AJ1401" s="139"/>
      <c r="AK1401" s="139"/>
      <c r="AL1401" s="224"/>
      <c r="AM1401" s="140"/>
      <c r="AN1401" s="211"/>
      <c r="AO1401" s="212"/>
      <c r="AP1401" s="39"/>
      <c r="AQ1401" s="141"/>
      <c r="AR1401" s="141"/>
      <c r="AS1401" s="143"/>
      <c r="AU1401" s="141"/>
      <c r="AV1401" s="141"/>
      <c r="AW1401" s="143"/>
      <c r="AY1401" s="146"/>
      <c r="AZ1401" s="694"/>
    </row>
    <row r="1402" spans="1:52" ht="12.75" customHeight="1" x14ac:dyDescent="0.25">
      <c r="A1402" s="15"/>
      <c r="C1402" s="122"/>
      <c r="D1402" s="123"/>
      <c r="F1402" s="125"/>
      <c r="G1402" s="126"/>
      <c r="H1402" s="35"/>
      <c r="I1402" s="36"/>
      <c r="J1402" s="37"/>
      <c r="K1402" s="117" t="s">
        <v>65</v>
      </c>
      <c r="L1402" s="199"/>
      <c r="M1402" s="200"/>
      <c r="N1402" s="201"/>
      <c r="O1402" s="202"/>
      <c r="P1402" s="202"/>
      <c r="Q1402" s="202"/>
      <c r="R1402" s="202"/>
      <c r="S1402" s="202"/>
      <c r="T1402" s="224"/>
      <c r="U1402" s="138"/>
      <c r="V1402" s="138"/>
      <c r="W1402" s="139"/>
      <c r="X1402" s="139"/>
      <c r="Y1402" s="224"/>
      <c r="Z1402" s="210"/>
      <c r="AA1402" s="204"/>
      <c r="AB1402" s="202"/>
      <c r="AC1402" s="202"/>
      <c r="AD1402" s="202"/>
      <c r="AE1402" s="202"/>
      <c r="AF1402" s="202"/>
      <c r="AG1402" s="224"/>
      <c r="AH1402" s="138"/>
      <c r="AI1402" s="138"/>
      <c r="AJ1402" s="139"/>
      <c r="AK1402" s="139"/>
      <c r="AL1402" s="224"/>
      <c r="AM1402" s="140"/>
      <c r="AN1402" s="211"/>
      <c r="AO1402" s="212"/>
      <c r="AP1402" s="39"/>
      <c r="AQ1402" s="141"/>
      <c r="AR1402" s="141"/>
      <c r="AS1402" s="143"/>
      <c r="AU1402" s="141"/>
      <c r="AV1402" s="141"/>
      <c r="AW1402" s="143"/>
      <c r="AY1402" s="146"/>
      <c r="AZ1402" s="694"/>
    </row>
    <row r="1403" spans="1:52" ht="12.75" customHeight="1" x14ac:dyDescent="0.25">
      <c r="A1403" s="15"/>
      <c r="C1403" s="122"/>
      <c r="D1403" s="123"/>
      <c r="F1403" s="125"/>
      <c r="G1403" s="126"/>
      <c r="H1403" s="35"/>
      <c r="I1403" s="36"/>
      <c r="J1403" s="37"/>
      <c r="K1403" s="209"/>
      <c r="L1403" s="199"/>
      <c r="M1403" s="200"/>
      <c r="N1403" s="201"/>
      <c r="O1403" s="202"/>
      <c r="P1403" s="202"/>
      <c r="Q1403" s="202"/>
      <c r="R1403" s="202"/>
      <c r="S1403" s="202"/>
      <c r="T1403" s="224"/>
      <c r="U1403" s="138"/>
      <c r="V1403" s="138"/>
      <c r="W1403" s="139"/>
      <c r="X1403" s="139"/>
      <c r="Y1403" s="224"/>
      <c r="Z1403" s="210"/>
      <c r="AA1403" s="204"/>
      <c r="AB1403" s="202"/>
      <c r="AC1403" s="202"/>
      <c r="AD1403" s="202"/>
      <c r="AE1403" s="202"/>
      <c r="AF1403" s="202"/>
      <c r="AG1403" s="224"/>
      <c r="AH1403" s="138"/>
      <c r="AI1403" s="138"/>
      <c r="AJ1403" s="139"/>
      <c r="AK1403" s="139"/>
      <c r="AL1403" s="224"/>
      <c r="AM1403" s="140"/>
      <c r="AN1403" s="211"/>
      <c r="AO1403" s="212"/>
      <c r="AP1403" s="39"/>
      <c r="AQ1403" s="141"/>
      <c r="AR1403" s="141"/>
      <c r="AS1403" s="143"/>
      <c r="AU1403" s="141"/>
      <c r="AV1403" s="141"/>
      <c r="AW1403" s="143"/>
      <c r="AY1403" s="146"/>
      <c r="AZ1403" s="694"/>
    </row>
    <row r="1404" spans="1:52" ht="35.1" customHeight="1" x14ac:dyDescent="0.25">
      <c r="A1404" s="356" t="s">
        <v>13</v>
      </c>
      <c r="B1404" s="121">
        <v>19</v>
      </c>
      <c r="C1404" s="122" t="s">
        <v>1541</v>
      </c>
      <c r="D1404" s="123">
        <v>1000</v>
      </c>
      <c r="F1404" s="125">
        <v>1</v>
      </c>
      <c r="G1404" s="126" t="s">
        <v>129</v>
      </c>
      <c r="H1404" s="35" t="str">
        <f t="shared" ref="H1404:H1463" si="1117">LEFT(J1404,3)</f>
        <v>126</v>
      </c>
      <c r="I1404" s="36" t="s">
        <v>85</v>
      </c>
      <c r="J1404" s="37" t="s">
        <v>1649</v>
      </c>
      <c r="K1404" s="331" t="s">
        <v>1650</v>
      </c>
      <c r="L1404" s="662">
        <v>3684</v>
      </c>
      <c r="M1404" s="663">
        <v>3684</v>
      </c>
      <c r="N1404" s="616"/>
      <c r="O1404" s="617"/>
      <c r="P1404" s="617"/>
      <c r="Q1404" s="617"/>
      <c r="R1404" s="617"/>
      <c r="S1404" s="617"/>
      <c r="T1404" s="132" t="str">
        <f>IF(SUM(N1404:S1404)=U1404,"OK",SUM(N1404:S1404)-U1404)</f>
        <v>OK</v>
      </c>
      <c r="U1404" s="618"/>
      <c r="V1404" s="618"/>
      <c r="W1404" s="619"/>
      <c r="X1404" s="619"/>
      <c r="Y1404" s="132" t="str">
        <f>IF(SUM(W1404:X1404)=Z1404,"OK",SUM(W1404:X1404)-Z1404)</f>
        <v>OK</v>
      </c>
      <c r="Z1404" s="620"/>
      <c r="AA1404" s="621"/>
      <c r="AB1404" s="622"/>
      <c r="AC1404" s="622"/>
      <c r="AD1404" s="622"/>
      <c r="AE1404" s="622"/>
      <c r="AF1404" s="622"/>
      <c r="AG1404" s="132" t="str">
        <f>IF(SUM(AA1404:AF1404)=AH1404,"OK",SUM(AA1404:AF1404)-AH1404)</f>
        <v>OK</v>
      </c>
      <c r="AH1404" s="618"/>
      <c r="AI1404" s="618"/>
      <c r="AJ1404" s="619"/>
      <c r="AK1404" s="619"/>
      <c r="AL1404" s="132" t="str">
        <f>IF(SUM(AJ1404:AK1404)=AM1404,"OK",SUM(AJ1404:AK1404)-AM1404)</f>
        <v>OK</v>
      </c>
      <c r="AM1404" s="623"/>
      <c r="AN1404" s="119">
        <f>L1404+U1404+V1404+Z1404</f>
        <v>3684</v>
      </c>
      <c r="AO1404" s="120">
        <f>M1404+AH1404+AI1404+AM1404</f>
        <v>3684</v>
      </c>
      <c r="AP1404" s="39">
        <f>L1404</f>
        <v>3684</v>
      </c>
      <c r="AQ1404" s="141">
        <f>AN1404</f>
        <v>3684</v>
      </c>
      <c r="AR1404" s="142">
        <f>AQ1404-AP1404</f>
        <v>0</v>
      </c>
      <c r="AS1404" s="143">
        <f>AR1404/AP1404</f>
        <v>0</v>
      </c>
      <c r="AT1404" s="144">
        <f>M1404</f>
        <v>3684</v>
      </c>
      <c r="AU1404" s="141">
        <f>AO1404</f>
        <v>3684</v>
      </c>
      <c r="AV1404" s="142">
        <f>AU1404-AT1404</f>
        <v>0</v>
      </c>
      <c r="AW1404" s="143">
        <f>AV1404/AT1404</f>
        <v>0</v>
      </c>
      <c r="AX1404" s="12"/>
      <c r="AY1404" s="146" t="str">
        <f>RIGHT(LEFT(I1404,3),2)&amp;"."&amp;RIGHT(LEFT(I1404,5),2)</f>
        <v>11.00</v>
      </c>
      <c r="AZ1404" s="694" t="b">
        <f>COUNTIF('[1]Codes SEC'!$B$2:$B$250,Ministres!AY1404)&gt;0</f>
        <v>1</v>
      </c>
    </row>
    <row r="1405" spans="1:52" ht="64.2" customHeight="1" x14ac:dyDescent="0.25">
      <c r="A1405" s="15"/>
      <c r="C1405" s="122"/>
      <c r="D1405" s="123"/>
      <c r="F1405" s="125"/>
      <c r="G1405" s="126"/>
      <c r="H1405" s="35"/>
      <c r="I1405" s="362" t="s">
        <v>88</v>
      </c>
      <c r="J1405" s="37"/>
      <c r="K1405" s="235"/>
      <c r="L1405" s="241"/>
      <c r="M1405" s="242"/>
      <c r="N1405" s="201"/>
      <c r="O1405" s="202"/>
      <c r="P1405" s="202"/>
      <c r="Q1405" s="202"/>
      <c r="R1405" s="202"/>
      <c r="S1405" s="202"/>
      <c r="T1405" s="203"/>
      <c r="U1405" s="135"/>
      <c r="V1405" s="135"/>
      <c r="W1405" s="202"/>
      <c r="X1405" s="202"/>
      <c r="Y1405" s="203"/>
      <c r="Z1405" s="135"/>
      <c r="AA1405" s="204"/>
      <c r="AB1405" s="202"/>
      <c r="AC1405" s="202"/>
      <c r="AD1405" s="202"/>
      <c r="AE1405" s="202"/>
      <c r="AF1405" s="202"/>
      <c r="AG1405" s="203"/>
      <c r="AH1405" s="135"/>
      <c r="AI1405" s="135"/>
      <c r="AJ1405" s="202"/>
      <c r="AK1405" s="202"/>
      <c r="AL1405" s="203"/>
      <c r="AM1405" s="205"/>
      <c r="AN1405" s="119"/>
      <c r="AO1405" s="120"/>
      <c r="AP1405" s="39"/>
      <c r="AQ1405" s="141"/>
      <c r="AR1405" s="141"/>
      <c r="AS1405" s="143"/>
      <c r="AU1405" s="141"/>
      <c r="AV1405" s="141"/>
      <c r="AW1405" s="143"/>
      <c r="AY1405" s="146"/>
      <c r="AZ1405" s="694"/>
    </row>
    <row r="1406" spans="1:52" ht="35.1" customHeight="1" x14ac:dyDescent="0.25">
      <c r="A1406" s="356" t="s">
        <v>13</v>
      </c>
      <c r="B1406" s="121">
        <v>19</v>
      </c>
      <c r="C1406" s="122" t="s">
        <v>1541</v>
      </c>
      <c r="D1406" s="123">
        <v>1000</v>
      </c>
      <c r="F1406" s="125">
        <v>12</v>
      </c>
      <c r="G1406" s="126">
        <v>1</v>
      </c>
      <c r="H1406" s="35" t="str">
        <f t="shared" si="1117"/>
        <v>126</v>
      </c>
      <c r="I1406" s="36" t="s">
        <v>96</v>
      </c>
      <c r="J1406" s="37" t="s">
        <v>1651</v>
      </c>
      <c r="K1406" s="331" t="s">
        <v>1652</v>
      </c>
      <c r="L1406" s="662">
        <v>4325</v>
      </c>
      <c r="M1406" s="663">
        <v>4325</v>
      </c>
      <c r="N1406" s="616"/>
      <c r="O1406" s="617"/>
      <c r="P1406" s="617"/>
      <c r="Q1406" s="617"/>
      <c r="R1406" s="617"/>
      <c r="S1406" s="617"/>
      <c r="T1406" s="132" t="str">
        <f t="shared" ref="T1406:T1408" si="1118">IF(SUM(N1406:S1406)=U1406,"OK",SUM(N1406:S1406)-U1406)</f>
        <v>OK</v>
      </c>
      <c r="U1406" s="618"/>
      <c r="V1406" s="618"/>
      <c r="W1406" s="619"/>
      <c r="X1406" s="619"/>
      <c r="Y1406" s="132" t="str">
        <f t="shared" ref="Y1406:Y1408" si="1119">IF(SUM(W1406:X1406)=Z1406,"OK",SUM(W1406:X1406)-Z1406)</f>
        <v>OK</v>
      </c>
      <c r="Z1406" s="620"/>
      <c r="AA1406" s="621"/>
      <c r="AB1406" s="622"/>
      <c r="AC1406" s="622"/>
      <c r="AD1406" s="622"/>
      <c r="AE1406" s="622"/>
      <c r="AF1406" s="622"/>
      <c r="AG1406" s="132" t="str">
        <f t="shared" ref="AG1406:AG1408" si="1120">IF(SUM(AA1406:AF1406)=AH1406,"OK",SUM(AA1406:AF1406)-AH1406)</f>
        <v>OK</v>
      </c>
      <c r="AH1406" s="618"/>
      <c r="AI1406" s="618"/>
      <c r="AJ1406" s="619"/>
      <c r="AK1406" s="619"/>
      <c r="AL1406" s="132" t="str">
        <f t="shared" ref="AL1406:AL1408" si="1121">IF(SUM(AJ1406:AK1406)=AM1406,"OK",SUM(AJ1406:AK1406)-AM1406)</f>
        <v>OK</v>
      </c>
      <c r="AM1406" s="623"/>
      <c r="AN1406" s="119">
        <f t="shared" ref="AN1406:AN1408" si="1122">L1406+U1406+V1406+Z1406</f>
        <v>4325</v>
      </c>
      <c r="AO1406" s="120">
        <f t="shared" ref="AO1406:AO1408" si="1123">M1406+AH1406+AI1406+AM1406</f>
        <v>4325</v>
      </c>
      <c r="AP1406" s="39">
        <f>L1406</f>
        <v>4325</v>
      </c>
      <c r="AQ1406" s="141">
        <f>AN1406</f>
        <v>4325</v>
      </c>
      <c r="AR1406" s="142">
        <f>AQ1406-AP1406</f>
        <v>0</v>
      </c>
      <c r="AS1406" s="143">
        <f>AR1406/AP1406</f>
        <v>0</v>
      </c>
      <c r="AT1406" s="144">
        <f>M1406</f>
        <v>4325</v>
      </c>
      <c r="AU1406" s="141">
        <f>AO1406</f>
        <v>4325</v>
      </c>
      <c r="AV1406" s="142">
        <f>AU1406-AT1406</f>
        <v>0</v>
      </c>
      <c r="AW1406" s="143">
        <f>AV1406/AT1406</f>
        <v>0</v>
      </c>
      <c r="AX1406" s="12"/>
      <c r="AY1406" s="146" t="str">
        <f>RIGHT(LEFT(I1406,3),2)&amp;"."&amp;RIGHT(LEFT(I1406,5),2)</f>
        <v>12.11</v>
      </c>
      <c r="AZ1406" s="694" t="b">
        <f>COUNTIF('[1]Codes SEC'!$B$2:$B$250,Ministres!AY1406)&gt;0</f>
        <v>1</v>
      </c>
    </row>
    <row r="1407" spans="1:52" ht="35.1" customHeight="1" x14ac:dyDescent="0.25">
      <c r="A1407" s="356" t="s">
        <v>13</v>
      </c>
      <c r="B1407" s="121">
        <v>19</v>
      </c>
      <c r="C1407" s="122" t="s">
        <v>1541</v>
      </c>
      <c r="D1407" s="123">
        <v>1000</v>
      </c>
      <c r="F1407" s="125">
        <v>1</v>
      </c>
      <c r="G1407" s="126">
        <v>1</v>
      </c>
      <c r="H1407" s="35" t="str">
        <f t="shared" si="1117"/>
        <v>126</v>
      </c>
      <c r="I1407" s="36">
        <v>81221000</v>
      </c>
      <c r="J1407" s="37" t="s">
        <v>1653</v>
      </c>
      <c r="K1407" s="331" t="s">
        <v>1654</v>
      </c>
      <c r="L1407" s="662">
        <v>614</v>
      </c>
      <c r="M1407" s="663">
        <v>614</v>
      </c>
      <c r="N1407" s="616"/>
      <c r="O1407" s="617"/>
      <c r="P1407" s="617"/>
      <c r="Q1407" s="617"/>
      <c r="R1407" s="617"/>
      <c r="S1407" s="617"/>
      <c r="T1407" s="132" t="str">
        <f t="shared" si="1118"/>
        <v>OK</v>
      </c>
      <c r="U1407" s="618"/>
      <c r="V1407" s="618"/>
      <c r="W1407" s="619"/>
      <c r="X1407" s="619"/>
      <c r="Y1407" s="132" t="str">
        <f t="shared" si="1119"/>
        <v>OK</v>
      </c>
      <c r="Z1407" s="620"/>
      <c r="AA1407" s="621"/>
      <c r="AB1407" s="622"/>
      <c r="AC1407" s="622"/>
      <c r="AD1407" s="622"/>
      <c r="AE1407" s="622"/>
      <c r="AF1407" s="622"/>
      <c r="AG1407" s="132" t="str">
        <f t="shared" si="1120"/>
        <v>OK</v>
      </c>
      <c r="AH1407" s="618"/>
      <c r="AI1407" s="618"/>
      <c r="AJ1407" s="619"/>
      <c r="AK1407" s="619"/>
      <c r="AL1407" s="132" t="str">
        <f t="shared" si="1121"/>
        <v>OK</v>
      </c>
      <c r="AM1407" s="623"/>
      <c r="AN1407" s="119">
        <f t="shared" si="1122"/>
        <v>614</v>
      </c>
      <c r="AO1407" s="120">
        <f t="shared" si="1123"/>
        <v>614</v>
      </c>
      <c r="AP1407" s="39">
        <f>L1407</f>
        <v>614</v>
      </c>
      <c r="AQ1407" s="141">
        <f>AN1407</f>
        <v>614</v>
      </c>
      <c r="AR1407" s="142">
        <f>AQ1407-AP1407</f>
        <v>0</v>
      </c>
      <c r="AS1407" s="143">
        <f>AR1407/AP1407</f>
        <v>0</v>
      </c>
      <c r="AT1407" s="144">
        <f>M1407</f>
        <v>614</v>
      </c>
      <c r="AU1407" s="141">
        <f>AO1407</f>
        <v>614</v>
      </c>
      <c r="AV1407" s="142">
        <f>AU1407-AT1407</f>
        <v>0</v>
      </c>
      <c r="AW1407" s="143">
        <f>AV1407/AT1407</f>
        <v>0</v>
      </c>
      <c r="AX1407" s="12"/>
      <c r="AY1407" s="146" t="str">
        <f>RIGHT(LEFT(I1407,3),2)&amp;"."&amp;RIGHT(LEFT(I1407,5),2)</f>
        <v>12.21</v>
      </c>
      <c r="AZ1407" s="694" t="b">
        <f>COUNTIF('[1]Codes SEC'!$B$2:$B$250,Ministres!AY1407)&gt;0</f>
        <v>1</v>
      </c>
    </row>
    <row r="1408" spans="1:52" ht="35.1" customHeight="1" x14ac:dyDescent="0.25">
      <c r="A1408" s="356" t="s">
        <v>13</v>
      </c>
      <c r="B1408" s="121">
        <v>19</v>
      </c>
      <c r="C1408" s="122" t="s">
        <v>1541</v>
      </c>
      <c r="D1408" s="123">
        <v>1000</v>
      </c>
      <c r="F1408" s="125">
        <v>12</v>
      </c>
      <c r="G1408" s="126">
        <v>1</v>
      </c>
      <c r="H1408" s="35" t="str">
        <f t="shared" si="1117"/>
        <v>126</v>
      </c>
      <c r="I1408" s="36">
        <v>81250000</v>
      </c>
      <c r="J1408" s="37" t="s">
        <v>1655</v>
      </c>
      <c r="K1408" s="331" t="s">
        <v>1656</v>
      </c>
      <c r="L1408" s="662">
        <v>20</v>
      </c>
      <c r="M1408" s="663">
        <v>20</v>
      </c>
      <c r="N1408" s="616"/>
      <c r="O1408" s="617"/>
      <c r="P1408" s="617"/>
      <c r="Q1408" s="617"/>
      <c r="R1408" s="617"/>
      <c r="S1408" s="617"/>
      <c r="T1408" s="132" t="str">
        <f t="shared" si="1118"/>
        <v>OK</v>
      </c>
      <c r="U1408" s="618"/>
      <c r="V1408" s="618"/>
      <c r="W1408" s="619"/>
      <c r="X1408" s="619"/>
      <c r="Y1408" s="132" t="str">
        <f t="shared" si="1119"/>
        <v>OK</v>
      </c>
      <c r="Z1408" s="620"/>
      <c r="AA1408" s="621"/>
      <c r="AB1408" s="622"/>
      <c r="AC1408" s="622"/>
      <c r="AD1408" s="622"/>
      <c r="AE1408" s="622"/>
      <c r="AF1408" s="622"/>
      <c r="AG1408" s="132" t="str">
        <f t="shared" si="1120"/>
        <v>OK</v>
      </c>
      <c r="AH1408" s="618"/>
      <c r="AI1408" s="618"/>
      <c r="AJ1408" s="619"/>
      <c r="AK1408" s="619"/>
      <c r="AL1408" s="132" t="str">
        <f t="shared" si="1121"/>
        <v>OK</v>
      </c>
      <c r="AM1408" s="623"/>
      <c r="AN1408" s="119">
        <f t="shared" si="1122"/>
        <v>20</v>
      </c>
      <c r="AO1408" s="120">
        <f t="shared" si="1123"/>
        <v>20</v>
      </c>
      <c r="AP1408" s="39">
        <f>L1408</f>
        <v>20</v>
      </c>
      <c r="AQ1408" s="141">
        <f>AN1408</f>
        <v>20</v>
      </c>
      <c r="AR1408" s="142">
        <f>AQ1408-AP1408</f>
        <v>0</v>
      </c>
      <c r="AS1408" s="143">
        <f>AR1408/AP1408</f>
        <v>0</v>
      </c>
      <c r="AT1408" s="144">
        <f>M1408</f>
        <v>20</v>
      </c>
      <c r="AU1408" s="141">
        <f>AO1408</f>
        <v>20</v>
      </c>
      <c r="AV1408" s="142">
        <f>AU1408-AT1408</f>
        <v>0</v>
      </c>
      <c r="AW1408" s="143">
        <f>AV1408/AT1408</f>
        <v>0</v>
      </c>
      <c r="AX1408" s="12"/>
      <c r="AY1408" s="146" t="str">
        <f>RIGHT(LEFT(I1408,3),2)&amp;"."&amp;RIGHT(LEFT(I1408,5),2)</f>
        <v>12.50</v>
      </c>
      <c r="AZ1408" s="694" t="b">
        <f>COUNTIF('[1]Codes SEC'!$B$2:$B$250,Ministres!AY1408)&gt;0</f>
        <v>1</v>
      </c>
    </row>
    <row r="1409" spans="1:64" ht="12.75" customHeight="1" x14ac:dyDescent="0.25">
      <c r="A1409" s="148"/>
      <c r="B1409" s="711"/>
      <c r="C1409" s="150"/>
      <c r="D1409" s="151"/>
      <c r="E1409" s="712"/>
      <c r="F1409" s="153"/>
      <c r="G1409" s="154"/>
      <c r="H1409" s="155"/>
      <c r="I1409" s="156"/>
      <c r="J1409" s="157"/>
      <c r="K1409" s="158" t="s">
        <v>70</v>
      </c>
      <c r="L1409" s="417">
        <f t="shared" ref="L1409:AW1409" si="1124">L1404+L1406+L1407+L1408</f>
        <v>8643</v>
      </c>
      <c r="M1409" s="713">
        <f t="shared" si="1124"/>
        <v>8643</v>
      </c>
      <c r="N1409" s="714">
        <f t="shared" si="1124"/>
        <v>0</v>
      </c>
      <c r="O1409" s="715">
        <f t="shared" si="1124"/>
        <v>0</v>
      </c>
      <c r="P1409" s="715">
        <f t="shared" si="1124"/>
        <v>0</v>
      </c>
      <c r="Q1409" s="715">
        <f t="shared" si="1124"/>
        <v>0</v>
      </c>
      <c r="R1409" s="715">
        <f t="shared" si="1124"/>
        <v>0</v>
      </c>
      <c r="S1409" s="715">
        <f t="shared" si="1124"/>
        <v>0</v>
      </c>
      <c r="T1409" s="716"/>
      <c r="U1409" s="717">
        <f t="shared" si="1124"/>
        <v>0</v>
      </c>
      <c r="V1409" s="717">
        <f t="shared" si="1124"/>
        <v>0</v>
      </c>
      <c r="W1409" s="715">
        <f t="shared" si="1124"/>
        <v>0</v>
      </c>
      <c r="X1409" s="715">
        <f t="shared" si="1124"/>
        <v>0</v>
      </c>
      <c r="Y1409" s="716"/>
      <c r="Z1409" s="717">
        <f t="shared" si="1124"/>
        <v>0</v>
      </c>
      <c r="AA1409" s="165">
        <f t="shared" si="1124"/>
        <v>0</v>
      </c>
      <c r="AB1409" s="715">
        <f t="shared" si="1124"/>
        <v>0</v>
      </c>
      <c r="AC1409" s="715">
        <f t="shared" si="1124"/>
        <v>0</v>
      </c>
      <c r="AD1409" s="715">
        <f t="shared" si="1124"/>
        <v>0</v>
      </c>
      <c r="AE1409" s="715">
        <f t="shared" si="1124"/>
        <v>0</v>
      </c>
      <c r="AF1409" s="715">
        <f t="shared" si="1124"/>
        <v>0</v>
      </c>
      <c r="AG1409" s="716"/>
      <c r="AH1409" s="717">
        <f t="shared" si="1124"/>
        <v>0</v>
      </c>
      <c r="AI1409" s="717">
        <f t="shared" si="1124"/>
        <v>0</v>
      </c>
      <c r="AJ1409" s="715">
        <f t="shared" si="1124"/>
        <v>0</v>
      </c>
      <c r="AK1409" s="715">
        <f t="shared" si="1124"/>
        <v>0</v>
      </c>
      <c r="AL1409" s="716"/>
      <c r="AM1409" s="718">
        <f t="shared" si="1124"/>
        <v>0</v>
      </c>
      <c r="AN1409" s="167">
        <f>AN1404+AN1406+AN1407+AN1408</f>
        <v>8643</v>
      </c>
      <c r="AO1409" s="719">
        <f t="shared" si="1124"/>
        <v>8643</v>
      </c>
      <c r="AP1409" s="169">
        <f t="shared" si="1124"/>
        <v>8643</v>
      </c>
      <c r="AQ1409" s="720">
        <f t="shared" si="1124"/>
        <v>8643</v>
      </c>
      <c r="AR1409" s="721">
        <f t="shared" si="1124"/>
        <v>0</v>
      </c>
      <c r="AS1409" s="722">
        <f t="shared" si="1124"/>
        <v>0</v>
      </c>
      <c r="AT1409" s="723">
        <f t="shared" si="1124"/>
        <v>8643</v>
      </c>
      <c r="AU1409" s="720">
        <f t="shared" si="1124"/>
        <v>8643</v>
      </c>
      <c r="AV1409" s="721">
        <f t="shared" si="1124"/>
        <v>0</v>
      </c>
      <c r="AW1409" s="722">
        <f t="shared" si="1124"/>
        <v>0</v>
      </c>
      <c r="AY1409" s="146"/>
      <c r="AZ1409" s="694"/>
    </row>
    <row r="1410" spans="1:64" ht="12.75" customHeight="1" x14ac:dyDescent="0.25">
      <c r="A1410" s="15"/>
      <c r="C1410" s="122"/>
      <c r="D1410" s="123"/>
      <c r="F1410" s="125"/>
      <c r="G1410" s="126"/>
      <c r="H1410" s="35"/>
      <c r="I1410" s="36"/>
      <c r="J1410" s="37"/>
      <c r="K1410" s="240"/>
      <c r="L1410" s="241"/>
      <c r="M1410" s="242"/>
      <c r="N1410" s="201"/>
      <c r="O1410" s="202"/>
      <c r="P1410" s="202"/>
      <c r="Q1410" s="202"/>
      <c r="R1410" s="202"/>
      <c r="S1410" s="202"/>
      <c r="T1410" s="224"/>
      <c r="U1410" s="138"/>
      <c r="V1410" s="138"/>
      <c r="W1410" s="139"/>
      <c r="X1410" s="139"/>
      <c r="Y1410" s="224"/>
      <c r="Z1410" s="210"/>
      <c r="AA1410" s="204"/>
      <c r="AB1410" s="202"/>
      <c r="AC1410" s="202"/>
      <c r="AD1410" s="202"/>
      <c r="AE1410" s="202"/>
      <c r="AF1410" s="202"/>
      <c r="AG1410" s="224"/>
      <c r="AH1410" s="138"/>
      <c r="AI1410" s="138"/>
      <c r="AJ1410" s="139"/>
      <c r="AK1410" s="139"/>
      <c r="AL1410" s="224"/>
      <c r="AM1410" s="140"/>
      <c r="AN1410" s="211"/>
      <c r="AO1410" s="212"/>
      <c r="AP1410" s="39"/>
      <c r="AQ1410" s="141"/>
      <c r="AR1410" s="141"/>
      <c r="AS1410" s="143"/>
      <c r="AU1410" s="141"/>
      <c r="AV1410" s="141"/>
      <c r="AW1410" s="143"/>
      <c r="AY1410" s="146"/>
      <c r="AZ1410" s="694"/>
    </row>
    <row r="1411" spans="1:64" ht="12.75" customHeight="1" x14ac:dyDescent="0.25">
      <c r="A1411" s="15"/>
      <c r="C1411" s="122"/>
      <c r="D1411" s="123"/>
      <c r="F1411" s="125"/>
      <c r="G1411" s="126"/>
      <c r="H1411" s="35"/>
      <c r="I1411" s="36"/>
      <c r="J1411" s="37"/>
      <c r="K1411" s="243" t="s">
        <v>109</v>
      </c>
      <c r="L1411" s="241"/>
      <c r="M1411" s="242"/>
      <c r="N1411" s="201"/>
      <c r="O1411" s="202"/>
      <c r="P1411" s="202"/>
      <c r="Q1411" s="202"/>
      <c r="R1411" s="202"/>
      <c r="S1411" s="202"/>
      <c r="T1411" s="224"/>
      <c r="U1411" s="138"/>
      <c r="V1411" s="138"/>
      <c r="W1411" s="139"/>
      <c r="X1411" s="139"/>
      <c r="Y1411" s="224"/>
      <c r="Z1411" s="210"/>
      <c r="AA1411" s="204"/>
      <c r="AB1411" s="202"/>
      <c r="AC1411" s="202"/>
      <c r="AD1411" s="202"/>
      <c r="AE1411" s="202"/>
      <c r="AF1411" s="202"/>
      <c r="AG1411" s="224"/>
      <c r="AH1411" s="138"/>
      <c r="AI1411" s="138"/>
      <c r="AJ1411" s="139"/>
      <c r="AK1411" s="139"/>
      <c r="AL1411" s="224"/>
      <c r="AM1411" s="140"/>
      <c r="AN1411" s="211"/>
      <c r="AO1411" s="212"/>
      <c r="AP1411" s="39"/>
      <c r="AQ1411" s="141"/>
      <c r="AR1411" s="141"/>
      <c r="AS1411" s="143"/>
      <c r="AU1411" s="141"/>
      <c r="AV1411" s="141"/>
      <c r="AW1411" s="143"/>
      <c r="AY1411" s="146"/>
      <c r="AZ1411" s="694"/>
    </row>
    <row r="1412" spans="1:64" s="724" customFormat="1" ht="12.75" customHeight="1" x14ac:dyDescent="0.25">
      <c r="A1412" s="15"/>
      <c r="B1412" s="121"/>
      <c r="C1412" s="122"/>
      <c r="D1412" s="123"/>
      <c r="E1412" s="124"/>
      <c r="F1412" s="125"/>
      <c r="G1412" s="126"/>
      <c r="H1412" s="35"/>
      <c r="I1412" s="36"/>
      <c r="J1412" s="37"/>
      <c r="K1412" s="244"/>
      <c r="L1412" s="241"/>
      <c r="M1412" s="242"/>
      <c r="N1412" s="201"/>
      <c r="O1412" s="202"/>
      <c r="P1412" s="202"/>
      <c r="Q1412" s="202"/>
      <c r="R1412" s="202"/>
      <c r="S1412" s="202"/>
      <c r="T1412" s="224"/>
      <c r="U1412" s="138"/>
      <c r="V1412" s="138"/>
      <c r="W1412" s="139"/>
      <c r="X1412" s="139"/>
      <c r="Y1412" s="224"/>
      <c r="Z1412" s="210"/>
      <c r="AA1412" s="204"/>
      <c r="AB1412" s="202"/>
      <c r="AC1412" s="202"/>
      <c r="AD1412" s="202"/>
      <c r="AE1412" s="202"/>
      <c r="AF1412" s="202"/>
      <c r="AG1412" s="224"/>
      <c r="AH1412" s="138"/>
      <c r="AI1412" s="138"/>
      <c r="AJ1412" s="139"/>
      <c r="AK1412" s="139"/>
      <c r="AL1412" s="224"/>
      <c r="AM1412" s="140"/>
      <c r="AN1412" s="211"/>
      <c r="AO1412" s="212"/>
      <c r="AP1412" s="39"/>
      <c r="AQ1412" s="141"/>
      <c r="AR1412" s="141"/>
      <c r="AS1412" s="143"/>
      <c r="AT1412" s="144"/>
      <c r="AU1412" s="141"/>
      <c r="AV1412" s="141"/>
      <c r="AW1412" s="143"/>
      <c r="AX1412"/>
      <c r="AY1412" s="146"/>
      <c r="AZ1412" s="694"/>
      <c r="BA1412"/>
      <c r="BB1412"/>
      <c r="BC1412"/>
      <c r="BD1412"/>
      <c r="BE1412"/>
      <c r="BF1412"/>
      <c r="BG1412"/>
      <c r="BH1412"/>
      <c r="BI1412"/>
      <c r="BJ1412"/>
      <c r="BK1412"/>
      <c r="BL1412"/>
    </row>
    <row r="1413" spans="1:64" s="197" customFormat="1" ht="35.1" customHeight="1" x14ac:dyDescent="0.25">
      <c r="A1413" s="356" t="s">
        <v>13</v>
      </c>
      <c r="B1413" s="121">
        <v>19</v>
      </c>
      <c r="C1413" s="122" t="s">
        <v>1541</v>
      </c>
      <c r="D1413" s="123">
        <v>1000</v>
      </c>
      <c r="E1413" s="124"/>
      <c r="F1413" s="125">
        <v>12</v>
      </c>
      <c r="G1413" s="126">
        <v>1</v>
      </c>
      <c r="H1413" s="35" t="str">
        <f t="shared" si="1117"/>
        <v>126</v>
      </c>
      <c r="I1413" s="36">
        <v>87410000</v>
      </c>
      <c r="J1413" s="37" t="s">
        <v>1657</v>
      </c>
      <c r="K1413" s="281" t="s">
        <v>1658</v>
      </c>
      <c r="L1413" s="232">
        <v>0</v>
      </c>
      <c r="M1413" s="233">
        <v>0</v>
      </c>
      <c r="N1413" s="616"/>
      <c r="O1413" s="617"/>
      <c r="P1413" s="617"/>
      <c r="Q1413" s="617"/>
      <c r="R1413" s="617"/>
      <c r="S1413" s="617"/>
      <c r="T1413" s="132" t="str">
        <f t="shared" ref="T1413:T1414" si="1125">IF(SUM(N1413:S1413)=U1413,"OK",SUM(N1413:S1413)-U1413)</f>
        <v>OK</v>
      </c>
      <c r="U1413" s="618"/>
      <c r="V1413" s="618"/>
      <c r="W1413" s="619"/>
      <c r="X1413" s="619"/>
      <c r="Y1413" s="132" t="str">
        <f t="shared" ref="Y1413:Y1414" si="1126">IF(SUM(W1413:X1413)=Z1413,"OK",SUM(W1413:X1413)-Z1413)</f>
        <v>OK</v>
      </c>
      <c r="Z1413" s="620"/>
      <c r="AA1413" s="621"/>
      <c r="AB1413" s="622"/>
      <c r="AC1413" s="622"/>
      <c r="AD1413" s="622"/>
      <c r="AE1413" s="622"/>
      <c r="AF1413" s="622"/>
      <c r="AG1413" s="132" t="str">
        <f t="shared" ref="AG1413:AG1414" si="1127">IF(SUM(AA1413:AF1413)=AH1413,"OK",SUM(AA1413:AF1413)-AH1413)</f>
        <v>OK</v>
      </c>
      <c r="AH1413" s="618"/>
      <c r="AI1413" s="618"/>
      <c r="AJ1413" s="619"/>
      <c r="AK1413" s="619"/>
      <c r="AL1413" s="132" t="str">
        <f t="shared" ref="AL1413:AL1414" si="1128">IF(SUM(AJ1413:AK1413)=AM1413,"OK",SUM(AJ1413:AK1413)-AM1413)</f>
        <v>OK</v>
      </c>
      <c r="AM1413" s="623"/>
      <c r="AN1413" s="119">
        <f t="shared" ref="AN1413:AN1414" si="1129">L1413+U1413+V1413+Z1413</f>
        <v>0</v>
      </c>
      <c r="AO1413" s="120">
        <f t="shared" ref="AO1413:AO1414" si="1130">M1413+AH1413+AI1413+AM1413</f>
        <v>0</v>
      </c>
      <c r="AP1413" s="39">
        <f>L1413</f>
        <v>0</v>
      </c>
      <c r="AQ1413" s="141">
        <f>AN1413</f>
        <v>0</v>
      </c>
      <c r="AR1413" s="142">
        <f>AQ1413-AP1413</f>
        <v>0</v>
      </c>
      <c r="AS1413" s="143" t="e">
        <f>AR1413/AP1413</f>
        <v>#DIV/0!</v>
      </c>
      <c r="AT1413" s="144">
        <f>M1413</f>
        <v>0</v>
      </c>
      <c r="AU1413" s="141">
        <f>AO1413</f>
        <v>0</v>
      </c>
      <c r="AV1413" s="142">
        <f>AU1413-AT1413</f>
        <v>0</v>
      </c>
      <c r="AW1413" s="143" t="e">
        <f>AV1413/AT1413</f>
        <v>#DIV/0!</v>
      </c>
      <c r="AX1413"/>
      <c r="AY1413" s="146" t="str">
        <f>RIGHT(LEFT(I1413,3),2)&amp;"."&amp;RIGHT(LEFT(I1413,5),2)</f>
        <v>74.10</v>
      </c>
      <c r="AZ1413" s="694" t="b">
        <f>COUNTIF('[1]Codes SEC'!$B$2:$B$250,Ministres!AY1413)&gt;0</f>
        <v>1</v>
      </c>
      <c r="BA1413" s="12"/>
      <c r="BB1413" s="12"/>
      <c r="BC1413" s="12"/>
      <c r="BD1413" s="12"/>
      <c r="BE1413" s="12"/>
      <c r="BF1413" s="12"/>
      <c r="BG1413" s="12"/>
      <c r="BH1413" s="12"/>
      <c r="BI1413" s="12"/>
      <c r="BJ1413" s="12"/>
      <c r="BK1413" s="12"/>
      <c r="BL1413" s="12"/>
    </row>
    <row r="1414" spans="1:64" s="197" customFormat="1" ht="35.1" customHeight="1" x14ac:dyDescent="0.25">
      <c r="A1414" s="356" t="s">
        <v>13</v>
      </c>
      <c r="B1414" s="121">
        <v>19</v>
      </c>
      <c r="C1414" s="122" t="s">
        <v>1541</v>
      </c>
      <c r="D1414" s="123">
        <v>1000</v>
      </c>
      <c r="E1414" s="124"/>
      <c r="F1414" s="125">
        <v>12</v>
      </c>
      <c r="G1414" s="126">
        <v>1</v>
      </c>
      <c r="H1414" s="35" t="str">
        <f t="shared" si="1117"/>
        <v>126</v>
      </c>
      <c r="I1414" s="36" t="s">
        <v>113</v>
      </c>
      <c r="J1414" s="37" t="s">
        <v>1659</v>
      </c>
      <c r="K1414" s="281" t="s">
        <v>1660</v>
      </c>
      <c r="L1414" s="232">
        <v>146</v>
      </c>
      <c r="M1414" s="233">
        <v>146</v>
      </c>
      <c r="N1414" s="616"/>
      <c r="O1414" s="617"/>
      <c r="P1414" s="617"/>
      <c r="Q1414" s="617"/>
      <c r="R1414" s="617"/>
      <c r="S1414" s="617"/>
      <c r="T1414" s="132" t="str">
        <f t="shared" si="1125"/>
        <v>OK</v>
      </c>
      <c r="U1414" s="618"/>
      <c r="V1414" s="618"/>
      <c r="W1414" s="619"/>
      <c r="X1414" s="619"/>
      <c r="Y1414" s="132" t="str">
        <f t="shared" si="1126"/>
        <v>OK</v>
      </c>
      <c r="Z1414" s="620"/>
      <c r="AA1414" s="621"/>
      <c r="AB1414" s="622"/>
      <c r="AC1414" s="622"/>
      <c r="AD1414" s="622"/>
      <c r="AE1414" s="622"/>
      <c r="AF1414" s="622"/>
      <c r="AG1414" s="132" t="str">
        <f t="shared" si="1127"/>
        <v>OK</v>
      </c>
      <c r="AH1414" s="618"/>
      <c r="AI1414" s="618"/>
      <c r="AJ1414" s="619"/>
      <c r="AK1414" s="619"/>
      <c r="AL1414" s="132" t="str">
        <f t="shared" si="1128"/>
        <v>OK</v>
      </c>
      <c r="AM1414" s="623"/>
      <c r="AN1414" s="119">
        <f t="shared" si="1129"/>
        <v>146</v>
      </c>
      <c r="AO1414" s="120">
        <f t="shared" si="1130"/>
        <v>146</v>
      </c>
      <c r="AP1414" s="39">
        <f>L1414</f>
        <v>146</v>
      </c>
      <c r="AQ1414" s="141">
        <f>AN1414</f>
        <v>146</v>
      </c>
      <c r="AR1414" s="142">
        <f>AQ1414-AP1414</f>
        <v>0</v>
      </c>
      <c r="AS1414" s="143">
        <f>AR1414/AP1414</f>
        <v>0</v>
      </c>
      <c r="AT1414" s="144">
        <f>M1414</f>
        <v>146</v>
      </c>
      <c r="AU1414" s="141">
        <f>AO1414</f>
        <v>146</v>
      </c>
      <c r="AV1414" s="142">
        <f>AU1414-AT1414</f>
        <v>0</v>
      </c>
      <c r="AW1414" s="143">
        <f>AV1414/AT1414</f>
        <v>0</v>
      </c>
      <c r="AX1414"/>
      <c r="AY1414" s="146" t="str">
        <f>RIGHT(LEFT(I1414,3),2)&amp;"."&amp;RIGHT(LEFT(I1414,5),2)</f>
        <v>74.22</v>
      </c>
      <c r="AZ1414" s="694" t="b">
        <f>COUNTIF('[1]Codes SEC'!$B$2:$B$250,Ministres!AY1414)&gt;0</f>
        <v>1</v>
      </c>
      <c r="BA1414" s="12"/>
      <c r="BB1414" s="12"/>
      <c r="BC1414" s="12"/>
      <c r="BD1414" s="12"/>
      <c r="BE1414" s="12"/>
      <c r="BF1414" s="12"/>
      <c r="BG1414" s="12"/>
      <c r="BH1414" s="12"/>
      <c r="BI1414" s="12"/>
      <c r="BJ1414" s="12"/>
      <c r="BK1414" s="12"/>
      <c r="BL1414" s="12"/>
    </row>
    <row r="1415" spans="1:64" ht="12.75" customHeight="1" x14ac:dyDescent="0.25">
      <c r="A1415" s="148"/>
      <c r="B1415" s="711"/>
      <c r="C1415" s="150"/>
      <c r="D1415" s="151"/>
      <c r="E1415" s="712"/>
      <c r="F1415" s="153"/>
      <c r="G1415" s="154"/>
      <c r="H1415" s="155"/>
      <c r="I1415" s="156"/>
      <c r="J1415" s="157"/>
      <c r="K1415" s="158" t="s">
        <v>116</v>
      </c>
      <c r="L1415" s="417">
        <f t="shared" ref="L1415:AW1415" si="1131">L1413+L1414</f>
        <v>146</v>
      </c>
      <c r="M1415" s="713">
        <f t="shared" si="1131"/>
        <v>146</v>
      </c>
      <c r="N1415" s="714">
        <f t="shared" si="1131"/>
        <v>0</v>
      </c>
      <c r="O1415" s="715">
        <f t="shared" si="1131"/>
        <v>0</v>
      </c>
      <c r="P1415" s="715">
        <f t="shared" si="1131"/>
        <v>0</v>
      </c>
      <c r="Q1415" s="715">
        <f t="shared" si="1131"/>
        <v>0</v>
      </c>
      <c r="R1415" s="715">
        <f t="shared" si="1131"/>
        <v>0</v>
      </c>
      <c r="S1415" s="715">
        <f t="shared" si="1131"/>
        <v>0</v>
      </c>
      <c r="T1415" s="716"/>
      <c r="U1415" s="717">
        <f t="shared" si="1131"/>
        <v>0</v>
      </c>
      <c r="V1415" s="717">
        <f t="shared" si="1131"/>
        <v>0</v>
      </c>
      <c r="W1415" s="715">
        <f t="shared" si="1131"/>
        <v>0</v>
      </c>
      <c r="X1415" s="715">
        <f t="shared" si="1131"/>
        <v>0</v>
      </c>
      <c r="Y1415" s="716"/>
      <c r="Z1415" s="717">
        <f t="shared" si="1131"/>
        <v>0</v>
      </c>
      <c r="AA1415" s="165">
        <f t="shared" si="1131"/>
        <v>0</v>
      </c>
      <c r="AB1415" s="715">
        <f t="shared" si="1131"/>
        <v>0</v>
      </c>
      <c r="AC1415" s="715">
        <f t="shared" si="1131"/>
        <v>0</v>
      </c>
      <c r="AD1415" s="715">
        <f t="shared" si="1131"/>
        <v>0</v>
      </c>
      <c r="AE1415" s="715">
        <f t="shared" si="1131"/>
        <v>0</v>
      </c>
      <c r="AF1415" s="715">
        <f t="shared" si="1131"/>
        <v>0</v>
      </c>
      <c r="AG1415" s="716"/>
      <c r="AH1415" s="717">
        <f t="shared" si="1131"/>
        <v>0</v>
      </c>
      <c r="AI1415" s="717">
        <f t="shared" si="1131"/>
        <v>0</v>
      </c>
      <c r="AJ1415" s="715">
        <f t="shared" si="1131"/>
        <v>0</v>
      </c>
      <c r="AK1415" s="715">
        <f t="shared" si="1131"/>
        <v>0</v>
      </c>
      <c r="AL1415" s="716"/>
      <c r="AM1415" s="718">
        <f t="shared" si="1131"/>
        <v>0</v>
      </c>
      <c r="AN1415" s="167">
        <f>AN1413+AN1414</f>
        <v>146</v>
      </c>
      <c r="AO1415" s="719">
        <f t="shared" si="1131"/>
        <v>146</v>
      </c>
      <c r="AP1415" s="169">
        <f t="shared" si="1131"/>
        <v>146</v>
      </c>
      <c r="AQ1415" s="720">
        <f t="shared" si="1131"/>
        <v>146</v>
      </c>
      <c r="AR1415" s="721">
        <f t="shared" si="1131"/>
        <v>0</v>
      </c>
      <c r="AS1415" s="722" t="e">
        <f t="shared" si="1131"/>
        <v>#DIV/0!</v>
      </c>
      <c r="AT1415" s="723">
        <f t="shared" si="1131"/>
        <v>146</v>
      </c>
      <c r="AU1415" s="720">
        <f t="shared" si="1131"/>
        <v>146</v>
      </c>
      <c r="AV1415" s="721">
        <f t="shared" si="1131"/>
        <v>0</v>
      </c>
      <c r="AW1415" s="722" t="e">
        <f t="shared" si="1131"/>
        <v>#DIV/0!</v>
      </c>
      <c r="AY1415" s="146"/>
      <c r="AZ1415" s="725"/>
    </row>
    <row r="1416" spans="1:64" ht="12.75" customHeight="1" x14ac:dyDescent="0.25">
      <c r="A1416" s="174"/>
      <c r="B1416" s="175"/>
      <c r="C1416" s="176"/>
      <c r="D1416" s="177"/>
      <c r="E1416" s="178"/>
      <c r="F1416" s="177"/>
      <c r="G1416" s="179"/>
      <c r="H1416" s="180"/>
      <c r="I1416" s="181"/>
      <c r="J1416" s="182"/>
      <c r="K1416" s="183" t="s">
        <v>1661</v>
      </c>
      <c r="L1416" s="184">
        <f t="shared" ref="L1416:S1416" si="1132">L1415+L1409</f>
        <v>8789</v>
      </c>
      <c r="M1416" s="185">
        <f t="shared" si="1132"/>
        <v>8789</v>
      </c>
      <c r="N1416" s="186">
        <f t="shared" si="1132"/>
        <v>0</v>
      </c>
      <c r="O1416" s="187">
        <f t="shared" si="1132"/>
        <v>0</v>
      </c>
      <c r="P1416" s="187">
        <f t="shared" si="1132"/>
        <v>0</v>
      </c>
      <c r="Q1416" s="187">
        <f t="shared" si="1132"/>
        <v>0</v>
      </c>
      <c r="R1416" s="187">
        <f t="shared" si="1132"/>
        <v>0</v>
      </c>
      <c r="S1416" s="187">
        <f t="shared" si="1132"/>
        <v>0</v>
      </c>
      <c r="T1416" s="188"/>
      <c r="U1416" s="187">
        <f>U1415+U1409</f>
        <v>0</v>
      </c>
      <c r="V1416" s="187">
        <f>V1415+V1409</f>
        <v>0</v>
      </c>
      <c r="W1416" s="187">
        <f>W1415+W1409</f>
        <v>0</v>
      </c>
      <c r="X1416" s="187">
        <f>X1415+X1409</f>
        <v>0</v>
      </c>
      <c r="Y1416" s="188"/>
      <c r="Z1416" s="187">
        <f t="shared" ref="Z1416:AF1416" si="1133">Z1415+Z1409</f>
        <v>0</v>
      </c>
      <c r="AA1416" s="189">
        <f t="shared" si="1133"/>
        <v>0</v>
      </c>
      <c r="AB1416" s="187">
        <f t="shared" si="1133"/>
        <v>0</v>
      </c>
      <c r="AC1416" s="187">
        <f t="shared" si="1133"/>
        <v>0</v>
      </c>
      <c r="AD1416" s="187">
        <f t="shared" si="1133"/>
        <v>0</v>
      </c>
      <c r="AE1416" s="187">
        <f t="shared" si="1133"/>
        <v>0</v>
      </c>
      <c r="AF1416" s="187">
        <f t="shared" si="1133"/>
        <v>0</v>
      </c>
      <c r="AG1416" s="188"/>
      <c r="AH1416" s="187">
        <f>AH1415+AH1409</f>
        <v>0</v>
      </c>
      <c r="AI1416" s="187">
        <f>AI1415+AI1409</f>
        <v>0</v>
      </c>
      <c r="AJ1416" s="187">
        <f>AJ1415+AJ1409</f>
        <v>0</v>
      </c>
      <c r="AK1416" s="187">
        <f>AK1415+AK1409</f>
        <v>0</v>
      </c>
      <c r="AL1416" s="188"/>
      <c r="AM1416" s="190">
        <f>AM1415+AM1409</f>
        <v>0</v>
      </c>
      <c r="AN1416" s="191">
        <f>AN1415+AN1409</f>
        <v>8789</v>
      </c>
      <c r="AO1416" s="190">
        <f t="shared" ref="AO1416:AW1416" si="1134">AO1415+AO1409</f>
        <v>8789</v>
      </c>
      <c r="AP1416" s="184">
        <f t="shared" si="1134"/>
        <v>8789</v>
      </c>
      <c r="AQ1416" s="192">
        <f t="shared" si="1134"/>
        <v>8789</v>
      </c>
      <c r="AR1416" s="193">
        <f t="shared" si="1134"/>
        <v>0</v>
      </c>
      <c r="AS1416" s="194" t="e">
        <f t="shared" si="1134"/>
        <v>#DIV/0!</v>
      </c>
      <c r="AT1416" s="195">
        <f t="shared" si="1134"/>
        <v>8789</v>
      </c>
      <c r="AU1416" s="192">
        <f t="shared" si="1134"/>
        <v>8789</v>
      </c>
      <c r="AV1416" s="193">
        <f t="shared" si="1134"/>
        <v>0</v>
      </c>
      <c r="AW1416" s="194" t="e">
        <f t="shared" si="1134"/>
        <v>#DIV/0!</v>
      </c>
      <c r="AY1416" s="146"/>
      <c r="AZ1416" s="694"/>
    </row>
    <row r="1417" spans="1:64" ht="12.75" customHeight="1" x14ac:dyDescent="0.25">
      <c r="A1417" s="15"/>
      <c r="C1417" s="122"/>
      <c r="D1417" s="123"/>
      <c r="F1417" s="125"/>
      <c r="G1417" s="34"/>
      <c r="H1417" s="35"/>
      <c r="I1417" s="36"/>
      <c r="J1417" s="37"/>
      <c r="K1417" s="198" t="s">
        <v>72</v>
      </c>
      <c r="L1417" s="199">
        <f t="shared" ref="L1417:S1417" si="1135">L1404</f>
        <v>3684</v>
      </c>
      <c r="M1417" s="200">
        <f t="shared" si="1135"/>
        <v>3684</v>
      </c>
      <c r="N1417" s="201">
        <f t="shared" si="1135"/>
        <v>0</v>
      </c>
      <c r="O1417" s="202">
        <f t="shared" si="1135"/>
        <v>0</v>
      </c>
      <c r="P1417" s="202">
        <f t="shared" si="1135"/>
        <v>0</v>
      </c>
      <c r="Q1417" s="202">
        <f t="shared" si="1135"/>
        <v>0</v>
      </c>
      <c r="R1417" s="202">
        <f t="shared" si="1135"/>
        <v>0</v>
      </c>
      <c r="S1417" s="202">
        <f t="shared" si="1135"/>
        <v>0</v>
      </c>
      <c r="T1417" s="203"/>
      <c r="U1417" s="135">
        <f>U1404</f>
        <v>0</v>
      </c>
      <c r="V1417" s="135">
        <f>V1404</f>
        <v>0</v>
      </c>
      <c r="W1417" s="202">
        <f>W1404</f>
        <v>0</v>
      </c>
      <c r="X1417" s="202">
        <f>X1404</f>
        <v>0</v>
      </c>
      <c r="Y1417" s="203"/>
      <c r="Z1417" s="135">
        <f t="shared" ref="Z1417:AF1417" si="1136">Z1404</f>
        <v>0</v>
      </c>
      <c r="AA1417" s="204">
        <f t="shared" si="1136"/>
        <v>0</v>
      </c>
      <c r="AB1417" s="202">
        <f t="shared" si="1136"/>
        <v>0</v>
      </c>
      <c r="AC1417" s="202">
        <f t="shared" si="1136"/>
        <v>0</v>
      </c>
      <c r="AD1417" s="202">
        <f t="shared" si="1136"/>
        <v>0</v>
      </c>
      <c r="AE1417" s="202">
        <f t="shared" si="1136"/>
        <v>0</v>
      </c>
      <c r="AF1417" s="202">
        <f t="shared" si="1136"/>
        <v>0</v>
      </c>
      <c r="AG1417" s="203"/>
      <c r="AH1417" s="135">
        <f>AH1404</f>
        <v>0</v>
      </c>
      <c r="AI1417" s="135">
        <f>AI1404</f>
        <v>0</v>
      </c>
      <c r="AJ1417" s="202">
        <f>AJ1404</f>
        <v>0</v>
      </c>
      <c r="AK1417" s="202">
        <f>AK1404</f>
        <v>0</v>
      </c>
      <c r="AL1417" s="203"/>
      <c r="AM1417" s="205">
        <f t="shared" ref="AM1417:AW1417" si="1137">AM1404</f>
        <v>0</v>
      </c>
      <c r="AN1417" s="119">
        <f>AN1404</f>
        <v>3684</v>
      </c>
      <c r="AO1417" s="120">
        <f t="shared" si="1137"/>
        <v>3684</v>
      </c>
      <c r="AP1417" s="39">
        <f t="shared" si="1137"/>
        <v>3684</v>
      </c>
      <c r="AQ1417" s="141">
        <f t="shared" si="1137"/>
        <v>3684</v>
      </c>
      <c r="AR1417" s="141">
        <f t="shared" si="1137"/>
        <v>0</v>
      </c>
      <c r="AS1417" s="143">
        <f t="shared" si="1137"/>
        <v>0</v>
      </c>
      <c r="AT1417" s="144">
        <f t="shared" si="1137"/>
        <v>3684</v>
      </c>
      <c r="AU1417" s="141">
        <f t="shared" si="1137"/>
        <v>3684</v>
      </c>
      <c r="AV1417" s="141">
        <f t="shared" si="1137"/>
        <v>0</v>
      </c>
      <c r="AW1417" s="143">
        <f t="shared" si="1137"/>
        <v>0</v>
      </c>
      <c r="AY1417" s="146"/>
      <c r="AZ1417" s="694"/>
    </row>
    <row r="1418" spans="1:64" ht="12.75" customHeight="1" x14ac:dyDescent="0.25">
      <c r="A1418" s="15"/>
      <c r="C1418" s="122"/>
      <c r="D1418" s="123"/>
      <c r="F1418" s="125"/>
      <c r="G1418" s="126"/>
      <c r="H1418" s="35"/>
      <c r="I1418" s="36"/>
      <c r="J1418" s="37"/>
      <c r="K1418" s="198" t="s">
        <v>73</v>
      </c>
      <c r="L1418" s="241">
        <v>0</v>
      </c>
      <c r="M1418" s="242">
        <v>0</v>
      </c>
      <c r="N1418" s="201">
        <v>0</v>
      </c>
      <c r="O1418" s="202">
        <v>0</v>
      </c>
      <c r="P1418" s="202">
        <v>0</v>
      </c>
      <c r="Q1418" s="202">
        <v>0</v>
      </c>
      <c r="R1418" s="202">
        <v>0</v>
      </c>
      <c r="S1418" s="202">
        <v>0</v>
      </c>
      <c r="T1418" s="203"/>
      <c r="U1418" s="135">
        <v>0</v>
      </c>
      <c r="V1418" s="135">
        <v>0</v>
      </c>
      <c r="W1418" s="202">
        <v>0</v>
      </c>
      <c r="X1418" s="202">
        <v>0</v>
      </c>
      <c r="Y1418" s="203"/>
      <c r="Z1418" s="135">
        <v>0</v>
      </c>
      <c r="AA1418" s="204">
        <v>0</v>
      </c>
      <c r="AB1418" s="202">
        <v>0</v>
      </c>
      <c r="AC1418" s="202">
        <v>0</v>
      </c>
      <c r="AD1418" s="202">
        <v>0</v>
      </c>
      <c r="AE1418" s="202">
        <v>0</v>
      </c>
      <c r="AF1418" s="202">
        <v>0</v>
      </c>
      <c r="AG1418" s="203"/>
      <c r="AH1418" s="135">
        <v>0</v>
      </c>
      <c r="AI1418" s="135">
        <v>0</v>
      </c>
      <c r="AJ1418" s="202">
        <v>0</v>
      </c>
      <c r="AK1418" s="202">
        <v>0</v>
      </c>
      <c r="AL1418" s="203"/>
      <c r="AM1418" s="205">
        <v>0</v>
      </c>
      <c r="AN1418" s="119">
        <v>0</v>
      </c>
      <c r="AO1418" s="120">
        <v>0</v>
      </c>
      <c r="AP1418" s="39">
        <v>0</v>
      </c>
      <c r="AQ1418" s="141">
        <v>0</v>
      </c>
      <c r="AR1418" s="141">
        <v>0</v>
      </c>
      <c r="AS1418" s="143">
        <v>0</v>
      </c>
      <c r="AT1418" s="144">
        <v>0</v>
      </c>
      <c r="AU1418" s="141">
        <v>0</v>
      </c>
      <c r="AV1418" s="141">
        <v>0</v>
      </c>
      <c r="AW1418" s="143">
        <v>0</v>
      </c>
      <c r="AY1418" s="146"/>
      <c r="AZ1418" s="694"/>
    </row>
    <row r="1419" spans="1:64" ht="12.75" customHeight="1" x14ac:dyDescent="0.25">
      <c r="A1419" s="15"/>
      <c r="C1419" s="122"/>
      <c r="D1419" s="123"/>
      <c r="F1419" s="125"/>
      <c r="G1419" s="126"/>
      <c r="H1419" s="35"/>
      <c r="I1419" s="36"/>
      <c r="J1419" s="37"/>
      <c r="K1419" s="198" t="s">
        <v>74</v>
      </c>
      <c r="L1419" s="241">
        <v>0</v>
      </c>
      <c r="M1419" s="242">
        <v>0</v>
      </c>
      <c r="N1419" s="201">
        <v>0</v>
      </c>
      <c r="O1419" s="202">
        <v>0</v>
      </c>
      <c r="P1419" s="202">
        <v>0</v>
      </c>
      <c r="Q1419" s="202">
        <v>0</v>
      </c>
      <c r="R1419" s="202">
        <v>0</v>
      </c>
      <c r="S1419" s="202">
        <v>0</v>
      </c>
      <c r="T1419" s="203"/>
      <c r="U1419" s="135">
        <v>0</v>
      </c>
      <c r="V1419" s="135">
        <v>0</v>
      </c>
      <c r="W1419" s="202">
        <v>0</v>
      </c>
      <c r="X1419" s="202">
        <v>0</v>
      </c>
      <c r="Y1419" s="203"/>
      <c r="Z1419" s="135">
        <v>0</v>
      </c>
      <c r="AA1419" s="204">
        <v>0</v>
      </c>
      <c r="AB1419" s="202">
        <v>0</v>
      </c>
      <c r="AC1419" s="202">
        <v>0</v>
      </c>
      <c r="AD1419" s="202">
        <v>0</v>
      </c>
      <c r="AE1419" s="202">
        <v>0</v>
      </c>
      <c r="AF1419" s="202">
        <v>0</v>
      </c>
      <c r="AG1419" s="203"/>
      <c r="AH1419" s="135">
        <v>0</v>
      </c>
      <c r="AI1419" s="135">
        <v>0</v>
      </c>
      <c r="AJ1419" s="202">
        <v>0</v>
      </c>
      <c r="AK1419" s="202">
        <v>0</v>
      </c>
      <c r="AL1419" s="203"/>
      <c r="AM1419" s="205">
        <v>0</v>
      </c>
      <c r="AN1419" s="119">
        <v>0</v>
      </c>
      <c r="AO1419" s="120">
        <v>0</v>
      </c>
      <c r="AP1419" s="39">
        <v>0</v>
      </c>
      <c r="AQ1419" s="141">
        <v>0</v>
      </c>
      <c r="AR1419" s="141">
        <v>0</v>
      </c>
      <c r="AS1419" s="143">
        <v>0</v>
      </c>
      <c r="AT1419" s="144">
        <v>0</v>
      </c>
      <c r="AU1419" s="141">
        <v>0</v>
      </c>
      <c r="AV1419" s="141">
        <v>0</v>
      </c>
      <c r="AW1419" s="143">
        <v>0</v>
      </c>
      <c r="AY1419" s="146"/>
      <c r="AZ1419" s="694"/>
    </row>
    <row r="1420" spans="1:64" ht="12.75" customHeight="1" x14ac:dyDescent="0.25">
      <c r="A1420" s="15"/>
      <c r="C1420" s="122"/>
      <c r="D1420" s="123"/>
      <c r="F1420" s="125"/>
      <c r="G1420" s="126"/>
      <c r="H1420" s="35"/>
      <c r="I1420" s="36"/>
      <c r="J1420" s="37"/>
      <c r="K1420" s="198" t="s">
        <v>75</v>
      </c>
      <c r="L1420" s="241">
        <v>0</v>
      </c>
      <c r="M1420" s="242">
        <v>0</v>
      </c>
      <c r="N1420" s="201">
        <v>0</v>
      </c>
      <c r="O1420" s="202">
        <v>0</v>
      </c>
      <c r="P1420" s="202">
        <v>0</v>
      </c>
      <c r="Q1420" s="202">
        <v>0</v>
      </c>
      <c r="R1420" s="202">
        <v>0</v>
      </c>
      <c r="S1420" s="202">
        <v>0</v>
      </c>
      <c r="T1420" s="203"/>
      <c r="U1420" s="135">
        <v>0</v>
      </c>
      <c r="V1420" s="135">
        <v>0</v>
      </c>
      <c r="W1420" s="202">
        <v>0</v>
      </c>
      <c r="X1420" s="202">
        <v>0</v>
      </c>
      <c r="Y1420" s="203"/>
      <c r="Z1420" s="135">
        <v>0</v>
      </c>
      <c r="AA1420" s="204">
        <v>0</v>
      </c>
      <c r="AB1420" s="202">
        <v>0</v>
      </c>
      <c r="AC1420" s="202">
        <v>0</v>
      </c>
      <c r="AD1420" s="202">
        <v>0</v>
      </c>
      <c r="AE1420" s="202">
        <v>0</v>
      </c>
      <c r="AF1420" s="202">
        <v>0</v>
      </c>
      <c r="AG1420" s="203"/>
      <c r="AH1420" s="135">
        <v>0</v>
      </c>
      <c r="AI1420" s="135">
        <v>0</v>
      </c>
      <c r="AJ1420" s="202">
        <v>0</v>
      </c>
      <c r="AK1420" s="202">
        <v>0</v>
      </c>
      <c r="AL1420" s="203"/>
      <c r="AM1420" s="205">
        <v>0</v>
      </c>
      <c r="AN1420" s="119">
        <v>0</v>
      </c>
      <c r="AO1420" s="120">
        <v>0</v>
      </c>
      <c r="AP1420" s="39">
        <v>0</v>
      </c>
      <c r="AQ1420" s="141">
        <v>0</v>
      </c>
      <c r="AR1420" s="141">
        <v>0</v>
      </c>
      <c r="AS1420" s="143">
        <v>0</v>
      </c>
      <c r="AT1420" s="144">
        <v>0</v>
      </c>
      <c r="AU1420" s="141">
        <v>0</v>
      </c>
      <c r="AV1420" s="141">
        <v>0</v>
      </c>
      <c r="AW1420" s="143">
        <v>0</v>
      </c>
      <c r="AY1420" s="146"/>
      <c r="AZ1420" s="694"/>
    </row>
    <row r="1421" spans="1:64" ht="12.75" customHeight="1" x14ac:dyDescent="0.25">
      <c r="A1421" s="15"/>
      <c r="C1421" s="122"/>
      <c r="D1421" s="123"/>
      <c r="F1421" s="125"/>
      <c r="G1421" s="126"/>
      <c r="H1421" s="35"/>
      <c r="I1421" s="36"/>
      <c r="J1421" s="37"/>
      <c r="K1421" s="206" t="s">
        <v>76</v>
      </c>
      <c r="L1421" s="241">
        <v>0</v>
      </c>
      <c r="M1421" s="242">
        <v>0</v>
      </c>
      <c r="N1421" s="201">
        <v>0</v>
      </c>
      <c r="O1421" s="202">
        <v>0</v>
      </c>
      <c r="P1421" s="202">
        <v>0</v>
      </c>
      <c r="Q1421" s="202">
        <v>0</v>
      </c>
      <c r="R1421" s="202">
        <v>0</v>
      </c>
      <c r="S1421" s="202">
        <v>0</v>
      </c>
      <c r="T1421" s="203"/>
      <c r="U1421" s="135">
        <v>0</v>
      </c>
      <c r="V1421" s="135">
        <v>0</v>
      </c>
      <c r="W1421" s="202">
        <v>0</v>
      </c>
      <c r="X1421" s="202">
        <v>0</v>
      </c>
      <c r="Y1421" s="203"/>
      <c r="Z1421" s="135">
        <v>0</v>
      </c>
      <c r="AA1421" s="204">
        <v>0</v>
      </c>
      <c r="AB1421" s="202">
        <v>0</v>
      </c>
      <c r="AC1421" s="202">
        <v>0</v>
      </c>
      <c r="AD1421" s="202">
        <v>0</v>
      </c>
      <c r="AE1421" s="202">
        <v>0</v>
      </c>
      <c r="AF1421" s="202">
        <v>0</v>
      </c>
      <c r="AG1421" s="203"/>
      <c r="AH1421" s="135">
        <v>0</v>
      </c>
      <c r="AI1421" s="135">
        <v>0</v>
      </c>
      <c r="AJ1421" s="202">
        <v>0</v>
      </c>
      <c r="AK1421" s="202">
        <v>0</v>
      </c>
      <c r="AL1421" s="203"/>
      <c r="AM1421" s="205">
        <v>0</v>
      </c>
      <c r="AN1421" s="119">
        <v>0</v>
      </c>
      <c r="AO1421" s="120">
        <v>0</v>
      </c>
      <c r="AP1421" s="39">
        <v>0</v>
      </c>
      <c r="AQ1421" s="141">
        <v>0</v>
      </c>
      <c r="AR1421" s="141">
        <v>0</v>
      </c>
      <c r="AS1421" s="143">
        <v>0</v>
      </c>
      <c r="AT1421" s="144">
        <v>0</v>
      </c>
      <c r="AU1421" s="141">
        <v>0</v>
      </c>
      <c r="AV1421" s="141">
        <v>0</v>
      </c>
      <c r="AW1421" s="143">
        <v>0</v>
      </c>
      <c r="AY1421" s="146"/>
      <c r="AZ1421" s="694"/>
    </row>
    <row r="1422" spans="1:64" ht="12.75" customHeight="1" x14ac:dyDescent="0.25">
      <c r="A1422" s="15"/>
      <c r="C1422" s="367"/>
      <c r="D1422" s="123"/>
      <c r="F1422" s="125"/>
      <c r="G1422" s="126"/>
      <c r="H1422" s="35"/>
      <c r="I1422" s="36"/>
      <c r="J1422" s="37"/>
      <c r="K1422" s="206"/>
      <c r="L1422" s="199"/>
      <c r="M1422" s="200"/>
      <c r="N1422" s="201"/>
      <c r="O1422" s="202"/>
      <c r="P1422" s="202"/>
      <c r="Q1422" s="202"/>
      <c r="R1422" s="202"/>
      <c r="S1422" s="202"/>
      <c r="T1422" s="224"/>
      <c r="U1422" s="133"/>
      <c r="V1422" s="133"/>
      <c r="W1422" s="134"/>
      <c r="X1422" s="134"/>
      <c r="Y1422" s="224"/>
      <c r="Z1422" s="135"/>
      <c r="AA1422" s="204"/>
      <c r="AB1422" s="202"/>
      <c r="AC1422" s="202"/>
      <c r="AD1422" s="202"/>
      <c r="AE1422" s="202"/>
      <c r="AF1422" s="202"/>
      <c r="AG1422" s="224"/>
      <c r="AH1422" s="133"/>
      <c r="AI1422" s="133"/>
      <c r="AJ1422" s="134"/>
      <c r="AK1422" s="134"/>
      <c r="AL1422" s="224"/>
      <c r="AM1422" s="205"/>
      <c r="AN1422" s="119"/>
      <c r="AO1422" s="120"/>
      <c r="AP1422" s="39"/>
      <c r="AQ1422" s="141"/>
      <c r="AR1422" s="141"/>
      <c r="AS1422" s="143"/>
      <c r="AU1422" s="141"/>
      <c r="AV1422" s="141"/>
      <c r="AW1422" s="143"/>
      <c r="AY1422" s="146"/>
      <c r="AZ1422" s="694"/>
    </row>
    <row r="1423" spans="1:64" ht="12.75" customHeight="1" x14ac:dyDescent="0.25">
      <c r="A1423" s="52"/>
      <c r="B1423" s="43"/>
      <c r="C1423" s="44"/>
      <c r="D1423" s="45"/>
      <c r="E1423" s="46"/>
      <c r="F1423" s="47"/>
      <c r="G1423" s="126"/>
      <c r="H1423" s="35"/>
      <c r="I1423" s="36"/>
      <c r="J1423" s="37"/>
      <c r="K1423" s="726"/>
      <c r="L1423" s="604"/>
      <c r="M1423" s="605"/>
      <c r="N1423" s="606"/>
      <c r="O1423" s="607"/>
      <c r="P1423" s="607"/>
      <c r="Q1423" s="607"/>
      <c r="R1423" s="607"/>
      <c r="S1423" s="607"/>
      <c r="T1423" s="608"/>
      <c r="U1423" s="609"/>
      <c r="V1423" s="609"/>
      <c r="W1423" s="610"/>
      <c r="X1423" s="610"/>
      <c r="Y1423" s="608"/>
      <c r="Z1423" s="611"/>
      <c r="AA1423" s="612"/>
      <c r="AB1423" s="607"/>
      <c r="AC1423" s="607"/>
      <c r="AD1423" s="607"/>
      <c r="AE1423" s="607"/>
      <c r="AF1423" s="607"/>
      <c r="AG1423" s="608"/>
      <c r="AH1423" s="609"/>
      <c r="AI1423" s="609"/>
      <c r="AJ1423" s="610"/>
      <c r="AK1423" s="610"/>
      <c r="AL1423" s="608"/>
      <c r="AM1423" s="613"/>
      <c r="AN1423" s="110"/>
      <c r="AO1423" s="109"/>
      <c r="AP1423" s="103"/>
      <c r="AQ1423" s="111"/>
      <c r="AR1423" s="111"/>
      <c r="AS1423" s="112"/>
      <c r="AT1423" s="113"/>
      <c r="AU1423" s="111"/>
      <c r="AV1423" s="111"/>
      <c r="AW1423" s="112"/>
      <c r="AY1423" s="146"/>
      <c r="AZ1423" s="694"/>
    </row>
    <row r="1424" spans="1:64" ht="12.75" customHeight="1" x14ac:dyDescent="0.25">
      <c r="A1424" s="15"/>
      <c r="C1424" s="367"/>
      <c r="D1424" s="123"/>
      <c r="F1424" s="125"/>
      <c r="G1424" s="126"/>
      <c r="H1424" s="35"/>
      <c r="I1424" s="36"/>
      <c r="J1424" s="37"/>
      <c r="K1424" s="727" t="s">
        <v>1662</v>
      </c>
      <c r="L1424" s="199"/>
      <c r="M1424" s="200"/>
      <c r="N1424" s="201"/>
      <c r="O1424" s="202"/>
      <c r="P1424" s="202"/>
      <c r="Q1424" s="202"/>
      <c r="R1424" s="202"/>
      <c r="S1424" s="202"/>
      <c r="T1424" s="224"/>
      <c r="U1424" s="138"/>
      <c r="V1424" s="138"/>
      <c r="W1424" s="139"/>
      <c r="X1424" s="139"/>
      <c r="Y1424" s="224"/>
      <c r="Z1424" s="210"/>
      <c r="AA1424" s="204"/>
      <c r="AB1424" s="202"/>
      <c r="AC1424" s="202"/>
      <c r="AD1424" s="202"/>
      <c r="AE1424" s="202"/>
      <c r="AF1424" s="202"/>
      <c r="AG1424" s="224"/>
      <c r="AH1424" s="138"/>
      <c r="AI1424" s="138"/>
      <c r="AJ1424" s="139"/>
      <c r="AK1424" s="139"/>
      <c r="AL1424" s="224"/>
      <c r="AM1424" s="140"/>
      <c r="AN1424" s="211"/>
      <c r="AO1424" s="212"/>
      <c r="AP1424" s="39"/>
      <c r="AQ1424" s="141"/>
      <c r="AR1424" s="141"/>
      <c r="AS1424" s="143"/>
      <c r="AU1424" s="141"/>
      <c r="AV1424" s="141"/>
      <c r="AW1424" s="143"/>
      <c r="AY1424" s="146"/>
      <c r="AZ1424" s="694"/>
    </row>
    <row r="1425" spans="1:64" ht="12" customHeight="1" x14ac:dyDescent="0.25">
      <c r="A1425" s="15"/>
      <c r="C1425" s="367"/>
      <c r="D1425" s="123"/>
      <c r="F1425" s="125"/>
      <c r="G1425" s="126"/>
      <c r="H1425" s="35"/>
      <c r="I1425" s="36"/>
      <c r="J1425" s="37"/>
      <c r="K1425" s="727" t="s">
        <v>1663</v>
      </c>
      <c r="L1425" s="199"/>
      <c r="M1425" s="200"/>
      <c r="N1425" s="201"/>
      <c r="O1425" s="202"/>
      <c r="P1425" s="202"/>
      <c r="Q1425" s="202"/>
      <c r="R1425" s="202"/>
      <c r="S1425" s="202"/>
      <c r="T1425" s="224"/>
      <c r="U1425" s="138"/>
      <c r="V1425" s="138"/>
      <c r="W1425" s="139"/>
      <c r="X1425" s="139"/>
      <c r="Y1425" s="224"/>
      <c r="Z1425" s="210"/>
      <c r="AA1425" s="204"/>
      <c r="AB1425" s="202"/>
      <c r="AC1425" s="202"/>
      <c r="AD1425" s="202"/>
      <c r="AE1425" s="202"/>
      <c r="AF1425" s="202"/>
      <c r="AG1425" s="224"/>
      <c r="AH1425" s="138"/>
      <c r="AI1425" s="138"/>
      <c r="AJ1425" s="139"/>
      <c r="AK1425" s="139"/>
      <c r="AL1425" s="224"/>
      <c r="AM1425" s="140"/>
      <c r="AN1425" s="211"/>
      <c r="AO1425" s="212"/>
      <c r="AP1425" s="39"/>
      <c r="AQ1425" s="141"/>
      <c r="AR1425" s="141"/>
      <c r="AS1425" s="143"/>
      <c r="AU1425" s="141"/>
      <c r="AV1425" s="141"/>
      <c r="AW1425" s="143"/>
      <c r="AY1425" s="146"/>
      <c r="AZ1425" s="694"/>
    </row>
    <row r="1426" spans="1:64" ht="12.75" customHeight="1" x14ac:dyDescent="0.25">
      <c r="A1426" s="15"/>
      <c r="C1426" s="367"/>
      <c r="D1426" s="123"/>
      <c r="F1426" s="125"/>
      <c r="G1426" s="126"/>
      <c r="H1426" s="35"/>
      <c r="I1426" s="36"/>
      <c r="J1426" s="37"/>
      <c r="K1426" s="728"/>
      <c r="L1426" s="199"/>
      <c r="M1426" s="200"/>
      <c r="N1426" s="201"/>
      <c r="O1426" s="202"/>
      <c r="P1426" s="202"/>
      <c r="Q1426" s="202"/>
      <c r="R1426" s="202"/>
      <c r="S1426" s="202"/>
      <c r="T1426" s="224"/>
      <c r="U1426" s="138"/>
      <c r="V1426" s="138"/>
      <c r="W1426" s="139"/>
      <c r="X1426" s="139"/>
      <c r="Y1426" s="224"/>
      <c r="Z1426" s="210"/>
      <c r="AA1426" s="204"/>
      <c r="AB1426" s="202"/>
      <c r="AC1426" s="202"/>
      <c r="AD1426" s="202"/>
      <c r="AE1426" s="202"/>
      <c r="AF1426" s="202"/>
      <c r="AG1426" s="224"/>
      <c r="AH1426" s="138"/>
      <c r="AI1426" s="138"/>
      <c r="AJ1426" s="139"/>
      <c r="AK1426" s="139"/>
      <c r="AL1426" s="224"/>
      <c r="AM1426" s="140"/>
      <c r="AN1426" s="211"/>
      <c r="AO1426" s="212"/>
      <c r="AP1426" s="39"/>
      <c r="AQ1426" s="141"/>
      <c r="AR1426" s="141"/>
      <c r="AS1426" s="143"/>
      <c r="AU1426" s="141"/>
      <c r="AV1426" s="141"/>
      <c r="AW1426" s="143"/>
      <c r="AY1426" s="146"/>
      <c r="AZ1426" s="694"/>
    </row>
    <row r="1427" spans="1:64" ht="35.1" customHeight="1" x14ac:dyDescent="0.25">
      <c r="A1427" s="15" t="s">
        <v>13</v>
      </c>
      <c r="B1427" s="121">
        <v>34</v>
      </c>
      <c r="C1427" s="367" t="s">
        <v>1664</v>
      </c>
      <c r="D1427" s="123">
        <v>1000</v>
      </c>
      <c r="F1427" s="125">
        <v>6</v>
      </c>
      <c r="G1427" s="126">
        <v>1</v>
      </c>
      <c r="H1427" s="35" t="str">
        <f t="shared" si="1117"/>
        <v>120</v>
      </c>
      <c r="I1427" s="36" t="s">
        <v>1157</v>
      </c>
      <c r="J1427" s="37" t="s">
        <v>1665</v>
      </c>
      <c r="K1427" s="127" t="s">
        <v>1663</v>
      </c>
      <c r="L1427" s="128">
        <v>0</v>
      </c>
      <c r="M1427" s="129">
        <v>0</v>
      </c>
      <c r="N1427" s="130"/>
      <c r="O1427" s="131"/>
      <c r="P1427" s="131"/>
      <c r="Q1427" s="131"/>
      <c r="R1427" s="131"/>
      <c r="S1427" s="131"/>
      <c r="T1427" s="132" t="str">
        <f>IF(SUM(N1427:S1427)=U1427,"OK",SUM(N1427:S1427)-U1427)</f>
        <v>OK</v>
      </c>
      <c r="U1427" s="138"/>
      <c r="V1427" s="138"/>
      <c r="W1427" s="139"/>
      <c r="X1427" s="139"/>
      <c r="Y1427" s="132" t="str">
        <f>IF(SUM(W1427:X1427)=Z1427,"OK",SUM(W1427:X1427)-Z1427)</f>
        <v>OK</v>
      </c>
      <c r="Z1427" s="210"/>
      <c r="AA1427" s="204"/>
      <c r="AB1427" s="202"/>
      <c r="AC1427" s="202"/>
      <c r="AD1427" s="202"/>
      <c r="AE1427" s="202"/>
      <c r="AF1427" s="202"/>
      <c r="AG1427" s="132" t="str">
        <f>IF(SUM(AA1427:AF1427)=AH1427,"OK",SUM(AA1427:AF1427)-AH1427)</f>
        <v>OK</v>
      </c>
      <c r="AH1427" s="138"/>
      <c r="AI1427" s="138"/>
      <c r="AJ1427" s="139"/>
      <c r="AK1427" s="139"/>
      <c r="AL1427" s="132" t="str">
        <f>IF(SUM(AJ1427:AK1427)=AM1427,"OK",SUM(AJ1427:AK1427)-AM1427)</f>
        <v>OK</v>
      </c>
      <c r="AM1427" s="140"/>
      <c r="AN1427" s="119">
        <f>L1427+U1427+V1427+Z1427</f>
        <v>0</v>
      </c>
      <c r="AO1427" s="120">
        <f>M1427+AH1427+AI1427+AM1427</f>
        <v>0</v>
      </c>
      <c r="AP1427" s="39">
        <f>L1427</f>
        <v>0</v>
      </c>
      <c r="AQ1427" s="141">
        <f>AN1427</f>
        <v>0</v>
      </c>
      <c r="AR1427" s="142">
        <f>AQ1427-AP1427</f>
        <v>0</v>
      </c>
      <c r="AS1427" s="143" t="e">
        <f>AR1427/AP1427</f>
        <v>#DIV/0!</v>
      </c>
      <c r="AT1427" s="144">
        <f>M1427</f>
        <v>0</v>
      </c>
      <c r="AU1427" s="141">
        <f>AO1427</f>
        <v>0</v>
      </c>
      <c r="AV1427" s="142">
        <f>AU1427-AT1427</f>
        <v>0</v>
      </c>
      <c r="AW1427" s="143" t="e">
        <f>AV1427/AT1427</f>
        <v>#DIV/0!</v>
      </c>
      <c r="AY1427" s="146" t="str">
        <f>RIGHT(LEFT(I1427,3),2)&amp;"."&amp;RIGHT(LEFT(I1427,5),2)</f>
        <v>01.00</v>
      </c>
      <c r="AZ1427" s="694" t="b">
        <f>COUNTIF('[1]Codes SEC'!$B$2:$B$250,Ministres!AY1427)&gt;0</f>
        <v>1</v>
      </c>
    </row>
    <row r="1428" spans="1:64" ht="12.75" customHeight="1" x14ac:dyDescent="0.25">
      <c r="A1428" s="148"/>
      <c r="B1428" s="729"/>
      <c r="C1428" s="150"/>
      <c r="D1428" s="151"/>
      <c r="E1428" s="730"/>
      <c r="F1428" s="153"/>
      <c r="G1428" s="154"/>
      <c r="H1428" s="155"/>
      <c r="I1428" s="156"/>
      <c r="J1428" s="157"/>
      <c r="K1428" s="158" t="s">
        <v>70</v>
      </c>
      <c r="L1428" s="236">
        <f t="shared" ref="L1428:X1429" si="1138">L1427</f>
        <v>0</v>
      </c>
      <c r="M1428" s="731">
        <f t="shared" si="1138"/>
        <v>0</v>
      </c>
      <c r="N1428" s="732">
        <f t="shared" si="1138"/>
        <v>0</v>
      </c>
      <c r="O1428" s="733">
        <f t="shared" si="1138"/>
        <v>0</v>
      </c>
      <c r="P1428" s="733">
        <f t="shared" si="1138"/>
        <v>0</v>
      </c>
      <c r="Q1428" s="733">
        <f t="shared" si="1138"/>
        <v>0</v>
      </c>
      <c r="R1428" s="733">
        <f t="shared" si="1138"/>
        <v>0</v>
      </c>
      <c r="S1428" s="733">
        <f t="shared" si="1138"/>
        <v>0</v>
      </c>
      <c r="T1428" s="734"/>
      <c r="U1428" s="735">
        <f t="shared" si="1138"/>
        <v>0</v>
      </c>
      <c r="V1428" s="735">
        <f t="shared" si="1138"/>
        <v>0</v>
      </c>
      <c r="W1428" s="733">
        <f t="shared" si="1138"/>
        <v>0</v>
      </c>
      <c r="X1428" s="733">
        <f t="shared" si="1138"/>
        <v>0</v>
      </c>
      <c r="Y1428" s="734"/>
      <c r="Z1428" s="735">
        <f t="shared" ref="Z1428:AK1429" si="1139">Z1427</f>
        <v>0</v>
      </c>
      <c r="AA1428" s="165">
        <f t="shared" si="1139"/>
        <v>0</v>
      </c>
      <c r="AB1428" s="733">
        <f t="shared" si="1139"/>
        <v>0</v>
      </c>
      <c r="AC1428" s="733">
        <f t="shared" si="1139"/>
        <v>0</v>
      </c>
      <c r="AD1428" s="733">
        <f t="shared" si="1139"/>
        <v>0</v>
      </c>
      <c r="AE1428" s="733">
        <f t="shared" si="1139"/>
        <v>0</v>
      </c>
      <c r="AF1428" s="733">
        <f t="shared" si="1139"/>
        <v>0</v>
      </c>
      <c r="AG1428" s="734"/>
      <c r="AH1428" s="735">
        <f t="shared" si="1139"/>
        <v>0</v>
      </c>
      <c r="AI1428" s="735">
        <f t="shared" si="1139"/>
        <v>0</v>
      </c>
      <c r="AJ1428" s="733">
        <f t="shared" si="1139"/>
        <v>0</v>
      </c>
      <c r="AK1428" s="733">
        <f t="shared" si="1139"/>
        <v>0</v>
      </c>
      <c r="AL1428" s="734"/>
      <c r="AM1428" s="736">
        <f t="shared" ref="AM1428:AW1429" si="1140">AM1427</f>
        <v>0</v>
      </c>
      <c r="AN1428" s="167">
        <f>AN1427</f>
        <v>0</v>
      </c>
      <c r="AO1428" s="737">
        <f t="shared" si="1140"/>
        <v>0</v>
      </c>
      <c r="AP1428" s="169">
        <f t="shared" si="1140"/>
        <v>0</v>
      </c>
      <c r="AQ1428" s="738">
        <f t="shared" si="1140"/>
        <v>0</v>
      </c>
      <c r="AR1428" s="739">
        <f t="shared" si="1140"/>
        <v>0</v>
      </c>
      <c r="AS1428" s="740" t="e">
        <f t="shared" si="1140"/>
        <v>#DIV/0!</v>
      </c>
      <c r="AT1428" s="741">
        <f t="shared" si="1140"/>
        <v>0</v>
      </c>
      <c r="AU1428" s="738">
        <f t="shared" si="1140"/>
        <v>0</v>
      </c>
      <c r="AV1428" s="739">
        <f t="shared" si="1140"/>
        <v>0</v>
      </c>
      <c r="AW1428" s="740" t="e">
        <f t="shared" si="1140"/>
        <v>#DIV/0!</v>
      </c>
      <c r="AY1428" s="146"/>
      <c r="AZ1428" s="742"/>
    </row>
    <row r="1429" spans="1:64" s="744" customFormat="1" ht="12.75" customHeight="1" x14ac:dyDescent="0.25">
      <c r="A1429" s="174"/>
      <c r="B1429" s="175"/>
      <c r="C1429" s="176"/>
      <c r="D1429" s="177"/>
      <c r="E1429" s="178"/>
      <c r="F1429" s="177"/>
      <c r="G1429" s="179"/>
      <c r="H1429" s="180"/>
      <c r="I1429" s="181"/>
      <c r="J1429" s="182"/>
      <c r="K1429" s="183" t="s">
        <v>1666</v>
      </c>
      <c r="L1429" s="184">
        <f t="shared" si="1138"/>
        <v>0</v>
      </c>
      <c r="M1429" s="355">
        <f t="shared" si="1138"/>
        <v>0</v>
      </c>
      <c r="N1429" s="186">
        <f t="shared" si="1138"/>
        <v>0</v>
      </c>
      <c r="O1429" s="187">
        <f t="shared" si="1138"/>
        <v>0</v>
      </c>
      <c r="P1429" s="187">
        <f t="shared" si="1138"/>
        <v>0</v>
      </c>
      <c r="Q1429" s="187">
        <f t="shared" si="1138"/>
        <v>0</v>
      </c>
      <c r="R1429" s="187">
        <f t="shared" si="1138"/>
        <v>0</v>
      </c>
      <c r="S1429" s="187">
        <f t="shared" si="1138"/>
        <v>0</v>
      </c>
      <c r="T1429" s="188"/>
      <c r="U1429" s="187">
        <f t="shared" si="1138"/>
        <v>0</v>
      </c>
      <c r="V1429" s="187">
        <f t="shared" si="1138"/>
        <v>0</v>
      </c>
      <c r="W1429" s="187">
        <f t="shared" si="1138"/>
        <v>0</v>
      </c>
      <c r="X1429" s="187">
        <f t="shared" si="1138"/>
        <v>0</v>
      </c>
      <c r="Y1429" s="188"/>
      <c r="Z1429" s="187">
        <f t="shared" si="1139"/>
        <v>0</v>
      </c>
      <c r="AA1429" s="189">
        <f t="shared" si="1139"/>
        <v>0</v>
      </c>
      <c r="AB1429" s="187">
        <f t="shared" si="1139"/>
        <v>0</v>
      </c>
      <c r="AC1429" s="187">
        <f t="shared" si="1139"/>
        <v>0</v>
      </c>
      <c r="AD1429" s="187">
        <f t="shared" si="1139"/>
        <v>0</v>
      </c>
      <c r="AE1429" s="187">
        <f t="shared" si="1139"/>
        <v>0</v>
      </c>
      <c r="AF1429" s="187">
        <f t="shared" si="1139"/>
        <v>0</v>
      </c>
      <c r="AG1429" s="188"/>
      <c r="AH1429" s="187">
        <f t="shared" si="1139"/>
        <v>0</v>
      </c>
      <c r="AI1429" s="187">
        <f t="shared" si="1139"/>
        <v>0</v>
      </c>
      <c r="AJ1429" s="187">
        <f t="shared" si="1139"/>
        <v>0</v>
      </c>
      <c r="AK1429" s="187">
        <f t="shared" si="1139"/>
        <v>0</v>
      </c>
      <c r="AL1429" s="188"/>
      <c r="AM1429" s="190">
        <f t="shared" si="1140"/>
        <v>0</v>
      </c>
      <c r="AN1429" s="191">
        <f>AN1428</f>
        <v>0</v>
      </c>
      <c r="AO1429" s="190">
        <f t="shared" si="1140"/>
        <v>0</v>
      </c>
      <c r="AP1429" s="184">
        <f t="shared" si="1140"/>
        <v>0</v>
      </c>
      <c r="AQ1429" s="192">
        <f t="shared" si="1140"/>
        <v>0</v>
      </c>
      <c r="AR1429" s="193">
        <f t="shared" si="1140"/>
        <v>0</v>
      </c>
      <c r="AS1429" s="194" t="e">
        <f t="shared" si="1140"/>
        <v>#DIV/0!</v>
      </c>
      <c r="AT1429" s="195">
        <f t="shared" si="1140"/>
        <v>0</v>
      </c>
      <c r="AU1429" s="192">
        <f t="shared" si="1140"/>
        <v>0</v>
      </c>
      <c r="AV1429" s="193">
        <f t="shared" si="1140"/>
        <v>0</v>
      </c>
      <c r="AW1429" s="194" t="e">
        <f t="shared" si="1140"/>
        <v>#DIV/0!</v>
      </c>
      <c r="AX1429"/>
      <c r="AY1429" s="146"/>
      <c r="AZ1429" s="742"/>
      <c r="BA1429" s="743"/>
      <c r="BB1429" s="743"/>
      <c r="BC1429" s="743"/>
      <c r="BD1429" s="743"/>
      <c r="BE1429" s="743"/>
      <c r="BF1429" s="743"/>
      <c r="BG1429" s="743"/>
      <c r="BH1429" s="743"/>
      <c r="BI1429" s="743"/>
      <c r="BJ1429" s="743"/>
      <c r="BK1429" s="743"/>
      <c r="BL1429" s="743"/>
    </row>
    <row r="1430" spans="1:64" ht="12.75" customHeight="1" x14ac:dyDescent="0.25">
      <c r="A1430" s="15"/>
      <c r="C1430" s="122"/>
      <c r="D1430" s="123"/>
      <c r="F1430" s="125"/>
      <c r="G1430" s="34"/>
      <c r="H1430" s="35"/>
      <c r="I1430" s="36"/>
      <c r="J1430" s="37"/>
      <c r="K1430" s="198" t="s">
        <v>72</v>
      </c>
      <c r="L1430" s="199">
        <v>0</v>
      </c>
      <c r="M1430" s="200">
        <v>0</v>
      </c>
      <c r="N1430" s="201">
        <v>0</v>
      </c>
      <c r="O1430" s="202">
        <v>0</v>
      </c>
      <c r="P1430" s="202">
        <v>0</v>
      </c>
      <c r="Q1430" s="202">
        <v>0</v>
      </c>
      <c r="R1430" s="202">
        <v>0</v>
      </c>
      <c r="S1430" s="202">
        <v>0</v>
      </c>
      <c r="T1430" s="203"/>
      <c r="U1430" s="135">
        <v>0</v>
      </c>
      <c r="V1430" s="135">
        <v>0</v>
      </c>
      <c r="W1430" s="202">
        <v>0</v>
      </c>
      <c r="X1430" s="202">
        <v>0</v>
      </c>
      <c r="Y1430" s="203"/>
      <c r="Z1430" s="135">
        <v>0</v>
      </c>
      <c r="AA1430" s="204">
        <v>0</v>
      </c>
      <c r="AB1430" s="202">
        <v>0</v>
      </c>
      <c r="AC1430" s="202">
        <v>0</v>
      </c>
      <c r="AD1430" s="202">
        <v>0</v>
      </c>
      <c r="AE1430" s="202">
        <v>0</v>
      </c>
      <c r="AF1430" s="202">
        <v>0</v>
      </c>
      <c r="AG1430" s="203"/>
      <c r="AH1430" s="135">
        <v>0</v>
      </c>
      <c r="AI1430" s="135">
        <v>0</v>
      </c>
      <c r="AJ1430" s="202">
        <v>0</v>
      </c>
      <c r="AK1430" s="202">
        <v>0</v>
      </c>
      <c r="AL1430" s="203"/>
      <c r="AM1430" s="205">
        <v>0</v>
      </c>
      <c r="AN1430" s="119">
        <v>0</v>
      </c>
      <c r="AO1430" s="120">
        <v>0</v>
      </c>
      <c r="AP1430" s="39">
        <v>0</v>
      </c>
      <c r="AQ1430" s="141">
        <v>0</v>
      </c>
      <c r="AR1430" s="141">
        <v>0</v>
      </c>
      <c r="AS1430" s="143">
        <v>0</v>
      </c>
      <c r="AT1430" s="144">
        <v>0</v>
      </c>
      <c r="AU1430" s="141">
        <v>0</v>
      </c>
      <c r="AV1430" s="141">
        <v>0</v>
      </c>
      <c r="AW1430" s="143">
        <v>0</v>
      </c>
      <c r="AX1430" s="743"/>
      <c r="AY1430" s="146"/>
      <c r="AZ1430" s="742"/>
    </row>
    <row r="1431" spans="1:64" ht="12.75" customHeight="1" x14ac:dyDescent="0.25">
      <c r="A1431" s="52"/>
      <c r="B1431" s="43"/>
      <c r="C1431" s="44"/>
      <c r="D1431" s="45"/>
      <c r="E1431" s="46"/>
      <c r="F1431" s="47"/>
      <c r="G1431" s="126"/>
      <c r="H1431" s="35"/>
      <c r="I1431" s="36"/>
      <c r="J1431" s="37"/>
      <c r="K1431" s="198" t="s">
        <v>73</v>
      </c>
      <c r="L1431" s="241">
        <v>0</v>
      </c>
      <c r="M1431" s="242">
        <v>0</v>
      </c>
      <c r="N1431" s="201">
        <v>0</v>
      </c>
      <c r="O1431" s="202">
        <v>0</v>
      </c>
      <c r="P1431" s="202">
        <v>0</v>
      </c>
      <c r="Q1431" s="202">
        <v>0</v>
      </c>
      <c r="R1431" s="202">
        <v>0</v>
      </c>
      <c r="S1431" s="202">
        <v>0</v>
      </c>
      <c r="T1431" s="203"/>
      <c r="U1431" s="135">
        <v>0</v>
      </c>
      <c r="V1431" s="135">
        <v>0</v>
      </c>
      <c r="W1431" s="202">
        <v>0</v>
      </c>
      <c r="X1431" s="202">
        <v>0</v>
      </c>
      <c r="Y1431" s="203"/>
      <c r="Z1431" s="135">
        <v>0</v>
      </c>
      <c r="AA1431" s="204">
        <v>0</v>
      </c>
      <c r="AB1431" s="202">
        <v>0</v>
      </c>
      <c r="AC1431" s="202">
        <v>0</v>
      </c>
      <c r="AD1431" s="202">
        <v>0</v>
      </c>
      <c r="AE1431" s="202">
        <v>0</v>
      </c>
      <c r="AF1431" s="202">
        <v>0</v>
      </c>
      <c r="AG1431" s="203"/>
      <c r="AH1431" s="135">
        <v>0</v>
      </c>
      <c r="AI1431" s="135">
        <v>0</v>
      </c>
      <c r="AJ1431" s="202">
        <v>0</v>
      </c>
      <c r="AK1431" s="202">
        <v>0</v>
      </c>
      <c r="AL1431" s="203"/>
      <c r="AM1431" s="205">
        <v>0</v>
      </c>
      <c r="AN1431" s="119">
        <v>0</v>
      </c>
      <c r="AO1431" s="120">
        <v>0</v>
      </c>
      <c r="AP1431" s="39">
        <v>0</v>
      </c>
      <c r="AQ1431" s="141">
        <v>0</v>
      </c>
      <c r="AR1431" s="141">
        <v>0</v>
      </c>
      <c r="AS1431" s="143">
        <v>0</v>
      </c>
      <c r="AT1431" s="144">
        <v>0</v>
      </c>
      <c r="AU1431" s="141">
        <v>0</v>
      </c>
      <c r="AV1431" s="141">
        <v>0</v>
      </c>
      <c r="AW1431" s="143">
        <v>0</v>
      </c>
      <c r="AY1431" s="146"/>
      <c r="AZ1431" s="742"/>
    </row>
    <row r="1432" spans="1:64" ht="12.75" customHeight="1" x14ac:dyDescent="0.25">
      <c r="A1432" s="52"/>
      <c r="B1432" s="43"/>
      <c r="C1432" s="44"/>
      <c r="D1432" s="45"/>
      <c r="E1432" s="46"/>
      <c r="F1432" s="47"/>
      <c r="G1432" s="126"/>
      <c r="H1432" s="35"/>
      <c r="I1432" s="36"/>
      <c r="J1432" s="37"/>
      <c r="K1432" s="198" t="s">
        <v>74</v>
      </c>
      <c r="L1432" s="241">
        <v>0</v>
      </c>
      <c r="M1432" s="242">
        <v>0</v>
      </c>
      <c r="N1432" s="201">
        <v>0</v>
      </c>
      <c r="O1432" s="202">
        <v>0</v>
      </c>
      <c r="P1432" s="202">
        <v>0</v>
      </c>
      <c r="Q1432" s="202">
        <v>0</v>
      </c>
      <c r="R1432" s="202">
        <v>0</v>
      </c>
      <c r="S1432" s="202">
        <v>0</v>
      </c>
      <c r="T1432" s="203"/>
      <c r="U1432" s="135">
        <v>0</v>
      </c>
      <c r="V1432" s="135">
        <v>0</v>
      </c>
      <c r="W1432" s="202">
        <v>0</v>
      </c>
      <c r="X1432" s="202">
        <v>0</v>
      </c>
      <c r="Y1432" s="203"/>
      <c r="Z1432" s="135">
        <v>0</v>
      </c>
      <c r="AA1432" s="204">
        <v>0</v>
      </c>
      <c r="AB1432" s="202">
        <v>0</v>
      </c>
      <c r="AC1432" s="202">
        <v>0</v>
      </c>
      <c r="AD1432" s="202">
        <v>0</v>
      </c>
      <c r="AE1432" s="202">
        <v>0</v>
      </c>
      <c r="AF1432" s="202">
        <v>0</v>
      </c>
      <c r="AG1432" s="203"/>
      <c r="AH1432" s="135">
        <v>0</v>
      </c>
      <c r="AI1432" s="135">
        <v>0</v>
      </c>
      <c r="AJ1432" s="202">
        <v>0</v>
      </c>
      <c r="AK1432" s="202">
        <v>0</v>
      </c>
      <c r="AL1432" s="203"/>
      <c r="AM1432" s="205">
        <v>0</v>
      </c>
      <c r="AN1432" s="119">
        <v>0</v>
      </c>
      <c r="AO1432" s="120">
        <v>0</v>
      </c>
      <c r="AP1432" s="39">
        <v>0</v>
      </c>
      <c r="AQ1432" s="141">
        <v>0</v>
      </c>
      <c r="AR1432" s="141">
        <v>0</v>
      </c>
      <c r="AS1432" s="143">
        <v>0</v>
      </c>
      <c r="AT1432" s="144">
        <v>0</v>
      </c>
      <c r="AU1432" s="141">
        <v>0</v>
      </c>
      <c r="AV1432" s="141">
        <v>0</v>
      </c>
      <c r="AW1432" s="143">
        <v>0</v>
      </c>
      <c r="AY1432" s="146"/>
      <c r="AZ1432" s="742"/>
    </row>
    <row r="1433" spans="1:64" ht="12.75" customHeight="1" x14ac:dyDescent="0.25">
      <c r="A1433" s="52"/>
      <c r="B1433" s="43"/>
      <c r="C1433" s="44"/>
      <c r="D1433" s="45"/>
      <c r="E1433" s="46"/>
      <c r="F1433" s="47"/>
      <c r="G1433" s="126"/>
      <c r="H1433" s="35"/>
      <c r="I1433" s="36"/>
      <c r="J1433" s="37"/>
      <c r="K1433" s="198" t="s">
        <v>75</v>
      </c>
      <c r="L1433" s="241">
        <v>0</v>
      </c>
      <c r="M1433" s="242">
        <v>0</v>
      </c>
      <c r="N1433" s="201">
        <v>0</v>
      </c>
      <c r="O1433" s="202">
        <v>0</v>
      </c>
      <c r="P1433" s="202">
        <v>0</v>
      </c>
      <c r="Q1433" s="202">
        <v>0</v>
      </c>
      <c r="R1433" s="202">
        <v>0</v>
      </c>
      <c r="S1433" s="202">
        <v>0</v>
      </c>
      <c r="T1433" s="203"/>
      <c r="U1433" s="135">
        <v>0</v>
      </c>
      <c r="V1433" s="135">
        <v>0</v>
      </c>
      <c r="W1433" s="202">
        <v>0</v>
      </c>
      <c r="X1433" s="202">
        <v>0</v>
      </c>
      <c r="Y1433" s="203"/>
      <c r="Z1433" s="135">
        <v>0</v>
      </c>
      <c r="AA1433" s="204">
        <v>0</v>
      </c>
      <c r="AB1433" s="202">
        <v>0</v>
      </c>
      <c r="AC1433" s="202">
        <v>0</v>
      </c>
      <c r="AD1433" s="202">
        <v>0</v>
      </c>
      <c r="AE1433" s="202">
        <v>0</v>
      </c>
      <c r="AF1433" s="202">
        <v>0</v>
      </c>
      <c r="AG1433" s="203"/>
      <c r="AH1433" s="135">
        <v>0</v>
      </c>
      <c r="AI1433" s="135">
        <v>0</v>
      </c>
      <c r="AJ1433" s="202">
        <v>0</v>
      </c>
      <c r="AK1433" s="202">
        <v>0</v>
      </c>
      <c r="AL1433" s="203"/>
      <c r="AM1433" s="205">
        <v>0</v>
      </c>
      <c r="AN1433" s="119">
        <v>0</v>
      </c>
      <c r="AO1433" s="120">
        <v>0</v>
      </c>
      <c r="AP1433" s="39">
        <v>0</v>
      </c>
      <c r="AQ1433" s="141">
        <v>0</v>
      </c>
      <c r="AR1433" s="141">
        <v>0</v>
      </c>
      <c r="AS1433" s="143">
        <v>0</v>
      </c>
      <c r="AT1433" s="144">
        <v>0</v>
      </c>
      <c r="AU1433" s="141">
        <v>0</v>
      </c>
      <c r="AV1433" s="141">
        <v>0</v>
      </c>
      <c r="AW1433" s="143">
        <v>0</v>
      </c>
      <c r="AY1433" s="146"/>
      <c r="AZ1433" s="742"/>
    </row>
    <row r="1434" spans="1:64" ht="12.75" customHeight="1" x14ac:dyDescent="0.25">
      <c r="A1434" s="52"/>
      <c r="B1434" s="43"/>
      <c r="C1434" s="44"/>
      <c r="D1434" s="45"/>
      <c r="E1434" s="46"/>
      <c r="F1434" s="47"/>
      <c r="G1434" s="126"/>
      <c r="H1434" s="35"/>
      <c r="I1434" s="36"/>
      <c r="J1434" s="37"/>
      <c r="K1434" s="206" t="s">
        <v>76</v>
      </c>
      <c r="L1434" s="241">
        <f t="shared" ref="L1434:X1434" si="1141">L1427</f>
        <v>0</v>
      </c>
      <c r="M1434" s="242">
        <f t="shared" si="1141"/>
        <v>0</v>
      </c>
      <c r="N1434" s="201">
        <f t="shared" si="1141"/>
        <v>0</v>
      </c>
      <c r="O1434" s="202">
        <f t="shared" si="1141"/>
        <v>0</v>
      </c>
      <c r="P1434" s="202">
        <f t="shared" si="1141"/>
        <v>0</v>
      </c>
      <c r="Q1434" s="202">
        <f t="shared" si="1141"/>
        <v>0</v>
      </c>
      <c r="R1434" s="202">
        <f t="shared" si="1141"/>
        <v>0</v>
      </c>
      <c r="S1434" s="202">
        <f t="shared" si="1141"/>
        <v>0</v>
      </c>
      <c r="T1434" s="203"/>
      <c r="U1434" s="135">
        <f t="shared" si="1141"/>
        <v>0</v>
      </c>
      <c r="V1434" s="135">
        <f t="shared" si="1141"/>
        <v>0</v>
      </c>
      <c r="W1434" s="202">
        <f t="shared" si="1141"/>
        <v>0</v>
      </c>
      <c r="X1434" s="202">
        <f t="shared" si="1141"/>
        <v>0</v>
      </c>
      <c r="Y1434" s="203"/>
      <c r="Z1434" s="135">
        <f t="shared" ref="Z1434:AK1434" si="1142">Z1427</f>
        <v>0</v>
      </c>
      <c r="AA1434" s="204">
        <f t="shared" si="1142"/>
        <v>0</v>
      </c>
      <c r="AB1434" s="202">
        <f t="shared" si="1142"/>
        <v>0</v>
      </c>
      <c r="AC1434" s="202">
        <f t="shared" si="1142"/>
        <v>0</v>
      </c>
      <c r="AD1434" s="202">
        <f t="shared" si="1142"/>
        <v>0</v>
      </c>
      <c r="AE1434" s="202">
        <f t="shared" si="1142"/>
        <v>0</v>
      </c>
      <c r="AF1434" s="202">
        <f t="shared" si="1142"/>
        <v>0</v>
      </c>
      <c r="AG1434" s="203"/>
      <c r="AH1434" s="135">
        <f t="shared" si="1142"/>
        <v>0</v>
      </c>
      <c r="AI1434" s="135">
        <f t="shared" si="1142"/>
        <v>0</v>
      </c>
      <c r="AJ1434" s="202">
        <f t="shared" si="1142"/>
        <v>0</v>
      </c>
      <c r="AK1434" s="202">
        <f t="shared" si="1142"/>
        <v>0</v>
      </c>
      <c r="AL1434" s="203"/>
      <c r="AM1434" s="205">
        <f t="shared" ref="AM1434:AW1434" si="1143">AM1427</f>
        <v>0</v>
      </c>
      <c r="AN1434" s="119">
        <f>AN1427</f>
        <v>0</v>
      </c>
      <c r="AO1434" s="120">
        <f t="shared" si="1143"/>
        <v>0</v>
      </c>
      <c r="AP1434" s="39">
        <f t="shared" si="1143"/>
        <v>0</v>
      </c>
      <c r="AQ1434" s="141">
        <f t="shared" si="1143"/>
        <v>0</v>
      </c>
      <c r="AR1434" s="141">
        <f t="shared" si="1143"/>
        <v>0</v>
      </c>
      <c r="AS1434" s="143" t="e">
        <f t="shared" si="1143"/>
        <v>#DIV/0!</v>
      </c>
      <c r="AT1434" s="144">
        <f t="shared" si="1143"/>
        <v>0</v>
      </c>
      <c r="AU1434" s="141">
        <f t="shared" si="1143"/>
        <v>0</v>
      </c>
      <c r="AV1434" s="141">
        <f t="shared" si="1143"/>
        <v>0</v>
      </c>
      <c r="AW1434" s="143" t="e">
        <f t="shared" si="1143"/>
        <v>#DIV/0!</v>
      </c>
      <c r="AY1434" s="146"/>
      <c r="AZ1434" s="742"/>
    </row>
    <row r="1435" spans="1:64" ht="12.75" customHeight="1" x14ac:dyDescent="0.25">
      <c r="A1435" s="15"/>
      <c r="C1435" s="272"/>
      <c r="D1435" s="123"/>
      <c r="F1435" s="125"/>
      <c r="G1435" s="126"/>
      <c r="H1435" s="35"/>
      <c r="I1435" s="36"/>
      <c r="J1435" s="37"/>
      <c r="K1435" s="206"/>
      <c r="L1435" s="199"/>
      <c r="M1435" s="200"/>
      <c r="N1435" s="201"/>
      <c r="O1435" s="202"/>
      <c r="P1435" s="202"/>
      <c r="Q1435" s="202"/>
      <c r="R1435" s="202"/>
      <c r="S1435" s="202"/>
      <c r="T1435" s="224"/>
      <c r="U1435" s="138"/>
      <c r="V1435" s="138"/>
      <c r="W1435" s="139"/>
      <c r="X1435" s="139"/>
      <c r="Y1435" s="224"/>
      <c r="Z1435" s="210"/>
      <c r="AA1435" s="204"/>
      <c r="AB1435" s="202"/>
      <c r="AC1435" s="202"/>
      <c r="AD1435" s="202"/>
      <c r="AE1435" s="202"/>
      <c r="AF1435" s="202"/>
      <c r="AG1435" s="224"/>
      <c r="AH1435" s="138"/>
      <c r="AI1435" s="138"/>
      <c r="AJ1435" s="139"/>
      <c r="AK1435" s="139"/>
      <c r="AL1435" s="224"/>
      <c r="AM1435" s="140"/>
      <c r="AN1435" s="211"/>
      <c r="AO1435" s="212"/>
      <c r="AP1435" s="39"/>
      <c r="AQ1435" s="141"/>
      <c r="AR1435" s="141"/>
      <c r="AS1435" s="143"/>
      <c r="AU1435" s="141"/>
      <c r="AV1435" s="141"/>
      <c r="AW1435" s="143"/>
      <c r="AY1435" s="146"/>
      <c r="AZ1435" s="742"/>
    </row>
    <row r="1436" spans="1:64" ht="12.75" customHeight="1" x14ac:dyDescent="0.25">
      <c r="A1436" s="15"/>
      <c r="C1436" s="272"/>
      <c r="D1436" s="123"/>
      <c r="F1436" s="125"/>
      <c r="G1436" s="126"/>
      <c r="H1436" s="35"/>
      <c r="I1436" s="36"/>
      <c r="J1436" s="37"/>
      <c r="K1436" s="206"/>
      <c r="L1436" s="199"/>
      <c r="M1436" s="200"/>
      <c r="N1436" s="201"/>
      <c r="O1436" s="202"/>
      <c r="P1436" s="202"/>
      <c r="Q1436" s="202"/>
      <c r="R1436" s="202"/>
      <c r="S1436" s="202"/>
      <c r="T1436" s="224"/>
      <c r="U1436" s="138"/>
      <c r="V1436" s="138"/>
      <c r="W1436" s="139"/>
      <c r="X1436" s="139"/>
      <c r="Y1436" s="224"/>
      <c r="Z1436" s="210"/>
      <c r="AA1436" s="204"/>
      <c r="AB1436" s="202"/>
      <c r="AC1436" s="202"/>
      <c r="AD1436" s="202"/>
      <c r="AE1436" s="202"/>
      <c r="AF1436" s="202"/>
      <c r="AG1436" s="224"/>
      <c r="AH1436" s="138"/>
      <c r="AI1436" s="138"/>
      <c r="AJ1436" s="139"/>
      <c r="AK1436" s="139"/>
      <c r="AL1436" s="224"/>
      <c r="AM1436" s="140"/>
      <c r="AN1436" s="211"/>
      <c r="AO1436" s="212"/>
      <c r="AP1436" s="39"/>
      <c r="AQ1436" s="141"/>
      <c r="AR1436" s="141"/>
      <c r="AS1436" s="143"/>
      <c r="AU1436" s="141"/>
      <c r="AV1436" s="141"/>
      <c r="AW1436" s="143"/>
      <c r="AY1436" s="146"/>
      <c r="AZ1436" s="742"/>
    </row>
    <row r="1437" spans="1:64" ht="12.75" customHeight="1" x14ac:dyDescent="0.25">
      <c r="A1437" s="15"/>
      <c r="C1437" s="367"/>
      <c r="D1437" s="123"/>
      <c r="F1437" s="125"/>
      <c r="G1437" s="126"/>
      <c r="H1437" s="35"/>
      <c r="I1437" s="36"/>
      <c r="J1437" s="37"/>
      <c r="K1437" s="727" t="s">
        <v>1667</v>
      </c>
      <c r="L1437" s="199"/>
      <c r="M1437" s="200"/>
      <c r="N1437" s="201"/>
      <c r="O1437" s="202"/>
      <c r="P1437" s="202"/>
      <c r="Q1437" s="202"/>
      <c r="R1437" s="202"/>
      <c r="S1437" s="202"/>
      <c r="T1437" s="224"/>
      <c r="U1437" s="138"/>
      <c r="V1437" s="138"/>
      <c r="W1437" s="139"/>
      <c r="X1437" s="139"/>
      <c r="Y1437" s="224"/>
      <c r="Z1437" s="210"/>
      <c r="AA1437" s="204"/>
      <c r="AB1437" s="202"/>
      <c r="AC1437" s="202"/>
      <c r="AD1437" s="202"/>
      <c r="AE1437" s="202"/>
      <c r="AF1437" s="202"/>
      <c r="AG1437" s="224"/>
      <c r="AH1437" s="138"/>
      <c r="AI1437" s="138"/>
      <c r="AJ1437" s="139"/>
      <c r="AK1437" s="139"/>
      <c r="AL1437" s="224"/>
      <c r="AM1437" s="140"/>
      <c r="AN1437" s="211"/>
      <c r="AO1437" s="212"/>
      <c r="AP1437" s="39"/>
      <c r="AQ1437" s="141"/>
      <c r="AR1437" s="141"/>
      <c r="AS1437" s="143"/>
      <c r="AU1437" s="141"/>
      <c r="AV1437" s="141"/>
      <c r="AW1437" s="143"/>
      <c r="AY1437" s="146"/>
      <c r="AZ1437" s="742"/>
    </row>
    <row r="1438" spans="1:64" ht="21" x14ac:dyDescent="0.25">
      <c r="A1438" s="15"/>
      <c r="C1438" s="367"/>
      <c r="D1438" s="123"/>
      <c r="F1438" s="125"/>
      <c r="G1438" s="126"/>
      <c r="H1438" s="35"/>
      <c r="I1438" s="36"/>
      <c r="J1438" s="37"/>
      <c r="K1438" s="727" t="s">
        <v>1668</v>
      </c>
      <c r="L1438" s="199"/>
      <c r="M1438" s="200"/>
      <c r="N1438" s="201"/>
      <c r="O1438" s="202"/>
      <c r="P1438" s="202"/>
      <c r="Q1438" s="202"/>
      <c r="R1438" s="202"/>
      <c r="S1438" s="202"/>
      <c r="T1438" s="224"/>
      <c r="U1438" s="138"/>
      <c r="V1438" s="138"/>
      <c r="W1438" s="139"/>
      <c r="X1438" s="139"/>
      <c r="Y1438" s="224"/>
      <c r="Z1438" s="210"/>
      <c r="AA1438" s="204"/>
      <c r="AB1438" s="202"/>
      <c r="AC1438" s="202"/>
      <c r="AD1438" s="202"/>
      <c r="AE1438" s="202"/>
      <c r="AF1438" s="202"/>
      <c r="AG1438" s="224"/>
      <c r="AH1438" s="138"/>
      <c r="AI1438" s="138"/>
      <c r="AJ1438" s="139"/>
      <c r="AK1438" s="139"/>
      <c r="AL1438" s="224"/>
      <c r="AM1438" s="140"/>
      <c r="AN1438" s="211"/>
      <c r="AO1438" s="212"/>
      <c r="AP1438" s="39"/>
      <c r="AQ1438" s="141"/>
      <c r="AR1438" s="141"/>
      <c r="AS1438" s="143"/>
      <c r="AU1438" s="141"/>
      <c r="AV1438" s="141"/>
      <c r="AW1438" s="143"/>
      <c r="AY1438" s="146"/>
      <c r="AZ1438" s="742"/>
    </row>
    <row r="1439" spans="1:64" ht="12.75" customHeight="1" x14ac:dyDescent="0.25">
      <c r="A1439" s="15"/>
      <c r="C1439" s="367"/>
      <c r="D1439" s="123"/>
      <c r="F1439" s="125"/>
      <c r="G1439" s="126"/>
      <c r="H1439" s="35"/>
      <c r="I1439" s="36"/>
      <c r="J1439" s="37"/>
      <c r="K1439" s="728"/>
      <c r="L1439" s="199"/>
      <c r="M1439" s="200"/>
      <c r="N1439" s="201"/>
      <c r="O1439" s="202"/>
      <c r="P1439" s="202"/>
      <c r="Q1439" s="202"/>
      <c r="R1439" s="202"/>
      <c r="S1439" s="202"/>
      <c r="T1439" s="224"/>
      <c r="U1439" s="138"/>
      <c r="V1439" s="138"/>
      <c r="W1439" s="139"/>
      <c r="X1439" s="139"/>
      <c r="Y1439" s="224"/>
      <c r="Z1439" s="210"/>
      <c r="AA1439" s="204"/>
      <c r="AB1439" s="202"/>
      <c r="AC1439" s="202"/>
      <c r="AD1439" s="202"/>
      <c r="AE1439" s="202"/>
      <c r="AF1439" s="202"/>
      <c r="AG1439" s="224"/>
      <c r="AH1439" s="138"/>
      <c r="AI1439" s="138"/>
      <c r="AJ1439" s="139"/>
      <c r="AK1439" s="139"/>
      <c r="AL1439" s="224"/>
      <c r="AM1439" s="140"/>
      <c r="AN1439" s="211"/>
      <c r="AO1439" s="212"/>
      <c r="AP1439" s="39"/>
      <c r="AQ1439" s="141"/>
      <c r="AR1439" s="141"/>
      <c r="AS1439" s="143"/>
      <c r="AU1439" s="141"/>
      <c r="AV1439" s="141"/>
      <c r="AW1439" s="143"/>
      <c r="AY1439" s="146"/>
      <c r="AZ1439" s="742"/>
    </row>
    <row r="1440" spans="1:64" ht="35.1" customHeight="1" x14ac:dyDescent="0.25">
      <c r="A1440" s="15" t="s">
        <v>13</v>
      </c>
      <c r="B1440" s="121">
        <v>36</v>
      </c>
      <c r="C1440" s="367" t="s">
        <v>1664</v>
      </c>
      <c r="D1440" s="123">
        <v>1000</v>
      </c>
      <c r="F1440" s="125">
        <v>6</v>
      </c>
      <c r="G1440" s="126">
        <v>1</v>
      </c>
      <c r="H1440" s="35" t="str">
        <f t="shared" si="1117"/>
        <v>121</v>
      </c>
      <c r="I1440" s="36" t="s">
        <v>1157</v>
      </c>
      <c r="J1440" s="37" t="s">
        <v>1669</v>
      </c>
      <c r="K1440" s="127" t="s">
        <v>1670</v>
      </c>
      <c r="L1440" s="128">
        <v>224791</v>
      </c>
      <c r="M1440" s="129">
        <v>57987</v>
      </c>
      <c r="N1440" s="130"/>
      <c r="O1440" s="131"/>
      <c r="P1440" s="131"/>
      <c r="Q1440" s="131"/>
      <c r="R1440" s="131"/>
      <c r="S1440" s="131"/>
      <c r="T1440" s="132" t="str">
        <f>IF(SUM(N1440:S1440)=U1440,"OK",SUM(N1440:S1440)-U1440)</f>
        <v>OK</v>
      </c>
      <c r="U1440" s="138"/>
      <c r="V1440" s="138"/>
      <c r="W1440" s="139"/>
      <c r="X1440" s="139"/>
      <c r="Y1440" s="132" t="str">
        <f>IF(SUM(W1440:X1440)=Z1440,"OK",SUM(W1440:X1440)-Z1440)</f>
        <v>OK</v>
      </c>
      <c r="Z1440" s="210"/>
      <c r="AA1440" s="204"/>
      <c r="AB1440" s="202"/>
      <c r="AC1440" s="202"/>
      <c r="AD1440" s="202"/>
      <c r="AE1440" s="202"/>
      <c r="AF1440" s="202"/>
      <c r="AG1440" s="132" t="str">
        <f>IF(SUM(AA1440:AF1440)=AH1440,"OK",SUM(AA1440:AF1440)-AH1440)</f>
        <v>OK</v>
      </c>
      <c r="AH1440" s="138"/>
      <c r="AI1440" s="138"/>
      <c r="AJ1440" s="139"/>
      <c r="AK1440" s="139"/>
      <c r="AL1440" s="132" t="str">
        <f>IF(SUM(AJ1440:AK1440)=AM1440,"OK",SUM(AJ1440:AK1440)-AM1440)</f>
        <v>OK</v>
      </c>
      <c r="AM1440" s="140"/>
      <c r="AN1440" s="119">
        <f>L1440+U1440+V1440+Z1440</f>
        <v>224791</v>
      </c>
      <c r="AO1440" s="120">
        <f>M1440+AH1440+AI1440+AM1440</f>
        <v>57987</v>
      </c>
      <c r="AP1440" s="39">
        <f>L1440</f>
        <v>224791</v>
      </c>
      <c r="AQ1440" s="141">
        <f>AN1440</f>
        <v>224791</v>
      </c>
      <c r="AR1440" s="142">
        <f>AQ1440-AP1440</f>
        <v>0</v>
      </c>
      <c r="AS1440" s="143">
        <f>AR1440/AP1440</f>
        <v>0</v>
      </c>
      <c r="AT1440" s="144">
        <f>M1440</f>
        <v>57987</v>
      </c>
      <c r="AU1440" s="141">
        <f>AO1440</f>
        <v>57987</v>
      </c>
      <c r="AV1440" s="142">
        <f>AU1440-AT1440</f>
        <v>0</v>
      </c>
      <c r="AW1440" s="143">
        <f>AV1440/AT1440</f>
        <v>0</v>
      </c>
      <c r="AY1440" s="146" t="str">
        <f>RIGHT(LEFT(I1440,3),2)&amp;"."&amp;RIGHT(LEFT(I1440,5),2)</f>
        <v>01.00</v>
      </c>
      <c r="AZ1440" s="742" t="b">
        <f>COUNTIF('[1]Codes SEC'!$B$2:$B$250,Ministres!AY1440)&gt;0</f>
        <v>1</v>
      </c>
    </row>
    <row r="1441" spans="1:64" ht="12.75" customHeight="1" x14ac:dyDescent="0.25">
      <c r="A1441" s="148"/>
      <c r="B1441" s="745"/>
      <c r="C1441" s="150"/>
      <c r="D1441" s="151"/>
      <c r="E1441" s="746"/>
      <c r="F1441" s="153"/>
      <c r="G1441" s="154"/>
      <c r="H1441" s="155"/>
      <c r="I1441" s="156"/>
      <c r="J1441" s="157"/>
      <c r="K1441" s="158" t="s">
        <v>70</v>
      </c>
      <c r="L1441" s="236">
        <f t="shared" ref="L1441:X1442" si="1144">L1440</f>
        <v>224791</v>
      </c>
      <c r="M1441" s="747">
        <f t="shared" si="1144"/>
        <v>57987</v>
      </c>
      <c r="N1441" s="748">
        <f t="shared" si="1144"/>
        <v>0</v>
      </c>
      <c r="O1441" s="749">
        <f t="shared" si="1144"/>
        <v>0</v>
      </c>
      <c r="P1441" s="749">
        <f t="shared" si="1144"/>
        <v>0</v>
      </c>
      <c r="Q1441" s="749">
        <f t="shared" si="1144"/>
        <v>0</v>
      </c>
      <c r="R1441" s="749">
        <f t="shared" si="1144"/>
        <v>0</v>
      </c>
      <c r="S1441" s="749">
        <f t="shared" si="1144"/>
        <v>0</v>
      </c>
      <c r="T1441" s="750"/>
      <c r="U1441" s="751">
        <f t="shared" si="1144"/>
        <v>0</v>
      </c>
      <c r="V1441" s="751">
        <f t="shared" si="1144"/>
        <v>0</v>
      </c>
      <c r="W1441" s="749">
        <f t="shared" si="1144"/>
        <v>0</v>
      </c>
      <c r="X1441" s="749">
        <f t="shared" si="1144"/>
        <v>0</v>
      </c>
      <c r="Y1441" s="750"/>
      <c r="Z1441" s="751">
        <f t="shared" ref="Z1441:AK1442" si="1145">Z1440</f>
        <v>0</v>
      </c>
      <c r="AA1441" s="165">
        <f t="shared" si="1145"/>
        <v>0</v>
      </c>
      <c r="AB1441" s="749">
        <f t="shared" si="1145"/>
        <v>0</v>
      </c>
      <c r="AC1441" s="749">
        <f t="shared" si="1145"/>
        <v>0</v>
      </c>
      <c r="AD1441" s="749">
        <f t="shared" si="1145"/>
        <v>0</v>
      </c>
      <c r="AE1441" s="749">
        <f t="shared" si="1145"/>
        <v>0</v>
      </c>
      <c r="AF1441" s="749">
        <f t="shared" si="1145"/>
        <v>0</v>
      </c>
      <c r="AG1441" s="750"/>
      <c r="AH1441" s="751">
        <f t="shared" si="1145"/>
        <v>0</v>
      </c>
      <c r="AI1441" s="751">
        <f t="shared" si="1145"/>
        <v>0</v>
      </c>
      <c r="AJ1441" s="749">
        <f t="shared" si="1145"/>
        <v>0</v>
      </c>
      <c r="AK1441" s="749">
        <f t="shared" si="1145"/>
        <v>0</v>
      </c>
      <c r="AL1441" s="750"/>
      <c r="AM1441" s="752">
        <f t="shared" ref="AM1441:AW1442" si="1146">AM1440</f>
        <v>0</v>
      </c>
      <c r="AN1441" s="167">
        <f>AN1440</f>
        <v>224791</v>
      </c>
      <c r="AO1441" s="753">
        <f t="shared" si="1146"/>
        <v>57987</v>
      </c>
      <c r="AP1441" s="169">
        <f t="shared" si="1146"/>
        <v>224791</v>
      </c>
      <c r="AQ1441" s="754">
        <f t="shared" si="1146"/>
        <v>224791</v>
      </c>
      <c r="AR1441" s="755">
        <f t="shared" si="1146"/>
        <v>0</v>
      </c>
      <c r="AS1441" s="756">
        <f t="shared" si="1146"/>
        <v>0</v>
      </c>
      <c r="AT1441" s="757">
        <f t="shared" si="1146"/>
        <v>57987</v>
      </c>
      <c r="AU1441" s="754">
        <f t="shared" si="1146"/>
        <v>57987</v>
      </c>
      <c r="AV1441" s="755">
        <f t="shared" si="1146"/>
        <v>0</v>
      </c>
      <c r="AW1441" s="756">
        <f t="shared" si="1146"/>
        <v>0</v>
      </c>
      <c r="AY1441" s="146"/>
      <c r="AZ1441" s="742"/>
    </row>
    <row r="1442" spans="1:64" ht="12.75" customHeight="1" x14ac:dyDescent="0.25">
      <c r="A1442" s="174"/>
      <c r="B1442" s="175"/>
      <c r="C1442" s="176"/>
      <c r="D1442" s="177"/>
      <c r="E1442" s="178"/>
      <c r="F1442" s="177"/>
      <c r="G1442" s="179"/>
      <c r="H1442" s="180"/>
      <c r="I1442" s="181"/>
      <c r="J1442" s="182"/>
      <c r="K1442" s="183" t="s">
        <v>1671</v>
      </c>
      <c r="L1442" s="184">
        <f t="shared" si="1144"/>
        <v>224791</v>
      </c>
      <c r="M1442" s="355">
        <f t="shared" si="1144"/>
        <v>57987</v>
      </c>
      <c r="N1442" s="186">
        <f t="shared" si="1144"/>
        <v>0</v>
      </c>
      <c r="O1442" s="187">
        <f t="shared" si="1144"/>
        <v>0</v>
      </c>
      <c r="P1442" s="187">
        <f t="shared" si="1144"/>
        <v>0</v>
      </c>
      <c r="Q1442" s="187">
        <f t="shared" si="1144"/>
        <v>0</v>
      </c>
      <c r="R1442" s="187">
        <f t="shared" si="1144"/>
        <v>0</v>
      </c>
      <c r="S1442" s="187">
        <f t="shared" si="1144"/>
        <v>0</v>
      </c>
      <c r="T1442" s="188"/>
      <c r="U1442" s="187">
        <f t="shared" si="1144"/>
        <v>0</v>
      </c>
      <c r="V1442" s="187">
        <f t="shared" si="1144"/>
        <v>0</v>
      </c>
      <c r="W1442" s="187">
        <f t="shared" si="1144"/>
        <v>0</v>
      </c>
      <c r="X1442" s="187">
        <f t="shared" si="1144"/>
        <v>0</v>
      </c>
      <c r="Y1442" s="188"/>
      <c r="Z1442" s="187">
        <f t="shared" si="1145"/>
        <v>0</v>
      </c>
      <c r="AA1442" s="189">
        <f t="shared" si="1145"/>
        <v>0</v>
      </c>
      <c r="AB1442" s="187">
        <f t="shared" si="1145"/>
        <v>0</v>
      </c>
      <c r="AC1442" s="187">
        <f t="shared" si="1145"/>
        <v>0</v>
      </c>
      <c r="AD1442" s="187">
        <f t="shared" si="1145"/>
        <v>0</v>
      </c>
      <c r="AE1442" s="187">
        <f t="shared" si="1145"/>
        <v>0</v>
      </c>
      <c r="AF1442" s="187">
        <f t="shared" si="1145"/>
        <v>0</v>
      </c>
      <c r="AG1442" s="188"/>
      <c r="AH1442" s="187">
        <f t="shared" si="1145"/>
        <v>0</v>
      </c>
      <c r="AI1442" s="187">
        <f t="shared" si="1145"/>
        <v>0</v>
      </c>
      <c r="AJ1442" s="187">
        <f t="shared" si="1145"/>
        <v>0</v>
      </c>
      <c r="AK1442" s="187">
        <f t="shared" si="1145"/>
        <v>0</v>
      </c>
      <c r="AL1442" s="188"/>
      <c r="AM1442" s="190">
        <f t="shared" si="1146"/>
        <v>0</v>
      </c>
      <c r="AN1442" s="191">
        <f>AN1441</f>
        <v>224791</v>
      </c>
      <c r="AO1442" s="190">
        <f t="shared" si="1146"/>
        <v>57987</v>
      </c>
      <c r="AP1442" s="184">
        <f t="shared" si="1146"/>
        <v>224791</v>
      </c>
      <c r="AQ1442" s="192">
        <f t="shared" si="1146"/>
        <v>224791</v>
      </c>
      <c r="AR1442" s="193">
        <f t="shared" si="1146"/>
        <v>0</v>
      </c>
      <c r="AS1442" s="194">
        <f t="shared" si="1146"/>
        <v>0</v>
      </c>
      <c r="AT1442" s="195">
        <f t="shared" si="1146"/>
        <v>57987</v>
      </c>
      <c r="AU1442" s="192">
        <f t="shared" si="1146"/>
        <v>57987</v>
      </c>
      <c r="AV1442" s="193">
        <f t="shared" si="1146"/>
        <v>0</v>
      </c>
      <c r="AW1442" s="194">
        <f t="shared" si="1146"/>
        <v>0</v>
      </c>
      <c r="AY1442" s="146"/>
      <c r="AZ1442" s="742"/>
    </row>
    <row r="1443" spans="1:64" ht="12.75" customHeight="1" x14ac:dyDescent="0.25">
      <c r="A1443" s="15"/>
      <c r="C1443" s="122"/>
      <c r="D1443" s="123"/>
      <c r="F1443" s="125"/>
      <c r="G1443" s="34"/>
      <c r="H1443" s="35"/>
      <c r="I1443" s="36"/>
      <c r="J1443" s="37"/>
      <c r="K1443" s="198" t="s">
        <v>72</v>
      </c>
      <c r="L1443" s="199">
        <v>0</v>
      </c>
      <c r="M1443" s="200">
        <v>0</v>
      </c>
      <c r="N1443" s="201">
        <v>0</v>
      </c>
      <c r="O1443" s="202">
        <v>0</v>
      </c>
      <c r="P1443" s="202">
        <v>0</v>
      </c>
      <c r="Q1443" s="202">
        <v>0</v>
      </c>
      <c r="R1443" s="202">
        <v>0</v>
      </c>
      <c r="S1443" s="202">
        <v>0</v>
      </c>
      <c r="T1443" s="203"/>
      <c r="U1443" s="135">
        <v>0</v>
      </c>
      <c r="V1443" s="135">
        <v>0</v>
      </c>
      <c r="W1443" s="202">
        <v>0</v>
      </c>
      <c r="X1443" s="202">
        <v>0</v>
      </c>
      <c r="Y1443" s="203"/>
      <c r="Z1443" s="135">
        <v>0</v>
      </c>
      <c r="AA1443" s="204">
        <v>0</v>
      </c>
      <c r="AB1443" s="202">
        <v>0</v>
      </c>
      <c r="AC1443" s="202">
        <v>0</v>
      </c>
      <c r="AD1443" s="202">
        <v>0</v>
      </c>
      <c r="AE1443" s="202">
        <v>0</v>
      </c>
      <c r="AF1443" s="202">
        <v>0</v>
      </c>
      <c r="AG1443" s="203"/>
      <c r="AH1443" s="135">
        <v>0</v>
      </c>
      <c r="AI1443" s="135">
        <v>0</v>
      </c>
      <c r="AJ1443" s="202">
        <v>0</v>
      </c>
      <c r="AK1443" s="202">
        <v>0</v>
      </c>
      <c r="AL1443" s="203"/>
      <c r="AM1443" s="205">
        <v>0</v>
      </c>
      <c r="AN1443" s="119">
        <v>0</v>
      </c>
      <c r="AO1443" s="120">
        <v>0</v>
      </c>
      <c r="AP1443" s="39">
        <v>0</v>
      </c>
      <c r="AQ1443" s="141">
        <v>0</v>
      </c>
      <c r="AR1443" s="141">
        <v>0</v>
      </c>
      <c r="AS1443" s="143">
        <v>0</v>
      </c>
      <c r="AT1443" s="144">
        <v>0</v>
      </c>
      <c r="AU1443" s="141">
        <v>0</v>
      </c>
      <c r="AV1443" s="141">
        <v>0</v>
      </c>
      <c r="AW1443" s="143">
        <v>0</v>
      </c>
      <c r="AY1443" s="146"/>
      <c r="AZ1443" s="742"/>
    </row>
    <row r="1444" spans="1:64" ht="12.75" customHeight="1" x14ac:dyDescent="0.25">
      <c r="A1444" s="52"/>
      <c r="B1444" s="43"/>
      <c r="C1444" s="44"/>
      <c r="D1444" s="45"/>
      <c r="E1444" s="46"/>
      <c r="F1444" s="47"/>
      <c r="G1444" s="126"/>
      <c r="H1444" s="35"/>
      <c r="I1444" s="36"/>
      <c r="J1444" s="37"/>
      <c r="K1444" s="198" t="s">
        <v>73</v>
      </c>
      <c r="L1444" s="241">
        <v>0</v>
      </c>
      <c r="M1444" s="242">
        <v>0</v>
      </c>
      <c r="N1444" s="201">
        <v>0</v>
      </c>
      <c r="O1444" s="202">
        <v>0</v>
      </c>
      <c r="P1444" s="202">
        <v>0</v>
      </c>
      <c r="Q1444" s="202">
        <v>0</v>
      </c>
      <c r="R1444" s="202">
        <v>0</v>
      </c>
      <c r="S1444" s="202">
        <v>0</v>
      </c>
      <c r="T1444" s="203"/>
      <c r="U1444" s="135">
        <v>0</v>
      </c>
      <c r="V1444" s="135">
        <v>0</v>
      </c>
      <c r="W1444" s="202">
        <v>0</v>
      </c>
      <c r="X1444" s="202">
        <v>0</v>
      </c>
      <c r="Y1444" s="203"/>
      <c r="Z1444" s="135">
        <v>0</v>
      </c>
      <c r="AA1444" s="204">
        <v>0</v>
      </c>
      <c r="AB1444" s="202">
        <v>0</v>
      </c>
      <c r="AC1444" s="202">
        <v>0</v>
      </c>
      <c r="AD1444" s="202">
        <v>0</v>
      </c>
      <c r="AE1444" s="202">
        <v>0</v>
      </c>
      <c r="AF1444" s="202">
        <v>0</v>
      </c>
      <c r="AG1444" s="203"/>
      <c r="AH1444" s="135">
        <v>0</v>
      </c>
      <c r="AI1444" s="135">
        <v>0</v>
      </c>
      <c r="AJ1444" s="202">
        <v>0</v>
      </c>
      <c r="AK1444" s="202">
        <v>0</v>
      </c>
      <c r="AL1444" s="203"/>
      <c r="AM1444" s="205">
        <v>0</v>
      </c>
      <c r="AN1444" s="119">
        <v>0</v>
      </c>
      <c r="AO1444" s="120">
        <v>0</v>
      </c>
      <c r="AP1444" s="39">
        <v>0</v>
      </c>
      <c r="AQ1444" s="141">
        <v>0</v>
      </c>
      <c r="AR1444" s="141">
        <v>0</v>
      </c>
      <c r="AS1444" s="143">
        <v>0</v>
      </c>
      <c r="AT1444" s="144">
        <v>0</v>
      </c>
      <c r="AU1444" s="141">
        <v>0</v>
      </c>
      <c r="AV1444" s="141">
        <v>0</v>
      </c>
      <c r="AW1444" s="143">
        <v>0</v>
      </c>
      <c r="AY1444" s="146"/>
      <c r="AZ1444" s="742"/>
    </row>
    <row r="1445" spans="1:64" ht="12.75" customHeight="1" x14ac:dyDescent="0.25">
      <c r="A1445" s="52"/>
      <c r="B1445" s="43"/>
      <c r="C1445" s="44"/>
      <c r="D1445" s="45"/>
      <c r="E1445" s="46"/>
      <c r="F1445" s="47"/>
      <c r="G1445" s="126"/>
      <c r="H1445" s="35"/>
      <c r="I1445" s="36"/>
      <c r="J1445" s="37"/>
      <c r="K1445" s="198" t="s">
        <v>74</v>
      </c>
      <c r="L1445" s="241">
        <v>0</v>
      </c>
      <c r="M1445" s="242">
        <v>0</v>
      </c>
      <c r="N1445" s="201">
        <v>0</v>
      </c>
      <c r="O1445" s="202">
        <v>0</v>
      </c>
      <c r="P1445" s="202">
        <v>0</v>
      </c>
      <c r="Q1445" s="202">
        <v>0</v>
      </c>
      <c r="R1445" s="202">
        <v>0</v>
      </c>
      <c r="S1445" s="202">
        <v>0</v>
      </c>
      <c r="T1445" s="203"/>
      <c r="U1445" s="135">
        <v>0</v>
      </c>
      <c r="V1445" s="135">
        <v>0</v>
      </c>
      <c r="W1445" s="202">
        <v>0</v>
      </c>
      <c r="X1445" s="202">
        <v>0</v>
      </c>
      <c r="Y1445" s="203"/>
      <c r="Z1445" s="135">
        <v>0</v>
      </c>
      <c r="AA1445" s="204">
        <v>0</v>
      </c>
      <c r="AB1445" s="202">
        <v>0</v>
      </c>
      <c r="AC1445" s="202">
        <v>0</v>
      </c>
      <c r="AD1445" s="202">
        <v>0</v>
      </c>
      <c r="AE1445" s="202">
        <v>0</v>
      </c>
      <c r="AF1445" s="202">
        <v>0</v>
      </c>
      <c r="AG1445" s="203"/>
      <c r="AH1445" s="135">
        <v>0</v>
      </c>
      <c r="AI1445" s="135">
        <v>0</v>
      </c>
      <c r="AJ1445" s="202">
        <v>0</v>
      </c>
      <c r="AK1445" s="202">
        <v>0</v>
      </c>
      <c r="AL1445" s="203"/>
      <c r="AM1445" s="205">
        <v>0</v>
      </c>
      <c r="AN1445" s="119">
        <v>0</v>
      </c>
      <c r="AO1445" s="120">
        <v>0</v>
      </c>
      <c r="AP1445" s="39">
        <v>0</v>
      </c>
      <c r="AQ1445" s="141">
        <v>0</v>
      </c>
      <c r="AR1445" s="141">
        <v>0</v>
      </c>
      <c r="AS1445" s="143">
        <v>0</v>
      </c>
      <c r="AT1445" s="144">
        <v>0</v>
      </c>
      <c r="AU1445" s="141">
        <v>0</v>
      </c>
      <c r="AV1445" s="141">
        <v>0</v>
      </c>
      <c r="AW1445" s="143">
        <v>0</v>
      </c>
      <c r="AY1445" s="146"/>
      <c r="AZ1445" s="742"/>
    </row>
    <row r="1446" spans="1:64" ht="12.75" customHeight="1" x14ac:dyDescent="0.25">
      <c r="A1446" s="52"/>
      <c r="B1446" s="43"/>
      <c r="C1446" s="44"/>
      <c r="D1446" s="45"/>
      <c r="E1446" s="46"/>
      <c r="F1446" s="47"/>
      <c r="G1446" s="126"/>
      <c r="H1446" s="35"/>
      <c r="I1446" s="36"/>
      <c r="J1446" s="37"/>
      <c r="K1446" s="198" t="s">
        <v>75</v>
      </c>
      <c r="L1446" s="241">
        <v>0</v>
      </c>
      <c r="M1446" s="242">
        <v>0</v>
      </c>
      <c r="N1446" s="201">
        <v>0</v>
      </c>
      <c r="O1446" s="202">
        <v>0</v>
      </c>
      <c r="P1446" s="202">
        <v>0</v>
      </c>
      <c r="Q1446" s="202">
        <v>0</v>
      </c>
      <c r="R1446" s="202">
        <v>0</v>
      </c>
      <c r="S1446" s="202">
        <v>0</v>
      </c>
      <c r="T1446" s="203"/>
      <c r="U1446" s="135">
        <v>0</v>
      </c>
      <c r="V1446" s="135">
        <v>0</v>
      </c>
      <c r="W1446" s="202">
        <v>0</v>
      </c>
      <c r="X1446" s="202">
        <v>0</v>
      </c>
      <c r="Y1446" s="203"/>
      <c r="Z1446" s="135">
        <v>0</v>
      </c>
      <c r="AA1446" s="204">
        <v>0</v>
      </c>
      <c r="AB1446" s="202">
        <v>0</v>
      </c>
      <c r="AC1446" s="202">
        <v>0</v>
      </c>
      <c r="AD1446" s="202">
        <v>0</v>
      </c>
      <c r="AE1446" s="202">
        <v>0</v>
      </c>
      <c r="AF1446" s="202">
        <v>0</v>
      </c>
      <c r="AG1446" s="203"/>
      <c r="AH1446" s="135">
        <v>0</v>
      </c>
      <c r="AI1446" s="135">
        <v>0</v>
      </c>
      <c r="AJ1446" s="202">
        <v>0</v>
      </c>
      <c r="AK1446" s="202">
        <v>0</v>
      </c>
      <c r="AL1446" s="203"/>
      <c r="AM1446" s="205">
        <v>0</v>
      </c>
      <c r="AN1446" s="119">
        <v>0</v>
      </c>
      <c r="AO1446" s="120">
        <v>0</v>
      </c>
      <c r="AP1446" s="39">
        <v>0</v>
      </c>
      <c r="AQ1446" s="141">
        <v>0</v>
      </c>
      <c r="AR1446" s="141">
        <v>0</v>
      </c>
      <c r="AS1446" s="143">
        <v>0</v>
      </c>
      <c r="AT1446" s="144">
        <v>0</v>
      </c>
      <c r="AU1446" s="141">
        <v>0</v>
      </c>
      <c r="AV1446" s="141">
        <v>0</v>
      </c>
      <c r="AW1446" s="143">
        <v>0</v>
      </c>
      <c r="AY1446" s="146"/>
      <c r="AZ1446" s="742"/>
    </row>
    <row r="1447" spans="1:64" s="758" customFormat="1" ht="12.75" customHeight="1" x14ac:dyDescent="0.25">
      <c r="A1447" s="52"/>
      <c r="B1447" s="43"/>
      <c r="C1447" s="44"/>
      <c r="D1447" s="45"/>
      <c r="E1447" s="46"/>
      <c r="F1447" s="47"/>
      <c r="G1447" s="126"/>
      <c r="H1447" s="35"/>
      <c r="I1447" s="36"/>
      <c r="J1447" s="37"/>
      <c r="K1447" s="206" t="s">
        <v>76</v>
      </c>
      <c r="L1447" s="241">
        <f t="shared" ref="L1447:X1447" si="1147">L1440</f>
        <v>224791</v>
      </c>
      <c r="M1447" s="242">
        <f t="shared" si="1147"/>
        <v>57987</v>
      </c>
      <c r="N1447" s="201">
        <f t="shared" si="1147"/>
        <v>0</v>
      </c>
      <c r="O1447" s="202">
        <f t="shared" si="1147"/>
        <v>0</v>
      </c>
      <c r="P1447" s="202">
        <f t="shared" si="1147"/>
        <v>0</v>
      </c>
      <c r="Q1447" s="202">
        <f t="shared" si="1147"/>
        <v>0</v>
      </c>
      <c r="R1447" s="202">
        <f t="shared" si="1147"/>
        <v>0</v>
      </c>
      <c r="S1447" s="202">
        <f t="shared" si="1147"/>
        <v>0</v>
      </c>
      <c r="T1447" s="203"/>
      <c r="U1447" s="135">
        <f t="shared" si="1147"/>
        <v>0</v>
      </c>
      <c r="V1447" s="135">
        <f t="shared" si="1147"/>
        <v>0</v>
      </c>
      <c r="W1447" s="202">
        <f t="shared" si="1147"/>
        <v>0</v>
      </c>
      <c r="X1447" s="202">
        <f t="shared" si="1147"/>
        <v>0</v>
      </c>
      <c r="Y1447" s="203"/>
      <c r="Z1447" s="135">
        <f t="shared" ref="Z1447:AK1447" si="1148">Z1440</f>
        <v>0</v>
      </c>
      <c r="AA1447" s="204">
        <f t="shared" si="1148"/>
        <v>0</v>
      </c>
      <c r="AB1447" s="202">
        <f t="shared" si="1148"/>
        <v>0</v>
      </c>
      <c r="AC1447" s="202">
        <f t="shared" si="1148"/>
        <v>0</v>
      </c>
      <c r="AD1447" s="202">
        <f t="shared" si="1148"/>
        <v>0</v>
      </c>
      <c r="AE1447" s="202">
        <f t="shared" si="1148"/>
        <v>0</v>
      </c>
      <c r="AF1447" s="202">
        <f t="shared" si="1148"/>
        <v>0</v>
      </c>
      <c r="AG1447" s="203"/>
      <c r="AH1447" s="135">
        <f t="shared" si="1148"/>
        <v>0</v>
      </c>
      <c r="AI1447" s="135">
        <f t="shared" si="1148"/>
        <v>0</v>
      </c>
      <c r="AJ1447" s="202">
        <f t="shared" si="1148"/>
        <v>0</v>
      </c>
      <c r="AK1447" s="202">
        <f t="shared" si="1148"/>
        <v>0</v>
      </c>
      <c r="AL1447" s="203"/>
      <c r="AM1447" s="205">
        <f t="shared" ref="AM1447:AW1447" si="1149">AM1440</f>
        <v>0</v>
      </c>
      <c r="AN1447" s="119">
        <f>AN1440</f>
        <v>224791</v>
      </c>
      <c r="AO1447" s="120">
        <f t="shared" si="1149"/>
        <v>57987</v>
      </c>
      <c r="AP1447" s="39">
        <f t="shared" si="1149"/>
        <v>224791</v>
      </c>
      <c r="AQ1447" s="141">
        <f t="shared" si="1149"/>
        <v>224791</v>
      </c>
      <c r="AR1447" s="141">
        <f t="shared" si="1149"/>
        <v>0</v>
      </c>
      <c r="AS1447" s="143">
        <f t="shared" si="1149"/>
        <v>0</v>
      </c>
      <c r="AT1447" s="144">
        <f t="shared" si="1149"/>
        <v>57987</v>
      </c>
      <c r="AU1447" s="141">
        <f t="shared" si="1149"/>
        <v>57987</v>
      </c>
      <c r="AV1447" s="141">
        <f t="shared" si="1149"/>
        <v>0</v>
      </c>
      <c r="AW1447" s="143">
        <f t="shared" si="1149"/>
        <v>0</v>
      </c>
      <c r="AX1447"/>
      <c r="AY1447" s="146"/>
      <c r="AZ1447" s="742"/>
      <c r="BA1447"/>
      <c r="BB1447"/>
      <c r="BC1447"/>
      <c r="BD1447"/>
      <c r="BE1447"/>
      <c r="BF1447"/>
      <c r="BG1447"/>
      <c r="BH1447"/>
      <c r="BI1447"/>
      <c r="BJ1447"/>
      <c r="BK1447"/>
      <c r="BL1447"/>
    </row>
    <row r="1448" spans="1:64" ht="12.75" customHeight="1" x14ac:dyDescent="0.25">
      <c r="A1448" s="52"/>
      <c r="B1448" s="43"/>
      <c r="C1448" s="44"/>
      <c r="D1448" s="45"/>
      <c r="E1448" s="46"/>
      <c r="F1448" s="47"/>
      <c r="G1448" s="126"/>
      <c r="H1448" s="35"/>
      <c r="I1448" s="36"/>
      <c r="J1448" s="37"/>
      <c r="K1448" s="206"/>
      <c r="L1448" s="241"/>
      <c r="M1448" s="242"/>
      <c r="N1448" s="258"/>
      <c r="O1448" s="259"/>
      <c r="P1448" s="259"/>
      <c r="Q1448" s="259"/>
      <c r="R1448" s="259"/>
      <c r="S1448" s="259"/>
      <c r="T1448" s="260"/>
      <c r="U1448" s="261"/>
      <c r="V1448" s="261"/>
      <c r="W1448" s="262"/>
      <c r="X1448" s="262"/>
      <c r="Y1448" s="260"/>
      <c r="Z1448" s="263"/>
      <c r="AA1448" s="264"/>
      <c r="AB1448" s="259"/>
      <c r="AC1448" s="259"/>
      <c r="AD1448" s="259"/>
      <c r="AE1448" s="259"/>
      <c r="AF1448" s="259"/>
      <c r="AG1448" s="260"/>
      <c r="AH1448" s="261"/>
      <c r="AI1448" s="261"/>
      <c r="AJ1448" s="262"/>
      <c r="AK1448" s="262"/>
      <c r="AL1448" s="260"/>
      <c r="AM1448" s="265"/>
      <c r="AN1448" s="266"/>
      <c r="AO1448" s="267"/>
      <c r="AP1448" s="268"/>
      <c r="AQ1448" s="269"/>
      <c r="AR1448" s="269"/>
      <c r="AS1448" s="270"/>
      <c r="AT1448" s="271"/>
      <c r="AU1448" s="269"/>
      <c r="AV1448" s="269"/>
      <c r="AW1448" s="270"/>
      <c r="AY1448" s="146"/>
      <c r="AZ1448" s="742"/>
    </row>
    <row r="1449" spans="1:64" ht="12.75" customHeight="1" x14ac:dyDescent="0.25">
      <c r="A1449" s="759"/>
      <c r="B1449" s="760"/>
      <c r="C1449" s="761"/>
      <c r="D1449" s="762"/>
      <c r="E1449" s="763"/>
      <c r="F1449" s="47"/>
      <c r="G1449" s="126"/>
      <c r="H1449" s="35"/>
      <c r="I1449" s="36"/>
      <c r="J1449" s="37"/>
      <c r="K1449" s="726"/>
      <c r="L1449" s="764"/>
      <c r="M1449" s="765"/>
      <c r="N1449" s="766"/>
      <c r="O1449" s="767"/>
      <c r="P1449" s="767"/>
      <c r="Q1449" s="767"/>
      <c r="R1449" s="767"/>
      <c r="S1449" s="767"/>
      <c r="T1449" s="768"/>
      <c r="U1449" s="769"/>
      <c r="V1449" s="769"/>
      <c r="W1449" s="770"/>
      <c r="X1449" s="770"/>
      <c r="Y1449" s="768"/>
      <c r="Z1449" s="771"/>
      <c r="AA1449" s="772"/>
      <c r="AB1449" s="767"/>
      <c r="AC1449" s="767"/>
      <c r="AD1449" s="767"/>
      <c r="AE1449" s="767"/>
      <c r="AF1449" s="767"/>
      <c r="AG1449" s="768"/>
      <c r="AH1449" s="769"/>
      <c r="AI1449" s="769"/>
      <c r="AJ1449" s="770"/>
      <c r="AK1449" s="770"/>
      <c r="AL1449" s="768"/>
      <c r="AM1449" s="773"/>
      <c r="AN1449" s="774"/>
      <c r="AO1449" s="775"/>
      <c r="AP1449" s="776"/>
      <c r="AQ1449" s="777"/>
      <c r="AR1449" s="777"/>
      <c r="AS1449" s="778"/>
      <c r="AT1449" s="779"/>
      <c r="AU1449" s="777"/>
      <c r="AV1449" s="777"/>
      <c r="AW1449" s="778"/>
      <c r="AY1449" s="146"/>
      <c r="AZ1449" s="742"/>
    </row>
    <row r="1450" spans="1:64" ht="12.75" customHeight="1" x14ac:dyDescent="0.25">
      <c r="A1450" s="780"/>
      <c r="B1450" s="781"/>
      <c r="C1450" s="782"/>
      <c r="D1450" s="782"/>
      <c r="E1450" s="781"/>
      <c r="F1450" s="782"/>
      <c r="G1450" s="783"/>
      <c r="H1450" s="784"/>
      <c r="I1450" s="782"/>
      <c r="J1450" s="781"/>
      <c r="K1450" s="782" t="s">
        <v>1672</v>
      </c>
      <c r="L1450" s="785">
        <f>L22+L37+L68+L82+L122+L146+L160+L177+L190+L211+L233+L278+L316+L336+L349+L382+L497+L580+L641+L659+L754+L836+L907+L924+L948+L966+L994+L1007+L1020+L1041+L1059+L1072+L1090+L1171+L1212+L1244+L1268+L1297+L1324+L1341+L1371+L1391+L1416+L1429+L1442+L709+L871</f>
        <v>3493968</v>
      </c>
      <c r="M1450" s="786">
        <f t="shared" ref="M1450:AW1455" si="1150">M22+M37+M68+M82+M122+M146+M160+M177+M190+M211+M233+M278+M316+M336+M349+M382+M497+M580+M641+M659+M754+M836+M907+M924+M948+M966+M994+M1007+M1020+M1041+M1059+M1072+M1090+M1171+M1212+M1244+M1268+M1297+M1324+M1341+M1371+M1391+M1416+M1429+M1442+M709+M871</f>
        <v>4824234</v>
      </c>
      <c r="N1450" s="787">
        <f t="shared" si="1150"/>
        <v>0</v>
      </c>
      <c r="O1450" s="788">
        <f t="shared" si="1150"/>
        <v>0</v>
      </c>
      <c r="P1450" s="788">
        <f t="shared" si="1150"/>
        <v>0</v>
      </c>
      <c r="Q1450" s="788">
        <f t="shared" si="1150"/>
        <v>0</v>
      </c>
      <c r="R1450" s="788">
        <f t="shared" si="1150"/>
        <v>0</v>
      </c>
      <c r="S1450" s="788">
        <f t="shared" si="1150"/>
        <v>0</v>
      </c>
      <c r="T1450" s="789"/>
      <c r="U1450" s="788">
        <f t="shared" si="1150"/>
        <v>0</v>
      </c>
      <c r="V1450" s="788">
        <f t="shared" si="1150"/>
        <v>0</v>
      </c>
      <c r="W1450" s="788">
        <f t="shared" si="1150"/>
        <v>0</v>
      </c>
      <c r="X1450" s="788">
        <f t="shared" si="1150"/>
        <v>0</v>
      </c>
      <c r="Y1450" s="789"/>
      <c r="Z1450" s="788">
        <f t="shared" si="1150"/>
        <v>0</v>
      </c>
      <c r="AA1450" s="790">
        <f t="shared" si="1150"/>
        <v>0</v>
      </c>
      <c r="AB1450" s="788">
        <f t="shared" si="1150"/>
        <v>0</v>
      </c>
      <c r="AC1450" s="788">
        <f t="shared" si="1150"/>
        <v>0</v>
      </c>
      <c r="AD1450" s="788">
        <f t="shared" si="1150"/>
        <v>0</v>
      </c>
      <c r="AE1450" s="788">
        <f t="shared" si="1150"/>
        <v>0</v>
      </c>
      <c r="AF1450" s="788">
        <f t="shared" si="1150"/>
        <v>0</v>
      </c>
      <c r="AG1450" s="789"/>
      <c r="AH1450" s="788">
        <f t="shared" si="1150"/>
        <v>0</v>
      </c>
      <c r="AI1450" s="788">
        <f t="shared" si="1150"/>
        <v>0</v>
      </c>
      <c r="AJ1450" s="788">
        <f t="shared" si="1150"/>
        <v>0</v>
      </c>
      <c r="AK1450" s="788">
        <f t="shared" si="1150"/>
        <v>0</v>
      </c>
      <c r="AL1450" s="789"/>
      <c r="AM1450" s="791">
        <f t="shared" si="1150"/>
        <v>0</v>
      </c>
      <c r="AN1450" s="792">
        <f t="shared" si="1150"/>
        <v>3493968</v>
      </c>
      <c r="AO1450" s="791">
        <f t="shared" si="1150"/>
        <v>4824234</v>
      </c>
      <c r="AP1450" s="793">
        <f t="shared" si="1150"/>
        <v>3493968</v>
      </c>
      <c r="AQ1450" s="794">
        <f t="shared" si="1150"/>
        <v>3493968</v>
      </c>
      <c r="AR1450" s="795">
        <f t="shared" si="1150"/>
        <v>0</v>
      </c>
      <c r="AS1450" s="796" t="e">
        <f t="shared" si="1150"/>
        <v>#DIV/0!</v>
      </c>
      <c r="AT1450" s="797">
        <f t="shared" si="1150"/>
        <v>4824234</v>
      </c>
      <c r="AU1450" s="794">
        <f t="shared" si="1150"/>
        <v>4824234</v>
      </c>
      <c r="AV1450" s="794">
        <f t="shared" si="1150"/>
        <v>0</v>
      </c>
      <c r="AW1450" s="798" t="e">
        <f t="shared" si="1150"/>
        <v>#DIV/0!</v>
      </c>
      <c r="AY1450" s="146"/>
      <c r="AZ1450" s="742"/>
    </row>
    <row r="1451" spans="1:64" ht="12.75" customHeight="1" x14ac:dyDescent="0.25">
      <c r="A1451" s="799"/>
      <c r="B1451" s="800"/>
      <c r="C1451" s="44"/>
      <c r="D1451" s="801"/>
      <c r="E1451" s="46"/>
      <c r="F1451" s="47"/>
      <c r="G1451" s="126"/>
      <c r="H1451" s="35"/>
      <c r="I1451" s="92"/>
      <c r="J1451" s="93"/>
      <c r="K1451" s="802" t="s">
        <v>72</v>
      </c>
      <c r="L1451" s="241">
        <f t="shared" ref="L1451:L1455" si="1151">L23+L38+L69+L83+L123+L147+L161+L178+L191+L212+L234+L279+L317+L337+L350+L383+L498+L581+L642+L660+L755+L837+L908+L925+L949+L967+L995+L1008+L1021+L1042+L1060+L1073+L1091+L1172+L1213+L1245+L1269+L1298+L1325+L1342+L1372+L1392+L1417+L1430+L1443+L710+L872</f>
        <v>7318</v>
      </c>
      <c r="M1451" s="242">
        <f t="shared" si="1150"/>
        <v>7318</v>
      </c>
      <c r="N1451" s="803">
        <f t="shared" si="1150"/>
        <v>0</v>
      </c>
      <c r="O1451" s="804">
        <f t="shared" si="1150"/>
        <v>0</v>
      </c>
      <c r="P1451" s="804">
        <f t="shared" si="1150"/>
        <v>0</v>
      </c>
      <c r="Q1451" s="804">
        <f t="shared" si="1150"/>
        <v>0</v>
      </c>
      <c r="R1451" s="804">
        <f t="shared" si="1150"/>
        <v>0</v>
      </c>
      <c r="S1451" s="804">
        <f t="shared" si="1150"/>
        <v>0</v>
      </c>
      <c r="T1451" s="805"/>
      <c r="U1451" s="804">
        <f t="shared" si="1150"/>
        <v>0</v>
      </c>
      <c r="V1451" s="804">
        <f t="shared" si="1150"/>
        <v>0</v>
      </c>
      <c r="W1451" s="804">
        <f t="shared" si="1150"/>
        <v>0</v>
      </c>
      <c r="X1451" s="804">
        <f t="shared" si="1150"/>
        <v>0</v>
      </c>
      <c r="Y1451" s="805"/>
      <c r="Z1451" s="804">
        <f t="shared" si="1150"/>
        <v>0</v>
      </c>
      <c r="AA1451" s="806">
        <f t="shared" si="1150"/>
        <v>0</v>
      </c>
      <c r="AB1451" s="804">
        <f t="shared" si="1150"/>
        <v>0</v>
      </c>
      <c r="AC1451" s="804">
        <f t="shared" si="1150"/>
        <v>0</v>
      </c>
      <c r="AD1451" s="804">
        <f t="shared" si="1150"/>
        <v>0</v>
      </c>
      <c r="AE1451" s="804">
        <f t="shared" si="1150"/>
        <v>0</v>
      </c>
      <c r="AF1451" s="804">
        <f t="shared" si="1150"/>
        <v>0</v>
      </c>
      <c r="AG1451" s="805"/>
      <c r="AH1451" s="804">
        <f t="shared" si="1150"/>
        <v>0</v>
      </c>
      <c r="AI1451" s="804">
        <f t="shared" si="1150"/>
        <v>0</v>
      </c>
      <c r="AJ1451" s="804">
        <f t="shared" si="1150"/>
        <v>0</v>
      </c>
      <c r="AK1451" s="804">
        <f t="shared" si="1150"/>
        <v>0</v>
      </c>
      <c r="AL1451" s="805"/>
      <c r="AM1451" s="807">
        <f t="shared" si="1150"/>
        <v>0</v>
      </c>
      <c r="AN1451" s="232">
        <f t="shared" si="1150"/>
        <v>7318</v>
      </c>
      <c r="AO1451" s="807">
        <f t="shared" si="1150"/>
        <v>7318</v>
      </c>
      <c r="AP1451" s="241">
        <f t="shared" si="1150"/>
        <v>7318</v>
      </c>
      <c r="AQ1451" s="808">
        <f t="shared" si="1150"/>
        <v>7318</v>
      </c>
      <c r="AR1451" s="809">
        <f t="shared" si="1150"/>
        <v>0</v>
      </c>
      <c r="AS1451" s="810" t="e">
        <f t="shared" si="1150"/>
        <v>#DIV/0!</v>
      </c>
      <c r="AT1451" s="811">
        <f t="shared" si="1150"/>
        <v>7318</v>
      </c>
      <c r="AU1451" s="808">
        <f t="shared" si="1150"/>
        <v>7318</v>
      </c>
      <c r="AV1451" s="808">
        <f t="shared" si="1150"/>
        <v>0</v>
      </c>
      <c r="AW1451" s="810" t="e">
        <f t="shared" si="1150"/>
        <v>#DIV/0!</v>
      </c>
      <c r="AY1451" s="146"/>
      <c r="AZ1451" s="742"/>
    </row>
    <row r="1452" spans="1:64" ht="12.75" customHeight="1" x14ac:dyDescent="0.25">
      <c r="A1452" s="799"/>
      <c r="B1452" s="800"/>
      <c r="C1452" s="44"/>
      <c r="D1452" s="801"/>
      <c r="E1452" s="46"/>
      <c r="F1452" s="47"/>
      <c r="G1452" s="126"/>
      <c r="H1452" s="35"/>
      <c r="I1452" s="92"/>
      <c r="J1452" s="93"/>
      <c r="K1452" s="812" t="s">
        <v>73</v>
      </c>
      <c r="L1452" s="241">
        <f t="shared" si="1151"/>
        <v>698500</v>
      </c>
      <c r="M1452" s="242">
        <f t="shared" si="1150"/>
        <v>2130354</v>
      </c>
      <c r="N1452" s="803">
        <f t="shared" si="1150"/>
        <v>0</v>
      </c>
      <c r="O1452" s="804">
        <f t="shared" si="1150"/>
        <v>0</v>
      </c>
      <c r="P1452" s="804">
        <f t="shared" si="1150"/>
        <v>0</v>
      </c>
      <c r="Q1452" s="804">
        <f t="shared" si="1150"/>
        <v>0</v>
      </c>
      <c r="R1452" s="804">
        <f t="shared" si="1150"/>
        <v>0</v>
      </c>
      <c r="S1452" s="804">
        <f t="shared" si="1150"/>
        <v>0</v>
      </c>
      <c r="T1452" s="805"/>
      <c r="U1452" s="804">
        <f t="shared" si="1150"/>
        <v>0</v>
      </c>
      <c r="V1452" s="804">
        <f t="shared" si="1150"/>
        <v>0</v>
      </c>
      <c r="W1452" s="804">
        <f t="shared" si="1150"/>
        <v>0</v>
      </c>
      <c r="X1452" s="804">
        <f t="shared" si="1150"/>
        <v>0</v>
      </c>
      <c r="Y1452" s="805"/>
      <c r="Z1452" s="804">
        <f t="shared" si="1150"/>
        <v>0</v>
      </c>
      <c r="AA1452" s="806">
        <f t="shared" si="1150"/>
        <v>0</v>
      </c>
      <c r="AB1452" s="804">
        <f t="shared" si="1150"/>
        <v>0</v>
      </c>
      <c r="AC1452" s="804">
        <f t="shared" si="1150"/>
        <v>0</v>
      </c>
      <c r="AD1452" s="804">
        <f t="shared" si="1150"/>
        <v>0</v>
      </c>
      <c r="AE1452" s="804">
        <f t="shared" si="1150"/>
        <v>0</v>
      </c>
      <c r="AF1452" s="804">
        <f t="shared" si="1150"/>
        <v>0</v>
      </c>
      <c r="AG1452" s="805"/>
      <c r="AH1452" s="804">
        <f t="shared" si="1150"/>
        <v>0</v>
      </c>
      <c r="AI1452" s="804">
        <f t="shared" si="1150"/>
        <v>0</v>
      </c>
      <c r="AJ1452" s="804">
        <f t="shared" si="1150"/>
        <v>0</v>
      </c>
      <c r="AK1452" s="804">
        <f t="shared" si="1150"/>
        <v>0</v>
      </c>
      <c r="AL1452" s="805"/>
      <c r="AM1452" s="807">
        <f t="shared" si="1150"/>
        <v>0</v>
      </c>
      <c r="AN1452" s="232">
        <f t="shared" si="1150"/>
        <v>698500</v>
      </c>
      <c r="AO1452" s="807">
        <f t="shared" si="1150"/>
        <v>2130354</v>
      </c>
      <c r="AP1452" s="241">
        <f t="shared" si="1150"/>
        <v>698500</v>
      </c>
      <c r="AQ1452" s="808">
        <f t="shared" si="1150"/>
        <v>698500</v>
      </c>
      <c r="AR1452" s="809">
        <f t="shared" si="1150"/>
        <v>0</v>
      </c>
      <c r="AS1452" s="810" t="e">
        <f t="shared" si="1150"/>
        <v>#DIV/0!</v>
      </c>
      <c r="AT1452" s="811">
        <f t="shared" si="1150"/>
        <v>2130354</v>
      </c>
      <c r="AU1452" s="808">
        <f t="shared" si="1150"/>
        <v>2130354</v>
      </c>
      <c r="AV1452" s="808">
        <f t="shared" si="1150"/>
        <v>0</v>
      </c>
      <c r="AW1452" s="810" t="e">
        <f t="shared" si="1150"/>
        <v>#DIV/0!</v>
      </c>
      <c r="AY1452" s="146"/>
      <c r="AZ1452" s="742"/>
    </row>
    <row r="1453" spans="1:64" s="758" customFormat="1" ht="12.75" customHeight="1" x14ac:dyDescent="0.25">
      <c r="A1453" s="799"/>
      <c r="B1453" s="800"/>
      <c r="C1453" s="44"/>
      <c r="D1453" s="801"/>
      <c r="E1453" s="46"/>
      <c r="F1453" s="47"/>
      <c r="G1453" s="126"/>
      <c r="H1453" s="35"/>
      <c r="I1453" s="92"/>
      <c r="J1453" s="93"/>
      <c r="K1453" s="812" t="s">
        <v>74</v>
      </c>
      <c r="L1453" s="241">
        <f t="shared" si="1151"/>
        <v>17278</v>
      </c>
      <c r="M1453" s="242">
        <f t="shared" si="1150"/>
        <v>16909</v>
      </c>
      <c r="N1453" s="803">
        <f t="shared" si="1150"/>
        <v>0</v>
      </c>
      <c r="O1453" s="804">
        <f t="shared" si="1150"/>
        <v>0</v>
      </c>
      <c r="P1453" s="804">
        <f t="shared" si="1150"/>
        <v>0</v>
      </c>
      <c r="Q1453" s="804">
        <f t="shared" si="1150"/>
        <v>0</v>
      </c>
      <c r="R1453" s="804">
        <f t="shared" si="1150"/>
        <v>0</v>
      </c>
      <c r="S1453" s="804">
        <f t="shared" si="1150"/>
        <v>0</v>
      </c>
      <c r="T1453" s="805"/>
      <c r="U1453" s="804">
        <f t="shared" si="1150"/>
        <v>0</v>
      </c>
      <c r="V1453" s="804">
        <f t="shared" si="1150"/>
        <v>0</v>
      </c>
      <c r="W1453" s="804">
        <f t="shared" si="1150"/>
        <v>0</v>
      </c>
      <c r="X1453" s="804">
        <f t="shared" si="1150"/>
        <v>0</v>
      </c>
      <c r="Y1453" s="805"/>
      <c r="Z1453" s="804">
        <f t="shared" si="1150"/>
        <v>0</v>
      </c>
      <c r="AA1453" s="806">
        <f t="shared" si="1150"/>
        <v>0</v>
      </c>
      <c r="AB1453" s="804">
        <f t="shared" si="1150"/>
        <v>0</v>
      </c>
      <c r="AC1453" s="804">
        <f t="shared" si="1150"/>
        <v>0</v>
      </c>
      <c r="AD1453" s="804">
        <f t="shared" si="1150"/>
        <v>0</v>
      </c>
      <c r="AE1453" s="804">
        <f t="shared" si="1150"/>
        <v>0</v>
      </c>
      <c r="AF1453" s="804">
        <f t="shared" si="1150"/>
        <v>0</v>
      </c>
      <c r="AG1453" s="805"/>
      <c r="AH1453" s="804">
        <f t="shared" si="1150"/>
        <v>0</v>
      </c>
      <c r="AI1453" s="804">
        <f t="shared" si="1150"/>
        <v>0</v>
      </c>
      <c r="AJ1453" s="804">
        <f t="shared" si="1150"/>
        <v>0</v>
      </c>
      <c r="AK1453" s="804">
        <f t="shared" si="1150"/>
        <v>0</v>
      </c>
      <c r="AL1453" s="805"/>
      <c r="AM1453" s="807">
        <f t="shared" si="1150"/>
        <v>0</v>
      </c>
      <c r="AN1453" s="232">
        <f t="shared" si="1150"/>
        <v>17278</v>
      </c>
      <c r="AO1453" s="807">
        <f t="shared" si="1150"/>
        <v>16909</v>
      </c>
      <c r="AP1453" s="241">
        <f t="shared" si="1150"/>
        <v>17278</v>
      </c>
      <c r="AQ1453" s="808">
        <f t="shared" si="1150"/>
        <v>17278</v>
      </c>
      <c r="AR1453" s="809">
        <f t="shared" si="1150"/>
        <v>0</v>
      </c>
      <c r="AS1453" s="810">
        <f t="shared" si="1150"/>
        <v>0</v>
      </c>
      <c r="AT1453" s="811">
        <f t="shared" si="1150"/>
        <v>16909</v>
      </c>
      <c r="AU1453" s="808">
        <f t="shared" si="1150"/>
        <v>16909</v>
      </c>
      <c r="AV1453" s="808">
        <f t="shared" si="1150"/>
        <v>0</v>
      </c>
      <c r="AW1453" s="810">
        <f t="shared" si="1150"/>
        <v>0</v>
      </c>
      <c r="AX1453"/>
      <c r="AY1453" s="146"/>
      <c r="AZ1453" s="742"/>
      <c r="BA1453"/>
      <c r="BB1453"/>
      <c r="BC1453"/>
      <c r="BD1453"/>
      <c r="BE1453"/>
      <c r="BF1453"/>
      <c r="BG1453"/>
      <c r="BH1453"/>
      <c r="BI1453"/>
      <c r="BJ1453"/>
      <c r="BK1453"/>
      <c r="BL1453"/>
    </row>
    <row r="1454" spans="1:64" s="197" customFormat="1" ht="12.75" customHeight="1" x14ac:dyDescent="0.25">
      <c r="A1454" s="799"/>
      <c r="B1454" s="800"/>
      <c r="C1454" s="44"/>
      <c r="D1454" s="801"/>
      <c r="E1454" s="46"/>
      <c r="F1454" s="47"/>
      <c r="G1454" s="126"/>
      <c r="H1454" s="35"/>
      <c r="I1454" s="92"/>
      <c r="J1454" s="93"/>
      <c r="K1454" s="813" t="s">
        <v>75</v>
      </c>
      <c r="L1454" s="241">
        <f t="shared" si="1151"/>
        <v>148652</v>
      </c>
      <c r="M1454" s="242">
        <f t="shared" si="1150"/>
        <v>181680</v>
      </c>
      <c r="N1454" s="803">
        <f t="shared" si="1150"/>
        <v>0</v>
      </c>
      <c r="O1454" s="804">
        <f t="shared" si="1150"/>
        <v>0</v>
      </c>
      <c r="P1454" s="804">
        <f t="shared" si="1150"/>
        <v>0</v>
      </c>
      <c r="Q1454" s="804">
        <f t="shared" si="1150"/>
        <v>0</v>
      </c>
      <c r="R1454" s="804">
        <f t="shared" si="1150"/>
        <v>0</v>
      </c>
      <c r="S1454" s="804">
        <f t="shared" si="1150"/>
        <v>0</v>
      </c>
      <c r="T1454" s="805"/>
      <c r="U1454" s="804">
        <f t="shared" si="1150"/>
        <v>0</v>
      </c>
      <c r="V1454" s="804">
        <f t="shared" si="1150"/>
        <v>0</v>
      </c>
      <c r="W1454" s="804">
        <f t="shared" si="1150"/>
        <v>0</v>
      </c>
      <c r="X1454" s="804">
        <f t="shared" si="1150"/>
        <v>0</v>
      </c>
      <c r="Y1454" s="805"/>
      <c r="Z1454" s="804">
        <f t="shared" si="1150"/>
        <v>0</v>
      </c>
      <c r="AA1454" s="806">
        <f t="shared" si="1150"/>
        <v>0</v>
      </c>
      <c r="AB1454" s="804">
        <f t="shared" si="1150"/>
        <v>0</v>
      </c>
      <c r="AC1454" s="804">
        <f t="shared" si="1150"/>
        <v>0</v>
      </c>
      <c r="AD1454" s="804">
        <f t="shared" si="1150"/>
        <v>0</v>
      </c>
      <c r="AE1454" s="804">
        <f t="shared" si="1150"/>
        <v>0</v>
      </c>
      <c r="AF1454" s="804">
        <f t="shared" si="1150"/>
        <v>0</v>
      </c>
      <c r="AG1454" s="805"/>
      <c r="AH1454" s="804">
        <f t="shared" si="1150"/>
        <v>0</v>
      </c>
      <c r="AI1454" s="804">
        <f t="shared" si="1150"/>
        <v>0</v>
      </c>
      <c r="AJ1454" s="804">
        <f t="shared" si="1150"/>
        <v>0</v>
      </c>
      <c r="AK1454" s="804">
        <f t="shared" si="1150"/>
        <v>0</v>
      </c>
      <c r="AL1454" s="805"/>
      <c r="AM1454" s="807">
        <f t="shared" si="1150"/>
        <v>0</v>
      </c>
      <c r="AN1454" s="232">
        <f t="shared" si="1150"/>
        <v>148652</v>
      </c>
      <c r="AO1454" s="807">
        <f t="shared" si="1150"/>
        <v>181680</v>
      </c>
      <c r="AP1454" s="241">
        <f t="shared" si="1150"/>
        <v>148652</v>
      </c>
      <c r="AQ1454" s="808">
        <f t="shared" si="1150"/>
        <v>148652</v>
      </c>
      <c r="AR1454" s="809">
        <f t="shared" si="1150"/>
        <v>0</v>
      </c>
      <c r="AS1454" s="810">
        <f t="shared" si="1150"/>
        <v>0</v>
      </c>
      <c r="AT1454" s="811">
        <f t="shared" si="1150"/>
        <v>181680</v>
      </c>
      <c r="AU1454" s="808">
        <f t="shared" si="1150"/>
        <v>181680</v>
      </c>
      <c r="AV1454" s="808">
        <f t="shared" si="1150"/>
        <v>0</v>
      </c>
      <c r="AW1454" s="810">
        <f t="shared" si="1150"/>
        <v>0</v>
      </c>
      <c r="AX1454"/>
      <c r="AY1454" s="146"/>
      <c r="AZ1454" s="814"/>
      <c r="BA1454" s="12"/>
      <c r="BB1454" s="12"/>
      <c r="BC1454" s="12"/>
      <c r="BD1454" s="12"/>
      <c r="BE1454" s="12"/>
      <c r="BF1454" s="12"/>
      <c r="BG1454" s="12"/>
      <c r="BH1454" s="12"/>
      <c r="BI1454" s="12"/>
      <c r="BJ1454" s="12"/>
      <c r="BK1454" s="12"/>
      <c r="BL1454" s="12"/>
    </row>
    <row r="1455" spans="1:64" ht="12.75" customHeight="1" x14ac:dyDescent="0.25">
      <c r="A1455" s="799"/>
      <c r="B1455" s="800"/>
      <c r="C1455" s="44"/>
      <c r="D1455" s="801"/>
      <c r="E1455" s="46"/>
      <c r="F1455" s="47"/>
      <c r="G1455" s="126"/>
      <c r="H1455" s="35"/>
      <c r="I1455" s="92"/>
      <c r="J1455" s="93"/>
      <c r="K1455" s="812" t="s">
        <v>76</v>
      </c>
      <c r="L1455" s="241">
        <f t="shared" si="1151"/>
        <v>224791</v>
      </c>
      <c r="M1455" s="242">
        <f t="shared" si="1150"/>
        <v>57987</v>
      </c>
      <c r="N1455" s="803">
        <f t="shared" si="1150"/>
        <v>0</v>
      </c>
      <c r="O1455" s="804">
        <f t="shared" si="1150"/>
        <v>0</v>
      </c>
      <c r="P1455" s="804">
        <f t="shared" si="1150"/>
        <v>0</v>
      </c>
      <c r="Q1455" s="804">
        <f t="shared" si="1150"/>
        <v>0</v>
      </c>
      <c r="R1455" s="804">
        <f t="shared" si="1150"/>
        <v>0</v>
      </c>
      <c r="S1455" s="804">
        <f t="shared" si="1150"/>
        <v>0</v>
      </c>
      <c r="T1455" s="805"/>
      <c r="U1455" s="804">
        <f t="shared" si="1150"/>
        <v>0</v>
      </c>
      <c r="V1455" s="804">
        <f t="shared" si="1150"/>
        <v>0</v>
      </c>
      <c r="W1455" s="804">
        <f t="shared" si="1150"/>
        <v>0</v>
      </c>
      <c r="X1455" s="804">
        <f t="shared" si="1150"/>
        <v>0</v>
      </c>
      <c r="Y1455" s="805"/>
      <c r="Z1455" s="804">
        <f t="shared" si="1150"/>
        <v>0</v>
      </c>
      <c r="AA1455" s="806">
        <f t="shared" si="1150"/>
        <v>0</v>
      </c>
      <c r="AB1455" s="804">
        <f t="shared" si="1150"/>
        <v>0</v>
      </c>
      <c r="AC1455" s="804">
        <f t="shared" si="1150"/>
        <v>0</v>
      </c>
      <c r="AD1455" s="804">
        <f t="shared" si="1150"/>
        <v>0</v>
      </c>
      <c r="AE1455" s="804">
        <f t="shared" si="1150"/>
        <v>0</v>
      </c>
      <c r="AF1455" s="804">
        <f t="shared" si="1150"/>
        <v>0</v>
      </c>
      <c r="AG1455" s="805"/>
      <c r="AH1455" s="804">
        <f t="shared" si="1150"/>
        <v>0</v>
      </c>
      <c r="AI1455" s="804">
        <f t="shared" si="1150"/>
        <v>0</v>
      </c>
      <c r="AJ1455" s="804">
        <f t="shared" si="1150"/>
        <v>0</v>
      </c>
      <c r="AK1455" s="804">
        <f t="shared" si="1150"/>
        <v>0</v>
      </c>
      <c r="AL1455" s="805"/>
      <c r="AM1455" s="807">
        <f t="shared" si="1150"/>
        <v>0</v>
      </c>
      <c r="AN1455" s="232">
        <f t="shared" si="1150"/>
        <v>224791</v>
      </c>
      <c r="AO1455" s="807">
        <f t="shared" si="1150"/>
        <v>57987</v>
      </c>
      <c r="AP1455" s="241">
        <f t="shared" si="1150"/>
        <v>224791</v>
      </c>
      <c r="AQ1455" s="808">
        <f t="shared" si="1150"/>
        <v>224791</v>
      </c>
      <c r="AR1455" s="809">
        <f t="shared" si="1150"/>
        <v>0</v>
      </c>
      <c r="AS1455" s="810" t="e">
        <f t="shared" si="1150"/>
        <v>#DIV/0!</v>
      </c>
      <c r="AT1455" s="811">
        <f t="shared" si="1150"/>
        <v>57987</v>
      </c>
      <c r="AU1455" s="808">
        <f t="shared" si="1150"/>
        <v>57987</v>
      </c>
      <c r="AV1455" s="808">
        <f t="shared" si="1150"/>
        <v>0</v>
      </c>
      <c r="AW1455" s="810" t="e">
        <f t="shared" si="1150"/>
        <v>#DIV/0!</v>
      </c>
      <c r="AX1455" s="12"/>
      <c r="AY1455" s="146"/>
      <c r="AZ1455" s="814"/>
    </row>
    <row r="1456" spans="1:64" ht="12.75" customHeight="1" x14ac:dyDescent="0.25">
      <c r="A1456" s="52"/>
      <c r="B1456" s="43"/>
      <c r="C1456" s="44"/>
      <c r="D1456" s="45"/>
      <c r="E1456" s="46"/>
      <c r="F1456" s="47"/>
      <c r="G1456" s="126"/>
      <c r="H1456" s="35"/>
      <c r="I1456" s="36"/>
      <c r="J1456" s="37"/>
      <c r="K1456" s="813" t="s">
        <v>1673</v>
      </c>
      <c r="L1456" s="241">
        <f t="shared" ref="L1456:AW1456" si="1152">L1450-L1453</f>
        <v>3476690</v>
      </c>
      <c r="M1456" s="242">
        <f t="shared" si="1152"/>
        <v>4807325</v>
      </c>
      <c r="N1456" s="803">
        <f t="shared" si="1152"/>
        <v>0</v>
      </c>
      <c r="O1456" s="804">
        <f t="shared" si="1152"/>
        <v>0</v>
      </c>
      <c r="P1456" s="804">
        <f t="shared" si="1152"/>
        <v>0</v>
      </c>
      <c r="Q1456" s="804">
        <f t="shared" si="1152"/>
        <v>0</v>
      </c>
      <c r="R1456" s="804">
        <f t="shared" si="1152"/>
        <v>0</v>
      </c>
      <c r="S1456" s="804">
        <f t="shared" si="1152"/>
        <v>0</v>
      </c>
      <c r="T1456" s="805"/>
      <c r="U1456" s="804">
        <f t="shared" si="1152"/>
        <v>0</v>
      </c>
      <c r="V1456" s="804">
        <f t="shared" si="1152"/>
        <v>0</v>
      </c>
      <c r="W1456" s="804">
        <f t="shared" si="1152"/>
        <v>0</v>
      </c>
      <c r="X1456" s="804">
        <f t="shared" si="1152"/>
        <v>0</v>
      </c>
      <c r="Y1456" s="805"/>
      <c r="Z1456" s="804">
        <f t="shared" si="1152"/>
        <v>0</v>
      </c>
      <c r="AA1456" s="806">
        <f t="shared" si="1152"/>
        <v>0</v>
      </c>
      <c r="AB1456" s="804">
        <f t="shared" si="1152"/>
        <v>0</v>
      </c>
      <c r="AC1456" s="804">
        <f t="shared" si="1152"/>
        <v>0</v>
      </c>
      <c r="AD1456" s="804">
        <f t="shared" si="1152"/>
        <v>0</v>
      </c>
      <c r="AE1456" s="804">
        <f t="shared" si="1152"/>
        <v>0</v>
      </c>
      <c r="AF1456" s="804">
        <f t="shared" si="1152"/>
        <v>0</v>
      </c>
      <c r="AG1456" s="805"/>
      <c r="AH1456" s="804">
        <f t="shared" si="1152"/>
        <v>0</v>
      </c>
      <c r="AI1456" s="804">
        <f t="shared" si="1152"/>
        <v>0</v>
      </c>
      <c r="AJ1456" s="804">
        <f t="shared" si="1152"/>
        <v>0</v>
      </c>
      <c r="AK1456" s="804">
        <f t="shared" si="1152"/>
        <v>0</v>
      </c>
      <c r="AL1456" s="805"/>
      <c r="AM1456" s="807">
        <f t="shared" si="1152"/>
        <v>0</v>
      </c>
      <c r="AN1456" s="232">
        <f t="shared" si="1152"/>
        <v>3476690</v>
      </c>
      <c r="AO1456" s="807">
        <f t="shared" si="1152"/>
        <v>4807325</v>
      </c>
      <c r="AP1456" s="241">
        <f t="shared" si="1152"/>
        <v>3476690</v>
      </c>
      <c r="AQ1456" s="808">
        <f t="shared" si="1152"/>
        <v>3476690</v>
      </c>
      <c r="AR1456" s="809">
        <f t="shared" si="1152"/>
        <v>0</v>
      </c>
      <c r="AS1456" s="810" t="e">
        <f t="shared" si="1152"/>
        <v>#DIV/0!</v>
      </c>
      <c r="AT1456" s="811">
        <f t="shared" si="1152"/>
        <v>4807325</v>
      </c>
      <c r="AU1456" s="808">
        <f t="shared" si="1152"/>
        <v>4807325</v>
      </c>
      <c r="AV1456" s="809">
        <f t="shared" si="1152"/>
        <v>0</v>
      </c>
      <c r="AW1456" s="810" t="e">
        <f t="shared" si="1152"/>
        <v>#DIV/0!</v>
      </c>
      <c r="AY1456" s="146"/>
      <c r="AZ1456" s="814"/>
    </row>
    <row r="1457" spans="1:52" ht="12.75" customHeight="1" x14ac:dyDescent="0.25">
      <c r="A1457" s="52"/>
      <c r="B1457" s="43"/>
      <c r="C1457" s="44"/>
      <c r="D1457" s="45"/>
      <c r="E1457" s="46"/>
      <c r="F1457" s="47"/>
      <c r="G1457" s="126"/>
      <c r="H1457" s="35"/>
      <c r="I1457" s="36"/>
      <c r="J1457" s="37"/>
      <c r="K1457" s="102"/>
      <c r="L1457" s="604"/>
      <c r="M1457" s="605"/>
      <c r="N1457" s="606"/>
      <c r="O1457" s="607"/>
      <c r="P1457" s="607"/>
      <c r="Q1457" s="607"/>
      <c r="R1457" s="607"/>
      <c r="S1457" s="607"/>
      <c r="T1457" s="608"/>
      <c r="U1457" s="609"/>
      <c r="V1457" s="609"/>
      <c r="W1457" s="610"/>
      <c r="X1457" s="610"/>
      <c r="Y1457" s="608"/>
      <c r="Z1457" s="611"/>
      <c r="AA1457" s="612"/>
      <c r="AB1457" s="607"/>
      <c r="AC1457" s="607"/>
      <c r="AD1457" s="607"/>
      <c r="AE1457" s="607"/>
      <c r="AF1457" s="607"/>
      <c r="AG1457" s="608"/>
      <c r="AH1457" s="609"/>
      <c r="AI1457" s="609"/>
      <c r="AJ1457" s="610"/>
      <c r="AK1457" s="610"/>
      <c r="AL1457" s="608"/>
      <c r="AM1457" s="613"/>
      <c r="AN1457" s="110"/>
      <c r="AO1457" s="109"/>
      <c r="AP1457" s="103"/>
      <c r="AQ1457" s="111"/>
      <c r="AR1457" s="111"/>
      <c r="AS1457" s="112"/>
      <c r="AT1457" s="113"/>
      <c r="AU1457" s="111"/>
      <c r="AV1457" s="111"/>
      <c r="AW1457" s="112"/>
      <c r="AY1457" s="146"/>
      <c r="AZ1457" s="814"/>
    </row>
    <row r="1458" spans="1:52" ht="12.75" customHeight="1" x14ac:dyDescent="0.25">
      <c r="A1458" s="52"/>
      <c r="B1458" s="43"/>
      <c r="C1458" s="44"/>
      <c r="D1458" s="45"/>
      <c r="E1458" s="46"/>
      <c r="F1458" s="47"/>
      <c r="G1458" s="126"/>
      <c r="H1458" s="35"/>
      <c r="I1458" s="36"/>
      <c r="J1458" s="37"/>
      <c r="K1458" s="102"/>
      <c r="L1458" s="815"/>
      <c r="M1458" s="816"/>
      <c r="N1458" s="606"/>
      <c r="O1458" s="607"/>
      <c r="P1458" s="607"/>
      <c r="Q1458" s="607"/>
      <c r="R1458" s="607"/>
      <c r="S1458" s="607"/>
      <c r="T1458" s="608"/>
      <c r="U1458" s="609"/>
      <c r="V1458" s="609"/>
      <c r="W1458" s="610"/>
      <c r="X1458" s="610"/>
      <c r="Y1458" s="608"/>
      <c r="Z1458" s="611"/>
      <c r="AA1458" s="612"/>
      <c r="AB1458" s="607"/>
      <c r="AC1458" s="607"/>
      <c r="AD1458" s="607"/>
      <c r="AE1458" s="607"/>
      <c r="AF1458" s="607"/>
      <c r="AG1458" s="608"/>
      <c r="AH1458" s="609"/>
      <c r="AI1458" s="609"/>
      <c r="AJ1458" s="610"/>
      <c r="AK1458" s="610"/>
      <c r="AL1458" s="608"/>
      <c r="AM1458" s="613"/>
      <c r="AN1458" s="110"/>
      <c r="AO1458" s="109"/>
      <c r="AP1458" s="103"/>
      <c r="AQ1458" s="111"/>
      <c r="AR1458" s="111"/>
      <c r="AS1458" s="112"/>
      <c r="AT1458" s="113"/>
      <c r="AU1458" s="111"/>
      <c r="AV1458" s="111"/>
      <c r="AW1458" s="112"/>
      <c r="AY1458" s="146"/>
      <c r="AZ1458" s="814"/>
    </row>
    <row r="1459" spans="1:52" ht="12.75" customHeight="1" x14ac:dyDescent="0.25">
      <c r="A1459" s="52"/>
      <c r="B1459" s="43"/>
      <c r="C1459" s="44"/>
      <c r="D1459" s="45"/>
      <c r="E1459" s="46"/>
      <c r="F1459" s="47"/>
      <c r="G1459" s="126"/>
      <c r="H1459" s="35"/>
      <c r="I1459" s="36"/>
      <c r="J1459" s="37"/>
      <c r="K1459" s="102"/>
      <c r="L1459" s="604"/>
      <c r="M1459" s="605"/>
      <c r="N1459" s="606"/>
      <c r="O1459" s="607"/>
      <c r="P1459" s="607"/>
      <c r="Q1459" s="607"/>
      <c r="R1459" s="607"/>
      <c r="S1459" s="607"/>
      <c r="T1459" s="608"/>
      <c r="U1459" s="609"/>
      <c r="V1459" s="609"/>
      <c r="W1459" s="610"/>
      <c r="X1459" s="610"/>
      <c r="Y1459" s="608"/>
      <c r="Z1459" s="611"/>
      <c r="AA1459" s="612"/>
      <c r="AB1459" s="607"/>
      <c r="AC1459" s="607"/>
      <c r="AD1459" s="607"/>
      <c r="AE1459" s="607"/>
      <c r="AF1459" s="607"/>
      <c r="AG1459" s="608"/>
      <c r="AH1459" s="609"/>
      <c r="AI1459" s="609"/>
      <c r="AJ1459" s="610"/>
      <c r="AK1459" s="610"/>
      <c r="AL1459" s="608"/>
      <c r="AM1459" s="613"/>
      <c r="AN1459" s="110"/>
      <c r="AO1459" s="109"/>
      <c r="AP1459" s="103"/>
      <c r="AQ1459" s="111"/>
      <c r="AR1459" s="111"/>
      <c r="AS1459" s="112"/>
      <c r="AT1459" s="113"/>
      <c r="AU1459" s="111"/>
      <c r="AV1459" s="111"/>
      <c r="AW1459" s="112"/>
      <c r="AY1459" s="146"/>
      <c r="AZ1459" s="814"/>
    </row>
    <row r="1460" spans="1:52" ht="12.75" customHeight="1" x14ac:dyDescent="0.25">
      <c r="A1460" s="52"/>
      <c r="B1460" s="43"/>
      <c r="C1460" s="44"/>
      <c r="D1460" s="45"/>
      <c r="E1460" s="46"/>
      <c r="F1460" s="47"/>
      <c r="G1460" s="126"/>
      <c r="H1460" s="35"/>
      <c r="I1460" s="36"/>
      <c r="J1460" s="37"/>
      <c r="K1460" s="116" t="s">
        <v>1674</v>
      </c>
      <c r="L1460" s="604"/>
      <c r="M1460" s="605"/>
      <c r="N1460" s="606"/>
      <c r="O1460" s="607"/>
      <c r="P1460" s="607"/>
      <c r="Q1460" s="607"/>
      <c r="R1460" s="607"/>
      <c r="S1460" s="607"/>
      <c r="T1460" s="608"/>
      <c r="U1460" s="609"/>
      <c r="V1460" s="609"/>
      <c r="W1460" s="610"/>
      <c r="X1460" s="610"/>
      <c r="Y1460" s="608"/>
      <c r="Z1460" s="611"/>
      <c r="AA1460" s="612"/>
      <c r="AB1460" s="607"/>
      <c r="AC1460" s="607"/>
      <c r="AD1460" s="607"/>
      <c r="AE1460" s="607"/>
      <c r="AF1460" s="607"/>
      <c r="AG1460" s="608"/>
      <c r="AH1460" s="609"/>
      <c r="AI1460" s="609"/>
      <c r="AJ1460" s="610"/>
      <c r="AK1460" s="610"/>
      <c r="AL1460" s="608"/>
      <c r="AM1460" s="613"/>
      <c r="AN1460" s="110"/>
      <c r="AO1460" s="109"/>
      <c r="AP1460" s="103"/>
      <c r="AQ1460" s="111"/>
      <c r="AR1460" s="111"/>
      <c r="AS1460" s="112"/>
      <c r="AT1460" s="113"/>
      <c r="AU1460" s="111"/>
      <c r="AV1460" s="111"/>
      <c r="AW1460" s="112"/>
      <c r="AY1460" s="146"/>
      <c r="AZ1460" s="814"/>
    </row>
    <row r="1461" spans="1:52" ht="12.75" customHeight="1" x14ac:dyDescent="0.25">
      <c r="A1461" s="52"/>
      <c r="B1461" s="43"/>
      <c r="C1461" s="44"/>
      <c r="D1461" s="45"/>
      <c r="E1461" s="46"/>
      <c r="F1461" s="47"/>
      <c r="G1461" s="126"/>
      <c r="H1461" s="35"/>
      <c r="I1461" s="36"/>
      <c r="J1461" s="37"/>
      <c r="K1461" s="116" t="s">
        <v>83</v>
      </c>
      <c r="L1461" s="604"/>
      <c r="M1461" s="605"/>
      <c r="N1461" s="606"/>
      <c r="O1461" s="607"/>
      <c r="P1461" s="607"/>
      <c r="Q1461" s="607"/>
      <c r="R1461" s="607"/>
      <c r="S1461" s="607"/>
      <c r="T1461" s="608"/>
      <c r="U1461" s="609"/>
      <c r="V1461" s="609"/>
      <c r="W1461" s="610"/>
      <c r="X1461" s="610"/>
      <c r="Y1461" s="608"/>
      <c r="Z1461" s="611"/>
      <c r="AA1461" s="612"/>
      <c r="AB1461" s="607"/>
      <c r="AC1461" s="607"/>
      <c r="AD1461" s="607"/>
      <c r="AE1461" s="607"/>
      <c r="AF1461" s="607"/>
      <c r="AG1461" s="608"/>
      <c r="AH1461" s="609"/>
      <c r="AI1461" s="609"/>
      <c r="AJ1461" s="610"/>
      <c r="AK1461" s="610"/>
      <c r="AL1461" s="608"/>
      <c r="AM1461" s="613"/>
      <c r="AN1461" s="110"/>
      <c r="AO1461" s="109"/>
      <c r="AP1461" s="103"/>
      <c r="AQ1461" s="111"/>
      <c r="AR1461" s="111"/>
      <c r="AS1461" s="112"/>
      <c r="AT1461" s="113"/>
      <c r="AU1461" s="111"/>
      <c r="AV1461" s="111"/>
      <c r="AW1461" s="112"/>
      <c r="AY1461" s="146"/>
      <c r="AZ1461" s="814"/>
    </row>
    <row r="1462" spans="1:52" ht="12.75" customHeight="1" x14ac:dyDescent="0.25">
      <c r="A1462" s="52"/>
      <c r="B1462" s="43"/>
      <c r="C1462" s="44"/>
      <c r="D1462" s="45"/>
      <c r="E1462" s="46"/>
      <c r="F1462" s="47"/>
      <c r="G1462" s="126"/>
      <c r="H1462" s="35"/>
      <c r="I1462" s="36"/>
      <c r="J1462" s="37"/>
      <c r="K1462" s="102"/>
      <c r="L1462" s="604"/>
      <c r="M1462" s="605"/>
      <c r="N1462" s="606"/>
      <c r="O1462" s="607"/>
      <c r="P1462" s="607"/>
      <c r="Q1462" s="607"/>
      <c r="R1462" s="607"/>
      <c r="S1462" s="607"/>
      <c r="T1462" s="608"/>
      <c r="U1462" s="609"/>
      <c r="V1462" s="609"/>
      <c r="W1462" s="610"/>
      <c r="X1462" s="610"/>
      <c r="Y1462" s="608"/>
      <c r="Z1462" s="611"/>
      <c r="AA1462" s="612"/>
      <c r="AB1462" s="607"/>
      <c r="AC1462" s="607"/>
      <c r="AD1462" s="607"/>
      <c r="AE1462" s="607"/>
      <c r="AF1462" s="607"/>
      <c r="AG1462" s="608"/>
      <c r="AH1462" s="609"/>
      <c r="AI1462" s="609"/>
      <c r="AJ1462" s="610"/>
      <c r="AK1462" s="610"/>
      <c r="AL1462" s="608"/>
      <c r="AM1462" s="613"/>
      <c r="AN1462" s="110"/>
      <c r="AO1462" s="109"/>
      <c r="AP1462" s="103"/>
      <c r="AQ1462" s="111"/>
      <c r="AR1462" s="111"/>
      <c r="AS1462" s="112"/>
      <c r="AT1462" s="113"/>
      <c r="AU1462" s="111"/>
      <c r="AV1462" s="111"/>
      <c r="AW1462" s="112"/>
      <c r="AY1462" s="146"/>
      <c r="AZ1462" s="814"/>
    </row>
    <row r="1463" spans="1:52" ht="35.1" customHeight="1" x14ac:dyDescent="0.25">
      <c r="A1463" s="15" t="s">
        <v>1675</v>
      </c>
      <c r="B1463" s="225">
        <v>2</v>
      </c>
      <c r="C1463" s="122" t="s">
        <v>84</v>
      </c>
      <c r="D1463" s="123">
        <v>1000</v>
      </c>
      <c r="E1463" s="226"/>
      <c r="F1463" s="122">
        <v>2</v>
      </c>
      <c r="G1463" s="227"/>
      <c r="H1463" s="228" t="str">
        <f t="shared" si="1117"/>
        <v>005</v>
      </c>
      <c r="I1463" s="229" t="s">
        <v>85</v>
      </c>
      <c r="J1463" s="230" t="s">
        <v>1676</v>
      </c>
      <c r="K1463" s="231" t="s">
        <v>87</v>
      </c>
      <c r="L1463" s="232">
        <v>130</v>
      </c>
      <c r="M1463" s="233">
        <v>130</v>
      </c>
      <c r="N1463" s="130"/>
      <c r="O1463" s="131"/>
      <c r="P1463" s="131"/>
      <c r="Q1463" s="131"/>
      <c r="R1463" s="131"/>
      <c r="S1463" s="131"/>
      <c r="T1463" s="132" t="str">
        <f>IF(SUM(N1463:S1463)=U1463,"OK",SUM(N1463:S1463)-U1463)</f>
        <v>OK</v>
      </c>
      <c r="U1463" s="138"/>
      <c r="V1463" s="138"/>
      <c r="W1463" s="139"/>
      <c r="X1463" s="139"/>
      <c r="Y1463" s="132" t="str">
        <f>IF(SUM(W1463:X1463)=Z1463,"OK",SUM(W1463:X1463)-Z1463)</f>
        <v>OK</v>
      </c>
      <c r="Z1463" s="210"/>
      <c r="AA1463" s="204"/>
      <c r="AB1463" s="202"/>
      <c r="AC1463" s="202"/>
      <c r="AD1463" s="202"/>
      <c r="AE1463" s="202"/>
      <c r="AF1463" s="202"/>
      <c r="AG1463" s="132" t="str">
        <f>IF(SUM(AA1463:AF1463)=AH1463,"OK",SUM(AA1463:AF1463)-AH1463)</f>
        <v>OK</v>
      </c>
      <c r="AH1463" s="138"/>
      <c r="AI1463" s="138"/>
      <c r="AJ1463" s="139"/>
      <c r="AK1463" s="139"/>
      <c r="AL1463" s="132" t="str">
        <f>IF(SUM(AJ1463:AK1463)=AM1463,"OK",SUM(AJ1463:AK1463)-AM1463)</f>
        <v>OK</v>
      </c>
      <c r="AM1463" s="140"/>
      <c r="AN1463" s="119">
        <f>L1463+U1463+V1463+Z1463</f>
        <v>130</v>
      </c>
      <c r="AO1463" s="120">
        <f>M1463+AH1463+AI1463+AM1463</f>
        <v>130</v>
      </c>
      <c r="AP1463" s="39">
        <f>L1463</f>
        <v>130</v>
      </c>
      <c r="AQ1463" s="141">
        <f>AN1463</f>
        <v>130</v>
      </c>
      <c r="AR1463" s="142">
        <f>AQ1463-AP1463</f>
        <v>0</v>
      </c>
      <c r="AS1463" s="143">
        <f>AR1463/AP1463</f>
        <v>0</v>
      </c>
      <c r="AT1463" s="144">
        <f>M1463</f>
        <v>130</v>
      </c>
      <c r="AU1463" s="141">
        <f>AO1463</f>
        <v>130</v>
      </c>
      <c r="AV1463" s="142">
        <f>AU1463-AT1463</f>
        <v>0</v>
      </c>
      <c r="AW1463" s="143">
        <f>AV1463/AT1463</f>
        <v>0</v>
      </c>
      <c r="AY1463" s="146" t="str">
        <f>RIGHT(LEFT(I1463,3),2)&amp;"."&amp;RIGHT(LEFT(I1463,5),2)</f>
        <v>11.00</v>
      </c>
      <c r="AZ1463" s="814" t="b">
        <f>COUNTIF('[1]Codes SEC'!$B$2:$B$250,Ministres!AY1463)&gt;0</f>
        <v>1</v>
      </c>
    </row>
    <row r="1464" spans="1:52" ht="64.8" x14ac:dyDescent="0.25">
      <c r="A1464" s="15"/>
      <c r="C1464" s="122"/>
      <c r="D1464" s="123"/>
      <c r="F1464" s="125"/>
      <c r="G1464" s="126"/>
      <c r="H1464" s="35"/>
      <c r="I1464" s="234" t="s">
        <v>88</v>
      </c>
      <c r="J1464" s="37"/>
      <c r="K1464" s="235"/>
      <c r="L1464" s="232"/>
      <c r="M1464" s="233"/>
      <c r="N1464" s="130"/>
      <c r="O1464" s="131"/>
      <c r="P1464" s="131"/>
      <c r="Q1464" s="131"/>
      <c r="R1464" s="131"/>
      <c r="S1464" s="131"/>
      <c r="T1464" s="132"/>
      <c r="U1464" s="138"/>
      <c r="V1464" s="138"/>
      <c r="W1464" s="139"/>
      <c r="X1464" s="139"/>
      <c r="Y1464" s="132"/>
      <c r="Z1464" s="210"/>
      <c r="AA1464" s="204"/>
      <c r="AB1464" s="202"/>
      <c r="AC1464" s="202"/>
      <c r="AD1464" s="202"/>
      <c r="AE1464" s="202"/>
      <c r="AF1464" s="202"/>
      <c r="AG1464" s="132"/>
      <c r="AH1464" s="138"/>
      <c r="AI1464" s="138"/>
      <c r="AJ1464" s="139"/>
      <c r="AK1464" s="139"/>
      <c r="AL1464" s="132"/>
      <c r="AM1464" s="140"/>
      <c r="AN1464" s="211"/>
      <c r="AO1464" s="212"/>
      <c r="AP1464" s="39"/>
      <c r="AQ1464" s="141"/>
      <c r="AR1464" s="142"/>
      <c r="AS1464" s="143"/>
      <c r="AU1464" s="141"/>
      <c r="AV1464" s="142"/>
      <c r="AW1464" s="143"/>
      <c r="AY1464" s="146"/>
      <c r="AZ1464" s="814"/>
    </row>
    <row r="1465" spans="1:52" ht="35.1" customHeight="1" x14ac:dyDescent="0.25">
      <c r="A1465" s="15" t="s">
        <v>1675</v>
      </c>
      <c r="B1465" s="225">
        <v>2</v>
      </c>
      <c r="C1465" s="122" t="s">
        <v>84</v>
      </c>
      <c r="D1465" s="123">
        <v>1000</v>
      </c>
      <c r="E1465" s="226"/>
      <c r="F1465" s="122">
        <v>2</v>
      </c>
      <c r="G1465" s="227"/>
      <c r="H1465" s="228" t="str">
        <f t="shared" ref="H1465:H1563" si="1153">LEFT(J1465,3)</f>
        <v>005</v>
      </c>
      <c r="I1465" s="229" t="s">
        <v>85</v>
      </c>
      <c r="J1465" s="230" t="s">
        <v>1677</v>
      </c>
      <c r="K1465" s="231" t="s">
        <v>90</v>
      </c>
      <c r="L1465" s="232">
        <v>3174</v>
      </c>
      <c r="M1465" s="233">
        <v>3174</v>
      </c>
      <c r="N1465" s="130"/>
      <c r="O1465" s="131"/>
      <c r="P1465" s="131"/>
      <c r="Q1465" s="131"/>
      <c r="R1465" s="131"/>
      <c r="S1465" s="131"/>
      <c r="T1465" s="132" t="str">
        <f>IF(SUM(N1465:S1465)=U1465,"OK",SUM(N1465:S1465)-U1465)</f>
        <v>OK</v>
      </c>
      <c r="U1465" s="138"/>
      <c r="V1465" s="138"/>
      <c r="W1465" s="139"/>
      <c r="X1465" s="139"/>
      <c r="Y1465" s="132" t="str">
        <f>IF(SUM(W1465:X1465)=Z1465,"OK",SUM(W1465:X1465)-Z1465)</f>
        <v>OK</v>
      </c>
      <c r="Z1465" s="210"/>
      <c r="AA1465" s="204"/>
      <c r="AB1465" s="202"/>
      <c r="AC1465" s="202"/>
      <c r="AD1465" s="202"/>
      <c r="AE1465" s="202"/>
      <c r="AF1465" s="202"/>
      <c r="AG1465" s="132" t="str">
        <f>IF(SUM(AA1465:AF1465)=AH1465,"OK",SUM(AA1465:AF1465)-AH1465)</f>
        <v>OK</v>
      </c>
      <c r="AH1465" s="138"/>
      <c r="AI1465" s="138"/>
      <c r="AJ1465" s="139"/>
      <c r="AK1465" s="139"/>
      <c r="AL1465" s="132" t="str">
        <f>IF(SUM(AJ1465:AK1465)=AM1465,"OK",SUM(AJ1465:AK1465)-AM1465)</f>
        <v>OK</v>
      </c>
      <c r="AM1465" s="140"/>
      <c r="AN1465" s="119">
        <f>L1465+U1465+V1465+Z1465</f>
        <v>3174</v>
      </c>
      <c r="AO1465" s="120">
        <f>M1465+AH1465+AI1465+AM1465</f>
        <v>3174</v>
      </c>
      <c r="AP1465" s="39">
        <f>L1465</f>
        <v>3174</v>
      </c>
      <c r="AQ1465" s="141">
        <f>AN1465</f>
        <v>3174</v>
      </c>
      <c r="AR1465" s="142">
        <f>AQ1465-AP1465</f>
        <v>0</v>
      </c>
      <c r="AS1465" s="143">
        <f>AR1465/AP1465</f>
        <v>0</v>
      </c>
      <c r="AT1465" s="144">
        <f>M1465</f>
        <v>3174</v>
      </c>
      <c r="AU1465" s="141">
        <f>AO1465</f>
        <v>3174</v>
      </c>
      <c r="AV1465" s="142">
        <f>AU1465-AT1465</f>
        <v>0</v>
      </c>
      <c r="AW1465" s="143">
        <f>AV1465/AT1465</f>
        <v>0</v>
      </c>
      <c r="AY1465" s="146" t="str">
        <f>RIGHT(LEFT(I1465,3),2)&amp;"."&amp;RIGHT(LEFT(I1465,5),2)</f>
        <v>11.00</v>
      </c>
      <c r="AZ1465" s="814" t="b">
        <f>COUNTIF('[1]Codes SEC'!$B$2:$B$250,Ministres!AY1465)&gt;0</f>
        <v>1</v>
      </c>
    </row>
    <row r="1466" spans="1:52" ht="64.8" x14ac:dyDescent="0.25">
      <c r="A1466" s="15"/>
      <c r="C1466" s="122"/>
      <c r="D1466" s="123"/>
      <c r="F1466" s="125"/>
      <c r="G1466" s="126"/>
      <c r="H1466" s="35"/>
      <c r="I1466" s="234" t="s">
        <v>88</v>
      </c>
      <c r="J1466" s="37"/>
      <c r="K1466" s="235"/>
      <c r="L1466" s="232"/>
      <c r="M1466" s="233"/>
      <c r="N1466" s="130"/>
      <c r="O1466" s="131"/>
      <c r="P1466" s="131"/>
      <c r="Q1466" s="131"/>
      <c r="R1466" s="131"/>
      <c r="S1466" s="131"/>
      <c r="T1466" s="132"/>
      <c r="U1466" s="138"/>
      <c r="V1466" s="138"/>
      <c r="W1466" s="139"/>
      <c r="X1466" s="139"/>
      <c r="Y1466" s="132"/>
      <c r="Z1466" s="210"/>
      <c r="AA1466" s="204"/>
      <c r="AB1466" s="202"/>
      <c r="AC1466" s="202"/>
      <c r="AD1466" s="202"/>
      <c r="AE1466" s="202"/>
      <c r="AF1466" s="202"/>
      <c r="AG1466" s="132"/>
      <c r="AH1466" s="138"/>
      <c r="AI1466" s="138"/>
      <c r="AJ1466" s="139"/>
      <c r="AK1466" s="139"/>
      <c r="AL1466" s="132"/>
      <c r="AM1466" s="140"/>
      <c r="AN1466" s="211"/>
      <c r="AO1466" s="212"/>
      <c r="AP1466" s="39"/>
      <c r="AQ1466" s="141"/>
      <c r="AR1466" s="142"/>
      <c r="AS1466" s="143"/>
      <c r="AU1466" s="141"/>
      <c r="AV1466" s="142"/>
      <c r="AW1466" s="143"/>
      <c r="AY1466" s="146"/>
      <c r="AZ1466" s="814"/>
    </row>
    <row r="1467" spans="1:52" ht="35.1" customHeight="1" x14ac:dyDescent="0.25">
      <c r="A1467" s="15" t="s">
        <v>1675</v>
      </c>
      <c r="B1467" s="225">
        <v>2</v>
      </c>
      <c r="C1467" s="122" t="s">
        <v>84</v>
      </c>
      <c r="D1467" s="123">
        <v>1000</v>
      </c>
      <c r="E1467" s="226"/>
      <c r="F1467" s="122">
        <v>2</v>
      </c>
      <c r="G1467" s="227"/>
      <c r="H1467" s="228" t="str">
        <f t="shared" si="1153"/>
        <v>005</v>
      </c>
      <c r="I1467" s="229">
        <v>81112000</v>
      </c>
      <c r="J1467" s="230" t="s">
        <v>1678</v>
      </c>
      <c r="K1467" s="231" t="s">
        <v>92</v>
      </c>
      <c r="L1467" s="232">
        <v>50</v>
      </c>
      <c r="M1467" s="233">
        <v>50</v>
      </c>
      <c r="N1467" s="130"/>
      <c r="O1467" s="131"/>
      <c r="P1467" s="131"/>
      <c r="Q1467" s="131"/>
      <c r="R1467" s="131"/>
      <c r="S1467" s="131"/>
      <c r="T1467" s="132" t="str">
        <f t="shared" ref="T1467:T1472" si="1154">IF(SUM(N1467:S1467)=U1467,"OK",SUM(N1467:S1467)-U1467)</f>
        <v>OK</v>
      </c>
      <c r="U1467" s="138"/>
      <c r="V1467" s="138"/>
      <c r="W1467" s="139"/>
      <c r="X1467" s="139"/>
      <c r="Y1467" s="132" t="str">
        <f t="shared" ref="Y1467:Y1472" si="1155">IF(SUM(W1467:X1467)=Z1467,"OK",SUM(W1467:X1467)-Z1467)</f>
        <v>OK</v>
      </c>
      <c r="Z1467" s="210"/>
      <c r="AA1467" s="204"/>
      <c r="AB1467" s="202"/>
      <c r="AC1467" s="202"/>
      <c r="AD1467" s="202"/>
      <c r="AE1467" s="202"/>
      <c r="AF1467" s="202"/>
      <c r="AG1467" s="132" t="str">
        <f t="shared" ref="AG1467:AG1472" si="1156">IF(SUM(AA1467:AF1467)=AH1467,"OK",SUM(AA1467:AF1467)-AH1467)</f>
        <v>OK</v>
      </c>
      <c r="AH1467" s="138"/>
      <c r="AI1467" s="138"/>
      <c r="AJ1467" s="139"/>
      <c r="AK1467" s="139"/>
      <c r="AL1467" s="132" t="str">
        <f t="shared" ref="AL1467:AL1472" si="1157">IF(SUM(AJ1467:AK1467)=AM1467,"OK",SUM(AJ1467:AK1467)-AM1467)</f>
        <v>OK</v>
      </c>
      <c r="AM1467" s="140"/>
      <c r="AN1467" s="119">
        <f t="shared" ref="AN1467:AN1472" si="1158">L1467+U1467+V1467+Z1467</f>
        <v>50</v>
      </c>
      <c r="AO1467" s="120">
        <f t="shared" ref="AO1467:AO1472" si="1159">M1467+AH1467+AI1467+AM1467</f>
        <v>50</v>
      </c>
      <c r="AP1467" s="39">
        <f t="shared" ref="AP1467:AP1472" si="1160">L1467</f>
        <v>50</v>
      </c>
      <c r="AQ1467" s="141">
        <f t="shared" ref="AQ1467:AQ1472" si="1161">AN1467</f>
        <v>50</v>
      </c>
      <c r="AR1467" s="142">
        <f t="shared" ref="AR1467:AR1472" si="1162">AQ1467-AP1467</f>
        <v>0</v>
      </c>
      <c r="AS1467" s="143">
        <f t="shared" ref="AS1467:AS1472" si="1163">AR1467/AP1467</f>
        <v>0</v>
      </c>
      <c r="AT1467" s="144">
        <f t="shared" ref="AT1467:AT1472" si="1164">M1467</f>
        <v>50</v>
      </c>
      <c r="AU1467" s="141">
        <f t="shared" ref="AU1467:AU1472" si="1165">AO1467</f>
        <v>50</v>
      </c>
      <c r="AV1467" s="142">
        <f t="shared" ref="AV1467:AV1472" si="1166">AU1467-AT1467</f>
        <v>0</v>
      </c>
      <c r="AW1467" s="143">
        <f t="shared" ref="AW1467:AW1472" si="1167">AV1467/AT1467</f>
        <v>0</v>
      </c>
      <c r="AY1467" s="146" t="str">
        <f t="shared" ref="AY1467:AY1472" si="1168">RIGHT(LEFT(I1467,3),2)&amp;"."&amp;RIGHT(LEFT(I1467,5),2)</f>
        <v>11.12</v>
      </c>
      <c r="AZ1467" s="814" t="b">
        <f>COUNTIF('[1]Codes SEC'!$B$2:$B$250,Ministres!AY1467)&gt;0</f>
        <v>1</v>
      </c>
    </row>
    <row r="1468" spans="1:52" ht="35.1" customHeight="1" x14ac:dyDescent="0.25">
      <c r="A1468" s="15" t="s">
        <v>1675</v>
      </c>
      <c r="B1468" s="225">
        <v>2</v>
      </c>
      <c r="C1468" s="122" t="s">
        <v>84</v>
      </c>
      <c r="D1468" s="123">
        <v>1000</v>
      </c>
      <c r="E1468" s="226"/>
      <c r="F1468" s="122">
        <v>2</v>
      </c>
      <c r="G1468" s="227"/>
      <c r="H1468" s="228" t="str">
        <f t="shared" si="1153"/>
        <v>005</v>
      </c>
      <c r="I1468" s="229" t="s">
        <v>93</v>
      </c>
      <c r="J1468" s="230" t="s">
        <v>1679</v>
      </c>
      <c r="K1468" s="231" t="s">
        <v>95</v>
      </c>
      <c r="L1468" s="232">
        <v>101</v>
      </c>
      <c r="M1468" s="233">
        <v>101</v>
      </c>
      <c r="N1468" s="130"/>
      <c r="O1468" s="131"/>
      <c r="P1468" s="131"/>
      <c r="Q1468" s="131"/>
      <c r="R1468" s="131"/>
      <c r="S1468" s="131"/>
      <c r="T1468" s="132" t="str">
        <f>IF(SUM(N1468:S1468)=U1468,"OK",SUM(N1468:S1468)-U1468)</f>
        <v>OK</v>
      </c>
      <c r="U1468" s="138"/>
      <c r="V1468" s="138"/>
      <c r="W1468" s="139"/>
      <c r="X1468" s="139"/>
      <c r="Y1468" s="132" t="str">
        <f>IF(SUM(W1468:X1468)=Z1468,"OK",SUM(W1468:X1468)-Z1468)</f>
        <v>OK</v>
      </c>
      <c r="Z1468" s="210"/>
      <c r="AA1468" s="204"/>
      <c r="AB1468" s="202"/>
      <c r="AC1468" s="202"/>
      <c r="AD1468" s="202"/>
      <c r="AE1468" s="202"/>
      <c r="AF1468" s="202"/>
      <c r="AG1468" s="132" t="str">
        <f>IF(SUM(AA1468:AF1468)=AH1468,"OK",SUM(AA1468:AF1468)-AH1468)</f>
        <v>OK</v>
      </c>
      <c r="AH1468" s="138"/>
      <c r="AI1468" s="138"/>
      <c r="AJ1468" s="139"/>
      <c r="AK1468" s="139"/>
      <c r="AL1468" s="132" t="str">
        <f>IF(SUM(AJ1468:AK1468)=AM1468,"OK",SUM(AJ1468:AK1468)-AM1468)</f>
        <v>OK</v>
      </c>
      <c r="AM1468" s="140"/>
      <c r="AN1468" s="119">
        <f>L1468+U1468+V1468+Z1468</f>
        <v>101</v>
      </c>
      <c r="AO1468" s="120">
        <f>M1468+AH1468+AI1468+AM1468</f>
        <v>101</v>
      </c>
      <c r="AP1468" s="39">
        <f>L1468</f>
        <v>101</v>
      </c>
      <c r="AQ1468" s="141">
        <f>AN1468</f>
        <v>101</v>
      </c>
      <c r="AR1468" s="142">
        <f>AQ1468-AP1468</f>
        <v>0</v>
      </c>
      <c r="AS1468" s="143">
        <f>AR1468/AP1468</f>
        <v>0</v>
      </c>
      <c r="AT1468" s="144">
        <f>M1468</f>
        <v>101</v>
      </c>
      <c r="AU1468" s="141">
        <f>AO1468</f>
        <v>101</v>
      </c>
      <c r="AV1468" s="142">
        <f>AU1468-AT1468</f>
        <v>0</v>
      </c>
      <c r="AW1468" s="143">
        <f>AV1468/AT1468</f>
        <v>0</v>
      </c>
      <c r="AY1468" s="146" t="str">
        <f t="shared" si="1168"/>
        <v>11.40</v>
      </c>
      <c r="AZ1468" s="814" t="b">
        <f>COUNTIF('[1]Codes SEC'!$B$2:$B$250,Ministres!AY1468)&gt;0</f>
        <v>1</v>
      </c>
    </row>
    <row r="1469" spans="1:52" ht="35.1" customHeight="1" x14ac:dyDescent="0.25">
      <c r="A1469" s="15" t="s">
        <v>1675</v>
      </c>
      <c r="B1469" s="225">
        <v>2</v>
      </c>
      <c r="C1469" s="122" t="s">
        <v>84</v>
      </c>
      <c r="D1469" s="123">
        <v>1000</v>
      </c>
      <c r="E1469" s="226"/>
      <c r="F1469" s="122">
        <v>2</v>
      </c>
      <c r="G1469" s="227"/>
      <c r="H1469" s="228" t="str">
        <f t="shared" si="1153"/>
        <v>005</v>
      </c>
      <c r="I1469" s="229" t="s">
        <v>96</v>
      </c>
      <c r="J1469" s="230" t="s">
        <v>1680</v>
      </c>
      <c r="K1469" s="231" t="s">
        <v>98</v>
      </c>
      <c r="L1469" s="232">
        <v>1108</v>
      </c>
      <c r="M1469" s="233">
        <v>1108</v>
      </c>
      <c r="N1469" s="130"/>
      <c r="O1469" s="131"/>
      <c r="P1469" s="131"/>
      <c r="Q1469" s="131"/>
      <c r="R1469" s="131"/>
      <c r="S1469" s="131"/>
      <c r="T1469" s="132" t="str">
        <f t="shared" si="1154"/>
        <v>OK</v>
      </c>
      <c r="U1469" s="138"/>
      <c r="V1469" s="138"/>
      <c r="W1469" s="139"/>
      <c r="X1469" s="139"/>
      <c r="Y1469" s="132" t="str">
        <f t="shared" si="1155"/>
        <v>OK</v>
      </c>
      <c r="Z1469" s="210"/>
      <c r="AA1469" s="204"/>
      <c r="AB1469" s="202"/>
      <c r="AC1469" s="202"/>
      <c r="AD1469" s="202"/>
      <c r="AE1469" s="202"/>
      <c r="AF1469" s="202"/>
      <c r="AG1469" s="132" t="str">
        <f t="shared" si="1156"/>
        <v>OK</v>
      </c>
      <c r="AH1469" s="138"/>
      <c r="AI1469" s="138"/>
      <c r="AJ1469" s="139"/>
      <c r="AK1469" s="139"/>
      <c r="AL1469" s="132" t="str">
        <f t="shared" si="1157"/>
        <v>OK</v>
      </c>
      <c r="AM1469" s="140"/>
      <c r="AN1469" s="119">
        <f t="shared" si="1158"/>
        <v>1108</v>
      </c>
      <c r="AO1469" s="120">
        <f t="shared" si="1159"/>
        <v>1108</v>
      </c>
      <c r="AP1469" s="39">
        <f t="shared" si="1160"/>
        <v>1108</v>
      </c>
      <c r="AQ1469" s="141">
        <f t="shared" si="1161"/>
        <v>1108</v>
      </c>
      <c r="AR1469" s="142">
        <f t="shared" si="1162"/>
        <v>0</v>
      </c>
      <c r="AS1469" s="143">
        <f t="shared" si="1163"/>
        <v>0</v>
      </c>
      <c r="AT1469" s="144">
        <f t="shared" si="1164"/>
        <v>1108</v>
      </c>
      <c r="AU1469" s="141">
        <f t="shared" si="1165"/>
        <v>1108</v>
      </c>
      <c r="AV1469" s="142">
        <f t="shared" si="1166"/>
        <v>0</v>
      </c>
      <c r="AW1469" s="143">
        <f t="shared" si="1167"/>
        <v>0</v>
      </c>
      <c r="AY1469" s="146" t="str">
        <f t="shared" si="1168"/>
        <v>12.11</v>
      </c>
      <c r="AZ1469" s="814" t="b">
        <f>COUNTIF('[1]Codes SEC'!$B$2:$B$250,Ministres!AY1469)&gt;0</f>
        <v>1</v>
      </c>
    </row>
    <row r="1470" spans="1:52" ht="35.1" customHeight="1" x14ac:dyDescent="0.25">
      <c r="A1470" s="15" t="s">
        <v>1675</v>
      </c>
      <c r="B1470" s="225">
        <v>2</v>
      </c>
      <c r="C1470" s="122" t="s">
        <v>84</v>
      </c>
      <c r="D1470" s="123">
        <v>1000</v>
      </c>
      <c r="E1470" s="226"/>
      <c r="F1470" s="122">
        <v>2</v>
      </c>
      <c r="G1470" s="227"/>
      <c r="H1470" s="228" t="str">
        <f t="shared" si="1153"/>
        <v>005</v>
      </c>
      <c r="I1470" s="229" t="s">
        <v>99</v>
      </c>
      <c r="J1470" s="230" t="s">
        <v>1681</v>
      </c>
      <c r="K1470" s="231" t="s">
        <v>101</v>
      </c>
      <c r="L1470" s="232">
        <v>10</v>
      </c>
      <c r="M1470" s="233">
        <v>10</v>
      </c>
      <c r="N1470" s="130"/>
      <c r="O1470" s="131"/>
      <c r="P1470" s="131"/>
      <c r="Q1470" s="131"/>
      <c r="R1470" s="131"/>
      <c r="S1470" s="131"/>
      <c r="T1470" s="132" t="str">
        <f t="shared" si="1154"/>
        <v>OK</v>
      </c>
      <c r="U1470" s="138"/>
      <c r="V1470" s="138"/>
      <c r="W1470" s="139"/>
      <c r="X1470" s="139"/>
      <c r="Y1470" s="132" t="str">
        <f t="shared" si="1155"/>
        <v>OK</v>
      </c>
      <c r="Z1470" s="210"/>
      <c r="AA1470" s="204"/>
      <c r="AB1470" s="202"/>
      <c r="AC1470" s="202"/>
      <c r="AD1470" s="202"/>
      <c r="AE1470" s="202"/>
      <c r="AF1470" s="202"/>
      <c r="AG1470" s="132" t="str">
        <f t="shared" si="1156"/>
        <v>OK</v>
      </c>
      <c r="AH1470" s="138"/>
      <c r="AI1470" s="138"/>
      <c r="AJ1470" s="139"/>
      <c r="AK1470" s="139"/>
      <c r="AL1470" s="132" t="str">
        <f t="shared" si="1157"/>
        <v>OK</v>
      </c>
      <c r="AM1470" s="140"/>
      <c r="AN1470" s="119">
        <f t="shared" si="1158"/>
        <v>10</v>
      </c>
      <c r="AO1470" s="120">
        <f t="shared" si="1159"/>
        <v>10</v>
      </c>
      <c r="AP1470" s="39">
        <f t="shared" si="1160"/>
        <v>10</v>
      </c>
      <c r="AQ1470" s="141">
        <f t="shared" si="1161"/>
        <v>10</v>
      </c>
      <c r="AR1470" s="142">
        <f t="shared" si="1162"/>
        <v>0</v>
      </c>
      <c r="AS1470" s="143">
        <f t="shared" si="1163"/>
        <v>0</v>
      </c>
      <c r="AT1470" s="144">
        <f t="shared" si="1164"/>
        <v>10</v>
      </c>
      <c r="AU1470" s="141">
        <f t="shared" si="1165"/>
        <v>10</v>
      </c>
      <c r="AV1470" s="142">
        <f t="shared" si="1166"/>
        <v>0</v>
      </c>
      <c r="AW1470" s="143">
        <f t="shared" si="1167"/>
        <v>0</v>
      </c>
      <c r="AY1470" s="146" t="str">
        <f t="shared" si="1168"/>
        <v>12.12</v>
      </c>
      <c r="AZ1470" s="814" t="b">
        <f>COUNTIF('[1]Codes SEC'!$B$2:$B$250,Ministres!AY1470)&gt;0</f>
        <v>1</v>
      </c>
    </row>
    <row r="1471" spans="1:52" ht="35.1" customHeight="1" x14ac:dyDescent="0.25">
      <c r="A1471" s="15" t="s">
        <v>1675</v>
      </c>
      <c r="B1471" s="225">
        <v>2</v>
      </c>
      <c r="C1471" s="122" t="s">
        <v>84</v>
      </c>
      <c r="D1471" s="123">
        <v>1000</v>
      </c>
      <c r="E1471" s="226"/>
      <c r="F1471" s="122">
        <v>2</v>
      </c>
      <c r="G1471" s="227"/>
      <c r="H1471" s="228" t="str">
        <f t="shared" si="1153"/>
        <v>005</v>
      </c>
      <c r="I1471" s="229">
        <v>81221000</v>
      </c>
      <c r="J1471" s="230" t="s">
        <v>1682</v>
      </c>
      <c r="K1471" s="231" t="s">
        <v>103</v>
      </c>
      <c r="L1471" s="232">
        <v>403</v>
      </c>
      <c r="M1471" s="233">
        <v>403</v>
      </c>
      <c r="N1471" s="130"/>
      <c r="O1471" s="131"/>
      <c r="P1471" s="131"/>
      <c r="Q1471" s="131"/>
      <c r="R1471" s="131"/>
      <c r="S1471" s="131"/>
      <c r="T1471" s="132" t="str">
        <f t="shared" si="1154"/>
        <v>OK</v>
      </c>
      <c r="U1471" s="138"/>
      <c r="V1471" s="138"/>
      <c r="W1471" s="139"/>
      <c r="X1471" s="139"/>
      <c r="Y1471" s="132" t="str">
        <f t="shared" si="1155"/>
        <v>OK</v>
      </c>
      <c r="Z1471" s="210"/>
      <c r="AA1471" s="204"/>
      <c r="AB1471" s="202"/>
      <c r="AC1471" s="202"/>
      <c r="AD1471" s="202"/>
      <c r="AE1471" s="202"/>
      <c r="AF1471" s="202"/>
      <c r="AG1471" s="132" t="str">
        <f t="shared" si="1156"/>
        <v>OK</v>
      </c>
      <c r="AH1471" s="138"/>
      <c r="AI1471" s="138"/>
      <c r="AJ1471" s="139"/>
      <c r="AK1471" s="139"/>
      <c r="AL1471" s="132" t="str">
        <f t="shared" si="1157"/>
        <v>OK</v>
      </c>
      <c r="AM1471" s="140"/>
      <c r="AN1471" s="119">
        <f t="shared" si="1158"/>
        <v>403</v>
      </c>
      <c r="AO1471" s="120">
        <f t="shared" si="1159"/>
        <v>403</v>
      </c>
      <c r="AP1471" s="39">
        <f t="shared" si="1160"/>
        <v>403</v>
      </c>
      <c r="AQ1471" s="141">
        <f t="shared" si="1161"/>
        <v>403</v>
      </c>
      <c r="AR1471" s="142">
        <f t="shared" si="1162"/>
        <v>0</v>
      </c>
      <c r="AS1471" s="143">
        <f t="shared" si="1163"/>
        <v>0</v>
      </c>
      <c r="AT1471" s="144">
        <f t="shared" si="1164"/>
        <v>403</v>
      </c>
      <c r="AU1471" s="141">
        <f t="shared" si="1165"/>
        <v>403</v>
      </c>
      <c r="AV1471" s="142">
        <f t="shared" si="1166"/>
        <v>0</v>
      </c>
      <c r="AW1471" s="143">
        <f t="shared" si="1167"/>
        <v>0</v>
      </c>
      <c r="AY1471" s="146" t="str">
        <f t="shared" si="1168"/>
        <v>12.21</v>
      </c>
      <c r="AZ1471" s="814" t="b">
        <f>COUNTIF('[1]Codes SEC'!$B$2:$B$250,Ministres!AY1471)&gt;0</f>
        <v>1</v>
      </c>
    </row>
    <row r="1472" spans="1:52" ht="35.1" customHeight="1" x14ac:dyDescent="0.25">
      <c r="A1472" s="15" t="s">
        <v>1675</v>
      </c>
      <c r="B1472" s="225" t="s">
        <v>104</v>
      </c>
      <c r="C1472" s="122" t="s">
        <v>84</v>
      </c>
      <c r="D1472" s="123">
        <v>1000</v>
      </c>
      <c r="E1472" s="226"/>
      <c r="F1472" s="122" t="s">
        <v>104</v>
      </c>
      <c r="G1472" s="227"/>
      <c r="H1472" s="228" t="str">
        <f t="shared" si="1153"/>
        <v>005</v>
      </c>
      <c r="I1472" s="229">
        <v>81250000</v>
      </c>
      <c r="J1472" s="230" t="s">
        <v>1683</v>
      </c>
      <c r="K1472" s="231" t="s">
        <v>108</v>
      </c>
      <c r="L1472" s="232">
        <v>50</v>
      </c>
      <c r="M1472" s="233">
        <v>50</v>
      </c>
      <c r="N1472" s="130"/>
      <c r="O1472" s="131"/>
      <c r="P1472" s="131"/>
      <c r="Q1472" s="131"/>
      <c r="R1472" s="131"/>
      <c r="S1472" s="131"/>
      <c r="T1472" s="132" t="str">
        <f t="shared" si="1154"/>
        <v>OK</v>
      </c>
      <c r="U1472" s="138"/>
      <c r="V1472" s="138"/>
      <c r="W1472" s="139"/>
      <c r="X1472" s="139"/>
      <c r="Y1472" s="132" t="str">
        <f t="shared" si="1155"/>
        <v>OK</v>
      </c>
      <c r="Z1472" s="210"/>
      <c r="AA1472" s="204"/>
      <c r="AB1472" s="202"/>
      <c r="AC1472" s="202"/>
      <c r="AD1472" s="202"/>
      <c r="AE1472" s="202"/>
      <c r="AF1472" s="202"/>
      <c r="AG1472" s="132" t="str">
        <f t="shared" si="1156"/>
        <v>OK</v>
      </c>
      <c r="AH1472" s="138"/>
      <c r="AI1472" s="138"/>
      <c r="AJ1472" s="139"/>
      <c r="AK1472" s="139"/>
      <c r="AL1472" s="132" t="str">
        <f t="shared" si="1157"/>
        <v>OK</v>
      </c>
      <c r="AM1472" s="140"/>
      <c r="AN1472" s="119">
        <f t="shared" si="1158"/>
        <v>50</v>
      </c>
      <c r="AO1472" s="120">
        <f t="shared" si="1159"/>
        <v>50</v>
      </c>
      <c r="AP1472" s="39">
        <f t="shared" si="1160"/>
        <v>50</v>
      </c>
      <c r="AQ1472" s="141">
        <f t="shared" si="1161"/>
        <v>50</v>
      </c>
      <c r="AR1472" s="142">
        <f t="shared" si="1162"/>
        <v>0</v>
      </c>
      <c r="AS1472" s="143">
        <f t="shared" si="1163"/>
        <v>0</v>
      </c>
      <c r="AT1472" s="144">
        <f t="shared" si="1164"/>
        <v>50</v>
      </c>
      <c r="AU1472" s="141">
        <f t="shared" si="1165"/>
        <v>50</v>
      </c>
      <c r="AV1472" s="142">
        <f t="shared" si="1166"/>
        <v>0</v>
      </c>
      <c r="AW1472" s="143">
        <f t="shared" si="1167"/>
        <v>0</v>
      </c>
      <c r="AY1472" s="146" t="str">
        <f t="shared" si="1168"/>
        <v>12.50</v>
      </c>
      <c r="AZ1472" s="814" t="b">
        <f>COUNTIF('[1]Codes SEC'!$B$2:$B$250,Ministres!AY1472)&gt;0</f>
        <v>1</v>
      </c>
    </row>
    <row r="1473" spans="1:52" ht="12.75" customHeight="1" x14ac:dyDescent="0.25">
      <c r="A1473" s="148"/>
      <c r="B1473" s="817"/>
      <c r="C1473" s="150"/>
      <c r="D1473" s="151"/>
      <c r="E1473" s="818"/>
      <c r="F1473" s="153"/>
      <c r="G1473" s="154"/>
      <c r="H1473" s="155"/>
      <c r="I1473" s="156"/>
      <c r="J1473" s="157"/>
      <c r="K1473" s="158" t="s">
        <v>70</v>
      </c>
      <c r="L1473" s="236">
        <f t="shared" ref="L1473:S1473" si="1169">L1463+L1465+L1468+L1467+L1469+L1470+L1471+L1472</f>
        <v>5026</v>
      </c>
      <c r="M1473" s="819">
        <f t="shared" si="1169"/>
        <v>5026</v>
      </c>
      <c r="N1473" s="820">
        <f t="shared" si="1169"/>
        <v>0</v>
      </c>
      <c r="O1473" s="821">
        <f t="shared" si="1169"/>
        <v>0</v>
      </c>
      <c r="P1473" s="821">
        <f t="shared" si="1169"/>
        <v>0</v>
      </c>
      <c r="Q1473" s="821">
        <f t="shared" si="1169"/>
        <v>0</v>
      </c>
      <c r="R1473" s="821">
        <f t="shared" si="1169"/>
        <v>0</v>
      </c>
      <c r="S1473" s="821">
        <f t="shared" si="1169"/>
        <v>0</v>
      </c>
      <c r="T1473" s="822"/>
      <c r="U1473" s="823">
        <f>U1463+U1465+U1468+U1467+U1469+U1470+U1471+U1472</f>
        <v>0</v>
      </c>
      <c r="V1473" s="823">
        <f>V1463+V1465+V1468+V1467+V1469+V1470+V1471+V1472</f>
        <v>0</v>
      </c>
      <c r="W1473" s="821">
        <f>W1463+W1465+W1468+W1467+W1469+W1470+W1471+W1472</f>
        <v>0</v>
      </c>
      <c r="X1473" s="821">
        <f>X1463+X1465+X1468+X1467+X1469+X1470+X1471+X1472</f>
        <v>0</v>
      </c>
      <c r="Y1473" s="822"/>
      <c r="Z1473" s="823">
        <f t="shared" ref="Z1473:AF1473" si="1170">Z1463+Z1465+Z1468+Z1467+Z1469+Z1470+Z1471+Z1472</f>
        <v>0</v>
      </c>
      <c r="AA1473" s="165">
        <f t="shared" si="1170"/>
        <v>0</v>
      </c>
      <c r="AB1473" s="821">
        <f t="shared" si="1170"/>
        <v>0</v>
      </c>
      <c r="AC1473" s="821">
        <f t="shared" si="1170"/>
        <v>0</v>
      </c>
      <c r="AD1473" s="821">
        <f t="shared" si="1170"/>
        <v>0</v>
      </c>
      <c r="AE1473" s="821">
        <f t="shared" si="1170"/>
        <v>0</v>
      </c>
      <c r="AF1473" s="821">
        <f t="shared" si="1170"/>
        <v>0</v>
      </c>
      <c r="AG1473" s="822"/>
      <c r="AH1473" s="823">
        <f>AH1463+AH1465+AH1468+AH1467+AH1469+AH1470+AH1471+AH1472</f>
        <v>0</v>
      </c>
      <c r="AI1473" s="823">
        <f>AI1463+AI1465+AI1468+AI1467+AI1469+AI1470+AI1471+AI1472</f>
        <v>0</v>
      </c>
      <c r="AJ1473" s="821">
        <f>AJ1463+AJ1465+AJ1468+AJ1467+AJ1469+AJ1470+AJ1471+AJ1472</f>
        <v>0</v>
      </c>
      <c r="AK1473" s="821">
        <f>AK1463+AK1465+AK1468+AK1467+AK1469+AK1470+AK1471+AK1472</f>
        <v>0</v>
      </c>
      <c r="AL1473" s="822"/>
      <c r="AM1473" s="824">
        <f t="shared" ref="AM1473:AW1473" si="1171">AM1463+AM1465+AM1468+AM1467+AM1469+AM1470+AM1471+AM1472</f>
        <v>0</v>
      </c>
      <c r="AN1473" s="167">
        <f t="shared" si="1171"/>
        <v>5026</v>
      </c>
      <c r="AO1473" s="825">
        <f t="shared" si="1171"/>
        <v>5026</v>
      </c>
      <c r="AP1473" s="169">
        <f t="shared" si="1171"/>
        <v>5026</v>
      </c>
      <c r="AQ1473" s="826">
        <f t="shared" si="1171"/>
        <v>5026</v>
      </c>
      <c r="AR1473" s="827">
        <f t="shared" si="1171"/>
        <v>0</v>
      </c>
      <c r="AS1473" s="828">
        <f t="shared" si="1171"/>
        <v>0</v>
      </c>
      <c r="AT1473" s="829">
        <f t="shared" si="1171"/>
        <v>5026</v>
      </c>
      <c r="AU1473" s="826">
        <f t="shared" si="1171"/>
        <v>5026</v>
      </c>
      <c r="AV1473" s="827">
        <f t="shared" si="1171"/>
        <v>0</v>
      </c>
      <c r="AW1473" s="828">
        <f t="shared" si="1171"/>
        <v>0</v>
      </c>
      <c r="AY1473" s="146"/>
      <c r="AZ1473" s="814"/>
    </row>
    <row r="1474" spans="1:52" ht="12.75" customHeight="1" x14ac:dyDescent="0.25">
      <c r="A1474" s="15"/>
      <c r="C1474" s="122"/>
      <c r="D1474" s="123"/>
      <c r="F1474" s="125"/>
      <c r="G1474" s="126"/>
      <c r="H1474" s="35"/>
      <c r="I1474" s="36"/>
      <c r="J1474" s="37"/>
      <c r="K1474" s="240"/>
      <c r="L1474" s="241"/>
      <c r="M1474" s="242"/>
      <c r="N1474" s="201"/>
      <c r="O1474" s="202"/>
      <c r="P1474" s="202"/>
      <c r="Q1474" s="202"/>
      <c r="R1474" s="202"/>
      <c r="S1474" s="202"/>
      <c r="T1474" s="224"/>
      <c r="U1474" s="138"/>
      <c r="V1474" s="138"/>
      <c r="W1474" s="139"/>
      <c r="X1474" s="139"/>
      <c r="Y1474" s="224"/>
      <c r="Z1474" s="210"/>
      <c r="AA1474" s="204"/>
      <c r="AB1474" s="202"/>
      <c r="AC1474" s="202"/>
      <c r="AD1474" s="202"/>
      <c r="AE1474" s="202"/>
      <c r="AF1474" s="202"/>
      <c r="AG1474" s="224"/>
      <c r="AH1474" s="138"/>
      <c r="AI1474" s="138"/>
      <c r="AJ1474" s="139"/>
      <c r="AK1474" s="139"/>
      <c r="AL1474" s="224"/>
      <c r="AM1474" s="140"/>
      <c r="AN1474" s="211"/>
      <c r="AO1474" s="212"/>
      <c r="AP1474" s="39"/>
      <c r="AQ1474" s="141"/>
      <c r="AR1474" s="141"/>
      <c r="AS1474" s="143"/>
      <c r="AU1474" s="141"/>
      <c r="AV1474" s="141"/>
      <c r="AW1474" s="143"/>
      <c r="AY1474" s="146"/>
      <c r="AZ1474" s="814"/>
    </row>
    <row r="1475" spans="1:52" ht="12.75" customHeight="1" x14ac:dyDescent="0.25">
      <c r="A1475" s="15"/>
      <c r="C1475" s="122"/>
      <c r="D1475" s="123"/>
      <c r="F1475" s="125"/>
      <c r="G1475" s="126"/>
      <c r="H1475" s="35"/>
      <c r="I1475" s="36"/>
      <c r="J1475" s="37"/>
      <c r="K1475" s="243" t="s">
        <v>109</v>
      </c>
      <c r="L1475" s="241"/>
      <c r="M1475" s="242"/>
      <c r="N1475" s="201"/>
      <c r="O1475" s="202"/>
      <c r="P1475" s="202"/>
      <c r="Q1475" s="202"/>
      <c r="R1475" s="202"/>
      <c r="S1475" s="202"/>
      <c r="T1475" s="224"/>
      <c r="U1475" s="138"/>
      <c r="V1475" s="138"/>
      <c r="W1475" s="139"/>
      <c r="X1475" s="139"/>
      <c r="Y1475" s="224"/>
      <c r="Z1475" s="210"/>
      <c r="AA1475" s="204"/>
      <c r="AB1475" s="202"/>
      <c r="AC1475" s="202"/>
      <c r="AD1475" s="202"/>
      <c r="AE1475" s="202"/>
      <c r="AF1475" s="202"/>
      <c r="AG1475" s="224"/>
      <c r="AH1475" s="138"/>
      <c r="AI1475" s="138"/>
      <c r="AJ1475" s="139"/>
      <c r="AK1475" s="139"/>
      <c r="AL1475" s="224"/>
      <c r="AM1475" s="140"/>
      <c r="AN1475" s="211"/>
      <c r="AO1475" s="212"/>
      <c r="AP1475" s="39"/>
      <c r="AQ1475" s="141"/>
      <c r="AR1475" s="141"/>
      <c r="AS1475" s="143"/>
      <c r="AU1475" s="141"/>
      <c r="AV1475" s="141"/>
      <c r="AW1475" s="143"/>
      <c r="AY1475" s="146"/>
      <c r="AZ1475" s="814"/>
    </row>
    <row r="1476" spans="1:52" ht="12.75" customHeight="1" x14ac:dyDescent="0.25">
      <c r="A1476" s="15"/>
      <c r="C1476" s="122"/>
      <c r="D1476" s="123"/>
      <c r="F1476" s="125"/>
      <c r="G1476" s="126"/>
      <c r="H1476" s="35"/>
      <c r="I1476" s="36"/>
      <c r="J1476" s="37"/>
      <c r="K1476" s="244"/>
      <c r="L1476" s="241"/>
      <c r="M1476" s="242"/>
      <c r="N1476" s="201"/>
      <c r="O1476" s="202"/>
      <c r="P1476" s="202"/>
      <c r="Q1476" s="202"/>
      <c r="R1476" s="202"/>
      <c r="S1476" s="202"/>
      <c r="T1476" s="224"/>
      <c r="U1476" s="138"/>
      <c r="V1476" s="138"/>
      <c r="W1476" s="139"/>
      <c r="X1476" s="139"/>
      <c r="Y1476" s="224"/>
      <c r="Z1476" s="210"/>
      <c r="AA1476" s="204"/>
      <c r="AB1476" s="202"/>
      <c r="AC1476" s="202"/>
      <c r="AD1476" s="202"/>
      <c r="AE1476" s="202"/>
      <c r="AF1476" s="202"/>
      <c r="AG1476" s="224"/>
      <c r="AH1476" s="138"/>
      <c r="AI1476" s="138"/>
      <c r="AJ1476" s="139"/>
      <c r="AK1476" s="139"/>
      <c r="AL1476" s="224"/>
      <c r="AM1476" s="140"/>
      <c r="AN1476" s="211"/>
      <c r="AO1476" s="212"/>
      <c r="AP1476" s="39"/>
      <c r="AQ1476" s="141"/>
      <c r="AR1476" s="141"/>
      <c r="AS1476" s="143"/>
      <c r="AU1476" s="141"/>
      <c r="AV1476" s="141"/>
      <c r="AW1476" s="143"/>
      <c r="AY1476" s="146"/>
      <c r="AZ1476" s="814"/>
    </row>
    <row r="1477" spans="1:52" ht="35.1" customHeight="1" x14ac:dyDescent="0.25">
      <c r="A1477" s="15" t="s">
        <v>1675</v>
      </c>
      <c r="B1477" s="225">
        <v>2</v>
      </c>
      <c r="C1477" s="122" t="s">
        <v>84</v>
      </c>
      <c r="D1477" s="123">
        <v>1000</v>
      </c>
      <c r="E1477" s="226"/>
      <c r="F1477" s="122">
        <v>2</v>
      </c>
      <c r="G1477" s="227"/>
      <c r="H1477" s="228" t="str">
        <f t="shared" si="1153"/>
        <v>005</v>
      </c>
      <c r="I1477" s="229" t="s">
        <v>110</v>
      </c>
      <c r="J1477" s="230" t="s">
        <v>1684</v>
      </c>
      <c r="K1477" s="231" t="s">
        <v>112</v>
      </c>
      <c r="L1477" s="232">
        <v>101</v>
      </c>
      <c r="M1477" s="233">
        <v>101</v>
      </c>
      <c r="N1477" s="130"/>
      <c r="O1477" s="131"/>
      <c r="P1477" s="131"/>
      <c r="Q1477" s="131"/>
      <c r="R1477" s="131"/>
      <c r="S1477" s="131"/>
      <c r="T1477" s="132" t="str">
        <f>IF(SUM(N1477:S1477)=U1477,"OK",SUM(N1477:S1477)-U1477)</f>
        <v>OK</v>
      </c>
      <c r="U1477" s="138"/>
      <c r="V1477" s="138"/>
      <c r="W1477" s="139"/>
      <c r="X1477" s="139"/>
      <c r="Y1477" s="132" t="str">
        <f>IF(SUM(W1477:X1477)=Z1477,"OK",SUM(W1477:X1477)-Z1477)</f>
        <v>OK</v>
      </c>
      <c r="Z1477" s="210"/>
      <c r="AA1477" s="204"/>
      <c r="AB1477" s="202"/>
      <c r="AC1477" s="202"/>
      <c r="AD1477" s="202"/>
      <c r="AE1477" s="202"/>
      <c r="AF1477" s="202"/>
      <c r="AG1477" s="132" t="str">
        <f>IF(SUM(AA1477:AF1477)=AH1477,"OK",SUM(AA1477:AF1477)-AH1477)</f>
        <v>OK</v>
      </c>
      <c r="AH1477" s="138"/>
      <c r="AI1477" s="138"/>
      <c r="AJ1477" s="139"/>
      <c r="AK1477" s="139"/>
      <c r="AL1477" s="132" t="str">
        <f>IF(SUM(AJ1477:AK1477)=AM1477,"OK",SUM(AJ1477:AK1477)-AM1477)</f>
        <v>OK</v>
      </c>
      <c r="AM1477" s="140"/>
      <c r="AN1477" s="119">
        <f>L1477+U1477+V1477+Z1477</f>
        <v>101</v>
      </c>
      <c r="AO1477" s="120">
        <f>M1477+AH1477+AI1477+AM1477</f>
        <v>101</v>
      </c>
      <c r="AP1477" s="39">
        <f>L1477</f>
        <v>101</v>
      </c>
      <c r="AQ1477" s="141">
        <f>AN1477</f>
        <v>101</v>
      </c>
      <c r="AR1477" s="142">
        <f>AQ1477-AP1477</f>
        <v>0</v>
      </c>
      <c r="AS1477" s="143">
        <f>AR1477/AP1477</f>
        <v>0</v>
      </c>
      <c r="AT1477" s="144">
        <f>M1477</f>
        <v>101</v>
      </c>
      <c r="AU1477" s="141">
        <f>AO1477</f>
        <v>101</v>
      </c>
      <c r="AV1477" s="142">
        <f>AU1477-AT1477</f>
        <v>0</v>
      </c>
      <c r="AW1477" s="143">
        <f>AV1477/AT1477</f>
        <v>0</v>
      </c>
      <c r="AY1477" s="146" t="str">
        <f>RIGHT(LEFT(I1477,3),2)&amp;"."&amp;RIGHT(LEFT(I1477,5),2)</f>
        <v>74.10</v>
      </c>
      <c r="AZ1477" s="814" t="b">
        <f>COUNTIF('[1]Codes SEC'!$B$2:$B$250,Ministres!AY1477)&gt;0</f>
        <v>1</v>
      </c>
    </row>
    <row r="1478" spans="1:52" ht="35.1" customHeight="1" x14ac:dyDescent="0.25">
      <c r="A1478" s="15" t="s">
        <v>1675</v>
      </c>
      <c r="B1478" s="225">
        <v>2</v>
      </c>
      <c r="C1478" s="122" t="s">
        <v>84</v>
      </c>
      <c r="D1478" s="123">
        <v>1000</v>
      </c>
      <c r="E1478" s="226"/>
      <c r="F1478" s="122">
        <v>2</v>
      </c>
      <c r="G1478" s="227"/>
      <c r="H1478" s="228" t="str">
        <f t="shared" si="1153"/>
        <v>005</v>
      </c>
      <c r="I1478" s="229" t="s">
        <v>113</v>
      </c>
      <c r="J1478" s="230" t="s">
        <v>1685</v>
      </c>
      <c r="K1478" s="231" t="s">
        <v>115</v>
      </c>
      <c r="L1478" s="232">
        <v>50</v>
      </c>
      <c r="M1478" s="233">
        <v>50</v>
      </c>
      <c r="N1478" s="130"/>
      <c r="O1478" s="131"/>
      <c r="P1478" s="131"/>
      <c r="Q1478" s="131"/>
      <c r="R1478" s="131"/>
      <c r="S1478" s="131"/>
      <c r="T1478" s="132" t="str">
        <f t="shared" ref="T1478" si="1172">IF(SUM(N1478:S1478)=U1478,"OK",SUM(N1478:S1478)-U1478)</f>
        <v>OK</v>
      </c>
      <c r="U1478" s="138"/>
      <c r="V1478" s="138"/>
      <c r="W1478" s="139"/>
      <c r="X1478" s="139"/>
      <c r="Y1478" s="132" t="str">
        <f t="shared" ref="Y1478" si="1173">IF(SUM(W1478:X1478)=Z1478,"OK",SUM(W1478:X1478)-Z1478)</f>
        <v>OK</v>
      </c>
      <c r="Z1478" s="210"/>
      <c r="AA1478" s="204"/>
      <c r="AB1478" s="202"/>
      <c r="AC1478" s="202"/>
      <c r="AD1478" s="202"/>
      <c r="AE1478" s="202"/>
      <c r="AF1478" s="202"/>
      <c r="AG1478" s="132" t="str">
        <f t="shared" ref="AG1478" si="1174">IF(SUM(AA1478:AF1478)=AH1478,"OK",SUM(AA1478:AF1478)-AH1478)</f>
        <v>OK</v>
      </c>
      <c r="AH1478" s="138"/>
      <c r="AI1478" s="138"/>
      <c r="AJ1478" s="139"/>
      <c r="AK1478" s="139"/>
      <c r="AL1478" s="132" t="str">
        <f t="shared" ref="AL1478" si="1175">IF(SUM(AJ1478:AK1478)=AM1478,"OK",SUM(AJ1478:AK1478)-AM1478)</f>
        <v>OK</v>
      </c>
      <c r="AM1478" s="140"/>
      <c r="AN1478" s="119">
        <f t="shared" ref="AN1478" si="1176">L1478+U1478+V1478+Z1478</f>
        <v>50</v>
      </c>
      <c r="AO1478" s="120">
        <f t="shared" ref="AO1478" si="1177">M1478+AH1478+AI1478+AM1478</f>
        <v>50</v>
      </c>
      <c r="AP1478" s="39">
        <f>L1478</f>
        <v>50</v>
      </c>
      <c r="AQ1478" s="141">
        <f>AN1478</f>
        <v>50</v>
      </c>
      <c r="AR1478" s="142">
        <f>AQ1478-AP1478</f>
        <v>0</v>
      </c>
      <c r="AS1478" s="143">
        <f>AR1478/AP1478</f>
        <v>0</v>
      </c>
      <c r="AT1478" s="144">
        <f>M1478</f>
        <v>50</v>
      </c>
      <c r="AU1478" s="141">
        <f>AO1478</f>
        <v>50</v>
      </c>
      <c r="AV1478" s="142">
        <f>AU1478-AT1478</f>
        <v>0</v>
      </c>
      <c r="AW1478" s="143">
        <f>AV1478/AT1478</f>
        <v>0</v>
      </c>
      <c r="AY1478" s="146" t="str">
        <f>RIGHT(LEFT(I1478,3),2)&amp;"."&amp;RIGHT(LEFT(I1478,5),2)</f>
        <v>74.22</v>
      </c>
      <c r="AZ1478" s="814" t="b">
        <f>COUNTIF('[1]Codes SEC'!$B$2:$B$250,Ministres!AY1478)&gt;0</f>
        <v>1</v>
      </c>
    </row>
    <row r="1479" spans="1:52" ht="12.75" customHeight="1" x14ac:dyDescent="0.25">
      <c r="A1479" s="148"/>
      <c r="B1479" s="817"/>
      <c r="C1479" s="150"/>
      <c r="D1479" s="151"/>
      <c r="E1479" s="818"/>
      <c r="F1479" s="153"/>
      <c r="G1479" s="154"/>
      <c r="H1479" s="155"/>
      <c r="I1479" s="156"/>
      <c r="J1479" s="157"/>
      <c r="K1479" s="158" t="s">
        <v>116</v>
      </c>
      <c r="L1479" s="236">
        <f t="shared" ref="L1479:S1479" si="1178">L1478+L1477</f>
        <v>151</v>
      </c>
      <c r="M1479" s="819">
        <f t="shared" si="1178"/>
        <v>151</v>
      </c>
      <c r="N1479" s="820">
        <f t="shared" si="1178"/>
        <v>0</v>
      </c>
      <c r="O1479" s="821">
        <f t="shared" si="1178"/>
        <v>0</v>
      </c>
      <c r="P1479" s="821">
        <f t="shared" si="1178"/>
        <v>0</v>
      </c>
      <c r="Q1479" s="821">
        <f t="shared" si="1178"/>
        <v>0</v>
      </c>
      <c r="R1479" s="821">
        <f t="shared" si="1178"/>
        <v>0</v>
      </c>
      <c r="S1479" s="821">
        <f t="shared" si="1178"/>
        <v>0</v>
      </c>
      <c r="T1479" s="822"/>
      <c r="U1479" s="823">
        <f>U1478+U1477</f>
        <v>0</v>
      </c>
      <c r="V1479" s="823">
        <f>V1478+V1477</f>
        <v>0</v>
      </c>
      <c r="W1479" s="821">
        <f>W1478+W1477</f>
        <v>0</v>
      </c>
      <c r="X1479" s="821">
        <f>X1478+X1477</f>
        <v>0</v>
      </c>
      <c r="Y1479" s="822"/>
      <c r="Z1479" s="823">
        <f t="shared" ref="Z1479:AF1479" si="1179">Z1478+Z1477</f>
        <v>0</v>
      </c>
      <c r="AA1479" s="165">
        <f t="shared" si="1179"/>
        <v>0</v>
      </c>
      <c r="AB1479" s="821">
        <f t="shared" si="1179"/>
        <v>0</v>
      </c>
      <c r="AC1479" s="821">
        <f t="shared" si="1179"/>
        <v>0</v>
      </c>
      <c r="AD1479" s="821">
        <f t="shared" si="1179"/>
        <v>0</v>
      </c>
      <c r="AE1479" s="821">
        <f t="shared" si="1179"/>
        <v>0</v>
      </c>
      <c r="AF1479" s="821">
        <f t="shared" si="1179"/>
        <v>0</v>
      </c>
      <c r="AG1479" s="822"/>
      <c r="AH1479" s="823">
        <f>AH1478+AH1477</f>
        <v>0</v>
      </c>
      <c r="AI1479" s="823">
        <f>AI1478+AI1477</f>
        <v>0</v>
      </c>
      <c r="AJ1479" s="821">
        <f>AJ1478+AJ1477</f>
        <v>0</v>
      </c>
      <c r="AK1479" s="821">
        <f>AK1478+AK1477</f>
        <v>0</v>
      </c>
      <c r="AL1479" s="822"/>
      <c r="AM1479" s="824">
        <f t="shared" ref="AM1479:AW1479" si="1180">AM1478+AM1477</f>
        <v>0</v>
      </c>
      <c r="AN1479" s="167">
        <f t="shared" si="1180"/>
        <v>151</v>
      </c>
      <c r="AO1479" s="825">
        <f t="shared" si="1180"/>
        <v>151</v>
      </c>
      <c r="AP1479" s="169">
        <f t="shared" si="1180"/>
        <v>151</v>
      </c>
      <c r="AQ1479" s="826">
        <f t="shared" si="1180"/>
        <v>151</v>
      </c>
      <c r="AR1479" s="827">
        <f t="shared" si="1180"/>
        <v>0</v>
      </c>
      <c r="AS1479" s="828">
        <f t="shared" si="1180"/>
        <v>0</v>
      </c>
      <c r="AT1479" s="829">
        <f t="shared" si="1180"/>
        <v>151</v>
      </c>
      <c r="AU1479" s="826">
        <f t="shared" si="1180"/>
        <v>151</v>
      </c>
      <c r="AV1479" s="827">
        <f t="shared" si="1180"/>
        <v>0</v>
      </c>
      <c r="AW1479" s="828">
        <f t="shared" si="1180"/>
        <v>0</v>
      </c>
      <c r="AX1479" s="12"/>
      <c r="AY1479" s="146"/>
      <c r="AZ1479" s="830"/>
    </row>
    <row r="1480" spans="1:52" ht="12.75" customHeight="1" x14ac:dyDescent="0.25">
      <c r="A1480" s="174"/>
      <c r="B1480" s="175"/>
      <c r="C1480" s="176"/>
      <c r="D1480" s="177"/>
      <c r="E1480" s="178"/>
      <c r="F1480" s="177"/>
      <c r="G1480" s="179"/>
      <c r="H1480" s="180"/>
      <c r="I1480" s="181"/>
      <c r="J1480" s="831"/>
      <c r="K1480" s="183" t="s">
        <v>1686</v>
      </c>
      <c r="L1480" s="184">
        <f t="shared" ref="L1480:S1480" si="1181">L1479+L1473</f>
        <v>5177</v>
      </c>
      <c r="M1480" s="185">
        <f t="shared" si="1181"/>
        <v>5177</v>
      </c>
      <c r="N1480" s="186">
        <f t="shared" si="1181"/>
        <v>0</v>
      </c>
      <c r="O1480" s="187">
        <f t="shared" si="1181"/>
        <v>0</v>
      </c>
      <c r="P1480" s="187">
        <f t="shared" si="1181"/>
        <v>0</v>
      </c>
      <c r="Q1480" s="187">
        <f t="shared" si="1181"/>
        <v>0</v>
      </c>
      <c r="R1480" s="187">
        <f t="shared" si="1181"/>
        <v>0</v>
      </c>
      <c r="S1480" s="187">
        <f t="shared" si="1181"/>
        <v>0</v>
      </c>
      <c r="T1480" s="188"/>
      <c r="U1480" s="187">
        <f>U1479+U1473</f>
        <v>0</v>
      </c>
      <c r="V1480" s="187">
        <f>V1479+V1473</f>
        <v>0</v>
      </c>
      <c r="W1480" s="187">
        <f>W1479+W1473</f>
        <v>0</v>
      </c>
      <c r="X1480" s="187">
        <f>X1479+X1473</f>
        <v>0</v>
      </c>
      <c r="Y1480" s="188"/>
      <c r="Z1480" s="187">
        <f t="shared" ref="Z1480:AF1480" si="1182">Z1479+Z1473</f>
        <v>0</v>
      </c>
      <c r="AA1480" s="189">
        <f t="shared" si="1182"/>
        <v>0</v>
      </c>
      <c r="AB1480" s="187">
        <f t="shared" si="1182"/>
        <v>0</v>
      </c>
      <c r="AC1480" s="187">
        <f t="shared" si="1182"/>
        <v>0</v>
      </c>
      <c r="AD1480" s="187">
        <f t="shared" si="1182"/>
        <v>0</v>
      </c>
      <c r="AE1480" s="187">
        <f t="shared" si="1182"/>
        <v>0</v>
      </c>
      <c r="AF1480" s="187">
        <f t="shared" si="1182"/>
        <v>0</v>
      </c>
      <c r="AG1480" s="188"/>
      <c r="AH1480" s="187">
        <f>AH1479+AH1473</f>
        <v>0</v>
      </c>
      <c r="AI1480" s="187">
        <f>AI1479+AI1473</f>
        <v>0</v>
      </c>
      <c r="AJ1480" s="187">
        <f>AJ1479+AJ1473</f>
        <v>0</v>
      </c>
      <c r="AK1480" s="187">
        <f>AK1479+AK1473</f>
        <v>0</v>
      </c>
      <c r="AL1480" s="188"/>
      <c r="AM1480" s="190">
        <f t="shared" ref="AM1480:AW1480" si="1183">AM1479+AM1473</f>
        <v>0</v>
      </c>
      <c r="AN1480" s="191">
        <f t="shared" si="1183"/>
        <v>5177</v>
      </c>
      <c r="AO1480" s="190">
        <f t="shared" si="1183"/>
        <v>5177</v>
      </c>
      <c r="AP1480" s="184">
        <f t="shared" si="1183"/>
        <v>5177</v>
      </c>
      <c r="AQ1480" s="192">
        <f t="shared" si="1183"/>
        <v>5177</v>
      </c>
      <c r="AR1480" s="193">
        <f t="shared" si="1183"/>
        <v>0</v>
      </c>
      <c r="AS1480" s="194">
        <f t="shared" si="1183"/>
        <v>0</v>
      </c>
      <c r="AT1480" s="195">
        <f t="shared" si="1183"/>
        <v>5177</v>
      </c>
      <c r="AU1480" s="192">
        <f t="shared" si="1183"/>
        <v>5177</v>
      </c>
      <c r="AV1480" s="193">
        <f t="shared" si="1183"/>
        <v>0</v>
      </c>
      <c r="AW1480" s="194">
        <f t="shared" si="1183"/>
        <v>0</v>
      </c>
      <c r="AY1480" s="146"/>
      <c r="AZ1480" s="830"/>
    </row>
    <row r="1481" spans="1:52" ht="12.75" customHeight="1" x14ac:dyDescent="0.25">
      <c r="A1481" s="15"/>
      <c r="C1481" s="122"/>
      <c r="D1481" s="123"/>
      <c r="F1481" s="125"/>
      <c r="G1481" s="34"/>
      <c r="H1481" s="35"/>
      <c r="I1481" s="36"/>
      <c r="J1481" s="37"/>
      <c r="K1481" s="198" t="s">
        <v>72</v>
      </c>
      <c r="L1481" s="199">
        <v>0</v>
      </c>
      <c r="M1481" s="200">
        <v>0</v>
      </c>
      <c r="N1481" s="201">
        <v>0</v>
      </c>
      <c r="O1481" s="202">
        <v>0</v>
      </c>
      <c r="P1481" s="202">
        <v>0</v>
      </c>
      <c r="Q1481" s="202">
        <v>0</v>
      </c>
      <c r="R1481" s="202">
        <v>0</v>
      </c>
      <c r="S1481" s="202">
        <v>0</v>
      </c>
      <c r="T1481" s="203"/>
      <c r="U1481" s="135">
        <v>0</v>
      </c>
      <c r="V1481" s="135">
        <v>0</v>
      </c>
      <c r="W1481" s="202">
        <v>0</v>
      </c>
      <c r="X1481" s="202">
        <v>0</v>
      </c>
      <c r="Y1481" s="203"/>
      <c r="Z1481" s="135">
        <v>0</v>
      </c>
      <c r="AA1481" s="204">
        <v>0</v>
      </c>
      <c r="AB1481" s="202">
        <v>0</v>
      </c>
      <c r="AC1481" s="202">
        <v>0</v>
      </c>
      <c r="AD1481" s="202">
        <v>0</v>
      </c>
      <c r="AE1481" s="202">
        <v>0</v>
      </c>
      <c r="AF1481" s="202">
        <v>0</v>
      </c>
      <c r="AG1481" s="203"/>
      <c r="AH1481" s="135">
        <v>0</v>
      </c>
      <c r="AI1481" s="135">
        <v>0</v>
      </c>
      <c r="AJ1481" s="202">
        <v>0</v>
      </c>
      <c r="AK1481" s="202">
        <v>0</v>
      </c>
      <c r="AL1481" s="203"/>
      <c r="AM1481" s="205">
        <v>0</v>
      </c>
      <c r="AN1481" s="119">
        <v>0</v>
      </c>
      <c r="AO1481" s="120">
        <v>0</v>
      </c>
      <c r="AP1481" s="39">
        <v>0</v>
      </c>
      <c r="AQ1481" s="141">
        <v>0</v>
      </c>
      <c r="AR1481" s="141">
        <v>0</v>
      </c>
      <c r="AS1481" s="143">
        <v>0</v>
      </c>
      <c r="AT1481" s="144">
        <v>0</v>
      </c>
      <c r="AU1481" s="141">
        <v>0</v>
      </c>
      <c r="AV1481" s="141">
        <v>0</v>
      </c>
      <c r="AW1481" s="143">
        <v>0</v>
      </c>
      <c r="AY1481" s="146"/>
      <c r="AZ1481" s="830"/>
    </row>
    <row r="1482" spans="1:52" ht="12.75" customHeight="1" x14ac:dyDescent="0.25">
      <c r="A1482" s="15"/>
      <c r="C1482" s="122"/>
      <c r="D1482" s="123"/>
      <c r="F1482" s="125"/>
      <c r="G1482" s="126"/>
      <c r="H1482" s="35"/>
      <c r="I1482" s="36"/>
      <c r="J1482" s="37"/>
      <c r="K1482" s="198" t="s">
        <v>73</v>
      </c>
      <c r="L1482" s="241">
        <v>0</v>
      </c>
      <c r="M1482" s="242">
        <v>0</v>
      </c>
      <c r="N1482" s="201">
        <v>0</v>
      </c>
      <c r="O1482" s="202">
        <v>0</v>
      </c>
      <c r="P1482" s="202">
        <v>0</v>
      </c>
      <c r="Q1482" s="202">
        <v>0</v>
      </c>
      <c r="R1482" s="202">
        <v>0</v>
      </c>
      <c r="S1482" s="202">
        <v>0</v>
      </c>
      <c r="T1482" s="203"/>
      <c r="U1482" s="135">
        <v>0</v>
      </c>
      <c r="V1482" s="135">
        <v>0</v>
      </c>
      <c r="W1482" s="202">
        <v>0</v>
      </c>
      <c r="X1482" s="202">
        <v>0</v>
      </c>
      <c r="Y1482" s="203"/>
      <c r="Z1482" s="135">
        <v>0</v>
      </c>
      <c r="AA1482" s="204">
        <v>0</v>
      </c>
      <c r="AB1482" s="202">
        <v>0</v>
      </c>
      <c r="AC1482" s="202">
        <v>0</v>
      </c>
      <c r="AD1482" s="202">
        <v>0</v>
      </c>
      <c r="AE1482" s="202">
        <v>0</v>
      </c>
      <c r="AF1482" s="202">
        <v>0</v>
      </c>
      <c r="AG1482" s="203"/>
      <c r="AH1482" s="135">
        <v>0</v>
      </c>
      <c r="AI1482" s="135">
        <v>0</v>
      </c>
      <c r="AJ1482" s="202">
        <v>0</v>
      </c>
      <c r="AK1482" s="202">
        <v>0</v>
      </c>
      <c r="AL1482" s="203"/>
      <c r="AM1482" s="205">
        <v>0</v>
      </c>
      <c r="AN1482" s="119">
        <v>0</v>
      </c>
      <c r="AO1482" s="120">
        <v>0</v>
      </c>
      <c r="AP1482" s="39">
        <v>0</v>
      </c>
      <c r="AQ1482" s="141">
        <v>0</v>
      </c>
      <c r="AR1482" s="141">
        <v>0</v>
      </c>
      <c r="AS1482" s="143">
        <v>0</v>
      </c>
      <c r="AT1482" s="144">
        <v>0</v>
      </c>
      <c r="AU1482" s="141">
        <v>0</v>
      </c>
      <c r="AV1482" s="141">
        <v>0</v>
      </c>
      <c r="AW1482" s="143">
        <v>0</v>
      </c>
      <c r="AY1482" s="146"/>
      <c r="AZ1482" s="830"/>
    </row>
    <row r="1483" spans="1:52" ht="12.75" customHeight="1" x14ac:dyDescent="0.25">
      <c r="A1483" s="15"/>
      <c r="C1483" s="122"/>
      <c r="D1483" s="123"/>
      <c r="F1483" s="125"/>
      <c r="G1483" s="126"/>
      <c r="H1483" s="35"/>
      <c r="I1483" s="36"/>
      <c r="J1483" s="37"/>
      <c r="K1483" s="198" t="s">
        <v>74</v>
      </c>
      <c r="L1483" s="241">
        <v>0</v>
      </c>
      <c r="M1483" s="242">
        <v>0</v>
      </c>
      <c r="N1483" s="201">
        <v>0</v>
      </c>
      <c r="O1483" s="202">
        <v>0</v>
      </c>
      <c r="P1483" s="202">
        <v>0</v>
      </c>
      <c r="Q1483" s="202">
        <v>0</v>
      </c>
      <c r="R1483" s="202">
        <v>0</v>
      </c>
      <c r="S1483" s="202">
        <v>0</v>
      </c>
      <c r="T1483" s="203"/>
      <c r="U1483" s="135">
        <v>0</v>
      </c>
      <c r="V1483" s="135">
        <v>0</v>
      </c>
      <c r="W1483" s="202">
        <v>0</v>
      </c>
      <c r="X1483" s="202">
        <v>0</v>
      </c>
      <c r="Y1483" s="203"/>
      <c r="Z1483" s="135">
        <v>0</v>
      </c>
      <c r="AA1483" s="204">
        <v>0</v>
      </c>
      <c r="AB1483" s="202">
        <v>0</v>
      </c>
      <c r="AC1483" s="202">
        <v>0</v>
      </c>
      <c r="AD1483" s="202">
        <v>0</v>
      </c>
      <c r="AE1483" s="202">
        <v>0</v>
      </c>
      <c r="AF1483" s="202">
        <v>0</v>
      </c>
      <c r="AG1483" s="203"/>
      <c r="AH1483" s="135">
        <v>0</v>
      </c>
      <c r="AI1483" s="135">
        <v>0</v>
      </c>
      <c r="AJ1483" s="202">
        <v>0</v>
      </c>
      <c r="AK1483" s="202">
        <v>0</v>
      </c>
      <c r="AL1483" s="203"/>
      <c r="AM1483" s="205">
        <v>0</v>
      </c>
      <c r="AN1483" s="119">
        <v>0</v>
      </c>
      <c r="AO1483" s="120">
        <v>0</v>
      </c>
      <c r="AP1483" s="39">
        <v>0</v>
      </c>
      <c r="AQ1483" s="141">
        <v>0</v>
      </c>
      <c r="AR1483" s="141">
        <v>0</v>
      </c>
      <c r="AS1483" s="143">
        <v>0</v>
      </c>
      <c r="AT1483" s="144">
        <v>0</v>
      </c>
      <c r="AU1483" s="141">
        <v>0</v>
      </c>
      <c r="AV1483" s="141">
        <v>0</v>
      </c>
      <c r="AW1483" s="143">
        <v>0</v>
      </c>
      <c r="AY1483" s="146"/>
      <c r="AZ1483" s="830"/>
    </row>
    <row r="1484" spans="1:52" ht="12.75" customHeight="1" x14ac:dyDescent="0.25">
      <c r="A1484" s="15"/>
      <c r="C1484" s="122"/>
      <c r="D1484" s="123"/>
      <c r="F1484" s="125"/>
      <c r="G1484" s="126"/>
      <c r="H1484" s="35"/>
      <c r="I1484" s="36"/>
      <c r="J1484" s="37"/>
      <c r="K1484" s="198" t="s">
        <v>75</v>
      </c>
      <c r="L1484" s="241">
        <v>0</v>
      </c>
      <c r="M1484" s="242">
        <v>0</v>
      </c>
      <c r="N1484" s="201">
        <v>0</v>
      </c>
      <c r="O1484" s="202">
        <v>0</v>
      </c>
      <c r="P1484" s="202">
        <v>0</v>
      </c>
      <c r="Q1484" s="202">
        <v>0</v>
      </c>
      <c r="R1484" s="202">
        <v>0</v>
      </c>
      <c r="S1484" s="202">
        <v>0</v>
      </c>
      <c r="T1484" s="203"/>
      <c r="U1484" s="135">
        <v>0</v>
      </c>
      <c r="V1484" s="135">
        <v>0</v>
      </c>
      <c r="W1484" s="202">
        <v>0</v>
      </c>
      <c r="X1484" s="202">
        <v>0</v>
      </c>
      <c r="Y1484" s="203"/>
      <c r="Z1484" s="135">
        <v>0</v>
      </c>
      <c r="AA1484" s="204">
        <v>0</v>
      </c>
      <c r="AB1484" s="202">
        <v>0</v>
      </c>
      <c r="AC1484" s="202">
        <v>0</v>
      </c>
      <c r="AD1484" s="202">
        <v>0</v>
      </c>
      <c r="AE1484" s="202">
        <v>0</v>
      </c>
      <c r="AF1484" s="202">
        <v>0</v>
      </c>
      <c r="AG1484" s="203"/>
      <c r="AH1484" s="135">
        <v>0</v>
      </c>
      <c r="AI1484" s="135">
        <v>0</v>
      </c>
      <c r="AJ1484" s="202">
        <v>0</v>
      </c>
      <c r="AK1484" s="202">
        <v>0</v>
      </c>
      <c r="AL1484" s="203"/>
      <c r="AM1484" s="205">
        <v>0</v>
      </c>
      <c r="AN1484" s="119">
        <v>0</v>
      </c>
      <c r="AO1484" s="120">
        <v>0</v>
      </c>
      <c r="AP1484" s="39">
        <v>0</v>
      </c>
      <c r="AQ1484" s="141">
        <v>0</v>
      </c>
      <c r="AR1484" s="141">
        <v>0</v>
      </c>
      <c r="AS1484" s="143">
        <v>0</v>
      </c>
      <c r="AT1484" s="144">
        <v>0</v>
      </c>
      <c r="AU1484" s="141">
        <v>0</v>
      </c>
      <c r="AV1484" s="141">
        <v>0</v>
      </c>
      <c r="AW1484" s="143">
        <v>0</v>
      </c>
      <c r="AY1484" s="146"/>
      <c r="AZ1484" s="830"/>
    </row>
    <row r="1485" spans="1:52" ht="12.75" customHeight="1" x14ac:dyDescent="0.25">
      <c r="A1485" s="15"/>
      <c r="C1485" s="122"/>
      <c r="D1485" s="123"/>
      <c r="F1485" s="125"/>
      <c r="G1485" s="126"/>
      <c r="H1485" s="35"/>
      <c r="I1485" s="36"/>
      <c r="J1485" s="37"/>
      <c r="K1485" s="198" t="s">
        <v>76</v>
      </c>
      <c r="L1485" s="241">
        <v>0</v>
      </c>
      <c r="M1485" s="242">
        <v>0</v>
      </c>
      <c r="N1485" s="201">
        <v>0</v>
      </c>
      <c r="O1485" s="202">
        <v>0</v>
      </c>
      <c r="P1485" s="202">
        <v>0</v>
      </c>
      <c r="Q1485" s="202">
        <v>0</v>
      </c>
      <c r="R1485" s="202">
        <v>0</v>
      </c>
      <c r="S1485" s="202">
        <v>0</v>
      </c>
      <c r="T1485" s="203"/>
      <c r="U1485" s="135">
        <v>0</v>
      </c>
      <c r="V1485" s="135">
        <v>0</v>
      </c>
      <c r="W1485" s="202">
        <v>0</v>
      </c>
      <c r="X1485" s="202">
        <v>0</v>
      </c>
      <c r="Y1485" s="203"/>
      <c r="Z1485" s="135">
        <v>0</v>
      </c>
      <c r="AA1485" s="204">
        <v>0</v>
      </c>
      <c r="AB1485" s="202">
        <v>0</v>
      </c>
      <c r="AC1485" s="202">
        <v>0</v>
      </c>
      <c r="AD1485" s="202">
        <v>0</v>
      </c>
      <c r="AE1485" s="202">
        <v>0</v>
      </c>
      <c r="AF1485" s="202">
        <v>0</v>
      </c>
      <c r="AG1485" s="203"/>
      <c r="AH1485" s="135">
        <v>0</v>
      </c>
      <c r="AI1485" s="135">
        <v>0</v>
      </c>
      <c r="AJ1485" s="202">
        <v>0</v>
      </c>
      <c r="AK1485" s="202">
        <v>0</v>
      </c>
      <c r="AL1485" s="203"/>
      <c r="AM1485" s="205">
        <v>0</v>
      </c>
      <c r="AN1485" s="119">
        <v>0</v>
      </c>
      <c r="AO1485" s="120">
        <v>0</v>
      </c>
      <c r="AP1485" s="39">
        <v>0</v>
      </c>
      <c r="AQ1485" s="141">
        <v>0</v>
      </c>
      <c r="AR1485" s="141">
        <v>0</v>
      </c>
      <c r="AS1485" s="143">
        <v>0</v>
      </c>
      <c r="AT1485" s="144">
        <v>0</v>
      </c>
      <c r="AU1485" s="141">
        <v>0</v>
      </c>
      <c r="AV1485" s="141">
        <v>0</v>
      </c>
      <c r="AW1485" s="143">
        <v>0</v>
      </c>
      <c r="AY1485" s="146"/>
      <c r="AZ1485" s="830"/>
    </row>
    <row r="1486" spans="1:52" ht="12.75" customHeight="1" x14ac:dyDescent="0.25">
      <c r="A1486" s="15"/>
      <c r="C1486" s="122"/>
      <c r="D1486" s="123"/>
      <c r="F1486" s="125"/>
      <c r="G1486" s="126"/>
      <c r="H1486" s="35"/>
      <c r="I1486" s="36"/>
      <c r="J1486" s="37"/>
      <c r="K1486" s="206"/>
      <c r="L1486" s="241"/>
      <c r="M1486" s="242"/>
      <c r="N1486" s="201"/>
      <c r="O1486" s="202"/>
      <c r="P1486" s="202"/>
      <c r="Q1486" s="202"/>
      <c r="R1486" s="202"/>
      <c r="S1486" s="202"/>
      <c r="T1486" s="224"/>
      <c r="U1486" s="133"/>
      <c r="V1486" s="133"/>
      <c r="W1486" s="134"/>
      <c r="X1486" s="134"/>
      <c r="Y1486" s="224"/>
      <c r="Z1486" s="135"/>
      <c r="AA1486" s="204"/>
      <c r="AB1486" s="202"/>
      <c r="AC1486" s="202"/>
      <c r="AD1486" s="202"/>
      <c r="AE1486" s="202"/>
      <c r="AF1486" s="202"/>
      <c r="AG1486" s="224"/>
      <c r="AH1486" s="133"/>
      <c r="AI1486" s="133"/>
      <c r="AJ1486" s="134"/>
      <c r="AK1486" s="134"/>
      <c r="AL1486" s="224"/>
      <c r="AM1486" s="205"/>
      <c r="AN1486" s="119"/>
      <c r="AO1486" s="120"/>
      <c r="AP1486" s="39"/>
      <c r="AQ1486" s="141"/>
      <c r="AR1486" s="141"/>
      <c r="AS1486" s="143"/>
      <c r="AU1486" s="141"/>
      <c r="AV1486" s="141"/>
      <c r="AW1486" s="143"/>
      <c r="AY1486" s="146"/>
      <c r="AZ1486" s="830"/>
    </row>
    <row r="1487" spans="1:52" ht="12.75" customHeight="1" x14ac:dyDescent="0.25">
      <c r="A1487" s="356"/>
      <c r="B1487" s="225"/>
      <c r="C1487" s="122"/>
      <c r="D1487" s="357"/>
      <c r="F1487" s="125"/>
      <c r="G1487" s="126"/>
      <c r="H1487" s="35"/>
      <c r="I1487" s="36"/>
      <c r="J1487" s="37"/>
      <c r="K1487" s="244"/>
      <c r="L1487" s="241"/>
      <c r="M1487" s="242"/>
      <c r="N1487" s="201"/>
      <c r="O1487" s="202"/>
      <c r="P1487" s="202"/>
      <c r="Q1487" s="202"/>
      <c r="R1487" s="202"/>
      <c r="S1487" s="202"/>
      <c r="T1487" s="224"/>
      <c r="U1487" s="138"/>
      <c r="V1487" s="138"/>
      <c r="W1487" s="139"/>
      <c r="X1487" s="139"/>
      <c r="Y1487" s="224"/>
      <c r="Z1487" s="210"/>
      <c r="AA1487" s="204"/>
      <c r="AB1487" s="202"/>
      <c r="AC1487" s="202"/>
      <c r="AD1487" s="202"/>
      <c r="AE1487" s="202"/>
      <c r="AF1487" s="202"/>
      <c r="AG1487" s="224"/>
      <c r="AH1487" s="138"/>
      <c r="AI1487" s="138"/>
      <c r="AJ1487" s="139"/>
      <c r="AK1487" s="139"/>
      <c r="AL1487" s="224"/>
      <c r="AM1487" s="140"/>
      <c r="AN1487" s="211"/>
      <c r="AO1487" s="212"/>
      <c r="AP1487" s="39"/>
      <c r="AQ1487" s="141"/>
      <c r="AR1487" s="141"/>
      <c r="AS1487" s="143"/>
      <c r="AU1487" s="141"/>
      <c r="AV1487" s="141"/>
      <c r="AW1487" s="143"/>
      <c r="AY1487" s="146"/>
      <c r="AZ1487" s="830"/>
    </row>
    <row r="1488" spans="1:52" ht="12.75" customHeight="1" x14ac:dyDescent="0.25">
      <c r="A1488" s="15"/>
      <c r="C1488" s="122"/>
      <c r="D1488" s="123"/>
      <c r="F1488" s="125"/>
      <c r="G1488" s="126"/>
      <c r="H1488" s="35"/>
      <c r="I1488" s="36"/>
      <c r="J1488" s="37"/>
      <c r="K1488" s="381" t="s">
        <v>391</v>
      </c>
      <c r="L1488" s="199"/>
      <c r="M1488" s="200"/>
      <c r="N1488" s="201"/>
      <c r="O1488" s="202"/>
      <c r="P1488" s="202"/>
      <c r="Q1488" s="202"/>
      <c r="R1488" s="202"/>
      <c r="S1488" s="202"/>
      <c r="T1488" s="224"/>
      <c r="U1488" s="138"/>
      <c r="V1488" s="138"/>
      <c r="W1488" s="139"/>
      <c r="X1488" s="139"/>
      <c r="Y1488" s="224"/>
      <c r="Z1488" s="210"/>
      <c r="AA1488" s="204"/>
      <c r="AB1488" s="202"/>
      <c r="AC1488" s="202"/>
      <c r="AD1488" s="202"/>
      <c r="AE1488" s="202"/>
      <c r="AF1488" s="202"/>
      <c r="AG1488" s="224"/>
      <c r="AH1488" s="138"/>
      <c r="AI1488" s="138"/>
      <c r="AJ1488" s="139"/>
      <c r="AK1488" s="139"/>
      <c r="AL1488" s="224"/>
      <c r="AM1488" s="140"/>
      <c r="AN1488" s="211"/>
      <c r="AO1488" s="212"/>
      <c r="AP1488" s="39"/>
      <c r="AQ1488" s="141"/>
      <c r="AR1488" s="141"/>
      <c r="AS1488" s="143"/>
      <c r="AU1488" s="141"/>
      <c r="AV1488" s="141"/>
      <c r="AW1488" s="143"/>
      <c r="AY1488" s="146"/>
      <c r="AZ1488" s="830"/>
    </row>
    <row r="1489" spans="1:52" ht="20.399999999999999" x14ac:dyDescent="0.25">
      <c r="A1489" s="15"/>
      <c r="C1489" s="122"/>
      <c r="D1489" s="123"/>
      <c r="F1489" s="125"/>
      <c r="G1489" s="126"/>
      <c r="H1489" s="35"/>
      <c r="I1489" s="36"/>
      <c r="J1489" s="37"/>
      <c r="K1489" s="116" t="s">
        <v>392</v>
      </c>
      <c r="L1489" s="199"/>
      <c r="M1489" s="200"/>
      <c r="N1489" s="201"/>
      <c r="O1489" s="202"/>
      <c r="P1489" s="202"/>
      <c r="Q1489" s="202"/>
      <c r="R1489" s="202"/>
      <c r="S1489" s="202"/>
      <c r="T1489" s="224"/>
      <c r="U1489" s="138"/>
      <c r="V1489" s="138"/>
      <c r="W1489" s="139"/>
      <c r="X1489" s="139"/>
      <c r="Y1489" s="224"/>
      <c r="Z1489" s="210"/>
      <c r="AA1489" s="204"/>
      <c r="AB1489" s="202"/>
      <c r="AC1489" s="202"/>
      <c r="AD1489" s="202"/>
      <c r="AE1489" s="202"/>
      <c r="AF1489" s="202"/>
      <c r="AG1489" s="224"/>
      <c r="AH1489" s="138"/>
      <c r="AI1489" s="138"/>
      <c r="AJ1489" s="139"/>
      <c r="AK1489" s="139"/>
      <c r="AL1489" s="224"/>
      <c r="AM1489" s="140"/>
      <c r="AN1489" s="211"/>
      <c r="AO1489" s="212"/>
      <c r="AP1489" s="39"/>
      <c r="AQ1489" s="141"/>
      <c r="AR1489" s="141"/>
      <c r="AS1489" s="143"/>
      <c r="AU1489" s="141"/>
      <c r="AV1489" s="141"/>
      <c r="AW1489" s="143"/>
      <c r="AY1489" s="146"/>
      <c r="AZ1489" s="830"/>
    </row>
    <row r="1490" spans="1:52" ht="12.75" customHeight="1" x14ac:dyDescent="0.25">
      <c r="A1490" s="15"/>
      <c r="C1490" s="122"/>
      <c r="D1490" s="123"/>
      <c r="F1490" s="125"/>
      <c r="G1490" s="126"/>
      <c r="H1490" s="35"/>
      <c r="I1490" s="36"/>
      <c r="J1490" s="37"/>
      <c r="K1490" s="244"/>
      <c r="L1490" s="199"/>
      <c r="M1490" s="200"/>
      <c r="N1490" s="201"/>
      <c r="O1490" s="202"/>
      <c r="P1490" s="202"/>
      <c r="Q1490" s="202"/>
      <c r="R1490" s="202"/>
      <c r="S1490" s="202"/>
      <c r="T1490" s="224"/>
      <c r="U1490" s="138"/>
      <c r="V1490" s="138"/>
      <c r="W1490" s="139"/>
      <c r="X1490" s="139"/>
      <c r="Y1490" s="224"/>
      <c r="Z1490" s="210"/>
      <c r="AA1490" s="204"/>
      <c r="AB1490" s="202"/>
      <c r="AC1490" s="202"/>
      <c r="AD1490" s="202"/>
      <c r="AE1490" s="202"/>
      <c r="AF1490" s="202"/>
      <c r="AG1490" s="224"/>
      <c r="AH1490" s="138"/>
      <c r="AI1490" s="138"/>
      <c r="AJ1490" s="139"/>
      <c r="AK1490" s="139"/>
      <c r="AL1490" s="224"/>
      <c r="AM1490" s="140"/>
      <c r="AN1490" s="211"/>
      <c r="AO1490" s="212"/>
      <c r="AP1490" s="39"/>
      <c r="AQ1490" s="141"/>
      <c r="AR1490" s="141"/>
      <c r="AS1490" s="143"/>
      <c r="AU1490" s="141"/>
      <c r="AV1490" s="141"/>
      <c r="AW1490" s="143"/>
      <c r="AY1490" s="146"/>
      <c r="AZ1490" s="830"/>
    </row>
    <row r="1491" spans="1:52" ht="35.1" customHeight="1" x14ac:dyDescent="0.25">
      <c r="A1491" s="15" t="s">
        <v>1675</v>
      </c>
      <c r="B1491" s="225" t="s">
        <v>265</v>
      </c>
      <c r="C1491" s="122" t="s">
        <v>237</v>
      </c>
      <c r="D1491" s="123">
        <v>1000</v>
      </c>
      <c r="E1491" s="226"/>
      <c r="F1491" s="122" t="s">
        <v>1115</v>
      </c>
      <c r="G1491" s="227"/>
      <c r="H1491" s="436">
        <v>122</v>
      </c>
      <c r="I1491" s="229">
        <v>81100000</v>
      </c>
      <c r="J1491" s="230" t="s">
        <v>1687</v>
      </c>
      <c r="K1491" s="231" t="s">
        <v>1688</v>
      </c>
      <c r="L1491" s="232">
        <v>0</v>
      </c>
      <c r="M1491" s="233">
        <v>0</v>
      </c>
      <c r="N1491" s="130"/>
      <c r="O1491" s="131"/>
      <c r="P1491" s="131"/>
      <c r="Q1491" s="131"/>
      <c r="R1491" s="131"/>
      <c r="S1491" s="131"/>
      <c r="T1491" s="132" t="str">
        <f>IF(SUM(N1491:S1491)=U1491,"OK",SUM(N1491:S1491)-U1491)</f>
        <v>OK</v>
      </c>
      <c r="U1491" s="138"/>
      <c r="V1491" s="138"/>
      <c r="W1491" s="139"/>
      <c r="X1491" s="139"/>
      <c r="Y1491" s="132" t="str">
        <f>IF(SUM(W1491:X1491)=Z1491,"OK",SUM(W1491:X1491)-Z1491)</f>
        <v>OK</v>
      </c>
      <c r="Z1491" s="210"/>
      <c r="AA1491" s="204"/>
      <c r="AB1491" s="202"/>
      <c r="AC1491" s="202"/>
      <c r="AD1491" s="202"/>
      <c r="AE1491" s="202"/>
      <c r="AF1491" s="202"/>
      <c r="AG1491" s="132" t="str">
        <f>IF(SUM(AA1491:AF1491)=AH1491,"OK",SUM(AA1491:AF1491)-AH1491)</f>
        <v>OK</v>
      </c>
      <c r="AH1491" s="138"/>
      <c r="AI1491" s="138"/>
      <c r="AJ1491" s="139"/>
      <c r="AK1491" s="139"/>
      <c r="AL1491" s="132" t="str">
        <f>IF(SUM(AJ1491:AK1491)=AM1491,"OK",SUM(AJ1491:AK1491)-AM1491)</f>
        <v>OK</v>
      </c>
      <c r="AM1491" s="140"/>
      <c r="AN1491" s="119">
        <f>L1491+U1491+V1491+Z1491</f>
        <v>0</v>
      </c>
      <c r="AO1491" s="120">
        <f>M1491+AH1491+AI1491+AM1491</f>
        <v>0</v>
      </c>
      <c r="AP1491" s="39">
        <f>L1491</f>
        <v>0</v>
      </c>
      <c r="AQ1491" s="141">
        <f>AN1491</f>
        <v>0</v>
      </c>
      <c r="AR1491" s="142">
        <f>AQ1491-AP1491</f>
        <v>0</v>
      </c>
      <c r="AS1491" s="143" t="e">
        <f>AR1491/AP1491</f>
        <v>#DIV/0!</v>
      </c>
      <c r="AT1491" s="144">
        <f>M1491</f>
        <v>0</v>
      </c>
      <c r="AU1491" s="141">
        <f>AO1491</f>
        <v>0</v>
      </c>
      <c r="AV1491" s="142">
        <f>AU1491-AT1491</f>
        <v>0</v>
      </c>
      <c r="AW1491" s="143" t="e">
        <f>AV1491/AT1491</f>
        <v>#DIV/0!</v>
      </c>
      <c r="AY1491" s="146" t="str">
        <f t="shared" ref="AY1491:AY1498" si="1184">RIGHT(LEFT(I1491,3),2)&amp;"."&amp;RIGHT(LEFT(I1491,5),2)</f>
        <v>11.00</v>
      </c>
      <c r="AZ1491" s="830" t="b">
        <f>COUNTIF('[1]Codes SEC'!$B$2:$B$250,Ministres!AY1491)&gt;0</f>
        <v>1</v>
      </c>
    </row>
    <row r="1492" spans="1:52" ht="35.1" customHeight="1" x14ac:dyDescent="0.25">
      <c r="A1492" s="15" t="s">
        <v>1675</v>
      </c>
      <c r="B1492" s="225" t="s">
        <v>265</v>
      </c>
      <c r="C1492" s="122" t="s">
        <v>237</v>
      </c>
      <c r="D1492" s="123">
        <v>1000</v>
      </c>
      <c r="E1492" s="226"/>
      <c r="F1492" s="122" t="s">
        <v>1115</v>
      </c>
      <c r="G1492" s="227"/>
      <c r="H1492" s="436">
        <v>122</v>
      </c>
      <c r="I1492" s="229">
        <v>81211000</v>
      </c>
      <c r="J1492" s="230" t="s">
        <v>1689</v>
      </c>
      <c r="K1492" s="231" t="s">
        <v>1690</v>
      </c>
      <c r="L1492" s="232">
        <v>0</v>
      </c>
      <c r="M1492" s="233">
        <v>0</v>
      </c>
      <c r="N1492" s="130"/>
      <c r="O1492" s="131"/>
      <c r="P1492" s="131"/>
      <c r="Q1492" s="131"/>
      <c r="R1492" s="131"/>
      <c r="S1492" s="131"/>
      <c r="T1492" s="132" t="str">
        <f>IF(SUM(N1492:S1492)=U1492,"OK",SUM(N1492:S1492)-U1492)</f>
        <v>OK</v>
      </c>
      <c r="U1492" s="138"/>
      <c r="V1492" s="138"/>
      <c r="W1492" s="139"/>
      <c r="X1492" s="139"/>
      <c r="Y1492" s="132" t="str">
        <f>IF(SUM(W1492:X1492)=Z1492,"OK",SUM(W1492:X1492)-Z1492)</f>
        <v>OK</v>
      </c>
      <c r="Z1492" s="210"/>
      <c r="AA1492" s="204"/>
      <c r="AB1492" s="202"/>
      <c r="AC1492" s="202"/>
      <c r="AD1492" s="202"/>
      <c r="AE1492" s="202"/>
      <c r="AF1492" s="202"/>
      <c r="AG1492" s="132" t="str">
        <f>IF(SUM(AA1492:AF1492)=AH1492,"OK",SUM(AA1492:AF1492)-AH1492)</f>
        <v>OK</v>
      </c>
      <c r="AH1492" s="138"/>
      <c r="AI1492" s="138"/>
      <c r="AJ1492" s="139"/>
      <c r="AK1492" s="139"/>
      <c r="AL1492" s="132" t="str">
        <f>IF(SUM(AJ1492:AK1492)=AM1492,"OK",SUM(AJ1492:AK1492)-AM1492)</f>
        <v>OK</v>
      </c>
      <c r="AM1492" s="140"/>
      <c r="AN1492" s="119">
        <f>L1492+U1492+V1492+Z1492</f>
        <v>0</v>
      </c>
      <c r="AO1492" s="120">
        <f>M1492+AH1492+AI1492+AM1492</f>
        <v>0</v>
      </c>
      <c r="AP1492" s="39">
        <f>L1492</f>
        <v>0</v>
      </c>
      <c r="AQ1492" s="141">
        <f>AN1492</f>
        <v>0</v>
      </c>
      <c r="AR1492" s="142">
        <f>AQ1492-AP1492</f>
        <v>0</v>
      </c>
      <c r="AS1492" s="143" t="e">
        <f>AR1492/AP1492</f>
        <v>#DIV/0!</v>
      </c>
      <c r="AT1492" s="144">
        <f>M1492</f>
        <v>0</v>
      </c>
      <c r="AU1492" s="141">
        <f>AO1492</f>
        <v>0</v>
      </c>
      <c r="AV1492" s="142">
        <f>AU1492-AT1492</f>
        <v>0</v>
      </c>
      <c r="AW1492" s="143" t="e">
        <f>AV1492/AT1492</f>
        <v>#DIV/0!</v>
      </c>
      <c r="AY1492" s="146" t="str">
        <f t="shared" si="1184"/>
        <v>12.11</v>
      </c>
      <c r="AZ1492" s="830" t="b">
        <f>COUNTIF('[1]Codes SEC'!$B$2:$B$250,Ministres!AY1492)&gt;0</f>
        <v>1</v>
      </c>
    </row>
    <row r="1493" spans="1:52" ht="35.1" customHeight="1" x14ac:dyDescent="0.25">
      <c r="A1493" s="15" t="s">
        <v>1675</v>
      </c>
      <c r="B1493" s="225" t="s">
        <v>265</v>
      </c>
      <c r="C1493" s="122" t="s">
        <v>237</v>
      </c>
      <c r="D1493" s="123">
        <v>1000</v>
      </c>
      <c r="E1493" s="226"/>
      <c r="F1493" s="122" t="s">
        <v>1115</v>
      </c>
      <c r="G1493" s="227"/>
      <c r="H1493" s="436">
        <v>122</v>
      </c>
      <c r="I1493" s="229">
        <v>81410000</v>
      </c>
      <c r="J1493" s="230" t="s">
        <v>1691</v>
      </c>
      <c r="K1493" s="231" t="s">
        <v>1692</v>
      </c>
      <c r="L1493" s="232">
        <v>0</v>
      </c>
      <c r="M1493" s="233">
        <v>0</v>
      </c>
      <c r="N1493" s="130"/>
      <c r="O1493" s="131"/>
      <c r="P1493" s="131"/>
      <c r="Q1493" s="131"/>
      <c r="R1493" s="131"/>
      <c r="S1493" s="131"/>
      <c r="T1493" s="132" t="str">
        <f t="shared" ref="T1493:T1496" si="1185">IF(SUM(N1493:S1493)=U1493,"OK",SUM(N1493:S1493)-U1493)</f>
        <v>OK</v>
      </c>
      <c r="U1493" s="138"/>
      <c r="V1493" s="138"/>
      <c r="W1493" s="139"/>
      <c r="X1493" s="139"/>
      <c r="Y1493" s="132" t="str">
        <f t="shared" ref="Y1493:Y1496" si="1186">IF(SUM(W1493:X1493)=Z1493,"OK",SUM(W1493:X1493)-Z1493)</f>
        <v>OK</v>
      </c>
      <c r="Z1493" s="210"/>
      <c r="AA1493" s="204"/>
      <c r="AB1493" s="202"/>
      <c r="AC1493" s="202"/>
      <c r="AD1493" s="202"/>
      <c r="AE1493" s="202"/>
      <c r="AF1493" s="202"/>
      <c r="AG1493" s="132" t="str">
        <f t="shared" ref="AG1493:AG1496" si="1187">IF(SUM(AA1493:AF1493)=AH1493,"OK",SUM(AA1493:AF1493)-AH1493)</f>
        <v>OK</v>
      </c>
      <c r="AH1493" s="138"/>
      <c r="AI1493" s="138"/>
      <c r="AJ1493" s="139"/>
      <c r="AK1493" s="139"/>
      <c r="AL1493" s="132" t="str">
        <f t="shared" ref="AL1493:AL1496" si="1188">IF(SUM(AJ1493:AK1493)=AM1493,"OK",SUM(AJ1493:AK1493)-AM1493)</f>
        <v>OK</v>
      </c>
      <c r="AM1493" s="140"/>
      <c r="AN1493" s="119">
        <f t="shared" ref="AN1493:AN1496" si="1189">L1493+U1493+V1493+Z1493</f>
        <v>0</v>
      </c>
      <c r="AO1493" s="120">
        <f t="shared" ref="AO1493:AO1496" si="1190">M1493+AH1493+AI1493+AM1493</f>
        <v>0</v>
      </c>
      <c r="AP1493" s="39">
        <f t="shared" ref="AP1493:AP1496" si="1191">L1493</f>
        <v>0</v>
      </c>
      <c r="AQ1493" s="141">
        <f t="shared" ref="AQ1493:AQ1496" si="1192">AN1493</f>
        <v>0</v>
      </c>
      <c r="AR1493" s="142">
        <f t="shared" ref="AR1493:AR1496" si="1193">AQ1493-AP1493</f>
        <v>0</v>
      </c>
      <c r="AS1493" s="143" t="e">
        <f t="shared" ref="AS1493:AS1496" si="1194">AR1493/AP1493</f>
        <v>#DIV/0!</v>
      </c>
      <c r="AT1493" s="144">
        <f t="shared" ref="AT1493:AT1496" si="1195">M1493</f>
        <v>0</v>
      </c>
      <c r="AU1493" s="141">
        <f t="shared" ref="AU1493:AU1496" si="1196">AO1493</f>
        <v>0</v>
      </c>
      <c r="AV1493" s="142">
        <f t="shared" ref="AV1493:AV1496" si="1197">AU1493-AT1493</f>
        <v>0</v>
      </c>
      <c r="AW1493" s="143" t="e">
        <f t="shared" ref="AW1493:AW1496" si="1198">AV1493/AT1493</f>
        <v>#DIV/0!</v>
      </c>
      <c r="AY1493" s="146" t="str">
        <f t="shared" si="1184"/>
        <v>14.10</v>
      </c>
      <c r="AZ1493" s="830" t="b">
        <f>COUNTIF('[1]Codes SEC'!$B$2:$B$250,Ministres!AY1493)&gt;0</f>
        <v>1</v>
      </c>
    </row>
    <row r="1494" spans="1:52" ht="35.1" customHeight="1" x14ac:dyDescent="0.25">
      <c r="A1494" s="15" t="s">
        <v>1675</v>
      </c>
      <c r="B1494" s="225" t="s">
        <v>265</v>
      </c>
      <c r="C1494" s="122" t="s">
        <v>237</v>
      </c>
      <c r="D1494" s="123">
        <v>1000</v>
      </c>
      <c r="E1494" s="226"/>
      <c r="F1494" s="122" t="s">
        <v>1115</v>
      </c>
      <c r="G1494" s="227"/>
      <c r="H1494" s="436">
        <v>122</v>
      </c>
      <c r="I1494" s="229">
        <v>82140000</v>
      </c>
      <c r="J1494" s="230" t="s">
        <v>1693</v>
      </c>
      <c r="K1494" s="231" t="s">
        <v>1694</v>
      </c>
      <c r="L1494" s="232">
        <v>0</v>
      </c>
      <c r="M1494" s="233">
        <v>0</v>
      </c>
      <c r="N1494" s="130"/>
      <c r="O1494" s="131"/>
      <c r="P1494" s="131"/>
      <c r="Q1494" s="131"/>
      <c r="R1494" s="131"/>
      <c r="S1494" s="131"/>
      <c r="T1494" s="132" t="str">
        <f t="shared" si="1185"/>
        <v>OK</v>
      </c>
      <c r="U1494" s="138"/>
      <c r="V1494" s="138"/>
      <c r="W1494" s="139"/>
      <c r="X1494" s="139"/>
      <c r="Y1494" s="132" t="str">
        <f t="shared" si="1186"/>
        <v>OK</v>
      </c>
      <c r="Z1494" s="210"/>
      <c r="AA1494" s="204"/>
      <c r="AB1494" s="202"/>
      <c r="AC1494" s="202"/>
      <c r="AD1494" s="202"/>
      <c r="AE1494" s="202"/>
      <c r="AF1494" s="202"/>
      <c r="AG1494" s="132" t="str">
        <f t="shared" si="1187"/>
        <v>OK</v>
      </c>
      <c r="AH1494" s="138"/>
      <c r="AI1494" s="138"/>
      <c r="AJ1494" s="139"/>
      <c r="AK1494" s="139"/>
      <c r="AL1494" s="132" t="str">
        <f t="shared" si="1188"/>
        <v>OK</v>
      </c>
      <c r="AM1494" s="140"/>
      <c r="AN1494" s="119">
        <f t="shared" si="1189"/>
        <v>0</v>
      </c>
      <c r="AO1494" s="120">
        <f t="shared" si="1190"/>
        <v>0</v>
      </c>
      <c r="AP1494" s="39">
        <f t="shared" si="1191"/>
        <v>0</v>
      </c>
      <c r="AQ1494" s="141">
        <f t="shared" si="1192"/>
        <v>0</v>
      </c>
      <c r="AR1494" s="142">
        <f t="shared" si="1193"/>
        <v>0</v>
      </c>
      <c r="AS1494" s="143" t="e">
        <f t="shared" si="1194"/>
        <v>#DIV/0!</v>
      </c>
      <c r="AT1494" s="144">
        <f t="shared" si="1195"/>
        <v>0</v>
      </c>
      <c r="AU1494" s="141">
        <f t="shared" si="1196"/>
        <v>0</v>
      </c>
      <c r="AV1494" s="142">
        <f t="shared" si="1197"/>
        <v>0</v>
      </c>
      <c r="AW1494" s="143" t="e">
        <f t="shared" si="1198"/>
        <v>#DIV/0!</v>
      </c>
      <c r="AY1494" s="146" t="str">
        <f t="shared" si="1184"/>
        <v>21.40</v>
      </c>
      <c r="AZ1494" s="830" t="b">
        <f>COUNTIF('[1]Codes SEC'!$B$2:$B$250,Ministres!AY1494)&gt;0</f>
        <v>1</v>
      </c>
    </row>
    <row r="1495" spans="1:52" ht="35.1" customHeight="1" x14ac:dyDescent="0.25">
      <c r="A1495" s="15" t="s">
        <v>1675</v>
      </c>
      <c r="B1495" s="225" t="s">
        <v>265</v>
      </c>
      <c r="C1495" s="122" t="s">
        <v>237</v>
      </c>
      <c r="D1495" s="123">
        <v>1000</v>
      </c>
      <c r="E1495" s="226"/>
      <c r="F1495" s="122" t="s">
        <v>1115</v>
      </c>
      <c r="G1495" s="227"/>
      <c r="H1495" s="436">
        <v>122</v>
      </c>
      <c r="I1495" s="229">
        <v>83132000</v>
      </c>
      <c r="J1495" s="230" t="s">
        <v>1695</v>
      </c>
      <c r="K1495" s="231" t="s">
        <v>1696</v>
      </c>
      <c r="L1495" s="232">
        <v>0</v>
      </c>
      <c r="M1495" s="233">
        <v>0</v>
      </c>
      <c r="N1495" s="130"/>
      <c r="O1495" s="131"/>
      <c r="P1495" s="131"/>
      <c r="Q1495" s="131"/>
      <c r="R1495" s="131"/>
      <c r="S1495" s="131"/>
      <c r="T1495" s="132" t="str">
        <f t="shared" si="1185"/>
        <v>OK</v>
      </c>
      <c r="U1495" s="138"/>
      <c r="V1495" s="138"/>
      <c r="W1495" s="139"/>
      <c r="X1495" s="139"/>
      <c r="Y1495" s="132" t="str">
        <f t="shared" si="1186"/>
        <v>OK</v>
      </c>
      <c r="Z1495" s="210"/>
      <c r="AA1495" s="204"/>
      <c r="AB1495" s="202"/>
      <c r="AC1495" s="202"/>
      <c r="AD1495" s="202"/>
      <c r="AE1495" s="202"/>
      <c r="AF1495" s="202"/>
      <c r="AG1495" s="132" t="str">
        <f t="shared" si="1187"/>
        <v>OK</v>
      </c>
      <c r="AH1495" s="138"/>
      <c r="AI1495" s="138"/>
      <c r="AJ1495" s="139"/>
      <c r="AK1495" s="139"/>
      <c r="AL1495" s="132" t="str">
        <f t="shared" si="1188"/>
        <v>OK</v>
      </c>
      <c r="AM1495" s="140"/>
      <c r="AN1495" s="119">
        <f t="shared" si="1189"/>
        <v>0</v>
      </c>
      <c r="AO1495" s="120">
        <f t="shared" si="1190"/>
        <v>0</v>
      </c>
      <c r="AP1495" s="39">
        <f t="shared" si="1191"/>
        <v>0</v>
      </c>
      <c r="AQ1495" s="141">
        <f t="shared" si="1192"/>
        <v>0</v>
      </c>
      <c r="AR1495" s="142">
        <f t="shared" si="1193"/>
        <v>0</v>
      </c>
      <c r="AS1495" s="143" t="e">
        <f t="shared" si="1194"/>
        <v>#DIV/0!</v>
      </c>
      <c r="AT1495" s="144">
        <f t="shared" si="1195"/>
        <v>0</v>
      </c>
      <c r="AU1495" s="141">
        <f t="shared" si="1196"/>
        <v>0</v>
      </c>
      <c r="AV1495" s="142">
        <f t="shared" si="1197"/>
        <v>0</v>
      </c>
      <c r="AW1495" s="143" t="e">
        <f t="shared" si="1198"/>
        <v>#DIV/0!</v>
      </c>
      <c r="AY1495" s="146" t="str">
        <f t="shared" si="1184"/>
        <v>31.32</v>
      </c>
      <c r="AZ1495" s="830" t="b">
        <f>COUNTIF('[1]Codes SEC'!$B$2:$B$250,Ministres!AY1495)&gt;0</f>
        <v>1</v>
      </c>
    </row>
    <row r="1496" spans="1:52" ht="35.1" customHeight="1" x14ac:dyDescent="0.25">
      <c r="A1496" s="15" t="s">
        <v>1675</v>
      </c>
      <c r="B1496" s="225" t="s">
        <v>265</v>
      </c>
      <c r="C1496" s="122" t="s">
        <v>237</v>
      </c>
      <c r="D1496" s="123">
        <v>1000</v>
      </c>
      <c r="E1496" s="226"/>
      <c r="F1496" s="122" t="s">
        <v>1115</v>
      </c>
      <c r="G1496" s="227"/>
      <c r="H1496" s="436">
        <v>122</v>
      </c>
      <c r="I1496" s="229">
        <v>84140000</v>
      </c>
      <c r="J1496" s="230" t="s">
        <v>1697</v>
      </c>
      <c r="K1496" s="231" t="s">
        <v>1698</v>
      </c>
      <c r="L1496" s="232">
        <v>0</v>
      </c>
      <c r="M1496" s="233">
        <v>0</v>
      </c>
      <c r="N1496" s="130"/>
      <c r="O1496" s="131"/>
      <c r="P1496" s="131"/>
      <c r="Q1496" s="131"/>
      <c r="R1496" s="131"/>
      <c r="S1496" s="131"/>
      <c r="T1496" s="132" t="str">
        <f t="shared" si="1185"/>
        <v>OK</v>
      </c>
      <c r="U1496" s="138"/>
      <c r="V1496" s="138"/>
      <c r="W1496" s="139"/>
      <c r="X1496" s="139"/>
      <c r="Y1496" s="132" t="str">
        <f t="shared" si="1186"/>
        <v>OK</v>
      </c>
      <c r="Z1496" s="210"/>
      <c r="AA1496" s="204"/>
      <c r="AB1496" s="202"/>
      <c r="AC1496" s="202"/>
      <c r="AD1496" s="202"/>
      <c r="AE1496" s="202"/>
      <c r="AF1496" s="202"/>
      <c r="AG1496" s="132" t="str">
        <f t="shared" si="1187"/>
        <v>OK</v>
      </c>
      <c r="AH1496" s="138"/>
      <c r="AI1496" s="138"/>
      <c r="AJ1496" s="139"/>
      <c r="AK1496" s="139"/>
      <c r="AL1496" s="132" t="str">
        <f t="shared" si="1188"/>
        <v>OK</v>
      </c>
      <c r="AM1496" s="140"/>
      <c r="AN1496" s="119">
        <f t="shared" si="1189"/>
        <v>0</v>
      </c>
      <c r="AO1496" s="120">
        <f t="shared" si="1190"/>
        <v>0</v>
      </c>
      <c r="AP1496" s="39">
        <f t="shared" si="1191"/>
        <v>0</v>
      </c>
      <c r="AQ1496" s="141">
        <f t="shared" si="1192"/>
        <v>0</v>
      </c>
      <c r="AR1496" s="142">
        <f t="shared" si="1193"/>
        <v>0</v>
      </c>
      <c r="AS1496" s="143" t="e">
        <f t="shared" si="1194"/>
        <v>#DIV/0!</v>
      </c>
      <c r="AT1496" s="144">
        <f t="shared" si="1195"/>
        <v>0</v>
      </c>
      <c r="AU1496" s="141">
        <f t="shared" si="1196"/>
        <v>0</v>
      </c>
      <c r="AV1496" s="142">
        <f t="shared" si="1197"/>
        <v>0</v>
      </c>
      <c r="AW1496" s="143" t="e">
        <f t="shared" si="1198"/>
        <v>#DIV/0!</v>
      </c>
      <c r="AY1496" s="146" t="str">
        <f t="shared" si="1184"/>
        <v>41.40</v>
      </c>
      <c r="AZ1496" s="830" t="b">
        <f>COUNTIF('[1]Codes SEC'!$B$2:$B$250,Ministres!AY1496)&gt;0</f>
        <v>1</v>
      </c>
    </row>
    <row r="1497" spans="1:52" ht="35.1" customHeight="1" x14ac:dyDescent="0.25">
      <c r="A1497" s="15" t="s">
        <v>1675</v>
      </c>
      <c r="B1497" s="225" t="s">
        <v>265</v>
      </c>
      <c r="C1497" s="122" t="s">
        <v>237</v>
      </c>
      <c r="D1497" s="123">
        <v>1000</v>
      </c>
      <c r="E1497" s="226"/>
      <c r="F1497" s="122">
        <v>19</v>
      </c>
      <c r="G1497" s="227"/>
      <c r="H1497" s="436">
        <v>122</v>
      </c>
      <c r="I1497" s="229">
        <v>84322000</v>
      </c>
      <c r="J1497" s="230" t="s">
        <v>1699</v>
      </c>
      <c r="K1497" s="231" t="s">
        <v>1700</v>
      </c>
      <c r="L1497" s="232">
        <v>0</v>
      </c>
      <c r="M1497" s="233">
        <v>0</v>
      </c>
      <c r="N1497" s="130"/>
      <c r="O1497" s="131"/>
      <c r="P1497" s="131"/>
      <c r="Q1497" s="131"/>
      <c r="R1497" s="131"/>
      <c r="S1497" s="131"/>
      <c r="T1497" s="132" t="str">
        <f>IF(SUM(N1497:S1497)=U1497,"OK",SUM(N1497:S1497)-U1497)</f>
        <v>OK</v>
      </c>
      <c r="U1497" s="138"/>
      <c r="V1497" s="138"/>
      <c r="W1497" s="139"/>
      <c r="X1497" s="139"/>
      <c r="Y1497" s="132" t="str">
        <f>IF(SUM(W1497:X1497)=Z1497,"OK",SUM(W1497:X1497)-Z1497)</f>
        <v>OK</v>
      </c>
      <c r="Z1497" s="210"/>
      <c r="AA1497" s="204"/>
      <c r="AB1497" s="202"/>
      <c r="AC1497" s="202"/>
      <c r="AD1497" s="202"/>
      <c r="AE1497" s="202"/>
      <c r="AF1497" s="202"/>
      <c r="AG1497" s="132" t="str">
        <f>IF(SUM(AA1497:AF1497)=AH1497,"OK",SUM(AA1497:AF1497)-AH1497)</f>
        <v>OK</v>
      </c>
      <c r="AH1497" s="138"/>
      <c r="AI1497" s="138"/>
      <c r="AJ1497" s="139"/>
      <c r="AK1497" s="139"/>
      <c r="AL1497" s="132" t="str">
        <f>IF(SUM(AJ1497:AK1497)=AM1497,"OK",SUM(AJ1497:AK1497)-AM1497)</f>
        <v>OK</v>
      </c>
      <c r="AM1497" s="140"/>
      <c r="AN1497" s="119">
        <f>L1497+U1497+V1497+Z1497</f>
        <v>0</v>
      </c>
      <c r="AO1497" s="120">
        <f>M1497+AH1497+AI1497+AM1497</f>
        <v>0</v>
      </c>
      <c r="AP1497" s="39">
        <f>L1497</f>
        <v>0</v>
      </c>
      <c r="AQ1497" s="141">
        <f>AN1497</f>
        <v>0</v>
      </c>
      <c r="AR1497" s="142">
        <f>AQ1497-AP1497</f>
        <v>0</v>
      </c>
      <c r="AS1497" s="143" t="e">
        <f>AR1497/AP1497</f>
        <v>#DIV/0!</v>
      </c>
      <c r="AT1497" s="144">
        <f>M1497</f>
        <v>0</v>
      </c>
      <c r="AU1497" s="141">
        <f>AO1497</f>
        <v>0</v>
      </c>
      <c r="AV1497" s="142">
        <f>AU1497-AT1497</f>
        <v>0</v>
      </c>
      <c r="AW1497" s="143" t="e">
        <f>AV1497/AT1497</f>
        <v>#DIV/0!</v>
      </c>
      <c r="AY1497" s="146" t="str">
        <f t="shared" si="1184"/>
        <v>43.22</v>
      </c>
      <c r="AZ1497" s="830" t="b">
        <f>COUNTIF('[1]Codes SEC'!$B$2:$B$250,Ministres!AY1497)&gt;0</f>
        <v>1</v>
      </c>
    </row>
    <row r="1498" spans="1:52" ht="35.1" customHeight="1" x14ac:dyDescent="0.25">
      <c r="A1498" s="15" t="s">
        <v>1675</v>
      </c>
      <c r="B1498" s="225" t="s">
        <v>265</v>
      </c>
      <c r="C1498" s="122" t="s">
        <v>237</v>
      </c>
      <c r="D1498" s="123">
        <v>1000</v>
      </c>
      <c r="E1498" s="226"/>
      <c r="F1498" s="122">
        <v>19</v>
      </c>
      <c r="G1498" s="227"/>
      <c r="H1498" s="436">
        <v>122</v>
      </c>
      <c r="I1498" s="229">
        <v>84353000</v>
      </c>
      <c r="J1498" s="230" t="s">
        <v>1701</v>
      </c>
      <c r="K1498" s="231" t="s">
        <v>1702</v>
      </c>
      <c r="L1498" s="232">
        <v>0</v>
      </c>
      <c r="M1498" s="233">
        <v>0</v>
      </c>
      <c r="N1498" s="130"/>
      <c r="O1498" s="131"/>
      <c r="P1498" s="131"/>
      <c r="Q1498" s="131"/>
      <c r="R1498" s="131"/>
      <c r="S1498" s="131"/>
      <c r="T1498" s="132" t="str">
        <f>IF(SUM(N1498:S1498)=U1498,"OK",SUM(N1498:S1498)-U1498)</f>
        <v>OK</v>
      </c>
      <c r="U1498" s="138"/>
      <c r="V1498" s="138"/>
      <c r="W1498" s="139"/>
      <c r="X1498" s="139"/>
      <c r="Y1498" s="132" t="str">
        <f>IF(SUM(W1498:X1498)=Z1498,"OK",SUM(W1498:X1498)-Z1498)</f>
        <v>OK</v>
      </c>
      <c r="Z1498" s="210"/>
      <c r="AA1498" s="204"/>
      <c r="AB1498" s="202"/>
      <c r="AC1498" s="202"/>
      <c r="AD1498" s="202"/>
      <c r="AE1498" s="202"/>
      <c r="AF1498" s="202"/>
      <c r="AG1498" s="132" t="str">
        <f>IF(SUM(AA1498:AF1498)=AH1498,"OK",SUM(AA1498:AF1498)-AH1498)</f>
        <v>OK</v>
      </c>
      <c r="AH1498" s="138"/>
      <c r="AI1498" s="138"/>
      <c r="AJ1498" s="139"/>
      <c r="AK1498" s="139"/>
      <c r="AL1498" s="132" t="str">
        <f>IF(SUM(AJ1498:AK1498)=AM1498,"OK",SUM(AJ1498:AK1498)-AM1498)</f>
        <v>OK</v>
      </c>
      <c r="AM1498" s="140"/>
      <c r="AN1498" s="119">
        <f>L1498+U1498+V1498+Z1498</f>
        <v>0</v>
      </c>
      <c r="AO1498" s="120">
        <f>M1498+AH1498+AI1498+AM1498</f>
        <v>0</v>
      </c>
      <c r="AP1498" s="39">
        <f>L1498</f>
        <v>0</v>
      </c>
      <c r="AQ1498" s="141">
        <f>AN1498</f>
        <v>0</v>
      </c>
      <c r="AR1498" s="142">
        <f>AQ1498-AP1498</f>
        <v>0</v>
      </c>
      <c r="AS1498" s="143" t="e">
        <f>AR1498/AP1498</f>
        <v>#DIV/0!</v>
      </c>
      <c r="AT1498" s="144">
        <f>M1498</f>
        <v>0</v>
      </c>
      <c r="AU1498" s="141">
        <f>AO1498</f>
        <v>0</v>
      </c>
      <c r="AV1498" s="142">
        <f>AU1498-AT1498</f>
        <v>0</v>
      </c>
      <c r="AW1498" s="143" t="e">
        <f>AV1498/AT1498</f>
        <v>#DIV/0!</v>
      </c>
      <c r="AY1498" s="146" t="str">
        <f t="shared" si="1184"/>
        <v>43.53</v>
      </c>
      <c r="AZ1498" s="830" t="b">
        <f>COUNTIF('[1]Codes SEC'!$B$2:$B$250,Ministres!AY1498)&gt;0</f>
        <v>1</v>
      </c>
    </row>
    <row r="1499" spans="1:52" ht="12.75" customHeight="1" x14ac:dyDescent="0.25">
      <c r="A1499" s="148"/>
      <c r="B1499" s="832"/>
      <c r="C1499" s="150"/>
      <c r="D1499" s="151"/>
      <c r="E1499" s="833"/>
      <c r="F1499" s="153"/>
      <c r="G1499" s="154"/>
      <c r="H1499" s="155"/>
      <c r="I1499" s="156"/>
      <c r="J1499" s="157"/>
      <c r="K1499" s="158" t="s">
        <v>70</v>
      </c>
      <c r="L1499" s="159">
        <f>L1491+L1492+L1493+L1494+L1495+L1496+L1497+L1498</f>
        <v>0</v>
      </c>
      <c r="M1499" s="834">
        <f t="shared" ref="M1499:AW1499" si="1199">M1491+M1492+M1493+M1494+M1495+M1496+M1497+M1498</f>
        <v>0</v>
      </c>
      <c r="N1499" s="835">
        <f t="shared" si="1199"/>
        <v>0</v>
      </c>
      <c r="O1499" s="836">
        <f t="shared" si="1199"/>
        <v>0</v>
      </c>
      <c r="P1499" s="836">
        <f t="shared" si="1199"/>
        <v>0</v>
      </c>
      <c r="Q1499" s="836">
        <f t="shared" si="1199"/>
        <v>0</v>
      </c>
      <c r="R1499" s="836">
        <f t="shared" si="1199"/>
        <v>0</v>
      </c>
      <c r="S1499" s="836">
        <f t="shared" si="1199"/>
        <v>0</v>
      </c>
      <c r="T1499" s="837"/>
      <c r="U1499" s="838">
        <f t="shared" si="1199"/>
        <v>0</v>
      </c>
      <c r="V1499" s="838">
        <f t="shared" si="1199"/>
        <v>0</v>
      </c>
      <c r="W1499" s="836">
        <f t="shared" si="1199"/>
        <v>0</v>
      </c>
      <c r="X1499" s="836">
        <f t="shared" si="1199"/>
        <v>0</v>
      </c>
      <c r="Y1499" s="837"/>
      <c r="Z1499" s="838">
        <f t="shared" si="1199"/>
        <v>0</v>
      </c>
      <c r="AA1499" s="165">
        <f t="shared" si="1199"/>
        <v>0</v>
      </c>
      <c r="AB1499" s="836">
        <f t="shared" si="1199"/>
        <v>0</v>
      </c>
      <c r="AC1499" s="836">
        <f t="shared" si="1199"/>
        <v>0</v>
      </c>
      <c r="AD1499" s="836">
        <f t="shared" si="1199"/>
        <v>0</v>
      </c>
      <c r="AE1499" s="836">
        <f t="shared" si="1199"/>
        <v>0</v>
      </c>
      <c r="AF1499" s="836">
        <f t="shared" si="1199"/>
        <v>0</v>
      </c>
      <c r="AG1499" s="837"/>
      <c r="AH1499" s="838">
        <f t="shared" si="1199"/>
        <v>0</v>
      </c>
      <c r="AI1499" s="838">
        <f t="shared" si="1199"/>
        <v>0</v>
      </c>
      <c r="AJ1499" s="836">
        <f t="shared" si="1199"/>
        <v>0</v>
      </c>
      <c r="AK1499" s="836">
        <f t="shared" si="1199"/>
        <v>0</v>
      </c>
      <c r="AL1499" s="837"/>
      <c r="AM1499" s="839">
        <f t="shared" si="1199"/>
        <v>0</v>
      </c>
      <c r="AN1499" s="167">
        <f t="shared" si="1199"/>
        <v>0</v>
      </c>
      <c r="AO1499" s="840">
        <f t="shared" si="1199"/>
        <v>0</v>
      </c>
      <c r="AP1499" s="169">
        <f t="shared" si="1199"/>
        <v>0</v>
      </c>
      <c r="AQ1499" s="841">
        <f t="shared" si="1199"/>
        <v>0</v>
      </c>
      <c r="AR1499" s="842">
        <f t="shared" si="1199"/>
        <v>0</v>
      </c>
      <c r="AS1499" s="843" t="e">
        <f t="shared" si="1199"/>
        <v>#DIV/0!</v>
      </c>
      <c r="AT1499" s="844">
        <f t="shared" si="1199"/>
        <v>0</v>
      </c>
      <c r="AU1499" s="841">
        <f t="shared" si="1199"/>
        <v>0</v>
      </c>
      <c r="AV1499" s="842">
        <f t="shared" si="1199"/>
        <v>0</v>
      </c>
      <c r="AW1499" s="843" t="e">
        <f t="shared" si="1199"/>
        <v>#DIV/0!</v>
      </c>
      <c r="AY1499" s="146"/>
      <c r="AZ1499" s="830"/>
    </row>
    <row r="1500" spans="1:52" ht="12.75" customHeight="1" x14ac:dyDescent="0.25">
      <c r="A1500" s="15"/>
      <c r="C1500" s="122"/>
      <c r="D1500" s="123"/>
      <c r="F1500" s="125"/>
      <c r="G1500" s="126"/>
      <c r="H1500" s="35"/>
      <c r="I1500" s="36"/>
      <c r="J1500" s="37"/>
      <c r="K1500" s="240"/>
      <c r="L1500" s="199"/>
      <c r="M1500" s="200"/>
      <c r="N1500" s="201"/>
      <c r="O1500" s="202"/>
      <c r="P1500" s="202"/>
      <c r="Q1500" s="202"/>
      <c r="R1500" s="202"/>
      <c r="S1500" s="202"/>
      <c r="T1500" s="224"/>
      <c r="U1500" s="138"/>
      <c r="V1500" s="138"/>
      <c r="W1500" s="139"/>
      <c r="X1500" s="139"/>
      <c r="Y1500" s="224"/>
      <c r="Z1500" s="210"/>
      <c r="AA1500" s="204"/>
      <c r="AB1500" s="202"/>
      <c r="AC1500" s="202"/>
      <c r="AD1500" s="202"/>
      <c r="AE1500" s="202"/>
      <c r="AF1500" s="202"/>
      <c r="AG1500" s="224"/>
      <c r="AH1500" s="138"/>
      <c r="AI1500" s="138"/>
      <c r="AJ1500" s="139"/>
      <c r="AK1500" s="139"/>
      <c r="AL1500" s="224"/>
      <c r="AM1500" s="140"/>
      <c r="AN1500" s="211"/>
      <c r="AO1500" s="212"/>
      <c r="AP1500" s="39"/>
      <c r="AQ1500" s="141"/>
      <c r="AR1500" s="141"/>
      <c r="AS1500" s="143"/>
      <c r="AU1500" s="141"/>
      <c r="AV1500" s="141"/>
      <c r="AW1500" s="143"/>
      <c r="AY1500" s="146"/>
      <c r="AZ1500" s="830"/>
    </row>
    <row r="1501" spans="1:52" ht="12.75" customHeight="1" x14ac:dyDescent="0.25">
      <c r="A1501" s="15"/>
      <c r="C1501" s="122"/>
      <c r="D1501" s="123"/>
      <c r="F1501" s="125"/>
      <c r="G1501" s="126"/>
      <c r="H1501" s="35"/>
      <c r="I1501" s="36"/>
      <c r="J1501" s="37"/>
      <c r="K1501" s="243" t="s">
        <v>109</v>
      </c>
      <c r="L1501" s="199"/>
      <c r="M1501" s="200"/>
      <c r="N1501" s="201"/>
      <c r="O1501" s="202"/>
      <c r="P1501" s="202"/>
      <c r="Q1501" s="202"/>
      <c r="R1501" s="202"/>
      <c r="S1501" s="202"/>
      <c r="T1501" s="224"/>
      <c r="U1501" s="138"/>
      <c r="V1501" s="138"/>
      <c r="W1501" s="139"/>
      <c r="X1501" s="139"/>
      <c r="Y1501" s="224"/>
      <c r="Z1501" s="210"/>
      <c r="AA1501" s="204"/>
      <c r="AB1501" s="202"/>
      <c r="AC1501" s="202"/>
      <c r="AD1501" s="202"/>
      <c r="AE1501" s="202"/>
      <c r="AF1501" s="202"/>
      <c r="AG1501" s="224"/>
      <c r="AH1501" s="138"/>
      <c r="AI1501" s="138"/>
      <c r="AJ1501" s="139"/>
      <c r="AK1501" s="139"/>
      <c r="AL1501" s="224"/>
      <c r="AM1501" s="140"/>
      <c r="AN1501" s="211"/>
      <c r="AO1501" s="212"/>
      <c r="AP1501" s="39"/>
      <c r="AQ1501" s="141"/>
      <c r="AR1501" s="141"/>
      <c r="AS1501" s="143"/>
      <c r="AU1501" s="141"/>
      <c r="AV1501" s="141"/>
      <c r="AW1501" s="143"/>
      <c r="AY1501" s="146"/>
      <c r="AZ1501" s="830"/>
    </row>
    <row r="1502" spans="1:52" ht="12.75" customHeight="1" x14ac:dyDescent="0.25">
      <c r="A1502" s="15"/>
      <c r="C1502" s="122"/>
      <c r="D1502" s="123"/>
      <c r="F1502" s="125"/>
      <c r="G1502" s="126"/>
      <c r="H1502" s="35"/>
      <c r="I1502" s="36"/>
      <c r="J1502" s="37"/>
      <c r="K1502" s="244"/>
      <c r="L1502" s="199"/>
      <c r="M1502" s="200"/>
      <c r="N1502" s="201"/>
      <c r="O1502" s="202"/>
      <c r="P1502" s="202"/>
      <c r="Q1502" s="202"/>
      <c r="R1502" s="202"/>
      <c r="S1502" s="202"/>
      <c r="T1502" s="224"/>
      <c r="U1502" s="138"/>
      <c r="V1502" s="138"/>
      <c r="W1502" s="139"/>
      <c r="X1502" s="139"/>
      <c r="Y1502" s="224"/>
      <c r="Z1502" s="210"/>
      <c r="AA1502" s="204"/>
      <c r="AB1502" s="202"/>
      <c r="AC1502" s="202"/>
      <c r="AD1502" s="202"/>
      <c r="AE1502" s="202"/>
      <c r="AF1502" s="202"/>
      <c r="AG1502" s="224"/>
      <c r="AH1502" s="138"/>
      <c r="AI1502" s="138"/>
      <c r="AJ1502" s="139"/>
      <c r="AK1502" s="139"/>
      <c r="AL1502" s="224"/>
      <c r="AM1502" s="140"/>
      <c r="AN1502" s="211"/>
      <c r="AO1502" s="212"/>
      <c r="AP1502" s="39"/>
      <c r="AQ1502" s="141"/>
      <c r="AR1502" s="141"/>
      <c r="AS1502" s="143"/>
      <c r="AU1502" s="141"/>
      <c r="AV1502" s="141"/>
      <c r="AW1502" s="143"/>
      <c r="AY1502" s="146"/>
      <c r="AZ1502" s="830"/>
    </row>
    <row r="1503" spans="1:52" ht="35.1" customHeight="1" x14ac:dyDescent="0.25">
      <c r="A1503" s="15" t="s">
        <v>1675</v>
      </c>
      <c r="B1503" s="225" t="s">
        <v>265</v>
      </c>
      <c r="C1503" s="122" t="s">
        <v>237</v>
      </c>
      <c r="D1503" s="123">
        <v>1000</v>
      </c>
      <c r="E1503" s="226"/>
      <c r="F1503" s="122" t="s">
        <v>1122</v>
      </c>
      <c r="G1503" s="227"/>
      <c r="H1503" s="436">
        <v>122</v>
      </c>
      <c r="I1503" s="229">
        <v>85111000</v>
      </c>
      <c r="J1503" s="230" t="s">
        <v>1703</v>
      </c>
      <c r="K1503" s="231" t="s">
        <v>1704</v>
      </c>
      <c r="L1503" s="232">
        <v>0</v>
      </c>
      <c r="M1503" s="233">
        <v>0</v>
      </c>
      <c r="N1503" s="130"/>
      <c r="O1503" s="131"/>
      <c r="P1503" s="131"/>
      <c r="Q1503" s="131"/>
      <c r="R1503" s="131"/>
      <c r="S1503" s="131"/>
      <c r="T1503" s="132" t="str">
        <f>IF(SUM(N1503:S1503)=U1503,"OK",SUM(N1503:S1503)-U1503)</f>
        <v>OK</v>
      </c>
      <c r="U1503" s="138"/>
      <c r="V1503" s="138"/>
      <c r="W1503" s="139"/>
      <c r="X1503" s="139"/>
      <c r="Y1503" s="132" t="str">
        <f>IF(SUM(W1503:X1503)=Z1503,"OK",SUM(W1503:X1503)-Z1503)</f>
        <v>OK</v>
      </c>
      <c r="Z1503" s="210"/>
      <c r="AA1503" s="204"/>
      <c r="AB1503" s="202"/>
      <c r="AC1503" s="202"/>
      <c r="AD1503" s="202"/>
      <c r="AE1503" s="202"/>
      <c r="AF1503" s="202"/>
      <c r="AG1503" s="132" t="str">
        <f>IF(SUM(AA1503:AF1503)=AH1503,"OK",SUM(AA1503:AF1503)-AH1503)</f>
        <v>OK</v>
      </c>
      <c r="AH1503" s="138"/>
      <c r="AI1503" s="138"/>
      <c r="AJ1503" s="139"/>
      <c r="AK1503" s="139"/>
      <c r="AL1503" s="132" t="str">
        <f>IF(SUM(AJ1503:AK1503)=AM1503,"OK",SUM(AJ1503:AK1503)-AM1503)</f>
        <v>OK</v>
      </c>
      <c r="AM1503" s="140"/>
      <c r="AN1503" s="119">
        <f>L1503+U1503+V1503+Z1503</f>
        <v>0</v>
      </c>
      <c r="AO1503" s="120">
        <f>M1503+AH1503+AI1503+AM1503</f>
        <v>0</v>
      </c>
      <c r="AP1503" s="39">
        <f>L1503</f>
        <v>0</v>
      </c>
      <c r="AQ1503" s="141">
        <f>AN1503</f>
        <v>0</v>
      </c>
      <c r="AR1503" s="142">
        <f>AQ1503-AP1503</f>
        <v>0</v>
      </c>
      <c r="AS1503" s="143" t="e">
        <f>AR1503/AP1503</f>
        <v>#DIV/0!</v>
      </c>
      <c r="AT1503" s="144">
        <f>M1503</f>
        <v>0</v>
      </c>
      <c r="AU1503" s="141">
        <f>AO1503</f>
        <v>0</v>
      </c>
      <c r="AV1503" s="142">
        <f>AU1503-AT1503</f>
        <v>0</v>
      </c>
      <c r="AW1503" s="143" t="e">
        <f>AV1503/AT1503</f>
        <v>#DIV/0!</v>
      </c>
      <c r="AY1503" s="146" t="str">
        <f t="shared" ref="AY1503:AY1514" si="1200">RIGHT(LEFT(I1503,3),2)&amp;"."&amp;RIGHT(LEFT(I1503,5),2)</f>
        <v>51.11</v>
      </c>
      <c r="AZ1503" s="830" t="b">
        <f>COUNTIF('[1]Codes SEC'!$B$2:$B$250,Ministres!AY1503)&gt;0</f>
        <v>1</v>
      </c>
    </row>
    <row r="1504" spans="1:52" ht="35.1" customHeight="1" x14ac:dyDescent="0.25">
      <c r="A1504" s="15" t="s">
        <v>1675</v>
      </c>
      <c r="B1504" s="225" t="s">
        <v>265</v>
      </c>
      <c r="C1504" s="122" t="s">
        <v>237</v>
      </c>
      <c r="D1504" s="123">
        <v>1000</v>
      </c>
      <c r="E1504" s="226"/>
      <c r="F1504" s="122" t="s">
        <v>1115</v>
      </c>
      <c r="G1504" s="227"/>
      <c r="H1504" s="436">
        <v>122</v>
      </c>
      <c r="I1504" s="229">
        <v>86141000</v>
      </c>
      <c r="J1504" s="230" t="s">
        <v>1705</v>
      </c>
      <c r="K1504" s="231" t="s">
        <v>1706</v>
      </c>
      <c r="L1504" s="232">
        <v>0</v>
      </c>
      <c r="M1504" s="233">
        <v>0</v>
      </c>
      <c r="N1504" s="130"/>
      <c r="O1504" s="131"/>
      <c r="P1504" s="131"/>
      <c r="Q1504" s="131"/>
      <c r="R1504" s="131"/>
      <c r="S1504" s="131"/>
      <c r="T1504" s="132" t="str">
        <f>IF(SUM(N1504:S1504)=U1504,"OK",SUM(N1504:S1504)-U1504)</f>
        <v>OK</v>
      </c>
      <c r="U1504" s="138"/>
      <c r="V1504" s="138"/>
      <c r="W1504" s="139"/>
      <c r="X1504" s="139"/>
      <c r="Y1504" s="132" t="str">
        <f>IF(SUM(W1504:X1504)=Z1504,"OK",SUM(W1504:X1504)-Z1504)</f>
        <v>OK</v>
      </c>
      <c r="Z1504" s="210"/>
      <c r="AA1504" s="204"/>
      <c r="AB1504" s="202"/>
      <c r="AC1504" s="202"/>
      <c r="AD1504" s="202"/>
      <c r="AE1504" s="202"/>
      <c r="AF1504" s="202"/>
      <c r="AG1504" s="132" t="str">
        <f>IF(SUM(AA1504:AF1504)=AH1504,"OK",SUM(AA1504:AF1504)-AH1504)</f>
        <v>OK</v>
      </c>
      <c r="AH1504" s="138"/>
      <c r="AI1504" s="138"/>
      <c r="AJ1504" s="139"/>
      <c r="AK1504" s="139"/>
      <c r="AL1504" s="132" t="str">
        <f>IF(SUM(AJ1504:AK1504)=AM1504,"OK",SUM(AJ1504:AK1504)-AM1504)</f>
        <v>OK</v>
      </c>
      <c r="AM1504" s="140"/>
      <c r="AN1504" s="119">
        <f>L1504+U1504+V1504+Z1504</f>
        <v>0</v>
      </c>
      <c r="AO1504" s="120">
        <f>M1504+AH1504+AI1504+AM1504</f>
        <v>0</v>
      </c>
      <c r="AP1504" s="39">
        <f>L1504</f>
        <v>0</v>
      </c>
      <c r="AQ1504" s="141">
        <f>AN1504</f>
        <v>0</v>
      </c>
      <c r="AR1504" s="142">
        <f>AQ1504-AP1504</f>
        <v>0</v>
      </c>
      <c r="AS1504" s="143" t="e">
        <f>AR1504/AP1504</f>
        <v>#DIV/0!</v>
      </c>
      <c r="AT1504" s="144">
        <f>M1504</f>
        <v>0</v>
      </c>
      <c r="AU1504" s="141">
        <f>AO1504</f>
        <v>0</v>
      </c>
      <c r="AV1504" s="142">
        <f>AU1504-AT1504</f>
        <v>0</v>
      </c>
      <c r="AW1504" s="143" t="e">
        <f>AV1504/AT1504</f>
        <v>#DIV/0!</v>
      </c>
      <c r="AY1504" s="146" t="str">
        <f t="shared" si="1200"/>
        <v>61.41</v>
      </c>
      <c r="AZ1504" s="830" t="b">
        <f>COUNTIF('[1]Codes SEC'!$B$2:$B$250,Ministres!AY1504)&gt;0</f>
        <v>1</v>
      </c>
    </row>
    <row r="1505" spans="1:52" ht="35.1" customHeight="1" x14ac:dyDescent="0.25">
      <c r="A1505" s="15" t="s">
        <v>1675</v>
      </c>
      <c r="B1505" s="225" t="s">
        <v>265</v>
      </c>
      <c r="C1505" s="122" t="s">
        <v>237</v>
      </c>
      <c r="D1505" s="123">
        <v>1000</v>
      </c>
      <c r="E1505" s="226"/>
      <c r="F1505" s="122" t="s">
        <v>1115</v>
      </c>
      <c r="G1505" s="227"/>
      <c r="H1505" s="436">
        <v>122</v>
      </c>
      <c r="I1505" s="229">
        <v>86141000</v>
      </c>
      <c r="J1505" s="230" t="s">
        <v>1707</v>
      </c>
      <c r="K1505" s="231" t="s">
        <v>1708</v>
      </c>
      <c r="L1505" s="232">
        <v>0</v>
      </c>
      <c r="M1505" s="233">
        <v>0</v>
      </c>
      <c r="N1505" s="130"/>
      <c r="O1505" s="131"/>
      <c r="P1505" s="131"/>
      <c r="Q1505" s="131"/>
      <c r="R1505" s="131"/>
      <c r="S1505" s="131"/>
      <c r="T1505" s="132" t="str">
        <f>IF(SUM(N1505:S1505)=U1505,"OK",SUM(N1505:S1505)-U1505)</f>
        <v>OK</v>
      </c>
      <c r="U1505" s="138"/>
      <c r="V1505" s="138"/>
      <c r="W1505" s="139"/>
      <c r="X1505" s="139"/>
      <c r="Y1505" s="132" t="str">
        <f>IF(SUM(W1505:X1505)=Z1505,"OK",SUM(W1505:X1505)-Z1505)</f>
        <v>OK</v>
      </c>
      <c r="Z1505" s="210"/>
      <c r="AA1505" s="204"/>
      <c r="AB1505" s="202"/>
      <c r="AC1505" s="202"/>
      <c r="AD1505" s="202"/>
      <c r="AE1505" s="202"/>
      <c r="AF1505" s="202"/>
      <c r="AG1505" s="132" t="str">
        <f>IF(SUM(AA1505:AF1505)=AH1505,"OK",SUM(AA1505:AF1505)-AH1505)</f>
        <v>OK</v>
      </c>
      <c r="AH1505" s="138"/>
      <c r="AI1505" s="138"/>
      <c r="AJ1505" s="139"/>
      <c r="AK1505" s="139"/>
      <c r="AL1505" s="132" t="str">
        <f>IF(SUM(AJ1505:AK1505)=AM1505,"OK",SUM(AJ1505:AK1505)-AM1505)</f>
        <v>OK</v>
      </c>
      <c r="AM1505" s="140"/>
      <c r="AN1505" s="119">
        <f>L1505+U1505+V1505+Z1505</f>
        <v>0</v>
      </c>
      <c r="AO1505" s="120">
        <f>M1505+AH1505+AI1505+AM1505</f>
        <v>0</v>
      </c>
      <c r="AP1505" s="39">
        <f>L1505</f>
        <v>0</v>
      </c>
      <c r="AQ1505" s="141">
        <f>AN1505</f>
        <v>0</v>
      </c>
      <c r="AR1505" s="142">
        <f>AQ1505-AP1505</f>
        <v>0</v>
      </c>
      <c r="AS1505" s="143" t="e">
        <f>AR1505/AP1505</f>
        <v>#DIV/0!</v>
      </c>
      <c r="AT1505" s="144">
        <f>M1505</f>
        <v>0</v>
      </c>
      <c r="AU1505" s="141">
        <f>AO1505</f>
        <v>0</v>
      </c>
      <c r="AV1505" s="142">
        <f>AU1505-AT1505</f>
        <v>0</v>
      </c>
      <c r="AW1505" s="143" t="e">
        <f>AV1505/AT1505</f>
        <v>#DIV/0!</v>
      </c>
      <c r="AY1505" s="146" t="str">
        <f t="shared" si="1200"/>
        <v>61.41</v>
      </c>
      <c r="AZ1505" s="830" t="b">
        <f>COUNTIF('[1]Codes SEC'!$B$2:$B$250,Ministres!AY1505)&gt;0</f>
        <v>1</v>
      </c>
    </row>
    <row r="1506" spans="1:52" ht="35.1" customHeight="1" x14ac:dyDescent="0.25">
      <c r="A1506" s="15" t="s">
        <v>1675</v>
      </c>
      <c r="B1506" s="225" t="s">
        <v>265</v>
      </c>
      <c r="C1506" s="122" t="s">
        <v>237</v>
      </c>
      <c r="D1506" s="123">
        <v>1000</v>
      </c>
      <c r="E1506" s="226"/>
      <c r="F1506" s="122">
        <v>19</v>
      </c>
      <c r="G1506" s="227"/>
      <c r="H1506" s="436">
        <v>122</v>
      </c>
      <c r="I1506" s="229">
        <v>86311000</v>
      </c>
      <c r="J1506" s="230" t="s">
        <v>1709</v>
      </c>
      <c r="K1506" s="231" t="s">
        <v>1710</v>
      </c>
      <c r="L1506" s="232">
        <v>0</v>
      </c>
      <c r="M1506" s="233">
        <v>0</v>
      </c>
      <c r="N1506" s="130"/>
      <c r="O1506" s="131"/>
      <c r="P1506" s="131"/>
      <c r="Q1506" s="131"/>
      <c r="R1506" s="131"/>
      <c r="S1506" s="131"/>
      <c r="T1506" s="132" t="str">
        <f t="shared" ref="T1506" si="1201">IF(SUM(N1506:S1506)=U1506,"OK",SUM(N1506:S1506)-U1506)</f>
        <v>OK</v>
      </c>
      <c r="U1506" s="138"/>
      <c r="V1506" s="138"/>
      <c r="W1506" s="139"/>
      <c r="X1506" s="139"/>
      <c r="Y1506" s="132" t="str">
        <f t="shared" ref="Y1506" si="1202">IF(SUM(W1506:X1506)=Z1506,"OK",SUM(W1506:X1506)-Z1506)</f>
        <v>OK</v>
      </c>
      <c r="Z1506" s="210"/>
      <c r="AA1506" s="204"/>
      <c r="AB1506" s="202"/>
      <c r="AC1506" s="202"/>
      <c r="AD1506" s="202"/>
      <c r="AE1506" s="202"/>
      <c r="AF1506" s="202"/>
      <c r="AG1506" s="132" t="str">
        <f t="shared" ref="AG1506" si="1203">IF(SUM(AA1506:AF1506)=AH1506,"OK",SUM(AA1506:AF1506)-AH1506)</f>
        <v>OK</v>
      </c>
      <c r="AH1506" s="138"/>
      <c r="AI1506" s="138"/>
      <c r="AJ1506" s="139"/>
      <c r="AK1506" s="139"/>
      <c r="AL1506" s="132" t="str">
        <f t="shared" ref="AL1506" si="1204">IF(SUM(AJ1506:AK1506)=AM1506,"OK",SUM(AJ1506:AK1506)-AM1506)</f>
        <v>OK</v>
      </c>
      <c r="AM1506" s="140"/>
      <c r="AN1506" s="119">
        <f t="shared" ref="AN1506:AN1514" si="1205">L1506+U1506+V1506+Z1506</f>
        <v>0</v>
      </c>
      <c r="AO1506" s="120">
        <f t="shared" ref="AO1506:AO1514" si="1206">M1506+AH1506+AI1506+AM1506</f>
        <v>0</v>
      </c>
      <c r="AP1506" s="39">
        <f t="shared" ref="AP1506:AP1514" si="1207">L1506</f>
        <v>0</v>
      </c>
      <c r="AQ1506" s="141">
        <f t="shared" ref="AQ1506:AQ1514" si="1208">AN1506</f>
        <v>0</v>
      </c>
      <c r="AR1506" s="142">
        <f t="shared" ref="AR1506:AR1514" si="1209">AQ1506-AP1506</f>
        <v>0</v>
      </c>
      <c r="AS1506" s="143" t="e">
        <f t="shared" ref="AS1506:AS1514" si="1210">AR1506/AP1506</f>
        <v>#DIV/0!</v>
      </c>
      <c r="AT1506" s="144">
        <f t="shared" ref="AT1506:AT1514" si="1211">M1506</f>
        <v>0</v>
      </c>
      <c r="AU1506" s="141">
        <f t="shared" ref="AU1506:AU1514" si="1212">AO1506</f>
        <v>0</v>
      </c>
      <c r="AV1506" s="142">
        <f t="shared" ref="AV1506:AV1514" si="1213">AU1506-AT1506</f>
        <v>0</v>
      </c>
      <c r="AW1506" s="143" t="e">
        <f t="shared" ref="AW1506:AW1514" si="1214">AV1506/AT1506</f>
        <v>#DIV/0!</v>
      </c>
      <c r="AY1506" s="146" t="str">
        <f t="shared" si="1200"/>
        <v>63.11</v>
      </c>
      <c r="AZ1506" s="830" t="b">
        <f>COUNTIF('[1]Codes SEC'!$B$2:$B$250,Ministres!AY1506)&gt;0</f>
        <v>1</v>
      </c>
    </row>
    <row r="1507" spans="1:52" ht="35.1" customHeight="1" x14ac:dyDescent="0.25">
      <c r="A1507" s="15" t="s">
        <v>1675</v>
      </c>
      <c r="B1507" s="225" t="s">
        <v>265</v>
      </c>
      <c r="C1507" s="122" t="s">
        <v>237</v>
      </c>
      <c r="D1507" s="123">
        <v>1000</v>
      </c>
      <c r="E1507" s="226"/>
      <c r="F1507" s="122" t="s">
        <v>1115</v>
      </c>
      <c r="G1507" s="227"/>
      <c r="H1507" s="436">
        <v>122</v>
      </c>
      <c r="I1507" s="229">
        <v>86321000</v>
      </c>
      <c r="J1507" s="230" t="s">
        <v>1711</v>
      </c>
      <c r="K1507" s="231" t="s">
        <v>1712</v>
      </c>
      <c r="L1507" s="232">
        <v>0</v>
      </c>
      <c r="M1507" s="233">
        <v>0</v>
      </c>
      <c r="N1507" s="130"/>
      <c r="O1507" s="131"/>
      <c r="P1507" s="131"/>
      <c r="Q1507" s="131"/>
      <c r="R1507" s="131"/>
      <c r="S1507" s="131"/>
      <c r="T1507" s="132" t="str">
        <f t="shared" ref="T1507:T1514" si="1215">IF(SUM(N1507:S1507)=U1507,"OK",SUM(N1507:S1507)-U1507)</f>
        <v>OK</v>
      </c>
      <c r="U1507" s="138"/>
      <c r="V1507" s="138"/>
      <c r="W1507" s="139"/>
      <c r="X1507" s="139"/>
      <c r="Y1507" s="132" t="str">
        <f t="shared" ref="Y1507:Y1514" si="1216">IF(SUM(W1507:X1507)=Z1507,"OK",SUM(W1507:X1507)-Z1507)</f>
        <v>OK</v>
      </c>
      <c r="Z1507" s="210"/>
      <c r="AA1507" s="204"/>
      <c r="AB1507" s="202"/>
      <c r="AC1507" s="202"/>
      <c r="AD1507" s="202"/>
      <c r="AE1507" s="202"/>
      <c r="AF1507" s="202"/>
      <c r="AG1507" s="132" t="str">
        <f t="shared" ref="AG1507:AG1514" si="1217">IF(SUM(AA1507:AF1507)=AH1507,"OK",SUM(AA1507:AF1507)-AH1507)</f>
        <v>OK</v>
      </c>
      <c r="AH1507" s="138"/>
      <c r="AI1507" s="138"/>
      <c r="AJ1507" s="139"/>
      <c r="AK1507" s="139"/>
      <c r="AL1507" s="132" t="str">
        <f t="shared" ref="AL1507:AL1514" si="1218">IF(SUM(AJ1507:AK1507)=AM1507,"OK",SUM(AJ1507:AK1507)-AM1507)</f>
        <v>OK</v>
      </c>
      <c r="AM1507" s="140"/>
      <c r="AN1507" s="119">
        <f t="shared" si="1205"/>
        <v>0</v>
      </c>
      <c r="AO1507" s="120">
        <f t="shared" si="1206"/>
        <v>0</v>
      </c>
      <c r="AP1507" s="39">
        <f t="shared" si="1207"/>
        <v>0</v>
      </c>
      <c r="AQ1507" s="141">
        <f t="shared" si="1208"/>
        <v>0</v>
      </c>
      <c r="AR1507" s="142">
        <f t="shared" si="1209"/>
        <v>0</v>
      </c>
      <c r="AS1507" s="143" t="e">
        <f t="shared" si="1210"/>
        <v>#DIV/0!</v>
      </c>
      <c r="AT1507" s="144">
        <f t="shared" si="1211"/>
        <v>0</v>
      </c>
      <c r="AU1507" s="141">
        <f t="shared" si="1212"/>
        <v>0</v>
      </c>
      <c r="AV1507" s="142">
        <f t="shared" si="1213"/>
        <v>0</v>
      </c>
      <c r="AW1507" s="143" t="e">
        <f t="shared" si="1214"/>
        <v>#DIV/0!</v>
      </c>
      <c r="AY1507" s="146" t="str">
        <f t="shared" si="1200"/>
        <v>63.21</v>
      </c>
      <c r="AZ1507" s="830" t="b">
        <f>COUNTIF('[1]Codes SEC'!$B$2:$B$250,Ministres!AY1507)&gt;0</f>
        <v>1</v>
      </c>
    </row>
    <row r="1508" spans="1:52" ht="35.1" customHeight="1" x14ac:dyDescent="0.25">
      <c r="A1508" s="15" t="s">
        <v>1675</v>
      </c>
      <c r="B1508" s="225" t="s">
        <v>265</v>
      </c>
      <c r="C1508" s="122" t="s">
        <v>237</v>
      </c>
      <c r="D1508" s="123">
        <v>1000</v>
      </c>
      <c r="E1508" s="226"/>
      <c r="F1508" s="122" t="s">
        <v>1122</v>
      </c>
      <c r="G1508" s="227"/>
      <c r="H1508" s="436">
        <v>122</v>
      </c>
      <c r="I1508" s="229">
        <v>86321000</v>
      </c>
      <c r="J1508" s="230" t="s">
        <v>1713</v>
      </c>
      <c r="K1508" s="231" t="s">
        <v>1714</v>
      </c>
      <c r="L1508" s="232">
        <v>0</v>
      </c>
      <c r="M1508" s="233">
        <v>0</v>
      </c>
      <c r="N1508" s="130"/>
      <c r="O1508" s="131"/>
      <c r="P1508" s="131"/>
      <c r="Q1508" s="131"/>
      <c r="R1508" s="131"/>
      <c r="S1508" s="131"/>
      <c r="T1508" s="132" t="str">
        <f t="shared" si="1215"/>
        <v>OK</v>
      </c>
      <c r="U1508" s="138"/>
      <c r="V1508" s="138"/>
      <c r="W1508" s="139"/>
      <c r="X1508" s="139"/>
      <c r="Y1508" s="132" t="str">
        <f t="shared" si="1216"/>
        <v>OK</v>
      </c>
      <c r="Z1508" s="210"/>
      <c r="AA1508" s="204"/>
      <c r="AB1508" s="202"/>
      <c r="AC1508" s="202"/>
      <c r="AD1508" s="202"/>
      <c r="AE1508" s="202"/>
      <c r="AF1508" s="202"/>
      <c r="AG1508" s="132" t="str">
        <f t="shared" si="1217"/>
        <v>OK</v>
      </c>
      <c r="AH1508" s="138"/>
      <c r="AI1508" s="138"/>
      <c r="AJ1508" s="139"/>
      <c r="AK1508" s="139"/>
      <c r="AL1508" s="132" t="str">
        <f t="shared" si="1218"/>
        <v>OK</v>
      </c>
      <c r="AM1508" s="140"/>
      <c r="AN1508" s="119">
        <f t="shared" si="1205"/>
        <v>0</v>
      </c>
      <c r="AO1508" s="120">
        <f t="shared" si="1206"/>
        <v>0</v>
      </c>
      <c r="AP1508" s="39">
        <f t="shared" si="1207"/>
        <v>0</v>
      </c>
      <c r="AQ1508" s="141">
        <f t="shared" si="1208"/>
        <v>0</v>
      </c>
      <c r="AR1508" s="142">
        <f t="shared" si="1209"/>
        <v>0</v>
      </c>
      <c r="AS1508" s="143" t="e">
        <f t="shared" si="1210"/>
        <v>#DIV/0!</v>
      </c>
      <c r="AT1508" s="144">
        <f t="shared" si="1211"/>
        <v>0</v>
      </c>
      <c r="AU1508" s="141">
        <f t="shared" si="1212"/>
        <v>0</v>
      </c>
      <c r="AV1508" s="142">
        <f t="shared" si="1213"/>
        <v>0</v>
      </c>
      <c r="AW1508" s="143" t="e">
        <f t="shared" si="1214"/>
        <v>#DIV/0!</v>
      </c>
      <c r="AY1508" s="146" t="str">
        <f t="shared" si="1200"/>
        <v>63.21</v>
      </c>
      <c r="AZ1508" s="830" t="b">
        <f>COUNTIF('[1]Codes SEC'!$B$2:$B$250,Ministres!AY1508)&gt;0</f>
        <v>1</v>
      </c>
    </row>
    <row r="1509" spans="1:52" ht="35.1" customHeight="1" x14ac:dyDescent="0.25">
      <c r="A1509" s="15" t="s">
        <v>1675</v>
      </c>
      <c r="B1509" s="225" t="s">
        <v>265</v>
      </c>
      <c r="C1509" s="122" t="s">
        <v>237</v>
      </c>
      <c r="D1509" s="123">
        <v>1000</v>
      </c>
      <c r="E1509" s="226"/>
      <c r="F1509" s="122">
        <v>19</v>
      </c>
      <c r="G1509" s="227"/>
      <c r="H1509" s="436">
        <v>122</v>
      </c>
      <c r="I1509" s="229">
        <v>86352000</v>
      </c>
      <c r="J1509" s="230" t="s">
        <v>1715</v>
      </c>
      <c r="K1509" s="231" t="s">
        <v>1716</v>
      </c>
      <c r="L1509" s="232">
        <v>0</v>
      </c>
      <c r="M1509" s="233">
        <v>0</v>
      </c>
      <c r="N1509" s="130"/>
      <c r="O1509" s="131"/>
      <c r="P1509" s="131"/>
      <c r="Q1509" s="131"/>
      <c r="R1509" s="131"/>
      <c r="S1509" s="131"/>
      <c r="T1509" s="132" t="str">
        <f t="shared" si="1215"/>
        <v>OK</v>
      </c>
      <c r="U1509" s="138"/>
      <c r="V1509" s="138"/>
      <c r="W1509" s="139"/>
      <c r="X1509" s="139"/>
      <c r="Y1509" s="132" t="str">
        <f t="shared" si="1216"/>
        <v>OK</v>
      </c>
      <c r="Z1509" s="210"/>
      <c r="AA1509" s="204"/>
      <c r="AB1509" s="202"/>
      <c r="AC1509" s="202"/>
      <c r="AD1509" s="202"/>
      <c r="AE1509" s="202"/>
      <c r="AF1509" s="202"/>
      <c r="AG1509" s="132" t="str">
        <f t="shared" si="1217"/>
        <v>OK</v>
      </c>
      <c r="AH1509" s="138"/>
      <c r="AI1509" s="138"/>
      <c r="AJ1509" s="139"/>
      <c r="AK1509" s="139"/>
      <c r="AL1509" s="132" t="str">
        <f t="shared" si="1218"/>
        <v>OK</v>
      </c>
      <c r="AM1509" s="140"/>
      <c r="AN1509" s="119">
        <f t="shared" si="1205"/>
        <v>0</v>
      </c>
      <c r="AO1509" s="120">
        <f t="shared" si="1206"/>
        <v>0</v>
      </c>
      <c r="AP1509" s="39">
        <f t="shared" si="1207"/>
        <v>0</v>
      </c>
      <c r="AQ1509" s="141">
        <f t="shared" si="1208"/>
        <v>0</v>
      </c>
      <c r="AR1509" s="142">
        <f t="shared" si="1209"/>
        <v>0</v>
      </c>
      <c r="AS1509" s="143" t="e">
        <f t="shared" si="1210"/>
        <v>#DIV/0!</v>
      </c>
      <c r="AT1509" s="144">
        <f t="shared" si="1211"/>
        <v>0</v>
      </c>
      <c r="AU1509" s="141">
        <f t="shared" si="1212"/>
        <v>0</v>
      </c>
      <c r="AV1509" s="142">
        <f t="shared" si="1213"/>
        <v>0</v>
      </c>
      <c r="AW1509" s="143" t="e">
        <f t="shared" si="1214"/>
        <v>#DIV/0!</v>
      </c>
      <c r="AY1509" s="146" t="str">
        <f t="shared" si="1200"/>
        <v>63.52</v>
      </c>
      <c r="AZ1509" s="830" t="b">
        <f>COUNTIF('[1]Codes SEC'!$B$2:$B$250,Ministres!AY1509)&gt;0</f>
        <v>1</v>
      </c>
    </row>
    <row r="1510" spans="1:52" ht="35.1" customHeight="1" x14ac:dyDescent="0.25">
      <c r="A1510" s="15" t="s">
        <v>1675</v>
      </c>
      <c r="B1510" s="225" t="s">
        <v>265</v>
      </c>
      <c r="C1510" s="122" t="s">
        <v>237</v>
      </c>
      <c r="D1510" s="123">
        <v>1000</v>
      </c>
      <c r="E1510" s="226"/>
      <c r="F1510" s="122">
        <v>19</v>
      </c>
      <c r="G1510" s="227"/>
      <c r="H1510" s="436">
        <v>122</v>
      </c>
      <c r="I1510" s="229">
        <v>86352000</v>
      </c>
      <c r="J1510" s="230" t="s">
        <v>1717</v>
      </c>
      <c r="K1510" s="231" t="s">
        <v>1718</v>
      </c>
      <c r="L1510" s="232">
        <v>0</v>
      </c>
      <c r="M1510" s="233">
        <v>0</v>
      </c>
      <c r="N1510" s="130"/>
      <c r="O1510" s="131"/>
      <c r="P1510" s="131"/>
      <c r="Q1510" s="131"/>
      <c r="R1510" s="131"/>
      <c r="S1510" s="131"/>
      <c r="T1510" s="132" t="str">
        <f t="shared" si="1215"/>
        <v>OK</v>
      </c>
      <c r="U1510" s="138"/>
      <c r="V1510" s="138"/>
      <c r="W1510" s="139"/>
      <c r="X1510" s="139"/>
      <c r="Y1510" s="132" t="str">
        <f t="shared" si="1216"/>
        <v>OK</v>
      </c>
      <c r="Z1510" s="210"/>
      <c r="AA1510" s="204"/>
      <c r="AB1510" s="202"/>
      <c r="AC1510" s="202"/>
      <c r="AD1510" s="202"/>
      <c r="AE1510" s="202"/>
      <c r="AF1510" s="202"/>
      <c r="AG1510" s="132" t="str">
        <f t="shared" si="1217"/>
        <v>OK</v>
      </c>
      <c r="AH1510" s="138"/>
      <c r="AI1510" s="138"/>
      <c r="AJ1510" s="139"/>
      <c r="AK1510" s="139"/>
      <c r="AL1510" s="132" t="str">
        <f t="shared" si="1218"/>
        <v>OK</v>
      </c>
      <c r="AM1510" s="140"/>
      <c r="AN1510" s="119">
        <f t="shared" si="1205"/>
        <v>0</v>
      </c>
      <c r="AO1510" s="120">
        <f t="shared" si="1206"/>
        <v>0</v>
      </c>
      <c r="AP1510" s="39">
        <f t="shared" si="1207"/>
        <v>0</v>
      </c>
      <c r="AQ1510" s="141">
        <f t="shared" si="1208"/>
        <v>0</v>
      </c>
      <c r="AR1510" s="142">
        <f t="shared" si="1209"/>
        <v>0</v>
      </c>
      <c r="AS1510" s="143" t="e">
        <f t="shared" si="1210"/>
        <v>#DIV/0!</v>
      </c>
      <c r="AT1510" s="144">
        <f t="shared" si="1211"/>
        <v>0</v>
      </c>
      <c r="AU1510" s="141">
        <f t="shared" si="1212"/>
        <v>0</v>
      </c>
      <c r="AV1510" s="142">
        <f t="shared" si="1213"/>
        <v>0</v>
      </c>
      <c r="AW1510" s="143" t="e">
        <f t="shared" si="1214"/>
        <v>#DIV/0!</v>
      </c>
      <c r="AY1510" s="146" t="str">
        <f t="shared" si="1200"/>
        <v>63.52</v>
      </c>
      <c r="AZ1510" s="830" t="b">
        <f>COUNTIF('[1]Codes SEC'!$B$2:$B$250,Ministres!AY1510)&gt;0</f>
        <v>1</v>
      </c>
    </row>
    <row r="1511" spans="1:52" ht="35.1" customHeight="1" x14ac:dyDescent="0.25">
      <c r="A1511" s="15" t="s">
        <v>1675</v>
      </c>
      <c r="B1511" s="225" t="s">
        <v>265</v>
      </c>
      <c r="C1511" s="122" t="s">
        <v>237</v>
      </c>
      <c r="D1511" s="123">
        <v>1000</v>
      </c>
      <c r="E1511" s="226"/>
      <c r="F1511" s="122" t="s">
        <v>1115</v>
      </c>
      <c r="G1511" s="227"/>
      <c r="H1511" s="436">
        <v>122</v>
      </c>
      <c r="I1511" s="229">
        <v>87200000</v>
      </c>
      <c r="J1511" s="230" t="s">
        <v>1719</v>
      </c>
      <c r="K1511" s="231" t="s">
        <v>1720</v>
      </c>
      <c r="L1511" s="232">
        <v>0</v>
      </c>
      <c r="M1511" s="233">
        <v>0</v>
      </c>
      <c r="N1511" s="130"/>
      <c r="O1511" s="131"/>
      <c r="P1511" s="131"/>
      <c r="Q1511" s="131"/>
      <c r="R1511" s="131"/>
      <c r="S1511" s="131"/>
      <c r="T1511" s="132" t="str">
        <f t="shared" si="1215"/>
        <v>OK</v>
      </c>
      <c r="U1511" s="138"/>
      <c r="V1511" s="138"/>
      <c r="W1511" s="139"/>
      <c r="X1511" s="139"/>
      <c r="Y1511" s="132" t="str">
        <f t="shared" si="1216"/>
        <v>OK</v>
      </c>
      <c r="Z1511" s="210"/>
      <c r="AA1511" s="204"/>
      <c r="AB1511" s="202"/>
      <c r="AC1511" s="202"/>
      <c r="AD1511" s="202"/>
      <c r="AE1511" s="202"/>
      <c r="AF1511" s="202"/>
      <c r="AG1511" s="132" t="str">
        <f t="shared" si="1217"/>
        <v>OK</v>
      </c>
      <c r="AH1511" s="138"/>
      <c r="AI1511" s="138"/>
      <c r="AJ1511" s="139"/>
      <c r="AK1511" s="139"/>
      <c r="AL1511" s="132" t="str">
        <f t="shared" si="1218"/>
        <v>OK</v>
      </c>
      <c r="AM1511" s="140"/>
      <c r="AN1511" s="119">
        <f t="shared" si="1205"/>
        <v>0</v>
      </c>
      <c r="AO1511" s="120">
        <f t="shared" si="1206"/>
        <v>0</v>
      </c>
      <c r="AP1511" s="39">
        <f t="shared" si="1207"/>
        <v>0</v>
      </c>
      <c r="AQ1511" s="141">
        <f t="shared" si="1208"/>
        <v>0</v>
      </c>
      <c r="AR1511" s="142">
        <f t="shared" si="1209"/>
        <v>0</v>
      </c>
      <c r="AS1511" s="143" t="e">
        <f t="shared" si="1210"/>
        <v>#DIV/0!</v>
      </c>
      <c r="AT1511" s="144">
        <f t="shared" si="1211"/>
        <v>0</v>
      </c>
      <c r="AU1511" s="141">
        <f t="shared" si="1212"/>
        <v>0</v>
      </c>
      <c r="AV1511" s="142">
        <f t="shared" si="1213"/>
        <v>0</v>
      </c>
      <c r="AW1511" s="143" t="e">
        <f t="shared" si="1214"/>
        <v>#DIV/0!</v>
      </c>
      <c r="AY1511" s="146" t="str">
        <f t="shared" si="1200"/>
        <v>72.00</v>
      </c>
      <c r="AZ1511" s="830" t="b">
        <f>COUNTIF('[1]Codes SEC'!$B$2:$B$250,Ministres!AY1511)&gt;0</f>
        <v>1</v>
      </c>
    </row>
    <row r="1512" spans="1:52" ht="35.1" customHeight="1" x14ac:dyDescent="0.25">
      <c r="A1512" s="15" t="s">
        <v>1675</v>
      </c>
      <c r="B1512" s="225" t="s">
        <v>265</v>
      </c>
      <c r="C1512" s="122" t="s">
        <v>237</v>
      </c>
      <c r="D1512" s="123">
        <v>1000</v>
      </c>
      <c r="E1512" s="226"/>
      <c r="F1512" s="122" t="s">
        <v>1115</v>
      </c>
      <c r="G1512" s="227"/>
      <c r="H1512" s="436">
        <v>122</v>
      </c>
      <c r="I1512" s="229">
        <v>87310000</v>
      </c>
      <c r="J1512" s="230" t="s">
        <v>1721</v>
      </c>
      <c r="K1512" s="231" t="s">
        <v>1722</v>
      </c>
      <c r="L1512" s="232">
        <v>0</v>
      </c>
      <c r="M1512" s="233">
        <v>0</v>
      </c>
      <c r="N1512" s="130"/>
      <c r="O1512" s="131"/>
      <c r="P1512" s="131"/>
      <c r="Q1512" s="131"/>
      <c r="R1512" s="131"/>
      <c r="S1512" s="131"/>
      <c r="T1512" s="132" t="str">
        <f t="shared" si="1215"/>
        <v>OK</v>
      </c>
      <c r="U1512" s="138"/>
      <c r="V1512" s="138"/>
      <c r="W1512" s="139"/>
      <c r="X1512" s="139"/>
      <c r="Y1512" s="132" t="str">
        <f t="shared" si="1216"/>
        <v>OK</v>
      </c>
      <c r="Z1512" s="210"/>
      <c r="AA1512" s="204"/>
      <c r="AB1512" s="202"/>
      <c r="AC1512" s="202"/>
      <c r="AD1512" s="202"/>
      <c r="AE1512" s="202"/>
      <c r="AF1512" s="202"/>
      <c r="AG1512" s="132" t="str">
        <f t="shared" si="1217"/>
        <v>OK</v>
      </c>
      <c r="AH1512" s="138"/>
      <c r="AI1512" s="138"/>
      <c r="AJ1512" s="139"/>
      <c r="AK1512" s="139"/>
      <c r="AL1512" s="132" t="str">
        <f t="shared" si="1218"/>
        <v>OK</v>
      </c>
      <c r="AM1512" s="140"/>
      <c r="AN1512" s="119">
        <f t="shared" si="1205"/>
        <v>0</v>
      </c>
      <c r="AO1512" s="120">
        <f t="shared" si="1206"/>
        <v>0</v>
      </c>
      <c r="AP1512" s="39">
        <f t="shared" si="1207"/>
        <v>0</v>
      </c>
      <c r="AQ1512" s="141">
        <f t="shared" si="1208"/>
        <v>0</v>
      </c>
      <c r="AR1512" s="142">
        <f t="shared" si="1209"/>
        <v>0</v>
      </c>
      <c r="AS1512" s="143" t="e">
        <f t="shared" si="1210"/>
        <v>#DIV/0!</v>
      </c>
      <c r="AT1512" s="144">
        <f t="shared" si="1211"/>
        <v>0</v>
      </c>
      <c r="AU1512" s="141">
        <f t="shared" si="1212"/>
        <v>0</v>
      </c>
      <c r="AV1512" s="142">
        <f t="shared" si="1213"/>
        <v>0</v>
      </c>
      <c r="AW1512" s="143" t="e">
        <f t="shared" si="1214"/>
        <v>#DIV/0!</v>
      </c>
      <c r="AY1512" s="146" t="str">
        <f t="shared" si="1200"/>
        <v>73.10</v>
      </c>
      <c r="AZ1512" s="830" t="b">
        <f>COUNTIF('[1]Codes SEC'!$B$2:$B$250,Ministres!AY1512)&gt;0</f>
        <v>1</v>
      </c>
    </row>
    <row r="1513" spans="1:52" ht="35.1" customHeight="1" x14ac:dyDescent="0.25">
      <c r="A1513" s="15" t="s">
        <v>1675</v>
      </c>
      <c r="B1513" s="225" t="s">
        <v>265</v>
      </c>
      <c r="C1513" s="122" t="s">
        <v>237</v>
      </c>
      <c r="D1513" s="123">
        <v>1000</v>
      </c>
      <c r="E1513" s="226"/>
      <c r="F1513" s="122" t="s">
        <v>1122</v>
      </c>
      <c r="G1513" s="227"/>
      <c r="H1513" s="436">
        <v>122</v>
      </c>
      <c r="I1513" s="229">
        <v>87310000</v>
      </c>
      <c r="J1513" s="230" t="s">
        <v>1723</v>
      </c>
      <c r="K1513" s="231" t="s">
        <v>1724</v>
      </c>
      <c r="L1513" s="232">
        <v>0</v>
      </c>
      <c r="M1513" s="233">
        <v>0</v>
      </c>
      <c r="N1513" s="130"/>
      <c r="O1513" s="131"/>
      <c r="P1513" s="131"/>
      <c r="Q1513" s="131"/>
      <c r="R1513" s="131"/>
      <c r="S1513" s="131"/>
      <c r="T1513" s="132" t="str">
        <f t="shared" si="1215"/>
        <v>OK</v>
      </c>
      <c r="U1513" s="138"/>
      <c r="V1513" s="138"/>
      <c r="W1513" s="139"/>
      <c r="X1513" s="139"/>
      <c r="Y1513" s="132" t="str">
        <f t="shared" si="1216"/>
        <v>OK</v>
      </c>
      <c r="Z1513" s="210"/>
      <c r="AA1513" s="204"/>
      <c r="AB1513" s="202"/>
      <c r="AC1513" s="202"/>
      <c r="AD1513" s="202"/>
      <c r="AE1513" s="202"/>
      <c r="AF1513" s="202"/>
      <c r="AG1513" s="132" t="str">
        <f t="shared" si="1217"/>
        <v>OK</v>
      </c>
      <c r="AH1513" s="138"/>
      <c r="AI1513" s="138"/>
      <c r="AJ1513" s="139"/>
      <c r="AK1513" s="139"/>
      <c r="AL1513" s="132" t="str">
        <f t="shared" si="1218"/>
        <v>OK</v>
      </c>
      <c r="AM1513" s="140"/>
      <c r="AN1513" s="119">
        <f t="shared" si="1205"/>
        <v>0</v>
      </c>
      <c r="AO1513" s="120">
        <f t="shared" si="1206"/>
        <v>0</v>
      </c>
      <c r="AP1513" s="39">
        <f t="shared" si="1207"/>
        <v>0</v>
      </c>
      <c r="AQ1513" s="141">
        <f t="shared" si="1208"/>
        <v>0</v>
      </c>
      <c r="AR1513" s="142">
        <f t="shared" si="1209"/>
        <v>0</v>
      </c>
      <c r="AS1513" s="143" t="e">
        <f t="shared" si="1210"/>
        <v>#DIV/0!</v>
      </c>
      <c r="AT1513" s="144">
        <f t="shared" si="1211"/>
        <v>0</v>
      </c>
      <c r="AU1513" s="141">
        <f t="shared" si="1212"/>
        <v>0</v>
      </c>
      <c r="AV1513" s="142">
        <f t="shared" si="1213"/>
        <v>0</v>
      </c>
      <c r="AW1513" s="143" t="e">
        <f t="shared" si="1214"/>
        <v>#DIV/0!</v>
      </c>
      <c r="AY1513" s="146" t="str">
        <f t="shared" si="1200"/>
        <v>73.10</v>
      </c>
      <c r="AZ1513" s="830" t="b">
        <f>COUNTIF('[1]Codes SEC'!$B$2:$B$250,Ministres!AY1513)&gt;0</f>
        <v>1</v>
      </c>
    </row>
    <row r="1514" spans="1:52" ht="35.1" customHeight="1" x14ac:dyDescent="0.25">
      <c r="A1514" s="15" t="s">
        <v>1675</v>
      </c>
      <c r="B1514" s="225" t="s">
        <v>265</v>
      </c>
      <c r="C1514" s="122" t="s">
        <v>237</v>
      </c>
      <c r="D1514" s="123">
        <v>1000</v>
      </c>
      <c r="E1514" s="226"/>
      <c r="F1514" s="122" t="s">
        <v>1115</v>
      </c>
      <c r="G1514" s="227"/>
      <c r="H1514" s="436">
        <v>122</v>
      </c>
      <c r="I1514" s="229">
        <v>87320000</v>
      </c>
      <c r="J1514" s="230" t="s">
        <v>1725</v>
      </c>
      <c r="K1514" s="231" t="s">
        <v>1726</v>
      </c>
      <c r="L1514" s="232">
        <v>0</v>
      </c>
      <c r="M1514" s="233">
        <v>0</v>
      </c>
      <c r="N1514" s="130"/>
      <c r="O1514" s="131"/>
      <c r="P1514" s="131"/>
      <c r="Q1514" s="131"/>
      <c r="R1514" s="131"/>
      <c r="S1514" s="131"/>
      <c r="T1514" s="132" t="str">
        <f t="shared" si="1215"/>
        <v>OK</v>
      </c>
      <c r="U1514" s="138"/>
      <c r="V1514" s="138"/>
      <c r="W1514" s="139"/>
      <c r="X1514" s="139"/>
      <c r="Y1514" s="132" t="str">
        <f t="shared" si="1216"/>
        <v>OK</v>
      </c>
      <c r="Z1514" s="210"/>
      <c r="AA1514" s="204"/>
      <c r="AB1514" s="202"/>
      <c r="AC1514" s="202"/>
      <c r="AD1514" s="202"/>
      <c r="AE1514" s="202"/>
      <c r="AF1514" s="202"/>
      <c r="AG1514" s="132" t="str">
        <f t="shared" si="1217"/>
        <v>OK</v>
      </c>
      <c r="AH1514" s="138"/>
      <c r="AI1514" s="138"/>
      <c r="AJ1514" s="139"/>
      <c r="AK1514" s="139"/>
      <c r="AL1514" s="132" t="str">
        <f t="shared" si="1218"/>
        <v>OK</v>
      </c>
      <c r="AM1514" s="140"/>
      <c r="AN1514" s="119">
        <f t="shared" si="1205"/>
        <v>0</v>
      </c>
      <c r="AO1514" s="120">
        <f t="shared" si="1206"/>
        <v>0</v>
      </c>
      <c r="AP1514" s="39">
        <f t="shared" si="1207"/>
        <v>0</v>
      </c>
      <c r="AQ1514" s="141">
        <f t="shared" si="1208"/>
        <v>0</v>
      </c>
      <c r="AR1514" s="142">
        <f t="shared" si="1209"/>
        <v>0</v>
      </c>
      <c r="AS1514" s="143" t="e">
        <f t="shared" si="1210"/>
        <v>#DIV/0!</v>
      </c>
      <c r="AT1514" s="144">
        <f t="shared" si="1211"/>
        <v>0</v>
      </c>
      <c r="AU1514" s="141">
        <f t="shared" si="1212"/>
        <v>0</v>
      </c>
      <c r="AV1514" s="142">
        <f t="shared" si="1213"/>
        <v>0</v>
      </c>
      <c r="AW1514" s="143" t="e">
        <f t="shared" si="1214"/>
        <v>#DIV/0!</v>
      </c>
      <c r="AY1514" s="146" t="str">
        <f t="shared" si="1200"/>
        <v>73.20</v>
      </c>
      <c r="AZ1514" s="830" t="b">
        <f>COUNTIF('[1]Codes SEC'!$B$2:$B$250,Ministres!AY1514)&gt;0</f>
        <v>1</v>
      </c>
    </row>
    <row r="1515" spans="1:52" ht="12.75" customHeight="1" x14ac:dyDescent="0.25">
      <c r="A1515" s="148"/>
      <c r="B1515" s="832"/>
      <c r="C1515" s="150"/>
      <c r="D1515" s="151"/>
      <c r="E1515" s="833"/>
      <c r="F1515" s="153"/>
      <c r="G1515" s="154"/>
      <c r="H1515" s="155"/>
      <c r="I1515" s="156"/>
      <c r="J1515" s="157"/>
      <c r="K1515" s="158" t="s">
        <v>116</v>
      </c>
      <c r="L1515" s="159">
        <f>L1503+L1504+L1506+L1507+L1508+L1509+L1511+L1512+L1513+L1514+L1505+L1510</f>
        <v>0</v>
      </c>
      <c r="M1515" s="834">
        <f t="shared" ref="M1515:AW1515" si="1219">M1503+M1504+M1506+M1507+M1508+M1509+M1511+M1512+M1513+M1514+M1505+M1510</f>
        <v>0</v>
      </c>
      <c r="N1515" s="835">
        <f t="shared" si="1219"/>
        <v>0</v>
      </c>
      <c r="O1515" s="836">
        <f t="shared" si="1219"/>
        <v>0</v>
      </c>
      <c r="P1515" s="836">
        <f t="shared" si="1219"/>
        <v>0</v>
      </c>
      <c r="Q1515" s="836">
        <f t="shared" si="1219"/>
        <v>0</v>
      </c>
      <c r="R1515" s="836">
        <f t="shared" si="1219"/>
        <v>0</v>
      </c>
      <c r="S1515" s="836">
        <f t="shared" si="1219"/>
        <v>0</v>
      </c>
      <c r="T1515" s="837"/>
      <c r="U1515" s="838">
        <f t="shared" si="1219"/>
        <v>0</v>
      </c>
      <c r="V1515" s="838">
        <f t="shared" si="1219"/>
        <v>0</v>
      </c>
      <c r="W1515" s="836">
        <f t="shared" si="1219"/>
        <v>0</v>
      </c>
      <c r="X1515" s="836">
        <f t="shared" si="1219"/>
        <v>0</v>
      </c>
      <c r="Y1515" s="837"/>
      <c r="Z1515" s="838">
        <f t="shared" si="1219"/>
        <v>0</v>
      </c>
      <c r="AA1515" s="165">
        <f t="shared" si="1219"/>
        <v>0</v>
      </c>
      <c r="AB1515" s="836">
        <f t="shared" si="1219"/>
        <v>0</v>
      </c>
      <c r="AC1515" s="836">
        <f t="shared" si="1219"/>
        <v>0</v>
      </c>
      <c r="AD1515" s="836">
        <f t="shared" si="1219"/>
        <v>0</v>
      </c>
      <c r="AE1515" s="836">
        <f t="shared" si="1219"/>
        <v>0</v>
      </c>
      <c r="AF1515" s="836">
        <f t="shared" si="1219"/>
        <v>0</v>
      </c>
      <c r="AG1515" s="837"/>
      <c r="AH1515" s="838">
        <f t="shared" si="1219"/>
        <v>0</v>
      </c>
      <c r="AI1515" s="838">
        <f t="shared" si="1219"/>
        <v>0</v>
      </c>
      <c r="AJ1515" s="836">
        <f t="shared" si="1219"/>
        <v>0</v>
      </c>
      <c r="AK1515" s="836">
        <f t="shared" si="1219"/>
        <v>0</v>
      </c>
      <c r="AL1515" s="837"/>
      <c r="AM1515" s="839">
        <f t="shared" si="1219"/>
        <v>0</v>
      </c>
      <c r="AN1515" s="167">
        <f t="shared" si="1219"/>
        <v>0</v>
      </c>
      <c r="AO1515" s="840">
        <f t="shared" si="1219"/>
        <v>0</v>
      </c>
      <c r="AP1515" s="169">
        <f t="shared" si="1219"/>
        <v>0</v>
      </c>
      <c r="AQ1515" s="841">
        <f t="shared" si="1219"/>
        <v>0</v>
      </c>
      <c r="AR1515" s="842">
        <f t="shared" si="1219"/>
        <v>0</v>
      </c>
      <c r="AS1515" s="843" t="e">
        <f t="shared" si="1219"/>
        <v>#DIV/0!</v>
      </c>
      <c r="AT1515" s="844">
        <f t="shared" si="1219"/>
        <v>0</v>
      </c>
      <c r="AU1515" s="841">
        <f t="shared" si="1219"/>
        <v>0</v>
      </c>
      <c r="AV1515" s="842">
        <f t="shared" si="1219"/>
        <v>0</v>
      </c>
      <c r="AW1515" s="843" t="e">
        <f t="shared" si="1219"/>
        <v>#DIV/0!</v>
      </c>
      <c r="AY1515" s="146"/>
      <c r="AZ1515" s="845"/>
    </row>
    <row r="1516" spans="1:52" ht="12.75" customHeight="1" x14ac:dyDescent="0.25">
      <c r="A1516" s="174"/>
      <c r="B1516" s="175"/>
      <c r="C1516" s="176"/>
      <c r="D1516" s="177"/>
      <c r="E1516" s="178"/>
      <c r="F1516" s="177"/>
      <c r="G1516" s="179"/>
      <c r="H1516" s="180"/>
      <c r="I1516" s="181"/>
      <c r="J1516" s="182"/>
      <c r="K1516" s="183" t="s">
        <v>426</v>
      </c>
      <c r="L1516" s="184">
        <f t="shared" ref="L1516:S1516" si="1220">L1499+L1515</f>
        <v>0</v>
      </c>
      <c r="M1516" s="355">
        <f t="shared" si="1220"/>
        <v>0</v>
      </c>
      <c r="N1516" s="186">
        <f t="shared" si="1220"/>
        <v>0</v>
      </c>
      <c r="O1516" s="187">
        <f t="shared" si="1220"/>
        <v>0</v>
      </c>
      <c r="P1516" s="187">
        <f t="shared" si="1220"/>
        <v>0</v>
      </c>
      <c r="Q1516" s="187">
        <f t="shared" si="1220"/>
        <v>0</v>
      </c>
      <c r="R1516" s="187">
        <f t="shared" si="1220"/>
        <v>0</v>
      </c>
      <c r="S1516" s="187">
        <f t="shared" si="1220"/>
        <v>0</v>
      </c>
      <c r="T1516" s="188"/>
      <c r="U1516" s="187">
        <f>U1499+U1515</f>
        <v>0</v>
      </c>
      <c r="V1516" s="187">
        <f>V1499+V1515</f>
        <v>0</v>
      </c>
      <c r="W1516" s="187">
        <f>W1499+W1515</f>
        <v>0</v>
      </c>
      <c r="X1516" s="187">
        <f>X1499+X1515</f>
        <v>0</v>
      </c>
      <c r="Y1516" s="188"/>
      <c r="Z1516" s="187">
        <f t="shared" ref="Z1516:AF1516" si="1221">Z1499+Z1515</f>
        <v>0</v>
      </c>
      <c r="AA1516" s="189">
        <f t="shared" si="1221"/>
        <v>0</v>
      </c>
      <c r="AB1516" s="187">
        <f t="shared" si="1221"/>
        <v>0</v>
      </c>
      <c r="AC1516" s="187">
        <f t="shared" si="1221"/>
        <v>0</v>
      </c>
      <c r="AD1516" s="187">
        <f t="shared" si="1221"/>
        <v>0</v>
      </c>
      <c r="AE1516" s="187">
        <f t="shared" si="1221"/>
        <v>0</v>
      </c>
      <c r="AF1516" s="187">
        <f t="shared" si="1221"/>
        <v>0</v>
      </c>
      <c r="AG1516" s="188"/>
      <c r="AH1516" s="187">
        <f>AH1499+AH1515</f>
        <v>0</v>
      </c>
      <c r="AI1516" s="187">
        <f>AI1499+AI1515</f>
        <v>0</v>
      </c>
      <c r="AJ1516" s="187">
        <f>AJ1499+AJ1515</f>
        <v>0</v>
      </c>
      <c r="AK1516" s="187">
        <f>AK1499+AK1515</f>
        <v>0</v>
      </c>
      <c r="AL1516" s="188"/>
      <c r="AM1516" s="190">
        <f t="shared" ref="AM1516:AW1516" si="1222">AM1499+AM1515</f>
        <v>0</v>
      </c>
      <c r="AN1516" s="191">
        <f t="shared" si="1222"/>
        <v>0</v>
      </c>
      <c r="AO1516" s="190">
        <f t="shared" si="1222"/>
        <v>0</v>
      </c>
      <c r="AP1516" s="184">
        <f t="shared" si="1222"/>
        <v>0</v>
      </c>
      <c r="AQ1516" s="192">
        <f t="shared" si="1222"/>
        <v>0</v>
      </c>
      <c r="AR1516" s="193">
        <f t="shared" si="1222"/>
        <v>0</v>
      </c>
      <c r="AS1516" s="194" t="e">
        <f t="shared" si="1222"/>
        <v>#DIV/0!</v>
      </c>
      <c r="AT1516" s="195">
        <f t="shared" si="1222"/>
        <v>0</v>
      </c>
      <c r="AU1516" s="192">
        <f t="shared" si="1222"/>
        <v>0</v>
      </c>
      <c r="AV1516" s="193">
        <f t="shared" si="1222"/>
        <v>0</v>
      </c>
      <c r="AW1516" s="194" t="e">
        <f t="shared" si="1222"/>
        <v>#DIV/0!</v>
      </c>
      <c r="AX1516" s="12"/>
      <c r="AY1516" s="146"/>
      <c r="AZ1516" s="830"/>
    </row>
    <row r="1517" spans="1:52" ht="12.75" customHeight="1" x14ac:dyDescent="0.25">
      <c r="A1517" s="15"/>
      <c r="C1517" s="122"/>
      <c r="D1517" s="123"/>
      <c r="F1517" s="125"/>
      <c r="G1517" s="34"/>
      <c r="H1517" s="35"/>
      <c r="I1517" s="36"/>
      <c r="J1517" s="37"/>
      <c r="K1517" s="198" t="s">
        <v>72</v>
      </c>
      <c r="L1517" s="199">
        <v>0</v>
      </c>
      <c r="M1517" s="200">
        <v>0</v>
      </c>
      <c r="N1517" s="201">
        <v>0</v>
      </c>
      <c r="O1517" s="202">
        <v>0</v>
      </c>
      <c r="P1517" s="202">
        <v>0</v>
      </c>
      <c r="Q1517" s="202">
        <v>0</v>
      </c>
      <c r="R1517" s="202">
        <v>0</v>
      </c>
      <c r="S1517" s="202">
        <v>0</v>
      </c>
      <c r="T1517" s="203"/>
      <c r="U1517" s="135">
        <v>0</v>
      </c>
      <c r="V1517" s="135">
        <v>0</v>
      </c>
      <c r="W1517" s="202">
        <v>0</v>
      </c>
      <c r="X1517" s="202">
        <v>0</v>
      </c>
      <c r="Y1517" s="203"/>
      <c r="Z1517" s="135">
        <v>0</v>
      </c>
      <c r="AA1517" s="204">
        <v>0</v>
      </c>
      <c r="AB1517" s="202">
        <v>0</v>
      </c>
      <c r="AC1517" s="202">
        <v>0</v>
      </c>
      <c r="AD1517" s="202">
        <v>0</v>
      </c>
      <c r="AE1517" s="202">
        <v>0</v>
      </c>
      <c r="AF1517" s="202">
        <v>0</v>
      </c>
      <c r="AG1517" s="203"/>
      <c r="AH1517" s="135">
        <v>0</v>
      </c>
      <c r="AI1517" s="135">
        <v>0</v>
      </c>
      <c r="AJ1517" s="202">
        <v>0</v>
      </c>
      <c r="AK1517" s="202">
        <v>0</v>
      </c>
      <c r="AL1517" s="203"/>
      <c r="AM1517" s="205">
        <v>0</v>
      </c>
      <c r="AN1517" s="119">
        <v>0</v>
      </c>
      <c r="AO1517" s="120">
        <v>0</v>
      </c>
      <c r="AP1517" s="39">
        <v>0</v>
      </c>
      <c r="AQ1517" s="141">
        <v>0</v>
      </c>
      <c r="AR1517" s="141">
        <v>0</v>
      </c>
      <c r="AS1517" s="143">
        <v>0</v>
      </c>
      <c r="AT1517" s="144">
        <v>0</v>
      </c>
      <c r="AU1517" s="141">
        <v>0</v>
      </c>
      <c r="AV1517" s="141">
        <v>0</v>
      </c>
      <c r="AW1517" s="143">
        <v>0</v>
      </c>
      <c r="AY1517" s="146"/>
      <c r="AZ1517" s="845"/>
    </row>
    <row r="1518" spans="1:52" ht="12.75" customHeight="1" x14ac:dyDescent="0.25">
      <c r="A1518" s="15"/>
      <c r="C1518" s="122"/>
      <c r="D1518" s="123"/>
      <c r="F1518" s="125"/>
      <c r="G1518" s="126"/>
      <c r="H1518" s="35"/>
      <c r="I1518" s="36"/>
      <c r="J1518" s="37"/>
      <c r="K1518" s="198" t="s">
        <v>73</v>
      </c>
      <c r="L1518" s="199">
        <v>0</v>
      </c>
      <c r="M1518" s="200">
        <v>0</v>
      </c>
      <c r="N1518" s="201">
        <v>0</v>
      </c>
      <c r="O1518" s="202">
        <v>0</v>
      </c>
      <c r="P1518" s="202">
        <v>0</v>
      </c>
      <c r="Q1518" s="202">
        <v>0</v>
      </c>
      <c r="R1518" s="202">
        <v>0</v>
      </c>
      <c r="S1518" s="202">
        <v>0</v>
      </c>
      <c r="T1518" s="203"/>
      <c r="U1518" s="135">
        <v>0</v>
      </c>
      <c r="V1518" s="135">
        <v>0</v>
      </c>
      <c r="W1518" s="202">
        <v>0</v>
      </c>
      <c r="X1518" s="202">
        <v>0</v>
      </c>
      <c r="Y1518" s="203"/>
      <c r="Z1518" s="135">
        <v>0</v>
      </c>
      <c r="AA1518" s="204">
        <v>0</v>
      </c>
      <c r="AB1518" s="202">
        <v>0</v>
      </c>
      <c r="AC1518" s="202">
        <v>0</v>
      </c>
      <c r="AD1518" s="202">
        <v>0</v>
      </c>
      <c r="AE1518" s="202">
        <v>0</v>
      </c>
      <c r="AF1518" s="202">
        <v>0</v>
      </c>
      <c r="AG1518" s="203"/>
      <c r="AH1518" s="135">
        <v>0</v>
      </c>
      <c r="AI1518" s="135">
        <v>0</v>
      </c>
      <c r="AJ1518" s="202">
        <v>0</v>
      </c>
      <c r="AK1518" s="202">
        <v>0</v>
      </c>
      <c r="AL1518" s="203"/>
      <c r="AM1518" s="205">
        <v>0</v>
      </c>
      <c r="AN1518" s="119">
        <v>0</v>
      </c>
      <c r="AO1518" s="120">
        <v>0</v>
      </c>
      <c r="AP1518" s="39">
        <v>0</v>
      </c>
      <c r="AQ1518" s="141">
        <v>0</v>
      </c>
      <c r="AR1518" s="141">
        <v>0</v>
      </c>
      <c r="AS1518" s="143">
        <v>0</v>
      </c>
      <c r="AT1518" s="144">
        <v>0</v>
      </c>
      <c r="AU1518" s="141">
        <v>0</v>
      </c>
      <c r="AV1518" s="141">
        <v>0</v>
      </c>
      <c r="AW1518" s="143">
        <v>0</v>
      </c>
      <c r="AY1518" s="146"/>
      <c r="AZ1518" s="845"/>
    </row>
    <row r="1519" spans="1:52" ht="12.75" customHeight="1" x14ac:dyDescent="0.25">
      <c r="A1519" s="15"/>
      <c r="C1519" s="122"/>
      <c r="D1519" s="123"/>
      <c r="F1519" s="125"/>
      <c r="G1519" s="126"/>
      <c r="H1519" s="35"/>
      <c r="I1519" s="36"/>
      <c r="J1519" s="37"/>
      <c r="K1519" s="198" t="s">
        <v>74</v>
      </c>
      <c r="L1519" s="199">
        <v>0</v>
      </c>
      <c r="M1519" s="200">
        <v>0</v>
      </c>
      <c r="N1519" s="201">
        <v>0</v>
      </c>
      <c r="O1519" s="202">
        <v>0</v>
      </c>
      <c r="P1519" s="202">
        <v>0</v>
      </c>
      <c r="Q1519" s="202">
        <v>0</v>
      </c>
      <c r="R1519" s="202">
        <v>0</v>
      </c>
      <c r="S1519" s="202">
        <v>0</v>
      </c>
      <c r="T1519" s="203"/>
      <c r="U1519" s="135">
        <v>0</v>
      </c>
      <c r="V1519" s="135">
        <v>0</v>
      </c>
      <c r="W1519" s="202">
        <v>0</v>
      </c>
      <c r="X1519" s="202">
        <v>0</v>
      </c>
      <c r="Y1519" s="203"/>
      <c r="Z1519" s="135">
        <v>0</v>
      </c>
      <c r="AA1519" s="204">
        <v>0</v>
      </c>
      <c r="AB1519" s="202">
        <v>0</v>
      </c>
      <c r="AC1519" s="202">
        <v>0</v>
      </c>
      <c r="AD1519" s="202">
        <v>0</v>
      </c>
      <c r="AE1519" s="202">
        <v>0</v>
      </c>
      <c r="AF1519" s="202">
        <v>0</v>
      </c>
      <c r="AG1519" s="203"/>
      <c r="AH1519" s="135">
        <v>0</v>
      </c>
      <c r="AI1519" s="135">
        <v>0</v>
      </c>
      <c r="AJ1519" s="202">
        <v>0</v>
      </c>
      <c r="AK1519" s="202">
        <v>0</v>
      </c>
      <c r="AL1519" s="203"/>
      <c r="AM1519" s="205">
        <v>0</v>
      </c>
      <c r="AN1519" s="119">
        <v>0</v>
      </c>
      <c r="AO1519" s="120">
        <v>0</v>
      </c>
      <c r="AP1519" s="39">
        <v>0</v>
      </c>
      <c r="AQ1519" s="141">
        <v>0</v>
      </c>
      <c r="AR1519" s="141">
        <v>0</v>
      </c>
      <c r="AS1519" s="143">
        <v>0</v>
      </c>
      <c r="AT1519" s="144">
        <v>0</v>
      </c>
      <c r="AU1519" s="141">
        <v>0</v>
      </c>
      <c r="AV1519" s="141">
        <v>0</v>
      </c>
      <c r="AW1519" s="143">
        <v>0</v>
      </c>
      <c r="AY1519" s="146"/>
      <c r="AZ1519" s="845"/>
    </row>
    <row r="1520" spans="1:52" ht="12.75" customHeight="1" x14ac:dyDescent="0.25">
      <c r="A1520" s="15"/>
      <c r="C1520" s="122"/>
      <c r="D1520" s="123"/>
      <c r="F1520" s="125"/>
      <c r="G1520" s="126"/>
      <c r="H1520" s="35"/>
      <c r="I1520" s="36"/>
      <c r="J1520" s="37"/>
      <c r="K1520" s="198" t="s">
        <v>75</v>
      </c>
      <c r="L1520" s="199">
        <v>0</v>
      </c>
      <c r="M1520" s="200">
        <v>0</v>
      </c>
      <c r="N1520" s="201">
        <v>0</v>
      </c>
      <c r="O1520" s="202">
        <v>0</v>
      </c>
      <c r="P1520" s="202">
        <v>0</v>
      </c>
      <c r="Q1520" s="202">
        <v>0</v>
      </c>
      <c r="R1520" s="202">
        <v>0</v>
      </c>
      <c r="S1520" s="202">
        <v>0</v>
      </c>
      <c r="T1520" s="203"/>
      <c r="U1520" s="135">
        <v>0</v>
      </c>
      <c r="V1520" s="135">
        <v>0</v>
      </c>
      <c r="W1520" s="202">
        <v>0</v>
      </c>
      <c r="X1520" s="202">
        <v>0</v>
      </c>
      <c r="Y1520" s="203"/>
      <c r="Z1520" s="135">
        <v>0</v>
      </c>
      <c r="AA1520" s="204">
        <v>0</v>
      </c>
      <c r="AB1520" s="202">
        <v>0</v>
      </c>
      <c r="AC1520" s="202">
        <v>0</v>
      </c>
      <c r="AD1520" s="202">
        <v>0</v>
      </c>
      <c r="AE1520" s="202">
        <v>0</v>
      </c>
      <c r="AF1520" s="202">
        <v>0</v>
      </c>
      <c r="AG1520" s="203"/>
      <c r="AH1520" s="135">
        <v>0</v>
      </c>
      <c r="AI1520" s="135">
        <v>0</v>
      </c>
      <c r="AJ1520" s="202">
        <v>0</v>
      </c>
      <c r="AK1520" s="202">
        <v>0</v>
      </c>
      <c r="AL1520" s="203"/>
      <c r="AM1520" s="205">
        <v>0</v>
      </c>
      <c r="AN1520" s="119">
        <v>0</v>
      </c>
      <c r="AO1520" s="120">
        <v>0</v>
      </c>
      <c r="AP1520" s="39">
        <v>0</v>
      </c>
      <c r="AQ1520" s="141">
        <v>0</v>
      </c>
      <c r="AR1520" s="141">
        <v>0</v>
      </c>
      <c r="AS1520" s="143">
        <v>0</v>
      </c>
      <c r="AT1520" s="144">
        <v>0</v>
      </c>
      <c r="AU1520" s="141">
        <v>0</v>
      </c>
      <c r="AV1520" s="141">
        <v>0</v>
      </c>
      <c r="AW1520" s="143">
        <v>0</v>
      </c>
      <c r="AY1520" s="146"/>
      <c r="AZ1520" s="845"/>
    </row>
    <row r="1521" spans="1:52" ht="12.75" customHeight="1" x14ac:dyDescent="0.25">
      <c r="A1521" s="15"/>
      <c r="C1521" s="122"/>
      <c r="D1521" s="123"/>
      <c r="F1521" s="125"/>
      <c r="G1521" s="126"/>
      <c r="H1521" s="35"/>
      <c r="I1521" s="36"/>
      <c r="J1521" s="37"/>
      <c r="K1521" s="206" t="s">
        <v>76</v>
      </c>
      <c r="L1521" s="199">
        <v>0</v>
      </c>
      <c r="M1521" s="200">
        <v>0</v>
      </c>
      <c r="N1521" s="201">
        <v>0</v>
      </c>
      <c r="O1521" s="202">
        <v>0</v>
      </c>
      <c r="P1521" s="202">
        <v>0</v>
      </c>
      <c r="Q1521" s="202">
        <v>0</v>
      </c>
      <c r="R1521" s="202">
        <v>0</v>
      </c>
      <c r="S1521" s="202">
        <v>0</v>
      </c>
      <c r="T1521" s="203"/>
      <c r="U1521" s="135">
        <v>0</v>
      </c>
      <c r="V1521" s="135">
        <v>0</v>
      </c>
      <c r="W1521" s="202">
        <v>0</v>
      </c>
      <c r="X1521" s="202">
        <v>0</v>
      </c>
      <c r="Y1521" s="203"/>
      <c r="Z1521" s="135">
        <v>0</v>
      </c>
      <c r="AA1521" s="204">
        <v>0</v>
      </c>
      <c r="AB1521" s="202">
        <v>0</v>
      </c>
      <c r="AC1521" s="202">
        <v>0</v>
      </c>
      <c r="AD1521" s="202">
        <v>0</v>
      </c>
      <c r="AE1521" s="202">
        <v>0</v>
      </c>
      <c r="AF1521" s="202">
        <v>0</v>
      </c>
      <c r="AG1521" s="203"/>
      <c r="AH1521" s="135">
        <v>0</v>
      </c>
      <c r="AI1521" s="135">
        <v>0</v>
      </c>
      <c r="AJ1521" s="202">
        <v>0</v>
      </c>
      <c r="AK1521" s="202">
        <v>0</v>
      </c>
      <c r="AL1521" s="203"/>
      <c r="AM1521" s="205">
        <v>0</v>
      </c>
      <c r="AN1521" s="119">
        <v>0</v>
      </c>
      <c r="AO1521" s="120">
        <v>0</v>
      </c>
      <c r="AP1521" s="39">
        <v>0</v>
      </c>
      <c r="AQ1521" s="141">
        <v>0</v>
      </c>
      <c r="AR1521" s="141">
        <v>0</v>
      </c>
      <c r="AS1521" s="143">
        <v>0</v>
      </c>
      <c r="AT1521" s="144">
        <v>0</v>
      </c>
      <c r="AU1521" s="141">
        <v>0</v>
      </c>
      <c r="AV1521" s="141">
        <v>0</v>
      </c>
      <c r="AW1521" s="143">
        <v>0</v>
      </c>
      <c r="AY1521" s="146"/>
      <c r="AZ1521" s="845"/>
    </row>
    <row r="1522" spans="1:52" ht="12.75" customHeight="1" x14ac:dyDescent="0.25">
      <c r="A1522" s="15"/>
      <c r="C1522" s="122"/>
      <c r="D1522" s="123"/>
      <c r="F1522" s="125"/>
      <c r="G1522" s="126"/>
      <c r="H1522" s="35"/>
      <c r="I1522" s="36"/>
      <c r="J1522" s="37"/>
      <c r="K1522" s="198"/>
      <c r="L1522" s="199"/>
      <c r="M1522" s="200"/>
      <c r="N1522" s="201"/>
      <c r="O1522" s="202"/>
      <c r="P1522" s="202"/>
      <c r="Q1522" s="202"/>
      <c r="R1522" s="202"/>
      <c r="S1522" s="202"/>
      <c r="T1522" s="224"/>
      <c r="U1522" s="138"/>
      <c r="V1522" s="138"/>
      <c r="W1522" s="139"/>
      <c r="X1522" s="139"/>
      <c r="Y1522" s="224"/>
      <c r="Z1522" s="210"/>
      <c r="AA1522" s="204"/>
      <c r="AB1522" s="202"/>
      <c r="AC1522" s="202"/>
      <c r="AD1522" s="202"/>
      <c r="AE1522" s="202"/>
      <c r="AF1522" s="202"/>
      <c r="AG1522" s="224"/>
      <c r="AH1522" s="138"/>
      <c r="AI1522" s="138"/>
      <c r="AJ1522" s="139"/>
      <c r="AK1522" s="139"/>
      <c r="AL1522" s="224"/>
      <c r="AM1522" s="140"/>
      <c r="AN1522" s="211"/>
      <c r="AO1522" s="212"/>
      <c r="AP1522" s="39"/>
      <c r="AQ1522" s="141"/>
      <c r="AR1522" s="141"/>
      <c r="AS1522" s="143"/>
      <c r="AU1522" s="141"/>
      <c r="AV1522" s="141"/>
      <c r="AW1522" s="143"/>
      <c r="AY1522" s="146"/>
      <c r="AZ1522" s="845"/>
    </row>
    <row r="1523" spans="1:52" ht="12.75" customHeight="1" x14ac:dyDescent="0.25">
      <c r="A1523" s="15"/>
      <c r="C1523" s="122"/>
      <c r="D1523" s="123"/>
      <c r="F1523" s="125"/>
      <c r="G1523" s="126"/>
      <c r="H1523" s="35"/>
      <c r="I1523" s="36"/>
      <c r="J1523" s="37"/>
      <c r="K1523" s="198"/>
      <c r="L1523" s="199"/>
      <c r="M1523" s="200"/>
      <c r="N1523" s="201"/>
      <c r="O1523" s="202"/>
      <c r="P1523" s="202"/>
      <c r="Q1523" s="202"/>
      <c r="R1523" s="202"/>
      <c r="S1523" s="202"/>
      <c r="T1523" s="224"/>
      <c r="U1523" s="138"/>
      <c r="V1523" s="138"/>
      <c r="W1523" s="139"/>
      <c r="X1523" s="139"/>
      <c r="Y1523" s="224"/>
      <c r="Z1523" s="210"/>
      <c r="AA1523" s="204"/>
      <c r="AB1523" s="202"/>
      <c r="AC1523" s="202"/>
      <c r="AD1523" s="202"/>
      <c r="AE1523" s="202"/>
      <c r="AF1523" s="202"/>
      <c r="AG1523" s="224"/>
      <c r="AH1523" s="138"/>
      <c r="AI1523" s="138"/>
      <c r="AJ1523" s="139"/>
      <c r="AK1523" s="139"/>
      <c r="AL1523" s="224"/>
      <c r="AM1523" s="140"/>
      <c r="AN1523" s="211"/>
      <c r="AO1523" s="212"/>
      <c r="AP1523" s="39"/>
      <c r="AQ1523" s="141"/>
      <c r="AR1523" s="141"/>
      <c r="AS1523" s="143"/>
      <c r="AU1523" s="141"/>
      <c r="AV1523" s="141"/>
      <c r="AW1523" s="143"/>
      <c r="AY1523" s="146"/>
      <c r="AZ1523" s="845"/>
    </row>
    <row r="1524" spans="1:52" ht="12.75" customHeight="1" x14ac:dyDescent="0.25">
      <c r="A1524" s="356"/>
      <c r="B1524" s="225"/>
      <c r="C1524" s="122"/>
      <c r="D1524" s="357"/>
      <c r="E1524" s="226"/>
      <c r="F1524" s="122"/>
      <c r="G1524" s="126"/>
      <c r="H1524" s="35"/>
      <c r="I1524" s="36"/>
      <c r="J1524" s="37"/>
      <c r="K1524" s="116" t="s">
        <v>1727</v>
      </c>
      <c r="L1524" s="241"/>
      <c r="M1524" s="242"/>
      <c r="N1524" s="201"/>
      <c r="O1524" s="202"/>
      <c r="P1524" s="202"/>
      <c r="Q1524" s="202"/>
      <c r="R1524" s="202"/>
      <c r="S1524" s="202"/>
      <c r="T1524" s="224"/>
      <c r="U1524" s="138"/>
      <c r="V1524" s="138"/>
      <c r="W1524" s="139"/>
      <c r="X1524" s="139"/>
      <c r="Y1524" s="224"/>
      <c r="Z1524" s="210"/>
      <c r="AA1524" s="204"/>
      <c r="AB1524" s="202"/>
      <c r="AC1524" s="202"/>
      <c r="AD1524" s="202"/>
      <c r="AE1524" s="202"/>
      <c r="AF1524" s="202"/>
      <c r="AG1524" s="224"/>
      <c r="AH1524" s="138"/>
      <c r="AI1524" s="138"/>
      <c r="AJ1524" s="139"/>
      <c r="AK1524" s="139"/>
      <c r="AL1524" s="224"/>
      <c r="AM1524" s="140"/>
      <c r="AN1524" s="211"/>
      <c r="AO1524" s="212"/>
      <c r="AP1524" s="39"/>
      <c r="AQ1524" s="141"/>
      <c r="AR1524" s="141"/>
      <c r="AS1524" s="143"/>
      <c r="AU1524" s="141"/>
      <c r="AV1524" s="141"/>
      <c r="AW1524" s="143"/>
      <c r="AY1524" s="146"/>
      <c r="AZ1524" s="845"/>
    </row>
    <row r="1525" spans="1:52" ht="12.75" customHeight="1" x14ac:dyDescent="0.25">
      <c r="A1525" s="356"/>
      <c r="B1525" s="225"/>
      <c r="C1525" s="122"/>
      <c r="D1525" s="357"/>
      <c r="E1525" s="226"/>
      <c r="F1525" s="122"/>
      <c r="G1525" s="126"/>
      <c r="H1525" s="35"/>
      <c r="I1525" s="36"/>
      <c r="J1525" s="37"/>
      <c r="K1525" s="349" t="s">
        <v>236</v>
      </c>
      <c r="L1525" s="241"/>
      <c r="M1525" s="242"/>
      <c r="N1525" s="201"/>
      <c r="O1525" s="202"/>
      <c r="P1525" s="202"/>
      <c r="Q1525" s="202"/>
      <c r="R1525" s="202"/>
      <c r="S1525" s="202"/>
      <c r="T1525" s="224"/>
      <c r="U1525" s="138"/>
      <c r="V1525" s="138"/>
      <c r="W1525" s="139"/>
      <c r="X1525" s="139"/>
      <c r="Y1525" s="224"/>
      <c r="Z1525" s="210"/>
      <c r="AA1525" s="204"/>
      <c r="AB1525" s="202"/>
      <c r="AC1525" s="202"/>
      <c r="AD1525" s="202"/>
      <c r="AE1525" s="202"/>
      <c r="AF1525" s="202"/>
      <c r="AG1525" s="224"/>
      <c r="AH1525" s="138"/>
      <c r="AI1525" s="138"/>
      <c r="AJ1525" s="139"/>
      <c r="AK1525" s="139"/>
      <c r="AL1525" s="224"/>
      <c r="AM1525" s="140"/>
      <c r="AN1525" s="211"/>
      <c r="AO1525" s="212"/>
      <c r="AP1525" s="39"/>
      <c r="AQ1525" s="141"/>
      <c r="AR1525" s="141"/>
      <c r="AS1525" s="143"/>
      <c r="AU1525" s="141"/>
      <c r="AV1525" s="141"/>
      <c r="AW1525" s="143"/>
      <c r="AY1525" s="146"/>
      <c r="AZ1525" s="845"/>
    </row>
    <row r="1526" spans="1:52" ht="12.75" customHeight="1" x14ac:dyDescent="0.25">
      <c r="A1526" s="356"/>
      <c r="B1526" s="225"/>
      <c r="C1526" s="122"/>
      <c r="D1526" s="357"/>
      <c r="E1526" s="226"/>
      <c r="F1526" s="122"/>
      <c r="G1526" s="126"/>
      <c r="H1526" s="35"/>
      <c r="I1526" s="36"/>
      <c r="J1526" s="37"/>
      <c r="K1526" s="349"/>
      <c r="L1526" s="241"/>
      <c r="M1526" s="242"/>
      <c r="N1526" s="201"/>
      <c r="O1526" s="202"/>
      <c r="P1526" s="202"/>
      <c r="Q1526" s="202"/>
      <c r="R1526" s="202"/>
      <c r="S1526" s="202"/>
      <c r="T1526" s="224"/>
      <c r="U1526" s="138"/>
      <c r="V1526" s="138"/>
      <c r="W1526" s="139"/>
      <c r="X1526" s="139"/>
      <c r="Y1526" s="224"/>
      <c r="Z1526" s="210"/>
      <c r="AA1526" s="204"/>
      <c r="AB1526" s="202"/>
      <c r="AC1526" s="202"/>
      <c r="AD1526" s="202"/>
      <c r="AE1526" s="202"/>
      <c r="AF1526" s="202"/>
      <c r="AG1526" s="224"/>
      <c r="AH1526" s="138"/>
      <c r="AI1526" s="138"/>
      <c r="AJ1526" s="139"/>
      <c r="AK1526" s="139"/>
      <c r="AL1526" s="224"/>
      <c r="AM1526" s="140"/>
      <c r="AN1526" s="211"/>
      <c r="AO1526" s="212"/>
      <c r="AP1526" s="39"/>
      <c r="AQ1526" s="141"/>
      <c r="AR1526" s="141"/>
      <c r="AS1526" s="143"/>
      <c r="AU1526" s="141"/>
      <c r="AV1526" s="141"/>
      <c r="AW1526" s="143"/>
      <c r="AY1526" s="146"/>
      <c r="AZ1526" s="845"/>
    </row>
    <row r="1527" spans="1:52" ht="35.1" customHeight="1" x14ac:dyDescent="0.25">
      <c r="A1527" s="356" t="s">
        <v>1675</v>
      </c>
      <c r="B1527" s="225">
        <v>14</v>
      </c>
      <c r="C1527" s="122" t="s">
        <v>1728</v>
      </c>
      <c r="D1527" s="123">
        <v>1000</v>
      </c>
      <c r="E1527" s="226"/>
      <c r="F1527" s="122">
        <v>12</v>
      </c>
      <c r="G1527" s="126"/>
      <c r="H1527" s="35" t="str">
        <f t="shared" si="1153"/>
        <v>001</v>
      </c>
      <c r="I1527" s="36" t="s">
        <v>96</v>
      </c>
      <c r="J1527" s="37" t="s">
        <v>1729</v>
      </c>
      <c r="K1527" s="281" t="s">
        <v>1198</v>
      </c>
      <c r="L1527" s="232">
        <v>36</v>
      </c>
      <c r="M1527" s="233">
        <v>36</v>
      </c>
      <c r="N1527" s="130"/>
      <c r="O1527" s="131"/>
      <c r="P1527" s="131"/>
      <c r="Q1527" s="131"/>
      <c r="R1527" s="131"/>
      <c r="S1527" s="131"/>
      <c r="T1527" s="132" t="str">
        <f t="shared" ref="T1527" si="1223">IF(SUM(N1527:S1527)=U1527,"OK",SUM(N1527:S1527)-U1527)</f>
        <v>OK</v>
      </c>
      <c r="U1527" s="138"/>
      <c r="V1527" s="138"/>
      <c r="W1527" s="139"/>
      <c r="X1527" s="139"/>
      <c r="Y1527" s="132" t="str">
        <f t="shared" ref="Y1527" si="1224">IF(SUM(W1527:X1527)=Z1527,"OK",SUM(W1527:X1527)-Z1527)</f>
        <v>OK</v>
      </c>
      <c r="Z1527" s="210"/>
      <c r="AA1527" s="204"/>
      <c r="AB1527" s="202"/>
      <c r="AC1527" s="202"/>
      <c r="AD1527" s="202"/>
      <c r="AE1527" s="202"/>
      <c r="AF1527" s="202"/>
      <c r="AG1527" s="132" t="str">
        <f t="shared" ref="AG1527" si="1225">IF(SUM(AA1527:AF1527)=AH1527,"OK",SUM(AA1527:AF1527)-AH1527)</f>
        <v>OK</v>
      </c>
      <c r="AH1527" s="138"/>
      <c r="AI1527" s="138"/>
      <c r="AJ1527" s="139"/>
      <c r="AK1527" s="139"/>
      <c r="AL1527" s="132" t="str">
        <f t="shared" ref="AL1527" si="1226">IF(SUM(AJ1527:AK1527)=AM1527,"OK",SUM(AJ1527:AK1527)-AM1527)</f>
        <v>OK</v>
      </c>
      <c r="AM1527" s="140"/>
      <c r="AN1527" s="119">
        <f t="shared" ref="AN1527" si="1227">L1527+U1527+V1527+Z1527</f>
        <v>36</v>
      </c>
      <c r="AO1527" s="120">
        <f t="shared" ref="AO1527" si="1228">M1527+AH1527+AI1527+AM1527</f>
        <v>36</v>
      </c>
      <c r="AP1527" s="39">
        <f>L1527</f>
        <v>36</v>
      </c>
      <c r="AQ1527" s="141">
        <f>AN1527</f>
        <v>36</v>
      </c>
      <c r="AR1527" s="142">
        <f>AQ1527-AP1527</f>
        <v>0</v>
      </c>
      <c r="AS1527" s="143">
        <f>AR1527/AP1527</f>
        <v>0</v>
      </c>
      <c r="AT1527" s="144">
        <f>M1527</f>
        <v>36</v>
      </c>
      <c r="AU1527" s="141">
        <f>AO1527</f>
        <v>36</v>
      </c>
      <c r="AV1527" s="142">
        <f>AU1527-AT1527</f>
        <v>0</v>
      </c>
      <c r="AW1527" s="143">
        <f>AV1527/AT1527</f>
        <v>0</v>
      </c>
      <c r="AY1527" s="146" t="str">
        <f>RIGHT(LEFT(I1527,3),2)&amp;"."&amp;RIGHT(LEFT(I1527,5),2)</f>
        <v>12.11</v>
      </c>
      <c r="AZ1527" s="845" t="b">
        <f>COUNTIF('[1]Codes SEC'!$B$2:$B$250,Ministres!AY1527)&gt;0</f>
        <v>1</v>
      </c>
    </row>
    <row r="1528" spans="1:52" ht="35.1" customHeight="1" x14ac:dyDescent="0.25">
      <c r="A1528" s="15" t="s">
        <v>1675</v>
      </c>
      <c r="B1528" s="121">
        <v>14</v>
      </c>
      <c r="C1528" s="122" t="s">
        <v>1728</v>
      </c>
      <c r="D1528" s="123">
        <v>1000</v>
      </c>
      <c r="F1528" s="125">
        <v>12</v>
      </c>
      <c r="G1528" s="126">
        <v>1</v>
      </c>
      <c r="H1528" s="35" t="str">
        <f t="shared" si="1153"/>
        <v>001</v>
      </c>
      <c r="I1528" s="36" t="s">
        <v>96</v>
      </c>
      <c r="J1528" s="37" t="s">
        <v>1730</v>
      </c>
      <c r="K1528" s="846" t="s">
        <v>1731</v>
      </c>
      <c r="L1528" s="232">
        <v>963</v>
      </c>
      <c r="M1528" s="233">
        <v>1447</v>
      </c>
      <c r="N1528" s="130"/>
      <c r="O1528" s="131"/>
      <c r="P1528" s="131"/>
      <c r="Q1528" s="131"/>
      <c r="R1528" s="131"/>
      <c r="S1528" s="131"/>
      <c r="T1528" s="132" t="str">
        <f>IF(SUM(N1528:S1528)=U1528,"OK",SUM(N1528:S1528)-U1528)</f>
        <v>OK</v>
      </c>
      <c r="U1528" s="138"/>
      <c r="V1528" s="138"/>
      <c r="W1528" s="139"/>
      <c r="X1528" s="139"/>
      <c r="Y1528" s="132" t="str">
        <f>IF(SUM(W1528:X1528)=Z1528,"OK",SUM(W1528:X1528)-Z1528)</f>
        <v>OK</v>
      </c>
      <c r="Z1528" s="210"/>
      <c r="AA1528" s="204"/>
      <c r="AB1528" s="202"/>
      <c r="AC1528" s="202"/>
      <c r="AD1528" s="202"/>
      <c r="AE1528" s="202"/>
      <c r="AF1528" s="202"/>
      <c r="AG1528" s="132" t="str">
        <f>IF(SUM(AA1528:AF1528)=AH1528,"OK",SUM(AA1528:AF1528)-AH1528)</f>
        <v>OK</v>
      </c>
      <c r="AH1528" s="138"/>
      <c r="AI1528" s="138"/>
      <c r="AJ1528" s="139"/>
      <c r="AK1528" s="139"/>
      <c r="AL1528" s="132" t="str">
        <f>IF(SUM(AJ1528:AK1528)=AM1528,"OK",SUM(AJ1528:AK1528)-AM1528)</f>
        <v>OK</v>
      </c>
      <c r="AM1528" s="140"/>
      <c r="AN1528" s="119">
        <f>L1528+U1528+V1528+Z1528</f>
        <v>963</v>
      </c>
      <c r="AO1528" s="120">
        <f>M1528+AH1528+AI1528+AM1528</f>
        <v>1447</v>
      </c>
      <c r="AP1528" s="39">
        <f>L1528</f>
        <v>963</v>
      </c>
      <c r="AQ1528" s="141">
        <f>AN1528</f>
        <v>963</v>
      </c>
      <c r="AR1528" s="142">
        <f>AQ1528-AP1528</f>
        <v>0</v>
      </c>
      <c r="AS1528" s="143">
        <f>AR1528/AP1528</f>
        <v>0</v>
      </c>
      <c r="AT1528" s="144">
        <f>M1528</f>
        <v>1447</v>
      </c>
      <c r="AU1528" s="141">
        <f>AO1528</f>
        <v>1447</v>
      </c>
      <c r="AV1528" s="142">
        <f>AU1528-AT1528</f>
        <v>0</v>
      </c>
      <c r="AW1528" s="143">
        <f>AV1528/AT1528</f>
        <v>0</v>
      </c>
      <c r="AY1528" s="146" t="str">
        <f>RIGHT(LEFT(I1528,3),2)&amp;"."&amp;RIGHT(LEFT(I1528,5),2)</f>
        <v>12.11</v>
      </c>
      <c r="AZ1528" s="845" t="b">
        <f>COUNTIF('[1]Codes SEC'!$B$2:$B$250,Ministres!AY1528)&gt;0</f>
        <v>1</v>
      </c>
    </row>
    <row r="1529" spans="1:52" ht="35.1" customHeight="1" x14ac:dyDescent="0.25">
      <c r="A1529" s="356" t="s">
        <v>1675</v>
      </c>
      <c r="B1529" s="225">
        <v>14</v>
      </c>
      <c r="C1529" s="122" t="s">
        <v>1728</v>
      </c>
      <c r="D1529" s="123">
        <v>1000</v>
      </c>
      <c r="E1529" s="226"/>
      <c r="F1529" s="122">
        <v>12</v>
      </c>
      <c r="G1529" s="126">
        <v>1</v>
      </c>
      <c r="H1529" s="35" t="str">
        <f t="shared" si="1153"/>
        <v>001</v>
      </c>
      <c r="I1529" s="36" t="s">
        <v>96</v>
      </c>
      <c r="J1529" s="37" t="s">
        <v>1732</v>
      </c>
      <c r="K1529" s="244" t="s">
        <v>1198</v>
      </c>
      <c r="L1529" s="232">
        <v>119</v>
      </c>
      <c r="M1529" s="233">
        <v>119</v>
      </c>
      <c r="N1529" s="130"/>
      <c r="O1529" s="131"/>
      <c r="P1529" s="131"/>
      <c r="Q1529" s="131"/>
      <c r="R1529" s="131"/>
      <c r="S1529" s="131"/>
      <c r="T1529" s="132" t="str">
        <f>IF(SUM(N1529:S1529)=U1529,"OK",SUM(N1529:S1529)-U1529)</f>
        <v>OK</v>
      </c>
      <c r="U1529" s="138"/>
      <c r="V1529" s="138"/>
      <c r="W1529" s="139"/>
      <c r="X1529" s="139"/>
      <c r="Y1529" s="132" t="str">
        <f>IF(SUM(W1529:X1529)=Z1529,"OK",SUM(W1529:X1529)-Z1529)</f>
        <v>OK</v>
      </c>
      <c r="Z1529" s="210"/>
      <c r="AA1529" s="204"/>
      <c r="AB1529" s="202"/>
      <c r="AC1529" s="202"/>
      <c r="AD1529" s="202"/>
      <c r="AE1529" s="202"/>
      <c r="AF1529" s="202"/>
      <c r="AG1529" s="132" t="str">
        <f>IF(SUM(AA1529:AF1529)=AH1529,"OK",SUM(AA1529:AF1529)-AH1529)</f>
        <v>OK</v>
      </c>
      <c r="AH1529" s="138"/>
      <c r="AI1529" s="138"/>
      <c r="AJ1529" s="139"/>
      <c r="AK1529" s="139"/>
      <c r="AL1529" s="132" t="str">
        <f>IF(SUM(AJ1529:AK1529)=AM1529,"OK",SUM(AJ1529:AK1529)-AM1529)</f>
        <v>OK</v>
      </c>
      <c r="AM1529" s="140"/>
      <c r="AN1529" s="119">
        <f>L1529+U1529+V1529+Z1529</f>
        <v>119</v>
      </c>
      <c r="AO1529" s="120">
        <f>M1529+AH1529+AI1529+AM1529</f>
        <v>119</v>
      </c>
      <c r="AP1529" s="39">
        <f>L1529</f>
        <v>119</v>
      </c>
      <c r="AQ1529" s="141">
        <f>AN1529</f>
        <v>119</v>
      </c>
      <c r="AR1529" s="142">
        <f>AQ1529-AP1529</f>
        <v>0</v>
      </c>
      <c r="AS1529" s="143">
        <f>AR1529/AP1529</f>
        <v>0</v>
      </c>
      <c r="AT1529" s="144">
        <f>M1529</f>
        <v>119</v>
      </c>
      <c r="AU1529" s="141">
        <f>AO1529</f>
        <v>119</v>
      </c>
      <c r="AV1529" s="142">
        <f>AU1529-AT1529</f>
        <v>0</v>
      </c>
      <c r="AW1529" s="143">
        <f>AV1529/AT1529</f>
        <v>0</v>
      </c>
      <c r="AY1529" s="146" t="str">
        <f>RIGHT(LEFT(I1529,3),2)&amp;"."&amp;RIGHT(LEFT(I1529,5),2)</f>
        <v>12.11</v>
      </c>
      <c r="AZ1529" s="845" t="b">
        <f>COUNTIF('[1]Codes SEC'!$B$2:$B$250,Ministres!AY1529)&gt;0</f>
        <v>1</v>
      </c>
    </row>
    <row r="1530" spans="1:52" ht="12.75" customHeight="1" x14ac:dyDescent="0.25">
      <c r="A1530" s="350"/>
      <c r="B1530" s="847"/>
      <c r="C1530" s="150"/>
      <c r="D1530" s="352"/>
      <c r="E1530" s="848"/>
      <c r="F1530" s="150"/>
      <c r="G1530" s="154"/>
      <c r="H1530" s="155"/>
      <c r="I1530" s="156"/>
      <c r="J1530" s="157"/>
      <c r="K1530" s="158" t="s">
        <v>70</v>
      </c>
      <c r="L1530" s="417">
        <f t="shared" ref="L1530:S1530" si="1229">L1529+L1528+L1527</f>
        <v>1118</v>
      </c>
      <c r="M1530" s="849">
        <f t="shared" si="1229"/>
        <v>1602</v>
      </c>
      <c r="N1530" s="850">
        <f t="shared" si="1229"/>
        <v>0</v>
      </c>
      <c r="O1530" s="851">
        <f t="shared" si="1229"/>
        <v>0</v>
      </c>
      <c r="P1530" s="851">
        <f t="shared" si="1229"/>
        <v>0</v>
      </c>
      <c r="Q1530" s="851">
        <f t="shared" si="1229"/>
        <v>0</v>
      </c>
      <c r="R1530" s="851">
        <f t="shared" si="1229"/>
        <v>0</v>
      </c>
      <c r="S1530" s="851">
        <f t="shared" si="1229"/>
        <v>0</v>
      </c>
      <c r="T1530" s="852"/>
      <c r="U1530" s="853">
        <f>U1529+U1528+U1527</f>
        <v>0</v>
      </c>
      <c r="V1530" s="853">
        <f>V1529+V1528+V1527</f>
        <v>0</v>
      </c>
      <c r="W1530" s="851">
        <f>W1529+W1528+W1527</f>
        <v>0</v>
      </c>
      <c r="X1530" s="851">
        <f>X1529+X1528+X1527</f>
        <v>0</v>
      </c>
      <c r="Y1530" s="852"/>
      <c r="Z1530" s="853">
        <f t="shared" ref="Z1530:AF1530" si="1230">Z1529+Z1528+Z1527</f>
        <v>0</v>
      </c>
      <c r="AA1530" s="165">
        <f t="shared" si="1230"/>
        <v>0</v>
      </c>
      <c r="AB1530" s="851">
        <f t="shared" si="1230"/>
        <v>0</v>
      </c>
      <c r="AC1530" s="851">
        <f t="shared" si="1230"/>
        <v>0</v>
      </c>
      <c r="AD1530" s="851">
        <f t="shared" si="1230"/>
        <v>0</v>
      </c>
      <c r="AE1530" s="851">
        <f t="shared" si="1230"/>
        <v>0</v>
      </c>
      <c r="AF1530" s="851">
        <f t="shared" si="1230"/>
        <v>0</v>
      </c>
      <c r="AG1530" s="852"/>
      <c r="AH1530" s="853">
        <f>AH1529+AH1528+AH1527</f>
        <v>0</v>
      </c>
      <c r="AI1530" s="853">
        <f>AI1529+AI1528+AI1527</f>
        <v>0</v>
      </c>
      <c r="AJ1530" s="851">
        <f>AJ1529+AJ1528+AJ1527</f>
        <v>0</v>
      </c>
      <c r="AK1530" s="851">
        <f>AK1529+AK1528+AK1527</f>
        <v>0</v>
      </c>
      <c r="AL1530" s="852"/>
      <c r="AM1530" s="854">
        <f t="shared" ref="AM1530:AW1530" si="1231">AM1529+AM1528+AM1527</f>
        <v>0</v>
      </c>
      <c r="AN1530" s="167">
        <f t="shared" si="1231"/>
        <v>1118</v>
      </c>
      <c r="AO1530" s="855">
        <f t="shared" si="1231"/>
        <v>1602</v>
      </c>
      <c r="AP1530" s="169">
        <f t="shared" si="1231"/>
        <v>1118</v>
      </c>
      <c r="AQ1530" s="856">
        <f t="shared" si="1231"/>
        <v>1118</v>
      </c>
      <c r="AR1530" s="857">
        <f t="shared" si="1231"/>
        <v>0</v>
      </c>
      <c r="AS1530" s="858">
        <f t="shared" si="1231"/>
        <v>0</v>
      </c>
      <c r="AT1530" s="859">
        <f t="shared" si="1231"/>
        <v>1602</v>
      </c>
      <c r="AU1530" s="856">
        <f t="shared" si="1231"/>
        <v>1602</v>
      </c>
      <c r="AV1530" s="857">
        <f t="shared" si="1231"/>
        <v>0</v>
      </c>
      <c r="AW1530" s="858">
        <f t="shared" si="1231"/>
        <v>0</v>
      </c>
      <c r="AY1530" s="146"/>
      <c r="AZ1530" s="845"/>
    </row>
    <row r="1531" spans="1:52" ht="12.75" customHeight="1" x14ac:dyDescent="0.25">
      <c r="A1531" s="356"/>
      <c r="B1531" s="225"/>
      <c r="C1531" s="122"/>
      <c r="D1531" s="357"/>
      <c r="E1531" s="226"/>
      <c r="F1531" s="122"/>
      <c r="G1531" s="126"/>
      <c r="H1531" s="35"/>
      <c r="I1531" s="36"/>
      <c r="J1531" s="37"/>
      <c r="K1531" s="860"/>
      <c r="L1531" s="241"/>
      <c r="M1531" s="242"/>
      <c r="N1531" s="258"/>
      <c r="O1531" s="259"/>
      <c r="P1531" s="259"/>
      <c r="Q1531" s="259"/>
      <c r="R1531" s="259"/>
      <c r="S1531" s="259"/>
      <c r="T1531" s="260"/>
      <c r="U1531" s="261"/>
      <c r="V1531" s="261"/>
      <c r="W1531" s="262"/>
      <c r="X1531" s="262"/>
      <c r="Y1531" s="260"/>
      <c r="Z1531" s="263"/>
      <c r="AA1531" s="264"/>
      <c r="AB1531" s="259"/>
      <c r="AC1531" s="259"/>
      <c r="AD1531" s="259"/>
      <c r="AE1531" s="259"/>
      <c r="AF1531" s="259"/>
      <c r="AG1531" s="260"/>
      <c r="AH1531" s="261"/>
      <c r="AI1531" s="261"/>
      <c r="AJ1531" s="262"/>
      <c r="AK1531" s="262"/>
      <c r="AL1531" s="260"/>
      <c r="AM1531" s="265"/>
      <c r="AN1531" s="266"/>
      <c r="AO1531" s="267"/>
      <c r="AP1531" s="268"/>
      <c r="AQ1531" s="269"/>
      <c r="AR1531" s="269"/>
      <c r="AS1531" s="270"/>
      <c r="AT1531" s="271"/>
      <c r="AU1531" s="269"/>
      <c r="AV1531" s="269"/>
      <c r="AW1531" s="270"/>
      <c r="AY1531" s="146"/>
      <c r="AZ1531" s="845"/>
    </row>
    <row r="1532" spans="1:52" ht="12.75" customHeight="1" x14ac:dyDescent="0.25">
      <c r="A1532" s="356"/>
      <c r="B1532" s="225"/>
      <c r="C1532" s="122"/>
      <c r="D1532" s="357"/>
      <c r="E1532" s="226"/>
      <c r="F1532" s="122"/>
      <c r="G1532" s="126"/>
      <c r="H1532" s="35"/>
      <c r="I1532" s="36"/>
      <c r="J1532" s="37"/>
      <c r="K1532" s="243" t="s">
        <v>109</v>
      </c>
      <c r="L1532" s="241"/>
      <c r="M1532" s="242"/>
      <c r="N1532" s="258"/>
      <c r="O1532" s="259"/>
      <c r="P1532" s="259"/>
      <c r="Q1532" s="259"/>
      <c r="R1532" s="259"/>
      <c r="S1532" s="259"/>
      <c r="T1532" s="260"/>
      <c r="U1532" s="261"/>
      <c r="V1532" s="261"/>
      <c r="W1532" s="262"/>
      <c r="X1532" s="262"/>
      <c r="Y1532" s="260"/>
      <c r="Z1532" s="263"/>
      <c r="AA1532" s="264"/>
      <c r="AB1532" s="259"/>
      <c r="AC1532" s="259"/>
      <c r="AD1532" s="259"/>
      <c r="AE1532" s="259"/>
      <c r="AF1532" s="259"/>
      <c r="AG1532" s="260"/>
      <c r="AH1532" s="261"/>
      <c r="AI1532" s="261"/>
      <c r="AJ1532" s="262"/>
      <c r="AK1532" s="262"/>
      <c r="AL1532" s="260"/>
      <c r="AM1532" s="265"/>
      <c r="AN1532" s="266"/>
      <c r="AO1532" s="267"/>
      <c r="AP1532" s="268"/>
      <c r="AQ1532" s="269"/>
      <c r="AR1532" s="269"/>
      <c r="AS1532" s="270"/>
      <c r="AT1532" s="271"/>
      <c r="AU1532" s="269"/>
      <c r="AV1532" s="269"/>
      <c r="AW1532" s="270"/>
      <c r="AY1532" s="146"/>
      <c r="AZ1532" s="845"/>
    </row>
    <row r="1533" spans="1:52" ht="12.75" customHeight="1" x14ac:dyDescent="0.25">
      <c r="A1533" s="356"/>
      <c r="B1533" s="225"/>
      <c r="C1533" s="122"/>
      <c r="D1533" s="357"/>
      <c r="E1533" s="226"/>
      <c r="F1533" s="122"/>
      <c r="G1533" s="126"/>
      <c r="H1533" s="35"/>
      <c r="I1533" s="36"/>
      <c r="J1533" s="37"/>
      <c r="K1533" s="243"/>
      <c r="L1533" s="241"/>
      <c r="M1533" s="242"/>
      <c r="N1533" s="258"/>
      <c r="O1533" s="259"/>
      <c r="P1533" s="259"/>
      <c r="Q1533" s="259"/>
      <c r="R1533" s="259"/>
      <c r="S1533" s="259"/>
      <c r="T1533" s="260"/>
      <c r="U1533" s="261"/>
      <c r="V1533" s="261"/>
      <c r="W1533" s="262"/>
      <c r="X1533" s="262"/>
      <c r="Y1533" s="260"/>
      <c r="Z1533" s="263"/>
      <c r="AA1533" s="264"/>
      <c r="AB1533" s="259"/>
      <c r="AC1533" s="259"/>
      <c r="AD1533" s="259"/>
      <c r="AE1533" s="259"/>
      <c r="AF1533" s="259"/>
      <c r="AG1533" s="260"/>
      <c r="AH1533" s="261"/>
      <c r="AI1533" s="261"/>
      <c r="AJ1533" s="262"/>
      <c r="AK1533" s="262"/>
      <c r="AL1533" s="260"/>
      <c r="AM1533" s="265"/>
      <c r="AN1533" s="266"/>
      <c r="AO1533" s="267"/>
      <c r="AP1533" s="268"/>
      <c r="AQ1533" s="269"/>
      <c r="AR1533" s="269"/>
      <c r="AS1533" s="270"/>
      <c r="AT1533" s="271"/>
      <c r="AU1533" s="269"/>
      <c r="AV1533" s="269"/>
      <c r="AW1533" s="270"/>
      <c r="AY1533" s="146"/>
      <c r="AZ1533" s="845"/>
    </row>
    <row r="1534" spans="1:52" ht="40.799999999999997" x14ac:dyDescent="0.25">
      <c r="A1534" s="15" t="s">
        <v>1675</v>
      </c>
      <c r="B1534" s="121">
        <v>14</v>
      </c>
      <c r="C1534" s="122" t="s">
        <v>1728</v>
      </c>
      <c r="D1534" s="123">
        <v>1000</v>
      </c>
      <c r="F1534" s="125">
        <v>12</v>
      </c>
      <c r="G1534" s="126">
        <v>1</v>
      </c>
      <c r="H1534" s="35" t="str">
        <f t="shared" si="1153"/>
        <v>001</v>
      </c>
      <c r="I1534" s="36" t="s">
        <v>113</v>
      </c>
      <c r="J1534" s="37" t="s">
        <v>1733</v>
      </c>
      <c r="K1534" s="861" t="s">
        <v>1734</v>
      </c>
      <c r="L1534" s="232">
        <v>380</v>
      </c>
      <c r="M1534" s="233">
        <v>2029</v>
      </c>
      <c r="N1534" s="130"/>
      <c r="O1534" s="131"/>
      <c r="P1534" s="131"/>
      <c r="Q1534" s="131"/>
      <c r="R1534" s="131"/>
      <c r="S1534" s="131"/>
      <c r="T1534" s="132" t="str">
        <f>IF(SUM(N1534:S1534)=U1534,"OK",SUM(N1534:S1534)-U1534)</f>
        <v>OK</v>
      </c>
      <c r="U1534" s="138"/>
      <c r="V1534" s="138"/>
      <c r="W1534" s="139"/>
      <c r="X1534" s="139"/>
      <c r="Y1534" s="132" t="str">
        <f>IF(SUM(W1534:X1534)=Z1534,"OK",SUM(W1534:X1534)-Z1534)</f>
        <v>OK</v>
      </c>
      <c r="Z1534" s="210"/>
      <c r="AA1534" s="204"/>
      <c r="AB1534" s="202"/>
      <c r="AC1534" s="202"/>
      <c r="AD1534" s="202"/>
      <c r="AE1534" s="202"/>
      <c r="AF1534" s="202"/>
      <c r="AG1534" s="132" t="str">
        <f>IF(SUM(AA1534:AF1534)=AH1534,"OK",SUM(AA1534:AF1534)-AH1534)</f>
        <v>OK</v>
      </c>
      <c r="AH1534" s="138"/>
      <c r="AI1534" s="138"/>
      <c r="AJ1534" s="139"/>
      <c r="AK1534" s="139"/>
      <c r="AL1534" s="132" t="str">
        <f>IF(SUM(AJ1534:AK1534)=AM1534,"OK",SUM(AJ1534:AK1534)-AM1534)</f>
        <v>OK</v>
      </c>
      <c r="AM1534" s="140"/>
      <c r="AN1534" s="119">
        <f>L1534+U1534+V1534+Z1534</f>
        <v>380</v>
      </c>
      <c r="AO1534" s="120">
        <f>M1534+AH1534+AI1534+AM1534</f>
        <v>2029</v>
      </c>
      <c r="AP1534" s="39">
        <f>L1534</f>
        <v>380</v>
      </c>
      <c r="AQ1534" s="141">
        <f>AN1534</f>
        <v>380</v>
      </c>
      <c r="AR1534" s="142">
        <f>AQ1534-AP1534</f>
        <v>0</v>
      </c>
      <c r="AS1534" s="143">
        <f>AR1534/AP1534</f>
        <v>0</v>
      </c>
      <c r="AT1534" s="144">
        <f>M1534</f>
        <v>2029</v>
      </c>
      <c r="AU1534" s="141">
        <f>AO1534</f>
        <v>2029</v>
      </c>
      <c r="AV1534" s="142">
        <f>AU1534-AT1534</f>
        <v>0</v>
      </c>
      <c r="AW1534" s="143">
        <f>AV1534/AT1534</f>
        <v>0</v>
      </c>
      <c r="AY1534" s="146" t="str">
        <f>RIGHT(LEFT(I1534,3),2)&amp;"."&amp;RIGHT(LEFT(I1534,5),2)</f>
        <v>74.22</v>
      </c>
      <c r="AZ1534" s="845" t="b">
        <f>COUNTIF('[1]Codes SEC'!$B$2:$B$250,Ministres!AY1534)&gt;0</f>
        <v>1</v>
      </c>
    </row>
    <row r="1535" spans="1:52" ht="12.75" customHeight="1" x14ac:dyDescent="0.25">
      <c r="A1535" s="350"/>
      <c r="B1535" s="847"/>
      <c r="C1535" s="150"/>
      <c r="D1535" s="352"/>
      <c r="E1535" s="848"/>
      <c r="F1535" s="150"/>
      <c r="G1535" s="154"/>
      <c r="H1535" s="155"/>
      <c r="I1535" s="156"/>
      <c r="J1535" s="157"/>
      <c r="K1535" s="158" t="s">
        <v>116</v>
      </c>
      <c r="L1535" s="417">
        <f t="shared" ref="L1535:S1535" si="1232">L1534</f>
        <v>380</v>
      </c>
      <c r="M1535" s="849">
        <f t="shared" si="1232"/>
        <v>2029</v>
      </c>
      <c r="N1535" s="850">
        <f t="shared" si="1232"/>
        <v>0</v>
      </c>
      <c r="O1535" s="851">
        <f t="shared" si="1232"/>
        <v>0</v>
      </c>
      <c r="P1535" s="851">
        <f t="shared" si="1232"/>
        <v>0</v>
      </c>
      <c r="Q1535" s="851">
        <f t="shared" si="1232"/>
        <v>0</v>
      </c>
      <c r="R1535" s="851">
        <f t="shared" si="1232"/>
        <v>0</v>
      </c>
      <c r="S1535" s="851">
        <f t="shared" si="1232"/>
        <v>0</v>
      </c>
      <c r="T1535" s="852"/>
      <c r="U1535" s="853">
        <f>U1534</f>
        <v>0</v>
      </c>
      <c r="V1535" s="853">
        <f>V1534</f>
        <v>0</v>
      </c>
      <c r="W1535" s="851">
        <f>W1534</f>
        <v>0</v>
      </c>
      <c r="X1535" s="851">
        <f>X1534</f>
        <v>0</v>
      </c>
      <c r="Y1535" s="852"/>
      <c r="Z1535" s="853">
        <f t="shared" ref="Z1535:AF1535" si="1233">Z1534</f>
        <v>0</v>
      </c>
      <c r="AA1535" s="165">
        <f t="shared" si="1233"/>
        <v>0</v>
      </c>
      <c r="AB1535" s="851">
        <f t="shared" si="1233"/>
        <v>0</v>
      </c>
      <c r="AC1535" s="851">
        <f t="shared" si="1233"/>
        <v>0</v>
      </c>
      <c r="AD1535" s="851">
        <f t="shared" si="1233"/>
        <v>0</v>
      </c>
      <c r="AE1535" s="851">
        <f t="shared" si="1233"/>
        <v>0</v>
      </c>
      <c r="AF1535" s="851">
        <f t="shared" si="1233"/>
        <v>0</v>
      </c>
      <c r="AG1535" s="852"/>
      <c r="AH1535" s="853">
        <f>AH1534</f>
        <v>0</v>
      </c>
      <c r="AI1535" s="853">
        <f>AI1534</f>
        <v>0</v>
      </c>
      <c r="AJ1535" s="851">
        <f>AJ1534</f>
        <v>0</v>
      </c>
      <c r="AK1535" s="851">
        <f>AK1534</f>
        <v>0</v>
      </c>
      <c r="AL1535" s="852"/>
      <c r="AM1535" s="854">
        <f t="shared" ref="AM1535:AW1535" si="1234">AM1534</f>
        <v>0</v>
      </c>
      <c r="AN1535" s="167">
        <f>AN1534</f>
        <v>380</v>
      </c>
      <c r="AO1535" s="855">
        <f t="shared" si="1234"/>
        <v>2029</v>
      </c>
      <c r="AP1535" s="169">
        <f t="shared" si="1234"/>
        <v>380</v>
      </c>
      <c r="AQ1535" s="856">
        <f t="shared" si="1234"/>
        <v>380</v>
      </c>
      <c r="AR1535" s="857">
        <f t="shared" si="1234"/>
        <v>0</v>
      </c>
      <c r="AS1535" s="858">
        <f t="shared" si="1234"/>
        <v>0</v>
      </c>
      <c r="AT1535" s="859">
        <f t="shared" si="1234"/>
        <v>2029</v>
      </c>
      <c r="AU1535" s="856">
        <f t="shared" si="1234"/>
        <v>2029</v>
      </c>
      <c r="AV1535" s="857">
        <f t="shared" si="1234"/>
        <v>0</v>
      </c>
      <c r="AW1535" s="858">
        <f t="shared" si="1234"/>
        <v>0</v>
      </c>
      <c r="AY1535" s="146"/>
      <c r="AZ1535" s="845"/>
    </row>
    <row r="1536" spans="1:52" ht="12.75" customHeight="1" x14ac:dyDescent="0.25">
      <c r="A1536" s="174"/>
      <c r="B1536" s="175"/>
      <c r="C1536" s="176"/>
      <c r="D1536" s="177"/>
      <c r="E1536" s="178"/>
      <c r="F1536" s="177"/>
      <c r="G1536" s="179"/>
      <c r="H1536" s="180"/>
      <c r="I1536" s="181"/>
      <c r="J1536" s="831"/>
      <c r="K1536" s="183" t="s">
        <v>1735</v>
      </c>
      <c r="L1536" s="184">
        <f t="shared" ref="L1536:S1536" si="1235">L1530+L1535</f>
        <v>1498</v>
      </c>
      <c r="M1536" s="185">
        <f t="shared" si="1235"/>
        <v>3631</v>
      </c>
      <c r="N1536" s="186">
        <f t="shared" si="1235"/>
        <v>0</v>
      </c>
      <c r="O1536" s="187">
        <f t="shared" si="1235"/>
        <v>0</v>
      </c>
      <c r="P1536" s="187">
        <f t="shared" si="1235"/>
        <v>0</v>
      </c>
      <c r="Q1536" s="187">
        <f t="shared" si="1235"/>
        <v>0</v>
      </c>
      <c r="R1536" s="187">
        <f t="shared" si="1235"/>
        <v>0</v>
      </c>
      <c r="S1536" s="187">
        <f t="shared" si="1235"/>
        <v>0</v>
      </c>
      <c r="T1536" s="188"/>
      <c r="U1536" s="187">
        <f>U1530+U1535</f>
        <v>0</v>
      </c>
      <c r="V1536" s="187">
        <f>V1530+V1535</f>
        <v>0</v>
      </c>
      <c r="W1536" s="187">
        <f>W1530+W1535</f>
        <v>0</v>
      </c>
      <c r="X1536" s="187">
        <f>X1530+X1535</f>
        <v>0</v>
      </c>
      <c r="Y1536" s="188"/>
      <c r="Z1536" s="187">
        <f t="shared" ref="Z1536:AF1536" si="1236">Z1530+Z1535</f>
        <v>0</v>
      </c>
      <c r="AA1536" s="189">
        <f t="shared" si="1236"/>
        <v>0</v>
      </c>
      <c r="AB1536" s="187">
        <f t="shared" si="1236"/>
        <v>0</v>
      </c>
      <c r="AC1536" s="187">
        <f t="shared" si="1236"/>
        <v>0</v>
      </c>
      <c r="AD1536" s="187">
        <f t="shared" si="1236"/>
        <v>0</v>
      </c>
      <c r="AE1536" s="187">
        <f t="shared" si="1236"/>
        <v>0</v>
      </c>
      <c r="AF1536" s="187">
        <f t="shared" si="1236"/>
        <v>0</v>
      </c>
      <c r="AG1536" s="188"/>
      <c r="AH1536" s="187">
        <f>AH1530+AH1535</f>
        <v>0</v>
      </c>
      <c r="AI1536" s="187">
        <f>AI1530+AI1535</f>
        <v>0</v>
      </c>
      <c r="AJ1536" s="187">
        <f>AJ1530+AJ1535</f>
        <v>0</v>
      </c>
      <c r="AK1536" s="187">
        <f>AK1530+AK1535</f>
        <v>0</v>
      </c>
      <c r="AL1536" s="188"/>
      <c r="AM1536" s="190">
        <f t="shared" ref="AM1536:AW1536" si="1237">AM1530+AM1535</f>
        <v>0</v>
      </c>
      <c r="AN1536" s="191">
        <f>AN1530+AN1535</f>
        <v>1498</v>
      </c>
      <c r="AO1536" s="190">
        <f t="shared" si="1237"/>
        <v>3631</v>
      </c>
      <c r="AP1536" s="184">
        <f t="shared" si="1237"/>
        <v>1498</v>
      </c>
      <c r="AQ1536" s="192">
        <f t="shared" si="1237"/>
        <v>1498</v>
      </c>
      <c r="AR1536" s="193">
        <f t="shared" si="1237"/>
        <v>0</v>
      </c>
      <c r="AS1536" s="194">
        <f t="shared" si="1237"/>
        <v>0</v>
      </c>
      <c r="AT1536" s="195">
        <f t="shared" si="1237"/>
        <v>3631</v>
      </c>
      <c r="AU1536" s="192">
        <f t="shared" si="1237"/>
        <v>3631</v>
      </c>
      <c r="AV1536" s="193">
        <f t="shared" si="1237"/>
        <v>0</v>
      </c>
      <c r="AW1536" s="194">
        <f t="shared" si="1237"/>
        <v>0</v>
      </c>
      <c r="AY1536" s="146"/>
      <c r="AZ1536" s="845"/>
    </row>
    <row r="1537" spans="1:52" ht="12.75" customHeight="1" x14ac:dyDescent="0.25">
      <c r="A1537" s="15"/>
      <c r="C1537" s="122"/>
      <c r="D1537" s="123"/>
      <c r="F1537" s="125"/>
      <c r="G1537" s="34"/>
      <c r="H1537" s="35"/>
      <c r="I1537" s="36"/>
      <c r="J1537" s="37"/>
      <c r="K1537" s="198" t="s">
        <v>72</v>
      </c>
      <c r="L1537" s="199">
        <v>0</v>
      </c>
      <c r="M1537" s="200">
        <v>0</v>
      </c>
      <c r="N1537" s="201">
        <v>0</v>
      </c>
      <c r="O1537" s="202">
        <v>0</v>
      </c>
      <c r="P1537" s="202">
        <v>0</v>
      </c>
      <c r="Q1537" s="202">
        <v>0</v>
      </c>
      <c r="R1537" s="202">
        <v>0</v>
      </c>
      <c r="S1537" s="202">
        <v>0</v>
      </c>
      <c r="T1537" s="203"/>
      <c r="U1537" s="135">
        <v>0</v>
      </c>
      <c r="V1537" s="135">
        <v>0</v>
      </c>
      <c r="W1537" s="202">
        <v>0</v>
      </c>
      <c r="X1537" s="202">
        <v>0</v>
      </c>
      <c r="Y1537" s="203"/>
      <c r="Z1537" s="135">
        <v>0</v>
      </c>
      <c r="AA1537" s="204">
        <v>0</v>
      </c>
      <c r="AB1537" s="202">
        <v>0</v>
      </c>
      <c r="AC1537" s="202">
        <v>0</v>
      </c>
      <c r="AD1537" s="202">
        <v>0</v>
      </c>
      <c r="AE1537" s="202">
        <v>0</v>
      </c>
      <c r="AF1537" s="202">
        <v>0</v>
      </c>
      <c r="AG1537" s="203"/>
      <c r="AH1537" s="135">
        <v>0</v>
      </c>
      <c r="AI1537" s="135">
        <v>0</v>
      </c>
      <c r="AJ1537" s="202">
        <v>0</v>
      </c>
      <c r="AK1537" s="202">
        <v>0</v>
      </c>
      <c r="AL1537" s="203"/>
      <c r="AM1537" s="205">
        <v>0</v>
      </c>
      <c r="AN1537" s="119">
        <v>0</v>
      </c>
      <c r="AO1537" s="120">
        <v>0</v>
      </c>
      <c r="AP1537" s="39">
        <v>0</v>
      </c>
      <c r="AQ1537" s="141">
        <v>0</v>
      </c>
      <c r="AR1537" s="141">
        <v>0</v>
      </c>
      <c r="AS1537" s="143">
        <v>0</v>
      </c>
      <c r="AT1537" s="144">
        <v>0</v>
      </c>
      <c r="AU1537" s="141">
        <v>0</v>
      </c>
      <c r="AV1537" s="141">
        <v>0</v>
      </c>
      <c r="AW1537" s="143">
        <v>0</v>
      </c>
      <c r="AY1537" s="146"/>
      <c r="AZ1537" s="845"/>
    </row>
    <row r="1538" spans="1:52" ht="12.75" customHeight="1" x14ac:dyDescent="0.25">
      <c r="A1538" s="356"/>
      <c r="B1538" s="225"/>
      <c r="C1538" s="122"/>
      <c r="D1538" s="357"/>
      <c r="E1538" s="226"/>
      <c r="F1538" s="122"/>
      <c r="G1538" s="126"/>
      <c r="H1538" s="35"/>
      <c r="I1538" s="36"/>
      <c r="J1538" s="37"/>
      <c r="K1538" s="198" t="s">
        <v>73</v>
      </c>
      <c r="L1538" s="241">
        <v>0</v>
      </c>
      <c r="M1538" s="242">
        <v>0</v>
      </c>
      <c r="N1538" s="201">
        <v>0</v>
      </c>
      <c r="O1538" s="202">
        <v>0</v>
      </c>
      <c r="P1538" s="202">
        <v>0</v>
      </c>
      <c r="Q1538" s="202">
        <v>0</v>
      </c>
      <c r="R1538" s="202">
        <v>0</v>
      </c>
      <c r="S1538" s="202">
        <v>0</v>
      </c>
      <c r="T1538" s="203"/>
      <c r="U1538" s="135">
        <v>0</v>
      </c>
      <c r="V1538" s="135">
        <v>0</v>
      </c>
      <c r="W1538" s="202">
        <v>0</v>
      </c>
      <c r="X1538" s="202">
        <v>0</v>
      </c>
      <c r="Y1538" s="203"/>
      <c r="Z1538" s="135">
        <v>0</v>
      </c>
      <c r="AA1538" s="204">
        <v>0</v>
      </c>
      <c r="AB1538" s="202">
        <v>0</v>
      </c>
      <c r="AC1538" s="202">
        <v>0</v>
      </c>
      <c r="AD1538" s="202">
        <v>0</v>
      </c>
      <c r="AE1538" s="202">
        <v>0</v>
      </c>
      <c r="AF1538" s="202">
        <v>0</v>
      </c>
      <c r="AG1538" s="203"/>
      <c r="AH1538" s="135">
        <v>0</v>
      </c>
      <c r="AI1538" s="135">
        <v>0</v>
      </c>
      <c r="AJ1538" s="202">
        <v>0</v>
      </c>
      <c r="AK1538" s="202">
        <v>0</v>
      </c>
      <c r="AL1538" s="203"/>
      <c r="AM1538" s="205">
        <v>0</v>
      </c>
      <c r="AN1538" s="119">
        <v>0</v>
      </c>
      <c r="AO1538" s="120">
        <v>0</v>
      </c>
      <c r="AP1538" s="39">
        <v>0</v>
      </c>
      <c r="AQ1538" s="141">
        <v>0</v>
      </c>
      <c r="AR1538" s="141">
        <v>0</v>
      </c>
      <c r="AS1538" s="143">
        <v>0</v>
      </c>
      <c r="AT1538" s="144">
        <v>0</v>
      </c>
      <c r="AU1538" s="141">
        <v>0</v>
      </c>
      <c r="AV1538" s="141">
        <v>0</v>
      </c>
      <c r="AW1538" s="143">
        <v>0</v>
      </c>
      <c r="AY1538" s="146"/>
      <c r="AZ1538" s="845"/>
    </row>
    <row r="1539" spans="1:52" ht="12.75" customHeight="1" x14ac:dyDescent="0.25">
      <c r="A1539" s="356"/>
      <c r="B1539" s="225"/>
      <c r="C1539" s="122"/>
      <c r="D1539" s="357"/>
      <c r="E1539" s="226"/>
      <c r="F1539" s="122"/>
      <c r="G1539" s="126"/>
      <c r="H1539" s="35"/>
      <c r="I1539" s="36"/>
      <c r="J1539" s="37"/>
      <c r="K1539" s="198" t="s">
        <v>74</v>
      </c>
      <c r="L1539" s="241">
        <v>0</v>
      </c>
      <c r="M1539" s="242">
        <v>0</v>
      </c>
      <c r="N1539" s="201">
        <v>0</v>
      </c>
      <c r="O1539" s="202">
        <v>0</v>
      </c>
      <c r="P1539" s="202">
        <v>0</v>
      </c>
      <c r="Q1539" s="202">
        <v>0</v>
      </c>
      <c r="R1539" s="202">
        <v>0</v>
      </c>
      <c r="S1539" s="202">
        <v>0</v>
      </c>
      <c r="T1539" s="203"/>
      <c r="U1539" s="135">
        <v>0</v>
      </c>
      <c r="V1539" s="135">
        <v>0</v>
      </c>
      <c r="W1539" s="202">
        <v>0</v>
      </c>
      <c r="X1539" s="202">
        <v>0</v>
      </c>
      <c r="Y1539" s="203"/>
      <c r="Z1539" s="135">
        <v>0</v>
      </c>
      <c r="AA1539" s="204">
        <v>0</v>
      </c>
      <c r="AB1539" s="202">
        <v>0</v>
      </c>
      <c r="AC1539" s="202">
        <v>0</v>
      </c>
      <c r="AD1539" s="202">
        <v>0</v>
      </c>
      <c r="AE1539" s="202">
        <v>0</v>
      </c>
      <c r="AF1539" s="202">
        <v>0</v>
      </c>
      <c r="AG1539" s="203"/>
      <c r="AH1539" s="135">
        <v>0</v>
      </c>
      <c r="AI1539" s="135">
        <v>0</v>
      </c>
      <c r="AJ1539" s="202">
        <v>0</v>
      </c>
      <c r="AK1539" s="202">
        <v>0</v>
      </c>
      <c r="AL1539" s="203"/>
      <c r="AM1539" s="205">
        <v>0</v>
      </c>
      <c r="AN1539" s="119">
        <v>0</v>
      </c>
      <c r="AO1539" s="120">
        <v>0</v>
      </c>
      <c r="AP1539" s="39">
        <v>0</v>
      </c>
      <c r="AQ1539" s="141">
        <v>0</v>
      </c>
      <c r="AR1539" s="141">
        <v>0</v>
      </c>
      <c r="AS1539" s="143">
        <v>0</v>
      </c>
      <c r="AT1539" s="144">
        <v>0</v>
      </c>
      <c r="AU1539" s="141">
        <v>0</v>
      </c>
      <c r="AV1539" s="141">
        <v>0</v>
      </c>
      <c r="AW1539" s="143">
        <v>0</v>
      </c>
      <c r="AY1539" s="146"/>
      <c r="AZ1539" s="845"/>
    </row>
    <row r="1540" spans="1:52" ht="12.75" customHeight="1" x14ac:dyDescent="0.25">
      <c r="A1540" s="356"/>
      <c r="B1540" s="225"/>
      <c r="C1540" s="122"/>
      <c r="D1540" s="357"/>
      <c r="E1540" s="226"/>
      <c r="F1540" s="122"/>
      <c r="G1540" s="126"/>
      <c r="H1540" s="35"/>
      <c r="I1540" s="36"/>
      <c r="J1540" s="37"/>
      <c r="K1540" s="198" t="s">
        <v>75</v>
      </c>
      <c r="L1540" s="241">
        <v>0</v>
      </c>
      <c r="M1540" s="242">
        <v>0</v>
      </c>
      <c r="N1540" s="201">
        <v>0</v>
      </c>
      <c r="O1540" s="202">
        <v>0</v>
      </c>
      <c r="P1540" s="202">
        <v>0</v>
      </c>
      <c r="Q1540" s="202">
        <v>0</v>
      </c>
      <c r="R1540" s="202">
        <v>0</v>
      </c>
      <c r="S1540" s="202">
        <v>0</v>
      </c>
      <c r="T1540" s="203"/>
      <c r="U1540" s="135">
        <v>0</v>
      </c>
      <c r="V1540" s="135">
        <v>0</v>
      </c>
      <c r="W1540" s="202">
        <v>0</v>
      </c>
      <c r="X1540" s="202">
        <v>0</v>
      </c>
      <c r="Y1540" s="203"/>
      <c r="Z1540" s="135">
        <v>0</v>
      </c>
      <c r="AA1540" s="204">
        <v>0</v>
      </c>
      <c r="AB1540" s="202">
        <v>0</v>
      </c>
      <c r="AC1540" s="202">
        <v>0</v>
      </c>
      <c r="AD1540" s="202">
        <v>0</v>
      </c>
      <c r="AE1540" s="202">
        <v>0</v>
      </c>
      <c r="AF1540" s="202">
        <v>0</v>
      </c>
      <c r="AG1540" s="203"/>
      <c r="AH1540" s="135">
        <v>0</v>
      </c>
      <c r="AI1540" s="135">
        <v>0</v>
      </c>
      <c r="AJ1540" s="202">
        <v>0</v>
      </c>
      <c r="AK1540" s="202">
        <v>0</v>
      </c>
      <c r="AL1540" s="203"/>
      <c r="AM1540" s="205">
        <v>0</v>
      </c>
      <c r="AN1540" s="119">
        <v>0</v>
      </c>
      <c r="AO1540" s="120">
        <v>0</v>
      </c>
      <c r="AP1540" s="39">
        <v>0</v>
      </c>
      <c r="AQ1540" s="141">
        <v>0</v>
      </c>
      <c r="AR1540" s="141">
        <v>0</v>
      </c>
      <c r="AS1540" s="143">
        <v>0</v>
      </c>
      <c r="AT1540" s="144">
        <v>0</v>
      </c>
      <c r="AU1540" s="141">
        <v>0</v>
      </c>
      <c r="AV1540" s="141">
        <v>0</v>
      </c>
      <c r="AW1540" s="143">
        <v>0</v>
      </c>
      <c r="AY1540" s="146"/>
      <c r="AZ1540" s="845"/>
    </row>
    <row r="1541" spans="1:52" ht="12.75" customHeight="1" x14ac:dyDescent="0.25">
      <c r="A1541" s="356"/>
      <c r="B1541" s="225"/>
      <c r="C1541" s="122"/>
      <c r="D1541" s="357"/>
      <c r="E1541" s="226"/>
      <c r="F1541" s="122"/>
      <c r="G1541" s="126"/>
      <c r="H1541" s="35"/>
      <c r="I1541" s="36"/>
      <c r="J1541" s="37"/>
      <c r="K1541" s="206" t="s">
        <v>76</v>
      </c>
      <c r="L1541" s="241">
        <v>0</v>
      </c>
      <c r="M1541" s="242">
        <v>0</v>
      </c>
      <c r="N1541" s="201">
        <v>0</v>
      </c>
      <c r="O1541" s="202">
        <v>0</v>
      </c>
      <c r="P1541" s="202">
        <v>0</v>
      </c>
      <c r="Q1541" s="202">
        <v>0</v>
      </c>
      <c r="R1541" s="202">
        <v>0</v>
      </c>
      <c r="S1541" s="202">
        <v>0</v>
      </c>
      <c r="T1541" s="203"/>
      <c r="U1541" s="135">
        <v>0</v>
      </c>
      <c r="V1541" s="135">
        <v>0</v>
      </c>
      <c r="W1541" s="202">
        <v>0</v>
      </c>
      <c r="X1541" s="202">
        <v>0</v>
      </c>
      <c r="Y1541" s="203"/>
      <c r="Z1541" s="135">
        <v>0</v>
      </c>
      <c r="AA1541" s="204">
        <v>0</v>
      </c>
      <c r="AB1541" s="202">
        <v>0</v>
      </c>
      <c r="AC1541" s="202">
        <v>0</v>
      </c>
      <c r="AD1541" s="202">
        <v>0</v>
      </c>
      <c r="AE1541" s="202">
        <v>0</v>
      </c>
      <c r="AF1541" s="202">
        <v>0</v>
      </c>
      <c r="AG1541" s="203"/>
      <c r="AH1541" s="135">
        <v>0</v>
      </c>
      <c r="AI1541" s="135">
        <v>0</v>
      </c>
      <c r="AJ1541" s="202">
        <v>0</v>
      </c>
      <c r="AK1541" s="202">
        <v>0</v>
      </c>
      <c r="AL1541" s="203"/>
      <c r="AM1541" s="205">
        <v>0</v>
      </c>
      <c r="AN1541" s="119">
        <v>0</v>
      </c>
      <c r="AO1541" s="120">
        <v>0</v>
      </c>
      <c r="AP1541" s="39">
        <v>0</v>
      </c>
      <c r="AQ1541" s="141">
        <v>0</v>
      </c>
      <c r="AR1541" s="141">
        <v>0</v>
      </c>
      <c r="AS1541" s="143">
        <v>0</v>
      </c>
      <c r="AT1541" s="144">
        <v>0</v>
      </c>
      <c r="AU1541" s="141">
        <v>0</v>
      </c>
      <c r="AV1541" s="141">
        <v>0</v>
      </c>
      <c r="AW1541" s="143">
        <v>0</v>
      </c>
      <c r="AY1541" s="146"/>
      <c r="AZ1541" s="845"/>
    </row>
    <row r="1542" spans="1:52" ht="12.75" customHeight="1" x14ac:dyDescent="0.25">
      <c r="A1542" s="356"/>
      <c r="B1542" s="225"/>
      <c r="C1542" s="122"/>
      <c r="D1542" s="357"/>
      <c r="E1542" s="226"/>
      <c r="F1542" s="122"/>
      <c r="G1542" s="126"/>
      <c r="H1542" s="35"/>
      <c r="I1542" s="36"/>
      <c r="J1542" s="37"/>
      <c r="K1542" s="206"/>
      <c r="L1542" s="199"/>
      <c r="M1542" s="200"/>
      <c r="N1542" s="201"/>
      <c r="O1542" s="202"/>
      <c r="P1542" s="202"/>
      <c r="Q1542" s="202"/>
      <c r="R1542" s="202"/>
      <c r="S1542" s="202"/>
      <c r="T1542" s="224"/>
      <c r="U1542" s="133"/>
      <c r="V1542" s="133"/>
      <c r="W1542" s="134"/>
      <c r="X1542" s="134"/>
      <c r="Y1542" s="224"/>
      <c r="Z1542" s="135"/>
      <c r="AA1542" s="204"/>
      <c r="AB1542" s="202"/>
      <c r="AC1542" s="202"/>
      <c r="AD1542" s="202"/>
      <c r="AE1542" s="202"/>
      <c r="AF1542" s="202"/>
      <c r="AG1542" s="224"/>
      <c r="AH1542" s="133"/>
      <c r="AI1542" s="133"/>
      <c r="AJ1542" s="134"/>
      <c r="AK1542" s="134"/>
      <c r="AL1542" s="224"/>
      <c r="AM1542" s="205"/>
      <c r="AN1542" s="119"/>
      <c r="AO1542" s="120"/>
      <c r="AP1542" s="39"/>
      <c r="AQ1542" s="141"/>
      <c r="AR1542" s="141"/>
      <c r="AS1542" s="143"/>
      <c r="AU1542" s="141"/>
      <c r="AV1542" s="141"/>
      <c r="AW1542" s="143"/>
      <c r="AY1542" s="146"/>
      <c r="AZ1542" s="845"/>
    </row>
    <row r="1543" spans="1:52" ht="12.75" customHeight="1" x14ac:dyDescent="0.25">
      <c r="A1543" s="356"/>
      <c r="B1543" s="225"/>
      <c r="C1543" s="122"/>
      <c r="D1543" s="357"/>
      <c r="E1543" s="226"/>
      <c r="F1543" s="122"/>
      <c r="G1543" s="126"/>
      <c r="H1543" s="35"/>
      <c r="I1543" s="36"/>
      <c r="J1543" s="37"/>
      <c r="K1543" s="206"/>
      <c r="L1543" s="199"/>
      <c r="M1543" s="200"/>
      <c r="N1543" s="201"/>
      <c r="O1543" s="202"/>
      <c r="P1543" s="202"/>
      <c r="Q1543" s="202"/>
      <c r="R1543" s="202"/>
      <c r="S1543" s="202"/>
      <c r="T1543" s="224"/>
      <c r="U1543" s="133"/>
      <c r="V1543" s="133"/>
      <c r="W1543" s="134"/>
      <c r="X1543" s="134"/>
      <c r="Y1543" s="224"/>
      <c r="Z1543" s="135"/>
      <c r="AA1543" s="204"/>
      <c r="AB1543" s="202"/>
      <c r="AC1543" s="202"/>
      <c r="AD1543" s="202"/>
      <c r="AE1543" s="202"/>
      <c r="AF1543" s="202"/>
      <c r="AG1543" s="224"/>
      <c r="AH1543" s="133"/>
      <c r="AI1543" s="133"/>
      <c r="AJ1543" s="134"/>
      <c r="AK1543" s="134"/>
      <c r="AL1543" s="224"/>
      <c r="AM1543" s="205"/>
      <c r="AN1543" s="119"/>
      <c r="AO1543" s="120"/>
      <c r="AP1543" s="39"/>
      <c r="AQ1543" s="141"/>
      <c r="AR1543" s="141"/>
      <c r="AS1543" s="143"/>
      <c r="AU1543" s="141"/>
      <c r="AV1543" s="141"/>
      <c r="AW1543" s="143"/>
      <c r="AY1543" s="146"/>
      <c r="AZ1543" s="845"/>
    </row>
    <row r="1544" spans="1:52" ht="12.75" customHeight="1" x14ac:dyDescent="0.25">
      <c r="A1544" s="356"/>
      <c r="B1544" s="225"/>
      <c r="C1544" s="122"/>
      <c r="D1544" s="357"/>
      <c r="E1544" s="226"/>
      <c r="F1544" s="122"/>
      <c r="G1544" s="126"/>
      <c r="H1544" s="35"/>
      <c r="I1544" s="36"/>
      <c r="J1544" s="37"/>
      <c r="K1544" s="116" t="s">
        <v>1736</v>
      </c>
      <c r="L1544" s="241"/>
      <c r="M1544" s="242"/>
      <c r="N1544" s="201"/>
      <c r="O1544" s="202"/>
      <c r="P1544" s="202"/>
      <c r="Q1544" s="202"/>
      <c r="R1544" s="202"/>
      <c r="S1544" s="202"/>
      <c r="T1544" s="224"/>
      <c r="U1544" s="138"/>
      <c r="V1544" s="138"/>
      <c r="W1544" s="139"/>
      <c r="X1544" s="139"/>
      <c r="Y1544" s="224"/>
      <c r="Z1544" s="210"/>
      <c r="AA1544" s="204"/>
      <c r="AB1544" s="202"/>
      <c r="AC1544" s="202"/>
      <c r="AD1544" s="202"/>
      <c r="AE1544" s="202"/>
      <c r="AF1544" s="202"/>
      <c r="AG1544" s="224"/>
      <c r="AH1544" s="138"/>
      <c r="AI1544" s="138"/>
      <c r="AJ1544" s="139"/>
      <c r="AK1544" s="139"/>
      <c r="AL1544" s="224"/>
      <c r="AM1544" s="140"/>
      <c r="AN1544" s="211"/>
      <c r="AO1544" s="212"/>
      <c r="AP1544" s="39"/>
      <c r="AQ1544" s="141"/>
      <c r="AR1544" s="141"/>
      <c r="AS1544" s="143"/>
      <c r="AU1544" s="141"/>
      <c r="AV1544" s="141"/>
      <c r="AW1544" s="143"/>
      <c r="AY1544" s="146"/>
      <c r="AZ1544" s="845"/>
    </row>
    <row r="1545" spans="1:52" ht="35.1" customHeight="1" x14ac:dyDescent="0.25">
      <c r="A1545" s="356"/>
      <c r="B1545" s="225"/>
      <c r="C1545" s="122"/>
      <c r="D1545" s="357"/>
      <c r="E1545" s="226"/>
      <c r="F1545" s="122"/>
      <c r="G1545" s="126"/>
      <c r="H1545" s="35"/>
      <c r="I1545" s="36"/>
      <c r="J1545" s="37"/>
      <c r="K1545" s="116" t="s">
        <v>1737</v>
      </c>
      <c r="L1545" s="241"/>
      <c r="M1545" s="242"/>
      <c r="N1545" s="201"/>
      <c r="O1545" s="202"/>
      <c r="P1545" s="202"/>
      <c r="Q1545" s="202"/>
      <c r="R1545" s="202"/>
      <c r="S1545" s="202"/>
      <c r="T1545" s="224"/>
      <c r="U1545" s="138"/>
      <c r="V1545" s="138"/>
      <c r="W1545" s="139"/>
      <c r="X1545" s="139"/>
      <c r="Y1545" s="224"/>
      <c r="Z1545" s="210"/>
      <c r="AA1545" s="204"/>
      <c r="AB1545" s="202"/>
      <c r="AC1545" s="202"/>
      <c r="AD1545" s="202"/>
      <c r="AE1545" s="202"/>
      <c r="AF1545" s="202"/>
      <c r="AG1545" s="224"/>
      <c r="AH1545" s="138"/>
      <c r="AI1545" s="138"/>
      <c r="AJ1545" s="139"/>
      <c r="AK1545" s="139"/>
      <c r="AL1545" s="224"/>
      <c r="AM1545" s="140"/>
      <c r="AN1545" s="211"/>
      <c r="AO1545" s="212"/>
      <c r="AP1545" s="39"/>
      <c r="AQ1545" s="141"/>
      <c r="AR1545" s="141"/>
      <c r="AS1545" s="143"/>
      <c r="AU1545" s="141"/>
      <c r="AV1545" s="141"/>
      <c r="AW1545" s="143"/>
      <c r="AY1545" s="146"/>
      <c r="AZ1545" s="845"/>
    </row>
    <row r="1546" spans="1:52" ht="12.75" customHeight="1" x14ac:dyDescent="0.25">
      <c r="A1546" s="356"/>
      <c r="B1546" s="225"/>
      <c r="C1546" s="122"/>
      <c r="D1546" s="357"/>
      <c r="E1546" s="226"/>
      <c r="F1546" s="122"/>
      <c r="G1546" s="126"/>
      <c r="H1546" s="35"/>
      <c r="I1546" s="36"/>
      <c r="J1546" s="37"/>
      <c r="K1546" s="116"/>
      <c r="L1546" s="241"/>
      <c r="M1546" s="242"/>
      <c r="N1546" s="201"/>
      <c r="O1546" s="202"/>
      <c r="P1546" s="202"/>
      <c r="Q1546" s="202"/>
      <c r="R1546" s="202"/>
      <c r="S1546" s="202"/>
      <c r="T1546" s="224"/>
      <c r="U1546" s="138"/>
      <c r="V1546" s="138"/>
      <c r="W1546" s="139"/>
      <c r="X1546" s="139"/>
      <c r="Y1546" s="224"/>
      <c r="Z1546" s="210"/>
      <c r="AA1546" s="204"/>
      <c r="AB1546" s="202"/>
      <c r="AC1546" s="202"/>
      <c r="AD1546" s="202"/>
      <c r="AE1546" s="202"/>
      <c r="AF1546" s="202"/>
      <c r="AG1546" s="224"/>
      <c r="AH1546" s="138"/>
      <c r="AI1546" s="138"/>
      <c r="AJ1546" s="139"/>
      <c r="AK1546" s="139"/>
      <c r="AL1546" s="224"/>
      <c r="AM1546" s="140"/>
      <c r="AN1546" s="211"/>
      <c r="AO1546" s="212"/>
      <c r="AP1546" s="39"/>
      <c r="AQ1546" s="141"/>
      <c r="AR1546" s="141"/>
      <c r="AS1546" s="143"/>
      <c r="AU1546" s="141"/>
      <c r="AV1546" s="141"/>
      <c r="AW1546" s="143"/>
      <c r="AY1546" s="146"/>
      <c r="AZ1546" s="845"/>
    </row>
    <row r="1547" spans="1:52" ht="35.1" customHeight="1" x14ac:dyDescent="0.25">
      <c r="A1547" s="15" t="s">
        <v>1675</v>
      </c>
      <c r="B1547" s="225">
        <v>14</v>
      </c>
      <c r="C1547" s="122" t="s">
        <v>1728</v>
      </c>
      <c r="D1547" s="123">
        <v>1000</v>
      </c>
      <c r="E1547" s="226"/>
      <c r="F1547" s="122">
        <v>12</v>
      </c>
      <c r="G1547" s="126">
        <v>1</v>
      </c>
      <c r="H1547" s="35" t="str">
        <f t="shared" si="1153"/>
        <v>044</v>
      </c>
      <c r="I1547" s="36" t="s">
        <v>96</v>
      </c>
      <c r="J1547" s="37" t="s">
        <v>1738</v>
      </c>
      <c r="K1547" s="244" t="s">
        <v>1739</v>
      </c>
      <c r="L1547" s="128">
        <v>0</v>
      </c>
      <c r="M1547" s="129">
        <v>1400</v>
      </c>
      <c r="N1547" s="130"/>
      <c r="O1547" s="131"/>
      <c r="P1547" s="131"/>
      <c r="Q1547" s="131"/>
      <c r="R1547" s="131"/>
      <c r="S1547" s="131"/>
      <c r="T1547" s="132" t="str">
        <f>IF(SUM(N1547:S1547)=U1547,"OK",SUM(N1547:S1547)-U1547)</f>
        <v>OK</v>
      </c>
      <c r="U1547" s="138"/>
      <c r="V1547" s="138"/>
      <c r="W1547" s="139"/>
      <c r="X1547" s="139"/>
      <c r="Y1547" s="132" t="str">
        <f>IF(SUM(W1547:X1547)=Z1547,"OK",SUM(W1547:X1547)-Z1547)</f>
        <v>OK</v>
      </c>
      <c r="Z1547" s="210"/>
      <c r="AA1547" s="204"/>
      <c r="AB1547" s="202"/>
      <c r="AC1547" s="202"/>
      <c r="AD1547" s="202"/>
      <c r="AE1547" s="202"/>
      <c r="AF1547" s="202"/>
      <c r="AG1547" s="132" t="str">
        <f>IF(SUM(AA1547:AF1547)=AH1547,"OK",SUM(AA1547:AF1547)-AH1547)</f>
        <v>OK</v>
      </c>
      <c r="AH1547" s="138"/>
      <c r="AI1547" s="138"/>
      <c r="AJ1547" s="139"/>
      <c r="AK1547" s="139"/>
      <c r="AL1547" s="132" t="str">
        <f>IF(SUM(AJ1547:AK1547)=AM1547,"OK",SUM(AJ1547:AK1547)-AM1547)</f>
        <v>OK</v>
      </c>
      <c r="AM1547" s="140"/>
      <c r="AN1547" s="119">
        <f>L1547+U1547+V1547+Z1547</f>
        <v>0</v>
      </c>
      <c r="AO1547" s="120">
        <f>M1547+AH1547+AI1547+AM1547</f>
        <v>1400</v>
      </c>
      <c r="AP1547" s="39">
        <f>L1547</f>
        <v>0</v>
      </c>
      <c r="AQ1547" s="141">
        <f>AN1547</f>
        <v>0</v>
      </c>
      <c r="AR1547" s="142">
        <f>AQ1547-AP1547</f>
        <v>0</v>
      </c>
      <c r="AS1547" s="143" t="e">
        <f>AR1547/AP1547</f>
        <v>#DIV/0!</v>
      </c>
      <c r="AT1547" s="144">
        <f>M1547</f>
        <v>1400</v>
      </c>
      <c r="AU1547" s="141">
        <f>AO1547</f>
        <v>1400</v>
      </c>
      <c r="AV1547" s="142">
        <f>AU1547-AT1547</f>
        <v>0</v>
      </c>
      <c r="AW1547" s="143">
        <f>AV1547/AT1547</f>
        <v>0</v>
      </c>
      <c r="AY1547" s="146" t="str">
        <f t="shared" ref="AY1547:AY1570" si="1238">RIGHT(LEFT(I1547,3),2)&amp;"."&amp;RIGHT(LEFT(I1547,5),2)</f>
        <v>12.11</v>
      </c>
      <c r="AZ1547" s="845" t="b">
        <f>COUNTIF('[1]Codes SEC'!$B$2:$B$250,Ministres!AY1547)&gt;0</f>
        <v>1</v>
      </c>
    </row>
    <row r="1548" spans="1:52" ht="35.1" customHeight="1" x14ac:dyDescent="0.25">
      <c r="A1548" s="15" t="s">
        <v>1675</v>
      </c>
      <c r="B1548" s="225">
        <v>14</v>
      </c>
      <c r="C1548" s="122" t="s">
        <v>1728</v>
      </c>
      <c r="D1548" s="123">
        <v>1000</v>
      </c>
      <c r="E1548" s="226"/>
      <c r="F1548" s="122">
        <v>12</v>
      </c>
      <c r="G1548" s="126">
        <v>1</v>
      </c>
      <c r="H1548" s="35" t="str">
        <f t="shared" si="1153"/>
        <v>044</v>
      </c>
      <c r="I1548" s="36" t="s">
        <v>96</v>
      </c>
      <c r="J1548" s="37" t="s">
        <v>1740</v>
      </c>
      <c r="K1548" s="244" t="s">
        <v>1741</v>
      </c>
      <c r="L1548" s="128">
        <v>370</v>
      </c>
      <c r="M1548" s="129">
        <v>478</v>
      </c>
      <c r="N1548" s="130"/>
      <c r="O1548" s="131"/>
      <c r="P1548" s="131"/>
      <c r="Q1548" s="131"/>
      <c r="R1548" s="131"/>
      <c r="S1548" s="131"/>
      <c r="T1548" s="132" t="str">
        <f t="shared" ref="T1548:T1570" si="1239">IF(SUM(N1548:S1548)=U1548,"OK",SUM(N1548:S1548)-U1548)</f>
        <v>OK</v>
      </c>
      <c r="U1548" s="138"/>
      <c r="V1548" s="138"/>
      <c r="W1548" s="139"/>
      <c r="X1548" s="139"/>
      <c r="Y1548" s="132" t="str">
        <f t="shared" ref="Y1548:Y1570" si="1240">IF(SUM(W1548:X1548)=Z1548,"OK",SUM(W1548:X1548)-Z1548)</f>
        <v>OK</v>
      </c>
      <c r="Z1548" s="210"/>
      <c r="AA1548" s="204"/>
      <c r="AB1548" s="202"/>
      <c r="AC1548" s="202"/>
      <c r="AD1548" s="202"/>
      <c r="AE1548" s="202"/>
      <c r="AF1548" s="202"/>
      <c r="AG1548" s="132" t="str">
        <f t="shared" ref="AG1548:AG1570" si="1241">IF(SUM(AA1548:AF1548)=AH1548,"OK",SUM(AA1548:AF1548)-AH1548)</f>
        <v>OK</v>
      </c>
      <c r="AH1548" s="138"/>
      <c r="AI1548" s="138"/>
      <c r="AJ1548" s="139"/>
      <c r="AK1548" s="139"/>
      <c r="AL1548" s="132" t="str">
        <f t="shared" ref="AL1548:AL1570" si="1242">IF(SUM(AJ1548:AK1548)=AM1548,"OK",SUM(AJ1548:AK1548)-AM1548)</f>
        <v>OK</v>
      </c>
      <c r="AM1548" s="140"/>
      <c r="AN1548" s="119">
        <f t="shared" ref="AN1548:AN1570" si="1243">L1548+U1548+V1548+Z1548</f>
        <v>370</v>
      </c>
      <c r="AO1548" s="120">
        <f t="shared" ref="AO1548:AO1570" si="1244">M1548+AH1548+AI1548+AM1548</f>
        <v>478</v>
      </c>
      <c r="AP1548" s="39">
        <f t="shared" ref="AP1548:AP1570" si="1245">L1548</f>
        <v>370</v>
      </c>
      <c r="AQ1548" s="141">
        <f t="shared" ref="AQ1548:AQ1570" si="1246">AN1548</f>
        <v>370</v>
      </c>
      <c r="AR1548" s="142">
        <f>AQ1548-AP1548</f>
        <v>0</v>
      </c>
      <c r="AS1548" s="143">
        <f t="shared" ref="AS1548:AS1559" si="1247">AR1548/AP1548</f>
        <v>0</v>
      </c>
      <c r="AT1548" s="144">
        <f t="shared" ref="AT1548:AT1570" si="1248">M1548</f>
        <v>478</v>
      </c>
      <c r="AU1548" s="141">
        <f>AO1548</f>
        <v>478</v>
      </c>
      <c r="AV1548" s="142">
        <f>AU1548-AT1548</f>
        <v>0</v>
      </c>
      <c r="AW1548" s="143">
        <f t="shared" ref="AW1548:AW1559" si="1249">AV1548/AT1548</f>
        <v>0</v>
      </c>
      <c r="AY1548" s="146" t="str">
        <f t="shared" si="1238"/>
        <v>12.11</v>
      </c>
      <c r="AZ1548" s="845" t="b">
        <f>COUNTIF('[1]Codes SEC'!$B$2:$B$250,Ministres!AY1548)&gt;0</f>
        <v>1</v>
      </c>
    </row>
    <row r="1549" spans="1:52" ht="35.1" customHeight="1" x14ac:dyDescent="0.25">
      <c r="A1549" s="15" t="s">
        <v>1675</v>
      </c>
      <c r="B1549" s="225">
        <v>14</v>
      </c>
      <c r="C1549" s="122" t="s">
        <v>1728</v>
      </c>
      <c r="D1549" s="123">
        <v>1000</v>
      </c>
      <c r="E1549" s="226"/>
      <c r="F1549" s="122">
        <v>12</v>
      </c>
      <c r="G1549" s="126">
        <v>1</v>
      </c>
      <c r="H1549" s="35" t="str">
        <f t="shared" si="1153"/>
        <v>044</v>
      </c>
      <c r="I1549" s="36" t="s">
        <v>96</v>
      </c>
      <c r="J1549" s="37" t="s">
        <v>1742</v>
      </c>
      <c r="K1549" s="493" t="s">
        <v>1743</v>
      </c>
      <c r="L1549" s="128">
        <v>1288</v>
      </c>
      <c r="M1549" s="129">
        <v>1108</v>
      </c>
      <c r="N1549" s="130"/>
      <c r="O1549" s="131"/>
      <c r="P1549" s="131"/>
      <c r="Q1549" s="131"/>
      <c r="R1549" s="131"/>
      <c r="S1549" s="131"/>
      <c r="T1549" s="132" t="str">
        <f t="shared" si="1239"/>
        <v>OK</v>
      </c>
      <c r="U1549" s="138"/>
      <c r="V1549" s="138"/>
      <c r="W1549" s="139"/>
      <c r="X1549" s="139"/>
      <c r="Y1549" s="132" t="str">
        <f t="shared" si="1240"/>
        <v>OK</v>
      </c>
      <c r="Z1549" s="210"/>
      <c r="AA1549" s="204"/>
      <c r="AB1549" s="202"/>
      <c r="AC1549" s="202"/>
      <c r="AD1549" s="202"/>
      <c r="AE1549" s="202"/>
      <c r="AF1549" s="202"/>
      <c r="AG1549" s="132" t="str">
        <f t="shared" si="1241"/>
        <v>OK</v>
      </c>
      <c r="AH1549" s="138"/>
      <c r="AI1549" s="138"/>
      <c r="AJ1549" s="139"/>
      <c r="AK1549" s="139"/>
      <c r="AL1549" s="132" t="str">
        <f t="shared" si="1242"/>
        <v>OK</v>
      </c>
      <c r="AM1549" s="140"/>
      <c r="AN1549" s="119">
        <f t="shared" si="1243"/>
        <v>1288</v>
      </c>
      <c r="AO1549" s="120">
        <f t="shared" si="1244"/>
        <v>1108</v>
      </c>
      <c r="AP1549" s="39">
        <f t="shared" si="1245"/>
        <v>1288</v>
      </c>
      <c r="AQ1549" s="141">
        <f t="shared" si="1246"/>
        <v>1288</v>
      </c>
      <c r="AR1549" s="142">
        <f>AQ1549-AP1549</f>
        <v>0</v>
      </c>
      <c r="AS1549" s="143">
        <f t="shared" si="1247"/>
        <v>0</v>
      </c>
      <c r="AT1549" s="144">
        <f t="shared" si="1248"/>
        <v>1108</v>
      </c>
      <c r="AU1549" s="141">
        <f>AO1549</f>
        <v>1108</v>
      </c>
      <c r="AV1549" s="142">
        <f>AU1549-AT1549</f>
        <v>0</v>
      </c>
      <c r="AW1549" s="143">
        <f t="shared" si="1249"/>
        <v>0</v>
      </c>
      <c r="AY1549" s="146" t="str">
        <f t="shared" si="1238"/>
        <v>12.11</v>
      </c>
      <c r="AZ1549" s="845" t="b">
        <f>COUNTIF('[1]Codes SEC'!$B$2:$B$250,Ministres!AY1549)&gt;0</f>
        <v>1</v>
      </c>
    </row>
    <row r="1550" spans="1:52" ht="35.1" customHeight="1" x14ac:dyDescent="0.25">
      <c r="A1550" s="15" t="s">
        <v>1675</v>
      </c>
      <c r="B1550" s="225">
        <v>14</v>
      </c>
      <c r="C1550" s="122" t="s">
        <v>1728</v>
      </c>
      <c r="D1550" s="123">
        <v>1000</v>
      </c>
      <c r="E1550" s="226"/>
      <c r="F1550" s="122">
        <v>12</v>
      </c>
      <c r="G1550" s="126">
        <v>1</v>
      </c>
      <c r="H1550" s="35" t="str">
        <f t="shared" si="1153"/>
        <v>044</v>
      </c>
      <c r="I1550" s="36" t="s">
        <v>96</v>
      </c>
      <c r="J1550" s="37" t="s">
        <v>1744</v>
      </c>
      <c r="K1550" s="493" t="s">
        <v>1745</v>
      </c>
      <c r="L1550" s="128">
        <v>620</v>
      </c>
      <c r="M1550" s="129">
        <v>620</v>
      </c>
      <c r="N1550" s="130"/>
      <c r="O1550" s="131"/>
      <c r="P1550" s="131"/>
      <c r="Q1550" s="131"/>
      <c r="R1550" s="131"/>
      <c r="S1550" s="131"/>
      <c r="T1550" s="132" t="str">
        <f t="shared" si="1239"/>
        <v>OK</v>
      </c>
      <c r="U1550" s="138"/>
      <c r="V1550" s="138"/>
      <c r="W1550" s="139"/>
      <c r="X1550" s="139"/>
      <c r="Y1550" s="132" t="str">
        <f t="shared" si="1240"/>
        <v>OK</v>
      </c>
      <c r="Z1550" s="210"/>
      <c r="AA1550" s="204"/>
      <c r="AB1550" s="202"/>
      <c r="AC1550" s="202"/>
      <c r="AD1550" s="202"/>
      <c r="AE1550" s="202"/>
      <c r="AF1550" s="202"/>
      <c r="AG1550" s="132" t="str">
        <f t="shared" si="1241"/>
        <v>OK</v>
      </c>
      <c r="AH1550" s="138"/>
      <c r="AI1550" s="138"/>
      <c r="AJ1550" s="139"/>
      <c r="AK1550" s="139"/>
      <c r="AL1550" s="132" t="str">
        <f t="shared" si="1242"/>
        <v>OK</v>
      </c>
      <c r="AM1550" s="140"/>
      <c r="AN1550" s="119">
        <f t="shared" si="1243"/>
        <v>620</v>
      </c>
      <c r="AO1550" s="120">
        <f t="shared" si="1244"/>
        <v>620</v>
      </c>
      <c r="AP1550" s="39">
        <f t="shared" si="1245"/>
        <v>620</v>
      </c>
      <c r="AQ1550" s="141">
        <f t="shared" si="1246"/>
        <v>620</v>
      </c>
      <c r="AR1550" s="142">
        <f t="shared" ref="AR1550:AR1569" si="1250">AQ1550-AP1550</f>
        <v>0</v>
      </c>
      <c r="AS1550" s="143">
        <f t="shared" si="1247"/>
        <v>0</v>
      </c>
      <c r="AT1550" s="144">
        <f t="shared" si="1248"/>
        <v>620</v>
      </c>
      <c r="AU1550" s="141">
        <f t="shared" ref="AU1550:AU1569" si="1251">AO1550</f>
        <v>620</v>
      </c>
      <c r="AV1550" s="142">
        <f t="shared" ref="AV1550:AV1569" si="1252">AU1550-AT1550</f>
        <v>0</v>
      </c>
      <c r="AW1550" s="143">
        <f t="shared" si="1249"/>
        <v>0</v>
      </c>
      <c r="AY1550" s="146" t="str">
        <f t="shared" si="1238"/>
        <v>12.11</v>
      </c>
      <c r="AZ1550" s="845" t="b">
        <f>COUNTIF('[1]Codes SEC'!$B$2:$B$250,Ministres!AY1550)&gt;0</f>
        <v>1</v>
      </c>
    </row>
    <row r="1551" spans="1:52" ht="35.1" customHeight="1" x14ac:dyDescent="0.25">
      <c r="A1551" s="15" t="s">
        <v>1675</v>
      </c>
      <c r="B1551" s="225">
        <v>14</v>
      </c>
      <c r="C1551" s="122" t="s">
        <v>1728</v>
      </c>
      <c r="D1551" s="123">
        <v>1000</v>
      </c>
      <c r="E1551" s="226"/>
      <c r="F1551" s="122">
        <v>12</v>
      </c>
      <c r="G1551" s="126">
        <v>1</v>
      </c>
      <c r="H1551" s="35" t="str">
        <f t="shared" si="1153"/>
        <v>044</v>
      </c>
      <c r="I1551" s="36" t="s">
        <v>96</v>
      </c>
      <c r="J1551" s="37" t="s">
        <v>1746</v>
      </c>
      <c r="K1551" s="244" t="s">
        <v>1747</v>
      </c>
      <c r="L1551" s="128">
        <v>0</v>
      </c>
      <c r="M1551" s="129">
        <v>0</v>
      </c>
      <c r="N1551" s="130"/>
      <c r="O1551" s="131"/>
      <c r="P1551" s="131"/>
      <c r="Q1551" s="131"/>
      <c r="R1551" s="131"/>
      <c r="S1551" s="131"/>
      <c r="T1551" s="132" t="str">
        <f t="shared" si="1239"/>
        <v>OK</v>
      </c>
      <c r="U1551" s="138"/>
      <c r="V1551" s="138"/>
      <c r="W1551" s="139"/>
      <c r="X1551" s="139"/>
      <c r="Y1551" s="132" t="str">
        <f t="shared" si="1240"/>
        <v>OK</v>
      </c>
      <c r="Z1551" s="210"/>
      <c r="AA1551" s="204"/>
      <c r="AB1551" s="202"/>
      <c r="AC1551" s="202"/>
      <c r="AD1551" s="202"/>
      <c r="AE1551" s="202"/>
      <c r="AF1551" s="202"/>
      <c r="AG1551" s="132" t="str">
        <f t="shared" si="1241"/>
        <v>OK</v>
      </c>
      <c r="AH1551" s="138"/>
      <c r="AI1551" s="138"/>
      <c r="AJ1551" s="139"/>
      <c r="AK1551" s="139"/>
      <c r="AL1551" s="132" t="str">
        <f t="shared" si="1242"/>
        <v>OK</v>
      </c>
      <c r="AM1551" s="140"/>
      <c r="AN1551" s="119">
        <f t="shared" si="1243"/>
        <v>0</v>
      </c>
      <c r="AO1551" s="120">
        <f t="shared" si="1244"/>
        <v>0</v>
      </c>
      <c r="AP1551" s="39">
        <f t="shared" si="1245"/>
        <v>0</v>
      </c>
      <c r="AQ1551" s="141">
        <f t="shared" si="1246"/>
        <v>0</v>
      </c>
      <c r="AR1551" s="142">
        <f t="shared" si="1250"/>
        <v>0</v>
      </c>
      <c r="AS1551" s="143" t="e">
        <f t="shared" si="1247"/>
        <v>#DIV/0!</v>
      </c>
      <c r="AT1551" s="144">
        <f t="shared" si="1248"/>
        <v>0</v>
      </c>
      <c r="AU1551" s="141">
        <f t="shared" si="1251"/>
        <v>0</v>
      </c>
      <c r="AV1551" s="142">
        <f t="shared" si="1252"/>
        <v>0</v>
      </c>
      <c r="AW1551" s="143" t="e">
        <f t="shared" si="1249"/>
        <v>#DIV/0!</v>
      </c>
      <c r="AY1551" s="146" t="str">
        <f t="shared" si="1238"/>
        <v>12.11</v>
      </c>
      <c r="AZ1551" s="845" t="b">
        <f>COUNTIF('[1]Codes SEC'!$B$2:$B$250,Ministres!AY1551)&gt;0</f>
        <v>1</v>
      </c>
    </row>
    <row r="1552" spans="1:52" ht="35.1" customHeight="1" x14ac:dyDescent="0.25">
      <c r="A1552" s="15" t="s">
        <v>1675</v>
      </c>
      <c r="B1552" s="225">
        <v>14</v>
      </c>
      <c r="C1552" s="122" t="s">
        <v>1728</v>
      </c>
      <c r="D1552" s="123">
        <v>1000</v>
      </c>
      <c r="E1552" s="226"/>
      <c r="F1552" s="122">
        <v>12</v>
      </c>
      <c r="G1552" s="126">
        <v>1</v>
      </c>
      <c r="H1552" s="35" t="str">
        <f t="shared" si="1153"/>
        <v>044</v>
      </c>
      <c r="I1552" s="36" t="s">
        <v>96</v>
      </c>
      <c r="J1552" s="37" t="s">
        <v>1748</v>
      </c>
      <c r="K1552" s="244" t="s">
        <v>1198</v>
      </c>
      <c r="L1552" s="128">
        <v>82</v>
      </c>
      <c r="M1552" s="129">
        <v>82</v>
      </c>
      <c r="N1552" s="130"/>
      <c r="O1552" s="131"/>
      <c r="P1552" s="131"/>
      <c r="Q1552" s="131"/>
      <c r="R1552" s="131"/>
      <c r="S1552" s="131"/>
      <c r="T1552" s="132" t="str">
        <f t="shared" si="1239"/>
        <v>OK</v>
      </c>
      <c r="U1552" s="138"/>
      <c r="V1552" s="138"/>
      <c r="W1552" s="139"/>
      <c r="X1552" s="139"/>
      <c r="Y1552" s="132" t="str">
        <f t="shared" si="1240"/>
        <v>OK</v>
      </c>
      <c r="Z1552" s="210"/>
      <c r="AA1552" s="204"/>
      <c r="AB1552" s="202"/>
      <c r="AC1552" s="202"/>
      <c r="AD1552" s="202"/>
      <c r="AE1552" s="202"/>
      <c r="AF1552" s="202"/>
      <c r="AG1552" s="132" t="str">
        <f t="shared" si="1241"/>
        <v>OK</v>
      </c>
      <c r="AH1552" s="138"/>
      <c r="AI1552" s="138"/>
      <c r="AJ1552" s="139"/>
      <c r="AK1552" s="139"/>
      <c r="AL1552" s="132" t="str">
        <f t="shared" si="1242"/>
        <v>OK</v>
      </c>
      <c r="AM1552" s="140"/>
      <c r="AN1552" s="119">
        <f t="shared" si="1243"/>
        <v>82</v>
      </c>
      <c r="AO1552" s="120">
        <f t="shared" si="1244"/>
        <v>82</v>
      </c>
      <c r="AP1552" s="39">
        <f t="shared" si="1245"/>
        <v>82</v>
      </c>
      <c r="AQ1552" s="141">
        <f t="shared" si="1246"/>
        <v>82</v>
      </c>
      <c r="AR1552" s="142">
        <f t="shared" si="1250"/>
        <v>0</v>
      </c>
      <c r="AS1552" s="143">
        <f t="shared" si="1247"/>
        <v>0</v>
      </c>
      <c r="AT1552" s="144">
        <f t="shared" si="1248"/>
        <v>82</v>
      </c>
      <c r="AU1552" s="141">
        <f t="shared" si="1251"/>
        <v>82</v>
      </c>
      <c r="AV1552" s="142">
        <f t="shared" si="1252"/>
        <v>0</v>
      </c>
      <c r="AW1552" s="143">
        <f t="shared" si="1249"/>
        <v>0</v>
      </c>
      <c r="AY1552" s="146" t="str">
        <f t="shared" si="1238"/>
        <v>12.11</v>
      </c>
      <c r="AZ1552" s="845" t="b">
        <f>COUNTIF('[1]Codes SEC'!$B$2:$B$250,Ministres!AY1552)&gt;0</f>
        <v>1</v>
      </c>
    </row>
    <row r="1553" spans="1:64" ht="40.799999999999997" x14ac:dyDescent="0.25">
      <c r="A1553" s="15" t="s">
        <v>1675</v>
      </c>
      <c r="B1553" s="225">
        <v>14</v>
      </c>
      <c r="C1553" s="122" t="s">
        <v>1728</v>
      </c>
      <c r="D1553" s="123">
        <v>1000</v>
      </c>
      <c r="E1553" s="226"/>
      <c r="F1553" s="122">
        <v>12</v>
      </c>
      <c r="G1553" s="126">
        <v>3</v>
      </c>
      <c r="H1553" s="35" t="str">
        <f t="shared" si="1153"/>
        <v>044</v>
      </c>
      <c r="I1553" s="36" t="s">
        <v>96</v>
      </c>
      <c r="J1553" s="37" t="s">
        <v>1749</v>
      </c>
      <c r="K1553" s="244" t="s">
        <v>1750</v>
      </c>
      <c r="L1553" s="128">
        <v>250</v>
      </c>
      <c r="M1553" s="129">
        <v>200</v>
      </c>
      <c r="N1553" s="130"/>
      <c r="O1553" s="131"/>
      <c r="P1553" s="131"/>
      <c r="Q1553" s="131"/>
      <c r="R1553" s="131"/>
      <c r="S1553" s="131"/>
      <c r="T1553" s="132" t="str">
        <f t="shared" si="1239"/>
        <v>OK</v>
      </c>
      <c r="U1553" s="138"/>
      <c r="V1553" s="138"/>
      <c r="W1553" s="139"/>
      <c r="X1553" s="139"/>
      <c r="Y1553" s="132" t="str">
        <f t="shared" si="1240"/>
        <v>OK</v>
      </c>
      <c r="Z1553" s="210"/>
      <c r="AA1553" s="204"/>
      <c r="AB1553" s="202"/>
      <c r="AC1553" s="202"/>
      <c r="AD1553" s="202"/>
      <c r="AE1553" s="202"/>
      <c r="AF1553" s="202"/>
      <c r="AG1553" s="132" t="str">
        <f t="shared" si="1241"/>
        <v>OK</v>
      </c>
      <c r="AH1553" s="138"/>
      <c r="AI1553" s="138"/>
      <c r="AJ1553" s="139"/>
      <c r="AK1553" s="139"/>
      <c r="AL1553" s="132" t="str">
        <f t="shared" si="1242"/>
        <v>OK</v>
      </c>
      <c r="AM1553" s="140"/>
      <c r="AN1553" s="119">
        <f t="shared" si="1243"/>
        <v>250</v>
      </c>
      <c r="AO1553" s="120">
        <f t="shared" si="1244"/>
        <v>200</v>
      </c>
      <c r="AP1553" s="39">
        <f t="shared" si="1245"/>
        <v>250</v>
      </c>
      <c r="AQ1553" s="141">
        <f t="shared" si="1246"/>
        <v>250</v>
      </c>
      <c r="AR1553" s="142">
        <f t="shared" si="1250"/>
        <v>0</v>
      </c>
      <c r="AS1553" s="143">
        <f t="shared" si="1247"/>
        <v>0</v>
      </c>
      <c r="AT1553" s="144">
        <f t="shared" si="1248"/>
        <v>200</v>
      </c>
      <c r="AU1553" s="141">
        <f t="shared" si="1251"/>
        <v>200</v>
      </c>
      <c r="AV1553" s="142">
        <f t="shared" si="1252"/>
        <v>0</v>
      </c>
      <c r="AW1553" s="143">
        <f t="shared" si="1249"/>
        <v>0</v>
      </c>
      <c r="AY1553" s="146" t="str">
        <f t="shared" si="1238"/>
        <v>12.11</v>
      </c>
      <c r="AZ1553" s="845" t="b">
        <f>COUNTIF('[1]Codes SEC'!$B$2:$B$250,Ministres!AY1553)&gt;0</f>
        <v>1</v>
      </c>
    </row>
    <row r="1554" spans="1:64" ht="35.1" customHeight="1" x14ac:dyDescent="0.25">
      <c r="A1554" s="15" t="s">
        <v>1675</v>
      </c>
      <c r="B1554" s="225">
        <v>14</v>
      </c>
      <c r="C1554" s="122" t="s">
        <v>1728</v>
      </c>
      <c r="D1554" s="123">
        <v>1000</v>
      </c>
      <c r="E1554" s="226"/>
      <c r="F1554" s="122">
        <v>12</v>
      </c>
      <c r="G1554" s="126">
        <v>1</v>
      </c>
      <c r="H1554" s="35" t="str">
        <f t="shared" si="1153"/>
        <v>044</v>
      </c>
      <c r="I1554" s="36">
        <v>82140000</v>
      </c>
      <c r="J1554" s="37" t="s">
        <v>1751</v>
      </c>
      <c r="K1554" s="244" t="s">
        <v>1752</v>
      </c>
      <c r="L1554" s="128">
        <v>5</v>
      </c>
      <c r="M1554" s="129">
        <v>5</v>
      </c>
      <c r="N1554" s="130"/>
      <c r="O1554" s="131"/>
      <c r="P1554" s="131"/>
      <c r="Q1554" s="131"/>
      <c r="R1554" s="131"/>
      <c r="S1554" s="131"/>
      <c r="T1554" s="132" t="str">
        <f t="shared" si="1239"/>
        <v>OK</v>
      </c>
      <c r="U1554" s="138"/>
      <c r="V1554" s="138"/>
      <c r="W1554" s="139"/>
      <c r="X1554" s="139"/>
      <c r="Y1554" s="132" t="str">
        <f t="shared" si="1240"/>
        <v>OK</v>
      </c>
      <c r="Z1554" s="210"/>
      <c r="AA1554" s="204"/>
      <c r="AB1554" s="202"/>
      <c r="AC1554" s="202"/>
      <c r="AD1554" s="202"/>
      <c r="AE1554" s="202"/>
      <c r="AF1554" s="202"/>
      <c r="AG1554" s="132" t="str">
        <f t="shared" si="1241"/>
        <v>OK</v>
      </c>
      <c r="AH1554" s="138"/>
      <c r="AI1554" s="138"/>
      <c r="AJ1554" s="139"/>
      <c r="AK1554" s="139"/>
      <c r="AL1554" s="132" t="str">
        <f t="shared" si="1242"/>
        <v>OK</v>
      </c>
      <c r="AM1554" s="140"/>
      <c r="AN1554" s="119">
        <f t="shared" si="1243"/>
        <v>5</v>
      </c>
      <c r="AO1554" s="120">
        <f t="shared" si="1244"/>
        <v>5</v>
      </c>
      <c r="AP1554" s="39">
        <f t="shared" si="1245"/>
        <v>5</v>
      </c>
      <c r="AQ1554" s="141">
        <f t="shared" si="1246"/>
        <v>5</v>
      </c>
      <c r="AR1554" s="142">
        <f>AQ1554-AP1554</f>
        <v>0</v>
      </c>
      <c r="AS1554" s="143">
        <f t="shared" si="1247"/>
        <v>0</v>
      </c>
      <c r="AT1554" s="144">
        <f t="shared" si="1248"/>
        <v>5</v>
      </c>
      <c r="AU1554" s="141">
        <f>AO1554</f>
        <v>5</v>
      </c>
      <c r="AV1554" s="142">
        <f>AU1554-AT1554</f>
        <v>0</v>
      </c>
      <c r="AW1554" s="143">
        <f t="shared" si="1249"/>
        <v>0</v>
      </c>
      <c r="AY1554" s="146" t="str">
        <f t="shared" si="1238"/>
        <v>21.40</v>
      </c>
      <c r="AZ1554" s="845" t="b">
        <f>COUNTIF('[1]Codes SEC'!$B$2:$B$250,Ministres!AY1554)&gt;0</f>
        <v>1</v>
      </c>
    </row>
    <row r="1555" spans="1:64" ht="35.1" customHeight="1" x14ac:dyDescent="0.25">
      <c r="A1555" s="15" t="s">
        <v>1675</v>
      </c>
      <c r="B1555" s="225">
        <v>14</v>
      </c>
      <c r="C1555" s="122" t="s">
        <v>1728</v>
      </c>
      <c r="D1555" s="123">
        <v>1000</v>
      </c>
      <c r="E1555" s="226"/>
      <c r="F1555" s="122">
        <v>12</v>
      </c>
      <c r="G1555" s="126">
        <v>1</v>
      </c>
      <c r="H1555" s="35" t="str">
        <f t="shared" si="1153"/>
        <v>044</v>
      </c>
      <c r="I1555" s="36">
        <v>82160000</v>
      </c>
      <c r="J1555" s="37" t="s">
        <v>1753</v>
      </c>
      <c r="K1555" s="244" t="s">
        <v>1754</v>
      </c>
      <c r="L1555" s="128">
        <v>1</v>
      </c>
      <c r="M1555" s="129">
        <v>1</v>
      </c>
      <c r="N1555" s="130"/>
      <c r="O1555" s="131"/>
      <c r="P1555" s="131"/>
      <c r="Q1555" s="131"/>
      <c r="R1555" s="131"/>
      <c r="S1555" s="131"/>
      <c r="T1555" s="132" t="str">
        <f t="shared" si="1239"/>
        <v>OK</v>
      </c>
      <c r="U1555" s="138"/>
      <c r="V1555" s="138"/>
      <c r="W1555" s="139"/>
      <c r="X1555" s="139"/>
      <c r="Y1555" s="132" t="str">
        <f t="shared" si="1240"/>
        <v>OK</v>
      </c>
      <c r="Z1555" s="210"/>
      <c r="AA1555" s="204"/>
      <c r="AB1555" s="202"/>
      <c r="AC1555" s="202"/>
      <c r="AD1555" s="202"/>
      <c r="AE1555" s="202"/>
      <c r="AF1555" s="202"/>
      <c r="AG1555" s="132" t="str">
        <f t="shared" si="1241"/>
        <v>OK</v>
      </c>
      <c r="AH1555" s="138"/>
      <c r="AI1555" s="138"/>
      <c r="AJ1555" s="139"/>
      <c r="AK1555" s="139"/>
      <c r="AL1555" s="132" t="str">
        <f t="shared" si="1242"/>
        <v>OK</v>
      </c>
      <c r="AM1555" s="140"/>
      <c r="AN1555" s="119">
        <f t="shared" si="1243"/>
        <v>1</v>
      </c>
      <c r="AO1555" s="120">
        <f t="shared" si="1244"/>
        <v>1</v>
      </c>
      <c r="AP1555" s="39">
        <f t="shared" si="1245"/>
        <v>1</v>
      </c>
      <c r="AQ1555" s="141">
        <f t="shared" si="1246"/>
        <v>1</v>
      </c>
      <c r="AR1555" s="142">
        <f>AQ1555-AP1555</f>
        <v>0</v>
      </c>
      <c r="AS1555" s="143">
        <f t="shared" si="1247"/>
        <v>0</v>
      </c>
      <c r="AT1555" s="144">
        <f t="shared" si="1248"/>
        <v>1</v>
      </c>
      <c r="AU1555" s="141">
        <f>AO1555</f>
        <v>1</v>
      </c>
      <c r="AV1555" s="142">
        <f>AU1555-AT1555</f>
        <v>0</v>
      </c>
      <c r="AW1555" s="143">
        <f t="shared" si="1249"/>
        <v>0</v>
      </c>
      <c r="AY1555" s="146" t="str">
        <f t="shared" si="1238"/>
        <v>21.60</v>
      </c>
      <c r="AZ1555" s="845" t="b">
        <f>COUNTIF('[1]Codes SEC'!$B$2:$B$250,Ministres!AY1555)&gt;0</f>
        <v>1</v>
      </c>
    </row>
    <row r="1556" spans="1:64" ht="35.1" customHeight="1" x14ac:dyDescent="0.25">
      <c r="A1556" s="15" t="s">
        <v>1675</v>
      </c>
      <c r="B1556" s="225" t="s">
        <v>1755</v>
      </c>
      <c r="C1556" s="122" t="s">
        <v>1728</v>
      </c>
      <c r="D1556" s="123">
        <v>1000</v>
      </c>
      <c r="E1556" s="226"/>
      <c r="F1556" s="122">
        <v>12</v>
      </c>
      <c r="G1556" s="227"/>
      <c r="H1556" s="228" t="str">
        <f t="shared" si="1153"/>
        <v>044</v>
      </c>
      <c r="I1556" s="229">
        <v>83132000</v>
      </c>
      <c r="J1556" s="230" t="s">
        <v>1756</v>
      </c>
      <c r="K1556" s="231" t="s">
        <v>1757</v>
      </c>
      <c r="L1556" s="232">
        <v>0</v>
      </c>
      <c r="M1556" s="233">
        <v>0</v>
      </c>
      <c r="N1556" s="130"/>
      <c r="O1556" s="131"/>
      <c r="P1556" s="131"/>
      <c r="Q1556" s="131"/>
      <c r="R1556" s="131"/>
      <c r="S1556" s="131"/>
      <c r="T1556" s="132" t="str">
        <f>IF(SUM(N1556:S1556)=U1556,"OK",SUM(N1556:S1556)-U1556)</f>
        <v>OK</v>
      </c>
      <c r="U1556" s="138"/>
      <c r="V1556" s="138"/>
      <c r="W1556" s="139"/>
      <c r="X1556" s="139"/>
      <c r="Y1556" s="132" t="str">
        <f>IF(SUM(W1556:X1556)=Z1556,"OK",SUM(W1556:X1556)-Z1556)</f>
        <v>OK</v>
      </c>
      <c r="Z1556" s="210"/>
      <c r="AA1556" s="204"/>
      <c r="AB1556" s="202"/>
      <c r="AC1556" s="202"/>
      <c r="AD1556" s="202"/>
      <c r="AE1556" s="202"/>
      <c r="AF1556" s="202"/>
      <c r="AG1556" s="132" t="str">
        <f>IF(SUM(AA1556:AF1556)=AH1556,"OK",SUM(AA1556:AF1556)-AH1556)</f>
        <v>OK</v>
      </c>
      <c r="AH1556" s="138"/>
      <c r="AI1556" s="138"/>
      <c r="AJ1556" s="139"/>
      <c r="AK1556" s="139"/>
      <c r="AL1556" s="132" t="str">
        <f>IF(SUM(AJ1556:AK1556)=AM1556,"OK",SUM(AJ1556:AK1556)-AM1556)</f>
        <v>OK</v>
      </c>
      <c r="AM1556" s="140"/>
      <c r="AN1556" s="119">
        <f>L1556+U1556+V1556+Z1556</f>
        <v>0</v>
      </c>
      <c r="AO1556" s="120">
        <f>M1556+AH1556+AI1556+AM1556</f>
        <v>0</v>
      </c>
      <c r="AP1556" s="39">
        <f>L1556</f>
        <v>0</v>
      </c>
      <c r="AQ1556" s="141">
        <f>AN1556</f>
        <v>0</v>
      </c>
      <c r="AR1556" s="142">
        <f>AQ1556-AP1556</f>
        <v>0</v>
      </c>
      <c r="AS1556" s="143" t="e">
        <f>AR1556/AP1556</f>
        <v>#DIV/0!</v>
      </c>
      <c r="AT1556" s="144">
        <f>M1556</f>
        <v>0</v>
      </c>
      <c r="AU1556" s="141">
        <f>AO1556</f>
        <v>0</v>
      </c>
      <c r="AV1556" s="142">
        <f>AU1556-AT1556</f>
        <v>0</v>
      </c>
      <c r="AW1556" s="143" t="e">
        <f>AV1556/AT1556</f>
        <v>#DIV/0!</v>
      </c>
      <c r="AY1556" s="146" t="str">
        <f t="shared" si="1238"/>
        <v>31.32</v>
      </c>
      <c r="AZ1556" s="845" t="b">
        <f>COUNTIF('[1]Codes SEC'!$B$2:$B$250,Ministres!AY1556)&gt;0</f>
        <v>1</v>
      </c>
    </row>
    <row r="1557" spans="1:64" ht="35.1" customHeight="1" x14ac:dyDescent="0.25">
      <c r="A1557" s="15" t="s">
        <v>1675</v>
      </c>
      <c r="B1557" s="225">
        <v>14</v>
      </c>
      <c r="C1557" s="122" t="s">
        <v>1728</v>
      </c>
      <c r="D1557" s="123">
        <v>1000</v>
      </c>
      <c r="E1557" s="226"/>
      <c r="F1557" s="122">
        <v>12</v>
      </c>
      <c r="G1557" s="126">
        <v>1</v>
      </c>
      <c r="H1557" s="35" t="str">
        <f t="shared" si="1153"/>
        <v>044</v>
      </c>
      <c r="I1557" s="36" t="s">
        <v>207</v>
      </c>
      <c r="J1557" s="37" t="s">
        <v>1758</v>
      </c>
      <c r="K1557" s="244" t="s">
        <v>1759</v>
      </c>
      <c r="L1557" s="128">
        <v>2215</v>
      </c>
      <c r="M1557" s="129">
        <v>2661</v>
      </c>
      <c r="N1557" s="130"/>
      <c r="O1557" s="131"/>
      <c r="P1557" s="131"/>
      <c r="Q1557" s="131"/>
      <c r="R1557" s="131"/>
      <c r="S1557" s="131"/>
      <c r="T1557" s="132" t="str">
        <f t="shared" si="1239"/>
        <v>OK</v>
      </c>
      <c r="U1557" s="138"/>
      <c r="V1557" s="138"/>
      <c r="W1557" s="139"/>
      <c r="X1557" s="139"/>
      <c r="Y1557" s="132" t="str">
        <f t="shared" si="1240"/>
        <v>OK</v>
      </c>
      <c r="Z1557" s="210"/>
      <c r="AA1557" s="204"/>
      <c r="AB1557" s="202"/>
      <c r="AC1557" s="202"/>
      <c r="AD1557" s="202"/>
      <c r="AE1557" s="202"/>
      <c r="AF1557" s="202"/>
      <c r="AG1557" s="132" t="str">
        <f t="shared" si="1241"/>
        <v>OK</v>
      </c>
      <c r="AH1557" s="138"/>
      <c r="AI1557" s="138"/>
      <c r="AJ1557" s="139"/>
      <c r="AK1557" s="139"/>
      <c r="AL1557" s="132" t="str">
        <f t="shared" si="1242"/>
        <v>OK</v>
      </c>
      <c r="AM1557" s="140"/>
      <c r="AN1557" s="119">
        <f t="shared" si="1243"/>
        <v>2215</v>
      </c>
      <c r="AO1557" s="120">
        <f t="shared" si="1244"/>
        <v>2661</v>
      </c>
      <c r="AP1557" s="39">
        <f t="shared" si="1245"/>
        <v>2215</v>
      </c>
      <c r="AQ1557" s="141">
        <f t="shared" si="1246"/>
        <v>2215</v>
      </c>
      <c r="AR1557" s="142">
        <f t="shared" si="1250"/>
        <v>0</v>
      </c>
      <c r="AS1557" s="143">
        <f t="shared" si="1247"/>
        <v>0</v>
      </c>
      <c r="AT1557" s="144">
        <f t="shared" si="1248"/>
        <v>2661</v>
      </c>
      <c r="AU1557" s="141">
        <f t="shared" si="1251"/>
        <v>2661</v>
      </c>
      <c r="AV1557" s="142">
        <f t="shared" si="1252"/>
        <v>0</v>
      </c>
      <c r="AW1557" s="143">
        <f t="shared" si="1249"/>
        <v>0</v>
      </c>
      <c r="AY1557" s="146" t="str">
        <f t="shared" si="1238"/>
        <v>33.00</v>
      </c>
      <c r="AZ1557" s="845" t="b">
        <f>COUNTIF('[1]Codes SEC'!$B$2:$B$250,Ministres!AY1557)&gt;0</f>
        <v>1</v>
      </c>
    </row>
    <row r="1558" spans="1:64" s="197" customFormat="1" ht="30.6" x14ac:dyDescent="0.25">
      <c r="A1558" s="15" t="s">
        <v>1675</v>
      </c>
      <c r="B1558" s="225">
        <v>14</v>
      </c>
      <c r="C1558" s="122" t="s">
        <v>1728</v>
      </c>
      <c r="D1558" s="123">
        <v>1000</v>
      </c>
      <c r="E1558" s="226"/>
      <c r="F1558" s="122">
        <v>12</v>
      </c>
      <c r="G1558" s="126">
        <v>1</v>
      </c>
      <c r="H1558" s="35" t="str">
        <f t="shared" si="1153"/>
        <v>044</v>
      </c>
      <c r="I1558" s="36" t="s">
        <v>207</v>
      </c>
      <c r="J1558" s="37" t="s">
        <v>1760</v>
      </c>
      <c r="K1558" s="244" t="s">
        <v>1761</v>
      </c>
      <c r="L1558" s="128">
        <v>0</v>
      </c>
      <c r="M1558" s="129">
        <v>0</v>
      </c>
      <c r="N1558" s="130"/>
      <c r="O1558" s="131"/>
      <c r="P1558" s="131"/>
      <c r="Q1558" s="131"/>
      <c r="R1558" s="131"/>
      <c r="S1558" s="131"/>
      <c r="T1558" s="132" t="str">
        <f t="shared" si="1239"/>
        <v>OK</v>
      </c>
      <c r="U1558" s="138"/>
      <c r="V1558" s="138"/>
      <c r="W1558" s="139"/>
      <c r="X1558" s="139"/>
      <c r="Y1558" s="132" t="str">
        <f t="shared" si="1240"/>
        <v>OK</v>
      </c>
      <c r="Z1558" s="210"/>
      <c r="AA1558" s="204"/>
      <c r="AB1558" s="202"/>
      <c r="AC1558" s="202"/>
      <c r="AD1558" s="202"/>
      <c r="AE1558" s="202"/>
      <c r="AF1558" s="202"/>
      <c r="AG1558" s="132" t="str">
        <f t="shared" si="1241"/>
        <v>OK</v>
      </c>
      <c r="AH1558" s="138"/>
      <c r="AI1558" s="138"/>
      <c r="AJ1558" s="139"/>
      <c r="AK1558" s="139"/>
      <c r="AL1558" s="132" t="str">
        <f t="shared" si="1242"/>
        <v>OK</v>
      </c>
      <c r="AM1558" s="140"/>
      <c r="AN1558" s="119">
        <f t="shared" si="1243"/>
        <v>0</v>
      </c>
      <c r="AO1558" s="120">
        <f t="shared" si="1244"/>
        <v>0</v>
      </c>
      <c r="AP1558" s="39">
        <f t="shared" si="1245"/>
        <v>0</v>
      </c>
      <c r="AQ1558" s="141">
        <f t="shared" si="1246"/>
        <v>0</v>
      </c>
      <c r="AR1558" s="142">
        <f t="shared" si="1250"/>
        <v>0</v>
      </c>
      <c r="AS1558" s="143" t="e">
        <f t="shared" si="1247"/>
        <v>#DIV/0!</v>
      </c>
      <c r="AT1558" s="144">
        <f t="shared" si="1248"/>
        <v>0</v>
      </c>
      <c r="AU1558" s="141">
        <f t="shared" si="1251"/>
        <v>0</v>
      </c>
      <c r="AV1558" s="142">
        <f t="shared" si="1252"/>
        <v>0</v>
      </c>
      <c r="AW1558" s="143" t="e">
        <f t="shared" si="1249"/>
        <v>#DIV/0!</v>
      </c>
      <c r="AX1558"/>
      <c r="AY1558" s="146" t="str">
        <f t="shared" si="1238"/>
        <v>33.00</v>
      </c>
      <c r="AZ1558" s="845" t="b">
        <f>COUNTIF('[1]Codes SEC'!$B$2:$B$250,Ministres!AY1558)&gt;0</f>
        <v>1</v>
      </c>
      <c r="BA1558" s="12"/>
      <c r="BB1558" s="12"/>
      <c r="BC1558" s="12"/>
      <c r="BD1558" s="12"/>
      <c r="BE1558" s="12"/>
      <c r="BF1558" s="12"/>
      <c r="BG1558" s="12"/>
      <c r="BH1558" s="12"/>
      <c r="BI1558" s="12"/>
      <c r="BJ1558" s="12"/>
      <c r="BK1558" s="12"/>
      <c r="BL1558" s="12"/>
    </row>
    <row r="1559" spans="1:64" ht="30.6" x14ac:dyDescent="0.25">
      <c r="A1559" s="15" t="s">
        <v>1675</v>
      </c>
      <c r="B1559" s="225">
        <v>14</v>
      </c>
      <c r="C1559" s="122" t="s">
        <v>1728</v>
      </c>
      <c r="D1559" s="123">
        <v>1000</v>
      </c>
      <c r="F1559" s="125">
        <v>12</v>
      </c>
      <c r="G1559" s="126">
        <v>1</v>
      </c>
      <c r="H1559" s="35" t="str">
        <f t="shared" si="1153"/>
        <v>044</v>
      </c>
      <c r="I1559" s="36" t="s">
        <v>207</v>
      </c>
      <c r="J1559" s="37" t="s">
        <v>1762</v>
      </c>
      <c r="K1559" s="231" t="s">
        <v>1763</v>
      </c>
      <c r="L1559" s="241">
        <v>0</v>
      </c>
      <c r="M1559" s="242">
        <v>313</v>
      </c>
      <c r="N1559" s="201"/>
      <c r="O1559" s="202"/>
      <c r="P1559" s="202"/>
      <c r="Q1559" s="202"/>
      <c r="R1559" s="202"/>
      <c r="S1559" s="202"/>
      <c r="T1559" s="132" t="str">
        <f t="shared" si="1239"/>
        <v>OK</v>
      </c>
      <c r="U1559" s="138"/>
      <c r="V1559" s="138"/>
      <c r="W1559" s="139"/>
      <c r="X1559" s="139"/>
      <c r="Y1559" s="132" t="str">
        <f t="shared" si="1240"/>
        <v>OK</v>
      </c>
      <c r="Z1559" s="210"/>
      <c r="AA1559" s="204"/>
      <c r="AB1559" s="202"/>
      <c r="AC1559" s="202"/>
      <c r="AD1559" s="202"/>
      <c r="AE1559" s="202"/>
      <c r="AF1559" s="202"/>
      <c r="AG1559" s="132" t="str">
        <f t="shared" si="1241"/>
        <v>OK</v>
      </c>
      <c r="AH1559" s="138"/>
      <c r="AI1559" s="138"/>
      <c r="AJ1559" s="139"/>
      <c r="AK1559" s="139"/>
      <c r="AL1559" s="132" t="str">
        <f t="shared" si="1242"/>
        <v>OK</v>
      </c>
      <c r="AM1559" s="140"/>
      <c r="AN1559" s="119">
        <f t="shared" si="1243"/>
        <v>0</v>
      </c>
      <c r="AO1559" s="120">
        <f t="shared" si="1244"/>
        <v>313</v>
      </c>
      <c r="AP1559" s="39">
        <f t="shared" si="1245"/>
        <v>0</v>
      </c>
      <c r="AQ1559" s="141">
        <f t="shared" si="1246"/>
        <v>0</v>
      </c>
      <c r="AR1559" s="141">
        <f>AQ1559-AP1559</f>
        <v>0</v>
      </c>
      <c r="AS1559" s="143" t="e">
        <f t="shared" si="1247"/>
        <v>#DIV/0!</v>
      </c>
      <c r="AT1559" s="144">
        <f t="shared" si="1248"/>
        <v>313</v>
      </c>
      <c r="AU1559" s="141">
        <f>AO1559</f>
        <v>313</v>
      </c>
      <c r="AV1559" s="141">
        <f>AU1559-AT1559</f>
        <v>0</v>
      </c>
      <c r="AW1559" s="143">
        <f t="shared" si="1249"/>
        <v>0</v>
      </c>
      <c r="AY1559" s="146" t="str">
        <f t="shared" si="1238"/>
        <v>33.00</v>
      </c>
      <c r="AZ1559" s="845" t="b">
        <f>COUNTIF('[1]Codes SEC'!$B$2:$B$250,Ministres!AY1559)&gt;0</f>
        <v>1</v>
      </c>
    </row>
    <row r="1560" spans="1:64" ht="35.1" customHeight="1" x14ac:dyDescent="0.25">
      <c r="A1560" s="15" t="s">
        <v>1675</v>
      </c>
      <c r="B1560" s="121">
        <v>14</v>
      </c>
      <c r="C1560" s="122" t="s">
        <v>1728</v>
      </c>
      <c r="D1560" s="123">
        <v>1000</v>
      </c>
      <c r="F1560" s="125">
        <v>12</v>
      </c>
      <c r="G1560" s="126"/>
      <c r="H1560" s="35" t="str">
        <f t="shared" si="1153"/>
        <v>044</v>
      </c>
      <c r="I1560" s="36">
        <v>83300000</v>
      </c>
      <c r="J1560" s="37" t="s">
        <v>1764</v>
      </c>
      <c r="K1560" s="244" t="s">
        <v>1765</v>
      </c>
      <c r="L1560" s="128">
        <v>4500</v>
      </c>
      <c r="M1560" s="129">
        <v>4500</v>
      </c>
      <c r="N1560" s="130"/>
      <c r="O1560" s="131"/>
      <c r="P1560" s="131"/>
      <c r="Q1560" s="131"/>
      <c r="R1560" s="131"/>
      <c r="S1560" s="131"/>
      <c r="T1560" s="132" t="str">
        <f t="shared" si="1239"/>
        <v>OK</v>
      </c>
      <c r="U1560" s="138"/>
      <c r="V1560" s="138"/>
      <c r="W1560" s="139"/>
      <c r="X1560" s="139"/>
      <c r="Y1560" s="132" t="str">
        <f t="shared" si="1240"/>
        <v>OK</v>
      </c>
      <c r="Z1560" s="210"/>
      <c r="AA1560" s="204"/>
      <c r="AB1560" s="202"/>
      <c r="AC1560" s="202"/>
      <c r="AD1560" s="202"/>
      <c r="AE1560" s="202"/>
      <c r="AF1560" s="202"/>
      <c r="AG1560" s="132" t="str">
        <f t="shared" si="1241"/>
        <v>OK</v>
      </c>
      <c r="AH1560" s="138"/>
      <c r="AI1560" s="138"/>
      <c r="AJ1560" s="139"/>
      <c r="AK1560" s="139"/>
      <c r="AL1560" s="132" t="str">
        <f t="shared" si="1242"/>
        <v>OK</v>
      </c>
      <c r="AM1560" s="140"/>
      <c r="AN1560" s="119">
        <f t="shared" si="1243"/>
        <v>4500</v>
      </c>
      <c r="AO1560" s="120">
        <f t="shared" si="1244"/>
        <v>4500</v>
      </c>
      <c r="AP1560" s="39">
        <f t="shared" si="1245"/>
        <v>4500</v>
      </c>
      <c r="AQ1560" s="141">
        <f t="shared" si="1246"/>
        <v>4500</v>
      </c>
      <c r="AR1560" s="142">
        <f>AQ1560-AP1560</f>
        <v>0</v>
      </c>
      <c r="AS1560" s="143">
        <f>AR1560/AP1560</f>
        <v>0</v>
      </c>
      <c r="AT1560" s="144">
        <f t="shared" si="1248"/>
        <v>4500</v>
      </c>
      <c r="AU1560" s="141">
        <f>AO1560</f>
        <v>4500</v>
      </c>
      <c r="AV1560" s="142">
        <f>AU1560-AT1560</f>
        <v>0</v>
      </c>
      <c r="AW1560" s="143">
        <f>AV1560/AT1560</f>
        <v>0</v>
      </c>
      <c r="AY1560" s="146" t="str">
        <f t="shared" si="1238"/>
        <v>33.00</v>
      </c>
      <c r="AZ1560" s="845" t="b">
        <f>COUNTIF('[1]Codes SEC'!$B$2:$B$250,Ministres!AY1560)&gt;0</f>
        <v>1</v>
      </c>
    </row>
    <row r="1561" spans="1:64" ht="30.6" x14ac:dyDescent="0.25">
      <c r="A1561" s="15" t="s">
        <v>1675</v>
      </c>
      <c r="B1561" s="225">
        <v>14</v>
      </c>
      <c r="C1561" s="122" t="s">
        <v>1728</v>
      </c>
      <c r="D1561" s="123">
        <v>1000</v>
      </c>
      <c r="E1561" s="226"/>
      <c r="F1561" s="122">
        <v>12</v>
      </c>
      <c r="G1561" s="126">
        <v>1</v>
      </c>
      <c r="H1561" s="35" t="str">
        <f t="shared" si="1153"/>
        <v>044</v>
      </c>
      <c r="I1561" s="36" t="s">
        <v>1766</v>
      </c>
      <c r="J1561" s="37" t="s">
        <v>1767</v>
      </c>
      <c r="K1561" s="244" t="s">
        <v>1768</v>
      </c>
      <c r="L1561" s="232">
        <v>0</v>
      </c>
      <c r="M1561" s="233">
        <v>0</v>
      </c>
      <c r="N1561" s="130"/>
      <c r="O1561" s="131"/>
      <c r="P1561" s="131"/>
      <c r="Q1561" s="131"/>
      <c r="R1561" s="131"/>
      <c r="S1561" s="131"/>
      <c r="T1561" s="132" t="str">
        <f t="shared" si="1239"/>
        <v>OK</v>
      </c>
      <c r="U1561" s="138"/>
      <c r="V1561" s="138"/>
      <c r="W1561" s="139"/>
      <c r="X1561" s="139"/>
      <c r="Y1561" s="132" t="str">
        <f t="shared" si="1240"/>
        <v>OK</v>
      </c>
      <c r="Z1561" s="210"/>
      <c r="AA1561" s="204"/>
      <c r="AB1561" s="202"/>
      <c r="AC1561" s="202"/>
      <c r="AD1561" s="202"/>
      <c r="AE1561" s="202"/>
      <c r="AF1561" s="202"/>
      <c r="AG1561" s="132" t="str">
        <f t="shared" si="1241"/>
        <v>OK</v>
      </c>
      <c r="AH1561" s="138"/>
      <c r="AI1561" s="138"/>
      <c r="AJ1561" s="139"/>
      <c r="AK1561" s="139"/>
      <c r="AL1561" s="132" t="str">
        <f t="shared" si="1242"/>
        <v>OK</v>
      </c>
      <c r="AM1561" s="140"/>
      <c r="AN1561" s="119">
        <f t="shared" si="1243"/>
        <v>0</v>
      </c>
      <c r="AO1561" s="120">
        <f t="shared" si="1244"/>
        <v>0</v>
      </c>
      <c r="AP1561" s="39">
        <f t="shared" si="1245"/>
        <v>0</v>
      </c>
      <c r="AQ1561" s="141">
        <f t="shared" si="1246"/>
        <v>0</v>
      </c>
      <c r="AR1561" s="142">
        <f t="shared" si="1250"/>
        <v>0</v>
      </c>
      <c r="AS1561" s="143" t="e">
        <f t="shared" ref="AS1561:AS1569" si="1253">AR1561/AP1561</f>
        <v>#DIV/0!</v>
      </c>
      <c r="AT1561" s="144">
        <f t="shared" si="1248"/>
        <v>0</v>
      </c>
      <c r="AU1561" s="141">
        <f t="shared" si="1251"/>
        <v>0</v>
      </c>
      <c r="AV1561" s="142">
        <f t="shared" si="1252"/>
        <v>0</v>
      </c>
      <c r="AW1561" s="143" t="e">
        <f t="shared" ref="AW1561:AW1569" si="1254">AV1561/AT1561</f>
        <v>#DIV/0!</v>
      </c>
      <c r="AY1561" s="146" t="str">
        <f t="shared" si="1238"/>
        <v>35.20</v>
      </c>
      <c r="AZ1561" s="845" t="b">
        <f>COUNTIF('[1]Codes SEC'!$B$2:$B$250,Ministres!AY1561)&gt;0</f>
        <v>1</v>
      </c>
    </row>
    <row r="1562" spans="1:64" ht="30.6" x14ac:dyDescent="0.25">
      <c r="A1562" s="15" t="s">
        <v>1675</v>
      </c>
      <c r="B1562" s="121">
        <v>14</v>
      </c>
      <c r="C1562" s="122" t="s">
        <v>1728</v>
      </c>
      <c r="D1562" s="123">
        <v>1000</v>
      </c>
      <c r="F1562" s="125">
        <v>12</v>
      </c>
      <c r="G1562" s="126">
        <v>1</v>
      </c>
      <c r="H1562" s="35" t="str">
        <f t="shared" si="1153"/>
        <v>044</v>
      </c>
      <c r="I1562" s="36" t="s">
        <v>121</v>
      </c>
      <c r="J1562" s="37" t="s">
        <v>1769</v>
      </c>
      <c r="K1562" s="231" t="s">
        <v>1770</v>
      </c>
      <c r="L1562" s="128">
        <v>168</v>
      </c>
      <c r="M1562" s="129">
        <v>168</v>
      </c>
      <c r="N1562" s="130"/>
      <c r="O1562" s="131"/>
      <c r="P1562" s="131"/>
      <c r="Q1562" s="131"/>
      <c r="R1562" s="131"/>
      <c r="S1562" s="131"/>
      <c r="T1562" s="132" t="str">
        <f t="shared" si="1239"/>
        <v>OK</v>
      </c>
      <c r="U1562" s="138"/>
      <c r="V1562" s="138"/>
      <c r="W1562" s="139"/>
      <c r="X1562" s="139"/>
      <c r="Y1562" s="132" t="str">
        <f t="shared" si="1240"/>
        <v>OK</v>
      </c>
      <c r="Z1562" s="210"/>
      <c r="AA1562" s="204"/>
      <c r="AB1562" s="202"/>
      <c r="AC1562" s="202"/>
      <c r="AD1562" s="202"/>
      <c r="AE1562" s="202"/>
      <c r="AF1562" s="202"/>
      <c r="AG1562" s="132" t="str">
        <f t="shared" si="1241"/>
        <v>OK</v>
      </c>
      <c r="AH1562" s="138"/>
      <c r="AI1562" s="138"/>
      <c r="AJ1562" s="139"/>
      <c r="AK1562" s="139"/>
      <c r="AL1562" s="132" t="str">
        <f t="shared" si="1242"/>
        <v>OK</v>
      </c>
      <c r="AM1562" s="140"/>
      <c r="AN1562" s="119">
        <f t="shared" si="1243"/>
        <v>168</v>
      </c>
      <c r="AO1562" s="120">
        <f t="shared" si="1244"/>
        <v>168</v>
      </c>
      <c r="AP1562" s="39">
        <f t="shared" si="1245"/>
        <v>168</v>
      </c>
      <c r="AQ1562" s="141">
        <f t="shared" si="1246"/>
        <v>168</v>
      </c>
      <c r="AR1562" s="142">
        <f t="shared" si="1250"/>
        <v>0</v>
      </c>
      <c r="AS1562" s="143">
        <f t="shared" si="1253"/>
        <v>0</v>
      </c>
      <c r="AT1562" s="144">
        <f t="shared" si="1248"/>
        <v>168</v>
      </c>
      <c r="AU1562" s="141">
        <f t="shared" si="1251"/>
        <v>168</v>
      </c>
      <c r="AV1562" s="142">
        <f t="shared" si="1252"/>
        <v>0</v>
      </c>
      <c r="AW1562" s="143">
        <f t="shared" si="1254"/>
        <v>0</v>
      </c>
      <c r="AY1562" s="146" t="str">
        <f t="shared" si="1238"/>
        <v>41.40</v>
      </c>
      <c r="AZ1562" s="845" t="b">
        <f>COUNTIF('[1]Codes SEC'!$B$2:$B$250,Ministres!AY1562)&gt;0</f>
        <v>1</v>
      </c>
    </row>
    <row r="1563" spans="1:64" ht="30.6" x14ac:dyDescent="0.25">
      <c r="A1563" s="15" t="s">
        <v>1675</v>
      </c>
      <c r="B1563" s="225">
        <v>14</v>
      </c>
      <c r="C1563" s="122" t="s">
        <v>1728</v>
      </c>
      <c r="D1563" s="123">
        <v>1000</v>
      </c>
      <c r="E1563" s="226"/>
      <c r="F1563" s="122">
        <v>12</v>
      </c>
      <c r="G1563" s="126">
        <v>1</v>
      </c>
      <c r="H1563" s="35" t="str">
        <f t="shared" si="1153"/>
        <v>044</v>
      </c>
      <c r="I1563" s="36" t="s">
        <v>121</v>
      </c>
      <c r="J1563" s="37" t="s">
        <v>1771</v>
      </c>
      <c r="K1563" s="244" t="s">
        <v>1772</v>
      </c>
      <c r="L1563" s="128">
        <v>0</v>
      </c>
      <c r="M1563" s="129">
        <v>0</v>
      </c>
      <c r="N1563" s="130"/>
      <c r="O1563" s="131"/>
      <c r="P1563" s="131"/>
      <c r="Q1563" s="131"/>
      <c r="R1563" s="131"/>
      <c r="S1563" s="131"/>
      <c r="T1563" s="132" t="str">
        <f t="shared" si="1239"/>
        <v>OK</v>
      </c>
      <c r="U1563" s="138"/>
      <c r="V1563" s="138"/>
      <c r="W1563" s="139"/>
      <c r="X1563" s="139"/>
      <c r="Y1563" s="132" t="str">
        <f t="shared" si="1240"/>
        <v>OK</v>
      </c>
      <c r="Z1563" s="210"/>
      <c r="AA1563" s="204"/>
      <c r="AB1563" s="202"/>
      <c r="AC1563" s="202"/>
      <c r="AD1563" s="202"/>
      <c r="AE1563" s="202"/>
      <c r="AF1563" s="202"/>
      <c r="AG1563" s="132" t="str">
        <f t="shared" si="1241"/>
        <v>OK</v>
      </c>
      <c r="AH1563" s="138"/>
      <c r="AI1563" s="138"/>
      <c r="AJ1563" s="139"/>
      <c r="AK1563" s="139"/>
      <c r="AL1563" s="132" t="str">
        <f t="shared" si="1242"/>
        <v>OK</v>
      </c>
      <c r="AM1563" s="140"/>
      <c r="AN1563" s="119">
        <f t="shared" si="1243"/>
        <v>0</v>
      </c>
      <c r="AO1563" s="120">
        <f t="shared" si="1244"/>
        <v>0</v>
      </c>
      <c r="AP1563" s="39">
        <f t="shared" si="1245"/>
        <v>0</v>
      </c>
      <c r="AQ1563" s="141">
        <f t="shared" si="1246"/>
        <v>0</v>
      </c>
      <c r="AR1563" s="142">
        <f t="shared" si="1250"/>
        <v>0</v>
      </c>
      <c r="AS1563" s="143" t="e">
        <f t="shared" si="1253"/>
        <v>#DIV/0!</v>
      </c>
      <c r="AT1563" s="144">
        <f t="shared" si="1248"/>
        <v>0</v>
      </c>
      <c r="AU1563" s="141">
        <f t="shared" si="1251"/>
        <v>0</v>
      </c>
      <c r="AV1563" s="142">
        <f t="shared" si="1252"/>
        <v>0</v>
      </c>
      <c r="AW1563" s="143" t="e">
        <f t="shared" si="1254"/>
        <v>#DIV/0!</v>
      </c>
      <c r="AY1563" s="146" t="str">
        <f t="shared" si="1238"/>
        <v>41.40</v>
      </c>
      <c r="AZ1563" s="845" t="b">
        <f>COUNTIF('[1]Codes SEC'!$B$2:$B$250,Ministres!AY1563)&gt;0</f>
        <v>1</v>
      </c>
    </row>
    <row r="1564" spans="1:64" ht="30.6" x14ac:dyDescent="0.25">
      <c r="A1564" s="15" t="s">
        <v>1675</v>
      </c>
      <c r="B1564" s="121">
        <v>14</v>
      </c>
      <c r="C1564" s="122" t="s">
        <v>1728</v>
      </c>
      <c r="D1564" s="123">
        <v>1000</v>
      </c>
      <c r="F1564" s="125">
        <v>12</v>
      </c>
      <c r="G1564" s="126">
        <v>1</v>
      </c>
      <c r="H1564" s="35" t="str">
        <f t="shared" ref="H1564:H1626" si="1255">LEFT(J1564,3)</f>
        <v>044</v>
      </c>
      <c r="I1564" s="36" t="s">
        <v>296</v>
      </c>
      <c r="J1564" s="37" t="s">
        <v>1773</v>
      </c>
      <c r="K1564" s="244" t="s">
        <v>1774</v>
      </c>
      <c r="L1564" s="128">
        <v>519</v>
      </c>
      <c r="M1564" s="129">
        <v>519</v>
      </c>
      <c r="N1564" s="130"/>
      <c r="O1564" s="131"/>
      <c r="P1564" s="131"/>
      <c r="Q1564" s="131"/>
      <c r="R1564" s="131"/>
      <c r="S1564" s="131"/>
      <c r="T1564" s="132" t="str">
        <f>IF(SUM(N1564:S1564)=U1564,"OK",SUM(N1564:S1564)-U1564)</f>
        <v>OK</v>
      </c>
      <c r="U1564" s="138"/>
      <c r="V1564" s="138"/>
      <c r="W1564" s="139"/>
      <c r="X1564" s="139"/>
      <c r="Y1564" s="132" t="str">
        <f>IF(SUM(W1564:X1564)=Z1564,"OK",SUM(W1564:X1564)-Z1564)</f>
        <v>OK</v>
      </c>
      <c r="Z1564" s="210"/>
      <c r="AA1564" s="204"/>
      <c r="AB1564" s="202"/>
      <c r="AC1564" s="202"/>
      <c r="AD1564" s="202"/>
      <c r="AE1564" s="202"/>
      <c r="AF1564" s="202"/>
      <c r="AG1564" s="132" t="str">
        <f>IF(SUM(AA1564:AF1564)=AH1564,"OK",SUM(AA1564:AF1564)-AH1564)</f>
        <v>OK</v>
      </c>
      <c r="AH1564" s="138"/>
      <c r="AI1564" s="138"/>
      <c r="AJ1564" s="139"/>
      <c r="AK1564" s="139"/>
      <c r="AL1564" s="132" t="str">
        <f>IF(SUM(AJ1564:AK1564)=AM1564,"OK",SUM(AJ1564:AK1564)-AM1564)</f>
        <v>OK</v>
      </c>
      <c r="AM1564" s="140"/>
      <c r="AN1564" s="119">
        <f>L1564+U1564+V1564+Z1564</f>
        <v>519</v>
      </c>
      <c r="AO1564" s="120">
        <f>M1564+AH1564+AI1564+AM1564</f>
        <v>519</v>
      </c>
      <c r="AP1564" s="39">
        <f>L1564</f>
        <v>519</v>
      </c>
      <c r="AQ1564" s="141">
        <f>AN1564</f>
        <v>519</v>
      </c>
      <c r="AR1564" s="142">
        <f>AQ1564-AP1564</f>
        <v>0</v>
      </c>
      <c r="AS1564" s="143">
        <f>AR1564/AP1564</f>
        <v>0</v>
      </c>
      <c r="AT1564" s="144">
        <f>M1564</f>
        <v>519</v>
      </c>
      <c r="AU1564" s="141">
        <f>AO1564</f>
        <v>519</v>
      </c>
      <c r="AV1564" s="142">
        <f>AU1564-AT1564</f>
        <v>0</v>
      </c>
      <c r="AW1564" s="143">
        <f>AV1564/AT1564</f>
        <v>0</v>
      </c>
      <c r="AY1564" s="146" t="str">
        <f t="shared" si="1238"/>
        <v>43.22</v>
      </c>
      <c r="AZ1564" s="845" t="b">
        <f>COUNTIF('[1]Codes SEC'!$B$2:$B$250,Ministres!AY1564)&gt;0</f>
        <v>1</v>
      </c>
    </row>
    <row r="1565" spans="1:64" s="373" customFormat="1" ht="30.6" x14ac:dyDescent="0.25">
      <c r="A1565" s="15" t="s">
        <v>1675</v>
      </c>
      <c r="B1565" s="121">
        <v>14</v>
      </c>
      <c r="C1565" s="122" t="s">
        <v>1728</v>
      </c>
      <c r="D1565" s="123">
        <v>1000</v>
      </c>
      <c r="E1565" s="124"/>
      <c r="F1565" s="125">
        <v>12</v>
      </c>
      <c r="G1565" s="126"/>
      <c r="H1565" s="35" t="str">
        <f t="shared" si="1255"/>
        <v>044</v>
      </c>
      <c r="I1565" s="36">
        <v>84326000</v>
      </c>
      <c r="J1565" s="37" t="s">
        <v>1775</v>
      </c>
      <c r="K1565" s="281" t="s">
        <v>1776</v>
      </c>
      <c r="L1565" s="128">
        <v>0</v>
      </c>
      <c r="M1565" s="129">
        <v>0</v>
      </c>
      <c r="N1565" s="130"/>
      <c r="O1565" s="131"/>
      <c r="P1565" s="131"/>
      <c r="Q1565" s="131"/>
      <c r="R1565" s="131"/>
      <c r="S1565" s="131"/>
      <c r="T1565" s="132" t="str">
        <f t="shared" si="1239"/>
        <v>OK</v>
      </c>
      <c r="U1565" s="138"/>
      <c r="V1565" s="138"/>
      <c r="W1565" s="139"/>
      <c r="X1565" s="139"/>
      <c r="Y1565" s="132" t="str">
        <f t="shared" si="1240"/>
        <v>OK</v>
      </c>
      <c r="Z1565" s="210"/>
      <c r="AA1565" s="204"/>
      <c r="AB1565" s="202"/>
      <c r="AC1565" s="202"/>
      <c r="AD1565" s="202"/>
      <c r="AE1565" s="202"/>
      <c r="AF1565" s="202"/>
      <c r="AG1565" s="132" t="str">
        <f t="shared" si="1241"/>
        <v>OK</v>
      </c>
      <c r="AH1565" s="138"/>
      <c r="AI1565" s="138"/>
      <c r="AJ1565" s="139"/>
      <c r="AK1565" s="139"/>
      <c r="AL1565" s="132" t="str">
        <f t="shared" si="1242"/>
        <v>OK</v>
      </c>
      <c r="AM1565" s="140"/>
      <c r="AN1565" s="119">
        <f t="shared" si="1243"/>
        <v>0</v>
      </c>
      <c r="AO1565" s="120">
        <f t="shared" si="1244"/>
        <v>0</v>
      </c>
      <c r="AP1565" s="39">
        <f t="shared" si="1245"/>
        <v>0</v>
      </c>
      <c r="AQ1565" s="141">
        <f t="shared" si="1246"/>
        <v>0</v>
      </c>
      <c r="AR1565" s="142">
        <f>AQ1565-AP1565</f>
        <v>0</v>
      </c>
      <c r="AS1565" s="143" t="e">
        <f>AR1565/AP1565</f>
        <v>#DIV/0!</v>
      </c>
      <c r="AT1565" s="144">
        <f t="shared" si="1248"/>
        <v>0</v>
      </c>
      <c r="AU1565" s="141">
        <f>AO1565</f>
        <v>0</v>
      </c>
      <c r="AV1565" s="142">
        <f>AU1565-AT1565</f>
        <v>0</v>
      </c>
      <c r="AW1565" s="143" t="e">
        <f>AV1565/AT1565</f>
        <v>#DIV/0!</v>
      </c>
      <c r="AX1565"/>
      <c r="AY1565" s="146" t="str">
        <f t="shared" si="1238"/>
        <v>43.26</v>
      </c>
      <c r="AZ1565" s="845" t="b">
        <f>COUNTIF('[1]Codes SEC'!$B$2:$B$250,Ministres!AY1565)&gt;0</f>
        <v>1</v>
      </c>
      <c r="BA1565"/>
      <c r="BB1565"/>
      <c r="BC1565"/>
      <c r="BD1565"/>
      <c r="BE1565"/>
      <c r="BF1565"/>
      <c r="BG1565"/>
      <c r="BH1565"/>
      <c r="BI1565"/>
      <c r="BJ1565"/>
      <c r="BK1565"/>
      <c r="BL1565"/>
    </row>
    <row r="1566" spans="1:64" ht="30.6" x14ac:dyDescent="0.25">
      <c r="A1566" s="15" t="s">
        <v>1675</v>
      </c>
      <c r="B1566" s="225">
        <v>14</v>
      </c>
      <c r="C1566" s="122" t="s">
        <v>1728</v>
      </c>
      <c r="D1566" s="123">
        <v>1000</v>
      </c>
      <c r="E1566" s="226"/>
      <c r="F1566" s="122">
        <v>12</v>
      </c>
      <c r="G1566" s="126">
        <v>1</v>
      </c>
      <c r="H1566" s="35" t="str">
        <f t="shared" si="1255"/>
        <v>044</v>
      </c>
      <c r="I1566" s="36" t="s">
        <v>1178</v>
      </c>
      <c r="J1566" s="37" t="s">
        <v>1777</v>
      </c>
      <c r="K1566" s="244" t="s">
        <v>1778</v>
      </c>
      <c r="L1566" s="128">
        <v>160</v>
      </c>
      <c r="M1566" s="129">
        <v>160</v>
      </c>
      <c r="N1566" s="130"/>
      <c r="O1566" s="131"/>
      <c r="P1566" s="131"/>
      <c r="Q1566" s="131"/>
      <c r="R1566" s="131"/>
      <c r="S1566" s="131"/>
      <c r="T1566" s="132" t="str">
        <f t="shared" si="1239"/>
        <v>OK</v>
      </c>
      <c r="U1566" s="138"/>
      <c r="V1566" s="138"/>
      <c r="W1566" s="139"/>
      <c r="X1566" s="139"/>
      <c r="Y1566" s="132" t="str">
        <f t="shared" si="1240"/>
        <v>OK</v>
      </c>
      <c r="Z1566" s="210"/>
      <c r="AA1566" s="204"/>
      <c r="AB1566" s="202"/>
      <c r="AC1566" s="202"/>
      <c r="AD1566" s="202"/>
      <c r="AE1566" s="202"/>
      <c r="AF1566" s="202"/>
      <c r="AG1566" s="132" t="str">
        <f t="shared" si="1241"/>
        <v>OK</v>
      </c>
      <c r="AH1566" s="138"/>
      <c r="AI1566" s="138"/>
      <c r="AJ1566" s="139"/>
      <c r="AK1566" s="139"/>
      <c r="AL1566" s="132" t="str">
        <f t="shared" si="1242"/>
        <v>OK</v>
      </c>
      <c r="AM1566" s="140"/>
      <c r="AN1566" s="119">
        <f t="shared" si="1243"/>
        <v>160</v>
      </c>
      <c r="AO1566" s="120">
        <f t="shared" si="1244"/>
        <v>160</v>
      </c>
      <c r="AP1566" s="39">
        <f t="shared" si="1245"/>
        <v>160</v>
      </c>
      <c r="AQ1566" s="141">
        <f t="shared" si="1246"/>
        <v>160</v>
      </c>
      <c r="AR1566" s="142">
        <f t="shared" si="1250"/>
        <v>0</v>
      </c>
      <c r="AS1566" s="143">
        <f t="shared" si="1253"/>
        <v>0</v>
      </c>
      <c r="AT1566" s="144">
        <f t="shared" si="1248"/>
        <v>160</v>
      </c>
      <c r="AU1566" s="141">
        <f t="shared" si="1251"/>
        <v>160</v>
      </c>
      <c r="AV1566" s="142">
        <f t="shared" si="1252"/>
        <v>0</v>
      </c>
      <c r="AW1566" s="143">
        <f t="shared" si="1254"/>
        <v>0</v>
      </c>
      <c r="AX1566" s="12"/>
      <c r="AY1566" s="146" t="str">
        <f t="shared" si="1238"/>
        <v>43.40</v>
      </c>
      <c r="AZ1566" s="845" t="b">
        <f>COUNTIF('[1]Codes SEC'!$B$2:$B$250,Ministres!AY1566)&gt;0</f>
        <v>1</v>
      </c>
    </row>
    <row r="1567" spans="1:64" ht="35.1" customHeight="1" x14ac:dyDescent="0.25">
      <c r="A1567" s="15" t="s">
        <v>1675</v>
      </c>
      <c r="B1567" s="225" t="s">
        <v>1755</v>
      </c>
      <c r="C1567" s="122" t="s">
        <v>1728</v>
      </c>
      <c r="D1567" s="123">
        <v>1000</v>
      </c>
      <c r="E1567" s="226"/>
      <c r="F1567" s="122">
        <v>12</v>
      </c>
      <c r="G1567" s="227"/>
      <c r="H1567" s="228" t="str">
        <f t="shared" si="1255"/>
        <v>044</v>
      </c>
      <c r="I1567" s="229">
        <v>84340000</v>
      </c>
      <c r="J1567" s="230" t="s">
        <v>1779</v>
      </c>
      <c r="K1567" s="231" t="s">
        <v>1780</v>
      </c>
      <c r="L1567" s="232">
        <v>0</v>
      </c>
      <c r="M1567" s="233">
        <v>0</v>
      </c>
      <c r="N1567" s="130"/>
      <c r="O1567" s="131"/>
      <c r="P1567" s="131"/>
      <c r="Q1567" s="131"/>
      <c r="R1567" s="131"/>
      <c r="S1567" s="131"/>
      <c r="T1567" s="132" t="str">
        <f>IF(SUM(N1567:S1567)=U1567,"OK",SUM(N1567:S1567)-U1567)</f>
        <v>OK</v>
      </c>
      <c r="U1567" s="138"/>
      <c r="V1567" s="138"/>
      <c r="W1567" s="139"/>
      <c r="X1567" s="139"/>
      <c r="Y1567" s="132" t="str">
        <f>IF(SUM(W1567:X1567)=Z1567,"OK",SUM(W1567:X1567)-Z1567)</f>
        <v>OK</v>
      </c>
      <c r="Z1567" s="210"/>
      <c r="AA1567" s="204"/>
      <c r="AB1567" s="202"/>
      <c r="AC1567" s="202"/>
      <c r="AD1567" s="202"/>
      <c r="AE1567" s="202"/>
      <c r="AF1567" s="202"/>
      <c r="AG1567" s="132" t="str">
        <f>IF(SUM(AA1567:AF1567)=AH1567,"OK",SUM(AA1567:AF1567)-AH1567)</f>
        <v>OK</v>
      </c>
      <c r="AH1567" s="138"/>
      <c r="AI1567" s="138"/>
      <c r="AJ1567" s="139"/>
      <c r="AK1567" s="139"/>
      <c r="AL1567" s="132" t="str">
        <f>IF(SUM(AJ1567:AK1567)=AM1567,"OK",SUM(AJ1567:AK1567)-AM1567)</f>
        <v>OK</v>
      </c>
      <c r="AM1567" s="140"/>
      <c r="AN1567" s="119">
        <f>L1567+U1567+V1567+Z1567</f>
        <v>0</v>
      </c>
      <c r="AO1567" s="120">
        <f>M1567+AH1567+AI1567+AM1567</f>
        <v>0</v>
      </c>
      <c r="AP1567" s="39">
        <f>L1567</f>
        <v>0</v>
      </c>
      <c r="AQ1567" s="141">
        <f>AN1567</f>
        <v>0</v>
      </c>
      <c r="AR1567" s="142">
        <f>AQ1567-AP1567</f>
        <v>0</v>
      </c>
      <c r="AS1567" s="143" t="e">
        <f>AR1567/AP1567</f>
        <v>#DIV/0!</v>
      </c>
      <c r="AT1567" s="144">
        <f>M1567</f>
        <v>0</v>
      </c>
      <c r="AU1567" s="141">
        <f>AO1567</f>
        <v>0</v>
      </c>
      <c r="AV1567" s="142">
        <f>AU1567-AT1567</f>
        <v>0</v>
      </c>
      <c r="AW1567" s="143" t="e">
        <f>AV1567/AT1567</f>
        <v>#DIV/0!</v>
      </c>
      <c r="AY1567" s="146" t="str">
        <f t="shared" si="1238"/>
        <v>43.40</v>
      </c>
      <c r="AZ1567" s="845" t="b">
        <f>COUNTIF('[1]Codes SEC'!$B$2:$B$250,Ministres!AY1567)&gt;0</f>
        <v>1</v>
      </c>
    </row>
    <row r="1568" spans="1:64" ht="30.6" x14ac:dyDescent="0.25">
      <c r="A1568" s="15" t="s">
        <v>1675</v>
      </c>
      <c r="B1568" s="225">
        <v>14</v>
      </c>
      <c r="C1568" s="122" t="s">
        <v>1728</v>
      </c>
      <c r="D1568" s="123">
        <v>1000</v>
      </c>
      <c r="E1568" s="226"/>
      <c r="F1568" s="122">
        <v>12</v>
      </c>
      <c r="G1568" s="126">
        <v>1</v>
      </c>
      <c r="H1568" s="35" t="str">
        <f t="shared" si="1255"/>
        <v>044</v>
      </c>
      <c r="I1568" s="36" t="s">
        <v>301</v>
      </c>
      <c r="J1568" s="37" t="s">
        <v>1781</v>
      </c>
      <c r="K1568" s="244" t="s">
        <v>1782</v>
      </c>
      <c r="L1568" s="128">
        <v>0</v>
      </c>
      <c r="M1568" s="129">
        <v>0</v>
      </c>
      <c r="N1568" s="130"/>
      <c r="O1568" s="131"/>
      <c r="P1568" s="131"/>
      <c r="Q1568" s="131"/>
      <c r="R1568" s="131"/>
      <c r="S1568" s="131"/>
      <c r="T1568" s="132" t="str">
        <f t="shared" si="1239"/>
        <v>OK</v>
      </c>
      <c r="U1568" s="138"/>
      <c r="V1568" s="138"/>
      <c r="W1568" s="139"/>
      <c r="X1568" s="139"/>
      <c r="Y1568" s="132" t="str">
        <f t="shared" si="1240"/>
        <v>OK</v>
      </c>
      <c r="Z1568" s="210"/>
      <c r="AA1568" s="204"/>
      <c r="AB1568" s="202"/>
      <c r="AC1568" s="202"/>
      <c r="AD1568" s="202"/>
      <c r="AE1568" s="202"/>
      <c r="AF1568" s="202"/>
      <c r="AG1568" s="132" t="str">
        <f t="shared" si="1241"/>
        <v>OK</v>
      </c>
      <c r="AH1568" s="138"/>
      <c r="AI1568" s="138"/>
      <c r="AJ1568" s="139"/>
      <c r="AK1568" s="139"/>
      <c r="AL1568" s="132" t="str">
        <f t="shared" si="1242"/>
        <v>OK</v>
      </c>
      <c r="AM1568" s="140"/>
      <c r="AN1568" s="119">
        <f t="shared" si="1243"/>
        <v>0</v>
      </c>
      <c r="AO1568" s="120">
        <f t="shared" si="1244"/>
        <v>0</v>
      </c>
      <c r="AP1568" s="39">
        <f t="shared" si="1245"/>
        <v>0</v>
      </c>
      <c r="AQ1568" s="141">
        <f t="shared" si="1246"/>
        <v>0</v>
      </c>
      <c r="AR1568" s="142">
        <f t="shared" si="1250"/>
        <v>0</v>
      </c>
      <c r="AS1568" s="143" t="e">
        <f t="shared" si="1253"/>
        <v>#DIV/0!</v>
      </c>
      <c r="AT1568" s="144">
        <f t="shared" si="1248"/>
        <v>0</v>
      </c>
      <c r="AU1568" s="141">
        <f t="shared" si="1251"/>
        <v>0</v>
      </c>
      <c r="AV1568" s="142">
        <f t="shared" si="1252"/>
        <v>0</v>
      </c>
      <c r="AW1568" s="143" t="e">
        <f t="shared" si="1254"/>
        <v>#DIV/0!</v>
      </c>
      <c r="AY1568" s="146" t="str">
        <f t="shared" si="1238"/>
        <v>45.24</v>
      </c>
      <c r="AZ1568" s="845" t="b">
        <f>COUNTIF('[1]Codes SEC'!$B$2:$B$250,Ministres!AY1568)&gt;0</f>
        <v>1</v>
      </c>
    </row>
    <row r="1569" spans="1:64" ht="30.6" x14ac:dyDescent="0.25">
      <c r="A1569" s="15" t="s">
        <v>1675</v>
      </c>
      <c r="B1569" s="225">
        <v>14</v>
      </c>
      <c r="C1569" s="122" t="s">
        <v>1728</v>
      </c>
      <c r="D1569" s="123">
        <v>1000</v>
      </c>
      <c r="F1569" s="125">
        <v>12</v>
      </c>
      <c r="G1569" s="126">
        <v>1</v>
      </c>
      <c r="H1569" s="35" t="str">
        <f t="shared" si="1255"/>
        <v>044</v>
      </c>
      <c r="I1569" s="36" t="s">
        <v>301</v>
      </c>
      <c r="J1569" s="37" t="s">
        <v>1783</v>
      </c>
      <c r="K1569" s="379" t="s">
        <v>1784</v>
      </c>
      <c r="L1569" s="241">
        <v>100</v>
      </c>
      <c r="M1569" s="242">
        <v>100</v>
      </c>
      <c r="N1569" s="201"/>
      <c r="O1569" s="202"/>
      <c r="P1569" s="202"/>
      <c r="Q1569" s="202"/>
      <c r="R1569" s="202"/>
      <c r="S1569" s="202"/>
      <c r="T1569" s="132" t="str">
        <f t="shared" si="1239"/>
        <v>OK</v>
      </c>
      <c r="U1569" s="138"/>
      <c r="V1569" s="138"/>
      <c r="W1569" s="139"/>
      <c r="X1569" s="139"/>
      <c r="Y1569" s="132" t="str">
        <f t="shared" si="1240"/>
        <v>OK</v>
      </c>
      <c r="Z1569" s="210"/>
      <c r="AA1569" s="204"/>
      <c r="AB1569" s="202"/>
      <c r="AC1569" s="202"/>
      <c r="AD1569" s="202"/>
      <c r="AE1569" s="202"/>
      <c r="AF1569" s="202"/>
      <c r="AG1569" s="132" t="str">
        <f t="shared" si="1241"/>
        <v>OK</v>
      </c>
      <c r="AH1569" s="138"/>
      <c r="AI1569" s="138"/>
      <c r="AJ1569" s="139"/>
      <c r="AK1569" s="139"/>
      <c r="AL1569" s="132" t="str">
        <f t="shared" si="1242"/>
        <v>OK</v>
      </c>
      <c r="AM1569" s="140"/>
      <c r="AN1569" s="119">
        <f t="shared" si="1243"/>
        <v>100</v>
      </c>
      <c r="AO1569" s="120">
        <f t="shared" si="1244"/>
        <v>100</v>
      </c>
      <c r="AP1569" s="39">
        <f t="shared" si="1245"/>
        <v>100</v>
      </c>
      <c r="AQ1569" s="141">
        <f t="shared" si="1246"/>
        <v>100</v>
      </c>
      <c r="AR1569" s="141">
        <f t="shared" si="1250"/>
        <v>0</v>
      </c>
      <c r="AS1569" s="143">
        <f t="shared" si="1253"/>
        <v>0</v>
      </c>
      <c r="AT1569" s="144">
        <f t="shared" si="1248"/>
        <v>100</v>
      </c>
      <c r="AU1569" s="141">
        <f t="shared" si="1251"/>
        <v>100</v>
      </c>
      <c r="AV1569" s="141">
        <f t="shared" si="1252"/>
        <v>0</v>
      </c>
      <c r="AW1569" s="143">
        <f t="shared" si="1254"/>
        <v>0</v>
      </c>
      <c r="AY1569" s="146" t="str">
        <f t="shared" si="1238"/>
        <v>45.24</v>
      </c>
      <c r="AZ1569" s="845" t="b">
        <f>COUNTIF('[1]Codes SEC'!$B$2:$B$250,Ministres!AY1569)&gt;0</f>
        <v>1</v>
      </c>
    </row>
    <row r="1570" spans="1:64" s="373" customFormat="1" ht="30.6" x14ac:dyDescent="0.25">
      <c r="A1570" s="15" t="s">
        <v>1675</v>
      </c>
      <c r="B1570" s="121">
        <v>14</v>
      </c>
      <c r="C1570" s="122" t="s">
        <v>1728</v>
      </c>
      <c r="D1570" s="123">
        <v>1000</v>
      </c>
      <c r="E1570" s="124"/>
      <c r="F1570" s="125">
        <v>12</v>
      </c>
      <c r="G1570" s="126"/>
      <c r="H1570" s="35" t="str">
        <f t="shared" si="1255"/>
        <v>044</v>
      </c>
      <c r="I1570" s="36" t="s">
        <v>301</v>
      </c>
      <c r="J1570" s="37" t="s">
        <v>1785</v>
      </c>
      <c r="K1570" s="281" t="s">
        <v>1786</v>
      </c>
      <c r="L1570" s="128">
        <v>115</v>
      </c>
      <c r="M1570" s="129">
        <v>115</v>
      </c>
      <c r="N1570" s="130"/>
      <c r="O1570" s="131"/>
      <c r="P1570" s="131"/>
      <c r="Q1570" s="131"/>
      <c r="R1570" s="131"/>
      <c r="S1570" s="131"/>
      <c r="T1570" s="132" t="str">
        <f t="shared" si="1239"/>
        <v>OK</v>
      </c>
      <c r="U1570" s="138"/>
      <c r="V1570" s="138"/>
      <c r="W1570" s="139"/>
      <c r="X1570" s="139"/>
      <c r="Y1570" s="132" t="str">
        <f t="shared" si="1240"/>
        <v>OK</v>
      </c>
      <c r="Z1570" s="210"/>
      <c r="AA1570" s="204"/>
      <c r="AB1570" s="202"/>
      <c r="AC1570" s="202"/>
      <c r="AD1570" s="202"/>
      <c r="AE1570" s="202"/>
      <c r="AF1570" s="202"/>
      <c r="AG1570" s="132" t="str">
        <f t="shared" si="1241"/>
        <v>OK</v>
      </c>
      <c r="AH1570" s="138"/>
      <c r="AI1570" s="138"/>
      <c r="AJ1570" s="139"/>
      <c r="AK1570" s="139"/>
      <c r="AL1570" s="132" t="str">
        <f t="shared" si="1242"/>
        <v>OK</v>
      </c>
      <c r="AM1570" s="140"/>
      <c r="AN1570" s="119">
        <f t="shared" si="1243"/>
        <v>115</v>
      </c>
      <c r="AO1570" s="120">
        <f t="shared" si="1244"/>
        <v>115</v>
      </c>
      <c r="AP1570" s="39">
        <f t="shared" si="1245"/>
        <v>115</v>
      </c>
      <c r="AQ1570" s="141">
        <f t="shared" si="1246"/>
        <v>115</v>
      </c>
      <c r="AR1570" s="142">
        <f>AQ1570-AP1570</f>
        <v>0</v>
      </c>
      <c r="AS1570" s="143">
        <f>AR1570/AP1570</f>
        <v>0</v>
      </c>
      <c r="AT1570" s="144">
        <f t="shared" si="1248"/>
        <v>115</v>
      </c>
      <c r="AU1570" s="141">
        <f>AO1570</f>
        <v>115</v>
      </c>
      <c r="AV1570" s="142">
        <f>AU1570-AT1570</f>
        <v>0</v>
      </c>
      <c r="AW1570" s="143">
        <f>AV1570/AT1570</f>
        <v>0</v>
      </c>
      <c r="AX1570"/>
      <c r="AY1570" s="146" t="str">
        <f t="shared" si="1238"/>
        <v>45.24</v>
      </c>
      <c r="AZ1570" s="845" t="b">
        <f>COUNTIF('[1]Codes SEC'!$B$2:$B$250,Ministres!AY1570)&gt;0</f>
        <v>1</v>
      </c>
      <c r="BA1570"/>
      <c r="BB1570"/>
      <c r="BC1570"/>
      <c r="BD1570"/>
      <c r="BE1570"/>
      <c r="BF1570"/>
      <c r="BG1570"/>
      <c r="BH1570"/>
      <c r="BI1570"/>
      <c r="BJ1570"/>
      <c r="BK1570"/>
      <c r="BL1570"/>
    </row>
    <row r="1571" spans="1:64" ht="12.75" customHeight="1" x14ac:dyDescent="0.25">
      <c r="A1571" s="350"/>
      <c r="B1571" s="847"/>
      <c r="C1571" s="150"/>
      <c r="D1571" s="352"/>
      <c r="E1571" s="848"/>
      <c r="F1571" s="150"/>
      <c r="G1571" s="154"/>
      <c r="H1571" s="155"/>
      <c r="I1571" s="156"/>
      <c r="J1571" s="157"/>
      <c r="K1571" s="158" t="s">
        <v>70</v>
      </c>
      <c r="L1571" s="417">
        <f>L1547+L1548+L1549+L1550+L1551+L1552+L1553+L1557+L1558+L1562+L1563+L1566+L1564+L1568+L1561+L1569+L1559+L1554+L1555+L1560+L1565+L1570+L1556+L1567</f>
        <v>10393</v>
      </c>
      <c r="M1571" s="849">
        <f t="shared" ref="M1571:AW1571" si="1256">M1547+M1548+M1549+M1550+M1551+M1552+M1553+M1557+M1558+M1562+M1563+M1566+M1564+M1568+M1561+M1569+M1559+M1554+M1555+M1560+M1565+M1570+M1556+M1567</f>
        <v>12430</v>
      </c>
      <c r="N1571" s="850">
        <f t="shared" si="1256"/>
        <v>0</v>
      </c>
      <c r="O1571" s="851">
        <f t="shared" si="1256"/>
        <v>0</v>
      </c>
      <c r="P1571" s="851">
        <f t="shared" si="1256"/>
        <v>0</v>
      </c>
      <c r="Q1571" s="851">
        <f t="shared" si="1256"/>
        <v>0</v>
      </c>
      <c r="R1571" s="851">
        <f t="shared" si="1256"/>
        <v>0</v>
      </c>
      <c r="S1571" s="851">
        <f t="shared" si="1256"/>
        <v>0</v>
      </c>
      <c r="T1571" s="852"/>
      <c r="U1571" s="853">
        <f t="shared" si="1256"/>
        <v>0</v>
      </c>
      <c r="V1571" s="853">
        <f t="shared" si="1256"/>
        <v>0</v>
      </c>
      <c r="W1571" s="851">
        <f t="shared" si="1256"/>
        <v>0</v>
      </c>
      <c r="X1571" s="851">
        <f t="shared" si="1256"/>
        <v>0</v>
      </c>
      <c r="Y1571" s="852"/>
      <c r="Z1571" s="853">
        <f t="shared" si="1256"/>
        <v>0</v>
      </c>
      <c r="AA1571" s="165">
        <f t="shared" si="1256"/>
        <v>0</v>
      </c>
      <c r="AB1571" s="851">
        <f t="shared" si="1256"/>
        <v>0</v>
      </c>
      <c r="AC1571" s="851">
        <f t="shared" si="1256"/>
        <v>0</v>
      </c>
      <c r="AD1571" s="851">
        <f t="shared" si="1256"/>
        <v>0</v>
      </c>
      <c r="AE1571" s="851">
        <f t="shared" si="1256"/>
        <v>0</v>
      </c>
      <c r="AF1571" s="851">
        <f t="shared" si="1256"/>
        <v>0</v>
      </c>
      <c r="AG1571" s="852"/>
      <c r="AH1571" s="853">
        <f t="shared" si="1256"/>
        <v>0</v>
      </c>
      <c r="AI1571" s="853">
        <f t="shared" si="1256"/>
        <v>0</v>
      </c>
      <c r="AJ1571" s="851">
        <f t="shared" si="1256"/>
        <v>0</v>
      </c>
      <c r="AK1571" s="851">
        <f t="shared" si="1256"/>
        <v>0</v>
      </c>
      <c r="AL1571" s="852"/>
      <c r="AM1571" s="854">
        <f t="shared" si="1256"/>
        <v>0</v>
      </c>
      <c r="AN1571" s="167">
        <f t="shared" si="1256"/>
        <v>10393</v>
      </c>
      <c r="AO1571" s="855">
        <f t="shared" si="1256"/>
        <v>12430</v>
      </c>
      <c r="AP1571" s="169">
        <f t="shared" si="1256"/>
        <v>10393</v>
      </c>
      <c r="AQ1571" s="856">
        <f t="shared" si="1256"/>
        <v>10393</v>
      </c>
      <c r="AR1571" s="857">
        <f t="shared" si="1256"/>
        <v>0</v>
      </c>
      <c r="AS1571" s="858" t="e">
        <f t="shared" si="1256"/>
        <v>#DIV/0!</v>
      </c>
      <c r="AT1571" s="859">
        <f t="shared" si="1256"/>
        <v>12430</v>
      </c>
      <c r="AU1571" s="856">
        <f t="shared" si="1256"/>
        <v>12430</v>
      </c>
      <c r="AV1571" s="857">
        <f t="shared" si="1256"/>
        <v>0</v>
      </c>
      <c r="AW1571" s="858" t="e">
        <f t="shared" si="1256"/>
        <v>#DIV/0!</v>
      </c>
      <c r="AY1571" s="146"/>
      <c r="AZ1571" s="862"/>
    </row>
    <row r="1572" spans="1:64" ht="12.75" customHeight="1" x14ac:dyDescent="0.25">
      <c r="A1572" s="356"/>
      <c r="B1572" s="225"/>
      <c r="C1572" s="122"/>
      <c r="D1572" s="357"/>
      <c r="E1572" s="226"/>
      <c r="F1572" s="122"/>
      <c r="G1572" s="126"/>
      <c r="H1572" s="35"/>
      <c r="I1572" s="36"/>
      <c r="J1572" s="37"/>
      <c r="K1572" s="860"/>
      <c r="L1572" s="241"/>
      <c r="M1572" s="242"/>
      <c r="N1572" s="258"/>
      <c r="O1572" s="259"/>
      <c r="P1572" s="259"/>
      <c r="Q1572" s="259"/>
      <c r="R1572" s="259"/>
      <c r="S1572" s="259"/>
      <c r="T1572" s="260"/>
      <c r="U1572" s="261"/>
      <c r="V1572" s="261"/>
      <c r="W1572" s="262"/>
      <c r="X1572" s="262"/>
      <c r="Y1572" s="260"/>
      <c r="Z1572" s="263"/>
      <c r="AA1572" s="264"/>
      <c r="AB1572" s="259"/>
      <c r="AC1572" s="259"/>
      <c r="AD1572" s="259"/>
      <c r="AE1572" s="259"/>
      <c r="AF1572" s="259"/>
      <c r="AG1572" s="260"/>
      <c r="AH1572" s="261"/>
      <c r="AI1572" s="261"/>
      <c r="AJ1572" s="262"/>
      <c r="AK1572" s="262"/>
      <c r="AL1572" s="260"/>
      <c r="AM1572" s="265"/>
      <c r="AN1572" s="266"/>
      <c r="AO1572" s="267"/>
      <c r="AP1572" s="268"/>
      <c r="AQ1572" s="269"/>
      <c r="AR1572" s="269"/>
      <c r="AS1572" s="270"/>
      <c r="AT1572" s="271"/>
      <c r="AU1572" s="269"/>
      <c r="AV1572" s="269"/>
      <c r="AW1572" s="270"/>
      <c r="AY1572" s="146"/>
      <c r="AZ1572" s="862"/>
    </row>
    <row r="1573" spans="1:64" ht="12.75" customHeight="1" x14ac:dyDescent="0.25">
      <c r="A1573" s="356"/>
      <c r="B1573" s="225"/>
      <c r="C1573" s="122"/>
      <c r="D1573" s="357"/>
      <c r="E1573" s="226"/>
      <c r="F1573" s="122"/>
      <c r="G1573" s="126"/>
      <c r="H1573" s="35"/>
      <c r="I1573" s="36"/>
      <c r="J1573" s="37"/>
      <c r="K1573" s="243" t="s">
        <v>109</v>
      </c>
      <c r="L1573" s="241"/>
      <c r="M1573" s="242"/>
      <c r="N1573" s="258"/>
      <c r="O1573" s="259"/>
      <c r="P1573" s="259"/>
      <c r="Q1573" s="259"/>
      <c r="R1573" s="259"/>
      <c r="S1573" s="259"/>
      <c r="T1573" s="260"/>
      <c r="U1573" s="261"/>
      <c r="V1573" s="261"/>
      <c r="W1573" s="262"/>
      <c r="X1573" s="262"/>
      <c r="Y1573" s="260"/>
      <c r="Z1573" s="263"/>
      <c r="AA1573" s="264"/>
      <c r="AB1573" s="259"/>
      <c r="AC1573" s="259"/>
      <c r="AD1573" s="259"/>
      <c r="AE1573" s="259"/>
      <c r="AF1573" s="259"/>
      <c r="AG1573" s="260"/>
      <c r="AH1573" s="261"/>
      <c r="AI1573" s="261"/>
      <c r="AJ1573" s="262"/>
      <c r="AK1573" s="262"/>
      <c r="AL1573" s="260"/>
      <c r="AM1573" s="265"/>
      <c r="AN1573" s="266"/>
      <c r="AO1573" s="267"/>
      <c r="AP1573" s="268"/>
      <c r="AQ1573" s="269"/>
      <c r="AR1573" s="269"/>
      <c r="AS1573" s="270"/>
      <c r="AT1573" s="271"/>
      <c r="AU1573" s="269"/>
      <c r="AV1573" s="269"/>
      <c r="AW1573" s="270"/>
      <c r="AY1573" s="146"/>
      <c r="AZ1573" s="862"/>
    </row>
    <row r="1574" spans="1:64" ht="12.75" customHeight="1" x14ac:dyDescent="0.25">
      <c r="A1574" s="356"/>
      <c r="B1574" s="225"/>
      <c r="C1574" s="122"/>
      <c r="D1574" s="357"/>
      <c r="E1574" s="226"/>
      <c r="F1574" s="122"/>
      <c r="G1574" s="126"/>
      <c r="H1574" s="35"/>
      <c r="I1574" s="36"/>
      <c r="J1574" s="37"/>
      <c r="K1574" s="243"/>
      <c r="L1574" s="241"/>
      <c r="M1574" s="242"/>
      <c r="N1574" s="258"/>
      <c r="O1574" s="259"/>
      <c r="P1574" s="259"/>
      <c r="Q1574" s="259"/>
      <c r="R1574" s="259"/>
      <c r="S1574" s="259"/>
      <c r="T1574" s="260"/>
      <c r="U1574" s="261"/>
      <c r="V1574" s="261"/>
      <c r="W1574" s="262"/>
      <c r="X1574" s="262"/>
      <c r="Y1574" s="260"/>
      <c r="Z1574" s="263"/>
      <c r="AA1574" s="264"/>
      <c r="AB1574" s="259"/>
      <c r="AC1574" s="259"/>
      <c r="AD1574" s="259"/>
      <c r="AE1574" s="259"/>
      <c r="AF1574" s="259"/>
      <c r="AG1574" s="260"/>
      <c r="AH1574" s="261"/>
      <c r="AI1574" s="261"/>
      <c r="AJ1574" s="262"/>
      <c r="AK1574" s="262"/>
      <c r="AL1574" s="260"/>
      <c r="AM1574" s="265"/>
      <c r="AN1574" s="266"/>
      <c r="AO1574" s="267"/>
      <c r="AP1574" s="268"/>
      <c r="AQ1574" s="269"/>
      <c r="AR1574" s="269"/>
      <c r="AS1574" s="270"/>
      <c r="AT1574" s="271"/>
      <c r="AU1574" s="269"/>
      <c r="AV1574" s="269"/>
      <c r="AW1574" s="270"/>
      <c r="AY1574" s="146"/>
      <c r="AZ1574" s="862"/>
    </row>
    <row r="1575" spans="1:64" ht="35.1" customHeight="1" x14ac:dyDescent="0.25">
      <c r="A1575" s="15" t="s">
        <v>1675</v>
      </c>
      <c r="B1575" s="225">
        <v>14</v>
      </c>
      <c r="C1575" s="122" t="s">
        <v>1728</v>
      </c>
      <c r="D1575" s="123">
        <v>1000</v>
      </c>
      <c r="E1575" s="226"/>
      <c r="F1575" s="122">
        <v>12</v>
      </c>
      <c r="G1575" s="126">
        <v>1</v>
      </c>
      <c r="H1575" s="35" t="str">
        <f t="shared" si="1255"/>
        <v>044</v>
      </c>
      <c r="I1575" s="36">
        <v>85111000</v>
      </c>
      <c r="J1575" s="37" t="s">
        <v>1787</v>
      </c>
      <c r="K1575" s="244" t="s">
        <v>1788</v>
      </c>
      <c r="L1575" s="128">
        <v>0</v>
      </c>
      <c r="M1575" s="129">
        <v>0</v>
      </c>
      <c r="N1575" s="130"/>
      <c r="O1575" s="131"/>
      <c r="P1575" s="131"/>
      <c r="Q1575" s="131"/>
      <c r="R1575" s="131"/>
      <c r="S1575" s="131"/>
      <c r="T1575" s="132" t="str">
        <f>IF(SUM(N1575:S1575)=U1575,"OK",SUM(N1575:S1575)-U1575)</f>
        <v>OK</v>
      </c>
      <c r="U1575" s="138"/>
      <c r="V1575" s="138"/>
      <c r="W1575" s="139"/>
      <c r="X1575" s="139"/>
      <c r="Y1575" s="132" t="str">
        <f>IF(SUM(W1575:X1575)=Z1575,"OK",SUM(W1575:X1575)-Z1575)</f>
        <v>OK</v>
      </c>
      <c r="Z1575" s="210"/>
      <c r="AA1575" s="204"/>
      <c r="AB1575" s="202"/>
      <c r="AC1575" s="202"/>
      <c r="AD1575" s="202"/>
      <c r="AE1575" s="202"/>
      <c r="AF1575" s="202"/>
      <c r="AG1575" s="132" t="str">
        <f>IF(SUM(AA1575:AF1575)=AH1575,"OK",SUM(AA1575:AF1575)-AH1575)</f>
        <v>OK</v>
      </c>
      <c r="AH1575" s="138"/>
      <c r="AI1575" s="138"/>
      <c r="AJ1575" s="139"/>
      <c r="AK1575" s="139"/>
      <c r="AL1575" s="132" t="str">
        <f>IF(SUM(AJ1575:AK1575)=AM1575,"OK",SUM(AJ1575:AK1575)-AM1575)</f>
        <v>OK</v>
      </c>
      <c r="AM1575" s="140"/>
      <c r="AN1575" s="119">
        <f>L1575+U1575+V1575+Z1575</f>
        <v>0</v>
      </c>
      <c r="AO1575" s="120">
        <f>M1575+AH1575+AI1575+AM1575</f>
        <v>0</v>
      </c>
      <c r="AP1575" s="39">
        <f>L1575</f>
        <v>0</v>
      </c>
      <c r="AQ1575" s="141">
        <f>AN1575</f>
        <v>0</v>
      </c>
      <c r="AR1575" s="142">
        <f>AQ1575-AP1575</f>
        <v>0</v>
      </c>
      <c r="AS1575" s="143" t="e">
        <f>AR1575/AP1575</f>
        <v>#DIV/0!</v>
      </c>
      <c r="AT1575" s="144">
        <f>M1575</f>
        <v>0</v>
      </c>
      <c r="AU1575" s="141">
        <f>AO1575</f>
        <v>0</v>
      </c>
      <c r="AV1575" s="142">
        <f>AU1575-AT1575</f>
        <v>0</v>
      </c>
      <c r="AW1575" s="143" t="e">
        <f>AV1575/AT1575</f>
        <v>#DIV/0!</v>
      </c>
      <c r="AY1575" s="146" t="str">
        <f t="shared" ref="AY1575:AY1597" si="1257">RIGHT(LEFT(I1575,3),2)&amp;"."&amp;RIGHT(LEFT(I1575,5),2)</f>
        <v>51.11</v>
      </c>
      <c r="AZ1575" s="862" t="b">
        <f>COUNTIF('[1]Codes SEC'!$B$2:$B$250,Ministres!AY1575)&gt;0</f>
        <v>1</v>
      </c>
    </row>
    <row r="1576" spans="1:64" ht="30.6" x14ac:dyDescent="0.25">
      <c r="A1576" s="15" t="s">
        <v>1675</v>
      </c>
      <c r="B1576" s="225">
        <v>14</v>
      </c>
      <c r="C1576" s="122" t="s">
        <v>1728</v>
      </c>
      <c r="D1576" s="123">
        <v>1000</v>
      </c>
      <c r="E1576" s="226"/>
      <c r="F1576" s="122">
        <v>12</v>
      </c>
      <c r="G1576" s="126">
        <v>1</v>
      </c>
      <c r="H1576" s="35" t="str">
        <f t="shared" si="1255"/>
        <v>044</v>
      </c>
      <c r="I1576" s="36" t="s">
        <v>1500</v>
      </c>
      <c r="J1576" s="37" t="s">
        <v>1789</v>
      </c>
      <c r="K1576" s="244" t="s">
        <v>1790</v>
      </c>
      <c r="L1576" s="128">
        <v>7</v>
      </c>
      <c r="M1576" s="129">
        <v>959</v>
      </c>
      <c r="N1576" s="130"/>
      <c r="O1576" s="131"/>
      <c r="P1576" s="131"/>
      <c r="Q1576" s="131"/>
      <c r="R1576" s="131"/>
      <c r="S1576" s="131"/>
      <c r="T1576" s="132" t="str">
        <f t="shared" ref="T1576:T1597" si="1258">IF(SUM(N1576:S1576)=U1576,"OK",SUM(N1576:S1576)-U1576)</f>
        <v>OK</v>
      </c>
      <c r="U1576" s="138"/>
      <c r="V1576" s="138"/>
      <c r="W1576" s="139"/>
      <c r="X1576" s="139"/>
      <c r="Y1576" s="132" t="str">
        <f t="shared" ref="Y1576:Y1597" si="1259">IF(SUM(W1576:X1576)=Z1576,"OK",SUM(W1576:X1576)-Z1576)</f>
        <v>OK</v>
      </c>
      <c r="Z1576" s="210"/>
      <c r="AA1576" s="204"/>
      <c r="AB1576" s="202"/>
      <c r="AC1576" s="202"/>
      <c r="AD1576" s="202"/>
      <c r="AE1576" s="202"/>
      <c r="AF1576" s="202"/>
      <c r="AG1576" s="132" t="str">
        <f t="shared" ref="AG1576:AG1597" si="1260">IF(SUM(AA1576:AF1576)=AH1576,"OK",SUM(AA1576:AF1576)-AH1576)</f>
        <v>OK</v>
      </c>
      <c r="AH1576" s="138"/>
      <c r="AI1576" s="138"/>
      <c r="AJ1576" s="139"/>
      <c r="AK1576" s="139"/>
      <c r="AL1576" s="132" t="str">
        <f t="shared" ref="AL1576:AL1597" si="1261">IF(SUM(AJ1576:AK1576)=AM1576,"OK",SUM(AJ1576:AK1576)-AM1576)</f>
        <v>OK</v>
      </c>
      <c r="AM1576" s="140"/>
      <c r="AN1576" s="119">
        <f t="shared" ref="AN1576:AN1597" si="1262">L1576+U1576+V1576+Z1576</f>
        <v>7</v>
      </c>
      <c r="AO1576" s="120">
        <f t="shared" ref="AO1576:AO1597" si="1263">M1576+AH1576+AI1576+AM1576</f>
        <v>959</v>
      </c>
      <c r="AP1576" s="39">
        <f t="shared" ref="AP1576:AP1597" si="1264">L1576</f>
        <v>7</v>
      </c>
      <c r="AQ1576" s="141">
        <f t="shared" ref="AQ1576:AQ1597" si="1265">AN1576</f>
        <v>7</v>
      </c>
      <c r="AR1576" s="142">
        <f t="shared" ref="AR1576:AR1595" si="1266">AQ1576-AP1576</f>
        <v>0</v>
      </c>
      <c r="AS1576" s="143">
        <f t="shared" ref="AS1576:AS1595" si="1267">AR1576/AP1576</f>
        <v>0</v>
      </c>
      <c r="AT1576" s="144">
        <f t="shared" ref="AT1576:AT1597" si="1268">M1576</f>
        <v>959</v>
      </c>
      <c r="AU1576" s="141">
        <f t="shared" ref="AU1576:AU1595" si="1269">AO1576</f>
        <v>959</v>
      </c>
      <c r="AV1576" s="142">
        <f t="shared" ref="AV1576:AV1595" si="1270">AU1576-AT1576</f>
        <v>0</v>
      </c>
      <c r="AW1576" s="143">
        <f t="shared" ref="AW1576:AW1595" si="1271">AV1576/AT1576</f>
        <v>0</v>
      </c>
      <c r="AY1576" s="146" t="str">
        <f t="shared" si="1257"/>
        <v>51.12</v>
      </c>
      <c r="AZ1576" s="862" t="b">
        <f>COUNTIF('[1]Codes SEC'!$B$2:$B$250,Ministres!AY1576)&gt;0</f>
        <v>1</v>
      </c>
    </row>
    <row r="1577" spans="1:64" ht="35.1" customHeight="1" x14ac:dyDescent="0.25">
      <c r="A1577" s="15" t="s">
        <v>1675</v>
      </c>
      <c r="B1577" s="225" t="s">
        <v>1755</v>
      </c>
      <c r="C1577" s="122" t="s">
        <v>1728</v>
      </c>
      <c r="D1577" s="123">
        <v>1000</v>
      </c>
      <c r="E1577" s="226"/>
      <c r="F1577" s="122" t="s">
        <v>1336</v>
      </c>
      <c r="G1577" s="227"/>
      <c r="H1577" s="228" t="str">
        <f t="shared" si="1255"/>
        <v>044</v>
      </c>
      <c r="I1577" s="229">
        <v>85112000</v>
      </c>
      <c r="J1577" s="230" t="s">
        <v>1791</v>
      </c>
      <c r="K1577" s="231" t="s">
        <v>1792</v>
      </c>
      <c r="L1577" s="232">
        <v>0</v>
      </c>
      <c r="M1577" s="233">
        <v>0</v>
      </c>
      <c r="N1577" s="130"/>
      <c r="O1577" s="131"/>
      <c r="P1577" s="131"/>
      <c r="Q1577" s="131"/>
      <c r="R1577" s="131"/>
      <c r="S1577" s="131"/>
      <c r="T1577" s="132" t="str">
        <f>IF(SUM(N1577:S1577)=U1577,"OK",SUM(N1577:S1577)-U1577)</f>
        <v>OK</v>
      </c>
      <c r="U1577" s="138"/>
      <c r="V1577" s="138"/>
      <c r="W1577" s="139"/>
      <c r="X1577" s="139"/>
      <c r="Y1577" s="132" t="str">
        <f>IF(SUM(W1577:X1577)=Z1577,"OK",SUM(W1577:X1577)-Z1577)</f>
        <v>OK</v>
      </c>
      <c r="Z1577" s="210"/>
      <c r="AA1577" s="204"/>
      <c r="AB1577" s="202"/>
      <c r="AC1577" s="202"/>
      <c r="AD1577" s="202"/>
      <c r="AE1577" s="202"/>
      <c r="AF1577" s="202"/>
      <c r="AG1577" s="132" t="str">
        <f>IF(SUM(AA1577:AF1577)=AH1577,"OK",SUM(AA1577:AF1577)-AH1577)</f>
        <v>OK</v>
      </c>
      <c r="AH1577" s="138"/>
      <c r="AI1577" s="138"/>
      <c r="AJ1577" s="139"/>
      <c r="AK1577" s="139"/>
      <c r="AL1577" s="132" t="str">
        <f>IF(SUM(AJ1577:AK1577)=AM1577,"OK",SUM(AJ1577:AK1577)-AM1577)</f>
        <v>OK</v>
      </c>
      <c r="AM1577" s="140"/>
      <c r="AN1577" s="119">
        <f>L1577+U1577+V1577+Z1577</f>
        <v>0</v>
      </c>
      <c r="AO1577" s="120">
        <f>M1577+AH1577+AI1577+AM1577</f>
        <v>0</v>
      </c>
      <c r="AP1577" s="39">
        <f>L1577</f>
        <v>0</v>
      </c>
      <c r="AQ1577" s="141">
        <f>AN1577</f>
        <v>0</v>
      </c>
      <c r="AR1577" s="142">
        <f>AQ1577-AP1577</f>
        <v>0</v>
      </c>
      <c r="AS1577" s="143" t="e">
        <f>AR1577/AP1577</f>
        <v>#DIV/0!</v>
      </c>
      <c r="AT1577" s="144">
        <f>M1577</f>
        <v>0</v>
      </c>
      <c r="AU1577" s="141">
        <f>AO1577</f>
        <v>0</v>
      </c>
      <c r="AV1577" s="142">
        <f>AU1577-AT1577</f>
        <v>0</v>
      </c>
      <c r="AW1577" s="143" t="e">
        <f>AV1577/AT1577</f>
        <v>#DIV/0!</v>
      </c>
      <c r="AY1577" s="146" t="str">
        <f t="shared" si="1257"/>
        <v>51.12</v>
      </c>
      <c r="AZ1577" s="862" t="b">
        <f>COUNTIF('[1]Codes SEC'!$B$2:$B$250,Ministres!AY1577)&gt;0</f>
        <v>1</v>
      </c>
    </row>
    <row r="1578" spans="1:64" ht="35.1" customHeight="1" x14ac:dyDescent="0.25">
      <c r="A1578" s="15" t="s">
        <v>1675</v>
      </c>
      <c r="B1578" s="225">
        <v>14</v>
      </c>
      <c r="C1578" s="122" t="s">
        <v>1728</v>
      </c>
      <c r="D1578" s="123">
        <v>1000</v>
      </c>
      <c r="E1578" s="226"/>
      <c r="F1578" s="122">
        <v>6</v>
      </c>
      <c r="G1578" s="126">
        <v>1</v>
      </c>
      <c r="H1578" s="35" t="str">
        <f t="shared" si="1255"/>
        <v>044</v>
      </c>
      <c r="I1578" s="36">
        <v>85210000</v>
      </c>
      <c r="J1578" s="37" t="s">
        <v>1793</v>
      </c>
      <c r="K1578" s="244" t="s">
        <v>1794</v>
      </c>
      <c r="L1578" s="128">
        <v>0</v>
      </c>
      <c r="M1578" s="129">
        <v>0</v>
      </c>
      <c r="N1578" s="130"/>
      <c r="O1578" s="131"/>
      <c r="P1578" s="131"/>
      <c r="Q1578" s="131"/>
      <c r="R1578" s="131"/>
      <c r="S1578" s="131"/>
      <c r="T1578" s="132" t="str">
        <f t="shared" si="1258"/>
        <v>OK</v>
      </c>
      <c r="U1578" s="138"/>
      <c r="V1578" s="138"/>
      <c r="W1578" s="139"/>
      <c r="X1578" s="139"/>
      <c r="Y1578" s="132" t="str">
        <f t="shared" si="1259"/>
        <v>OK</v>
      </c>
      <c r="Z1578" s="210"/>
      <c r="AA1578" s="204"/>
      <c r="AB1578" s="202"/>
      <c r="AC1578" s="202"/>
      <c r="AD1578" s="202"/>
      <c r="AE1578" s="202"/>
      <c r="AF1578" s="202"/>
      <c r="AG1578" s="132" t="str">
        <f t="shared" si="1260"/>
        <v>OK</v>
      </c>
      <c r="AH1578" s="138"/>
      <c r="AI1578" s="138"/>
      <c r="AJ1578" s="139"/>
      <c r="AK1578" s="139"/>
      <c r="AL1578" s="132" t="str">
        <f t="shared" si="1261"/>
        <v>OK</v>
      </c>
      <c r="AM1578" s="140"/>
      <c r="AN1578" s="119">
        <f t="shared" si="1262"/>
        <v>0</v>
      </c>
      <c r="AO1578" s="120">
        <f t="shared" si="1263"/>
        <v>0</v>
      </c>
      <c r="AP1578" s="39">
        <f t="shared" si="1264"/>
        <v>0</v>
      </c>
      <c r="AQ1578" s="141">
        <f t="shared" si="1265"/>
        <v>0</v>
      </c>
      <c r="AR1578" s="142">
        <f>AQ1578-AP1578</f>
        <v>0</v>
      </c>
      <c r="AS1578" s="143" t="e">
        <f>AR1578/AP1578</f>
        <v>#DIV/0!</v>
      </c>
      <c r="AT1578" s="144">
        <f t="shared" si="1268"/>
        <v>0</v>
      </c>
      <c r="AU1578" s="141">
        <f>AO1578</f>
        <v>0</v>
      </c>
      <c r="AV1578" s="142">
        <f>AU1578-AT1578</f>
        <v>0</v>
      </c>
      <c r="AW1578" s="143" t="e">
        <f>AV1578/AT1578</f>
        <v>#DIV/0!</v>
      </c>
      <c r="AY1578" s="146" t="str">
        <f t="shared" si="1257"/>
        <v>52.10</v>
      </c>
      <c r="AZ1578" s="862" t="b">
        <f>COUNTIF('[1]Codes SEC'!$B$2:$B$250,Ministres!AY1578)&gt;0</f>
        <v>1</v>
      </c>
    </row>
    <row r="1579" spans="1:64" ht="35.1" customHeight="1" x14ac:dyDescent="0.25">
      <c r="A1579" s="15" t="s">
        <v>1675</v>
      </c>
      <c r="B1579" s="225">
        <v>14</v>
      </c>
      <c r="C1579" s="122" t="s">
        <v>1728</v>
      </c>
      <c r="D1579" s="123">
        <v>1000</v>
      </c>
      <c r="E1579" s="226"/>
      <c r="F1579" s="122">
        <v>12</v>
      </c>
      <c r="G1579" s="126">
        <v>1</v>
      </c>
      <c r="H1579" s="35" t="str">
        <f t="shared" si="1255"/>
        <v>044</v>
      </c>
      <c r="I1579" s="36">
        <v>85210000</v>
      </c>
      <c r="J1579" s="37" t="s">
        <v>1795</v>
      </c>
      <c r="K1579" s="244" t="s">
        <v>1796</v>
      </c>
      <c r="L1579" s="128">
        <v>0</v>
      </c>
      <c r="M1579" s="129">
        <v>0</v>
      </c>
      <c r="N1579" s="130"/>
      <c r="O1579" s="131"/>
      <c r="P1579" s="131"/>
      <c r="Q1579" s="131"/>
      <c r="R1579" s="131"/>
      <c r="S1579" s="131"/>
      <c r="T1579" s="132" t="str">
        <f t="shared" si="1258"/>
        <v>OK</v>
      </c>
      <c r="U1579" s="138"/>
      <c r="V1579" s="138"/>
      <c r="W1579" s="139"/>
      <c r="X1579" s="139"/>
      <c r="Y1579" s="132" t="str">
        <f t="shared" si="1259"/>
        <v>OK</v>
      </c>
      <c r="Z1579" s="210"/>
      <c r="AA1579" s="204"/>
      <c r="AB1579" s="202"/>
      <c r="AC1579" s="202"/>
      <c r="AD1579" s="202"/>
      <c r="AE1579" s="202"/>
      <c r="AF1579" s="202"/>
      <c r="AG1579" s="132" t="str">
        <f t="shared" si="1260"/>
        <v>OK</v>
      </c>
      <c r="AH1579" s="138"/>
      <c r="AI1579" s="138"/>
      <c r="AJ1579" s="139"/>
      <c r="AK1579" s="139"/>
      <c r="AL1579" s="132" t="str">
        <f t="shared" si="1261"/>
        <v>OK</v>
      </c>
      <c r="AM1579" s="140"/>
      <c r="AN1579" s="119">
        <f t="shared" si="1262"/>
        <v>0</v>
      </c>
      <c r="AO1579" s="120">
        <f t="shared" si="1263"/>
        <v>0</v>
      </c>
      <c r="AP1579" s="39">
        <f t="shared" si="1264"/>
        <v>0</v>
      </c>
      <c r="AQ1579" s="141">
        <f t="shared" si="1265"/>
        <v>0</v>
      </c>
      <c r="AR1579" s="142">
        <f>AQ1579-AP1579</f>
        <v>0</v>
      </c>
      <c r="AS1579" s="143" t="e">
        <f>AR1579/AP1579</f>
        <v>#DIV/0!</v>
      </c>
      <c r="AT1579" s="144">
        <f t="shared" si="1268"/>
        <v>0</v>
      </c>
      <c r="AU1579" s="141">
        <f>AO1579</f>
        <v>0</v>
      </c>
      <c r="AV1579" s="142">
        <f>AU1579-AT1579</f>
        <v>0</v>
      </c>
      <c r="AW1579" s="143" t="e">
        <f>AV1579/AT1579</f>
        <v>#DIV/0!</v>
      </c>
      <c r="AY1579" s="146" t="str">
        <f t="shared" si="1257"/>
        <v>52.10</v>
      </c>
      <c r="AZ1579" s="862" t="b">
        <f>COUNTIF('[1]Codes SEC'!$B$2:$B$250,Ministres!AY1579)&gt;0</f>
        <v>1</v>
      </c>
    </row>
    <row r="1580" spans="1:64" ht="35.1" customHeight="1" x14ac:dyDescent="0.25">
      <c r="A1580" s="15" t="s">
        <v>1675</v>
      </c>
      <c r="B1580" s="225">
        <v>14</v>
      </c>
      <c r="C1580" s="122" t="s">
        <v>1728</v>
      </c>
      <c r="D1580" s="123">
        <v>1000</v>
      </c>
      <c r="E1580" s="226"/>
      <c r="F1580" s="122">
        <v>6</v>
      </c>
      <c r="G1580" s="227"/>
      <c r="H1580" s="228" t="str">
        <f t="shared" si="1255"/>
        <v>044</v>
      </c>
      <c r="I1580" s="229">
        <v>85210000</v>
      </c>
      <c r="J1580" s="230" t="s">
        <v>1797</v>
      </c>
      <c r="K1580" s="231" t="s">
        <v>1798</v>
      </c>
      <c r="L1580" s="232">
        <v>0</v>
      </c>
      <c r="M1580" s="233">
        <v>0</v>
      </c>
      <c r="N1580" s="130"/>
      <c r="O1580" s="131"/>
      <c r="P1580" s="131"/>
      <c r="Q1580" s="131"/>
      <c r="R1580" s="131"/>
      <c r="S1580" s="131"/>
      <c r="T1580" s="132" t="str">
        <f t="shared" si="1258"/>
        <v>OK</v>
      </c>
      <c r="U1580" s="138"/>
      <c r="V1580" s="138"/>
      <c r="W1580" s="139"/>
      <c r="X1580" s="139"/>
      <c r="Y1580" s="132" t="str">
        <f t="shared" si="1259"/>
        <v>OK</v>
      </c>
      <c r="Z1580" s="210"/>
      <c r="AA1580" s="204"/>
      <c r="AB1580" s="202"/>
      <c r="AC1580" s="202"/>
      <c r="AD1580" s="202"/>
      <c r="AE1580" s="202"/>
      <c r="AF1580" s="202"/>
      <c r="AG1580" s="132" t="str">
        <f t="shared" si="1260"/>
        <v>OK</v>
      </c>
      <c r="AH1580" s="138"/>
      <c r="AI1580" s="138"/>
      <c r="AJ1580" s="139"/>
      <c r="AK1580" s="139"/>
      <c r="AL1580" s="132" t="str">
        <f t="shared" si="1261"/>
        <v>OK</v>
      </c>
      <c r="AM1580" s="140"/>
      <c r="AN1580" s="119">
        <f t="shared" si="1262"/>
        <v>0</v>
      </c>
      <c r="AO1580" s="120">
        <f t="shared" si="1263"/>
        <v>0</v>
      </c>
      <c r="AP1580" s="39">
        <f t="shared" si="1264"/>
        <v>0</v>
      </c>
      <c r="AQ1580" s="141">
        <f t="shared" si="1265"/>
        <v>0</v>
      </c>
      <c r="AR1580" s="142">
        <f>AQ1580-AP1580</f>
        <v>0</v>
      </c>
      <c r="AS1580" s="143" t="e">
        <f>AR1580/AP1580</f>
        <v>#DIV/0!</v>
      </c>
      <c r="AT1580" s="144">
        <f t="shared" si="1268"/>
        <v>0</v>
      </c>
      <c r="AU1580" s="141">
        <f>AO1580</f>
        <v>0</v>
      </c>
      <c r="AV1580" s="142">
        <f>AU1580-AT1580</f>
        <v>0</v>
      </c>
      <c r="AW1580" s="143" t="e">
        <f>AV1580/AT1580</f>
        <v>#DIV/0!</v>
      </c>
      <c r="AY1580" s="146" t="str">
        <f t="shared" si="1257"/>
        <v>52.10</v>
      </c>
      <c r="AZ1580" s="862" t="b">
        <f>COUNTIF('[1]Codes SEC'!$B$2:$B$250,Ministres!AY1580)&gt;0</f>
        <v>1</v>
      </c>
    </row>
    <row r="1581" spans="1:64" ht="30.6" x14ac:dyDescent="0.25">
      <c r="A1581" s="15" t="s">
        <v>1675</v>
      </c>
      <c r="B1581" s="225">
        <v>14</v>
      </c>
      <c r="C1581" s="122" t="s">
        <v>1728</v>
      </c>
      <c r="D1581" s="123">
        <v>1000</v>
      </c>
      <c r="E1581" s="226"/>
      <c r="F1581" s="122">
        <v>12</v>
      </c>
      <c r="G1581" s="126">
        <v>1</v>
      </c>
      <c r="H1581" s="35" t="str">
        <f t="shared" si="1255"/>
        <v>044</v>
      </c>
      <c r="I1581" s="36" t="s">
        <v>1799</v>
      </c>
      <c r="J1581" s="37" t="s">
        <v>1800</v>
      </c>
      <c r="K1581" s="244" t="s">
        <v>1801</v>
      </c>
      <c r="L1581" s="128">
        <v>0</v>
      </c>
      <c r="M1581" s="129">
        <v>871</v>
      </c>
      <c r="N1581" s="130"/>
      <c r="O1581" s="131"/>
      <c r="P1581" s="131"/>
      <c r="Q1581" s="131"/>
      <c r="R1581" s="131"/>
      <c r="S1581" s="131"/>
      <c r="T1581" s="132" t="str">
        <f t="shared" si="1258"/>
        <v>OK</v>
      </c>
      <c r="U1581" s="138"/>
      <c r="V1581" s="138"/>
      <c r="W1581" s="139"/>
      <c r="X1581" s="139"/>
      <c r="Y1581" s="132" t="str">
        <f t="shared" si="1259"/>
        <v>OK</v>
      </c>
      <c r="Z1581" s="210"/>
      <c r="AA1581" s="204"/>
      <c r="AB1581" s="202"/>
      <c r="AC1581" s="202"/>
      <c r="AD1581" s="202"/>
      <c r="AE1581" s="202"/>
      <c r="AF1581" s="202"/>
      <c r="AG1581" s="132" t="str">
        <f t="shared" si="1260"/>
        <v>OK</v>
      </c>
      <c r="AH1581" s="138"/>
      <c r="AI1581" s="138"/>
      <c r="AJ1581" s="139"/>
      <c r="AK1581" s="139"/>
      <c r="AL1581" s="132" t="str">
        <f t="shared" si="1261"/>
        <v>OK</v>
      </c>
      <c r="AM1581" s="140"/>
      <c r="AN1581" s="119">
        <f t="shared" si="1262"/>
        <v>0</v>
      </c>
      <c r="AO1581" s="120">
        <f t="shared" si="1263"/>
        <v>871</v>
      </c>
      <c r="AP1581" s="39">
        <f t="shared" si="1264"/>
        <v>0</v>
      </c>
      <c r="AQ1581" s="141">
        <f t="shared" si="1265"/>
        <v>0</v>
      </c>
      <c r="AR1581" s="142">
        <f t="shared" si="1266"/>
        <v>0</v>
      </c>
      <c r="AS1581" s="143" t="e">
        <f t="shared" si="1267"/>
        <v>#DIV/0!</v>
      </c>
      <c r="AT1581" s="144">
        <f t="shared" si="1268"/>
        <v>871</v>
      </c>
      <c r="AU1581" s="141">
        <f t="shared" si="1269"/>
        <v>871</v>
      </c>
      <c r="AV1581" s="142">
        <f t="shared" si="1270"/>
        <v>0</v>
      </c>
      <c r="AW1581" s="143">
        <f t="shared" si="1271"/>
        <v>0</v>
      </c>
      <c r="AY1581" s="146" t="str">
        <f t="shared" si="1257"/>
        <v>53.10</v>
      </c>
      <c r="AZ1581" s="862" t="b">
        <f>COUNTIF('[1]Codes SEC'!$B$2:$B$250,Ministres!AY1581)&gt;0</f>
        <v>1</v>
      </c>
    </row>
    <row r="1582" spans="1:64" ht="30.6" x14ac:dyDescent="0.25">
      <c r="A1582" s="15" t="s">
        <v>1675</v>
      </c>
      <c r="B1582" s="225">
        <v>14</v>
      </c>
      <c r="C1582" s="122" t="s">
        <v>1728</v>
      </c>
      <c r="D1582" s="123">
        <v>1000</v>
      </c>
      <c r="E1582" s="226"/>
      <c r="F1582" s="122">
        <v>12</v>
      </c>
      <c r="G1582" s="126">
        <v>1</v>
      </c>
      <c r="H1582" s="35" t="str">
        <f t="shared" si="1255"/>
        <v>044</v>
      </c>
      <c r="I1582" s="36" t="s">
        <v>1441</v>
      </c>
      <c r="J1582" s="37" t="s">
        <v>1802</v>
      </c>
      <c r="K1582" s="244" t="s">
        <v>1803</v>
      </c>
      <c r="L1582" s="128">
        <v>0</v>
      </c>
      <c r="M1582" s="129">
        <v>0</v>
      </c>
      <c r="N1582" s="130"/>
      <c r="O1582" s="131"/>
      <c r="P1582" s="131"/>
      <c r="Q1582" s="131"/>
      <c r="R1582" s="131"/>
      <c r="S1582" s="131"/>
      <c r="T1582" s="132" t="str">
        <f t="shared" si="1258"/>
        <v>OK</v>
      </c>
      <c r="U1582" s="138"/>
      <c r="V1582" s="138"/>
      <c r="W1582" s="139"/>
      <c r="X1582" s="139"/>
      <c r="Y1582" s="132" t="str">
        <f t="shared" si="1259"/>
        <v>OK</v>
      </c>
      <c r="Z1582" s="210"/>
      <c r="AA1582" s="204"/>
      <c r="AB1582" s="202"/>
      <c r="AC1582" s="202"/>
      <c r="AD1582" s="202"/>
      <c r="AE1582" s="202"/>
      <c r="AF1582" s="202"/>
      <c r="AG1582" s="132" t="str">
        <f t="shared" si="1260"/>
        <v>OK</v>
      </c>
      <c r="AH1582" s="138"/>
      <c r="AI1582" s="138"/>
      <c r="AJ1582" s="139"/>
      <c r="AK1582" s="139"/>
      <c r="AL1582" s="132" t="str">
        <f t="shared" si="1261"/>
        <v>OK</v>
      </c>
      <c r="AM1582" s="140"/>
      <c r="AN1582" s="119">
        <f t="shared" si="1262"/>
        <v>0</v>
      </c>
      <c r="AO1582" s="120">
        <f t="shared" si="1263"/>
        <v>0</v>
      </c>
      <c r="AP1582" s="39">
        <f t="shared" si="1264"/>
        <v>0</v>
      </c>
      <c r="AQ1582" s="141">
        <f t="shared" si="1265"/>
        <v>0</v>
      </c>
      <c r="AR1582" s="142">
        <f>AQ1582-AP1582</f>
        <v>0</v>
      </c>
      <c r="AS1582" s="143" t="e">
        <f>AR1582/AP1582</f>
        <v>#DIV/0!</v>
      </c>
      <c r="AT1582" s="144">
        <f t="shared" si="1268"/>
        <v>0</v>
      </c>
      <c r="AU1582" s="141">
        <f>AO1582</f>
        <v>0</v>
      </c>
      <c r="AV1582" s="142">
        <f>AU1582-AT1582</f>
        <v>0</v>
      </c>
      <c r="AW1582" s="143" t="e">
        <f>AV1582/AT1582</f>
        <v>#DIV/0!</v>
      </c>
      <c r="AY1582" s="146" t="str">
        <f t="shared" si="1257"/>
        <v>61.41</v>
      </c>
      <c r="AZ1582" s="862" t="b">
        <f>COUNTIF('[1]Codes SEC'!$B$2:$B$250,Ministres!AY1582)&gt;0</f>
        <v>1</v>
      </c>
    </row>
    <row r="1583" spans="1:64" ht="35.1" customHeight="1" x14ac:dyDescent="0.25">
      <c r="A1583" s="15" t="s">
        <v>1675</v>
      </c>
      <c r="B1583" s="225">
        <v>14</v>
      </c>
      <c r="C1583" s="122" t="s">
        <v>1728</v>
      </c>
      <c r="D1583" s="123">
        <v>1000</v>
      </c>
      <c r="E1583" s="226"/>
      <c r="F1583" s="122">
        <v>6</v>
      </c>
      <c r="G1583" s="126">
        <v>1</v>
      </c>
      <c r="H1583" s="35" t="str">
        <f t="shared" si="1255"/>
        <v>044</v>
      </c>
      <c r="I1583" s="36">
        <v>86141000</v>
      </c>
      <c r="J1583" s="37" t="s">
        <v>1804</v>
      </c>
      <c r="K1583" s="244" t="s">
        <v>1805</v>
      </c>
      <c r="L1583" s="128">
        <v>0</v>
      </c>
      <c r="M1583" s="129">
        <v>0</v>
      </c>
      <c r="N1583" s="130"/>
      <c r="O1583" s="131"/>
      <c r="P1583" s="131"/>
      <c r="Q1583" s="131"/>
      <c r="R1583" s="131"/>
      <c r="S1583" s="131"/>
      <c r="T1583" s="132" t="str">
        <f t="shared" si="1258"/>
        <v>OK</v>
      </c>
      <c r="U1583" s="138"/>
      <c r="V1583" s="138"/>
      <c r="W1583" s="139"/>
      <c r="X1583" s="139"/>
      <c r="Y1583" s="132" t="str">
        <f t="shared" si="1259"/>
        <v>OK</v>
      </c>
      <c r="Z1583" s="210"/>
      <c r="AA1583" s="204"/>
      <c r="AB1583" s="202"/>
      <c r="AC1583" s="202"/>
      <c r="AD1583" s="202"/>
      <c r="AE1583" s="202"/>
      <c r="AF1583" s="202"/>
      <c r="AG1583" s="132" t="str">
        <f t="shared" si="1260"/>
        <v>OK</v>
      </c>
      <c r="AH1583" s="138"/>
      <c r="AI1583" s="138"/>
      <c r="AJ1583" s="139"/>
      <c r="AK1583" s="139"/>
      <c r="AL1583" s="132" t="str">
        <f t="shared" si="1261"/>
        <v>OK</v>
      </c>
      <c r="AM1583" s="140"/>
      <c r="AN1583" s="119">
        <f t="shared" si="1262"/>
        <v>0</v>
      </c>
      <c r="AO1583" s="120">
        <f t="shared" si="1263"/>
        <v>0</v>
      </c>
      <c r="AP1583" s="39">
        <f t="shared" si="1264"/>
        <v>0</v>
      </c>
      <c r="AQ1583" s="141">
        <f t="shared" si="1265"/>
        <v>0</v>
      </c>
      <c r="AR1583" s="142">
        <f>AQ1583-AP1583</f>
        <v>0</v>
      </c>
      <c r="AS1583" s="143" t="e">
        <f>AR1583/AP1583</f>
        <v>#DIV/0!</v>
      </c>
      <c r="AT1583" s="144">
        <f t="shared" si="1268"/>
        <v>0</v>
      </c>
      <c r="AU1583" s="141">
        <f>AO1583</f>
        <v>0</v>
      </c>
      <c r="AV1583" s="142">
        <f>AU1583-AT1583</f>
        <v>0</v>
      </c>
      <c r="AW1583" s="143" t="e">
        <f>AV1583/AT1583</f>
        <v>#DIV/0!</v>
      </c>
      <c r="AY1583" s="146" t="str">
        <f t="shared" si="1257"/>
        <v>61.41</v>
      </c>
      <c r="AZ1583" s="862" t="b">
        <f>COUNTIF('[1]Codes SEC'!$B$2:$B$250,Ministres!AY1583)&gt;0</f>
        <v>1</v>
      </c>
    </row>
    <row r="1584" spans="1:64" ht="35.1" customHeight="1" x14ac:dyDescent="0.25">
      <c r="A1584" s="15" t="s">
        <v>1675</v>
      </c>
      <c r="B1584" s="225" t="s">
        <v>1755</v>
      </c>
      <c r="C1584" s="122" t="s">
        <v>1728</v>
      </c>
      <c r="D1584" s="123">
        <v>1000</v>
      </c>
      <c r="E1584" s="226"/>
      <c r="F1584" s="122">
        <v>12</v>
      </c>
      <c r="G1584" s="227"/>
      <c r="H1584" s="228" t="str">
        <f t="shared" si="1255"/>
        <v>044</v>
      </c>
      <c r="I1584" s="229">
        <v>86311000</v>
      </c>
      <c r="J1584" s="230" t="s">
        <v>1806</v>
      </c>
      <c r="K1584" s="231" t="s">
        <v>1807</v>
      </c>
      <c r="L1584" s="232">
        <v>0</v>
      </c>
      <c r="M1584" s="233">
        <v>0</v>
      </c>
      <c r="N1584" s="130"/>
      <c r="O1584" s="131"/>
      <c r="P1584" s="131"/>
      <c r="Q1584" s="131"/>
      <c r="R1584" s="131"/>
      <c r="S1584" s="131"/>
      <c r="T1584" s="132" t="str">
        <f>IF(SUM(N1584:S1584)=U1584,"OK",SUM(N1584:S1584)-U1584)</f>
        <v>OK</v>
      </c>
      <c r="U1584" s="138"/>
      <c r="V1584" s="138"/>
      <c r="W1584" s="139"/>
      <c r="X1584" s="139"/>
      <c r="Y1584" s="132" t="str">
        <f>IF(SUM(W1584:X1584)=Z1584,"OK",SUM(W1584:X1584)-Z1584)</f>
        <v>OK</v>
      </c>
      <c r="Z1584" s="210"/>
      <c r="AA1584" s="204"/>
      <c r="AB1584" s="202"/>
      <c r="AC1584" s="202"/>
      <c r="AD1584" s="202"/>
      <c r="AE1584" s="202"/>
      <c r="AF1584" s="202"/>
      <c r="AG1584" s="132" t="str">
        <f>IF(SUM(AA1584:AF1584)=AH1584,"OK",SUM(AA1584:AF1584)-AH1584)</f>
        <v>OK</v>
      </c>
      <c r="AH1584" s="138"/>
      <c r="AI1584" s="138"/>
      <c r="AJ1584" s="139"/>
      <c r="AK1584" s="139"/>
      <c r="AL1584" s="132" t="str">
        <f>IF(SUM(AJ1584:AK1584)=AM1584,"OK",SUM(AJ1584:AK1584)-AM1584)</f>
        <v>OK</v>
      </c>
      <c r="AM1584" s="140"/>
      <c r="AN1584" s="119">
        <f>L1584+U1584+V1584+Z1584</f>
        <v>0</v>
      </c>
      <c r="AO1584" s="120">
        <f>M1584+AH1584+AI1584+AM1584</f>
        <v>0</v>
      </c>
      <c r="AP1584" s="39">
        <f>L1584</f>
        <v>0</v>
      </c>
      <c r="AQ1584" s="141">
        <f>AN1584</f>
        <v>0</v>
      </c>
      <c r="AR1584" s="142">
        <f>AQ1584-AP1584</f>
        <v>0</v>
      </c>
      <c r="AS1584" s="143" t="e">
        <f>AR1584/AP1584</f>
        <v>#DIV/0!</v>
      </c>
      <c r="AT1584" s="144">
        <f>M1584</f>
        <v>0</v>
      </c>
      <c r="AU1584" s="141">
        <f>AO1584</f>
        <v>0</v>
      </c>
      <c r="AV1584" s="142">
        <f>AU1584-AT1584</f>
        <v>0</v>
      </c>
      <c r="AW1584" s="143" t="e">
        <f>AV1584/AT1584</f>
        <v>#DIV/0!</v>
      </c>
      <c r="AY1584" s="146" t="str">
        <f t="shared" si="1257"/>
        <v>63.11</v>
      </c>
      <c r="AZ1584" s="862" t="b">
        <f>COUNTIF('[1]Codes SEC'!$B$2:$B$250,Ministres!AY1584)&gt;0</f>
        <v>1</v>
      </c>
    </row>
    <row r="1585" spans="1:52" ht="35.1" customHeight="1" x14ac:dyDescent="0.25">
      <c r="A1585" s="15" t="s">
        <v>1675</v>
      </c>
      <c r="B1585" s="225">
        <v>14</v>
      </c>
      <c r="C1585" s="122" t="s">
        <v>1728</v>
      </c>
      <c r="D1585" s="123">
        <v>1000</v>
      </c>
      <c r="E1585" s="226"/>
      <c r="F1585" s="122">
        <v>12</v>
      </c>
      <c r="G1585" s="126">
        <v>1</v>
      </c>
      <c r="H1585" s="35" t="str">
        <f t="shared" si="1255"/>
        <v>044</v>
      </c>
      <c r="I1585" s="36" t="s">
        <v>304</v>
      </c>
      <c r="J1585" s="37" t="s">
        <v>1808</v>
      </c>
      <c r="K1585" s="244" t="s">
        <v>1809</v>
      </c>
      <c r="L1585" s="128">
        <v>0</v>
      </c>
      <c r="M1585" s="129">
        <v>75</v>
      </c>
      <c r="N1585" s="130"/>
      <c r="O1585" s="131"/>
      <c r="P1585" s="131"/>
      <c r="Q1585" s="131"/>
      <c r="R1585" s="131"/>
      <c r="S1585" s="131"/>
      <c r="T1585" s="132" t="str">
        <f t="shared" si="1258"/>
        <v>OK</v>
      </c>
      <c r="U1585" s="138"/>
      <c r="V1585" s="138"/>
      <c r="W1585" s="139"/>
      <c r="X1585" s="139"/>
      <c r="Y1585" s="132" t="str">
        <f t="shared" si="1259"/>
        <v>OK</v>
      </c>
      <c r="Z1585" s="210"/>
      <c r="AA1585" s="204"/>
      <c r="AB1585" s="202"/>
      <c r="AC1585" s="202"/>
      <c r="AD1585" s="202"/>
      <c r="AE1585" s="202"/>
      <c r="AF1585" s="202"/>
      <c r="AG1585" s="132" t="str">
        <f t="shared" si="1260"/>
        <v>OK</v>
      </c>
      <c r="AH1585" s="138"/>
      <c r="AI1585" s="138"/>
      <c r="AJ1585" s="139"/>
      <c r="AK1585" s="139"/>
      <c r="AL1585" s="132" t="str">
        <f t="shared" si="1261"/>
        <v>OK</v>
      </c>
      <c r="AM1585" s="140"/>
      <c r="AN1585" s="119">
        <f t="shared" si="1262"/>
        <v>0</v>
      </c>
      <c r="AO1585" s="120">
        <f t="shared" si="1263"/>
        <v>75</v>
      </c>
      <c r="AP1585" s="39">
        <f t="shared" si="1264"/>
        <v>0</v>
      </c>
      <c r="AQ1585" s="141">
        <f t="shared" si="1265"/>
        <v>0</v>
      </c>
      <c r="AR1585" s="142">
        <f t="shared" si="1266"/>
        <v>0</v>
      </c>
      <c r="AS1585" s="143" t="e">
        <f t="shared" si="1267"/>
        <v>#DIV/0!</v>
      </c>
      <c r="AT1585" s="144">
        <f t="shared" si="1268"/>
        <v>75</v>
      </c>
      <c r="AU1585" s="141">
        <f t="shared" si="1269"/>
        <v>75</v>
      </c>
      <c r="AV1585" s="142">
        <f t="shared" si="1270"/>
        <v>0</v>
      </c>
      <c r="AW1585" s="143">
        <f t="shared" si="1271"/>
        <v>0</v>
      </c>
      <c r="AY1585" s="146" t="str">
        <f t="shared" si="1257"/>
        <v>63.21</v>
      </c>
      <c r="AZ1585" s="862" t="b">
        <f>COUNTIF('[1]Codes SEC'!$B$2:$B$250,Ministres!AY1585)&gt;0</f>
        <v>1</v>
      </c>
    </row>
    <row r="1586" spans="1:52" ht="30.6" x14ac:dyDescent="0.25">
      <c r="A1586" s="15" t="s">
        <v>1675</v>
      </c>
      <c r="B1586" s="225">
        <v>14</v>
      </c>
      <c r="C1586" s="122" t="s">
        <v>1728</v>
      </c>
      <c r="D1586" s="123">
        <v>1000</v>
      </c>
      <c r="E1586" s="226"/>
      <c r="F1586" s="122">
        <v>12</v>
      </c>
      <c r="G1586" s="126">
        <v>1</v>
      </c>
      <c r="H1586" s="35" t="str">
        <f t="shared" si="1255"/>
        <v>044</v>
      </c>
      <c r="I1586" s="36" t="s">
        <v>304</v>
      </c>
      <c r="J1586" s="37" t="s">
        <v>1810</v>
      </c>
      <c r="K1586" s="244" t="s">
        <v>1811</v>
      </c>
      <c r="L1586" s="128">
        <v>0</v>
      </c>
      <c r="M1586" s="129">
        <v>1347</v>
      </c>
      <c r="N1586" s="130"/>
      <c r="O1586" s="131"/>
      <c r="P1586" s="131"/>
      <c r="Q1586" s="131"/>
      <c r="R1586" s="131"/>
      <c r="S1586" s="131"/>
      <c r="T1586" s="132" t="str">
        <f t="shared" si="1258"/>
        <v>OK</v>
      </c>
      <c r="U1586" s="138"/>
      <c r="V1586" s="138"/>
      <c r="W1586" s="139"/>
      <c r="X1586" s="139"/>
      <c r="Y1586" s="132" t="str">
        <f t="shared" si="1259"/>
        <v>OK</v>
      </c>
      <c r="Z1586" s="210"/>
      <c r="AA1586" s="204"/>
      <c r="AB1586" s="202"/>
      <c r="AC1586" s="202"/>
      <c r="AD1586" s="202"/>
      <c r="AE1586" s="202"/>
      <c r="AF1586" s="202"/>
      <c r="AG1586" s="132" t="str">
        <f t="shared" si="1260"/>
        <v>OK</v>
      </c>
      <c r="AH1586" s="138"/>
      <c r="AI1586" s="138"/>
      <c r="AJ1586" s="139"/>
      <c r="AK1586" s="139"/>
      <c r="AL1586" s="132" t="str">
        <f t="shared" si="1261"/>
        <v>OK</v>
      </c>
      <c r="AM1586" s="140"/>
      <c r="AN1586" s="119">
        <f t="shared" si="1262"/>
        <v>0</v>
      </c>
      <c r="AO1586" s="120">
        <f t="shared" si="1263"/>
        <v>1347</v>
      </c>
      <c r="AP1586" s="39">
        <f t="shared" si="1264"/>
        <v>0</v>
      </c>
      <c r="AQ1586" s="141">
        <f t="shared" si="1265"/>
        <v>0</v>
      </c>
      <c r="AR1586" s="142">
        <f t="shared" si="1266"/>
        <v>0</v>
      </c>
      <c r="AS1586" s="143" t="e">
        <f t="shared" si="1267"/>
        <v>#DIV/0!</v>
      </c>
      <c r="AT1586" s="144">
        <f t="shared" si="1268"/>
        <v>1347</v>
      </c>
      <c r="AU1586" s="141">
        <f t="shared" si="1269"/>
        <v>1347</v>
      </c>
      <c r="AV1586" s="142">
        <f t="shared" si="1270"/>
        <v>0</v>
      </c>
      <c r="AW1586" s="143">
        <f t="shared" si="1271"/>
        <v>0</v>
      </c>
      <c r="AY1586" s="146" t="str">
        <f t="shared" si="1257"/>
        <v>63.21</v>
      </c>
      <c r="AZ1586" s="862" t="b">
        <f>COUNTIF('[1]Codes SEC'!$B$2:$B$250,Ministres!AY1586)&gt;0</f>
        <v>1</v>
      </c>
    </row>
    <row r="1587" spans="1:52" ht="30.6" x14ac:dyDescent="0.25">
      <c r="A1587" s="15" t="s">
        <v>1675</v>
      </c>
      <c r="B1587" s="225">
        <v>14</v>
      </c>
      <c r="C1587" s="122" t="s">
        <v>1728</v>
      </c>
      <c r="D1587" s="123">
        <v>1000</v>
      </c>
      <c r="E1587" s="226"/>
      <c r="F1587" s="122">
        <v>10</v>
      </c>
      <c r="G1587" s="126">
        <v>1</v>
      </c>
      <c r="H1587" s="35" t="str">
        <f t="shared" si="1255"/>
        <v>044</v>
      </c>
      <c r="I1587" s="36" t="s">
        <v>304</v>
      </c>
      <c r="J1587" s="37" t="s">
        <v>1812</v>
      </c>
      <c r="K1587" s="863" t="s">
        <v>1813</v>
      </c>
      <c r="L1587" s="128">
        <v>4000</v>
      </c>
      <c r="M1587" s="129">
        <v>19000</v>
      </c>
      <c r="N1587" s="130"/>
      <c r="O1587" s="131"/>
      <c r="P1587" s="131"/>
      <c r="Q1587" s="131"/>
      <c r="R1587" s="131"/>
      <c r="S1587" s="131"/>
      <c r="T1587" s="132" t="str">
        <f t="shared" si="1258"/>
        <v>OK</v>
      </c>
      <c r="U1587" s="138"/>
      <c r="V1587" s="138"/>
      <c r="W1587" s="139"/>
      <c r="X1587" s="139"/>
      <c r="Y1587" s="132" t="str">
        <f t="shared" si="1259"/>
        <v>OK</v>
      </c>
      <c r="Z1587" s="210"/>
      <c r="AA1587" s="204"/>
      <c r="AB1587" s="202"/>
      <c r="AC1587" s="202"/>
      <c r="AD1587" s="202"/>
      <c r="AE1587" s="202"/>
      <c r="AF1587" s="202"/>
      <c r="AG1587" s="132" t="str">
        <f t="shared" si="1260"/>
        <v>OK</v>
      </c>
      <c r="AH1587" s="138"/>
      <c r="AI1587" s="138"/>
      <c r="AJ1587" s="139"/>
      <c r="AK1587" s="139"/>
      <c r="AL1587" s="132" t="str">
        <f t="shared" si="1261"/>
        <v>OK</v>
      </c>
      <c r="AM1587" s="140"/>
      <c r="AN1587" s="119">
        <f t="shared" si="1262"/>
        <v>4000</v>
      </c>
      <c r="AO1587" s="120">
        <f t="shared" si="1263"/>
        <v>19000</v>
      </c>
      <c r="AP1587" s="39">
        <f t="shared" si="1264"/>
        <v>4000</v>
      </c>
      <c r="AQ1587" s="141">
        <f t="shared" si="1265"/>
        <v>4000</v>
      </c>
      <c r="AR1587" s="142">
        <f t="shared" si="1266"/>
        <v>0</v>
      </c>
      <c r="AS1587" s="143">
        <f t="shared" si="1267"/>
        <v>0</v>
      </c>
      <c r="AT1587" s="144">
        <f t="shared" si="1268"/>
        <v>19000</v>
      </c>
      <c r="AU1587" s="141">
        <f t="shared" si="1269"/>
        <v>19000</v>
      </c>
      <c r="AV1587" s="142">
        <f t="shared" si="1270"/>
        <v>0</v>
      </c>
      <c r="AW1587" s="143">
        <f t="shared" si="1271"/>
        <v>0</v>
      </c>
      <c r="AY1587" s="146" t="str">
        <f t="shared" si="1257"/>
        <v>63.21</v>
      </c>
      <c r="AZ1587" s="862" t="b">
        <f>COUNTIF('[1]Codes SEC'!$B$2:$B$250,Ministres!AY1587)&gt;0</f>
        <v>1</v>
      </c>
    </row>
    <row r="1588" spans="1:52" ht="35.1" customHeight="1" x14ac:dyDescent="0.25">
      <c r="A1588" s="15" t="s">
        <v>1675</v>
      </c>
      <c r="B1588" s="225">
        <v>14</v>
      </c>
      <c r="C1588" s="122" t="s">
        <v>1728</v>
      </c>
      <c r="D1588" s="123">
        <v>1000</v>
      </c>
      <c r="E1588" s="226"/>
      <c r="F1588" s="122">
        <v>6</v>
      </c>
      <c r="G1588" s="126">
        <v>1</v>
      </c>
      <c r="H1588" s="35" t="str">
        <f t="shared" si="1255"/>
        <v>044</v>
      </c>
      <c r="I1588" s="36">
        <v>86321000</v>
      </c>
      <c r="J1588" s="37" t="s">
        <v>1814</v>
      </c>
      <c r="K1588" s="244" t="s">
        <v>1815</v>
      </c>
      <c r="L1588" s="128">
        <v>0</v>
      </c>
      <c r="M1588" s="129">
        <v>0</v>
      </c>
      <c r="N1588" s="130"/>
      <c r="O1588" s="131"/>
      <c r="P1588" s="131"/>
      <c r="Q1588" s="131"/>
      <c r="R1588" s="131"/>
      <c r="S1588" s="131"/>
      <c r="T1588" s="132" t="str">
        <f>IF(SUM(N1588:S1588)=U1588,"OK",SUM(N1588:S1588)-U1588)</f>
        <v>OK</v>
      </c>
      <c r="U1588" s="138"/>
      <c r="V1588" s="138"/>
      <c r="W1588" s="139"/>
      <c r="X1588" s="139"/>
      <c r="Y1588" s="132" t="str">
        <f>IF(SUM(W1588:X1588)=Z1588,"OK",SUM(W1588:X1588)-Z1588)</f>
        <v>OK</v>
      </c>
      <c r="Z1588" s="210"/>
      <c r="AA1588" s="204"/>
      <c r="AB1588" s="202"/>
      <c r="AC1588" s="202"/>
      <c r="AD1588" s="202"/>
      <c r="AE1588" s="202"/>
      <c r="AF1588" s="202"/>
      <c r="AG1588" s="132" t="str">
        <f>IF(SUM(AA1588:AF1588)=AH1588,"OK",SUM(AA1588:AF1588)-AH1588)</f>
        <v>OK</v>
      </c>
      <c r="AH1588" s="138"/>
      <c r="AI1588" s="138"/>
      <c r="AJ1588" s="139"/>
      <c r="AK1588" s="139"/>
      <c r="AL1588" s="132" t="str">
        <f>IF(SUM(AJ1588:AK1588)=AM1588,"OK",SUM(AJ1588:AK1588)-AM1588)</f>
        <v>OK</v>
      </c>
      <c r="AM1588" s="140"/>
      <c r="AN1588" s="119">
        <f>L1588+U1588+V1588+Z1588</f>
        <v>0</v>
      </c>
      <c r="AO1588" s="120">
        <f>M1588+AH1588+AI1588+AM1588</f>
        <v>0</v>
      </c>
      <c r="AP1588" s="39">
        <f>L1588</f>
        <v>0</v>
      </c>
      <c r="AQ1588" s="141">
        <f>AN1588</f>
        <v>0</v>
      </c>
      <c r="AR1588" s="142">
        <f>AQ1588-AP1588</f>
        <v>0</v>
      </c>
      <c r="AS1588" s="143" t="e">
        <f>AR1588/AP1588</f>
        <v>#DIV/0!</v>
      </c>
      <c r="AT1588" s="144">
        <f>M1588</f>
        <v>0</v>
      </c>
      <c r="AU1588" s="141">
        <f>AO1588</f>
        <v>0</v>
      </c>
      <c r="AV1588" s="142">
        <f>AU1588-AT1588</f>
        <v>0</v>
      </c>
      <c r="AW1588" s="143" t="e">
        <f>AV1588/AT1588</f>
        <v>#DIV/0!</v>
      </c>
      <c r="AY1588" s="146" t="str">
        <f t="shared" si="1257"/>
        <v>63.21</v>
      </c>
      <c r="AZ1588" s="862" t="b">
        <f>COUNTIF('[1]Codes SEC'!$B$2:$B$250,Ministres!AY1588)&gt;0</f>
        <v>1</v>
      </c>
    </row>
    <row r="1589" spans="1:52" ht="35.1" customHeight="1" x14ac:dyDescent="0.25">
      <c r="A1589" s="15" t="s">
        <v>1675</v>
      </c>
      <c r="B1589" s="225">
        <v>14</v>
      </c>
      <c r="C1589" s="122" t="s">
        <v>1728</v>
      </c>
      <c r="D1589" s="123">
        <v>1000</v>
      </c>
      <c r="E1589" s="226"/>
      <c r="F1589" s="122">
        <v>6</v>
      </c>
      <c r="G1589" s="126">
        <v>1</v>
      </c>
      <c r="H1589" s="35" t="str">
        <f t="shared" si="1255"/>
        <v>044</v>
      </c>
      <c r="I1589" s="36">
        <v>86321000</v>
      </c>
      <c r="J1589" s="37" t="s">
        <v>1816</v>
      </c>
      <c r="K1589" s="244" t="s">
        <v>1817</v>
      </c>
      <c r="L1589" s="128">
        <v>0</v>
      </c>
      <c r="M1589" s="129">
        <v>0</v>
      </c>
      <c r="N1589" s="130"/>
      <c r="O1589" s="131"/>
      <c r="P1589" s="131"/>
      <c r="Q1589" s="131"/>
      <c r="R1589" s="131"/>
      <c r="S1589" s="131"/>
      <c r="T1589" s="132" t="str">
        <f>IF(SUM(N1589:S1589)=U1589,"OK",SUM(N1589:S1589)-U1589)</f>
        <v>OK</v>
      </c>
      <c r="U1589" s="138"/>
      <c r="V1589" s="138"/>
      <c r="W1589" s="139"/>
      <c r="X1589" s="139"/>
      <c r="Y1589" s="132" t="str">
        <f>IF(SUM(W1589:X1589)=Z1589,"OK",SUM(W1589:X1589)-Z1589)</f>
        <v>OK</v>
      </c>
      <c r="Z1589" s="210"/>
      <c r="AA1589" s="204"/>
      <c r="AB1589" s="202"/>
      <c r="AC1589" s="202"/>
      <c r="AD1589" s="202"/>
      <c r="AE1589" s="202"/>
      <c r="AF1589" s="202"/>
      <c r="AG1589" s="132" t="str">
        <f>IF(SUM(AA1589:AF1589)=AH1589,"OK",SUM(AA1589:AF1589)-AH1589)</f>
        <v>OK</v>
      </c>
      <c r="AH1589" s="138"/>
      <c r="AI1589" s="138"/>
      <c r="AJ1589" s="139"/>
      <c r="AK1589" s="139"/>
      <c r="AL1589" s="132" t="str">
        <f>IF(SUM(AJ1589:AK1589)=AM1589,"OK",SUM(AJ1589:AK1589)-AM1589)</f>
        <v>OK</v>
      </c>
      <c r="AM1589" s="140"/>
      <c r="AN1589" s="119">
        <f>L1589+U1589+V1589+Z1589</f>
        <v>0</v>
      </c>
      <c r="AO1589" s="120">
        <f>M1589+AH1589+AI1589+AM1589</f>
        <v>0</v>
      </c>
      <c r="AP1589" s="39">
        <f>L1589</f>
        <v>0</v>
      </c>
      <c r="AQ1589" s="141">
        <f>AN1589</f>
        <v>0</v>
      </c>
      <c r="AR1589" s="142">
        <f>AQ1589-AP1589</f>
        <v>0</v>
      </c>
      <c r="AS1589" s="143" t="e">
        <f>AR1589/AP1589</f>
        <v>#DIV/0!</v>
      </c>
      <c r="AT1589" s="144">
        <f>M1589</f>
        <v>0</v>
      </c>
      <c r="AU1589" s="141">
        <f>AO1589</f>
        <v>0</v>
      </c>
      <c r="AV1589" s="142">
        <f>AU1589-AT1589</f>
        <v>0</v>
      </c>
      <c r="AW1589" s="143" t="e">
        <f>AV1589/AT1589</f>
        <v>#DIV/0!</v>
      </c>
      <c r="AY1589" s="146" t="str">
        <f t="shared" si="1257"/>
        <v>63.21</v>
      </c>
      <c r="AZ1589" s="862" t="b">
        <f>COUNTIF('[1]Codes SEC'!$B$2:$B$250,Ministres!AY1589)&gt;0</f>
        <v>1</v>
      </c>
    </row>
    <row r="1590" spans="1:52" ht="35.1" customHeight="1" x14ac:dyDescent="0.25">
      <c r="A1590" s="15" t="s">
        <v>1675</v>
      </c>
      <c r="B1590" s="225">
        <v>14</v>
      </c>
      <c r="C1590" s="122" t="s">
        <v>1728</v>
      </c>
      <c r="D1590" s="123">
        <v>1000</v>
      </c>
      <c r="E1590" s="226"/>
      <c r="F1590" s="122">
        <v>6</v>
      </c>
      <c r="G1590" s="227"/>
      <c r="H1590" s="228" t="str">
        <f t="shared" si="1255"/>
        <v>044</v>
      </c>
      <c r="I1590" s="229">
        <v>86321000</v>
      </c>
      <c r="J1590" s="230" t="s">
        <v>1818</v>
      </c>
      <c r="K1590" s="231" t="s">
        <v>1819</v>
      </c>
      <c r="L1590" s="232">
        <v>0</v>
      </c>
      <c r="M1590" s="233">
        <v>0</v>
      </c>
      <c r="N1590" s="130"/>
      <c r="O1590" s="131"/>
      <c r="P1590" s="131"/>
      <c r="Q1590" s="131"/>
      <c r="R1590" s="131"/>
      <c r="S1590" s="131"/>
      <c r="T1590" s="132" t="str">
        <f t="shared" si="1258"/>
        <v>OK</v>
      </c>
      <c r="U1590" s="138"/>
      <c r="V1590" s="138"/>
      <c r="W1590" s="139"/>
      <c r="X1590" s="139"/>
      <c r="Y1590" s="132" t="str">
        <f t="shared" si="1259"/>
        <v>OK</v>
      </c>
      <c r="Z1590" s="210"/>
      <c r="AA1590" s="204"/>
      <c r="AB1590" s="202"/>
      <c r="AC1590" s="202"/>
      <c r="AD1590" s="202"/>
      <c r="AE1590" s="202"/>
      <c r="AF1590" s="202"/>
      <c r="AG1590" s="132" t="str">
        <f t="shared" si="1260"/>
        <v>OK</v>
      </c>
      <c r="AH1590" s="138"/>
      <c r="AI1590" s="138"/>
      <c r="AJ1590" s="139"/>
      <c r="AK1590" s="139"/>
      <c r="AL1590" s="132" t="str">
        <f t="shared" si="1261"/>
        <v>OK</v>
      </c>
      <c r="AM1590" s="140"/>
      <c r="AN1590" s="119">
        <f t="shared" si="1262"/>
        <v>0</v>
      </c>
      <c r="AO1590" s="120">
        <f t="shared" si="1263"/>
        <v>0</v>
      </c>
      <c r="AP1590" s="39">
        <f t="shared" si="1264"/>
        <v>0</v>
      </c>
      <c r="AQ1590" s="141">
        <f t="shared" si="1265"/>
        <v>0</v>
      </c>
      <c r="AR1590" s="142">
        <f>AQ1590-AP1590</f>
        <v>0</v>
      </c>
      <c r="AS1590" s="143" t="e">
        <f>AR1590/AP1590</f>
        <v>#DIV/0!</v>
      </c>
      <c r="AT1590" s="144">
        <f t="shared" si="1268"/>
        <v>0</v>
      </c>
      <c r="AU1590" s="141">
        <f>AO1590</f>
        <v>0</v>
      </c>
      <c r="AV1590" s="142">
        <f>AU1590-AT1590</f>
        <v>0</v>
      </c>
      <c r="AW1590" s="143" t="e">
        <f>AV1590/AT1590</f>
        <v>#DIV/0!</v>
      </c>
      <c r="AY1590" s="146" t="str">
        <f t="shared" si="1257"/>
        <v>63.21</v>
      </c>
      <c r="AZ1590" s="862" t="b">
        <f>COUNTIF('[1]Codes SEC'!$B$2:$B$250,Ministres!AY1590)&gt;0</f>
        <v>1</v>
      </c>
    </row>
    <row r="1591" spans="1:52" ht="35.1" customHeight="1" x14ac:dyDescent="0.25">
      <c r="A1591" s="15" t="s">
        <v>1675</v>
      </c>
      <c r="B1591" s="225" t="s">
        <v>1755</v>
      </c>
      <c r="C1591" s="122" t="s">
        <v>1728</v>
      </c>
      <c r="D1591" s="123">
        <v>1000</v>
      </c>
      <c r="E1591" s="226"/>
      <c r="F1591" s="122" t="s">
        <v>1336</v>
      </c>
      <c r="G1591" s="227"/>
      <c r="H1591" s="228" t="str">
        <f t="shared" si="1255"/>
        <v>044</v>
      </c>
      <c r="I1591" s="229">
        <v>86321000</v>
      </c>
      <c r="J1591" s="230" t="s">
        <v>1820</v>
      </c>
      <c r="K1591" s="231" t="s">
        <v>1821</v>
      </c>
      <c r="L1591" s="232">
        <v>0</v>
      </c>
      <c r="M1591" s="233">
        <v>0</v>
      </c>
      <c r="N1591" s="130"/>
      <c r="O1591" s="131"/>
      <c r="P1591" s="131"/>
      <c r="Q1591" s="131"/>
      <c r="R1591" s="131"/>
      <c r="S1591" s="131"/>
      <c r="T1591" s="132" t="str">
        <f t="shared" ref="T1591" si="1272">IF(SUM(N1591:S1591)=U1591,"OK",SUM(N1591:S1591)-U1591)</f>
        <v>OK</v>
      </c>
      <c r="U1591" s="138"/>
      <c r="V1591" s="138"/>
      <c r="W1591" s="139"/>
      <c r="X1591" s="139"/>
      <c r="Y1591" s="132" t="str">
        <f t="shared" si="1259"/>
        <v>OK</v>
      </c>
      <c r="Z1591" s="210"/>
      <c r="AA1591" s="204"/>
      <c r="AB1591" s="202"/>
      <c r="AC1591" s="202"/>
      <c r="AD1591" s="202"/>
      <c r="AE1591" s="202"/>
      <c r="AF1591" s="202"/>
      <c r="AG1591" s="132" t="str">
        <f t="shared" si="1260"/>
        <v>OK</v>
      </c>
      <c r="AH1591" s="138"/>
      <c r="AI1591" s="138"/>
      <c r="AJ1591" s="139"/>
      <c r="AK1591" s="139"/>
      <c r="AL1591" s="132" t="str">
        <f t="shared" si="1261"/>
        <v>OK</v>
      </c>
      <c r="AM1591" s="140"/>
      <c r="AN1591" s="119">
        <f t="shared" si="1262"/>
        <v>0</v>
      </c>
      <c r="AO1591" s="120">
        <f t="shared" si="1263"/>
        <v>0</v>
      </c>
      <c r="AP1591" s="39">
        <f t="shared" si="1264"/>
        <v>0</v>
      </c>
      <c r="AQ1591" s="141">
        <f t="shared" si="1265"/>
        <v>0</v>
      </c>
      <c r="AR1591" s="142">
        <f t="shared" ref="AR1591" si="1273">AQ1591-AP1591</f>
        <v>0</v>
      </c>
      <c r="AS1591" s="143" t="e">
        <f t="shared" ref="AS1591" si="1274">AR1591/AP1591</f>
        <v>#DIV/0!</v>
      </c>
      <c r="AT1591" s="144">
        <f t="shared" si="1268"/>
        <v>0</v>
      </c>
      <c r="AU1591" s="141">
        <f t="shared" ref="AU1591" si="1275">AO1591</f>
        <v>0</v>
      </c>
      <c r="AV1591" s="142">
        <f t="shared" ref="AV1591" si="1276">AU1591-AT1591</f>
        <v>0</v>
      </c>
      <c r="AW1591" s="143" t="e">
        <f t="shared" ref="AW1591" si="1277">AV1591/AT1591</f>
        <v>#DIV/0!</v>
      </c>
      <c r="AY1591" s="146" t="str">
        <f t="shared" si="1257"/>
        <v>63.21</v>
      </c>
      <c r="AZ1591" s="862" t="b">
        <f>COUNTIF('[1]Codes SEC'!$B$2:$B$250,Ministres!AY1591)&gt;0</f>
        <v>1</v>
      </c>
    </row>
    <row r="1592" spans="1:52" ht="35.1" customHeight="1" x14ac:dyDescent="0.25">
      <c r="A1592" s="15" t="s">
        <v>1675</v>
      </c>
      <c r="B1592" s="225">
        <v>14</v>
      </c>
      <c r="C1592" s="122" t="s">
        <v>1728</v>
      </c>
      <c r="D1592" s="123">
        <v>1000</v>
      </c>
      <c r="E1592" s="226"/>
      <c r="F1592" s="122">
        <v>6</v>
      </c>
      <c r="G1592" s="126">
        <v>1</v>
      </c>
      <c r="H1592" s="35" t="str">
        <f t="shared" si="1255"/>
        <v>044</v>
      </c>
      <c r="I1592" s="36">
        <v>86353000</v>
      </c>
      <c r="J1592" s="37" t="s">
        <v>1822</v>
      </c>
      <c r="K1592" s="244" t="s">
        <v>1823</v>
      </c>
      <c r="L1592" s="128">
        <v>0</v>
      </c>
      <c r="M1592" s="129">
        <v>0</v>
      </c>
      <c r="N1592" s="130"/>
      <c r="O1592" s="131"/>
      <c r="P1592" s="131"/>
      <c r="Q1592" s="131"/>
      <c r="R1592" s="131"/>
      <c r="S1592" s="131"/>
      <c r="T1592" s="132" t="str">
        <f t="shared" si="1258"/>
        <v>OK</v>
      </c>
      <c r="U1592" s="138"/>
      <c r="V1592" s="138"/>
      <c r="W1592" s="139"/>
      <c r="X1592" s="139"/>
      <c r="Y1592" s="132" t="str">
        <f t="shared" si="1259"/>
        <v>OK</v>
      </c>
      <c r="Z1592" s="210"/>
      <c r="AA1592" s="204"/>
      <c r="AB1592" s="202"/>
      <c r="AC1592" s="202"/>
      <c r="AD1592" s="202"/>
      <c r="AE1592" s="202"/>
      <c r="AF1592" s="202"/>
      <c r="AG1592" s="132" t="str">
        <f t="shared" si="1260"/>
        <v>OK</v>
      </c>
      <c r="AH1592" s="138"/>
      <c r="AI1592" s="138"/>
      <c r="AJ1592" s="139"/>
      <c r="AK1592" s="139"/>
      <c r="AL1592" s="132" t="str">
        <f t="shared" si="1261"/>
        <v>OK</v>
      </c>
      <c r="AM1592" s="140"/>
      <c r="AN1592" s="119">
        <f t="shared" si="1262"/>
        <v>0</v>
      </c>
      <c r="AO1592" s="120">
        <f t="shared" si="1263"/>
        <v>0</v>
      </c>
      <c r="AP1592" s="39">
        <f t="shared" si="1264"/>
        <v>0</v>
      </c>
      <c r="AQ1592" s="141">
        <f t="shared" si="1265"/>
        <v>0</v>
      </c>
      <c r="AR1592" s="142">
        <f t="shared" si="1266"/>
        <v>0</v>
      </c>
      <c r="AS1592" s="143" t="e">
        <f t="shared" si="1267"/>
        <v>#DIV/0!</v>
      </c>
      <c r="AT1592" s="144">
        <f t="shared" si="1268"/>
        <v>0</v>
      </c>
      <c r="AU1592" s="141">
        <f t="shared" si="1269"/>
        <v>0</v>
      </c>
      <c r="AV1592" s="142">
        <f t="shared" si="1270"/>
        <v>0</v>
      </c>
      <c r="AW1592" s="143" t="e">
        <f t="shared" si="1271"/>
        <v>#DIV/0!</v>
      </c>
      <c r="AY1592" s="146" t="str">
        <f t="shared" si="1257"/>
        <v>63.53</v>
      </c>
      <c r="AZ1592" s="862" t="b">
        <f>COUNTIF('[1]Codes SEC'!$B$2:$B$250,Ministres!AY1592)&gt;0</f>
        <v>1</v>
      </c>
    </row>
    <row r="1593" spans="1:52" ht="35.1" customHeight="1" x14ac:dyDescent="0.25">
      <c r="A1593" s="15" t="s">
        <v>1675</v>
      </c>
      <c r="B1593" s="225">
        <v>14</v>
      </c>
      <c r="C1593" s="122" t="s">
        <v>1728</v>
      </c>
      <c r="D1593" s="123">
        <v>1000</v>
      </c>
      <c r="E1593" s="226"/>
      <c r="F1593" s="122">
        <v>6</v>
      </c>
      <c r="G1593" s="227"/>
      <c r="H1593" s="228" t="str">
        <f t="shared" si="1255"/>
        <v>044</v>
      </c>
      <c r="I1593" s="229">
        <v>86353000</v>
      </c>
      <c r="J1593" s="230" t="s">
        <v>1824</v>
      </c>
      <c r="K1593" s="231" t="s">
        <v>1825</v>
      </c>
      <c r="L1593" s="232">
        <v>0</v>
      </c>
      <c r="M1593" s="233">
        <v>0</v>
      </c>
      <c r="N1593" s="130"/>
      <c r="O1593" s="131"/>
      <c r="P1593" s="131"/>
      <c r="Q1593" s="131"/>
      <c r="R1593" s="131"/>
      <c r="S1593" s="131"/>
      <c r="T1593" s="132" t="str">
        <f t="shared" si="1258"/>
        <v>OK</v>
      </c>
      <c r="U1593" s="138"/>
      <c r="V1593" s="138"/>
      <c r="W1593" s="139"/>
      <c r="X1593" s="139"/>
      <c r="Y1593" s="132" t="str">
        <f t="shared" si="1259"/>
        <v>OK</v>
      </c>
      <c r="Z1593" s="210"/>
      <c r="AA1593" s="204"/>
      <c r="AB1593" s="202"/>
      <c r="AC1593" s="202"/>
      <c r="AD1593" s="202"/>
      <c r="AE1593" s="202"/>
      <c r="AF1593" s="202"/>
      <c r="AG1593" s="132" t="str">
        <f t="shared" si="1260"/>
        <v>OK</v>
      </c>
      <c r="AH1593" s="138"/>
      <c r="AI1593" s="138"/>
      <c r="AJ1593" s="139"/>
      <c r="AK1593" s="139"/>
      <c r="AL1593" s="132" t="str">
        <f t="shared" si="1261"/>
        <v>OK</v>
      </c>
      <c r="AM1593" s="140"/>
      <c r="AN1593" s="119">
        <f t="shared" si="1262"/>
        <v>0</v>
      </c>
      <c r="AO1593" s="120">
        <f t="shared" si="1263"/>
        <v>0</v>
      </c>
      <c r="AP1593" s="39">
        <f t="shared" si="1264"/>
        <v>0</v>
      </c>
      <c r="AQ1593" s="141">
        <f t="shared" si="1265"/>
        <v>0</v>
      </c>
      <c r="AR1593" s="142">
        <f>AQ1593-AP1593</f>
        <v>0</v>
      </c>
      <c r="AS1593" s="143" t="e">
        <f>AR1593/AP1593</f>
        <v>#DIV/0!</v>
      </c>
      <c r="AT1593" s="144">
        <f t="shared" si="1268"/>
        <v>0</v>
      </c>
      <c r="AU1593" s="141">
        <f>AO1593</f>
        <v>0</v>
      </c>
      <c r="AV1593" s="142">
        <f>AU1593-AT1593</f>
        <v>0</v>
      </c>
      <c r="AW1593" s="143" t="e">
        <f>AV1593/AT1593</f>
        <v>#DIV/0!</v>
      </c>
      <c r="AY1593" s="146" t="str">
        <f t="shared" si="1257"/>
        <v>63.53</v>
      </c>
      <c r="AZ1593" s="862" t="b">
        <f>COUNTIF('[1]Codes SEC'!$B$2:$B$250,Ministres!AY1593)&gt;0</f>
        <v>1</v>
      </c>
    </row>
    <row r="1594" spans="1:52" ht="35.1" customHeight="1" x14ac:dyDescent="0.25">
      <c r="A1594" s="15" t="s">
        <v>1675</v>
      </c>
      <c r="B1594" s="225">
        <v>14</v>
      </c>
      <c r="C1594" s="122" t="s">
        <v>1728</v>
      </c>
      <c r="D1594" s="123">
        <v>1000</v>
      </c>
      <c r="E1594" s="226"/>
      <c r="F1594" s="122">
        <v>6</v>
      </c>
      <c r="G1594" s="126">
        <v>1</v>
      </c>
      <c r="H1594" s="35" t="str">
        <f t="shared" si="1255"/>
        <v>044</v>
      </c>
      <c r="I1594" s="36">
        <v>86524000</v>
      </c>
      <c r="J1594" s="37" t="s">
        <v>1826</v>
      </c>
      <c r="K1594" s="244" t="s">
        <v>1827</v>
      </c>
      <c r="L1594" s="128">
        <v>0</v>
      </c>
      <c r="M1594" s="129">
        <v>0</v>
      </c>
      <c r="N1594" s="130"/>
      <c r="O1594" s="131"/>
      <c r="P1594" s="131"/>
      <c r="Q1594" s="131"/>
      <c r="R1594" s="131"/>
      <c r="S1594" s="131"/>
      <c r="T1594" s="132" t="str">
        <f t="shared" si="1258"/>
        <v>OK</v>
      </c>
      <c r="U1594" s="138"/>
      <c r="V1594" s="138"/>
      <c r="W1594" s="139"/>
      <c r="X1594" s="139"/>
      <c r="Y1594" s="132" t="str">
        <f t="shared" si="1259"/>
        <v>OK</v>
      </c>
      <c r="Z1594" s="210"/>
      <c r="AA1594" s="204"/>
      <c r="AB1594" s="202"/>
      <c r="AC1594" s="202"/>
      <c r="AD1594" s="202"/>
      <c r="AE1594" s="202"/>
      <c r="AF1594" s="202"/>
      <c r="AG1594" s="132" t="str">
        <f t="shared" si="1260"/>
        <v>OK</v>
      </c>
      <c r="AH1594" s="138"/>
      <c r="AI1594" s="138"/>
      <c r="AJ1594" s="139"/>
      <c r="AK1594" s="139"/>
      <c r="AL1594" s="132" t="str">
        <f t="shared" si="1261"/>
        <v>OK</v>
      </c>
      <c r="AM1594" s="140"/>
      <c r="AN1594" s="119">
        <f t="shared" si="1262"/>
        <v>0</v>
      </c>
      <c r="AO1594" s="120">
        <f t="shared" si="1263"/>
        <v>0</v>
      </c>
      <c r="AP1594" s="39">
        <f t="shared" si="1264"/>
        <v>0</v>
      </c>
      <c r="AQ1594" s="141">
        <f t="shared" si="1265"/>
        <v>0</v>
      </c>
      <c r="AR1594" s="142">
        <f t="shared" si="1266"/>
        <v>0</v>
      </c>
      <c r="AS1594" s="143" t="e">
        <f t="shared" si="1267"/>
        <v>#DIV/0!</v>
      </c>
      <c r="AT1594" s="144">
        <f t="shared" si="1268"/>
        <v>0</v>
      </c>
      <c r="AU1594" s="141">
        <f t="shared" si="1269"/>
        <v>0</v>
      </c>
      <c r="AV1594" s="142">
        <f t="shared" si="1270"/>
        <v>0</v>
      </c>
      <c r="AW1594" s="143" t="e">
        <f t="shared" si="1271"/>
        <v>#DIV/0!</v>
      </c>
      <c r="AY1594" s="146" t="str">
        <f t="shared" si="1257"/>
        <v>65.24</v>
      </c>
      <c r="AZ1594" s="862" t="b">
        <f>COUNTIF('[1]Codes SEC'!$B$2:$B$250,Ministres!AY1594)&gt;0</f>
        <v>1</v>
      </c>
    </row>
    <row r="1595" spans="1:52" ht="35.1" customHeight="1" x14ac:dyDescent="0.25">
      <c r="A1595" s="15" t="s">
        <v>1675</v>
      </c>
      <c r="B1595" s="225">
        <v>14</v>
      </c>
      <c r="C1595" s="122" t="s">
        <v>1728</v>
      </c>
      <c r="D1595" s="123">
        <v>1000</v>
      </c>
      <c r="E1595" s="226"/>
      <c r="F1595" s="122">
        <v>12</v>
      </c>
      <c r="G1595" s="126">
        <v>1</v>
      </c>
      <c r="H1595" s="35" t="str">
        <f t="shared" si="1255"/>
        <v>044</v>
      </c>
      <c r="I1595" s="36">
        <v>86524000</v>
      </c>
      <c r="J1595" s="37" t="s">
        <v>1828</v>
      </c>
      <c r="K1595" s="244" t="s">
        <v>1829</v>
      </c>
      <c r="L1595" s="128">
        <v>0</v>
      </c>
      <c r="M1595" s="129">
        <v>2368</v>
      </c>
      <c r="N1595" s="130"/>
      <c r="O1595" s="131"/>
      <c r="P1595" s="131"/>
      <c r="Q1595" s="131"/>
      <c r="R1595" s="131"/>
      <c r="S1595" s="131"/>
      <c r="T1595" s="132" t="str">
        <f t="shared" si="1258"/>
        <v>OK</v>
      </c>
      <c r="U1595" s="138"/>
      <c r="V1595" s="138"/>
      <c r="W1595" s="139"/>
      <c r="X1595" s="139"/>
      <c r="Y1595" s="132" t="str">
        <f t="shared" si="1259"/>
        <v>OK</v>
      </c>
      <c r="Z1595" s="210"/>
      <c r="AA1595" s="204"/>
      <c r="AB1595" s="202"/>
      <c r="AC1595" s="202"/>
      <c r="AD1595" s="202"/>
      <c r="AE1595" s="202"/>
      <c r="AF1595" s="202"/>
      <c r="AG1595" s="132" t="str">
        <f t="shared" si="1260"/>
        <v>OK</v>
      </c>
      <c r="AH1595" s="138"/>
      <c r="AI1595" s="138"/>
      <c r="AJ1595" s="139"/>
      <c r="AK1595" s="139"/>
      <c r="AL1595" s="132" t="str">
        <f t="shared" si="1261"/>
        <v>OK</v>
      </c>
      <c r="AM1595" s="140"/>
      <c r="AN1595" s="119">
        <f t="shared" si="1262"/>
        <v>0</v>
      </c>
      <c r="AO1595" s="120">
        <f t="shared" si="1263"/>
        <v>2368</v>
      </c>
      <c r="AP1595" s="39">
        <f t="shared" si="1264"/>
        <v>0</v>
      </c>
      <c r="AQ1595" s="141">
        <f t="shared" si="1265"/>
        <v>0</v>
      </c>
      <c r="AR1595" s="142">
        <f t="shared" si="1266"/>
        <v>0</v>
      </c>
      <c r="AS1595" s="143" t="e">
        <f t="shared" si="1267"/>
        <v>#DIV/0!</v>
      </c>
      <c r="AT1595" s="144">
        <f t="shared" si="1268"/>
        <v>2368</v>
      </c>
      <c r="AU1595" s="141">
        <f t="shared" si="1269"/>
        <v>2368</v>
      </c>
      <c r="AV1595" s="142">
        <f t="shared" si="1270"/>
        <v>0</v>
      </c>
      <c r="AW1595" s="143">
        <f t="shared" si="1271"/>
        <v>0</v>
      </c>
      <c r="AY1595" s="146" t="str">
        <f t="shared" si="1257"/>
        <v>65.24</v>
      </c>
      <c r="AZ1595" s="862" t="b">
        <f>COUNTIF('[1]Codes SEC'!$B$2:$B$250,Ministres!AY1595)&gt;0</f>
        <v>1</v>
      </c>
    </row>
    <row r="1596" spans="1:52" ht="35.1" customHeight="1" x14ac:dyDescent="0.25">
      <c r="A1596" s="15" t="s">
        <v>1675</v>
      </c>
      <c r="B1596" s="225">
        <v>14</v>
      </c>
      <c r="C1596" s="122" t="s">
        <v>1728</v>
      </c>
      <c r="D1596" s="123">
        <v>1000</v>
      </c>
      <c r="E1596" s="226"/>
      <c r="F1596" s="122">
        <v>12</v>
      </c>
      <c r="G1596" s="227"/>
      <c r="H1596" s="228" t="str">
        <f t="shared" si="1255"/>
        <v>044</v>
      </c>
      <c r="I1596" s="229">
        <v>86524000</v>
      </c>
      <c r="J1596" s="230" t="s">
        <v>1830</v>
      </c>
      <c r="K1596" s="231" t="s">
        <v>1831</v>
      </c>
      <c r="L1596" s="232">
        <v>0</v>
      </c>
      <c r="M1596" s="233">
        <v>0</v>
      </c>
      <c r="N1596" s="130"/>
      <c r="O1596" s="131"/>
      <c r="P1596" s="131"/>
      <c r="Q1596" s="131"/>
      <c r="R1596" s="131"/>
      <c r="S1596" s="131"/>
      <c r="T1596" s="132" t="str">
        <f t="shared" si="1258"/>
        <v>OK</v>
      </c>
      <c r="U1596" s="138"/>
      <c r="V1596" s="138"/>
      <c r="W1596" s="139"/>
      <c r="X1596" s="139"/>
      <c r="Y1596" s="132" t="str">
        <f t="shared" si="1259"/>
        <v>OK</v>
      </c>
      <c r="Z1596" s="210"/>
      <c r="AA1596" s="204"/>
      <c r="AB1596" s="202"/>
      <c r="AC1596" s="202"/>
      <c r="AD1596" s="202"/>
      <c r="AE1596" s="202"/>
      <c r="AF1596" s="202"/>
      <c r="AG1596" s="132" t="str">
        <f t="shared" si="1260"/>
        <v>OK</v>
      </c>
      <c r="AH1596" s="138"/>
      <c r="AI1596" s="138"/>
      <c r="AJ1596" s="139"/>
      <c r="AK1596" s="139"/>
      <c r="AL1596" s="132" t="str">
        <f t="shared" si="1261"/>
        <v>OK</v>
      </c>
      <c r="AM1596" s="140"/>
      <c r="AN1596" s="119">
        <f t="shared" si="1262"/>
        <v>0</v>
      </c>
      <c r="AO1596" s="120">
        <f t="shared" si="1263"/>
        <v>0</v>
      </c>
      <c r="AP1596" s="39">
        <f t="shared" si="1264"/>
        <v>0</v>
      </c>
      <c r="AQ1596" s="141">
        <f t="shared" si="1265"/>
        <v>0</v>
      </c>
      <c r="AR1596" s="142">
        <f>AQ1596-AP1596</f>
        <v>0</v>
      </c>
      <c r="AS1596" s="143" t="e">
        <f>AR1596/AP1596</f>
        <v>#DIV/0!</v>
      </c>
      <c r="AT1596" s="144">
        <f t="shared" si="1268"/>
        <v>0</v>
      </c>
      <c r="AU1596" s="141">
        <f>AO1596</f>
        <v>0</v>
      </c>
      <c r="AV1596" s="142">
        <f>AU1596-AT1596</f>
        <v>0</v>
      </c>
      <c r="AW1596" s="143" t="e">
        <f>AV1596/AT1596</f>
        <v>#DIV/0!</v>
      </c>
      <c r="AY1596" s="146" t="str">
        <f t="shared" si="1257"/>
        <v>65.24</v>
      </c>
      <c r="AZ1596" s="862" t="b">
        <f>COUNTIF('[1]Codes SEC'!$B$2:$B$250,Ministres!AY1596)&gt;0</f>
        <v>1</v>
      </c>
    </row>
    <row r="1597" spans="1:52" ht="35.1" customHeight="1" x14ac:dyDescent="0.25">
      <c r="A1597" s="15" t="s">
        <v>1675</v>
      </c>
      <c r="B1597" s="225" t="s">
        <v>1755</v>
      </c>
      <c r="C1597" s="122" t="s">
        <v>1728</v>
      </c>
      <c r="D1597" s="123">
        <v>1000</v>
      </c>
      <c r="E1597" s="226"/>
      <c r="F1597" s="122">
        <v>12</v>
      </c>
      <c r="G1597" s="227"/>
      <c r="H1597" s="228" t="str">
        <f t="shared" si="1255"/>
        <v>044</v>
      </c>
      <c r="I1597" s="229">
        <v>87310000</v>
      </c>
      <c r="J1597" s="230" t="s">
        <v>1832</v>
      </c>
      <c r="K1597" s="231" t="s">
        <v>1833</v>
      </c>
      <c r="L1597" s="232">
        <v>0</v>
      </c>
      <c r="M1597" s="233">
        <v>0</v>
      </c>
      <c r="N1597" s="130"/>
      <c r="O1597" s="131"/>
      <c r="P1597" s="131"/>
      <c r="Q1597" s="131"/>
      <c r="R1597" s="131"/>
      <c r="S1597" s="131"/>
      <c r="T1597" s="132" t="str">
        <f t="shared" si="1258"/>
        <v>OK</v>
      </c>
      <c r="U1597" s="138"/>
      <c r="V1597" s="138"/>
      <c r="W1597" s="139"/>
      <c r="X1597" s="139"/>
      <c r="Y1597" s="132" t="str">
        <f t="shared" si="1259"/>
        <v>OK</v>
      </c>
      <c r="Z1597" s="210"/>
      <c r="AA1597" s="204"/>
      <c r="AB1597" s="202"/>
      <c r="AC1597" s="202"/>
      <c r="AD1597" s="202"/>
      <c r="AE1597" s="202"/>
      <c r="AF1597" s="202"/>
      <c r="AG1597" s="132" t="str">
        <f t="shared" si="1260"/>
        <v>OK</v>
      </c>
      <c r="AH1597" s="138"/>
      <c r="AI1597" s="138"/>
      <c r="AJ1597" s="139"/>
      <c r="AK1597" s="139"/>
      <c r="AL1597" s="132" t="str">
        <f t="shared" si="1261"/>
        <v>OK</v>
      </c>
      <c r="AM1597" s="140"/>
      <c r="AN1597" s="119">
        <f t="shared" si="1262"/>
        <v>0</v>
      </c>
      <c r="AO1597" s="120">
        <f t="shared" si="1263"/>
        <v>0</v>
      </c>
      <c r="AP1597" s="39">
        <f t="shared" si="1264"/>
        <v>0</v>
      </c>
      <c r="AQ1597" s="141">
        <f t="shared" si="1265"/>
        <v>0</v>
      </c>
      <c r="AR1597" s="142">
        <f>AQ1597-AP1597</f>
        <v>0</v>
      </c>
      <c r="AS1597" s="143" t="e">
        <f>AR1597/AP1597</f>
        <v>#DIV/0!</v>
      </c>
      <c r="AT1597" s="144">
        <f t="shared" si="1268"/>
        <v>0</v>
      </c>
      <c r="AU1597" s="141">
        <f>AO1597</f>
        <v>0</v>
      </c>
      <c r="AV1597" s="142">
        <f>AU1597-AT1597</f>
        <v>0</v>
      </c>
      <c r="AW1597" s="143" t="e">
        <f>AV1597/AT1597</f>
        <v>#DIV/0!</v>
      </c>
      <c r="AY1597" s="146" t="str">
        <f t="shared" si="1257"/>
        <v>73.10</v>
      </c>
      <c r="AZ1597" s="862" t="b">
        <f>COUNTIF('[1]Codes SEC'!$B$2:$B$250,Ministres!AY1597)&gt;0</f>
        <v>1</v>
      </c>
    </row>
    <row r="1598" spans="1:52" ht="12.75" customHeight="1" x14ac:dyDescent="0.25">
      <c r="A1598" s="350"/>
      <c r="B1598" s="864"/>
      <c r="C1598" s="150"/>
      <c r="D1598" s="352"/>
      <c r="E1598" s="865"/>
      <c r="F1598" s="150"/>
      <c r="G1598" s="154"/>
      <c r="H1598" s="155"/>
      <c r="I1598" s="156"/>
      <c r="J1598" s="157"/>
      <c r="K1598" s="158" t="s">
        <v>116</v>
      </c>
      <c r="L1598" s="417">
        <f>L1576+L1585+L1586+L1587+L1582+L1581+L1578+L1579+L1583+L1588+L1592+L1589+L1594+L1575+L1595+L1597+L1584+L1580+L1590+L1593+L1596+L1577+L1591</f>
        <v>4007</v>
      </c>
      <c r="M1598" s="866">
        <f t="shared" ref="M1598:AW1598" si="1278">M1576+M1585+M1586+M1587+M1582+M1581+M1578+M1579+M1583+M1588+M1592+M1589+M1594+M1575+M1595+M1597+M1584+M1580+M1590+M1593+M1596+M1577+M1591</f>
        <v>24620</v>
      </c>
      <c r="N1598" s="867">
        <f t="shared" si="1278"/>
        <v>0</v>
      </c>
      <c r="O1598" s="868">
        <f t="shared" si="1278"/>
        <v>0</v>
      </c>
      <c r="P1598" s="868">
        <f t="shared" si="1278"/>
        <v>0</v>
      </c>
      <c r="Q1598" s="868">
        <f t="shared" si="1278"/>
        <v>0</v>
      </c>
      <c r="R1598" s="868">
        <f t="shared" si="1278"/>
        <v>0</v>
      </c>
      <c r="S1598" s="868">
        <f t="shared" si="1278"/>
        <v>0</v>
      </c>
      <c r="T1598" s="869"/>
      <c r="U1598" s="870">
        <f t="shared" si="1278"/>
        <v>0</v>
      </c>
      <c r="V1598" s="870">
        <f t="shared" si="1278"/>
        <v>0</v>
      </c>
      <c r="W1598" s="868">
        <f t="shared" si="1278"/>
        <v>0</v>
      </c>
      <c r="X1598" s="868">
        <f t="shared" si="1278"/>
        <v>0</v>
      </c>
      <c r="Y1598" s="869"/>
      <c r="Z1598" s="870">
        <f t="shared" si="1278"/>
        <v>0</v>
      </c>
      <c r="AA1598" s="165">
        <f t="shared" si="1278"/>
        <v>0</v>
      </c>
      <c r="AB1598" s="868">
        <f t="shared" si="1278"/>
        <v>0</v>
      </c>
      <c r="AC1598" s="868">
        <f t="shared" si="1278"/>
        <v>0</v>
      </c>
      <c r="AD1598" s="868">
        <f t="shared" si="1278"/>
        <v>0</v>
      </c>
      <c r="AE1598" s="868">
        <f t="shared" si="1278"/>
        <v>0</v>
      </c>
      <c r="AF1598" s="868">
        <f t="shared" si="1278"/>
        <v>0</v>
      </c>
      <c r="AG1598" s="869"/>
      <c r="AH1598" s="870">
        <f t="shared" si="1278"/>
        <v>0</v>
      </c>
      <c r="AI1598" s="870">
        <f t="shared" si="1278"/>
        <v>0</v>
      </c>
      <c r="AJ1598" s="868">
        <f t="shared" si="1278"/>
        <v>0</v>
      </c>
      <c r="AK1598" s="868">
        <f t="shared" si="1278"/>
        <v>0</v>
      </c>
      <c r="AL1598" s="869"/>
      <c r="AM1598" s="871">
        <f t="shared" si="1278"/>
        <v>0</v>
      </c>
      <c r="AN1598" s="167">
        <f t="shared" si="1278"/>
        <v>4007</v>
      </c>
      <c r="AO1598" s="872">
        <f t="shared" si="1278"/>
        <v>24620</v>
      </c>
      <c r="AP1598" s="169">
        <f t="shared" si="1278"/>
        <v>4007</v>
      </c>
      <c r="AQ1598" s="873">
        <f t="shared" si="1278"/>
        <v>4007</v>
      </c>
      <c r="AR1598" s="874">
        <f t="shared" si="1278"/>
        <v>0</v>
      </c>
      <c r="AS1598" s="875" t="e">
        <f t="shared" si="1278"/>
        <v>#DIV/0!</v>
      </c>
      <c r="AT1598" s="876">
        <f t="shared" si="1278"/>
        <v>24620</v>
      </c>
      <c r="AU1598" s="873">
        <f t="shared" si="1278"/>
        <v>24620</v>
      </c>
      <c r="AV1598" s="874">
        <f t="shared" si="1278"/>
        <v>0</v>
      </c>
      <c r="AW1598" s="875" t="e">
        <f t="shared" si="1278"/>
        <v>#DIV/0!</v>
      </c>
      <c r="AY1598" s="146"/>
      <c r="AZ1598" s="862"/>
    </row>
    <row r="1599" spans="1:52" ht="12.75" customHeight="1" x14ac:dyDescent="0.25">
      <c r="A1599" s="174"/>
      <c r="B1599" s="175"/>
      <c r="C1599" s="176"/>
      <c r="D1599" s="177"/>
      <c r="E1599" s="178"/>
      <c r="F1599" s="177"/>
      <c r="G1599" s="179"/>
      <c r="H1599" s="180"/>
      <c r="I1599" s="181"/>
      <c r="J1599" s="831"/>
      <c r="K1599" s="183" t="s">
        <v>1834</v>
      </c>
      <c r="L1599" s="184">
        <f t="shared" ref="L1599:S1599" si="1279">L1571+L1598</f>
        <v>14400</v>
      </c>
      <c r="M1599" s="185">
        <f t="shared" si="1279"/>
        <v>37050</v>
      </c>
      <c r="N1599" s="186">
        <f t="shared" si="1279"/>
        <v>0</v>
      </c>
      <c r="O1599" s="187">
        <f t="shared" si="1279"/>
        <v>0</v>
      </c>
      <c r="P1599" s="187">
        <f t="shared" si="1279"/>
        <v>0</v>
      </c>
      <c r="Q1599" s="187">
        <f t="shared" si="1279"/>
        <v>0</v>
      </c>
      <c r="R1599" s="187">
        <f t="shared" si="1279"/>
        <v>0</v>
      </c>
      <c r="S1599" s="187">
        <f t="shared" si="1279"/>
        <v>0</v>
      </c>
      <c r="T1599" s="188"/>
      <c r="U1599" s="187">
        <f>U1571+U1598</f>
        <v>0</v>
      </c>
      <c r="V1599" s="187">
        <f>V1571+V1598</f>
        <v>0</v>
      </c>
      <c r="W1599" s="187">
        <f>W1571+W1598</f>
        <v>0</v>
      </c>
      <c r="X1599" s="187">
        <f>X1571+X1598</f>
        <v>0</v>
      </c>
      <c r="Y1599" s="188"/>
      <c r="Z1599" s="187">
        <f t="shared" ref="Z1599:AF1599" si="1280">Z1571+Z1598</f>
        <v>0</v>
      </c>
      <c r="AA1599" s="189">
        <f t="shared" si="1280"/>
        <v>0</v>
      </c>
      <c r="AB1599" s="187">
        <f t="shared" si="1280"/>
        <v>0</v>
      </c>
      <c r="AC1599" s="187">
        <f t="shared" si="1280"/>
        <v>0</v>
      </c>
      <c r="AD1599" s="187">
        <f t="shared" si="1280"/>
        <v>0</v>
      </c>
      <c r="AE1599" s="187">
        <f t="shared" si="1280"/>
        <v>0</v>
      </c>
      <c r="AF1599" s="187">
        <f t="shared" si="1280"/>
        <v>0</v>
      </c>
      <c r="AG1599" s="188"/>
      <c r="AH1599" s="187">
        <f>AH1571+AH1598</f>
        <v>0</v>
      </c>
      <c r="AI1599" s="187">
        <f>AI1571+AI1598</f>
        <v>0</v>
      </c>
      <c r="AJ1599" s="187">
        <f>AJ1571+AJ1598</f>
        <v>0</v>
      </c>
      <c r="AK1599" s="187">
        <f>AK1571+AK1598</f>
        <v>0</v>
      </c>
      <c r="AL1599" s="188"/>
      <c r="AM1599" s="190">
        <f t="shared" ref="AM1599:AW1599" si="1281">AM1571+AM1598</f>
        <v>0</v>
      </c>
      <c r="AN1599" s="191">
        <f t="shared" si="1281"/>
        <v>14400</v>
      </c>
      <c r="AO1599" s="190">
        <f t="shared" si="1281"/>
        <v>37050</v>
      </c>
      <c r="AP1599" s="184">
        <f t="shared" si="1281"/>
        <v>14400</v>
      </c>
      <c r="AQ1599" s="192">
        <f t="shared" si="1281"/>
        <v>14400</v>
      </c>
      <c r="AR1599" s="193">
        <f t="shared" si="1281"/>
        <v>0</v>
      </c>
      <c r="AS1599" s="194" t="e">
        <f t="shared" si="1281"/>
        <v>#DIV/0!</v>
      </c>
      <c r="AT1599" s="195">
        <f t="shared" si="1281"/>
        <v>37050</v>
      </c>
      <c r="AU1599" s="192">
        <f t="shared" si="1281"/>
        <v>37050</v>
      </c>
      <c r="AV1599" s="193">
        <f t="shared" si="1281"/>
        <v>0</v>
      </c>
      <c r="AW1599" s="194" t="e">
        <f t="shared" si="1281"/>
        <v>#DIV/0!</v>
      </c>
      <c r="AY1599" s="146"/>
      <c r="AZ1599" s="862"/>
    </row>
    <row r="1600" spans="1:52" ht="12.75" customHeight="1" x14ac:dyDescent="0.25">
      <c r="A1600" s="15"/>
      <c r="C1600" s="122"/>
      <c r="D1600" s="123"/>
      <c r="F1600" s="125"/>
      <c r="G1600" s="34"/>
      <c r="H1600" s="35"/>
      <c r="I1600" s="36"/>
      <c r="J1600" s="37"/>
      <c r="K1600" s="198" t="s">
        <v>72</v>
      </c>
      <c r="L1600" s="199">
        <v>0</v>
      </c>
      <c r="M1600" s="200">
        <v>0</v>
      </c>
      <c r="N1600" s="201">
        <v>0</v>
      </c>
      <c r="O1600" s="202">
        <v>0</v>
      </c>
      <c r="P1600" s="202">
        <v>0</v>
      </c>
      <c r="Q1600" s="202">
        <v>0</v>
      </c>
      <c r="R1600" s="202">
        <v>0</v>
      </c>
      <c r="S1600" s="202">
        <v>0</v>
      </c>
      <c r="T1600" s="203"/>
      <c r="U1600" s="135">
        <v>0</v>
      </c>
      <c r="V1600" s="135">
        <v>0</v>
      </c>
      <c r="W1600" s="202">
        <v>0</v>
      </c>
      <c r="X1600" s="202">
        <v>0</v>
      </c>
      <c r="Y1600" s="203"/>
      <c r="Z1600" s="135">
        <v>0</v>
      </c>
      <c r="AA1600" s="204">
        <v>0</v>
      </c>
      <c r="AB1600" s="202">
        <v>0</v>
      </c>
      <c r="AC1600" s="202">
        <v>0</v>
      </c>
      <c r="AD1600" s="202">
        <v>0</v>
      </c>
      <c r="AE1600" s="202">
        <v>0</v>
      </c>
      <c r="AF1600" s="202">
        <v>0</v>
      </c>
      <c r="AG1600" s="203"/>
      <c r="AH1600" s="135">
        <v>0</v>
      </c>
      <c r="AI1600" s="135">
        <v>0</v>
      </c>
      <c r="AJ1600" s="202">
        <v>0</v>
      </c>
      <c r="AK1600" s="202">
        <v>0</v>
      </c>
      <c r="AL1600" s="203"/>
      <c r="AM1600" s="205">
        <v>0</v>
      </c>
      <c r="AN1600" s="119">
        <v>0</v>
      </c>
      <c r="AO1600" s="120">
        <v>0</v>
      </c>
      <c r="AP1600" s="39">
        <v>0</v>
      </c>
      <c r="AQ1600" s="141">
        <v>0</v>
      </c>
      <c r="AR1600" s="141">
        <v>0</v>
      </c>
      <c r="AS1600" s="143">
        <v>0</v>
      </c>
      <c r="AT1600" s="144">
        <v>0</v>
      </c>
      <c r="AU1600" s="141">
        <v>0</v>
      </c>
      <c r="AV1600" s="141">
        <v>0</v>
      </c>
      <c r="AW1600" s="143">
        <v>0</v>
      </c>
      <c r="AY1600" s="146"/>
      <c r="AZ1600" s="862"/>
    </row>
    <row r="1601" spans="1:64" ht="12.75" customHeight="1" x14ac:dyDescent="0.25">
      <c r="A1601" s="356"/>
      <c r="B1601" s="225"/>
      <c r="C1601" s="122"/>
      <c r="D1601" s="357"/>
      <c r="E1601" s="226"/>
      <c r="F1601" s="122"/>
      <c r="G1601" s="126"/>
      <c r="H1601" s="35"/>
      <c r="I1601" s="36"/>
      <c r="J1601" s="37"/>
      <c r="K1601" s="198" t="s">
        <v>73</v>
      </c>
      <c r="L1601" s="241">
        <v>0</v>
      </c>
      <c r="M1601" s="242">
        <v>0</v>
      </c>
      <c r="N1601" s="201">
        <v>0</v>
      </c>
      <c r="O1601" s="202">
        <v>0</v>
      </c>
      <c r="P1601" s="202">
        <v>0</v>
      </c>
      <c r="Q1601" s="202">
        <v>0</v>
      </c>
      <c r="R1601" s="202">
        <v>0</v>
      </c>
      <c r="S1601" s="202">
        <v>0</v>
      </c>
      <c r="T1601" s="203"/>
      <c r="U1601" s="135">
        <v>0</v>
      </c>
      <c r="V1601" s="135">
        <v>0</v>
      </c>
      <c r="W1601" s="202">
        <v>0</v>
      </c>
      <c r="X1601" s="202">
        <v>0</v>
      </c>
      <c r="Y1601" s="203"/>
      <c r="Z1601" s="135">
        <v>0</v>
      </c>
      <c r="AA1601" s="204">
        <v>0</v>
      </c>
      <c r="AB1601" s="202">
        <v>0</v>
      </c>
      <c r="AC1601" s="202">
        <v>0</v>
      </c>
      <c r="AD1601" s="202">
        <v>0</v>
      </c>
      <c r="AE1601" s="202">
        <v>0</v>
      </c>
      <c r="AF1601" s="202">
        <v>0</v>
      </c>
      <c r="AG1601" s="203"/>
      <c r="AH1601" s="135">
        <v>0</v>
      </c>
      <c r="AI1601" s="135">
        <v>0</v>
      </c>
      <c r="AJ1601" s="202">
        <v>0</v>
      </c>
      <c r="AK1601" s="202">
        <v>0</v>
      </c>
      <c r="AL1601" s="203"/>
      <c r="AM1601" s="205">
        <v>0</v>
      </c>
      <c r="AN1601" s="119">
        <v>0</v>
      </c>
      <c r="AO1601" s="120">
        <v>0</v>
      </c>
      <c r="AP1601" s="39">
        <v>0</v>
      </c>
      <c r="AQ1601" s="141">
        <v>0</v>
      </c>
      <c r="AR1601" s="141">
        <v>0</v>
      </c>
      <c r="AS1601" s="143">
        <v>0</v>
      </c>
      <c r="AT1601" s="144">
        <v>0</v>
      </c>
      <c r="AU1601" s="141">
        <v>0</v>
      </c>
      <c r="AV1601" s="141">
        <v>0</v>
      </c>
      <c r="AW1601" s="143">
        <v>0</v>
      </c>
      <c r="AY1601" s="146"/>
      <c r="AZ1601" s="862"/>
    </row>
    <row r="1602" spans="1:64" ht="12.75" customHeight="1" x14ac:dyDescent="0.25">
      <c r="A1602" s="356"/>
      <c r="B1602" s="225"/>
      <c r="C1602" s="122"/>
      <c r="D1602" s="357"/>
      <c r="E1602" s="226"/>
      <c r="F1602" s="122"/>
      <c r="G1602" s="126"/>
      <c r="H1602" s="35"/>
      <c r="I1602" s="36"/>
      <c r="J1602" s="37"/>
      <c r="K1602" s="198" t="s">
        <v>74</v>
      </c>
      <c r="L1602" s="241">
        <v>0</v>
      </c>
      <c r="M1602" s="242">
        <v>0</v>
      </c>
      <c r="N1602" s="201">
        <v>0</v>
      </c>
      <c r="O1602" s="202">
        <v>0</v>
      </c>
      <c r="P1602" s="202">
        <v>0</v>
      </c>
      <c r="Q1602" s="202">
        <v>0</v>
      </c>
      <c r="R1602" s="202">
        <v>0</v>
      </c>
      <c r="S1602" s="202">
        <v>0</v>
      </c>
      <c r="T1602" s="203"/>
      <c r="U1602" s="135">
        <v>0</v>
      </c>
      <c r="V1602" s="135">
        <v>0</v>
      </c>
      <c r="W1602" s="202">
        <v>0</v>
      </c>
      <c r="X1602" s="202">
        <v>0</v>
      </c>
      <c r="Y1602" s="203"/>
      <c r="Z1602" s="135">
        <v>0</v>
      </c>
      <c r="AA1602" s="204">
        <v>0</v>
      </c>
      <c r="AB1602" s="202">
        <v>0</v>
      </c>
      <c r="AC1602" s="202">
        <v>0</v>
      </c>
      <c r="AD1602" s="202">
        <v>0</v>
      </c>
      <c r="AE1602" s="202">
        <v>0</v>
      </c>
      <c r="AF1602" s="202">
        <v>0</v>
      </c>
      <c r="AG1602" s="203"/>
      <c r="AH1602" s="135">
        <v>0</v>
      </c>
      <c r="AI1602" s="135">
        <v>0</v>
      </c>
      <c r="AJ1602" s="202">
        <v>0</v>
      </c>
      <c r="AK1602" s="202">
        <v>0</v>
      </c>
      <c r="AL1602" s="203"/>
      <c r="AM1602" s="205">
        <v>0</v>
      </c>
      <c r="AN1602" s="119">
        <v>0</v>
      </c>
      <c r="AO1602" s="120">
        <v>0</v>
      </c>
      <c r="AP1602" s="39">
        <v>0</v>
      </c>
      <c r="AQ1602" s="141">
        <v>0</v>
      </c>
      <c r="AR1602" s="141">
        <v>0</v>
      </c>
      <c r="AS1602" s="143">
        <v>0</v>
      </c>
      <c r="AT1602" s="144">
        <v>0</v>
      </c>
      <c r="AU1602" s="141">
        <v>0</v>
      </c>
      <c r="AV1602" s="141">
        <v>0</v>
      </c>
      <c r="AW1602" s="143">
        <v>0</v>
      </c>
      <c r="AY1602" s="146"/>
      <c r="AZ1602" s="862"/>
    </row>
    <row r="1603" spans="1:64" ht="12.75" customHeight="1" x14ac:dyDescent="0.25">
      <c r="A1603" s="356"/>
      <c r="B1603" s="225"/>
      <c r="C1603" s="122"/>
      <c r="D1603" s="357"/>
      <c r="E1603" s="226"/>
      <c r="F1603" s="122"/>
      <c r="G1603" s="126"/>
      <c r="H1603" s="35"/>
      <c r="I1603" s="36"/>
      <c r="J1603" s="37"/>
      <c r="K1603" s="198" t="s">
        <v>75</v>
      </c>
      <c r="L1603" s="241">
        <v>0</v>
      </c>
      <c r="M1603" s="242">
        <v>0</v>
      </c>
      <c r="N1603" s="201">
        <v>0</v>
      </c>
      <c r="O1603" s="202">
        <v>0</v>
      </c>
      <c r="P1603" s="202">
        <v>0</v>
      </c>
      <c r="Q1603" s="202">
        <v>0</v>
      </c>
      <c r="R1603" s="202">
        <v>0</v>
      </c>
      <c r="S1603" s="202">
        <v>0</v>
      </c>
      <c r="T1603" s="203"/>
      <c r="U1603" s="135">
        <v>0</v>
      </c>
      <c r="V1603" s="135">
        <v>0</v>
      </c>
      <c r="W1603" s="202">
        <v>0</v>
      </c>
      <c r="X1603" s="202">
        <v>0</v>
      </c>
      <c r="Y1603" s="203"/>
      <c r="Z1603" s="135">
        <v>0</v>
      </c>
      <c r="AA1603" s="204">
        <v>0</v>
      </c>
      <c r="AB1603" s="202">
        <v>0</v>
      </c>
      <c r="AC1603" s="202">
        <v>0</v>
      </c>
      <c r="AD1603" s="202">
        <v>0</v>
      </c>
      <c r="AE1603" s="202">
        <v>0</v>
      </c>
      <c r="AF1603" s="202">
        <v>0</v>
      </c>
      <c r="AG1603" s="203"/>
      <c r="AH1603" s="135">
        <v>0</v>
      </c>
      <c r="AI1603" s="135">
        <v>0</v>
      </c>
      <c r="AJ1603" s="202">
        <v>0</v>
      </c>
      <c r="AK1603" s="202">
        <v>0</v>
      </c>
      <c r="AL1603" s="203"/>
      <c r="AM1603" s="205">
        <v>0</v>
      </c>
      <c r="AN1603" s="119">
        <v>0</v>
      </c>
      <c r="AO1603" s="120">
        <v>0</v>
      </c>
      <c r="AP1603" s="39">
        <v>0</v>
      </c>
      <c r="AQ1603" s="141">
        <v>0</v>
      </c>
      <c r="AR1603" s="141">
        <v>0</v>
      </c>
      <c r="AS1603" s="143">
        <v>0</v>
      </c>
      <c r="AT1603" s="144">
        <v>0</v>
      </c>
      <c r="AU1603" s="141">
        <v>0</v>
      </c>
      <c r="AV1603" s="141">
        <v>0</v>
      </c>
      <c r="AW1603" s="143">
        <v>0</v>
      </c>
      <c r="AY1603" s="146"/>
      <c r="AZ1603" s="862"/>
    </row>
    <row r="1604" spans="1:64" s="877" customFormat="1" ht="12.75" customHeight="1" x14ac:dyDescent="0.25">
      <c r="A1604" s="356"/>
      <c r="B1604" s="225"/>
      <c r="C1604" s="122"/>
      <c r="D1604" s="357"/>
      <c r="E1604" s="226"/>
      <c r="F1604" s="122"/>
      <c r="G1604" s="126"/>
      <c r="H1604" s="35"/>
      <c r="I1604" s="36"/>
      <c r="J1604" s="37"/>
      <c r="K1604" s="206" t="s">
        <v>76</v>
      </c>
      <c r="L1604" s="241">
        <f t="shared" ref="L1604:S1604" si="1282">L1578+L1583+L1588+L1592+L1589+L1594</f>
        <v>0</v>
      </c>
      <c r="M1604" s="242">
        <f t="shared" si="1282"/>
        <v>0</v>
      </c>
      <c r="N1604" s="201">
        <f t="shared" si="1282"/>
        <v>0</v>
      </c>
      <c r="O1604" s="202">
        <f t="shared" si="1282"/>
        <v>0</v>
      </c>
      <c r="P1604" s="202">
        <f t="shared" si="1282"/>
        <v>0</v>
      </c>
      <c r="Q1604" s="202">
        <f t="shared" si="1282"/>
        <v>0</v>
      </c>
      <c r="R1604" s="202">
        <f t="shared" si="1282"/>
        <v>0</v>
      </c>
      <c r="S1604" s="202">
        <f t="shared" si="1282"/>
        <v>0</v>
      </c>
      <c r="T1604" s="203"/>
      <c r="U1604" s="135">
        <f>U1578+U1583+U1588+U1592+U1589+U1594</f>
        <v>0</v>
      </c>
      <c r="V1604" s="135">
        <f>V1578+V1583+V1588+V1592+V1589+V1594</f>
        <v>0</v>
      </c>
      <c r="W1604" s="202">
        <f>W1578+W1583+W1588+W1592+W1589+W1594</f>
        <v>0</v>
      </c>
      <c r="X1604" s="202">
        <f>X1578+X1583+X1588+X1592+X1589+X1594</f>
        <v>0</v>
      </c>
      <c r="Y1604" s="203"/>
      <c r="Z1604" s="135">
        <f t="shared" ref="Z1604:AF1604" si="1283">Z1578+Z1583+Z1588+Z1592+Z1589+Z1594</f>
        <v>0</v>
      </c>
      <c r="AA1604" s="204">
        <f t="shared" si="1283"/>
        <v>0</v>
      </c>
      <c r="AB1604" s="202">
        <f t="shared" si="1283"/>
        <v>0</v>
      </c>
      <c r="AC1604" s="202">
        <f t="shared" si="1283"/>
        <v>0</v>
      </c>
      <c r="AD1604" s="202">
        <f t="shared" si="1283"/>
        <v>0</v>
      </c>
      <c r="AE1604" s="202">
        <f t="shared" si="1283"/>
        <v>0</v>
      </c>
      <c r="AF1604" s="202">
        <f t="shared" si="1283"/>
        <v>0</v>
      </c>
      <c r="AG1604" s="203"/>
      <c r="AH1604" s="135">
        <f>AH1578+AH1583+AH1588+AH1592+AH1589+AH1594</f>
        <v>0</v>
      </c>
      <c r="AI1604" s="135">
        <f>AI1578+AI1583+AI1588+AI1592+AI1589+AI1594</f>
        <v>0</v>
      </c>
      <c r="AJ1604" s="202">
        <f>AJ1578+AJ1583+AJ1588+AJ1592+AJ1589+AJ1594</f>
        <v>0</v>
      </c>
      <c r="AK1604" s="202">
        <f>AK1578+AK1583+AK1588+AK1592+AK1589+AK1594</f>
        <v>0</v>
      </c>
      <c r="AL1604" s="203"/>
      <c r="AM1604" s="205">
        <f t="shared" ref="AM1604:AW1604" si="1284">AM1578+AM1583+AM1588+AM1592+AM1589+AM1594</f>
        <v>0</v>
      </c>
      <c r="AN1604" s="119">
        <f t="shared" si="1284"/>
        <v>0</v>
      </c>
      <c r="AO1604" s="120">
        <f t="shared" si="1284"/>
        <v>0</v>
      </c>
      <c r="AP1604" s="39">
        <f t="shared" si="1284"/>
        <v>0</v>
      </c>
      <c r="AQ1604" s="141">
        <f t="shared" si="1284"/>
        <v>0</v>
      </c>
      <c r="AR1604" s="141">
        <f t="shared" si="1284"/>
        <v>0</v>
      </c>
      <c r="AS1604" s="143" t="e">
        <f t="shared" si="1284"/>
        <v>#DIV/0!</v>
      </c>
      <c r="AT1604" s="144">
        <f t="shared" si="1284"/>
        <v>0</v>
      </c>
      <c r="AU1604" s="141">
        <f t="shared" si="1284"/>
        <v>0</v>
      </c>
      <c r="AV1604" s="141">
        <f t="shared" si="1284"/>
        <v>0</v>
      </c>
      <c r="AW1604" s="143" t="e">
        <f t="shared" si="1284"/>
        <v>#DIV/0!</v>
      </c>
      <c r="AX1604" s="374"/>
      <c r="AY1604" s="146"/>
      <c r="AZ1604" s="862"/>
      <c r="BA1604"/>
      <c r="BB1604"/>
      <c r="BC1604"/>
      <c r="BD1604"/>
      <c r="BE1604"/>
      <c r="BF1604"/>
      <c r="BG1604"/>
      <c r="BH1604"/>
      <c r="BI1604"/>
      <c r="BJ1604"/>
      <c r="BK1604"/>
      <c r="BL1604"/>
    </row>
    <row r="1605" spans="1:64" ht="12.75" customHeight="1" x14ac:dyDescent="0.25">
      <c r="A1605" s="356"/>
      <c r="B1605" s="225"/>
      <c r="C1605" s="122"/>
      <c r="D1605" s="357"/>
      <c r="F1605" s="125"/>
      <c r="G1605" s="126"/>
      <c r="H1605" s="35"/>
      <c r="I1605" s="36"/>
      <c r="J1605" s="37"/>
      <c r="K1605" s="244"/>
      <c r="L1605" s="241"/>
      <c r="M1605" s="242"/>
      <c r="N1605" s="201"/>
      <c r="O1605" s="202"/>
      <c r="P1605" s="202"/>
      <c r="Q1605" s="202"/>
      <c r="R1605" s="202"/>
      <c r="S1605" s="202"/>
      <c r="T1605" s="224"/>
      <c r="U1605" s="138"/>
      <c r="V1605" s="138"/>
      <c r="W1605" s="139"/>
      <c r="X1605" s="139"/>
      <c r="Y1605" s="224"/>
      <c r="Z1605" s="210"/>
      <c r="AA1605" s="204"/>
      <c r="AB1605" s="202"/>
      <c r="AC1605" s="202"/>
      <c r="AD1605" s="202"/>
      <c r="AE1605" s="202"/>
      <c r="AF1605" s="202"/>
      <c r="AG1605" s="224"/>
      <c r="AH1605" s="138"/>
      <c r="AI1605" s="138"/>
      <c r="AJ1605" s="139"/>
      <c r="AK1605" s="139"/>
      <c r="AL1605" s="224"/>
      <c r="AM1605" s="140"/>
      <c r="AN1605" s="211"/>
      <c r="AO1605" s="212"/>
      <c r="AP1605" s="39"/>
      <c r="AQ1605" s="141"/>
      <c r="AR1605" s="141"/>
      <c r="AS1605" s="143"/>
      <c r="AU1605" s="141"/>
      <c r="AV1605" s="141"/>
      <c r="AW1605" s="143"/>
      <c r="AY1605" s="146"/>
      <c r="AZ1605" s="862"/>
    </row>
    <row r="1606" spans="1:64" ht="12.75" customHeight="1" x14ac:dyDescent="0.25">
      <c r="A1606" s="15"/>
      <c r="C1606" s="122"/>
      <c r="D1606" s="123"/>
      <c r="F1606" s="125"/>
      <c r="G1606" s="126"/>
      <c r="H1606" s="35"/>
      <c r="I1606" s="36"/>
      <c r="J1606" s="37"/>
      <c r="K1606" s="206"/>
      <c r="L1606" s="199"/>
      <c r="M1606" s="200"/>
      <c r="N1606" s="201"/>
      <c r="O1606" s="202"/>
      <c r="P1606" s="202"/>
      <c r="Q1606" s="202"/>
      <c r="R1606" s="202"/>
      <c r="S1606" s="202"/>
      <c r="T1606" s="224"/>
      <c r="U1606" s="133"/>
      <c r="V1606" s="133"/>
      <c r="W1606" s="134"/>
      <c r="X1606" s="134"/>
      <c r="Y1606" s="224"/>
      <c r="Z1606" s="135"/>
      <c r="AA1606" s="204"/>
      <c r="AB1606" s="202"/>
      <c r="AC1606" s="202"/>
      <c r="AD1606" s="202"/>
      <c r="AE1606" s="202"/>
      <c r="AF1606" s="202"/>
      <c r="AG1606" s="224"/>
      <c r="AH1606" s="133"/>
      <c r="AI1606" s="133"/>
      <c r="AJ1606" s="134"/>
      <c r="AK1606" s="134"/>
      <c r="AL1606" s="224"/>
      <c r="AM1606" s="205"/>
      <c r="AN1606" s="119"/>
      <c r="AO1606" s="120"/>
      <c r="AP1606" s="39"/>
      <c r="AQ1606" s="141"/>
      <c r="AR1606" s="141"/>
      <c r="AS1606" s="143"/>
      <c r="AU1606" s="141"/>
      <c r="AV1606" s="141"/>
      <c r="AW1606" s="143"/>
      <c r="AY1606" s="146"/>
      <c r="AZ1606" s="862"/>
    </row>
    <row r="1607" spans="1:64" ht="12.75" customHeight="1" x14ac:dyDescent="0.25">
      <c r="A1607" s="356"/>
      <c r="B1607" s="225"/>
      <c r="C1607" s="122"/>
      <c r="D1607" s="357"/>
      <c r="E1607" s="226"/>
      <c r="F1607" s="122"/>
      <c r="G1607" s="126"/>
      <c r="H1607" s="35"/>
      <c r="I1607" s="36"/>
      <c r="J1607" s="37"/>
      <c r="K1607" s="116" t="s">
        <v>1835</v>
      </c>
      <c r="L1607" s="199"/>
      <c r="M1607" s="200"/>
      <c r="N1607" s="201"/>
      <c r="O1607" s="202"/>
      <c r="P1607" s="202"/>
      <c r="Q1607" s="202"/>
      <c r="R1607" s="202"/>
      <c r="S1607" s="202"/>
      <c r="T1607" s="224"/>
      <c r="U1607" s="138"/>
      <c r="V1607" s="138"/>
      <c r="W1607" s="139"/>
      <c r="X1607" s="139"/>
      <c r="Y1607" s="224"/>
      <c r="Z1607" s="210"/>
      <c r="AA1607" s="204"/>
      <c r="AB1607" s="202"/>
      <c r="AC1607" s="202"/>
      <c r="AD1607" s="202"/>
      <c r="AE1607" s="202"/>
      <c r="AF1607" s="202"/>
      <c r="AG1607" s="224"/>
      <c r="AH1607" s="138"/>
      <c r="AI1607" s="138"/>
      <c r="AJ1607" s="139"/>
      <c r="AK1607" s="139"/>
      <c r="AL1607" s="224"/>
      <c r="AM1607" s="140"/>
      <c r="AN1607" s="211"/>
      <c r="AO1607" s="212"/>
      <c r="AP1607" s="39"/>
      <c r="AQ1607" s="141"/>
      <c r="AR1607" s="141"/>
      <c r="AS1607" s="143"/>
      <c r="AU1607" s="141"/>
      <c r="AV1607" s="141"/>
      <c r="AW1607" s="143"/>
      <c r="AY1607" s="146"/>
      <c r="AZ1607" s="862"/>
    </row>
    <row r="1608" spans="1:64" x14ac:dyDescent="0.25">
      <c r="A1608" s="356"/>
      <c r="B1608" s="225"/>
      <c r="C1608" s="122"/>
      <c r="D1608" s="357"/>
      <c r="E1608" s="226"/>
      <c r="F1608" s="122"/>
      <c r="G1608" s="126"/>
      <c r="H1608" s="35"/>
      <c r="I1608" s="36"/>
      <c r="J1608" s="37"/>
      <c r="K1608" s="116" t="s">
        <v>1836</v>
      </c>
      <c r="L1608" s="199"/>
      <c r="M1608" s="200"/>
      <c r="N1608" s="201"/>
      <c r="O1608" s="202"/>
      <c r="P1608" s="202"/>
      <c r="Q1608" s="202"/>
      <c r="R1608" s="202"/>
      <c r="S1608" s="202"/>
      <c r="T1608" s="224"/>
      <c r="U1608" s="138"/>
      <c r="V1608" s="138"/>
      <c r="W1608" s="139"/>
      <c r="X1608" s="139"/>
      <c r="Y1608" s="224"/>
      <c r="Z1608" s="210"/>
      <c r="AA1608" s="204"/>
      <c r="AB1608" s="202"/>
      <c r="AC1608" s="202"/>
      <c r="AD1608" s="202"/>
      <c r="AE1608" s="202"/>
      <c r="AF1608" s="202"/>
      <c r="AG1608" s="224"/>
      <c r="AH1608" s="138"/>
      <c r="AI1608" s="138"/>
      <c r="AJ1608" s="139"/>
      <c r="AK1608" s="139"/>
      <c r="AL1608" s="224"/>
      <c r="AM1608" s="140"/>
      <c r="AN1608" s="211"/>
      <c r="AO1608" s="212"/>
      <c r="AP1608" s="39"/>
      <c r="AQ1608" s="141"/>
      <c r="AR1608" s="141"/>
      <c r="AS1608" s="143"/>
      <c r="AU1608" s="141"/>
      <c r="AV1608" s="141"/>
      <c r="AW1608" s="143"/>
      <c r="AY1608" s="146"/>
      <c r="AZ1608" s="862"/>
    </row>
    <row r="1609" spans="1:64" ht="12.75" customHeight="1" x14ac:dyDescent="0.25">
      <c r="A1609" s="356"/>
      <c r="B1609" s="225"/>
      <c r="C1609" s="122"/>
      <c r="D1609" s="357"/>
      <c r="E1609" s="226"/>
      <c r="F1609" s="122"/>
      <c r="G1609" s="126"/>
      <c r="H1609" s="35"/>
      <c r="I1609" s="36"/>
      <c r="J1609" s="37"/>
      <c r="K1609" s="116"/>
      <c r="L1609" s="199"/>
      <c r="M1609" s="200"/>
      <c r="N1609" s="201"/>
      <c r="O1609" s="202"/>
      <c r="P1609" s="202"/>
      <c r="Q1609" s="202"/>
      <c r="R1609" s="202"/>
      <c r="S1609" s="202"/>
      <c r="T1609" s="224"/>
      <c r="U1609" s="138"/>
      <c r="V1609" s="138"/>
      <c r="W1609" s="139"/>
      <c r="X1609" s="139"/>
      <c r="Y1609" s="224"/>
      <c r="Z1609" s="210"/>
      <c r="AA1609" s="204"/>
      <c r="AB1609" s="202"/>
      <c r="AC1609" s="202"/>
      <c r="AD1609" s="202"/>
      <c r="AE1609" s="202"/>
      <c r="AF1609" s="202"/>
      <c r="AG1609" s="224"/>
      <c r="AH1609" s="138"/>
      <c r="AI1609" s="138"/>
      <c r="AJ1609" s="139"/>
      <c r="AK1609" s="139"/>
      <c r="AL1609" s="224"/>
      <c r="AM1609" s="140"/>
      <c r="AN1609" s="211"/>
      <c r="AO1609" s="212"/>
      <c r="AP1609" s="39"/>
      <c r="AQ1609" s="141"/>
      <c r="AR1609" s="141"/>
      <c r="AS1609" s="143"/>
      <c r="AU1609" s="141"/>
      <c r="AV1609" s="141"/>
      <c r="AW1609" s="143"/>
      <c r="AY1609" s="146"/>
      <c r="AZ1609" s="862"/>
    </row>
    <row r="1610" spans="1:64" ht="30.6" x14ac:dyDescent="0.25">
      <c r="A1610" s="15" t="s">
        <v>1675</v>
      </c>
      <c r="B1610" s="225">
        <v>14</v>
      </c>
      <c r="C1610" s="122" t="s">
        <v>1728</v>
      </c>
      <c r="D1610" s="123">
        <v>1000</v>
      </c>
      <c r="E1610" s="226"/>
      <c r="F1610" s="122">
        <v>12</v>
      </c>
      <c r="G1610" s="126">
        <v>1</v>
      </c>
      <c r="H1610" s="35" t="str">
        <f t="shared" si="1255"/>
        <v>045</v>
      </c>
      <c r="I1610" s="36" t="s">
        <v>96</v>
      </c>
      <c r="J1610" s="37" t="s">
        <v>1837</v>
      </c>
      <c r="K1610" s="331" t="s">
        <v>1838</v>
      </c>
      <c r="L1610" s="128">
        <v>5800</v>
      </c>
      <c r="M1610" s="129">
        <v>5800</v>
      </c>
      <c r="N1610" s="130"/>
      <c r="O1610" s="131"/>
      <c r="P1610" s="131"/>
      <c r="Q1610" s="131"/>
      <c r="R1610" s="131"/>
      <c r="S1610" s="131"/>
      <c r="T1610" s="132" t="str">
        <f t="shared" ref="T1610:T1626" si="1285">IF(SUM(N1610:S1610)=U1610,"OK",SUM(N1610:S1610)-U1610)</f>
        <v>OK</v>
      </c>
      <c r="U1610" s="138"/>
      <c r="V1610" s="138"/>
      <c r="W1610" s="139"/>
      <c r="X1610" s="139"/>
      <c r="Y1610" s="132" t="str">
        <f t="shared" ref="Y1610:Y1626" si="1286">IF(SUM(W1610:X1610)=Z1610,"OK",SUM(W1610:X1610)-Z1610)</f>
        <v>OK</v>
      </c>
      <c r="Z1610" s="210"/>
      <c r="AA1610" s="204"/>
      <c r="AB1610" s="202"/>
      <c r="AC1610" s="202"/>
      <c r="AD1610" s="202"/>
      <c r="AE1610" s="202"/>
      <c r="AF1610" s="202"/>
      <c r="AG1610" s="132" t="str">
        <f t="shared" ref="AG1610:AG1626" si="1287">IF(SUM(AA1610:AF1610)=AH1610,"OK",SUM(AA1610:AF1610)-AH1610)</f>
        <v>OK</v>
      </c>
      <c r="AH1610" s="138"/>
      <c r="AI1610" s="138"/>
      <c r="AJ1610" s="139"/>
      <c r="AK1610" s="139"/>
      <c r="AL1610" s="132" t="str">
        <f t="shared" ref="AL1610:AL1626" si="1288">IF(SUM(AJ1610:AK1610)=AM1610,"OK",SUM(AJ1610:AK1610)-AM1610)</f>
        <v>OK</v>
      </c>
      <c r="AM1610" s="140"/>
      <c r="AN1610" s="119">
        <f t="shared" ref="AN1610:AN1626" si="1289">L1610+U1610+V1610+Z1610</f>
        <v>5800</v>
      </c>
      <c r="AO1610" s="120">
        <f t="shared" ref="AO1610:AO1626" si="1290">M1610+AH1610+AI1610+AM1610</f>
        <v>5800</v>
      </c>
      <c r="AP1610" s="39">
        <f t="shared" ref="AP1610:AP1626" si="1291">L1610</f>
        <v>5800</v>
      </c>
      <c r="AQ1610" s="141">
        <f t="shared" ref="AQ1610:AQ1626" si="1292">AN1610</f>
        <v>5800</v>
      </c>
      <c r="AR1610" s="142">
        <f>AQ1610-AP1610</f>
        <v>0</v>
      </c>
      <c r="AS1610" s="143">
        <f>AR1610/AP1610</f>
        <v>0</v>
      </c>
      <c r="AT1610" s="144">
        <f t="shared" ref="AT1610:AT1626" si="1293">M1610</f>
        <v>5800</v>
      </c>
      <c r="AU1610" s="141">
        <f>AO1610</f>
        <v>5800</v>
      </c>
      <c r="AV1610" s="142">
        <f>AU1610-AT1610</f>
        <v>0</v>
      </c>
      <c r="AW1610" s="143">
        <f>AV1610/AT1610</f>
        <v>0</v>
      </c>
      <c r="AY1610" s="146" t="str">
        <f t="shared" ref="AY1610:AY1626" si="1294">RIGHT(LEFT(I1610,3),2)&amp;"."&amp;RIGHT(LEFT(I1610,5),2)</f>
        <v>12.11</v>
      </c>
      <c r="AZ1610" s="862" t="b">
        <f>COUNTIF('[1]Codes SEC'!$B$2:$B$250,Ministres!AY1610)&gt;0</f>
        <v>1</v>
      </c>
    </row>
    <row r="1611" spans="1:64" ht="30.6" x14ac:dyDescent="0.25">
      <c r="A1611" s="15" t="s">
        <v>1675</v>
      </c>
      <c r="B1611" s="225">
        <v>14</v>
      </c>
      <c r="C1611" s="122" t="s">
        <v>1728</v>
      </c>
      <c r="D1611" s="123">
        <v>1000</v>
      </c>
      <c r="E1611" s="226"/>
      <c r="F1611" s="122">
        <v>12</v>
      </c>
      <c r="G1611" s="126">
        <v>1</v>
      </c>
      <c r="H1611" s="35" t="str">
        <f t="shared" si="1255"/>
        <v>045</v>
      </c>
      <c r="I1611" s="36" t="s">
        <v>96</v>
      </c>
      <c r="J1611" s="37" t="s">
        <v>1839</v>
      </c>
      <c r="K1611" s="331" t="s">
        <v>1198</v>
      </c>
      <c r="L1611" s="128">
        <v>237</v>
      </c>
      <c r="M1611" s="129">
        <v>364</v>
      </c>
      <c r="N1611" s="130"/>
      <c r="O1611" s="131"/>
      <c r="P1611" s="131"/>
      <c r="Q1611" s="131"/>
      <c r="R1611" s="131"/>
      <c r="S1611" s="131"/>
      <c r="T1611" s="132" t="str">
        <f t="shared" si="1285"/>
        <v>OK</v>
      </c>
      <c r="U1611" s="138"/>
      <c r="V1611" s="138"/>
      <c r="W1611" s="139"/>
      <c r="X1611" s="139"/>
      <c r="Y1611" s="132" t="str">
        <f t="shared" si="1286"/>
        <v>OK</v>
      </c>
      <c r="Z1611" s="210"/>
      <c r="AA1611" s="204"/>
      <c r="AB1611" s="202"/>
      <c r="AC1611" s="202"/>
      <c r="AD1611" s="202"/>
      <c r="AE1611" s="202"/>
      <c r="AF1611" s="202"/>
      <c r="AG1611" s="132" t="str">
        <f t="shared" si="1287"/>
        <v>OK</v>
      </c>
      <c r="AH1611" s="138"/>
      <c r="AI1611" s="138"/>
      <c r="AJ1611" s="139"/>
      <c r="AK1611" s="139"/>
      <c r="AL1611" s="132" t="str">
        <f t="shared" si="1288"/>
        <v>OK</v>
      </c>
      <c r="AM1611" s="140"/>
      <c r="AN1611" s="119">
        <f t="shared" si="1289"/>
        <v>237</v>
      </c>
      <c r="AO1611" s="120">
        <f t="shared" si="1290"/>
        <v>364</v>
      </c>
      <c r="AP1611" s="39">
        <f t="shared" si="1291"/>
        <v>237</v>
      </c>
      <c r="AQ1611" s="141">
        <f t="shared" si="1292"/>
        <v>237</v>
      </c>
      <c r="AR1611" s="142">
        <f>AQ1611-AP1611</f>
        <v>0</v>
      </c>
      <c r="AS1611" s="143">
        <f>AR1611/AP1611</f>
        <v>0</v>
      </c>
      <c r="AT1611" s="144">
        <f t="shared" si="1293"/>
        <v>364</v>
      </c>
      <c r="AU1611" s="141">
        <f>AO1611</f>
        <v>364</v>
      </c>
      <c r="AV1611" s="142">
        <f>AU1611-AT1611</f>
        <v>0</v>
      </c>
      <c r="AW1611" s="143">
        <f>AV1611/AT1611</f>
        <v>0</v>
      </c>
      <c r="AY1611" s="146" t="str">
        <f t="shared" si="1294"/>
        <v>12.11</v>
      </c>
      <c r="AZ1611" s="862" t="b">
        <f>COUNTIF('[1]Codes SEC'!$B$2:$B$250,Ministres!AY1611)&gt;0</f>
        <v>1</v>
      </c>
    </row>
    <row r="1612" spans="1:64" ht="30.6" x14ac:dyDescent="0.25">
      <c r="A1612" s="15" t="s">
        <v>1675</v>
      </c>
      <c r="B1612" s="225">
        <v>14</v>
      </c>
      <c r="C1612" s="122" t="s">
        <v>1728</v>
      </c>
      <c r="D1612" s="123">
        <v>1000</v>
      </c>
      <c r="E1612" s="226"/>
      <c r="F1612" s="122">
        <v>12</v>
      </c>
      <c r="G1612" s="126">
        <v>1</v>
      </c>
      <c r="H1612" s="35" t="str">
        <f t="shared" si="1255"/>
        <v>045</v>
      </c>
      <c r="I1612" s="36" t="s">
        <v>96</v>
      </c>
      <c r="J1612" s="37" t="s">
        <v>1840</v>
      </c>
      <c r="K1612" s="331" t="s">
        <v>1841</v>
      </c>
      <c r="L1612" s="128">
        <v>45</v>
      </c>
      <c r="M1612" s="129">
        <v>45</v>
      </c>
      <c r="N1612" s="130"/>
      <c r="O1612" s="131"/>
      <c r="P1612" s="131"/>
      <c r="Q1612" s="131"/>
      <c r="R1612" s="131"/>
      <c r="S1612" s="131"/>
      <c r="T1612" s="132" t="str">
        <f t="shared" si="1285"/>
        <v>OK</v>
      </c>
      <c r="U1612" s="138"/>
      <c r="V1612" s="138"/>
      <c r="W1612" s="139"/>
      <c r="X1612" s="139"/>
      <c r="Y1612" s="132" t="str">
        <f t="shared" si="1286"/>
        <v>OK</v>
      </c>
      <c r="Z1612" s="210"/>
      <c r="AA1612" s="204"/>
      <c r="AB1612" s="202"/>
      <c r="AC1612" s="202"/>
      <c r="AD1612" s="202"/>
      <c r="AE1612" s="202"/>
      <c r="AF1612" s="202"/>
      <c r="AG1612" s="132" t="str">
        <f t="shared" si="1287"/>
        <v>OK</v>
      </c>
      <c r="AH1612" s="138"/>
      <c r="AI1612" s="138"/>
      <c r="AJ1612" s="139"/>
      <c r="AK1612" s="139"/>
      <c r="AL1612" s="132" t="str">
        <f t="shared" si="1288"/>
        <v>OK</v>
      </c>
      <c r="AM1612" s="140"/>
      <c r="AN1612" s="119">
        <f t="shared" si="1289"/>
        <v>45</v>
      </c>
      <c r="AO1612" s="120">
        <f t="shared" si="1290"/>
        <v>45</v>
      </c>
      <c r="AP1612" s="39">
        <f t="shared" si="1291"/>
        <v>45</v>
      </c>
      <c r="AQ1612" s="141">
        <f t="shared" si="1292"/>
        <v>45</v>
      </c>
      <c r="AR1612" s="142">
        <f>AQ1612-AP1612</f>
        <v>0</v>
      </c>
      <c r="AS1612" s="143">
        <f>AR1612/AP1612</f>
        <v>0</v>
      </c>
      <c r="AT1612" s="144">
        <f t="shared" si="1293"/>
        <v>45</v>
      </c>
      <c r="AU1612" s="141">
        <f>AO1612</f>
        <v>45</v>
      </c>
      <c r="AV1612" s="142">
        <f>AU1612-AT1612</f>
        <v>0</v>
      </c>
      <c r="AW1612" s="143">
        <f>AV1612/AT1612</f>
        <v>0</v>
      </c>
      <c r="AY1612" s="146" t="str">
        <f t="shared" si="1294"/>
        <v>12.11</v>
      </c>
      <c r="AZ1612" s="862" t="b">
        <f>COUNTIF('[1]Codes SEC'!$B$2:$B$250,Ministres!AY1612)&gt;0</f>
        <v>1</v>
      </c>
    </row>
    <row r="1613" spans="1:64" ht="35.1" customHeight="1" x14ac:dyDescent="0.25">
      <c r="A1613" s="15" t="s">
        <v>1675</v>
      </c>
      <c r="B1613" s="225">
        <v>14</v>
      </c>
      <c r="C1613" s="122" t="s">
        <v>1728</v>
      </c>
      <c r="D1613" s="123">
        <v>1000</v>
      </c>
      <c r="E1613" s="226"/>
      <c r="F1613" s="122">
        <v>12</v>
      </c>
      <c r="G1613" s="126">
        <v>1</v>
      </c>
      <c r="H1613" s="35" t="str">
        <f t="shared" si="1255"/>
        <v>045</v>
      </c>
      <c r="I1613" s="36">
        <v>82160000</v>
      </c>
      <c r="J1613" s="37" t="s">
        <v>1842</v>
      </c>
      <c r="K1613" s="331" t="s">
        <v>1843</v>
      </c>
      <c r="L1613" s="128">
        <v>0</v>
      </c>
      <c r="M1613" s="129">
        <v>0</v>
      </c>
      <c r="N1613" s="130"/>
      <c r="O1613" s="131"/>
      <c r="P1613" s="131"/>
      <c r="Q1613" s="131"/>
      <c r="R1613" s="131"/>
      <c r="S1613" s="131"/>
      <c r="T1613" s="132" t="str">
        <f t="shared" si="1285"/>
        <v>OK</v>
      </c>
      <c r="U1613" s="138"/>
      <c r="V1613" s="138"/>
      <c r="W1613" s="139"/>
      <c r="X1613" s="139"/>
      <c r="Y1613" s="132" t="str">
        <f t="shared" si="1286"/>
        <v>OK</v>
      </c>
      <c r="Z1613" s="210"/>
      <c r="AA1613" s="204"/>
      <c r="AB1613" s="202"/>
      <c r="AC1613" s="202"/>
      <c r="AD1613" s="202"/>
      <c r="AE1613" s="202"/>
      <c r="AF1613" s="202"/>
      <c r="AG1613" s="132" t="str">
        <f t="shared" si="1287"/>
        <v>OK</v>
      </c>
      <c r="AH1613" s="138"/>
      <c r="AI1613" s="138"/>
      <c r="AJ1613" s="139"/>
      <c r="AK1613" s="139"/>
      <c r="AL1613" s="132" t="str">
        <f t="shared" si="1288"/>
        <v>OK</v>
      </c>
      <c r="AM1613" s="140"/>
      <c r="AN1613" s="119">
        <f t="shared" si="1289"/>
        <v>0</v>
      </c>
      <c r="AO1613" s="120">
        <f t="shared" si="1290"/>
        <v>0</v>
      </c>
      <c r="AP1613" s="39">
        <f t="shared" si="1291"/>
        <v>0</v>
      </c>
      <c r="AQ1613" s="141">
        <f t="shared" si="1292"/>
        <v>0</v>
      </c>
      <c r="AR1613" s="142">
        <f t="shared" ref="AR1613:AR1626" si="1295">AQ1613-AP1613</f>
        <v>0</v>
      </c>
      <c r="AS1613" s="143" t="e">
        <f t="shared" ref="AS1613:AS1626" si="1296">AR1613/AP1613</f>
        <v>#DIV/0!</v>
      </c>
      <c r="AT1613" s="144">
        <f t="shared" si="1293"/>
        <v>0</v>
      </c>
      <c r="AU1613" s="141">
        <f t="shared" ref="AU1613:AU1626" si="1297">AO1613</f>
        <v>0</v>
      </c>
      <c r="AV1613" s="142">
        <f t="shared" ref="AV1613:AV1626" si="1298">AU1613-AT1613</f>
        <v>0</v>
      </c>
      <c r="AW1613" s="143" t="e">
        <f t="shared" ref="AW1613:AW1626" si="1299">AV1613/AT1613</f>
        <v>#DIV/0!</v>
      </c>
      <c r="AY1613" s="146" t="str">
        <f t="shared" si="1294"/>
        <v>21.60</v>
      </c>
      <c r="AZ1613" s="862" t="b">
        <f>COUNTIF('[1]Codes SEC'!$B$2:$B$250,Ministres!AY1613)&gt;0</f>
        <v>1</v>
      </c>
    </row>
    <row r="1614" spans="1:64" ht="30.6" x14ac:dyDescent="0.25">
      <c r="A1614" s="15" t="s">
        <v>1675</v>
      </c>
      <c r="B1614" s="225">
        <v>14</v>
      </c>
      <c r="C1614" s="122" t="s">
        <v>1728</v>
      </c>
      <c r="D1614" s="123">
        <v>1000</v>
      </c>
      <c r="E1614" s="226"/>
      <c r="F1614" s="122">
        <v>15</v>
      </c>
      <c r="G1614" s="126">
        <v>1</v>
      </c>
      <c r="H1614" s="35" t="str">
        <f t="shared" si="1255"/>
        <v>045</v>
      </c>
      <c r="I1614" s="36" t="s">
        <v>322</v>
      </c>
      <c r="J1614" s="37" t="s">
        <v>1844</v>
      </c>
      <c r="K1614" s="331" t="s">
        <v>1845</v>
      </c>
      <c r="L1614" s="128">
        <v>698</v>
      </c>
      <c r="M1614" s="129">
        <v>698</v>
      </c>
      <c r="N1614" s="130"/>
      <c r="O1614" s="131"/>
      <c r="P1614" s="131"/>
      <c r="Q1614" s="131"/>
      <c r="R1614" s="131"/>
      <c r="S1614" s="131"/>
      <c r="T1614" s="132" t="str">
        <f t="shared" si="1285"/>
        <v>OK</v>
      </c>
      <c r="U1614" s="138"/>
      <c r="V1614" s="138"/>
      <c r="W1614" s="139"/>
      <c r="X1614" s="139"/>
      <c r="Y1614" s="132" t="str">
        <f t="shared" si="1286"/>
        <v>OK</v>
      </c>
      <c r="Z1614" s="210"/>
      <c r="AA1614" s="204"/>
      <c r="AB1614" s="202"/>
      <c r="AC1614" s="202"/>
      <c r="AD1614" s="202"/>
      <c r="AE1614" s="202"/>
      <c r="AF1614" s="202"/>
      <c r="AG1614" s="132" t="str">
        <f t="shared" si="1287"/>
        <v>OK</v>
      </c>
      <c r="AH1614" s="138"/>
      <c r="AI1614" s="138"/>
      <c r="AJ1614" s="139"/>
      <c r="AK1614" s="139"/>
      <c r="AL1614" s="132" t="str">
        <f t="shared" si="1288"/>
        <v>OK</v>
      </c>
      <c r="AM1614" s="140"/>
      <c r="AN1614" s="119">
        <f t="shared" si="1289"/>
        <v>698</v>
      </c>
      <c r="AO1614" s="120">
        <f t="shared" si="1290"/>
        <v>698</v>
      </c>
      <c r="AP1614" s="39">
        <f t="shared" si="1291"/>
        <v>698</v>
      </c>
      <c r="AQ1614" s="141">
        <f t="shared" si="1292"/>
        <v>698</v>
      </c>
      <c r="AR1614" s="142">
        <f t="shared" si="1295"/>
        <v>0</v>
      </c>
      <c r="AS1614" s="143">
        <f t="shared" si="1296"/>
        <v>0</v>
      </c>
      <c r="AT1614" s="144">
        <f t="shared" si="1293"/>
        <v>698</v>
      </c>
      <c r="AU1614" s="141">
        <f t="shared" si="1297"/>
        <v>698</v>
      </c>
      <c r="AV1614" s="142">
        <f t="shared" si="1298"/>
        <v>0</v>
      </c>
      <c r="AW1614" s="143">
        <f t="shared" si="1299"/>
        <v>0</v>
      </c>
      <c r="AY1614" s="146" t="str">
        <f t="shared" si="1294"/>
        <v>31.22</v>
      </c>
      <c r="AZ1614" s="862" t="b">
        <f>COUNTIF('[1]Codes SEC'!$B$2:$B$250,Ministres!AY1614)&gt;0</f>
        <v>1</v>
      </c>
    </row>
    <row r="1615" spans="1:64" ht="30.6" x14ac:dyDescent="0.25">
      <c r="A1615" s="15" t="s">
        <v>1675</v>
      </c>
      <c r="B1615" s="225">
        <v>14</v>
      </c>
      <c r="C1615" s="122" t="s">
        <v>1728</v>
      </c>
      <c r="D1615" s="123">
        <v>1000</v>
      </c>
      <c r="E1615" s="226"/>
      <c r="F1615" s="122">
        <v>12</v>
      </c>
      <c r="G1615" s="126">
        <v>1</v>
      </c>
      <c r="H1615" s="35" t="str">
        <f t="shared" si="1255"/>
        <v>045</v>
      </c>
      <c r="I1615" s="36">
        <v>83200000</v>
      </c>
      <c r="J1615" s="37" t="s">
        <v>1846</v>
      </c>
      <c r="K1615" s="331" t="s">
        <v>1847</v>
      </c>
      <c r="L1615" s="128">
        <v>527</v>
      </c>
      <c r="M1615" s="129">
        <v>527</v>
      </c>
      <c r="N1615" s="130"/>
      <c r="O1615" s="131"/>
      <c r="P1615" s="131"/>
      <c r="Q1615" s="131"/>
      <c r="R1615" s="131"/>
      <c r="S1615" s="131"/>
      <c r="T1615" s="132" t="str">
        <f t="shared" si="1285"/>
        <v>OK</v>
      </c>
      <c r="U1615" s="138"/>
      <c r="V1615" s="138"/>
      <c r="W1615" s="139"/>
      <c r="X1615" s="139"/>
      <c r="Y1615" s="132" t="str">
        <f t="shared" si="1286"/>
        <v>OK</v>
      </c>
      <c r="Z1615" s="210"/>
      <c r="AA1615" s="204"/>
      <c r="AB1615" s="202"/>
      <c r="AC1615" s="202"/>
      <c r="AD1615" s="202"/>
      <c r="AE1615" s="202"/>
      <c r="AF1615" s="202"/>
      <c r="AG1615" s="132" t="str">
        <f t="shared" si="1287"/>
        <v>OK</v>
      </c>
      <c r="AH1615" s="138"/>
      <c r="AI1615" s="138"/>
      <c r="AJ1615" s="139"/>
      <c r="AK1615" s="139"/>
      <c r="AL1615" s="132" t="str">
        <f t="shared" si="1288"/>
        <v>OK</v>
      </c>
      <c r="AM1615" s="140"/>
      <c r="AN1615" s="119">
        <f t="shared" si="1289"/>
        <v>527</v>
      </c>
      <c r="AO1615" s="120">
        <f t="shared" si="1290"/>
        <v>527</v>
      </c>
      <c r="AP1615" s="39">
        <f t="shared" si="1291"/>
        <v>527</v>
      </c>
      <c r="AQ1615" s="141">
        <f t="shared" si="1292"/>
        <v>527</v>
      </c>
      <c r="AR1615" s="142">
        <f>AQ1615-AP1615</f>
        <v>0</v>
      </c>
      <c r="AS1615" s="143">
        <f>AR1615/AP1615</f>
        <v>0</v>
      </c>
      <c r="AT1615" s="144">
        <f t="shared" si="1293"/>
        <v>527</v>
      </c>
      <c r="AU1615" s="141">
        <f>AO1615</f>
        <v>527</v>
      </c>
      <c r="AV1615" s="142">
        <f>AU1615-AT1615</f>
        <v>0</v>
      </c>
      <c r="AW1615" s="143">
        <f>AV1615/AT1615</f>
        <v>0</v>
      </c>
      <c r="AY1615" s="146" t="str">
        <f t="shared" si="1294"/>
        <v>32.00</v>
      </c>
      <c r="AZ1615" s="862" t="b">
        <f>COUNTIF('[1]Codes SEC'!$B$2:$B$250,Ministres!AY1615)&gt;0</f>
        <v>1</v>
      </c>
    </row>
    <row r="1616" spans="1:64" ht="30.6" x14ac:dyDescent="0.25">
      <c r="A1616" s="15" t="s">
        <v>1675</v>
      </c>
      <c r="B1616" s="225">
        <v>14</v>
      </c>
      <c r="C1616" s="122" t="s">
        <v>1728</v>
      </c>
      <c r="D1616" s="123">
        <v>1000</v>
      </c>
      <c r="E1616" s="226"/>
      <c r="F1616" s="122">
        <v>12</v>
      </c>
      <c r="G1616" s="126">
        <v>1</v>
      </c>
      <c r="H1616" s="35" t="str">
        <f t="shared" si="1255"/>
        <v>045</v>
      </c>
      <c r="I1616" s="36" t="s">
        <v>207</v>
      </c>
      <c r="J1616" s="37" t="s">
        <v>1848</v>
      </c>
      <c r="K1616" s="331" t="s">
        <v>1849</v>
      </c>
      <c r="L1616" s="128">
        <v>850</v>
      </c>
      <c r="M1616" s="129">
        <v>850</v>
      </c>
      <c r="N1616" s="130"/>
      <c r="O1616" s="131"/>
      <c r="P1616" s="131"/>
      <c r="Q1616" s="131"/>
      <c r="R1616" s="131"/>
      <c r="S1616" s="131"/>
      <c r="T1616" s="132" t="str">
        <f t="shared" si="1285"/>
        <v>OK</v>
      </c>
      <c r="U1616" s="138"/>
      <c r="V1616" s="138"/>
      <c r="W1616" s="139"/>
      <c r="X1616" s="139"/>
      <c r="Y1616" s="132" t="str">
        <f t="shared" si="1286"/>
        <v>OK</v>
      </c>
      <c r="Z1616" s="210"/>
      <c r="AA1616" s="204"/>
      <c r="AB1616" s="202"/>
      <c r="AC1616" s="202"/>
      <c r="AD1616" s="202"/>
      <c r="AE1616" s="202"/>
      <c r="AF1616" s="202"/>
      <c r="AG1616" s="132" t="str">
        <f t="shared" si="1287"/>
        <v>OK</v>
      </c>
      <c r="AH1616" s="138"/>
      <c r="AI1616" s="138"/>
      <c r="AJ1616" s="139"/>
      <c r="AK1616" s="139"/>
      <c r="AL1616" s="132" t="str">
        <f t="shared" si="1288"/>
        <v>OK</v>
      </c>
      <c r="AM1616" s="140"/>
      <c r="AN1616" s="119">
        <f t="shared" si="1289"/>
        <v>850</v>
      </c>
      <c r="AO1616" s="120">
        <f t="shared" si="1290"/>
        <v>850</v>
      </c>
      <c r="AP1616" s="39">
        <f t="shared" si="1291"/>
        <v>850</v>
      </c>
      <c r="AQ1616" s="141">
        <f t="shared" si="1292"/>
        <v>850</v>
      </c>
      <c r="AR1616" s="142">
        <f t="shared" si="1295"/>
        <v>0</v>
      </c>
      <c r="AS1616" s="143">
        <f t="shared" si="1296"/>
        <v>0</v>
      </c>
      <c r="AT1616" s="144">
        <f t="shared" si="1293"/>
        <v>850</v>
      </c>
      <c r="AU1616" s="141">
        <f t="shared" si="1297"/>
        <v>850</v>
      </c>
      <c r="AV1616" s="142">
        <f t="shared" si="1298"/>
        <v>0</v>
      </c>
      <c r="AW1616" s="143">
        <f t="shared" si="1299"/>
        <v>0</v>
      </c>
      <c r="AY1616" s="146" t="str">
        <f t="shared" si="1294"/>
        <v>33.00</v>
      </c>
      <c r="AZ1616" s="862" t="b">
        <f>COUNTIF('[1]Codes SEC'!$B$2:$B$250,Ministres!AY1616)&gt;0</f>
        <v>1</v>
      </c>
    </row>
    <row r="1617" spans="1:64" ht="30.6" x14ac:dyDescent="0.25">
      <c r="A1617" s="15" t="s">
        <v>1675</v>
      </c>
      <c r="B1617" s="225">
        <v>14</v>
      </c>
      <c r="C1617" s="122" t="s">
        <v>1728</v>
      </c>
      <c r="D1617" s="123">
        <v>1000</v>
      </c>
      <c r="E1617" s="226"/>
      <c r="F1617" s="122">
        <v>12</v>
      </c>
      <c r="G1617" s="126">
        <v>1</v>
      </c>
      <c r="H1617" s="35" t="str">
        <f t="shared" si="1255"/>
        <v>045</v>
      </c>
      <c r="I1617" s="36" t="s">
        <v>207</v>
      </c>
      <c r="J1617" s="37" t="s">
        <v>1850</v>
      </c>
      <c r="K1617" s="331" t="s">
        <v>1851</v>
      </c>
      <c r="L1617" s="128">
        <v>70</v>
      </c>
      <c r="M1617" s="129">
        <v>70</v>
      </c>
      <c r="N1617" s="130"/>
      <c r="O1617" s="131"/>
      <c r="P1617" s="131"/>
      <c r="Q1617" s="131"/>
      <c r="R1617" s="131"/>
      <c r="S1617" s="131"/>
      <c r="T1617" s="132" t="str">
        <f t="shared" si="1285"/>
        <v>OK</v>
      </c>
      <c r="U1617" s="138"/>
      <c r="V1617" s="138"/>
      <c r="W1617" s="139"/>
      <c r="X1617" s="139"/>
      <c r="Y1617" s="132" t="str">
        <f t="shared" si="1286"/>
        <v>OK</v>
      </c>
      <c r="Z1617" s="210"/>
      <c r="AA1617" s="204"/>
      <c r="AB1617" s="202"/>
      <c r="AC1617" s="202"/>
      <c r="AD1617" s="202"/>
      <c r="AE1617" s="202"/>
      <c r="AF1617" s="202"/>
      <c r="AG1617" s="132" t="str">
        <f t="shared" si="1287"/>
        <v>OK</v>
      </c>
      <c r="AH1617" s="138"/>
      <c r="AI1617" s="138"/>
      <c r="AJ1617" s="139"/>
      <c r="AK1617" s="139"/>
      <c r="AL1617" s="132" t="str">
        <f t="shared" si="1288"/>
        <v>OK</v>
      </c>
      <c r="AM1617" s="140"/>
      <c r="AN1617" s="119">
        <f t="shared" si="1289"/>
        <v>70</v>
      </c>
      <c r="AO1617" s="120">
        <f t="shared" si="1290"/>
        <v>70</v>
      </c>
      <c r="AP1617" s="39">
        <f t="shared" si="1291"/>
        <v>70</v>
      </c>
      <c r="AQ1617" s="141">
        <f t="shared" si="1292"/>
        <v>70</v>
      </c>
      <c r="AR1617" s="142">
        <f t="shared" si="1295"/>
        <v>0</v>
      </c>
      <c r="AS1617" s="143">
        <f t="shared" si="1296"/>
        <v>0</v>
      </c>
      <c r="AT1617" s="144">
        <f t="shared" si="1293"/>
        <v>70</v>
      </c>
      <c r="AU1617" s="141">
        <f t="shared" si="1297"/>
        <v>70</v>
      </c>
      <c r="AV1617" s="142">
        <f t="shared" si="1298"/>
        <v>0</v>
      </c>
      <c r="AW1617" s="143">
        <f t="shared" si="1299"/>
        <v>0</v>
      </c>
      <c r="AY1617" s="146" t="str">
        <f t="shared" si="1294"/>
        <v>33.00</v>
      </c>
      <c r="AZ1617" s="862" t="b">
        <f>COUNTIF('[1]Codes SEC'!$B$2:$B$250,Ministres!AY1617)&gt;0</f>
        <v>1</v>
      </c>
    </row>
    <row r="1618" spans="1:64" ht="30.6" x14ac:dyDescent="0.25">
      <c r="A1618" s="15" t="s">
        <v>1675</v>
      </c>
      <c r="B1618" s="225">
        <v>14</v>
      </c>
      <c r="C1618" s="122" t="s">
        <v>1728</v>
      </c>
      <c r="D1618" s="123">
        <v>1000</v>
      </c>
      <c r="E1618" s="226"/>
      <c r="F1618" s="122">
        <v>12</v>
      </c>
      <c r="G1618" s="126">
        <v>1</v>
      </c>
      <c r="H1618" s="35" t="str">
        <f t="shared" si="1255"/>
        <v>045</v>
      </c>
      <c r="I1618" s="36" t="s">
        <v>207</v>
      </c>
      <c r="J1618" s="37" t="s">
        <v>1852</v>
      </c>
      <c r="K1618" s="331" t="s">
        <v>1853</v>
      </c>
      <c r="L1618" s="128">
        <v>188</v>
      </c>
      <c r="M1618" s="129">
        <v>188</v>
      </c>
      <c r="N1618" s="130"/>
      <c r="O1618" s="131"/>
      <c r="P1618" s="131"/>
      <c r="Q1618" s="131"/>
      <c r="R1618" s="131"/>
      <c r="S1618" s="131"/>
      <c r="T1618" s="132" t="str">
        <f t="shared" si="1285"/>
        <v>OK</v>
      </c>
      <c r="U1618" s="138"/>
      <c r="V1618" s="138"/>
      <c r="W1618" s="139"/>
      <c r="X1618" s="139"/>
      <c r="Y1618" s="132" t="str">
        <f t="shared" si="1286"/>
        <v>OK</v>
      </c>
      <c r="Z1618" s="210"/>
      <c r="AA1618" s="204"/>
      <c r="AB1618" s="202"/>
      <c r="AC1618" s="202"/>
      <c r="AD1618" s="202"/>
      <c r="AE1618" s="202"/>
      <c r="AF1618" s="202"/>
      <c r="AG1618" s="132" t="str">
        <f t="shared" si="1287"/>
        <v>OK</v>
      </c>
      <c r="AH1618" s="138"/>
      <c r="AI1618" s="138"/>
      <c r="AJ1618" s="139"/>
      <c r="AK1618" s="139"/>
      <c r="AL1618" s="132" t="str">
        <f t="shared" si="1288"/>
        <v>OK</v>
      </c>
      <c r="AM1618" s="140"/>
      <c r="AN1618" s="119">
        <f t="shared" si="1289"/>
        <v>188</v>
      </c>
      <c r="AO1618" s="120">
        <f t="shared" si="1290"/>
        <v>188</v>
      </c>
      <c r="AP1618" s="39">
        <f t="shared" si="1291"/>
        <v>188</v>
      </c>
      <c r="AQ1618" s="141">
        <f t="shared" si="1292"/>
        <v>188</v>
      </c>
      <c r="AR1618" s="142">
        <f t="shared" si="1295"/>
        <v>0</v>
      </c>
      <c r="AS1618" s="143">
        <f t="shared" si="1296"/>
        <v>0</v>
      </c>
      <c r="AT1618" s="144">
        <f t="shared" si="1293"/>
        <v>188</v>
      </c>
      <c r="AU1618" s="141">
        <f t="shared" si="1297"/>
        <v>188</v>
      </c>
      <c r="AV1618" s="142">
        <f t="shared" si="1298"/>
        <v>0</v>
      </c>
      <c r="AW1618" s="143">
        <f t="shared" si="1299"/>
        <v>0</v>
      </c>
      <c r="AY1618" s="146" t="str">
        <f t="shared" si="1294"/>
        <v>33.00</v>
      </c>
      <c r="AZ1618" s="862" t="b">
        <f>COUNTIF('[1]Codes SEC'!$B$2:$B$250,Ministres!AY1618)&gt;0</f>
        <v>1</v>
      </c>
    </row>
    <row r="1619" spans="1:64" ht="30.6" x14ac:dyDescent="0.25">
      <c r="A1619" s="878" t="s">
        <v>1675</v>
      </c>
      <c r="B1619" s="879">
        <v>14</v>
      </c>
      <c r="C1619" s="880" t="s">
        <v>1728</v>
      </c>
      <c r="D1619" s="123">
        <v>1000</v>
      </c>
      <c r="E1619" s="881"/>
      <c r="F1619" s="122">
        <v>5</v>
      </c>
      <c r="G1619" s="126">
        <v>1</v>
      </c>
      <c r="H1619" s="35" t="str">
        <f t="shared" si="1255"/>
        <v>045</v>
      </c>
      <c r="I1619" s="882" t="s">
        <v>121</v>
      </c>
      <c r="J1619" s="883" t="s">
        <v>1854</v>
      </c>
      <c r="K1619" s="331" t="s">
        <v>1855</v>
      </c>
      <c r="L1619" s="884">
        <v>62626</v>
      </c>
      <c r="M1619" s="885">
        <v>62626</v>
      </c>
      <c r="N1619" s="130"/>
      <c r="O1619" s="131"/>
      <c r="P1619" s="131"/>
      <c r="Q1619" s="131"/>
      <c r="R1619" s="131"/>
      <c r="S1619" s="131"/>
      <c r="T1619" s="132" t="str">
        <f t="shared" si="1285"/>
        <v>OK</v>
      </c>
      <c r="U1619" s="138"/>
      <c r="V1619" s="138"/>
      <c r="W1619" s="139"/>
      <c r="X1619" s="139"/>
      <c r="Y1619" s="132" t="str">
        <f t="shared" si="1286"/>
        <v>OK</v>
      </c>
      <c r="Z1619" s="210"/>
      <c r="AA1619" s="204"/>
      <c r="AB1619" s="202"/>
      <c r="AC1619" s="202"/>
      <c r="AD1619" s="202"/>
      <c r="AE1619" s="202"/>
      <c r="AF1619" s="202"/>
      <c r="AG1619" s="132" t="str">
        <f t="shared" si="1287"/>
        <v>OK</v>
      </c>
      <c r="AH1619" s="138"/>
      <c r="AI1619" s="138"/>
      <c r="AJ1619" s="139"/>
      <c r="AK1619" s="139"/>
      <c r="AL1619" s="132" t="str">
        <f t="shared" si="1288"/>
        <v>OK</v>
      </c>
      <c r="AM1619" s="140"/>
      <c r="AN1619" s="119">
        <f t="shared" si="1289"/>
        <v>62626</v>
      </c>
      <c r="AO1619" s="120">
        <f t="shared" si="1290"/>
        <v>62626</v>
      </c>
      <c r="AP1619" s="886">
        <f t="shared" si="1291"/>
        <v>62626</v>
      </c>
      <c r="AQ1619" s="887">
        <f t="shared" si="1292"/>
        <v>62626</v>
      </c>
      <c r="AR1619" s="888">
        <f t="shared" si="1295"/>
        <v>0</v>
      </c>
      <c r="AS1619" s="889">
        <f t="shared" si="1296"/>
        <v>0</v>
      </c>
      <c r="AT1619" s="890">
        <f t="shared" si="1293"/>
        <v>62626</v>
      </c>
      <c r="AU1619" s="887">
        <f t="shared" si="1297"/>
        <v>62626</v>
      </c>
      <c r="AV1619" s="888">
        <f t="shared" si="1298"/>
        <v>0</v>
      </c>
      <c r="AW1619" s="889">
        <f t="shared" si="1299"/>
        <v>0</v>
      </c>
      <c r="AY1619" s="146" t="str">
        <f t="shared" si="1294"/>
        <v>41.40</v>
      </c>
      <c r="AZ1619" s="862" t="b">
        <f>COUNTIF('[1]Codes SEC'!$B$2:$B$250,Ministres!AY1619)&gt;0</f>
        <v>1</v>
      </c>
    </row>
    <row r="1620" spans="1:64" ht="30.6" x14ac:dyDescent="0.25">
      <c r="A1620" s="878" t="s">
        <v>1675</v>
      </c>
      <c r="B1620" s="879">
        <v>14</v>
      </c>
      <c r="C1620" s="880" t="s">
        <v>1728</v>
      </c>
      <c r="D1620" s="123">
        <v>1000</v>
      </c>
      <c r="E1620" s="881"/>
      <c r="F1620" s="122">
        <v>5</v>
      </c>
      <c r="G1620" s="126">
        <v>1</v>
      </c>
      <c r="H1620" s="35" t="str">
        <f t="shared" si="1255"/>
        <v>045</v>
      </c>
      <c r="I1620" s="882" t="s">
        <v>121</v>
      </c>
      <c r="J1620" s="883" t="s">
        <v>1856</v>
      </c>
      <c r="K1620" s="891" t="s">
        <v>1857</v>
      </c>
      <c r="L1620" s="884">
        <v>5225</v>
      </c>
      <c r="M1620" s="885">
        <v>5225</v>
      </c>
      <c r="N1620" s="130"/>
      <c r="O1620" s="131"/>
      <c r="P1620" s="131"/>
      <c r="Q1620" s="131"/>
      <c r="R1620" s="131"/>
      <c r="S1620" s="131"/>
      <c r="T1620" s="132" t="str">
        <f t="shared" si="1285"/>
        <v>OK</v>
      </c>
      <c r="U1620" s="138"/>
      <c r="V1620" s="138"/>
      <c r="W1620" s="139"/>
      <c r="X1620" s="139"/>
      <c r="Y1620" s="132" t="str">
        <f t="shared" si="1286"/>
        <v>OK</v>
      </c>
      <c r="Z1620" s="210"/>
      <c r="AA1620" s="204"/>
      <c r="AB1620" s="202"/>
      <c r="AC1620" s="202"/>
      <c r="AD1620" s="202"/>
      <c r="AE1620" s="202"/>
      <c r="AF1620" s="202"/>
      <c r="AG1620" s="132" t="str">
        <f t="shared" si="1287"/>
        <v>OK</v>
      </c>
      <c r="AH1620" s="138"/>
      <c r="AI1620" s="138"/>
      <c r="AJ1620" s="139"/>
      <c r="AK1620" s="139"/>
      <c r="AL1620" s="132" t="str">
        <f t="shared" si="1288"/>
        <v>OK</v>
      </c>
      <c r="AM1620" s="140"/>
      <c r="AN1620" s="119">
        <f t="shared" si="1289"/>
        <v>5225</v>
      </c>
      <c r="AO1620" s="120">
        <f t="shared" si="1290"/>
        <v>5225</v>
      </c>
      <c r="AP1620" s="886">
        <f t="shared" si="1291"/>
        <v>5225</v>
      </c>
      <c r="AQ1620" s="887">
        <f t="shared" si="1292"/>
        <v>5225</v>
      </c>
      <c r="AR1620" s="888">
        <f t="shared" si="1295"/>
        <v>0</v>
      </c>
      <c r="AS1620" s="889">
        <f t="shared" si="1296"/>
        <v>0</v>
      </c>
      <c r="AT1620" s="890">
        <f t="shared" si="1293"/>
        <v>5225</v>
      </c>
      <c r="AU1620" s="887">
        <f t="shared" si="1297"/>
        <v>5225</v>
      </c>
      <c r="AV1620" s="888">
        <f t="shared" si="1298"/>
        <v>0</v>
      </c>
      <c r="AW1620" s="889">
        <f t="shared" si="1299"/>
        <v>0</v>
      </c>
      <c r="AY1620" s="146" t="str">
        <f t="shared" si="1294"/>
        <v>41.40</v>
      </c>
      <c r="AZ1620" s="862" t="b">
        <f>COUNTIF('[1]Codes SEC'!$B$2:$B$250,Ministres!AY1620)&gt;0</f>
        <v>1</v>
      </c>
    </row>
    <row r="1621" spans="1:64" s="877" customFormat="1" ht="30.6" x14ac:dyDescent="0.25">
      <c r="A1621" s="15" t="s">
        <v>1675</v>
      </c>
      <c r="B1621" s="225">
        <v>14</v>
      </c>
      <c r="C1621" s="122" t="s">
        <v>1728</v>
      </c>
      <c r="D1621" s="123">
        <v>1000</v>
      </c>
      <c r="E1621" s="226"/>
      <c r="F1621" s="122">
        <v>5</v>
      </c>
      <c r="G1621" s="126">
        <v>1</v>
      </c>
      <c r="H1621" s="35" t="str">
        <f t="shared" si="1255"/>
        <v>045</v>
      </c>
      <c r="I1621" s="36" t="s">
        <v>121</v>
      </c>
      <c r="J1621" s="37" t="s">
        <v>1858</v>
      </c>
      <c r="K1621" s="331" t="s">
        <v>1859</v>
      </c>
      <c r="L1621" s="128">
        <v>587664</v>
      </c>
      <c r="M1621" s="129">
        <v>587664</v>
      </c>
      <c r="N1621" s="130"/>
      <c r="O1621" s="131"/>
      <c r="P1621" s="131"/>
      <c r="Q1621" s="131"/>
      <c r="R1621" s="131"/>
      <c r="S1621" s="131"/>
      <c r="T1621" s="132" t="str">
        <f t="shared" si="1285"/>
        <v>OK</v>
      </c>
      <c r="U1621" s="138"/>
      <c r="V1621" s="138"/>
      <c r="W1621" s="139"/>
      <c r="X1621" s="139"/>
      <c r="Y1621" s="132" t="str">
        <f t="shared" si="1286"/>
        <v>OK</v>
      </c>
      <c r="Z1621" s="210"/>
      <c r="AA1621" s="204"/>
      <c r="AB1621" s="202"/>
      <c r="AC1621" s="202"/>
      <c r="AD1621" s="202"/>
      <c r="AE1621" s="202"/>
      <c r="AF1621" s="202"/>
      <c r="AG1621" s="132" t="str">
        <f t="shared" si="1287"/>
        <v>OK</v>
      </c>
      <c r="AH1621" s="138"/>
      <c r="AI1621" s="138"/>
      <c r="AJ1621" s="139"/>
      <c r="AK1621" s="139"/>
      <c r="AL1621" s="132" t="str">
        <f t="shared" si="1288"/>
        <v>OK</v>
      </c>
      <c r="AM1621" s="140"/>
      <c r="AN1621" s="119">
        <f t="shared" si="1289"/>
        <v>587664</v>
      </c>
      <c r="AO1621" s="120">
        <f t="shared" si="1290"/>
        <v>587664</v>
      </c>
      <c r="AP1621" s="39">
        <f t="shared" si="1291"/>
        <v>587664</v>
      </c>
      <c r="AQ1621" s="141">
        <f t="shared" si="1292"/>
        <v>587664</v>
      </c>
      <c r="AR1621" s="142">
        <f t="shared" si="1295"/>
        <v>0</v>
      </c>
      <c r="AS1621" s="143">
        <f t="shared" si="1296"/>
        <v>0</v>
      </c>
      <c r="AT1621" s="144">
        <f t="shared" si="1293"/>
        <v>587664</v>
      </c>
      <c r="AU1621" s="141">
        <f t="shared" si="1297"/>
        <v>587664</v>
      </c>
      <c r="AV1621" s="142">
        <f t="shared" si="1298"/>
        <v>0</v>
      </c>
      <c r="AW1621" s="143">
        <f t="shared" si="1299"/>
        <v>0</v>
      </c>
      <c r="AX1621"/>
      <c r="AY1621" s="146" t="str">
        <f t="shared" si="1294"/>
        <v>41.40</v>
      </c>
      <c r="AZ1621" s="862" t="b">
        <f>COUNTIF('[1]Codes SEC'!$B$2:$B$250,Ministres!AY1621)&gt;0</f>
        <v>1</v>
      </c>
      <c r="BA1621"/>
      <c r="BB1621"/>
      <c r="BC1621"/>
      <c r="BD1621"/>
      <c r="BE1621"/>
      <c r="BF1621"/>
      <c r="BG1621"/>
      <c r="BH1621"/>
      <c r="BI1621"/>
      <c r="BJ1621"/>
      <c r="BK1621"/>
      <c r="BL1621"/>
    </row>
    <row r="1622" spans="1:64" ht="30.6" x14ac:dyDescent="0.25">
      <c r="A1622" s="15" t="s">
        <v>1675</v>
      </c>
      <c r="B1622" s="225">
        <v>14</v>
      </c>
      <c r="C1622" s="122" t="s">
        <v>1728</v>
      </c>
      <c r="D1622" s="123">
        <v>1000</v>
      </c>
      <c r="E1622" s="226"/>
      <c r="F1622" s="122">
        <v>5</v>
      </c>
      <c r="G1622" s="126">
        <v>1</v>
      </c>
      <c r="H1622" s="35" t="str">
        <f t="shared" si="1255"/>
        <v>045</v>
      </c>
      <c r="I1622" s="36" t="s">
        <v>121</v>
      </c>
      <c r="J1622" s="37" t="s">
        <v>1860</v>
      </c>
      <c r="K1622" s="331" t="s">
        <v>1861</v>
      </c>
      <c r="L1622" s="128">
        <v>31072</v>
      </c>
      <c r="M1622" s="129">
        <v>31072</v>
      </c>
      <c r="N1622" s="130"/>
      <c r="O1622" s="131"/>
      <c r="P1622" s="131"/>
      <c r="Q1622" s="131"/>
      <c r="R1622" s="131"/>
      <c r="S1622" s="131"/>
      <c r="T1622" s="132" t="str">
        <f t="shared" si="1285"/>
        <v>OK</v>
      </c>
      <c r="U1622" s="138"/>
      <c r="V1622" s="138"/>
      <c r="W1622" s="139"/>
      <c r="X1622" s="139"/>
      <c r="Y1622" s="132" t="str">
        <f t="shared" si="1286"/>
        <v>OK</v>
      </c>
      <c r="Z1622" s="210"/>
      <c r="AA1622" s="204"/>
      <c r="AB1622" s="202"/>
      <c r="AC1622" s="202"/>
      <c r="AD1622" s="202"/>
      <c r="AE1622" s="202"/>
      <c r="AF1622" s="202"/>
      <c r="AG1622" s="132" t="str">
        <f t="shared" si="1287"/>
        <v>OK</v>
      </c>
      <c r="AH1622" s="138"/>
      <c r="AI1622" s="138"/>
      <c r="AJ1622" s="139"/>
      <c r="AK1622" s="139"/>
      <c r="AL1622" s="132" t="str">
        <f t="shared" si="1288"/>
        <v>OK</v>
      </c>
      <c r="AM1622" s="140"/>
      <c r="AN1622" s="119">
        <f t="shared" si="1289"/>
        <v>31072</v>
      </c>
      <c r="AO1622" s="120">
        <f t="shared" si="1290"/>
        <v>31072</v>
      </c>
      <c r="AP1622" s="39">
        <f t="shared" si="1291"/>
        <v>31072</v>
      </c>
      <c r="AQ1622" s="141">
        <f t="shared" si="1292"/>
        <v>31072</v>
      </c>
      <c r="AR1622" s="142">
        <f t="shared" si="1295"/>
        <v>0</v>
      </c>
      <c r="AS1622" s="143">
        <f t="shared" si="1296"/>
        <v>0</v>
      </c>
      <c r="AT1622" s="144">
        <f t="shared" si="1293"/>
        <v>31072</v>
      </c>
      <c r="AU1622" s="141">
        <f t="shared" si="1297"/>
        <v>31072</v>
      </c>
      <c r="AV1622" s="142">
        <f t="shared" si="1298"/>
        <v>0</v>
      </c>
      <c r="AW1622" s="143">
        <f t="shared" si="1299"/>
        <v>0</v>
      </c>
      <c r="AY1622" s="146" t="str">
        <f t="shared" si="1294"/>
        <v>41.40</v>
      </c>
      <c r="AZ1622" s="862" t="b">
        <f>COUNTIF('[1]Codes SEC'!$B$2:$B$250,Ministres!AY1622)&gt;0</f>
        <v>1</v>
      </c>
    </row>
    <row r="1623" spans="1:64" ht="30.6" x14ac:dyDescent="0.25">
      <c r="A1623" s="15" t="s">
        <v>1675</v>
      </c>
      <c r="B1623" s="225">
        <v>14</v>
      </c>
      <c r="C1623" s="122" t="s">
        <v>1728</v>
      </c>
      <c r="D1623" s="123">
        <v>1000</v>
      </c>
      <c r="E1623" s="226"/>
      <c r="F1623" s="122">
        <v>10</v>
      </c>
      <c r="G1623" s="126">
        <v>1</v>
      </c>
      <c r="H1623" s="35" t="str">
        <f t="shared" si="1255"/>
        <v>045</v>
      </c>
      <c r="I1623" s="36" t="s">
        <v>121</v>
      </c>
      <c r="J1623" s="37" t="s">
        <v>1862</v>
      </c>
      <c r="K1623" s="331" t="s">
        <v>1863</v>
      </c>
      <c r="L1623" s="128">
        <v>8464</v>
      </c>
      <c r="M1623" s="129">
        <v>8464</v>
      </c>
      <c r="N1623" s="130"/>
      <c r="O1623" s="131"/>
      <c r="P1623" s="131"/>
      <c r="Q1623" s="131"/>
      <c r="R1623" s="131"/>
      <c r="S1623" s="131"/>
      <c r="T1623" s="132" t="str">
        <f t="shared" si="1285"/>
        <v>OK</v>
      </c>
      <c r="U1623" s="138"/>
      <c r="V1623" s="138"/>
      <c r="W1623" s="139"/>
      <c r="X1623" s="139"/>
      <c r="Y1623" s="132" t="str">
        <f t="shared" si="1286"/>
        <v>OK</v>
      </c>
      <c r="Z1623" s="210"/>
      <c r="AA1623" s="204"/>
      <c r="AB1623" s="202"/>
      <c r="AC1623" s="202"/>
      <c r="AD1623" s="202"/>
      <c r="AE1623" s="202"/>
      <c r="AF1623" s="202"/>
      <c r="AG1623" s="132" t="str">
        <f t="shared" si="1287"/>
        <v>OK</v>
      </c>
      <c r="AH1623" s="138"/>
      <c r="AI1623" s="138"/>
      <c r="AJ1623" s="139"/>
      <c r="AK1623" s="139"/>
      <c r="AL1623" s="132" t="str">
        <f t="shared" si="1288"/>
        <v>OK</v>
      </c>
      <c r="AM1623" s="140"/>
      <c r="AN1623" s="119">
        <f t="shared" si="1289"/>
        <v>8464</v>
      </c>
      <c r="AO1623" s="120">
        <f t="shared" si="1290"/>
        <v>8464</v>
      </c>
      <c r="AP1623" s="39">
        <f t="shared" si="1291"/>
        <v>8464</v>
      </c>
      <c r="AQ1623" s="141">
        <f t="shared" si="1292"/>
        <v>8464</v>
      </c>
      <c r="AR1623" s="142">
        <f t="shared" si="1295"/>
        <v>0</v>
      </c>
      <c r="AS1623" s="143">
        <f t="shared" si="1296"/>
        <v>0</v>
      </c>
      <c r="AT1623" s="144">
        <f t="shared" si="1293"/>
        <v>8464</v>
      </c>
      <c r="AU1623" s="141">
        <f t="shared" si="1297"/>
        <v>8464</v>
      </c>
      <c r="AV1623" s="142">
        <f t="shared" si="1298"/>
        <v>0</v>
      </c>
      <c r="AW1623" s="143">
        <f t="shared" si="1299"/>
        <v>0</v>
      </c>
      <c r="AY1623" s="146" t="str">
        <f t="shared" si="1294"/>
        <v>41.40</v>
      </c>
      <c r="AZ1623" s="862" t="b">
        <f>COUNTIF('[1]Codes SEC'!$B$2:$B$250,Ministres!AY1623)&gt;0</f>
        <v>1</v>
      </c>
    </row>
    <row r="1624" spans="1:64" ht="30.6" x14ac:dyDescent="0.25">
      <c r="A1624" s="15" t="s">
        <v>1675</v>
      </c>
      <c r="B1624" s="225">
        <v>14</v>
      </c>
      <c r="C1624" s="122" t="s">
        <v>1728</v>
      </c>
      <c r="D1624" s="123">
        <v>1000</v>
      </c>
      <c r="E1624" s="226"/>
      <c r="F1624" s="122">
        <v>12</v>
      </c>
      <c r="G1624" s="126">
        <v>1</v>
      </c>
      <c r="H1624" s="35" t="str">
        <f t="shared" si="1255"/>
        <v>045</v>
      </c>
      <c r="I1624" s="36" t="s">
        <v>296</v>
      </c>
      <c r="J1624" s="37" t="s">
        <v>1864</v>
      </c>
      <c r="K1624" s="331" t="s">
        <v>1865</v>
      </c>
      <c r="L1624" s="128">
        <v>0</v>
      </c>
      <c r="M1624" s="129">
        <v>0</v>
      </c>
      <c r="N1624" s="130"/>
      <c r="O1624" s="131"/>
      <c r="P1624" s="131"/>
      <c r="Q1624" s="131"/>
      <c r="R1624" s="131"/>
      <c r="S1624" s="131"/>
      <c r="T1624" s="132" t="str">
        <f t="shared" si="1285"/>
        <v>OK</v>
      </c>
      <c r="U1624" s="138"/>
      <c r="V1624" s="138"/>
      <c r="W1624" s="139"/>
      <c r="X1624" s="139"/>
      <c r="Y1624" s="132" t="str">
        <f t="shared" si="1286"/>
        <v>OK</v>
      </c>
      <c r="Z1624" s="210"/>
      <c r="AA1624" s="204"/>
      <c r="AB1624" s="202"/>
      <c r="AC1624" s="202"/>
      <c r="AD1624" s="202"/>
      <c r="AE1624" s="202"/>
      <c r="AF1624" s="202"/>
      <c r="AG1624" s="132" t="str">
        <f t="shared" si="1287"/>
        <v>OK</v>
      </c>
      <c r="AH1624" s="138"/>
      <c r="AI1624" s="138"/>
      <c r="AJ1624" s="139"/>
      <c r="AK1624" s="139"/>
      <c r="AL1624" s="132" t="str">
        <f t="shared" si="1288"/>
        <v>OK</v>
      </c>
      <c r="AM1624" s="140"/>
      <c r="AN1624" s="119">
        <f t="shared" si="1289"/>
        <v>0</v>
      </c>
      <c r="AO1624" s="120">
        <f t="shared" si="1290"/>
        <v>0</v>
      </c>
      <c r="AP1624" s="39">
        <f t="shared" si="1291"/>
        <v>0</v>
      </c>
      <c r="AQ1624" s="141">
        <f t="shared" si="1292"/>
        <v>0</v>
      </c>
      <c r="AR1624" s="142">
        <f t="shared" si="1295"/>
        <v>0</v>
      </c>
      <c r="AS1624" s="143" t="e">
        <f t="shared" si="1296"/>
        <v>#DIV/0!</v>
      </c>
      <c r="AT1624" s="144">
        <f t="shared" si="1293"/>
        <v>0</v>
      </c>
      <c r="AU1624" s="141">
        <f t="shared" si="1297"/>
        <v>0</v>
      </c>
      <c r="AV1624" s="142">
        <f t="shared" si="1298"/>
        <v>0</v>
      </c>
      <c r="AW1624" s="143" t="e">
        <f t="shared" si="1299"/>
        <v>#DIV/0!</v>
      </c>
      <c r="AY1624" s="146" t="str">
        <f t="shared" si="1294"/>
        <v>43.22</v>
      </c>
      <c r="AZ1624" s="862" t="b">
        <f>COUNTIF('[1]Codes SEC'!$B$2:$B$250,Ministres!AY1624)&gt;0</f>
        <v>1</v>
      </c>
    </row>
    <row r="1625" spans="1:64" ht="30.6" x14ac:dyDescent="0.25">
      <c r="A1625" s="15" t="s">
        <v>1675</v>
      </c>
      <c r="B1625" s="225">
        <v>14</v>
      </c>
      <c r="C1625" s="122" t="s">
        <v>1728</v>
      </c>
      <c r="D1625" s="123">
        <v>1000</v>
      </c>
      <c r="E1625" s="226"/>
      <c r="F1625" s="122">
        <v>12</v>
      </c>
      <c r="G1625" s="126">
        <v>1</v>
      </c>
      <c r="H1625" s="35" t="str">
        <f t="shared" si="1255"/>
        <v>045</v>
      </c>
      <c r="I1625" s="36" t="s">
        <v>355</v>
      </c>
      <c r="J1625" s="37" t="s">
        <v>1866</v>
      </c>
      <c r="K1625" s="331" t="s">
        <v>1867</v>
      </c>
      <c r="L1625" s="128">
        <v>75</v>
      </c>
      <c r="M1625" s="129">
        <v>75</v>
      </c>
      <c r="N1625" s="130"/>
      <c r="O1625" s="131"/>
      <c r="P1625" s="131"/>
      <c r="Q1625" s="131"/>
      <c r="R1625" s="131"/>
      <c r="S1625" s="131"/>
      <c r="T1625" s="132" t="str">
        <f t="shared" si="1285"/>
        <v>OK</v>
      </c>
      <c r="U1625" s="138"/>
      <c r="V1625" s="138"/>
      <c r="W1625" s="139"/>
      <c r="X1625" s="139"/>
      <c r="Y1625" s="132" t="str">
        <f t="shared" si="1286"/>
        <v>OK</v>
      </c>
      <c r="Z1625" s="210"/>
      <c r="AA1625" s="204"/>
      <c r="AB1625" s="202"/>
      <c r="AC1625" s="202"/>
      <c r="AD1625" s="202"/>
      <c r="AE1625" s="202"/>
      <c r="AF1625" s="202"/>
      <c r="AG1625" s="132" t="str">
        <f t="shared" si="1287"/>
        <v>OK</v>
      </c>
      <c r="AH1625" s="138"/>
      <c r="AI1625" s="138"/>
      <c r="AJ1625" s="139"/>
      <c r="AK1625" s="139"/>
      <c r="AL1625" s="132" t="str">
        <f t="shared" si="1288"/>
        <v>OK</v>
      </c>
      <c r="AM1625" s="140"/>
      <c r="AN1625" s="119">
        <f t="shared" si="1289"/>
        <v>75</v>
      </c>
      <c r="AO1625" s="120">
        <f t="shared" si="1290"/>
        <v>75</v>
      </c>
      <c r="AP1625" s="39">
        <f t="shared" si="1291"/>
        <v>75</v>
      </c>
      <c r="AQ1625" s="141">
        <f t="shared" si="1292"/>
        <v>75</v>
      </c>
      <c r="AR1625" s="142">
        <f t="shared" si="1295"/>
        <v>0</v>
      </c>
      <c r="AS1625" s="143">
        <f t="shared" si="1296"/>
        <v>0</v>
      </c>
      <c r="AT1625" s="144">
        <f t="shared" si="1293"/>
        <v>75</v>
      </c>
      <c r="AU1625" s="141">
        <f t="shared" si="1297"/>
        <v>75</v>
      </c>
      <c r="AV1625" s="142">
        <f t="shared" si="1298"/>
        <v>0</v>
      </c>
      <c r="AW1625" s="143">
        <f t="shared" si="1299"/>
        <v>0</v>
      </c>
      <c r="AY1625" s="146" t="str">
        <f t="shared" si="1294"/>
        <v>45.26</v>
      </c>
      <c r="AZ1625" s="862" t="b">
        <f>COUNTIF('[1]Codes SEC'!$B$2:$B$250,Ministres!AY1625)&gt;0</f>
        <v>1</v>
      </c>
    </row>
    <row r="1626" spans="1:64" ht="30.6" x14ac:dyDescent="0.25">
      <c r="A1626" s="15" t="s">
        <v>1675</v>
      </c>
      <c r="B1626" s="225">
        <v>14</v>
      </c>
      <c r="C1626" s="122" t="s">
        <v>1728</v>
      </c>
      <c r="D1626" s="123">
        <v>1000</v>
      </c>
      <c r="E1626" s="226"/>
      <c r="F1626" s="122">
        <v>12</v>
      </c>
      <c r="G1626" s="126">
        <v>1</v>
      </c>
      <c r="H1626" s="35" t="str">
        <f t="shared" si="1255"/>
        <v>045</v>
      </c>
      <c r="I1626" s="36" t="s">
        <v>1186</v>
      </c>
      <c r="J1626" s="37" t="s">
        <v>1868</v>
      </c>
      <c r="K1626" s="213" t="s">
        <v>1869</v>
      </c>
      <c r="L1626" s="128">
        <v>975</v>
      </c>
      <c r="M1626" s="129">
        <v>975</v>
      </c>
      <c r="N1626" s="130"/>
      <c r="O1626" s="131"/>
      <c r="P1626" s="131"/>
      <c r="Q1626" s="131"/>
      <c r="R1626" s="131"/>
      <c r="S1626" s="131"/>
      <c r="T1626" s="132" t="str">
        <f t="shared" si="1285"/>
        <v>OK</v>
      </c>
      <c r="U1626" s="138"/>
      <c r="V1626" s="138"/>
      <c r="W1626" s="139"/>
      <c r="X1626" s="139"/>
      <c r="Y1626" s="132" t="str">
        <f t="shared" si="1286"/>
        <v>OK</v>
      </c>
      <c r="Z1626" s="210"/>
      <c r="AA1626" s="204"/>
      <c r="AB1626" s="202"/>
      <c r="AC1626" s="202"/>
      <c r="AD1626" s="202"/>
      <c r="AE1626" s="202"/>
      <c r="AF1626" s="202"/>
      <c r="AG1626" s="132" t="str">
        <f t="shared" si="1287"/>
        <v>OK</v>
      </c>
      <c r="AH1626" s="138"/>
      <c r="AI1626" s="138"/>
      <c r="AJ1626" s="139"/>
      <c r="AK1626" s="139"/>
      <c r="AL1626" s="132" t="str">
        <f t="shared" si="1288"/>
        <v>OK</v>
      </c>
      <c r="AM1626" s="140"/>
      <c r="AN1626" s="119">
        <f t="shared" si="1289"/>
        <v>975</v>
      </c>
      <c r="AO1626" s="120">
        <f t="shared" si="1290"/>
        <v>975</v>
      </c>
      <c r="AP1626" s="39">
        <f t="shared" si="1291"/>
        <v>975</v>
      </c>
      <c r="AQ1626" s="141">
        <f t="shared" si="1292"/>
        <v>975</v>
      </c>
      <c r="AR1626" s="142">
        <f t="shared" si="1295"/>
        <v>0</v>
      </c>
      <c r="AS1626" s="143">
        <f t="shared" si="1296"/>
        <v>0</v>
      </c>
      <c r="AT1626" s="144">
        <f t="shared" si="1293"/>
        <v>975</v>
      </c>
      <c r="AU1626" s="141">
        <f t="shared" si="1297"/>
        <v>975</v>
      </c>
      <c r="AV1626" s="142">
        <f t="shared" si="1298"/>
        <v>0</v>
      </c>
      <c r="AW1626" s="143">
        <f t="shared" si="1299"/>
        <v>0</v>
      </c>
      <c r="AX1626" s="12"/>
      <c r="AY1626" s="146" t="str">
        <f t="shared" si="1294"/>
        <v>45.40</v>
      </c>
      <c r="AZ1626" s="862" t="b">
        <f>COUNTIF('[1]Codes SEC'!$B$2:$B$250,Ministres!AY1626)&gt;0</f>
        <v>1</v>
      </c>
    </row>
    <row r="1627" spans="1:64" ht="12.75" customHeight="1" x14ac:dyDescent="0.25">
      <c r="A1627" s="350"/>
      <c r="B1627" s="864"/>
      <c r="C1627" s="150"/>
      <c r="D1627" s="352"/>
      <c r="E1627" s="865"/>
      <c r="F1627" s="150"/>
      <c r="G1627" s="154"/>
      <c r="H1627" s="155"/>
      <c r="I1627" s="156"/>
      <c r="J1627" s="157"/>
      <c r="K1627" s="158" t="s">
        <v>70</v>
      </c>
      <c r="L1627" s="159">
        <f t="shared" ref="L1627:S1627" si="1300">L1618+L1610+L1611+L1612+L1614+L1616+L1617+L1621+L1622+L1623+L1624+L1625+L1619+L1620+L1626+L1613+L1615</f>
        <v>704516</v>
      </c>
      <c r="M1627" s="892">
        <f t="shared" si="1300"/>
        <v>704643</v>
      </c>
      <c r="N1627" s="867">
        <f t="shared" si="1300"/>
        <v>0</v>
      </c>
      <c r="O1627" s="868">
        <f t="shared" si="1300"/>
        <v>0</v>
      </c>
      <c r="P1627" s="868">
        <f t="shared" si="1300"/>
        <v>0</v>
      </c>
      <c r="Q1627" s="868">
        <f t="shared" si="1300"/>
        <v>0</v>
      </c>
      <c r="R1627" s="868">
        <f t="shared" si="1300"/>
        <v>0</v>
      </c>
      <c r="S1627" s="868">
        <f t="shared" si="1300"/>
        <v>0</v>
      </c>
      <c r="T1627" s="869"/>
      <c r="U1627" s="870">
        <f>U1618+U1610+U1611+U1612+U1614+U1616+U1617+U1621+U1622+U1623+U1624+U1625+U1619+U1620+U1626+U1613+U1615</f>
        <v>0</v>
      </c>
      <c r="V1627" s="870">
        <f>V1618+V1610+V1611+V1612+V1614+V1616+V1617+V1621+V1622+V1623+V1624+V1625+V1619+V1620+V1626+V1613+V1615</f>
        <v>0</v>
      </c>
      <c r="W1627" s="868">
        <f>W1618+W1610+W1611+W1612+W1614+W1616+W1617+W1621+W1622+W1623+W1624+W1625+W1619+W1620+W1626+W1613+W1615</f>
        <v>0</v>
      </c>
      <c r="X1627" s="868">
        <f>X1618+X1610+X1611+X1612+X1614+X1616+X1617+X1621+X1622+X1623+X1624+X1625+X1619+X1620+X1626+X1613+X1615</f>
        <v>0</v>
      </c>
      <c r="Y1627" s="869"/>
      <c r="Z1627" s="870">
        <f t="shared" ref="Z1627:AF1627" si="1301">Z1618+Z1610+Z1611+Z1612+Z1614+Z1616+Z1617+Z1621+Z1622+Z1623+Z1624+Z1625+Z1619+Z1620+Z1626+Z1613+Z1615</f>
        <v>0</v>
      </c>
      <c r="AA1627" s="165">
        <f t="shared" si="1301"/>
        <v>0</v>
      </c>
      <c r="AB1627" s="868">
        <f t="shared" si="1301"/>
        <v>0</v>
      </c>
      <c r="AC1627" s="868">
        <f t="shared" si="1301"/>
        <v>0</v>
      </c>
      <c r="AD1627" s="868">
        <f t="shared" si="1301"/>
        <v>0</v>
      </c>
      <c r="AE1627" s="868">
        <f t="shared" si="1301"/>
        <v>0</v>
      </c>
      <c r="AF1627" s="868">
        <f t="shared" si="1301"/>
        <v>0</v>
      </c>
      <c r="AG1627" s="869"/>
      <c r="AH1627" s="870">
        <f>AH1618+AH1610+AH1611+AH1612+AH1614+AH1616+AH1617+AH1621+AH1622+AH1623+AH1624+AH1625+AH1619+AH1620+AH1626+AH1613+AH1615</f>
        <v>0</v>
      </c>
      <c r="AI1627" s="870">
        <f>AI1618+AI1610+AI1611+AI1612+AI1614+AI1616+AI1617+AI1621+AI1622+AI1623+AI1624+AI1625+AI1619+AI1620+AI1626+AI1613+AI1615</f>
        <v>0</v>
      </c>
      <c r="AJ1627" s="868">
        <f>AJ1618+AJ1610+AJ1611+AJ1612+AJ1614+AJ1616+AJ1617+AJ1621+AJ1622+AJ1623+AJ1624+AJ1625+AJ1619+AJ1620+AJ1626+AJ1613+AJ1615</f>
        <v>0</v>
      </c>
      <c r="AK1627" s="868">
        <f>AK1618+AK1610+AK1611+AK1612+AK1614+AK1616+AK1617+AK1621+AK1622+AK1623+AK1624+AK1625+AK1619+AK1620+AK1626+AK1613+AK1615</f>
        <v>0</v>
      </c>
      <c r="AL1627" s="869"/>
      <c r="AM1627" s="871">
        <f t="shared" ref="AM1627:AW1627" si="1302">AM1618+AM1610+AM1611+AM1612+AM1614+AM1616+AM1617+AM1621+AM1622+AM1623+AM1624+AM1625+AM1619+AM1620+AM1626+AM1613+AM1615</f>
        <v>0</v>
      </c>
      <c r="AN1627" s="167">
        <f>AN1618+AN1610+AN1611+AN1612+AN1614+AN1616+AN1617+AN1621+AN1622+AN1623+AN1624+AN1625+AN1619+AN1620+AN1626+AN1613+AN1615</f>
        <v>704516</v>
      </c>
      <c r="AO1627" s="872">
        <f t="shared" si="1302"/>
        <v>704643</v>
      </c>
      <c r="AP1627" s="169">
        <f t="shared" si="1302"/>
        <v>704516</v>
      </c>
      <c r="AQ1627" s="873">
        <f t="shared" si="1302"/>
        <v>704516</v>
      </c>
      <c r="AR1627" s="874">
        <f t="shared" si="1302"/>
        <v>0</v>
      </c>
      <c r="AS1627" s="875" t="e">
        <f t="shared" si="1302"/>
        <v>#DIV/0!</v>
      </c>
      <c r="AT1627" s="876">
        <f t="shared" si="1302"/>
        <v>704643</v>
      </c>
      <c r="AU1627" s="873">
        <f t="shared" si="1302"/>
        <v>704643</v>
      </c>
      <c r="AV1627" s="874">
        <f t="shared" si="1302"/>
        <v>0</v>
      </c>
      <c r="AW1627" s="875" t="e">
        <f t="shared" si="1302"/>
        <v>#DIV/0!</v>
      </c>
      <c r="AY1627" s="146"/>
      <c r="AZ1627" s="862"/>
    </row>
    <row r="1628" spans="1:64" ht="12.75" customHeight="1" x14ac:dyDescent="0.25">
      <c r="A1628" s="356"/>
      <c r="B1628" s="225"/>
      <c r="C1628" s="122"/>
      <c r="D1628" s="357"/>
      <c r="E1628" s="226"/>
      <c r="F1628" s="122"/>
      <c r="G1628" s="126"/>
      <c r="H1628" s="35"/>
      <c r="I1628" s="36"/>
      <c r="J1628" s="37"/>
      <c r="K1628" s="240"/>
      <c r="L1628" s="199"/>
      <c r="M1628" s="200"/>
      <c r="N1628" s="201"/>
      <c r="O1628" s="202"/>
      <c r="P1628" s="202"/>
      <c r="Q1628" s="202"/>
      <c r="R1628" s="202"/>
      <c r="S1628" s="202"/>
      <c r="T1628" s="224"/>
      <c r="U1628" s="138"/>
      <c r="V1628" s="138"/>
      <c r="W1628" s="139"/>
      <c r="X1628" s="139"/>
      <c r="Y1628" s="224"/>
      <c r="Z1628" s="210"/>
      <c r="AA1628" s="204"/>
      <c r="AB1628" s="202"/>
      <c r="AC1628" s="202"/>
      <c r="AD1628" s="202"/>
      <c r="AE1628" s="202"/>
      <c r="AF1628" s="202"/>
      <c r="AG1628" s="224"/>
      <c r="AH1628" s="138"/>
      <c r="AI1628" s="138"/>
      <c r="AJ1628" s="139"/>
      <c r="AK1628" s="139"/>
      <c r="AL1628" s="224"/>
      <c r="AM1628" s="140"/>
      <c r="AN1628" s="211"/>
      <c r="AO1628" s="212"/>
      <c r="AP1628" s="39"/>
      <c r="AQ1628" s="141"/>
      <c r="AR1628" s="141"/>
      <c r="AS1628" s="143"/>
      <c r="AU1628" s="141"/>
      <c r="AV1628" s="141"/>
      <c r="AW1628" s="143"/>
      <c r="AY1628" s="146"/>
      <c r="AZ1628" s="862"/>
    </row>
    <row r="1629" spans="1:64" ht="12.75" customHeight="1" x14ac:dyDescent="0.25">
      <c r="A1629" s="356"/>
      <c r="B1629" s="225"/>
      <c r="C1629" s="122"/>
      <c r="D1629" s="357"/>
      <c r="E1629" s="226"/>
      <c r="F1629" s="122"/>
      <c r="G1629" s="126"/>
      <c r="H1629" s="35"/>
      <c r="I1629" s="36"/>
      <c r="J1629" s="37"/>
      <c r="K1629" s="243" t="s">
        <v>109</v>
      </c>
      <c r="L1629" s="199"/>
      <c r="M1629" s="200"/>
      <c r="N1629" s="201"/>
      <c r="O1629" s="202"/>
      <c r="P1629" s="202"/>
      <c r="Q1629" s="202"/>
      <c r="R1629" s="202"/>
      <c r="S1629" s="202"/>
      <c r="T1629" s="224"/>
      <c r="U1629" s="138"/>
      <c r="V1629" s="138"/>
      <c r="W1629" s="139"/>
      <c r="X1629" s="139"/>
      <c r="Y1629" s="224"/>
      <c r="Z1629" s="210"/>
      <c r="AA1629" s="204"/>
      <c r="AB1629" s="202"/>
      <c r="AC1629" s="202"/>
      <c r="AD1629" s="202"/>
      <c r="AE1629" s="202"/>
      <c r="AF1629" s="202"/>
      <c r="AG1629" s="224"/>
      <c r="AH1629" s="138"/>
      <c r="AI1629" s="138"/>
      <c r="AJ1629" s="139"/>
      <c r="AK1629" s="139"/>
      <c r="AL1629" s="224"/>
      <c r="AM1629" s="140"/>
      <c r="AN1629" s="211"/>
      <c r="AO1629" s="212"/>
      <c r="AP1629" s="39"/>
      <c r="AQ1629" s="141"/>
      <c r="AR1629" s="141"/>
      <c r="AS1629" s="143"/>
      <c r="AU1629" s="141"/>
      <c r="AV1629" s="141"/>
      <c r="AW1629" s="143"/>
      <c r="AY1629" s="146"/>
      <c r="AZ1629" s="862"/>
    </row>
    <row r="1630" spans="1:64" ht="12.75" customHeight="1" x14ac:dyDescent="0.25">
      <c r="A1630" s="356"/>
      <c r="B1630" s="225"/>
      <c r="C1630" s="122"/>
      <c r="D1630" s="357"/>
      <c r="E1630" s="226"/>
      <c r="F1630" s="122"/>
      <c r="G1630" s="126"/>
      <c r="H1630" s="35"/>
      <c r="I1630" s="36"/>
      <c r="J1630" s="37"/>
      <c r="K1630" s="244"/>
      <c r="L1630" s="199"/>
      <c r="M1630" s="200"/>
      <c r="N1630" s="201"/>
      <c r="O1630" s="202"/>
      <c r="P1630" s="202"/>
      <c r="Q1630" s="202"/>
      <c r="R1630" s="202"/>
      <c r="S1630" s="202"/>
      <c r="T1630" s="224"/>
      <c r="U1630" s="138"/>
      <c r="V1630" s="138"/>
      <c r="W1630" s="139"/>
      <c r="X1630" s="139"/>
      <c r="Y1630" s="224"/>
      <c r="Z1630" s="210"/>
      <c r="AA1630" s="204"/>
      <c r="AB1630" s="202"/>
      <c r="AC1630" s="202"/>
      <c r="AD1630" s="202"/>
      <c r="AE1630" s="202"/>
      <c r="AF1630" s="202"/>
      <c r="AG1630" s="224"/>
      <c r="AH1630" s="138"/>
      <c r="AI1630" s="138"/>
      <c r="AJ1630" s="139"/>
      <c r="AK1630" s="139"/>
      <c r="AL1630" s="224"/>
      <c r="AM1630" s="140"/>
      <c r="AN1630" s="211"/>
      <c r="AO1630" s="212"/>
      <c r="AP1630" s="39"/>
      <c r="AQ1630" s="141"/>
      <c r="AR1630" s="141"/>
      <c r="AS1630" s="143"/>
      <c r="AU1630" s="141"/>
      <c r="AV1630" s="141"/>
      <c r="AW1630" s="143"/>
      <c r="AY1630" s="146"/>
      <c r="AZ1630" s="862"/>
    </row>
    <row r="1631" spans="1:64" ht="30.6" x14ac:dyDescent="0.25">
      <c r="A1631" s="15" t="s">
        <v>1675</v>
      </c>
      <c r="B1631" s="225">
        <v>14</v>
      </c>
      <c r="C1631" s="122" t="s">
        <v>1728</v>
      </c>
      <c r="D1631" s="123">
        <v>1000</v>
      </c>
      <c r="E1631" s="226"/>
      <c r="F1631" s="122">
        <v>12</v>
      </c>
      <c r="G1631" s="126">
        <v>1</v>
      </c>
      <c r="H1631" s="35" t="str">
        <f t="shared" ref="H1631:H1684" si="1303">LEFT(J1631,3)</f>
        <v>045</v>
      </c>
      <c r="I1631" s="36">
        <v>85111000</v>
      </c>
      <c r="J1631" s="37" t="s">
        <v>1870</v>
      </c>
      <c r="K1631" s="493" t="s">
        <v>1871</v>
      </c>
      <c r="L1631" s="128">
        <v>2207</v>
      </c>
      <c r="M1631" s="129">
        <v>2207</v>
      </c>
      <c r="N1631" s="130"/>
      <c r="O1631" s="131"/>
      <c r="P1631" s="131"/>
      <c r="Q1631" s="131"/>
      <c r="R1631" s="131"/>
      <c r="S1631" s="131"/>
      <c r="T1631" s="132" t="str">
        <f t="shared" ref="T1631:T1645" si="1304">IF(SUM(N1631:S1631)=U1631,"OK",SUM(N1631:S1631)-U1631)</f>
        <v>OK</v>
      </c>
      <c r="U1631" s="138"/>
      <c r="V1631" s="138"/>
      <c r="W1631" s="139"/>
      <c r="X1631" s="139"/>
      <c r="Y1631" s="132" t="str">
        <f t="shared" ref="Y1631:Y1645" si="1305">IF(SUM(W1631:X1631)=Z1631,"OK",SUM(W1631:X1631)-Z1631)</f>
        <v>OK</v>
      </c>
      <c r="Z1631" s="210"/>
      <c r="AA1631" s="204"/>
      <c r="AB1631" s="202"/>
      <c r="AC1631" s="202"/>
      <c r="AD1631" s="202"/>
      <c r="AE1631" s="202"/>
      <c r="AF1631" s="202"/>
      <c r="AG1631" s="132" t="str">
        <f t="shared" ref="AG1631:AG1645" si="1306">IF(SUM(AA1631:AF1631)=AH1631,"OK",SUM(AA1631:AF1631)-AH1631)</f>
        <v>OK</v>
      </c>
      <c r="AH1631" s="138"/>
      <c r="AI1631" s="138"/>
      <c r="AJ1631" s="139"/>
      <c r="AK1631" s="139"/>
      <c r="AL1631" s="132" t="str">
        <f t="shared" ref="AL1631:AL1645" si="1307">IF(SUM(AJ1631:AK1631)=AM1631,"OK",SUM(AJ1631:AK1631)-AM1631)</f>
        <v>OK</v>
      </c>
      <c r="AM1631" s="140"/>
      <c r="AN1631" s="119">
        <f t="shared" ref="AN1631:AN1645" si="1308">L1631+U1631+V1631+Z1631</f>
        <v>2207</v>
      </c>
      <c r="AO1631" s="120">
        <f t="shared" ref="AO1631:AO1645" si="1309">M1631+AH1631+AI1631+AM1631</f>
        <v>2207</v>
      </c>
      <c r="AP1631" s="39">
        <f t="shared" ref="AP1631:AP1645" si="1310">L1631</f>
        <v>2207</v>
      </c>
      <c r="AQ1631" s="141">
        <f t="shared" ref="AQ1631:AQ1645" si="1311">AN1631</f>
        <v>2207</v>
      </c>
      <c r="AR1631" s="142">
        <f t="shared" ref="AR1631:AR1645" si="1312">AQ1631-AP1631</f>
        <v>0</v>
      </c>
      <c r="AS1631" s="143">
        <f t="shared" ref="AS1631:AS1645" si="1313">AR1631/AP1631</f>
        <v>0</v>
      </c>
      <c r="AT1631" s="144">
        <f t="shared" ref="AT1631:AT1645" si="1314">M1631</f>
        <v>2207</v>
      </c>
      <c r="AU1631" s="141">
        <f t="shared" ref="AU1631:AU1645" si="1315">AO1631</f>
        <v>2207</v>
      </c>
      <c r="AV1631" s="142">
        <f t="shared" ref="AV1631:AV1645" si="1316">AU1631-AT1631</f>
        <v>0</v>
      </c>
      <c r="AW1631" s="143">
        <f t="shared" ref="AW1631:AW1645" si="1317">AV1631/AT1631</f>
        <v>0</v>
      </c>
      <c r="AY1631" s="146" t="str">
        <f t="shared" ref="AY1631:AY1645" si="1318">RIGHT(LEFT(I1631,3),2)&amp;"."&amp;RIGHT(LEFT(I1631,5),2)</f>
        <v>51.11</v>
      </c>
      <c r="AZ1631" s="862" t="b">
        <f>COUNTIF('[1]Codes SEC'!$B$2:$B$250,Ministres!AY1631)&gt;0</f>
        <v>1</v>
      </c>
    </row>
    <row r="1632" spans="1:64" ht="30.6" x14ac:dyDescent="0.25">
      <c r="A1632" s="15" t="s">
        <v>1675</v>
      </c>
      <c r="B1632" s="225">
        <v>14</v>
      </c>
      <c r="C1632" s="122" t="s">
        <v>1728</v>
      </c>
      <c r="D1632" s="123">
        <v>1000</v>
      </c>
      <c r="E1632" s="226"/>
      <c r="F1632" s="122">
        <v>12</v>
      </c>
      <c r="G1632" s="126" t="s">
        <v>1210</v>
      </c>
      <c r="H1632" s="35" t="str">
        <f t="shared" si="1303"/>
        <v>045</v>
      </c>
      <c r="I1632" s="36">
        <v>85111000</v>
      </c>
      <c r="J1632" s="37" t="s">
        <v>1872</v>
      </c>
      <c r="K1632" s="493" t="s">
        <v>1873</v>
      </c>
      <c r="L1632" s="128">
        <v>17930</v>
      </c>
      <c r="M1632" s="129">
        <v>410</v>
      </c>
      <c r="N1632" s="130"/>
      <c r="O1632" s="131"/>
      <c r="P1632" s="131"/>
      <c r="Q1632" s="131"/>
      <c r="R1632" s="131"/>
      <c r="S1632" s="131"/>
      <c r="T1632" s="132" t="str">
        <f t="shared" si="1304"/>
        <v>OK</v>
      </c>
      <c r="U1632" s="138"/>
      <c r="V1632" s="138"/>
      <c r="W1632" s="139"/>
      <c r="X1632" s="139"/>
      <c r="Y1632" s="132" t="str">
        <f t="shared" si="1305"/>
        <v>OK</v>
      </c>
      <c r="Z1632" s="210"/>
      <c r="AA1632" s="204"/>
      <c r="AB1632" s="202"/>
      <c r="AC1632" s="202"/>
      <c r="AD1632" s="202"/>
      <c r="AE1632" s="202"/>
      <c r="AF1632" s="202"/>
      <c r="AG1632" s="132" t="str">
        <f t="shared" si="1306"/>
        <v>OK</v>
      </c>
      <c r="AH1632" s="138"/>
      <c r="AI1632" s="138"/>
      <c r="AJ1632" s="139"/>
      <c r="AK1632" s="139"/>
      <c r="AL1632" s="132" t="str">
        <f t="shared" si="1307"/>
        <v>OK</v>
      </c>
      <c r="AM1632" s="140"/>
      <c r="AN1632" s="119">
        <f t="shared" si="1308"/>
        <v>17930</v>
      </c>
      <c r="AO1632" s="120">
        <f t="shared" si="1309"/>
        <v>410</v>
      </c>
      <c r="AP1632" s="39">
        <f t="shared" si="1310"/>
        <v>17930</v>
      </c>
      <c r="AQ1632" s="141">
        <f t="shared" si="1311"/>
        <v>17930</v>
      </c>
      <c r="AR1632" s="142">
        <f t="shared" si="1312"/>
        <v>0</v>
      </c>
      <c r="AS1632" s="143">
        <f t="shared" si="1313"/>
        <v>0</v>
      </c>
      <c r="AT1632" s="144">
        <f t="shared" si="1314"/>
        <v>410</v>
      </c>
      <c r="AU1632" s="141">
        <f t="shared" si="1315"/>
        <v>410</v>
      </c>
      <c r="AV1632" s="142">
        <f t="shared" si="1316"/>
        <v>0</v>
      </c>
      <c r="AW1632" s="143">
        <f t="shared" si="1317"/>
        <v>0</v>
      </c>
      <c r="AY1632" s="146" t="str">
        <f t="shared" si="1318"/>
        <v>51.11</v>
      </c>
      <c r="AZ1632" s="862" t="b">
        <f>COUNTIF('[1]Codes SEC'!$B$2:$B$250,Ministres!AY1632)&gt;0</f>
        <v>1</v>
      </c>
    </row>
    <row r="1633" spans="1:64" s="374" customFormat="1" ht="35.1" customHeight="1" x14ac:dyDescent="0.25">
      <c r="A1633" s="356" t="s">
        <v>1675</v>
      </c>
      <c r="B1633" s="225" t="s">
        <v>1755</v>
      </c>
      <c r="C1633" s="122" t="s">
        <v>1728</v>
      </c>
      <c r="D1633" s="123">
        <v>1000</v>
      </c>
      <c r="E1633" s="226"/>
      <c r="F1633" s="122">
        <v>12</v>
      </c>
      <c r="G1633" s="126">
        <v>1</v>
      </c>
      <c r="H1633" s="35" t="str">
        <f t="shared" si="1303"/>
        <v>045</v>
      </c>
      <c r="I1633" s="36">
        <v>85210000</v>
      </c>
      <c r="J1633" s="37" t="s">
        <v>1874</v>
      </c>
      <c r="K1633" s="244" t="s">
        <v>1875</v>
      </c>
      <c r="L1633" s="232">
        <v>0</v>
      </c>
      <c r="M1633" s="233">
        <v>0</v>
      </c>
      <c r="N1633" s="130"/>
      <c r="O1633" s="131"/>
      <c r="P1633" s="131"/>
      <c r="Q1633" s="131"/>
      <c r="R1633" s="131"/>
      <c r="S1633" s="131"/>
      <c r="T1633" s="132" t="str">
        <f t="shared" si="1304"/>
        <v>OK</v>
      </c>
      <c r="U1633" s="138"/>
      <c r="V1633" s="138"/>
      <c r="W1633" s="139"/>
      <c r="X1633" s="139"/>
      <c r="Y1633" s="132" t="str">
        <f t="shared" si="1305"/>
        <v>OK</v>
      </c>
      <c r="Z1633" s="210"/>
      <c r="AA1633" s="204"/>
      <c r="AB1633" s="202"/>
      <c r="AC1633" s="202"/>
      <c r="AD1633" s="202"/>
      <c r="AE1633" s="202"/>
      <c r="AF1633" s="202"/>
      <c r="AG1633" s="132" t="str">
        <f t="shared" si="1306"/>
        <v>OK</v>
      </c>
      <c r="AH1633" s="138"/>
      <c r="AI1633" s="138"/>
      <c r="AJ1633" s="139"/>
      <c r="AK1633" s="139"/>
      <c r="AL1633" s="132" t="str">
        <f t="shared" si="1307"/>
        <v>OK</v>
      </c>
      <c r="AM1633" s="140"/>
      <c r="AN1633" s="119">
        <f t="shared" si="1308"/>
        <v>0</v>
      </c>
      <c r="AO1633" s="120">
        <f t="shared" si="1309"/>
        <v>0</v>
      </c>
      <c r="AP1633" s="39">
        <f t="shared" si="1310"/>
        <v>0</v>
      </c>
      <c r="AQ1633" s="141">
        <f t="shared" si="1311"/>
        <v>0</v>
      </c>
      <c r="AR1633" s="142">
        <f t="shared" si="1312"/>
        <v>0</v>
      </c>
      <c r="AS1633" s="143" t="e">
        <f t="shared" si="1313"/>
        <v>#DIV/0!</v>
      </c>
      <c r="AT1633" s="144">
        <f t="shared" si="1314"/>
        <v>0</v>
      </c>
      <c r="AU1633" s="141">
        <f t="shared" si="1315"/>
        <v>0</v>
      </c>
      <c r="AV1633" s="142">
        <f t="shared" si="1316"/>
        <v>0</v>
      </c>
      <c r="AW1633" s="143" t="e">
        <f t="shared" si="1317"/>
        <v>#DIV/0!</v>
      </c>
      <c r="AY1633" s="146" t="str">
        <f t="shared" si="1318"/>
        <v>52.10</v>
      </c>
      <c r="AZ1633" s="893" t="b">
        <f>COUNTIF('[1]Codes SEC'!$B$2:$B$250,Ministres!AY1633)&gt;0</f>
        <v>1</v>
      </c>
    </row>
    <row r="1634" spans="1:64" ht="30.6" x14ac:dyDescent="0.25">
      <c r="A1634" s="15" t="s">
        <v>1675</v>
      </c>
      <c r="B1634" s="225">
        <v>14</v>
      </c>
      <c r="C1634" s="122" t="s">
        <v>1728</v>
      </c>
      <c r="D1634" s="123">
        <v>1000</v>
      </c>
      <c r="E1634" s="226"/>
      <c r="F1634" s="122">
        <v>12</v>
      </c>
      <c r="G1634" s="126">
        <v>1</v>
      </c>
      <c r="H1634" s="35" t="str">
        <f t="shared" si="1303"/>
        <v>045</v>
      </c>
      <c r="I1634" s="36" t="s">
        <v>1441</v>
      </c>
      <c r="J1634" s="37" t="s">
        <v>1876</v>
      </c>
      <c r="K1634" s="493" t="s">
        <v>1877</v>
      </c>
      <c r="L1634" s="128">
        <v>46900</v>
      </c>
      <c r="M1634" s="129">
        <v>46900</v>
      </c>
      <c r="N1634" s="130"/>
      <c r="O1634" s="131"/>
      <c r="P1634" s="131"/>
      <c r="Q1634" s="131"/>
      <c r="R1634" s="131"/>
      <c r="S1634" s="131"/>
      <c r="T1634" s="132" t="str">
        <f t="shared" si="1304"/>
        <v>OK</v>
      </c>
      <c r="U1634" s="138"/>
      <c r="V1634" s="138"/>
      <c r="W1634" s="139"/>
      <c r="X1634" s="139"/>
      <c r="Y1634" s="132" t="str">
        <f t="shared" si="1305"/>
        <v>OK</v>
      </c>
      <c r="Z1634" s="210"/>
      <c r="AA1634" s="204"/>
      <c r="AB1634" s="202"/>
      <c r="AC1634" s="202"/>
      <c r="AD1634" s="202"/>
      <c r="AE1634" s="202"/>
      <c r="AF1634" s="202"/>
      <c r="AG1634" s="132" t="str">
        <f t="shared" si="1306"/>
        <v>OK</v>
      </c>
      <c r="AH1634" s="138"/>
      <c r="AI1634" s="138"/>
      <c r="AJ1634" s="139"/>
      <c r="AK1634" s="139"/>
      <c r="AL1634" s="132" t="str">
        <f t="shared" si="1307"/>
        <v>OK</v>
      </c>
      <c r="AM1634" s="140"/>
      <c r="AN1634" s="119">
        <f t="shared" si="1308"/>
        <v>46900</v>
      </c>
      <c r="AO1634" s="120">
        <f t="shared" si="1309"/>
        <v>46900</v>
      </c>
      <c r="AP1634" s="39">
        <f t="shared" si="1310"/>
        <v>46900</v>
      </c>
      <c r="AQ1634" s="141">
        <f t="shared" si="1311"/>
        <v>46900</v>
      </c>
      <c r="AR1634" s="142">
        <f t="shared" si="1312"/>
        <v>0</v>
      </c>
      <c r="AS1634" s="143">
        <f t="shared" si="1313"/>
        <v>0</v>
      </c>
      <c r="AT1634" s="144">
        <f t="shared" si="1314"/>
        <v>46900</v>
      </c>
      <c r="AU1634" s="141">
        <f t="shared" si="1315"/>
        <v>46900</v>
      </c>
      <c r="AV1634" s="142">
        <f t="shared" si="1316"/>
        <v>0</v>
      </c>
      <c r="AW1634" s="143">
        <f t="shared" si="1317"/>
        <v>0</v>
      </c>
      <c r="AY1634" s="146" t="str">
        <f t="shared" si="1318"/>
        <v>61.41</v>
      </c>
      <c r="AZ1634" s="862" t="b">
        <f>COUNTIF('[1]Codes SEC'!$B$2:$B$250,Ministres!AY1634)&gt;0</f>
        <v>1</v>
      </c>
    </row>
    <row r="1635" spans="1:64" ht="30.6" x14ac:dyDescent="0.25">
      <c r="A1635" s="15" t="s">
        <v>1675</v>
      </c>
      <c r="B1635" s="225">
        <v>14</v>
      </c>
      <c r="C1635" s="122" t="s">
        <v>1728</v>
      </c>
      <c r="D1635" s="123">
        <v>1000</v>
      </c>
      <c r="E1635" s="226" t="s">
        <v>407</v>
      </c>
      <c r="F1635" s="122">
        <v>12</v>
      </c>
      <c r="G1635" s="126">
        <v>1</v>
      </c>
      <c r="H1635" s="35" t="str">
        <f t="shared" si="1303"/>
        <v>045</v>
      </c>
      <c r="I1635" s="36" t="s">
        <v>1441</v>
      </c>
      <c r="J1635" s="37" t="s">
        <v>1878</v>
      </c>
      <c r="K1635" s="244" t="s">
        <v>1879</v>
      </c>
      <c r="L1635" s="128">
        <v>11083</v>
      </c>
      <c r="M1635" s="129">
        <v>11083</v>
      </c>
      <c r="N1635" s="130"/>
      <c r="O1635" s="131"/>
      <c r="P1635" s="131"/>
      <c r="Q1635" s="131"/>
      <c r="R1635" s="131"/>
      <c r="S1635" s="131"/>
      <c r="T1635" s="132" t="str">
        <f t="shared" si="1304"/>
        <v>OK</v>
      </c>
      <c r="U1635" s="138"/>
      <c r="V1635" s="138"/>
      <c r="W1635" s="139"/>
      <c r="X1635" s="139"/>
      <c r="Y1635" s="132" t="str">
        <f t="shared" si="1305"/>
        <v>OK</v>
      </c>
      <c r="Z1635" s="210"/>
      <c r="AA1635" s="204"/>
      <c r="AB1635" s="202"/>
      <c r="AC1635" s="202"/>
      <c r="AD1635" s="202"/>
      <c r="AE1635" s="202"/>
      <c r="AF1635" s="202"/>
      <c r="AG1635" s="132" t="str">
        <f t="shared" si="1306"/>
        <v>OK</v>
      </c>
      <c r="AH1635" s="138"/>
      <c r="AI1635" s="138"/>
      <c r="AJ1635" s="139"/>
      <c r="AK1635" s="139"/>
      <c r="AL1635" s="132" t="str">
        <f t="shared" si="1307"/>
        <v>OK</v>
      </c>
      <c r="AM1635" s="140"/>
      <c r="AN1635" s="119">
        <f t="shared" si="1308"/>
        <v>11083</v>
      </c>
      <c r="AO1635" s="120">
        <f t="shared" si="1309"/>
        <v>11083</v>
      </c>
      <c r="AP1635" s="39">
        <f t="shared" si="1310"/>
        <v>11083</v>
      </c>
      <c r="AQ1635" s="141">
        <f t="shared" si="1311"/>
        <v>11083</v>
      </c>
      <c r="AR1635" s="142">
        <f t="shared" si="1312"/>
        <v>0</v>
      </c>
      <c r="AS1635" s="143">
        <f t="shared" si="1313"/>
        <v>0</v>
      </c>
      <c r="AT1635" s="144">
        <f t="shared" si="1314"/>
        <v>11083</v>
      </c>
      <c r="AU1635" s="141">
        <f t="shared" si="1315"/>
        <v>11083</v>
      </c>
      <c r="AV1635" s="142">
        <f t="shared" si="1316"/>
        <v>0</v>
      </c>
      <c r="AW1635" s="143">
        <f t="shared" si="1317"/>
        <v>0</v>
      </c>
      <c r="AY1635" s="146" t="str">
        <f t="shared" si="1318"/>
        <v>61.41</v>
      </c>
      <c r="AZ1635" s="862" t="b">
        <f>COUNTIF('[1]Codes SEC'!$B$2:$B$250,Ministres!AY1635)&gt;0</f>
        <v>1</v>
      </c>
    </row>
    <row r="1636" spans="1:64" ht="30.6" x14ac:dyDescent="0.25">
      <c r="A1636" s="15" t="s">
        <v>1675</v>
      </c>
      <c r="B1636" s="225">
        <v>14</v>
      </c>
      <c r="C1636" s="122" t="s">
        <v>1728</v>
      </c>
      <c r="D1636" s="123">
        <v>1000</v>
      </c>
      <c r="E1636" s="226" t="s">
        <v>407</v>
      </c>
      <c r="F1636" s="122">
        <v>15</v>
      </c>
      <c r="G1636" s="126">
        <v>3</v>
      </c>
      <c r="H1636" s="35" t="str">
        <f t="shared" si="1303"/>
        <v>045</v>
      </c>
      <c r="I1636" s="36" t="s">
        <v>1441</v>
      </c>
      <c r="J1636" s="37" t="s">
        <v>1880</v>
      </c>
      <c r="K1636" s="244" t="s">
        <v>1881</v>
      </c>
      <c r="L1636" s="128">
        <v>56146</v>
      </c>
      <c r="M1636" s="129">
        <v>50294</v>
      </c>
      <c r="N1636" s="130"/>
      <c r="O1636" s="131"/>
      <c r="P1636" s="131"/>
      <c r="Q1636" s="131"/>
      <c r="R1636" s="131"/>
      <c r="S1636" s="131"/>
      <c r="T1636" s="132" t="str">
        <f t="shared" si="1304"/>
        <v>OK</v>
      </c>
      <c r="U1636" s="138"/>
      <c r="V1636" s="138"/>
      <c r="W1636" s="139"/>
      <c r="X1636" s="139"/>
      <c r="Y1636" s="132" t="str">
        <f t="shared" si="1305"/>
        <v>OK</v>
      </c>
      <c r="Z1636" s="210"/>
      <c r="AA1636" s="204"/>
      <c r="AB1636" s="202"/>
      <c r="AC1636" s="202"/>
      <c r="AD1636" s="202"/>
      <c r="AE1636" s="202"/>
      <c r="AF1636" s="202"/>
      <c r="AG1636" s="132" t="str">
        <f t="shared" si="1306"/>
        <v>OK</v>
      </c>
      <c r="AH1636" s="138"/>
      <c r="AI1636" s="138"/>
      <c r="AJ1636" s="139"/>
      <c r="AK1636" s="139"/>
      <c r="AL1636" s="132" t="str">
        <f t="shared" si="1307"/>
        <v>OK</v>
      </c>
      <c r="AM1636" s="140"/>
      <c r="AN1636" s="119">
        <f t="shared" si="1308"/>
        <v>56146</v>
      </c>
      <c r="AO1636" s="120">
        <f t="shared" si="1309"/>
        <v>50294</v>
      </c>
      <c r="AP1636" s="39">
        <f t="shared" si="1310"/>
        <v>56146</v>
      </c>
      <c r="AQ1636" s="141">
        <f t="shared" si="1311"/>
        <v>56146</v>
      </c>
      <c r="AR1636" s="142">
        <f t="shared" si="1312"/>
        <v>0</v>
      </c>
      <c r="AS1636" s="143">
        <f t="shared" si="1313"/>
        <v>0</v>
      </c>
      <c r="AT1636" s="144">
        <f t="shared" si="1314"/>
        <v>50294</v>
      </c>
      <c r="AU1636" s="141">
        <f t="shared" si="1315"/>
        <v>50294</v>
      </c>
      <c r="AV1636" s="142">
        <f t="shared" si="1316"/>
        <v>0</v>
      </c>
      <c r="AW1636" s="143">
        <f t="shared" si="1317"/>
        <v>0</v>
      </c>
      <c r="AY1636" s="146" t="str">
        <f t="shared" si="1318"/>
        <v>61.41</v>
      </c>
      <c r="AZ1636" s="862" t="b">
        <f>COUNTIF('[1]Codes SEC'!$B$2:$B$250,Ministres!AY1636)&gt;0</f>
        <v>1</v>
      </c>
    </row>
    <row r="1637" spans="1:64" ht="30.6" x14ac:dyDescent="0.25">
      <c r="A1637" s="15" t="s">
        <v>1675</v>
      </c>
      <c r="B1637" s="225">
        <v>14</v>
      </c>
      <c r="C1637" s="122" t="s">
        <v>1728</v>
      </c>
      <c r="D1637" s="123">
        <v>1000</v>
      </c>
      <c r="E1637" s="226" t="s">
        <v>407</v>
      </c>
      <c r="F1637" s="122">
        <v>15</v>
      </c>
      <c r="G1637" s="126">
        <v>1</v>
      </c>
      <c r="H1637" s="35" t="str">
        <f t="shared" si="1303"/>
        <v>045</v>
      </c>
      <c r="I1637" s="36" t="s">
        <v>1441</v>
      </c>
      <c r="J1637" s="37" t="s">
        <v>1882</v>
      </c>
      <c r="K1637" s="493" t="s">
        <v>1883</v>
      </c>
      <c r="L1637" s="128">
        <v>13284</v>
      </c>
      <c r="M1637" s="129">
        <v>13284</v>
      </c>
      <c r="N1637" s="130"/>
      <c r="O1637" s="131"/>
      <c r="P1637" s="131"/>
      <c r="Q1637" s="131"/>
      <c r="R1637" s="131"/>
      <c r="S1637" s="131"/>
      <c r="T1637" s="132" t="str">
        <f t="shared" si="1304"/>
        <v>OK</v>
      </c>
      <c r="U1637" s="138"/>
      <c r="V1637" s="138"/>
      <c r="W1637" s="139"/>
      <c r="X1637" s="139"/>
      <c r="Y1637" s="132" t="str">
        <f t="shared" si="1305"/>
        <v>OK</v>
      </c>
      <c r="Z1637" s="210"/>
      <c r="AA1637" s="204"/>
      <c r="AB1637" s="202"/>
      <c r="AC1637" s="202"/>
      <c r="AD1637" s="202"/>
      <c r="AE1637" s="202"/>
      <c r="AF1637" s="202"/>
      <c r="AG1637" s="132" t="str">
        <f t="shared" si="1306"/>
        <v>OK</v>
      </c>
      <c r="AH1637" s="138"/>
      <c r="AI1637" s="138"/>
      <c r="AJ1637" s="139"/>
      <c r="AK1637" s="139"/>
      <c r="AL1637" s="132" t="str">
        <f t="shared" si="1307"/>
        <v>OK</v>
      </c>
      <c r="AM1637" s="140"/>
      <c r="AN1637" s="119">
        <f t="shared" si="1308"/>
        <v>13284</v>
      </c>
      <c r="AO1637" s="120">
        <f t="shared" si="1309"/>
        <v>13284</v>
      </c>
      <c r="AP1637" s="39">
        <f t="shared" si="1310"/>
        <v>13284</v>
      </c>
      <c r="AQ1637" s="141">
        <f t="shared" si="1311"/>
        <v>13284</v>
      </c>
      <c r="AR1637" s="142">
        <f t="shared" si="1312"/>
        <v>0</v>
      </c>
      <c r="AS1637" s="143">
        <f t="shared" si="1313"/>
        <v>0</v>
      </c>
      <c r="AT1637" s="144">
        <f t="shared" si="1314"/>
        <v>13284</v>
      </c>
      <c r="AU1637" s="141">
        <f t="shared" si="1315"/>
        <v>13284</v>
      </c>
      <c r="AV1637" s="142">
        <f t="shared" si="1316"/>
        <v>0</v>
      </c>
      <c r="AW1637" s="143">
        <f t="shared" si="1317"/>
        <v>0</v>
      </c>
      <c r="AY1637" s="146" t="str">
        <f t="shared" si="1318"/>
        <v>61.41</v>
      </c>
      <c r="AZ1637" s="862" t="b">
        <f>COUNTIF('[1]Codes SEC'!$B$2:$B$250,Ministres!AY1637)&gt;0</f>
        <v>1</v>
      </c>
    </row>
    <row r="1638" spans="1:64" ht="30.6" x14ac:dyDescent="0.25">
      <c r="A1638" s="15" t="s">
        <v>1675</v>
      </c>
      <c r="B1638" s="225">
        <v>14</v>
      </c>
      <c r="C1638" s="122" t="s">
        <v>1728</v>
      </c>
      <c r="D1638" s="123">
        <v>1000</v>
      </c>
      <c r="E1638" s="226" t="s">
        <v>407</v>
      </c>
      <c r="F1638" s="122">
        <v>6</v>
      </c>
      <c r="G1638" s="126">
        <v>1</v>
      </c>
      <c r="H1638" s="35" t="str">
        <f t="shared" si="1303"/>
        <v>045</v>
      </c>
      <c r="I1638" s="36" t="s">
        <v>1441</v>
      </c>
      <c r="J1638" s="37" t="s">
        <v>1884</v>
      </c>
      <c r="K1638" s="493" t="s">
        <v>1885</v>
      </c>
      <c r="L1638" s="128">
        <v>0</v>
      </c>
      <c r="M1638" s="129">
        <v>0</v>
      </c>
      <c r="N1638" s="130"/>
      <c r="O1638" s="131"/>
      <c r="P1638" s="131"/>
      <c r="Q1638" s="131"/>
      <c r="R1638" s="131"/>
      <c r="S1638" s="131"/>
      <c r="T1638" s="132" t="str">
        <f t="shared" si="1304"/>
        <v>OK</v>
      </c>
      <c r="U1638" s="138"/>
      <c r="V1638" s="138"/>
      <c r="W1638" s="139"/>
      <c r="X1638" s="139"/>
      <c r="Y1638" s="132" t="str">
        <f t="shared" si="1305"/>
        <v>OK</v>
      </c>
      <c r="Z1638" s="210"/>
      <c r="AA1638" s="204"/>
      <c r="AB1638" s="202"/>
      <c r="AC1638" s="202"/>
      <c r="AD1638" s="202"/>
      <c r="AE1638" s="202"/>
      <c r="AF1638" s="202"/>
      <c r="AG1638" s="132" t="str">
        <f t="shared" si="1306"/>
        <v>OK</v>
      </c>
      <c r="AH1638" s="138"/>
      <c r="AI1638" s="138"/>
      <c r="AJ1638" s="139"/>
      <c r="AK1638" s="139"/>
      <c r="AL1638" s="132" t="str">
        <f t="shared" si="1307"/>
        <v>OK</v>
      </c>
      <c r="AM1638" s="140"/>
      <c r="AN1638" s="119">
        <f t="shared" si="1308"/>
        <v>0</v>
      </c>
      <c r="AO1638" s="120">
        <f t="shared" si="1309"/>
        <v>0</v>
      </c>
      <c r="AP1638" s="39">
        <f t="shared" si="1310"/>
        <v>0</v>
      </c>
      <c r="AQ1638" s="141">
        <f t="shared" si="1311"/>
        <v>0</v>
      </c>
      <c r="AR1638" s="142">
        <f t="shared" si="1312"/>
        <v>0</v>
      </c>
      <c r="AS1638" s="143" t="e">
        <f t="shared" si="1313"/>
        <v>#DIV/0!</v>
      </c>
      <c r="AT1638" s="144">
        <f t="shared" si="1314"/>
        <v>0</v>
      </c>
      <c r="AU1638" s="141">
        <f t="shared" si="1315"/>
        <v>0</v>
      </c>
      <c r="AV1638" s="142">
        <f t="shared" si="1316"/>
        <v>0</v>
      </c>
      <c r="AW1638" s="143" t="e">
        <f t="shared" si="1317"/>
        <v>#DIV/0!</v>
      </c>
      <c r="AY1638" s="146" t="str">
        <f t="shared" si="1318"/>
        <v>61.41</v>
      </c>
      <c r="AZ1638" s="862" t="b">
        <f>COUNTIF('[1]Codes SEC'!$B$2:$B$250,Ministres!AY1638)&gt;0</f>
        <v>1</v>
      </c>
    </row>
    <row r="1639" spans="1:64" ht="30.6" x14ac:dyDescent="0.25">
      <c r="A1639" s="15" t="s">
        <v>1675</v>
      </c>
      <c r="B1639" s="225">
        <v>14</v>
      </c>
      <c r="C1639" s="122" t="s">
        <v>1728</v>
      </c>
      <c r="D1639" s="123">
        <v>1000</v>
      </c>
      <c r="E1639" s="226"/>
      <c r="F1639" s="122">
        <v>15</v>
      </c>
      <c r="G1639" s="126">
        <v>1</v>
      </c>
      <c r="H1639" s="35" t="str">
        <f t="shared" si="1303"/>
        <v>045</v>
      </c>
      <c r="I1639" s="36" t="s">
        <v>1441</v>
      </c>
      <c r="J1639" s="37" t="s">
        <v>1886</v>
      </c>
      <c r="K1639" s="493" t="s">
        <v>1887</v>
      </c>
      <c r="L1639" s="128">
        <v>2690</v>
      </c>
      <c r="M1639" s="129">
        <v>2690</v>
      </c>
      <c r="N1639" s="130"/>
      <c r="O1639" s="131"/>
      <c r="P1639" s="131"/>
      <c r="Q1639" s="131"/>
      <c r="R1639" s="131"/>
      <c r="S1639" s="131"/>
      <c r="T1639" s="132" t="str">
        <f t="shared" si="1304"/>
        <v>OK</v>
      </c>
      <c r="U1639" s="138"/>
      <c r="V1639" s="138"/>
      <c r="W1639" s="139"/>
      <c r="X1639" s="139"/>
      <c r="Y1639" s="132" t="str">
        <f t="shared" si="1305"/>
        <v>OK</v>
      </c>
      <c r="Z1639" s="210"/>
      <c r="AA1639" s="204"/>
      <c r="AB1639" s="202"/>
      <c r="AC1639" s="202"/>
      <c r="AD1639" s="202"/>
      <c r="AE1639" s="202"/>
      <c r="AF1639" s="202"/>
      <c r="AG1639" s="132" t="str">
        <f t="shared" si="1306"/>
        <v>OK</v>
      </c>
      <c r="AH1639" s="138"/>
      <c r="AI1639" s="138"/>
      <c r="AJ1639" s="139"/>
      <c r="AK1639" s="139"/>
      <c r="AL1639" s="132" t="str">
        <f t="shared" si="1307"/>
        <v>OK</v>
      </c>
      <c r="AM1639" s="140"/>
      <c r="AN1639" s="119">
        <f t="shared" si="1308"/>
        <v>2690</v>
      </c>
      <c r="AO1639" s="120">
        <f t="shared" si="1309"/>
        <v>2690</v>
      </c>
      <c r="AP1639" s="39">
        <f t="shared" si="1310"/>
        <v>2690</v>
      </c>
      <c r="AQ1639" s="141">
        <f t="shared" si="1311"/>
        <v>2690</v>
      </c>
      <c r="AR1639" s="142">
        <f t="shared" si="1312"/>
        <v>0</v>
      </c>
      <c r="AS1639" s="143">
        <f t="shared" si="1313"/>
        <v>0</v>
      </c>
      <c r="AT1639" s="144">
        <f t="shared" si="1314"/>
        <v>2690</v>
      </c>
      <c r="AU1639" s="141">
        <f t="shared" si="1315"/>
        <v>2690</v>
      </c>
      <c r="AV1639" s="142">
        <f t="shared" si="1316"/>
        <v>0</v>
      </c>
      <c r="AW1639" s="143">
        <f t="shared" si="1317"/>
        <v>0</v>
      </c>
      <c r="AY1639" s="146" t="str">
        <f t="shared" si="1318"/>
        <v>61.41</v>
      </c>
      <c r="AZ1639" s="862" t="b">
        <f>COUNTIF('[1]Codes SEC'!$B$2:$B$250,Ministres!AY1639)&gt;0</f>
        <v>1</v>
      </c>
    </row>
    <row r="1640" spans="1:64" ht="35.1" customHeight="1" x14ac:dyDescent="0.25">
      <c r="A1640" s="15" t="s">
        <v>1675</v>
      </c>
      <c r="B1640" s="225">
        <v>14</v>
      </c>
      <c r="C1640" s="122" t="s">
        <v>1728</v>
      </c>
      <c r="D1640" s="123">
        <v>1000</v>
      </c>
      <c r="E1640" s="226"/>
      <c r="F1640" s="122">
        <v>15</v>
      </c>
      <c r="G1640" s="126">
        <v>1</v>
      </c>
      <c r="H1640" s="35" t="str">
        <f t="shared" si="1303"/>
        <v>045</v>
      </c>
      <c r="I1640" s="36" t="s">
        <v>1441</v>
      </c>
      <c r="J1640" s="37" t="s">
        <v>1888</v>
      </c>
      <c r="K1640" s="244" t="s">
        <v>1889</v>
      </c>
      <c r="L1640" s="128">
        <v>26170</v>
      </c>
      <c r="M1640" s="129">
        <v>26170</v>
      </c>
      <c r="N1640" s="130"/>
      <c r="O1640" s="131"/>
      <c r="P1640" s="131"/>
      <c r="Q1640" s="131"/>
      <c r="R1640" s="131"/>
      <c r="S1640" s="131"/>
      <c r="T1640" s="132" t="str">
        <f t="shared" si="1304"/>
        <v>OK</v>
      </c>
      <c r="U1640" s="138"/>
      <c r="V1640" s="138"/>
      <c r="W1640" s="139"/>
      <c r="X1640" s="139"/>
      <c r="Y1640" s="132" t="str">
        <f t="shared" si="1305"/>
        <v>OK</v>
      </c>
      <c r="Z1640" s="210"/>
      <c r="AA1640" s="204"/>
      <c r="AB1640" s="202"/>
      <c r="AC1640" s="202"/>
      <c r="AD1640" s="202"/>
      <c r="AE1640" s="202"/>
      <c r="AF1640" s="202"/>
      <c r="AG1640" s="132" t="str">
        <f t="shared" si="1306"/>
        <v>OK</v>
      </c>
      <c r="AH1640" s="138"/>
      <c r="AI1640" s="138"/>
      <c r="AJ1640" s="139"/>
      <c r="AK1640" s="139"/>
      <c r="AL1640" s="132" t="str">
        <f t="shared" si="1307"/>
        <v>OK</v>
      </c>
      <c r="AM1640" s="140"/>
      <c r="AN1640" s="119">
        <f t="shared" si="1308"/>
        <v>26170</v>
      </c>
      <c r="AO1640" s="120">
        <f t="shared" si="1309"/>
        <v>26170</v>
      </c>
      <c r="AP1640" s="39">
        <f t="shared" si="1310"/>
        <v>26170</v>
      </c>
      <c r="AQ1640" s="141">
        <f t="shared" si="1311"/>
        <v>26170</v>
      </c>
      <c r="AR1640" s="142">
        <f t="shared" si="1312"/>
        <v>0</v>
      </c>
      <c r="AS1640" s="143">
        <f t="shared" si="1313"/>
        <v>0</v>
      </c>
      <c r="AT1640" s="144">
        <f t="shared" si="1314"/>
        <v>26170</v>
      </c>
      <c r="AU1640" s="141">
        <f t="shared" si="1315"/>
        <v>26170</v>
      </c>
      <c r="AV1640" s="142">
        <f t="shared" si="1316"/>
        <v>0</v>
      </c>
      <c r="AW1640" s="143">
        <f t="shared" si="1317"/>
        <v>0</v>
      </c>
      <c r="AY1640" s="146" t="str">
        <f t="shared" si="1318"/>
        <v>61.41</v>
      </c>
      <c r="AZ1640" s="862" t="b">
        <f>COUNTIF('[1]Codes SEC'!$B$2:$B$250,Ministres!AY1640)&gt;0</f>
        <v>1</v>
      </c>
    </row>
    <row r="1641" spans="1:64" ht="30.6" x14ac:dyDescent="0.25">
      <c r="A1641" s="15" t="s">
        <v>1675</v>
      </c>
      <c r="B1641" s="225">
        <v>14</v>
      </c>
      <c r="C1641" s="122" t="s">
        <v>1728</v>
      </c>
      <c r="D1641" s="123">
        <v>1000</v>
      </c>
      <c r="E1641" s="226" t="s">
        <v>407</v>
      </c>
      <c r="F1641" s="122">
        <v>6</v>
      </c>
      <c r="G1641" s="126">
        <v>1</v>
      </c>
      <c r="H1641" s="35" t="str">
        <f t="shared" si="1303"/>
        <v>045</v>
      </c>
      <c r="I1641" s="36" t="s">
        <v>1441</v>
      </c>
      <c r="J1641" s="37" t="s">
        <v>1890</v>
      </c>
      <c r="K1641" s="493" t="s">
        <v>1891</v>
      </c>
      <c r="L1641" s="128">
        <v>0</v>
      </c>
      <c r="M1641" s="129">
        <v>0</v>
      </c>
      <c r="N1641" s="130"/>
      <c r="O1641" s="131"/>
      <c r="P1641" s="131"/>
      <c r="Q1641" s="131"/>
      <c r="R1641" s="131"/>
      <c r="S1641" s="131"/>
      <c r="T1641" s="132" t="str">
        <f>IF(SUM(N1641:S1641)=U1641,"OK",SUM(N1641:S1641)-U1641)</f>
        <v>OK</v>
      </c>
      <c r="U1641" s="138"/>
      <c r="V1641" s="138"/>
      <c r="W1641" s="139"/>
      <c r="X1641" s="139"/>
      <c r="Y1641" s="132" t="str">
        <f>IF(SUM(W1641:X1641)=Z1641,"OK",SUM(W1641:X1641)-Z1641)</f>
        <v>OK</v>
      </c>
      <c r="Z1641" s="210"/>
      <c r="AA1641" s="204"/>
      <c r="AB1641" s="202"/>
      <c r="AC1641" s="202"/>
      <c r="AD1641" s="202"/>
      <c r="AE1641" s="202"/>
      <c r="AF1641" s="202"/>
      <c r="AG1641" s="132" t="str">
        <f>IF(SUM(AA1641:AF1641)=AH1641,"OK",SUM(AA1641:AF1641)-AH1641)</f>
        <v>OK</v>
      </c>
      <c r="AH1641" s="138"/>
      <c r="AI1641" s="138"/>
      <c r="AJ1641" s="139"/>
      <c r="AK1641" s="139"/>
      <c r="AL1641" s="132" t="str">
        <f>IF(SUM(AJ1641:AK1641)=AM1641,"OK",SUM(AJ1641:AK1641)-AM1641)</f>
        <v>OK</v>
      </c>
      <c r="AM1641" s="140"/>
      <c r="AN1641" s="119">
        <f>L1641+U1641+V1641+Z1641</f>
        <v>0</v>
      </c>
      <c r="AO1641" s="120">
        <f>M1641+AH1641+AI1641+AM1641</f>
        <v>0</v>
      </c>
      <c r="AP1641" s="39">
        <f>L1641</f>
        <v>0</v>
      </c>
      <c r="AQ1641" s="141">
        <f>AN1641</f>
        <v>0</v>
      </c>
      <c r="AR1641" s="142">
        <f t="shared" si="1312"/>
        <v>0</v>
      </c>
      <c r="AS1641" s="143" t="e">
        <f t="shared" si="1313"/>
        <v>#DIV/0!</v>
      </c>
      <c r="AT1641" s="144">
        <f>M1641</f>
        <v>0</v>
      </c>
      <c r="AU1641" s="141">
        <f t="shared" si="1315"/>
        <v>0</v>
      </c>
      <c r="AV1641" s="142">
        <f t="shared" si="1316"/>
        <v>0</v>
      </c>
      <c r="AW1641" s="143" t="e">
        <f t="shared" si="1317"/>
        <v>#DIV/0!</v>
      </c>
      <c r="AY1641" s="146" t="str">
        <f t="shared" si="1318"/>
        <v>61.41</v>
      </c>
      <c r="AZ1641" s="862" t="b">
        <f>COUNTIF('[1]Codes SEC'!$B$2:$B$250,Ministres!AY1641)&gt;0</f>
        <v>1</v>
      </c>
    </row>
    <row r="1642" spans="1:64" s="877" customFormat="1" ht="35.1" customHeight="1" x14ac:dyDescent="0.25">
      <c r="A1642" s="15" t="s">
        <v>1675</v>
      </c>
      <c r="B1642" s="225">
        <v>14</v>
      </c>
      <c r="C1642" s="122" t="s">
        <v>1728</v>
      </c>
      <c r="D1642" s="123">
        <v>1000</v>
      </c>
      <c r="E1642" s="124"/>
      <c r="F1642" s="125">
        <v>12</v>
      </c>
      <c r="G1642" s="126">
        <v>1</v>
      </c>
      <c r="H1642" s="35" t="str">
        <f t="shared" si="1303"/>
        <v>045</v>
      </c>
      <c r="I1642" s="36">
        <v>86540000</v>
      </c>
      <c r="J1642" s="37" t="s">
        <v>1892</v>
      </c>
      <c r="K1642" s="281" t="s">
        <v>1893</v>
      </c>
      <c r="L1642" s="128">
        <v>0</v>
      </c>
      <c r="M1642" s="129">
        <v>2937</v>
      </c>
      <c r="N1642" s="130"/>
      <c r="O1642" s="131"/>
      <c r="P1642" s="131"/>
      <c r="Q1642" s="131"/>
      <c r="R1642" s="131"/>
      <c r="S1642" s="131"/>
      <c r="T1642" s="132" t="str">
        <f t="shared" si="1304"/>
        <v>OK</v>
      </c>
      <c r="U1642" s="138"/>
      <c r="V1642" s="138"/>
      <c r="W1642" s="139"/>
      <c r="X1642" s="139"/>
      <c r="Y1642" s="132" t="str">
        <f t="shared" si="1305"/>
        <v>OK</v>
      </c>
      <c r="Z1642" s="210"/>
      <c r="AA1642" s="204"/>
      <c r="AB1642" s="202"/>
      <c r="AC1642" s="202"/>
      <c r="AD1642" s="202"/>
      <c r="AE1642" s="202"/>
      <c r="AF1642" s="202"/>
      <c r="AG1642" s="132" t="str">
        <f t="shared" si="1306"/>
        <v>OK</v>
      </c>
      <c r="AH1642" s="138"/>
      <c r="AI1642" s="138"/>
      <c r="AJ1642" s="139"/>
      <c r="AK1642" s="139"/>
      <c r="AL1642" s="132" t="str">
        <f t="shared" si="1307"/>
        <v>OK</v>
      </c>
      <c r="AM1642" s="140"/>
      <c r="AN1642" s="119">
        <f t="shared" si="1308"/>
        <v>0</v>
      </c>
      <c r="AO1642" s="120">
        <f t="shared" si="1309"/>
        <v>2937</v>
      </c>
      <c r="AP1642" s="39">
        <f t="shared" si="1310"/>
        <v>0</v>
      </c>
      <c r="AQ1642" s="141">
        <f t="shared" si="1311"/>
        <v>0</v>
      </c>
      <c r="AR1642" s="142">
        <f t="shared" si="1312"/>
        <v>0</v>
      </c>
      <c r="AS1642" s="143" t="e">
        <f t="shared" si="1313"/>
        <v>#DIV/0!</v>
      </c>
      <c r="AT1642" s="144">
        <f t="shared" si="1314"/>
        <v>2937</v>
      </c>
      <c r="AU1642" s="141">
        <f t="shared" si="1315"/>
        <v>2937</v>
      </c>
      <c r="AV1642" s="142">
        <f t="shared" si="1316"/>
        <v>0</v>
      </c>
      <c r="AW1642" s="143">
        <f t="shared" si="1317"/>
        <v>0</v>
      </c>
      <c r="AX1642"/>
      <c r="AY1642" s="146" t="str">
        <f t="shared" si="1318"/>
        <v>65.40</v>
      </c>
      <c r="AZ1642" s="862" t="b">
        <f>COUNTIF('[1]Codes SEC'!$B$2:$B$250,Ministres!AY1642)&gt;0</f>
        <v>1</v>
      </c>
      <c r="BA1642"/>
      <c r="BB1642"/>
      <c r="BC1642"/>
      <c r="BD1642"/>
      <c r="BE1642"/>
      <c r="BF1642"/>
      <c r="BG1642"/>
      <c r="BH1642"/>
      <c r="BI1642"/>
      <c r="BJ1642"/>
      <c r="BK1642"/>
      <c r="BL1642"/>
    </row>
    <row r="1643" spans="1:64" ht="30.6" x14ac:dyDescent="0.25">
      <c r="A1643" s="15" t="s">
        <v>1675</v>
      </c>
      <c r="B1643" s="225">
        <v>14</v>
      </c>
      <c r="C1643" s="122" t="s">
        <v>1728</v>
      </c>
      <c r="D1643" s="123">
        <v>1000</v>
      </c>
      <c r="E1643" s="226"/>
      <c r="F1643" s="122">
        <v>12</v>
      </c>
      <c r="G1643" s="126" t="s">
        <v>1210</v>
      </c>
      <c r="H1643" s="35" t="str">
        <f t="shared" si="1303"/>
        <v>045</v>
      </c>
      <c r="I1643" s="36">
        <v>86540000</v>
      </c>
      <c r="J1643" s="37" t="s">
        <v>1894</v>
      </c>
      <c r="K1643" s="493" t="s">
        <v>1895</v>
      </c>
      <c r="L1643" s="128">
        <v>14550</v>
      </c>
      <c r="M1643" s="129">
        <v>330</v>
      </c>
      <c r="N1643" s="130"/>
      <c r="O1643" s="131"/>
      <c r="P1643" s="131"/>
      <c r="Q1643" s="131"/>
      <c r="R1643" s="131"/>
      <c r="S1643" s="131"/>
      <c r="T1643" s="132" t="str">
        <f t="shared" si="1304"/>
        <v>OK</v>
      </c>
      <c r="U1643" s="138"/>
      <c r="V1643" s="138"/>
      <c r="W1643" s="139"/>
      <c r="X1643" s="139"/>
      <c r="Y1643" s="132" t="str">
        <f t="shared" si="1305"/>
        <v>OK</v>
      </c>
      <c r="Z1643" s="210"/>
      <c r="AA1643" s="204"/>
      <c r="AB1643" s="202"/>
      <c r="AC1643" s="202"/>
      <c r="AD1643" s="202"/>
      <c r="AE1643" s="202"/>
      <c r="AF1643" s="202"/>
      <c r="AG1643" s="132" t="str">
        <f t="shared" si="1306"/>
        <v>OK</v>
      </c>
      <c r="AH1643" s="138"/>
      <c r="AI1643" s="138"/>
      <c r="AJ1643" s="139"/>
      <c r="AK1643" s="139"/>
      <c r="AL1643" s="132" t="str">
        <f t="shared" si="1307"/>
        <v>OK</v>
      </c>
      <c r="AM1643" s="140"/>
      <c r="AN1643" s="119">
        <f t="shared" si="1308"/>
        <v>14550</v>
      </c>
      <c r="AO1643" s="120">
        <f t="shared" si="1309"/>
        <v>330</v>
      </c>
      <c r="AP1643" s="39">
        <f t="shared" si="1310"/>
        <v>14550</v>
      </c>
      <c r="AQ1643" s="141">
        <f t="shared" si="1311"/>
        <v>14550</v>
      </c>
      <c r="AR1643" s="142">
        <f t="shared" si="1312"/>
        <v>0</v>
      </c>
      <c r="AS1643" s="143">
        <f t="shared" si="1313"/>
        <v>0</v>
      </c>
      <c r="AT1643" s="144">
        <f t="shared" si="1314"/>
        <v>330</v>
      </c>
      <c r="AU1643" s="141">
        <f t="shared" si="1315"/>
        <v>330</v>
      </c>
      <c r="AV1643" s="142">
        <f t="shared" si="1316"/>
        <v>0</v>
      </c>
      <c r="AW1643" s="143">
        <f t="shared" si="1317"/>
        <v>0</v>
      </c>
      <c r="AY1643" s="146" t="str">
        <f t="shared" si="1318"/>
        <v>65.40</v>
      </c>
      <c r="AZ1643" s="862" t="b">
        <f>COUNTIF('[1]Codes SEC'!$B$2:$B$250,Ministres!AY1643)&gt;0</f>
        <v>1</v>
      </c>
    </row>
    <row r="1644" spans="1:64" ht="35.1" customHeight="1" x14ac:dyDescent="0.25">
      <c r="A1644" s="15" t="s">
        <v>1675</v>
      </c>
      <c r="B1644" s="225">
        <v>14</v>
      </c>
      <c r="C1644" s="122" t="s">
        <v>1728</v>
      </c>
      <c r="D1644" s="123">
        <v>1000</v>
      </c>
      <c r="E1644" s="226"/>
      <c r="F1644" s="122">
        <v>12</v>
      </c>
      <c r="G1644" s="126">
        <v>1</v>
      </c>
      <c r="H1644" s="35" t="str">
        <f t="shared" si="1303"/>
        <v>045</v>
      </c>
      <c r="I1644" s="36" t="s">
        <v>1896</v>
      </c>
      <c r="J1644" s="37" t="s">
        <v>1897</v>
      </c>
      <c r="K1644" s="244" t="s">
        <v>1898</v>
      </c>
      <c r="L1644" s="128">
        <v>0</v>
      </c>
      <c r="M1644" s="129">
        <v>0</v>
      </c>
      <c r="N1644" s="130"/>
      <c r="O1644" s="131"/>
      <c r="P1644" s="131"/>
      <c r="Q1644" s="131"/>
      <c r="R1644" s="131"/>
      <c r="S1644" s="131"/>
      <c r="T1644" s="132" t="str">
        <f t="shared" si="1304"/>
        <v>OK</v>
      </c>
      <c r="U1644" s="138"/>
      <c r="V1644" s="138"/>
      <c r="W1644" s="139"/>
      <c r="X1644" s="139"/>
      <c r="Y1644" s="132" t="str">
        <f t="shared" si="1305"/>
        <v>OK</v>
      </c>
      <c r="Z1644" s="210"/>
      <c r="AA1644" s="204"/>
      <c r="AB1644" s="202"/>
      <c r="AC1644" s="202"/>
      <c r="AD1644" s="202"/>
      <c r="AE1644" s="202"/>
      <c r="AF1644" s="202"/>
      <c r="AG1644" s="132" t="str">
        <f t="shared" si="1306"/>
        <v>OK</v>
      </c>
      <c r="AH1644" s="138"/>
      <c r="AI1644" s="138"/>
      <c r="AJ1644" s="139"/>
      <c r="AK1644" s="139"/>
      <c r="AL1644" s="132" t="str">
        <f t="shared" si="1307"/>
        <v>OK</v>
      </c>
      <c r="AM1644" s="140"/>
      <c r="AN1644" s="119">
        <f t="shared" si="1308"/>
        <v>0</v>
      </c>
      <c r="AO1644" s="120">
        <f t="shared" si="1309"/>
        <v>0</v>
      </c>
      <c r="AP1644" s="39">
        <f t="shared" si="1310"/>
        <v>0</v>
      </c>
      <c r="AQ1644" s="141">
        <f t="shared" si="1311"/>
        <v>0</v>
      </c>
      <c r="AR1644" s="142">
        <f t="shared" si="1312"/>
        <v>0</v>
      </c>
      <c r="AS1644" s="143" t="e">
        <f t="shared" si="1313"/>
        <v>#DIV/0!</v>
      </c>
      <c r="AT1644" s="144">
        <f t="shared" si="1314"/>
        <v>0</v>
      </c>
      <c r="AU1644" s="141">
        <f t="shared" si="1315"/>
        <v>0</v>
      </c>
      <c r="AV1644" s="142">
        <f t="shared" si="1316"/>
        <v>0</v>
      </c>
      <c r="AW1644" s="143" t="e">
        <f t="shared" si="1317"/>
        <v>#DIV/0!</v>
      </c>
      <c r="AY1644" s="146" t="str">
        <f t="shared" si="1318"/>
        <v>73.10</v>
      </c>
      <c r="AZ1644" s="862" t="b">
        <f>COUNTIF('[1]Codes SEC'!$B$2:$B$250,Ministres!AY1644)&gt;0</f>
        <v>1</v>
      </c>
    </row>
    <row r="1645" spans="1:64" ht="51" x14ac:dyDescent="0.25">
      <c r="A1645" s="15" t="s">
        <v>1675</v>
      </c>
      <c r="B1645" s="225">
        <v>14</v>
      </c>
      <c r="C1645" s="122" t="s">
        <v>1728</v>
      </c>
      <c r="D1645" s="123">
        <v>1000</v>
      </c>
      <c r="E1645" s="226"/>
      <c r="F1645" s="122">
        <v>15</v>
      </c>
      <c r="G1645" s="126">
        <v>1</v>
      </c>
      <c r="H1645" s="35" t="str">
        <f t="shared" si="1303"/>
        <v>045</v>
      </c>
      <c r="I1645" s="36">
        <v>88561000</v>
      </c>
      <c r="J1645" s="37" t="s">
        <v>1899</v>
      </c>
      <c r="K1645" s="846" t="s">
        <v>1900</v>
      </c>
      <c r="L1645" s="128">
        <v>105</v>
      </c>
      <c r="M1645" s="129">
        <v>105</v>
      </c>
      <c r="N1645" s="130"/>
      <c r="O1645" s="131"/>
      <c r="P1645" s="131"/>
      <c r="Q1645" s="131"/>
      <c r="R1645" s="131"/>
      <c r="S1645" s="131"/>
      <c r="T1645" s="132" t="str">
        <f t="shared" si="1304"/>
        <v>OK</v>
      </c>
      <c r="U1645" s="138"/>
      <c r="V1645" s="138"/>
      <c r="W1645" s="139"/>
      <c r="X1645" s="139"/>
      <c r="Y1645" s="132" t="str">
        <f t="shared" si="1305"/>
        <v>OK</v>
      </c>
      <c r="Z1645" s="210"/>
      <c r="AA1645" s="204"/>
      <c r="AB1645" s="202"/>
      <c r="AC1645" s="202"/>
      <c r="AD1645" s="202"/>
      <c r="AE1645" s="202"/>
      <c r="AF1645" s="202"/>
      <c r="AG1645" s="132" t="str">
        <f t="shared" si="1306"/>
        <v>OK</v>
      </c>
      <c r="AH1645" s="138"/>
      <c r="AI1645" s="138"/>
      <c r="AJ1645" s="139"/>
      <c r="AK1645" s="139"/>
      <c r="AL1645" s="132" t="str">
        <f t="shared" si="1307"/>
        <v>OK</v>
      </c>
      <c r="AM1645" s="140"/>
      <c r="AN1645" s="119">
        <f t="shared" si="1308"/>
        <v>105</v>
      </c>
      <c r="AO1645" s="120">
        <f t="shared" si="1309"/>
        <v>105</v>
      </c>
      <c r="AP1645" s="39">
        <f t="shared" si="1310"/>
        <v>105</v>
      </c>
      <c r="AQ1645" s="141">
        <f t="shared" si="1311"/>
        <v>105</v>
      </c>
      <c r="AR1645" s="142">
        <f t="shared" si="1312"/>
        <v>0</v>
      </c>
      <c r="AS1645" s="143">
        <f t="shared" si="1313"/>
        <v>0</v>
      </c>
      <c r="AT1645" s="144">
        <f t="shared" si="1314"/>
        <v>105</v>
      </c>
      <c r="AU1645" s="141">
        <f t="shared" si="1315"/>
        <v>105</v>
      </c>
      <c r="AV1645" s="142">
        <f t="shared" si="1316"/>
        <v>0</v>
      </c>
      <c r="AW1645" s="143">
        <f t="shared" si="1317"/>
        <v>0</v>
      </c>
      <c r="AY1645" s="146" t="str">
        <f t="shared" si="1318"/>
        <v>85.61</v>
      </c>
      <c r="AZ1645" s="862" t="b">
        <f>COUNTIF('[1]Codes SEC'!$B$2:$B$250,Ministres!AY1645)&gt;0</f>
        <v>1</v>
      </c>
    </row>
    <row r="1646" spans="1:64" ht="12.75" customHeight="1" x14ac:dyDescent="0.25">
      <c r="A1646" s="350"/>
      <c r="B1646" s="864"/>
      <c r="C1646" s="150"/>
      <c r="D1646" s="352"/>
      <c r="E1646" s="865"/>
      <c r="F1646" s="150"/>
      <c r="G1646" s="154"/>
      <c r="H1646" s="155"/>
      <c r="I1646" s="156"/>
      <c r="J1646" s="157"/>
      <c r="K1646" s="158" t="s">
        <v>116</v>
      </c>
      <c r="L1646" s="894">
        <f t="shared" ref="L1646:S1646" si="1319">L1634+L1635+L1636+L1637+L1638+L1639+L1644+L1640+L1645+L1631+L1642+L1633+L1641+L1632+L1643</f>
        <v>191065</v>
      </c>
      <c r="M1646" s="895">
        <f t="shared" si="1319"/>
        <v>156410</v>
      </c>
      <c r="N1646" s="867">
        <f t="shared" si="1319"/>
        <v>0</v>
      </c>
      <c r="O1646" s="868">
        <f t="shared" si="1319"/>
        <v>0</v>
      </c>
      <c r="P1646" s="868">
        <f t="shared" si="1319"/>
        <v>0</v>
      </c>
      <c r="Q1646" s="868">
        <f t="shared" si="1319"/>
        <v>0</v>
      </c>
      <c r="R1646" s="868">
        <f t="shared" si="1319"/>
        <v>0</v>
      </c>
      <c r="S1646" s="868">
        <f t="shared" si="1319"/>
        <v>0</v>
      </c>
      <c r="T1646" s="869"/>
      <c r="U1646" s="870">
        <f>U1634+U1635+U1636+U1637+U1638+U1639+U1644+U1640+U1645+U1631+U1642+U1633+U1641+U1632+U1643</f>
        <v>0</v>
      </c>
      <c r="V1646" s="870">
        <f>V1634+V1635+V1636+V1637+V1638+V1639+V1644+V1640+V1645+V1631+V1642+V1633+V1641+V1632+V1643</f>
        <v>0</v>
      </c>
      <c r="W1646" s="868">
        <f>W1634+W1635+W1636+W1637+W1638+W1639+W1644+W1640+W1645+W1631+W1642+W1633+W1641+W1632+W1643</f>
        <v>0</v>
      </c>
      <c r="X1646" s="868">
        <f>X1634+X1635+X1636+X1637+X1638+X1639+X1644+X1640+X1645+X1631+X1642+X1633+X1641+X1632+X1643</f>
        <v>0</v>
      </c>
      <c r="Y1646" s="869"/>
      <c r="Z1646" s="870">
        <f t="shared" ref="Z1646:AF1646" si="1320">Z1634+Z1635+Z1636+Z1637+Z1638+Z1639+Z1644+Z1640+Z1645+Z1631+Z1642+Z1633+Z1641+Z1632+Z1643</f>
        <v>0</v>
      </c>
      <c r="AA1646" s="165">
        <f t="shared" si="1320"/>
        <v>0</v>
      </c>
      <c r="AB1646" s="868">
        <f t="shared" si="1320"/>
        <v>0</v>
      </c>
      <c r="AC1646" s="868">
        <f t="shared" si="1320"/>
        <v>0</v>
      </c>
      <c r="AD1646" s="868">
        <f t="shared" si="1320"/>
        <v>0</v>
      </c>
      <c r="AE1646" s="868">
        <f t="shared" si="1320"/>
        <v>0</v>
      </c>
      <c r="AF1646" s="868">
        <f t="shared" si="1320"/>
        <v>0</v>
      </c>
      <c r="AG1646" s="869"/>
      <c r="AH1646" s="870">
        <f>AH1634+AH1635+AH1636+AH1637+AH1638+AH1639+AH1644+AH1640+AH1645+AH1631+AH1642+AH1633+AH1641+AH1632+AH1643</f>
        <v>0</v>
      </c>
      <c r="AI1646" s="870">
        <f>AI1634+AI1635+AI1636+AI1637+AI1638+AI1639+AI1644+AI1640+AI1645+AI1631+AI1642+AI1633+AI1641+AI1632+AI1643</f>
        <v>0</v>
      </c>
      <c r="AJ1646" s="868">
        <f>AJ1634+AJ1635+AJ1636+AJ1637+AJ1638+AJ1639+AJ1644+AJ1640+AJ1645+AJ1631+AJ1642+AJ1633+AJ1641+AJ1632+AJ1643</f>
        <v>0</v>
      </c>
      <c r="AK1646" s="868">
        <f>AK1634+AK1635+AK1636+AK1637+AK1638+AK1639+AK1644+AK1640+AK1645+AK1631+AK1642+AK1633+AK1641+AK1632+AK1643</f>
        <v>0</v>
      </c>
      <c r="AL1646" s="869"/>
      <c r="AM1646" s="871">
        <f t="shared" ref="AM1646:AW1646" si="1321">AM1634+AM1635+AM1636+AM1637+AM1638+AM1639+AM1644+AM1640+AM1645+AM1631+AM1642+AM1633+AM1641+AM1632+AM1643</f>
        <v>0</v>
      </c>
      <c r="AN1646" s="167">
        <f t="shared" si="1321"/>
        <v>191065</v>
      </c>
      <c r="AO1646" s="872">
        <f t="shared" si="1321"/>
        <v>156410</v>
      </c>
      <c r="AP1646" s="169">
        <f t="shared" si="1321"/>
        <v>191065</v>
      </c>
      <c r="AQ1646" s="873">
        <f t="shared" si="1321"/>
        <v>191065</v>
      </c>
      <c r="AR1646" s="874">
        <f t="shared" si="1321"/>
        <v>0</v>
      </c>
      <c r="AS1646" s="875" t="e">
        <f t="shared" si="1321"/>
        <v>#DIV/0!</v>
      </c>
      <c r="AT1646" s="876">
        <f t="shared" si="1321"/>
        <v>156410</v>
      </c>
      <c r="AU1646" s="873">
        <f t="shared" si="1321"/>
        <v>156410</v>
      </c>
      <c r="AV1646" s="874">
        <f t="shared" si="1321"/>
        <v>0</v>
      </c>
      <c r="AW1646" s="875" t="e">
        <f t="shared" si="1321"/>
        <v>#DIV/0!</v>
      </c>
      <c r="AY1646" s="146"/>
      <c r="AZ1646" s="862"/>
    </row>
    <row r="1647" spans="1:64" ht="12.75" customHeight="1" x14ac:dyDescent="0.25">
      <c r="A1647" s="174"/>
      <c r="B1647" s="175"/>
      <c r="C1647" s="176"/>
      <c r="D1647" s="177"/>
      <c r="E1647" s="178"/>
      <c r="F1647" s="177"/>
      <c r="G1647" s="179"/>
      <c r="H1647" s="180"/>
      <c r="I1647" s="181"/>
      <c r="J1647" s="831"/>
      <c r="K1647" s="183" t="s">
        <v>1901</v>
      </c>
      <c r="L1647" s="184">
        <f t="shared" ref="L1647:S1647" si="1322">L1646+L1627</f>
        <v>895581</v>
      </c>
      <c r="M1647" s="185">
        <f t="shared" si="1322"/>
        <v>861053</v>
      </c>
      <c r="N1647" s="186">
        <f t="shared" si="1322"/>
        <v>0</v>
      </c>
      <c r="O1647" s="187">
        <f t="shared" si="1322"/>
        <v>0</v>
      </c>
      <c r="P1647" s="187">
        <f t="shared" si="1322"/>
        <v>0</v>
      </c>
      <c r="Q1647" s="187">
        <f t="shared" si="1322"/>
        <v>0</v>
      </c>
      <c r="R1647" s="187">
        <f t="shared" si="1322"/>
        <v>0</v>
      </c>
      <c r="S1647" s="187">
        <f t="shared" si="1322"/>
        <v>0</v>
      </c>
      <c r="T1647" s="188"/>
      <c r="U1647" s="187">
        <f>U1646+U1627</f>
        <v>0</v>
      </c>
      <c r="V1647" s="187">
        <f>V1646+V1627</f>
        <v>0</v>
      </c>
      <c r="W1647" s="187">
        <f>W1646+W1627</f>
        <v>0</v>
      </c>
      <c r="X1647" s="187">
        <f>X1646+X1627</f>
        <v>0</v>
      </c>
      <c r="Y1647" s="188"/>
      <c r="Z1647" s="187">
        <f t="shared" ref="Z1647:AF1647" si="1323">Z1646+Z1627</f>
        <v>0</v>
      </c>
      <c r="AA1647" s="189">
        <f t="shared" si="1323"/>
        <v>0</v>
      </c>
      <c r="AB1647" s="187">
        <f t="shared" si="1323"/>
        <v>0</v>
      </c>
      <c r="AC1647" s="187">
        <f t="shared" si="1323"/>
        <v>0</v>
      </c>
      <c r="AD1647" s="187">
        <f t="shared" si="1323"/>
        <v>0</v>
      </c>
      <c r="AE1647" s="187">
        <f t="shared" si="1323"/>
        <v>0</v>
      </c>
      <c r="AF1647" s="187">
        <f t="shared" si="1323"/>
        <v>0</v>
      </c>
      <c r="AG1647" s="188"/>
      <c r="AH1647" s="187">
        <f>AH1646+AH1627</f>
        <v>0</v>
      </c>
      <c r="AI1647" s="187">
        <f>AI1646+AI1627</f>
        <v>0</v>
      </c>
      <c r="AJ1647" s="187">
        <f>AJ1646+AJ1627</f>
        <v>0</v>
      </c>
      <c r="AK1647" s="187">
        <f>AK1646+AK1627</f>
        <v>0</v>
      </c>
      <c r="AL1647" s="188"/>
      <c r="AM1647" s="190">
        <f t="shared" ref="AM1647:AW1647" si="1324">AM1646+AM1627</f>
        <v>0</v>
      </c>
      <c r="AN1647" s="191">
        <f t="shared" si="1324"/>
        <v>895581</v>
      </c>
      <c r="AO1647" s="190">
        <f t="shared" si="1324"/>
        <v>861053</v>
      </c>
      <c r="AP1647" s="184">
        <f t="shared" si="1324"/>
        <v>895581</v>
      </c>
      <c r="AQ1647" s="192">
        <f t="shared" si="1324"/>
        <v>895581</v>
      </c>
      <c r="AR1647" s="193">
        <f t="shared" si="1324"/>
        <v>0</v>
      </c>
      <c r="AS1647" s="194" t="e">
        <f t="shared" si="1324"/>
        <v>#DIV/0!</v>
      </c>
      <c r="AT1647" s="195">
        <f t="shared" si="1324"/>
        <v>861053</v>
      </c>
      <c r="AU1647" s="192">
        <f t="shared" si="1324"/>
        <v>861053</v>
      </c>
      <c r="AV1647" s="193">
        <f t="shared" si="1324"/>
        <v>0</v>
      </c>
      <c r="AW1647" s="194" t="e">
        <f t="shared" si="1324"/>
        <v>#DIV/0!</v>
      </c>
      <c r="AY1647" s="146"/>
      <c r="AZ1647" s="862"/>
    </row>
    <row r="1648" spans="1:64" ht="12.75" customHeight="1" x14ac:dyDescent="0.25">
      <c r="A1648" s="15"/>
      <c r="C1648" s="122"/>
      <c r="D1648" s="123"/>
      <c r="F1648" s="125"/>
      <c r="G1648" s="34"/>
      <c r="H1648" s="35"/>
      <c r="I1648" s="36"/>
      <c r="J1648" s="37"/>
      <c r="K1648" s="198" t="s">
        <v>72</v>
      </c>
      <c r="L1648" s="199">
        <v>0</v>
      </c>
      <c r="M1648" s="200">
        <v>0</v>
      </c>
      <c r="N1648" s="201">
        <v>0</v>
      </c>
      <c r="O1648" s="202">
        <v>0</v>
      </c>
      <c r="P1648" s="202">
        <v>0</v>
      </c>
      <c r="Q1648" s="202">
        <v>0</v>
      </c>
      <c r="R1648" s="202">
        <v>0</v>
      </c>
      <c r="S1648" s="202">
        <v>0</v>
      </c>
      <c r="T1648" s="203"/>
      <c r="U1648" s="135">
        <v>0</v>
      </c>
      <c r="V1648" s="135">
        <v>0</v>
      </c>
      <c r="W1648" s="202">
        <v>0</v>
      </c>
      <c r="X1648" s="202">
        <v>0</v>
      </c>
      <c r="Y1648" s="203"/>
      <c r="Z1648" s="135">
        <v>0</v>
      </c>
      <c r="AA1648" s="204">
        <v>0</v>
      </c>
      <c r="AB1648" s="202">
        <v>0</v>
      </c>
      <c r="AC1648" s="202">
        <v>0</v>
      </c>
      <c r="AD1648" s="202">
        <v>0</v>
      </c>
      <c r="AE1648" s="202">
        <v>0</v>
      </c>
      <c r="AF1648" s="202">
        <v>0</v>
      </c>
      <c r="AG1648" s="203"/>
      <c r="AH1648" s="135">
        <v>0</v>
      </c>
      <c r="AI1648" s="135">
        <v>0</v>
      </c>
      <c r="AJ1648" s="202">
        <v>0</v>
      </c>
      <c r="AK1648" s="202">
        <v>0</v>
      </c>
      <c r="AL1648" s="203"/>
      <c r="AM1648" s="205">
        <v>0</v>
      </c>
      <c r="AN1648" s="119">
        <v>0</v>
      </c>
      <c r="AO1648" s="120">
        <v>0</v>
      </c>
      <c r="AP1648" s="39">
        <v>0</v>
      </c>
      <c r="AQ1648" s="141">
        <v>0</v>
      </c>
      <c r="AR1648" s="141">
        <v>0</v>
      </c>
      <c r="AS1648" s="143">
        <v>0</v>
      </c>
      <c r="AT1648" s="144">
        <v>0</v>
      </c>
      <c r="AU1648" s="141">
        <v>0</v>
      </c>
      <c r="AV1648" s="141">
        <v>0</v>
      </c>
      <c r="AW1648" s="143">
        <v>0</v>
      </c>
      <c r="AY1648" s="146"/>
      <c r="AZ1648" s="862"/>
    </row>
    <row r="1649" spans="1:64" ht="12.75" customHeight="1" x14ac:dyDescent="0.25">
      <c r="A1649" s="356"/>
      <c r="B1649" s="225"/>
      <c r="C1649" s="122"/>
      <c r="D1649" s="357"/>
      <c r="E1649" s="226"/>
      <c r="F1649" s="122"/>
      <c r="G1649" s="126"/>
      <c r="H1649" s="35"/>
      <c r="I1649" s="36"/>
      <c r="J1649" s="37"/>
      <c r="K1649" s="198" t="s">
        <v>73</v>
      </c>
      <c r="L1649" s="896">
        <f t="shared" ref="L1649:S1649" si="1325">L1635+L1636+L1637+L1638+L1641</f>
        <v>80513</v>
      </c>
      <c r="M1649" s="897">
        <f t="shared" si="1325"/>
        <v>74661</v>
      </c>
      <c r="N1649" s="201">
        <f t="shared" si="1325"/>
        <v>0</v>
      </c>
      <c r="O1649" s="202">
        <f t="shared" si="1325"/>
        <v>0</v>
      </c>
      <c r="P1649" s="202">
        <f t="shared" si="1325"/>
        <v>0</v>
      </c>
      <c r="Q1649" s="202">
        <f t="shared" si="1325"/>
        <v>0</v>
      </c>
      <c r="R1649" s="202">
        <f t="shared" si="1325"/>
        <v>0</v>
      </c>
      <c r="S1649" s="202">
        <f t="shared" si="1325"/>
        <v>0</v>
      </c>
      <c r="T1649" s="203"/>
      <c r="U1649" s="135">
        <f>U1635+U1636+U1637+U1638+U1641</f>
        <v>0</v>
      </c>
      <c r="V1649" s="135">
        <f>V1635+V1636+V1637+V1638+V1641</f>
        <v>0</v>
      </c>
      <c r="W1649" s="202">
        <f>W1635+W1636+W1637+W1638+W1641</f>
        <v>0</v>
      </c>
      <c r="X1649" s="202">
        <f>X1635+X1636+X1637+X1638+X1641</f>
        <v>0</v>
      </c>
      <c r="Y1649" s="203"/>
      <c r="Z1649" s="135">
        <f t="shared" ref="Z1649:AF1649" si="1326">Z1635+Z1636+Z1637+Z1638+Z1641</f>
        <v>0</v>
      </c>
      <c r="AA1649" s="204">
        <f t="shared" si="1326"/>
        <v>0</v>
      </c>
      <c r="AB1649" s="202">
        <f t="shared" si="1326"/>
        <v>0</v>
      </c>
      <c r="AC1649" s="202">
        <f t="shared" si="1326"/>
        <v>0</v>
      </c>
      <c r="AD1649" s="202">
        <f t="shared" si="1326"/>
        <v>0</v>
      </c>
      <c r="AE1649" s="202">
        <f t="shared" si="1326"/>
        <v>0</v>
      </c>
      <c r="AF1649" s="202">
        <f t="shared" si="1326"/>
        <v>0</v>
      </c>
      <c r="AG1649" s="203"/>
      <c r="AH1649" s="135">
        <f>AH1635+AH1636+AH1637+AH1638+AH1641</f>
        <v>0</v>
      </c>
      <c r="AI1649" s="135">
        <f>AI1635+AI1636+AI1637+AI1638+AI1641</f>
        <v>0</v>
      </c>
      <c r="AJ1649" s="202">
        <f>AJ1635+AJ1636+AJ1637+AJ1638+AJ1641</f>
        <v>0</v>
      </c>
      <c r="AK1649" s="202">
        <f>AK1635+AK1636+AK1637+AK1638+AK1641</f>
        <v>0</v>
      </c>
      <c r="AL1649" s="203"/>
      <c r="AM1649" s="205">
        <f t="shared" ref="AM1649:AW1649" si="1327">AM1635+AM1636+AM1637+AM1638+AM1641</f>
        <v>0</v>
      </c>
      <c r="AN1649" s="119">
        <f t="shared" si="1327"/>
        <v>80513</v>
      </c>
      <c r="AO1649" s="120">
        <f t="shared" si="1327"/>
        <v>74661</v>
      </c>
      <c r="AP1649" s="39">
        <f t="shared" si="1327"/>
        <v>80513</v>
      </c>
      <c r="AQ1649" s="141">
        <f t="shared" si="1327"/>
        <v>80513</v>
      </c>
      <c r="AR1649" s="141">
        <f t="shared" si="1327"/>
        <v>0</v>
      </c>
      <c r="AS1649" s="143" t="e">
        <f t="shared" si="1327"/>
        <v>#DIV/0!</v>
      </c>
      <c r="AT1649" s="144">
        <f t="shared" si="1327"/>
        <v>74661</v>
      </c>
      <c r="AU1649" s="141">
        <f t="shared" si="1327"/>
        <v>74661</v>
      </c>
      <c r="AV1649" s="141">
        <f t="shared" si="1327"/>
        <v>0</v>
      </c>
      <c r="AW1649" s="143" t="e">
        <f t="shared" si="1327"/>
        <v>#DIV/0!</v>
      </c>
      <c r="AY1649" s="146"/>
      <c r="AZ1649" s="862"/>
    </row>
    <row r="1650" spans="1:64" ht="12.75" customHeight="1" x14ac:dyDescent="0.25">
      <c r="A1650" s="356"/>
      <c r="B1650" s="225"/>
      <c r="C1650" s="122"/>
      <c r="D1650" s="357"/>
      <c r="E1650" s="226"/>
      <c r="F1650" s="122"/>
      <c r="G1650" s="126"/>
      <c r="H1650" s="35"/>
      <c r="I1650" s="36"/>
      <c r="J1650" s="37"/>
      <c r="K1650" s="198" t="s">
        <v>74</v>
      </c>
      <c r="L1650" s="896">
        <v>0</v>
      </c>
      <c r="M1650" s="897">
        <v>0</v>
      </c>
      <c r="N1650" s="201">
        <v>0</v>
      </c>
      <c r="O1650" s="202">
        <v>0</v>
      </c>
      <c r="P1650" s="202">
        <v>0</v>
      </c>
      <c r="Q1650" s="202">
        <v>0</v>
      </c>
      <c r="R1650" s="202">
        <v>0</v>
      </c>
      <c r="S1650" s="202">
        <v>0</v>
      </c>
      <c r="T1650" s="203"/>
      <c r="U1650" s="135">
        <v>0</v>
      </c>
      <c r="V1650" s="135">
        <v>0</v>
      </c>
      <c r="W1650" s="202">
        <v>0</v>
      </c>
      <c r="X1650" s="202">
        <v>0</v>
      </c>
      <c r="Y1650" s="203"/>
      <c r="Z1650" s="135">
        <v>0</v>
      </c>
      <c r="AA1650" s="204">
        <v>0</v>
      </c>
      <c r="AB1650" s="202">
        <v>0</v>
      </c>
      <c r="AC1650" s="202">
        <v>0</v>
      </c>
      <c r="AD1650" s="202">
        <v>0</v>
      </c>
      <c r="AE1650" s="202">
        <v>0</v>
      </c>
      <c r="AF1650" s="202">
        <v>0</v>
      </c>
      <c r="AG1650" s="203"/>
      <c r="AH1650" s="135">
        <v>0</v>
      </c>
      <c r="AI1650" s="135">
        <v>0</v>
      </c>
      <c r="AJ1650" s="202">
        <v>0</v>
      </c>
      <c r="AK1650" s="202">
        <v>0</v>
      </c>
      <c r="AL1650" s="203"/>
      <c r="AM1650" s="205">
        <v>0</v>
      </c>
      <c r="AN1650" s="119">
        <v>0</v>
      </c>
      <c r="AO1650" s="120">
        <v>0</v>
      </c>
      <c r="AP1650" s="39">
        <v>0</v>
      </c>
      <c r="AQ1650" s="141">
        <v>0</v>
      </c>
      <c r="AR1650" s="141">
        <v>0</v>
      </c>
      <c r="AS1650" s="143">
        <v>0</v>
      </c>
      <c r="AT1650" s="144">
        <v>0</v>
      </c>
      <c r="AU1650" s="141">
        <v>0</v>
      </c>
      <c r="AV1650" s="141">
        <v>0</v>
      </c>
      <c r="AW1650" s="143">
        <v>0</v>
      </c>
      <c r="AY1650" s="146"/>
      <c r="AZ1650" s="862"/>
    </row>
    <row r="1651" spans="1:64" ht="12.75" customHeight="1" x14ac:dyDescent="0.25">
      <c r="A1651" s="356"/>
      <c r="B1651" s="225"/>
      <c r="C1651" s="122"/>
      <c r="D1651" s="357"/>
      <c r="E1651" s="226"/>
      <c r="F1651" s="122"/>
      <c r="G1651" s="126"/>
      <c r="H1651" s="35"/>
      <c r="I1651" s="36"/>
      <c r="J1651" s="37"/>
      <c r="K1651" s="198" t="s">
        <v>75</v>
      </c>
      <c r="L1651" s="896">
        <v>0</v>
      </c>
      <c r="M1651" s="897">
        <v>0</v>
      </c>
      <c r="N1651" s="201">
        <v>0</v>
      </c>
      <c r="O1651" s="202">
        <v>0</v>
      </c>
      <c r="P1651" s="202">
        <v>0</v>
      </c>
      <c r="Q1651" s="202">
        <v>0</v>
      </c>
      <c r="R1651" s="202">
        <v>0</v>
      </c>
      <c r="S1651" s="202">
        <v>0</v>
      </c>
      <c r="T1651" s="203"/>
      <c r="U1651" s="135">
        <v>0</v>
      </c>
      <c r="V1651" s="135">
        <v>0</v>
      </c>
      <c r="W1651" s="202">
        <v>0</v>
      </c>
      <c r="X1651" s="202">
        <v>0</v>
      </c>
      <c r="Y1651" s="203"/>
      <c r="Z1651" s="135">
        <v>0</v>
      </c>
      <c r="AA1651" s="204">
        <v>0</v>
      </c>
      <c r="AB1651" s="202">
        <v>0</v>
      </c>
      <c r="AC1651" s="202">
        <v>0</v>
      </c>
      <c r="AD1651" s="202">
        <v>0</v>
      </c>
      <c r="AE1651" s="202">
        <v>0</v>
      </c>
      <c r="AF1651" s="202">
        <v>0</v>
      </c>
      <c r="AG1651" s="203"/>
      <c r="AH1651" s="135">
        <v>0</v>
      </c>
      <c r="AI1651" s="135">
        <v>0</v>
      </c>
      <c r="AJ1651" s="202">
        <v>0</v>
      </c>
      <c r="AK1651" s="202">
        <v>0</v>
      </c>
      <c r="AL1651" s="203"/>
      <c r="AM1651" s="205">
        <v>0</v>
      </c>
      <c r="AN1651" s="119">
        <v>0</v>
      </c>
      <c r="AO1651" s="120">
        <v>0</v>
      </c>
      <c r="AP1651" s="39">
        <v>0</v>
      </c>
      <c r="AQ1651" s="141">
        <v>0</v>
      </c>
      <c r="AR1651" s="141">
        <v>0</v>
      </c>
      <c r="AS1651" s="143">
        <v>0</v>
      </c>
      <c r="AT1651" s="144">
        <v>0</v>
      </c>
      <c r="AU1651" s="141">
        <v>0</v>
      </c>
      <c r="AV1651" s="141">
        <v>0</v>
      </c>
      <c r="AW1651" s="143">
        <v>0</v>
      </c>
      <c r="AY1651" s="146"/>
      <c r="AZ1651" s="862"/>
    </row>
    <row r="1652" spans="1:64" ht="12.75" customHeight="1" x14ac:dyDescent="0.25">
      <c r="A1652" s="356"/>
      <c r="B1652" s="225"/>
      <c r="C1652" s="122"/>
      <c r="D1652" s="357"/>
      <c r="E1652" s="226"/>
      <c r="F1652" s="122"/>
      <c r="G1652" s="126"/>
      <c r="H1652" s="35"/>
      <c r="I1652" s="36"/>
      <c r="J1652" s="37"/>
      <c r="K1652" s="206" t="s">
        <v>76</v>
      </c>
      <c r="L1652" s="896">
        <f t="shared" ref="L1652:S1652" si="1328">L1638+L1641</f>
        <v>0</v>
      </c>
      <c r="M1652" s="897">
        <f t="shared" si="1328"/>
        <v>0</v>
      </c>
      <c r="N1652" s="201">
        <f t="shared" si="1328"/>
        <v>0</v>
      </c>
      <c r="O1652" s="202">
        <f t="shared" si="1328"/>
        <v>0</v>
      </c>
      <c r="P1652" s="202">
        <f t="shared" si="1328"/>
        <v>0</v>
      </c>
      <c r="Q1652" s="202">
        <f t="shared" si="1328"/>
        <v>0</v>
      </c>
      <c r="R1652" s="202">
        <f t="shared" si="1328"/>
        <v>0</v>
      </c>
      <c r="S1652" s="202">
        <f t="shared" si="1328"/>
        <v>0</v>
      </c>
      <c r="T1652" s="203"/>
      <c r="U1652" s="135">
        <f>U1638+U1641</f>
        <v>0</v>
      </c>
      <c r="V1652" s="135">
        <f>V1638+V1641</f>
        <v>0</v>
      </c>
      <c r="W1652" s="202">
        <f>W1638+W1641</f>
        <v>0</v>
      </c>
      <c r="X1652" s="202">
        <f>X1638+X1641</f>
        <v>0</v>
      </c>
      <c r="Y1652" s="203"/>
      <c r="Z1652" s="135">
        <f t="shared" ref="Z1652:AF1652" si="1329">Z1638+Z1641</f>
        <v>0</v>
      </c>
      <c r="AA1652" s="204">
        <f t="shared" si="1329"/>
        <v>0</v>
      </c>
      <c r="AB1652" s="202">
        <f t="shared" si="1329"/>
        <v>0</v>
      </c>
      <c r="AC1652" s="202">
        <f t="shared" si="1329"/>
        <v>0</v>
      </c>
      <c r="AD1652" s="202">
        <f t="shared" si="1329"/>
        <v>0</v>
      </c>
      <c r="AE1652" s="202">
        <f t="shared" si="1329"/>
        <v>0</v>
      </c>
      <c r="AF1652" s="202">
        <f t="shared" si="1329"/>
        <v>0</v>
      </c>
      <c r="AG1652" s="203"/>
      <c r="AH1652" s="135">
        <f>AH1638+AH1641</f>
        <v>0</v>
      </c>
      <c r="AI1652" s="135">
        <f>AI1638+AI1641</f>
        <v>0</v>
      </c>
      <c r="AJ1652" s="202">
        <f>AJ1638+AJ1641</f>
        <v>0</v>
      </c>
      <c r="AK1652" s="202">
        <f>AK1638+AK1641</f>
        <v>0</v>
      </c>
      <c r="AL1652" s="203"/>
      <c r="AM1652" s="205">
        <f t="shared" ref="AM1652:AW1652" si="1330">AM1638+AM1641</f>
        <v>0</v>
      </c>
      <c r="AN1652" s="119">
        <f t="shared" si="1330"/>
        <v>0</v>
      </c>
      <c r="AO1652" s="120">
        <f t="shared" si="1330"/>
        <v>0</v>
      </c>
      <c r="AP1652" s="39">
        <f t="shared" si="1330"/>
        <v>0</v>
      </c>
      <c r="AQ1652" s="141">
        <f t="shared" si="1330"/>
        <v>0</v>
      </c>
      <c r="AR1652" s="141">
        <f t="shared" si="1330"/>
        <v>0</v>
      </c>
      <c r="AS1652" s="143" t="e">
        <f t="shared" si="1330"/>
        <v>#DIV/0!</v>
      </c>
      <c r="AT1652" s="144">
        <f t="shared" si="1330"/>
        <v>0</v>
      </c>
      <c r="AU1652" s="141">
        <f t="shared" si="1330"/>
        <v>0</v>
      </c>
      <c r="AV1652" s="141">
        <f t="shared" si="1330"/>
        <v>0</v>
      </c>
      <c r="AW1652" s="143" t="e">
        <f t="shared" si="1330"/>
        <v>#DIV/0!</v>
      </c>
      <c r="AY1652" s="146"/>
      <c r="AZ1652" s="862"/>
    </row>
    <row r="1653" spans="1:64" ht="12.75" customHeight="1" x14ac:dyDescent="0.25">
      <c r="A1653" s="15"/>
      <c r="C1653" s="367"/>
      <c r="D1653" s="123"/>
      <c r="F1653" s="125"/>
      <c r="G1653" s="126"/>
      <c r="H1653" s="35"/>
      <c r="I1653" s="36"/>
      <c r="J1653" s="37"/>
      <c r="K1653" s="360"/>
      <c r="L1653" s="898"/>
      <c r="M1653" s="899"/>
      <c r="N1653" s="201"/>
      <c r="O1653" s="202"/>
      <c r="P1653" s="202"/>
      <c r="Q1653" s="202"/>
      <c r="R1653" s="202"/>
      <c r="S1653" s="202"/>
      <c r="T1653" s="224"/>
      <c r="U1653" s="138"/>
      <c r="V1653" s="138"/>
      <c r="W1653" s="139"/>
      <c r="X1653" s="139"/>
      <c r="Y1653" s="224"/>
      <c r="Z1653" s="210"/>
      <c r="AA1653" s="204"/>
      <c r="AB1653" s="202"/>
      <c r="AC1653" s="202"/>
      <c r="AD1653" s="202"/>
      <c r="AE1653" s="202"/>
      <c r="AF1653" s="202"/>
      <c r="AG1653" s="224"/>
      <c r="AH1653" s="138"/>
      <c r="AI1653" s="138"/>
      <c r="AJ1653" s="139"/>
      <c r="AK1653" s="139"/>
      <c r="AL1653" s="224"/>
      <c r="AM1653" s="140"/>
      <c r="AN1653" s="211"/>
      <c r="AO1653" s="212"/>
      <c r="AP1653" s="39"/>
      <c r="AQ1653" s="141"/>
      <c r="AR1653" s="141"/>
      <c r="AS1653" s="143"/>
      <c r="AU1653" s="141"/>
      <c r="AV1653" s="141"/>
      <c r="AW1653" s="143"/>
      <c r="AY1653" s="146"/>
      <c r="AZ1653" s="862"/>
    </row>
    <row r="1654" spans="1:64" ht="12.75" customHeight="1" x14ac:dyDescent="0.25">
      <c r="A1654" s="356"/>
      <c r="B1654" s="225"/>
      <c r="C1654" s="122"/>
      <c r="D1654" s="357"/>
      <c r="E1654" s="226"/>
      <c r="F1654" s="122"/>
      <c r="G1654" s="126"/>
      <c r="H1654" s="35"/>
      <c r="I1654" s="36"/>
      <c r="J1654" s="37"/>
      <c r="K1654" s="244"/>
      <c r="L1654" s="199"/>
      <c r="M1654" s="200"/>
      <c r="N1654" s="201"/>
      <c r="O1654" s="202"/>
      <c r="P1654" s="202"/>
      <c r="Q1654" s="202"/>
      <c r="R1654" s="202"/>
      <c r="S1654" s="202"/>
      <c r="T1654" s="224"/>
      <c r="U1654" s="138"/>
      <c r="V1654" s="138"/>
      <c r="W1654" s="139"/>
      <c r="X1654" s="139"/>
      <c r="Y1654" s="224"/>
      <c r="Z1654" s="210"/>
      <c r="AA1654" s="204"/>
      <c r="AB1654" s="202"/>
      <c r="AC1654" s="202"/>
      <c r="AD1654" s="202"/>
      <c r="AE1654" s="202"/>
      <c r="AF1654" s="202"/>
      <c r="AG1654" s="224"/>
      <c r="AH1654" s="138"/>
      <c r="AI1654" s="138"/>
      <c r="AJ1654" s="139"/>
      <c r="AK1654" s="139"/>
      <c r="AL1654" s="224"/>
      <c r="AM1654" s="140"/>
      <c r="AN1654" s="211"/>
      <c r="AO1654" s="212"/>
      <c r="AP1654" s="39"/>
      <c r="AQ1654" s="141"/>
      <c r="AR1654" s="141"/>
      <c r="AS1654" s="143"/>
      <c r="AU1654" s="141"/>
      <c r="AV1654" s="141"/>
      <c r="AW1654" s="143"/>
      <c r="AY1654" s="146"/>
      <c r="AZ1654" s="862"/>
    </row>
    <row r="1655" spans="1:64" ht="12.75" customHeight="1" x14ac:dyDescent="0.25">
      <c r="A1655" s="15"/>
      <c r="C1655" s="122"/>
      <c r="D1655" s="123"/>
      <c r="F1655" s="125"/>
      <c r="G1655" s="126"/>
      <c r="H1655" s="35"/>
      <c r="I1655" s="36"/>
      <c r="J1655" s="37"/>
      <c r="K1655" s="116" t="s">
        <v>1902</v>
      </c>
      <c r="L1655" s="199"/>
      <c r="M1655" s="200"/>
      <c r="N1655" s="201"/>
      <c r="O1655" s="202"/>
      <c r="P1655" s="202"/>
      <c r="Q1655" s="202"/>
      <c r="R1655" s="202"/>
      <c r="S1655" s="202"/>
      <c r="T1655" s="224"/>
      <c r="U1655" s="138"/>
      <c r="V1655" s="138"/>
      <c r="W1655" s="139"/>
      <c r="X1655" s="139"/>
      <c r="Y1655" s="224"/>
      <c r="Z1655" s="210"/>
      <c r="AA1655" s="204"/>
      <c r="AB1655" s="202"/>
      <c r="AC1655" s="202"/>
      <c r="AD1655" s="202"/>
      <c r="AE1655" s="202"/>
      <c r="AF1655" s="202"/>
      <c r="AG1655" s="224"/>
      <c r="AH1655" s="138"/>
      <c r="AI1655" s="138"/>
      <c r="AJ1655" s="139"/>
      <c r="AK1655" s="139"/>
      <c r="AL1655" s="224"/>
      <c r="AM1655" s="140"/>
      <c r="AN1655" s="211"/>
      <c r="AO1655" s="212"/>
      <c r="AP1655" s="39"/>
      <c r="AQ1655" s="141"/>
      <c r="AR1655" s="141"/>
      <c r="AS1655" s="143"/>
      <c r="AU1655" s="141"/>
      <c r="AV1655" s="141"/>
      <c r="AW1655" s="143"/>
      <c r="AY1655" s="146"/>
      <c r="AZ1655" s="862"/>
    </row>
    <row r="1656" spans="1:64" x14ac:dyDescent="0.25">
      <c r="A1656" s="15"/>
      <c r="C1656" s="122"/>
      <c r="D1656" s="123"/>
      <c r="F1656" s="125"/>
      <c r="G1656" s="126"/>
      <c r="H1656" s="35"/>
      <c r="I1656" s="36"/>
      <c r="J1656" s="37"/>
      <c r="K1656" s="116" t="s">
        <v>1903</v>
      </c>
      <c r="L1656" s="199"/>
      <c r="M1656" s="200"/>
      <c r="N1656" s="201"/>
      <c r="O1656" s="202"/>
      <c r="P1656" s="202"/>
      <c r="Q1656" s="202"/>
      <c r="R1656" s="202"/>
      <c r="S1656" s="202"/>
      <c r="T1656" s="224"/>
      <c r="U1656" s="138"/>
      <c r="V1656" s="138"/>
      <c r="W1656" s="139"/>
      <c r="X1656" s="139"/>
      <c r="Y1656" s="224"/>
      <c r="Z1656" s="210"/>
      <c r="AA1656" s="204"/>
      <c r="AB1656" s="202"/>
      <c r="AC1656" s="202"/>
      <c r="AD1656" s="202"/>
      <c r="AE1656" s="202"/>
      <c r="AF1656" s="202"/>
      <c r="AG1656" s="224"/>
      <c r="AH1656" s="138"/>
      <c r="AI1656" s="138"/>
      <c r="AJ1656" s="139"/>
      <c r="AK1656" s="139"/>
      <c r="AL1656" s="224"/>
      <c r="AM1656" s="140"/>
      <c r="AN1656" s="211"/>
      <c r="AO1656" s="212"/>
      <c r="AP1656" s="39"/>
      <c r="AQ1656" s="141"/>
      <c r="AR1656" s="141"/>
      <c r="AS1656" s="143"/>
      <c r="AU1656" s="141"/>
      <c r="AV1656" s="141"/>
      <c r="AW1656" s="143"/>
      <c r="AY1656" s="146"/>
      <c r="AZ1656" s="862"/>
    </row>
    <row r="1657" spans="1:64" ht="12.75" customHeight="1" x14ac:dyDescent="0.25">
      <c r="A1657" s="15"/>
      <c r="C1657" s="122"/>
      <c r="D1657" s="123"/>
      <c r="F1657" s="125"/>
      <c r="G1657" s="126"/>
      <c r="H1657" s="35"/>
      <c r="I1657" s="36"/>
      <c r="J1657" s="37"/>
      <c r="K1657" s="116"/>
      <c r="L1657" s="199"/>
      <c r="M1657" s="200"/>
      <c r="N1657" s="201"/>
      <c r="O1657" s="202"/>
      <c r="P1657" s="202"/>
      <c r="Q1657" s="202"/>
      <c r="R1657" s="202"/>
      <c r="S1657" s="202"/>
      <c r="T1657" s="224"/>
      <c r="U1657" s="138"/>
      <c r="V1657" s="138"/>
      <c r="W1657" s="139"/>
      <c r="X1657" s="139"/>
      <c r="Y1657" s="224"/>
      <c r="Z1657" s="210"/>
      <c r="AA1657" s="204"/>
      <c r="AB1657" s="202"/>
      <c r="AC1657" s="202"/>
      <c r="AD1657" s="202"/>
      <c r="AE1657" s="202"/>
      <c r="AF1657" s="202"/>
      <c r="AG1657" s="224"/>
      <c r="AH1657" s="138"/>
      <c r="AI1657" s="138"/>
      <c r="AJ1657" s="139"/>
      <c r="AK1657" s="139"/>
      <c r="AL1657" s="224"/>
      <c r="AM1657" s="140"/>
      <c r="AN1657" s="211"/>
      <c r="AO1657" s="212"/>
      <c r="AP1657" s="39"/>
      <c r="AQ1657" s="141"/>
      <c r="AR1657" s="141"/>
      <c r="AS1657" s="143"/>
      <c r="AU1657" s="141"/>
      <c r="AV1657" s="141"/>
      <c r="AW1657" s="143"/>
      <c r="AY1657" s="146"/>
      <c r="AZ1657" s="862"/>
    </row>
    <row r="1658" spans="1:64" ht="30.6" x14ac:dyDescent="0.25">
      <c r="A1658" s="15" t="s">
        <v>1675</v>
      </c>
      <c r="B1658" s="121">
        <v>14</v>
      </c>
      <c r="C1658" s="122" t="s">
        <v>1728</v>
      </c>
      <c r="D1658" s="123">
        <v>1000</v>
      </c>
      <c r="F1658" s="125">
        <v>12</v>
      </c>
      <c r="G1658" s="126"/>
      <c r="H1658" s="35" t="str">
        <f t="shared" si="1303"/>
        <v>048</v>
      </c>
      <c r="I1658" s="36" t="s">
        <v>96</v>
      </c>
      <c r="J1658" s="37" t="s">
        <v>1904</v>
      </c>
      <c r="K1658" s="244" t="s">
        <v>1905</v>
      </c>
      <c r="L1658" s="128">
        <v>843</v>
      </c>
      <c r="M1658" s="129">
        <v>870</v>
      </c>
      <c r="N1658" s="130"/>
      <c r="O1658" s="131"/>
      <c r="P1658" s="131"/>
      <c r="Q1658" s="131"/>
      <c r="R1658" s="131"/>
      <c r="S1658" s="131"/>
      <c r="T1658" s="132" t="str">
        <f t="shared" ref="T1658:T1662" si="1331">IF(SUM(N1658:S1658)=U1658,"OK",SUM(N1658:S1658)-U1658)</f>
        <v>OK</v>
      </c>
      <c r="U1658" s="138"/>
      <c r="V1658" s="138"/>
      <c r="W1658" s="139"/>
      <c r="X1658" s="139"/>
      <c r="Y1658" s="132" t="str">
        <f t="shared" ref="Y1658:Y1662" si="1332">IF(SUM(W1658:X1658)=Z1658,"OK",SUM(W1658:X1658)-Z1658)</f>
        <v>OK</v>
      </c>
      <c r="Z1658" s="210"/>
      <c r="AA1658" s="204"/>
      <c r="AB1658" s="202"/>
      <c r="AC1658" s="202"/>
      <c r="AD1658" s="202"/>
      <c r="AE1658" s="202"/>
      <c r="AF1658" s="202"/>
      <c r="AG1658" s="132" t="str">
        <f t="shared" ref="AG1658:AG1662" si="1333">IF(SUM(AA1658:AF1658)=AH1658,"OK",SUM(AA1658:AF1658)-AH1658)</f>
        <v>OK</v>
      </c>
      <c r="AH1658" s="138"/>
      <c r="AI1658" s="138"/>
      <c r="AJ1658" s="139"/>
      <c r="AK1658" s="139"/>
      <c r="AL1658" s="132" t="str">
        <f t="shared" ref="AL1658:AL1662" si="1334">IF(SUM(AJ1658:AK1658)=AM1658,"OK",SUM(AJ1658:AK1658)-AM1658)</f>
        <v>OK</v>
      </c>
      <c r="AM1658" s="140"/>
      <c r="AN1658" s="119">
        <f t="shared" ref="AN1658:AN1662" si="1335">L1658+U1658+V1658+Z1658</f>
        <v>843</v>
      </c>
      <c r="AO1658" s="120">
        <f t="shared" ref="AO1658:AO1662" si="1336">M1658+AH1658+AI1658+AM1658</f>
        <v>870</v>
      </c>
      <c r="AP1658" s="39">
        <f>L1658</f>
        <v>843</v>
      </c>
      <c r="AQ1658" s="141">
        <f>AN1658</f>
        <v>843</v>
      </c>
      <c r="AR1658" s="142">
        <f t="shared" ref="AR1658:AR1662" si="1337">AQ1658-AP1658</f>
        <v>0</v>
      </c>
      <c r="AS1658" s="143">
        <f t="shared" ref="AS1658:AS1662" si="1338">AR1658/AP1658</f>
        <v>0</v>
      </c>
      <c r="AT1658" s="144">
        <f>M1658</f>
        <v>870</v>
      </c>
      <c r="AU1658" s="141">
        <f t="shared" ref="AU1658:AU1662" si="1339">AO1658</f>
        <v>870</v>
      </c>
      <c r="AV1658" s="142">
        <f t="shared" ref="AV1658:AV1662" si="1340">AU1658-AT1658</f>
        <v>0</v>
      </c>
      <c r="AW1658" s="143">
        <f t="shared" ref="AW1658:AW1662" si="1341">AV1658/AT1658</f>
        <v>0</v>
      </c>
      <c r="AY1658" s="146" t="str">
        <f>RIGHT(LEFT(I1658,3),2)&amp;"."&amp;RIGHT(LEFT(I1658,5),2)</f>
        <v>12.11</v>
      </c>
      <c r="AZ1658" s="862" t="b">
        <f>COUNTIF('[1]Codes SEC'!$B$2:$B$250,Ministres!AY1658)&gt;0</f>
        <v>1</v>
      </c>
    </row>
    <row r="1659" spans="1:64" ht="35.1" customHeight="1" x14ac:dyDescent="0.25">
      <c r="A1659" s="15" t="s">
        <v>1675</v>
      </c>
      <c r="B1659" s="121">
        <v>14</v>
      </c>
      <c r="C1659" s="122" t="s">
        <v>1728</v>
      </c>
      <c r="D1659" s="123">
        <v>1000</v>
      </c>
      <c r="F1659" s="125">
        <v>12</v>
      </c>
      <c r="G1659" s="126"/>
      <c r="H1659" s="35" t="str">
        <f t="shared" si="1303"/>
        <v>048</v>
      </c>
      <c r="I1659" s="36" t="s">
        <v>96</v>
      </c>
      <c r="J1659" s="37" t="s">
        <v>1906</v>
      </c>
      <c r="K1659" s="244" t="s">
        <v>1907</v>
      </c>
      <c r="L1659" s="128">
        <v>9</v>
      </c>
      <c r="M1659" s="129">
        <v>9</v>
      </c>
      <c r="N1659" s="130"/>
      <c r="O1659" s="131"/>
      <c r="P1659" s="131"/>
      <c r="Q1659" s="131"/>
      <c r="R1659" s="131"/>
      <c r="S1659" s="131"/>
      <c r="T1659" s="132" t="str">
        <f t="shared" si="1331"/>
        <v>OK</v>
      </c>
      <c r="U1659" s="138"/>
      <c r="V1659" s="138"/>
      <c r="W1659" s="139"/>
      <c r="X1659" s="139"/>
      <c r="Y1659" s="132" t="str">
        <f t="shared" si="1332"/>
        <v>OK</v>
      </c>
      <c r="Z1659" s="210"/>
      <c r="AA1659" s="204"/>
      <c r="AB1659" s="202"/>
      <c r="AC1659" s="202"/>
      <c r="AD1659" s="202"/>
      <c r="AE1659" s="202"/>
      <c r="AF1659" s="202"/>
      <c r="AG1659" s="132" t="str">
        <f t="shared" si="1333"/>
        <v>OK</v>
      </c>
      <c r="AH1659" s="138"/>
      <c r="AI1659" s="138"/>
      <c r="AJ1659" s="139"/>
      <c r="AK1659" s="139"/>
      <c r="AL1659" s="132" t="str">
        <f t="shared" si="1334"/>
        <v>OK</v>
      </c>
      <c r="AM1659" s="140"/>
      <c r="AN1659" s="119">
        <f t="shared" si="1335"/>
        <v>9</v>
      </c>
      <c r="AO1659" s="120">
        <f t="shared" si="1336"/>
        <v>9</v>
      </c>
      <c r="AP1659" s="39">
        <f>L1659</f>
        <v>9</v>
      </c>
      <c r="AQ1659" s="141">
        <f>AN1659</f>
        <v>9</v>
      </c>
      <c r="AR1659" s="142">
        <f t="shared" si="1337"/>
        <v>0</v>
      </c>
      <c r="AS1659" s="143">
        <f t="shared" si="1338"/>
        <v>0</v>
      </c>
      <c r="AT1659" s="144">
        <f>M1659</f>
        <v>9</v>
      </c>
      <c r="AU1659" s="141">
        <f t="shared" si="1339"/>
        <v>9</v>
      </c>
      <c r="AV1659" s="142">
        <f t="shared" si="1340"/>
        <v>0</v>
      </c>
      <c r="AW1659" s="143">
        <f t="shared" si="1341"/>
        <v>0</v>
      </c>
      <c r="AY1659" s="146" t="str">
        <f>RIGHT(LEFT(I1659,3),2)&amp;"."&amp;RIGHT(LEFT(I1659,5),2)</f>
        <v>12.11</v>
      </c>
      <c r="AZ1659" s="862" t="b">
        <f>COUNTIF('[1]Codes SEC'!$B$2:$B$250,Ministres!AY1659)&gt;0</f>
        <v>1</v>
      </c>
    </row>
    <row r="1660" spans="1:64" ht="35.1" customHeight="1" x14ac:dyDescent="0.25">
      <c r="A1660" s="15" t="s">
        <v>1675</v>
      </c>
      <c r="B1660" s="225" t="s">
        <v>1755</v>
      </c>
      <c r="C1660" s="122" t="s">
        <v>1728</v>
      </c>
      <c r="D1660" s="123">
        <v>1000</v>
      </c>
      <c r="E1660" s="226"/>
      <c r="F1660" s="122">
        <v>6</v>
      </c>
      <c r="G1660" s="227"/>
      <c r="H1660" s="228" t="str">
        <f t="shared" si="1303"/>
        <v>048</v>
      </c>
      <c r="I1660" s="229">
        <v>83132000</v>
      </c>
      <c r="J1660" s="230" t="s">
        <v>1908</v>
      </c>
      <c r="K1660" s="231" t="s">
        <v>1909</v>
      </c>
      <c r="L1660" s="232">
        <v>0</v>
      </c>
      <c r="M1660" s="233">
        <v>0</v>
      </c>
      <c r="N1660" s="130"/>
      <c r="O1660" s="131"/>
      <c r="P1660" s="131"/>
      <c r="Q1660" s="131"/>
      <c r="R1660" s="131"/>
      <c r="S1660" s="131"/>
      <c r="T1660" s="132" t="str">
        <f t="shared" si="1331"/>
        <v>OK</v>
      </c>
      <c r="U1660" s="138"/>
      <c r="V1660" s="138"/>
      <c r="W1660" s="139"/>
      <c r="X1660" s="139"/>
      <c r="Y1660" s="132" t="str">
        <f t="shared" si="1332"/>
        <v>OK</v>
      </c>
      <c r="Z1660" s="210"/>
      <c r="AA1660" s="204"/>
      <c r="AB1660" s="202"/>
      <c r="AC1660" s="202"/>
      <c r="AD1660" s="202"/>
      <c r="AE1660" s="202"/>
      <c r="AF1660" s="202"/>
      <c r="AG1660" s="132" t="str">
        <f t="shared" si="1333"/>
        <v>OK</v>
      </c>
      <c r="AH1660" s="138"/>
      <c r="AI1660" s="138"/>
      <c r="AJ1660" s="139"/>
      <c r="AK1660" s="139"/>
      <c r="AL1660" s="132" t="str">
        <f t="shared" si="1334"/>
        <v>OK</v>
      </c>
      <c r="AM1660" s="140"/>
      <c r="AN1660" s="119">
        <f t="shared" si="1335"/>
        <v>0</v>
      </c>
      <c r="AO1660" s="120">
        <f t="shared" si="1336"/>
        <v>0</v>
      </c>
      <c r="AP1660" s="39">
        <f>L1660</f>
        <v>0</v>
      </c>
      <c r="AQ1660" s="141">
        <f>AN1660</f>
        <v>0</v>
      </c>
      <c r="AR1660" s="142">
        <f t="shared" si="1337"/>
        <v>0</v>
      </c>
      <c r="AS1660" s="143" t="e">
        <f t="shared" si="1338"/>
        <v>#DIV/0!</v>
      </c>
      <c r="AT1660" s="144">
        <f>M1660</f>
        <v>0</v>
      </c>
      <c r="AU1660" s="141">
        <f t="shared" si="1339"/>
        <v>0</v>
      </c>
      <c r="AV1660" s="142">
        <f t="shared" si="1340"/>
        <v>0</v>
      </c>
      <c r="AW1660" s="143" t="e">
        <f t="shared" si="1341"/>
        <v>#DIV/0!</v>
      </c>
      <c r="AY1660" s="146" t="str">
        <f>RIGHT(LEFT(I1660,3),2)&amp;"."&amp;RIGHT(LEFT(I1660,5),2)</f>
        <v>31.32</v>
      </c>
      <c r="AZ1660" s="862" t="b">
        <f>COUNTIF('[1]Codes SEC'!$B$2:$B$250,Ministres!AY1660)&gt;0</f>
        <v>1</v>
      </c>
    </row>
    <row r="1661" spans="1:64" s="877" customFormat="1" ht="35.1" customHeight="1" x14ac:dyDescent="0.25">
      <c r="A1661" s="15" t="s">
        <v>1675</v>
      </c>
      <c r="B1661" s="225">
        <v>14</v>
      </c>
      <c r="C1661" s="122" t="s">
        <v>1728</v>
      </c>
      <c r="D1661" s="123">
        <v>1000</v>
      </c>
      <c r="E1661" s="226"/>
      <c r="F1661" s="122">
        <v>17</v>
      </c>
      <c r="G1661" s="126"/>
      <c r="H1661" s="35" t="str">
        <f t="shared" si="1303"/>
        <v>048</v>
      </c>
      <c r="I1661" s="36" t="s">
        <v>207</v>
      </c>
      <c r="J1661" s="37" t="s">
        <v>1910</v>
      </c>
      <c r="K1661" s="244" t="s">
        <v>1911</v>
      </c>
      <c r="L1661" s="128">
        <v>121</v>
      </c>
      <c r="M1661" s="129">
        <v>121</v>
      </c>
      <c r="N1661" s="130"/>
      <c r="O1661" s="131"/>
      <c r="P1661" s="131"/>
      <c r="Q1661" s="131"/>
      <c r="R1661" s="131"/>
      <c r="S1661" s="131"/>
      <c r="T1661" s="132" t="str">
        <f t="shared" si="1331"/>
        <v>OK</v>
      </c>
      <c r="U1661" s="138"/>
      <c r="V1661" s="138"/>
      <c r="W1661" s="139"/>
      <c r="X1661" s="139"/>
      <c r="Y1661" s="132" t="str">
        <f t="shared" si="1332"/>
        <v>OK</v>
      </c>
      <c r="Z1661" s="210"/>
      <c r="AA1661" s="204"/>
      <c r="AB1661" s="202"/>
      <c r="AC1661" s="202"/>
      <c r="AD1661" s="202"/>
      <c r="AE1661" s="202"/>
      <c r="AF1661" s="202"/>
      <c r="AG1661" s="132" t="str">
        <f t="shared" si="1333"/>
        <v>OK</v>
      </c>
      <c r="AH1661" s="138"/>
      <c r="AI1661" s="138"/>
      <c r="AJ1661" s="139"/>
      <c r="AK1661" s="139"/>
      <c r="AL1661" s="132" t="str">
        <f t="shared" si="1334"/>
        <v>OK</v>
      </c>
      <c r="AM1661" s="140"/>
      <c r="AN1661" s="119">
        <f t="shared" si="1335"/>
        <v>121</v>
      </c>
      <c r="AO1661" s="120">
        <f t="shared" si="1336"/>
        <v>121</v>
      </c>
      <c r="AP1661" s="39">
        <f>L1661</f>
        <v>121</v>
      </c>
      <c r="AQ1661" s="141">
        <f>AN1661</f>
        <v>121</v>
      </c>
      <c r="AR1661" s="142">
        <f t="shared" si="1337"/>
        <v>0</v>
      </c>
      <c r="AS1661" s="143">
        <f t="shared" si="1338"/>
        <v>0</v>
      </c>
      <c r="AT1661" s="144">
        <f>M1661</f>
        <v>121</v>
      </c>
      <c r="AU1661" s="141">
        <f t="shared" si="1339"/>
        <v>121</v>
      </c>
      <c r="AV1661" s="142">
        <f t="shared" si="1340"/>
        <v>0</v>
      </c>
      <c r="AW1661" s="143">
        <f t="shared" si="1341"/>
        <v>0</v>
      </c>
      <c r="AX1661"/>
      <c r="AY1661" s="146" t="str">
        <f>RIGHT(LEFT(I1661,3),2)&amp;"."&amp;RIGHT(LEFT(I1661,5),2)</f>
        <v>33.00</v>
      </c>
      <c r="AZ1661" s="862" t="b">
        <f>COUNTIF('[1]Codes SEC'!$B$2:$B$250,Ministres!AY1661)&gt;0</f>
        <v>1</v>
      </c>
      <c r="BA1661"/>
      <c r="BB1661"/>
      <c r="BC1661"/>
      <c r="BD1661"/>
      <c r="BE1661"/>
      <c r="BF1661"/>
      <c r="BG1661"/>
      <c r="BH1661"/>
      <c r="BI1661"/>
      <c r="BJ1661"/>
      <c r="BK1661"/>
      <c r="BL1661"/>
    </row>
    <row r="1662" spans="1:64" ht="35.1" customHeight="1" x14ac:dyDescent="0.25">
      <c r="A1662" s="15" t="s">
        <v>1675</v>
      </c>
      <c r="B1662" s="225" t="s">
        <v>1755</v>
      </c>
      <c r="C1662" s="122" t="s">
        <v>1728</v>
      </c>
      <c r="D1662" s="123">
        <v>1000</v>
      </c>
      <c r="E1662" s="226"/>
      <c r="F1662" s="122">
        <v>6</v>
      </c>
      <c r="G1662" s="227"/>
      <c r="H1662" s="228" t="str">
        <f t="shared" si="1303"/>
        <v>048</v>
      </c>
      <c r="I1662" s="229">
        <v>84312000</v>
      </c>
      <c r="J1662" s="230" t="s">
        <v>1912</v>
      </c>
      <c r="K1662" s="231" t="s">
        <v>1913</v>
      </c>
      <c r="L1662" s="232">
        <v>0</v>
      </c>
      <c r="M1662" s="233">
        <v>0</v>
      </c>
      <c r="N1662" s="130"/>
      <c r="O1662" s="131"/>
      <c r="P1662" s="131"/>
      <c r="Q1662" s="131"/>
      <c r="R1662" s="131"/>
      <c r="S1662" s="131"/>
      <c r="T1662" s="132" t="str">
        <f t="shared" si="1331"/>
        <v>OK</v>
      </c>
      <c r="U1662" s="138"/>
      <c r="V1662" s="138"/>
      <c r="W1662" s="139"/>
      <c r="X1662" s="139"/>
      <c r="Y1662" s="132" t="str">
        <f t="shared" si="1332"/>
        <v>OK</v>
      </c>
      <c r="Z1662" s="210"/>
      <c r="AA1662" s="204"/>
      <c r="AB1662" s="202"/>
      <c r="AC1662" s="202"/>
      <c r="AD1662" s="202"/>
      <c r="AE1662" s="202"/>
      <c r="AF1662" s="202"/>
      <c r="AG1662" s="132" t="str">
        <f t="shared" si="1333"/>
        <v>OK</v>
      </c>
      <c r="AH1662" s="138"/>
      <c r="AI1662" s="138"/>
      <c r="AJ1662" s="139"/>
      <c r="AK1662" s="139"/>
      <c r="AL1662" s="132" t="str">
        <f t="shared" si="1334"/>
        <v>OK</v>
      </c>
      <c r="AM1662" s="140"/>
      <c r="AN1662" s="119">
        <f t="shared" si="1335"/>
        <v>0</v>
      </c>
      <c r="AO1662" s="120">
        <f t="shared" si="1336"/>
        <v>0</v>
      </c>
      <c r="AP1662" s="39">
        <f>L1662</f>
        <v>0</v>
      </c>
      <c r="AQ1662" s="141">
        <f>AN1662</f>
        <v>0</v>
      </c>
      <c r="AR1662" s="142">
        <f t="shared" si="1337"/>
        <v>0</v>
      </c>
      <c r="AS1662" s="143" t="e">
        <f t="shared" si="1338"/>
        <v>#DIV/0!</v>
      </c>
      <c r="AT1662" s="144">
        <f>M1662</f>
        <v>0</v>
      </c>
      <c r="AU1662" s="141">
        <f t="shared" si="1339"/>
        <v>0</v>
      </c>
      <c r="AV1662" s="142">
        <f t="shared" si="1340"/>
        <v>0</v>
      </c>
      <c r="AW1662" s="143" t="e">
        <f t="shared" si="1341"/>
        <v>#DIV/0!</v>
      </c>
      <c r="AY1662" s="146" t="str">
        <f>RIGHT(LEFT(I1662,3),2)&amp;"."&amp;RIGHT(LEFT(I1662,5),2)</f>
        <v>43.12</v>
      </c>
      <c r="AZ1662" s="862" t="b">
        <f>COUNTIF('[1]Codes SEC'!$B$2:$B$250,Ministres!AY1662)&gt;0</f>
        <v>1</v>
      </c>
    </row>
    <row r="1663" spans="1:64" ht="12.75" customHeight="1" x14ac:dyDescent="0.25">
      <c r="A1663" s="350"/>
      <c r="B1663" s="864"/>
      <c r="C1663" s="150"/>
      <c r="D1663" s="352"/>
      <c r="E1663" s="865"/>
      <c r="F1663" s="150"/>
      <c r="G1663" s="154"/>
      <c r="H1663" s="155"/>
      <c r="I1663" s="156"/>
      <c r="J1663" s="157"/>
      <c r="K1663" s="158" t="s">
        <v>70</v>
      </c>
      <c r="L1663" s="417">
        <f t="shared" ref="L1663:S1663" si="1342">L1658+L1659+L1661+L1660+L1662</f>
        <v>973</v>
      </c>
      <c r="M1663" s="866">
        <f t="shared" si="1342"/>
        <v>1000</v>
      </c>
      <c r="N1663" s="867">
        <f t="shared" si="1342"/>
        <v>0</v>
      </c>
      <c r="O1663" s="868">
        <f t="shared" si="1342"/>
        <v>0</v>
      </c>
      <c r="P1663" s="868">
        <f t="shared" si="1342"/>
        <v>0</v>
      </c>
      <c r="Q1663" s="868">
        <f t="shared" si="1342"/>
        <v>0</v>
      </c>
      <c r="R1663" s="868">
        <f t="shared" si="1342"/>
        <v>0</v>
      </c>
      <c r="S1663" s="868">
        <f t="shared" si="1342"/>
        <v>0</v>
      </c>
      <c r="T1663" s="869"/>
      <c r="U1663" s="870">
        <f>U1658+U1659+U1661+U1660+U1662</f>
        <v>0</v>
      </c>
      <c r="V1663" s="870">
        <f>V1658+V1659+V1661+V1660+V1662</f>
        <v>0</v>
      </c>
      <c r="W1663" s="868">
        <f>W1658+W1659+W1661+W1660+W1662</f>
        <v>0</v>
      </c>
      <c r="X1663" s="868">
        <f>X1658+X1659+X1661+X1660+X1662</f>
        <v>0</v>
      </c>
      <c r="Y1663" s="869"/>
      <c r="Z1663" s="870">
        <f t="shared" ref="Z1663:AF1663" si="1343">Z1658+Z1659+Z1661+Z1660+Z1662</f>
        <v>0</v>
      </c>
      <c r="AA1663" s="165">
        <f t="shared" si="1343"/>
        <v>0</v>
      </c>
      <c r="AB1663" s="868">
        <f t="shared" si="1343"/>
        <v>0</v>
      </c>
      <c r="AC1663" s="868">
        <f t="shared" si="1343"/>
        <v>0</v>
      </c>
      <c r="AD1663" s="868">
        <f t="shared" si="1343"/>
        <v>0</v>
      </c>
      <c r="AE1663" s="868">
        <f t="shared" si="1343"/>
        <v>0</v>
      </c>
      <c r="AF1663" s="868">
        <f t="shared" si="1343"/>
        <v>0</v>
      </c>
      <c r="AG1663" s="869"/>
      <c r="AH1663" s="870">
        <f>AH1658+AH1659+AH1661+AH1660+AH1662</f>
        <v>0</v>
      </c>
      <c r="AI1663" s="870">
        <f>AI1658+AI1659+AI1661+AI1660+AI1662</f>
        <v>0</v>
      </c>
      <c r="AJ1663" s="868">
        <f>AJ1658+AJ1659+AJ1661+AJ1660+AJ1662</f>
        <v>0</v>
      </c>
      <c r="AK1663" s="868">
        <f>AK1658+AK1659+AK1661+AK1660+AK1662</f>
        <v>0</v>
      </c>
      <c r="AL1663" s="869"/>
      <c r="AM1663" s="871">
        <f t="shared" ref="AM1663:AW1663" si="1344">AM1658+AM1659+AM1661+AM1660+AM1662</f>
        <v>0</v>
      </c>
      <c r="AN1663" s="167">
        <f t="shared" si="1344"/>
        <v>973</v>
      </c>
      <c r="AO1663" s="872">
        <f t="shared" si="1344"/>
        <v>1000</v>
      </c>
      <c r="AP1663" s="169">
        <f t="shared" si="1344"/>
        <v>973</v>
      </c>
      <c r="AQ1663" s="873">
        <f t="shared" si="1344"/>
        <v>973</v>
      </c>
      <c r="AR1663" s="874">
        <f t="shared" si="1344"/>
        <v>0</v>
      </c>
      <c r="AS1663" s="875" t="e">
        <f t="shared" si="1344"/>
        <v>#DIV/0!</v>
      </c>
      <c r="AT1663" s="876">
        <f t="shared" si="1344"/>
        <v>1000</v>
      </c>
      <c r="AU1663" s="873">
        <f t="shared" si="1344"/>
        <v>1000</v>
      </c>
      <c r="AV1663" s="874">
        <f t="shared" si="1344"/>
        <v>0</v>
      </c>
      <c r="AW1663" s="875" t="e">
        <f t="shared" si="1344"/>
        <v>#DIV/0!</v>
      </c>
      <c r="AY1663" s="146"/>
      <c r="AZ1663" s="862"/>
    </row>
    <row r="1664" spans="1:64" ht="12.75" customHeight="1" x14ac:dyDescent="0.25">
      <c r="A1664" s="356"/>
      <c r="B1664" s="225"/>
      <c r="C1664" s="122"/>
      <c r="D1664" s="357"/>
      <c r="E1664" s="226"/>
      <c r="F1664" s="122"/>
      <c r="G1664" s="126"/>
      <c r="H1664" s="35"/>
      <c r="I1664" s="36"/>
      <c r="J1664" s="37"/>
      <c r="K1664" s="860"/>
      <c r="L1664" s="241"/>
      <c r="M1664" s="242"/>
      <c r="N1664" s="258"/>
      <c r="O1664" s="259"/>
      <c r="P1664" s="259"/>
      <c r="Q1664" s="259"/>
      <c r="R1664" s="259"/>
      <c r="S1664" s="259"/>
      <c r="T1664" s="260"/>
      <c r="U1664" s="261"/>
      <c r="V1664" s="261"/>
      <c r="W1664" s="262"/>
      <c r="X1664" s="262"/>
      <c r="Y1664" s="260"/>
      <c r="Z1664" s="263"/>
      <c r="AA1664" s="264"/>
      <c r="AB1664" s="259"/>
      <c r="AC1664" s="259"/>
      <c r="AD1664" s="259"/>
      <c r="AE1664" s="259"/>
      <c r="AF1664" s="259"/>
      <c r="AG1664" s="260"/>
      <c r="AH1664" s="261"/>
      <c r="AI1664" s="261"/>
      <c r="AJ1664" s="262"/>
      <c r="AK1664" s="262"/>
      <c r="AL1664" s="260"/>
      <c r="AM1664" s="265"/>
      <c r="AN1664" s="266"/>
      <c r="AO1664" s="267"/>
      <c r="AP1664" s="268"/>
      <c r="AQ1664" s="269"/>
      <c r="AR1664" s="269"/>
      <c r="AS1664" s="270"/>
      <c r="AT1664" s="271"/>
      <c r="AU1664" s="269"/>
      <c r="AV1664" s="269"/>
      <c r="AW1664" s="270"/>
      <c r="AX1664" s="12"/>
      <c r="AY1664" s="146"/>
      <c r="AZ1664" s="862"/>
    </row>
    <row r="1665" spans="1:64" ht="12.75" customHeight="1" x14ac:dyDescent="0.25">
      <c r="A1665" s="356"/>
      <c r="B1665" s="225"/>
      <c r="C1665" s="122"/>
      <c r="D1665" s="357"/>
      <c r="E1665" s="226"/>
      <c r="F1665" s="122"/>
      <c r="G1665" s="126"/>
      <c r="H1665" s="35"/>
      <c r="I1665" s="36"/>
      <c r="J1665" s="37"/>
      <c r="K1665" s="243" t="s">
        <v>109</v>
      </c>
      <c r="L1665" s="241"/>
      <c r="M1665" s="242"/>
      <c r="N1665" s="258"/>
      <c r="O1665" s="259"/>
      <c r="P1665" s="259"/>
      <c r="Q1665" s="259"/>
      <c r="R1665" s="259"/>
      <c r="S1665" s="259"/>
      <c r="T1665" s="260"/>
      <c r="U1665" s="261"/>
      <c r="V1665" s="261"/>
      <c r="W1665" s="262"/>
      <c r="X1665" s="262"/>
      <c r="Y1665" s="260"/>
      <c r="Z1665" s="263"/>
      <c r="AA1665" s="264"/>
      <c r="AB1665" s="259"/>
      <c r="AC1665" s="259"/>
      <c r="AD1665" s="259"/>
      <c r="AE1665" s="259"/>
      <c r="AF1665" s="259"/>
      <c r="AG1665" s="260"/>
      <c r="AH1665" s="261"/>
      <c r="AI1665" s="261"/>
      <c r="AJ1665" s="262"/>
      <c r="AK1665" s="262"/>
      <c r="AL1665" s="260"/>
      <c r="AM1665" s="265"/>
      <c r="AN1665" s="266"/>
      <c r="AO1665" s="267"/>
      <c r="AP1665" s="268"/>
      <c r="AQ1665" s="269"/>
      <c r="AR1665" s="269"/>
      <c r="AS1665" s="270"/>
      <c r="AT1665" s="271"/>
      <c r="AU1665" s="269"/>
      <c r="AV1665" s="269"/>
      <c r="AW1665" s="270"/>
      <c r="AY1665" s="146"/>
      <c r="AZ1665" s="862"/>
    </row>
    <row r="1666" spans="1:64" s="877" customFormat="1" ht="12.75" customHeight="1" x14ac:dyDescent="0.25">
      <c r="A1666" s="15"/>
      <c r="B1666" s="121"/>
      <c r="C1666" s="122"/>
      <c r="D1666" s="123"/>
      <c r="E1666" s="124"/>
      <c r="F1666" s="125"/>
      <c r="G1666" s="126"/>
      <c r="H1666" s="35"/>
      <c r="I1666" s="36"/>
      <c r="J1666" s="37"/>
      <c r="K1666" s="116"/>
      <c r="L1666" s="199"/>
      <c r="M1666" s="200"/>
      <c r="N1666" s="201"/>
      <c r="O1666" s="202"/>
      <c r="P1666" s="202"/>
      <c r="Q1666" s="202"/>
      <c r="R1666" s="202"/>
      <c r="S1666" s="202"/>
      <c r="T1666" s="224"/>
      <c r="U1666" s="138"/>
      <c r="V1666" s="138"/>
      <c r="W1666" s="139"/>
      <c r="X1666" s="139"/>
      <c r="Y1666" s="224"/>
      <c r="Z1666" s="210"/>
      <c r="AA1666" s="204"/>
      <c r="AB1666" s="202"/>
      <c r="AC1666" s="202"/>
      <c r="AD1666" s="202"/>
      <c r="AE1666" s="202"/>
      <c r="AF1666" s="202"/>
      <c r="AG1666" s="224"/>
      <c r="AH1666" s="138"/>
      <c r="AI1666" s="138"/>
      <c r="AJ1666" s="139"/>
      <c r="AK1666" s="139"/>
      <c r="AL1666" s="224"/>
      <c r="AM1666" s="140"/>
      <c r="AN1666" s="211"/>
      <c r="AO1666" s="212"/>
      <c r="AP1666" s="39"/>
      <c r="AQ1666" s="141"/>
      <c r="AR1666" s="141"/>
      <c r="AS1666" s="143"/>
      <c r="AT1666" s="144"/>
      <c r="AU1666" s="141"/>
      <c r="AV1666" s="141"/>
      <c r="AW1666" s="143"/>
      <c r="AX1666"/>
      <c r="AY1666" s="146"/>
      <c r="AZ1666" s="862"/>
      <c r="BA1666"/>
      <c r="BB1666"/>
      <c r="BC1666"/>
      <c r="BD1666"/>
      <c r="BE1666"/>
      <c r="BF1666"/>
      <c r="BG1666"/>
      <c r="BH1666"/>
      <c r="BI1666"/>
      <c r="BJ1666"/>
      <c r="BK1666"/>
      <c r="BL1666"/>
    </row>
    <row r="1667" spans="1:64" s="197" customFormat="1" ht="30.6" x14ac:dyDescent="0.25">
      <c r="A1667" s="15" t="s">
        <v>1675</v>
      </c>
      <c r="B1667" s="225">
        <v>14</v>
      </c>
      <c r="C1667" s="122" t="s">
        <v>1728</v>
      </c>
      <c r="D1667" s="123">
        <v>1000</v>
      </c>
      <c r="E1667" s="226"/>
      <c r="F1667" s="122">
        <v>6</v>
      </c>
      <c r="G1667" s="126"/>
      <c r="H1667" s="35" t="str">
        <f t="shared" si="1303"/>
        <v>048</v>
      </c>
      <c r="I1667" s="36" t="s">
        <v>1500</v>
      </c>
      <c r="J1667" s="37" t="s">
        <v>1914</v>
      </c>
      <c r="K1667" s="244" t="s">
        <v>1915</v>
      </c>
      <c r="L1667" s="232">
        <v>0</v>
      </c>
      <c r="M1667" s="233">
        <v>0</v>
      </c>
      <c r="N1667" s="130"/>
      <c r="O1667" s="131"/>
      <c r="P1667" s="131"/>
      <c r="Q1667" s="131"/>
      <c r="R1667" s="131"/>
      <c r="S1667" s="131"/>
      <c r="T1667" s="132" t="str">
        <f>IF(SUM(N1667:S1667)=U1667,"OK",SUM(N1667:S1667)-U1667)</f>
        <v>OK</v>
      </c>
      <c r="U1667" s="138"/>
      <c r="V1667" s="138"/>
      <c r="W1667" s="139"/>
      <c r="X1667" s="139"/>
      <c r="Y1667" s="132" t="str">
        <f>IF(SUM(W1667:X1667)=Z1667,"OK",SUM(W1667:X1667)-Z1667)</f>
        <v>OK</v>
      </c>
      <c r="Z1667" s="210"/>
      <c r="AA1667" s="204"/>
      <c r="AB1667" s="202"/>
      <c r="AC1667" s="202"/>
      <c r="AD1667" s="202"/>
      <c r="AE1667" s="202"/>
      <c r="AF1667" s="202"/>
      <c r="AG1667" s="132" t="str">
        <f>IF(SUM(AA1667:AF1667)=AH1667,"OK",SUM(AA1667:AF1667)-AH1667)</f>
        <v>OK</v>
      </c>
      <c r="AH1667" s="138"/>
      <c r="AI1667" s="138"/>
      <c r="AJ1667" s="139"/>
      <c r="AK1667" s="139"/>
      <c r="AL1667" s="132" t="str">
        <f>IF(SUM(AJ1667:AK1667)=AM1667,"OK",SUM(AJ1667:AK1667)-AM1667)</f>
        <v>OK</v>
      </c>
      <c r="AM1667" s="140"/>
      <c r="AN1667" s="119">
        <f>L1667+U1667+V1667+Z1667</f>
        <v>0</v>
      </c>
      <c r="AO1667" s="120">
        <f>M1667+AH1667+AI1667+AM1667</f>
        <v>0</v>
      </c>
      <c r="AP1667" s="39">
        <f>L1667</f>
        <v>0</v>
      </c>
      <c r="AQ1667" s="141">
        <f>AN1667</f>
        <v>0</v>
      </c>
      <c r="AR1667" s="141">
        <f t="shared" ref="AR1667:AR1683" si="1345">AQ1667-AP1667</f>
        <v>0</v>
      </c>
      <c r="AS1667" s="143" t="e">
        <f t="shared" ref="AS1667:AS1683" si="1346">AR1667/AP1667</f>
        <v>#DIV/0!</v>
      </c>
      <c r="AT1667" s="144">
        <f>M1667</f>
        <v>0</v>
      </c>
      <c r="AU1667" s="141">
        <f t="shared" ref="AU1667:AU1683" si="1347">AO1667</f>
        <v>0</v>
      </c>
      <c r="AV1667" s="141">
        <f t="shared" ref="AV1667:AV1683" si="1348">AU1667-AT1667</f>
        <v>0</v>
      </c>
      <c r="AW1667" s="143" t="e">
        <f t="shared" ref="AW1667:AW1683" si="1349">AV1667/AT1667</f>
        <v>#DIV/0!</v>
      </c>
      <c r="AX1667"/>
      <c r="AY1667" s="146" t="str">
        <f t="shared" ref="AY1667:AY1684" si="1350">RIGHT(LEFT(I1667,3),2)&amp;"."&amp;RIGHT(LEFT(I1667,5),2)</f>
        <v>51.12</v>
      </c>
      <c r="AZ1667" s="862" t="b">
        <f>COUNTIF('[1]Codes SEC'!$B$2:$B$250,Ministres!AY1667)&gt;0</f>
        <v>1</v>
      </c>
      <c r="BA1667" s="12"/>
      <c r="BB1667" s="12"/>
      <c r="BC1667" s="12"/>
      <c r="BD1667" s="12"/>
      <c r="BE1667" s="12"/>
      <c r="BF1667" s="12"/>
      <c r="BG1667" s="12"/>
      <c r="BH1667" s="12"/>
      <c r="BI1667" s="12"/>
      <c r="BJ1667" s="12"/>
      <c r="BK1667" s="12"/>
      <c r="BL1667" s="12"/>
    </row>
    <row r="1668" spans="1:64" ht="35.1" customHeight="1" x14ac:dyDescent="0.25">
      <c r="A1668" s="15" t="s">
        <v>1675</v>
      </c>
      <c r="B1668" s="225" t="s">
        <v>1755</v>
      </c>
      <c r="C1668" s="122" t="s">
        <v>1728</v>
      </c>
      <c r="D1668" s="123">
        <v>1000</v>
      </c>
      <c r="E1668" s="226"/>
      <c r="F1668" s="122">
        <v>6</v>
      </c>
      <c r="G1668" s="227"/>
      <c r="H1668" s="228" t="str">
        <f t="shared" si="1303"/>
        <v>048</v>
      </c>
      <c r="I1668" s="229">
        <v>85112000</v>
      </c>
      <c r="J1668" s="230" t="s">
        <v>1916</v>
      </c>
      <c r="K1668" s="231" t="s">
        <v>1917</v>
      </c>
      <c r="L1668" s="232">
        <v>0</v>
      </c>
      <c r="M1668" s="233">
        <v>0</v>
      </c>
      <c r="N1668" s="130"/>
      <c r="O1668" s="131"/>
      <c r="P1668" s="131"/>
      <c r="Q1668" s="131"/>
      <c r="R1668" s="131"/>
      <c r="S1668" s="131"/>
      <c r="T1668" s="132" t="str">
        <f t="shared" ref="T1668:T1683" si="1351">IF(SUM(N1668:S1668)=U1668,"OK",SUM(N1668:S1668)-U1668)</f>
        <v>OK</v>
      </c>
      <c r="U1668" s="138"/>
      <c r="V1668" s="138"/>
      <c r="W1668" s="139"/>
      <c r="X1668" s="139"/>
      <c r="Y1668" s="132" t="str">
        <f t="shared" ref="Y1668:Y1683" si="1352">IF(SUM(W1668:X1668)=Z1668,"OK",SUM(W1668:X1668)-Z1668)</f>
        <v>OK</v>
      </c>
      <c r="Z1668" s="210"/>
      <c r="AA1668" s="204"/>
      <c r="AB1668" s="202"/>
      <c r="AC1668" s="202"/>
      <c r="AD1668" s="202"/>
      <c r="AE1668" s="202"/>
      <c r="AF1668" s="202"/>
      <c r="AG1668" s="132" t="str">
        <f t="shared" ref="AG1668:AG1683" si="1353">IF(SUM(AA1668:AF1668)=AH1668,"OK",SUM(AA1668:AF1668)-AH1668)</f>
        <v>OK</v>
      </c>
      <c r="AH1668" s="138"/>
      <c r="AI1668" s="138"/>
      <c r="AJ1668" s="139"/>
      <c r="AK1668" s="139"/>
      <c r="AL1668" s="132" t="str">
        <f t="shared" ref="AL1668:AL1683" si="1354">IF(SUM(AJ1668:AK1668)=AM1668,"OK",SUM(AJ1668:AK1668)-AM1668)</f>
        <v>OK</v>
      </c>
      <c r="AM1668" s="140"/>
      <c r="AN1668" s="119">
        <f t="shared" ref="AN1668:AN1683" si="1355">L1668+U1668+V1668+Z1668</f>
        <v>0</v>
      </c>
      <c r="AO1668" s="120">
        <f t="shared" ref="AO1668:AO1683" si="1356">M1668+AH1668+AI1668+AM1668</f>
        <v>0</v>
      </c>
      <c r="AP1668" s="39">
        <f t="shared" ref="AP1668:AP1683" si="1357">L1668</f>
        <v>0</v>
      </c>
      <c r="AQ1668" s="141">
        <f t="shared" ref="AQ1668:AQ1683" si="1358">AN1668</f>
        <v>0</v>
      </c>
      <c r="AR1668" s="142">
        <f t="shared" si="1345"/>
        <v>0</v>
      </c>
      <c r="AS1668" s="143" t="e">
        <f t="shared" si="1346"/>
        <v>#DIV/0!</v>
      </c>
      <c r="AT1668" s="144">
        <f t="shared" ref="AT1668:AT1683" si="1359">M1668</f>
        <v>0</v>
      </c>
      <c r="AU1668" s="141">
        <f t="shared" si="1347"/>
        <v>0</v>
      </c>
      <c r="AV1668" s="142">
        <f t="shared" si="1348"/>
        <v>0</v>
      </c>
      <c r="AW1668" s="143" t="e">
        <f t="shared" si="1349"/>
        <v>#DIV/0!</v>
      </c>
      <c r="AY1668" s="146" t="str">
        <f t="shared" si="1350"/>
        <v>51.12</v>
      </c>
      <c r="AZ1668" s="862" t="b">
        <f>COUNTIF('[1]Codes SEC'!$B$2:$B$250,Ministres!AY1668)&gt;0</f>
        <v>1</v>
      </c>
    </row>
    <row r="1669" spans="1:64" ht="40.799999999999997" x14ac:dyDescent="0.25">
      <c r="A1669" s="15" t="s">
        <v>1675</v>
      </c>
      <c r="B1669" s="225">
        <v>14</v>
      </c>
      <c r="C1669" s="122" t="s">
        <v>1728</v>
      </c>
      <c r="D1669" s="123">
        <v>1000</v>
      </c>
      <c r="E1669" s="226" t="s">
        <v>407</v>
      </c>
      <c r="F1669" s="122">
        <v>3</v>
      </c>
      <c r="G1669" s="126"/>
      <c r="H1669" s="35" t="str">
        <f t="shared" si="1303"/>
        <v>048</v>
      </c>
      <c r="I1669" s="36" t="s">
        <v>1441</v>
      </c>
      <c r="J1669" s="37" t="s">
        <v>1918</v>
      </c>
      <c r="K1669" s="244" t="s">
        <v>1919</v>
      </c>
      <c r="L1669" s="232">
        <v>10270</v>
      </c>
      <c r="M1669" s="233">
        <v>10270</v>
      </c>
      <c r="N1669" s="130"/>
      <c r="O1669" s="131"/>
      <c r="P1669" s="131"/>
      <c r="Q1669" s="131"/>
      <c r="R1669" s="131"/>
      <c r="S1669" s="131"/>
      <c r="T1669" s="132" t="str">
        <f t="shared" si="1351"/>
        <v>OK</v>
      </c>
      <c r="U1669" s="138"/>
      <c r="V1669" s="138"/>
      <c r="W1669" s="139"/>
      <c r="X1669" s="139"/>
      <c r="Y1669" s="132" t="str">
        <f t="shared" si="1352"/>
        <v>OK</v>
      </c>
      <c r="Z1669" s="210"/>
      <c r="AA1669" s="204"/>
      <c r="AB1669" s="202"/>
      <c r="AC1669" s="202"/>
      <c r="AD1669" s="202"/>
      <c r="AE1669" s="202"/>
      <c r="AF1669" s="202"/>
      <c r="AG1669" s="132" t="str">
        <f t="shared" si="1353"/>
        <v>OK</v>
      </c>
      <c r="AH1669" s="138"/>
      <c r="AI1669" s="138"/>
      <c r="AJ1669" s="139"/>
      <c r="AK1669" s="139"/>
      <c r="AL1669" s="132" t="str">
        <f t="shared" si="1354"/>
        <v>OK</v>
      </c>
      <c r="AM1669" s="140"/>
      <c r="AN1669" s="119">
        <f t="shared" si="1355"/>
        <v>10270</v>
      </c>
      <c r="AO1669" s="120">
        <f t="shared" si="1356"/>
        <v>10270</v>
      </c>
      <c r="AP1669" s="39">
        <f t="shared" si="1357"/>
        <v>10270</v>
      </c>
      <c r="AQ1669" s="141">
        <f t="shared" si="1358"/>
        <v>10270</v>
      </c>
      <c r="AR1669" s="142">
        <f t="shared" si="1345"/>
        <v>0</v>
      </c>
      <c r="AS1669" s="143">
        <f t="shared" si="1346"/>
        <v>0</v>
      </c>
      <c r="AT1669" s="144">
        <f t="shared" si="1359"/>
        <v>10270</v>
      </c>
      <c r="AU1669" s="141">
        <f t="shared" si="1347"/>
        <v>10270</v>
      </c>
      <c r="AV1669" s="142">
        <f t="shared" si="1348"/>
        <v>0</v>
      </c>
      <c r="AW1669" s="143">
        <f t="shared" si="1349"/>
        <v>0</v>
      </c>
      <c r="AY1669" s="146" t="str">
        <f t="shared" si="1350"/>
        <v>61.41</v>
      </c>
      <c r="AZ1669" s="862" t="b">
        <f>COUNTIF('[1]Codes SEC'!$B$2:$B$250,Ministres!AY1669)&gt;0</f>
        <v>1</v>
      </c>
    </row>
    <row r="1670" spans="1:64" ht="30.6" x14ac:dyDescent="0.25">
      <c r="A1670" s="15" t="s">
        <v>1675</v>
      </c>
      <c r="B1670" s="225">
        <v>14</v>
      </c>
      <c r="C1670" s="122" t="s">
        <v>1728</v>
      </c>
      <c r="D1670" s="123">
        <v>1000</v>
      </c>
      <c r="E1670" s="226"/>
      <c r="F1670" s="122">
        <v>3</v>
      </c>
      <c r="G1670" s="126"/>
      <c r="H1670" s="35" t="str">
        <f t="shared" si="1303"/>
        <v>048</v>
      </c>
      <c r="I1670" s="36" t="s">
        <v>1441</v>
      </c>
      <c r="J1670" s="37" t="s">
        <v>1920</v>
      </c>
      <c r="K1670" s="244" t="s">
        <v>1921</v>
      </c>
      <c r="L1670" s="232">
        <v>5000</v>
      </c>
      <c r="M1670" s="233">
        <v>5000</v>
      </c>
      <c r="N1670" s="130"/>
      <c r="O1670" s="131"/>
      <c r="P1670" s="131"/>
      <c r="Q1670" s="131"/>
      <c r="R1670" s="131"/>
      <c r="S1670" s="131"/>
      <c r="T1670" s="132" t="str">
        <f t="shared" si="1351"/>
        <v>OK</v>
      </c>
      <c r="U1670" s="138"/>
      <c r="V1670" s="138"/>
      <c r="W1670" s="139"/>
      <c r="X1670" s="139"/>
      <c r="Y1670" s="132" t="str">
        <f t="shared" si="1352"/>
        <v>OK</v>
      </c>
      <c r="Z1670" s="210"/>
      <c r="AA1670" s="204"/>
      <c r="AB1670" s="202"/>
      <c r="AC1670" s="202"/>
      <c r="AD1670" s="202"/>
      <c r="AE1670" s="202"/>
      <c r="AF1670" s="202"/>
      <c r="AG1670" s="132" t="str">
        <f t="shared" si="1353"/>
        <v>OK</v>
      </c>
      <c r="AH1670" s="138"/>
      <c r="AI1670" s="138"/>
      <c r="AJ1670" s="139"/>
      <c r="AK1670" s="139"/>
      <c r="AL1670" s="132" t="str">
        <f t="shared" si="1354"/>
        <v>OK</v>
      </c>
      <c r="AM1670" s="140"/>
      <c r="AN1670" s="119">
        <f t="shared" si="1355"/>
        <v>5000</v>
      </c>
      <c r="AO1670" s="120">
        <f t="shared" si="1356"/>
        <v>5000</v>
      </c>
      <c r="AP1670" s="39">
        <f t="shared" si="1357"/>
        <v>5000</v>
      </c>
      <c r="AQ1670" s="141">
        <f t="shared" si="1358"/>
        <v>5000</v>
      </c>
      <c r="AR1670" s="142">
        <f t="shared" si="1345"/>
        <v>0</v>
      </c>
      <c r="AS1670" s="143">
        <f t="shared" si="1346"/>
        <v>0</v>
      </c>
      <c r="AT1670" s="144">
        <f t="shared" si="1359"/>
        <v>5000</v>
      </c>
      <c r="AU1670" s="141">
        <f t="shared" si="1347"/>
        <v>5000</v>
      </c>
      <c r="AV1670" s="142">
        <f t="shared" si="1348"/>
        <v>0</v>
      </c>
      <c r="AW1670" s="143">
        <f t="shared" si="1349"/>
        <v>0</v>
      </c>
      <c r="AY1670" s="146" t="str">
        <f t="shared" si="1350"/>
        <v>61.41</v>
      </c>
      <c r="AZ1670" s="862" t="b">
        <f>COUNTIF('[1]Codes SEC'!$B$2:$B$250,Ministres!AY1670)&gt;0</f>
        <v>1</v>
      </c>
    </row>
    <row r="1671" spans="1:64" ht="30.6" x14ac:dyDescent="0.25">
      <c r="A1671" s="15" t="s">
        <v>1675</v>
      </c>
      <c r="B1671" s="225">
        <v>14</v>
      </c>
      <c r="C1671" s="122" t="s">
        <v>1728</v>
      </c>
      <c r="D1671" s="123">
        <v>1000</v>
      </c>
      <c r="E1671" s="226"/>
      <c r="F1671" s="122">
        <v>3</v>
      </c>
      <c r="G1671" s="126"/>
      <c r="H1671" s="35" t="str">
        <f t="shared" si="1303"/>
        <v>048</v>
      </c>
      <c r="I1671" s="36" t="s">
        <v>1441</v>
      </c>
      <c r="J1671" s="37" t="s">
        <v>1922</v>
      </c>
      <c r="K1671" s="244" t="s">
        <v>1923</v>
      </c>
      <c r="L1671" s="232">
        <v>0</v>
      </c>
      <c r="M1671" s="233">
        <v>0</v>
      </c>
      <c r="N1671" s="130"/>
      <c r="O1671" s="131"/>
      <c r="P1671" s="131"/>
      <c r="Q1671" s="131"/>
      <c r="R1671" s="131"/>
      <c r="S1671" s="131"/>
      <c r="T1671" s="132" t="str">
        <f t="shared" si="1351"/>
        <v>OK</v>
      </c>
      <c r="U1671" s="138"/>
      <c r="V1671" s="138"/>
      <c r="W1671" s="139"/>
      <c r="X1671" s="139"/>
      <c r="Y1671" s="132" t="str">
        <f t="shared" si="1352"/>
        <v>OK</v>
      </c>
      <c r="Z1671" s="210"/>
      <c r="AA1671" s="204"/>
      <c r="AB1671" s="202"/>
      <c r="AC1671" s="202"/>
      <c r="AD1671" s="202"/>
      <c r="AE1671" s="202"/>
      <c r="AF1671" s="202"/>
      <c r="AG1671" s="132" t="str">
        <f t="shared" si="1353"/>
        <v>OK</v>
      </c>
      <c r="AH1671" s="138"/>
      <c r="AI1671" s="138"/>
      <c r="AJ1671" s="139"/>
      <c r="AK1671" s="139"/>
      <c r="AL1671" s="132" t="str">
        <f t="shared" si="1354"/>
        <v>OK</v>
      </c>
      <c r="AM1671" s="140"/>
      <c r="AN1671" s="119">
        <f t="shared" si="1355"/>
        <v>0</v>
      </c>
      <c r="AO1671" s="120">
        <f t="shared" si="1356"/>
        <v>0</v>
      </c>
      <c r="AP1671" s="39">
        <f t="shared" si="1357"/>
        <v>0</v>
      </c>
      <c r="AQ1671" s="141">
        <f t="shared" si="1358"/>
        <v>0</v>
      </c>
      <c r="AR1671" s="142">
        <f t="shared" si="1345"/>
        <v>0</v>
      </c>
      <c r="AS1671" s="143" t="e">
        <f t="shared" si="1346"/>
        <v>#DIV/0!</v>
      </c>
      <c r="AT1671" s="144">
        <f t="shared" si="1359"/>
        <v>0</v>
      </c>
      <c r="AU1671" s="141">
        <f t="shared" si="1347"/>
        <v>0</v>
      </c>
      <c r="AV1671" s="142">
        <f t="shared" si="1348"/>
        <v>0</v>
      </c>
      <c r="AW1671" s="143" t="e">
        <f t="shared" si="1349"/>
        <v>#DIV/0!</v>
      </c>
      <c r="AY1671" s="146" t="str">
        <f t="shared" si="1350"/>
        <v>61.41</v>
      </c>
      <c r="AZ1671" s="862" t="b">
        <f>COUNTIF('[1]Codes SEC'!$B$2:$B$250,Ministres!AY1671)&gt;0</f>
        <v>1</v>
      </c>
    </row>
    <row r="1672" spans="1:64" ht="35.1" customHeight="1" x14ac:dyDescent="0.25">
      <c r="A1672" s="15" t="s">
        <v>1675</v>
      </c>
      <c r="B1672" s="225" t="s">
        <v>1755</v>
      </c>
      <c r="C1672" s="122" t="s">
        <v>1728</v>
      </c>
      <c r="D1672" s="123">
        <v>1000</v>
      </c>
      <c r="E1672" s="226"/>
      <c r="F1672" s="122">
        <v>6</v>
      </c>
      <c r="G1672" s="227"/>
      <c r="H1672" s="228" t="str">
        <f t="shared" si="1303"/>
        <v>048</v>
      </c>
      <c r="I1672" s="229">
        <v>86311000</v>
      </c>
      <c r="J1672" s="230" t="s">
        <v>1924</v>
      </c>
      <c r="K1672" s="231" t="s">
        <v>1925</v>
      </c>
      <c r="L1672" s="232">
        <v>0</v>
      </c>
      <c r="M1672" s="233">
        <v>0</v>
      </c>
      <c r="N1672" s="130"/>
      <c r="O1672" s="131"/>
      <c r="P1672" s="131"/>
      <c r="Q1672" s="131"/>
      <c r="R1672" s="131"/>
      <c r="S1672" s="131"/>
      <c r="T1672" s="132" t="str">
        <f>IF(SUM(N1672:S1672)=U1672,"OK",SUM(N1672:S1672)-U1672)</f>
        <v>OK</v>
      </c>
      <c r="U1672" s="138"/>
      <c r="V1672" s="138"/>
      <c r="W1672" s="139"/>
      <c r="X1672" s="139"/>
      <c r="Y1672" s="132" t="str">
        <f>IF(SUM(W1672:X1672)=Z1672,"OK",SUM(W1672:X1672)-Z1672)</f>
        <v>OK</v>
      </c>
      <c r="Z1672" s="210"/>
      <c r="AA1672" s="204"/>
      <c r="AB1672" s="202"/>
      <c r="AC1672" s="202"/>
      <c r="AD1672" s="202"/>
      <c r="AE1672" s="202"/>
      <c r="AF1672" s="202"/>
      <c r="AG1672" s="132" t="str">
        <f>IF(SUM(AA1672:AF1672)=AH1672,"OK",SUM(AA1672:AF1672)-AH1672)</f>
        <v>OK</v>
      </c>
      <c r="AH1672" s="138"/>
      <c r="AI1672" s="138"/>
      <c r="AJ1672" s="139"/>
      <c r="AK1672" s="139"/>
      <c r="AL1672" s="132" t="str">
        <f>IF(SUM(AJ1672:AK1672)=AM1672,"OK",SUM(AJ1672:AK1672)-AM1672)</f>
        <v>OK</v>
      </c>
      <c r="AM1672" s="140"/>
      <c r="AN1672" s="119">
        <f>L1672+U1672+V1672+Z1672</f>
        <v>0</v>
      </c>
      <c r="AO1672" s="120">
        <f>M1672+AH1672+AI1672+AM1672</f>
        <v>0</v>
      </c>
      <c r="AP1672" s="39">
        <f>L1672</f>
        <v>0</v>
      </c>
      <c r="AQ1672" s="141">
        <f>AN1672</f>
        <v>0</v>
      </c>
      <c r="AR1672" s="142">
        <f t="shared" si="1345"/>
        <v>0</v>
      </c>
      <c r="AS1672" s="143" t="e">
        <f t="shared" si="1346"/>
        <v>#DIV/0!</v>
      </c>
      <c r="AT1672" s="144">
        <f>M1672</f>
        <v>0</v>
      </c>
      <c r="AU1672" s="141">
        <f t="shared" si="1347"/>
        <v>0</v>
      </c>
      <c r="AV1672" s="142">
        <f t="shared" si="1348"/>
        <v>0</v>
      </c>
      <c r="AW1672" s="143" t="e">
        <f t="shared" si="1349"/>
        <v>#DIV/0!</v>
      </c>
      <c r="AY1672" s="146" t="str">
        <f t="shared" si="1350"/>
        <v>63.11</v>
      </c>
      <c r="AZ1672" s="862" t="b">
        <f>COUNTIF('[1]Codes SEC'!$B$2:$B$250,Ministres!AY1672)&gt;0</f>
        <v>1</v>
      </c>
    </row>
    <row r="1673" spans="1:64" ht="35.1" customHeight="1" x14ac:dyDescent="0.25">
      <c r="A1673" s="15" t="s">
        <v>1675</v>
      </c>
      <c r="B1673" s="225" t="s">
        <v>1755</v>
      </c>
      <c r="C1673" s="122" t="s">
        <v>1728</v>
      </c>
      <c r="D1673" s="123">
        <v>1000</v>
      </c>
      <c r="E1673" s="226"/>
      <c r="F1673" s="122" t="s">
        <v>1336</v>
      </c>
      <c r="G1673" s="227"/>
      <c r="H1673" s="228" t="str">
        <f t="shared" si="1303"/>
        <v>048</v>
      </c>
      <c r="I1673" s="229">
        <v>86311000</v>
      </c>
      <c r="J1673" s="230" t="s">
        <v>1926</v>
      </c>
      <c r="K1673" s="231" t="s">
        <v>1927</v>
      </c>
      <c r="L1673" s="232">
        <v>0</v>
      </c>
      <c r="M1673" s="233">
        <v>0</v>
      </c>
      <c r="N1673" s="130"/>
      <c r="O1673" s="131"/>
      <c r="P1673" s="131"/>
      <c r="Q1673" s="131"/>
      <c r="R1673" s="131"/>
      <c r="S1673" s="131"/>
      <c r="T1673" s="132" t="str">
        <f>IF(SUM(N1673:S1673)=U1673,"OK",SUM(N1673:S1673)-U1673)</f>
        <v>OK</v>
      </c>
      <c r="U1673" s="138"/>
      <c r="V1673" s="138"/>
      <c r="W1673" s="139"/>
      <c r="X1673" s="139"/>
      <c r="Y1673" s="132" t="str">
        <f>IF(SUM(W1673:X1673)=Z1673,"OK",SUM(W1673:X1673)-Z1673)</f>
        <v>OK</v>
      </c>
      <c r="Z1673" s="210"/>
      <c r="AA1673" s="204"/>
      <c r="AB1673" s="202"/>
      <c r="AC1673" s="202"/>
      <c r="AD1673" s="202"/>
      <c r="AE1673" s="202"/>
      <c r="AF1673" s="202"/>
      <c r="AG1673" s="132" t="str">
        <f>IF(SUM(AA1673:AF1673)=AH1673,"OK",SUM(AA1673:AF1673)-AH1673)</f>
        <v>OK</v>
      </c>
      <c r="AH1673" s="138"/>
      <c r="AI1673" s="138"/>
      <c r="AJ1673" s="139"/>
      <c r="AK1673" s="139"/>
      <c r="AL1673" s="132" t="str">
        <f>IF(SUM(AJ1673:AK1673)=AM1673,"OK",SUM(AJ1673:AK1673)-AM1673)</f>
        <v>OK</v>
      </c>
      <c r="AM1673" s="140"/>
      <c r="AN1673" s="119">
        <f>L1673+U1673+V1673+Z1673</f>
        <v>0</v>
      </c>
      <c r="AO1673" s="120">
        <f>M1673+AH1673+AI1673+AM1673</f>
        <v>0</v>
      </c>
      <c r="AP1673" s="39">
        <f>L1673</f>
        <v>0</v>
      </c>
      <c r="AQ1673" s="141">
        <f>AN1673</f>
        <v>0</v>
      </c>
      <c r="AR1673" s="142">
        <f t="shared" si="1345"/>
        <v>0</v>
      </c>
      <c r="AS1673" s="143" t="e">
        <f t="shared" si="1346"/>
        <v>#DIV/0!</v>
      </c>
      <c r="AT1673" s="144">
        <f>M1673</f>
        <v>0</v>
      </c>
      <c r="AU1673" s="141">
        <f t="shared" si="1347"/>
        <v>0</v>
      </c>
      <c r="AV1673" s="142">
        <f t="shared" si="1348"/>
        <v>0</v>
      </c>
      <c r="AW1673" s="143" t="e">
        <f t="shared" si="1349"/>
        <v>#DIV/0!</v>
      </c>
      <c r="AY1673" s="146" t="str">
        <f t="shared" si="1350"/>
        <v>63.11</v>
      </c>
      <c r="AZ1673" s="862" t="b">
        <f>COUNTIF('[1]Codes SEC'!$B$2:$B$250,Ministres!AY1673)&gt;0</f>
        <v>1</v>
      </c>
    </row>
    <row r="1674" spans="1:64" ht="30.6" x14ac:dyDescent="0.25">
      <c r="A1674" s="15" t="s">
        <v>1675</v>
      </c>
      <c r="B1674" s="225">
        <v>14</v>
      </c>
      <c r="C1674" s="122" t="s">
        <v>1728</v>
      </c>
      <c r="D1674" s="123">
        <v>1000</v>
      </c>
      <c r="E1674" s="226" t="s">
        <v>407</v>
      </c>
      <c r="F1674" s="122">
        <v>12</v>
      </c>
      <c r="G1674" s="126"/>
      <c r="H1674" s="35" t="str">
        <f t="shared" si="1303"/>
        <v>048</v>
      </c>
      <c r="I1674" s="36" t="s">
        <v>304</v>
      </c>
      <c r="J1674" s="37" t="s">
        <v>1928</v>
      </c>
      <c r="K1674" s="244" t="s">
        <v>1929</v>
      </c>
      <c r="L1674" s="232">
        <v>0</v>
      </c>
      <c r="M1674" s="233">
        <v>0</v>
      </c>
      <c r="N1674" s="130"/>
      <c r="O1674" s="131"/>
      <c r="P1674" s="131"/>
      <c r="Q1674" s="131"/>
      <c r="R1674" s="131"/>
      <c r="S1674" s="131"/>
      <c r="T1674" s="132" t="str">
        <f t="shared" si="1351"/>
        <v>OK</v>
      </c>
      <c r="U1674" s="138"/>
      <c r="V1674" s="138"/>
      <c r="W1674" s="139"/>
      <c r="X1674" s="139"/>
      <c r="Y1674" s="132" t="str">
        <f t="shared" si="1352"/>
        <v>OK</v>
      </c>
      <c r="Z1674" s="210"/>
      <c r="AA1674" s="204"/>
      <c r="AB1674" s="202"/>
      <c r="AC1674" s="202"/>
      <c r="AD1674" s="202"/>
      <c r="AE1674" s="202"/>
      <c r="AF1674" s="202"/>
      <c r="AG1674" s="132" t="str">
        <f t="shared" si="1353"/>
        <v>OK</v>
      </c>
      <c r="AH1674" s="138"/>
      <c r="AI1674" s="138"/>
      <c r="AJ1674" s="139"/>
      <c r="AK1674" s="139"/>
      <c r="AL1674" s="132" t="str">
        <f t="shared" si="1354"/>
        <v>OK</v>
      </c>
      <c r="AM1674" s="140"/>
      <c r="AN1674" s="119">
        <f t="shared" si="1355"/>
        <v>0</v>
      </c>
      <c r="AO1674" s="120">
        <f t="shared" si="1356"/>
        <v>0</v>
      </c>
      <c r="AP1674" s="39">
        <f t="shared" si="1357"/>
        <v>0</v>
      </c>
      <c r="AQ1674" s="141">
        <f t="shared" si="1358"/>
        <v>0</v>
      </c>
      <c r="AR1674" s="141">
        <f t="shared" si="1345"/>
        <v>0</v>
      </c>
      <c r="AS1674" s="143" t="e">
        <f t="shared" si="1346"/>
        <v>#DIV/0!</v>
      </c>
      <c r="AT1674" s="144">
        <f t="shared" si="1359"/>
        <v>0</v>
      </c>
      <c r="AU1674" s="141">
        <f t="shared" si="1347"/>
        <v>0</v>
      </c>
      <c r="AV1674" s="141">
        <f t="shared" si="1348"/>
        <v>0</v>
      </c>
      <c r="AW1674" s="143" t="e">
        <f t="shared" si="1349"/>
        <v>#DIV/0!</v>
      </c>
      <c r="AY1674" s="146" t="str">
        <f t="shared" si="1350"/>
        <v>63.21</v>
      </c>
      <c r="AZ1674" s="862" t="b">
        <f>COUNTIF('[1]Codes SEC'!$B$2:$B$250,Ministres!AY1674)&gt;0</f>
        <v>1</v>
      </c>
    </row>
    <row r="1675" spans="1:64" ht="51" x14ac:dyDescent="0.25">
      <c r="A1675" s="15" t="s">
        <v>1675</v>
      </c>
      <c r="B1675" s="225">
        <v>14</v>
      </c>
      <c r="C1675" s="122" t="s">
        <v>1728</v>
      </c>
      <c r="D1675" s="123">
        <v>1000</v>
      </c>
      <c r="E1675" s="226" t="s">
        <v>407</v>
      </c>
      <c r="F1675" s="122">
        <v>12</v>
      </c>
      <c r="G1675" s="126"/>
      <c r="H1675" s="35" t="str">
        <f t="shared" si="1303"/>
        <v>048</v>
      </c>
      <c r="I1675" s="36" t="s">
        <v>304</v>
      </c>
      <c r="J1675" s="37" t="s">
        <v>1930</v>
      </c>
      <c r="K1675" s="244" t="s">
        <v>1931</v>
      </c>
      <c r="L1675" s="232">
        <v>2030</v>
      </c>
      <c r="M1675" s="233">
        <v>2000</v>
      </c>
      <c r="N1675" s="130"/>
      <c r="O1675" s="131"/>
      <c r="P1675" s="131"/>
      <c r="Q1675" s="131"/>
      <c r="R1675" s="131"/>
      <c r="S1675" s="131"/>
      <c r="T1675" s="132" t="str">
        <f t="shared" si="1351"/>
        <v>OK</v>
      </c>
      <c r="U1675" s="138"/>
      <c r="V1675" s="138"/>
      <c r="W1675" s="139"/>
      <c r="X1675" s="139"/>
      <c r="Y1675" s="132" t="str">
        <f t="shared" si="1352"/>
        <v>OK</v>
      </c>
      <c r="Z1675" s="210"/>
      <c r="AA1675" s="204"/>
      <c r="AB1675" s="202"/>
      <c r="AC1675" s="202"/>
      <c r="AD1675" s="202"/>
      <c r="AE1675" s="202"/>
      <c r="AF1675" s="202"/>
      <c r="AG1675" s="132" t="str">
        <f t="shared" si="1353"/>
        <v>OK</v>
      </c>
      <c r="AH1675" s="138"/>
      <c r="AI1675" s="138"/>
      <c r="AJ1675" s="139"/>
      <c r="AK1675" s="139"/>
      <c r="AL1675" s="132" t="str">
        <f t="shared" si="1354"/>
        <v>OK</v>
      </c>
      <c r="AM1675" s="140"/>
      <c r="AN1675" s="119">
        <f t="shared" si="1355"/>
        <v>2030</v>
      </c>
      <c r="AO1675" s="120">
        <f t="shared" si="1356"/>
        <v>2000</v>
      </c>
      <c r="AP1675" s="39">
        <f t="shared" si="1357"/>
        <v>2030</v>
      </c>
      <c r="AQ1675" s="141">
        <f t="shared" si="1358"/>
        <v>2030</v>
      </c>
      <c r="AR1675" s="142">
        <f t="shared" si="1345"/>
        <v>0</v>
      </c>
      <c r="AS1675" s="143">
        <f t="shared" si="1346"/>
        <v>0</v>
      </c>
      <c r="AT1675" s="144">
        <f t="shared" si="1359"/>
        <v>2000</v>
      </c>
      <c r="AU1675" s="141">
        <f t="shared" si="1347"/>
        <v>2000</v>
      </c>
      <c r="AV1675" s="142">
        <f t="shared" si="1348"/>
        <v>0</v>
      </c>
      <c r="AW1675" s="143">
        <f t="shared" si="1349"/>
        <v>0</v>
      </c>
      <c r="AY1675" s="146" t="str">
        <f t="shared" si="1350"/>
        <v>63.21</v>
      </c>
      <c r="AZ1675" s="862" t="b">
        <f>COUNTIF('[1]Codes SEC'!$B$2:$B$250,Ministres!AY1675)&gt;0</f>
        <v>1</v>
      </c>
    </row>
    <row r="1676" spans="1:64" ht="30.6" x14ac:dyDescent="0.25">
      <c r="A1676" s="15" t="s">
        <v>1675</v>
      </c>
      <c r="B1676" s="225">
        <v>14</v>
      </c>
      <c r="C1676" s="122" t="s">
        <v>1728</v>
      </c>
      <c r="D1676" s="123">
        <v>1000</v>
      </c>
      <c r="E1676" s="226"/>
      <c r="F1676" s="122">
        <v>12</v>
      </c>
      <c r="G1676" s="126"/>
      <c r="H1676" s="35" t="str">
        <f t="shared" si="1303"/>
        <v>048</v>
      </c>
      <c r="I1676" s="36" t="s">
        <v>304</v>
      </c>
      <c r="J1676" s="37" t="s">
        <v>1932</v>
      </c>
      <c r="K1676" s="244" t="s">
        <v>1933</v>
      </c>
      <c r="L1676" s="232">
        <v>58411</v>
      </c>
      <c r="M1676" s="233">
        <v>50036</v>
      </c>
      <c r="N1676" s="130"/>
      <c r="O1676" s="131"/>
      <c r="P1676" s="131"/>
      <c r="Q1676" s="131"/>
      <c r="R1676" s="131"/>
      <c r="S1676" s="131"/>
      <c r="T1676" s="132" t="str">
        <f t="shared" si="1351"/>
        <v>OK</v>
      </c>
      <c r="U1676" s="138"/>
      <c r="V1676" s="138"/>
      <c r="W1676" s="139"/>
      <c r="X1676" s="139"/>
      <c r="Y1676" s="132" t="str">
        <f t="shared" si="1352"/>
        <v>OK</v>
      </c>
      <c r="Z1676" s="210"/>
      <c r="AA1676" s="204"/>
      <c r="AB1676" s="202"/>
      <c r="AC1676" s="202"/>
      <c r="AD1676" s="202"/>
      <c r="AE1676" s="202"/>
      <c r="AF1676" s="202"/>
      <c r="AG1676" s="132" t="str">
        <f t="shared" si="1353"/>
        <v>OK</v>
      </c>
      <c r="AH1676" s="138"/>
      <c r="AI1676" s="138"/>
      <c r="AJ1676" s="139"/>
      <c r="AK1676" s="139"/>
      <c r="AL1676" s="132" t="str">
        <f t="shared" si="1354"/>
        <v>OK</v>
      </c>
      <c r="AM1676" s="140"/>
      <c r="AN1676" s="119">
        <f t="shared" si="1355"/>
        <v>58411</v>
      </c>
      <c r="AO1676" s="120">
        <f t="shared" si="1356"/>
        <v>50036</v>
      </c>
      <c r="AP1676" s="39">
        <f t="shared" si="1357"/>
        <v>58411</v>
      </c>
      <c r="AQ1676" s="141">
        <f t="shared" si="1358"/>
        <v>58411</v>
      </c>
      <c r="AR1676" s="142">
        <f t="shared" si="1345"/>
        <v>0</v>
      </c>
      <c r="AS1676" s="143">
        <f t="shared" si="1346"/>
        <v>0</v>
      </c>
      <c r="AT1676" s="144">
        <f t="shared" si="1359"/>
        <v>50036</v>
      </c>
      <c r="AU1676" s="141">
        <f t="shared" si="1347"/>
        <v>50036</v>
      </c>
      <c r="AV1676" s="142">
        <f t="shared" si="1348"/>
        <v>0</v>
      </c>
      <c r="AW1676" s="143">
        <f t="shared" si="1349"/>
        <v>0</v>
      </c>
      <c r="AY1676" s="146" t="str">
        <f t="shared" si="1350"/>
        <v>63.21</v>
      </c>
      <c r="AZ1676" s="862" t="b">
        <f>COUNTIF('[1]Codes SEC'!$B$2:$B$250,Ministres!AY1676)&gt;0</f>
        <v>1</v>
      </c>
    </row>
    <row r="1677" spans="1:64" ht="40.799999999999997" x14ac:dyDescent="0.25">
      <c r="A1677" s="15" t="s">
        <v>1675</v>
      </c>
      <c r="B1677" s="225">
        <v>14</v>
      </c>
      <c r="C1677" s="122" t="s">
        <v>1728</v>
      </c>
      <c r="D1677" s="123">
        <v>1000</v>
      </c>
      <c r="E1677" s="226"/>
      <c r="F1677" s="122">
        <v>12</v>
      </c>
      <c r="G1677" s="126"/>
      <c r="H1677" s="35" t="str">
        <f t="shared" si="1303"/>
        <v>048</v>
      </c>
      <c r="I1677" s="36" t="s">
        <v>304</v>
      </c>
      <c r="J1677" s="37" t="s">
        <v>1934</v>
      </c>
      <c r="K1677" s="244" t="s">
        <v>1935</v>
      </c>
      <c r="L1677" s="232">
        <v>0</v>
      </c>
      <c r="M1677" s="233">
        <v>1400</v>
      </c>
      <c r="N1677" s="130"/>
      <c r="O1677" s="131"/>
      <c r="P1677" s="131"/>
      <c r="Q1677" s="131"/>
      <c r="R1677" s="131"/>
      <c r="S1677" s="131"/>
      <c r="T1677" s="132" t="str">
        <f t="shared" si="1351"/>
        <v>OK</v>
      </c>
      <c r="U1677" s="138"/>
      <c r="V1677" s="138"/>
      <c r="W1677" s="139"/>
      <c r="X1677" s="139"/>
      <c r="Y1677" s="132" t="str">
        <f t="shared" si="1352"/>
        <v>OK</v>
      </c>
      <c r="Z1677" s="210"/>
      <c r="AA1677" s="204"/>
      <c r="AB1677" s="202"/>
      <c r="AC1677" s="202"/>
      <c r="AD1677" s="202"/>
      <c r="AE1677" s="202"/>
      <c r="AF1677" s="202"/>
      <c r="AG1677" s="132" t="str">
        <f t="shared" si="1353"/>
        <v>OK</v>
      </c>
      <c r="AH1677" s="138"/>
      <c r="AI1677" s="138"/>
      <c r="AJ1677" s="139"/>
      <c r="AK1677" s="139"/>
      <c r="AL1677" s="132" t="str">
        <f t="shared" si="1354"/>
        <v>OK</v>
      </c>
      <c r="AM1677" s="140"/>
      <c r="AN1677" s="119">
        <f t="shared" si="1355"/>
        <v>0</v>
      </c>
      <c r="AO1677" s="120">
        <f t="shared" si="1356"/>
        <v>1400</v>
      </c>
      <c r="AP1677" s="39">
        <f t="shared" si="1357"/>
        <v>0</v>
      </c>
      <c r="AQ1677" s="141">
        <f t="shared" si="1358"/>
        <v>0</v>
      </c>
      <c r="AR1677" s="142">
        <f t="shared" si="1345"/>
        <v>0</v>
      </c>
      <c r="AS1677" s="143" t="e">
        <f t="shared" si="1346"/>
        <v>#DIV/0!</v>
      </c>
      <c r="AT1677" s="144">
        <f t="shared" si="1359"/>
        <v>1400</v>
      </c>
      <c r="AU1677" s="141">
        <f t="shared" si="1347"/>
        <v>1400</v>
      </c>
      <c r="AV1677" s="142">
        <f t="shared" si="1348"/>
        <v>0</v>
      </c>
      <c r="AW1677" s="143">
        <f t="shared" si="1349"/>
        <v>0</v>
      </c>
      <c r="AY1677" s="146" t="str">
        <f t="shared" si="1350"/>
        <v>63.21</v>
      </c>
      <c r="AZ1677" s="862" t="b">
        <f>COUNTIF('[1]Codes SEC'!$B$2:$B$250,Ministres!AY1677)&gt;0</f>
        <v>1</v>
      </c>
    </row>
    <row r="1678" spans="1:64" ht="30.6" x14ac:dyDescent="0.25">
      <c r="A1678" s="15" t="s">
        <v>1675</v>
      </c>
      <c r="B1678" s="225">
        <v>14</v>
      </c>
      <c r="C1678" s="122" t="s">
        <v>1728</v>
      </c>
      <c r="D1678" s="123">
        <v>1000</v>
      </c>
      <c r="E1678" s="226"/>
      <c r="F1678" s="122">
        <v>10</v>
      </c>
      <c r="G1678" s="126"/>
      <c r="H1678" s="35" t="str">
        <f t="shared" si="1303"/>
        <v>048</v>
      </c>
      <c r="I1678" s="36" t="s">
        <v>304</v>
      </c>
      <c r="J1678" s="37" t="s">
        <v>1936</v>
      </c>
      <c r="K1678" s="244" t="s">
        <v>1937</v>
      </c>
      <c r="L1678" s="232">
        <v>0</v>
      </c>
      <c r="M1678" s="233">
        <v>0</v>
      </c>
      <c r="N1678" s="130"/>
      <c r="O1678" s="131"/>
      <c r="P1678" s="131"/>
      <c r="Q1678" s="131"/>
      <c r="R1678" s="131"/>
      <c r="S1678" s="131"/>
      <c r="T1678" s="132" t="str">
        <f t="shared" si="1351"/>
        <v>OK</v>
      </c>
      <c r="U1678" s="138"/>
      <c r="V1678" s="138"/>
      <c r="W1678" s="139"/>
      <c r="X1678" s="139"/>
      <c r="Y1678" s="132" t="str">
        <f t="shared" si="1352"/>
        <v>OK</v>
      </c>
      <c r="Z1678" s="210"/>
      <c r="AA1678" s="204"/>
      <c r="AB1678" s="202"/>
      <c r="AC1678" s="202"/>
      <c r="AD1678" s="202"/>
      <c r="AE1678" s="202"/>
      <c r="AF1678" s="202"/>
      <c r="AG1678" s="132" t="str">
        <f t="shared" si="1353"/>
        <v>OK</v>
      </c>
      <c r="AH1678" s="138"/>
      <c r="AI1678" s="138"/>
      <c r="AJ1678" s="139"/>
      <c r="AK1678" s="139"/>
      <c r="AL1678" s="132" t="str">
        <f t="shared" si="1354"/>
        <v>OK</v>
      </c>
      <c r="AM1678" s="140"/>
      <c r="AN1678" s="119">
        <f t="shared" si="1355"/>
        <v>0</v>
      </c>
      <c r="AO1678" s="120">
        <f t="shared" si="1356"/>
        <v>0</v>
      </c>
      <c r="AP1678" s="39">
        <f t="shared" si="1357"/>
        <v>0</v>
      </c>
      <c r="AQ1678" s="141">
        <f t="shared" si="1358"/>
        <v>0</v>
      </c>
      <c r="AR1678" s="142">
        <f t="shared" si="1345"/>
        <v>0</v>
      </c>
      <c r="AS1678" s="143" t="e">
        <f t="shared" si="1346"/>
        <v>#DIV/0!</v>
      </c>
      <c r="AT1678" s="144">
        <f t="shared" si="1359"/>
        <v>0</v>
      </c>
      <c r="AU1678" s="141">
        <f t="shared" si="1347"/>
        <v>0</v>
      </c>
      <c r="AV1678" s="142">
        <f t="shared" si="1348"/>
        <v>0</v>
      </c>
      <c r="AW1678" s="143" t="e">
        <f t="shared" si="1349"/>
        <v>#DIV/0!</v>
      </c>
      <c r="AY1678" s="146" t="str">
        <f t="shared" si="1350"/>
        <v>63.21</v>
      </c>
      <c r="AZ1678" s="862" t="b">
        <f>COUNTIF('[1]Codes SEC'!$B$2:$B$250,Ministres!AY1678)&gt;0</f>
        <v>1</v>
      </c>
    </row>
    <row r="1679" spans="1:64" ht="35.1" customHeight="1" x14ac:dyDescent="0.25">
      <c r="A1679" s="15" t="s">
        <v>1675</v>
      </c>
      <c r="B1679" s="225">
        <v>14</v>
      </c>
      <c r="C1679" s="122" t="s">
        <v>1728</v>
      </c>
      <c r="D1679" s="123">
        <v>1000</v>
      </c>
      <c r="E1679" s="226" t="s">
        <v>407</v>
      </c>
      <c r="F1679" s="122">
        <v>12</v>
      </c>
      <c r="G1679" s="126"/>
      <c r="H1679" s="35" t="str">
        <f t="shared" si="1303"/>
        <v>048</v>
      </c>
      <c r="I1679" s="36" t="s">
        <v>304</v>
      </c>
      <c r="J1679" s="37" t="s">
        <v>1938</v>
      </c>
      <c r="K1679" s="244" t="s">
        <v>1939</v>
      </c>
      <c r="L1679" s="232">
        <v>0</v>
      </c>
      <c r="M1679" s="233">
        <v>0</v>
      </c>
      <c r="N1679" s="130"/>
      <c r="O1679" s="131"/>
      <c r="P1679" s="131"/>
      <c r="Q1679" s="131"/>
      <c r="R1679" s="131"/>
      <c r="S1679" s="131"/>
      <c r="T1679" s="132" t="str">
        <f t="shared" si="1351"/>
        <v>OK</v>
      </c>
      <c r="U1679" s="138"/>
      <c r="V1679" s="138"/>
      <c r="W1679" s="139"/>
      <c r="X1679" s="139"/>
      <c r="Y1679" s="132" t="str">
        <f t="shared" si="1352"/>
        <v>OK</v>
      </c>
      <c r="Z1679" s="210"/>
      <c r="AA1679" s="204"/>
      <c r="AB1679" s="202"/>
      <c r="AC1679" s="202"/>
      <c r="AD1679" s="202"/>
      <c r="AE1679" s="202"/>
      <c r="AF1679" s="202"/>
      <c r="AG1679" s="132" t="str">
        <f t="shared" si="1353"/>
        <v>OK</v>
      </c>
      <c r="AH1679" s="138"/>
      <c r="AI1679" s="138"/>
      <c r="AJ1679" s="139"/>
      <c r="AK1679" s="139"/>
      <c r="AL1679" s="132" t="str">
        <f t="shared" si="1354"/>
        <v>OK</v>
      </c>
      <c r="AM1679" s="140"/>
      <c r="AN1679" s="119">
        <f t="shared" si="1355"/>
        <v>0</v>
      </c>
      <c r="AO1679" s="120">
        <f t="shared" si="1356"/>
        <v>0</v>
      </c>
      <c r="AP1679" s="39">
        <f t="shared" si="1357"/>
        <v>0</v>
      </c>
      <c r="AQ1679" s="141">
        <f t="shared" si="1358"/>
        <v>0</v>
      </c>
      <c r="AR1679" s="142">
        <f t="shared" si="1345"/>
        <v>0</v>
      </c>
      <c r="AS1679" s="143" t="e">
        <f t="shared" si="1346"/>
        <v>#DIV/0!</v>
      </c>
      <c r="AT1679" s="144">
        <f t="shared" si="1359"/>
        <v>0</v>
      </c>
      <c r="AU1679" s="141">
        <f t="shared" si="1347"/>
        <v>0</v>
      </c>
      <c r="AV1679" s="142">
        <f t="shared" si="1348"/>
        <v>0</v>
      </c>
      <c r="AW1679" s="143" t="e">
        <f t="shared" si="1349"/>
        <v>#DIV/0!</v>
      </c>
      <c r="AY1679" s="146" t="str">
        <f t="shared" si="1350"/>
        <v>63.21</v>
      </c>
      <c r="AZ1679" s="862" t="b">
        <f>COUNTIF('[1]Codes SEC'!$B$2:$B$250,Ministres!AY1679)&gt;0</f>
        <v>1</v>
      </c>
    </row>
    <row r="1680" spans="1:64" s="877" customFormat="1" ht="30.6" x14ac:dyDescent="0.25">
      <c r="A1680" s="15" t="s">
        <v>1675</v>
      </c>
      <c r="B1680" s="225">
        <v>14</v>
      </c>
      <c r="C1680" s="122" t="s">
        <v>1728</v>
      </c>
      <c r="D1680" s="123">
        <v>1000</v>
      </c>
      <c r="E1680" s="226"/>
      <c r="F1680" s="122">
        <v>6</v>
      </c>
      <c r="G1680" s="126"/>
      <c r="H1680" s="35" t="str">
        <f t="shared" si="1303"/>
        <v>048</v>
      </c>
      <c r="I1680" s="36" t="s">
        <v>304</v>
      </c>
      <c r="J1680" s="37" t="s">
        <v>1940</v>
      </c>
      <c r="K1680" s="244" t="s">
        <v>1941</v>
      </c>
      <c r="L1680" s="232">
        <v>0</v>
      </c>
      <c r="M1680" s="233">
        <v>0</v>
      </c>
      <c r="N1680" s="130"/>
      <c r="O1680" s="131"/>
      <c r="P1680" s="131"/>
      <c r="Q1680" s="131"/>
      <c r="R1680" s="131"/>
      <c r="S1680" s="131"/>
      <c r="T1680" s="132" t="str">
        <f t="shared" si="1351"/>
        <v>OK</v>
      </c>
      <c r="U1680" s="138"/>
      <c r="V1680" s="138"/>
      <c r="W1680" s="139"/>
      <c r="X1680" s="139"/>
      <c r="Y1680" s="132" t="str">
        <f t="shared" si="1352"/>
        <v>OK</v>
      </c>
      <c r="Z1680" s="210"/>
      <c r="AA1680" s="204"/>
      <c r="AB1680" s="202"/>
      <c r="AC1680" s="202"/>
      <c r="AD1680" s="202"/>
      <c r="AE1680" s="202"/>
      <c r="AF1680" s="202"/>
      <c r="AG1680" s="132" t="str">
        <f t="shared" si="1353"/>
        <v>OK</v>
      </c>
      <c r="AH1680" s="138"/>
      <c r="AI1680" s="138"/>
      <c r="AJ1680" s="139"/>
      <c r="AK1680" s="139"/>
      <c r="AL1680" s="132" t="str">
        <f t="shared" si="1354"/>
        <v>OK</v>
      </c>
      <c r="AM1680" s="140"/>
      <c r="AN1680" s="119">
        <f t="shared" si="1355"/>
        <v>0</v>
      </c>
      <c r="AO1680" s="120">
        <f t="shared" si="1356"/>
        <v>0</v>
      </c>
      <c r="AP1680" s="39">
        <f t="shared" si="1357"/>
        <v>0</v>
      </c>
      <c r="AQ1680" s="141">
        <f t="shared" si="1358"/>
        <v>0</v>
      </c>
      <c r="AR1680" s="142">
        <f t="shared" si="1345"/>
        <v>0</v>
      </c>
      <c r="AS1680" s="143" t="e">
        <f t="shared" si="1346"/>
        <v>#DIV/0!</v>
      </c>
      <c r="AT1680" s="144">
        <f t="shared" si="1359"/>
        <v>0</v>
      </c>
      <c r="AU1680" s="141">
        <f t="shared" si="1347"/>
        <v>0</v>
      </c>
      <c r="AV1680" s="142">
        <f t="shared" si="1348"/>
        <v>0</v>
      </c>
      <c r="AW1680" s="143" t="e">
        <f t="shared" si="1349"/>
        <v>#DIV/0!</v>
      </c>
      <c r="AX1680"/>
      <c r="AY1680" s="146" t="str">
        <f t="shared" si="1350"/>
        <v>63.21</v>
      </c>
      <c r="AZ1680" s="862" t="b">
        <f>COUNTIF('[1]Codes SEC'!$B$2:$B$250,Ministres!AY1680)&gt;0</f>
        <v>1</v>
      </c>
      <c r="BA1680"/>
      <c r="BB1680"/>
      <c r="BC1680"/>
      <c r="BD1680"/>
      <c r="BE1680"/>
      <c r="BF1680"/>
      <c r="BG1680"/>
      <c r="BH1680"/>
      <c r="BI1680"/>
      <c r="BJ1680"/>
      <c r="BK1680"/>
      <c r="BL1680"/>
    </row>
    <row r="1681" spans="1:64" ht="30.6" x14ac:dyDescent="0.25">
      <c r="A1681" s="15" t="s">
        <v>1675</v>
      </c>
      <c r="B1681" s="225">
        <v>14</v>
      </c>
      <c r="C1681" s="122" t="s">
        <v>1728</v>
      </c>
      <c r="D1681" s="123">
        <v>1000</v>
      </c>
      <c r="E1681" s="226"/>
      <c r="F1681" s="122">
        <v>6</v>
      </c>
      <c r="G1681" s="126"/>
      <c r="H1681" s="35" t="str">
        <f t="shared" si="1303"/>
        <v>048</v>
      </c>
      <c r="I1681" s="36" t="s">
        <v>304</v>
      </c>
      <c r="J1681" s="37" t="s">
        <v>1942</v>
      </c>
      <c r="K1681" s="244" t="s">
        <v>1943</v>
      </c>
      <c r="L1681" s="232">
        <v>0</v>
      </c>
      <c r="M1681" s="233">
        <v>0</v>
      </c>
      <c r="N1681" s="130"/>
      <c r="O1681" s="131"/>
      <c r="P1681" s="131"/>
      <c r="Q1681" s="131"/>
      <c r="R1681" s="131"/>
      <c r="S1681" s="131"/>
      <c r="T1681" s="132" t="str">
        <f t="shared" si="1351"/>
        <v>OK</v>
      </c>
      <c r="U1681" s="138"/>
      <c r="V1681" s="138"/>
      <c r="W1681" s="139"/>
      <c r="X1681" s="139"/>
      <c r="Y1681" s="132" t="str">
        <f t="shared" si="1352"/>
        <v>OK</v>
      </c>
      <c r="Z1681" s="210"/>
      <c r="AA1681" s="204"/>
      <c r="AB1681" s="202"/>
      <c r="AC1681" s="202"/>
      <c r="AD1681" s="202"/>
      <c r="AE1681" s="202"/>
      <c r="AF1681" s="202"/>
      <c r="AG1681" s="132" t="str">
        <f t="shared" si="1353"/>
        <v>OK</v>
      </c>
      <c r="AH1681" s="138"/>
      <c r="AI1681" s="138"/>
      <c r="AJ1681" s="139"/>
      <c r="AK1681" s="139"/>
      <c r="AL1681" s="132" t="str">
        <f t="shared" si="1354"/>
        <v>OK</v>
      </c>
      <c r="AM1681" s="140"/>
      <c r="AN1681" s="119">
        <f t="shared" si="1355"/>
        <v>0</v>
      </c>
      <c r="AO1681" s="120">
        <f t="shared" si="1356"/>
        <v>0</v>
      </c>
      <c r="AP1681" s="39">
        <f t="shared" si="1357"/>
        <v>0</v>
      </c>
      <c r="AQ1681" s="141">
        <f t="shared" si="1358"/>
        <v>0</v>
      </c>
      <c r="AR1681" s="142">
        <f t="shared" si="1345"/>
        <v>0</v>
      </c>
      <c r="AS1681" s="143" t="e">
        <f t="shared" si="1346"/>
        <v>#DIV/0!</v>
      </c>
      <c r="AT1681" s="144">
        <f t="shared" si="1359"/>
        <v>0</v>
      </c>
      <c r="AU1681" s="141">
        <f t="shared" si="1347"/>
        <v>0</v>
      </c>
      <c r="AV1681" s="142">
        <f t="shared" si="1348"/>
        <v>0</v>
      </c>
      <c r="AW1681" s="143" t="e">
        <f t="shared" si="1349"/>
        <v>#DIV/0!</v>
      </c>
      <c r="AY1681" s="146" t="str">
        <f t="shared" si="1350"/>
        <v>63.21</v>
      </c>
      <c r="AZ1681" s="862" t="b">
        <f>COUNTIF('[1]Codes SEC'!$B$2:$B$250,Ministres!AY1681)&gt;0</f>
        <v>1</v>
      </c>
    </row>
    <row r="1682" spans="1:64" ht="30.6" x14ac:dyDescent="0.25">
      <c r="A1682" s="15" t="s">
        <v>1675</v>
      </c>
      <c r="B1682" s="225">
        <v>14</v>
      </c>
      <c r="C1682" s="122" t="s">
        <v>1728</v>
      </c>
      <c r="D1682" s="123">
        <v>1000</v>
      </c>
      <c r="E1682" s="226"/>
      <c r="F1682" s="122">
        <v>6</v>
      </c>
      <c r="G1682" s="126"/>
      <c r="H1682" s="35" t="str">
        <f t="shared" si="1303"/>
        <v>048</v>
      </c>
      <c r="I1682" s="36" t="s">
        <v>304</v>
      </c>
      <c r="J1682" s="37" t="s">
        <v>1944</v>
      </c>
      <c r="K1682" s="244" t="s">
        <v>1945</v>
      </c>
      <c r="L1682" s="232">
        <v>0</v>
      </c>
      <c r="M1682" s="233">
        <v>0</v>
      </c>
      <c r="N1682" s="130"/>
      <c r="O1682" s="131"/>
      <c r="P1682" s="131"/>
      <c r="Q1682" s="131"/>
      <c r="R1682" s="131"/>
      <c r="S1682" s="131"/>
      <c r="T1682" s="132" t="str">
        <f t="shared" si="1351"/>
        <v>OK</v>
      </c>
      <c r="U1682" s="138"/>
      <c r="V1682" s="138"/>
      <c r="W1682" s="139"/>
      <c r="X1682" s="139"/>
      <c r="Y1682" s="132" t="str">
        <f t="shared" si="1352"/>
        <v>OK</v>
      </c>
      <c r="Z1682" s="210"/>
      <c r="AA1682" s="204"/>
      <c r="AB1682" s="202"/>
      <c r="AC1682" s="202"/>
      <c r="AD1682" s="202"/>
      <c r="AE1682" s="202"/>
      <c r="AF1682" s="202"/>
      <c r="AG1682" s="132" t="str">
        <f t="shared" si="1353"/>
        <v>OK</v>
      </c>
      <c r="AH1682" s="138"/>
      <c r="AI1682" s="138"/>
      <c r="AJ1682" s="139"/>
      <c r="AK1682" s="139"/>
      <c r="AL1682" s="132" t="str">
        <f t="shared" si="1354"/>
        <v>OK</v>
      </c>
      <c r="AM1682" s="140"/>
      <c r="AN1682" s="119">
        <f t="shared" si="1355"/>
        <v>0</v>
      </c>
      <c r="AO1682" s="120">
        <f t="shared" si="1356"/>
        <v>0</v>
      </c>
      <c r="AP1682" s="39">
        <f t="shared" si="1357"/>
        <v>0</v>
      </c>
      <c r="AQ1682" s="141">
        <f t="shared" si="1358"/>
        <v>0</v>
      </c>
      <c r="AR1682" s="142">
        <f t="shared" si="1345"/>
        <v>0</v>
      </c>
      <c r="AS1682" s="143" t="e">
        <f t="shared" si="1346"/>
        <v>#DIV/0!</v>
      </c>
      <c r="AT1682" s="144">
        <f t="shared" si="1359"/>
        <v>0</v>
      </c>
      <c r="AU1682" s="141">
        <f t="shared" si="1347"/>
        <v>0</v>
      </c>
      <c r="AV1682" s="142">
        <f t="shared" si="1348"/>
        <v>0</v>
      </c>
      <c r="AW1682" s="143" t="e">
        <f t="shared" si="1349"/>
        <v>#DIV/0!</v>
      </c>
      <c r="AY1682" s="146" t="str">
        <f t="shared" si="1350"/>
        <v>63.21</v>
      </c>
      <c r="AZ1682" s="862" t="b">
        <f>COUNTIF('[1]Codes SEC'!$B$2:$B$250,Ministres!AY1682)&gt;0</f>
        <v>1</v>
      </c>
    </row>
    <row r="1683" spans="1:64" ht="30.6" x14ac:dyDescent="0.25">
      <c r="A1683" s="15" t="s">
        <v>1675</v>
      </c>
      <c r="B1683" s="225">
        <v>14</v>
      </c>
      <c r="C1683" s="122" t="s">
        <v>1728</v>
      </c>
      <c r="D1683" s="123">
        <v>1000</v>
      </c>
      <c r="E1683" s="226"/>
      <c r="F1683" s="122">
        <v>12</v>
      </c>
      <c r="G1683" s="126"/>
      <c r="H1683" s="35" t="str">
        <f t="shared" si="1303"/>
        <v>048</v>
      </c>
      <c r="I1683" s="36" t="s">
        <v>304</v>
      </c>
      <c r="J1683" s="37" t="s">
        <v>1946</v>
      </c>
      <c r="K1683" s="281" t="s">
        <v>1947</v>
      </c>
      <c r="L1683" s="232">
        <v>0</v>
      </c>
      <c r="M1683" s="233">
        <v>500</v>
      </c>
      <c r="N1683" s="130"/>
      <c r="O1683" s="131"/>
      <c r="P1683" s="131"/>
      <c r="Q1683" s="131"/>
      <c r="R1683" s="131"/>
      <c r="S1683" s="131"/>
      <c r="T1683" s="132" t="str">
        <f t="shared" si="1351"/>
        <v>OK</v>
      </c>
      <c r="U1683" s="138"/>
      <c r="V1683" s="138"/>
      <c r="W1683" s="139"/>
      <c r="X1683" s="139"/>
      <c r="Y1683" s="132" t="str">
        <f t="shared" si="1352"/>
        <v>OK</v>
      </c>
      <c r="Z1683" s="210"/>
      <c r="AA1683" s="204"/>
      <c r="AB1683" s="202"/>
      <c r="AC1683" s="202"/>
      <c r="AD1683" s="202"/>
      <c r="AE1683" s="202"/>
      <c r="AF1683" s="202"/>
      <c r="AG1683" s="132" t="str">
        <f t="shared" si="1353"/>
        <v>OK</v>
      </c>
      <c r="AH1683" s="138"/>
      <c r="AI1683" s="138"/>
      <c r="AJ1683" s="139"/>
      <c r="AK1683" s="139"/>
      <c r="AL1683" s="132" t="str">
        <f t="shared" si="1354"/>
        <v>OK</v>
      </c>
      <c r="AM1683" s="140"/>
      <c r="AN1683" s="119">
        <f t="shared" si="1355"/>
        <v>0</v>
      </c>
      <c r="AO1683" s="120">
        <f t="shared" si="1356"/>
        <v>500</v>
      </c>
      <c r="AP1683" s="39">
        <f t="shared" si="1357"/>
        <v>0</v>
      </c>
      <c r="AQ1683" s="141">
        <f t="shared" si="1358"/>
        <v>0</v>
      </c>
      <c r="AR1683" s="142">
        <f t="shared" si="1345"/>
        <v>0</v>
      </c>
      <c r="AS1683" s="143" t="e">
        <f t="shared" si="1346"/>
        <v>#DIV/0!</v>
      </c>
      <c r="AT1683" s="144">
        <f t="shared" si="1359"/>
        <v>500</v>
      </c>
      <c r="AU1683" s="141">
        <f t="shared" si="1347"/>
        <v>500</v>
      </c>
      <c r="AV1683" s="142">
        <f t="shared" si="1348"/>
        <v>0</v>
      </c>
      <c r="AW1683" s="143">
        <f t="shared" si="1349"/>
        <v>0</v>
      </c>
      <c r="AX1683" s="12"/>
      <c r="AY1683" s="146" t="str">
        <f t="shared" si="1350"/>
        <v>63.21</v>
      </c>
      <c r="AZ1683" s="862" t="b">
        <f>COUNTIF('[1]Codes SEC'!$B$2:$B$250,Ministres!AY1683)&gt;0</f>
        <v>1</v>
      </c>
    </row>
    <row r="1684" spans="1:64" ht="35.1" customHeight="1" x14ac:dyDescent="0.25">
      <c r="A1684" s="15" t="s">
        <v>1675</v>
      </c>
      <c r="B1684" s="225" t="s">
        <v>1755</v>
      </c>
      <c r="C1684" s="122" t="s">
        <v>1728</v>
      </c>
      <c r="D1684" s="123">
        <v>1000</v>
      </c>
      <c r="E1684" s="226"/>
      <c r="F1684" s="122" t="s">
        <v>1336</v>
      </c>
      <c r="G1684" s="227"/>
      <c r="H1684" s="228" t="str">
        <f t="shared" si="1303"/>
        <v>048</v>
      </c>
      <c r="I1684" s="229">
        <v>86321000</v>
      </c>
      <c r="J1684" s="230" t="s">
        <v>1948</v>
      </c>
      <c r="K1684" s="231" t="s">
        <v>1949</v>
      </c>
      <c r="L1684" s="232">
        <v>0</v>
      </c>
      <c r="M1684" s="233">
        <v>0</v>
      </c>
      <c r="N1684" s="130"/>
      <c r="O1684" s="131"/>
      <c r="P1684" s="131"/>
      <c r="Q1684" s="131"/>
      <c r="R1684" s="131"/>
      <c r="S1684" s="131"/>
      <c r="T1684" s="132" t="str">
        <f>IF(SUM(N1684:S1684)=U1684,"OK",SUM(N1684:S1684)-U1684)</f>
        <v>OK</v>
      </c>
      <c r="U1684" s="138"/>
      <c r="V1684" s="138"/>
      <c r="W1684" s="139"/>
      <c r="X1684" s="139"/>
      <c r="Y1684" s="132" t="str">
        <f>IF(SUM(W1684:X1684)=Z1684,"OK",SUM(W1684:X1684)-Z1684)</f>
        <v>OK</v>
      </c>
      <c r="Z1684" s="210"/>
      <c r="AA1684" s="204"/>
      <c r="AB1684" s="202"/>
      <c r="AC1684" s="202"/>
      <c r="AD1684" s="202"/>
      <c r="AE1684" s="202"/>
      <c r="AF1684" s="202"/>
      <c r="AG1684" s="132" t="str">
        <f>IF(SUM(AA1684:AF1684)=AH1684,"OK",SUM(AA1684:AF1684)-AH1684)</f>
        <v>OK</v>
      </c>
      <c r="AH1684" s="138"/>
      <c r="AI1684" s="138"/>
      <c r="AJ1684" s="139"/>
      <c r="AK1684" s="139"/>
      <c r="AL1684" s="132" t="str">
        <f>IF(SUM(AJ1684:AK1684)=AM1684,"OK",SUM(AJ1684:AK1684)-AM1684)</f>
        <v>OK</v>
      </c>
      <c r="AM1684" s="140"/>
      <c r="AN1684" s="119">
        <f>L1684+U1684+V1684+Z1684</f>
        <v>0</v>
      </c>
      <c r="AO1684" s="120">
        <f>M1684+AH1684+AI1684+AM1684</f>
        <v>0</v>
      </c>
      <c r="AP1684" s="39">
        <f>L1684</f>
        <v>0</v>
      </c>
      <c r="AQ1684" s="141">
        <f>AN1684</f>
        <v>0</v>
      </c>
      <c r="AR1684" s="142">
        <f>AQ1684-AP1684</f>
        <v>0</v>
      </c>
      <c r="AS1684" s="143" t="e">
        <f>AR1684/AP1684</f>
        <v>#DIV/0!</v>
      </c>
      <c r="AT1684" s="144">
        <f>M1684</f>
        <v>0</v>
      </c>
      <c r="AU1684" s="141">
        <f>AO1684</f>
        <v>0</v>
      </c>
      <c r="AV1684" s="142">
        <f>AU1684-AT1684</f>
        <v>0</v>
      </c>
      <c r="AW1684" s="143" t="e">
        <f>AV1684/AT1684</f>
        <v>#DIV/0!</v>
      </c>
      <c r="AY1684" s="146" t="str">
        <f t="shared" si="1350"/>
        <v>63.21</v>
      </c>
      <c r="AZ1684" s="862" t="b">
        <f>COUNTIF('[1]Codes SEC'!$B$2:$B$250,Ministres!AY1684)&gt;0</f>
        <v>1</v>
      </c>
    </row>
    <row r="1685" spans="1:64" ht="12.75" customHeight="1" x14ac:dyDescent="0.25">
      <c r="A1685" s="350"/>
      <c r="B1685" s="864"/>
      <c r="C1685" s="150"/>
      <c r="D1685" s="352"/>
      <c r="E1685" s="865"/>
      <c r="F1685" s="150"/>
      <c r="G1685" s="154"/>
      <c r="H1685" s="155"/>
      <c r="I1685" s="156"/>
      <c r="J1685" s="157"/>
      <c r="K1685" s="158" t="s">
        <v>116</v>
      </c>
      <c r="L1685" s="236">
        <f>L1667+L1674+L1675+L1676+L1677+L1678+L1679+L1669+L1680+L1670+L1671+L1681+L1682+L1683+L1672+L1668+L1673+L1684</f>
        <v>75711</v>
      </c>
      <c r="M1685" s="900">
        <f t="shared" ref="M1685:AW1685" si="1360">M1667+M1674+M1675+M1676+M1677+M1678+M1679+M1669+M1680+M1670+M1671+M1681+M1682+M1683+M1672+M1668+M1673+M1684</f>
        <v>69206</v>
      </c>
      <c r="N1685" s="867">
        <f t="shared" si="1360"/>
        <v>0</v>
      </c>
      <c r="O1685" s="868">
        <f t="shared" si="1360"/>
        <v>0</v>
      </c>
      <c r="P1685" s="868">
        <f t="shared" si="1360"/>
        <v>0</v>
      </c>
      <c r="Q1685" s="868">
        <f t="shared" si="1360"/>
        <v>0</v>
      </c>
      <c r="R1685" s="868">
        <f t="shared" si="1360"/>
        <v>0</v>
      </c>
      <c r="S1685" s="868">
        <f t="shared" si="1360"/>
        <v>0</v>
      </c>
      <c r="T1685" s="869"/>
      <c r="U1685" s="870">
        <f t="shared" si="1360"/>
        <v>0</v>
      </c>
      <c r="V1685" s="870">
        <f t="shared" si="1360"/>
        <v>0</v>
      </c>
      <c r="W1685" s="868">
        <f t="shared" si="1360"/>
        <v>0</v>
      </c>
      <c r="X1685" s="868">
        <f t="shared" si="1360"/>
        <v>0</v>
      </c>
      <c r="Y1685" s="869"/>
      <c r="Z1685" s="870">
        <f t="shared" si="1360"/>
        <v>0</v>
      </c>
      <c r="AA1685" s="165">
        <f t="shared" si="1360"/>
        <v>0</v>
      </c>
      <c r="AB1685" s="868">
        <f t="shared" si="1360"/>
        <v>0</v>
      </c>
      <c r="AC1685" s="868">
        <f t="shared" si="1360"/>
        <v>0</v>
      </c>
      <c r="AD1685" s="868">
        <f t="shared" si="1360"/>
        <v>0</v>
      </c>
      <c r="AE1685" s="868">
        <f t="shared" si="1360"/>
        <v>0</v>
      </c>
      <c r="AF1685" s="868">
        <f t="shared" si="1360"/>
        <v>0</v>
      </c>
      <c r="AG1685" s="869"/>
      <c r="AH1685" s="870">
        <f t="shared" si="1360"/>
        <v>0</v>
      </c>
      <c r="AI1685" s="870">
        <f t="shared" si="1360"/>
        <v>0</v>
      </c>
      <c r="AJ1685" s="868">
        <f t="shared" si="1360"/>
        <v>0</v>
      </c>
      <c r="AK1685" s="868">
        <f t="shared" si="1360"/>
        <v>0</v>
      </c>
      <c r="AL1685" s="869"/>
      <c r="AM1685" s="871">
        <f t="shared" si="1360"/>
        <v>0</v>
      </c>
      <c r="AN1685" s="167">
        <f t="shared" si="1360"/>
        <v>75711</v>
      </c>
      <c r="AO1685" s="872">
        <f t="shared" si="1360"/>
        <v>69206</v>
      </c>
      <c r="AP1685" s="169">
        <f t="shared" si="1360"/>
        <v>75711</v>
      </c>
      <c r="AQ1685" s="873">
        <f t="shared" si="1360"/>
        <v>75711</v>
      </c>
      <c r="AR1685" s="874">
        <f t="shared" si="1360"/>
        <v>0</v>
      </c>
      <c r="AS1685" s="875" t="e">
        <f t="shared" si="1360"/>
        <v>#DIV/0!</v>
      </c>
      <c r="AT1685" s="876">
        <f t="shared" si="1360"/>
        <v>69206</v>
      </c>
      <c r="AU1685" s="873">
        <f t="shared" si="1360"/>
        <v>69206</v>
      </c>
      <c r="AV1685" s="874">
        <f t="shared" si="1360"/>
        <v>0</v>
      </c>
      <c r="AW1685" s="875" t="e">
        <f t="shared" si="1360"/>
        <v>#DIV/0!</v>
      </c>
      <c r="AY1685" s="146"/>
      <c r="AZ1685" s="862"/>
    </row>
    <row r="1686" spans="1:64" ht="12.75" customHeight="1" x14ac:dyDescent="0.25">
      <c r="A1686" s="174"/>
      <c r="B1686" s="175"/>
      <c r="C1686" s="176"/>
      <c r="D1686" s="177"/>
      <c r="E1686" s="178"/>
      <c r="F1686" s="177"/>
      <c r="G1686" s="179"/>
      <c r="H1686" s="180"/>
      <c r="I1686" s="181"/>
      <c r="J1686" s="831"/>
      <c r="K1686" s="183" t="s">
        <v>1950</v>
      </c>
      <c r="L1686" s="184">
        <f t="shared" ref="L1686:S1686" si="1361">L1663+L1685</f>
        <v>76684</v>
      </c>
      <c r="M1686" s="185">
        <f t="shared" si="1361"/>
        <v>70206</v>
      </c>
      <c r="N1686" s="186">
        <f t="shared" si="1361"/>
        <v>0</v>
      </c>
      <c r="O1686" s="187">
        <f t="shared" si="1361"/>
        <v>0</v>
      </c>
      <c r="P1686" s="187">
        <f t="shared" si="1361"/>
        <v>0</v>
      </c>
      <c r="Q1686" s="187">
        <f t="shared" si="1361"/>
        <v>0</v>
      </c>
      <c r="R1686" s="187">
        <f t="shared" si="1361"/>
        <v>0</v>
      </c>
      <c r="S1686" s="187">
        <f t="shared" si="1361"/>
        <v>0</v>
      </c>
      <c r="T1686" s="188"/>
      <c r="U1686" s="187">
        <f>U1663+U1685</f>
        <v>0</v>
      </c>
      <c r="V1686" s="187">
        <f>V1663+V1685</f>
        <v>0</v>
      </c>
      <c r="W1686" s="187">
        <f>W1663+W1685</f>
        <v>0</v>
      </c>
      <c r="X1686" s="187">
        <f>X1663+X1685</f>
        <v>0</v>
      </c>
      <c r="Y1686" s="188"/>
      <c r="Z1686" s="187">
        <f t="shared" ref="Z1686:AF1686" si="1362">Z1663+Z1685</f>
        <v>0</v>
      </c>
      <c r="AA1686" s="189">
        <f t="shared" si="1362"/>
        <v>0</v>
      </c>
      <c r="AB1686" s="187">
        <f t="shared" si="1362"/>
        <v>0</v>
      </c>
      <c r="AC1686" s="187">
        <f t="shared" si="1362"/>
        <v>0</v>
      </c>
      <c r="AD1686" s="187">
        <f t="shared" si="1362"/>
        <v>0</v>
      </c>
      <c r="AE1686" s="187">
        <f t="shared" si="1362"/>
        <v>0</v>
      </c>
      <c r="AF1686" s="187">
        <f t="shared" si="1362"/>
        <v>0</v>
      </c>
      <c r="AG1686" s="188"/>
      <c r="AH1686" s="187">
        <f>AH1663+AH1685</f>
        <v>0</v>
      </c>
      <c r="AI1686" s="187">
        <f>AI1663+AI1685</f>
        <v>0</v>
      </c>
      <c r="AJ1686" s="187">
        <f>AJ1663+AJ1685</f>
        <v>0</v>
      </c>
      <c r="AK1686" s="187">
        <f>AK1663+AK1685</f>
        <v>0</v>
      </c>
      <c r="AL1686" s="188"/>
      <c r="AM1686" s="190">
        <f t="shared" ref="AM1686:AW1686" si="1363">AM1663+AM1685</f>
        <v>0</v>
      </c>
      <c r="AN1686" s="191">
        <f t="shared" si="1363"/>
        <v>76684</v>
      </c>
      <c r="AO1686" s="190">
        <f t="shared" si="1363"/>
        <v>70206</v>
      </c>
      <c r="AP1686" s="184">
        <f t="shared" si="1363"/>
        <v>76684</v>
      </c>
      <c r="AQ1686" s="192">
        <f t="shared" si="1363"/>
        <v>76684</v>
      </c>
      <c r="AR1686" s="193">
        <f t="shared" si="1363"/>
        <v>0</v>
      </c>
      <c r="AS1686" s="194" t="e">
        <f t="shared" si="1363"/>
        <v>#DIV/0!</v>
      </c>
      <c r="AT1686" s="195">
        <f t="shared" si="1363"/>
        <v>70206</v>
      </c>
      <c r="AU1686" s="192">
        <f t="shared" si="1363"/>
        <v>70206</v>
      </c>
      <c r="AV1686" s="193">
        <f t="shared" si="1363"/>
        <v>0</v>
      </c>
      <c r="AW1686" s="194" t="e">
        <f t="shared" si="1363"/>
        <v>#DIV/0!</v>
      </c>
      <c r="AY1686" s="146"/>
      <c r="AZ1686" s="862"/>
    </row>
    <row r="1687" spans="1:64" s="877" customFormat="1" ht="12.75" customHeight="1" x14ac:dyDescent="0.25">
      <c r="A1687" s="15"/>
      <c r="B1687" s="121"/>
      <c r="C1687" s="122"/>
      <c r="D1687" s="123"/>
      <c r="E1687" s="124"/>
      <c r="F1687" s="125"/>
      <c r="G1687" s="34"/>
      <c r="H1687" s="35"/>
      <c r="I1687" s="36"/>
      <c r="J1687" s="37"/>
      <c r="K1687" s="198" t="s">
        <v>72</v>
      </c>
      <c r="L1687" s="199">
        <v>0</v>
      </c>
      <c r="M1687" s="200">
        <v>0</v>
      </c>
      <c r="N1687" s="201">
        <v>0</v>
      </c>
      <c r="O1687" s="202">
        <v>0</v>
      </c>
      <c r="P1687" s="202">
        <v>0</v>
      </c>
      <c r="Q1687" s="202">
        <v>0</v>
      </c>
      <c r="R1687" s="202">
        <v>0</v>
      </c>
      <c r="S1687" s="202">
        <v>0</v>
      </c>
      <c r="T1687" s="203"/>
      <c r="U1687" s="135">
        <v>0</v>
      </c>
      <c r="V1687" s="135">
        <v>0</v>
      </c>
      <c r="W1687" s="202">
        <v>0</v>
      </c>
      <c r="X1687" s="202">
        <v>0</v>
      </c>
      <c r="Y1687" s="203"/>
      <c r="Z1687" s="135">
        <v>0</v>
      </c>
      <c r="AA1687" s="204">
        <v>0</v>
      </c>
      <c r="AB1687" s="202">
        <v>0</v>
      </c>
      <c r="AC1687" s="202">
        <v>0</v>
      </c>
      <c r="AD1687" s="202">
        <v>0</v>
      </c>
      <c r="AE1687" s="202">
        <v>0</v>
      </c>
      <c r="AF1687" s="202">
        <v>0</v>
      </c>
      <c r="AG1687" s="203"/>
      <c r="AH1687" s="135">
        <v>0</v>
      </c>
      <c r="AI1687" s="135">
        <v>0</v>
      </c>
      <c r="AJ1687" s="202">
        <v>0</v>
      </c>
      <c r="AK1687" s="202">
        <v>0</v>
      </c>
      <c r="AL1687" s="203"/>
      <c r="AM1687" s="205">
        <v>0</v>
      </c>
      <c r="AN1687" s="119">
        <v>0</v>
      </c>
      <c r="AO1687" s="120">
        <v>0</v>
      </c>
      <c r="AP1687" s="39">
        <v>0</v>
      </c>
      <c r="AQ1687" s="141">
        <v>0</v>
      </c>
      <c r="AR1687" s="141">
        <v>0</v>
      </c>
      <c r="AS1687" s="143">
        <v>0</v>
      </c>
      <c r="AT1687" s="144">
        <v>0</v>
      </c>
      <c r="AU1687" s="141">
        <v>0</v>
      </c>
      <c r="AV1687" s="141">
        <v>0</v>
      </c>
      <c r="AW1687" s="143">
        <v>0</v>
      </c>
      <c r="AX1687"/>
      <c r="AY1687" s="146"/>
      <c r="AZ1687" s="862"/>
      <c r="BA1687"/>
      <c r="BB1687"/>
      <c r="BC1687"/>
      <c r="BD1687"/>
      <c r="BE1687"/>
      <c r="BF1687"/>
      <c r="BG1687"/>
      <c r="BH1687"/>
      <c r="BI1687"/>
      <c r="BJ1687"/>
      <c r="BK1687"/>
      <c r="BL1687"/>
    </row>
    <row r="1688" spans="1:64" s="197" customFormat="1" ht="12.75" customHeight="1" x14ac:dyDescent="0.25">
      <c r="A1688" s="356"/>
      <c r="B1688" s="225"/>
      <c r="C1688" s="122"/>
      <c r="D1688" s="357"/>
      <c r="E1688" s="226"/>
      <c r="F1688" s="122"/>
      <c r="G1688" s="126"/>
      <c r="H1688" s="35"/>
      <c r="I1688" s="36"/>
      <c r="J1688" s="37"/>
      <c r="K1688" s="198" t="s">
        <v>73</v>
      </c>
      <c r="L1688" s="241">
        <f t="shared" ref="L1688:S1688" si="1364">L1674+L1675+L1679+L1669</f>
        <v>12300</v>
      </c>
      <c r="M1688" s="242">
        <f t="shared" si="1364"/>
        <v>12270</v>
      </c>
      <c r="N1688" s="201">
        <f t="shared" si="1364"/>
        <v>0</v>
      </c>
      <c r="O1688" s="202">
        <f t="shared" si="1364"/>
        <v>0</v>
      </c>
      <c r="P1688" s="202">
        <f t="shared" si="1364"/>
        <v>0</v>
      </c>
      <c r="Q1688" s="202">
        <f t="shared" si="1364"/>
        <v>0</v>
      </c>
      <c r="R1688" s="202">
        <f t="shared" si="1364"/>
        <v>0</v>
      </c>
      <c r="S1688" s="202">
        <f t="shared" si="1364"/>
        <v>0</v>
      </c>
      <c r="T1688" s="203"/>
      <c r="U1688" s="135">
        <f>U1674+U1675+U1679+U1669</f>
        <v>0</v>
      </c>
      <c r="V1688" s="135">
        <f>V1674+V1675+V1679+V1669</f>
        <v>0</v>
      </c>
      <c r="W1688" s="202">
        <f>W1674+W1675+W1679+W1669</f>
        <v>0</v>
      </c>
      <c r="X1688" s="202">
        <f>X1674+X1675+X1679+X1669</f>
        <v>0</v>
      </c>
      <c r="Y1688" s="203"/>
      <c r="Z1688" s="135">
        <f t="shared" ref="Z1688:AF1688" si="1365">Z1674+Z1675+Z1679+Z1669</f>
        <v>0</v>
      </c>
      <c r="AA1688" s="204">
        <f t="shared" si="1365"/>
        <v>0</v>
      </c>
      <c r="AB1688" s="202">
        <f t="shared" si="1365"/>
        <v>0</v>
      </c>
      <c r="AC1688" s="202">
        <f t="shared" si="1365"/>
        <v>0</v>
      </c>
      <c r="AD1688" s="202">
        <f t="shared" si="1365"/>
        <v>0</v>
      </c>
      <c r="AE1688" s="202">
        <f t="shared" si="1365"/>
        <v>0</v>
      </c>
      <c r="AF1688" s="202">
        <f t="shared" si="1365"/>
        <v>0</v>
      </c>
      <c r="AG1688" s="203"/>
      <c r="AH1688" s="135">
        <f>AH1674+AH1675+AH1679+AH1669</f>
        <v>0</v>
      </c>
      <c r="AI1688" s="135">
        <f>AI1674+AI1675+AI1679+AI1669</f>
        <v>0</v>
      </c>
      <c r="AJ1688" s="202">
        <f>AJ1674+AJ1675+AJ1679+AJ1669</f>
        <v>0</v>
      </c>
      <c r="AK1688" s="202">
        <f>AK1674+AK1675+AK1679+AK1669</f>
        <v>0</v>
      </c>
      <c r="AL1688" s="203"/>
      <c r="AM1688" s="205">
        <f t="shared" ref="AM1688:AW1688" si="1366">AM1674+AM1675+AM1679+AM1669</f>
        <v>0</v>
      </c>
      <c r="AN1688" s="119">
        <f t="shared" si="1366"/>
        <v>12300</v>
      </c>
      <c r="AO1688" s="120">
        <f t="shared" si="1366"/>
        <v>12270</v>
      </c>
      <c r="AP1688" s="39">
        <f t="shared" si="1366"/>
        <v>12300</v>
      </c>
      <c r="AQ1688" s="141">
        <f t="shared" si="1366"/>
        <v>12300</v>
      </c>
      <c r="AR1688" s="141">
        <f t="shared" si="1366"/>
        <v>0</v>
      </c>
      <c r="AS1688" s="143" t="e">
        <f t="shared" si="1366"/>
        <v>#DIV/0!</v>
      </c>
      <c r="AT1688" s="144">
        <f t="shared" si="1366"/>
        <v>12270</v>
      </c>
      <c r="AU1688" s="141">
        <f t="shared" si="1366"/>
        <v>12270</v>
      </c>
      <c r="AV1688" s="141">
        <f t="shared" si="1366"/>
        <v>0</v>
      </c>
      <c r="AW1688" s="143" t="e">
        <f t="shared" si="1366"/>
        <v>#DIV/0!</v>
      </c>
      <c r="AX1688"/>
      <c r="AY1688" s="146"/>
      <c r="AZ1688" s="862"/>
      <c r="BA1688" s="12"/>
      <c r="BB1688" s="12"/>
      <c r="BC1688" s="12"/>
      <c r="BD1688" s="12"/>
      <c r="BE1688" s="12"/>
      <c r="BF1688" s="12"/>
      <c r="BG1688" s="12"/>
      <c r="BH1688" s="12"/>
      <c r="BI1688" s="12"/>
      <c r="BJ1688" s="12"/>
      <c r="BK1688" s="12"/>
      <c r="BL1688" s="12"/>
    </row>
    <row r="1689" spans="1:64" ht="12.75" customHeight="1" x14ac:dyDescent="0.25">
      <c r="A1689" s="356"/>
      <c r="B1689" s="225"/>
      <c r="C1689" s="122"/>
      <c r="D1689" s="357"/>
      <c r="E1689" s="226"/>
      <c r="F1689" s="122"/>
      <c r="G1689" s="126"/>
      <c r="H1689" s="35"/>
      <c r="I1689" s="36"/>
      <c r="J1689" s="37"/>
      <c r="K1689" s="198" t="s">
        <v>74</v>
      </c>
      <c r="L1689" s="241">
        <v>0</v>
      </c>
      <c r="M1689" s="242">
        <v>0</v>
      </c>
      <c r="N1689" s="201">
        <v>0</v>
      </c>
      <c r="O1689" s="202">
        <v>0</v>
      </c>
      <c r="P1689" s="202">
        <v>0</v>
      </c>
      <c r="Q1689" s="202">
        <v>0</v>
      </c>
      <c r="R1689" s="202">
        <v>0</v>
      </c>
      <c r="S1689" s="202">
        <v>0</v>
      </c>
      <c r="T1689" s="203"/>
      <c r="U1689" s="135">
        <v>0</v>
      </c>
      <c r="V1689" s="135">
        <v>0</v>
      </c>
      <c r="W1689" s="202">
        <v>0</v>
      </c>
      <c r="X1689" s="202">
        <v>0</v>
      </c>
      <c r="Y1689" s="203"/>
      <c r="Z1689" s="135">
        <v>0</v>
      </c>
      <c r="AA1689" s="204">
        <v>0</v>
      </c>
      <c r="AB1689" s="202">
        <v>0</v>
      </c>
      <c r="AC1689" s="202">
        <v>0</v>
      </c>
      <c r="AD1689" s="202">
        <v>0</v>
      </c>
      <c r="AE1689" s="202">
        <v>0</v>
      </c>
      <c r="AF1689" s="202">
        <v>0</v>
      </c>
      <c r="AG1689" s="203"/>
      <c r="AH1689" s="135">
        <v>0</v>
      </c>
      <c r="AI1689" s="135">
        <v>0</v>
      </c>
      <c r="AJ1689" s="202">
        <v>0</v>
      </c>
      <c r="AK1689" s="202">
        <v>0</v>
      </c>
      <c r="AL1689" s="203"/>
      <c r="AM1689" s="205">
        <v>0</v>
      </c>
      <c r="AN1689" s="119">
        <v>0</v>
      </c>
      <c r="AO1689" s="120">
        <v>0</v>
      </c>
      <c r="AP1689" s="39">
        <v>0</v>
      </c>
      <c r="AQ1689" s="141">
        <v>0</v>
      </c>
      <c r="AR1689" s="141">
        <v>0</v>
      </c>
      <c r="AS1689" s="143">
        <v>0</v>
      </c>
      <c r="AT1689" s="144">
        <v>0</v>
      </c>
      <c r="AU1689" s="141">
        <v>0</v>
      </c>
      <c r="AV1689" s="141">
        <v>0</v>
      </c>
      <c r="AW1689" s="143">
        <v>0</v>
      </c>
      <c r="AY1689" s="146"/>
      <c r="AZ1689" s="862"/>
    </row>
    <row r="1690" spans="1:64" ht="12.75" customHeight="1" x14ac:dyDescent="0.25">
      <c r="A1690" s="356"/>
      <c r="B1690" s="225"/>
      <c r="C1690" s="122"/>
      <c r="D1690" s="357"/>
      <c r="E1690" s="226"/>
      <c r="F1690" s="122"/>
      <c r="G1690" s="126"/>
      <c r="H1690" s="35"/>
      <c r="I1690" s="36"/>
      <c r="J1690" s="37"/>
      <c r="K1690" s="198" t="s">
        <v>75</v>
      </c>
      <c r="L1690" s="241">
        <v>0</v>
      </c>
      <c r="M1690" s="242">
        <v>0</v>
      </c>
      <c r="N1690" s="201">
        <v>0</v>
      </c>
      <c r="O1690" s="202">
        <v>0</v>
      </c>
      <c r="P1690" s="202">
        <v>0</v>
      </c>
      <c r="Q1690" s="202">
        <v>0</v>
      </c>
      <c r="R1690" s="202">
        <v>0</v>
      </c>
      <c r="S1690" s="202">
        <v>0</v>
      </c>
      <c r="T1690" s="203"/>
      <c r="U1690" s="135">
        <v>0</v>
      </c>
      <c r="V1690" s="135">
        <v>0</v>
      </c>
      <c r="W1690" s="202">
        <v>0</v>
      </c>
      <c r="X1690" s="202">
        <v>0</v>
      </c>
      <c r="Y1690" s="203"/>
      <c r="Z1690" s="135">
        <v>0</v>
      </c>
      <c r="AA1690" s="204">
        <v>0</v>
      </c>
      <c r="AB1690" s="202">
        <v>0</v>
      </c>
      <c r="AC1690" s="202">
        <v>0</v>
      </c>
      <c r="AD1690" s="202">
        <v>0</v>
      </c>
      <c r="AE1690" s="202">
        <v>0</v>
      </c>
      <c r="AF1690" s="202">
        <v>0</v>
      </c>
      <c r="AG1690" s="203"/>
      <c r="AH1690" s="135">
        <v>0</v>
      </c>
      <c r="AI1690" s="135">
        <v>0</v>
      </c>
      <c r="AJ1690" s="202">
        <v>0</v>
      </c>
      <c r="AK1690" s="202">
        <v>0</v>
      </c>
      <c r="AL1690" s="203"/>
      <c r="AM1690" s="205">
        <v>0</v>
      </c>
      <c r="AN1690" s="119">
        <v>0</v>
      </c>
      <c r="AO1690" s="120">
        <v>0</v>
      </c>
      <c r="AP1690" s="39">
        <v>0</v>
      </c>
      <c r="AQ1690" s="141">
        <v>0</v>
      </c>
      <c r="AR1690" s="141">
        <v>0</v>
      </c>
      <c r="AS1690" s="143">
        <v>0</v>
      </c>
      <c r="AT1690" s="144">
        <v>0</v>
      </c>
      <c r="AU1690" s="141">
        <v>0</v>
      </c>
      <c r="AV1690" s="141">
        <v>0</v>
      </c>
      <c r="AW1690" s="143">
        <v>0</v>
      </c>
      <c r="AY1690" s="146"/>
      <c r="AZ1690" s="862"/>
    </row>
    <row r="1691" spans="1:64" ht="12.75" customHeight="1" x14ac:dyDescent="0.25">
      <c r="A1691" s="356"/>
      <c r="B1691" s="225"/>
      <c r="C1691" s="122"/>
      <c r="D1691" s="357"/>
      <c r="E1691" s="226"/>
      <c r="F1691" s="122"/>
      <c r="G1691" s="126"/>
      <c r="H1691" s="35"/>
      <c r="I1691" s="36"/>
      <c r="J1691" s="37"/>
      <c r="K1691" s="206" t="s">
        <v>76</v>
      </c>
      <c r="L1691" s="241">
        <f t="shared" ref="L1691:S1691" si="1367">L1667+L1680+L1681+L1682+L1660+L1662+L1668+L1672+L1673</f>
        <v>0</v>
      </c>
      <c r="M1691" s="242">
        <f t="shared" si="1367"/>
        <v>0</v>
      </c>
      <c r="N1691" s="201">
        <f t="shared" si="1367"/>
        <v>0</v>
      </c>
      <c r="O1691" s="202">
        <f t="shared" si="1367"/>
        <v>0</v>
      </c>
      <c r="P1691" s="202">
        <f t="shared" si="1367"/>
        <v>0</v>
      </c>
      <c r="Q1691" s="202">
        <f t="shared" si="1367"/>
        <v>0</v>
      </c>
      <c r="R1691" s="202">
        <f t="shared" si="1367"/>
        <v>0</v>
      </c>
      <c r="S1691" s="202">
        <f t="shared" si="1367"/>
        <v>0</v>
      </c>
      <c r="T1691" s="203"/>
      <c r="U1691" s="135">
        <f>U1667+U1680+U1681+U1682+U1660+U1662+U1668+U1672+U1673</f>
        <v>0</v>
      </c>
      <c r="V1691" s="135">
        <f>V1667+V1680+V1681+V1682+V1660+V1662+V1668+V1672+V1673</f>
        <v>0</v>
      </c>
      <c r="W1691" s="202">
        <f>W1667+W1680+W1681+W1682+W1660+W1662+W1668+W1672+W1673</f>
        <v>0</v>
      </c>
      <c r="X1691" s="202">
        <f>X1667+X1680+X1681+X1682+X1660+X1662+X1668+X1672+X1673</f>
        <v>0</v>
      </c>
      <c r="Y1691" s="203"/>
      <c r="Z1691" s="135">
        <f t="shared" ref="Z1691:AF1691" si="1368">Z1667+Z1680+Z1681+Z1682+Z1660+Z1662+Z1668+Z1672+Z1673</f>
        <v>0</v>
      </c>
      <c r="AA1691" s="204">
        <f t="shared" si="1368"/>
        <v>0</v>
      </c>
      <c r="AB1691" s="202">
        <f t="shared" si="1368"/>
        <v>0</v>
      </c>
      <c r="AC1691" s="202">
        <f t="shared" si="1368"/>
        <v>0</v>
      </c>
      <c r="AD1691" s="202">
        <f t="shared" si="1368"/>
        <v>0</v>
      </c>
      <c r="AE1691" s="202">
        <f t="shared" si="1368"/>
        <v>0</v>
      </c>
      <c r="AF1691" s="202">
        <f t="shared" si="1368"/>
        <v>0</v>
      </c>
      <c r="AG1691" s="203"/>
      <c r="AH1691" s="135">
        <f>AH1667+AH1680+AH1681+AH1682+AH1660+AH1662+AH1668+AH1672+AH1673</f>
        <v>0</v>
      </c>
      <c r="AI1691" s="135">
        <f>AI1667+AI1680+AI1681+AI1682+AI1660+AI1662+AI1668+AI1672+AI1673</f>
        <v>0</v>
      </c>
      <c r="AJ1691" s="202">
        <f>AJ1667+AJ1680+AJ1681+AJ1682+AJ1660+AJ1662+AJ1668+AJ1672+AJ1673</f>
        <v>0</v>
      </c>
      <c r="AK1691" s="202">
        <f>AK1667+AK1680+AK1681+AK1682+AK1660+AK1662+AK1668+AK1672+AK1673</f>
        <v>0</v>
      </c>
      <c r="AL1691" s="203"/>
      <c r="AM1691" s="205">
        <f t="shared" ref="AM1691:AW1691" si="1369">AM1667+AM1680+AM1681+AM1682+AM1660+AM1662+AM1668+AM1672+AM1673</f>
        <v>0</v>
      </c>
      <c r="AN1691" s="119">
        <f t="shared" si="1369"/>
        <v>0</v>
      </c>
      <c r="AO1691" s="120">
        <f t="shared" si="1369"/>
        <v>0</v>
      </c>
      <c r="AP1691" s="39">
        <f t="shared" si="1369"/>
        <v>0</v>
      </c>
      <c r="AQ1691" s="141">
        <f t="shared" si="1369"/>
        <v>0</v>
      </c>
      <c r="AR1691" s="141">
        <f t="shared" si="1369"/>
        <v>0</v>
      </c>
      <c r="AS1691" s="143" t="e">
        <f t="shared" si="1369"/>
        <v>#DIV/0!</v>
      </c>
      <c r="AT1691" s="144">
        <f t="shared" si="1369"/>
        <v>0</v>
      </c>
      <c r="AU1691" s="141">
        <f t="shared" si="1369"/>
        <v>0</v>
      </c>
      <c r="AV1691" s="141">
        <f t="shared" si="1369"/>
        <v>0</v>
      </c>
      <c r="AW1691" s="143" t="e">
        <f t="shared" si="1369"/>
        <v>#DIV/0!</v>
      </c>
      <c r="AX1691" s="374"/>
      <c r="AY1691" s="146"/>
      <c r="AZ1691" s="862"/>
    </row>
    <row r="1692" spans="1:64" ht="12.75" customHeight="1" x14ac:dyDescent="0.25">
      <c r="A1692" s="356"/>
      <c r="B1692" s="225"/>
      <c r="C1692" s="122"/>
      <c r="D1692" s="357"/>
      <c r="E1692" s="226"/>
      <c r="F1692" s="122"/>
      <c r="G1692" s="126"/>
      <c r="H1692" s="35"/>
      <c r="I1692" s="36"/>
      <c r="J1692" s="37"/>
      <c r="K1692" s="206"/>
      <c r="L1692" s="241"/>
      <c r="M1692" s="242"/>
      <c r="N1692" s="258"/>
      <c r="O1692" s="259"/>
      <c r="P1692" s="259"/>
      <c r="Q1692" s="259"/>
      <c r="R1692" s="259"/>
      <c r="S1692" s="259"/>
      <c r="T1692" s="260"/>
      <c r="U1692" s="261"/>
      <c r="V1692" s="261"/>
      <c r="W1692" s="262"/>
      <c r="X1692" s="262"/>
      <c r="Y1692" s="260"/>
      <c r="Z1692" s="263"/>
      <c r="AA1692" s="264"/>
      <c r="AB1692" s="259"/>
      <c r="AC1692" s="259"/>
      <c r="AD1692" s="259"/>
      <c r="AE1692" s="259"/>
      <c r="AF1692" s="259"/>
      <c r="AG1692" s="260"/>
      <c r="AH1692" s="261"/>
      <c r="AI1692" s="261"/>
      <c r="AJ1692" s="262"/>
      <c r="AK1692" s="262"/>
      <c r="AL1692" s="260"/>
      <c r="AM1692" s="265"/>
      <c r="AN1692" s="266"/>
      <c r="AO1692" s="267"/>
      <c r="AP1692" s="268"/>
      <c r="AQ1692" s="269"/>
      <c r="AR1692" s="642"/>
      <c r="AS1692" s="270"/>
      <c r="AT1692" s="271"/>
      <c r="AU1692" s="269"/>
      <c r="AV1692" s="642"/>
      <c r="AW1692" s="270"/>
      <c r="AY1692" s="146"/>
      <c r="AZ1692" s="862"/>
    </row>
    <row r="1693" spans="1:64" ht="12.75" customHeight="1" x14ac:dyDescent="0.25">
      <c r="A1693" s="356"/>
      <c r="B1693" s="225"/>
      <c r="C1693" s="122"/>
      <c r="D1693" s="357"/>
      <c r="E1693" s="226"/>
      <c r="F1693" s="122"/>
      <c r="G1693" s="227"/>
      <c r="H1693" s="228"/>
      <c r="I1693" s="229"/>
      <c r="J1693" s="492"/>
      <c r="K1693" s="206"/>
      <c r="L1693" s="241"/>
      <c r="M1693" s="242"/>
      <c r="N1693" s="258"/>
      <c r="O1693" s="259"/>
      <c r="P1693" s="259"/>
      <c r="Q1693" s="259"/>
      <c r="R1693" s="259"/>
      <c r="S1693" s="259"/>
      <c r="T1693" s="260"/>
      <c r="U1693" s="261"/>
      <c r="V1693" s="261"/>
      <c r="W1693" s="262"/>
      <c r="X1693" s="262"/>
      <c r="Y1693" s="260"/>
      <c r="Z1693" s="263"/>
      <c r="AA1693" s="264"/>
      <c r="AB1693" s="259"/>
      <c r="AC1693" s="259"/>
      <c r="AD1693" s="259"/>
      <c r="AE1693" s="259"/>
      <c r="AF1693" s="259"/>
      <c r="AG1693" s="260"/>
      <c r="AH1693" s="261"/>
      <c r="AI1693" s="261"/>
      <c r="AJ1693" s="262"/>
      <c r="AK1693" s="262"/>
      <c r="AL1693" s="260"/>
      <c r="AM1693" s="265"/>
      <c r="AN1693" s="266"/>
      <c r="AO1693" s="267"/>
      <c r="AP1693" s="268"/>
      <c r="AQ1693" s="269"/>
      <c r="AR1693" s="269"/>
      <c r="AS1693" s="270"/>
      <c r="AT1693" s="271"/>
      <c r="AU1693" s="269"/>
      <c r="AV1693" s="269"/>
      <c r="AW1693" s="270"/>
      <c r="AY1693" s="146"/>
      <c r="AZ1693" s="862"/>
    </row>
    <row r="1694" spans="1:64" ht="12.75" customHeight="1" x14ac:dyDescent="0.25">
      <c r="A1694" s="15"/>
      <c r="C1694" s="367"/>
      <c r="D1694" s="123"/>
      <c r="F1694" s="125"/>
      <c r="G1694" s="126"/>
      <c r="H1694" s="35"/>
      <c r="I1694" s="36"/>
      <c r="J1694" s="37"/>
      <c r="K1694" s="116" t="s">
        <v>1951</v>
      </c>
      <c r="L1694" s="898"/>
      <c r="M1694" s="899"/>
      <c r="N1694" s="201"/>
      <c r="O1694" s="202"/>
      <c r="P1694" s="202"/>
      <c r="Q1694" s="202"/>
      <c r="R1694" s="202"/>
      <c r="S1694" s="202"/>
      <c r="T1694" s="224"/>
      <c r="U1694" s="138"/>
      <c r="V1694" s="138"/>
      <c r="W1694" s="139"/>
      <c r="X1694" s="139"/>
      <c r="Y1694" s="224"/>
      <c r="Z1694" s="210"/>
      <c r="AA1694" s="204"/>
      <c r="AB1694" s="202"/>
      <c r="AC1694" s="202"/>
      <c r="AD1694" s="202"/>
      <c r="AE1694" s="202"/>
      <c r="AF1694" s="202"/>
      <c r="AG1694" s="224"/>
      <c r="AH1694" s="138"/>
      <c r="AI1694" s="138"/>
      <c r="AJ1694" s="139"/>
      <c r="AK1694" s="139"/>
      <c r="AL1694" s="224"/>
      <c r="AM1694" s="140"/>
      <c r="AN1694" s="211"/>
      <c r="AO1694" s="212"/>
      <c r="AP1694" s="39"/>
      <c r="AQ1694" s="141"/>
      <c r="AR1694" s="141"/>
      <c r="AS1694" s="143"/>
      <c r="AU1694" s="141"/>
      <c r="AV1694" s="141"/>
      <c r="AW1694" s="143"/>
      <c r="AY1694" s="146"/>
      <c r="AZ1694" s="862"/>
    </row>
    <row r="1695" spans="1:64" ht="35.1" customHeight="1" x14ac:dyDescent="0.25">
      <c r="A1695" s="15"/>
      <c r="C1695" s="367"/>
      <c r="D1695" s="123"/>
      <c r="F1695" s="125"/>
      <c r="G1695" s="126"/>
      <c r="H1695" s="35"/>
      <c r="I1695" s="36"/>
      <c r="J1695" s="37"/>
      <c r="K1695" s="116" t="s">
        <v>1952</v>
      </c>
      <c r="L1695" s="898"/>
      <c r="M1695" s="899"/>
      <c r="N1695" s="201"/>
      <c r="O1695" s="202"/>
      <c r="P1695" s="202"/>
      <c r="Q1695" s="202"/>
      <c r="R1695" s="202"/>
      <c r="S1695" s="202"/>
      <c r="T1695" s="224"/>
      <c r="U1695" s="138"/>
      <c r="V1695" s="138"/>
      <c r="W1695" s="139"/>
      <c r="X1695" s="139"/>
      <c r="Y1695" s="224"/>
      <c r="Z1695" s="210"/>
      <c r="AA1695" s="204"/>
      <c r="AB1695" s="202"/>
      <c r="AC1695" s="202"/>
      <c r="AD1695" s="202"/>
      <c r="AE1695" s="202"/>
      <c r="AF1695" s="202"/>
      <c r="AG1695" s="224"/>
      <c r="AH1695" s="138"/>
      <c r="AI1695" s="138"/>
      <c r="AJ1695" s="139"/>
      <c r="AK1695" s="139"/>
      <c r="AL1695" s="224"/>
      <c r="AM1695" s="140"/>
      <c r="AN1695" s="211"/>
      <c r="AO1695" s="212"/>
      <c r="AP1695" s="39"/>
      <c r="AQ1695" s="141"/>
      <c r="AR1695" s="141"/>
      <c r="AS1695" s="143"/>
      <c r="AU1695" s="141"/>
      <c r="AV1695" s="141"/>
      <c r="AW1695" s="143"/>
      <c r="AY1695" s="146"/>
      <c r="AZ1695" s="862"/>
    </row>
    <row r="1696" spans="1:64" ht="12.75" customHeight="1" x14ac:dyDescent="0.25">
      <c r="A1696" s="15"/>
      <c r="C1696" s="367"/>
      <c r="D1696" s="123"/>
      <c r="F1696" s="125"/>
      <c r="G1696" s="126"/>
      <c r="H1696" s="35"/>
      <c r="I1696" s="36"/>
      <c r="J1696" s="37"/>
      <c r="K1696" s="116"/>
      <c r="L1696" s="898"/>
      <c r="M1696" s="899"/>
      <c r="N1696" s="201"/>
      <c r="O1696" s="202"/>
      <c r="P1696" s="202"/>
      <c r="Q1696" s="202"/>
      <c r="R1696" s="202"/>
      <c r="S1696" s="202"/>
      <c r="T1696" s="224"/>
      <c r="U1696" s="138"/>
      <c r="V1696" s="138"/>
      <c r="W1696" s="139"/>
      <c r="X1696" s="139"/>
      <c r="Y1696" s="224"/>
      <c r="Z1696" s="210"/>
      <c r="AA1696" s="204"/>
      <c r="AB1696" s="202"/>
      <c r="AC1696" s="202"/>
      <c r="AD1696" s="202"/>
      <c r="AE1696" s="202"/>
      <c r="AF1696" s="202"/>
      <c r="AG1696" s="224"/>
      <c r="AH1696" s="138"/>
      <c r="AI1696" s="138"/>
      <c r="AJ1696" s="139"/>
      <c r="AK1696" s="139"/>
      <c r="AL1696" s="224"/>
      <c r="AM1696" s="140"/>
      <c r="AN1696" s="211"/>
      <c r="AO1696" s="212"/>
      <c r="AP1696" s="39"/>
      <c r="AQ1696" s="141"/>
      <c r="AR1696" s="141"/>
      <c r="AS1696" s="143"/>
      <c r="AU1696" s="141"/>
      <c r="AV1696" s="141"/>
      <c r="AW1696" s="143"/>
      <c r="AY1696" s="146"/>
      <c r="AZ1696" s="862"/>
    </row>
    <row r="1697" spans="1:64" ht="30.6" x14ac:dyDescent="0.25">
      <c r="A1697" s="15" t="s">
        <v>1675</v>
      </c>
      <c r="B1697" s="121">
        <v>14</v>
      </c>
      <c r="C1697" s="122" t="s">
        <v>1728</v>
      </c>
      <c r="D1697" s="123">
        <v>1000</v>
      </c>
      <c r="F1697" s="125">
        <v>12</v>
      </c>
      <c r="G1697" s="126">
        <v>1</v>
      </c>
      <c r="H1697" s="35" t="str">
        <f t="shared" ref="H1697:H1760" si="1370">LEFT(J1697,3)</f>
        <v>049</v>
      </c>
      <c r="I1697" s="36" t="s">
        <v>96</v>
      </c>
      <c r="J1697" s="37" t="s">
        <v>1953</v>
      </c>
      <c r="K1697" s="244" t="s">
        <v>1954</v>
      </c>
      <c r="L1697" s="128">
        <v>351</v>
      </c>
      <c r="M1697" s="129">
        <v>351</v>
      </c>
      <c r="N1697" s="130"/>
      <c r="O1697" s="131"/>
      <c r="P1697" s="131"/>
      <c r="Q1697" s="131"/>
      <c r="R1697" s="131"/>
      <c r="S1697" s="131"/>
      <c r="T1697" s="132" t="str">
        <f t="shared" ref="T1697:T1745" si="1371">IF(SUM(N1697:S1697)=U1697,"OK",SUM(N1697:S1697)-U1697)</f>
        <v>OK</v>
      </c>
      <c r="U1697" s="138"/>
      <c r="V1697" s="138"/>
      <c r="W1697" s="139"/>
      <c r="X1697" s="139"/>
      <c r="Y1697" s="132" t="str">
        <f t="shared" ref="Y1697:Y1745" si="1372">IF(SUM(W1697:X1697)=Z1697,"OK",SUM(W1697:X1697)-Z1697)</f>
        <v>OK</v>
      </c>
      <c r="Z1697" s="210"/>
      <c r="AA1697" s="204"/>
      <c r="AB1697" s="202"/>
      <c r="AC1697" s="202"/>
      <c r="AD1697" s="202"/>
      <c r="AE1697" s="202"/>
      <c r="AF1697" s="202"/>
      <c r="AG1697" s="132" t="str">
        <f t="shared" ref="AG1697:AG1745" si="1373">IF(SUM(AA1697:AF1697)=AH1697,"OK",SUM(AA1697:AF1697)-AH1697)</f>
        <v>OK</v>
      </c>
      <c r="AH1697" s="138"/>
      <c r="AI1697" s="138"/>
      <c r="AJ1697" s="139"/>
      <c r="AK1697" s="139"/>
      <c r="AL1697" s="132" t="str">
        <f t="shared" ref="AL1697:AL1745" si="1374">IF(SUM(AJ1697:AK1697)=AM1697,"OK",SUM(AJ1697:AK1697)-AM1697)</f>
        <v>OK</v>
      </c>
      <c r="AM1697" s="140"/>
      <c r="AN1697" s="119">
        <f t="shared" ref="AN1697:AN1745" si="1375">L1697+U1697+V1697+Z1697</f>
        <v>351</v>
      </c>
      <c r="AO1697" s="120">
        <f t="shared" ref="AO1697:AO1745" si="1376">M1697+AH1697+AI1697+AM1697</f>
        <v>351</v>
      </c>
      <c r="AP1697" s="39">
        <f t="shared" ref="AP1697:AP1745" si="1377">L1697</f>
        <v>351</v>
      </c>
      <c r="AQ1697" s="141">
        <f t="shared" ref="AQ1697:AQ1745" si="1378">AN1697</f>
        <v>351</v>
      </c>
      <c r="AR1697" s="142">
        <f t="shared" ref="AR1697:AR1745" si="1379">AQ1697-AP1697</f>
        <v>0</v>
      </c>
      <c r="AS1697" s="143">
        <f t="shared" ref="AS1697:AS1726" si="1380">AR1697/AP1697</f>
        <v>0</v>
      </c>
      <c r="AT1697" s="144">
        <f t="shared" ref="AT1697:AT1745" si="1381">M1697</f>
        <v>351</v>
      </c>
      <c r="AU1697" s="141">
        <f t="shared" ref="AU1697:AU1745" si="1382">AO1697</f>
        <v>351</v>
      </c>
      <c r="AV1697" s="142">
        <f t="shared" ref="AV1697:AV1745" si="1383">AU1697-AT1697</f>
        <v>0</v>
      </c>
      <c r="AW1697" s="143">
        <f t="shared" ref="AW1697:AW1726" si="1384">AV1697/AT1697</f>
        <v>0</v>
      </c>
      <c r="AY1697" s="146" t="str">
        <f t="shared" ref="AY1697:AY1728" si="1385">RIGHT(LEFT(I1697,3),2)&amp;"."&amp;RIGHT(LEFT(I1697,5),2)</f>
        <v>12.11</v>
      </c>
      <c r="AZ1697" s="862" t="b">
        <f>COUNTIF('[1]Codes SEC'!$B$2:$B$250,Ministres!AY1697)&gt;0</f>
        <v>1</v>
      </c>
    </row>
    <row r="1698" spans="1:64" ht="35.1" customHeight="1" x14ac:dyDescent="0.25">
      <c r="A1698" s="15" t="s">
        <v>1675</v>
      </c>
      <c r="B1698" s="121">
        <v>14</v>
      </c>
      <c r="C1698" s="122" t="s">
        <v>1728</v>
      </c>
      <c r="D1698" s="123">
        <v>1000</v>
      </c>
      <c r="F1698" s="125">
        <v>12</v>
      </c>
      <c r="G1698" s="126">
        <v>1</v>
      </c>
      <c r="H1698" s="35" t="str">
        <f t="shared" si="1370"/>
        <v>049</v>
      </c>
      <c r="I1698" s="36" t="s">
        <v>96</v>
      </c>
      <c r="J1698" s="37" t="s">
        <v>1955</v>
      </c>
      <c r="K1698" s="244" t="s">
        <v>1956</v>
      </c>
      <c r="L1698" s="128">
        <v>7305</v>
      </c>
      <c r="M1698" s="129">
        <v>5265</v>
      </c>
      <c r="N1698" s="130"/>
      <c r="O1698" s="131"/>
      <c r="P1698" s="131"/>
      <c r="Q1698" s="131"/>
      <c r="R1698" s="131"/>
      <c r="S1698" s="131"/>
      <c r="T1698" s="132" t="str">
        <f t="shared" si="1371"/>
        <v>OK</v>
      </c>
      <c r="U1698" s="138"/>
      <c r="V1698" s="138"/>
      <c r="W1698" s="139"/>
      <c r="X1698" s="139"/>
      <c r="Y1698" s="132" t="str">
        <f t="shared" si="1372"/>
        <v>OK</v>
      </c>
      <c r="Z1698" s="210"/>
      <c r="AA1698" s="204"/>
      <c r="AB1698" s="202"/>
      <c r="AC1698" s="202"/>
      <c r="AD1698" s="202"/>
      <c r="AE1698" s="202"/>
      <c r="AF1698" s="202"/>
      <c r="AG1698" s="132" t="str">
        <f t="shared" si="1373"/>
        <v>OK</v>
      </c>
      <c r="AH1698" s="138"/>
      <c r="AI1698" s="138"/>
      <c r="AJ1698" s="139"/>
      <c r="AK1698" s="139"/>
      <c r="AL1698" s="132" t="str">
        <f t="shared" si="1374"/>
        <v>OK</v>
      </c>
      <c r="AM1698" s="140"/>
      <c r="AN1698" s="119">
        <f t="shared" si="1375"/>
        <v>7305</v>
      </c>
      <c r="AO1698" s="120">
        <f t="shared" si="1376"/>
        <v>5265</v>
      </c>
      <c r="AP1698" s="39">
        <f t="shared" si="1377"/>
        <v>7305</v>
      </c>
      <c r="AQ1698" s="141">
        <f t="shared" si="1378"/>
        <v>7305</v>
      </c>
      <c r="AR1698" s="142">
        <f t="shared" si="1379"/>
        <v>0</v>
      </c>
      <c r="AS1698" s="143">
        <f t="shared" si="1380"/>
        <v>0</v>
      </c>
      <c r="AT1698" s="144">
        <f t="shared" si="1381"/>
        <v>5265</v>
      </c>
      <c r="AU1698" s="141">
        <f t="shared" si="1382"/>
        <v>5265</v>
      </c>
      <c r="AV1698" s="142">
        <f t="shared" si="1383"/>
        <v>0</v>
      </c>
      <c r="AW1698" s="143">
        <f t="shared" si="1384"/>
        <v>0</v>
      </c>
      <c r="AY1698" s="146" t="str">
        <f t="shared" si="1385"/>
        <v>12.11</v>
      </c>
      <c r="AZ1698" s="862" t="b">
        <f>COUNTIF('[1]Codes SEC'!$B$2:$B$250,Ministres!AY1698)&gt;0</f>
        <v>1</v>
      </c>
    </row>
    <row r="1699" spans="1:64" ht="33.9" customHeight="1" x14ac:dyDescent="0.25">
      <c r="A1699" s="15" t="s">
        <v>1675</v>
      </c>
      <c r="B1699" s="121">
        <v>14</v>
      </c>
      <c r="C1699" s="122" t="s">
        <v>1728</v>
      </c>
      <c r="D1699" s="123">
        <v>1000</v>
      </c>
      <c r="F1699" s="125">
        <v>12</v>
      </c>
      <c r="G1699" s="126">
        <v>1</v>
      </c>
      <c r="H1699" s="35" t="str">
        <f t="shared" si="1370"/>
        <v>049</v>
      </c>
      <c r="I1699" s="36" t="s">
        <v>96</v>
      </c>
      <c r="J1699" s="37" t="s">
        <v>1957</v>
      </c>
      <c r="K1699" s="244" t="s">
        <v>1958</v>
      </c>
      <c r="L1699" s="128">
        <v>3000</v>
      </c>
      <c r="M1699" s="129">
        <v>2916</v>
      </c>
      <c r="N1699" s="130"/>
      <c r="O1699" s="131"/>
      <c r="P1699" s="131"/>
      <c r="Q1699" s="131"/>
      <c r="R1699" s="131"/>
      <c r="S1699" s="131"/>
      <c r="T1699" s="132" t="str">
        <f t="shared" si="1371"/>
        <v>OK</v>
      </c>
      <c r="U1699" s="138"/>
      <c r="V1699" s="138"/>
      <c r="W1699" s="139"/>
      <c r="X1699" s="139"/>
      <c r="Y1699" s="132" t="str">
        <f t="shared" si="1372"/>
        <v>OK</v>
      </c>
      <c r="Z1699" s="210"/>
      <c r="AA1699" s="204"/>
      <c r="AB1699" s="202"/>
      <c r="AC1699" s="202"/>
      <c r="AD1699" s="202"/>
      <c r="AE1699" s="202"/>
      <c r="AF1699" s="202"/>
      <c r="AG1699" s="132" t="str">
        <f t="shared" si="1373"/>
        <v>OK</v>
      </c>
      <c r="AH1699" s="138"/>
      <c r="AI1699" s="138"/>
      <c r="AJ1699" s="139"/>
      <c r="AK1699" s="139"/>
      <c r="AL1699" s="132" t="str">
        <f t="shared" si="1374"/>
        <v>OK</v>
      </c>
      <c r="AM1699" s="140"/>
      <c r="AN1699" s="119">
        <f t="shared" si="1375"/>
        <v>3000</v>
      </c>
      <c r="AO1699" s="120">
        <f t="shared" si="1376"/>
        <v>2916</v>
      </c>
      <c r="AP1699" s="39">
        <f t="shared" si="1377"/>
        <v>3000</v>
      </c>
      <c r="AQ1699" s="141">
        <f t="shared" si="1378"/>
        <v>3000</v>
      </c>
      <c r="AR1699" s="142">
        <f t="shared" si="1379"/>
        <v>0</v>
      </c>
      <c r="AS1699" s="143">
        <f t="shared" si="1380"/>
        <v>0</v>
      </c>
      <c r="AT1699" s="144">
        <f t="shared" si="1381"/>
        <v>2916</v>
      </c>
      <c r="AU1699" s="141">
        <f t="shared" si="1382"/>
        <v>2916</v>
      </c>
      <c r="AV1699" s="142">
        <f t="shared" si="1383"/>
        <v>0</v>
      </c>
      <c r="AW1699" s="143">
        <f t="shared" si="1384"/>
        <v>0</v>
      </c>
      <c r="AY1699" s="146" t="str">
        <f t="shared" si="1385"/>
        <v>12.11</v>
      </c>
      <c r="AZ1699" s="862" t="b">
        <f>COUNTIF('[1]Codes SEC'!$B$2:$B$250,Ministres!AY1699)&gt;0</f>
        <v>1</v>
      </c>
    </row>
    <row r="1700" spans="1:64" s="877" customFormat="1" ht="30.6" x14ac:dyDescent="0.25">
      <c r="A1700" s="15" t="s">
        <v>1675</v>
      </c>
      <c r="B1700" s="121">
        <v>14</v>
      </c>
      <c r="C1700" s="122" t="s">
        <v>1728</v>
      </c>
      <c r="D1700" s="123">
        <v>1000</v>
      </c>
      <c r="E1700" s="124"/>
      <c r="F1700" s="125">
        <v>12</v>
      </c>
      <c r="G1700" s="126">
        <v>1</v>
      </c>
      <c r="H1700" s="35" t="str">
        <f t="shared" si="1370"/>
        <v>049</v>
      </c>
      <c r="I1700" s="36" t="s">
        <v>96</v>
      </c>
      <c r="J1700" s="37" t="s">
        <v>1959</v>
      </c>
      <c r="K1700" s="693" t="s">
        <v>1960</v>
      </c>
      <c r="L1700" s="128">
        <v>3575</v>
      </c>
      <c r="M1700" s="129">
        <v>2525</v>
      </c>
      <c r="N1700" s="130"/>
      <c r="O1700" s="131"/>
      <c r="P1700" s="131"/>
      <c r="Q1700" s="131"/>
      <c r="R1700" s="131"/>
      <c r="S1700" s="131"/>
      <c r="T1700" s="132" t="str">
        <f t="shared" si="1371"/>
        <v>OK</v>
      </c>
      <c r="U1700" s="138"/>
      <c r="V1700" s="138"/>
      <c r="W1700" s="139"/>
      <c r="X1700" s="139"/>
      <c r="Y1700" s="132" t="str">
        <f t="shared" si="1372"/>
        <v>OK</v>
      </c>
      <c r="Z1700" s="210"/>
      <c r="AA1700" s="204"/>
      <c r="AB1700" s="202"/>
      <c r="AC1700" s="202"/>
      <c r="AD1700" s="202"/>
      <c r="AE1700" s="202"/>
      <c r="AF1700" s="202"/>
      <c r="AG1700" s="132" t="str">
        <f t="shared" si="1373"/>
        <v>OK</v>
      </c>
      <c r="AH1700" s="138"/>
      <c r="AI1700" s="138"/>
      <c r="AJ1700" s="139"/>
      <c r="AK1700" s="139"/>
      <c r="AL1700" s="132" t="str">
        <f t="shared" si="1374"/>
        <v>OK</v>
      </c>
      <c r="AM1700" s="140"/>
      <c r="AN1700" s="119">
        <f t="shared" si="1375"/>
        <v>3575</v>
      </c>
      <c r="AO1700" s="120">
        <f t="shared" si="1376"/>
        <v>2525</v>
      </c>
      <c r="AP1700" s="39">
        <f t="shared" si="1377"/>
        <v>3575</v>
      </c>
      <c r="AQ1700" s="141">
        <f t="shared" si="1378"/>
        <v>3575</v>
      </c>
      <c r="AR1700" s="142">
        <f t="shared" si="1379"/>
        <v>0</v>
      </c>
      <c r="AS1700" s="143">
        <f>AR1700/AP1700</f>
        <v>0</v>
      </c>
      <c r="AT1700" s="144">
        <f t="shared" si="1381"/>
        <v>2525</v>
      </c>
      <c r="AU1700" s="141">
        <f t="shared" si="1382"/>
        <v>2525</v>
      </c>
      <c r="AV1700" s="142">
        <f t="shared" si="1383"/>
        <v>0</v>
      </c>
      <c r="AW1700" s="143">
        <f>AV1700/AT1700</f>
        <v>0</v>
      </c>
      <c r="AX1700"/>
      <c r="AY1700" s="146" t="str">
        <f t="shared" si="1385"/>
        <v>12.11</v>
      </c>
      <c r="AZ1700" s="862" t="b">
        <f>COUNTIF('[1]Codes SEC'!$B$2:$B$250,Ministres!AY1700)&gt;0</f>
        <v>1</v>
      </c>
      <c r="BA1700"/>
      <c r="BB1700"/>
      <c r="BC1700"/>
      <c r="BD1700"/>
      <c r="BE1700"/>
      <c r="BF1700"/>
      <c r="BG1700"/>
      <c r="BH1700"/>
      <c r="BI1700"/>
      <c r="BJ1700"/>
      <c r="BK1700"/>
      <c r="BL1700"/>
    </row>
    <row r="1701" spans="1:64" ht="30.6" x14ac:dyDescent="0.25">
      <c r="A1701" s="15" t="s">
        <v>1675</v>
      </c>
      <c r="B1701" s="121">
        <v>14</v>
      </c>
      <c r="C1701" s="122" t="s">
        <v>1728</v>
      </c>
      <c r="D1701" s="123">
        <v>1000</v>
      </c>
      <c r="F1701" s="125">
        <v>12</v>
      </c>
      <c r="G1701" s="126">
        <v>1</v>
      </c>
      <c r="H1701" s="35" t="str">
        <f t="shared" si="1370"/>
        <v>049</v>
      </c>
      <c r="I1701" s="36" t="s">
        <v>96</v>
      </c>
      <c r="J1701" s="37" t="s">
        <v>1961</v>
      </c>
      <c r="K1701" s="281" t="s">
        <v>1962</v>
      </c>
      <c r="L1701" s="128">
        <v>0</v>
      </c>
      <c r="M1701" s="129">
        <v>0</v>
      </c>
      <c r="N1701" s="130"/>
      <c r="O1701" s="131"/>
      <c r="P1701" s="131"/>
      <c r="Q1701" s="131"/>
      <c r="R1701" s="131"/>
      <c r="S1701" s="131"/>
      <c r="T1701" s="132" t="str">
        <f t="shared" si="1371"/>
        <v>OK</v>
      </c>
      <c r="U1701" s="138"/>
      <c r="V1701" s="138"/>
      <c r="W1701" s="139"/>
      <c r="X1701" s="139"/>
      <c r="Y1701" s="132" t="str">
        <f t="shared" si="1372"/>
        <v>OK</v>
      </c>
      <c r="Z1701" s="210"/>
      <c r="AA1701" s="204"/>
      <c r="AB1701" s="202"/>
      <c r="AC1701" s="202"/>
      <c r="AD1701" s="202"/>
      <c r="AE1701" s="202"/>
      <c r="AF1701" s="202"/>
      <c r="AG1701" s="132" t="str">
        <f t="shared" si="1373"/>
        <v>OK</v>
      </c>
      <c r="AH1701" s="138"/>
      <c r="AI1701" s="138"/>
      <c r="AJ1701" s="139"/>
      <c r="AK1701" s="139"/>
      <c r="AL1701" s="132" t="str">
        <f t="shared" si="1374"/>
        <v>OK</v>
      </c>
      <c r="AM1701" s="140"/>
      <c r="AN1701" s="119">
        <f t="shared" si="1375"/>
        <v>0</v>
      </c>
      <c r="AO1701" s="120">
        <f t="shared" si="1376"/>
        <v>0</v>
      </c>
      <c r="AP1701" s="39">
        <f t="shared" si="1377"/>
        <v>0</v>
      </c>
      <c r="AQ1701" s="141">
        <f t="shared" si="1378"/>
        <v>0</v>
      </c>
      <c r="AR1701" s="142">
        <f>AQ1701-AP1701</f>
        <v>0</v>
      </c>
      <c r="AS1701" s="143" t="e">
        <f>AR1701/AP1701</f>
        <v>#DIV/0!</v>
      </c>
      <c r="AT1701" s="144">
        <f t="shared" si="1381"/>
        <v>0</v>
      </c>
      <c r="AU1701" s="141">
        <f>AO1701</f>
        <v>0</v>
      </c>
      <c r="AV1701" s="142">
        <f>AU1701-AT1701</f>
        <v>0</v>
      </c>
      <c r="AW1701" s="143" t="e">
        <f>AV1701/AT1701</f>
        <v>#DIV/0!</v>
      </c>
      <c r="AY1701" s="146" t="str">
        <f t="shared" si="1385"/>
        <v>12.11</v>
      </c>
      <c r="AZ1701" s="862" t="b">
        <f>COUNTIF('[1]Codes SEC'!$B$2:$B$250,Ministres!AY1701)&gt;0</f>
        <v>1</v>
      </c>
    </row>
    <row r="1702" spans="1:64" ht="30.6" x14ac:dyDescent="0.25">
      <c r="A1702" s="15" t="s">
        <v>1675</v>
      </c>
      <c r="B1702" s="121">
        <v>14</v>
      </c>
      <c r="C1702" s="122" t="s">
        <v>1728</v>
      </c>
      <c r="D1702" s="123">
        <v>1000</v>
      </c>
      <c r="F1702" s="125">
        <v>12</v>
      </c>
      <c r="G1702" s="126">
        <v>1</v>
      </c>
      <c r="H1702" s="35" t="str">
        <f t="shared" si="1370"/>
        <v>049</v>
      </c>
      <c r="I1702" s="36" t="s">
        <v>96</v>
      </c>
      <c r="J1702" s="37" t="s">
        <v>1963</v>
      </c>
      <c r="K1702" s="244" t="s">
        <v>1964</v>
      </c>
      <c r="L1702" s="128">
        <v>810</v>
      </c>
      <c r="M1702" s="129">
        <v>810</v>
      </c>
      <c r="N1702" s="130"/>
      <c r="O1702" s="131"/>
      <c r="P1702" s="131"/>
      <c r="Q1702" s="131"/>
      <c r="R1702" s="131"/>
      <c r="S1702" s="131"/>
      <c r="T1702" s="132" t="str">
        <f t="shared" si="1371"/>
        <v>OK</v>
      </c>
      <c r="U1702" s="138"/>
      <c r="V1702" s="138"/>
      <c r="W1702" s="139"/>
      <c r="X1702" s="139"/>
      <c r="Y1702" s="132" t="str">
        <f t="shared" si="1372"/>
        <v>OK</v>
      </c>
      <c r="Z1702" s="210"/>
      <c r="AA1702" s="204"/>
      <c r="AB1702" s="202"/>
      <c r="AC1702" s="202"/>
      <c r="AD1702" s="202"/>
      <c r="AE1702" s="202"/>
      <c r="AF1702" s="202"/>
      <c r="AG1702" s="132" t="str">
        <f t="shared" si="1373"/>
        <v>OK</v>
      </c>
      <c r="AH1702" s="138"/>
      <c r="AI1702" s="138"/>
      <c r="AJ1702" s="139"/>
      <c r="AK1702" s="139"/>
      <c r="AL1702" s="132" t="str">
        <f t="shared" si="1374"/>
        <v>OK</v>
      </c>
      <c r="AM1702" s="140"/>
      <c r="AN1702" s="119">
        <f t="shared" si="1375"/>
        <v>810</v>
      </c>
      <c r="AO1702" s="120">
        <f t="shared" si="1376"/>
        <v>810</v>
      </c>
      <c r="AP1702" s="39">
        <f t="shared" si="1377"/>
        <v>810</v>
      </c>
      <c r="AQ1702" s="141">
        <f t="shared" si="1378"/>
        <v>810</v>
      </c>
      <c r="AR1702" s="142">
        <f t="shared" si="1379"/>
        <v>0</v>
      </c>
      <c r="AS1702" s="143">
        <f t="shared" si="1380"/>
        <v>0</v>
      </c>
      <c r="AT1702" s="144">
        <f t="shared" si="1381"/>
        <v>810</v>
      </c>
      <c r="AU1702" s="141">
        <f t="shared" si="1382"/>
        <v>810</v>
      </c>
      <c r="AV1702" s="142">
        <f t="shared" si="1383"/>
        <v>0</v>
      </c>
      <c r="AW1702" s="143">
        <f t="shared" si="1384"/>
        <v>0</v>
      </c>
      <c r="AY1702" s="146" t="str">
        <f t="shared" si="1385"/>
        <v>12.11</v>
      </c>
      <c r="AZ1702" s="862" t="b">
        <f>COUNTIF('[1]Codes SEC'!$B$2:$B$250,Ministres!AY1702)&gt;0</f>
        <v>1</v>
      </c>
    </row>
    <row r="1703" spans="1:64" ht="30.6" x14ac:dyDescent="0.25">
      <c r="A1703" s="15" t="s">
        <v>1675</v>
      </c>
      <c r="B1703" s="121">
        <v>14</v>
      </c>
      <c r="C1703" s="122" t="s">
        <v>1728</v>
      </c>
      <c r="D1703" s="123">
        <v>1000</v>
      </c>
      <c r="F1703" s="125">
        <v>12</v>
      </c>
      <c r="G1703" s="126">
        <v>1</v>
      </c>
      <c r="H1703" s="35" t="str">
        <f t="shared" si="1370"/>
        <v>049</v>
      </c>
      <c r="I1703" s="36" t="s">
        <v>96</v>
      </c>
      <c r="J1703" s="37" t="s">
        <v>1965</v>
      </c>
      <c r="K1703" s="244" t="s">
        <v>1966</v>
      </c>
      <c r="L1703" s="128">
        <v>0</v>
      </c>
      <c r="M1703" s="129">
        <v>36</v>
      </c>
      <c r="N1703" s="130"/>
      <c r="O1703" s="131"/>
      <c r="P1703" s="131"/>
      <c r="Q1703" s="131"/>
      <c r="R1703" s="131"/>
      <c r="S1703" s="131"/>
      <c r="T1703" s="132" t="str">
        <f t="shared" si="1371"/>
        <v>OK</v>
      </c>
      <c r="U1703" s="138"/>
      <c r="V1703" s="138"/>
      <c r="W1703" s="139"/>
      <c r="X1703" s="139"/>
      <c r="Y1703" s="132" t="str">
        <f t="shared" si="1372"/>
        <v>OK</v>
      </c>
      <c r="Z1703" s="210"/>
      <c r="AA1703" s="204"/>
      <c r="AB1703" s="202"/>
      <c r="AC1703" s="202"/>
      <c r="AD1703" s="202"/>
      <c r="AE1703" s="202"/>
      <c r="AF1703" s="202"/>
      <c r="AG1703" s="132" t="str">
        <f t="shared" si="1373"/>
        <v>OK</v>
      </c>
      <c r="AH1703" s="138"/>
      <c r="AI1703" s="138"/>
      <c r="AJ1703" s="139"/>
      <c r="AK1703" s="139"/>
      <c r="AL1703" s="132" t="str">
        <f t="shared" si="1374"/>
        <v>OK</v>
      </c>
      <c r="AM1703" s="140"/>
      <c r="AN1703" s="119">
        <f t="shared" si="1375"/>
        <v>0</v>
      </c>
      <c r="AO1703" s="120">
        <f t="shared" si="1376"/>
        <v>36</v>
      </c>
      <c r="AP1703" s="39">
        <f t="shared" si="1377"/>
        <v>0</v>
      </c>
      <c r="AQ1703" s="141">
        <f t="shared" si="1378"/>
        <v>0</v>
      </c>
      <c r="AR1703" s="142">
        <f t="shared" si="1379"/>
        <v>0</v>
      </c>
      <c r="AS1703" s="143" t="e">
        <f t="shared" si="1380"/>
        <v>#DIV/0!</v>
      </c>
      <c r="AT1703" s="144">
        <f t="shared" si="1381"/>
        <v>36</v>
      </c>
      <c r="AU1703" s="141">
        <f t="shared" si="1382"/>
        <v>36</v>
      </c>
      <c r="AV1703" s="142">
        <f t="shared" si="1383"/>
        <v>0</v>
      </c>
      <c r="AW1703" s="143">
        <f t="shared" si="1384"/>
        <v>0</v>
      </c>
      <c r="AY1703" s="146" t="str">
        <f t="shared" si="1385"/>
        <v>12.11</v>
      </c>
      <c r="AZ1703" s="862" t="b">
        <f>COUNTIF('[1]Codes SEC'!$B$2:$B$250,Ministres!AY1703)&gt;0</f>
        <v>1</v>
      </c>
    </row>
    <row r="1704" spans="1:64" ht="30.6" x14ac:dyDescent="0.25">
      <c r="A1704" s="15" t="s">
        <v>1675</v>
      </c>
      <c r="B1704" s="121">
        <v>14</v>
      </c>
      <c r="C1704" s="122" t="s">
        <v>1728</v>
      </c>
      <c r="D1704" s="123">
        <v>1000</v>
      </c>
      <c r="F1704" s="125">
        <v>12</v>
      </c>
      <c r="G1704" s="126">
        <v>1</v>
      </c>
      <c r="H1704" s="35" t="str">
        <f t="shared" si="1370"/>
        <v>049</v>
      </c>
      <c r="I1704" s="36">
        <v>81211000</v>
      </c>
      <c r="J1704" s="37" t="s">
        <v>1967</v>
      </c>
      <c r="K1704" s="244" t="s">
        <v>1968</v>
      </c>
      <c r="L1704" s="128">
        <v>4546</v>
      </c>
      <c r="M1704" s="129">
        <v>4546</v>
      </c>
      <c r="N1704" s="130"/>
      <c r="O1704" s="131"/>
      <c r="P1704" s="131"/>
      <c r="Q1704" s="131"/>
      <c r="R1704" s="131"/>
      <c r="S1704" s="131"/>
      <c r="T1704" s="132" t="str">
        <f t="shared" si="1371"/>
        <v>OK</v>
      </c>
      <c r="U1704" s="138"/>
      <c r="V1704" s="138"/>
      <c r="W1704" s="139"/>
      <c r="X1704" s="139"/>
      <c r="Y1704" s="132" t="str">
        <f t="shared" si="1372"/>
        <v>OK</v>
      </c>
      <c r="Z1704" s="210"/>
      <c r="AA1704" s="204"/>
      <c r="AB1704" s="202"/>
      <c r="AC1704" s="202"/>
      <c r="AD1704" s="202"/>
      <c r="AE1704" s="202"/>
      <c r="AF1704" s="202"/>
      <c r="AG1704" s="132" t="str">
        <f t="shared" si="1373"/>
        <v>OK</v>
      </c>
      <c r="AH1704" s="138"/>
      <c r="AI1704" s="138"/>
      <c r="AJ1704" s="139"/>
      <c r="AK1704" s="139"/>
      <c r="AL1704" s="132" t="str">
        <f t="shared" si="1374"/>
        <v>OK</v>
      </c>
      <c r="AM1704" s="140"/>
      <c r="AN1704" s="119">
        <f t="shared" si="1375"/>
        <v>4546</v>
      </c>
      <c r="AO1704" s="120">
        <f t="shared" si="1376"/>
        <v>4546</v>
      </c>
      <c r="AP1704" s="39">
        <f t="shared" si="1377"/>
        <v>4546</v>
      </c>
      <c r="AQ1704" s="141">
        <f t="shared" si="1378"/>
        <v>4546</v>
      </c>
      <c r="AR1704" s="142">
        <f t="shared" si="1379"/>
        <v>0</v>
      </c>
      <c r="AS1704" s="143">
        <f t="shared" si="1380"/>
        <v>0</v>
      </c>
      <c r="AT1704" s="144">
        <f t="shared" si="1381"/>
        <v>4546</v>
      </c>
      <c r="AU1704" s="141">
        <f t="shared" si="1382"/>
        <v>4546</v>
      </c>
      <c r="AV1704" s="142">
        <f t="shared" si="1383"/>
        <v>0</v>
      </c>
      <c r="AW1704" s="143">
        <f t="shared" si="1384"/>
        <v>0</v>
      </c>
      <c r="AY1704" s="146" t="str">
        <f t="shared" si="1385"/>
        <v>12.11</v>
      </c>
      <c r="AZ1704" s="862" t="b">
        <f>COUNTIF('[1]Codes SEC'!$B$2:$B$250,Ministres!AY1704)&gt;0</f>
        <v>1</v>
      </c>
    </row>
    <row r="1705" spans="1:64" s="877" customFormat="1" ht="35.1" customHeight="1" x14ac:dyDescent="0.25">
      <c r="A1705" s="15" t="s">
        <v>1675</v>
      </c>
      <c r="B1705" s="121">
        <v>14</v>
      </c>
      <c r="C1705" s="122" t="s">
        <v>1728</v>
      </c>
      <c r="D1705" s="123">
        <v>1000</v>
      </c>
      <c r="E1705" s="124"/>
      <c r="F1705" s="125">
        <v>12</v>
      </c>
      <c r="G1705" s="126">
        <v>1</v>
      </c>
      <c r="H1705" s="35" t="str">
        <f t="shared" si="1370"/>
        <v>049</v>
      </c>
      <c r="I1705" s="36">
        <v>81211000</v>
      </c>
      <c r="J1705" s="37" t="s">
        <v>1969</v>
      </c>
      <c r="K1705" s="281" t="s">
        <v>1970</v>
      </c>
      <c r="L1705" s="128">
        <v>0</v>
      </c>
      <c r="M1705" s="129">
        <v>0</v>
      </c>
      <c r="N1705" s="130"/>
      <c r="O1705" s="131"/>
      <c r="P1705" s="131"/>
      <c r="Q1705" s="131"/>
      <c r="R1705" s="131"/>
      <c r="S1705" s="131"/>
      <c r="T1705" s="132" t="str">
        <f t="shared" si="1371"/>
        <v>OK</v>
      </c>
      <c r="U1705" s="138"/>
      <c r="V1705" s="138"/>
      <c r="W1705" s="139"/>
      <c r="X1705" s="139"/>
      <c r="Y1705" s="132" t="str">
        <f t="shared" si="1372"/>
        <v>OK</v>
      </c>
      <c r="Z1705" s="210"/>
      <c r="AA1705" s="204"/>
      <c r="AB1705" s="202"/>
      <c r="AC1705" s="202"/>
      <c r="AD1705" s="202"/>
      <c r="AE1705" s="202"/>
      <c r="AF1705" s="202"/>
      <c r="AG1705" s="132" t="str">
        <f t="shared" si="1373"/>
        <v>OK</v>
      </c>
      <c r="AH1705" s="138"/>
      <c r="AI1705" s="138"/>
      <c r="AJ1705" s="139"/>
      <c r="AK1705" s="139"/>
      <c r="AL1705" s="132" t="str">
        <f t="shared" si="1374"/>
        <v>OK</v>
      </c>
      <c r="AM1705" s="140"/>
      <c r="AN1705" s="119">
        <f t="shared" si="1375"/>
        <v>0</v>
      </c>
      <c r="AO1705" s="120">
        <f t="shared" si="1376"/>
        <v>0</v>
      </c>
      <c r="AP1705" s="39">
        <f t="shared" si="1377"/>
        <v>0</v>
      </c>
      <c r="AQ1705" s="141">
        <f t="shared" si="1378"/>
        <v>0</v>
      </c>
      <c r="AR1705" s="142">
        <f>AQ1705-AP1705</f>
        <v>0</v>
      </c>
      <c r="AS1705" s="143" t="e">
        <f t="shared" si="1380"/>
        <v>#DIV/0!</v>
      </c>
      <c r="AT1705" s="144">
        <f t="shared" si="1381"/>
        <v>0</v>
      </c>
      <c r="AU1705" s="141">
        <f>AO1705</f>
        <v>0</v>
      </c>
      <c r="AV1705" s="142">
        <f>AU1705-AT1705</f>
        <v>0</v>
      </c>
      <c r="AW1705" s="143" t="e">
        <f t="shared" si="1384"/>
        <v>#DIV/0!</v>
      </c>
      <c r="AX1705"/>
      <c r="AY1705" s="146" t="str">
        <f t="shared" si="1385"/>
        <v>12.11</v>
      </c>
      <c r="AZ1705" s="862" t="b">
        <f>COUNTIF('[1]Codes SEC'!$B$2:$B$250,Ministres!AY1705)&gt;0</f>
        <v>1</v>
      </c>
      <c r="BA1705"/>
      <c r="BB1705"/>
      <c r="BC1705"/>
      <c r="BD1705"/>
      <c r="BE1705"/>
      <c r="BF1705"/>
      <c r="BG1705"/>
      <c r="BH1705"/>
      <c r="BI1705"/>
      <c r="BJ1705"/>
      <c r="BK1705"/>
      <c r="BL1705"/>
    </row>
    <row r="1706" spans="1:64" ht="30.6" x14ac:dyDescent="0.25">
      <c r="A1706" s="15" t="s">
        <v>1675</v>
      </c>
      <c r="B1706" s="121">
        <v>14</v>
      </c>
      <c r="C1706" s="122" t="s">
        <v>1728</v>
      </c>
      <c r="D1706" s="123">
        <v>1000</v>
      </c>
      <c r="F1706" s="125">
        <v>12</v>
      </c>
      <c r="G1706" s="126">
        <v>1</v>
      </c>
      <c r="H1706" s="35" t="str">
        <f t="shared" si="1370"/>
        <v>049</v>
      </c>
      <c r="I1706" s="36">
        <v>81211000</v>
      </c>
      <c r="J1706" s="37" t="s">
        <v>1971</v>
      </c>
      <c r="K1706" s="244" t="s">
        <v>1972</v>
      </c>
      <c r="L1706" s="128">
        <v>10420</v>
      </c>
      <c r="M1706" s="129">
        <v>10420</v>
      </c>
      <c r="N1706" s="130"/>
      <c r="O1706" s="131"/>
      <c r="P1706" s="131"/>
      <c r="Q1706" s="131"/>
      <c r="R1706" s="131"/>
      <c r="S1706" s="131"/>
      <c r="T1706" s="132" t="str">
        <f t="shared" si="1371"/>
        <v>OK</v>
      </c>
      <c r="U1706" s="138"/>
      <c r="V1706" s="138"/>
      <c r="W1706" s="139"/>
      <c r="X1706" s="139"/>
      <c r="Y1706" s="132" t="str">
        <f t="shared" si="1372"/>
        <v>OK</v>
      </c>
      <c r="Z1706" s="210"/>
      <c r="AA1706" s="204"/>
      <c r="AB1706" s="202"/>
      <c r="AC1706" s="202"/>
      <c r="AD1706" s="202"/>
      <c r="AE1706" s="202"/>
      <c r="AF1706" s="202"/>
      <c r="AG1706" s="132" t="str">
        <f t="shared" si="1373"/>
        <v>OK</v>
      </c>
      <c r="AH1706" s="138"/>
      <c r="AI1706" s="138"/>
      <c r="AJ1706" s="139"/>
      <c r="AK1706" s="139"/>
      <c r="AL1706" s="132" t="str">
        <f t="shared" si="1374"/>
        <v>OK</v>
      </c>
      <c r="AM1706" s="140"/>
      <c r="AN1706" s="119">
        <f t="shared" si="1375"/>
        <v>10420</v>
      </c>
      <c r="AO1706" s="120">
        <f t="shared" si="1376"/>
        <v>10420</v>
      </c>
      <c r="AP1706" s="39">
        <f t="shared" si="1377"/>
        <v>10420</v>
      </c>
      <c r="AQ1706" s="141">
        <f t="shared" si="1378"/>
        <v>10420</v>
      </c>
      <c r="AR1706" s="142">
        <f t="shared" si="1379"/>
        <v>0</v>
      </c>
      <c r="AS1706" s="143">
        <f t="shared" si="1380"/>
        <v>0</v>
      </c>
      <c r="AT1706" s="144">
        <f t="shared" si="1381"/>
        <v>10420</v>
      </c>
      <c r="AU1706" s="141">
        <f t="shared" si="1382"/>
        <v>10420</v>
      </c>
      <c r="AV1706" s="142">
        <f t="shared" si="1383"/>
        <v>0</v>
      </c>
      <c r="AW1706" s="143">
        <f t="shared" si="1384"/>
        <v>0</v>
      </c>
      <c r="AY1706" s="146" t="str">
        <f t="shared" si="1385"/>
        <v>12.11</v>
      </c>
      <c r="AZ1706" s="862" t="b">
        <f>COUNTIF('[1]Codes SEC'!$B$2:$B$250,Ministres!AY1706)&gt;0</f>
        <v>1</v>
      </c>
    </row>
    <row r="1707" spans="1:64" ht="30.6" x14ac:dyDescent="0.25">
      <c r="A1707" s="15" t="s">
        <v>1675</v>
      </c>
      <c r="B1707" s="121">
        <v>14</v>
      </c>
      <c r="C1707" s="122" t="s">
        <v>1728</v>
      </c>
      <c r="D1707" s="123">
        <v>1000</v>
      </c>
      <c r="F1707" s="125">
        <v>12</v>
      </c>
      <c r="G1707" s="126">
        <v>1</v>
      </c>
      <c r="H1707" s="35" t="str">
        <f t="shared" si="1370"/>
        <v>049</v>
      </c>
      <c r="I1707" s="36">
        <v>81211000</v>
      </c>
      <c r="J1707" s="37" t="s">
        <v>1973</v>
      </c>
      <c r="K1707" s="244" t="s">
        <v>1974</v>
      </c>
      <c r="L1707" s="128">
        <v>458</v>
      </c>
      <c r="M1707" s="129">
        <v>3372</v>
      </c>
      <c r="N1707" s="130"/>
      <c r="O1707" s="131"/>
      <c r="P1707" s="131"/>
      <c r="Q1707" s="131"/>
      <c r="R1707" s="131"/>
      <c r="S1707" s="131"/>
      <c r="T1707" s="132" t="str">
        <f t="shared" si="1371"/>
        <v>OK</v>
      </c>
      <c r="U1707" s="138"/>
      <c r="V1707" s="138"/>
      <c r="W1707" s="139"/>
      <c r="X1707" s="139"/>
      <c r="Y1707" s="132" t="str">
        <f t="shared" si="1372"/>
        <v>OK</v>
      </c>
      <c r="Z1707" s="210"/>
      <c r="AA1707" s="204"/>
      <c r="AB1707" s="202"/>
      <c r="AC1707" s="202"/>
      <c r="AD1707" s="202"/>
      <c r="AE1707" s="202"/>
      <c r="AF1707" s="202"/>
      <c r="AG1707" s="132" t="str">
        <f t="shared" si="1373"/>
        <v>OK</v>
      </c>
      <c r="AH1707" s="138"/>
      <c r="AI1707" s="138"/>
      <c r="AJ1707" s="139"/>
      <c r="AK1707" s="139"/>
      <c r="AL1707" s="132" t="str">
        <f t="shared" si="1374"/>
        <v>OK</v>
      </c>
      <c r="AM1707" s="140"/>
      <c r="AN1707" s="119">
        <f t="shared" si="1375"/>
        <v>458</v>
      </c>
      <c r="AO1707" s="120">
        <f t="shared" si="1376"/>
        <v>3372</v>
      </c>
      <c r="AP1707" s="39">
        <f t="shared" si="1377"/>
        <v>458</v>
      </c>
      <c r="AQ1707" s="141">
        <f t="shared" si="1378"/>
        <v>458</v>
      </c>
      <c r="AR1707" s="142">
        <f t="shared" si="1379"/>
        <v>0</v>
      </c>
      <c r="AS1707" s="143">
        <f t="shared" si="1380"/>
        <v>0</v>
      </c>
      <c r="AT1707" s="144">
        <f t="shared" si="1381"/>
        <v>3372</v>
      </c>
      <c r="AU1707" s="141">
        <f t="shared" si="1382"/>
        <v>3372</v>
      </c>
      <c r="AV1707" s="142">
        <f t="shared" si="1383"/>
        <v>0</v>
      </c>
      <c r="AW1707" s="143">
        <f t="shared" si="1384"/>
        <v>0</v>
      </c>
      <c r="AY1707" s="146" t="str">
        <f t="shared" si="1385"/>
        <v>12.11</v>
      </c>
      <c r="AZ1707" s="862" t="b">
        <f>COUNTIF('[1]Codes SEC'!$B$2:$B$250,Ministres!AY1707)&gt;0</f>
        <v>1</v>
      </c>
    </row>
    <row r="1708" spans="1:64" ht="30.6" x14ac:dyDescent="0.25">
      <c r="A1708" s="15" t="s">
        <v>1675</v>
      </c>
      <c r="B1708" s="121">
        <v>14</v>
      </c>
      <c r="C1708" s="122" t="s">
        <v>1728</v>
      </c>
      <c r="D1708" s="123">
        <v>1000</v>
      </c>
      <c r="F1708" s="125">
        <v>12</v>
      </c>
      <c r="G1708" s="126">
        <v>1</v>
      </c>
      <c r="H1708" s="35" t="str">
        <f t="shared" si="1370"/>
        <v>049</v>
      </c>
      <c r="I1708" s="36">
        <v>81211000</v>
      </c>
      <c r="J1708" s="37" t="s">
        <v>1975</v>
      </c>
      <c r="K1708" s="244" t="s">
        <v>1976</v>
      </c>
      <c r="L1708" s="128">
        <v>288</v>
      </c>
      <c r="M1708" s="129">
        <v>288</v>
      </c>
      <c r="N1708" s="130"/>
      <c r="O1708" s="131"/>
      <c r="P1708" s="131"/>
      <c r="Q1708" s="131"/>
      <c r="R1708" s="131"/>
      <c r="S1708" s="131"/>
      <c r="T1708" s="132" t="str">
        <f t="shared" si="1371"/>
        <v>OK</v>
      </c>
      <c r="U1708" s="138"/>
      <c r="V1708" s="138"/>
      <c r="W1708" s="139"/>
      <c r="X1708" s="139"/>
      <c r="Y1708" s="132" t="str">
        <f t="shared" si="1372"/>
        <v>OK</v>
      </c>
      <c r="Z1708" s="210"/>
      <c r="AA1708" s="204"/>
      <c r="AB1708" s="202"/>
      <c r="AC1708" s="202"/>
      <c r="AD1708" s="202"/>
      <c r="AE1708" s="202"/>
      <c r="AF1708" s="202"/>
      <c r="AG1708" s="132" t="str">
        <f t="shared" si="1373"/>
        <v>OK</v>
      </c>
      <c r="AH1708" s="138"/>
      <c r="AI1708" s="138"/>
      <c r="AJ1708" s="139"/>
      <c r="AK1708" s="139"/>
      <c r="AL1708" s="132" t="str">
        <f t="shared" si="1374"/>
        <v>OK</v>
      </c>
      <c r="AM1708" s="140"/>
      <c r="AN1708" s="119">
        <f t="shared" si="1375"/>
        <v>288</v>
      </c>
      <c r="AO1708" s="120">
        <f t="shared" si="1376"/>
        <v>288</v>
      </c>
      <c r="AP1708" s="39">
        <f t="shared" si="1377"/>
        <v>288</v>
      </c>
      <c r="AQ1708" s="141">
        <f t="shared" si="1378"/>
        <v>288</v>
      </c>
      <c r="AR1708" s="142">
        <f t="shared" si="1379"/>
        <v>0</v>
      </c>
      <c r="AS1708" s="143">
        <f t="shared" si="1380"/>
        <v>0</v>
      </c>
      <c r="AT1708" s="144">
        <f t="shared" si="1381"/>
        <v>288</v>
      </c>
      <c r="AU1708" s="141">
        <f t="shared" si="1382"/>
        <v>288</v>
      </c>
      <c r="AV1708" s="142">
        <f t="shared" si="1383"/>
        <v>0</v>
      </c>
      <c r="AW1708" s="143">
        <f t="shared" si="1384"/>
        <v>0</v>
      </c>
      <c r="AY1708" s="146" t="str">
        <f t="shared" si="1385"/>
        <v>12.11</v>
      </c>
      <c r="AZ1708" s="862" t="b">
        <f>COUNTIF('[1]Codes SEC'!$B$2:$B$250,Ministres!AY1708)&gt;0</f>
        <v>1</v>
      </c>
    </row>
    <row r="1709" spans="1:64" ht="35.1" customHeight="1" x14ac:dyDescent="0.25">
      <c r="A1709" s="15" t="s">
        <v>1675</v>
      </c>
      <c r="B1709" s="121">
        <v>14</v>
      </c>
      <c r="C1709" s="122" t="s">
        <v>1728</v>
      </c>
      <c r="D1709" s="123">
        <v>1000</v>
      </c>
      <c r="F1709" s="125">
        <v>12</v>
      </c>
      <c r="G1709" s="126">
        <v>1</v>
      </c>
      <c r="H1709" s="35" t="str">
        <f t="shared" si="1370"/>
        <v>049</v>
      </c>
      <c r="I1709" s="36">
        <v>81211000</v>
      </c>
      <c r="J1709" s="37" t="s">
        <v>1977</v>
      </c>
      <c r="K1709" s="244" t="s">
        <v>1978</v>
      </c>
      <c r="L1709" s="128">
        <v>0</v>
      </c>
      <c r="M1709" s="129">
        <v>0</v>
      </c>
      <c r="N1709" s="130"/>
      <c r="O1709" s="131"/>
      <c r="P1709" s="131"/>
      <c r="Q1709" s="131"/>
      <c r="R1709" s="131"/>
      <c r="S1709" s="131"/>
      <c r="T1709" s="132" t="str">
        <f t="shared" si="1371"/>
        <v>OK</v>
      </c>
      <c r="U1709" s="138"/>
      <c r="V1709" s="138"/>
      <c r="W1709" s="139"/>
      <c r="X1709" s="139"/>
      <c r="Y1709" s="132" t="str">
        <f t="shared" si="1372"/>
        <v>OK</v>
      </c>
      <c r="Z1709" s="210"/>
      <c r="AA1709" s="204"/>
      <c r="AB1709" s="202"/>
      <c r="AC1709" s="202"/>
      <c r="AD1709" s="202"/>
      <c r="AE1709" s="202"/>
      <c r="AF1709" s="202"/>
      <c r="AG1709" s="132" t="str">
        <f t="shared" si="1373"/>
        <v>OK</v>
      </c>
      <c r="AH1709" s="138"/>
      <c r="AI1709" s="138"/>
      <c r="AJ1709" s="139"/>
      <c r="AK1709" s="139"/>
      <c r="AL1709" s="132" t="str">
        <f t="shared" si="1374"/>
        <v>OK</v>
      </c>
      <c r="AM1709" s="140"/>
      <c r="AN1709" s="119">
        <f t="shared" si="1375"/>
        <v>0</v>
      </c>
      <c r="AO1709" s="120">
        <f t="shared" si="1376"/>
        <v>0</v>
      </c>
      <c r="AP1709" s="39">
        <f t="shared" si="1377"/>
        <v>0</v>
      </c>
      <c r="AQ1709" s="141">
        <f t="shared" si="1378"/>
        <v>0</v>
      </c>
      <c r="AR1709" s="142">
        <f t="shared" si="1379"/>
        <v>0</v>
      </c>
      <c r="AS1709" s="143" t="e">
        <f t="shared" si="1380"/>
        <v>#DIV/0!</v>
      </c>
      <c r="AT1709" s="144">
        <f t="shared" si="1381"/>
        <v>0</v>
      </c>
      <c r="AU1709" s="141">
        <f t="shared" si="1382"/>
        <v>0</v>
      </c>
      <c r="AV1709" s="142">
        <f t="shared" si="1383"/>
        <v>0</v>
      </c>
      <c r="AW1709" s="143" t="e">
        <f t="shared" si="1384"/>
        <v>#DIV/0!</v>
      </c>
      <c r="AY1709" s="146" t="str">
        <f t="shared" si="1385"/>
        <v>12.11</v>
      </c>
      <c r="AZ1709" s="862" t="b">
        <f>COUNTIF('[1]Codes SEC'!$B$2:$B$250,Ministres!AY1709)&gt;0</f>
        <v>1</v>
      </c>
    </row>
    <row r="1710" spans="1:64" ht="35.1" customHeight="1" x14ac:dyDescent="0.25">
      <c r="A1710" s="15" t="s">
        <v>1675</v>
      </c>
      <c r="B1710" s="121">
        <v>14</v>
      </c>
      <c r="C1710" s="122" t="s">
        <v>1728</v>
      </c>
      <c r="D1710" s="123">
        <v>1000</v>
      </c>
      <c r="F1710" s="125">
        <v>12</v>
      </c>
      <c r="G1710" s="126">
        <v>1</v>
      </c>
      <c r="H1710" s="35" t="str">
        <f t="shared" si="1370"/>
        <v>049</v>
      </c>
      <c r="I1710" s="36">
        <v>81211000</v>
      </c>
      <c r="J1710" s="37" t="s">
        <v>1979</v>
      </c>
      <c r="K1710" s="244" t="s">
        <v>1980</v>
      </c>
      <c r="L1710" s="128">
        <v>0</v>
      </c>
      <c r="M1710" s="129">
        <v>0</v>
      </c>
      <c r="N1710" s="130"/>
      <c r="O1710" s="131"/>
      <c r="P1710" s="131"/>
      <c r="Q1710" s="131"/>
      <c r="R1710" s="131"/>
      <c r="S1710" s="131"/>
      <c r="T1710" s="132" t="str">
        <f t="shared" si="1371"/>
        <v>OK</v>
      </c>
      <c r="U1710" s="138"/>
      <c r="V1710" s="138"/>
      <c r="W1710" s="139"/>
      <c r="X1710" s="139"/>
      <c r="Y1710" s="132" t="str">
        <f t="shared" si="1372"/>
        <v>OK</v>
      </c>
      <c r="Z1710" s="210"/>
      <c r="AA1710" s="204"/>
      <c r="AB1710" s="202"/>
      <c r="AC1710" s="202"/>
      <c r="AD1710" s="202"/>
      <c r="AE1710" s="202"/>
      <c r="AF1710" s="202"/>
      <c r="AG1710" s="132" t="str">
        <f t="shared" si="1373"/>
        <v>OK</v>
      </c>
      <c r="AH1710" s="138"/>
      <c r="AI1710" s="138"/>
      <c r="AJ1710" s="139"/>
      <c r="AK1710" s="139"/>
      <c r="AL1710" s="132" t="str">
        <f t="shared" si="1374"/>
        <v>OK</v>
      </c>
      <c r="AM1710" s="140"/>
      <c r="AN1710" s="119">
        <f t="shared" si="1375"/>
        <v>0</v>
      </c>
      <c r="AO1710" s="120">
        <f t="shared" si="1376"/>
        <v>0</v>
      </c>
      <c r="AP1710" s="39">
        <f t="shared" si="1377"/>
        <v>0</v>
      </c>
      <c r="AQ1710" s="141">
        <f t="shared" si="1378"/>
        <v>0</v>
      </c>
      <c r="AR1710" s="142">
        <f t="shared" si="1379"/>
        <v>0</v>
      </c>
      <c r="AS1710" s="143" t="e">
        <f t="shared" si="1380"/>
        <v>#DIV/0!</v>
      </c>
      <c r="AT1710" s="144">
        <f t="shared" si="1381"/>
        <v>0</v>
      </c>
      <c r="AU1710" s="141">
        <f t="shared" si="1382"/>
        <v>0</v>
      </c>
      <c r="AV1710" s="142">
        <f t="shared" si="1383"/>
        <v>0</v>
      </c>
      <c r="AW1710" s="143" t="e">
        <f t="shared" si="1384"/>
        <v>#DIV/0!</v>
      </c>
      <c r="AY1710" s="146" t="str">
        <f t="shared" si="1385"/>
        <v>12.11</v>
      </c>
      <c r="AZ1710" s="862" t="b">
        <f>COUNTIF('[1]Codes SEC'!$B$2:$B$250,Ministres!AY1710)&gt;0</f>
        <v>1</v>
      </c>
    </row>
    <row r="1711" spans="1:64" ht="35.1" customHeight="1" x14ac:dyDescent="0.25">
      <c r="A1711" s="15" t="s">
        <v>1675</v>
      </c>
      <c r="B1711" s="121">
        <v>14</v>
      </c>
      <c r="C1711" s="122" t="s">
        <v>1728</v>
      </c>
      <c r="D1711" s="123">
        <v>1000</v>
      </c>
      <c r="F1711" s="125">
        <v>12</v>
      </c>
      <c r="G1711" s="126">
        <v>1</v>
      </c>
      <c r="H1711" s="35" t="str">
        <f t="shared" si="1370"/>
        <v>049</v>
      </c>
      <c r="I1711" s="36">
        <v>81211000</v>
      </c>
      <c r="J1711" s="37" t="s">
        <v>1981</v>
      </c>
      <c r="K1711" s="244" t="s">
        <v>1982</v>
      </c>
      <c r="L1711" s="232">
        <v>70</v>
      </c>
      <c r="M1711" s="233">
        <v>200</v>
      </c>
      <c r="N1711" s="130"/>
      <c r="O1711" s="131"/>
      <c r="P1711" s="131"/>
      <c r="Q1711" s="131"/>
      <c r="R1711" s="131"/>
      <c r="S1711" s="131"/>
      <c r="T1711" s="132" t="str">
        <f>IF(SUM(N1711:S1711)=U1711,"OK",SUM(N1711:S1711)-U1711)</f>
        <v>OK</v>
      </c>
      <c r="U1711" s="138"/>
      <c r="V1711" s="138"/>
      <c r="W1711" s="139"/>
      <c r="X1711" s="139"/>
      <c r="Y1711" s="132" t="str">
        <f>IF(SUM(W1711:X1711)=Z1711,"OK",SUM(W1711:X1711)-Z1711)</f>
        <v>OK</v>
      </c>
      <c r="Z1711" s="210"/>
      <c r="AA1711" s="204"/>
      <c r="AB1711" s="202"/>
      <c r="AC1711" s="202"/>
      <c r="AD1711" s="202"/>
      <c r="AE1711" s="202"/>
      <c r="AF1711" s="202"/>
      <c r="AG1711" s="132" t="str">
        <f>IF(SUM(AA1711:AF1711)=AH1711,"OK",SUM(AA1711:AF1711)-AH1711)</f>
        <v>OK</v>
      </c>
      <c r="AH1711" s="138"/>
      <c r="AI1711" s="138"/>
      <c r="AJ1711" s="139"/>
      <c r="AK1711" s="139"/>
      <c r="AL1711" s="132" t="str">
        <f>IF(SUM(AJ1711:AK1711)=AM1711,"OK",SUM(AJ1711:AK1711)-AM1711)</f>
        <v>OK</v>
      </c>
      <c r="AM1711" s="140"/>
      <c r="AN1711" s="119">
        <f>L1711+U1711+V1711+Z1711</f>
        <v>70</v>
      </c>
      <c r="AO1711" s="120">
        <f>M1711+AH1711+AI1711+AM1711</f>
        <v>200</v>
      </c>
      <c r="AP1711" s="39">
        <f>L1711</f>
        <v>70</v>
      </c>
      <c r="AQ1711" s="141">
        <f>AN1711</f>
        <v>70</v>
      </c>
      <c r="AR1711" s="142">
        <f>AQ1711-AP1711</f>
        <v>0</v>
      </c>
      <c r="AS1711" s="143">
        <f>AR1711/AP1711</f>
        <v>0</v>
      </c>
      <c r="AT1711" s="144">
        <f>M1711</f>
        <v>200</v>
      </c>
      <c r="AU1711" s="141">
        <f>AO1711</f>
        <v>200</v>
      </c>
      <c r="AV1711" s="142">
        <f>AU1711-AT1711</f>
        <v>0</v>
      </c>
      <c r="AW1711" s="143">
        <f>AV1711/AT1711</f>
        <v>0</v>
      </c>
      <c r="AY1711" s="146" t="str">
        <f t="shared" si="1385"/>
        <v>12.11</v>
      </c>
      <c r="AZ1711" s="862" t="b">
        <f>COUNTIF('[1]Codes SEC'!$B$2:$B$250,Ministres!AY1711)&gt;0</f>
        <v>1</v>
      </c>
    </row>
    <row r="1712" spans="1:64" ht="35.1" customHeight="1" x14ac:dyDescent="0.25">
      <c r="A1712" s="15" t="s">
        <v>1675</v>
      </c>
      <c r="B1712" s="121">
        <v>14</v>
      </c>
      <c r="C1712" s="122" t="s">
        <v>1728</v>
      </c>
      <c r="D1712" s="123">
        <v>1000</v>
      </c>
      <c r="F1712" s="125">
        <v>12</v>
      </c>
      <c r="G1712" s="126">
        <v>1</v>
      </c>
      <c r="H1712" s="35" t="str">
        <f t="shared" si="1370"/>
        <v>049</v>
      </c>
      <c r="I1712" s="36">
        <v>81211000</v>
      </c>
      <c r="J1712" s="37" t="s">
        <v>1983</v>
      </c>
      <c r="K1712" s="244" t="s">
        <v>1984</v>
      </c>
      <c r="L1712" s="128">
        <v>11158</v>
      </c>
      <c r="M1712" s="129">
        <v>6300</v>
      </c>
      <c r="N1712" s="130"/>
      <c r="O1712" s="131"/>
      <c r="P1712" s="131"/>
      <c r="Q1712" s="131"/>
      <c r="R1712" s="131"/>
      <c r="S1712" s="131"/>
      <c r="T1712" s="132" t="str">
        <f t="shared" si="1371"/>
        <v>OK</v>
      </c>
      <c r="U1712" s="138"/>
      <c r="V1712" s="138"/>
      <c r="W1712" s="139"/>
      <c r="X1712" s="139"/>
      <c r="Y1712" s="132" t="str">
        <f t="shared" si="1372"/>
        <v>OK</v>
      </c>
      <c r="Z1712" s="210"/>
      <c r="AA1712" s="204"/>
      <c r="AB1712" s="202"/>
      <c r="AC1712" s="202"/>
      <c r="AD1712" s="202"/>
      <c r="AE1712" s="202"/>
      <c r="AF1712" s="202"/>
      <c r="AG1712" s="132" t="str">
        <f t="shared" si="1373"/>
        <v>OK</v>
      </c>
      <c r="AH1712" s="138"/>
      <c r="AI1712" s="138"/>
      <c r="AJ1712" s="139"/>
      <c r="AK1712" s="139"/>
      <c r="AL1712" s="132" t="str">
        <f t="shared" si="1374"/>
        <v>OK</v>
      </c>
      <c r="AM1712" s="140"/>
      <c r="AN1712" s="119">
        <f t="shared" si="1375"/>
        <v>11158</v>
      </c>
      <c r="AO1712" s="120">
        <f t="shared" si="1376"/>
        <v>6300</v>
      </c>
      <c r="AP1712" s="39">
        <f t="shared" si="1377"/>
        <v>11158</v>
      </c>
      <c r="AQ1712" s="141">
        <f t="shared" si="1378"/>
        <v>11158</v>
      </c>
      <c r="AR1712" s="142">
        <f t="shared" si="1379"/>
        <v>0</v>
      </c>
      <c r="AS1712" s="143">
        <f t="shared" si="1380"/>
        <v>0</v>
      </c>
      <c r="AT1712" s="144">
        <f t="shared" si="1381"/>
        <v>6300</v>
      </c>
      <c r="AU1712" s="141">
        <f t="shared" si="1382"/>
        <v>6300</v>
      </c>
      <c r="AV1712" s="142">
        <f t="shared" si="1383"/>
        <v>0</v>
      </c>
      <c r="AW1712" s="143">
        <f t="shared" si="1384"/>
        <v>0</v>
      </c>
      <c r="AY1712" s="146" t="str">
        <f t="shared" si="1385"/>
        <v>12.11</v>
      </c>
      <c r="AZ1712" s="862" t="b">
        <f>COUNTIF('[1]Codes SEC'!$B$2:$B$250,Ministres!AY1712)&gt;0</f>
        <v>1</v>
      </c>
    </row>
    <row r="1713" spans="1:64" ht="35.1" customHeight="1" x14ac:dyDescent="0.25">
      <c r="A1713" s="15" t="s">
        <v>1675</v>
      </c>
      <c r="B1713" s="121">
        <v>14</v>
      </c>
      <c r="C1713" s="122" t="s">
        <v>1728</v>
      </c>
      <c r="D1713" s="123">
        <v>1000</v>
      </c>
      <c r="F1713" s="125">
        <v>12</v>
      </c>
      <c r="G1713" s="126"/>
      <c r="H1713" s="35" t="str">
        <f t="shared" si="1370"/>
        <v>049</v>
      </c>
      <c r="I1713" s="36">
        <v>81211000</v>
      </c>
      <c r="J1713" s="901" t="s">
        <v>1985</v>
      </c>
      <c r="K1713" s="244" t="s">
        <v>1986</v>
      </c>
      <c r="L1713" s="232">
        <v>0</v>
      </c>
      <c r="M1713" s="233">
        <v>0</v>
      </c>
      <c r="N1713" s="130"/>
      <c r="O1713" s="131"/>
      <c r="P1713" s="131"/>
      <c r="Q1713" s="131"/>
      <c r="R1713" s="131"/>
      <c r="S1713" s="131"/>
      <c r="T1713" s="132" t="str">
        <f t="shared" si="1371"/>
        <v>OK</v>
      </c>
      <c r="U1713" s="138"/>
      <c r="V1713" s="138"/>
      <c r="W1713" s="139"/>
      <c r="X1713" s="139"/>
      <c r="Y1713" s="132" t="str">
        <f t="shared" si="1372"/>
        <v>OK</v>
      </c>
      <c r="Z1713" s="210"/>
      <c r="AA1713" s="204"/>
      <c r="AB1713" s="202"/>
      <c r="AC1713" s="202"/>
      <c r="AD1713" s="202"/>
      <c r="AE1713" s="202"/>
      <c r="AF1713" s="202"/>
      <c r="AG1713" s="132" t="str">
        <f t="shared" si="1373"/>
        <v>OK</v>
      </c>
      <c r="AH1713" s="138"/>
      <c r="AI1713" s="138"/>
      <c r="AJ1713" s="139"/>
      <c r="AK1713" s="139"/>
      <c r="AL1713" s="132" t="str">
        <f t="shared" si="1374"/>
        <v>OK</v>
      </c>
      <c r="AM1713" s="140"/>
      <c r="AN1713" s="119">
        <f t="shared" si="1375"/>
        <v>0</v>
      </c>
      <c r="AO1713" s="120">
        <f t="shared" si="1376"/>
        <v>0</v>
      </c>
      <c r="AP1713" s="39">
        <f t="shared" si="1377"/>
        <v>0</v>
      </c>
      <c r="AQ1713" s="141">
        <f t="shared" si="1378"/>
        <v>0</v>
      </c>
      <c r="AR1713" s="142">
        <f t="shared" si="1379"/>
        <v>0</v>
      </c>
      <c r="AS1713" s="143" t="e">
        <f t="shared" si="1380"/>
        <v>#DIV/0!</v>
      </c>
      <c r="AT1713" s="144">
        <f t="shared" si="1381"/>
        <v>0</v>
      </c>
      <c r="AU1713" s="141">
        <f t="shared" si="1382"/>
        <v>0</v>
      </c>
      <c r="AV1713" s="142">
        <f t="shared" si="1383"/>
        <v>0</v>
      </c>
      <c r="AW1713" s="143" t="e">
        <f t="shared" si="1384"/>
        <v>#DIV/0!</v>
      </c>
      <c r="AY1713" s="146" t="str">
        <f t="shared" si="1385"/>
        <v>12.11</v>
      </c>
      <c r="AZ1713" s="862" t="b">
        <f>COUNTIF('[1]Codes SEC'!$B$2:$B$250,Ministres!AY1713)&gt;0</f>
        <v>1</v>
      </c>
    </row>
    <row r="1714" spans="1:64" ht="33.9" customHeight="1" x14ac:dyDescent="0.25">
      <c r="A1714" s="15" t="s">
        <v>1675</v>
      </c>
      <c r="B1714" s="121">
        <v>14</v>
      </c>
      <c r="C1714" s="122" t="s">
        <v>1728</v>
      </c>
      <c r="D1714" s="123">
        <v>1000</v>
      </c>
      <c r="F1714" s="125">
        <v>12</v>
      </c>
      <c r="G1714" s="126">
        <v>1</v>
      </c>
      <c r="H1714" s="35" t="str">
        <f t="shared" si="1370"/>
        <v>049</v>
      </c>
      <c r="I1714" s="36" t="s">
        <v>99</v>
      </c>
      <c r="J1714" s="37" t="s">
        <v>1987</v>
      </c>
      <c r="K1714" s="244" t="s">
        <v>1988</v>
      </c>
      <c r="L1714" s="128">
        <v>460</v>
      </c>
      <c r="M1714" s="129">
        <v>460</v>
      </c>
      <c r="N1714" s="130"/>
      <c r="O1714" s="131"/>
      <c r="P1714" s="131"/>
      <c r="Q1714" s="131"/>
      <c r="R1714" s="131"/>
      <c r="S1714" s="131"/>
      <c r="T1714" s="132" t="str">
        <f t="shared" ref="T1714:T1719" si="1386">IF(SUM(N1714:S1714)=U1714,"OK",SUM(N1714:S1714)-U1714)</f>
        <v>OK</v>
      </c>
      <c r="U1714" s="138"/>
      <c r="V1714" s="138"/>
      <c r="W1714" s="139"/>
      <c r="X1714" s="139"/>
      <c r="Y1714" s="132" t="str">
        <f t="shared" si="1372"/>
        <v>OK</v>
      </c>
      <c r="Z1714" s="210"/>
      <c r="AA1714" s="204"/>
      <c r="AB1714" s="202"/>
      <c r="AC1714" s="202"/>
      <c r="AD1714" s="202"/>
      <c r="AE1714" s="202"/>
      <c r="AF1714" s="202"/>
      <c r="AG1714" s="132" t="str">
        <f t="shared" si="1373"/>
        <v>OK</v>
      </c>
      <c r="AH1714" s="138"/>
      <c r="AI1714" s="138"/>
      <c r="AJ1714" s="139"/>
      <c r="AK1714" s="139"/>
      <c r="AL1714" s="132" t="str">
        <f t="shared" si="1374"/>
        <v>OK</v>
      </c>
      <c r="AM1714" s="140"/>
      <c r="AN1714" s="119">
        <f t="shared" si="1375"/>
        <v>460</v>
      </c>
      <c r="AO1714" s="120">
        <f t="shared" si="1376"/>
        <v>460</v>
      </c>
      <c r="AP1714" s="39">
        <f t="shared" si="1377"/>
        <v>460</v>
      </c>
      <c r="AQ1714" s="141">
        <f t="shared" si="1378"/>
        <v>460</v>
      </c>
      <c r="AR1714" s="142">
        <f t="shared" si="1379"/>
        <v>0</v>
      </c>
      <c r="AS1714" s="143">
        <f t="shared" si="1380"/>
        <v>0</v>
      </c>
      <c r="AT1714" s="144">
        <f t="shared" si="1381"/>
        <v>460</v>
      </c>
      <c r="AU1714" s="141">
        <f t="shared" si="1382"/>
        <v>460</v>
      </c>
      <c r="AV1714" s="142">
        <f t="shared" si="1383"/>
        <v>0</v>
      </c>
      <c r="AW1714" s="143">
        <f t="shared" si="1384"/>
        <v>0</v>
      </c>
      <c r="AY1714" s="146" t="str">
        <f t="shared" si="1385"/>
        <v>12.12</v>
      </c>
      <c r="AZ1714" s="862" t="b">
        <f>COUNTIF('[1]Codes SEC'!$B$2:$B$250,Ministres!AY1714)&gt;0</f>
        <v>1</v>
      </c>
    </row>
    <row r="1715" spans="1:64" ht="35.1" customHeight="1" x14ac:dyDescent="0.25">
      <c r="A1715" s="15" t="s">
        <v>1675</v>
      </c>
      <c r="B1715" s="121">
        <v>14</v>
      </c>
      <c r="C1715" s="122" t="s">
        <v>1728</v>
      </c>
      <c r="D1715" s="123">
        <v>1000</v>
      </c>
      <c r="F1715" s="125">
        <v>15</v>
      </c>
      <c r="G1715" s="126">
        <v>1</v>
      </c>
      <c r="H1715" s="35" t="str">
        <f t="shared" si="1370"/>
        <v>049</v>
      </c>
      <c r="I1715" s="36">
        <v>81221000</v>
      </c>
      <c r="J1715" s="37" t="s">
        <v>1989</v>
      </c>
      <c r="K1715" s="244" t="s">
        <v>1990</v>
      </c>
      <c r="L1715" s="128">
        <v>130241</v>
      </c>
      <c r="M1715" s="129">
        <v>130241</v>
      </c>
      <c r="N1715" s="130"/>
      <c r="O1715" s="131"/>
      <c r="P1715" s="131"/>
      <c r="Q1715" s="131"/>
      <c r="R1715" s="131"/>
      <c r="S1715" s="131"/>
      <c r="T1715" s="132" t="str">
        <f t="shared" si="1386"/>
        <v>OK</v>
      </c>
      <c r="U1715" s="138"/>
      <c r="V1715" s="138"/>
      <c r="W1715" s="139"/>
      <c r="X1715" s="139"/>
      <c r="Y1715" s="132" t="str">
        <f t="shared" si="1372"/>
        <v>OK</v>
      </c>
      <c r="Z1715" s="210"/>
      <c r="AA1715" s="204"/>
      <c r="AB1715" s="202"/>
      <c r="AC1715" s="202"/>
      <c r="AD1715" s="202"/>
      <c r="AE1715" s="202"/>
      <c r="AF1715" s="202"/>
      <c r="AG1715" s="132" t="str">
        <f t="shared" si="1373"/>
        <v>OK</v>
      </c>
      <c r="AH1715" s="138"/>
      <c r="AI1715" s="138"/>
      <c r="AJ1715" s="139"/>
      <c r="AK1715" s="139"/>
      <c r="AL1715" s="132" t="str">
        <f t="shared" si="1374"/>
        <v>OK</v>
      </c>
      <c r="AM1715" s="140"/>
      <c r="AN1715" s="119">
        <f t="shared" si="1375"/>
        <v>130241</v>
      </c>
      <c r="AO1715" s="120">
        <f t="shared" si="1376"/>
        <v>130241</v>
      </c>
      <c r="AP1715" s="39">
        <f t="shared" si="1377"/>
        <v>130241</v>
      </c>
      <c r="AQ1715" s="141">
        <f t="shared" si="1378"/>
        <v>130241</v>
      </c>
      <c r="AR1715" s="142">
        <f t="shared" si="1379"/>
        <v>0</v>
      </c>
      <c r="AS1715" s="143">
        <f t="shared" si="1380"/>
        <v>0</v>
      </c>
      <c r="AT1715" s="144">
        <f t="shared" si="1381"/>
        <v>130241</v>
      </c>
      <c r="AU1715" s="141">
        <f t="shared" si="1382"/>
        <v>130241</v>
      </c>
      <c r="AV1715" s="142">
        <f t="shared" si="1383"/>
        <v>0</v>
      </c>
      <c r="AW1715" s="143">
        <f t="shared" si="1384"/>
        <v>0</v>
      </c>
      <c r="AY1715" s="146" t="str">
        <f t="shared" si="1385"/>
        <v>12.21</v>
      </c>
      <c r="AZ1715" s="862" t="b">
        <f>COUNTIF('[1]Codes SEC'!$B$2:$B$250,Ministres!AY1715)&gt;0</f>
        <v>1</v>
      </c>
    </row>
    <row r="1716" spans="1:64" ht="35.1" customHeight="1" x14ac:dyDescent="0.25">
      <c r="A1716" s="15" t="s">
        <v>1675</v>
      </c>
      <c r="B1716" s="121">
        <v>14</v>
      </c>
      <c r="C1716" s="122" t="s">
        <v>1728</v>
      </c>
      <c r="D1716" s="123">
        <v>1000</v>
      </c>
      <c r="F1716" s="125">
        <v>12</v>
      </c>
      <c r="G1716" s="126">
        <v>1</v>
      </c>
      <c r="H1716" s="35" t="str">
        <f t="shared" si="1370"/>
        <v>049</v>
      </c>
      <c r="I1716" s="36">
        <v>81221000</v>
      </c>
      <c r="J1716" s="37" t="s">
        <v>1991</v>
      </c>
      <c r="K1716" s="244" t="s">
        <v>1992</v>
      </c>
      <c r="L1716" s="128">
        <v>0</v>
      </c>
      <c r="M1716" s="129">
        <v>0</v>
      </c>
      <c r="N1716" s="130"/>
      <c r="O1716" s="131"/>
      <c r="P1716" s="131"/>
      <c r="Q1716" s="131"/>
      <c r="R1716" s="131"/>
      <c r="S1716" s="131"/>
      <c r="T1716" s="132" t="str">
        <f t="shared" si="1386"/>
        <v>OK</v>
      </c>
      <c r="U1716" s="138"/>
      <c r="V1716" s="138"/>
      <c r="W1716" s="139"/>
      <c r="X1716" s="139"/>
      <c r="Y1716" s="132" t="str">
        <f t="shared" si="1372"/>
        <v>OK</v>
      </c>
      <c r="Z1716" s="210"/>
      <c r="AA1716" s="204"/>
      <c r="AB1716" s="202"/>
      <c r="AC1716" s="202"/>
      <c r="AD1716" s="202"/>
      <c r="AE1716" s="202"/>
      <c r="AF1716" s="202"/>
      <c r="AG1716" s="132" t="str">
        <f t="shared" si="1373"/>
        <v>OK</v>
      </c>
      <c r="AH1716" s="138"/>
      <c r="AI1716" s="138"/>
      <c r="AJ1716" s="139"/>
      <c r="AK1716" s="139"/>
      <c r="AL1716" s="132" t="str">
        <f t="shared" si="1374"/>
        <v>OK</v>
      </c>
      <c r="AM1716" s="140"/>
      <c r="AN1716" s="119">
        <f t="shared" si="1375"/>
        <v>0</v>
      </c>
      <c r="AO1716" s="120">
        <f t="shared" si="1376"/>
        <v>0</v>
      </c>
      <c r="AP1716" s="39">
        <f t="shared" si="1377"/>
        <v>0</v>
      </c>
      <c r="AQ1716" s="141">
        <f t="shared" si="1378"/>
        <v>0</v>
      </c>
      <c r="AR1716" s="142">
        <f t="shared" si="1379"/>
        <v>0</v>
      </c>
      <c r="AS1716" s="143" t="e">
        <f t="shared" si="1380"/>
        <v>#DIV/0!</v>
      </c>
      <c r="AT1716" s="144">
        <f t="shared" si="1381"/>
        <v>0</v>
      </c>
      <c r="AU1716" s="141">
        <f t="shared" si="1382"/>
        <v>0</v>
      </c>
      <c r="AV1716" s="142">
        <f t="shared" si="1383"/>
        <v>0</v>
      </c>
      <c r="AW1716" s="143" t="e">
        <f t="shared" si="1384"/>
        <v>#DIV/0!</v>
      </c>
      <c r="AY1716" s="146" t="str">
        <f t="shared" si="1385"/>
        <v>12.21</v>
      </c>
      <c r="AZ1716" s="862" t="b">
        <f>COUNTIF('[1]Codes SEC'!$B$2:$B$250,Ministres!AY1716)&gt;0</f>
        <v>1</v>
      </c>
    </row>
    <row r="1717" spans="1:64" s="877" customFormat="1" ht="35.1" customHeight="1" x14ac:dyDescent="0.25">
      <c r="A1717" s="15" t="s">
        <v>1675</v>
      </c>
      <c r="B1717" s="121">
        <v>14</v>
      </c>
      <c r="C1717" s="122" t="s">
        <v>1728</v>
      </c>
      <c r="D1717" s="123">
        <v>1000</v>
      </c>
      <c r="E1717" s="124"/>
      <c r="F1717" s="125">
        <v>12</v>
      </c>
      <c r="G1717" s="126">
        <v>1</v>
      </c>
      <c r="H1717" s="35" t="str">
        <f t="shared" si="1370"/>
        <v>049</v>
      </c>
      <c r="I1717" s="36">
        <v>81221000</v>
      </c>
      <c r="J1717" s="37" t="s">
        <v>1993</v>
      </c>
      <c r="K1717" s="281" t="s">
        <v>1994</v>
      </c>
      <c r="L1717" s="128">
        <v>570</v>
      </c>
      <c r="M1717" s="129">
        <v>417</v>
      </c>
      <c r="N1717" s="130"/>
      <c r="O1717" s="131"/>
      <c r="P1717" s="131"/>
      <c r="Q1717" s="131"/>
      <c r="R1717" s="131"/>
      <c r="S1717" s="131"/>
      <c r="T1717" s="132" t="str">
        <f t="shared" si="1386"/>
        <v>OK</v>
      </c>
      <c r="U1717" s="138"/>
      <c r="V1717" s="138"/>
      <c r="W1717" s="139"/>
      <c r="X1717" s="139"/>
      <c r="Y1717" s="132" t="str">
        <f t="shared" si="1372"/>
        <v>OK</v>
      </c>
      <c r="Z1717" s="210"/>
      <c r="AA1717" s="204"/>
      <c r="AB1717" s="202"/>
      <c r="AC1717" s="202"/>
      <c r="AD1717" s="202"/>
      <c r="AE1717" s="202"/>
      <c r="AF1717" s="202"/>
      <c r="AG1717" s="132" t="str">
        <f t="shared" si="1373"/>
        <v>OK</v>
      </c>
      <c r="AH1717" s="138"/>
      <c r="AI1717" s="138"/>
      <c r="AJ1717" s="139"/>
      <c r="AK1717" s="139"/>
      <c r="AL1717" s="132" t="str">
        <f t="shared" si="1374"/>
        <v>OK</v>
      </c>
      <c r="AM1717" s="140"/>
      <c r="AN1717" s="119">
        <f t="shared" si="1375"/>
        <v>570</v>
      </c>
      <c r="AO1717" s="120">
        <f t="shared" si="1376"/>
        <v>417</v>
      </c>
      <c r="AP1717" s="39">
        <f t="shared" si="1377"/>
        <v>570</v>
      </c>
      <c r="AQ1717" s="141">
        <f t="shared" si="1378"/>
        <v>570</v>
      </c>
      <c r="AR1717" s="142">
        <f t="shared" si="1379"/>
        <v>0</v>
      </c>
      <c r="AS1717" s="143">
        <f t="shared" si="1380"/>
        <v>0</v>
      </c>
      <c r="AT1717" s="144">
        <f t="shared" si="1381"/>
        <v>417</v>
      </c>
      <c r="AU1717" s="141">
        <f t="shared" si="1382"/>
        <v>417</v>
      </c>
      <c r="AV1717" s="142">
        <f t="shared" si="1383"/>
        <v>0</v>
      </c>
      <c r="AW1717" s="143">
        <f t="shared" si="1384"/>
        <v>0</v>
      </c>
      <c r="AX1717"/>
      <c r="AY1717" s="146" t="str">
        <f t="shared" si="1385"/>
        <v>12.21</v>
      </c>
      <c r="AZ1717" s="862" t="b">
        <f>COUNTIF('[1]Codes SEC'!$B$2:$B$250,Ministres!AY1717)&gt;0</f>
        <v>1</v>
      </c>
      <c r="BA1717"/>
      <c r="BB1717"/>
      <c r="BC1717"/>
      <c r="BD1717"/>
      <c r="BE1717"/>
      <c r="BF1717"/>
      <c r="BG1717"/>
      <c r="BH1717"/>
      <c r="BI1717"/>
      <c r="BJ1717"/>
      <c r="BK1717"/>
      <c r="BL1717"/>
    </row>
    <row r="1718" spans="1:64" ht="30.6" x14ac:dyDescent="0.25">
      <c r="A1718" s="15" t="s">
        <v>1675</v>
      </c>
      <c r="B1718" s="121">
        <v>14</v>
      </c>
      <c r="C1718" s="122" t="s">
        <v>1728</v>
      </c>
      <c r="D1718" s="123">
        <v>1000</v>
      </c>
      <c r="F1718" s="125">
        <v>16</v>
      </c>
      <c r="G1718" s="126">
        <v>1</v>
      </c>
      <c r="H1718" s="35" t="str">
        <f t="shared" si="1370"/>
        <v>049</v>
      </c>
      <c r="I1718" s="36">
        <v>81221000</v>
      </c>
      <c r="J1718" s="37" t="s">
        <v>1995</v>
      </c>
      <c r="K1718" s="244" t="s">
        <v>1996</v>
      </c>
      <c r="L1718" s="128">
        <v>0</v>
      </c>
      <c r="M1718" s="129">
        <v>0</v>
      </c>
      <c r="N1718" s="130"/>
      <c r="O1718" s="131"/>
      <c r="P1718" s="131"/>
      <c r="Q1718" s="131"/>
      <c r="R1718" s="131"/>
      <c r="S1718" s="131"/>
      <c r="T1718" s="132" t="str">
        <f t="shared" si="1386"/>
        <v>OK</v>
      </c>
      <c r="U1718" s="138"/>
      <c r="V1718" s="138"/>
      <c r="W1718" s="139"/>
      <c r="X1718" s="139"/>
      <c r="Y1718" s="132" t="str">
        <f t="shared" si="1372"/>
        <v>OK</v>
      </c>
      <c r="Z1718" s="210"/>
      <c r="AA1718" s="204"/>
      <c r="AB1718" s="202"/>
      <c r="AC1718" s="202"/>
      <c r="AD1718" s="202"/>
      <c r="AE1718" s="202"/>
      <c r="AF1718" s="202"/>
      <c r="AG1718" s="132" t="str">
        <f t="shared" si="1373"/>
        <v>OK</v>
      </c>
      <c r="AH1718" s="138"/>
      <c r="AI1718" s="138"/>
      <c r="AJ1718" s="139"/>
      <c r="AK1718" s="139"/>
      <c r="AL1718" s="132" t="str">
        <f t="shared" si="1374"/>
        <v>OK</v>
      </c>
      <c r="AM1718" s="140"/>
      <c r="AN1718" s="119">
        <f t="shared" si="1375"/>
        <v>0</v>
      </c>
      <c r="AO1718" s="120">
        <f t="shared" si="1376"/>
        <v>0</v>
      </c>
      <c r="AP1718" s="39">
        <f t="shared" si="1377"/>
        <v>0</v>
      </c>
      <c r="AQ1718" s="141">
        <f t="shared" si="1378"/>
        <v>0</v>
      </c>
      <c r="AR1718" s="142">
        <f t="shared" si="1379"/>
        <v>0</v>
      </c>
      <c r="AS1718" s="143" t="e">
        <f t="shared" si="1380"/>
        <v>#DIV/0!</v>
      </c>
      <c r="AT1718" s="144">
        <f t="shared" si="1381"/>
        <v>0</v>
      </c>
      <c r="AU1718" s="141">
        <f t="shared" si="1382"/>
        <v>0</v>
      </c>
      <c r="AV1718" s="142">
        <f t="shared" si="1383"/>
        <v>0</v>
      </c>
      <c r="AW1718" s="143" t="e">
        <f t="shared" si="1384"/>
        <v>#DIV/0!</v>
      </c>
      <c r="AY1718" s="146" t="str">
        <f t="shared" si="1385"/>
        <v>12.21</v>
      </c>
      <c r="AZ1718" s="862" t="b">
        <f>COUNTIF('[1]Codes SEC'!$B$2:$B$250,Ministres!AY1718)&gt;0</f>
        <v>1</v>
      </c>
    </row>
    <row r="1719" spans="1:64" ht="30.6" x14ac:dyDescent="0.25">
      <c r="A1719" s="15" t="s">
        <v>1675</v>
      </c>
      <c r="B1719" s="121">
        <v>14</v>
      </c>
      <c r="C1719" s="122" t="s">
        <v>1728</v>
      </c>
      <c r="D1719" s="123">
        <v>1000</v>
      </c>
      <c r="F1719" s="125">
        <v>12</v>
      </c>
      <c r="G1719" s="126">
        <v>1</v>
      </c>
      <c r="H1719" s="35" t="str">
        <f t="shared" si="1370"/>
        <v>049</v>
      </c>
      <c r="I1719" s="36" t="s">
        <v>1997</v>
      </c>
      <c r="J1719" s="37" t="s">
        <v>1998</v>
      </c>
      <c r="K1719" s="244" t="s">
        <v>1999</v>
      </c>
      <c r="L1719" s="128">
        <v>650</v>
      </c>
      <c r="M1719" s="129">
        <v>650</v>
      </c>
      <c r="N1719" s="130"/>
      <c r="O1719" s="131"/>
      <c r="P1719" s="131"/>
      <c r="Q1719" s="131"/>
      <c r="R1719" s="131"/>
      <c r="S1719" s="131"/>
      <c r="T1719" s="132" t="str">
        <f t="shared" si="1386"/>
        <v>OK</v>
      </c>
      <c r="U1719" s="138"/>
      <c r="V1719" s="138"/>
      <c r="W1719" s="139"/>
      <c r="X1719" s="139"/>
      <c r="Y1719" s="132" t="str">
        <f t="shared" si="1372"/>
        <v>OK</v>
      </c>
      <c r="Z1719" s="210"/>
      <c r="AA1719" s="204"/>
      <c r="AB1719" s="202"/>
      <c r="AC1719" s="202"/>
      <c r="AD1719" s="202"/>
      <c r="AE1719" s="202"/>
      <c r="AF1719" s="202"/>
      <c r="AG1719" s="132" t="str">
        <f t="shared" si="1373"/>
        <v>OK</v>
      </c>
      <c r="AH1719" s="138"/>
      <c r="AI1719" s="138"/>
      <c r="AJ1719" s="139"/>
      <c r="AK1719" s="139"/>
      <c r="AL1719" s="132" t="str">
        <f t="shared" si="1374"/>
        <v>OK</v>
      </c>
      <c r="AM1719" s="140"/>
      <c r="AN1719" s="119">
        <f t="shared" si="1375"/>
        <v>650</v>
      </c>
      <c r="AO1719" s="120">
        <f t="shared" si="1376"/>
        <v>650</v>
      </c>
      <c r="AP1719" s="39">
        <f t="shared" si="1377"/>
        <v>650</v>
      </c>
      <c r="AQ1719" s="141">
        <f t="shared" si="1378"/>
        <v>650</v>
      </c>
      <c r="AR1719" s="142">
        <f t="shared" si="1379"/>
        <v>0</v>
      </c>
      <c r="AS1719" s="143">
        <f t="shared" si="1380"/>
        <v>0</v>
      </c>
      <c r="AT1719" s="144">
        <f t="shared" si="1381"/>
        <v>650</v>
      </c>
      <c r="AU1719" s="141">
        <f t="shared" si="1382"/>
        <v>650</v>
      </c>
      <c r="AV1719" s="142">
        <f t="shared" si="1383"/>
        <v>0</v>
      </c>
      <c r="AW1719" s="143">
        <f t="shared" si="1384"/>
        <v>0</v>
      </c>
      <c r="AY1719" s="146" t="str">
        <f t="shared" si="1385"/>
        <v>12.50</v>
      </c>
      <c r="AZ1719" s="862" t="b">
        <f>COUNTIF('[1]Codes SEC'!$B$2:$B$250,Ministres!AY1719)&gt;0</f>
        <v>1</v>
      </c>
    </row>
    <row r="1720" spans="1:64" ht="30.6" x14ac:dyDescent="0.25">
      <c r="A1720" s="15" t="s">
        <v>1675</v>
      </c>
      <c r="B1720" s="121">
        <v>14</v>
      </c>
      <c r="C1720" s="122" t="s">
        <v>1728</v>
      </c>
      <c r="D1720" s="123">
        <v>1000</v>
      </c>
      <c r="F1720" s="125">
        <v>12</v>
      </c>
      <c r="G1720" s="126">
        <v>1</v>
      </c>
      <c r="H1720" s="35" t="str">
        <f t="shared" si="1370"/>
        <v>049</v>
      </c>
      <c r="I1720" s="36" t="s">
        <v>2000</v>
      </c>
      <c r="J1720" s="37" t="s">
        <v>2001</v>
      </c>
      <c r="K1720" s="244" t="s">
        <v>2002</v>
      </c>
      <c r="L1720" s="128">
        <v>45184</v>
      </c>
      <c r="M1720" s="129">
        <v>31982</v>
      </c>
      <c r="N1720" s="130"/>
      <c r="O1720" s="131"/>
      <c r="P1720" s="131"/>
      <c r="Q1720" s="131"/>
      <c r="R1720" s="131"/>
      <c r="S1720" s="131"/>
      <c r="T1720" s="132" t="str">
        <f t="shared" si="1371"/>
        <v>OK</v>
      </c>
      <c r="U1720" s="138"/>
      <c r="V1720" s="138"/>
      <c r="W1720" s="139"/>
      <c r="X1720" s="139"/>
      <c r="Y1720" s="132" t="str">
        <f t="shared" si="1372"/>
        <v>OK</v>
      </c>
      <c r="Z1720" s="210"/>
      <c r="AA1720" s="204"/>
      <c r="AB1720" s="202"/>
      <c r="AC1720" s="202"/>
      <c r="AD1720" s="202"/>
      <c r="AE1720" s="202"/>
      <c r="AF1720" s="202"/>
      <c r="AG1720" s="132" t="str">
        <f t="shared" si="1373"/>
        <v>OK</v>
      </c>
      <c r="AH1720" s="138"/>
      <c r="AI1720" s="138"/>
      <c r="AJ1720" s="139"/>
      <c r="AK1720" s="139"/>
      <c r="AL1720" s="132" t="str">
        <f t="shared" si="1374"/>
        <v>OK</v>
      </c>
      <c r="AM1720" s="140"/>
      <c r="AN1720" s="119">
        <f t="shared" si="1375"/>
        <v>45184</v>
      </c>
      <c r="AO1720" s="120">
        <f t="shared" si="1376"/>
        <v>31982</v>
      </c>
      <c r="AP1720" s="39">
        <f t="shared" si="1377"/>
        <v>45184</v>
      </c>
      <c r="AQ1720" s="141">
        <f t="shared" si="1378"/>
        <v>45184</v>
      </c>
      <c r="AR1720" s="142">
        <f t="shared" si="1379"/>
        <v>0</v>
      </c>
      <c r="AS1720" s="143">
        <f t="shared" si="1380"/>
        <v>0</v>
      </c>
      <c r="AT1720" s="144">
        <f t="shared" si="1381"/>
        <v>31982</v>
      </c>
      <c r="AU1720" s="141">
        <f t="shared" si="1382"/>
        <v>31982</v>
      </c>
      <c r="AV1720" s="142">
        <f t="shared" si="1383"/>
        <v>0</v>
      </c>
      <c r="AW1720" s="143">
        <f t="shared" si="1384"/>
        <v>0</v>
      </c>
      <c r="AY1720" s="146" t="str">
        <f t="shared" si="1385"/>
        <v>14.10</v>
      </c>
      <c r="AZ1720" s="862" t="b">
        <f>COUNTIF('[1]Codes SEC'!$B$2:$B$250,Ministres!AY1720)&gt;0</f>
        <v>1</v>
      </c>
    </row>
    <row r="1721" spans="1:64" ht="30.6" x14ac:dyDescent="0.25">
      <c r="A1721" s="15" t="s">
        <v>1675</v>
      </c>
      <c r="B1721" s="121">
        <v>14</v>
      </c>
      <c r="C1721" s="122" t="s">
        <v>1728</v>
      </c>
      <c r="D1721" s="123">
        <v>1000</v>
      </c>
      <c r="F1721" s="125">
        <v>12</v>
      </c>
      <c r="G1721" s="126">
        <v>1</v>
      </c>
      <c r="H1721" s="35" t="str">
        <f t="shared" si="1370"/>
        <v>049</v>
      </c>
      <c r="I1721" s="36" t="s">
        <v>2000</v>
      </c>
      <c r="J1721" s="37" t="s">
        <v>2003</v>
      </c>
      <c r="K1721" s="244" t="s">
        <v>2004</v>
      </c>
      <c r="L1721" s="128">
        <v>6300</v>
      </c>
      <c r="M1721" s="129">
        <v>6000</v>
      </c>
      <c r="N1721" s="130"/>
      <c r="O1721" s="131"/>
      <c r="P1721" s="131"/>
      <c r="Q1721" s="131"/>
      <c r="R1721" s="131"/>
      <c r="S1721" s="131"/>
      <c r="T1721" s="132" t="str">
        <f t="shared" si="1371"/>
        <v>OK</v>
      </c>
      <c r="U1721" s="138"/>
      <c r="V1721" s="138"/>
      <c r="W1721" s="139"/>
      <c r="X1721" s="139"/>
      <c r="Y1721" s="132" t="str">
        <f t="shared" si="1372"/>
        <v>OK</v>
      </c>
      <c r="Z1721" s="210"/>
      <c r="AA1721" s="204"/>
      <c r="AB1721" s="202"/>
      <c r="AC1721" s="202"/>
      <c r="AD1721" s="202"/>
      <c r="AE1721" s="202"/>
      <c r="AF1721" s="202"/>
      <c r="AG1721" s="132" t="str">
        <f t="shared" si="1373"/>
        <v>OK</v>
      </c>
      <c r="AH1721" s="138"/>
      <c r="AI1721" s="138"/>
      <c r="AJ1721" s="139"/>
      <c r="AK1721" s="139"/>
      <c r="AL1721" s="132" t="str">
        <f t="shared" si="1374"/>
        <v>OK</v>
      </c>
      <c r="AM1721" s="140"/>
      <c r="AN1721" s="119">
        <f t="shared" si="1375"/>
        <v>6300</v>
      </c>
      <c r="AO1721" s="120">
        <f t="shared" si="1376"/>
        <v>6000</v>
      </c>
      <c r="AP1721" s="39">
        <f t="shared" si="1377"/>
        <v>6300</v>
      </c>
      <c r="AQ1721" s="141">
        <f t="shared" si="1378"/>
        <v>6300</v>
      </c>
      <c r="AR1721" s="142">
        <f t="shared" si="1379"/>
        <v>0</v>
      </c>
      <c r="AS1721" s="143">
        <f t="shared" si="1380"/>
        <v>0</v>
      </c>
      <c r="AT1721" s="144">
        <f t="shared" si="1381"/>
        <v>6000</v>
      </c>
      <c r="AU1721" s="141">
        <f t="shared" si="1382"/>
        <v>6000</v>
      </c>
      <c r="AV1721" s="142">
        <f t="shared" si="1383"/>
        <v>0</v>
      </c>
      <c r="AW1721" s="143">
        <f t="shared" si="1384"/>
        <v>0</v>
      </c>
      <c r="AY1721" s="146" t="str">
        <f t="shared" si="1385"/>
        <v>14.10</v>
      </c>
      <c r="AZ1721" s="862" t="b">
        <f>COUNTIF('[1]Codes SEC'!$B$2:$B$250,Ministres!AY1721)&gt;0</f>
        <v>1</v>
      </c>
    </row>
    <row r="1722" spans="1:64" ht="30.6" x14ac:dyDescent="0.25">
      <c r="A1722" s="15" t="s">
        <v>1675</v>
      </c>
      <c r="B1722" s="121">
        <v>14</v>
      </c>
      <c r="C1722" s="122" t="s">
        <v>1728</v>
      </c>
      <c r="D1722" s="123">
        <v>1000</v>
      </c>
      <c r="F1722" s="125">
        <v>12</v>
      </c>
      <c r="G1722" s="126">
        <v>1</v>
      </c>
      <c r="H1722" s="35" t="str">
        <f t="shared" si="1370"/>
        <v>049</v>
      </c>
      <c r="I1722" s="36" t="s">
        <v>2000</v>
      </c>
      <c r="J1722" s="37" t="s">
        <v>2005</v>
      </c>
      <c r="K1722" s="244" t="s">
        <v>2006</v>
      </c>
      <c r="L1722" s="128">
        <v>3889</v>
      </c>
      <c r="M1722" s="129">
        <v>4238</v>
      </c>
      <c r="N1722" s="130"/>
      <c r="O1722" s="131"/>
      <c r="P1722" s="131"/>
      <c r="Q1722" s="131"/>
      <c r="R1722" s="131"/>
      <c r="S1722" s="131"/>
      <c r="T1722" s="132" t="str">
        <f t="shared" si="1371"/>
        <v>OK</v>
      </c>
      <c r="U1722" s="138"/>
      <c r="V1722" s="138"/>
      <c r="W1722" s="139"/>
      <c r="X1722" s="139"/>
      <c r="Y1722" s="132" t="str">
        <f t="shared" si="1372"/>
        <v>OK</v>
      </c>
      <c r="Z1722" s="210"/>
      <c r="AA1722" s="204"/>
      <c r="AB1722" s="202"/>
      <c r="AC1722" s="202"/>
      <c r="AD1722" s="202"/>
      <c r="AE1722" s="202"/>
      <c r="AF1722" s="202"/>
      <c r="AG1722" s="132" t="str">
        <f t="shared" si="1373"/>
        <v>OK</v>
      </c>
      <c r="AH1722" s="138"/>
      <c r="AI1722" s="138"/>
      <c r="AJ1722" s="139"/>
      <c r="AK1722" s="139"/>
      <c r="AL1722" s="132" t="str">
        <f t="shared" si="1374"/>
        <v>OK</v>
      </c>
      <c r="AM1722" s="140"/>
      <c r="AN1722" s="119">
        <f t="shared" si="1375"/>
        <v>3889</v>
      </c>
      <c r="AO1722" s="120">
        <f t="shared" si="1376"/>
        <v>4238</v>
      </c>
      <c r="AP1722" s="39">
        <f t="shared" si="1377"/>
        <v>3889</v>
      </c>
      <c r="AQ1722" s="141">
        <f t="shared" si="1378"/>
        <v>3889</v>
      </c>
      <c r="AR1722" s="142">
        <f t="shared" si="1379"/>
        <v>0</v>
      </c>
      <c r="AS1722" s="143">
        <f t="shared" si="1380"/>
        <v>0</v>
      </c>
      <c r="AT1722" s="144">
        <f t="shared" si="1381"/>
        <v>4238</v>
      </c>
      <c r="AU1722" s="141">
        <f t="shared" si="1382"/>
        <v>4238</v>
      </c>
      <c r="AV1722" s="142">
        <f t="shared" si="1383"/>
        <v>0</v>
      </c>
      <c r="AW1722" s="143">
        <f t="shared" si="1384"/>
        <v>0</v>
      </c>
      <c r="AY1722" s="146" t="str">
        <f t="shared" si="1385"/>
        <v>14.10</v>
      </c>
      <c r="AZ1722" s="862" t="b">
        <f>COUNTIF('[1]Codes SEC'!$B$2:$B$250,Ministres!AY1722)&gt;0</f>
        <v>1</v>
      </c>
    </row>
    <row r="1723" spans="1:64" ht="30.6" x14ac:dyDescent="0.25">
      <c r="A1723" s="15" t="s">
        <v>1675</v>
      </c>
      <c r="B1723" s="121">
        <v>14</v>
      </c>
      <c r="C1723" s="122" t="s">
        <v>1728</v>
      </c>
      <c r="D1723" s="123">
        <v>1000</v>
      </c>
      <c r="F1723" s="125">
        <v>12</v>
      </c>
      <c r="G1723" s="126">
        <v>1</v>
      </c>
      <c r="H1723" s="35" t="str">
        <f t="shared" si="1370"/>
        <v>049</v>
      </c>
      <c r="I1723" s="36" t="s">
        <v>2000</v>
      </c>
      <c r="J1723" s="37" t="s">
        <v>2007</v>
      </c>
      <c r="K1723" s="244" t="s">
        <v>2008</v>
      </c>
      <c r="L1723" s="128">
        <v>260</v>
      </c>
      <c r="M1723" s="129">
        <v>260</v>
      </c>
      <c r="N1723" s="130"/>
      <c r="O1723" s="131"/>
      <c r="P1723" s="131"/>
      <c r="Q1723" s="131"/>
      <c r="R1723" s="131"/>
      <c r="S1723" s="131"/>
      <c r="T1723" s="132" t="str">
        <f>IF(SUM(N1723:S1723)=U1723,"OK",SUM(N1723:S1723)-U1723)</f>
        <v>OK</v>
      </c>
      <c r="U1723" s="138"/>
      <c r="V1723" s="138"/>
      <c r="W1723" s="139"/>
      <c r="X1723" s="139"/>
      <c r="Y1723" s="132" t="str">
        <f>IF(SUM(W1723:X1723)=Z1723,"OK",SUM(W1723:X1723)-Z1723)</f>
        <v>OK</v>
      </c>
      <c r="Z1723" s="210"/>
      <c r="AA1723" s="204"/>
      <c r="AB1723" s="202"/>
      <c r="AC1723" s="202"/>
      <c r="AD1723" s="202"/>
      <c r="AE1723" s="202"/>
      <c r="AF1723" s="202"/>
      <c r="AG1723" s="132" t="str">
        <f>IF(SUM(AA1723:AF1723)=AH1723,"OK",SUM(AA1723:AF1723)-AH1723)</f>
        <v>OK</v>
      </c>
      <c r="AH1723" s="138"/>
      <c r="AI1723" s="138"/>
      <c r="AJ1723" s="139"/>
      <c r="AK1723" s="139"/>
      <c r="AL1723" s="132" t="str">
        <f>IF(SUM(AJ1723:AK1723)=AM1723,"OK",SUM(AJ1723:AK1723)-AM1723)</f>
        <v>OK</v>
      </c>
      <c r="AM1723" s="140"/>
      <c r="AN1723" s="119">
        <f>L1723+U1723+V1723+Z1723</f>
        <v>260</v>
      </c>
      <c r="AO1723" s="120">
        <f>M1723+AH1723+AI1723+AM1723</f>
        <v>260</v>
      </c>
      <c r="AP1723" s="39">
        <f>L1723</f>
        <v>260</v>
      </c>
      <c r="AQ1723" s="141">
        <f>AN1723</f>
        <v>260</v>
      </c>
      <c r="AR1723" s="142">
        <f t="shared" si="1379"/>
        <v>0</v>
      </c>
      <c r="AS1723" s="143">
        <f>AR1723/AP1723</f>
        <v>0</v>
      </c>
      <c r="AT1723" s="144">
        <f>M1723</f>
        <v>260</v>
      </c>
      <c r="AU1723" s="141">
        <f t="shared" si="1382"/>
        <v>260</v>
      </c>
      <c r="AV1723" s="142">
        <f t="shared" si="1383"/>
        <v>0</v>
      </c>
      <c r="AW1723" s="143">
        <f>AV1723/AT1723</f>
        <v>0</v>
      </c>
      <c r="AY1723" s="146" t="str">
        <f t="shared" si="1385"/>
        <v>14.10</v>
      </c>
      <c r="AZ1723" s="862" t="b">
        <f>COUNTIF('[1]Codes SEC'!$B$2:$B$250,Ministres!AY1723)&gt;0</f>
        <v>1</v>
      </c>
    </row>
    <row r="1724" spans="1:64" ht="30.6" x14ac:dyDescent="0.25">
      <c r="A1724" s="15" t="s">
        <v>1675</v>
      </c>
      <c r="B1724" s="121">
        <v>14</v>
      </c>
      <c r="C1724" s="122" t="s">
        <v>1728</v>
      </c>
      <c r="D1724" s="123">
        <v>1000</v>
      </c>
      <c r="F1724" s="125">
        <v>12</v>
      </c>
      <c r="G1724" s="126">
        <v>1</v>
      </c>
      <c r="H1724" s="35" t="str">
        <f t="shared" si="1370"/>
        <v>049</v>
      </c>
      <c r="I1724" s="36" t="s">
        <v>2000</v>
      </c>
      <c r="J1724" s="37" t="s">
        <v>2009</v>
      </c>
      <c r="K1724" s="244" t="s">
        <v>2010</v>
      </c>
      <c r="L1724" s="128">
        <v>8750</v>
      </c>
      <c r="M1724" s="129">
        <v>8250</v>
      </c>
      <c r="N1724" s="130"/>
      <c r="O1724" s="131"/>
      <c r="P1724" s="131"/>
      <c r="Q1724" s="131"/>
      <c r="R1724" s="131"/>
      <c r="S1724" s="131"/>
      <c r="T1724" s="132" t="str">
        <f>IF(SUM(N1724:S1724)=U1724,"OK",SUM(N1724:S1724)-U1724)</f>
        <v>OK</v>
      </c>
      <c r="U1724" s="138"/>
      <c r="V1724" s="138"/>
      <c r="W1724" s="139"/>
      <c r="X1724" s="139"/>
      <c r="Y1724" s="132" t="str">
        <f>IF(SUM(W1724:X1724)=Z1724,"OK",SUM(W1724:X1724)-Z1724)</f>
        <v>OK</v>
      </c>
      <c r="Z1724" s="210"/>
      <c r="AA1724" s="204"/>
      <c r="AB1724" s="202"/>
      <c r="AC1724" s="202"/>
      <c r="AD1724" s="202"/>
      <c r="AE1724" s="202"/>
      <c r="AF1724" s="202"/>
      <c r="AG1724" s="132" t="str">
        <f>IF(SUM(AA1724:AF1724)=AH1724,"OK",SUM(AA1724:AF1724)-AH1724)</f>
        <v>OK</v>
      </c>
      <c r="AH1724" s="138"/>
      <c r="AI1724" s="138"/>
      <c r="AJ1724" s="139"/>
      <c r="AK1724" s="139"/>
      <c r="AL1724" s="132" t="str">
        <f>IF(SUM(AJ1724:AK1724)=AM1724,"OK",SUM(AJ1724:AK1724)-AM1724)</f>
        <v>OK</v>
      </c>
      <c r="AM1724" s="140"/>
      <c r="AN1724" s="119">
        <f>L1724+U1724+V1724+Z1724</f>
        <v>8750</v>
      </c>
      <c r="AO1724" s="120">
        <f>M1724+AH1724+AI1724+AM1724</f>
        <v>8250</v>
      </c>
      <c r="AP1724" s="39">
        <f>L1724</f>
        <v>8750</v>
      </c>
      <c r="AQ1724" s="141">
        <f>AN1724</f>
        <v>8750</v>
      </c>
      <c r="AR1724" s="142">
        <f t="shared" si="1379"/>
        <v>0</v>
      </c>
      <c r="AS1724" s="143">
        <f>AR1724/AP1724</f>
        <v>0</v>
      </c>
      <c r="AT1724" s="144">
        <f>M1724</f>
        <v>8250</v>
      </c>
      <c r="AU1724" s="141">
        <f t="shared" si="1382"/>
        <v>8250</v>
      </c>
      <c r="AV1724" s="142">
        <f t="shared" si="1383"/>
        <v>0</v>
      </c>
      <c r="AW1724" s="143">
        <f>AV1724/AT1724</f>
        <v>0</v>
      </c>
      <c r="AY1724" s="146" t="str">
        <f t="shared" si="1385"/>
        <v>14.10</v>
      </c>
      <c r="AZ1724" s="862" t="b">
        <f>COUNTIF('[1]Codes SEC'!$B$2:$B$250,Ministres!AY1724)&gt;0</f>
        <v>1</v>
      </c>
    </row>
    <row r="1725" spans="1:64" ht="30.6" x14ac:dyDescent="0.25">
      <c r="A1725" s="15" t="s">
        <v>1675</v>
      </c>
      <c r="B1725" s="121">
        <v>14</v>
      </c>
      <c r="C1725" s="122" t="s">
        <v>1728</v>
      </c>
      <c r="D1725" s="123">
        <v>1000</v>
      </c>
      <c r="F1725" s="125">
        <v>12</v>
      </c>
      <c r="G1725" s="126">
        <v>1</v>
      </c>
      <c r="H1725" s="35" t="str">
        <f t="shared" si="1370"/>
        <v>049</v>
      </c>
      <c r="I1725" s="36" t="s">
        <v>2000</v>
      </c>
      <c r="J1725" s="37" t="s">
        <v>2011</v>
      </c>
      <c r="K1725" s="244" t="s">
        <v>2012</v>
      </c>
      <c r="L1725" s="128">
        <v>8506</v>
      </c>
      <c r="M1725" s="129">
        <v>8506</v>
      </c>
      <c r="N1725" s="130"/>
      <c r="O1725" s="131"/>
      <c r="P1725" s="131"/>
      <c r="Q1725" s="131"/>
      <c r="R1725" s="131"/>
      <c r="S1725" s="131"/>
      <c r="T1725" s="132" t="str">
        <f>IF(SUM(N1725:S1725)=U1725,"OK",SUM(N1725:S1725)-U1725)</f>
        <v>OK</v>
      </c>
      <c r="U1725" s="138"/>
      <c r="V1725" s="138"/>
      <c r="W1725" s="139"/>
      <c r="X1725" s="139"/>
      <c r="Y1725" s="132" t="str">
        <f>IF(SUM(W1725:X1725)=Z1725,"OK",SUM(W1725:X1725)-Z1725)</f>
        <v>OK</v>
      </c>
      <c r="Z1725" s="210"/>
      <c r="AA1725" s="204"/>
      <c r="AB1725" s="202"/>
      <c r="AC1725" s="202"/>
      <c r="AD1725" s="202"/>
      <c r="AE1725" s="202"/>
      <c r="AF1725" s="202"/>
      <c r="AG1725" s="132" t="str">
        <f>IF(SUM(AA1725:AF1725)=AH1725,"OK",SUM(AA1725:AF1725)-AH1725)</f>
        <v>OK</v>
      </c>
      <c r="AH1725" s="138"/>
      <c r="AI1725" s="138"/>
      <c r="AJ1725" s="139"/>
      <c r="AK1725" s="139"/>
      <c r="AL1725" s="132" t="str">
        <f>IF(SUM(AJ1725:AK1725)=AM1725,"OK",SUM(AJ1725:AK1725)-AM1725)</f>
        <v>OK</v>
      </c>
      <c r="AM1725" s="140"/>
      <c r="AN1725" s="119">
        <f>L1725+U1725+V1725+Z1725</f>
        <v>8506</v>
      </c>
      <c r="AO1725" s="120">
        <f>M1725+AH1725+AI1725+AM1725</f>
        <v>8506</v>
      </c>
      <c r="AP1725" s="39">
        <f>L1725</f>
        <v>8506</v>
      </c>
      <c r="AQ1725" s="141">
        <f>AN1725</f>
        <v>8506</v>
      </c>
      <c r="AR1725" s="142">
        <f t="shared" si="1379"/>
        <v>0</v>
      </c>
      <c r="AS1725" s="143">
        <f>AR1725/AP1725</f>
        <v>0</v>
      </c>
      <c r="AT1725" s="144">
        <f>M1725</f>
        <v>8506</v>
      </c>
      <c r="AU1725" s="141">
        <f t="shared" si="1382"/>
        <v>8506</v>
      </c>
      <c r="AV1725" s="142">
        <f t="shared" si="1383"/>
        <v>0</v>
      </c>
      <c r="AW1725" s="143">
        <f>AV1725/AT1725</f>
        <v>0</v>
      </c>
      <c r="AY1725" s="146" t="str">
        <f t="shared" si="1385"/>
        <v>14.10</v>
      </c>
      <c r="AZ1725" s="862" t="b">
        <f>COUNTIF('[1]Codes SEC'!$B$2:$B$250,Ministres!AY1725)&gt;0</f>
        <v>1</v>
      </c>
    </row>
    <row r="1726" spans="1:64" ht="30.6" x14ac:dyDescent="0.25">
      <c r="A1726" s="15" t="s">
        <v>1675</v>
      </c>
      <c r="B1726" s="121">
        <v>14</v>
      </c>
      <c r="C1726" s="122" t="s">
        <v>1728</v>
      </c>
      <c r="D1726" s="123">
        <v>1000</v>
      </c>
      <c r="F1726" s="125">
        <v>12</v>
      </c>
      <c r="G1726" s="126">
        <v>1</v>
      </c>
      <c r="H1726" s="35" t="str">
        <f t="shared" si="1370"/>
        <v>049</v>
      </c>
      <c r="I1726" s="36">
        <v>81410000</v>
      </c>
      <c r="J1726" s="37" t="s">
        <v>2013</v>
      </c>
      <c r="K1726" s="244" t="s">
        <v>2014</v>
      </c>
      <c r="L1726" s="128">
        <v>0</v>
      </c>
      <c r="M1726" s="129">
        <v>0</v>
      </c>
      <c r="N1726" s="130"/>
      <c r="O1726" s="131"/>
      <c r="P1726" s="131"/>
      <c r="Q1726" s="131"/>
      <c r="R1726" s="131"/>
      <c r="S1726" s="131"/>
      <c r="T1726" s="132" t="str">
        <f t="shared" si="1371"/>
        <v>OK</v>
      </c>
      <c r="U1726" s="138"/>
      <c r="V1726" s="138"/>
      <c r="W1726" s="139"/>
      <c r="X1726" s="139"/>
      <c r="Y1726" s="132" t="str">
        <f t="shared" si="1372"/>
        <v>OK</v>
      </c>
      <c r="Z1726" s="210"/>
      <c r="AA1726" s="204"/>
      <c r="AB1726" s="202"/>
      <c r="AC1726" s="202"/>
      <c r="AD1726" s="202"/>
      <c r="AE1726" s="202"/>
      <c r="AF1726" s="202"/>
      <c r="AG1726" s="132" t="str">
        <f t="shared" si="1373"/>
        <v>OK</v>
      </c>
      <c r="AH1726" s="138"/>
      <c r="AI1726" s="138"/>
      <c r="AJ1726" s="139"/>
      <c r="AK1726" s="139"/>
      <c r="AL1726" s="132" t="str">
        <f t="shared" si="1374"/>
        <v>OK</v>
      </c>
      <c r="AM1726" s="140"/>
      <c r="AN1726" s="119">
        <f t="shared" si="1375"/>
        <v>0</v>
      </c>
      <c r="AO1726" s="120">
        <f t="shared" si="1376"/>
        <v>0</v>
      </c>
      <c r="AP1726" s="39">
        <f t="shared" si="1377"/>
        <v>0</v>
      </c>
      <c r="AQ1726" s="141">
        <f t="shared" si="1378"/>
        <v>0</v>
      </c>
      <c r="AR1726" s="142">
        <f t="shared" si="1379"/>
        <v>0</v>
      </c>
      <c r="AS1726" s="143" t="e">
        <f t="shared" si="1380"/>
        <v>#DIV/0!</v>
      </c>
      <c r="AT1726" s="144">
        <f t="shared" si="1381"/>
        <v>0</v>
      </c>
      <c r="AU1726" s="141">
        <f t="shared" si="1382"/>
        <v>0</v>
      </c>
      <c r="AV1726" s="142">
        <f t="shared" si="1383"/>
        <v>0</v>
      </c>
      <c r="AW1726" s="143" t="e">
        <f t="shared" si="1384"/>
        <v>#DIV/0!</v>
      </c>
      <c r="AY1726" s="146" t="str">
        <f t="shared" si="1385"/>
        <v>14.10</v>
      </c>
      <c r="AZ1726" s="862" t="b">
        <f>COUNTIF('[1]Codes SEC'!$B$2:$B$250,Ministres!AY1726)&gt;0</f>
        <v>1</v>
      </c>
    </row>
    <row r="1727" spans="1:64" ht="35.1" customHeight="1" x14ac:dyDescent="0.25">
      <c r="A1727" s="15" t="s">
        <v>1675</v>
      </c>
      <c r="B1727" s="225">
        <v>14</v>
      </c>
      <c r="C1727" s="122" t="s">
        <v>1728</v>
      </c>
      <c r="D1727" s="123">
        <v>1000</v>
      </c>
      <c r="E1727" s="226"/>
      <c r="F1727" s="122">
        <v>12</v>
      </c>
      <c r="G1727" s="227"/>
      <c r="H1727" s="228" t="str">
        <f t="shared" si="1370"/>
        <v>049</v>
      </c>
      <c r="I1727" s="229">
        <v>81410000</v>
      </c>
      <c r="J1727" s="230" t="s">
        <v>2015</v>
      </c>
      <c r="K1727" s="231" t="s">
        <v>2016</v>
      </c>
      <c r="L1727" s="232">
        <v>0</v>
      </c>
      <c r="M1727" s="233">
        <v>0</v>
      </c>
      <c r="N1727" s="130"/>
      <c r="O1727" s="131"/>
      <c r="P1727" s="131"/>
      <c r="Q1727" s="131"/>
      <c r="R1727" s="131"/>
      <c r="S1727" s="131"/>
      <c r="T1727" s="132" t="str">
        <f t="shared" si="1371"/>
        <v>OK</v>
      </c>
      <c r="U1727" s="138"/>
      <c r="V1727" s="138"/>
      <c r="W1727" s="139"/>
      <c r="X1727" s="139"/>
      <c r="Y1727" s="132" t="str">
        <f t="shared" si="1372"/>
        <v>OK</v>
      </c>
      <c r="Z1727" s="210"/>
      <c r="AA1727" s="204"/>
      <c r="AB1727" s="202"/>
      <c r="AC1727" s="202"/>
      <c r="AD1727" s="202"/>
      <c r="AE1727" s="202"/>
      <c r="AF1727" s="202"/>
      <c r="AG1727" s="132" t="str">
        <f t="shared" si="1373"/>
        <v>OK</v>
      </c>
      <c r="AH1727" s="138"/>
      <c r="AI1727" s="138"/>
      <c r="AJ1727" s="139"/>
      <c r="AK1727" s="139"/>
      <c r="AL1727" s="132" t="str">
        <f t="shared" si="1374"/>
        <v>OK</v>
      </c>
      <c r="AM1727" s="140"/>
      <c r="AN1727" s="119">
        <f t="shared" si="1375"/>
        <v>0</v>
      </c>
      <c r="AO1727" s="120">
        <f t="shared" si="1376"/>
        <v>0</v>
      </c>
      <c r="AP1727" s="39">
        <f t="shared" si="1377"/>
        <v>0</v>
      </c>
      <c r="AQ1727" s="141">
        <f t="shared" si="1378"/>
        <v>0</v>
      </c>
      <c r="AR1727" s="142">
        <f t="shared" si="1379"/>
        <v>0</v>
      </c>
      <c r="AS1727" s="143" t="e">
        <f>AR1727/AP1727</f>
        <v>#DIV/0!</v>
      </c>
      <c r="AT1727" s="144">
        <f t="shared" si="1381"/>
        <v>0</v>
      </c>
      <c r="AU1727" s="141">
        <f t="shared" si="1382"/>
        <v>0</v>
      </c>
      <c r="AV1727" s="142">
        <f t="shared" si="1383"/>
        <v>0</v>
      </c>
      <c r="AW1727" s="143" t="e">
        <f>AV1727/AT1727</f>
        <v>#DIV/0!</v>
      </c>
      <c r="AY1727" s="146" t="str">
        <f t="shared" si="1385"/>
        <v>14.10</v>
      </c>
      <c r="AZ1727" s="862" t="b">
        <f>COUNTIF('[1]Codes SEC'!$B$2:$B$250,Ministres!AY1727)&gt;0</f>
        <v>1</v>
      </c>
    </row>
    <row r="1728" spans="1:64" ht="30.6" x14ac:dyDescent="0.25">
      <c r="A1728" s="15" t="s">
        <v>1675</v>
      </c>
      <c r="B1728" s="121">
        <v>14</v>
      </c>
      <c r="C1728" s="122" t="s">
        <v>1728</v>
      </c>
      <c r="D1728" s="123">
        <v>1000</v>
      </c>
      <c r="F1728" s="125">
        <v>12</v>
      </c>
      <c r="G1728" s="126">
        <v>1</v>
      </c>
      <c r="H1728" s="35" t="str">
        <f t="shared" si="1370"/>
        <v>049</v>
      </c>
      <c r="I1728" s="36">
        <v>82140000</v>
      </c>
      <c r="J1728" s="37" t="s">
        <v>2017</v>
      </c>
      <c r="K1728" s="244" t="s">
        <v>2018</v>
      </c>
      <c r="L1728" s="128">
        <v>348</v>
      </c>
      <c r="M1728" s="129">
        <v>348</v>
      </c>
      <c r="N1728" s="130"/>
      <c r="O1728" s="131"/>
      <c r="P1728" s="131"/>
      <c r="Q1728" s="131"/>
      <c r="R1728" s="131"/>
      <c r="S1728" s="131"/>
      <c r="T1728" s="132" t="str">
        <f t="shared" si="1371"/>
        <v>OK</v>
      </c>
      <c r="U1728" s="138"/>
      <c r="V1728" s="138"/>
      <c r="W1728" s="139"/>
      <c r="X1728" s="139"/>
      <c r="Y1728" s="132" t="str">
        <f t="shared" si="1372"/>
        <v>OK</v>
      </c>
      <c r="Z1728" s="210"/>
      <c r="AA1728" s="204"/>
      <c r="AB1728" s="202"/>
      <c r="AC1728" s="202"/>
      <c r="AD1728" s="202"/>
      <c r="AE1728" s="202"/>
      <c r="AF1728" s="202"/>
      <c r="AG1728" s="132" t="str">
        <f t="shared" si="1373"/>
        <v>OK</v>
      </c>
      <c r="AH1728" s="138"/>
      <c r="AI1728" s="138"/>
      <c r="AJ1728" s="139"/>
      <c r="AK1728" s="139"/>
      <c r="AL1728" s="132" t="str">
        <f t="shared" si="1374"/>
        <v>OK</v>
      </c>
      <c r="AM1728" s="140"/>
      <c r="AN1728" s="119">
        <f t="shared" si="1375"/>
        <v>348</v>
      </c>
      <c r="AO1728" s="120">
        <f t="shared" si="1376"/>
        <v>348</v>
      </c>
      <c r="AP1728" s="39">
        <f t="shared" si="1377"/>
        <v>348</v>
      </c>
      <c r="AQ1728" s="141">
        <f t="shared" si="1378"/>
        <v>348</v>
      </c>
      <c r="AR1728" s="142">
        <f t="shared" si="1379"/>
        <v>0</v>
      </c>
      <c r="AS1728" s="143">
        <f t="shared" ref="AS1728:AS1732" si="1387">AR1728/AP1728</f>
        <v>0</v>
      </c>
      <c r="AT1728" s="144">
        <f t="shared" si="1381"/>
        <v>348</v>
      </c>
      <c r="AU1728" s="141">
        <f t="shared" si="1382"/>
        <v>348</v>
      </c>
      <c r="AV1728" s="142">
        <f t="shared" si="1383"/>
        <v>0</v>
      </c>
      <c r="AW1728" s="143">
        <f t="shared" ref="AW1728:AW1732" si="1388">AV1728/AT1728</f>
        <v>0</v>
      </c>
      <c r="AY1728" s="146" t="str">
        <f t="shared" si="1385"/>
        <v>21.40</v>
      </c>
      <c r="AZ1728" s="862" t="b">
        <f>COUNTIF('[1]Codes SEC'!$B$2:$B$250,Ministres!AY1728)&gt;0</f>
        <v>1</v>
      </c>
    </row>
    <row r="1729" spans="1:52" ht="30.6" x14ac:dyDescent="0.25">
      <c r="A1729" s="15" t="s">
        <v>1675</v>
      </c>
      <c r="B1729" s="121">
        <v>14</v>
      </c>
      <c r="C1729" s="122" t="s">
        <v>1728</v>
      </c>
      <c r="D1729" s="123">
        <v>1000</v>
      </c>
      <c r="F1729" s="125">
        <v>12</v>
      </c>
      <c r="G1729" s="126">
        <v>1</v>
      </c>
      <c r="H1729" s="35" t="str">
        <f t="shared" si="1370"/>
        <v>049</v>
      </c>
      <c r="I1729" s="36">
        <v>82160000</v>
      </c>
      <c r="J1729" s="37" t="s">
        <v>2019</v>
      </c>
      <c r="K1729" s="244" t="s">
        <v>2020</v>
      </c>
      <c r="L1729" s="128">
        <v>500</v>
      </c>
      <c r="M1729" s="129">
        <v>500</v>
      </c>
      <c r="N1729" s="130"/>
      <c r="O1729" s="131"/>
      <c r="P1729" s="131"/>
      <c r="Q1729" s="131"/>
      <c r="R1729" s="131"/>
      <c r="S1729" s="131"/>
      <c r="T1729" s="132" t="str">
        <f t="shared" si="1371"/>
        <v>OK</v>
      </c>
      <c r="U1729" s="138"/>
      <c r="V1729" s="138"/>
      <c r="W1729" s="139"/>
      <c r="X1729" s="139"/>
      <c r="Y1729" s="132" t="str">
        <f t="shared" si="1372"/>
        <v>OK</v>
      </c>
      <c r="Z1729" s="210"/>
      <c r="AA1729" s="204"/>
      <c r="AB1729" s="202"/>
      <c r="AC1729" s="202"/>
      <c r="AD1729" s="202"/>
      <c r="AE1729" s="202"/>
      <c r="AF1729" s="202"/>
      <c r="AG1729" s="132" t="str">
        <f t="shared" si="1373"/>
        <v>OK</v>
      </c>
      <c r="AH1729" s="138"/>
      <c r="AI1729" s="138"/>
      <c r="AJ1729" s="139"/>
      <c r="AK1729" s="139"/>
      <c r="AL1729" s="132" t="str">
        <f t="shared" si="1374"/>
        <v>OK</v>
      </c>
      <c r="AM1729" s="140"/>
      <c r="AN1729" s="119">
        <f t="shared" si="1375"/>
        <v>500</v>
      </c>
      <c r="AO1729" s="120">
        <f t="shared" si="1376"/>
        <v>500</v>
      </c>
      <c r="AP1729" s="39">
        <f t="shared" si="1377"/>
        <v>500</v>
      </c>
      <c r="AQ1729" s="141">
        <f t="shared" si="1378"/>
        <v>500</v>
      </c>
      <c r="AR1729" s="142">
        <f t="shared" si="1379"/>
        <v>0</v>
      </c>
      <c r="AS1729" s="143">
        <f t="shared" si="1387"/>
        <v>0</v>
      </c>
      <c r="AT1729" s="144">
        <f t="shared" si="1381"/>
        <v>500</v>
      </c>
      <c r="AU1729" s="141">
        <f t="shared" si="1382"/>
        <v>500</v>
      </c>
      <c r="AV1729" s="142">
        <f t="shared" si="1383"/>
        <v>0</v>
      </c>
      <c r="AW1729" s="143">
        <f t="shared" si="1388"/>
        <v>0</v>
      </c>
      <c r="AY1729" s="146" t="str">
        <f t="shared" ref="AY1729:AY1745" si="1389">RIGHT(LEFT(I1729,3),2)&amp;"."&amp;RIGHT(LEFT(I1729,5),2)</f>
        <v>21.60</v>
      </c>
      <c r="AZ1729" s="862" t="b">
        <f>COUNTIF('[1]Codes SEC'!$B$2:$B$250,Ministres!AY1729)&gt;0</f>
        <v>1</v>
      </c>
    </row>
    <row r="1730" spans="1:52" ht="35.1" customHeight="1" x14ac:dyDescent="0.25">
      <c r="A1730" s="15" t="s">
        <v>1675</v>
      </c>
      <c r="B1730" s="225" t="s">
        <v>1755</v>
      </c>
      <c r="C1730" s="122" t="s">
        <v>1728</v>
      </c>
      <c r="D1730" s="123">
        <v>1000</v>
      </c>
      <c r="E1730" s="226"/>
      <c r="F1730" s="122">
        <v>12</v>
      </c>
      <c r="G1730" s="227">
        <v>1</v>
      </c>
      <c r="H1730" s="228" t="str">
        <f t="shared" si="1370"/>
        <v>049</v>
      </c>
      <c r="I1730" s="229">
        <v>82410000</v>
      </c>
      <c r="J1730" s="230" t="s">
        <v>2021</v>
      </c>
      <c r="K1730" s="231" t="s">
        <v>2022</v>
      </c>
      <c r="L1730" s="232">
        <v>0</v>
      </c>
      <c r="M1730" s="233">
        <v>0</v>
      </c>
      <c r="N1730" s="130"/>
      <c r="O1730" s="131"/>
      <c r="P1730" s="131"/>
      <c r="Q1730" s="131"/>
      <c r="R1730" s="131"/>
      <c r="S1730" s="131"/>
      <c r="T1730" s="132" t="str">
        <f t="shared" si="1371"/>
        <v>OK</v>
      </c>
      <c r="U1730" s="138"/>
      <c r="V1730" s="138"/>
      <c r="W1730" s="139"/>
      <c r="X1730" s="139"/>
      <c r="Y1730" s="132" t="str">
        <f t="shared" si="1372"/>
        <v>OK</v>
      </c>
      <c r="Z1730" s="210"/>
      <c r="AA1730" s="204"/>
      <c r="AB1730" s="202"/>
      <c r="AC1730" s="202"/>
      <c r="AD1730" s="202"/>
      <c r="AE1730" s="202"/>
      <c r="AF1730" s="202"/>
      <c r="AG1730" s="132" t="str">
        <f t="shared" si="1373"/>
        <v>OK</v>
      </c>
      <c r="AH1730" s="138"/>
      <c r="AI1730" s="138"/>
      <c r="AJ1730" s="139"/>
      <c r="AK1730" s="139"/>
      <c r="AL1730" s="132" t="str">
        <f t="shared" si="1374"/>
        <v>OK</v>
      </c>
      <c r="AM1730" s="140"/>
      <c r="AN1730" s="119">
        <f t="shared" si="1375"/>
        <v>0</v>
      </c>
      <c r="AO1730" s="120">
        <f t="shared" si="1376"/>
        <v>0</v>
      </c>
      <c r="AP1730" s="39">
        <f t="shared" si="1377"/>
        <v>0</v>
      </c>
      <c r="AQ1730" s="141">
        <f t="shared" si="1378"/>
        <v>0</v>
      </c>
      <c r="AR1730" s="142">
        <f>AQ1730-AP1730</f>
        <v>0</v>
      </c>
      <c r="AS1730" s="143" t="e">
        <f>AR1730/AP1730</f>
        <v>#DIV/0!</v>
      </c>
      <c r="AT1730" s="144">
        <f t="shared" si="1381"/>
        <v>0</v>
      </c>
      <c r="AU1730" s="141">
        <f>AO1730</f>
        <v>0</v>
      </c>
      <c r="AV1730" s="142">
        <f>AU1730-AT1730</f>
        <v>0</v>
      </c>
      <c r="AW1730" s="143" t="e">
        <f>AV1730/AT1730</f>
        <v>#DIV/0!</v>
      </c>
      <c r="AY1730" s="146" t="str">
        <f t="shared" si="1389"/>
        <v>24.10</v>
      </c>
      <c r="AZ1730" s="862" t="b">
        <f>COUNTIF('[1]Codes SEC'!$B$2:$B$250,Ministres!AY1730)&gt;0</f>
        <v>1</v>
      </c>
    </row>
    <row r="1731" spans="1:52" s="374" customFormat="1" ht="35.1" customHeight="1" x14ac:dyDescent="0.25">
      <c r="A1731" s="356" t="s">
        <v>1675</v>
      </c>
      <c r="B1731" s="225" t="s">
        <v>1755</v>
      </c>
      <c r="C1731" s="122" t="s">
        <v>1728</v>
      </c>
      <c r="D1731" s="123">
        <v>1000</v>
      </c>
      <c r="E1731" s="226"/>
      <c r="F1731" s="122">
        <v>12</v>
      </c>
      <c r="G1731" s="126">
        <v>1</v>
      </c>
      <c r="H1731" s="35" t="str">
        <f t="shared" si="1370"/>
        <v>049</v>
      </c>
      <c r="I1731" s="36">
        <v>83122000</v>
      </c>
      <c r="J1731" s="37" t="s">
        <v>2023</v>
      </c>
      <c r="K1731" s="244" t="s">
        <v>2024</v>
      </c>
      <c r="L1731" s="232">
        <v>0</v>
      </c>
      <c r="M1731" s="233">
        <v>0</v>
      </c>
      <c r="N1731" s="130"/>
      <c r="O1731" s="131"/>
      <c r="P1731" s="131"/>
      <c r="Q1731" s="131"/>
      <c r="R1731" s="131"/>
      <c r="S1731" s="131"/>
      <c r="T1731" s="132" t="str">
        <f>IF(SUM(N1731:S1731)=U1731,"OK",SUM(N1731:S1731)-U1731)</f>
        <v>OK</v>
      </c>
      <c r="U1731" s="138"/>
      <c r="V1731" s="138"/>
      <c r="W1731" s="139"/>
      <c r="X1731" s="139"/>
      <c r="Y1731" s="132" t="str">
        <f>IF(SUM(W1731:X1731)=Z1731,"OK",SUM(W1731:X1731)-Z1731)</f>
        <v>OK</v>
      </c>
      <c r="Z1731" s="210"/>
      <c r="AA1731" s="204"/>
      <c r="AB1731" s="202"/>
      <c r="AC1731" s="202"/>
      <c r="AD1731" s="202"/>
      <c r="AE1731" s="202"/>
      <c r="AF1731" s="202"/>
      <c r="AG1731" s="132" t="str">
        <f>IF(SUM(AA1731:AF1731)=AH1731,"OK",SUM(AA1731:AF1731)-AH1731)</f>
        <v>OK</v>
      </c>
      <c r="AH1731" s="138"/>
      <c r="AI1731" s="138"/>
      <c r="AJ1731" s="139"/>
      <c r="AK1731" s="139"/>
      <c r="AL1731" s="132" t="str">
        <f>IF(SUM(AJ1731:AK1731)=AM1731,"OK",SUM(AJ1731:AK1731)-AM1731)</f>
        <v>OK</v>
      </c>
      <c r="AM1731" s="140"/>
      <c r="AN1731" s="119">
        <f>L1731+U1731+V1731+Z1731</f>
        <v>0</v>
      </c>
      <c r="AO1731" s="120">
        <f>M1731+AH1731+AI1731+AM1731</f>
        <v>0</v>
      </c>
      <c r="AP1731" s="39">
        <f>L1731</f>
        <v>0</v>
      </c>
      <c r="AQ1731" s="141">
        <f>AN1731</f>
        <v>0</v>
      </c>
      <c r="AR1731" s="142">
        <f>AQ1731-AP1731</f>
        <v>0</v>
      </c>
      <c r="AS1731" s="143" t="e">
        <f>AR1731/AP1731</f>
        <v>#DIV/0!</v>
      </c>
      <c r="AT1731" s="144">
        <f>M1731</f>
        <v>0</v>
      </c>
      <c r="AU1731" s="141">
        <f>AO1731</f>
        <v>0</v>
      </c>
      <c r="AV1731" s="142">
        <f>AU1731-AT1731</f>
        <v>0</v>
      </c>
      <c r="AW1731" s="143" t="e">
        <f>AV1731/AT1731</f>
        <v>#DIV/0!</v>
      </c>
      <c r="AY1731" s="146" t="str">
        <f t="shared" si="1389"/>
        <v>31.22</v>
      </c>
      <c r="AZ1731" s="893" t="b">
        <f>COUNTIF('[1]Codes SEC'!$B$2:$B$250,Ministres!AY1731)&gt;0</f>
        <v>1</v>
      </c>
    </row>
    <row r="1732" spans="1:52" ht="30.6" x14ac:dyDescent="0.25">
      <c r="A1732" s="15" t="s">
        <v>1675</v>
      </c>
      <c r="B1732" s="121">
        <v>14</v>
      </c>
      <c r="C1732" s="122" t="s">
        <v>1728</v>
      </c>
      <c r="D1732" s="123">
        <v>1000</v>
      </c>
      <c r="F1732" s="125">
        <v>12</v>
      </c>
      <c r="G1732" s="126">
        <v>1</v>
      </c>
      <c r="H1732" s="35" t="str">
        <f t="shared" si="1370"/>
        <v>049</v>
      </c>
      <c r="I1732" s="36">
        <v>83132000</v>
      </c>
      <c r="J1732" s="37" t="s">
        <v>2025</v>
      </c>
      <c r="K1732" s="244" t="s">
        <v>2026</v>
      </c>
      <c r="L1732" s="128">
        <v>85</v>
      </c>
      <c r="M1732" s="129">
        <v>85</v>
      </c>
      <c r="N1732" s="130"/>
      <c r="O1732" s="131"/>
      <c r="P1732" s="131"/>
      <c r="Q1732" s="131"/>
      <c r="R1732" s="131"/>
      <c r="S1732" s="131"/>
      <c r="T1732" s="132" t="str">
        <f t="shared" si="1371"/>
        <v>OK</v>
      </c>
      <c r="U1732" s="138"/>
      <c r="V1732" s="138"/>
      <c r="W1732" s="139"/>
      <c r="X1732" s="139"/>
      <c r="Y1732" s="132" t="str">
        <f t="shared" si="1372"/>
        <v>OK</v>
      </c>
      <c r="Z1732" s="210"/>
      <c r="AA1732" s="204"/>
      <c r="AB1732" s="202"/>
      <c r="AC1732" s="202"/>
      <c r="AD1732" s="202"/>
      <c r="AE1732" s="202"/>
      <c r="AF1732" s="202"/>
      <c r="AG1732" s="132" t="str">
        <f t="shared" si="1373"/>
        <v>OK</v>
      </c>
      <c r="AH1732" s="138"/>
      <c r="AI1732" s="138"/>
      <c r="AJ1732" s="139"/>
      <c r="AK1732" s="139"/>
      <c r="AL1732" s="132" t="str">
        <f t="shared" si="1374"/>
        <v>OK</v>
      </c>
      <c r="AM1732" s="140"/>
      <c r="AN1732" s="119">
        <f t="shared" si="1375"/>
        <v>85</v>
      </c>
      <c r="AO1732" s="120">
        <f t="shared" si="1376"/>
        <v>85</v>
      </c>
      <c r="AP1732" s="39">
        <f t="shared" si="1377"/>
        <v>85</v>
      </c>
      <c r="AQ1732" s="141">
        <f t="shared" si="1378"/>
        <v>85</v>
      </c>
      <c r="AR1732" s="142">
        <f t="shared" si="1379"/>
        <v>0</v>
      </c>
      <c r="AS1732" s="143">
        <f t="shared" si="1387"/>
        <v>0</v>
      </c>
      <c r="AT1732" s="144">
        <f t="shared" si="1381"/>
        <v>85</v>
      </c>
      <c r="AU1732" s="141">
        <f t="shared" si="1382"/>
        <v>85</v>
      </c>
      <c r="AV1732" s="142">
        <f t="shared" si="1383"/>
        <v>0</v>
      </c>
      <c r="AW1732" s="143">
        <f t="shared" si="1388"/>
        <v>0</v>
      </c>
      <c r="AY1732" s="146" t="str">
        <f t="shared" si="1389"/>
        <v>31.32</v>
      </c>
      <c r="AZ1732" s="862" t="b">
        <f>COUNTIF('[1]Codes SEC'!$B$2:$B$250,Ministres!AY1732)&gt;0</f>
        <v>1</v>
      </c>
    </row>
    <row r="1733" spans="1:52" ht="35.1" customHeight="1" x14ac:dyDescent="0.25">
      <c r="A1733" s="15" t="s">
        <v>1675</v>
      </c>
      <c r="B1733" s="225" t="s">
        <v>1755</v>
      </c>
      <c r="C1733" s="122" t="s">
        <v>1728</v>
      </c>
      <c r="D1733" s="123">
        <v>1000</v>
      </c>
      <c r="E1733" s="226"/>
      <c r="F1733" s="122">
        <v>12</v>
      </c>
      <c r="G1733" s="227">
        <v>1</v>
      </c>
      <c r="H1733" s="228" t="str">
        <f t="shared" si="1370"/>
        <v>049</v>
      </c>
      <c r="I1733" s="229">
        <v>83132000</v>
      </c>
      <c r="J1733" s="230" t="s">
        <v>2027</v>
      </c>
      <c r="K1733" s="231" t="s">
        <v>2028</v>
      </c>
      <c r="L1733" s="232">
        <v>0</v>
      </c>
      <c r="M1733" s="233">
        <v>0</v>
      </c>
      <c r="N1733" s="130"/>
      <c r="O1733" s="131"/>
      <c r="P1733" s="131"/>
      <c r="Q1733" s="131"/>
      <c r="R1733" s="131"/>
      <c r="S1733" s="131"/>
      <c r="T1733" s="132" t="str">
        <f t="shared" si="1371"/>
        <v>OK</v>
      </c>
      <c r="U1733" s="138"/>
      <c r="V1733" s="138"/>
      <c r="W1733" s="139"/>
      <c r="X1733" s="139"/>
      <c r="Y1733" s="132" t="str">
        <f t="shared" si="1372"/>
        <v>OK</v>
      </c>
      <c r="Z1733" s="210"/>
      <c r="AA1733" s="204"/>
      <c r="AB1733" s="202"/>
      <c r="AC1733" s="202"/>
      <c r="AD1733" s="202"/>
      <c r="AE1733" s="202"/>
      <c r="AF1733" s="202"/>
      <c r="AG1733" s="132" t="str">
        <f t="shared" si="1373"/>
        <v>OK</v>
      </c>
      <c r="AH1733" s="138"/>
      <c r="AI1733" s="138"/>
      <c r="AJ1733" s="139"/>
      <c r="AK1733" s="139"/>
      <c r="AL1733" s="132" t="str">
        <f t="shared" si="1374"/>
        <v>OK</v>
      </c>
      <c r="AM1733" s="140"/>
      <c r="AN1733" s="119">
        <f t="shared" si="1375"/>
        <v>0</v>
      </c>
      <c r="AO1733" s="120">
        <f t="shared" si="1376"/>
        <v>0</v>
      </c>
      <c r="AP1733" s="39">
        <f t="shared" si="1377"/>
        <v>0</v>
      </c>
      <c r="AQ1733" s="141">
        <f t="shared" si="1378"/>
        <v>0</v>
      </c>
      <c r="AR1733" s="142">
        <f t="shared" si="1379"/>
        <v>0</v>
      </c>
      <c r="AS1733" s="143" t="e">
        <f>AR1733/AP1733</f>
        <v>#DIV/0!</v>
      </c>
      <c r="AT1733" s="144">
        <f t="shared" si="1381"/>
        <v>0</v>
      </c>
      <c r="AU1733" s="141">
        <f t="shared" si="1382"/>
        <v>0</v>
      </c>
      <c r="AV1733" s="142">
        <f t="shared" si="1383"/>
        <v>0</v>
      </c>
      <c r="AW1733" s="143" t="e">
        <f>AV1733/AT1733</f>
        <v>#DIV/0!</v>
      </c>
      <c r="AY1733" s="146" t="str">
        <f t="shared" si="1389"/>
        <v>31.32</v>
      </c>
      <c r="AZ1733" s="862" t="b">
        <f>COUNTIF('[1]Codes SEC'!$B$2:$B$250,Ministres!AY1733)&gt;0</f>
        <v>1</v>
      </c>
    </row>
    <row r="1734" spans="1:52" ht="30.6" x14ac:dyDescent="0.25">
      <c r="A1734" s="15" t="s">
        <v>1675</v>
      </c>
      <c r="B1734" s="121">
        <v>14</v>
      </c>
      <c r="C1734" s="122" t="s">
        <v>1728</v>
      </c>
      <c r="D1734" s="123">
        <v>1000</v>
      </c>
      <c r="F1734" s="125">
        <v>12</v>
      </c>
      <c r="G1734" s="126">
        <v>1</v>
      </c>
      <c r="H1734" s="35" t="str">
        <f t="shared" si="1370"/>
        <v>049</v>
      </c>
      <c r="I1734" s="36" t="s">
        <v>2029</v>
      </c>
      <c r="J1734" s="37" t="s">
        <v>2030</v>
      </c>
      <c r="K1734" s="244" t="s">
        <v>2031</v>
      </c>
      <c r="L1734" s="128">
        <v>2239</v>
      </c>
      <c r="M1734" s="129">
        <v>2239</v>
      </c>
      <c r="N1734" s="130"/>
      <c r="O1734" s="131"/>
      <c r="P1734" s="131"/>
      <c r="Q1734" s="131"/>
      <c r="R1734" s="131"/>
      <c r="S1734" s="131"/>
      <c r="T1734" s="132" t="str">
        <f t="shared" si="1371"/>
        <v>OK</v>
      </c>
      <c r="U1734" s="138"/>
      <c r="V1734" s="138"/>
      <c r="W1734" s="139"/>
      <c r="X1734" s="139"/>
      <c r="Y1734" s="132" t="str">
        <f t="shared" si="1372"/>
        <v>OK</v>
      </c>
      <c r="Z1734" s="210"/>
      <c r="AA1734" s="204"/>
      <c r="AB1734" s="202"/>
      <c r="AC1734" s="202"/>
      <c r="AD1734" s="202"/>
      <c r="AE1734" s="202"/>
      <c r="AF1734" s="202"/>
      <c r="AG1734" s="132" t="str">
        <f t="shared" si="1373"/>
        <v>OK</v>
      </c>
      <c r="AH1734" s="138"/>
      <c r="AI1734" s="138"/>
      <c r="AJ1734" s="139"/>
      <c r="AK1734" s="139"/>
      <c r="AL1734" s="132" t="str">
        <f t="shared" si="1374"/>
        <v>OK</v>
      </c>
      <c r="AM1734" s="140"/>
      <c r="AN1734" s="119">
        <f t="shared" si="1375"/>
        <v>2239</v>
      </c>
      <c r="AO1734" s="120">
        <f t="shared" si="1376"/>
        <v>2239</v>
      </c>
      <c r="AP1734" s="39">
        <f t="shared" si="1377"/>
        <v>2239</v>
      </c>
      <c r="AQ1734" s="141">
        <f t="shared" si="1378"/>
        <v>2239</v>
      </c>
      <c r="AR1734" s="142">
        <f t="shared" si="1379"/>
        <v>0</v>
      </c>
      <c r="AS1734" s="143">
        <f>AR1734/AP1734</f>
        <v>0</v>
      </c>
      <c r="AT1734" s="144">
        <f t="shared" si="1381"/>
        <v>2239</v>
      </c>
      <c r="AU1734" s="141">
        <f t="shared" si="1382"/>
        <v>2239</v>
      </c>
      <c r="AV1734" s="142">
        <f t="shared" si="1383"/>
        <v>0</v>
      </c>
      <c r="AW1734" s="143">
        <f>AV1734/AT1734</f>
        <v>0</v>
      </c>
      <c r="AY1734" s="146" t="str">
        <f t="shared" si="1389"/>
        <v>32.00</v>
      </c>
      <c r="AZ1734" s="862" t="b">
        <f>COUNTIF('[1]Codes SEC'!$B$2:$B$250,Ministres!AY1734)&gt;0</f>
        <v>1</v>
      </c>
    </row>
    <row r="1735" spans="1:52" ht="30.6" x14ac:dyDescent="0.25">
      <c r="A1735" s="15" t="s">
        <v>1675</v>
      </c>
      <c r="B1735" s="121">
        <v>14</v>
      </c>
      <c r="C1735" s="122" t="s">
        <v>1728</v>
      </c>
      <c r="D1735" s="123">
        <v>1000</v>
      </c>
      <c r="F1735" s="125">
        <v>12</v>
      </c>
      <c r="G1735" s="126">
        <v>1</v>
      </c>
      <c r="H1735" s="35" t="str">
        <f t="shared" si="1370"/>
        <v>049</v>
      </c>
      <c r="I1735" s="36" t="s">
        <v>207</v>
      </c>
      <c r="J1735" s="37" t="s">
        <v>2032</v>
      </c>
      <c r="K1735" s="244" t="s">
        <v>2033</v>
      </c>
      <c r="L1735" s="128">
        <v>105</v>
      </c>
      <c r="M1735" s="129">
        <v>105</v>
      </c>
      <c r="N1735" s="130"/>
      <c r="O1735" s="131"/>
      <c r="P1735" s="131"/>
      <c r="Q1735" s="131"/>
      <c r="R1735" s="131"/>
      <c r="S1735" s="131"/>
      <c r="T1735" s="132" t="str">
        <f t="shared" si="1371"/>
        <v>OK</v>
      </c>
      <c r="U1735" s="138"/>
      <c r="V1735" s="138"/>
      <c r="W1735" s="139"/>
      <c r="X1735" s="139"/>
      <c r="Y1735" s="132" t="str">
        <f t="shared" si="1372"/>
        <v>OK</v>
      </c>
      <c r="Z1735" s="210"/>
      <c r="AA1735" s="204"/>
      <c r="AB1735" s="202"/>
      <c r="AC1735" s="202"/>
      <c r="AD1735" s="202"/>
      <c r="AE1735" s="202"/>
      <c r="AF1735" s="202"/>
      <c r="AG1735" s="132" t="str">
        <f t="shared" si="1373"/>
        <v>OK</v>
      </c>
      <c r="AH1735" s="138"/>
      <c r="AI1735" s="138"/>
      <c r="AJ1735" s="139"/>
      <c r="AK1735" s="139"/>
      <c r="AL1735" s="132" t="str">
        <f t="shared" si="1374"/>
        <v>OK</v>
      </c>
      <c r="AM1735" s="140"/>
      <c r="AN1735" s="119">
        <f t="shared" si="1375"/>
        <v>105</v>
      </c>
      <c r="AO1735" s="120">
        <f t="shared" si="1376"/>
        <v>105</v>
      </c>
      <c r="AP1735" s="39">
        <f t="shared" si="1377"/>
        <v>105</v>
      </c>
      <c r="AQ1735" s="141">
        <f t="shared" si="1378"/>
        <v>105</v>
      </c>
      <c r="AR1735" s="142">
        <f t="shared" si="1379"/>
        <v>0</v>
      </c>
      <c r="AS1735" s="143">
        <f t="shared" ref="AS1735:AS1740" si="1390">AR1735/AP1735</f>
        <v>0</v>
      </c>
      <c r="AT1735" s="144">
        <f t="shared" si="1381"/>
        <v>105</v>
      </c>
      <c r="AU1735" s="141">
        <f t="shared" si="1382"/>
        <v>105</v>
      </c>
      <c r="AV1735" s="142">
        <f t="shared" si="1383"/>
        <v>0</v>
      </c>
      <c r="AW1735" s="143">
        <f t="shared" ref="AW1735:AW1740" si="1391">AV1735/AT1735</f>
        <v>0</v>
      </c>
      <c r="AY1735" s="146" t="str">
        <f t="shared" si="1389"/>
        <v>33.00</v>
      </c>
      <c r="AZ1735" s="862" t="b">
        <f>COUNTIF('[1]Codes SEC'!$B$2:$B$250,Ministres!AY1735)&gt;0</f>
        <v>1</v>
      </c>
    </row>
    <row r="1736" spans="1:52" ht="30.6" x14ac:dyDescent="0.25">
      <c r="A1736" s="15" t="s">
        <v>1675</v>
      </c>
      <c r="B1736" s="121">
        <v>14</v>
      </c>
      <c r="C1736" s="122" t="s">
        <v>1728</v>
      </c>
      <c r="D1736" s="123">
        <v>1000</v>
      </c>
      <c r="F1736" s="125">
        <v>12</v>
      </c>
      <c r="G1736" s="126">
        <v>1</v>
      </c>
      <c r="H1736" s="35" t="str">
        <f t="shared" si="1370"/>
        <v>049</v>
      </c>
      <c r="I1736" s="36" t="s">
        <v>207</v>
      </c>
      <c r="J1736" s="37" t="s">
        <v>2034</v>
      </c>
      <c r="K1736" s="244" t="s">
        <v>2035</v>
      </c>
      <c r="L1736" s="128">
        <v>45</v>
      </c>
      <c r="M1736" s="129">
        <v>45</v>
      </c>
      <c r="N1736" s="130"/>
      <c r="O1736" s="131"/>
      <c r="P1736" s="131"/>
      <c r="Q1736" s="131"/>
      <c r="R1736" s="131"/>
      <c r="S1736" s="131"/>
      <c r="T1736" s="132" t="str">
        <f t="shared" si="1371"/>
        <v>OK</v>
      </c>
      <c r="U1736" s="138"/>
      <c r="V1736" s="138"/>
      <c r="W1736" s="139"/>
      <c r="X1736" s="139"/>
      <c r="Y1736" s="132" t="str">
        <f t="shared" si="1372"/>
        <v>OK</v>
      </c>
      <c r="Z1736" s="210"/>
      <c r="AA1736" s="204"/>
      <c r="AB1736" s="202"/>
      <c r="AC1736" s="202"/>
      <c r="AD1736" s="202"/>
      <c r="AE1736" s="202"/>
      <c r="AF1736" s="202"/>
      <c r="AG1736" s="132" t="str">
        <f t="shared" si="1373"/>
        <v>OK</v>
      </c>
      <c r="AH1736" s="138"/>
      <c r="AI1736" s="138"/>
      <c r="AJ1736" s="139"/>
      <c r="AK1736" s="139"/>
      <c r="AL1736" s="132" t="str">
        <f t="shared" si="1374"/>
        <v>OK</v>
      </c>
      <c r="AM1736" s="140"/>
      <c r="AN1736" s="119">
        <f t="shared" si="1375"/>
        <v>45</v>
      </c>
      <c r="AO1736" s="120">
        <f t="shared" si="1376"/>
        <v>45</v>
      </c>
      <c r="AP1736" s="39">
        <f t="shared" si="1377"/>
        <v>45</v>
      </c>
      <c r="AQ1736" s="141">
        <f t="shared" si="1378"/>
        <v>45</v>
      </c>
      <c r="AR1736" s="142">
        <f t="shared" si="1379"/>
        <v>0</v>
      </c>
      <c r="AS1736" s="143">
        <f t="shared" si="1390"/>
        <v>0</v>
      </c>
      <c r="AT1736" s="144">
        <f t="shared" si="1381"/>
        <v>45</v>
      </c>
      <c r="AU1736" s="141">
        <f t="shared" si="1382"/>
        <v>45</v>
      </c>
      <c r="AV1736" s="142">
        <f t="shared" si="1383"/>
        <v>0</v>
      </c>
      <c r="AW1736" s="143">
        <f t="shared" si="1391"/>
        <v>0</v>
      </c>
      <c r="AY1736" s="146" t="str">
        <f t="shared" si="1389"/>
        <v>33.00</v>
      </c>
      <c r="AZ1736" s="862" t="b">
        <f>COUNTIF('[1]Codes SEC'!$B$2:$B$250,Ministres!AY1736)&gt;0</f>
        <v>1</v>
      </c>
    </row>
    <row r="1737" spans="1:52" ht="30.6" x14ac:dyDescent="0.25">
      <c r="A1737" s="15" t="s">
        <v>1675</v>
      </c>
      <c r="B1737" s="121">
        <v>14</v>
      </c>
      <c r="C1737" s="122" t="s">
        <v>1728</v>
      </c>
      <c r="D1737" s="123">
        <v>1000</v>
      </c>
      <c r="F1737" s="125">
        <v>6</v>
      </c>
      <c r="G1737" s="126">
        <v>1</v>
      </c>
      <c r="H1737" s="35" t="str">
        <f t="shared" si="1370"/>
        <v>049</v>
      </c>
      <c r="I1737" s="36" t="s">
        <v>207</v>
      </c>
      <c r="J1737" s="37" t="s">
        <v>2036</v>
      </c>
      <c r="K1737" s="244" t="s">
        <v>2037</v>
      </c>
      <c r="L1737" s="128">
        <v>0</v>
      </c>
      <c r="M1737" s="129">
        <v>0</v>
      </c>
      <c r="N1737" s="130"/>
      <c r="O1737" s="131"/>
      <c r="P1737" s="131"/>
      <c r="Q1737" s="131"/>
      <c r="R1737" s="131"/>
      <c r="S1737" s="131"/>
      <c r="T1737" s="132" t="str">
        <f t="shared" si="1371"/>
        <v>OK</v>
      </c>
      <c r="U1737" s="138"/>
      <c r="V1737" s="138"/>
      <c r="W1737" s="139"/>
      <c r="X1737" s="139"/>
      <c r="Y1737" s="132" t="str">
        <f t="shared" si="1372"/>
        <v>OK</v>
      </c>
      <c r="Z1737" s="210"/>
      <c r="AA1737" s="204"/>
      <c r="AB1737" s="202"/>
      <c r="AC1737" s="202"/>
      <c r="AD1737" s="202"/>
      <c r="AE1737" s="202"/>
      <c r="AF1737" s="202"/>
      <c r="AG1737" s="132" t="str">
        <f t="shared" si="1373"/>
        <v>OK</v>
      </c>
      <c r="AH1737" s="138"/>
      <c r="AI1737" s="138"/>
      <c r="AJ1737" s="139"/>
      <c r="AK1737" s="139"/>
      <c r="AL1737" s="132" t="str">
        <f t="shared" si="1374"/>
        <v>OK</v>
      </c>
      <c r="AM1737" s="140"/>
      <c r="AN1737" s="119">
        <f t="shared" si="1375"/>
        <v>0</v>
      </c>
      <c r="AO1737" s="120">
        <f t="shared" si="1376"/>
        <v>0</v>
      </c>
      <c r="AP1737" s="39">
        <f t="shared" si="1377"/>
        <v>0</v>
      </c>
      <c r="AQ1737" s="141">
        <f t="shared" si="1378"/>
        <v>0</v>
      </c>
      <c r="AR1737" s="142">
        <f t="shared" si="1379"/>
        <v>0</v>
      </c>
      <c r="AS1737" s="143" t="e">
        <f>AR1737/AP1737</f>
        <v>#DIV/0!</v>
      </c>
      <c r="AT1737" s="144">
        <f t="shared" si="1381"/>
        <v>0</v>
      </c>
      <c r="AU1737" s="141">
        <f t="shared" si="1382"/>
        <v>0</v>
      </c>
      <c r="AV1737" s="142">
        <f t="shared" si="1383"/>
        <v>0</v>
      </c>
      <c r="AW1737" s="143" t="e">
        <f>AV1737/AT1737</f>
        <v>#DIV/0!</v>
      </c>
      <c r="AY1737" s="146" t="str">
        <f t="shared" si="1389"/>
        <v>33.00</v>
      </c>
      <c r="AZ1737" s="862" t="b">
        <f>COUNTIF('[1]Codes SEC'!$B$2:$B$250,Ministres!AY1737)&gt;0</f>
        <v>1</v>
      </c>
    </row>
    <row r="1738" spans="1:52" ht="30.6" x14ac:dyDescent="0.25">
      <c r="A1738" s="15" t="s">
        <v>1675</v>
      </c>
      <c r="B1738" s="121">
        <v>14</v>
      </c>
      <c r="C1738" s="122" t="s">
        <v>1728</v>
      </c>
      <c r="D1738" s="123">
        <v>1000</v>
      </c>
      <c r="F1738" s="125">
        <v>12</v>
      </c>
      <c r="G1738" s="126">
        <v>1</v>
      </c>
      <c r="H1738" s="35" t="str">
        <f t="shared" si="1370"/>
        <v>049</v>
      </c>
      <c r="I1738" s="36" t="s">
        <v>1570</v>
      </c>
      <c r="J1738" s="37" t="s">
        <v>2038</v>
      </c>
      <c r="K1738" s="244" t="s">
        <v>2039</v>
      </c>
      <c r="L1738" s="128">
        <v>1484</v>
      </c>
      <c r="M1738" s="129">
        <v>1484</v>
      </c>
      <c r="N1738" s="130"/>
      <c r="O1738" s="131"/>
      <c r="P1738" s="131"/>
      <c r="Q1738" s="131"/>
      <c r="R1738" s="131"/>
      <c r="S1738" s="131"/>
      <c r="T1738" s="132" t="str">
        <f>IF(SUM(N1738:S1738)=U1738,"OK",SUM(N1738:S1738)-U1738)</f>
        <v>OK</v>
      </c>
      <c r="U1738" s="138"/>
      <c r="V1738" s="138"/>
      <c r="W1738" s="139"/>
      <c r="X1738" s="139"/>
      <c r="Y1738" s="132" t="str">
        <f>IF(SUM(W1738:X1738)=Z1738,"OK",SUM(W1738:X1738)-Z1738)</f>
        <v>OK</v>
      </c>
      <c r="Z1738" s="210"/>
      <c r="AA1738" s="204"/>
      <c r="AB1738" s="202"/>
      <c r="AC1738" s="202"/>
      <c r="AD1738" s="202"/>
      <c r="AE1738" s="202"/>
      <c r="AF1738" s="202"/>
      <c r="AG1738" s="132" t="str">
        <f>IF(SUM(AA1738:AF1738)=AH1738,"OK",SUM(AA1738:AF1738)-AH1738)</f>
        <v>OK</v>
      </c>
      <c r="AH1738" s="138"/>
      <c r="AI1738" s="138"/>
      <c r="AJ1738" s="139"/>
      <c r="AK1738" s="139"/>
      <c r="AL1738" s="132" t="str">
        <f>IF(SUM(AJ1738:AK1738)=AM1738,"OK",SUM(AJ1738:AK1738)-AM1738)</f>
        <v>OK</v>
      </c>
      <c r="AM1738" s="140"/>
      <c r="AN1738" s="119">
        <f>L1738+U1738+V1738+Z1738</f>
        <v>1484</v>
      </c>
      <c r="AO1738" s="120">
        <f>M1738+AH1738+AI1738+AM1738</f>
        <v>1484</v>
      </c>
      <c r="AP1738" s="39">
        <f>L1738</f>
        <v>1484</v>
      </c>
      <c r="AQ1738" s="141">
        <f>AN1738</f>
        <v>1484</v>
      </c>
      <c r="AR1738" s="142">
        <f>AQ1738-AP1738</f>
        <v>0</v>
      </c>
      <c r="AS1738" s="143">
        <f>AR1738/AP1738</f>
        <v>0</v>
      </c>
      <c r="AT1738" s="144">
        <f>M1738</f>
        <v>1484</v>
      </c>
      <c r="AU1738" s="141">
        <f>AO1738</f>
        <v>1484</v>
      </c>
      <c r="AV1738" s="142">
        <f>AU1738-AT1738</f>
        <v>0</v>
      </c>
      <c r="AW1738" s="143">
        <f>AV1738/AT1738</f>
        <v>0</v>
      </c>
      <c r="AY1738" s="146" t="str">
        <f t="shared" si="1389"/>
        <v>34.41</v>
      </c>
      <c r="AZ1738" s="862" t="b">
        <f>COUNTIF('[1]Codes SEC'!$B$2:$B$250,Ministres!AY1738)&gt;0</f>
        <v>1</v>
      </c>
    </row>
    <row r="1739" spans="1:52" ht="30.6" x14ac:dyDescent="0.25">
      <c r="A1739" s="15" t="s">
        <v>1675</v>
      </c>
      <c r="B1739" s="121">
        <v>14</v>
      </c>
      <c r="C1739" s="122" t="s">
        <v>1728</v>
      </c>
      <c r="D1739" s="123">
        <v>1000</v>
      </c>
      <c r="F1739" s="125">
        <v>6</v>
      </c>
      <c r="G1739" s="126">
        <v>1</v>
      </c>
      <c r="H1739" s="35" t="str">
        <f t="shared" si="1370"/>
        <v>049</v>
      </c>
      <c r="I1739" s="36">
        <v>83441000</v>
      </c>
      <c r="J1739" s="37" t="s">
        <v>2040</v>
      </c>
      <c r="K1739" s="244" t="s">
        <v>2041</v>
      </c>
      <c r="L1739" s="128">
        <v>0</v>
      </c>
      <c r="M1739" s="129">
        <v>0</v>
      </c>
      <c r="N1739" s="130"/>
      <c r="O1739" s="131"/>
      <c r="P1739" s="131"/>
      <c r="Q1739" s="131"/>
      <c r="R1739" s="131"/>
      <c r="S1739" s="131"/>
      <c r="T1739" s="132" t="str">
        <f t="shared" si="1371"/>
        <v>OK</v>
      </c>
      <c r="U1739" s="138"/>
      <c r="V1739" s="138"/>
      <c r="W1739" s="139"/>
      <c r="X1739" s="139"/>
      <c r="Y1739" s="132" t="str">
        <f t="shared" si="1372"/>
        <v>OK</v>
      </c>
      <c r="Z1739" s="210"/>
      <c r="AA1739" s="204"/>
      <c r="AB1739" s="202"/>
      <c r="AC1739" s="202"/>
      <c r="AD1739" s="202"/>
      <c r="AE1739" s="202"/>
      <c r="AF1739" s="202"/>
      <c r="AG1739" s="132" t="str">
        <f t="shared" si="1373"/>
        <v>OK</v>
      </c>
      <c r="AH1739" s="138"/>
      <c r="AI1739" s="138"/>
      <c r="AJ1739" s="139"/>
      <c r="AK1739" s="139"/>
      <c r="AL1739" s="132" t="str">
        <f t="shared" si="1374"/>
        <v>OK</v>
      </c>
      <c r="AM1739" s="140"/>
      <c r="AN1739" s="119">
        <f t="shared" si="1375"/>
        <v>0</v>
      </c>
      <c r="AO1739" s="120">
        <f t="shared" si="1376"/>
        <v>0</v>
      </c>
      <c r="AP1739" s="39">
        <f t="shared" si="1377"/>
        <v>0</v>
      </c>
      <c r="AQ1739" s="141">
        <f t="shared" si="1378"/>
        <v>0</v>
      </c>
      <c r="AR1739" s="142">
        <f t="shared" si="1379"/>
        <v>0</v>
      </c>
      <c r="AS1739" s="143" t="e">
        <f>AR1739/AP1739</f>
        <v>#DIV/0!</v>
      </c>
      <c r="AT1739" s="144">
        <f t="shared" si="1381"/>
        <v>0</v>
      </c>
      <c r="AU1739" s="141">
        <f t="shared" si="1382"/>
        <v>0</v>
      </c>
      <c r="AV1739" s="142">
        <f t="shared" si="1383"/>
        <v>0</v>
      </c>
      <c r="AW1739" s="143" t="e">
        <f>AV1739/AT1739</f>
        <v>#DIV/0!</v>
      </c>
      <c r="AY1739" s="146" t="str">
        <f t="shared" si="1389"/>
        <v>34.41</v>
      </c>
      <c r="AZ1739" s="862" t="b">
        <f>COUNTIF('[1]Codes SEC'!$B$2:$B$250,Ministres!AY1739)&gt;0</f>
        <v>1</v>
      </c>
    </row>
    <row r="1740" spans="1:52" ht="30.6" x14ac:dyDescent="0.25">
      <c r="A1740" s="15" t="s">
        <v>1675</v>
      </c>
      <c r="B1740" s="121">
        <v>14</v>
      </c>
      <c r="C1740" s="122" t="s">
        <v>1728</v>
      </c>
      <c r="D1740" s="123">
        <v>1000</v>
      </c>
      <c r="F1740" s="125">
        <v>12</v>
      </c>
      <c r="G1740" s="126">
        <v>1</v>
      </c>
      <c r="H1740" s="35" t="str">
        <f t="shared" si="1370"/>
        <v>049</v>
      </c>
      <c r="I1740" s="36" t="s">
        <v>121</v>
      </c>
      <c r="J1740" s="37" t="s">
        <v>2042</v>
      </c>
      <c r="K1740" s="244" t="s">
        <v>2043</v>
      </c>
      <c r="L1740" s="128">
        <v>1300</v>
      </c>
      <c r="M1740" s="129">
        <v>1300</v>
      </c>
      <c r="N1740" s="130"/>
      <c r="O1740" s="131"/>
      <c r="P1740" s="131"/>
      <c r="Q1740" s="131"/>
      <c r="R1740" s="131"/>
      <c r="S1740" s="131"/>
      <c r="T1740" s="132" t="str">
        <f t="shared" si="1371"/>
        <v>OK</v>
      </c>
      <c r="U1740" s="138"/>
      <c r="V1740" s="138"/>
      <c r="W1740" s="139"/>
      <c r="X1740" s="139"/>
      <c r="Y1740" s="132" t="str">
        <f t="shared" si="1372"/>
        <v>OK</v>
      </c>
      <c r="Z1740" s="210"/>
      <c r="AA1740" s="204"/>
      <c r="AB1740" s="202"/>
      <c r="AC1740" s="202"/>
      <c r="AD1740" s="202"/>
      <c r="AE1740" s="202"/>
      <c r="AF1740" s="202"/>
      <c r="AG1740" s="132" t="str">
        <f t="shared" si="1373"/>
        <v>OK</v>
      </c>
      <c r="AH1740" s="138"/>
      <c r="AI1740" s="138"/>
      <c r="AJ1740" s="139"/>
      <c r="AK1740" s="139"/>
      <c r="AL1740" s="132" t="str">
        <f t="shared" si="1374"/>
        <v>OK</v>
      </c>
      <c r="AM1740" s="140"/>
      <c r="AN1740" s="119">
        <f t="shared" si="1375"/>
        <v>1300</v>
      </c>
      <c r="AO1740" s="120">
        <f t="shared" si="1376"/>
        <v>1300</v>
      </c>
      <c r="AP1740" s="39">
        <f t="shared" si="1377"/>
        <v>1300</v>
      </c>
      <c r="AQ1740" s="141">
        <f t="shared" si="1378"/>
        <v>1300</v>
      </c>
      <c r="AR1740" s="142">
        <f t="shared" si="1379"/>
        <v>0</v>
      </c>
      <c r="AS1740" s="143">
        <f t="shared" si="1390"/>
        <v>0</v>
      </c>
      <c r="AT1740" s="144">
        <f t="shared" si="1381"/>
        <v>1300</v>
      </c>
      <c r="AU1740" s="141">
        <f t="shared" si="1382"/>
        <v>1300</v>
      </c>
      <c r="AV1740" s="142">
        <f t="shared" si="1383"/>
        <v>0</v>
      </c>
      <c r="AW1740" s="143">
        <f t="shared" si="1391"/>
        <v>0</v>
      </c>
      <c r="AY1740" s="146" t="str">
        <f t="shared" si="1389"/>
        <v>41.40</v>
      </c>
      <c r="AZ1740" s="862" t="b">
        <f>COUNTIF('[1]Codes SEC'!$B$2:$B$250,Ministres!AY1740)&gt;0</f>
        <v>1</v>
      </c>
    </row>
    <row r="1741" spans="1:52" ht="30.6" x14ac:dyDescent="0.25">
      <c r="A1741" s="15" t="s">
        <v>1675</v>
      </c>
      <c r="B1741" s="121">
        <v>14</v>
      </c>
      <c r="C1741" s="122" t="s">
        <v>1728</v>
      </c>
      <c r="D1741" s="123">
        <v>1000</v>
      </c>
      <c r="F1741" s="125">
        <v>12</v>
      </c>
      <c r="G1741" s="126">
        <v>1</v>
      </c>
      <c r="H1741" s="35" t="str">
        <f t="shared" si="1370"/>
        <v>049</v>
      </c>
      <c r="I1741" s="36" t="s">
        <v>121</v>
      </c>
      <c r="J1741" s="37" t="s">
        <v>2044</v>
      </c>
      <c r="K1741" s="244" t="s">
        <v>2045</v>
      </c>
      <c r="L1741" s="128">
        <v>143</v>
      </c>
      <c r="M1741" s="129">
        <v>143</v>
      </c>
      <c r="N1741" s="130"/>
      <c r="O1741" s="131"/>
      <c r="P1741" s="131"/>
      <c r="Q1741" s="131"/>
      <c r="R1741" s="131"/>
      <c r="S1741" s="131"/>
      <c r="T1741" s="132" t="str">
        <f t="shared" si="1371"/>
        <v>OK</v>
      </c>
      <c r="U1741" s="138"/>
      <c r="V1741" s="138"/>
      <c r="W1741" s="139"/>
      <c r="X1741" s="139"/>
      <c r="Y1741" s="132" t="str">
        <f t="shared" si="1372"/>
        <v>OK</v>
      </c>
      <c r="Z1741" s="210"/>
      <c r="AA1741" s="204"/>
      <c r="AB1741" s="202"/>
      <c r="AC1741" s="202"/>
      <c r="AD1741" s="202"/>
      <c r="AE1741" s="202"/>
      <c r="AF1741" s="202"/>
      <c r="AG1741" s="132" t="str">
        <f t="shared" si="1373"/>
        <v>OK</v>
      </c>
      <c r="AH1741" s="138"/>
      <c r="AI1741" s="138"/>
      <c r="AJ1741" s="139"/>
      <c r="AK1741" s="139"/>
      <c r="AL1741" s="132" t="str">
        <f t="shared" si="1374"/>
        <v>OK</v>
      </c>
      <c r="AM1741" s="140"/>
      <c r="AN1741" s="119">
        <f t="shared" si="1375"/>
        <v>143</v>
      </c>
      <c r="AO1741" s="120">
        <f t="shared" si="1376"/>
        <v>143</v>
      </c>
      <c r="AP1741" s="39">
        <f t="shared" si="1377"/>
        <v>143</v>
      </c>
      <c r="AQ1741" s="141">
        <f t="shared" si="1378"/>
        <v>143</v>
      </c>
      <c r="AR1741" s="142">
        <f t="shared" si="1379"/>
        <v>0</v>
      </c>
      <c r="AS1741" s="143">
        <f>AR1741/AP1741</f>
        <v>0</v>
      </c>
      <c r="AT1741" s="144">
        <f t="shared" si="1381"/>
        <v>143</v>
      </c>
      <c r="AU1741" s="141">
        <f t="shared" si="1382"/>
        <v>143</v>
      </c>
      <c r="AV1741" s="142">
        <f t="shared" si="1383"/>
        <v>0</v>
      </c>
      <c r="AW1741" s="143">
        <f>AV1741/AT1741</f>
        <v>0</v>
      </c>
      <c r="AY1741" s="146" t="str">
        <f t="shared" si="1389"/>
        <v>41.40</v>
      </c>
      <c r="AZ1741" s="862" t="b">
        <f>COUNTIF('[1]Codes SEC'!$B$2:$B$250,Ministres!AY1741)&gt;0</f>
        <v>1</v>
      </c>
    </row>
    <row r="1742" spans="1:52" ht="30.6" x14ac:dyDescent="0.25">
      <c r="A1742" s="15" t="s">
        <v>1675</v>
      </c>
      <c r="B1742" s="121">
        <v>14</v>
      </c>
      <c r="C1742" s="122" t="s">
        <v>1728</v>
      </c>
      <c r="D1742" s="123">
        <v>1000</v>
      </c>
      <c r="F1742" s="125">
        <v>15</v>
      </c>
      <c r="G1742" s="126">
        <v>1</v>
      </c>
      <c r="H1742" s="35" t="str">
        <f t="shared" si="1370"/>
        <v>049</v>
      </c>
      <c r="I1742" s="36" t="s">
        <v>121</v>
      </c>
      <c r="J1742" s="37" t="s">
        <v>2046</v>
      </c>
      <c r="K1742" s="244" t="s">
        <v>2047</v>
      </c>
      <c r="L1742" s="232">
        <v>0</v>
      </c>
      <c r="M1742" s="233">
        <v>0</v>
      </c>
      <c r="N1742" s="130"/>
      <c r="O1742" s="131"/>
      <c r="P1742" s="131"/>
      <c r="Q1742" s="131"/>
      <c r="R1742" s="131"/>
      <c r="S1742" s="131"/>
      <c r="T1742" s="132" t="str">
        <f t="shared" si="1371"/>
        <v>OK</v>
      </c>
      <c r="U1742" s="138"/>
      <c r="V1742" s="138"/>
      <c r="W1742" s="139"/>
      <c r="X1742" s="139"/>
      <c r="Y1742" s="132" t="str">
        <f t="shared" si="1372"/>
        <v>OK</v>
      </c>
      <c r="Z1742" s="210"/>
      <c r="AA1742" s="204"/>
      <c r="AB1742" s="202"/>
      <c r="AC1742" s="202"/>
      <c r="AD1742" s="202"/>
      <c r="AE1742" s="202"/>
      <c r="AF1742" s="202"/>
      <c r="AG1742" s="132" t="str">
        <f t="shared" si="1373"/>
        <v>OK</v>
      </c>
      <c r="AH1742" s="138"/>
      <c r="AI1742" s="138"/>
      <c r="AJ1742" s="139"/>
      <c r="AK1742" s="139"/>
      <c r="AL1742" s="132" t="str">
        <f t="shared" si="1374"/>
        <v>OK</v>
      </c>
      <c r="AM1742" s="140"/>
      <c r="AN1742" s="119">
        <f t="shared" si="1375"/>
        <v>0</v>
      </c>
      <c r="AO1742" s="120">
        <f t="shared" si="1376"/>
        <v>0</v>
      </c>
      <c r="AP1742" s="39">
        <f t="shared" si="1377"/>
        <v>0</v>
      </c>
      <c r="AQ1742" s="141">
        <f t="shared" si="1378"/>
        <v>0</v>
      </c>
      <c r="AR1742" s="142">
        <f t="shared" si="1379"/>
        <v>0</v>
      </c>
      <c r="AS1742" s="143" t="e">
        <f>AR1742/AP1742</f>
        <v>#DIV/0!</v>
      </c>
      <c r="AT1742" s="144">
        <f t="shared" si="1381"/>
        <v>0</v>
      </c>
      <c r="AU1742" s="141">
        <f t="shared" si="1382"/>
        <v>0</v>
      </c>
      <c r="AV1742" s="142">
        <f t="shared" si="1383"/>
        <v>0</v>
      </c>
      <c r="AW1742" s="143" t="e">
        <f>AV1742/AT1742</f>
        <v>#DIV/0!</v>
      </c>
      <c r="AY1742" s="146" t="str">
        <f t="shared" si="1389"/>
        <v>41.40</v>
      </c>
      <c r="AZ1742" s="862" t="b">
        <f>COUNTIF('[1]Codes SEC'!$B$2:$B$250,Ministres!AY1742)&gt;0</f>
        <v>1</v>
      </c>
    </row>
    <row r="1743" spans="1:52" ht="35.1" customHeight="1" x14ac:dyDescent="0.25">
      <c r="A1743" s="15" t="s">
        <v>1675</v>
      </c>
      <c r="B1743" s="225" t="s">
        <v>1755</v>
      </c>
      <c r="C1743" s="122" t="s">
        <v>1728</v>
      </c>
      <c r="D1743" s="123">
        <v>1000</v>
      </c>
      <c r="E1743" s="226"/>
      <c r="F1743" s="122">
        <v>12</v>
      </c>
      <c r="G1743" s="227"/>
      <c r="H1743" s="228" t="str">
        <f t="shared" si="1370"/>
        <v>049</v>
      </c>
      <c r="I1743" s="229">
        <v>84312000</v>
      </c>
      <c r="J1743" s="230" t="s">
        <v>2048</v>
      </c>
      <c r="K1743" s="231" t="s">
        <v>2049</v>
      </c>
      <c r="L1743" s="232">
        <v>0</v>
      </c>
      <c r="M1743" s="233">
        <v>0</v>
      </c>
      <c r="N1743" s="130"/>
      <c r="O1743" s="131"/>
      <c r="P1743" s="131"/>
      <c r="Q1743" s="131"/>
      <c r="R1743" s="131"/>
      <c r="S1743" s="131"/>
      <c r="T1743" s="132" t="str">
        <f t="shared" si="1371"/>
        <v>OK</v>
      </c>
      <c r="U1743" s="138"/>
      <c r="V1743" s="138"/>
      <c r="W1743" s="139"/>
      <c r="X1743" s="139"/>
      <c r="Y1743" s="132" t="str">
        <f t="shared" si="1372"/>
        <v>OK</v>
      </c>
      <c r="Z1743" s="210"/>
      <c r="AA1743" s="204"/>
      <c r="AB1743" s="202"/>
      <c r="AC1743" s="202"/>
      <c r="AD1743" s="202"/>
      <c r="AE1743" s="202"/>
      <c r="AF1743" s="202"/>
      <c r="AG1743" s="132" t="str">
        <f t="shared" si="1373"/>
        <v>OK</v>
      </c>
      <c r="AH1743" s="138"/>
      <c r="AI1743" s="138"/>
      <c r="AJ1743" s="139"/>
      <c r="AK1743" s="139"/>
      <c r="AL1743" s="132" t="str">
        <f t="shared" si="1374"/>
        <v>OK</v>
      </c>
      <c r="AM1743" s="140"/>
      <c r="AN1743" s="119">
        <f t="shared" si="1375"/>
        <v>0</v>
      </c>
      <c r="AO1743" s="120">
        <f t="shared" si="1376"/>
        <v>0</v>
      </c>
      <c r="AP1743" s="39">
        <f t="shared" si="1377"/>
        <v>0</v>
      </c>
      <c r="AQ1743" s="141">
        <f t="shared" si="1378"/>
        <v>0</v>
      </c>
      <c r="AR1743" s="142">
        <f t="shared" si="1379"/>
        <v>0</v>
      </c>
      <c r="AS1743" s="143" t="e">
        <f t="shared" ref="AS1743" si="1392">AR1743/AP1743</f>
        <v>#DIV/0!</v>
      </c>
      <c r="AT1743" s="144">
        <f t="shared" si="1381"/>
        <v>0</v>
      </c>
      <c r="AU1743" s="141">
        <f t="shared" si="1382"/>
        <v>0</v>
      </c>
      <c r="AV1743" s="142">
        <f t="shared" si="1383"/>
        <v>0</v>
      </c>
      <c r="AW1743" s="143" t="e">
        <f t="shared" ref="AW1743" si="1393">AV1743/AT1743</f>
        <v>#DIV/0!</v>
      </c>
      <c r="AY1743" s="146" t="str">
        <f t="shared" si="1389"/>
        <v>43.12</v>
      </c>
      <c r="AZ1743" s="862" t="b">
        <f>COUNTIF('[1]Codes SEC'!$B$2:$B$250,Ministres!AY1743)&gt;0</f>
        <v>1</v>
      </c>
    </row>
    <row r="1744" spans="1:52" ht="30.6" x14ac:dyDescent="0.25">
      <c r="A1744" s="15" t="s">
        <v>1675</v>
      </c>
      <c r="B1744" s="121">
        <v>14</v>
      </c>
      <c r="C1744" s="122" t="s">
        <v>1728</v>
      </c>
      <c r="D1744" s="123">
        <v>1000</v>
      </c>
      <c r="F1744" s="125">
        <v>6</v>
      </c>
      <c r="G1744" s="126">
        <v>1</v>
      </c>
      <c r="H1744" s="35" t="str">
        <f t="shared" si="1370"/>
        <v>049</v>
      </c>
      <c r="I1744" s="36">
        <v>84524000</v>
      </c>
      <c r="J1744" s="37" t="s">
        <v>2050</v>
      </c>
      <c r="K1744" s="244" t="s">
        <v>2051</v>
      </c>
      <c r="L1744" s="128">
        <v>0</v>
      </c>
      <c r="M1744" s="129">
        <v>0</v>
      </c>
      <c r="N1744" s="130"/>
      <c r="O1744" s="131"/>
      <c r="P1744" s="131"/>
      <c r="Q1744" s="131"/>
      <c r="R1744" s="131"/>
      <c r="S1744" s="131"/>
      <c r="T1744" s="132" t="str">
        <f>IF(SUM(N1744:S1744)=U1744,"OK",SUM(N1744:S1744)-U1744)</f>
        <v>OK</v>
      </c>
      <c r="U1744" s="138"/>
      <c r="V1744" s="138"/>
      <c r="W1744" s="139"/>
      <c r="X1744" s="139"/>
      <c r="Y1744" s="132" t="str">
        <f>IF(SUM(W1744:X1744)=Z1744,"OK",SUM(W1744:X1744)-Z1744)</f>
        <v>OK</v>
      </c>
      <c r="Z1744" s="210"/>
      <c r="AA1744" s="204"/>
      <c r="AB1744" s="202"/>
      <c r="AC1744" s="202"/>
      <c r="AD1744" s="202"/>
      <c r="AE1744" s="202"/>
      <c r="AF1744" s="202"/>
      <c r="AG1744" s="132" t="str">
        <f>IF(SUM(AA1744:AF1744)=AH1744,"OK",SUM(AA1744:AF1744)-AH1744)</f>
        <v>OK</v>
      </c>
      <c r="AH1744" s="138"/>
      <c r="AI1744" s="138"/>
      <c r="AJ1744" s="139"/>
      <c r="AK1744" s="139"/>
      <c r="AL1744" s="132" t="str">
        <f>IF(SUM(AJ1744:AK1744)=AM1744,"OK",SUM(AJ1744:AK1744)-AM1744)</f>
        <v>OK</v>
      </c>
      <c r="AM1744" s="140"/>
      <c r="AN1744" s="119">
        <f>L1744+U1744+V1744+Z1744</f>
        <v>0</v>
      </c>
      <c r="AO1744" s="120">
        <f>M1744+AH1744+AI1744+AM1744</f>
        <v>0</v>
      </c>
      <c r="AP1744" s="39">
        <f>L1744</f>
        <v>0</v>
      </c>
      <c r="AQ1744" s="141">
        <f>AN1744</f>
        <v>0</v>
      </c>
      <c r="AR1744" s="142">
        <f>AQ1744-AP1744</f>
        <v>0</v>
      </c>
      <c r="AS1744" s="143" t="e">
        <f>AR1744/AP1744</f>
        <v>#DIV/0!</v>
      </c>
      <c r="AT1744" s="144">
        <f>M1744</f>
        <v>0</v>
      </c>
      <c r="AU1744" s="141">
        <f>AO1744</f>
        <v>0</v>
      </c>
      <c r="AV1744" s="142">
        <f>AU1744-AT1744</f>
        <v>0</v>
      </c>
      <c r="AW1744" s="143" t="e">
        <f>AV1744/AT1744</f>
        <v>#DIV/0!</v>
      </c>
      <c r="AY1744" s="146" t="str">
        <f t="shared" si="1389"/>
        <v>45.24</v>
      </c>
      <c r="AZ1744" s="862" t="b">
        <f>COUNTIF('[1]Codes SEC'!$B$2:$B$250,Ministres!AY1744)&gt;0</f>
        <v>1</v>
      </c>
    </row>
    <row r="1745" spans="1:64" ht="30.6" x14ac:dyDescent="0.25">
      <c r="A1745" s="15" t="s">
        <v>1675</v>
      </c>
      <c r="B1745" s="121">
        <v>14</v>
      </c>
      <c r="C1745" s="122" t="s">
        <v>1728</v>
      </c>
      <c r="D1745" s="123">
        <v>1000</v>
      </c>
      <c r="F1745" s="125">
        <v>12</v>
      </c>
      <c r="G1745" s="126">
        <v>1</v>
      </c>
      <c r="H1745" s="35" t="str">
        <f t="shared" si="1370"/>
        <v>049</v>
      </c>
      <c r="I1745" s="36" t="s">
        <v>2052</v>
      </c>
      <c r="J1745" s="37" t="s">
        <v>2053</v>
      </c>
      <c r="K1745" s="244" t="s">
        <v>2054</v>
      </c>
      <c r="L1745" s="128">
        <v>315</v>
      </c>
      <c r="M1745" s="129">
        <v>315</v>
      </c>
      <c r="N1745" s="130"/>
      <c r="O1745" s="131"/>
      <c r="P1745" s="131"/>
      <c r="Q1745" s="131"/>
      <c r="R1745" s="131"/>
      <c r="S1745" s="131"/>
      <c r="T1745" s="132" t="str">
        <f t="shared" si="1371"/>
        <v>OK</v>
      </c>
      <c r="U1745" s="138"/>
      <c r="V1745" s="138"/>
      <c r="W1745" s="139"/>
      <c r="X1745" s="139"/>
      <c r="Y1745" s="132" t="str">
        <f t="shared" si="1372"/>
        <v>OK</v>
      </c>
      <c r="Z1745" s="210"/>
      <c r="AA1745" s="204"/>
      <c r="AB1745" s="202"/>
      <c r="AC1745" s="202"/>
      <c r="AD1745" s="202"/>
      <c r="AE1745" s="202"/>
      <c r="AF1745" s="202"/>
      <c r="AG1745" s="132" t="str">
        <f t="shared" si="1373"/>
        <v>OK</v>
      </c>
      <c r="AH1745" s="138"/>
      <c r="AI1745" s="138"/>
      <c r="AJ1745" s="139"/>
      <c r="AK1745" s="139"/>
      <c r="AL1745" s="132" t="str">
        <f t="shared" si="1374"/>
        <v>OK</v>
      </c>
      <c r="AM1745" s="140"/>
      <c r="AN1745" s="119">
        <f t="shared" si="1375"/>
        <v>315</v>
      </c>
      <c r="AO1745" s="120">
        <f t="shared" si="1376"/>
        <v>315</v>
      </c>
      <c r="AP1745" s="39">
        <f t="shared" si="1377"/>
        <v>315</v>
      </c>
      <c r="AQ1745" s="141">
        <f t="shared" si="1378"/>
        <v>315</v>
      </c>
      <c r="AR1745" s="142">
        <f t="shared" si="1379"/>
        <v>0</v>
      </c>
      <c r="AS1745" s="143">
        <f>AR1745/AP1745</f>
        <v>0</v>
      </c>
      <c r="AT1745" s="144">
        <f t="shared" si="1381"/>
        <v>315</v>
      </c>
      <c r="AU1745" s="141">
        <f t="shared" si="1382"/>
        <v>315</v>
      </c>
      <c r="AV1745" s="142">
        <f t="shared" si="1383"/>
        <v>0</v>
      </c>
      <c r="AW1745" s="143">
        <f>AV1745/AT1745</f>
        <v>0</v>
      </c>
      <c r="AY1745" s="146" t="str">
        <f t="shared" si="1389"/>
        <v>45.50</v>
      </c>
      <c r="AZ1745" s="862" t="b">
        <f>COUNTIF('[1]Codes SEC'!$B$2:$B$250,Ministres!AY1745)&gt;0</f>
        <v>1</v>
      </c>
    </row>
    <row r="1746" spans="1:64" ht="12.75" customHeight="1" x14ac:dyDescent="0.25">
      <c r="A1746" s="350"/>
      <c r="B1746" s="864"/>
      <c r="C1746" s="150"/>
      <c r="D1746" s="352"/>
      <c r="E1746" s="865"/>
      <c r="F1746" s="150"/>
      <c r="G1746" s="154"/>
      <c r="H1746" s="155"/>
      <c r="I1746" s="156"/>
      <c r="J1746" s="157"/>
      <c r="K1746" s="158" t="s">
        <v>70</v>
      </c>
      <c r="L1746" s="159">
        <f t="shared" ref="L1746:S1746" si="1394">L1744+L1697+L1698+L1699+L1702+L1721+L1722+L1723+L1732+L1735+L1738+L1740+L1741+L1734+L1714+L1700+L1703+L1720+L1724+L1725+L1736+L1742+L1745+L1719+L1737+L1704+L1728+L1729+L1708+L1706+L1707+L1705+L1709+L1715+L1716+L1710+L1717+L1718+L1739+L1731+L1712+L1711+L1730+L1733+L1726+L1743+L1727+L1701+L1713</f>
        <v>253355</v>
      </c>
      <c r="M1746" s="892">
        <f t="shared" si="1394"/>
        <v>234597</v>
      </c>
      <c r="N1746" s="867">
        <f t="shared" si="1394"/>
        <v>0</v>
      </c>
      <c r="O1746" s="868">
        <f t="shared" si="1394"/>
        <v>0</v>
      </c>
      <c r="P1746" s="868">
        <f t="shared" si="1394"/>
        <v>0</v>
      </c>
      <c r="Q1746" s="868">
        <f t="shared" si="1394"/>
        <v>0</v>
      </c>
      <c r="R1746" s="868">
        <f t="shared" si="1394"/>
        <v>0</v>
      </c>
      <c r="S1746" s="868">
        <f t="shared" si="1394"/>
        <v>0</v>
      </c>
      <c r="T1746" s="869"/>
      <c r="U1746" s="870">
        <f>U1744+U1697+U1698+U1699+U1702+U1721+U1722+U1723+U1732+U1735+U1738+U1740+U1741+U1734+U1714+U1700+U1703+U1720+U1724+U1725+U1736+U1742+U1745+U1719+U1737+U1704+U1728+U1729+U1708+U1706+U1707+U1705+U1709+U1715+U1716+U1710+U1717+U1718+U1739+U1731+U1712+U1711+U1730+U1733+U1726+U1743+U1727+U1701+U1713</f>
        <v>0</v>
      </c>
      <c r="V1746" s="870">
        <f>V1744+V1697+V1698+V1699+V1702+V1721+V1722+V1723+V1732+V1735+V1738+V1740+V1741+V1734+V1714+V1700+V1703+V1720+V1724+V1725+V1736+V1742+V1745+V1719+V1737+V1704+V1728+V1729+V1708+V1706+V1707+V1705+V1709+V1715+V1716+V1710+V1717+V1718+V1739+V1731+V1712+V1711+V1730+V1733+V1726+V1743+V1727+V1701+V1713</f>
        <v>0</v>
      </c>
      <c r="W1746" s="868">
        <f>W1744+W1697+W1698+W1699+W1702+W1721+W1722+W1723+W1732+W1735+W1738+W1740+W1741+W1734+W1714+W1700+W1703+W1720+W1724+W1725+W1736+W1742+W1745+W1719+W1737+W1704+W1728+W1729+W1708+W1706+W1707+W1705+W1709+W1715+W1716+W1710+W1717+W1718+W1739+W1731+W1712+W1711+W1730+W1733+W1726+W1743+W1727+W1701+W1713</f>
        <v>0</v>
      </c>
      <c r="X1746" s="868">
        <f>X1744+X1697+X1698+X1699+X1702+X1721+X1722+X1723+X1732+X1735+X1738+X1740+X1741+X1734+X1714+X1700+X1703+X1720+X1724+X1725+X1736+X1742+X1745+X1719+X1737+X1704+X1728+X1729+X1708+X1706+X1707+X1705+X1709+X1715+X1716+X1710+X1717+X1718+X1739+X1731+X1712+X1711+X1730+X1733+X1726+X1743+X1727+X1701+X1713</f>
        <v>0</v>
      </c>
      <c r="Y1746" s="869"/>
      <c r="Z1746" s="870">
        <f t="shared" ref="Z1746:AF1746" si="1395">Z1744+Z1697+Z1698+Z1699+Z1702+Z1721+Z1722+Z1723+Z1732+Z1735+Z1738+Z1740+Z1741+Z1734+Z1714+Z1700+Z1703+Z1720+Z1724+Z1725+Z1736+Z1742+Z1745+Z1719+Z1737+Z1704+Z1728+Z1729+Z1708+Z1706+Z1707+Z1705+Z1709+Z1715+Z1716+Z1710+Z1717+Z1718+Z1739+Z1731+Z1712+Z1711+Z1730+Z1733+Z1726+Z1743+Z1727+Z1701+Z1713</f>
        <v>0</v>
      </c>
      <c r="AA1746" s="165">
        <f t="shared" si="1395"/>
        <v>0</v>
      </c>
      <c r="AB1746" s="868">
        <f t="shared" si="1395"/>
        <v>0</v>
      </c>
      <c r="AC1746" s="868">
        <f t="shared" si="1395"/>
        <v>0</v>
      </c>
      <c r="AD1746" s="868">
        <f t="shared" si="1395"/>
        <v>0</v>
      </c>
      <c r="AE1746" s="868">
        <f t="shared" si="1395"/>
        <v>0</v>
      </c>
      <c r="AF1746" s="868">
        <f t="shared" si="1395"/>
        <v>0</v>
      </c>
      <c r="AG1746" s="869"/>
      <c r="AH1746" s="870">
        <f>AH1744+AH1697+AH1698+AH1699+AH1702+AH1721+AH1722+AH1723+AH1732+AH1735+AH1738+AH1740+AH1741+AH1734+AH1714+AH1700+AH1703+AH1720+AH1724+AH1725+AH1736+AH1742+AH1745+AH1719+AH1737+AH1704+AH1728+AH1729+AH1708+AH1706+AH1707+AH1705+AH1709+AH1715+AH1716+AH1710+AH1717+AH1718+AH1739+AH1731+AH1712+AH1711+AH1730+AH1733+AH1726+AH1743+AH1727+AH1701+AH1713</f>
        <v>0</v>
      </c>
      <c r="AI1746" s="870">
        <f>AI1744+AI1697+AI1698+AI1699+AI1702+AI1721+AI1722+AI1723+AI1732+AI1735+AI1738+AI1740+AI1741+AI1734+AI1714+AI1700+AI1703+AI1720+AI1724+AI1725+AI1736+AI1742+AI1745+AI1719+AI1737+AI1704+AI1728+AI1729+AI1708+AI1706+AI1707+AI1705+AI1709+AI1715+AI1716+AI1710+AI1717+AI1718+AI1739+AI1731+AI1712+AI1711+AI1730+AI1733+AI1726+AI1743+AI1727+AI1701+AI1713</f>
        <v>0</v>
      </c>
      <c r="AJ1746" s="868">
        <f>AJ1744+AJ1697+AJ1698+AJ1699+AJ1702+AJ1721+AJ1722+AJ1723+AJ1732+AJ1735+AJ1738+AJ1740+AJ1741+AJ1734+AJ1714+AJ1700+AJ1703+AJ1720+AJ1724+AJ1725+AJ1736+AJ1742+AJ1745+AJ1719+AJ1737+AJ1704+AJ1728+AJ1729+AJ1708+AJ1706+AJ1707+AJ1705+AJ1709+AJ1715+AJ1716+AJ1710+AJ1717+AJ1718+AJ1739+AJ1731+AJ1712+AJ1711+AJ1730+AJ1733+AJ1726+AJ1743+AJ1727+AJ1701+AJ1713</f>
        <v>0</v>
      </c>
      <c r="AK1746" s="868">
        <f>AK1744+AK1697+AK1698+AK1699+AK1702+AK1721+AK1722+AK1723+AK1732+AK1735+AK1738+AK1740+AK1741+AK1734+AK1714+AK1700+AK1703+AK1720+AK1724+AK1725+AK1736+AK1742+AK1745+AK1719+AK1737+AK1704+AK1728+AK1729+AK1708+AK1706+AK1707+AK1705+AK1709+AK1715+AK1716+AK1710+AK1717+AK1718+AK1739+AK1731+AK1712+AK1711+AK1730+AK1733+AK1726+AK1743+AK1727+AK1701+AK1713</f>
        <v>0</v>
      </c>
      <c r="AL1746" s="869"/>
      <c r="AM1746" s="871">
        <f t="shared" ref="AM1746:AW1746" si="1396">AM1744+AM1697+AM1698+AM1699+AM1702+AM1721+AM1722+AM1723+AM1732+AM1735+AM1738+AM1740+AM1741+AM1734+AM1714+AM1700+AM1703+AM1720+AM1724+AM1725+AM1736+AM1742+AM1745+AM1719+AM1737+AM1704+AM1728+AM1729+AM1708+AM1706+AM1707+AM1705+AM1709+AM1715+AM1716+AM1710+AM1717+AM1718+AM1739+AM1731+AM1712+AM1711+AM1730+AM1733+AM1726+AM1743+AM1727+AM1701+AM1713</f>
        <v>0</v>
      </c>
      <c r="AN1746" s="167">
        <f t="shared" si="1396"/>
        <v>253355</v>
      </c>
      <c r="AO1746" s="872">
        <f t="shared" si="1396"/>
        <v>234597</v>
      </c>
      <c r="AP1746" s="169">
        <f t="shared" si="1396"/>
        <v>253355</v>
      </c>
      <c r="AQ1746" s="873">
        <f t="shared" si="1396"/>
        <v>253355</v>
      </c>
      <c r="AR1746" s="874">
        <f t="shared" si="1396"/>
        <v>0</v>
      </c>
      <c r="AS1746" s="875" t="e">
        <f t="shared" si="1396"/>
        <v>#DIV/0!</v>
      </c>
      <c r="AT1746" s="876">
        <f t="shared" si="1396"/>
        <v>234597</v>
      </c>
      <c r="AU1746" s="873">
        <f t="shared" si="1396"/>
        <v>234597</v>
      </c>
      <c r="AV1746" s="874">
        <f t="shared" si="1396"/>
        <v>0</v>
      </c>
      <c r="AW1746" s="875" t="e">
        <f t="shared" si="1396"/>
        <v>#DIV/0!</v>
      </c>
      <c r="AY1746" s="146"/>
      <c r="AZ1746" s="862"/>
    </row>
    <row r="1747" spans="1:64" ht="12.75" customHeight="1" x14ac:dyDescent="0.25">
      <c r="A1747" s="356"/>
      <c r="B1747" s="225"/>
      <c r="C1747" s="122"/>
      <c r="D1747" s="357"/>
      <c r="E1747" s="226"/>
      <c r="F1747" s="122"/>
      <c r="G1747" s="126"/>
      <c r="H1747" s="35"/>
      <c r="I1747" s="36"/>
      <c r="J1747" s="37"/>
      <c r="K1747" s="240"/>
      <c r="L1747" s="199"/>
      <c r="M1747" s="200"/>
      <c r="N1747" s="201"/>
      <c r="O1747" s="202"/>
      <c r="P1747" s="202"/>
      <c r="Q1747" s="202"/>
      <c r="R1747" s="202"/>
      <c r="S1747" s="202"/>
      <c r="T1747" s="224"/>
      <c r="U1747" s="138"/>
      <c r="V1747" s="138"/>
      <c r="W1747" s="139"/>
      <c r="X1747" s="139"/>
      <c r="Y1747" s="224"/>
      <c r="Z1747" s="210"/>
      <c r="AA1747" s="204"/>
      <c r="AB1747" s="202"/>
      <c r="AC1747" s="202"/>
      <c r="AD1747" s="202"/>
      <c r="AE1747" s="202"/>
      <c r="AF1747" s="202"/>
      <c r="AG1747" s="224"/>
      <c r="AH1747" s="138"/>
      <c r="AI1747" s="138"/>
      <c r="AJ1747" s="139"/>
      <c r="AK1747" s="139"/>
      <c r="AL1747" s="224"/>
      <c r="AM1747" s="140"/>
      <c r="AN1747" s="211"/>
      <c r="AO1747" s="212"/>
      <c r="AP1747" s="39"/>
      <c r="AQ1747" s="141"/>
      <c r="AR1747" s="141"/>
      <c r="AS1747" s="143"/>
      <c r="AU1747" s="141"/>
      <c r="AV1747" s="141"/>
      <c r="AW1747" s="143"/>
      <c r="AY1747" s="146"/>
      <c r="AZ1747" s="862"/>
    </row>
    <row r="1748" spans="1:64" ht="12.75" customHeight="1" x14ac:dyDescent="0.25">
      <c r="A1748" s="356"/>
      <c r="B1748" s="225"/>
      <c r="C1748" s="122"/>
      <c r="D1748" s="357"/>
      <c r="E1748" s="226"/>
      <c r="F1748" s="122"/>
      <c r="G1748" s="126"/>
      <c r="H1748" s="35"/>
      <c r="I1748" s="36"/>
      <c r="J1748" s="37"/>
      <c r="K1748" s="243" t="s">
        <v>109</v>
      </c>
      <c r="L1748" s="199"/>
      <c r="M1748" s="200"/>
      <c r="N1748" s="201"/>
      <c r="O1748" s="202"/>
      <c r="P1748" s="202"/>
      <c r="Q1748" s="202"/>
      <c r="R1748" s="202"/>
      <c r="S1748" s="202"/>
      <c r="T1748" s="224"/>
      <c r="U1748" s="138"/>
      <c r="V1748" s="138"/>
      <c r="W1748" s="139"/>
      <c r="X1748" s="139"/>
      <c r="Y1748" s="224"/>
      <c r="Z1748" s="210"/>
      <c r="AA1748" s="204"/>
      <c r="AB1748" s="202"/>
      <c r="AC1748" s="202"/>
      <c r="AD1748" s="202"/>
      <c r="AE1748" s="202"/>
      <c r="AF1748" s="202"/>
      <c r="AG1748" s="224"/>
      <c r="AH1748" s="138"/>
      <c r="AI1748" s="138"/>
      <c r="AJ1748" s="139"/>
      <c r="AK1748" s="139"/>
      <c r="AL1748" s="224"/>
      <c r="AM1748" s="140"/>
      <c r="AN1748" s="211"/>
      <c r="AO1748" s="212"/>
      <c r="AP1748" s="39"/>
      <c r="AQ1748" s="141"/>
      <c r="AR1748" s="141"/>
      <c r="AS1748" s="143"/>
      <c r="AU1748" s="141"/>
      <c r="AV1748" s="141"/>
      <c r="AW1748" s="143"/>
      <c r="AY1748" s="146"/>
      <c r="AZ1748" s="862"/>
    </row>
    <row r="1749" spans="1:64" ht="12.75" customHeight="1" x14ac:dyDescent="0.25">
      <c r="A1749" s="356"/>
      <c r="B1749" s="225"/>
      <c r="C1749" s="122"/>
      <c r="D1749" s="357"/>
      <c r="E1749" s="226"/>
      <c r="F1749" s="122"/>
      <c r="G1749" s="126"/>
      <c r="H1749" s="35"/>
      <c r="I1749" s="36"/>
      <c r="J1749" s="37"/>
      <c r="K1749" s="244"/>
      <c r="L1749" s="199"/>
      <c r="M1749" s="200"/>
      <c r="N1749" s="201"/>
      <c r="O1749" s="202"/>
      <c r="P1749" s="202"/>
      <c r="Q1749" s="202"/>
      <c r="R1749" s="202"/>
      <c r="S1749" s="202"/>
      <c r="T1749" s="224"/>
      <c r="U1749" s="138"/>
      <c r="V1749" s="138"/>
      <c r="W1749" s="139"/>
      <c r="X1749" s="139"/>
      <c r="Y1749" s="224"/>
      <c r="Z1749" s="210"/>
      <c r="AA1749" s="204"/>
      <c r="AB1749" s="202"/>
      <c r="AC1749" s="202"/>
      <c r="AD1749" s="202"/>
      <c r="AE1749" s="202"/>
      <c r="AF1749" s="202"/>
      <c r="AG1749" s="224"/>
      <c r="AH1749" s="138"/>
      <c r="AI1749" s="138"/>
      <c r="AJ1749" s="139"/>
      <c r="AK1749" s="139"/>
      <c r="AL1749" s="224"/>
      <c r="AM1749" s="140"/>
      <c r="AN1749" s="211"/>
      <c r="AO1749" s="212"/>
      <c r="AP1749" s="39"/>
      <c r="AQ1749" s="141"/>
      <c r="AR1749" s="141"/>
      <c r="AS1749" s="143"/>
      <c r="AU1749" s="141"/>
      <c r="AV1749" s="141"/>
      <c r="AW1749" s="143"/>
      <c r="AY1749" s="146"/>
      <c r="AZ1749" s="862"/>
    </row>
    <row r="1750" spans="1:64" ht="35.1" customHeight="1" x14ac:dyDescent="0.25">
      <c r="A1750" s="15" t="s">
        <v>1675</v>
      </c>
      <c r="B1750" s="121">
        <v>14</v>
      </c>
      <c r="C1750" s="122" t="s">
        <v>1728</v>
      </c>
      <c r="D1750" s="123">
        <v>1000</v>
      </c>
      <c r="F1750" s="125">
        <v>12</v>
      </c>
      <c r="G1750" s="126">
        <v>1</v>
      </c>
      <c r="H1750" s="35" t="str">
        <f t="shared" si="1370"/>
        <v>049</v>
      </c>
      <c r="I1750" s="36">
        <v>85111000</v>
      </c>
      <c r="J1750" s="37" t="s">
        <v>2055</v>
      </c>
      <c r="K1750" s="493" t="s">
        <v>2056</v>
      </c>
      <c r="L1750" s="128">
        <v>1200</v>
      </c>
      <c r="M1750" s="129">
        <v>1200</v>
      </c>
      <c r="N1750" s="130"/>
      <c r="O1750" s="131"/>
      <c r="P1750" s="131"/>
      <c r="Q1750" s="131"/>
      <c r="R1750" s="131"/>
      <c r="S1750" s="131"/>
      <c r="T1750" s="132" t="str">
        <f t="shared" ref="T1750:T1805" si="1397">IF(SUM(N1750:S1750)=U1750,"OK",SUM(N1750:S1750)-U1750)</f>
        <v>OK</v>
      </c>
      <c r="U1750" s="138"/>
      <c r="V1750" s="138"/>
      <c r="W1750" s="139"/>
      <c r="X1750" s="139"/>
      <c r="Y1750" s="132" t="str">
        <f t="shared" ref="Y1750:Y1805" si="1398">IF(SUM(W1750:X1750)=Z1750,"OK",SUM(W1750:X1750)-Z1750)</f>
        <v>OK</v>
      </c>
      <c r="Z1750" s="210"/>
      <c r="AA1750" s="204"/>
      <c r="AB1750" s="202"/>
      <c r="AC1750" s="202"/>
      <c r="AD1750" s="202"/>
      <c r="AE1750" s="202"/>
      <c r="AF1750" s="202"/>
      <c r="AG1750" s="132" t="str">
        <f t="shared" ref="AG1750:AG1805" si="1399">IF(SUM(AA1750:AF1750)=AH1750,"OK",SUM(AA1750:AF1750)-AH1750)</f>
        <v>OK</v>
      </c>
      <c r="AH1750" s="138"/>
      <c r="AI1750" s="138"/>
      <c r="AJ1750" s="139"/>
      <c r="AK1750" s="139"/>
      <c r="AL1750" s="132" t="str">
        <f t="shared" ref="AL1750:AL1805" si="1400">IF(SUM(AJ1750:AK1750)=AM1750,"OK",SUM(AJ1750:AK1750)-AM1750)</f>
        <v>OK</v>
      </c>
      <c r="AM1750" s="140"/>
      <c r="AN1750" s="119">
        <f t="shared" ref="AN1750:AN1805" si="1401">L1750+U1750+V1750+Z1750</f>
        <v>1200</v>
      </c>
      <c r="AO1750" s="120">
        <f t="shared" ref="AO1750:AO1805" si="1402">M1750+AH1750+AI1750+AM1750</f>
        <v>1200</v>
      </c>
      <c r="AP1750" s="39">
        <f t="shared" ref="AP1750:AP1805" si="1403">L1750</f>
        <v>1200</v>
      </c>
      <c r="AQ1750" s="141">
        <f t="shared" ref="AQ1750:AQ1805" si="1404">AN1750</f>
        <v>1200</v>
      </c>
      <c r="AR1750" s="142">
        <f t="shared" ref="AR1750:AR1802" si="1405">AQ1750-AP1750</f>
        <v>0</v>
      </c>
      <c r="AS1750" s="143">
        <f t="shared" ref="AS1750:AS1802" si="1406">AR1750/AP1750</f>
        <v>0</v>
      </c>
      <c r="AT1750" s="144">
        <f t="shared" ref="AT1750:AT1805" si="1407">M1750</f>
        <v>1200</v>
      </c>
      <c r="AU1750" s="141">
        <f t="shared" ref="AU1750:AU1802" si="1408">AO1750</f>
        <v>1200</v>
      </c>
      <c r="AV1750" s="142">
        <f t="shared" ref="AV1750:AV1802" si="1409">AU1750-AT1750</f>
        <v>0</v>
      </c>
      <c r="AW1750" s="143">
        <f t="shared" ref="AW1750:AW1802" si="1410">AV1750/AT1750</f>
        <v>0</v>
      </c>
      <c r="AY1750" s="146" t="str">
        <f t="shared" ref="AY1750:AY1781" si="1411">RIGHT(LEFT(I1750,3),2)&amp;"."&amp;RIGHT(LEFT(I1750,5),2)</f>
        <v>51.11</v>
      </c>
      <c r="AZ1750" s="862" t="b">
        <f>COUNTIF('[1]Codes SEC'!$B$2:$B$250,Ministres!AY1750)&gt;0</f>
        <v>1</v>
      </c>
    </row>
    <row r="1751" spans="1:64" ht="35.1" customHeight="1" x14ac:dyDescent="0.25">
      <c r="A1751" s="15" t="s">
        <v>1675</v>
      </c>
      <c r="B1751" s="121">
        <v>14</v>
      </c>
      <c r="C1751" s="122" t="s">
        <v>1728</v>
      </c>
      <c r="D1751" s="123">
        <v>1000</v>
      </c>
      <c r="F1751" s="125">
        <v>12</v>
      </c>
      <c r="G1751" s="126" t="s">
        <v>1210</v>
      </c>
      <c r="H1751" s="35" t="str">
        <f t="shared" si="1370"/>
        <v>049</v>
      </c>
      <c r="I1751" s="36">
        <v>85111000</v>
      </c>
      <c r="J1751" s="901" t="s">
        <v>2057</v>
      </c>
      <c r="K1751" s="244" t="s">
        <v>2058</v>
      </c>
      <c r="L1751" s="232">
        <v>0</v>
      </c>
      <c r="M1751" s="233">
        <v>0</v>
      </c>
      <c r="N1751" s="130"/>
      <c r="O1751" s="131"/>
      <c r="P1751" s="131"/>
      <c r="Q1751" s="131"/>
      <c r="R1751" s="131"/>
      <c r="S1751" s="131"/>
      <c r="T1751" s="132" t="str">
        <f t="shared" si="1397"/>
        <v>OK</v>
      </c>
      <c r="U1751" s="138"/>
      <c r="V1751" s="138"/>
      <c r="W1751" s="139"/>
      <c r="X1751" s="139"/>
      <c r="Y1751" s="132" t="str">
        <f t="shared" si="1398"/>
        <v>OK</v>
      </c>
      <c r="Z1751" s="210"/>
      <c r="AA1751" s="204"/>
      <c r="AB1751" s="202"/>
      <c r="AC1751" s="202"/>
      <c r="AD1751" s="202"/>
      <c r="AE1751" s="202"/>
      <c r="AF1751" s="202"/>
      <c r="AG1751" s="132" t="str">
        <f t="shared" si="1399"/>
        <v>OK</v>
      </c>
      <c r="AH1751" s="138"/>
      <c r="AI1751" s="138"/>
      <c r="AJ1751" s="139"/>
      <c r="AK1751" s="139"/>
      <c r="AL1751" s="132" t="str">
        <f t="shared" si="1400"/>
        <v>OK</v>
      </c>
      <c r="AM1751" s="140"/>
      <c r="AN1751" s="119">
        <f t="shared" si="1401"/>
        <v>0</v>
      </c>
      <c r="AO1751" s="120">
        <f t="shared" si="1402"/>
        <v>0</v>
      </c>
      <c r="AP1751" s="39">
        <f t="shared" si="1403"/>
        <v>0</v>
      </c>
      <c r="AQ1751" s="141">
        <f t="shared" si="1404"/>
        <v>0</v>
      </c>
      <c r="AR1751" s="142">
        <f t="shared" si="1405"/>
        <v>0</v>
      </c>
      <c r="AS1751" s="143" t="e">
        <f t="shared" si="1406"/>
        <v>#DIV/0!</v>
      </c>
      <c r="AT1751" s="144">
        <f t="shared" si="1407"/>
        <v>0</v>
      </c>
      <c r="AU1751" s="141">
        <f t="shared" si="1408"/>
        <v>0</v>
      </c>
      <c r="AV1751" s="142">
        <f t="shared" si="1409"/>
        <v>0</v>
      </c>
      <c r="AW1751" s="143" t="e">
        <f t="shared" si="1410"/>
        <v>#DIV/0!</v>
      </c>
      <c r="AY1751" s="146" t="str">
        <f t="shared" si="1411"/>
        <v>51.11</v>
      </c>
      <c r="AZ1751" s="862" t="b">
        <f>COUNTIF('[1]Codes SEC'!$B$2:$B$250,Ministres!AY1751)&gt;0</f>
        <v>1</v>
      </c>
    </row>
    <row r="1752" spans="1:64" ht="36.6" customHeight="1" x14ac:dyDescent="0.25">
      <c r="A1752" s="15" t="s">
        <v>1675</v>
      </c>
      <c r="B1752" s="225" t="s">
        <v>1755</v>
      </c>
      <c r="C1752" s="122" t="s">
        <v>1728</v>
      </c>
      <c r="D1752" s="123">
        <v>1000</v>
      </c>
      <c r="E1752" s="226"/>
      <c r="F1752" s="122">
        <v>12</v>
      </c>
      <c r="G1752" s="227"/>
      <c r="H1752" s="228" t="str">
        <f t="shared" si="1370"/>
        <v>049</v>
      </c>
      <c r="I1752" s="229">
        <v>85122000</v>
      </c>
      <c r="J1752" s="230" t="s">
        <v>2059</v>
      </c>
      <c r="K1752" s="231" t="s">
        <v>2060</v>
      </c>
      <c r="L1752" s="232">
        <v>0</v>
      </c>
      <c r="M1752" s="233">
        <v>0</v>
      </c>
      <c r="N1752" s="130"/>
      <c r="O1752" s="131"/>
      <c r="P1752" s="131"/>
      <c r="Q1752" s="131"/>
      <c r="R1752" s="131"/>
      <c r="S1752" s="131"/>
      <c r="T1752" s="132" t="str">
        <f t="shared" ref="T1752:T1759" si="1412">IF(SUM(N1752:S1752)=U1752,"OK",SUM(N1752:S1752)-U1752)</f>
        <v>OK</v>
      </c>
      <c r="U1752" s="138"/>
      <c r="V1752" s="138"/>
      <c r="W1752" s="139"/>
      <c r="X1752" s="139"/>
      <c r="Y1752" s="132" t="str">
        <f t="shared" si="1398"/>
        <v>OK</v>
      </c>
      <c r="Z1752" s="210"/>
      <c r="AA1752" s="204"/>
      <c r="AB1752" s="202"/>
      <c r="AC1752" s="202"/>
      <c r="AD1752" s="202"/>
      <c r="AE1752" s="202"/>
      <c r="AF1752" s="202"/>
      <c r="AG1752" s="132" t="str">
        <f t="shared" si="1399"/>
        <v>OK</v>
      </c>
      <c r="AH1752" s="138"/>
      <c r="AI1752" s="138"/>
      <c r="AJ1752" s="139"/>
      <c r="AK1752" s="139"/>
      <c r="AL1752" s="132" t="str">
        <f t="shared" si="1400"/>
        <v>OK</v>
      </c>
      <c r="AM1752" s="140"/>
      <c r="AN1752" s="119">
        <f t="shared" si="1401"/>
        <v>0</v>
      </c>
      <c r="AO1752" s="120">
        <f t="shared" si="1402"/>
        <v>0</v>
      </c>
      <c r="AP1752" s="39">
        <f t="shared" si="1403"/>
        <v>0</v>
      </c>
      <c r="AQ1752" s="141">
        <f t="shared" si="1404"/>
        <v>0</v>
      </c>
      <c r="AR1752" s="142">
        <f t="shared" si="1405"/>
        <v>0</v>
      </c>
      <c r="AS1752" s="143" t="e">
        <f t="shared" si="1406"/>
        <v>#DIV/0!</v>
      </c>
      <c r="AT1752" s="144">
        <f t="shared" si="1407"/>
        <v>0</v>
      </c>
      <c r="AU1752" s="141">
        <f t="shared" si="1408"/>
        <v>0</v>
      </c>
      <c r="AV1752" s="142">
        <f t="shared" si="1409"/>
        <v>0</v>
      </c>
      <c r="AW1752" s="143" t="e">
        <f t="shared" si="1410"/>
        <v>#DIV/0!</v>
      </c>
      <c r="AY1752" s="146" t="str">
        <f t="shared" si="1411"/>
        <v>51.22</v>
      </c>
      <c r="AZ1752" s="862" t="b">
        <f>COUNTIF('[1]Codes SEC'!$B$2:$B$250,Ministres!AY1752)&gt;0</f>
        <v>1</v>
      </c>
    </row>
    <row r="1753" spans="1:64" ht="30.6" x14ac:dyDescent="0.25">
      <c r="A1753" s="15" t="s">
        <v>1675</v>
      </c>
      <c r="B1753" s="121">
        <v>14</v>
      </c>
      <c r="C1753" s="122" t="s">
        <v>1728</v>
      </c>
      <c r="D1753" s="123">
        <v>1000</v>
      </c>
      <c r="F1753" s="125">
        <v>15</v>
      </c>
      <c r="G1753" s="126">
        <v>1</v>
      </c>
      <c r="H1753" s="35" t="str">
        <f t="shared" si="1370"/>
        <v>049</v>
      </c>
      <c r="I1753" s="36" t="s">
        <v>1441</v>
      </c>
      <c r="J1753" s="37" t="s">
        <v>2061</v>
      </c>
      <c r="K1753" s="244" t="s">
        <v>2062</v>
      </c>
      <c r="L1753" s="128">
        <v>8400</v>
      </c>
      <c r="M1753" s="129">
        <v>8400</v>
      </c>
      <c r="N1753" s="130"/>
      <c r="O1753" s="131"/>
      <c r="P1753" s="131"/>
      <c r="Q1753" s="131"/>
      <c r="R1753" s="131"/>
      <c r="S1753" s="131"/>
      <c r="T1753" s="132" t="str">
        <f t="shared" si="1412"/>
        <v>OK</v>
      </c>
      <c r="U1753" s="138"/>
      <c r="V1753" s="138"/>
      <c r="W1753" s="139"/>
      <c r="X1753" s="139"/>
      <c r="Y1753" s="132" t="str">
        <f t="shared" si="1398"/>
        <v>OK</v>
      </c>
      <c r="Z1753" s="210"/>
      <c r="AA1753" s="204"/>
      <c r="AB1753" s="202"/>
      <c r="AC1753" s="202"/>
      <c r="AD1753" s="202"/>
      <c r="AE1753" s="202"/>
      <c r="AF1753" s="202"/>
      <c r="AG1753" s="132" t="str">
        <f t="shared" si="1399"/>
        <v>OK</v>
      </c>
      <c r="AH1753" s="138"/>
      <c r="AI1753" s="138"/>
      <c r="AJ1753" s="139"/>
      <c r="AK1753" s="139"/>
      <c r="AL1753" s="132" t="str">
        <f t="shared" si="1400"/>
        <v>OK</v>
      </c>
      <c r="AM1753" s="140"/>
      <c r="AN1753" s="119">
        <f t="shared" si="1401"/>
        <v>8400</v>
      </c>
      <c r="AO1753" s="120">
        <f t="shared" si="1402"/>
        <v>8400</v>
      </c>
      <c r="AP1753" s="39">
        <f t="shared" si="1403"/>
        <v>8400</v>
      </c>
      <c r="AQ1753" s="141">
        <f t="shared" si="1404"/>
        <v>8400</v>
      </c>
      <c r="AR1753" s="142">
        <f t="shared" si="1405"/>
        <v>0</v>
      </c>
      <c r="AS1753" s="143">
        <f t="shared" si="1406"/>
        <v>0</v>
      </c>
      <c r="AT1753" s="144">
        <f t="shared" si="1407"/>
        <v>8400</v>
      </c>
      <c r="AU1753" s="141">
        <f t="shared" si="1408"/>
        <v>8400</v>
      </c>
      <c r="AV1753" s="142">
        <f t="shared" si="1409"/>
        <v>0</v>
      </c>
      <c r="AW1753" s="143">
        <f t="shared" si="1410"/>
        <v>0</v>
      </c>
      <c r="AY1753" s="146" t="str">
        <f t="shared" si="1411"/>
        <v>61.41</v>
      </c>
      <c r="AZ1753" s="862" t="b">
        <f>COUNTIF('[1]Codes SEC'!$B$2:$B$250,Ministres!AY1753)&gt;0</f>
        <v>1</v>
      </c>
    </row>
    <row r="1754" spans="1:64" ht="30.6" x14ac:dyDescent="0.25">
      <c r="A1754" s="15" t="s">
        <v>1675</v>
      </c>
      <c r="B1754" s="121">
        <v>14</v>
      </c>
      <c r="C1754" s="122" t="s">
        <v>1728</v>
      </c>
      <c r="D1754" s="123">
        <v>1000</v>
      </c>
      <c r="F1754" s="125">
        <v>6</v>
      </c>
      <c r="G1754" s="126">
        <v>1</v>
      </c>
      <c r="H1754" s="35" t="str">
        <f t="shared" si="1370"/>
        <v>049</v>
      </c>
      <c r="I1754" s="36" t="s">
        <v>1441</v>
      </c>
      <c r="J1754" s="37" t="s">
        <v>2063</v>
      </c>
      <c r="K1754" s="244" t="s">
        <v>2064</v>
      </c>
      <c r="L1754" s="128">
        <v>0</v>
      </c>
      <c r="M1754" s="129">
        <v>0</v>
      </c>
      <c r="N1754" s="130"/>
      <c r="O1754" s="131"/>
      <c r="P1754" s="131"/>
      <c r="Q1754" s="131"/>
      <c r="R1754" s="131"/>
      <c r="S1754" s="131"/>
      <c r="T1754" s="132" t="str">
        <f t="shared" si="1412"/>
        <v>OK</v>
      </c>
      <c r="U1754" s="138"/>
      <c r="V1754" s="138"/>
      <c r="W1754" s="139"/>
      <c r="X1754" s="139"/>
      <c r="Y1754" s="132" t="str">
        <f t="shared" si="1398"/>
        <v>OK</v>
      </c>
      <c r="Z1754" s="210"/>
      <c r="AA1754" s="204"/>
      <c r="AB1754" s="202"/>
      <c r="AC1754" s="202"/>
      <c r="AD1754" s="202"/>
      <c r="AE1754" s="202"/>
      <c r="AF1754" s="202"/>
      <c r="AG1754" s="132" t="str">
        <f t="shared" si="1399"/>
        <v>OK</v>
      </c>
      <c r="AH1754" s="138"/>
      <c r="AI1754" s="138"/>
      <c r="AJ1754" s="139"/>
      <c r="AK1754" s="139"/>
      <c r="AL1754" s="132" t="str">
        <f t="shared" si="1400"/>
        <v>OK</v>
      </c>
      <c r="AM1754" s="140"/>
      <c r="AN1754" s="119">
        <f t="shared" si="1401"/>
        <v>0</v>
      </c>
      <c r="AO1754" s="120">
        <f t="shared" si="1402"/>
        <v>0</v>
      </c>
      <c r="AP1754" s="39">
        <f t="shared" si="1403"/>
        <v>0</v>
      </c>
      <c r="AQ1754" s="141">
        <f t="shared" si="1404"/>
        <v>0</v>
      </c>
      <c r="AR1754" s="142">
        <f t="shared" si="1405"/>
        <v>0</v>
      </c>
      <c r="AS1754" s="143" t="e">
        <f t="shared" si="1406"/>
        <v>#DIV/0!</v>
      </c>
      <c r="AT1754" s="144">
        <f t="shared" si="1407"/>
        <v>0</v>
      </c>
      <c r="AU1754" s="141">
        <f t="shared" si="1408"/>
        <v>0</v>
      </c>
      <c r="AV1754" s="142">
        <f t="shared" si="1409"/>
        <v>0</v>
      </c>
      <c r="AW1754" s="143" t="e">
        <f t="shared" si="1410"/>
        <v>#DIV/0!</v>
      </c>
      <c r="AY1754" s="146" t="str">
        <f t="shared" si="1411"/>
        <v>61.41</v>
      </c>
      <c r="AZ1754" s="862" t="b">
        <f>COUNTIF('[1]Codes SEC'!$B$2:$B$250,Ministres!AY1754)&gt;0</f>
        <v>1</v>
      </c>
    </row>
    <row r="1755" spans="1:64" ht="30.6" x14ac:dyDescent="0.25">
      <c r="A1755" s="15" t="s">
        <v>1675</v>
      </c>
      <c r="B1755" s="121">
        <v>14</v>
      </c>
      <c r="C1755" s="122" t="s">
        <v>1728</v>
      </c>
      <c r="D1755" s="123">
        <v>1000</v>
      </c>
      <c r="E1755" s="124" t="s">
        <v>407</v>
      </c>
      <c r="F1755" s="125">
        <v>10</v>
      </c>
      <c r="G1755" s="126">
        <v>1</v>
      </c>
      <c r="H1755" s="35" t="str">
        <f t="shared" si="1370"/>
        <v>049</v>
      </c>
      <c r="I1755" s="36" t="s">
        <v>1441</v>
      </c>
      <c r="J1755" s="37" t="s">
        <v>2065</v>
      </c>
      <c r="K1755" s="244" t="s">
        <v>2066</v>
      </c>
      <c r="L1755" s="128">
        <v>0</v>
      </c>
      <c r="M1755" s="129">
        <v>0</v>
      </c>
      <c r="N1755" s="130"/>
      <c r="O1755" s="131"/>
      <c r="P1755" s="131"/>
      <c r="Q1755" s="131"/>
      <c r="R1755" s="131"/>
      <c r="S1755" s="131"/>
      <c r="T1755" s="132" t="str">
        <f t="shared" si="1412"/>
        <v>OK</v>
      </c>
      <c r="U1755" s="138"/>
      <c r="V1755" s="138"/>
      <c r="W1755" s="139"/>
      <c r="X1755" s="139"/>
      <c r="Y1755" s="132" t="str">
        <f t="shared" si="1398"/>
        <v>OK</v>
      </c>
      <c r="Z1755" s="210"/>
      <c r="AA1755" s="204"/>
      <c r="AB1755" s="202"/>
      <c r="AC1755" s="202"/>
      <c r="AD1755" s="202"/>
      <c r="AE1755" s="202"/>
      <c r="AF1755" s="202"/>
      <c r="AG1755" s="132" t="str">
        <f t="shared" si="1399"/>
        <v>OK</v>
      </c>
      <c r="AH1755" s="138"/>
      <c r="AI1755" s="138"/>
      <c r="AJ1755" s="139"/>
      <c r="AK1755" s="139"/>
      <c r="AL1755" s="132" t="str">
        <f t="shared" si="1400"/>
        <v>OK</v>
      </c>
      <c r="AM1755" s="140"/>
      <c r="AN1755" s="119">
        <f t="shared" si="1401"/>
        <v>0</v>
      </c>
      <c r="AO1755" s="120">
        <f t="shared" si="1402"/>
        <v>0</v>
      </c>
      <c r="AP1755" s="39">
        <f t="shared" si="1403"/>
        <v>0</v>
      </c>
      <c r="AQ1755" s="141">
        <f t="shared" si="1404"/>
        <v>0</v>
      </c>
      <c r="AR1755" s="142">
        <f t="shared" si="1405"/>
        <v>0</v>
      </c>
      <c r="AS1755" s="143" t="e">
        <f t="shared" si="1406"/>
        <v>#DIV/0!</v>
      </c>
      <c r="AT1755" s="144">
        <f t="shared" si="1407"/>
        <v>0</v>
      </c>
      <c r="AU1755" s="141">
        <f t="shared" si="1408"/>
        <v>0</v>
      </c>
      <c r="AV1755" s="142">
        <f t="shared" si="1409"/>
        <v>0</v>
      </c>
      <c r="AW1755" s="143" t="e">
        <f t="shared" si="1410"/>
        <v>#DIV/0!</v>
      </c>
      <c r="AY1755" s="146" t="str">
        <f t="shared" si="1411"/>
        <v>61.41</v>
      </c>
      <c r="AZ1755" s="862" t="b">
        <f>COUNTIF('[1]Codes SEC'!$B$2:$B$250,Ministres!AY1755)&gt;0</f>
        <v>1</v>
      </c>
    </row>
    <row r="1756" spans="1:64" ht="30.6" x14ac:dyDescent="0.25">
      <c r="A1756" s="15" t="s">
        <v>1675</v>
      </c>
      <c r="B1756" s="121">
        <v>14</v>
      </c>
      <c r="C1756" s="122" t="s">
        <v>1728</v>
      </c>
      <c r="D1756" s="123">
        <v>1000</v>
      </c>
      <c r="E1756" s="124" t="s">
        <v>407</v>
      </c>
      <c r="F1756" s="125">
        <v>12</v>
      </c>
      <c r="G1756" s="126">
        <v>1</v>
      </c>
      <c r="H1756" s="35" t="str">
        <f t="shared" si="1370"/>
        <v>049</v>
      </c>
      <c r="I1756" s="36" t="s">
        <v>1441</v>
      </c>
      <c r="J1756" s="37" t="s">
        <v>2067</v>
      </c>
      <c r="K1756" s="244" t="s">
        <v>2068</v>
      </c>
      <c r="L1756" s="128">
        <v>1300</v>
      </c>
      <c r="M1756" s="129">
        <v>1300</v>
      </c>
      <c r="N1756" s="130"/>
      <c r="O1756" s="131"/>
      <c r="P1756" s="131"/>
      <c r="Q1756" s="131"/>
      <c r="R1756" s="131"/>
      <c r="S1756" s="131"/>
      <c r="T1756" s="132" t="str">
        <f t="shared" si="1412"/>
        <v>OK</v>
      </c>
      <c r="U1756" s="138"/>
      <c r="V1756" s="138"/>
      <c r="W1756" s="139"/>
      <c r="X1756" s="139"/>
      <c r="Y1756" s="132" t="str">
        <f t="shared" si="1398"/>
        <v>OK</v>
      </c>
      <c r="Z1756" s="210"/>
      <c r="AA1756" s="204"/>
      <c r="AB1756" s="202"/>
      <c r="AC1756" s="202"/>
      <c r="AD1756" s="202"/>
      <c r="AE1756" s="202"/>
      <c r="AF1756" s="202"/>
      <c r="AG1756" s="132" t="str">
        <f t="shared" si="1399"/>
        <v>OK</v>
      </c>
      <c r="AH1756" s="138"/>
      <c r="AI1756" s="138"/>
      <c r="AJ1756" s="139"/>
      <c r="AK1756" s="139"/>
      <c r="AL1756" s="132" t="str">
        <f t="shared" si="1400"/>
        <v>OK</v>
      </c>
      <c r="AM1756" s="140"/>
      <c r="AN1756" s="119">
        <f t="shared" si="1401"/>
        <v>1300</v>
      </c>
      <c r="AO1756" s="120">
        <f t="shared" si="1402"/>
        <v>1300</v>
      </c>
      <c r="AP1756" s="39">
        <f t="shared" si="1403"/>
        <v>1300</v>
      </c>
      <c r="AQ1756" s="141">
        <f t="shared" si="1404"/>
        <v>1300</v>
      </c>
      <c r="AR1756" s="142">
        <f t="shared" si="1405"/>
        <v>0</v>
      </c>
      <c r="AS1756" s="143">
        <f t="shared" si="1406"/>
        <v>0</v>
      </c>
      <c r="AT1756" s="144">
        <f t="shared" si="1407"/>
        <v>1300</v>
      </c>
      <c r="AU1756" s="141">
        <f t="shared" si="1408"/>
        <v>1300</v>
      </c>
      <c r="AV1756" s="142">
        <f t="shared" si="1409"/>
        <v>0</v>
      </c>
      <c r="AW1756" s="143">
        <f t="shared" si="1410"/>
        <v>0</v>
      </c>
      <c r="AY1756" s="146" t="str">
        <f t="shared" si="1411"/>
        <v>61.41</v>
      </c>
      <c r="AZ1756" s="862" t="b">
        <f>COUNTIF('[1]Codes SEC'!$B$2:$B$250,Ministres!AY1756)&gt;0</f>
        <v>1</v>
      </c>
    </row>
    <row r="1757" spans="1:64" ht="30.6" x14ac:dyDescent="0.25">
      <c r="A1757" s="15" t="s">
        <v>1675</v>
      </c>
      <c r="B1757" s="121">
        <v>14</v>
      </c>
      <c r="C1757" s="122" t="s">
        <v>1728</v>
      </c>
      <c r="D1757" s="123">
        <v>1000</v>
      </c>
      <c r="F1757" s="125">
        <v>3</v>
      </c>
      <c r="G1757" s="126">
        <v>1</v>
      </c>
      <c r="H1757" s="35" t="str">
        <f t="shared" si="1370"/>
        <v>049</v>
      </c>
      <c r="I1757" s="36" t="s">
        <v>1441</v>
      </c>
      <c r="J1757" s="37" t="s">
        <v>2069</v>
      </c>
      <c r="K1757" s="244" t="s">
        <v>2070</v>
      </c>
      <c r="L1757" s="128">
        <v>2500</v>
      </c>
      <c r="M1757" s="129">
        <v>2500</v>
      </c>
      <c r="N1757" s="130"/>
      <c r="O1757" s="131"/>
      <c r="P1757" s="131"/>
      <c r="Q1757" s="131"/>
      <c r="R1757" s="131"/>
      <c r="S1757" s="131"/>
      <c r="T1757" s="132" t="str">
        <f t="shared" si="1412"/>
        <v>OK</v>
      </c>
      <c r="U1757" s="138"/>
      <c r="V1757" s="138"/>
      <c r="W1757" s="139"/>
      <c r="X1757" s="139"/>
      <c r="Y1757" s="132" t="str">
        <f t="shared" si="1398"/>
        <v>OK</v>
      </c>
      <c r="Z1757" s="210"/>
      <c r="AA1757" s="204"/>
      <c r="AB1757" s="202"/>
      <c r="AC1757" s="202"/>
      <c r="AD1757" s="202"/>
      <c r="AE1757" s="202"/>
      <c r="AF1757" s="202"/>
      <c r="AG1757" s="132" t="str">
        <f t="shared" si="1399"/>
        <v>OK</v>
      </c>
      <c r="AH1757" s="138"/>
      <c r="AI1757" s="138"/>
      <c r="AJ1757" s="139"/>
      <c r="AK1757" s="139"/>
      <c r="AL1757" s="132" t="str">
        <f t="shared" si="1400"/>
        <v>OK</v>
      </c>
      <c r="AM1757" s="140"/>
      <c r="AN1757" s="119">
        <f t="shared" si="1401"/>
        <v>2500</v>
      </c>
      <c r="AO1757" s="120">
        <f t="shared" si="1402"/>
        <v>2500</v>
      </c>
      <c r="AP1757" s="39">
        <f t="shared" si="1403"/>
        <v>2500</v>
      </c>
      <c r="AQ1757" s="141">
        <f t="shared" si="1404"/>
        <v>2500</v>
      </c>
      <c r="AR1757" s="142">
        <f t="shared" si="1405"/>
        <v>0</v>
      </c>
      <c r="AS1757" s="143">
        <f t="shared" si="1406"/>
        <v>0</v>
      </c>
      <c r="AT1757" s="144">
        <f t="shared" si="1407"/>
        <v>2500</v>
      </c>
      <c r="AU1757" s="141">
        <f t="shared" si="1408"/>
        <v>2500</v>
      </c>
      <c r="AV1757" s="142">
        <f t="shared" si="1409"/>
        <v>0</v>
      </c>
      <c r="AW1757" s="143">
        <f t="shared" si="1410"/>
        <v>0</v>
      </c>
      <c r="AY1757" s="146" t="str">
        <f t="shared" si="1411"/>
        <v>61.41</v>
      </c>
      <c r="AZ1757" s="862" t="b">
        <f>COUNTIF('[1]Codes SEC'!$B$2:$B$250,Ministres!AY1757)&gt;0</f>
        <v>1</v>
      </c>
    </row>
    <row r="1758" spans="1:64" s="877" customFormat="1" ht="30.6" x14ac:dyDescent="0.25">
      <c r="A1758" s="15" t="s">
        <v>1675</v>
      </c>
      <c r="B1758" s="121">
        <v>14</v>
      </c>
      <c r="C1758" s="122" t="s">
        <v>1728</v>
      </c>
      <c r="D1758" s="123">
        <v>1000</v>
      </c>
      <c r="E1758" s="124"/>
      <c r="F1758" s="125">
        <v>15</v>
      </c>
      <c r="G1758" s="126">
        <v>1</v>
      </c>
      <c r="H1758" s="35" t="str">
        <f t="shared" si="1370"/>
        <v>049</v>
      </c>
      <c r="I1758" s="36" t="s">
        <v>1441</v>
      </c>
      <c r="J1758" s="37" t="s">
        <v>2071</v>
      </c>
      <c r="K1758" s="244" t="s">
        <v>2072</v>
      </c>
      <c r="L1758" s="128">
        <v>0</v>
      </c>
      <c r="M1758" s="129">
        <v>0</v>
      </c>
      <c r="N1758" s="130"/>
      <c r="O1758" s="131"/>
      <c r="P1758" s="131"/>
      <c r="Q1758" s="131"/>
      <c r="R1758" s="131"/>
      <c r="S1758" s="131"/>
      <c r="T1758" s="132" t="str">
        <f t="shared" si="1412"/>
        <v>OK</v>
      </c>
      <c r="U1758" s="138"/>
      <c r="V1758" s="138"/>
      <c r="W1758" s="139"/>
      <c r="X1758" s="139"/>
      <c r="Y1758" s="132" t="str">
        <f t="shared" si="1398"/>
        <v>OK</v>
      </c>
      <c r="Z1758" s="210"/>
      <c r="AA1758" s="204"/>
      <c r="AB1758" s="202"/>
      <c r="AC1758" s="202"/>
      <c r="AD1758" s="202"/>
      <c r="AE1758" s="202"/>
      <c r="AF1758" s="202"/>
      <c r="AG1758" s="132" t="str">
        <f t="shared" si="1399"/>
        <v>OK</v>
      </c>
      <c r="AH1758" s="138"/>
      <c r="AI1758" s="138"/>
      <c r="AJ1758" s="139"/>
      <c r="AK1758" s="139"/>
      <c r="AL1758" s="132" t="str">
        <f t="shared" si="1400"/>
        <v>OK</v>
      </c>
      <c r="AM1758" s="140"/>
      <c r="AN1758" s="119">
        <f t="shared" si="1401"/>
        <v>0</v>
      </c>
      <c r="AO1758" s="120">
        <f t="shared" si="1402"/>
        <v>0</v>
      </c>
      <c r="AP1758" s="39">
        <f t="shared" si="1403"/>
        <v>0</v>
      </c>
      <c r="AQ1758" s="141">
        <f t="shared" si="1404"/>
        <v>0</v>
      </c>
      <c r="AR1758" s="142">
        <f t="shared" si="1405"/>
        <v>0</v>
      </c>
      <c r="AS1758" s="143" t="e">
        <f t="shared" si="1406"/>
        <v>#DIV/0!</v>
      </c>
      <c r="AT1758" s="144">
        <f t="shared" si="1407"/>
        <v>0</v>
      </c>
      <c r="AU1758" s="141">
        <f t="shared" si="1408"/>
        <v>0</v>
      </c>
      <c r="AV1758" s="142">
        <f t="shared" si="1409"/>
        <v>0</v>
      </c>
      <c r="AW1758" s="143" t="e">
        <f t="shared" si="1410"/>
        <v>#DIV/0!</v>
      </c>
      <c r="AX1758"/>
      <c r="AY1758" s="146" t="str">
        <f t="shared" si="1411"/>
        <v>61.41</v>
      </c>
      <c r="AZ1758" s="862" t="b">
        <f>COUNTIF('[1]Codes SEC'!$B$2:$B$250,Ministres!AY1758)&gt;0</f>
        <v>1</v>
      </c>
      <c r="BA1758"/>
      <c r="BB1758"/>
      <c r="BC1758"/>
      <c r="BD1758"/>
      <c r="BE1758"/>
      <c r="BF1758"/>
      <c r="BG1758"/>
      <c r="BH1758"/>
      <c r="BI1758"/>
      <c r="BJ1758"/>
      <c r="BK1758"/>
      <c r="BL1758"/>
    </row>
    <row r="1759" spans="1:64" s="197" customFormat="1" ht="30.6" x14ac:dyDescent="0.25">
      <c r="A1759" s="15" t="s">
        <v>1675</v>
      </c>
      <c r="B1759" s="121">
        <v>14</v>
      </c>
      <c r="C1759" s="122" t="s">
        <v>1728</v>
      </c>
      <c r="D1759" s="123">
        <v>1000</v>
      </c>
      <c r="E1759" s="124"/>
      <c r="F1759" s="125">
        <v>3</v>
      </c>
      <c r="G1759" s="126">
        <v>1</v>
      </c>
      <c r="H1759" s="35" t="str">
        <f t="shared" si="1370"/>
        <v>049</v>
      </c>
      <c r="I1759" s="36" t="s">
        <v>1441</v>
      </c>
      <c r="J1759" s="37" t="s">
        <v>2073</v>
      </c>
      <c r="K1759" s="244" t="s">
        <v>2074</v>
      </c>
      <c r="L1759" s="232">
        <v>1920</v>
      </c>
      <c r="M1759" s="233">
        <v>1920</v>
      </c>
      <c r="N1759" s="130"/>
      <c r="O1759" s="131"/>
      <c r="P1759" s="131"/>
      <c r="Q1759" s="131"/>
      <c r="R1759" s="131"/>
      <c r="S1759" s="131"/>
      <c r="T1759" s="132" t="str">
        <f t="shared" si="1412"/>
        <v>OK</v>
      </c>
      <c r="U1759" s="138"/>
      <c r="V1759" s="138"/>
      <c r="W1759" s="139"/>
      <c r="X1759" s="139"/>
      <c r="Y1759" s="132" t="str">
        <f t="shared" si="1398"/>
        <v>OK</v>
      </c>
      <c r="Z1759" s="210"/>
      <c r="AA1759" s="204"/>
      <c r="AB1759" s="202"/>
      <c r="AC1759" s="202"/>
      <c r="AD1759" s="202"/>
      <c r="AE1759" s="202"/>
      <c r="AF1759" s="202"/>
      <c r="AG1759" s="132" t="str">
        <f t="shared" si="1399"/>
        <v>OK</v>
      </c>
      <c r="AH1759" s="138"/>
      <c r="AI1759" s="138"/>
      <c r="AJ1759" s="139"/>
      <c r="AK1759" s="139"/>
      <c r="AL1759" s="132" t="str">
        <f t="shared" si="1400"/>
        <v>OK</v>
      </c>
      <c r="AM1759" s="140"/>
      <c r="AN1759" s="119">
        <f t="shared" si="1401"/>
        <v>1920</v>
      </c>
      <c r="AO1759" s="120">
        <f t="shared" si="1402"/>
        <v>1920</v>
      </c>
      <c r="AP1759" s="39">
        <f t="shared" si="1403"/>
        <v>1920</v>
      </c>
      <c r="AQ1759" s="141">
        <f t="shared" si="1404"/>
        <v>1920</v>
      </c>
      <c r="AR1759" s="142">
        <f t="shared" si="1405"/>
        <v>0</v>
      </c>
      <c r="AS1759" s="143">
        <f t="shared" si="1406"/>
        <v>0</v>
      </c>
      <c r="AT1759" s="144">
        <f t="shared" si="1407"/>
        <v>1920</v>
      </c>
      <c r="AU1759" s="141">
        <f t="shared" si="1408"/>
        <v>1920</v>
      </c>
      <c r="AV1759" s="142">
        <f t="shared" si="1409"/>
        <v>0</v>
      </c>
      <c r="AW1759" s="143">
        <f t="shared" si="1410"/>
        <v>0</v>
      </c>
      <c r="AX1759"/>
      <c r="AY1759" s="146" t="str">
        <f t="shared" si="1411"/>
        <v>61.41</v>
      </c>
      <c r="AZ1759" s="862" t="b">
        <f>COUNTIF('[1]Codes SEC'!$B$2:$B$250,Ministres!AY1759)&gt;0</f>
        <v>1</v>
      </c>
      <c r="BA1759" s="12"/>
      <c r="BB1759" s="12"/>
      <c r="BC1759" s="12"/>
      <c r="BD1759" s="12"/>
      <c r="BE1759" s="12"/>
      <c r="BF1759" s="12"/>
      <c r="BG1759" s="12"/>
      <c r="BH1759" s="12"/>
      <c r="BI1759" s="12"/>
      <c r="BJ1759" s="12"/>
      <c r="BK1759" s="12"/>
      <c r="BL1759" s="12"/>
    </row>
    <row r="1760" spans="1:64" ht="30.6" x14ac:dyDescent="0.25">
      <c r="A1760" s="15" t="s">
        <v>1675</v>
      </c>
      <c r="B1760" s="121">
        <v>14</v>
      </c>
      <c r="C1760" s="122" t="s">
        <v>1728</v>
      </c>
      <c r="D1760" s="123">
        <v>1000</v>
      </c>
      <c r="F1760" s="125">
        <v>6</v>
      </c>
      <c r="G1760" s="126">
        <v>1</v>
      </c>
      <c r="H1760" s="35" t="str">
        <f t="shared" si="1370"/>
        <v>049</v>
      </c>
      <c r="I1760" s="36">
        <v>86141000</v>
      </c>
      <c r="J1760" s="37" t="s">
        <v>2075</v>
      </c>
      <c r="K1760" s="244" t="s">
        <v>2076</v>
      </c>
      <c r="L1760" s="232">
        <v>0</v>
      </c>
      <c r="M1760" s="233">
        <v>0</v>
      </c>
      <c r="N1760" s="130"/>
      <c r="O1760" s="131"/>
      <c r="P1760" s="131"/>
      <c r="Q1760" s="131"/>
      <c r="R1760" s="131"/>
      <c r="S1760" s="131"/>
      <c r="T1760" s="132" t="str">
        <f t="shared" si="1397"/>
        <v>OK</v>
      </c>
      <c r="U1760" s="138"/>
      <c r="V1760" s="138"/>
      <c r="W1760" s="139"/>
      <c r="X1760" s="139"/>
      <c r="Y1760" s="132" t="str">
        <f t="shared" si="1398"/>
        <v>OK</v>
      </c>
      <c r="Z1760" s="210"/>
      <c r="AA1760" s="204"/>
      <c r="AB1760" s="202"/>
      <c r="AC1760" s="202"/>
      <c r="AD1760" s="202"/>
      <c r="AE1760" s="202"/>
      <c r="AF1760" s="202"/>
      <c r="AG1760" s="132" t="str">
        <f t="shared" si="1399"/>
        <v>OK</v>
      </c>
      <c r="AH1760" s="138"/>
      <c r="AI1760" s="138"/>
      <c r="AJ1760" s="139"/>
      <c r="AK1760" s="139"/>
      <c r="AL1760" s="132" t="str">
        <f t="shared" si="1400"/>
        <v>OK</v>
      </c>
      <c r="AM1760" s="140"/>
      <c r="AN1760" s="119">
        <f t="shared" si="1401"/>
        <v>0</v>
      </c>
      <c r="AO1760" s="120">
        <f t="shared" si="1402"/>
        <v>0</v>
      </c>
      <c r="AP1760" s="39">
        <f t="shared" si="1403"/>
        <v>0</v>
      </c>
      <c r="AQ1760" s="141">
        <f t="shared" si="1404"/>
        <v>0</v>
      </c>
      <c r="AR1760" s="142">
        <f t="shared" si="1405"/>
        <v>0</v>
      </c>
      <c r="AS1760" s="143" t="e">
        <f t="shared" si="1406"/>
        <v>#DIV/0!</v>
      </c>
      <c r="AT1760" s="144">
        <f t="shared" si="1407"/>
        <v>0</v>
      </c>
      <c r="AU1760" s="141">
        <f t="shared" si="1408"/>
        <v>0</v>
      </c>
      <c r="AV1760" s="142">
        <f t="shared" si="1409"/>
        <v>0</v>
      </c>
      <c r="AW1760" s="143" t="e">
        <f t="shared" si="1410"/>
        <v>#DIV/0!</v>
      </c>
      <c r="AY1760" s="146" t="str">
        <f t="shared" si="1411"/>
        <v>61.41</v>
      </c>
      <c r="AZ1760" s="862" t="b">
        <f>COUNTIF('[1]Codes SEC'!$B$2:$B$250,Ministres!AY1760)&gt;0</f>
        <v>1</v>
      </c>
    </row>
    <row r="1761" spans="1:52" ht="35.1" customHeight="1" x14ac:dyDescent="0.25">
      <c r="A1761" s="15" t="s">
        <v>1675</v>
      </c>
      <c r="B1761" s="225">
        <v>14</v>
      </c>
      <c r="C1761" s="122" t="s">
        <v>1728</v>
      </c>
      <c r="D1761" s="123">
        <v>1000</v>
      </c>
      <c r="E1761" s="226"/>
      <c r="F1761" s="122">
        <v>6</v>
      </c>
      <c r="G1761" s="227"/>
      <c r="H1761" s="228" t="str">
        <f t="shared" ref="H1761:H1818" si="1413">LEFT(J1761,3)</f>
        <v>049</v>
      </c>
      <c r="I1761" s="229">
        <v>86141000</v>
      </c>
      <c r="J1761" s="230" t="s">
        <v>2077</v>
      </c>
      <c r="K1761" s="231" t="s">
        <v>2078</v>
      </c>
      <c r="L1761" s="232">
        <v>0</v>
      </c>
      <c r="M1761" s="233">
        <v>0</v>
      </c>
      <c r="N1761" s="130"/>
      <c r="O1761" s="131"/>
      <c r="P1761" s="131"/>
      <c r="Q1761" s="131"/>
      <c r="R1761" s="131"/>
      <c r="S1761" s="131"/>
      <c r="T1761" s="132" t="str">
        <f t="shared" si="1397"/>
        <v>OK</v>
      </c>
      <c r="U1761" s="138"/>
      <c r="V1761" s="138"/>
      <c r="W1761" s="139"/>
      <c r="X1761" s="139"/>
      <c r="Y1761" s="132" t="str">
        <f t="shared" si="1398"/>
        <v>OK</v>
      </c>
      <c r="Z1761" s="210"/>
      <c r="AA1761" s="204"/>
      <c r="AB1761" s="202"/>
      <c r="AC1761" s="202"/>
      <c r="AD1761" s="202"/>
      <c r="AE1761" s="202"/>
      <c r="AF1761" s="202"/>
      <c r="AG1761" s="132" t="str">
        <f t="shared" si="1399"/>
        <v>OK</v>
      </c>
      <c r="AH1761" s="138"/>
      <c r="AI1761" s="138"/>
      <c r="AJ1761" s="139"/>
      <c r="AK1761" s="139"/>
      <c r="AL1761" s="132" t="str">
        <f t="shared" si="1400"/>
        <v>OK</v>
      </c>
      <c r="AM1761" s="140"/>
      <c r="AN1761" s="119">
        <f t="shared" si="1401"/>
        <v>0</v>
      </c>
      <c r="AO1761" s="120">
        <f t="shared" si="1402"/>
        <v>0</v>
      </c>
      <c r="AP1761" s="39">
        <f t="shared" si="1403"/>
        <v>0</v>
      </c>
      <c r="AQ1761" s="141">
        <f t="shared" si="1404"/>
        <v>0</v>
      </c>
      <c r="AR1761" s="142">
        <f>AQ1761-AP1761</f>
        <v>0</v>
      </c>
      <c r="AS1761" s="143" t="e">
        <f>AR1761/AP1761</f>
        <v>#DIV/0!</v>
      </c>
      <c r="AT1761" s="144">
        <f t="shared" si="1407"/>
        <v>0</v>
      </c>
      <c r="AU1761" s="141">
        <f>AO1761</f>
        <v>0</v>
      </c>
      <c r="AV1761" s="142">
        <f>AU1761-AT1761</f>
        <v>0</v>
      </c>
      <c r="AW1761" s="143" t="e">
        <f>AV1761/AT1761</f>
        <v>#DIV/0!</v>
      </c>
      <c r="AY1761" s="146" t="str">
        <f t="shared" si="1411"/>
        <v>61.41</v>
      </c>
      <c r="AZ1761" s="862" t="b">
        <f>COUNTIF('[1]Codes SEC'!$B$2:$B$250,Ministres!AY1761)&gt;0</f>
        <v>1</v>
      </c>
    </row>
    <row r="1762" spans="1:52" ht="35.1" customHeight="1" x14ac:dyDescent="0.25">
      <c r="A1762" s="15" t="s">
        <v>1675</v>
      </c>
      <c r="B1762" s="121">
        <v>14</v>
      </c>
      <c r="C1762" s="122" t="s">
        <v>1728</v>
      </c>
      <c r="D1762" s="123">
        <v>1000</v>
      </c>
      <c r="F1762" s="125">
        <v>15</v>
      </c>
      <c r="G1762" s="126" t="s">
        <v>1210</v>
      </c>
      <c r="H1762" s="35" t="str">
        <f t="shared" si="1413"/>
        <v>049</v>
      </c>
      <c r="I1762" s="36">
        <v>86141000</v>
      </c>
      <c r="J1762" s="37" t="s">
        <v>2079</v>
      </c>
      <c r="K1762" s="244" t="s">
        <v>2080</v>
      </c>
      <c r="L1762" s="232">
        <v>15000</v>
      </c>
      <c r="M1762" s="233">
        <v>15000</v>
      </c>
      <c r="N1762" s="130"/>
      <c r="O1762" s="131"/>
      <c r="P1762" s="131"/>
      <c r="Q1762" s="131"/>
      <c r="R1762" s="131"/>
      <c r="S1762" s="131"/>
      <c r="T1762" s="132" t="str">
        <f t="shared" si="1397"/>
        <v>OK</v>
      </c>
      <c r="U1762" s="138"/>
      <c r="V1762" s="138"/>
      <c r="W1762" s="139"/>
      <c r="X1762" s="139"/>
      <c r="Y1762" s="132" t="str">
        <f t="shared" si="1398"/>
        <v>OK</v>
      </c>
      <c r="Z1762" s="210"/>
      <c r="AA1762" s="204"/>
      <c r="AB1762" s="202"/>
      <c r="AC1762" s="202"/>
      <c r="AD1762" s="202"/>
      <c r="AE1762" s="202"/>
      <c r="AF1762" s="202"/>
      <c r="AG1762" s="132" t="str">
        <f t="shared" si="1399"/>
        <v>OK</v>
      </c>
      <c r="AH1762" s="138"/>
      <c r="AI1762" s="138"/>
      <c r="AJ1762" s="139"/>
      <c r="AK1762" s="139"/>
      <c r="AL1762" s="132" t="str">
        <f t="shared" si="1400"/>
        <v>OK</v>
      </c>
      <c r="AM1762" s="140"/>
      <c r="AN1762" s="119">
        <f t="shared" si="1401"/>
        <v>15000</v>
      </c>
      <c r="AO1762" s="120">
        <f t="shared" si="1402"/>
        <v>15000</v>
      </c>
      <c r="AP1762" s="39">
        <f t="shared" si="1403"/>
        <v>15000</v>
      </c>
      <c r="AQ1762" s="141">
        <f t="shared" si="1404"/>
        <v>15000</v>
      </c>
      <c r="AR1762" s="142">
        <f t="shared" ref="AR1762" si="1414">AQ1762-AP1762</f>
        <v>0</v>
      </c>
      <c r="AS1762" s="143">
        <f t="shared" ref="AS1762" si="1415">AR1762/AP1762</f>
        <v>0</v>
      </c>
      <c r="AT1762" s="144">
        <f t="shared" si="1407"/>
        <v>15000</v>
      </c>
      <c r="AU1762" s="141">
        <f t="shared" ref="AU1762" si="1416">AO1762</f>
        <v>15000</v>
      </c>
      <c r="AV1762" s="142">
        <f t="shared" ref="AV1762" si="1417">AU1762-AT1762</f>
        <v>0</v>
      </c>
      <c r="AW1762" s="143">
        <f t="shared" ref="AW1762" si="1418">AV1762/AT1762</f>
        <v>0</v>
      </c>
      <c r="AY1762" s="146" t="str">
        <f t="shared" si="1411"/>
        <v>61.41</v>
      </c>
      <c r="AZ1762" s="862" t="b">
        <f>COUNTIF('[1]Codes SEC'!$B$2:$B$250,Ministres!AY1762)&gt;0</f>
        <v>1</v>
      </c>
    </row>
    <row r="1763" spans="1:52" ht="35.1" customHeight="1" x14ac:dyDescent="0.25">
      <c r="A1763" s="15" t="s">
        <v>1675</v>
      </c>
      <c r="B1763" s="121">
        <v>14</v>
      </c>
      <c r="C1763" s="122" t="s">
        <v>1728</v>
      </c>
      <c r="D1763" s="123">
        <v>1000</v>
      </c>
      <c r="E1763" s="124" t="s">
        <v>407</v>
      </c>
      <c r="F1763" s="125">
        <v>12</v>
      </c>
      <c r="G1763" s="126" t="s">
        <v>1210</v>
      </c>
      <c r="H1763" s="35" t="str">
        <f t="shared" si="1413"/>
        <v>049</v>
      </c>
      <c r="I1763" s="36" t="s">
        <v>1441</v>
      </c>
      <c r="J1763" s="37" t="s">
        <v>2081</v>
      </c>
      <c r="K1763" s="244" t="s">
        <v>2082</v>
      </c>
      <c r="L1763" s="232">
        <v>0</v>
      </c>
      <c r="M1763" s="233">
        <v>0</v>
      </c>
      <c r="N1763" s="130"/>
      <c r="O1763" s="131"/>
      <c r="P1763" s="131"/>
      <c r="Q1763" s="131"/>
      <c r="R1763" s="131"/>
      <c r="S1763" s="131"/>
      <c r="T1763" s="132" t="str">
        <f t="shared" si="1397"/>
        <v>OK</v>
      </c>
      <c r="U1763" s="138"/>
      <c r="V1763" s="138"/>
      <c r="W1763" s="139"/>
      <c r="X1763" s="139"/>
      <c r="Y1763" s="132" t="str">
        <f t="shared" si="1398"/>
        <v>OK</v>
      </c>
      <c r="Z1763" s="210"/>
      <c r="AA1763" s="204"/>
      <c r="AB1763" s="202"/>
      <c r="AC1763" s="202"/>
      <c r="AD1763" s="202"/>
      <c r="AE1763" s="202"/>
      <c r="AF1763" s="202"/>
      <c r="AG1763" s="132" t="str">
        <f t="shared" si="1399"/>
        <v>OK</v>
      </c>
      <c r="AH1763" s="138"/>
      <c r="AI1763" s="138"/>
      <c r="AJ1763" s="139"/>
      <c r="AK1763" s="139"/>
      <c r="AL1763" s="132" t="str">
        <f t="shared" si="1400"/>
        <v>OK</v>
      </c>
      <c r="AM1763" s="140"/>
      <c r="AN1763" s="119">
        <f t="shared" si="1401"/>
        <v>0</v>
      </c>
      <c r="AO1763" s="120">
        <f t="shared" si="1402"/>
        <v>0</v>
      </c>
      <c r="AP1763" s="39">
        <f t="shared" si="1403"/>
        <v>0</v>
      </c>
      <c r="AQ1763" s="141">
        <f t="shared" si="1404"/>
        <v>0</v>
      </c>
      <c r="AR1763" s="142">
        <f>AQ1763-AP1763</f>
        <v>0</v>
      </c>
      <c r="AS1763" s="143" t="e">
        <f>AR1763/AP1763</f>
        <v>#DIV/0!</v>
      </c>
      <c r="AT1763" s="144">
        <f t="shared" si="1407"/>
        <v>0</v>
      </c>
      <c r="AU1763" s="141">
        <f>AO1763</f>
        <v>0</v>
      </c>
      <c r="AV1763" s="142">
        <f>AU1763-AT1763</f>
        <v>0</v>
      </c>
      <c r="AW1763" s="143" t="e">
        <f>AV1763/AT1763</f>
        <v>#DIV/0!</v>
      </c>
      <c r="AY1763" s="146" t="str">
        <f t="shared" si="1411"/>
        <v>61.41</v>
      </c>
      <c r="AZ1763" s="862" t="b">
        <f>COUNTIF('[1]Codes SEC'!$B$2:$B$250,Ministres!AY1763)&gt;0</f>
        <v>1</v>
      </c>
    </row>
    <row r="1764" spans="1:52" ht="35.1" customHeight="1" x14ac:dyDescent="0.25">
      <c r="A1764" s="15" t="s">
        <v>1675</v>
      </c>
      <c r="B1764" s="121">
        <v>14</v>
      </c>
      <c r="C1764" s="122" t="s">
        <v>1728</v>
      </c>
      <c r="D1764" s="123">
        <v>1000</v>
      </c>
      <c r="F1764" s="125">
        <v>15</v>
      </c>
      <c r="G1764" s="126" t="s">
        <v>1210</v>
      </c>
      <c r="H1764" s="35" t="str">
        <f t="shared" si="1413"/>
        <v>049</v>
      </c>
      <c r="I1764" s="36" t="s">
        <v>1441</v>
      </c>
      <c r="J1764" s="37" t="s">
        <v>2083</v>
      </c>
      <c r="K1764" s="244" t="s">
        <v>2084</v>
      </c>
      <c r="L1764" s="232">
        <v>0</v>
      </c>
      <c r="M1764" s="233">
        <v>0</v>
      </c>
      <c r="N1764" s="130"/>
      <c r="O1764" s="131"/>
      <c r="P1764" s="131"/>
      <c r="Q1764" s="131"/>
      <c r="R1764" s="131"/>
      <c r="S1764" s="131"/>
      <c r="T1764" s="132" t="str">
        <f t="shared" si="1397"/>
        <v>OK</v>
      </c>
      <c r="U1764" s="138"/>
      <c r="V1764" s="138"/>
      <c r="W1764" s="139"/>
      <c r="X1764" s="139"/>
      <c r="Y1764" s="132" t="str">
        <f t="shared" si="1398"/>
        <v>OK</v>
      </c>
      <c r="Z1764" s="210"/>
      <c r="AA1764" s="204"/>
      <c r="AB1764" s="202"/>
      <c r="AC1764" s="202"/>
      <c r="AD1764" s="202"/>
      <c r="AE1764" s="202"/>
      <c r="AF1764" s="202"/>
      <c r="AG1764" s="132" t="str">
        <f t="shared" si="1399"/>
        <v>OK</v>
      </c>
      <c r="AH1764" s="138"/>
      <c r="AI1764" s="138"/>
      <c r="AJ1764" s="139"/>
      <c r="AK1764" s="139"/>
      <c r="AL1764" s="132" t="str">
        <f t="shared" si="1400"/>
        <v>OK</v>
      </c>
      <c r="AM1764" s="140"/>
      <c r="AN1764" s="119">
        <f t="shared" si="1401"/>
        <v>0</v>
      </c>
      <c r="AO1764" s="120">
        <f t="shared" si="1402"/>
        <v>0</v>
      </c>
      <c r="AP1764" s="39">
        <f t="shared" si="1403"/>
        <v>0</v>
      </c>
      <c r="AQ1764" s="141">
        <f t="shared" si="1404"/>
        <v>0</v>
      </c>
      <c r="AR1764" s="142">
        <f t="shared" ref="AR1764" si="1419">AQ1764-AP1764</f>
        <v>0</v>
      </c>
      <c r="AS1764" s="143" t="e">
        <f t="shared" ref="AS1764" si="1420">AR1764/AP1764</f>
        <v>#DIV/0!</v>
      </c>
      <c r="AT1764" s="144">
        <f t="shared" si="1407"/>
        <v>0</v>
      </c>
      <c r="AU1764" s="141">
        <f t="shared" ref="AU1764" si="1421">AO1764</f>
        <v>0</v>
      </c>
      <c r="AV1764" s="142">
        <f t="shared" ref="AV1764" si="1422">AU1764-AT1764</f>
        <v>0</v>
      </c>
      <c r="AW1764" s="143" t="e">
        <f t="shared" ref="AW1764" si="1423">AV1764/AT1764</f>
        <v>#DIV/0!</v>
      </c>
      <c r="AY1764" s="146" t="str">
        <f t="shared" si="1411"/>
        <v>61.41</v>
      </c>
      <c r="AZ1764" s="862" t="b">
        <f>COUNTIF('[1]Codes SEC'!$B$2:$B$250,Ministres!AY1764)&gt;0</f>
        <v>1</v>
      </c>
    </row>
    <row r="1765" spans="1:52" ht="40.799999999999997" x14ac:dyDescent="0.25">
      <c r="A1765" s="15" t="s">
        <v>1675</v>
      </c>
      <c r="B1765" s="121">
        <v>14</v>
      </c>
      <c r="C1765" s="122" t="s">
        <v>1728</v>
      </c>
      <c r="D1765" s="123">
        <v>1000</v>
      </c>
      <c r="F1765" s="125">
        <v>12</v>
      </c>
      <c r="G1765" s="126">
        <v>1</v>
      </c>
      <c r="H1765" s="35" t="str">
        <f t="shared" si="1413"/>
        <v>049</v>
      </c>
      <c r="I1765" s="36">
        <v>86311000</v>
      </c>
      <c r="J1765" s="37" t="s">
        <v>2085</v>
      </c>
      <c r="K1765" s="244" t="s">
        <v>2086</v>
      </c>
      <c r="L1765" s="128">
        <v>0</v>
      </c>
      <c r="M1765" s="129">
        <v>0</v>
      </c>
      <c r="N1765" s="130"/>
      <c r="O1765" s="131"/>
      <c r="P1765" s="131"/>
      <c r="Q1765" s="131"/>
      <c r="R1765" s="131"/>
      <c r="S1765" s="131"/>
      <c r="T1765" s="132" t="str">
        <f>IF(SUM(N1765:S1765)=U1765,"OK",SUM(N1765:S1765)-U1765)</f>
        <v>OK</v>
      </c>
      <c r="U1765" s="138"/>
      <c r="V1765" s="138"/>
      <c r="W1765" s="139"/>
      <c r="X1765" s="139"/>
      <c r="Y1765" s="132" t="str">
        <f>IF(SUM(W1765:X1765)=Z1765,"OK",SUM(W1765:X1765)-Z1765)</f>
        <v>OK</v>
      </c>
      <c r="Z1765" s="210"/>
      <c r="AA1765" s="204"/>
      <c r="AB1765" s="202"/>
      <c r="AC1765" s="202"/>
      <c r="AD1765" s="202"/>
      <c r="AE1765" s="202"/>
      <c r="AF1765" s="202"/>
      <c r="AG1765" s="132" t="str">
        <f>IF(SUM(AA1765:AF1765)=AH1765,"OK",SUM(AA1765:AF1765)-AH1765)</f>
        <v>OK</v>
      </c>
      <c r="AH1765" s="138"/>
      <c r="AI1765" s="138"/>
      <c r="AJ1765" s="139"/>
      <c r="AK1765" s="139"/>
      <c r="AL1765" s="132" t="str">
        <f>IF(SUM(AJ1765:AK1765)=AM1765,"OK",SUM(AJ1765:AK1765)-AM1765)</f>
        <v>OK</v>
      </c>
      <c r="AM1765" s="140"/>
      <c r="AN1765" s="119">
        <f>L1765+U1765+V1765+Z1765</f>
        <v>0</v>
      </c>
      <c r="AO1765" s="120">
        <f>M1765+AH1765+AI1765+AM1765</f>
        <v>0</v>
      </c>
      <c r="AP1765" s="39">
        <f>L1765</f>
        <v>0</v>
      </c>
      <c r="AQ1765" s="141">
        <f>AN1765</f>
        <v>0</v>
      </c>
      <c r="AR1765" s="142">
        <f>AQ1765-AP1765</f>
        <v>0</v>
      </c>
      <c r="AS1765" s="143" t="e">
        <f>AR1765/AP1765</f>
        <v>#DIV/0!</v>
      </c>
      <c r="AT1765" s="144">
        <f>M1765</f>
        <v>0</v>
      </c>
      <c r="AU1765" s="141">
        <f>AO1765</f>
        <v>0</v>
      </c>
      <c r="AV1765" s="142">
        <f>AU1765-AT1765</f>
        <v>0</v>
      </c>
      <c r="AW1765" s="143" t="e">
        <f>AV1765/AT1765</f>
        <v>#DIV/0!</v>
      </c>
      <c r="AY1765" s="146" t="str">
        <f t="shared" si="1411"/>
        <v>63.11</v>
      </c>
      <c r="AZ1765" s="862" t="b">
        <f>COUNTIF('[1]Codes SEC'!$B$2:$B$250,Ministres!AY1765)&gt;0</f>
        <v>1</v>
      </c>
    </row>
    <row r="1766" spans="1:52" ht="30.6" x14ac:dyDescent="0.25">
      <c r="A1766" s="15" t="s">
        <v>1675</v>
      </c>
      <c r="B1766" s="121">
        <v>14</v>
      </c>
      <c r="C1766" s="122" t="s">
        <v>1728</v>
      </c>
      <c r="D1766" s="123">
        <v>1000</v>
      </c>
      <c r="F1766" s="125">
        <v>6</v>
      </c>
      <c r="G1766" s="126">
        <v>1</v>
      </c>
      <c r="H1766" s="35" t="str">
        <f t="shared" si="1413"/>
        <v>049</v>
      </c>
      <c r="I1766" s="36">
        <v>86311000</v>
      </c>
      <c r="J1766" s="37" t="s">
        <v>2087</v>
      </c>
      <c r="K1766" s="244" t="s">
        <v>2088</v>
      </c>
      <c r="L1766" s="128">
        <v>0</v>
      </c>
      <c r="M1766" s="129">
        <v>0</v>
      </c>
      <c r="N1766" s="130"/>
      <c r="O1766" s="131"/>
      <c r="P1766" s="131"/>
      <c r="Q1766" s="131"/>
      <c r="R1766" s="131"/>
      <c r="S1766" s="131"/>
      <c r="T1766" s="132" t="str">
        <f>IF(SUM(N1766:S1766)=U1766,"OK",SUM(N1766:S1766)-U1766)</f>
        <v>OK</v>
      </c>
      <c r="U1766" s="138"/>
      <c r="V1766" s="138"/>
      <c r="W1766" s="139"/>
      <c r="X1766" s="139"/>
      <c r="Y1766" s="132" t="str">
        <f>IF(SUM(W1766:X1766)=Z1766,"OK",SUM(W1766:X1766)-Z1766)</f>
        <v>OK</v>
      </c>
      <c r="Z1766" s="210"/>
      <c r="AA1766" s="204"/>
      <c r="AB1766" s="202"/>
      <c r="AC1766" s="202"/>
      <c r="AD1766" s="202"/>
      <c r="AE1766" s="202"/>
      <c r="AF1766" s="202"/>
      <c r="AG1766" s="132" t="str">
        <f>IF(SUM(AA1766:AF1766)=AH1766,"OK",SUM(AA1766:AF1766)-AH1766)</f>
        <v>OK</v>
      </c>
      <c r="AH1766" s="138"/>
      <c r="AI1766" s="138"/>
      <c r="AJ1766" s="139"/>
      <c r="AK1766" s="139"/>
      <c r="AL1766" s="132" t="str">
        <f>IF(SUM(AJ1766:AK1766)=AM1766,"OK",SUM(AJ1766:AK1766)-AM1766)</f>
        <v>OK</v>
      </c>
      <c r="AM1766" s="140"/>
      <c r="AN1766" s="119">
        <f>L1766+U1766+V1766+Z1766</f>
        <v>0</v>
      </c>
      <c r="AO1766" s="120">
        <f>M1766+AH1766+AI1766+AM1766</f>
        <v>0</v>
      </c>
      <c r="AP1766" s="39">
        <f>L1766</f>
        <v>0</v>
      </c>
      <c r="AQ1766" s="141">
        <f>AN1766</f>
        <v>0</v>
      </c>
      <c r="AR1766" s="142">
        <f>AQ1766-AP1766</f>
        <v>0</v>
      </c>
      <c r="AS1766" s="143" t="e">
        <f>AR1766/AP1766</f>
        <v>#DIV/0!</v>
      </c>
      <c r="AT1766" s="144">
        <f>M1766</f>
        <v>0</v>
      </c>
      <c r="AU1766" s="141">
        <f>AO1766</f>
        <v>0</v>
      </c>
      <c r="AV1766" s="142">
        <f>AU1766-AT1766</f>
        <v>0</v>
      </c>
      <c r="AW1766" s="143" t="e">
        <f>AV1766/AT1766</f>
        <v>#DIV/0!</v>
      </c>
      <c r="AY1766" s="146" t="str">
        <f t="shared" si="1411"/>
        <v>63.11</v>
      </c>
      <c r="AZ1766" s="862" t="b">
        <f>COUNTIF('[1]Codes SEC'!$B$2:$B$250,Ministres!AY1766)&gt;0</f>
        <v>1</v>
      </c>
    </row>
    <row r="1767" spans="1:52" ht="40.799999999999997" x14ac:dyDescent="0.25">
      <c r="A1767" s="15" t="s">
        <v>1675</v>
      </c>
      <c r="B1767" s="121">
        <v>14</v>
      </c>
      <c r="C1767" s="122" t="s">
        <v>1728</v>
      </c>
      <c r="D1767" s="123">
        <v>1000</v>
      </c>
      <c r="F1767" s="125">
        <v>12</v>
      </c>
      <c r="G1767" s="126">
        <v>1</v>
      </c>
      <c r="H1767" s="35" t="str">
        <f t="shared" si="1413"/>
        <v>049</v>
      </c>
      <c r="I1767" s="36">
        <v>86321000</v>
      </c>
      <c r="J1767" s="37" t="s">
        <v>2089</v>
      </c>
      <c r="K1767" s="244" t="s">
        <v>2090</v>
      </c>
      <c r="L1767" s="128">
        <v>0</v>
      </c>
      <c r="M1767" s="129">
        <v>0</v>
      </c>
      <c r="N1767" s="130"/>
      <c r="O1767" s="131"/>
      <c r="P1767" s="131"/>
      <c r="Q1767" s="131"/>
      <c r="R1767" s="131"/>
      <c r="S1767" s="131"/>
      <c r="T1767" s="132" t="str">
        <f t="shared" si="1397"/>
        <v>OK</v>
      </c>
      <c r="U1767" s="138"/>
      <c r="V1767" s="138"/>
      <c r="W1767" s="139"/>
      <c r="X1767" s="139"/>
      <c r="Y1767" s="132" t="str">
        <f t="shared" si="1398"/>
        <v>OK</v>
      </c>
      <c r="Z1767" s="210"/>
      <c r="AA1767" s="204"/>
      <c r="AB1767" s="202"/>
      <c r="AC1767" s="202"/>
      <c r="AD1767" s="202"/>
      <c r="AE1767" s="202"/>
      <c r="AF1767" s="202"/>
      <c r="AG1767" s="132" t="str">
        <f t="shared" si="1399"/>
        <v>OK</v>
      </c>
      <c r="AH1767" s="138"/>
      <c r="AI1767" s="138"/>
      <c r="AJ1767" s="139"/>
      <c r="AK1767" s="139"/>
      <c r="AL1767" s="132" t="str">
        <f t="shared" si="1400"/>
        <v>OK</v>
      </c>
      <c r="AM1767" s="140"/>
      <c r="AN1767" s="119">
        <f t="shared" si="1401"/>
        <v>0</v>
      </c>
      <c r="AO1767" s="120">
        <f t="shared" si="1402"/>
        <v>0</v>
      </c>
      <c r="AP1767" s="39">
        <f t="shared" si="1403"/>
        <v>0</v>
      </c>
      <c r="AQ1767" s="141">
        <f t="shared" si="1404"/>
        <v>0</v>
      </c>
      <c r="AR1767" s="142">
        <f t="shared" si="1405"/>
        <v>0</v>
      </c>
      <c r="AS1767" s="143" t="e">
        <f t="shared" si="1406"/>
        <v>#DIV/0!</v>
      </c>
      <c r="AT1767" s="144">
        <f t="shared" si="1407"/>
        <v>0</v>
      </c>
      <c r="AU1767" s="141">
        <f t="shared" si="1408"/>
        <v>0</v>
      </c>
      <c r="AV1767" s="142">
        <f t="shared" si="1409"/>
        <v>0</v>
      </c>
      <c r="AW1767" s="143" t="e">
        <f t="shared" si="1410"/>
        <v>#DIV/0!</v>
      </c>
      <c r="AY1767" s="146" t="str">
        <f t="shared" si="1411"/>
        <v>63.21</v>
      </c>
      <c r="AZ1767" s="862" t="b">
        <f>COUNTIF('[1]Codes SEC'!$B$2:$B$250,Ministres!AY1767)&gt;0</f>
        <v>1</v>
      </c>
    </row>
    <row r="1768" spans="1:52" ht="30.6" x14ac:dyDescent="0.25">
      <c r="A1768" s="15" t="s">
        <v>1675</v>
      </c>
      <c r="B1768" s="121">
        <v>14</v>
      </c>
      <c r="C1768" s="122" t="s">
        <v>1728</v>
      </c>
      <c r="D1768" s="123">
        <v>1000</v>
      </c>
      <c r="F1768" s="125">
        <v>6</v>
      </c>
      <c r="G1768" s="126">
        <v>1</v>
      </c>
      <c r="H1768" s="35" t="str">
        <f t="shared" si="1413"/>
        <v>049</v>
      </c>
      <c r="I1768" s="36">
        <v>86353000</v>
      </c>
      <c r="J1768" s="37" t="s">
        <v>2091</v>
      </c>
      <c r="K1768" s="493" t="s">
        <v>2092</v>
      </c>
      <c r="L1768" s="232">
        <v>0</v>
      </c>
      <c r="M1768" s="233">
        <v>0</v>
      </c>
      <c r="N1768" s="130"/>
      <c r="O1768" s="131"/>
      <c r="P1768" s="131"/>
      <c r="Q1768" s="131"/>
      <c r="R1768" s="131"/>
      <c r="S1768" s="131"/>
      <c r="T1768" s="132" t="str">
        <f t="shared" si="1397"/>
        <v>OK</v>
      </c>
      <c r="U1768" s="138"/>
      <c r="V1768" s="138"/>
      <c r="W1768" s="139"/>
      <c r="X1768" s="139"/>
      <c r="Y1768" s="132" t="str">
        <f t="shared" si="1398"/>
        <v>OK</v>
      </c>
      <c r="Z1768" s="210"/>
      <c r="AA1768" s="204"/>
      <c r="AB1768" s="202"/>
      <c r="AC1768" s="202"/>
      <c r="AD1768" s="202"/>
      <c r="AE1768" s="202"/>
      <c r="AF1768" s="202"/>
      <c r="AG1768" s="132" t="str">
        <f t="shared" si="1399"/>
        <v>OK</v>
      </c>
      <c r="AH1768" s="138"/>
      <c r="AI1768" s="138"/>
      <c r="AJ1768" s="139"/>
      <c r="AK1768" s="139"/>
      <c r="AL1768" s="132" t="str">
        <f t="shared" si="1400"/>
        <v>OK</v>
      </c>
      <c r="AM1768" s="140"/>
      <c r="AN1768" s="119">
        <f t="shared" si="1401"/>
        <v>0</v>
      </c>
      <c r="AO1768" s="120">
        <f t="shared" si="1402"/>
        <v>0</v>
      </c>
      <c r="AP1768" s="39">
        <f t="shared" si="1403"/>
        <v>0</v>
      </c>
      <c r="AQ1768" s="141">
        <f t="shared" si="1404"/>
        <v>0</v>
      </c>
      <c r="AR1768" s="142">
        <f t="shared" si="1405"/>
        <v>0</v>
      </c>
      <c r="AS1768" s="143" t="e">
        <f t="shared" si="1406"/>
        <v>#DIV/0!</v>
      </c>
      <c r="AT1768" s="144">
        <f t="shared" si="1407"/>
        <v>0</v>
      </c>
      <c r="AU1768" s="141">
        <f t="shared" si="1408"/>
        <v>0</v>
      </c>
      <c r="AV1768" s="142">
        <f t="shared" si="1409"/>
        <v>0</v>
      </c>
      <c r="AW1768" s="143" t="e">
        <f t="shared" si="1410"/>
        <v>#DIV/0!</v>
      </c>
      <c r="AY1768" s="146" t="str">
        <f t="shared" si="1411"/>
        <v>63.53</v>
      </c>
      <c r="AZ1768" s="862" t="b">
        <f>COUNTIF('[1]Codes SEC'!$B$2:$B$250,Ministres!AY1768)&gt;0</f>
        <v>1</v>
      </c>
    </row>
    <row r="1769" spans="1:52" ht="30.6" x14ac:dyDescent="0.25">
      <c r="A1769" s="15" t="s">
        <v>1675</v>
      </c>
      <c r="B1769" s="225">
        <v>14</v>
      </c>
      <c r="C1769" s="122" t="s">
        <v>1728</v>
      </c>
      <c r="D1769" s="123">
        <v>1000</v>
      </c>
      <c r="F1769" s="125">
        <v>12</v>
      </c>
      <c r="G1769" s="126">
        <v>1</v>
      </c>
      <c r="H1769" s="35" t="str">
        <f t="shared" si="1413"/>
        <v>049</v>
      </c>
      <c r="I1769" s="36" t="s">
        <v>2093</v>
      </c>
      <c r="J1769" s="37" t="s">
        <v>2094</v>
      </c>
      <c r="K1769" s="231" t="s">
        <v>2095</v>
      </c>
      <c r="L1769" s="241">
        <v>168</v>
      </c>
      <c r="M1769" s="242">
        <v>238</v>
      </c>
      <c r="N1769" s="201"/>
      <c r="O1769" s="202"/>
      <c r="P1769" s="202"/>
      <c r="Q1769" s="202"/>
      <c r="R1769" s="202"/>
      <c r="S1769" s="202"/>
      <c r="T1769" s="132" t="str">
        <f t="shared" si="1397"/>
        <v>OK</v>
      </c>
      <c r="U1769" s="138"/>
      <c r="V1769" s="138"/>
      <c r="W1769" s="139"/>
      <c r="X1769" s="139"/>
      <c r="Y1769" s="132" t="str">
        <f t="shared" si="1398"/>
        <v>OK</v>
      </c>
      <c r="Z1769" s="210"/>
      <c r="AA1769" s="204"/>
      <c r="AB1769" s="202"/>
      <c r="AC1769" s="202"/>
      <c r="AD1769" s="202"/>
      <c r="AE1769" s="202"/>
      <c r="AF1769" s="202"/>
      <c r="AG1769" s="132" t="str">
        <f t="shared" si="1399"/>
        <v>OK</v>
      </c>
      <c r="AH1769" s="138"/>
      <c r="AI1769" s="138"/>
      <c r="AJ1769" s="139"/>
      <c r="AK1769" s="139"/>
      <c r="AL1769" s="132" t="str">
        <f t="shared" si="1400"/>
        <v>OK</v>
      </c>
      <c r="AM1769" s="140"/>
      <c r="AN1769" s="119">
        <f t="shared" si="1401"/>
        <v>168</v>
      </c>
      <c r="AO1769" s="120">
        <f t="shared" si="1402"/>
        <v>238</v>
      </c>
      <c r="AP1769" s="39">
        <f t="shared" si="1403"/>
        <v>168</v>
      </c>
      <c r="AQ1769" s="141">
        <f t="shared" si="1404"/>
        <v>168</v>
      </c>
      <c r="AR1769" s="141">
        <f t="shared" si="1405"/>
        <v>0</v>
      </c>
      <c r="AS1769" s="143">
        <f t="shared" si="1406"/>
        <v>0</v>
      </c>
      <c r="AT1769" s="144">
        <f t="shared" si="1407"/>
        <v>238</v>
      </c>
      <c r="AU1769" s="141">
        <f t="shared" si="1408"/>
        <v>238</v>
      </c>
      <c r="AV1769" s="141">
        <f t="shared" si="1409"/>
        <v>0</v>
      </c>
      <c r="AW1769" s="143">
        <f t="shared" si="1410"/>
        <v>0</v>
      </c>
      <c r="AY1769" s="146" t="str">
        <f t="shared" si="1411"/>
        <v>71.11</v>
      </c>
      <c r="AZ1769" s="862" t="b">
        <f>COUNTIF('[1]Codes SEC'!$B$2:$B$250,Ministres!AY1769)&gt;0</f>
        <v>1</v>
      </c>
    </row>
    <row r="1770" spans="1:52" ht="35.1" customHeight="1" x14ac:dyDescent="0.25">
      <c r="A1770" s="15" t="s">
        <v>1675</v>
      </c>
      <c r="B1770" s="225" t="s">
        <v>1755</v>
      </c>
      <c r="C1770" s="122" t="s">
        <v>1728</v>
      </c>
      <c r="D1770" s="123">
        <v>1000</v>
      </c>
      <c r="E1770" s="226"/>
      <c r="F1770" s="122">
        <v>12</v>
      </c>
      <c r="G1770" s="227">
        <v>1</v>
      </c>
      <c r="H1770" s="228" t="str">
        <f t="shared" si="1413"/>
        <v>049</v>
      </c>
      <c r="I1770" s="229">
        <v>87111000</v>
      </c>
      <c r="J1770" s="230" t="s">
        <v>2096</v>
      </c>
      <c r="K1770" s="231" t="s">
        <v>2097</v>
      </c>
      <c r="L1770" s="232">
        <v>0</v>
      </c>
      <c r="M1770" s="233">
        <v>0</v>
      </c>
      <c r="N1770" s="130"/>
      <c r="O1770" s="131"/>
      <c r="P1770" s="131"/>
      <c r="Q1770" s="131"/>
      <c r="R1770" s="131"/>
      <c r="S1770" s="131"/>
      <c r="T1770" s="132" t="str">
        <f>IF(SUM(N1770:S1770)=U1770,"OK",SUM(N1770:S1770)-U1770)</f>
        <v>OK</v>
      </c>
      <c r="U1770" s="138"/>
      <c r="V1770" s="138"/>
      <c r="W1770" s="139"/>
      <c r="X1770" s="139"/>
      <c r="Y1770" s="132" t="str">
        <f>IF(SUM(W1770:X1770)=Z1770,"OK",SUM(W1770:X1770)-Z1770)</f>
        <v>OK</v>
      </c>
      <c r="Z1770" s="210"/>
      <c r="AA1770" s="204"/>
      <c r="AB1770" s="202"/>
      <c r="AC1770" s="202"/>
      <c r="AD1770" s="202"/>
      <c r="AE1770" s="202"/>
      <c r="AF1770" s="202"/>
      <c r="AG1770" s="132" t="str">
        <f>IF(SUM(AA1770:AF1770)=AH1770,"OK",SUM(AA1770:AF1770)-AH1770)</f>
        <v>OK</v>
      </c>
      <c r="AH1770" s="138"/>
      <c r="AI1770" s="138"/>
      <c r="AJ1770" s="139"/>
      <c r="AK1770" s="139"/>
      <c r="AL1770" s="132" t="str">
        <f>IF(SUM(AJ1770:AK1770)=AM1770,"OK",SUM(AJ1770:AK1770)-AM1770)</f>
        <v>OK</v>
      </c>
      <c r="AM1770" s="140"/>
      <c r="AN1770" s="119">
        <f>L1770+U1770+V1770+Z1770</f>
        <v>0</v>
      </c>
      <c r="AO1770" s="120">
        <f>M1770+AH1770+AI1770+AM1770</f>
        <v>0</v>
      </c>
      <c r="AP1770" s="39">
        <f>L1770</f>
        <v>0</v>
      </c>
      <c r="AQ1770" s="141">
        <f>AN1770</f>
        <v>0</v>
      </c>
      <c r="AR1770" s="142">
        <f>AQ1770-AP1770</f>
        <v>0</v>
      </c>
      <c r="AS1770" s="143" t="e">
        <f>AR1770/AP1770</f>
        <v>#DIV/0!</v>
      </c>
      <c r="AT1770" s="144">
        <f>M1770</f>
        <v>0</v>
      </c>
      <c r="AU1770" s="141">
        <f>AO1770</f>
        <v>0</v>
      </c>
      <c r="AV1770" s="142">
        <f>AU1770-AT1770</f>
        <v>0</v>
      </c>
      <c r="AW1770" s="143" t="e">
        <f>AV1770/AT1770</f>
        <v>#DIV/0!</v>
      </c>
      <c r="AY1770" s="146" t="str">
        <f t="shared" si="1411"/>
        <v>71.11</v>
      </c>
      <c r="AZ1770" s="862" t="b">
        <f>COUNTIF('[1]Codes SEC'!$B$2:$B$250,Ministres!AY1770)&gt;0</f>
        <v>1</v>
      </c>
    </row>
    <row r="1771" spans="1:52" ht="35.1" customHeight="1" x14ac:dyDescent="0.25">
      <c r="A1771" s="15" t="s">
        <v>1675</v>
      </c>
      <c r="B1771" s="225" t="s">
        <v>1755</v>
      </c>
      <c r="C1771" s="122" t="s">
        <v>1728</v>
      </c>
      <c r="D1771" s="123">
        <v>1000</v>
      </c>
      <c r="E1771" s="226"/>
      <c r="F1771" s="122">
        <v>15</v>
      </c>
      <c r="G1771" s="227"/>
      <c r="H1771" s="228" t="str">
        <f t="shared" si="1413"/>
        <v>049</v>
      </c>
      <c r="I1771" s="229">
        <v>87111000</v>
      </c>
      <c r="J1771" s="230" t="s">
        <v>2098</v>
      </c>
      <c r="K1771" s="231" t="s">
        <v>2099</v>
      </c>
      <c r="L1771" s="232">
        <v>0</v>
      </c>
      <c r="M1771" s="233">
        <v>0</v>
      </c>
      <c r="N1771" s="130"/>
      <c r="O1771" s="131"/>
      <c r="P1771" s="131"/>
      <c r="Q1771" s="131"/>
      <c r="R1771" s="131"/>
      <c r="S1771" s="131"/>
      <c r="T1771" s="132" t="str">
        <f>IF(SUM(N1771:S1771)=U1771,"OK",SUM(N1771:S1771)-U1771)</f>
        <v>OK</v>
      </c>
      <c r="U1771" s="138"/>
      <c r="V1771" s="138"/>
      <c r="W1771" s="139"/>
      <c r="X1771" s="139"/>
      <c r="Y1771" s="132" t="str">
        <f>IF(SUM(W1771:X1771)=Z1771,"OK",SUM(W1771:X1771)-Z1771)</f>
        <v>OK</v>
      </c>
      <c r="Z1771" s="210"/>
      <c r="AA1771" s="204"/>
      <c r="AB1771" s="202"/>
      <c r="AC1771" s="202"/>
      <c r="AD1771" s="202"/>
      <c r="AE1771" s="202"/>
      <c r="AF1771" s="202"/>
      <c r="AG1771" s="132" t="str">
        <f>IF(SUM(AA1771:AF1771)=AH1771,"OK",SUM(AA1771:AF1771)-AH1771)</f>
        <v>OK</v>
      </c>
      <c r="AH1771" s="138"/>
      <c r="AI1771" s="138"/>
      <c r="AJ1771" s="139"/>
      <c r="AK1771" s="139"/>
      <c r="AL1771" s="132" t="str">
        <f>IF(SUM(AJ1771:AK1771)=AM1771,"OK",SUM(AJ1771:AK1771)-AM1771)</f>
        <v>OK</v>
      </c>
      <c r="AM1771" s="140"/>
      <c r="AN1771" s="119">
        <f>L1771+U1771+V1771+Z1771</f>
        <v>0</v>
      </c>
      <c r="AO1771" s="120">
        <f>M1771+AH1771+AI1771+AM1771</f>
        <v>0</v>
      </c>
      <c r="AP1771" s="39">
        <f>L1771</f>
        <v>0</v>
      </c>
      <c r="AQ1771" s="141">
        <f>AN1771</f>
        <v>0</v>
      </c>
      <c r="AR1771" s="142">
        <f>AQ1771-AP1771</f>
        <v>0</v>
      </c>
      <c r="AS1771" s="143" t="e">
        <f>AR1771/AP1771</f>
        <v>#DIV/0!</v>
      </c>
      <c r="AT1771" s="144">
        <f>M1771</f>
        <v>0</v>
      </c>
      <c r="AU1771" s="141">
        <f>AO1771</f>
        <v>0</v>
      </c>
      <c r="AV1771" s="142">
        <f>AU1771-AT1771</f>
        <v>0</v>
      </c>
      <c r="AW1771" s="143" t="e">
        <f>AV1771/AT1771</f>
        <v>#DIV/0!</v>
      </c>
      <c r="AY1771" s="146" t="str">
        <f t="shared" si="1411"/>
        <v>71.11</v>
      </c>
      <c r="AZ1771" s="862" t="b">
        <f>COUNTIF('[1]Codes SEC'!$B$2:$B$250,Ministres!AY1771)&gt;0</f>
        <v>1</v>
      </c>
    </row>
    <row r="1772" spans="1:52" ht="30.6" x14ac:dyDescent="0.25">
      <c r="A1772" s="15" t="s">
        <v>1675</v>
      </c>
      <c r="B1772" s="225">
        <v>14</v>
      </c>
      <c r="C1772" s="122" t="s">
        <v>1728</v>
      </c>
      <c r="D1772" s="123">
        <v>1000</v>
      </c>
      <c r="F1772" s="125">
        <v>15</v>
      </c>
      <c r="G1772" s="126">
        <v>1</v>
      </c>
      <c r="H1772" s="35" t="str">
        <f t="shared" si="1413"/>
        <v>049</v>
      </c>
      <c r="I1772" s="36" t="s">
        <v>2100</v>
      </c>
      <c r="J1772" s="37" t="s">
        <v>2101</v>
      </c>
      <c r="K1772" s="231" t="s">
        <v>2102</v>
      </c>
      <c r="L1772" s="241">
        <v>638</v>
      </c>
      <c r="M1772" s="242">
        <v>638</v>
      </c>
      <c r="N1772" s="201"/>
      <c r="O1772" s="202"/>
      <c r="P1772" s="202"/>
      <c r="Q1772" s="202"/>
      <c r="R1772" s="202"/>
      <c r="S1772" s="202"/>
      <c r="T1772" s="132" t="str">
        <f t="shared" si="1397"/>
        <v>OK</v>
      </c>
      <c r="U1772" s="138"/>
      <c r="V1772" s="138"/>
      <c r="W1772" s="139"/>
      <c r="X1772" s="139"/>
      <c r="Y1772" s="132" t="str">
        <f t="shared" si="1398"/>
        <v>OK</v>
      </c>
      <c r="Z1772" s="210"/>
      <c r="AA1772" s="204"/>
      <c r="AB1772" s="202"/>
      <c r="AC1772" s="202"/>
      <c r="AD1772" s="202"/>
      <c r="AE1772" s="202"/>
      <c r="AF1772" s="202"/>
      <c r="AG1772" s="132" t="str">
        <f t="shared" si="1399"/>
        <v>OK</v>
      </c>
      <c r="AH1772" s="138"/>
      <c r="AI1772" s="138"/>
      <c r="AJ1772" s="139"/>
      <c r="AK1772" s="139"/>
      <c r="AL1772" s="132" t="str">
        <f t="shared" si="1400"/>
        <v>OK</v>
      </c>
      <c r="AM1772" s="140"/>
      <c r="AN1772" s="119">
        <f t="shared" si="1401"/>
        <v>638</v>
      </c>
      <c r="AO1772" s="120">
        <f t="shared" si="1402"/>
        <v>638</v>
      </c>
      <c r="AP1772" s="39">
        <f t="shared" si="1403"/>
        <v>638</v>
      </c>
      <c r="AQ1772" s="141">
        <f t="shared" si="1404"/>
        <v>638</v>
      </c>
      <c r="AR1772" s="141">
        <f t="shared" si="1405"/>
        <v>0</v>
      </c>
      <c r="AS1772" s="143">
        <f t="shared" si="1406"/>
        <v>0</v>
      </c>
      <c r="AT1772" s="144">
        <f t="shared" si="1407"/>
        <v>638</v>
      </c>
      <c r="AU1772" s="141">
        <f t="shared" si="1408"/>
        <v>638</v>
      </c>
      <c r="AV1772" s="141">
        <f t="shared" si="1409"/>
        <v>0</v>
      </c>
      <c r="AW1772" s="143">
        <f t="shared" si="1410"/>
        <v>0</v>
      </c>
      <c r="AY1772" s="146" t="str">
        <f t="shared" si="1411"/>
        <v>71.12</v>
      </c>
      <c r="AZ1772" s="862" t="b">
        <f>COUNTIF('[1]Codes SEC'!$B$2:$B$250,Ministres!AY1772)&gt;0</f>
        <v>1</v>
      </c>
    </row>
    <row r="1773" spans="1:52" ht="30.6" x14ac:dyDescent="0.25">
      <c r="A1773" s="15" t="s">
        <v>1675</v>
      </c>
      <c r="B1773" s="225">
        <v>14</v>
      </c>
      <c r="C1773" s="122" t="s">
        <v>1728</v>
      </c>
      <c r="D1773" s="123">
        <v>1000</v>
      </c>
      <c r="F1773" s="125">
        <v>15</v>
      </c>
      <c r="G1773" s="126">
        <v>1</v>
      </c>
      <c r="H1773" s="35" t="str">
        <f t="shared" si="1413"/>
        <v>049</v>
      </c>
      <c r="I1773" s="36">
        <v>87112000</v>
      </c>
      <c r="J1773" s="37" t="s">
        <v>2103</v>
      </c>
      <c r="K1773" s="231" t="s">
        <v>2104</v>
      </c>
      <c r="L1773" s="241">
        <v>15800</v>
      </c>
      <c r="M1773" s="242">
        <v>15800</v>
      </c>
      <c r="N1773" s="201"/>
      <c r="O1773" s="202"/>
      <c r="P1773" s="202"/>
      <c r="Q1773" s="202"/>
      <c r="R1773" s="202"/>
      <c r="S1773" s="202"/>
      <c r="T1773" s="132" t="str">
        <f>IF(SUM(N1773:S1773)=U1773,"OK",SUM(N1773:S1773)-U1773)</f>
        <v>OK</v>
      </c>
      <c r="U1773" s="138"/>
      <c r="V1773" s="138"/>
      <c r="W1773" s="139"/>
      <c r="X1773" s="139"/>
      <c r="Y1773" s="132" t="str">
        <f>IF(SUM(W1773:X1773)=Z1773,"OK",SUM(W1773:X1773)-Z1773)</f>
        <v>OK</v>
      </c>
      <c r="Z1773" s="210"/>
      <c r="AA1773" s="204"/>
      <c r="AB1773" s="202"/>
      <c r="AC1773" s="202"/>
      <c r="AD1773" s="202"/>
      <c r="AE1773" s="202"/>
      <c r="AF1773" s="202"/>
      <c r="AG1773" s="132" t="str">
        <f>IF(SUM(AA1773:AF1773)=AH1773,"OK",SUM(AA1773:AF1773)-AH1773)</f>
        <v>OK</v>
      </c>
      <c r="AH1773" s="138"/>
      <c r="AI1773" s="138"/>
      <c r="AJ1773" s="139"/>
      <c r="AK1773" s="139"/>
      <c r="AL1773" s="132" t="str">
        <f>IF(SUM(AJ1773:AK1773)=AM1773,"OK",SUM(AJ1773:AK1773)-AM1773)</f>
        <v>OK</v>
      </c>
      <c r="AM1773" s="140"/>
      <c r="AN1773" s="119">
        <f>L1773+U1773+V1773+Z1773</f>
        <v>15800</v>
      </c>
      <c r="AO1773" s="120">
        <f>M1773+AH1773+AI1773+AM1773</f>
        <v>15800</v>
      </c>
      <c r="AP1773" s="39">
        <f>L1773</f>
        <v>15800</v>
      </c>
      <c r="AQ1773" s="141">
        <f>AN1773</f>
        <v>15800</v>
      </c>
      <c r="AR1773" s="141">
        <f>AQ1773-AP1773</f>
        <v>0</v>
      </c>
      <c r="AS1773" s="143">
        <f>AR1773/AP1773</f>
        <v>0</v>
      </c>
      <c r="AT1773" s="144">
        <f>M1773</f>
        <v>15800</v>
      </c>
      <c r="AU1773" s="141">
        <f>AO1773</f>
        <v>15800</v>
      </c>
      <c r="AV1773" s="141">
        <f>AU1773-AT1773</f>
        <v>0</v>
      </c>
      <c r="AW1773" s="143">
        <f>AV1773/AT1773</f>
        <v>0</v>
      </c>
      <c r="AY1773" s="146" t="str">
        <f t="shared" si="1411"/>
        <v>71.12</v>
      </c>
      <c r="AZ1773" s="862" t="b">
        <f>COUNTIF('[1]Codes SEC'!$B$2:$B$250,Ministres!AY1773)&gt;0</f>
        <v>1</v>
      </c>
    </row>
    <row r="1774" spans="1:52" ht="44.4" customHeight="1" x14ac:dyDescent="0.25">
      <c r="A1774" s="15" t="s">
        <v>1675</v>
      </c>
      <c r="B1774" s="121">
        <v>14</v>
      </c>
      <c r="C1774" s="122" t="s">
        <v>1728</v>
      </c>
      <c r="D1774" s="123">
        <v>1000</v>
      </c>
      <c r="F1774" s="125">
        <v>12</v>
      </c>
      <c r="G1774" s="126">
        <v>1</v>
      </c>
      <c r="H1774" s="35" t="str">
        <f t="shared" si="1413"/>
        <v>049</v>
      </c>
      <c r="I1774" s="36">
        <v>87112000</v>
      </c>
      <c r="J1774" s="37" t="s">
        <v>2105</v>
      </c>
      <c r="K1774" s="244" t="s">
        <v>2106</v>
      </c>
      <c r="L1774" s="128">
        <v>0</v>
      </c>
      <c r="M1774" s="129">
        <v>0</v>
      </c>
      <c r="N1774" s="130"/>
      <c r="O1774" s="131"/>
      <c r="P1774" s="131"/>
      <c r="Q1774" s="131"/>
      <c r="R1774" s="131"/>
      <c r="S1774" s="131"/>
      <c r="T1774" s="132" t="str">
        <f>IF(SUM(N1774:S1774)=U1774,"OK",SUM(N1774:S1774)-U1774)</f>
        <v>OK</v>
      </c>
      <c r="U1774" s="138"/>
      <c r="V1774" s="138"/>
      <c r="W1774" s="139"/>
      <c r="X1774" s="139"/>
      <c r="Y1774" s="132" t="str">
        <f>IF(SUM(W1774:X1774)=Z1774,"OK",SUM(W1774:X1774)-Z1774)</f>
        <v>OK</v>
      </c>
      <c r="Z1774" s="210"/>
      <c r="AA1774" s="204"/>
      <c r="AB1774" s="202"/>
      <c r="AC1774" s="202"/>
      <c r="AD1774" s="202"/>
      <c r="AE1774" s="202"/>
      <c r="AF1774" s="202"/>
      <c r="AG1774" s="132" t="str">
        <f>IF(SUM(AA1774:AF1774)=AH1774,"OK",SUM(AA1774:AF1774)-AH1774)</f>
        <v>OK</v>
      </c>
      <c r="AH1774" s="138"/>
      <c r="AI1774" s="138"/>
      <c r="AJ1774" s="139"/>
      <c r="AK1774" s="139"/>
      <c r="AL1774" s="132" t="str">
        <f>IF(SUM(AJ1774:AK1774)=AM1774,"OK",SUM(AJ1774:AK1774)-AM1774)</f>
        <v>OK</v>
      </c>
      <c r="AM1774" s="140"/>
      <c r="AN1774" s="119">
        <f>L1774+U1774+V1774+Z1774</f>
        <v>0</v>
      </c>
      <c r="AO1774" s="120">
        <f>M1774+AH1774+AI1774+AM1774</f>
        <v>0</v>
      </c>
      <c r="AP1774" s="39">
        <f>L1774</f>
        <v>0</v>
      </c>
      <c r="AQ1774" s="141">
        <f>AN1774</f>
        <v>0</v>
      </c>
      <c r="AR1774" s="142">
        <f>AQ1774-AP1774</f>
        <v>0</v>
      </c>
      <c r="AS1774" s="143" t="e">
        <f>AR1774/AP1774</f>
        <v>#DIV/0!</v>
      </c>
      <c r="AT1774" s="144">
        <f>M1774</f>
        <v>0</v>
      </c>
      <c r="AU1774" s="141">
        <f>AO1774</f>
        <v>0</v>
      </c>
      <c r="AV1774" s="142">
        <f>AU1774-AT1774</f>
        <v>0</v>
      </c>
      <c r="AW1774" s="143" t="e">
        <f>AV1774/AT1774</f>
        <v>#DIV/0!</v>
      </c>
      <c r="AY1774" s="146" t="str">
        <f t="shared" si="1411"/>
        <v>71.12</v>
      </c>
      <c r="AZ1774" s="862" t="b">
        <f>COUNTIF('[1]Codes SEC'!$B$2:$B$250,Ministres!AY1774)&gt;0</f>
        <v>1</v>
      </c>
    </row>
    <row r="1775" spans="1:52" ht="30.6" x14ac:dyDescent="0.25">
      <c r="A1775" s="15" t="s">
        <v>1675</v>
      </c>
      <c r="B1775" s="225">
        <v>14</v>
      </c>
      <c r="C1775" s="122" t="s">
        <v>1728</v>
      </c>
      <c r="D1775" s="123">
        <v>1000</v>
      </c>
      <c r="F1775" s="125">
        <v>12</v>
      </c>
      <c r="G1775" s="126">
        <v>1</v>
      </c>
      <c r="H1775" s="35" t="str">
        <f t="shared" si="1413"/>
        <v>049</v>
      </c>
      <c r="I1775" s="36" t="s">
        <v>2107</v>
      </c>
      <c r="J1775" s="37" t="s">
        <v>2108</v>
      </c>
      <c r="K1775" s="231" t="s">
        <v>2109</v>
      </c>
      <c r="L1775" s="241">
        <v>88</v>
      </c>
      <c r="M1775" s="242">
        <v>171</v>
      </c>
      <c r="N1775" s="201"/>
      <c r="O1775" s="202"/>
      <c r="P1775" s="202"/>
      <c r="Q1775" s="202"/>
      <c r="R1775" s="202"/>
      <c r="S1775" s="202"/>
      <c r="T1775" s="132" t="str">
        <f t="shared" si="1397"/>
        <v>OK</v>
      </c>
      <c r="U1775" s="138"/>
      <c r="V1775" s="138"/>
      <c r="W1775" s="139"/>
      <c r="X1775" s="139"/>
      <c r="Y1775" s="132" t="str">
        <f t="shared" si="1398"/>
        <v>OK</v>
      </c>
      <c r="Z1775" s="210"/>
      <c r="AA1775" s="204"/>
      <c r="AB1775" s="202"/>
      <c r="AC1775" s="202"/>
      <c r="AD1775" s="202"/>
      <c r="AE1775" s="202"/>
      <c r="AF1775" s="202"/>
      <c r="AG1775" s="132" t="str">
        <f t="shared" si="1399"/>
        <v>OK</v>
      </c>
      <c r="AH1775" s="138"/>
      <c r="AI1775" s="138"/>
      <c r="AJ1775" s="139"/>
      <c r="AK1775" s="139"/>
      <c r="AL1775" s="132" t="str">
        <f t="shared" si="1400"/>
        <v>OK</v>
      </c>
      <c r="AM1775" s="140"/>
      <c r="AN1775" s="119">
        <f t="shared" si="1401"/>
        <v>88</v>
      </c>
      <c r="AO1775" s="120">
        <f t="shared" si="1402"/>
        <v>171</v>
      </c>
      <c r="AP1775" s="39">
        <f t="shared" si="1403"/>
        <v>88</v>
      </c>
      <c r="AQ1775" s="141">
        <f t="shared" si="1404"/>
        <v>88</v>
      </c>
      <c r="AR1775" s="141">
        <f t="shared" si="1405"/>
        <v>0</v>
      </c>
      <c r="AS1775" s="143">
        <f t="shared" si="1406"/>
        <v>0</v>
      </c>
      <c r="AT1775" s="144">
        <f t="shared" si="1407"/>
        <v>171</v>
      </c>
      <c r="AU1775" s="141">
        <f t="shared" si="1408"/>
        <v>171</v>
      </c>
      <c r="AV1775" s="141">
        <f t="shared" si="1409"/>
        <v>0</v>
      </c>
      <c r="AW1775" s="143">
        <f t="shared" si="1410"/>
        <v>0</v>
      </c>
      <c r="AY1775" s="146" t="str">
        <f t="shared" si="1411"/>
        <v>71.31</v>
      </c>
      <c r="AZ1775" s="862" t="b">
        <f>COUNTIF('[1]Codes SEC'!$B$2:$B$250,Ministres!AY1775)&gt;0</f>
        <v>1</v>
      </c>
    </row>
    <row r="1776" spans="1:52" ht="35.1" customHeight="1" x14ac:dyDescent="0.25">
      <c r="A1776" s="15" t="s">
        <v>1675</v>
      </c>
      <c r="B1776" s="225" t="s">
        <v>1755</v>
      </c>
      <c r="C1776" s="122" t="s">
        <v>1728</v>
      </c>
      <c r="D1776" s="123">
        <v>1000</v>
      </c>
      <c r="E1776" s="226"/>
      <c r="F1776" s="122">
        <v>12</v>
      </c>
      <c r="G1776" s="227">
        <v>1</v>
      </c>
      <c r="H1776" s="228" t="str">
        <f t="shared" si="1413"/>
        <v>049</v>
      </c>
      <c r="I1776" s="229">
        <v>87131000</v>
      </c>
      <c r="J1776" s="230" t="s">
        <v>2110</v>
      </c>
      <c r="K1776" s="231" t="s">
        <v>2111</v>
      </c>
      <c r="L1776" s="232">
        <v>0</v>
      </c>
      <c r="M1776" s="233">
        <v>0</v>
      </c>
      <c r="N1776" s="130"/>
      <c r="O1776" s="131"/>
      <c r="P1776" s="131"/>
      <c r="Q1776" s="131"/>
      <c r="R1776" s="131"/>
      <c r="S1776" s="131"/>
      <c r="T1776" s="132" t="str">
        <f t="shared" si="1397"/>
        <v>OK</v>
      </c>
      <c r="U1776" s="138"/>
      <c r="V1776" s="138"/>
      <c r="W1776" s="139"/>
      <c r="X1776" s="139"/>
      <c r="Y1776" s="132" t="str">
        <f t="shared" si="1398"/>
        <v>OK</v>
      </c>
      <c r="Z1776" s="210"/>
      <c r="AA1776" s="204"/>
      <c r="AB1776" s="202"/>
      <c r="AC1776" s="202"/>
      <c r="AD1776" s="202"/>
      <c r="AE1776" s="202"/>
      <c r="AF1776" s="202"/>
      <c r="AG1776" s="132" t="str">
        <f t="shared" si="1399"/>
        <v>OK</v>
      </c>
      <c r="AH1776" s="138"/>
      <c r="AI1776" s="138"/>
      <c r="AJ1776" s="139"/>
      <c r="AK1776" s="139"/>
      <c r="AL1776" s="132" t="str">
        <f t="shared" si="1400"/>
        <v>OK</v>
      </c>
      <c r="AM1776" s="140"/>
      <c r="AN1776" s="119">
        <f t="shared" si="1401"/>
        <v>0</v>
      </c>
      <c r="AO1776" s="120">
        <f t="shared" si="1402"/>
        <v>0</v>
      </c>
      <c r="AP1776" s="39">
        <f t="shared" si="1403"/>
        <v>0</v>
      </c>
      <c r="AQ1776" s="141">
        <f t="shared" si="1404"/>
        <v>0</v>
      </c>
      <c r="AR1776" s="142">
        <f>AQ1776-AP1776</f>
        <v>0</v>
      </c>
      <c r="AS1776" s="143" t="e">
        <f>AR1776/AP1776</f>
        <v>#DIV/0!</v>
      </c>
      <c r="AT1776" s="144">
        <f t="shared" si="1407"/>
        <v>0</v>
      </c>
      <c r="AU1776" s="141">
        <f>AO1776</f>
        <v>0</v>
      </c>
      <c r="AV1776" s="142">
        <f>AU1776-AT1776</f>
        <v>0</v>
      </c>
      <c r="AW1776" s="143" t="e">
        <f>AV1776/AT1776</f>
        <v>#DIV/0!</v>
      </c>
      <c r="AY1776" s="146" t="str">
        <f t="shared" si="1411"/>
        <v>71.31</v>
      </c>
      <c r="AZ1776" s="862" t="b">
        <f>COUNTIF('[1]Codes SEC'!$B$2:$B$250,Ministres!AY1776)&gt;0</f>
        <v>1</v>
      </c>
    </row>
    <row r="1777" spans="1:52" ht="30.6" x14ac:dyDescent="0.25">
      <c r="A1777" s="15" t="s">
        <v>1675</v>
      </c>
      <c r="B1777" s="225">
        <v>14</v>
      </c>
      <c r="C1777" s="122" t="s">
        <v>1728</v>
      </c>
      <c r="D1777" s="123">
        <v>1000</v>
      </c>
      <c r="F1777" s="125">
        <v>15</v>
      </c>
      <c r="G1777" s="126">
        <v>1</v>
      </c>
      <c r="H1777" s="35" t="str">
        <f t="shared" si="1413"/>
        <v>049</v>
      </c>
      <c r="I1777" s="36" t="s">
        <v>2112</v>
      </c>
      <c r="J1777" s="37" t="s">
        <v>2113</v>
      </c>
      <c r="K1777" s="231" t="s">
        <v>2114</v>
      </c>
      <c r="L1777" s="241">
        <v>1188</v>
      </c>
      <c r="M1777" s="242">
        <v>1188</v>
      </c>
      <c r="N1777" s="201"/>
      <c r="O1777" s="202"/>
      <c r="P1777" s="202"/>
      <c r="Q1777" s="202"/>
      <c r="R1777" s="202"/>
      <c r="S1777" s="202"/>
      <c r="T1777" s="132" t="str">
        <f>IF(SUM(N1777:S1777)=U1777,"OK",SUM(N1777:S1777)-U1777)</f>
        <v>OK</v>
      </c>
      <c r="U1777" s="138"/>
      <c r="V1777" s="138"/>
      <c r="W1777" s="139"/>
      <c r="X1777" s="139"/>
      <c r="Y1777" s="132" t="str">
        <f>IF(SUM(W1777:X1777)=Z1777,"OK",SUM(W1777:X1777)-Z1777)</f>
        <v>OK</v>
      </c>
      <c r="Z1777" s="210"/>
      <c r="AA1777" s="204"/>
      <c r="AB1777" s="202"/>
      <c r="AC1777" s="202"/>
      <c r="AD1777" s="202"/>
      <c r="AE1777" s="202"/>
      <c r="AF1777" s="202"/>
      <c r="AG1777" s="132" t="str">
        <f>IF(SUM(AA1777:AF1777)=AH1777,"OK",SUM(AA1777:AF1777)-AH1777)</f>
        <v>OK</v>
      </c>
      <c r="AH1777" s="138"/>
      <c r="AI1777" s="138"/>
      <c r="AJ1777" s="139"/>
      <c r="AK1777" s="139"/>
      <c r="AL1777" s="132" t="str">
        <f>IF(SUM(AJ1777:AK1777)=AM1777,"OK",SUM(AJ1777:AK1777)-AM1777)</f>
        <v>OK</v>
      </c>
      <c r="AM1777" s="140"/>
      <c r="AN1777" s="119">
        <f>L1777+U1777+V1777+Z1777</f>
        <v>1188</v>
      </c>
      <c r="AO1777" s="120">
        <f>M1777+AH1777+AI1777+AM1777</f>
        <v>1188</v>
      </c>
      <c r="AP1777" s="39">
        <f>L1777</f>
        <v>1188</v>
      </c>
      <c r="AQ1777" s="141">
        <f>AN1777</f>
        <v>1188</v>
      </c>
      <c r="AR1777" s="141">
        <f>AQ1777-AP1777</f>
        <v>0</v>
      </c>
      <c r="AS1777" s="143">
        <f>AR1777/AP1777</f>
        <v>0</v>
      </c>
      <c r="AT1777" s="144">
        <f>M1777</f>
        <v>1188</v>
      </c>
      <c r="AU1777" s="141">
        <f>AO1777</f>
        <v>1188</v>
      </c>
      <c r="AV1777" s="141">
        <f>AU1777-AT1777</f>
        <v>0</v>
      </c>
      <c r="AW1777" s="143">
        <f>AV1777/AT1777</f>
        <v>0</v>
      </c>
      <c r="AY1777" s="146" t="str">
        <f t="shared" si="1411"/>
        <v>71.32</v>
      </c>
      <c r="AZ1777" s="862" t="b">
        <f>COUNTIF('[1]Codes SEC'!$B$2:$B$250,Ministres!AY1777)&gt;0</f>
        <v>1</v>
      </c>
    </row>
    <row r="1778" spans="1:52" ht="35.1" customHeight="1" x14ac:dyDescent="0.25">
      <c r="A1778" s="15" t="s">
        <v>1675</v>
      </c>
      <c r="B1778" s="225" t="s">
        <v>1755</v>
      </c>
      <c r="C1778" s="122" t="s">
        <v>1728</v>
      </c>
      <c r="D1778" s="123">
        <v>1000</v>
      </c>
      <c r="E1778" s="226"/>
      <c r="F1778" s="122">
        <v>12</v>
      </c>
      <c r="G1778" s="227">
        <v>1</v>
      </c>
      <c r="H1778" s="228" t="str">
        <f t="shared" si="1413"/>
        <v>049</v>
      </c>
      <c r="I1778" s="229">
        <v>87132000</v>
      </c>
      <c r="J1778" s="230" t="s">
        <v>2115</v>
      </c>
      <c r="K1778" s="231" t="s">
        <v>2116</v>
      </c>
      <c r="L1778" s="232">
        <v>0</v>
      </c>
      <c r="M1778" s="233">
        <v>0</v>
      </c>
      <c r="N1778" s="130"/>
      <c r="O1778" s="131"/>
      <c r="P1778" s="131"/>
      <c r="Q1778" s="131"/>
      <c r="R1778" s="131"/>
      <c r="S1778" s="131"/>
      <c r="T1778" s="132" t="str">
        <f t="shared" si="1397"/>
        <v>OK</v>
      </c>
      <c r="U1778" s="138"/>
      <c r="V1778" s="138"/>
      <c r="W1778" s="139"/>
      <c r="X1778" s="139"/>
      <c r="Y1778" s="132" t="str">
        <f t="shared" si="1398"/>
        <v>OK</v>
      </c>
      <c r="Z1778" s="210"/>
      <c r="AA1778" s="204"/>
      <c r="AB1778" s="202"/>
      <c r="AC1778" s="202"/>
      <c r="AD1778" s="202"/>
      <c r="AE1778" s="202"/>
      <c r="AF1778" s="202"/>
      <c r="AG1778" s="132" t="str">
        <f t="shared" si="1399"/>
        <v>OK</v>
      </c>
      <c r="AH1778" s="138"/>
      <c r="AI1778" s="138"/>
      <c r="AJ1778" s="139"/>
      <c r="AK1778" s="139"/>
      <c r="AL1778" s="132" t="str">
        <f t="shared" si="1400"/>
        <v>OK</v>
      </c>
      <c r="AM1778" s="140"/>
      <c r="AN1778" s="119">
        <f t="shared" si="1401"/>
        <v>0</v>
      </c>
      <c r="AO1778" s="120">
        <f t="shared" si="1402"/>
        <v>0</v>
      </c>
      <c r="AP1778" s="39">
        <f t="shared" si="1403"/>
        <v>0</v>
      </c>
      <c r="AQ1778" s="141">
        <f t="shared" si="1404"/>
        <v>0</v>
      </c>
      <c r="AR1778" s="142">
        <f>AQ1778-AP1778</f>
        <v>0</v>
      </c>
      <c r="AS1778" s="143" t="e">
        <f>AR1778/AP1778</f>
        <v>#DIV/0!</v>
      </c>
      <c r="AT1778" s="144">
        <f t="shared" si="1407"/>
        <v>0</v>
      </c>
      <c r="AU1778" s="141">
        <f>AO1778</f>
        <v>0</v>
      </c>
      <c r="AV1778" s="142">
        <f>AU1778-AT1778</f>
        <v>0</v>
      </c>
      <c r="AW1778" s="143" t="e">
        <f>AV1778/AT1778</f>
        <v>#DIV/0!</v>
      </c>
      <c r="AY1778" s="146" t="str">
        <f t="shared" si="1411"/>
        <v>71.32</v>
      </c>
      <c r="AZ1778" s="862" t="b">
        <f>COUNTIF('[1]Codes SEC'!$B$2:$B$250,Ministres!AY1778)&gt;0</f>
        <v>1</v>
      </c>
    </row>
    <row r="1779" spans="1:52" ht="30.6" x14ac:dyDescent="0.25">
      <c r="A1779" s="15" t="s">
        <v>1675</v>
      </c>
      <c r="B1779" s="225">
        <v>14</v>
      </c>
      <c r="C1779" s="122" t="s">
        <v>1728</v>
      </c>
      <c r="D1779" s="123">
        <v>1000</v>
      </c>
      <c r="F1779" s="125">
        <v>12</v>
      </c>
      <c r="G1779" s="126">
        <v>3</v>
      </c>
      <c r="H1779" s="35" t="str">
        <f t="shared" si="1413"/>
        <v>049</v>
      </c>
      <c r="I1779" s="36" t="s">
        <v>1579</v>
      </c>
      <c r="J1779" s="37" t="s">
        <v>2117</v>
      </c>
      <c r="K1779" s="231" t="s">
        <v>2118</v>
      </c>
      <c r="L1779" s="241">
        <v>2302</v>
      </c>
      <c r="M1779" s="242">
        <v>3714</v>
      </c>
      <c r="N1779" s="201"/>
      <c r="O1779" s="202"/>
      <c r="P1779" s="202"/>
      <c r="Q1779" s="202"/>
      <c r="R1779" s="202"/>
      <c r="S1779" s="202"/>
      <c r="T1779" s="132" t="str">
        <f t="shared" si="1397"/>
        <v>OK</v>
      </c>
      <c r="U1779" s="138"/>
      <c r="V1779" s="138"/>
      <c r="W1779" s="139"/>
      <c r="X1779" s="139"/>
      <c r="Y1779" s="132" t="str">
        <f t="shared" si="1398"/>
        <v>OK</v>
      </c>
      <c r="Z1779" s="210"/>
      <c r="AA1779" s="204"/>
      <c r="AB1779" s="202"/>
      <c r="AC1779" s="202"/>
      <c r="AD1779" s="202"/>
      <c r="AE1779" s="202"/>
      <c r="AF1779" s="202"/>
      <c r="AG1779" s="132" t="str">
        <f t="shared" si="1399"/>
        <v>OK</v>
      </c>
      <c r="AH1779" s="138"/>
      <c r="AI1779" s="138"/>
      <c r="AJ1779" s="139"/>
      <c r="AK1779" s="139"/>
      <c r="AL1779" s="132" t="str">
        <f t="shared" si="1400"/>
        <v>OK</v>
      </c>
      <c r="AM1779" s="140"/>
      <c r="AN1779" s="119">
        <f t="shared" si="1401"/>
        <v>2302</v>
      </c>
      <c r="AO1779" s="120">
        <f t="shared" si="1402"/>
        <v>3714</v>
      </c>
      <c r="AP1779" s="39">
        <f t="shared" si="1403"/>
        <v>2302</v>
      </c>
      <c r="AQ1779" s="141">
        <f t="shared" si="1404"/>
        <v>2302</v>
      </c>
      <c r="AR1779" s="141">
        <f t="shared" si="1405"/>
        <v>0</v>
      </c>
      <c r="AS1779" s="143">
        <f t="shared" si="1406"/>
        <v>0</v>
      </c>
      <c r="AT1779" s="144">
        <f t="shared" si="1407"/>
        <v>3714</v>
      </c>
      <c r="AU1779" s="141">
        <f t="shared" si="1408"/>
        <v>3714</v>
      </c>
      <c r="AV1779" s="141">
        <f t="shared" si="1409"/>
        <v>0</v>
      </c>
      <c r="AW1779" s="143">
        <f t="shared" si="1410"/>
        <v>0</v>
      </c>
      <c r="AY1779" s="146" t="str">
        <f t="shared" si="1411"/>
        <v>72.00</v>
      </c>
      <c r="AZ1779" s="862" t="b">
        <f>COUNTIF('[1]Codes SEC'!$B$2:$B$250,Ministres!AY1779)&gt;0</f>
        <v>1</v>
      </c>
    </row>
    <row r="1780" spans="1:52" ht="36" customHeight="1" x14ac:dyDescent="0.25">
      <c r="A1780" s="15" t="s">
        <v>1675</v>
      </c>
      <c r="B1780" s="121">
        <v>14</v>
      </c>
      <c r="C1780" s="122" t="s">
        <v>1728</v>
      </c>
      <c r="D1780" s="123">
        <v>1000</v>
      </c>
      <c r="F1780" s="125">
        <v>6</v>
      </c>
      <c r="G1780" s="126">
        <v>1</v>
      </c>
      <c r="H1780" s="35" t="str">
        <f t="shared" si="1413"/>
        <v>049</v>
      </c>
      <c r="I1780" s="36" t="s">
        <v>1896</v>
      </c>
      <c r="J1780" s="37" t="s">
        <v>2119</v>
      </c>
      <c r="K1780" s="244" t="s">
        <v>2120</v>
      </c>
      <c r="L1780" s="128">
        <v>0</v>
      </c>
      <c r="M1780" s="129">
        <v>0</v>
      </c>
      <c r="N1780" s="130"/>
      <c r="O1780" s="131"/>
      <c r="P1780" s="131"/>
      <c r="Q1780" s="131"/>
      <c r="R1780" s="131"/>
      <c r="S1780" s="131"/>
      <c r="T1780" s="132" t="str">
        <f t="shared" si="1397"/>
        <v>OK</v>
      </c>
      <c r="U1780" s="138"/>
      <c r="V1780" s="138"/>
      <c r="W1780" s="139"/>
      <c r="X1780" s="139"/>
      <c r="Y1780" s="132" t="str">
        <f t="shared" si="1398"/>
        <v>OK</v>
      </c>
      <c r="Z1780" s="210"/>
      <c r="AA1780" s="204"/>
      <c r="AB1780" s="202"/>
      <c r="AC1780" s="202"/>
      <c r="AD1780" s="202"/>
      <c r="AE1780" s="202"/>
      <c r="AF1780" s="202"/>
      <c r="AG1780" s="132" t="str">
        <f t="shared" si="1399"/>
        <v>OK</v>
      </c>
      <c r="AH1780" s="138"/>
      <c r="AI1780" s="138"/>
      <c r="AJ1780" s="139"/>
      <c r="AK1780" s="139"/>
      <c r="AL1780" s="132" t="str">
        <f t="shared" si="1400"/>
        <v>OK</v>
      </c>
      <c r="AM1780" s="140"/>
      <c r="AN1780" s="119">
        <f t="shared" si="1401"/>
        <v>0</v>
      </c>
      <c r="AO1780" s="120">
        <f t="shared" si="1402"/>
        <v>0</v>
      </c>
      <c r="AP1780" s="39">
        <f t="shared" si="1403"/>
        <v>0</v>
      </c>
      <c r="AQ1780" s="141">
        <f t="shared" si="1404"/>
        <v>0</v>
      </c>
      <c r="AR1780" s="142">
        <f t="shared" si="1405"/>
        <v>0</v>
      </c>
      <c r="AS1780" s="143" t="e">
        <f t="shared" si="1406"/>
        <v>#DIV/0!</v>
      </c>
      <c r="AT1780" s="144">
        <f t="shared" si="1407"/>
        <v>0</v>
      </c>
      <c r="AU1780" s="141">
        <f t="shared" si="1408"/>
        <v>0</v>
      </c>
      <c r="AV1780" s="142">
        <f t="shared" si="1409"/>
        <v>0</v>
      </c>
      <c r="AW1780" s="143" t="e">
        <f t="shared" si="1410"/>
        <v>#DIV/0!</v>
      </c>
      <c r="AY1780" s="146" t="str">
        <f t="shared" si="1411"/>
        <v>73.10</v>
      </c>
      <c r="AZ1780" s="862" t="b">
        <f>COUNTIF('[1]Codes SEC'!$B$2:$B$250,Ministres!AY1780)&gt;0</f>
        <v>1</v>
      </c>
    </row>
    <row r="1781" spans="1:52" ht="30.6" x14ac:dyDescent="0.25">
      <c r="A1781" s="15" t="s">
        <v>1675</v>
      </c>
      <c r="B1781" s="121">
        <v>14</v>
      </c>
      <c r="C1781" s="122" t="s">
        <v>1728</v>
      </c>
      <c r="D1781" s="123">
        <v>1000</v>
      </c>
      <c r="F1781" s="125">
        <v>6</v>
      </c>
      <c r="G1781" s="126">
        <v>1</v>
      </c>
      <c r="H1781" s="35" t="str">
        <f t="shared" si="1413"/>
        <v>049</v>
      </c>
      <c r="I1781" s="36" t="s">
        <v>1896</v>
      </c>
      <c r="J1781" s="37" t="s">
        <v>2121</v>
      </c>
      <c r="K1781" s="244" t="s">
        <v>2122</v>
      </c>
      <c r="L1781" s="128">
        <v>0</v>
      </c>
      <c r="M1781" s="129">
        <v>0</v>
      </c>
      <c r="N1781" s="130"/>
      <c r="O1781" s="131"/>
      <c r="P1781" s="131"/>
      <c r="Q1781" s="131"/>
      <c r="R1781" s="131"/>
      <c r="S1781" s="131"/>
      <c r="T1781" s="132" t="str">
        <f t="shared" si="1397"/>
        <v>OK</v>
      </c>
      <c r="U1781" s="138"/>
      <c r="V1781" s="138"/>
      <c r="W1781" s="139"/>
      <c r="X1781" s="139"/>
      <c r="Y1781" s="132" t="str">
        <f t="shared" si="1398"/>
        <v>OK</v>
      </c>
      <c r="Z1781" s="210"/>
      <c r="AA1781" s="204"/>
      <c r="AB1781" s="202"/>
      <c r="AC1781" s="202"/>
      <c r="AD1781" s="202"/>
      <c r="AE1781" s="202"/>
      <c r="AF1781" s="202"/>
      <c r="AG1781" s="132" t="str">
        <f t="shared" si="1399"/>
        <v>OK</v>
      </c>
      <c r="AH1781" s="138"/>
      <c r="AI1781" s="138"/>
      <c r="AJ1781" s="139"/>
      <c r="AK1781" s="139"/>
      <c r="AL1781" s="132" t="str">
        <f t="shared" si="1400"/>
        <v>OK</v>
      </c>
      <c r="AM1781" s="140"/>
      <c r="AN1781" s="119">
        <f t="shared" si="1401"/>
        <v>0</v>
      </c>
      <c r="AO1781" s="120">
        <f t="shared" si="1402"/>
        <v>0</v>
      </c>
      <c r="AP1781" s="39">
        <f t="shared" si="1403"/>
        <v>0</v>
      </c>
      <c r="AQ1781" s="141">
        <f t="shared" si="1404"/>
        <v>0</v>
      </c>
      <c r="AR1781" s="142">
        <f t="shared" si="1405"/>
        <v>0</v>
      </c>
      <c r="AS1781" s="143" t="e">
        <f t="shared" si="1406"/>
        <v>#DIV/0!</v>
      </c>
      <c r="AT1781" s="144">
        <f t="shared" si="1407"/>
        <v>0</v>
      </c>
      <c r="AU1781" s="141">
        <f t="shared" si="1408"/>
        <v>0</v>
      </c>
      <c r="AV1781" s="142">
        <f t="shared" si="1409"/>
        <v>0</v>
      </c>
      <c r="AW1781" s="143" t="e">
        <f t="shared" si="1410"/>
        <v>#DIV/0!</v>
      </c>
      <c r="AY1781" s="146" t="str">
        <f t="shared" si="1411"/>
        <v>73.10</v>
      </c>
      <c r="AZ1781" s="862" t="b">
        <f>COUNTIF('[1]Codes SEC'!$B$2:$B$250,Ministres!AY1781)&gt;0</f>
        <v>1</v>
      </c>
    </row>
    <row r="1782" spans="1:52" ht="30.6" x14ac:dyDescent="0.25">
      <c r="A1782" s="15" t="s">
        <v>1675</v>
      </c>
      <c r="B1782" s="121">
        <v>14</v>
      </c>
      <c r="C1782" s="122" t="s">
        <v>1728</v>
      </c>
      <c r="D1782" s="123">
        <v>1000</v>
      </c>
      <c r="F1782" s="125">
        <v>12</v>
      </c>
      <c r="G1782" s="126">
        <v>1</v>
      </c>
      <c r="H1782" s="35" t="str">
        <f t="shared" si="1413"/>
        <v>049</v>
      </c>
      <c r="I1782" s="36" t="s">
        <v>1896</v>
      </c>
      <c r="J1782" s="37" t="s">
        <v>2123</v>
      </c>
      <c r="K1782" s="244" t="s">
        <v>2124</v>
      </c>
      <c r="L1782" s="232">
        <v>100</v>
      </c>
      <c r="M1782" s="233">
        <v>98</v>
      </c>
      <c r="N1782" s="902"/>
      <c r="O1782" s="903"/>
      <c r="P1782" s="903"/>
      <c r="Q1782" s="903"/>
      <c r="R1782" s="903"/>
      <c r="S1782" s="903"/>
      <c r="T1782" s="132" t="str">
        <f t="shared" ref="T1782:T1792" si="1424">IF(SUM(N1782:S1782)=U1782,"OK",SUM(N1782:S1782)-U1782)</f>
        <v>OK</v>
      </c>
      <c r="U1782" s="261"/>
      <c r="V1782" s="261"/>
      <c r="W1782" s="262"/>
      <c r="X1782" s="262"/>
      <c r="Y1782" s="132" t="str">
        <f t="shared" si="1398"/>
        <v>OK</v>
      </c>
      <c r="Z1782" s="263"/>
      <c r="AA1782" s="264"/>
      <c r="AB1782" s="259"/>
      <c r="AC1782" s="259"/>
      <c r="AD1782" s="259"/>
      <c r="AE1782" s="259"/>
      <c r="AF1782" s="259"/>
      <c r="AG1782" s="132" t="str">
        <f t="shared" si="1399"/>
        <v>OK</v>
      </c>
      <c r="AH1782" s="261"/>
      <c r="AI1782" s="261"/>
      <c r="AJ1782" s="262"/>
      <c r="AK1782" s="262"/>
      <c r="AL1782" s="132" t="str">
        <f t="shared" si="1400"/>
        <v>OK</v>
      </c>
      <c r="AM1782" s="265"/>
      <c r="AN1782" s="119">
        <f t="shared" si="1401"/>
        <v>100</v>
      </c>
      <c r="AO1782" s="120">
        <f t="shared" si="1402"/>
        <v>98</v>
      </c>
      <c r="AP1782" s="268">
        <f t="shared" si="1403"/>
        <v>100</v>
      </c>
      <c r="AQ1782" s="269">
        <f t="shared" si="1404"/>
        <v>100</v>
      </c>
      <c r="AR1782" s="642">
        <f t="shared" si="1405"/>
        <v>0</v>
      </c>
      <c r="AS1782" s="270">
        <f t="shared" si="1406"/>
        <v>0</v>
      </c>
      <c r="AT1782" s="271">
        <f t="shared" si="1407"/>
        <v>98</v>
      </c>
      <c r="AU1782" s="269">
        <f t="shared" si="1408"/>
        <v>98</v>
      </c>
      <c r="AV1782" s="642">
        <f t="shared" si="1409"/>
        <v>0</v>
      </c>
      <c r="AW1782" s="270">
        <f t="shared" si="1410"/>
        <v>0</v>
      </c>
      <c r="AY1782" s="146" t="str">
        <f t="shared" ref="AY1782:AY1805" si="1425">RIGHT(LEFT(I1782,3),2)&amp;"."&amp;RIGHT(LEFT(I1782,5),2)</f>
        <v>73.10</v>
      </c>
      <c r="AZ1782" s="862" t="b">
        <f>COUNTIF('[1]Codes SEC'!$B$2:$B$250,Ministres!AY1782)&gt;0</f>
        <v>1</v>
      </c>
    </row>
    <row r="1783" spans="1:52" ht="30.6" x14ac:dyDescent="0.25">
      <c r="A1783" s="15" t="s">
        <v>1675</v>
      </c>
      <c r="B1783" s="121">
        <v>14</v>
      </c>
      <c r="C1783" s="122" t="s">
        <v>1728</v>
      </c>
      <c r="D1783" s="123">
        <v>1000</v>
      </c>
      <c r="E1783" s="124" t="s">
        <v>407</v>
      </c>
      <c r="F1783" s="125">
        <v>12</v>
      </c>
      <c r="G1783" s="126">
        <v>1</v>
      </c>
      <c r="H1783" s="35" t="str">
        <f t="shared" si="1413"/>
        <v>049</v>
      </c>
      <c r="I1783" s="36" t="s">
        <v>1896</v>
      </c>
      <c r="J1783" s="37" t="s">
        <v>2125</v>
      </c>
      <c r="K1783" s="904" t="s">
        <v>2126</v>
      </c>
      <c r="L1783" s="128">
        <v>6500</v>
      </c>
      <c r="M1783" s="129">
        <v>6500</v>
      </c>
      <c r="N1783" s="130"/>
      <c r="O1783" s="131"/>
      <c r="P1783" s="131"/>
      <c r="Q1783" s="131"/>
      <c r="R1783" s="131"/>
      <c r="S1783" s="131"/>
      <c r="T1783" s="132" t="str">
        <f t="shared" si="1424"/>
        <v>OK</v>
      </c>
      <c r="U1783" s="138"/>
      <c r="V1783" s="138"/>
      <c r="W1783" s="139"/>
      <c r="X1783" s="139"/>
      <c r="Y1783" s="132" t="str">
        <f t="shared" si="1398"/>
        <v>OK</v>
      </c>
      <c r="Z1783" s="210"/>
      <c r="AA1783" s="204"/>
      <c r="AB1783" s="202"/>
      <c r="AC1783" s="202"/>
      <c r="AD1783" s="202"/>
      <c r="AE1783" s="202"/>
      <c r="AF1783" s="202"/>
      <c r="AG1783" s="132" t="str">
        <f t="shared" si="1399"/>
        <v>OK</v>
      </c>
      <c r="AH1783" s="138"/>
      <c r="AI1783" s="138"/>
      <c r="AJ1783" s="139"/>
      <c r="AK1783" s="139"/>
      <c r="AL1783" s="132" t="str">
        <f t="shared" si="1400"/>
        <v>OK</v>
      </c>
      <c r="AM1783" s="140"/>
      <c r="AN1783" s="119">
        <f t="shared" si="1401"/>
        <v>6500</v>
      </c>
      <c r="AO1783" s="120">
        <f t="shared" si="1402"/>
        <v>6500</v>
      </c>
      <c r="AP1783" s="39">
        <f t="shared" si="1403"/>
        <v>6500</v>
      </c>
      <c r="AQ1783" s="141">
        <f t="shared" si="1404"/>
        <v>6500</v>
      </c>
      <c r="AR1783" s="142">
        <f t="shared" si="1405"/>
        <v>0</v>
      </c>
      <c r="AS1783" s="143">
        <f t="shared" si="1406"/>
        <v>0</v>
      </c>
      <c r="AT1783" s="144">
        <f t="shared" si="1407"/>
        <v>6500</v>
      </c>
      <c r="AU1783" s="141">
        <f t="shared" si="1408"/>
        <v>6500</v>
      </c>
      <c r="AV1783" s="142">
        <f t="shared" si="1409"/>
        <v>0</v>
      </c>
      <c r="AW1783" s="143">
        <f t="shared" si="1410"/>
        <v>0</v>
      </c>
      <c r="AY1783" s="146" t="str">
        <f t="shared" si="1425"/>
        <v>73.10</v>
      </c>
      <c r="AZ1783" s="862" t="b">
        <f>COUNTIF('[1]Codes SEC'!$B$2:$B$250,Ministres!AY1783)&gt;0</f>
        <v>1</v>
      </c>
    </row>
    <row r="1784" spans="1:52" ht="30.6" x14ac:dyDescent="0.25">
      <c r="A1784" s="15" t="s">
        <v>1675</v>
      </c>
      <c r="B1784" s="121">
        <v>14</v>
      </c>
      <c r="C1784" s="122" t="s">
        <v>1728</v>
      </c>
      <c r="D1784" s="123">
        <v>1000</v>
      </c>
      <c r="E1784" s="124" t="s">
        <v>407</v>
      </c>
      <c r="F1784" s="125">
        <v>12</v>
      </c>
      <c r="G1784" s="126">
        <v>1</v>
      </c>
      <c r="H1784" s="35" t="str">
        <f t="shared" si="1413"/>
        <v>049</v>
      </c>
      <c r="I1784" s="36" t="s">
        <v>1896</v>
      </c>
      <c r="J1784" s="37" t="s">
        <v>2127</v>
      </c>
      <c r="K1784" s="244" t="s">
        <v>2128</v>
      </c>
      <c r="L1784" s="128">
        <v>10160</v>
      </c>
      <c r="M1784" s="129">
        <v>7028</v>
      </c>
      <c r="N1784" s="130"/>
      <c r="O1784" s="131"/>
      <c r="P1784" s="131"/>
      <c r="Q1784" s="131"/>
      <c r="R1784" s="131"/>
      <c r="S1784" s="131"/>
      <c r="T1784" s="132" t="str">
        <f t="shared" si="1424"/>
        <v>OK</v>
      </c>
      <c r="U1784" s="138"/>
      <c r="V1784" s="138"/>
      <c r="W1784" s="139"/>
      <c r="X1784" s="139"/>
      <c r="Y1784" s="132" t="str">
        <f t="shared" si="1398"/>
        <v>OK</v>
      </c>
      <c r="Z1784" s="210"/>
      <c r="AA1784" s="204"/>
      <c r="AB1784" s="202"/>
      <c r="AC1784" s="202"/>
      <c r="AD1784" s="202"/>
      <c r="AE1784" s="202"/>
      <c r="AF1784" s="202"/>
      <c r="AG1784" s="132" t="str">
        <f t="shared" si="1399"/>
        <v>OK</v>
      </c>
      <c r="AH1784" s="138"/>
      <c r="AI1784" s="138"/>
      <c r="AJ1784" s="139"/>
      <c r="AK1784" s="139"/>
      <c r="AL1784" s="132" t="str">
        <f t="shared" si="1400"/>
        <v>OK</v>
      </c>
      <c r="AM1784" s="140"/>
      <c r="AN1784" s="119">
        <f t="shared" si="1401"/>
        <v>10160</v>
      </c>
      <c r="AO1784" s="120">
        <f t="shared" si="1402"/>
        <v>7028</v>
      </c>
      <c r="AP1784" s="39">
        <f t="shared" si="1403"/>
        <v>10160</v>
      </c>
      <c r="AQ1784" s="141">
        <f t="shared" si="1404"/>
        <v>10160</v>
      </c>
      <c r="AR1784" s="142">
        <f t="shared" si="1405"/>
        <v>0</v>
      </c>
      <c r="AS1784" s="143">
        <f t="shared" si="1406"/>
        <v>0</v>
      </c>
      <c r="AT1784" s="144">
        <f t="shared" si="1407"/>
        <v>7028</v>
      </c>
      <c r="AU1784" s="141">
        <f t="shared" si="1408"/>
        <v>7028</v>
      </c>
      <c r="AV1784" s="142">
        <f t="shared" si="1409"/>
        <v>0</v>
      </c>
      <c r="AW1784" s="143">
        <f t="shared" si="1410"/>
        <v>0</v>
      </c>
      <c r="AY1784" s="146" t="str">
        <f t="shared" si="1425"/>
        <v>73.10</v>
      </c>
      <c r="AZ1784" s="862" t="b">
        <f>COUNTIF('[1]Codes SEC'!$B$2:$B$250,Ministres!AY1784)&gt;0</f>
        <v>1</v>
      </c>
    </row>
    <row r="1785" spans="1:52" ht="51" x14ac:dyDescent="0.25">
      <c r="A1785" s="15" t="s">
        <v>1675</v>
      </c>
      <c r="B1785" s="121">
        <v>14</v>
      </c>
      <c r="C1785" s="122" t="s">
        <v>1728</v>
      </c>
      <c r="D1785" s="123">
        <v>1000</v>
      </c>
      <c r="E1785" s="124" t="s">
        <v>407</v>
      </c>
      <c r="F1785" s="125">
        <v>15</v>
      </c>
      <c r="G1785" s="126">
        <v>1</v>
      </c>
      <c r="H1785" s="35" t="str">
        <f t="shared" si="1413"/>
        <v>049</v>
      </c>
      <c r="I1785" s="36" t="s">
        <v>1896</v>
      </c>
      <c r="J1785" s="37" t="s">
        <v>2129</v>
      </c>
      <c r="K1785" s="244" t="s">
        <v>2130</v>
      </c>
      <c r="L1785" s="232">
        <v>46457</v>
      </c>
      <c r="M1785" s="233">
        <v>28867</v>
      </c>
      <c r="N1785" s="902"/>
      <c r="O1785" s="903"/>
      <c r="P1785" s="903"/>
      <c r="Q1785" s="903"/>
      <c r="R1785" s="903"/>
      <c r="S1785" s="903"/>
      <c r="T1785" s="132" t="str">
        <f t="shared" si="1424"/>
        <v>OK</v>
      </c>
      <c r="U1785" s="261"/>
      <c r="V1785" s="261"/>
      <c r="W1785" s="262"/>
      <c r="X1785" s="262"/>
      <c r="Y1785" s="132" t="str">
        <f t="shared" si="1398"/>
        <v>OK</v>
      </c>
      <c r="Z1785" s="263"/>
      <c r="AA1785" s="264"/>
      <c r="AB1785" s="259"/>
      <c r="AC1785" s="259"/>
      <c r="AD1785" s="259"/>
      <c r="AE1785" s="259"/>
      <c r="AF1785" s="259"/>
      <c r="AG1785" s="132" t="str">
        <f t="shared" si="1399"/>
        <v>OK</v>
      </c>
      <c r="AH1785" s="261"/>
      <c r="AI1785" s="261"/>
      <c r="AJ1785" s="262"/>
      <c r="AK1785" s="262"/>
      <c r="AL1785" s="132" t="str">
        <f t="shared" si="1400"/>
        <v>OK</v>
      </c>
      <c r="AM1785" s="265"/>
      <c r="AN1785" s="119">
        <f t="shared" si="1401"/>
        <v>46457</v>
      </c>
      <c r="AO1785" s="120">
        <f t="shared" si="1402"/>
        <v>28867</v>
      </c>
      <c r="AP1785" s="268">
        <f t="shared" si="1403"/>
        <v>46457</v>
      </c>
      <c r="AQ1785" s="269">
        <f t="shared" si="1404"/>
        <v>46457</v>
      </c>
      <c r="AR1785" s="642">
        <f t="shared" si="1405"/>
        <v>0</v>
      </c>
      <c r="AS1785" s="270">
        <f t="shared" si="1406"/>
        <v>0</v>
      </c>
      <c r="AT1785" s="271">
        <f t="shared" si="1407"/>
        <v>28867</v>
      </c>
      <c r="AU1785" s="269">
        <f t="shared" si="1408"/>
        <v>28867</v>
      </c>
      <c r="AV1785" s="642">
        <f t="shared" si="1409"/>
        <v>0</v>
      </c>
      <c r="AW1785" s="270">
        <f t="shared" si="1410"/>
        <v>0</v>
      </c>
      <c r="AY1785" s="146" t="str">
        <f t="shared" si="1425"/>
        <v>73.10</v>
      </c>
      <c r="AZ1785" s="862" t="b">
        <f>COUNTIF('[1]Codes SEC'!$B$2:$B$250,Ministres!AY1785)&gt;0</f>
        <v>1</v>
      </c>
    </row>
    <row r="1786" spans="1:52" ht="30.6" x14ac:dyDescent="0.25">
      <c r="A1786" s="15" t="s">
        <v>1675</v>
      </c>
      <c r="B1786" s="121">
        <v>14</v>
      </c>
      <c r="C1786" s="122" t="s">
        <v>1728</v>
      </c>
      <c r="D1786" s="123">
        <v>1000</v>
      </c>
      <c r="E1786" s="124" t="s">
        <v>407</v>
      </c>
      <c r="F1786" s="125">
        <v>12</v>
      </c>
      <c r="G1786" s="126">
        <v>1</v>
      </c>
      <c r="H1786" s="35" t="str">
        <f t="shared" si="1413"/>
        <v>049</v>
      </c>
      <c r="I1786" s="36" t="s">
        <v>1896</v>
      </c>
      <c r="J1786" s="37" t="s">
        <v>2131</v>
      </c>
      <c r="K1786" s="244" t="s">
        <v>2132</v>
      </c>
      <c r="L1786" s="128">
        <v>12686</v>
      </c>
      <c r="M1786" s="129">
        <v>10462</v>
      </c>
      <c r="N1786" s="130"/>
      <c r="O1786" s="131"/>
      <c r="P1786" s="131"/>
      <c r="Q1786" s="131"/>
      <c r="R1786" s="131"/>
      <c r="S1786" s="131"/>
      <c r="T1786" s="132" t="str">
        <f t="shared" si="1424"/>
        <v>OK</v>
      </c>
      <c r="U1786" s="138"/>
      <c r="V1786" s="138"/>
      <c r="W1786" s="139"/>
      <c r="X1786" s="139"/>
      <c r="Y1786" s="132" t="str">
        <f t="shared" si="1398"/>
        <v>OK</v>
      </c>
      <c r="Z1786" s="210"/>
      <c r="AA1786" s="204"/>
      <c r="AB1786" s="202"/>
      <c r="AC1786" s="202"/>
      <c r="AD1786" s="202"/>
      <c r="AE1786" s="202"/>
      <c r="AF1786" s="202"/>
      <c r="AG1786" s="132" t="str">
        <f t="shared" si="1399"/>
        <v>OK</v>
      </c>
      <c r="AH1786" s="138"/>
      <c r="AI1786" s="138"/>
      <c r="AJ1786" s="139"/>
      <c r="AK1786" s="139"/>
      <c r="AL1786" s="132" t="str">
        <f t="shared" si="1400"/>
        <v>OK</v>
      </c>
      <c r="AM1786" s="140"/>
      <c r="AN1786" s="119">
        <f t="shared" si="1401"/>
        <v>12686</v>
      </c>
      <c r="AO1786" s="120">
        <f t="shared" si="1402"/>
        <v>10462</v>
      </c>
      <c r="AP1786" s="39">
        <f t="shared" si="1403"/>
        <v>12686</v>
      </c>
      <c r="AQ1786" s="141">
        <f t="shared" si="1404"/>
        <v>12686</v>
      </c>
      <c r="AR1786" s="142">
        <f t="shared" si="1405"/>
        <v>0</v>
      </c>
      <c r="AS1786" s="143">
        <f t="shared" si="1406"/>
        <v>0</v>
      </c>
      <c r="AT1786" s="144">
        <f t="shared" si="1407"/>
        <v>10462</v>
      </c>
      <c r="AU1786" s="141">
        <f t="shared" si="1408"/>
        <v>10462</v>
      </c>
      <c r="AV1786" s="142">
        <f t="shared" si="1409"/>
        <v>0</v>
      </c>
      <c r="AW1786" s="143">
        <f t="shared" si="1410"/>
        <v>0</v>
      </c>
      <c r="AY1786" s="146" t="str">
        <f t="shared" si="1425"/>
        <v>73.10</v>
      </c>
      <c r="AZ1786" s="862" t="b">
        <f>COUNTIF('[1]Codes SEC'!$B$2:$B$250,Ministres!AY1786)&gt;0</f>
        <v>1</v>
      </c>
    </row>
    <row r="1787" spans="1:52" ht="35.1" customHeight="1" x14ac:dyDescent="0.25">
      <c r="A1787" s="15" t="s">
        <v>1675</v>
      </c>
      <c r="B1787" s="121">
        <v>14</v>
      </c>
      <c r="C1787" s="122" t="s">
        <v>1728</v>
      </c>
      <c r="D1787" s="123">
        <v>1000</v>
      </c>
      <c r="E1787" s="124" t="s">
        <v>407</v>
      </c>
      <c r="F1787" s="125">
        <v>15</v>
      </c>
      <c r="G1787" s="126">
        <v>1</v>
      </c>
      <c r="H1787" s="35" t="str">
        <f t="shared" si="1413"/>
        <v>049</v>
      </c>
      <c r="I1787" s="36" t="s">
        <v>1896</v>
      </c>
      <c r="J1787" s="37" t="s">
        <v>2133</v>
      </c>
      <c r="K1787" s="693" t="s">
        <v>2134</v>
      </c>
      <c r="L1787" s="128">
        <v>5500</v>
      </c>
      <c r="M1787" s="129">
        <v>5500</v>
      </c>
      <c r="N1787" s="130"/>
      <c r="O1787" s="131"/>
      <c r="P1787" s="131"/>
      <c r="Q1787" s="131"/>
      <c r="R1787" s="131"/>
      <c r="S1787" s="131"/>
      <c r="T1787" s="132" t="str">
        <f t="shared" si="1424"/>
        <v>OK</v>
      </c>
      <c r="U1787" s="138"/>
      <c r="V1787" s="138"/>
      <c r="W1787" s="139"/>
      <c r="X1787" s="139"/>
      <c r="Y1787" s="132" t="str">
        <f t="shared" si="1398"/>
        <v>OK</v>
      </c>
      <c r="Z1787" s="210"/>
      <c r="AA1787" s="204"/>
      <c r="AB1787" s="202"/>
      <c r="AC1787" s="202"/>
      <c r="AD1787" s="202"/>
      <c r="AE1787" s="202"/>
      <c r="AF1787" s="202"/>
      <c r="AG1787" s="132" t="str">
        <f t="shared" si="1399"/>
        <v>OK</v>
      </c>
      <c r="AH1787" s="138"/>
      <c r="AI1787" s="138"/>
      <c r="AJ1787" s="139"/>
      <c r="AK1787" s="139"/>
      <c r="AL1787" s="132" t="str">
        <f t="shared" si="1400"/>
        <v>OK</v>
      </c>
      <c r="AM1787" s="140"/>
      <c r="AN1787" s="119">
        <f t="shared" si="1401"/>
        <v>5500</v>
      </c>
      <c r="AO1787" s="120">
        <f t="shared" si="1402"/>
        <v>5500</v>
      </c>
      <c r="AP1787" s="39">
        <f t="shared" si="1403"/>
        <v>5500</v>
      </c>
      <c r="AQ1787" s="141">
        <f t="shared" si="1404"/>
        <v>5500</v>
      </c>
      <c r="AR1787" s="142">
        <f t="shared" si="1405"/>
        <v>0</v>
      </c>
      <c r="AS1787" s="143">
        <f t="shared" si="1406"/>
        <v>0</v>
      </c>
      <c r="AT1787" s="144">
        <f t="shared" si="1407"/>
        <v>5500</v>
      </c>
      <c r="AU1787" s="141">
        <f t="shared" si="1408"/>
        <v>5500</v>
      </c>
      <c r="AV1787" s="142">
        <f t="shared" si="1409"/>
        <v>0</v>
      </c>
      <c r="AW1787" s="143">
        <f t="shared" si="1410"/>
        <v>0</v>
      </c>
      <c r="AY1787" s="146" t="str">
        <f t="shared" si="1425"/>
        <v>73.10</v>
      </c>
      <c r="AZ1787" s="862" t="b">
        <f>COUNTIF('[1]Codes SEC'!$B$2:$B$250,Ministres!AY1787)&gt;0</f>
        <v>1</v>
      </c>
    </row>
    <row r="1788" spans="1:52" ht="35.1" customHeight="1" x14ac:dyDescent="0.25">
      <c r="A1788" s="15" t="s">
        <v>1675</v>
      </c>
      <c r="B1788" s="121">
        <v>14</v>
      </c>
      <c r="C1788" s="122" t="s">
        <v>1728</v>
      </c>
      <c r="D1788" s="123">
        <v>1000</v>
      </c>
      <c r="F1788" s="125">
        <v>12</v>
      </c>
      <c r="G1788" s="126">
        <v>1</v>
      </c>
      <c r="H1788" s="35" t="str">
        <f t="shared" si="1413"/>
        <v>049</v>
      </c>
      <c r="I1788" s="36">
        <v>87310000</v>
      </c>
      <c r="J1788" s="37" t="s">
        <v>2135</v>
      </c>
      <c r="K1788" s="281" t="s">
        <v>2136</v>
      </c>
      <c r="L1788" s="232">
        <v>0</v>
      </c>
      <c r="M1788" s="233">
        <v>0</v>
      </c>
      <c r="N1788" s="902"/>
      <c r="O1788" s="903"/>
      <c r="P1788" s="903"/>
      <c r="Q1788" s="903"/>
      <c r="R1788" s="903"/>
      <c r="S1788" s="903"/>
      <c r="T1788" s="132" t="str">
        <f t="shared" si="1424"/>
        <v>OK</v>
      </c>
      <c r="U1788" s="261"/>
      <c r="V1788" s="261"/>
      <c r="W1788" s="262"/>
      <c r="X1788" s="262"/>
      <c r="Y1788" s="132" t="str">
        <f t="shared" si="1398"/>
        <v>OK</v>
      </c>
      <c r="Z1788" s="263"/>
      <c r="AA1788" s="264"/>
      <c r="AB1788" s="259"/>
      <c r="AC1788" s="259"/>
      <c r="AD1788" s="259"/>
      <c r="AE1788" s="259"/>
      <c r="AF1788" s="259"/>
      <c r="AG1788" s="132" t="str">
        <f t="shared" si="1399"/>
        <v>OK</v>
      </c>
      <c r="AH1788" s="261"/>
      <c r="AI1788" s="261"/>
      <c r="AJ1788" s="262"/>
      <c r="AK1788" s="262"/>
      <c r="AL1788" s="132" t="str">
        <f t="shared" si="1400"/>
        <v>OK</v>
      </c>
      <c r="AM1788" s="265"/>
      <c r="AN1788" s="119">
        <f t="shared" si="1401"/>
        <v>0</v>
      </c>
      <c r="AO1788" s="120">
        <f t="shared" si="1402"/>
        <v>0</v>
      </c>
      <c r="AP1788" s="268">
        <f t="shared" si="1403"/>
        <v>0</v>
      </c>
      <c r="AQ1788" s="269">
        <f t="shared" si="1404"/>
        <v>0</v>
      </c>
      <c r="AR1788" s="642">
        <f t="shared" si="1405"/>
        <v>0</v>
      </c>
      <c r="AS1788" s="270" t="e">
        <f t="shared" si="1406"/>
        <v>#DIV/0!</v>
      </c>
      <c r="AT1788" s="271">
        <f t="shared" si="1407"/>
        <v>0</v>
      </c>
      <c r="AU1788" s="269">
        <f t="shared" si="1408"/>
        <v>0</v>
      </c>
      <c r="AV1788" s="642">
        <f t="shared" si="1409"/>
        <v>0</v>
      </c>
      <c r="AW1788" s="270" t="e">
        <f t="shared" si="1410"/>
        <v>#DIV/0!</v>
      </c>
      <c r="AY1788" s="146" t="str">
        <f t="shared" si="1425"/>
        <v>73.10</v>
      </c>
      <c r="AZ1788" s="862" t="b">
        <f>COUNTIF('[1]Codes SEC'!$B$2:$B$250,Ministres!AY1788)&gt;0</f>
        <v>1</v>
      </c>
    </row>
    <row r="1789" spans="1:52" ht="35.1" customHeight="1" x14ac:dyDescent="0.25">
      <c r="A1789" s="15" t="s">
        <v>1675</v>
      </c>
      <c r="B1789" s="121">
        <v>14</v>
      </c>
      <c r="C1789" s="122" t="s">
        <v>1728</v>
      </c>
      <c r="D1789" s="123">
        <v>1000</v>
      </c>
      <c r="F1789" s="125">
        <v>15</v>
      </c>
      <c r="G1789" s="126">
        <v>1</v>
      </c>
      <c r="H1789" s="35" t="str">
        <f t="shared" si="1413"/>
        <v>049</v>
      </c>
      <c r="I1789" s="36">
        <v>87310000</v>
      </c>
      <c r="J1789" s="37" t="s">
        <v>2137</v>
      </c>
      <c r="K1789" s="244" t="s">
        <v>2138</v>
      </c>
      <c r="L1789" s="128">
        <v>16335</v>
      </c>
      <c r="M1789" s="129">
        <v>10667</v>
      </c>
      <c r="N1789" s="130"/>
      <c r="O1789" s="131"/>
      <c r="P1789" s="131"/>
      <c r="Q1789" s="131"/>
      <c r="R1789" s="131"/>
      <c r="S1789" s="131"/>
      <c r="T1789" s="132" t="str">
        <f t="shared" si="1424"/>
        <v>OK</v>
      </c>
      <c r="U1789" s="138"/>
      <c r="V1789" s="138"/>
      <c r="W1789" s="139"/>
      <c r="X1789" s="139"/>
      <c r="Y1789" s="132" t="str">
        <f t="shared" si="1398"/>
        <v>OK</v>
      </c>
      <c r="Z1789" s="210"/>
      <c r="AA1789" s="204"/>
      <c r="AB1789" s="202"/>
      <c r="AC1789" s="202"/>
      <c r="AD1789" s="202"/>
      <c r="AE1789" s="202"/>
      <c r="AF1789" s="202"/>
      <c r="AG1789" s="132" t="str">
        <f t="shared" si="1399"/>
        <v>OK</v>
      </c>
      <c r="AH1789" s="138"/>
      <c r="AI1789" s="138"/>
      <c r="AJ1789" s="139"/>
      <c r="AK1789" s="139"/>
      <c r="AL1789" s="132" t="str">
        <f t="shared" si="1400"/>
        <v>OK</v>
      </c>
      <c r="AM1789" s="140"/>
      <c r="AN1789" s="119">
        <f t="shared" si="1401"/>
        <v>16335</v>
      </c>
      <c r="AO1789" s="120">
        <f t="shared" si="1402"/>
        <v>10667</v>
      </c>
      <c r="AP1789" s="39">
        <f t="shared" si="1403"/>
        <v>16335</v>
      </c>
      <c r="AQ1789" s="141">
        <f t="shared" si="1404"/>
        <v>16335</v>
      </c>
      <c r="AR1789" s="142">
        <f t="shared" si="1405"/>
        <v>0</v>
      </c>
      <c r="AS1789" s="143">
        <f t="shared" si="1406"/>
        <v>0</v>
      </c>
      <c r="AT1789" s="144">
        <f t="shared" si="1407"/>
        <v>10667</v>
      </c>
      <c r="AU1789" s="141">
        <f t="shared" si="1408"/>
        <v>10667</v>
      </c>
      <c r="AV1789" s="142">
        <f t="shared" si="1409"/>
        <v>0</v>
      </c>
      <c r="AW1789" s="143">
        <f t="shared" si="1410"/>
        <v>0</v>
      </c>
      <c r="AY1789" s="146" t="str">
        <f t="shared" si="1425"/>
        <v>73.10</v>
      </c>
      <c r="AZ1789" s="862" t="b">
        <f>COUNTIF('[1]Codes SEC'!$B$2:$B$250,Ministres!AY1789)&gt;0</f>
        <v>1</v>
      </c>
    </row>
    <row r="1790" spans="1:52" ht="30.6" x14ac:dyDescent="0.25">
      <c r="A1790" s="15" t="s">
        <v>1675</v>
      </c>
      <c r="B1790" s="121">
        <v>14</v>
      </c>
      <c r="C1790" s="122" t="s">
        <v>1728</v>
      </c>
      <c r="D1790" s="123">
        <v>1000</v>
      </c>
      <c r="E1790" s="124" t="s">
        <v>407</v>
      </c>
      <c r="F1790" s="125">
        <v>12</v>
      </c>
      <c r="G1790" s="126">
        <v>1</v>
      </c>
      <c r="H1790" s="35" t="str">
        <f t="shared" si="1413"/>
        <v>049</v>
      </c>
      <c r="I1790" s="36">
        <v>87310000</v>
      </c>
      <c r="J1790" s="37" t="s">
        <v>2139</v>
      </c>
      <c r="K1790" s="244" t="s">
        <v>2140</v>
      </c>
      <c r="L1790" s="128">
        <v>0</v>
      </c>
      <c r="M1790" s="129">
        <v>0</v>
      </c>
      <c r="N1790" s="130"/>
      <c r="O1790" s="131"/>
      <c r="P1790" s="131"/>
      <c r="Q1790" s="131"/>
      <c r="R1790" s="131"/>
      <c r="S1790" s="131"/>
      <c r="T1790" s="132" t="str">
        <f t="shared" si="1424"/>
        <v>OK</v>
      </c>
      <c r="U1790" s="138"/>
      <c r="V1790" s="138"/>
      <c r="W1790" s="139"/>
      <c r="X1790" s="139"/>
      <c r="Y1790" s="132" t="str">
        <f t="shared" si="1398"/>
        <v>OK</v>
      </c>
      <c r="Z1790" s="210"/>
      <c r="AA1790" s="204"/>
      <c r="AB1790" s="202"/>
      <c r="AC1790" s="202"/>
      <c r="AD1790" s="202"/>
      <c r="AE1790" s="202"/>
      <c r="AF1790" s="202"/>
      <c r="AG1790" s="132" t="str">
        <f t="shared" si="1399"/>
        <v>OK</v>
      </c>
      <c r="AH1790" s="138"/>
      <c r="AI1790" s="138"/>
      <c r="AJ1790" s="139"/>
      <c r="AK1790" s="139"/>
      <c r="AL1790" s="132" t="str">
        <f t="shared" si="1400"/>
        <v>OK</v>
      </c>
      <c r="AM1790" s="140"/>
      <c r="AN1790" s="119">
        <f t="shared" si="1401"/>
        <v>0</v>
      </c>
      <c r="AO1790" s="120">
        <f t="shared" si="1402"/>
        <v>0</v>
      </c>
      <c r="AP1790" s="39">
        <f t="shared" si="1403"/>
        <v>0</v>
      </c>
      <c r="AQ1790" s="141">
        <f t="shared" si="1404"/>
        <v>0</v>
      </c>
      <c r="AR1790" s="142">
        <f t="shared" si="1405"/>
        <v>0</v>
      </c>
      <c r="AS1790" s="143" t="e">
        <f t="shared" si="1406"/>
        <v>#DIV/0!</v>
      </c>
      <c r="AT1790" s="144">
        <f t="shared" si="1407"/>
        <v>0</v>
      </c>
      <c r="AU1790" s="141">
        <f t="shared" si="1408"/>
        <v>0</v>
      </c>
      <c r="AV1790" s="142">
        <f t="shared" si="1409"/>
        <v>0</v>
      </c>
      <c r="AW1790" s="143" t="e">
        <f t="shared" si="1410"/>
        <v>#DIV/0!</v>
      </c>
      <c r="AY1790" s="146" t="str">
        <f t="shared" si="1425"/>
        <v>73.10</v>
      </c>
      <c r="AZ1790" s="862" t="b">
        <f>COUNTIF('[1]Codes SEC'!$B$2:$B$250,Ministres!AY1790)&gt;0</f>
        <v>1</v>
      </c>
    </row>
    <row r="1791" spans="1:52" ht="35.1" customHeight="1" x14ac:dyDescent="0.25">
      <c r="A1791" s="15" t="s">
        <v>1675</v>
      </c>
      <c r="B1791" s="121">
        <v>14</v>
      </c>
      <c r="C1791" s="122" t="s">
        <v>1728</v>
      </c>
      <c r="D1791" s="123">
        <v>1000</v>
      </c>
      <c r="F1791" s="125">
        <v>15</v>
      </c>
      <c r="G1791" s="126">
        <v>1</v>
      </c>
      <c r="H1791" s="35" t="str">
        <f t="shared" si="1413"/>
        <v>049</v>
      </c>
      <c r="I1791" s="36">
        <v>87310000</v>
      </c>
      <c r="J1791" s="37" t="s">
        <v>2141</v>
      </c>
      <c r="K1791" s="244" t="s">
        <v>2142</v>
      </c>
      <c r="L1791" s="128">
        <v>16530</v>
      </c>
      <c r="M1791" s="129">
        <v>10530</v>
      </c>
      <c r="N1791" s="130"/>
      <c r="O1791" s="131"/>
      <c r="P1791" s="131"/>
      <c r="Q1791" s="131"/>
      <c r="R1791" s="131"/>
      <c r="S1791" s="131"/>
      <c r="T1791" s="132" t="str">
        <f t="shared" si="1424"/>
        <v>OK</v>
      </c>
      <c r="U1791" s="138"/>
      <c r="V1791" s="138"/>
      <c r="W1791" s="139"/>
      <c r="X1791" s="139"/>
      <c r="Y1791" s="132" t="str">
        <f t="shared" si="1398"/>
        <v>OK</v>
      </c>
      <c r="Z1791" s="210"/>
      <c r="AA1791" s="204"/>
      <c r="AB1791" s="202"/>
      <c r="AC1791" s="202"/>
      <c r="AD1791" s="202"/>
      <c r="AE1791" s="202"/>
      <c r="AF1791" s="202"/>
      <c r="AG1791" s="132" t="str">
        <f t="shared" si="1399"/>
        <v>OK</v>
      </c>
      <c r="AH1791" s="138"/>
      <c r="AI1791" s="138"/>
      <c r="AJ1791" s="139"/>
      <c r="AK1791" s="139"/>
      <c r="AL1791" s="132" t="str">
        <f t="shared" si="1400"/>
        <v>OK</v>
      </c>
      <c r="AM1791" s="140"/>
      <c r="AN1791" s="119">
        <f t="shared" si="1401"/>
        <v>16530</v>
      </c>
      <c r="AO1791" s="120">
        <f t="shared" si="1402"/>
        <v>10530</v>
      </c>
      <c r="AP1791" s="39">
        <f t="shared" si="1403"/>
        <v>16530</v>
      </c>
      <c r="AQ1791" s="141">
        <f t="shared" si="1404"/>
        <v>16530</v>
      </c>
      <c r="AR1791" s="142">
        <f t="shared" si="1405"/>
        <v>0</v>
      </c>
      <c r="AS1791" s="143">
        <f t="shared" si="1406"/>
        <v>0</v>
      </c>
      <c r="AT1791" s="144">
        <f t="shared" si="1407"/>
        <v>10530</v>
      </c>
      <c r="AU1791" s="141">
        <f t="shared" si="1408"/>
        <v>10530</v>
      </c>
      <c r="AV1791" s="142">
        <f t="shared" si="1409"/>
        <v>0</v>
      </c>
      <c r="AW1791" s="143">
        <f t="shared" si="1410"/>
        <v>0</v>
      </c>
      <c r="AY1791" s="146" t="str">
        <f t="shared" si="1425"/>
        <v>73.10</v>
      </c>
      <c r="AZ1791" s="862" t="b">
        <f>COUNTIF('[1]Codes SEC'!$B$2:$B$250,Ministres!AY1791)&gt;0</f>
        <v>1</v>
      </c>
    </row>
    <row r="1792" spans="1:52" ht="30.6" x14ac:dyDescent="0.25">
      <c r="A1792" s="15" t="s">
        <v>1675</v>
      </c>
      <c r="B1792" s="121">
        <v>14</v>
      </c>
      <c r="C1792" s="122" t="s">
        <v>1728</v>
      </c>
      <c r="D1792" s="123">
        <v>1000</v>
      </c>
      <c r="F1792" s="125">
        <v>12</v>
      </c>
      <c r="G1792" s="126">
        <v>1</v>
      </c>
      <c r="H1792" s="35" t="str">
        <f t="shared" si="1413"/>
        <v>049</v>
      </c>
      <c r="I1792" s="36" t="s">
        <v>2143</v>
      </c>
      <c r="J1792" s="37" t="s">
        <v>2144</v>
      </c>
      <c r="K1792" s="244" t="s">
        <v>2145</v>
      </c>
      <c r="L1792" s="128">
        <v>11975</v>
      </c>
      <c r="M1792" s="129">
        <v>10060</v>
      </c>
      <c r="N1792" s="130"/>
      <c r="O1792" s="131"/>
      <c r="P1792" s="131"/>
      <c r="Q1792" s="131"/>
      <c r="R1792" s="131"/>
      <c r="S1792" s="131"/>
      <c r="T1792" s="132" t="str">
        <f t="shared" si="1424"/>
        <v>OK</v>
      </c>
      <c r="U1792" s="138"/>
      <c r="V1792" s="138"/>
      <c r="W1792" s="139"/>
      <c r="X1792" s="139"/>
      <c r="Y1792" s="132" t="str">
        <f t="shared" si="1398"/>
        <v>OK</v>
      </c>
      <c r="Z1792" s="210"/>
      <c r="AA1792" s="204"/>
      <c r="AB1792" s="202"/>
      <c r="AC1792" s="202"/>
      <c r="AD1792" s="202"/>
      <c r="AE1792" s="202"/>
      <c r="AF1792" s="202"/>
      <c r="AG1792" s="132" t="str">
        <f t="shared" si="1399"/>
        <v>OK</v>
      </c>
      <c r="AH1792" s="138"/>
      <c r="AI1792" s="138"/>
      <c r="AJ1792" s="139"/>
      <c r="AK1792" s="139"/>
      <c r="AL1792" s="132" t="str">
        <f t="shared" si="1400"/>
        <v>OK</v>
      </c>
      <c r="AM1792" s="140"/>
      <c r="AN1792" s="119">
        <f t="shared" si="1401"/>
        <v>11975</v>
      </c>
      <c r="AO1792" s="120">
        <f t="shared" si="1402"/>
        <v>10060</v>
      </c>
      <c r="AP1792" s="39">
        <f t="shared" si="1403"/>
        <v>11975</v>
      </c>
      <c r="AQ1792" s="141">
        <f t="shared" si="1404"/>
        <v>11975</v>
      </c>
      <c r="AR1792" s="142">
        <f t="shared" si="1405"/>
        <v>0</v>
      </c>
      <c r="AS1792" s="143">
        <f t="shared" si="1406"/>
        <v>0</v>
      </c>
      <c r="AT1792" s="144">
        <f t="shared" si="1407"/>
        <v>10060</v>
      </c>
      <c r="AU1792" s="141">
        <f t="shared" si="1408"/>
        <v>10060</v>
      </c>
      <c r="AV1792" s="142">
        <f t="shared" si="1409"/>
        <v>0</v>
      </c>
      <c r="AW1792" s="143">
        <f t="shared" si="1410"/>
        <v>0</v>
      </c>
      <c r="AY1792" s="146" t="str">
        <f t="shared" si="1425"/>
        <v>73.20</v>
      </c>
      <c r="AZ1792" s="862" t="b">
        <f>COUNTIF('[1]Codes SEC'!$B$2:$B$250,Ministres!AY1792)&gt;0</f>
        <v>1</v>
      </c>
    </row>
    <row r="1793" spans="1:64" ht="40.799999999999997" x14ac:dyDescent="0.25">
      <c r="A1793" s="15" t="s">
        <v>1675</v>
      </c>
      <c r="B1793" s="121">
        <v>14</v>
      </c>
      <c r="C1793" s="122" t="s">
        <v>1728</v>
      </c>
      <c r="D1793" s="123">
        <v>1000</v>
      </c>
      <c r="E1793" s="124" t="s">
        <v>407</v>
      </c>
      <c r="F1793" s="125">
        <v>15</v>
      </c>
      <c r="G1793" s="126">
        <v>1</v>
      </c>
      <c r="H1793" s="35" t="str">
        <f t="shared" si="1413"/>
        <v>049</v>
      </c>
      <c r="I1793" s="36" t="s">
        <v>2143</v>
      </c>
      <c r="J1793" s="37" t="s">
        <v>2146</v>
      </c>
      <c r="K1793" s="244" t="s">
        <v>2147</v>
      </c>
      <c r="L1793" s="128">
        <v>19171</v>
      </c>
      <c r="M1793" s="129">
        <v>10834</v>
      </c>
      <c r="N1793" s="130"/>
      <c r="O1793" s="131"/>
      <c r="P1793" s="131"/>
      <c r="Q1793" s="131"/>
      <c r="R1793" s="131"/>
      <c r="S1793" s="131"/>
      <c r="T1793" s="132" t="str">
        <f t="shared" si="1397"/>
        <v>OK</v>
      </c>
      <c r="U1793" s="138"/>
      <c r="V1793" s="138"/>
      <c r="W1793" s="139"/>
      <c r="X1793" s="139"/>
      <c r="Y1793" s="132" t="str">
        <f t="shared" si="1398"/>
        <v>OK</v>
      </c>
      <c r="Z1793" s="210"/>
      <c r="AA1793" s="204"/>
      <c r="AB1793" s="202"/>
      <c r="AC1793" s="202"/>
      <c r="AD1793" s="202"/>
      <c r="AE1793" s="202"/>
      <c r="AF1793" s="202"/>
      <c r="AG1793" s="132" t="str">
        <f t="shared" si="1399"/>
        <v>OK</v>
      </c>
      <c r="AH1793" s="138"/>
      <c r="AI1793" s="138"/>
      <c r="AJ1793" s="139"/>
      <c r="AK1793" s="139"/>
      <c r="AL1793" s="132" t="str">
        <f t="shared" si="1400"/>
        <v>OK</v>
      </c>
      <c r="AM1793" s="140"/>
      <c r="AN1793" s="119">
        <f t="shared" si="1401"/>
        <v>19171</v>
      </c>
      <c r="AO1793" s="120">
        <f t="shared" si="1402"/>
        <v>10834</v>
      </c>
      <c r="AP1793" s="39">
        <f t="shared" si="1403"/>
        <v>19171</v>
      </c>
      <c r="AQ1793" s="141">
        <f t="shared" si="1404"/>
        <v>19171</v>
      </c>
      <c r="AR1793" s="142">
        <f t="shared" si="1405"/>
        <v>0</v>
      </c>
      <c r="AS1793" s="143">
        <f t="shared" si="1406"/>
        <v>0</v>
      </c>
      <c r="AT1793" s="144">
        <f t="shared" si="1407"/>
        <v>10834</v>
      </c>
      <c r="AU1793" s="141">
        <f t="shared" si="1408"/>
        <v>10834</v>
      </c>
      <c r="AV1793" s="142">
        <f t="shared" si="1409"/>
        <v>0</v>
      </c>
      <c r="AW1793" s="143">
        <f t="shared" si="1410"/>
        <v>0</v>
      </c>
      <c r="AY1793" s="146" t="str">
        <f t="shared" si="1425"/>
        <v>73.20</v>
      </c>
      <c r="AZ1793" s="862" t="b">
        <f>COUNTIF('[1]Codes SEC'!$B$2:$B$250,Ministres!AY1793)&gt;0</f>
        <v>1</v>
      </c>
    </row>
    <row r="1794" spans="1:64" ht="35.1" customHeight="1" x14ac:dyDescent="0.25">
      <c r="A1794" s="15" t="s">
        <v>1675</v>
      </c>
      <c r="B1794" s="121">
        <v>14</v>
      </c>
      <c r="C1794" s="122" t="s">
        <v>1728</v>
      </c>
      <c r="D1794" s="123">
        <v>1000</v>
      </c>
      <c r="F1794" s="125">
        <v>15</v>
      </c>
      <c r="G1794" s="126">
        <v>1</v>
      </c>
      <c r="H1794" s="35" t="str">
        <f t="shared" si="1413"/>
        <v>049</v>
      </c>
      <c r="I1794" s="36" t="s">
        <v>2143</v>
      </c>
      <c r="J1794" s="37" t="s">
        <v>2148</v>
      </c>
      <c r="K1794" s="244" t="s">
        <v>2149</v>
      </c>
      <c r="L1794" s="232">
        <v>30032</v>
      </c>
      <c r="M1794" s="233">
        <v>18552</v>
      </c>
      <c r="N1794" s="130"/>
      <c r="O1794" s="131"/>
      <c r="P1794" s="131"/>
      <c r="Q1794" s="131"/>
      <c r="R1794" s="131"/>
      <c r="S1794" s="131"/>
      <c r="T1794" s="132" t="str">
        <f t="shared" ref="T1794:T1801" si="1426">IF(SUM(N1794:S1794)=U1794,"OK",SUM(N1794:S1794)-U1794)</f>
        <v>OK</v>
      </c>
      <c r="U1794" s="138"/>
      <c r="V1794" s="138"/>
      <c r="W1794" s="139"/>
      <c r="X1794" s="139"/>
      <c r="Y1794" s="132" t="str">
        <f t="shared" si="1398"/>
        <v>OK</v>
      </c>
      <c r="Z1794" s="210"/>
      <c r="AA1794" s="204"/>
      <c r="AB1794" s="202"/>
      <c r="AC1794" s="202"/>
      <c r="AD1794" s="202"/>
      <c r="AE1794" s="202"/>
      <c r="AF1794" s="202"/>
      <c r="AG1794" s="132" t="str">
        <f t="shared" si="1399"/>
        <v>OK</v>
      </c>
      <c r="AH1794" s="138"/>
      <c r="AI1794" s="138"/>
      <c r="AJ1794" s="139"/>
      <c r="AK1794" s="139"/>
      <c r="AL1794" s="132" t="str">
        <f t="shared" si="1400"/>
        <v>OK</v>
      </c>
      <c r="AM1794" s="140"/>
      <c r="AN1794" s="119">
        <f t="shared" si="1401"/>
        <v>30032</v>
      </c>
      <c r="AO1794" s="120">
        <f t="shared" si="1402"/>
        <v>18552</v>
      </c>
      <c r="AP1794" s="39">
        <f t="shared" si="1403"/>
        <v>30032</v>
      </c>
      <c r="AQ1794" s="141">
        <f t="shared" si="1404"/>
        <v>30032</v>
      </c>
      <c r="AR1794" s="142">
        <f t="shared" si="1405"/>
        <v>0</v>
      </c>
      <c r="AS1794" s="143">
        <f t="shared" si="1406"/>
        <v>0</v>
      </c>
      <c r="AT1794" s="144">
        <f t="shared" si="1407"/>
        <v>18552</v>
      </c>
      <c r="AU1794" s="141">
        <f t="shared" si="1408"/>
        <v>18552</v>
      </c>
      <c r="AV1794" s="142">
        <f t="shared" si="1409"/>
        <v>0</v>
      </c>
      <c r="AW1794" s="143">
        <f t="shared" si="1410"/>
        <v>0</v>
      </c>
      <c r="AY1794" s="146" t="str">
        <f t="shared" si="1425"/>
        <v>73.20</v>
      </c>
      <c r="AZ1794" s="862" t="b">
        <f>COUNTIF('[1]Codes SEC'!$B$2:$B$250,Ministres!AY1794)&gt;0</f>
        <v>1</v>
      </c>
    </row>
    <row r="1795" spans="1:64" ht="30.6" x14ac:dyDescent="0.25">
      <c r="A1795" s="15" t="s">
        <v>1675</v>
      </c>
      <c r="B1795" s="121">
        <v>14</v>
      </c>
      <c r="C1795" s="122" t="s">
        <v>1728</v>
      </c>
      <c r="D1795" s="123">
        <v>1000</v>
      </c>
      <c r="E1795" s="124" t="s">
        <v>407</v>
      </c>
      <c r="F1795" s="125">
        <v>12</v>
      </c>
      <c r="G1795" s="126">
        <v>1</v>
      </c>
      <c r="H1795" s="35" t="str">
        <f t="shared" si="1413"/>
        <v>049</v>
      </c>
      <c r="I1795" s="36" t="s">
        <v>2143</v>
      </c>
      <c r="J1795" s="37" t="s">
        <v>2150</v>
      </c>
      <c r="K1795" s="244" t="s">
        <v>2140</v>
      </c>
      <c r="L1795" s="128">
        <v>2634</v>
      </c>
      <c r="M1795" s="129">
        <v>2400</v>
      </c>
      <c r="N1795" s="130"/>
      <c r="O1795" s="131"/>
      <c r="P1795" s="131"/>
      <c r="Q1795" s="131"/>
      <c r="R1795" s="131"/>
      <c r="S1795" s="131"/>
      <c r="T1795" s="132" t="str">
        <f t="shared" si="1426"/>
        <v>OK</v>
      </c>
      <c r="U1795" s="138"/>
      <c r="V1795" s="138"/>
      <c r="W1795" s="139"/>
      <c r="X1795" s="139"/>
      <c r="Y1795" s="132" t="str">
        <f t="shared" si="1398"/>
        <v>OK</v>
      </c>
      <c r="Z1795" s="210"/>
      <c r="AA1795" s="204"/>
      <c r="AB1795" s="202"/>
      <c r="AC1795" s="202"/>
      <c r="AD1795" s="202"/>
      <c r="AE1795" s="202"/>
      <c r="AF1795" s="202"/>
      <c r="AG1795" s="132" t="str">
        <f t="shared" si="1399"/>
        <v>OK</v>
      </c>
      <c r="AH1795" s="138"/>
      <c r="AI1795" s="138"/>
      <c r="AJ1795" s="139"/>
      <c r="AK1795" s="139"/>
      <c r="AL1795" s="132" t="str">
        <f t="shared" si="1400"/>
        <v>OK</v>
      </c>
      <c r="AM1795" s="140"/>
      <c r="AN1795" s="119">
        <f t="shared" si="1401"/>
        <v>2634</v>
      </c>
      <c r="AO1795" s="120">
        <f t="shared" si="1402"/>
        <v>2400</v>
      </c>
      <c r="AP1795" s="39">
        <f t="shared" si="1403"/>
        <v>2634</v>
      </c>
      <c r="AQ1795" s="141">
        <f t="shared" si="1404"/>
        <v>2634</v>
      </c>
      <c r="AR1795" s="142">
        <f t="shared" si="1405"/>
        <v>0</v>
      </c>
      <c r="AS1795" s="143">
        <f t="shared" si="1406"/>
        <v>0</v>
      </c>
      <c r="AT1795" s="144">
        <f t="shared" si="1407"/>
        <v>2400</v>
      </c>
      <c r="AU1795" s="141">
        <f t="shared" si="1408"/>
        <v>2400</v>
      </c>
      <c r="AV1795" s="142">
        <f t="shared" si="1409"/>
        <v>0</v>
      </c>
      <c r="AW1795" s="143">
        <f t="shared" si="1410"/>
        <v>0</v>
      </c>
      <c r="AY1795" s="146" t="str">
        <f t="shared" si="1425"/>
        <v>73.20</v>
      </c>
      <c r="AZ1795" s="862" t="b">
        <f>COUNTIF('[1]Codes SEC'!$B$2:$B$250,Ministres!AY1795)&gt;0</f>
        <v>1</v>
      </c>
    </row>
    <row r="1796" spans="1:64" ht="30.6" x14ac:dyDescent="0.25">
      <c r="A1796" s="15" t="s">
        <v>1675</v>
      </c>
      <c r="B1796" s="121">
        <v>14</v>
      </c>
      <c r="C1796" s="122" t="s">
        <v>1728</v>
      </c>
      <c r="D1796" s="123">
        <v>1000</v>
      </c>
      <c r="E1796" s="124" t="s">
        <v>407</v>
      </c>
      <c r="F1796" s="125">
        <v>12</v>
      </c>
      <c r="G1796" s="126">
        <v>1</v>
      </c>
      <c r="H1796" s="35" t="str">
        <f t="shared" si="1413"/>
        <v>049</v>
      </c>
      <c r="I1796" s="36" t="s">
        <v>2143</v>
      </c>
      <c r="J1796" s="37" t="s">
        <v>2151</v>
      </c>
      <c r="K1796" s="244" t="s">
        <v>2152</v>
      </c>
      <c r="L1796" s="128">
        <v>3300</v>
      </c>
      <c r="M1796" s="129">
        <v>2471</v>
      </c>
      <c r="N1796" s="130"/>
      <c r="O1796" s="131"/>
      <c r="P1796" s="131"/>
      <c r="Q1796" s="131"/>
      <c r="R1796" s="131"/>
      <c r="S1796" s="131"/>
      <c r="T1796" s="132" t="str">
        <f>IF(SUM(N1796:S1796)=U1796,"OK",SUM(N1796:S1796)-U1796)</f>
        <v>OK</v>
      </c>
      <c r="U1796" s="138"/>
      <c r="V1796" s="138"/>
      <c r="W1796" s="139"/>
      <c r="X1796" s="139"/>
      <c r="Y1796" s="132" t="str">
        <f>IF(SUM(W1796:X1796)=Z1796,"OK",SUM(W1796:X1796)-Z1796)</f>
        <v>OK</v>
      </c>
      <c r="Z1796" s="210"/>
      <c r="AA1796" s="204"/>
      <c r="AB1796" s="202"/>
      <c r="AC1796" s="202"/>
      <c r="AD1796" s="202"/>
      <c r="AE1796" s="202"/>
      <c r="AF1796" s="202"/>
      <c r="AG1796" s="132" t="str">
        <f>IF(SUM(AA1796:AF1796)=AH1796,"OK",SUM(AA1796:AF1796)-AH1796)</f>
        <v>OK</v>
      </c>
      <c r="AH1796" s="138"/>
      <c r="AI1796" s="138"/>
      <c r="AJ1796" s="139"/>
      <c r="AK1796" s="139"/>
      <c r="AL1796" s="132" t="str">
        <f>IF(SUM(AJ1796:AK1796)=AM1796,"OK",SUM(AJ1796:AK1796)-AM1796)</f>
        <v>OK</v>
      </c>
      <c r="AM1796" s="140"/>
      <c r="AN1796" s="119">
        <f>L1796+U1796+V1796+Z1796</f>
        <v>3300</v>
      </c>
      <c r="AO1796" s="120">
        <f>M1796+AH1796+AI1796+AM1796</f>
        <v>2471</v>
      </c>
      <c r="AP1796" s="39">
        <f>L1796</f>
        <v>3300</v>
      </c>
      <c r="AQ1796" s="141">
        <f>AN1796</f>
        <v>3300</v>
      </c>
      <c r="AR1796" s="142">
        <f>AQ1796-AP1796</f>
        <v>0</v>
      </c>
      <c r="AS1796" s="143">
        <f>AR1796/AP1796</f>
        <v>0</v>
      </c>
      <c r="AT1796" s="144">
        <f>M1796</f>
        <v>2471</v>
      </c>
      <c r="AU1796" s="141">
        <f>AO1796</f>
        <v>2471</v>
      </c>
      <c r="AV1796" s="142">
        <f>AU1796-AT1796</f>
        <v>0</v>
      </c>
      <c r="AW1796" s="143">
        <f>AV1796/AT1796</f>
        <v>0</v>
      </c>
      <c r="AY1796" s="146" t="str">
        <f t="shared" si="1425"/>
        <v>73.20</v>
      </c>
      <c r="AZ1796" s="862" t="b">
        <f>COUNTIF('[1]Codes SEC'!$B$2:$B$250,Ministres!AY1796)&gt;0</f>
        <v>1</v>
      </c>
    </row>
    <row r="1797" spans="1:64" ht="35.1" customHeight="1" x14ac:dyDescent="0.25">
      <c r="A1797" s="15" t="s">
        <v>1675</v>
      </c>
      <c r="B1797" s="121">
        <v>14</v>
      </c>
      <c r="C1797" s="122" t="s">
        <v>1728</v>
      </c>
      <c r="D1797" s="123">
        <v>1000</v>
      </c>
      <c r="E1797" s="124" t="s">
        <v>407</v>
      </c>
      <c r="F1797" s="125">
        <v>12</v>
      </c>
      <c r="G1797" s="126">
        <v>1</v>
      </c>
      <c r="H1797" s="35" t="str">
        <f t="shared" si="1413"/>
        <v>049</v>
      </c>
      <c r="I1797" s="36" t="s">
        <v>2143</v>
      </c>
      <c r="J1797" s="37" t="s">
        <v>2153</v>
      </c>
      <c r="K1797" s="244" t="s">
        <v>2154</v>
      </c>
      <c r="L1797" s="128">
        <v>2800</v>
      </c>
      <c r="M1797" s="129">
        <v>2800</v>
      </c>
      <c r="N1797" s="130"/>
      <c r="O1797" s="131"/>
      <c r="P1797" s="131"/>
      <c r="Q1797" s="131"/>
      <c r="R1797" s="131"/>
      <c r="S1797" s="131"/>
      <c r="T1797" s="132" t="str">
        <f t="shared" si="1426"/>
        <v>OK</v>
      </c>
      <c r="U1797" s="138"/>
      <c r="V1797" s="138"/>
      <c r="W1797" s="139"/>
      <c r="X1797" s="139"/>
      <c r="Y1797" s="132" t="str">
        <f t="shared" si="1398"/>
        <v>OK</v>
      </c>
      <c r="Z1797" s="210"/>
      <c r="AA1797" s="204"/>
      <c r="AB1797" s="202"/>
      <c r="AC1797" s="202"/>
      <c r="AD1797" s="202"/>
      <c r="AE1797" s="202"/>
      <c r="AF1797" s="202"/>
      <c r="AG1797" s="132" t="str">
        <f t="shared" si="1399"/>
        <v>OK</v>
      </c>
      <c r="AH1797" s="138"/>
      <c r="AI1797" s="138"/>
      <c r="AJ1797" s="139"/>
      <c r="AK1797" s="139"/>
      <c r="AL1797" s="132" t="str">
        <f t="shared" si="1400"/>
        <v>OK</v>
      </c>
      <c r="AM1797" s="140"/>
      <c r="AN1797" s="119">
        <f t="shared" si="1401"/>
        <v>2800</v>
      </c>
      <c r="AO1797" s="120">
        <f t="shared" si="1402"/>
        <v>2800</v>
      </c>
      <c r="AP1797" s="39">
        <f t="shared" si="1403"/>
        <v>2800</v>
      </c>
      <c r="AQ1797" s="141">
        <f t="shared" si="1404"/>
        <v>2800</v>
      </c>
      <c r="AR1797" s="142">
        <f t="shared" si="1405"/>
        <v>0</v>
      </c>
      <c r="AS1797" s="143">
        <f t="shared" si="1406"/>
        <v>0</v>
      </c>
      <c r="AT1797" s="144">
        <f t="shared" si="1407"/>
        <v>2800</v>
      </c>
      <c r="AU1797" s="141">
        <f t="shared" si="1408"/>
        <v>2800</v>
      </c>
      <c r="AV1797" s="142">
        <f t="shared" si="1409"/>
        <v>0</v>
      </c>
      <c r="AW1797" s="143">
        <f t="shared" si="1410"/>
        <v>0</v>
      </c>
      <c r="AY1797" s="146" t="str">
        <f t="shared" si="1425"/>
        <v>73.20</v>
      </c>
      <c r="AZ1797" s="862" t="b">
        <f>COUNTIF('[1]Codes SEC'!$B$2:$B$250,Ministres!AY1797)&gt;0</f>
        <v>1</v>
      </c>
    </row>
    <row r="1798" spans="1:64" ht="30.6" x14ac:dyDescent="0.25">
      <c r="A1798" s="15" t="s">
        <v>1675</v>
      </c>
      <c r="B1798" s="121">
        <v>14</v>
      </c>
      <c r="C1798" s="122" t="s">
        <v>1728</v>
      </c>
      <c r="D1798" s="123">
        <v>1000</v>
      </c>
      <c r="E1798" s="124" t="s">
        <v>407</v>
      </c>
      <c r="F1798" s="125">
        <v>12</v>
      </c>
      <c r="G1798" s="126">
        <v>1</v>
      </c>
      <c r="H1798" s="35" t="str">
        <f t="shared" si="1413"/>
        <v>049</v>
      </c>
      <c r="I1798" s="36" t="s">
        <v>2143</v>
      </c>
      <c r="J1798" s="37" t="s">
        <v>2155</v>
      </c>
      <c r="K1798" s="244" t="s">
        <v>2156</v>
      </c>
      <c r="L1798" s="128">
        <v>7950</v>
      </c>
      <c r="M1798" s="129">
        <v>7100</v>
      </c>
      <c r="N1798" s="130"/>
      <c r="O1798" s="131"/>
      <c r="P1798" s="131"/>
      <c r="Q1798" s="131"/>
      <c r="R1798" s="131"/>
      <c r="S1798" s="131"/>
      <c r="T1798" s="132" t="str">
        <f t="shared" si="1426"/>
        <v>OK</v>
      </c>
      <c r="U1798" s="138"/>
      <c r="V1798" s="138"/>
      <c r="W1798" s="139"/>
      <c r="X1798" s="139"/>
      <c r="Y1798" s="132" t="str">
        <f t="shared" si="1398"/>
        <v>OK</v>
      </c>
      <c r="Z1798" s="210"/>
      <c r="AA1798" s="204"/>
      <c r="AB1798" s="202"/>
      <c r="AC1798" s="202"/>
      <c r="AD1798" s="202"/>
      <c r="AE1798" s="202"/>
      <c r="AF1798" s="202"/>
      <c r="AG1798" s="132" t="str">
        <f t="shared" si="1399"/>
        <v>OK</v>
      </c>
      <c r="AH1798" s="138"/>
      <c r="AI1798" s="138"/>
      <c r="AJ1798" s="139"/>
      <c r="AK1798" s="139"/>
      <c r="AL1798" s="132" t="str">
        <f t="shared" si="1400"/>
        <v>OK</v>
      </c>
      <c r="AM1798" s="140"/>
      <c r="AN1798" s="119">
        <f t="shared" si="1401"/>
        <v>7950</v>
      </c>
      <c r="AO1798" s="120">
        <f t="shared" si="1402"/>
        <v>7100</v>
      </c>
      <c r="AP1798" s="39">
        <f t="shared" si="1403"/>
        <v>7950</v>
      </c>
      <c r="AQ1798" s="141">
        <f t="shared" si="1404"/>
        <v>7950</v>
      </c>
      <c r="AR1798" s="142">
        <f t="shared" si="1405"/>
        <v>0</v>
      </c>
      <c r="AS1798" s="143">
        <f t="shared" si="1406"/>
        <v>0</v>
      </c>
      <c r="AT1798" s="144">
        <f t="shared" si="1407"/>
        <v>7100</v>
      </c>
      <c r="AU1798" s="141">
        <f t="shared" si="1408"/>
        <v>7100</v>
      </c>
      <c r="AV1798" s="142">
        <f t="shared" si="1409"/>
        <v>0</v>
      </c>
      <c r="AW1798" s="143">
        <f t="shared" si="1410"/>
        <v>0</v>
      </c>
      <c r="AY1798" s="146" t="str">
        <f t="shared" si="1425"/>
        <v>73.20</v>
      </c>
      <c r="AZ1798" s="862" t="b">
        <f>COUNTIF('[1]Codes SEC'!$B$2:$B$250,Ministres!AY1798)&gt;0</f>
        <v>1</v>
      </c>
    </row>
    <row r="1799" spans="1:64" ht="35.1" customHeight="1" x14ac:dyDescent="0.25">
      <c r="A1799" s="15" t="s">
        <v>1675</v>
      </c>
      <c r="B1799" s="121">
        <v>14</v>
      </c>
      <c r="C1799" s="122" t="s">
        <v>1728</v>
      </c>
      <c r="D1799" s="123">
        <v>1000</v>
      </c>
      <c r="F1799" s="125">
        <v>12</v>
      </c>
      <c r="G1799" s="126">
        <v>1</v>
      </c>
      <c r="H1799" s="35" t="str">
        <f t="shared" si="1413"/>
        <v>049</v>
      </c>
      <c r="I1799" s="36" t="s">
        <v>2143</v>
      </c>
      <c r="J1799" s="37" t="s">
        <v>2157</v>
      </c>
      <c r="K1799" s="244" t="s">
        <v>2158</v>
      </c>
      <c r="L1799" s="232">
        <v>5000</v>
      </c>
      <c r="M1799" s="233">
        <v>0</v>
      </c>
      <c r="N1799" s="130"/>
      <c r="O1799" s="131"/>
      <c r="P1799" s="131"/>
      <c r="Q1799" s="131"/>
      <c r="R1799" s="131"/>
      <c r="S1799" s="131"/>
      <c r="T1799" s="132" t="str">
        <f t="shared" si="1426"/>
        <v>OK</v>
      </c>
      <c r="U1799" s="138"/>
      <c r="V1799" s="138"/>
      <c r="W1799" s="139"/>
      <c r="X1799" s="139"/>
      <c r="Y1799" s="132" t="str">
        <f t="shared" si="1398"/>
        <v>OK</v>
      </c>
      <c r="Z1799" s="210"/>
      <c r="AA1799" s="204"/>
      <c r="AB1799" s="202"/>
      <c r="AC1799" s="202"/>
      <c r="AD1799" s="202"/>
      <c r="AE1799" s="202"/>
      <c r="AF1799" s="202"/>
      <c r="AG1799" s="132" t="str">
        <f t="shared" si="1399"/>
        <v>OK</v>
      </c>
      <c r="AH1799" s="138"/>
      <c r="AI1799" s="138"/>
      <c r="AJ1799" s="139"/>
      <c r="AK1799" s="139"/>
      <c r="AL1799" s="132" t="str">
        <f t="shared" si="1400"/>
        <v>OK</v>
      </c>
      <c r="AM1799" s="140"/>
      <c r="AN1799" s="119">
        <f t="shared" si="1401"/>
        <v>5000</v>
      </c>
      <c r="AO1799" s="120">
        <f t="shared" si="1402"/>
        <v>0</v>
      </c>
      <c r="AP1799" s="39">
        <f t="shared" si="1403"/>
        <v>5000</v>
      </c>
      <c r="AQ1799" s="141">
        <f t="shared" si="1404"/>
        <v>5000</v>
      </c>
      <c r="AR1799" s="142">
        <f t="shared" si="1405"/>
        <v>0</v>
      </c>
      <c r="AS1799" s="143">
        <f t="shared" si="1406"/>
        <v>0</v>
      </c>
      <c r="AT1799" s="144">
        <f t="shared" si="1407"/>
        <v>0</v>
      </c>
      <c r="AU1799" s="141">
        <f t="shared" si="1408"/>
        <v>0</v>
      </c>
      <c r="AV1799" s="142">
        <f t="shared" si="1409"/>
        <v>0</v>
      </c>
      <c r="AW1799" s="143" t="e">
        <f t="shared" si="1410"/>
        <v>#DIV/0!</v>
      </c>
      <c r="AY1799" s="146" t="str">
        <f t="shared" si="1425"/>
        <v>73.20</v>
      </c>
      <c r="AZ1799" s="862" t="b">
        <f>COUNTIF('[1]Codes SEC'!$B$2:$B$250,Ministres!AY1799)&gt;0</f>
        <v>1</v>
      </c>
    </row>
    <row r="1800" spans="1:64" ht="35.1" customHeight="1" x14ac:dyDescent="0.25">
      <c r="A1800" s="15" t="s">
        <v>1675</v>
      </c>
      <c r="B1800" s="121">
        <v>14</v>
      </c>
      <c r="C1800" s="122" t="s">
        <v>1728</v>
      </c>
      <c r="D1800" s="123">
        <v>1000</v>
      </c>
      <c r="F1800" s="125">
        <v>15</v>
      </c>
      <c r="G1800" s="126" t="s">
        <v>1210</v>
      </c>
      <c r="H1800" s="35" t="str">
        <f t="shared" si="1413"/>
        <v>049</v>
      </c>
      <c r="I1800" s="36" t="s">
        <v>2143</v>
      </c>
      <c r="J1800" s="901" t="s">
        <v>2159</v>
      </c>
      <c r="K1800" s="244" t="s">
        <v>2160</v>
      </c>
      <c r="L1800" s="232">
        <v>200000</v>
      </c>
      <c r="M1800" s="233">
        <v>43000</v>
      </c>
      <c r="N1800" s="130"/>
      <c r="O1800" s="131"/>
      <c r="P1800" s="131"/>
      <c r="Q1800" s="131"/>
      <c r="R1800" s="131"/>
      <c r="S1800" s="131"/>
      <c r="T1800" s="132" t="str">
        <f t="shared" si="1426"/>
        <v>OK</v>
      </c>
      <c r="U1800" s="138"/>
      <c r="V1800" s="138"/>
      <c r="W1800" s="139"/>
      <c r="X1800" s="139"/>
      <c r="Y1800" s="132" t="str">
        <f t="shared" si="1398"/>
        <v>OK</v>
      </c>
      <c r="Z1800" s="210"/>
      <c r="AA1800" s="204"/>
      <c r="AB1800" s="202"/>
      <c r="AC1800" s="202"/>
      <c r="AD1800" s="202"/>
      <c r="AE1800" s="202"/>
      <c r="AF1800" s="202"/>
      <c r="AG1800" s="132" t="str">
        <f t="shared" si="1399"/>
        <v>OK</v>
      </c>
      <c r="AH1800" s="138"/>
      <c r="AI1800" s="138"/>
      <c r="AJ1800" s="139"/>
      <c r="AK1800" s="139"/>
      <c r="AL1800" s="132" t="str">
        <f t="shared" si="1400"/>
        <v>OK</v>
      </c>
      <c r="AM1800" s="140"/>
      <c r="AN1800" s="119">
        <f t="shared" si="1401"/>
        <v>200000</v>
      </c>
      <c r="AO1800" s="120">
        <f t="shared" si="1402"/>
        <v>43000</v>
      </c>
      <c r="AP1800" s="39">
        <f t="shared" si="1403"/>
        <v>200000</v>
      </c>
      <c r="AQ1800" s="141">
        <f t="shared" si="1404"/>
        <v>200000</v>
      </c>
      <c r="AR1800" s="142">
        <f t="shared" si="1405"/>
        <v>0</v>
      </c>
      <c r="AS1800" s="143">
        <f t="shared" si="1406"/>
        <v>0</v>
      </c>
      <c r="AT1800" s="144">
        <f t="shared" si="1407"/>
        <v>43000</v>
      </c>
      <c r="AU1800" s="141">
        <f t="shared" si="1408"/>
        <v>43000</v>
      </c>
      <c r="AV1800" s="142">
        <f t="shared" si="1409"/>
        <v>0</v>
      </c>
      <c r="AW1800" s="143">
        <f t="shared" si="1410"/>
        <v>0</v>
      </c>
      <c r="AY1800" s="146" t="str">
        <f t="shared" si="1425"/>
        <v>73.20</v>
      </c>
      <c r="AZ1800" s="862" t="b">
        <f>COUNTIF('[1]Codes SEC'!$B$2:$B$250,Ministres!AY1800)&gt;0</f>
        <v>1</v>
      </c>
    </row>
    <row r="1801" spans="1:64" ht="30.6" x14ac:dyDescent="0.25">
      <c r="A1801" s="15" t="s">
        <v>1675</v>
      </c>
      <c r="B1801" s="121">
        <v>14</v>
      </c>
      <c r="C1801" s="122" t="s">
        <v>1728</v>
      </c>
      <c r="D1801" s="123">
        <v>1000</v>
      </c>
      <c r="E1801" s="124" t="s">
        <v>407</v>
      </c>
      <c r="F1801" s="125">
        <v>6</v>
      </c>
      <c r="G1801" s="126">
        <v>1</v>
      </c>
      <c r="H1801" s="35" t="str">
        <f t="shared" si="1413"/>
        <v>049</v>
      </c>
      <c r="I1801" s="36" t="s">
        <v>2161</v>
      </c>
      <c r="J1801" s="37" t="s">
        <v>2162</v>
      </c>
      <c r="K1801" s="244" t="s">
        <v>2163</v>
      </c>
      <c r="L1801" s="128">
        <v>0</v>
      </c>
      <c r="M1801" s="129">
        <v>0</v>
      </c>
      <c r="N1801" s="130"/>
      <c r="O1801" s="131"/>
      <c r="P1801" s="131"/>
      <c r="Q1801" s="131"/>
      <c r="R1801" s="131"/>
      <c r="S1801" s="131"/>
      <c r="T1801" s="132" t="str">
        <f t="shared" si="1426"/>
        <v>OK</v>
      </c>
      <c r="U1801" s="138"/>
      <c r="V1801" s="138"/>
      <c r="W1801" s="139"/>
      <c r="X1801" s="139"/>
      <c r="Y1801" s="132" t="str">
        <f t="shared" si="1398"/>
        <v>OK</v>
      </c>
      <c r="Z1801" s="210"/>
      <c r="AA1801" s="204"/>
      <c r="AB1801" s="202"/>
      <c r="AC1801" s="202"/>
      <c r="AD1801" s="202"/>
      <c r="AE1801" s="202"/>
      <c r="AF1801" s="202"/>
      <c r="AG1801" s="132" t="str">
        <f t="shared" si="1399"/>
        <v>OK</v>
      </c>
      <c r="AH1801" s="138"/>
      <c r="AI1801" s="138"/>
      <c r="AJ1801" s="139"/>
      <c r="AK1801" s="139"/>
      <c r="AL1801" s="132" t="str">
        <f t="shared" si="1400"/>
        <v>OK</v>
      </c>
      <c r="AM1801" s="140"/>
      <c r="AN1801" s="119">
        <f t="shared" si="1401"/>
        <v>0</v>
      </c>
      <c r="AO1801" s="120">
        <f t="shared" si="1402"/>
        <v>0</v>
      </c>
      <c r="AP1801" s="39">
        <f t="shared" si="1403"/>
        <v>0</v>
      </c>
      <c r="AQ1801" s="141">
        <f t="shared" si="1404"/>
        <v>0</v>
      </c>
      <c r="AR1801" s="142">
        <f t="shared" si="1405"/>
        <v>0</v>
      </c>
      <c r="AS1801" s="143" t="e">
        <f t="shared" si="1406"/>
        <v>#DIV/0!</v>
      </c>
      <c r="AT1801" s="144">
        <f t="shared" si="1407"/>
        <v>0</v>
      </c>
      <c r="AU1801" s="141">
        <f t="shared" si="1408"/>
        <v>0</v>
      </c>
      <c r="AV1801" s="142">
        <f t="shared" si="1409"/>
        <v>0</v>
      </c>
      <c r="AW1801" s="143" t="e">
        <f t="shared" si="1410"/>
        <v>#DIV/0!</v>
      </c>
      <c r="AY1801" s="146" t="str">
        <f t="shared" si="1425"/>
        <v>73.40</v>
      </c>
      <c r="AZ1801" s="862" t="b">
        <f>COUNTIF('[1]Codes SEC'!$B$2:$B$250,Ministres!AY1801)&gt;0</f>
        <v>1</v>
      </c>
    </row>
    <row r="1802" spans="1:64" s="877" customFormat="1" ht="35.1" customHeight="1" x14ac:dyDescent="0.25">
      <c r="A1802" s="15" t="s">
        <v>1675</v>
      </c>
      <c r="B1802" s="121">
        <v>14</v>
      </c>
      <c r="C1802" s="122" t="s">
        <v>1728</v>
      </c>
      <c r="D1802" s="123">
        <v>1000</v>
      </c>
      <c r="E1802" s="124"/>
      <c r="F1802" s="125">
        <v>15</v>
      </c>
      <c r="G1802" s="126">
        <v>1</v>
      </c>
      <c r="H1802" s="35" t="str">
        <f t="shared" si="1413"/>
        <v>049</v>
      </c>
      <c r="I1802" s="36">
        <v>87340000</v>
      </c>
      <c r="J1802" s="37" t="s">
        <v>2164</v>
      </c>
      <c r="K1802" s="281" t="s">
        <v>2165</v>
      </c>
      <c r="L1802" s="128">
        <v>0</v>
      </c>
      <c r="M1802" s="129">
        <v>0</v>
      </c>
      <c r="N1802" s="130"/>
      <c r="O1802" s="131"/>
      <c r="P1802" s="131"/>
      <c r="Q1802" s="131"/>
      <c r="R1802" s="131"/>
      <c r="S1802" s="131"/>
      <c r="T1802" s="132" t="str">
        <f t="shared" si="1397"/>
        <v>OK</v>
      </c>
      <c r="U1802" s="138"/>
      <c r="V1802" s="138"/>
      <c r="W1802" s="139"/>
      <c r="X1802" s="139"/>
      <c r="Y1802" s="132" t="str">
        <f t="shared" si="1398"/>
        <v>OK</v>
      </c>
      <c r="Z1802" s="210"/>
      <c r="AA1802" s="204"/>
      <c r="AB1802" s="202"/>
      <c r="AC1802" s="202"/>
      <c r="AD1802" s="202"/>
      <c r="AE1802" s="202"/>
      <c r="AF1802" s="202"/>
      <c r="AG1802" s="132" t="str">
        <f t="shared" si="1399"/>
        <v>OK</v>
      </c>
      <c r="AH1802" s="138"/>
      <c r="AI1802" s="138"/>
      <c r="AJ1802" s="139"/>
      <c r="AK1802" s="139"/>
      <c r="AL1802" s="132" t="str">
        <f t="shared" si="1400"/>
        <v>OK</v>
      </c>
      <c r="AM1802" s="140"/>
      <c r="AN1802" s="119">
        <f t="shared" si="1401"/>
        <v>0</v>
      </c>
      <c r="AO1802" s="120">
        <f t="shared" si="1402"/>
        <v>0</v>
      </c>
      <c r="AP1802" s="39">
        <f t="shared" si="1403"/>
        <v>0</v>
      </c>
      <c r="AQ1802" s="141">
        <f t="shared" si="1404"/>
        <v>0</v>
      </c>
      <c r="AR1802" s="142">
        <f t="shared" si="1405"/>
        <v>0</v>
      </c>
      <c r="AS1802" s="143" t="e">
        <f t="shared" si="1406"/>
        <v>#DIV/0!</v>
      </c>
      <c r="AT1802" s="144">
        <f t="shared" si="1407"/>
        <v>0</v>
      </c>
      <c r="AU1802" s="141">
        <f t="shared" si="1408"/>
        <v>0</v>
      </c>
      <c r="AV1802" s="142">
        <f t="shared" si="1409"/>
        <v>0</v>
      </c>
      <c r="AW1802" s="143" t="e">
        <f t="shared" si="1410"/>
        <v>#DIV/0!</v>
      </c>
      <c r="AX1802"/>
      <c r="AY1802" s="146" t="str">
        <f t="shared" si="1425"/>
        <v>73.40</v>
      </c>
      <c r="AZ1802" s="862" t="b">
        <f>COUNTIF('[1]Codes SEC'!$B$2:$B$250,Ministres!AY1802)&gt;0</f>
        <v>1</v>
      </c>
      <c r="BA1802"/>
      <c r="BB1802"/>
      <c r="BC1802"/>
      <c r="BD1802"/>
      <c r="BE1802"/>
      <c r="BF1802"/>
      <c r="BG1802"/>
      <c r="BH1802"/>
      <c r="BI1802"/>
      <c r="BJ1802"/>
      <c r="BK1802"/>
      <c r="BL1802"/>
    </row>
    <row r="1803" spans="1:64" ht="35.1" customHeight="1" x14ac:dyDescent="0.25">
      <c r="A1803" s="15" t="s">
        <v>1675</v>
      </c>
      <c r="B1803" s="121">
        <v>14</v>
      </c>
      <c r="C1803" s="122" t="s">
        <v>1728</v>
      </c>
      <c r="D1803" s="123">
        <v>1000</v>
      </c>
      <c r="F1803" s="125">
        <v>12</v>
      </c>
      <c r="G1803" s="126">
        <v>1</v>
      </c>
      <c r="H1803" s="35" t="str">
        <f t="shared" si="1413"/>
        <v>049</v>
      </c>
      <c r="I1803" s="36" t="s">
        <v>113</v>
      </c>
      <c r="J1803" s="37" t="s">
        <v>2166</v>
      </c>
      <c r="K1803" s="244" t="s">
        <v>2167</v>
      </c>
      <c r="L1803" s="128">
        <v>0</v>
      </c>
      <c r="M1803" s="129">
        <v>0</v>
      </c>
      <c r="N1803" s="130"/>
      <c r="O1803" s="131"/>
      <c r="P1803" s="131"/>
      <c r="Q1803" s="131"/>
      <c r="R1803" s="131"/>
      <c r="S1803" s="131"/>
      <c r="T1803" s="132" t="str">
        <f t="shared" si="1397"/>
        <v>OK</v>
      </c>
      <c r="U1803" s="138"/>
      <c r="V1803" s="138"/>
      <c r="W1803" s="139"/>
      <c r="X1803" s="139"/>
      <c r="Y1803" s="132" t="str">
        <f t="shared" si="1398"/>
        <v>OK</v>
      </c>
      <c r="Z1803" s="210"/>
      <c r="AA1803" s="204"/>
      <c r="AB1803" s="202"/>
      <c r="AC1803" s="202"/>
      <c r="AD1803" s="202"/>
      <c r="AE1803" s="202"/>
      <c r="AF1803" s="202"/>
      <c r="AG1803" s="132" t="str">
        <f t="shared" si="1399"/>
        <v>OK</v>
      </c>
      <c r="AH1803" s="138"/>
      <c r="AI1803" s="138"/>
      <c r="AJ1803" s="139"/>
      <c r="AK1803" s="139"/>
      <c r="AL1803" s="132" t="str">
        <f t="shared" si="1400"/>
        <v>OK</v>
      </c>
      <c r="AM1803" s="140"/>
      <c r="AN1803" s="119">
        <f t="shared" si="1401"/>
        <v>0</v>
      </c>
      <c r="AO1803" s="120">
        <f t="shared" si="1402"/>
        <v>0</v>
      </c>
      <c r="AP1803" s="39">
        <f t="shared" si="1403"/>
        <v>0</v>
      </c>
      <c r="AQ1803" s="141">
        <f t="shared" si="1404"/>
        <v>0</v>
      </c>
      <c r="AR1803" s="142">
        <f>AQ1803-AP1803</f>
        <v>0</v>
      </c>
      <c r="AS1803" s="143" t="e">
        <f>AR1803/AP1803</f>
        <v>#DIV/0!</v>
      </c>
      <c r="AT1803" s="144">
        <f t="shared" si="1407"/>
        <v>0</v>
      </c>
      <c r="AU1803" s="141">
        <f>AO1803</f>
        <v>0</v>
      </c>
      <c r="AV1803" s="142">
        <f>AU1803-AT1803</f>
        <v>0</v>
      </c>
      <c r="AW1803" s="143" t="e">
        <f>AV1803/AT1803</f>
        <v>#DIV/0!</v>
      </c>
      <c r="AY1803" s="146" t="str">
        <f t="shared" si="1425"/>
        <v>74.22</v>
      </c>
      <c r="AZ1803" s="862" t="b">
        <f>COUNTIF('[1]Codes SEC'!$B$2:$B$250,Ministres!AY1803)&gt;0</f>
        <v>1</v>
      </c>
    </row>
    <row r="1804" spans="1:64" s="877" customFormat="1" ht="30.6" x14ac:dyDescent="0.25">
      <c r="A1804" s="15" t="s">
        <v>1675</v>
      </c>
      <c r="B1804" s="121">
        <v>14</v>
      </c>
      <c r="C1804" s="122" t="s">
        <v>1728</v>
      </c>
      <c r="D1804" s="123">
        <v>1000</v>
      </c>
      <c r="E1804" s="124"/>
      <c r="F1804" s="125">
        <v>12</v>
      </c>
      <c r="G1804" s="126">
        <v>1</v>
      </c>
      <c r="H1804" s="35" t="str">
        <f t="shared" si="1413"/>
        <v>049</v>
      </c>
      <c r="I1804" s="36" t="s">
        <v>113</v>
      </c>
      <c r="J1804" s="37" t="s">
        <v>2168</v>
      </c>
      <c r="K1804" s="281" t="s">
        <v>2169</v>
      </c>
      <c r="L1804" s="128">
        <v>0</v>
      </c>
      <c r="M1804" s="129">
        <v>0</v>
      </c>
      <c r="N1804" s="130"/>
      <c r="O1804" s="131"/>
      <c r="P1804" s="131"/>
      <c r="Q1804" s="131"/>
      <c r="R1804" s="131"/>
      <c r="S1804" s="131"/>
      <c r="T1804" s="132" t="str">
        <f t="shared" si="1397"/>
        <v>OK</v>
      </c>
      <c r="U1804" s="138"/>
      <c r="V1804" s="138"/>
      <c r="W1804" s="139"/>
      <c r="X1804" s="139"/>
      <c r="Y1804" s="132" t="str">
        <f t="shared" si="1398"/>
        <v>OK</v>
      </c>
      <c r="Z1804" s="210"/>
      <c r="AA1804" s="204"/>
      <c r="AB1804" s="202"/>
      <c r="AC1804" s="202"/>
      <c r="AD1804" s="202"/>
      <c r="AE1804" s="202"/>
      <c r="AF1804" s="202"/>
      <c r="AG1804" s="132" t="str">
        <f t="shared" si="1399"/>
        <v>OK</v>
      </c>
      <c r="AH1804" s="138"/>
      <c r="AI1804" s="138"/>
      <c r="AJ1804" s="139"/>
      <c r="AK1804" s="139"/>
      <c r="AL1804" s="132" t="str">
        <f t="shared" si="1400"/>
        <v>OK</v>
      </c>
      <c r="AM1804" s="140"/>
      <c r="AN1804" s="119">
        <f t="shared" si="1401"/>
        <v>0</v>
      </c>
      <c r="AO1804" s="120">
        <f t="shared" si="1402"/>
        <v>0</v>
      </c>
      <c r="AP1804" s="39">
        <f t="shared" si="1403"/>
        <v>0</v>
      </c>
      <c r="AQ1804" s="141">
        <f t="shared" si="1404"/>
        <v>0</v>
      </c>
      <c r="AR1804" s="142">
        <f>AQ1804-AP1804</f>
        <v>0</v>
      </c>
      <c r="AS1804" s="143" t="e">
        <f>AR1804/AP1804</f>
        <v>#DIV/0!</v>
      </c>
      <c r="AT1804" s="144">
        <f t="shared" si="1407"/>
        <v>0</v>
      </c>
      <c r="AU1804" s="141">
        <f>AO1804</f>
        <v>0</v>
      </c>
      <c r="AV1804" s="142">
        <f>AU1804-AT1804</f>
        <v>0</v>
      </c>
      <c r="AW1804" s="143" t="e">
        <f>AV1804/AT1804</f>
        <v>#DIV/0!</v>
      </c>
      <c r="AX1804"/>
      <c r="AY1804" s="146" t="str">
        <f t="shared" si="1425"/>
        <v>74.22</v>
      </c>
      <c r="AZ1804" s="862" t="b">
        <f>COUNTIF('[1]Codes SEC'!$B$2:$B$250,Ministres!AY1804)&gt;0</f>
        <v>1</v>
      </c>
      <c r="BA1804"/>
      <c r="BB1804"/>
      <c r="BC1804"/>
      <c r="BD1804"/>
      <c r="BE1804"/>
      <c r="BF1804"/>
      <c r="BG1804"/>
      <c r="BH1804"/>
      <c r="BI1804"/>
      <c r="BJ1804"/>
      <c r="BK1804"/>
      <c r="BL1804"/>
    </row>
    <row r="1805" spans="1:64" ht="35.1" customHeight="1" x14ac:dyDescent="0.25">
      <c r="A1805" s="356" t="s">
        <v>1675</v>
      </c>
      <c r="B1805" s="225">
        <v>14</v>
      </c>
      <c r="C1805" s="122" t="s">
        <v>1728</v>
      </c>
      <c r="D1805" s="123">
        <v>1000</v>
      </c>
      <c r="E1805" s="226"/>
      <c r="F1805" s="122">
        <v>12</v>
      </c>
      <c r="G1805" s="126">
        <v>1</v>
      </c>
      <c r="H1805" s="35" t="str">
        <f t="shared" si="1413"/>
        <v>049</v>
      </c>
      <c r="I1805" s="36" t="s">
        <v>2170</v>
      </c>
      <c r="J1805" s="37" t="s">
        <v>2171</v>
      </c>
      <c r="K1805" s="281" t="s">
        <v>2172</v>
      </c>
      <c r="L1805" s="232">
        <v>0</v>
      </c>
      <c r="M1805" s="233">
        <v>162</v>
      </c>
      <c r="N1805" s="130"/>
      <c r="O1805" s="131"/>
      <c r="P1805" s="131"/>
      <c r="Q1805" s="131"/>
      <c r="R1805" s="131"/>
      <c r="S1805" s="131"/>
      <c r="T1805" s="132" t="str">
        <f t="shared" si="1397"/>
        <v>OK</v>
      </c>
      <c r="U1805" s="138"/>
      <c r="V1805" s="138"/>
      <c r="W1805" s="139"/>
      <c r="X1805" s="139"/>
      <c r="Y1805" s="132" t="str">
        <f t="shared" si="1398"/>
        <v>OK</v>
      </c>
      <c r="Z1805" s="210"/>
      <c r="AA1805" s="204"/>
      <c r="AB1805" s="202"/>
      <c r="AC1805" s="202"/>
      <c r="AD1805" s="202"/>
      <c r="AE1805" s="202"/>
      <c r="AF1805" s="202"/>
      <c r="AG1805" s="132" t="str">
        <f t="shared" si="1399"/>
        <v>OK</v>
      </c>
      <c r="AH1805" s="138"/>
      <c r="AI1805" s="138"/>
      <c r="AJ1805" s="139"/>
      <c r="AK1805" s="139"/>
      <c r="AL1805" s="132" t="str">
        <f t="shared" si="1400"/>
        <v>OK</v>
      </c>
      <c r="AM1805" s="140"/>
      <c r="AN1805" s="119">
        <f t="shared" si="1401"/>
        <v>0</v>
      </c>
      <c r="AO1805" s="120">
        <f t="shared" si="1402"/>
        <v>162</v>
      </c>
      <c r="AP1805" s="39">
        <f t="shared" si="1403"/>
        <v>0</v>
      </c>
      <c r="AQ1805" s="141">
        <f t="shared" si="1404"/>
        <v>0</v>
      </c>
      <c r="AR1805" s="142">
        <f t="shared" ref="AR1805" si="1427">AQ1805-AP1805</f>
        <v>0</v>
      </c>
      <c r="AS1805" s="143" t="e">
        <f t="shared" ref="AS1805" si="1428">AR1805/AP1805</f>
        <v>#DIV/0!</v>
      </c>
      <c r="AT1805" s="144">
        <f t="shared" si="1407"/>
        <v>162</v>
      </c>
      <c r="AU1805" s="141">
        <f t="shared" ref="AU1805" si="1429">AO1805</f>
        <v>162</v>
      </c>
      <c r="AV1805" s="142">
        <f t="shared" ref="AV1805" si="1430">AU1805-AT1805</f>
        <v>0</v>
      </c>
      <c r="AW1805" s="143">
        <f t="shared" ref="AW1805" si="1431">AV1805/AT1805</f>
        <v>0</v>
      </c>
      <c r="AY1805" s="146" t="str">
        <f t="shared" si="1425"/>
        <v>81.12</v>
      </c>
      <c r="AZ1805" s="862" t="b">
        <f>COUNTIF('[1]Codes SEC'!$B$2:$B$250,Ministres!AY1805)&gt;0</f>
        <v>1</v>
      </c>
    </row>
    <row r="1806" spans="1:64" ht="12.75" customHeight="1" x14ac:dyDescent="0.25">
      <c r="A1806" s="148"/>
      <c r="B1806" s="905"/>
      <c r="C1806" s="906"/>
      <c r="D1806" s="151"/>
      <c r="E1806" s="907"/>
      <c r="F1806" s="153"/>
      <c r="G1806" s="154"/>
      <c r="H1806" s="155"/>
      <c r="I1806" s="156"/>
      <c r="J1806" s="157"/>
      <c r="K1806" s="158" t="s">
        <v>116</v>
      </c>
      <c r="L1806" s="417">
        <f t="shared" ref="L1806:S1806" si="1432">L1756+L1757+L1759+L1768+L1792+L1793+L1794+L1795+L1801+L1796+L1797+L1798+L1758+L1753+L1754+L1755+L1780+L1781+L1782+L1783+L1784+L1785+L1786+L1787+L1769+L1772+L1775+L1777+L1779+L1788+L1750+L1789+L1767+L1765+L1802+L1773+L1760+L1766+L1770+L1776+L1778+L1791+L1799+L1774+L1790+L1752+L1771+L1761+L1803+L1804+L1751+L1762+L1763+L1764+L1800+L1805</f>
        <v>447634</v>
      </c>
      <c r="M1806" s="900">
        <f t="shared" si="1432"/>
        <v>229100</v>
      </c>
      <c r="N1806" s="867">
        <f t="shared" si="1432"/>
        <v>0</v>
      </c>
      <c r="O1806" s="868">
        <f t="shared" si="1432"/>
        <v>0</v>
      </c>
      <c r="P1806" s="868">
        <f t="shared" si="1432"/>
        <v>0</v>
      </c>
      <c r="Q1806" s="868">
        <f t="shared" si="1432"/>
        <v>0</v>
      </c>
      <c r="R1806" s="868">
        <f t="shared" si="1432"/>
        <v>0</v>
      </c>
      <c r="S1806" s="868">
        <f t="shared" si="1432"/>
        <v>0</v>
      </c>
      <c r="T1806" s="869"/>
      <c r="U1806" s="870">
        <f>U1756+U1757+U1759+U1768+U1792+U1793+U1794+U1795+U1801+U1796+U1797+U1798+U1758+U1753+U1754+U1755+U1780+U1781+U1782+U1783+U1784+U1785+U1786+U1787+U1769+U1772+U1775+U1777+U1779+U1788+U1750+U1789+U1767+U1765+U1802+U1773+U1760+U1766+U1770+U1776+U1778+U1791+U1799+U1774+U1790+U1752+U1771+U1761+U1803+U1804+U1751+U1762+U1763+U1764+U1800+U1805</f>
        <v>0</v>
      </c>
      <c r="V1806" s="870">
        <f>V1756+V1757+V1759+V1768+V1792+V1793+V1794+V1795+V1801+V1796+V1797+V1798+V1758+V1753+V1754+V1755+V1780+V1781+V1782+V1783+V1784+V1785+V1786+V1787+V1769+V1772+V1775+V1777+V1779+V1788+V1750+V1789+V1767+V1765+V1802+V1773+V1760+V1766+V1770+V1776+V1778+V1791+V1799+V1774+V1790+V1752+V1771+V1761+V1803+V1804+V1751+V1762+V1763+V1764+V1800+V1805</f>
        <v>0</v>
      </c>
      <c r="W1806" s="868">
        <f>W1756+W1757+W1759+W1768+W1792+W1793+W1794+W1795+W1801+W1796+W1797+W1798+W1758+W1753+W1754+W1755+W1780+W1781+W1782+W1783+W1784+W1785+W1786+W1787+W1769+W1772+W1775+W1777+W1779+W1788+W1750+W1789+W1767+W1765+W1802+W1773+W1760+W1766+W1770+W1776+W1778+W1791+W1799+W1774+W1790+W1752+W1771+W1761+W1803+W1804+W1751+W1762+W1763+W1764+W1800+W1805</f>
        <v>0</v>
      </c>
      <c r="X1806" s="868">
        <f>X1756+X1757+X1759+X1768+X1792+X1793+X1794+X1795+X1801+X1796+X1797+X1798+X1758+X1753+X1754+X1755+X1780+X1781+X1782+X1783+X1784+X1785+X1786+X1787+X1769+X1772+X1775+X1777+X1779+X1788+X1750+X1789+X1767+X1765+X1802+X1773+X1760+X1766+X1770+X1776+X1778+X1791+X1799+X1774+X1790+X1752+X1771+X1761+X1803+X1804+X1751+X1762+X1763+X1764+X1800+X1805</f>
        <v>0</v>
      </c>
      <c r="Y1806" s="869"/>
      <c r="Z1806" s="870">
        <f t="shared" ref="Z1806:AF1806" si="1433">Z1756+Z1757+Z1759+Z1768+Z1792+Z1793+Z1794+Z1795+Z1801+Z1796+Z1797+Z1798+Z1758+Z1753+Z1754+Z1755+Z1780+Z1781+Z1782+Z1783+Z1784+Z1785+Z1786+Z1787+Z1769+Z1772+Z1775+Z1777+Z1779+Z1788+Z1750+Z1789+Z1767+Z1765+Z1802+Z1773+Z1760+Z1766+Z1770+Z1776+Z1778+Z1791+Z1799+Z1774+Z1790+Z1752+Z1771+Z1761+Z1803+Z1804+Z1751+Z1762+Z1763+Z1764+Z1800+Z1805</f>
        <v>0</v>
      </c>
      <c r="AA1806" s="165">
        <f t="shared" si="1433"/>
        <v>0</v>
      </c>
      <c r="AB1806" s="868">
        <f t="shared" si="1433"/>
        <v>0</v>
      </c>
      <c r="AC1806" s="868">
        <f t="shared" si="1433"/>
        <v>0</v>
      </c>
      <c r="AD1806" s="868">
        <f t="shared" si="1433"/>
        <v>0</v>
      </c>
      <c r="AE1806" s="868">
        <f t="shared" si="1433"/>
        <v>0</v>
      </c>
      <c r="AF1806" s="868">
        <f t="shared" si="1433"/>
        <v>0</v>
      </c>
      <c r="AG1806" s="869"/>
      <c r="AH1806" s="870">
        <f>AH1756+AH1757+AH1759+AH1768+AH1792+AH1793+AH1794+AH1795+AH1801+AH1796+AH1797+AH1798+AH1758+AH1753+AH1754+AH1755+AH1780+AH1781+AH1782+AH1783+AH1784+AH1785+AH1786+AH1787+AH1769+AH1772+AH1775+AH1777+AH1779+AH1788+AH1750+AH1789+AH1767+AH1765+AH1802+AH1773+AH1760+AH1766+AH1770+AH1776+AH1778+AH1791+AH1799+AH1774+AH1790+AH1752+AH1771+AH1761+AH1803+AH1804+AH1751+AH1762+AH1763+AH1764+AH1800+AH1805</f>
        <v>0</v>
      </c>
      <c r="AI1806" s="870">
        <f>AI1756+AI1757+AI1759+AI1768+AI1792+AI1793+AI1794+AI1795+AI1801+AI1796+AI1797+AI1798+AI1758+AI1753+AI1754+AI1755+AI1780+AI1781+AI1782+AI1783+AI1784+AI1785+AI1786+AI1787+AI1769+AI1772+AI1775+AI1777+AI1779+AI1788+AI1750+AI1789+AI1767+AI1765+AI1802+AI1773+AI1760+AI1766+AI1770+AI1776+AI1778+AI1791+AI1799+AI1774+AI1790+AI1752+AI1771+AI1761+AI1803+AI1804+AI1751+AI1762+AI1763+AI1764+AI1800+AI1805</f>
        <v>0</v>
      </c>
      <c r="AJ1806" s="868">
        <f>AJ1756+AJ1757+AJ1759+AJ1768+AJ1792+AJ1793+AJ1794+AJ1795+AJ1801+AJ1796+AJ1797+AJ1798+AJ1758+AJ1753+AJ1754+AJ1755+AJ1780+AJ1781+AJ1782+AJ1783+AJ1784+AJ1785+AJ1786+AJ1787+AJ1769+AJ1772+AJ1775+AJ1777+AJ1779+AJ1788+AJ1750+AJ1789+AJ1767+AJ1765+AJ1802+AJ1773+AJ1760+AJ1766+AJ1770+AJ1776+AJ1778+AJ1791+AJ1799+AJ1774+AJ1790+AJ1752+AJ1771+AJ1761+AJ1803+AJ1804+AJ1751+AJ1762+AJ1763+AJ1764+AJ1800+AJ1805</f>
        <v>0</v>
      </c>
      <c r="AK1806" s="868">
        <f>AK1756+AK1757+AK1759+AK1768+AK1792+AK1793+AK1794+AK1795+AK1801+AK1796+AK1797+AK1798+AK1758+AK1753+AK1754+AK1755+AK1780+AK1781+AK1782+AK1783+AK1784+AK1785+AK1786+AK1787+AK1769+AK1772+AK1775+AK1777+AK1779+AK1788+AK1750+AK1789+AK1767+AK1765+AK1802+AK1773+AK1760+AK1766+AK1770+AK1776+AK1778+AK1791+AK1799+AK1774+AK1790+AK1752+AK1771+AK1761+AK1803+AK1804+AK1751+AK1762+AK1763+AK1764+AK1800+AK1805</f>
        <v>0</v>
      </c>
      <c r="AL1806" s="869"/>
      <c r="AM1806" s="871">
        <f t="shared" ref="AM1806:AW1806" si="1434">AM1756+AM1757+AM1759+AM1768+AM1792+AM1793+AM1794+AM1795+AM1801+AM1796+AM1797+AM1798+AM1758+AM1753+AM1754+AM1755+AM1780+AM1781+AM1782+AM1783+AM1784+AM1785+AM1786+AM1787+AM1769+AM1772+AM1775+AM1777+AM1779+AM1788+AM1750+AM1789+AM1767+AM1765+AM1802+AM1773+AM1760+AM1766+AM1770+AM1776+AM1778+AM1791+AM1799+AM1774+AM1790+AM1752+AM1771+AM1761+AM1803+AM1804+AM1751+AM1762+AM1763+AM1764+AM1800+AM1805</f>
        <v>0</v>
      </c>
      <c r="AN1806" s="167">
        <f t="shared" si="1434"/>
        <v>447634</v>
      </c>
      <c r="AO1806" s="872">
        <f t="shared" si="1434"/>
        <v>229100</v>
      </c>
      <c r="AP1806" s="169">
        <f t="shared" si="1434"/>
        <v>447634</v>
      </c>
      <c r="AQ1806" s="873">
        <f t="shared" si="1434"/>
        <v>447634</v>
      </c>
      <c r="AR1806" s="874">
        <f t="shared" si="1434"/>
        <v>0</v>
      </c>
      <c r="AS1806" s="875" t="e">
        <f t="shared" si="1434"/>
        <v>#DIV/0!</v>
      </c>
      <c r="AT1806" s="876">
        <f t="shared" si="1434"/>
        <v>229100</v>
      </c>
      <c r="AU1806" s="873">
        <f t="shared" si="1434"/>
        <v>229100</v>
      </c>
      <c r="AV1806" s="874">
        <f t="shared" si="1434"/>
        <v>0</v>
      </c>
      <c r="AW1806" s="875" t="e">
        <f t="shared" si="1434"/>
        <v>#DIV/0!</v>
      </c>
      <c r="AY1806" s="146"/>
      <c r="AZ1806" s="862"/>
    </row>
    <row r="1807" spans="1:64" ht="12.75" customHeight="1" x14ac:dyDescent="0.25">
      <c r="A1807" s="174"/>
      <c r="B1807" s="175"/>
      <c r="C1807" s="908"/>
      <c r="D1807" s="177"/>
      <c r="E1807" s="178"/>
      <c r="F1807" s="177"/>
      <c r="G1807" s="179"/>
      <c r="H1807" s="180"/>
      <c r="I1807" s="181"/>
      <c r="J1807" s="831"/>
      <c r="K1807" s="183" t="s">
        <v>2173</v>
      </c>
      <c r="L1807" s="184">
        <f t="shared" ref="L1807:S1807" si="1435">L1806+L1746</f>
        <v>700989</v>
      </c>
      <c r="M1807" s="185">
        <f t="shared" si="1435"/>
        <v>463697</v>
      </c>
      <c r="N1807" s="186">
        <f t="shared" si="1435"/>
        <v>0</v>
      </c>
      <c r="O1807" s="187">
        <f t="shared" si="1435"/>
        <v>0</v>
      </c>
      <c r="P1807" s="187">
        <f t="shared" si="1435"/>
        <v>0</v>
      </c>
      <c r="Q1807" s="187">
        <f t="shared" si="1435"/>
        <v>0</v>
      </c>
      <c r="R1807" s="187">
        <f t="shared" si="1435"/>
        <v>0</v>
      </c>
      <c r="S1807" s="187">
        <f t="shared" si="1435"/>
        <v>0</v>
      </c>
      <c r="T1807" s="188"/>
      <c r="U1807" s="187">
        <f>U1806+U1746</f>
        <v>0</v>
      </c>
      <c r="V1807" s="187">
        <f>V1806+V1746</f>
        <v>0</v>
      </c>
      <c r="W1807" s="187">
        <f>W1806+W1746</f>
        <v>0</v>
      </c>
      <c r="X1807" s="187">
        <f>X1806+X1746</f>
        <v>0</v>
      </c>
      <c r="Y1807" s="188"/>
      <c r="Z1807" s="187">
        <f t="shared" ref="Z1807:AF1807" si="1436">Z1806+Z1746</f>
        <v>0</v>
      </c>
      <c r="AA1807" s="189">
        <f t="shared" si="1436"/>
        <v>0</v>
      </c>
      <c r="AB1807" s="187">
        <f t="shared" si="1436"/>
        <v>0</v>
      </c>
      <c r="AC1807" s="187">
        <f t="shared" si="1436"/>
        <v>0</v>
      </c>
      <c r="AD1807" s="187">
        <f t="shared" si="1436"/>
        <v>0</v>
      </c>
      <c r="AE1807" s="187">
        <f t="shared" si="1436"/>
        <v>0</v>
      </c>
      <c r="AF1807" s="187">
        <f t="shared" si="1436"/>
        <v>0</v>
      </c>
      <c r="AG1807" s="188"/>
      <c r="AH1807" s="187">
        <f>AH1806+AH1746</f>
        <v>0</v>
      </c>
      <c r="AI1807" s="187">
        <f>AI1806+AI1746</f>
        <v>0</v>
      </c>
      <c r="AJ1807" s="187">
        <f>AJ1806+AJ1746</f>
        <v>0</v>
      </c>
      <c r="AK1807" s="187">
        <f>AK1806+AK1746</f>
        <v>0</v>
      </c>
      <c r="AL1807" s="188"/>
      <c r="AM1807" s="190">
        <f t="shared" ref="AM1807:AW1807" si="1437">AM1806+AM1746</f>
        <v>0</v>
      </c>
      <c r="AN1807" s="191">
        <f t="shared" si="1437"/>
        <v>700989</v>
      </c>
      <c r="AO1807" s="190">
        <f t="shared" si="1437"/>
        <v>463697</v>
      </c>
      <c r="AP1807" s="184">
        <f t="shared" si="1437"/>
        <v>700989</v>
      </c>
      <c r="AQ1807" s="192">
        <f t="shared" si="1437"/>
        <v>700989</v>
      </c>
      <c r="AR1807" s="193">
        <f t="shared" si="1437"/>
        <v>0</v>
      </c>
      <c r="AS1807" s="194" t="e">
        <f t="shared" si="1437"/>
        <v>#DIV/0!</v>
      </c>
      <c r="AT1807" s="195">
        <f t="shared" si="1437"/>
        <v>463697</v>
      </c>
      <c r="AU1807" s="192">
        <f t="shared" si="1437"/>
        <v>463697</v>
      </c>
      <c r="AV1807" s="193">
        <f t="shared" si="1437"/>
        <v>0</v>
      </c>
      <c r="AW1807" s="194" t="e">
        <f t="shared" si="1437"/>
        <v>#DIV/0!</v>
      </c>
      <c r="AY1807" s="146"/>
      <c r="AZ1807" s="862"/>
    </row>
    <row r="1808" spans="1:64" ht="12.75" customHeight="1" x14ac:dyDescent="0.25">
      <c r="A1808" s="15"/>
      <c r="C1808" s="122"/>
      <c r="D1808" s="123"/>
      <c r="F1808" s="125"/>
      <c r="G1808" s="34"/>
      <c r="H1808" s="35"/>
      <c r="I1808" s="36"/>
      <c r="J1808" s="37"/>
      <c r="K1808" s="198" t="s">
        <v>72</v>
      </c>
      <c r="L1808" s="199">
        <v>0</v>
      </c>
      <c r="M1808" s="200">
        <v>0</v>
      </c>
      <c r="N1808" s="201">
        <v>0</v>
      </c>
      <c r="O1808" s="202">
        <v>0</v>
      </c>
      <c r="P1808" s="202">
        <v>0</v>
      </c>
      <c r="Q1808" s="202">
        <v>0</v>
      </c>
      <c r="R1808" s="202">
        <v>0</v>
      </c>
      <c r="S1808" s="202">
        <v>0</v>
      </c>
      <c r="T1808" s="203"/>
      <c r="U1808" s="135">
        <v>0</v>
      </c>
      <c r="V1808" s="135">
        <v>0</v>
      </c>
      <c r="W1808" s="202">
        <v>0</v>
      </c>
      <c r="X1808" s="202">
        <v>0</v>
      </c>
      <c r="Y1808" s="203"/>
      <c r="Z1808" s="135">
        <v>0</v>
      </c>
      <c r="AA1808" s="204">
        <v>0</v>
      </c>
      <c r="AB1808" s="202">
        <v>0</v>
      </c>
      <c r="AC1808" s="202">
        <v>0</v>
      </c>
      <c r="AD1808" s="202">
        <v>0</v>
      </c>
      <c r="AE1808" s="202">
        <v>0</v>
      </c>
      <c r="AF1808" s="202">
        <v>0</v>
      </c>
      <c r="AG1808" s="203"/>
      <c r="AH1808" s="135">
        <v>0</v>
      </c>
      <c r="AI1808" s="135">
        <v>0</v>
      </c>
      <c r="AJ1808" s="202">
        <v>0</v>
      </c>
      <c r="AK1808" s="202">
        <v>0</v>
      </c>
      <c r="AL1808" s="203"/>
      <c r="AM1808" s="205">
        <v>0</v>
      </c>
      <c r="AN1808" s="119">
        <v>0</v>
      </c>
      <c r="AO1808" s="120">
        <v>0</v>
      </c>
      <c r="AP1808" s="39">
        <v>0</v>
      </c>
      <c r="AQ1808" s="141">
        <v>0</v>
      </c>
      <c r="AR1808" s="141">
        <v>0</v>
      </c>
      <c r="AS1808" s="143">
        <v>0</v>
      </c>
      <c r="AT1808" s="144">
        <v>0</v>
      </c>
      <c r="AU1808" s="141">
        <v>0</v>
      </c>
      <c r="AV1808" s="141">
        <v>0</v>
      </c>
      <c r="AW1808" s="143">
        <v>0</v>
      </c>
      <c r="AY1808" s="146"/>
      <c r="AZ1808" s="862"/>
    </row>
    <row r="1809" spans="1:64" s="373" customFormat="1" ht="12.75" customHeight="1" x14ac:dyDescent="0.25">
      <c r="A1809" s="356"/>
      <c r="B1809" s="225"/>
      <c r="C1809" s="272"/>
      <c r="D1809" s="357"/>
      <c r="E1809" s="226"/>
      <c r="F1809" s="909"/>
      <c r="G1809" s="126"/>
      <c r="H1809" s="35"/>
      <c r="I1809" s="36"/>
      <c r="J1809" s="37"/>
      <c r="K1809" s="198" t="s">
        <v>73</v>
      </c>
      <c r="L1809" s="241">
        <f t="shared" ref="L1809:S1809" si="1438">L1798+L1797+L1787+L1786+L1785+L1784+L1796+L1801+L1783+L1795+L1793+L1756+L1755+L1790+L1763</f>
        <v>118458</v>
      </c>
      <c r="M1809" s="242">
        <f t="shared" si="1438"/>
        <v>85262</v>
      </c>
      <c r="N1809" s="201">
        <f t="shared" si="1438"/>
        <v>0</v>
      </c>
      <c r="O1809" s="202">
        <f t="shared" si="1438"/>
        <v>0</v>
      </c>
      <c r="P1809" s="202">
        <f t="shared" si="1438"/>
        <v>0</v>
      </c>
      <c r="Q1809" s="202">
        <f t="shared" si="1438"/>
        <v>0</v>
      </c>
      <c r="R1809" s="202">
        <f t="shared" si="1438"/>
        <v>0</v>
      </c>
      <c r="S1809" s="202">
        <f t="shared" si="1438"/>
        <v>0</v>
      </c>
      <c r="T1809" s="203"/>
      <c r="U1809" s="135">
        <f>U1798+U1797+U1787+U1786+U1785+U1784+U1796+U1801+U1783+U1795+U1793+U1756+U1755+U1790+U1763</f>
        <v>0</v>
      </c>
      <c r="V1809" s="135">
        <f>V1798+V1797+V1787+V1786+V1785+V1784+V1796+V1801+V1783+V1795+V1793+V1756+V1755+V1790+V1763</f>
        <v>0</v>
      </c>
      <c r="W1809" s="202">
        <f>W1798+W1797+W1787+W1786+W1785+W1784+W1796+W1801+W1783+W1795+W1793+W1756+W1755+W1790+W1763</f>
        <v>0</v>
      </c>
      <c r="X1809" s="202">
        <f>X1798+X1797+X1787+X1786+X1785+X1784+X1796+X1801+X1783+X1795+X1793+X1756+X1755+X1790+X1763</f>
        <v>0</v>
      </c>
      <c r="Y1809" s="203"/>
      <c r="Z1809" s="135">
        <f t="shared" ref="Z1809:AF1809" si="1439">Z1798+Z1797+Z1787+Z1786+Z1785+Z1784+Z1796+Z1801+Z1783+Z1795+Z1793+Z1756+Z1755+Z1790+Z1763</f>
        <v>0</v>
      </c>
      <c r="AA1809" s="204">
        <f t="shared" si="1439"/>
        <v>0</v>
      </c>
      <c r="AB1809" s="202">
        <f t="shared" si="1439"/>
        <v>0</v>
      </c>
      <c r="AC1809" s="202">
        <f t="shared" si="1439"/>
        <v>0</v>
      </c>
      <c r="AD1809" s="202">
        <f t="shared" si="1439"/>
        <v>0</v>
      </c>
      <c r="AE1809" s="202">
        <f t="shared" si="1439"/>
        <v>0</v>
      </c>
      <c r="AF1809" s="202">
        <f t="shared" si="1439"/>
        <v>0</v>
      </c>
      <c r="AG1809" s="203"/>
      <c r="AH1809" s="135">
        <f>AH1798+AH1797+AH1787+AH1786+AH1785+AH1784+AH1796+AH1801+AH1783+AH1795+AH1793+AH1756+AH1755+AH1790+AH1763</f>
        <v>0</v>
      </c>
      <c r="AI1809" s="135">
        <f>AI1798+AI1797+AI1787+AI1786+AI1785+AI1784+AI1796+AI1801+AI1783+AI1795+AI1793+AI1756+AI1755+AI1790+AI1763</f>
        <v>0</v>
      </c>
      <c r="AJ1809" s="202">
        <f>AJ1798+AJ1797+AJ1787+AJ1786+AJ1785+AJ1784+AJ1796+AJ1801+AJ1783+AJ1795+AJ1793+AJ1756+AJ1755+AJ1790+AJ1763</f>
        <v>0</v>
      </c>
      <c r="AK1809" s="202">
        <f>AK1798+AK1797+AK1787+AK1786+AK1785+AK1784+AK1796+AK1801+AK1783+AK1795+AK1793+AK1756+AK1755+AK1790+AK1763</f>
        <v>0</v>
      </c>
      <c r="AL1809" s="203"/>
      <c r="AM1809" s="205">
        <f t="shared" ref="AM1809:AW1809" si="1440">AM1798+AM1797+AM1787+AM1786+AM1785+AM1784+AM1796+AM1801+AM1783+AM1795+AM1793+AM1756+AM1755+AM1790+AM1763</f>
        <v>0</v>
      </c>
      <c r="AN1809" s="119">
        <f t="shared" si="1440"/>
        <v>118458</v>
      </c>
      <c r="AO1809" s="120">
        <f t="shared" si="1440"/>
        <v>85262</v>
      </c>
      <c r="AP1809" s="39">
        <f t="shared" si="1440"/>
        <v>118458</v>
      </c>
      <c r="AQ1809" s="141">
        <f t="shared" si="1440"/>
        <v>118458</v>
      </c>
      <c r="AR1809" s="141">
        <f t="shared" si="1440"/>
        <v>0</v>
      </c>
      <c r="AS1809" s="143" t="e">
        <f t="shared" si="1440"/>
        <v>#DIV/0!</v>
      </c>
      <c r="AT1809" s="144">
        <f t="shared" si="1440"/>
        <v>85262</v>
      </c>
      <c r="AU1809" s="141">
        <f t="shared" si="1440"/>
        <v>85262</v>
      </c>
      <c r="AV1809" s="141">
        <f t="shared" si="1440"/>
        <v>0</v>
      </c>
      <c r="AW1809" s="143" t="e">
        <f t="shared" si="1440"/>
        <v>#DIV/0!</v>
      </c>
      <c r="AX1809" s="374"/>
      <c r="AY1809" s="146"/>
      <c r="AZ1809" s="862"/>
      <c r="BA1809"/>
      <c r="BB1809"/>
      <c r="BC1809"/>
      <c r="BD1809"/>
      <c r="BE1809"/>
      <c r="BF1809"/>
      <c r="BG1809"/>
      <c r="BH1809"/>
      <c r="BI1809"/>
      <c r="BJ1809"/>
      <c r="BK1809"/>
      <c r="BL1809"/>
    </row>
    <row r="1810" spans="1:64" ht="12.75" customHeight="1" x14ac:dyDescent="0.25">
      <c r="A1810" s="356"/>
      <c r="B1810" s="225"/>
      <c r="C1810" s="272"/>
      <c r="D1810" s="357"/>
      <c r="E1810" s="226"/>
      <c r="F1810" s="909"/>
      <c r="G1810" s="126"/>
      <c r="H1810" s="35"/>
      <c r="I1810" s="36"/>
      <c r="J1810" s="37"/>
      <c r="K1810" s="198" t="s">
        <v>74</v>
      </c>
      <c r="L1810" s="241">
        <v>0</v>
      </c>
      <c r="M1810" s="242">
        <v>0</v>
      </c>
      <c r="N1810" s="201">
        <v>0</v>
      </c>
      <c r="O1810" s="202">
        <v>0</v>
      </c>
      <c r="P1810" s="202">
        <v>0</v>
      </c>
      <c r="Q1810" s="202">
        <v>0</v>
      </c>
      <c r="R1810" s="202">
        <v>0</v>
      </c>
      <c r="S1810" s="202">
        <v>0</v>
      </c>
      <c r="T1810" s="203"/>
      <c r="U1810" s="135">
        <v>0</v>
      </c>
      <c r="V1810" s="135">
        <v>0</v>
      </c>
      <c r="W1810" s="202">
        <v>0</v>
      </c>
      <c r="X1810" s="202">
        <v>0</v>
      </c>
      <c r="Y1810" s="203"/>
      <c r="Z1810" s="135">
        <v>0</v>
      </c>
      <c r="AA1810" s="204">
        <v>0</v>
      </c>
      <c r="AB1810" s="202">
        <v>0</v>
      </c>
      <c r="AC1810" s="202">
        <v>0</v>
      </c>
      <c r="AD1810" s="202">
        <v>0</v>
      </c>
      <c r="AE1810" s="202">
        <v>0</v>
      </c>
      <c r="AF1810" s="202">
        <v>0</v>
      </c>
      <c r="AG1810" s="203"/>
      <c r="AH1810" s="135">
        <v>0</v>
      </c>
      <c r="AI1810" s="135">
        <v>0</v>
      </c>
      <c r="AJ1810" s="202">
        <v>0</v>
      </c>
      <c r="AK1810" s="202">
        <v>0</v>
      </c>
      <c r="AL1810" s="203"/>
      <c r="AM1810" s="205">
        <v>0</v>
      </c>
      <c r="AN1810" s="119">
        <v>0</v>
      </c>
      <c r="AO1810" s="120">
        <v>0</v>
      </c>
      <c r="AP1810" s="39">
        <v>0</v>
      </c>
      <c r="AQ1810" s="141">
        <v>0</v>
      </c>
      <c r="AR1810" s="141">
        <v>0</v>
      </c>
      <c r="AS1810" s="143">
        <v>0</v>
      </c>
      <c r="AT1810" s="144">
        <v>0</v>
      </c>
      <c r="AU1810" s="141">
        <v>0</v>
      </c>
      <c r="AV1810" s="141">
        <v>0</v>
      </c>
      <c r="AW1810" s="143">
        <v>0</v>
      </c>
      <c r="AY1810" s="146"/>
      <c r="AZ1810" s="862"/>
    </row>
    <row r="1811" spans="1:64" ht="12.75" customHeight="1" x14ac:dyDescent="0.25">
      <c r="A1811" s="356"/>
      <c r="B1811" s="225"/>
      <c r="C1811" s="272"/>
      <c r="D1811" s="357"/>
      <c r="E1811" s="226"/>
      <c r="F1811" s="909"/>
      <c r="G1811" s="126"/>
      <c r="H1811" s="35"/>
      <c r="I1811" s="36"/>
      <c r="J1811" s="37"/>
      <c r="K1811" s="198" t="s">
        <v>75</v>
      </c>
      <c r="L1811" s="241">
        <v>0</v>
      </c>
      <c r="M1811" s="242">
        <v>0</v>
      </c>
      <c r="N1811" s="201">
        <v>0</v>
      </c>
      <c r="O1811" s="202">
        <v>0</v>
      </c>
      <c r="P1811" s="202">
        <v>0</v>
      </c>
      <c r="Q1811" s="202">
        <v>0</v>
      </c>
      <c r="R1811" s="202">
        <v>0</v>
      </c>
      <c r="S1811" s="202">
        <v>0</v>
      </c>
      <c r="T1811" s="203"/>
      <c r="U1811" s="135">
        <v>0</v>
      </c>
      <c r="V1811" s="135">
        <v>0</v>
      </c>
      <c r="W1811" s="202">
        <v>0</v>
      </c>
      <c r="X1811" s="202">
        <v>0</v>
      </c>
      <c r="Y1811" s="203"/>
      <c r="Z1811" s="135">
        <v>0</v>
      </c>
      <c r="AA1811" s="204">
        <v>0</v>
      </c>
      <c r="AB1811" s="202">
        <v>0</v>
      </c>
      <c r="AC1811" s="202">
        <v>0</v>
      </c>
      <c r="AD1811" s="202">
        <v>0</v>
      </c>
      <c r="AE1811" s="202">
        <v>0</v>
      </c>
      <c r="AF1811" s="202">
        <v>0</v>
      </c>
      <c r="AG1811" s="203"/>
      <c r="AH1811" s="135">
        <v>0</v>
      </c>
      <c r="AI1811" s="135">
        <v>0</v>
      </c>
      <c r="AJ1811" s="202">
        <v>0</v>
      </c>
      <c r="AK1811" s="202">
        <v>0</v>
      </c>
      <c r="AL1811" s="203"/>
      <c r="AM1811" s="205">
        <v>0</v>
      </c>
      <c r="AN1811" s="119">
        <v>0</v>
      </c>
      <c r="AO1811" s="120">
        <v>0</v>
      </c>
      <c r="AP1811" s="39">
        <v>0</v>
      </c>
      <c r="AQ1811" s="141">
        <v>0</v>
      </c>
      <c r="AR1811" s="141">
        <v>0</v>
      </c>
      <c r="AS1811" s="143">
        <v>0</v>
      </c>
      <c r="AT1811" s="144">
        <v>0</v>
      </c>
      <c r="AU1811" s="141">
        <v>0</v>
      </c>
      <c r="AV1811" s="141">
        <v>0</v>
      </c>
      <c r="AW1811" s="143">
        <v>0</v>
      </c>
      <c r="AY1811" s="146"/>
      <c r="AZ1811" s="862"/>
    </row>
    <row r="1812" spans="1:64" ht="12.75" customHeight="1" x14ac:dyDescent="0.25">
      <c r="A1812" s="356"/>
      <c r="B1812" s="225"/>
      <c r="C1812" s="272"/>
      <c r="D1812" s="357"/>
      <c r="E1812" s="226"/>
      <c r="F1812" s="909"/>
      <c r="G1812" s="126"/>
      <c r="H1812" s="35"/>
      <c r="I1812" s="36"/>
      <c r="J1812" s="37"/>
      <c r="K1812" s="206" t="s">
        <v>76</v>
      </c>
      <c r="L1812" s="241">
        <f t="shared" ref="L1812:S1812" si="1441">L1744+L1768+L1801+L1781+L1754+L1737+L1739+L1760+L1766+L1780</f>
        <v>0</v>
      </c>
      <c r="M1812" s="242">
        <f t="shared" si="1441"/>
        <v>0</v>
      </c>
      <c r="N1812" s="201">
        <f t="shared" si="1441"/>
        <v>0</v>
      </c>
      <c r="O1812" s="202">
        <f t="shared" si="1441"/>
        <v>0</v>
      </c>
      <c r="P1812" s="202">
        <f t="shared" si="1441"/>
        <v>0</v>
      </c>
      <c r="Q1812" s="202">
        <f t="shared" si="1441"/>
        <v>0</v>
      </c>
      <c r="R1812" s="202">
        <f t="shared" si="1441"/>
        <v>0</v>
      </c>
      <c r="S1812" s="202">
        <f t="shared" si="1441"/>
        <v>0</v>
      </c>
      <c r="T1812" s="203"/>
      <c r="U1812" s="135">
        <f>U1744+U1768+U1801+U1781+U1754+U1737+U1739+U1760+U1766+U1780</f>
        <v>0</v>
      </c>
      <c r="V1812" s="135">
        <f>V1744+V1768+V1801+V1781+V1754+V1737+V1739+V1760+V1766+V1780</f>
        <v>0</v>
      </c>
      <c r="W1812" s="202">
        <f>W1744+W1768+W1801+W1781+W1754+W1737+W1739+W1760+W1766+W1780</f>
        <v>0</v>
      </c>
      <c r="X1812" s="202">
        <f>X1744+X1768+X1801+X1781+X1754+X1737+X1739+X1760+X1766+X1780</f>
        <v>0</v>
      </c>
      <c r="Y1812" s="203"/>
      <c r="Z1812" s="135">
        <f t="shared" ref="Z1812:AF1812" si="1442">Z1744+Z1768+Z1801+Z1781+Z1754+Z1737+Z1739+Z1760+Z1766+Z1780</f>
        <v>0</v>
      </c>
      <c r="AA1812" s="204">
        <f t="shared" si="1442"/>
        <v>0</v>
      </c>
      <c r="AB1812" s="202">
        <f t="shared" si="1442"/>
        <v>0</v>
      </c>
      <c r="AC1812" s="202">
        <f t="shared" si="1442"/>
        <v>0</v>
      </c>
      <c r="AD1812" s="202">
        <f t="shared" si="1442"/>
        <v>0</v>
      </c>
      <c r="AE1812" s="202">
        <f t="shared" si="1442"/>
        <v>0</v>
      </c>
      <c r="AF1812" s="202">
        <f t="shared" si="1442"/>
        <v>0</v>
      </c>
      <c r="AG1812" s="203"/>
      <c r="AH1812" s="135">
        <f>AH1744+AH1768+AH1801+AH1781+AH1754+AH1737+AH1739+AH1760+AH1766+AH1780</f>
        <v>0</v>
      </c>
      <c r="AI1812" s="135">
        <f>AI1744+AI1768+AI1801+AI1781+AI1754+AI1737+AI1739+AI1760+AI1766+AI1780</f>
        <v>0</v>
      </c>
      <c r="AJ1812" s="202">
        <f>AJ1744+AJ1768+AJ1801+AJ1781+AJ1754+AJ1737+AJ1739+AJ1760+AJ1766+AJ1780</f>
        <v>0</v>
      </c>
      <c r="AK1812" s="202">
        <f>AK1744+AK1768+AK1801+AK1781+AK1754+AK1737+AK1739+AK1760+AK1766+AK1780</f>
        <v>0</v>
      </c>
      <c r="AL1812" s="203"/>
      <c r="AM1812" s="205">
        <f t="shared" ref="AM1812:AW1812" si="1443">AM1744+AM1768+AM1801+AM1781+AM1754+AM1737+AM1739+AM1760+AM1766+AM1780</f>
        <v>0</v>
      </c>
      <c r="AN1812" s="119">
        <f t="shared" si="1443"/>
        <v>0</v>
      </c>
      <c r="AO1812" s="120">
        <f t="shared" si="1443"/>
        <v>0</v>
      </c>
      <c r="AP1812" s="39">
        <f t="shared" si="1443"/>
        <v>0</v>
      </c>
      <c r="AQ1812" s="141">
        <f t="shared" si="1443"/>
        <v>0</v>
      </c>
      <c r="AR1812" s="141">
        <f t="shared" si="1443"/>
        <v>0</v>
      </c>
      <c r="AS1812" s="143" t="e">
        <f t="shared" si="1443"/>
        <v>#DIV/0!</v>
      </c>
      <c r="AT1812" s="144">
        <f t="shared" si="1443"/>
        <v>0</v>
      </c>
      <c r="AU1812" s="141">
        <f t="shared" si="1443"/>
        <v>0</v>
      </c>
      <c r="AV1812" s="141">
        <f t="shared" si="1443"/>
        <v>0</v>
      </c>
      <c r="AW1812" s="143" t="e">
        <f t="shared" si="1443"/>
        <v>#DIV/0!</v>
      </c>
      <c r="AX1812" s="374"/>
      <c r="AY1812" s="146"/>
      <c r="AZ1812" s="862"/>
    </row>
    <row r="1813" spans="1:64" ht="12.75" customHeight="1" x14ac:dyDescent="0.25">
      <c r="A1813" s="52"/>
      <c r="B1813" s="43"/>
      <c r="C1813" s="122"/>
      <c r="D1813" s="45"/>
      <c r="F1813" s="47"/>
      <c r="G1813" s="126"/>
      <c r="H1813" s="35"/>
      <c r="I1813" s="36"/>
      <c r="J1813" s="37"/>
      <c r="K1813" s="348"/>
      <c r="L1813" s="604"/>
      <c r="M1813" s="605"/>
      <c r="N1813" s="606"/>
      <c r="O1813" s="607"/>
      <c r="P1813" s="607"/>
      <c r="Q1813" s="607"/>
      <c r="R1813" s="607"/>
      <c r="S1813" s="607"/>
      <c r="T1813" s="608"/>
      <c r="U1813" s="609"/>
      <c r="V1813" s="609"/>
      <c r="W1813" s="610"/>
      <c r="X1813" s="610"/>
      <c r="Y1813" s="608"/>
      <c r="Z1813" s="611"/>
      <c r="AA1813" s="612"/>
      <c r="AB1813" s="607"/>
      <c r="AC1813" s="607"/>
      <c r="AD1813" s="607"/>
      <c r="AE1813" s="607"/>
      <c r="AF1813" s="607"/>
      <c r="AG1813" s="608"/>
      <c r="AH1813" s="609"/>
      <c r="AI1813" s="609"/>
      <c r="AJ1813" s="610"/>
      <c r="AK1813" s="610"/>
      <c r="AL1813" s="608"/>
      <c r="AM1813" s="613"/>
      <c r="AN1813" s="110"/>
      <c r="AO1813" s="109"/>
      <c r="AP1813" s="103"/>
      <c r="AQ1813" s="111"/>
      <c r="AR1813" s="111"/>
      <c r="AS1813" s="112"/>
      <c r="AT1813" s="113"/>
      <c r="AU1813" s="111"/>
      <c r="AV1813" s="111"/>
      <c r="AW1813" s="112"/>
      <c r="AY1813" s="146"/>
      <c r="AZ1813" s="862"/>
    </row>
    <row r="1814" spans="1:64" ht="12.75" customHeight="1" x14ac:dyDescent="0.25">
      <c r="A1814" s="52"/>
      <c r="B1814" s="43"/>
      <c r="C1814" s="122"/>
      <c r="D1814" s="45"/>
      <c r="F1814" s="47"/>
      <c r="G1814" s="126"/>
      <c r="H1814" s="35"/>
      <c r="I1814" s="36"/>
      <c r="J1814" s="37"/>
      <c r="K1814" s="348"/>
      <c r="L1814" s="604"/>
      <c r="M1814" s="605"/>
      <c r="N1814" s="606"/>
      <c r="O1814" s="607"/>
      <c r="P1814" s="607"/>
      <c r="Q1814" s="607"/>
      <c r="R1814" s="607"/>
      <c r="S1814" s="607"/>
      <c r="T1814" s="608"/>
      <c r="U1814" s="609"/>
      <c r="V1814" s="609"/>
      <c r="W1814" s="610"/>
      <c r="X1814" s="610"/>
      <c r="Y1814" s="608"/>
      <c r="Z1814" s="611"/>
      <c r="AA1814" s="612"/>
      <c r="AB1814" s="607"/>
      <c r="AC1814" s="607"/>
      <c r="AD1814" s="607"/>
      <c r="AE1814" s="607"/>
      <c r="AF1814" s="607"/>
      <c r="AG1814" s="608"/>
      <c r="AH1814" s="609"/>
      <c r="AI1814" s="609"/>
      <c r="AJ1814" s="610"/>
      <c r="AK1814" s="610"/>
      <c r="AL1814" s="608"/>
      <c r="AM1814" s="613"/>
      <c r="AN1814" s="110"/>
      <c r="AO1814" s="109"/>
      <c r="AP1814" s="103"/>
      <c r="AQ1814" s="111"/>
      <c r="AR1814" s="111"/>
      <c r="AS1814" s="112"/>
      <c r="AT1814" s="113"/>
      <c r="AU1814" s="111"/>
      <c r="AV1814" s="111"/>
      <c r="AW1814" s="112"/>
      <c r="AY1814" s="146"/>
      <c r="AZ1814" s="862"/>
    </row>
    <row r="1815" spans="1:64" ht="12.75" customHeight="1" x14ac:dyDescent="0.25">
      <c r="A1815" s="15"/>
      <c r="C1815" s="122"/>
      <c r="D1815" s="123"/>
      <c r="F1815" s="125"/>
      <c r="G1815" s="126"/>
      <c r="H1815" s="35"/>
      <c r="I1815" s="36"/>
      <c r="J1815" s="37"/>
      <c r="K1815" s="381" t="s">
        <v>2174</v>
      </c>
      <c r="L1815" s="199"/>
      <c r="M1815" s="200"/>
      <c r="N1815" s="201"/>
      <c r="O1815" s="202"/>
      <c r="P1815" s="202"/>
      <c r="Q1815" s="202"/>
      <c r="R1815" s="202"/>
      <c r="S1815" s="202"/>
      <c r="T1815" s="224"/>
      <c r="U1815" s="138"/>
      <c r="V1815" s="138"/>
      <c r="W1815" s="139"/>
      <c r="X1815" s="139"/>
      <c r="Y1815" s="224"/>
      <c r="Z1815" s="210"/>
      <c r="AA1815" s="204"/>
      <c r="AB1815" s="202"/>
      <c r="AC1815" s="202"/>
      <c r="AD1815" s="202"/>
      <c r="AE1815" s="202"/>
      <c r="AF1815" s="202"/>
      <c r="AG1815" s="224"/>
      <c r="AH1815" s="138"/>
      <c r="AI1815" s="138"/>
      <c r="AJ1815" s="139"/>
      <c r="AK1815" s="139"/>
      <c r="AL1815" s="224"/>
      <c r="AM1815" s="140"/>
      <c r="AN1815" s="211"/>
      <c r="AO1815" s="212"/>
      <c r="AP1815" s="39"/>
      <c r="AQ1815" s="141"/>
      <c r="AR1815" s="141"/>
      <c r="AS1815" s="143"/>
      <c r="AU1815" s="141"/>
      <c r="AV1815" s="141"/>
      <c r="AW1815" s="143"/>
      <c r="AY1815" s="146"/>
      <c r="AZ1815" s="862"/>
    </row>
    <row r="1816" spans="1:64" x14ac:dyDescent="0.25">
      <c r="A1816" s="15"/>
      <c r="C1816" s="122"/>
      <c r="D1816" s="123"/>
      <c r="F1816" s="125"/>
      <c r="G1816" s="126"/>
      <c r="H1816" s="35"/>
      <c r="I1816" s="36"/>
      <c r="J1816" s="37"/>
      <c r="K1816" s="585" t="s">
        <v>2175</v>
      </c>
      <c r="L1816" s="199"/>
      <c r="M1816" s="200"/>
      <c r="N1816" s="201"/>
      <c r="O1816" s="202"/>
      <c r="P1816" s="202"/>
      <c r="Q1816" s="202"/>
      <c r="R1816" s="202"/>
      <c r="S1816" s="202"/>
      <c r="T1816" s="224"/>
      <c r="U1816" s="138"/>
      <c r="V1816" s="138"/>
      <c r="W1816" s="139"/>
      <c r="X1816" s="139"/>
      <c r="Y1816" s="224"/>
      <c r="Z1816" s="210"/>
      <c r="AA1816" s="204"/>
      <c r="AB1816" s="202"/>
      <c r="AC1816" s="202"/>
      <c r="AD1816" s="202"/>
      <c r="AE1816" s="202"/>
      <c r="AF1816" s="202"/>
      <c r="AG1816" s="224"/>
      <c r="AH1816" s="138"/>
      <c r="AI1816" s="138"/>
      <c r="AJ1816" s="139"/>
      <c r="AK1816" s="139"/>
      <c r="AL1816" s="224"/>
      <c r="AM1816" s="140"/>
      <c r="AN1816" s="211"/>
      <c r="AO1816" s="212"/>
      <c r="AP1816" s="39"/>
      <c r="AQ1816" s="141"/>
      <c r="AR1816" s="141"/>
      <c r="AS1816" s="143"/>
      <c r="AU1816" s="141"/>
      <c r="AV1816" s="141"/>
      <c r="AW1816" s="143"/>
      <c r="AY1816" s="146"/>
      <c r="AZ1816" s="862"/>
    </row>
    <row r="1817" spans="1:64" ht="12.75" customHeight="1" x14ac:dyDescent="0.25">
      <c r="A1817" s="15"/>
      <c r="C1817" s="122"/>
      <c r="D1817" s="123"/>
      <c r="F1817" s="125"/>
      <c r="G1817" s="126"/>
      <c r="H1817" s="35"/>
      <c r="I1817" s="36"/>
      <c r="J1817" s="37"/>
      <c r="K1817" s="244"/>
      <c r="L1817" s="199"/>
      <c r="M1817" s="200"/>
      <c r="N1817" s="201"/>
      <c r="O1817" s="202"/>
      <c r="P1817" s="202"/>
      <c r="Q1817" s="202"/>
      <c r="R1817" s="202"/>
      <c r="S1817" s="202"/>
      <c r="T1817" s="224"/>
      <c r="U1817" s="138"/>
      <c r="V1817" s="138"/>
      <c r="W1817" s="139"/>
      <c r="X1817" s="139"/>
      <c r="Y1817" s="224"/>
      <c r="Z1817" s="210"/>
      <c r="AA1817" s="204"/>
      <c r="AB1817" s="202"/>
      <c r="AC1817" s="202"/>
      <c r="AD1817" s="202"/>
      <c r="AE1817" s="202"/>
      <c r="AF1817" s="202"/>
      <c r="AG1817" s="224"/>
      <c r="AH1817" s="138"/>
      <c r="AI1817" s="138"/>
      <c r="AJ1817" s="139"/>
      <c r="AK1817" s="139"/>
      <c r="AL1817" s="224"/>
      <c r="AM1817" s="140"/>
      <c r="AN1817" s="211"/>
      <c r="AO1817" s="212"/>
      <c r="AP1817" s="39"/>
      <c r="AQ1817" s="141"/>
      <c r="AR1817" s="141"/>
      <c r="AS1817" s="143"/>
      <c r="AU1817" s="141"/>
      <c r="AV1817" s="141"/>
      <c r="AW1817" s="143"/>
      <c r="AY1817" s="146"/>
      <c r="AZ1817" s="862"/>
    </row>
    <row r="1818" spans="1:64" ht="35.1" customHeight="1" x14ac:dyDescent="0.25">
      <c r="A1818" s="15" t="s">
        <v>1675</v>
      </c>
      <c r="B1818" s="121">
        <v>14</v>
      </c>
      <c r="C1818" s="122" t="s">
        <v>1728</v>
      </c>
      <c r="D1818" s="123">
        <v>2003</v>
      </c>
      <c r="E1818" s="124" t="s">
        <v>407</v>
      </c>
      <c r="F1818" s="125"/>
      <c r="G1818" s="126" t="s">
        <v>1210</v>
      </c>
      <c r="H1818" s="35" t="str">
        <f t="shared" si="1413"/>
        <v>050</v>
      </c>
      <c r="I1818" s="36" t="s">
        <v>1157</v>
      </c>
      <c r="J1818" s="37" t="s">
        <v>2176</v>
      </c>
      <c r="K1818" s="244" t="s">
        <v>2177</v>
      </c>
      <c r="L1818" s="241"/>
      <c r="M1818" s="242"/>
      <c r="N1818" s="562"/>
      <c r="O1818" s="563"/>
      <c r="P1818" s="563"/>
      <c r="Q1818" s="563"/>
      <c r="R1818" s="563"/>
      <c r="S1818" s="563"/>
      <c r="T1818" s="592"/>
      <c r="U1818" s="138"/>
      <c r="V1818" s="138"/>
      <c r="W1818" s="139"/>
      <c r="X1818" s="139"/>
      <c r="Y1818" s="592"/>
      <c r="Z1818" s="210"/>
      <c r="AA1818" s="204"/>
      <c r="AB1818" s="202"/>
      <c r="AC1818" s="202"/>
      <c r="AD1818" s="202"/>
      <c r="AE1818" s="202"/>
      <c r="AF1818" s="202"/>
      <c r="AG1818" s="592"/>
      <c r="AH1818" s="138"/>
      <c r="AI1818" s="138"/>
      <c r="AJ1818" s="139"/>
      <c r="AK1818" s="139"/>
      <c r="AL1818" s="592"/>
      <c r="AM1818" s="140"/>
      <c r="AN1818" s="211"/>
      <c r="AO1818" s="212"/>
      <c r="AP1818" s="39"/>
      <c r="AQ1818" s="141"/>
      <c r="AR1818" s="141"/>
      <c r="AS1818" s="143"/>
      <c r="AU1818" s="141"/>
      <c r="AV1818" s="141"/>
      <c r="AW1818" s="143"/>
      <c r="AY1818" s="146" t="str">
        <f>RIGHT(LEFT(I1818,3),2)&amp;"."&amp;RIGHT(LEFT(I1818,5),2)</f>
        <v>01.00</v>
      </c>
      <c r="AZ1818" s="862" t="b">
        <f>COUNTIF('[1]Codes SEC'!$B$2:$B$250,Ministres!AY1818)&gt;0</f>
        <v>1</v>
      </c>
    </row>
    <row r="1819" spans="1:64" ht="12.75" customHeight="1" x14ac:dyDescent="0.25">
      <c r="A1819" s="15"/>
      <c r="C1819" s="122"/>
      <c r="D1819" s="123"/>
      <c r="F1819" s="125"/>
      <c r="G1819" s="126"/>
      <c r="H1819" s="35"/>
      <c r="I1819" s="36"/>
      <c r="J1819" s="37"/>
      <c r="K1819" s="452" t="s">
        <v>1160</v>
      </c>
      <c r="L1819" s="241">
        <v>15089</v>
      </c>
      <c r="M1819" s="242">
        <v>21177</v>
      </c>
      <c r="N1819" s="562"/>
      <c r="O1819" s="563"/>
      <c r="P1819" s="563"/>
      <c r="Q1819" s="563"/>
      <c r="R1819" s="563"/>
      <c r="S1819" s="563"/>
      <c r="T1819" s="592"/>
      <c r="U1819" s="138"/>
      <c r="V1819" s="138"/>
      <c r="W1819" s="139"/>
      <c r="X1819" s="139"/>
      <c r="Y1819" s="592"/>
      <c r="Z1819" s="210"/>
      <c r="AA1819" s="204"/>
      <c r="AB1819" s="202"/>
      <c r="AC1819" s="202"/>
      <c r="AD1819" s="202"/>
      <c r="AE1819" s="202"/>
      <c r="AF1819" s="202"/>
      <c r="AG1819" s="592"/>
      <c r="AH1819" s="138"/>
      <c r="AI1819" s="138"/>
      <c r="AJ1819" s="139"/>
      <c r="AK1819" s="139"/>
      <c r="AL1819" s="592"/>
      <c r="AM1819" s="140"/>
      <c r="AN1819" s="119">
        <f t="shared" ref="AN1819:AN1823" si="1444">L1819+U1819+V1819+Z1819</f>
        <v>15089</v>
      </c>
      <c r="AO1819" s="120">
        <f t="shared" ref="AO1819:AO1823" si="1445">M1819+AH1819+AI1819+AM1819</f>
        <v>21177</v>
      </c>
      <c r="AP1819" s="39">
        <f>L1819</f>
        <v>15089</v>
      </c>
      <c r="AQ1819" s="141">
        <f>AN1819</f>
        <v>15089</v>
      </c>
      <c r="AR1819" s="142">
        <f>AQ1819-AP1819</f>
        <v>0</v>
      </c>
      <c r="AS1819" s="143">
        <f>AR1819/AP1819</f>
        <v>0</v>
      </c>
      <c r="AT1819" s="144">
        <f>M1819</f>
        <v>21177</v>
      </c>
      <c r="AU1819" s="141">
        <f>AO1819</f>
        <v>21177</v>
      </c>
      <c r="AV1819" s="142">
        <f>AU1819-AT1819</f>
        <v>0</v>
      </c>
      <c r="AW1819" s="143">
        <f>AV1819/AT1819</f>
        <v>0</v>
      </c>
      <c r="AY1819" s="146"/>
      <c r="AZ1819" s="862"/>
    </row>
    <row r="1820" spans="1:64" ht="12.75" customHeight="1" x14ac:dyDescent="0.25">
      <c r="A1820" s="15"/>
      <c r="C1820" s="122"/>
      <c r="D1820" s="123"/>
      <c r="F1820" s="125"/>
      <c r="G1820" s="126"/>
      <c r="H1820" s="35"/>
      <c r="I1820" s="36"/>
      <c r="J1820" s="37"/>
      <c r="K1820" s="452" t="s">
        <v>1161</v>
      </c>
      <c r="L1820" s="241">
        <v>6800</v>
      </c>
      <c r="M1820" s="242">
        <v>6800</v>
      </c>
      <c r="N1820" s="562"/>
      <c r="O1820" s="563"/>
      <c r="P1820" s="563"/>
      <c r="Q1820" s="563"/>
      <c r="R1820" s="563"/>
      <c r="S1820" s="563"/>
      <c r="T1820" s="592"/>
      <c r="U1820" s="138"/>
      <c r="V1820" s="138"/>
      <c r="W1820" s="139"/>
      <c r="X1820" s="139"/>
      <c r="Y1820" s="592"/>
      <c r="Z1820" s="210"/>
      <c r="AA1820" s="204"/>
      <c r="AB1820" s="202"/>
      <c r="AC1820" s="202"/>
      <c r="AD1820" s="202"/>
      <c r="AE1820" s="202"/>
      <c r="AF1820" s="202"/>
      <c r="AG1820" s="592"/>
      <c r="AH1820" s="138"/>
      <c r="AI1820" s="138"/>
      <c r="AJ1820" s="139"/>
      <c r="AK1820" s="139"/>
      <c r="AL1820" s="592"/>
      <c r="AM1820" s="140"/>
      <c r="AN1820" s="119">
        <f t="shared" si="1444"/>
        <v>6800</v>
      </c>
      <c r="AO1820" s="120">
        <f t="shared" si="1445"/>
        <v>6800</v>
      </c>
      <c r="AP1820" s="39">
        <f>L1820</f>
        <v>6800</v>
      </c>
      <c r="AQ1820" s="141">
        <f>AN1820</f>
        <v>6800</v>
      </c>
      <c r="AR1820" s="142">
        <f>AQ1820-AP1820</f>
        <v>0</v>
      </c>
      <c r="AS1820" s="143">
        <f>AR1820/AP1820</f>
        <v>0</v>
      </c>
      <c r="AT1820" s="144">
        <f>M1820</f>
        <v>6800</v>
      </c>
      <c r="AU1820" s="141">
        <f>AO1820</f>
        <v>6800</v>
      </c>
      <c r="AV1820" s="142">
        <f>AU1820-AT1820</f>
        <v>0</v>
      </c>
      <c r="AW1820" s="143">
        <f>AV1820/AT1820</f>
        <v>0</v>
      </c>
      <c r="AY1820" s="146"/>
      <c r="AZ1820" s="862"/>
    </row>
    <row r="1821" spans="1:64" ht="12.75" customHeight="1" x14ac:dyDescent="0.25">
      <c r="A1821" s="15"/>
      <c r="C1821" s="122"/>
      <c r="D1821" s="123"/>
      <c r="F1821" s="125"/>
      <c r="G1821" s="126"/>
      <c r="H1821" s="35"/>
      <c r="I1821" s="36"/>
      <c r="J1821" s="37"/>
      <c r="K1821" s="452" t="s">
        <v>1162</v>
      </c>
      <c r="L1821" s="241">
        <v>21889</v>
      </c>
      <c r="M1821" s="242">
        <v>27977</v>
      </c>
      <c r="N1821" s="562"/>
      <c r="O1821" s="563"/>
      <c r="P1821" s="563"/>
      <c r="Q1821" s="563"/>
      <c r="R1821" s="563"/>
      <c r="S1821" s="563"/>
      <c r="T1821" s="592"/>
      <c r="U1821" s="138">
        <f t="shared" ref="U1821:Z1821" si="1446">U1819+U1820</f>
        <v>0</v>
      </c>
      <c r="V1821" s="138">
        <f t="shared" si="1446"/>
        <v>0</v>
      </c>
      <c r="W1821" s="139"/>
      <c r="X1821" s="139"/>
      <c r="Y1821" s="592"/>
      <c r="Z1821" s="210">
        <f t="shared" si="1446"/>
        <v>0</v>
      </c>
      <c r="AA1821" s="204"/>
      <c r="AB1821" s="202"/>
      <c r="AC1821" s="202"/>
      <c r="AD1821" s="202"/>
      <c r="AE1821" s="202"/>
      <c r="AF1821" s="202"/>
      <c r="AG1821" s="592"/>
      <c r="AH1821" s="138">
        <f>AH1819+AH1820</f>
        <v>0</v>
      </c>
      <c r="AI1821" s="138">
        <f>AI1819+AI1820</f>
        <v>0</v>
      </c>
      <c r="AJ1821" s="139"/>
      <c r="AK1821" s="139"/>
      <c r="AL1821" s="592"/>
      <c r="AM1821" s="140">
        <f>AM1819+AM1820</f>
        <v>0</v>
      </c>
      <c r="AN1821" s="119">
        <f t="shared" si="1444"/>
        <v>21889</v>
      </c>
      <c r="AO1821" s="120">
        <f t="shared" si="1445"/>
        <v>27977</v>
      </c>
      <c r="AP1821" s="39">
        <f>AP1819+AP1820</f>
        <v>21889</v>
      </c>
      <c r="AQ1821" s="141">
        <f>AQ1819+AQ1820</f>
        <v>21889</v>
      </c>
      <c r="AR1821" s="142">
        <f>AR1819+AR1820</f>
        <v>0</v>
      </c>
      <c r="AS1821" s="143">
        <f>AR1821/AP1821</f>
        <v>0</v>
      </c>
      <c r="AT1821" s="144">
        <f>AT1819+AT1820</f>
        <v>27977</v>
      </c>
      <c r="AU1821" s="141">
        <f>AU1819+AU1820</f>
        <v>27977</v>
      </c>
      <c r="AV1821" s="142">
        <f>AV1819+AV1820</f>
        <v>0</v>
      </c>
      <c r="AW1821" s="143">
        <f>AV1821/AT1821</f>
        <v>0</v>
      </c>
      <c r="AY1821" s="146"/>
      <c r="AZ1821" s="862"/>
    </row>
    <row r="1822" spans="1:64" ht="12.75" customHeight="1" x14ac:dyDescent="0.25">
      <c r="A1822" s="15"/>
      <c r="C1822" s="122"/>
      <c r="D1822" s="123"/>
      <c r="F1822" s="125">
        <v>13</v>
      </c>
      <c r="G1822" s="126"/>
      <c r="H1822" s="35"/>
      <c r="I1822" s="36"/>
      <c r="J1822" s="37"/>
      <c r="K1822" s="118" t="s">
        <v>1163</v>
      </c>
      <c r="L1822" s="241">
        <v>5800</v>
      </c>
      <c r="M1822" s="242">
        <v>5800</v>
      </c>
      <c r="N1822" s="562"/>
      <c r="O1822" s="563"/>
      <c r="P1822" s="563"/>
      <c r="Q1822" s="563"/>
      <c r="R1822" s="563"/>
      <c r="S1822" s="563"/>
      <c r="T1822" s="592" t="str">
        <f>IF(SUM(N1822:S1822)=U1822,"OK",SUM(N1822:S1822)-U1822)</f>
        <v>OK</v>
      </c>
      <c r="U1822" s="138"/>
      <c r="V1822" s="138"/>
      <c r="W1822" s="139"/>
      <c r="X1822" s="139"/>
      <c r="Y1822" s="592" t="str">
        <f>IF(SUM(W1822:X1822)=Z1822,"OK",SUM(W1822:X1822)-Z1822)</f>
        <v>OK</v>
      </c>
      <c r="Z1822" s="210"/>
      <c r="AA1822" s="204"/>
      <c r="AB1822" s="202"/>
      <c r="AC1822" s="202"/>
      <c r="AD1822" s="202"/>
      <c r="AE1822" s="202"/>
      <c r="AF1822" s="202"/>
      <c r="AG1822" s="592" t="str">
        <f>IF(SUM(AA1822:AF1822)=AH1822,"OK",SUM(AA1822:AF1822)-AH1822)</f>
        <v>OK</v>
      </c>
      <c r="AH1822" s="138"/>
      <c r="AI1822" s="138"/>
      <c r="AJ1822" s="139"/>
      <c r="AK1822" s="139"/>
      <c r="AL1822" s="592" t="str">
        <f>IF(SUM(AJ1822:AK1822)=AM1822,"OK",SUM(AJ1822:AK1822)-AM1822)</f>
        <v>OK</v>
      </c>
      <c r="AM1822" s="140"/>
      <c r="AN1822" s="119">
        <f t="shared" si="1444"/>
        <v>5800</v>
      </c>
      <c r="AO1822" s="120">
        <f t="shared" si="1445"/>
        <v>5800</v>
      </c>
      <c r="AP1822" s="39">
        <f>L1822</f>
        <v>5800</v>
      </c>
      <c r="AQ1822" s="141">
        <f>AN1822</f>
        <v>5800</v>
      </c>
      <c r="AR1822" s="142">
        <f>AQ1822-AP1822</f>
        <v>0</v>
      </c>
      <c r="AS1822" s="143">
        <f>AR1822/AP1822</f>
        <v>0</v>
      </c>
      <c r="AT1822" s="144">
        <f>M1822</f>
        <v>5800</v>
      </c>
      <c r="AU1822" s="141">
        <f>AO1822</f>
        <v>5800</v>
      </c>
      <c r="AV1822" s="142">
        <f>AU1822-AT1822</f>
        <v>0</v>
      </c>
      <c r="AW1822" s="143">
        <f>AV1822/AT1822</f>
        <v>0</v>
      </c>
      <c r="AY1822" s="146"/>
      <c r="AZ1822" s="862"/>
    </row>
    <row r="1823" spans="1:64" ht="12.75" customHeight="1" x14ac:dyDescent="0.25">
      <c r="A1823" s="15"/>
      <c r="C1823" s="122"/>
      <c r="D1823" s="123"/>
      <c r="F1823" s="125"/>
      <c r="G1823" s="126"/>
      <c r="H1823" s="35"/>
      <c r="I1823" s="36"/>
      <c r="J1823" s="37"/>
      <c r="K1823" s="591" t="s">
        <v>1164</v>
      </c>
      <c r="L1823" s="241">
        <v>16089</v>
      </c>
      <c r="M1823" s="242">
        <v>22177</v>
      </c>
      <c r="N1823" s="562"/>
      <c r="O1823" s="563"/>
      <c r="P1823" s="563"/>
      <c r="Q1823" s="563"/>
      <c r="R1823" s="563"/>
      <c r="S1823" s="563"/>
      <c r="T1823" s="592"/>
      <c r="U1823" s="138">
        <f t="shared" ref="U1823:Z1823" si="1447">U1821-U1822</f>
        <v>0</v>
      </c>
      <c r="V1823" s="138">
        <f t="shared" si="1447"/>
        <v>0</v>
      </c>
      <c r="W1823" s="139"/>
      <c r="X1823" s="139"/>
      <c r="Y1823" s="592"/>
      <c r="Z1823" s="210">
        <f t="shared" si="1447"/>
        <v>0</v>
      </c>
      <c r="AA1823" s="204"/>
      <c r="AB1823" s="202"/>
      <c r="AC1823" s="202"/>
      <c r="AD1823" s="202"/>
      <c r="AE1823" s="202"/>
      <c r="AF1823" s="202"/>
      <c r="AG1823" s="592"/>
      <c r="AH1823" s="138">
        <f>AH1821-AH1822</f>
        <v>0</v>
      </c>
      <c r="AI1823" s="138">
        <f>AI1821-AI1822</f>
        <v>0</v>
      </c>
      <c r="AJ1823" s="139"/>
      <c r="AK1823" s="139"/>
      <c r="AL1823" s="592"/>
      <c r="AM1823" s="140">
        <f>AM1821-AM1822</f>
        <v>0</v>
      </c>
      <c r="AN1823" s="119">
        <f t="shared" si="1444"/>
        <v>16089</v>
      </c>
      <c r="AO1823" s="120">
        <f t="shared" si="1445"/>
        <v>22177</v>
      </c>
      <c r="AP1823" s="39">
        <f>AP1821-AP1822</f>
        <v>16089</v>
      </c>
      <c r="AQ1823" s="141">
        <f>AQ1821-AQ1822</f>
        <v>16089</v>
      </c>
      <c r="AR1823" s="142">
        <f>AR1821-AR1822</f>
        <v>0</v>
      </c>
      <c r="AS1823" s="143">
        <f>AR1823/AP1823</f>
        <v>0</v>
      </c>
      <c r="AT1823" s="144">
        <f>AT1821-AT1822</f>
        <v>22177</v>
      </c>
      <c r="AU1823" s="141">
        <f>AU1821-AU1822</f>
        <v>22177</v>
      </c>
      <c r="AV1823" s="142">
        <f>AV1821-AV1822</f>
        <v>0</v>
      </c>
      <c r="AW1823" s="143">
        <f>AV1823/AT1823</f>
        <v>0</v>
      </c>
      <c r="AY1823" s="146"/>
      <c r="AZ1823" s="862"/>
    </row>
    <row r="1824" spans="1:64" ht="12.75" customHeight="1" x14ac:dyDescent="0.25">
      <c r="A1824" s="15"/>
      <c r="C1824" s="122"/>
      <c r="D1824" s="123"/>
      <c r="F1824" s="125"/>
      <c r="G1824" s="126"/>
      <c r="H1824" s="35"/>
      <c r="I1824" s="36"/>
      <c r="J1824" s="37"/>
      <c r="K1824" s="456"/>
      <c r="L1824" s="199"/>
      <c r="M1824" s="200"/>
      <c r="N1824" s="201"/>
      <c r="O1824" s="202"/>
      <c r="P1824" s="202"/>
      <c r="Q1824" s="202"/>
      <c r="R1824" s="202"/>
      <c r="S1824" s="202"/>
      <c r="T1824" s="224"/>
      <c r="U1824" s="138"/>
      <c r="V1824" s="138"/>
      <c r="W1824" s="139"/>
      <c r="X1824" s="139"/>
      <c r="Y1824" s="224"/>
      <c r="Z1824" s="210"/>
      <c r="AA1824" s="204"/>
      <c r="AB1824" s="202"/>
      <c r="AC1824" s="202"/>
      <c r="AD1824" s="202"/>
      <c r="AE1824" s="202"/>
      <c r="AF1824" s="202"/>
      <c r="AG1824" s="224"/>
      <c r="AH1824" s="138"/>
      <c r="AI1824" s="138"/>
      <c r="AJ1824" s="139"/>
      <c r="AK1824" s="139"/>
      <c r="AL1824" s="224"/>
      <c r="AM1824" s="140"/>
      <c r="AN1824" s="211"/>
      <c r="AO1824" s="212"/>
      <c r="AP1824" s="39"/>
      <c r="AQ1824" s="141"/>
      <c r="AR1824" s="141"/>
      <c r="AS1824" s="143"/>
      <c r="AU1824" s="141"/>
      <c r="AV1824" s="141"/>
      <c r="AW1824" s="143"/>
      <c r="AY1824" s="146"/>
      <c r="AZ1824" s="862"/>
    </row>
    <row r="1825" spans="1:64" ht="12.75" customHeight="1" x14ac:dyDescent="0.25">
      <c r="A1825" s="15"/>
      <c r="C1825" s="122"/>
      <c r="D1825" s="123"/>
      <c r="F1825" s="125"/>
      <c r="G1825" s="126"/>
      <c r="H1825" s="35"/>
      <c r="I1825" s="36"/>
      <c r="J1825" s="37"/>
      <c r="K1825" s="243" t="s">
        <v>65</v>
      </c>
      <c r="L1825" s="199"/>
      <c r="M1825" s="200"/>
      <c r="N1825" s="201"/>
      <c r="O1825" s="202"/>
      <c r="P1825" s="202"/>
      <c r="Q1825" s="202"/>
      <c r="R1825" s="202"/>
      <c r="S1825" s="202"/>
      <c r="T1825" s="224"/>
      <c r="U1825" s="138"/>
      <c r="V1825" s="138"/>
      <c r="W1825" s="139"/>
      <c r="X1825" s="139"/>
      <c r="Y1825" s="224"/>
      <c r="Z1825" s="210"/>
      <c r="AA1825" s="204"/>
      <c r="AB1825" s="202"/>
      <c r="AC1825" s="202"/>
      <c r="AD1825" s="202"/>
      <c r="AE1825" s="202"/>
      <c r="AF1825" s="202"/>
      <c r="AG1825" s="224"/>
      <c r="AH1825" s="138"/>
      <c r="AI1825" s="138"/>
      <c r="AJ1825" s="139"/>
      <c r="AK1825" s="139"/>
      <c r="AL1825" s="224"/>
      <c r="AM1825" s="140"/>
      <c r="AN1825" s="211"/>
      <c r="AO1825" s="212"/>
      <c r="AP1825" s="39"/>
      <c r="AQ1825" s="141"/>
      <c r="AR1825" s="141"/>
      <c r="AS1825" s="143"/>
      <c r="AU1825" s="141"/>
      <c r="AV1825" s="141"/>
      <c r="AW1825" s="143"/>
      <c r="AY1825" s="146"/>
      <c r="AZ1825" s="862"/>
    </row>
    <row r="1826" spans="1:64" ht="12.75" customHeight="1" x14ac:dyDescent="0.25">
      <c r="A1826" s="15"/>
      <c r="C1826" s="122"/>
      <c r="D1826" s="123"/>
      <c r="F1826" s="125"/>
      <c r="G1826" s="126"/>
      <c r="H1826" s="35"/>
      <c r="I1826" s="36"/>
      <c r="J1826" s="37"/>
      <c r="K1826" s="244"/>
      <c r="L1826" s="199"/>
      <c r="M1826" s="200"/>
      <c r="N1826" s="201"/>
      <c r="O1826" s="202"/>
      <c r="P1826" s="202"/>
      <c r="Q1826" s="202"/>
      <c r="R1826" s="202"/>
      <c r="S1826" s="202"/>
      <c r="T1826" s="224"/>
      <c r="U1826" s="138"/>
      <c r="V1826" s="138"/>
      <c r="W1826" s="139"/>
      <c r="X1826" s="139"/>
      <c r="Y1826" s="224"/>
      <c r="Z1826" s="210"/>
      <c r="AA1826" s="204"/>
      <c r="AB1826" s="202"/>
      <c r="AC1826" s="202"/>
      <c r="AD1826" s="202"/>
      <c r="AE1826" s="202"/>
      <c r="AF1826" s="202"/>
      <c r="AG1826" s="224"/>
      <c r="AH1826" s="138"/>
      <c r="AI1826" s="138"/>
      <c r="AJ1826" s="139"/>
      <c r="AK1826" s="139"/>
      <c r="AL1826" s="224"/>
      <c r="AM1826" s="140"/>
      <c r="AN1826" s="211"/>
      <c r="AO1826" s="212"/>
      <c r="AP1826" s="39"/>
      <c r="AQ1826" s="141"/>
      <c r="AR1826" s="141"/>
      <c r="AS1826" s="143"/>
      <c r="AU1826" s="141"/>
      <c r="AV1826" s="141"/>
      <c r="AW1826" s="143"/>
      <c r="AY1826" s="146"/>
      <c r="AZ1826" s="862"/>
    </row>
    <row r="1827" spans="1:64" ht="30.6" x14ac:dyDescent="0.25">
      <c r="A1827" s="15" t="s">
        <v>1675</v>
      </c>
      <c r="B1827" s="121">
        <v>14</v>
      </c>
      <c r="C1827" s="122" t="s">
        <v>1728</v>
      </c>
      <c r="D1827" s="123">
        <v>2003</v>
      </c>
      <c r="F1827" s="125"/>
      <c r="G1827" s="126" t="s">
        <v>859</v>
      </c>
      <c r="H1827" s="35" t="str">
        <f t="shared" ref="H1827:H1878" si="1448">LEFT(J1827,3)</f>
        <v>050</v>
      </c>
      <c r="I1827" s="36" t="s">
        <v>85</v>
      </c>
      <c r="J1827" s="37" t="s">
        <v>2178</v>
      </c>
      <c r="K1827" s="244" t="s">
        <v>2179</v>
      </c>
      <c r="L1827" s="199"/>
      <c r="M1827" s="200"/>
      <c r="N1827" s="201"/>
      <c r="O1827" s="202"/>
      <c r="P1827" s="202"/>
      <c r="Q1827" s="202"/>
      <c r="R1827" s="202"/>
      <c r="S1827" s="202"/>
      <c r="T1827" s="224"/>
      <c r="U1827" s="138"/>
      <c r="V1827" s="138"/>
      <c r="W1827" s="139"/>
      <c r="X1827" s="139"/>
      <c r="Y1827" s="224"/>
      <c r="Z1827" s="210"/>
      <c r="AA1827" s="204"/>
      <c r="AB1827" s="202"/>
      <c r="AC1827" s="202"/>
      <c r="AD1827" s="202"/>
      <c r="AE1827" s="202"/>
      <c r="AF1827" s="202"/>
      <c r="AG1827" s="224"/>
      <c r="AH1827" s="138"/>
      <c r="AI1827" s="138"/>
      <c r="AJ1827" s="139"/>
      <c r="AK1827" s="139"/>
      <c r="AL1827" s="224"/>
      <c r="AM1827" s="140"/>
      <c r="AN1827" s="211"/>
      <c r="AO1827" s="212"/>
      <c r="AP1827" s="39"/>
      <c r="AQ1827" s="141"/>
      <c r="AR1827" s="141"/>
      <c r="AS1827" s="143"/>
      <c r="AU1827" s="141"/>
      <c r="AV1827" s="141"/>
      <c r="AW1827" s="143"/>
      <c r="AY1827" s="146" t="str">
        <f>RIGHT(LEFT(I1827,3),2)&amp;"."&amp;RIGHT(LEFT(I1827,5),2)</f>
        <v>11.00</v>
      </c>
      <c r="AZ1827" s="862" t="b">
        <f>COUNTIF('[1]Codes SEC'!$B$2:$B$250,Ministres!AY1827)&gt;0</f>
        <v>1</v>
      </c>
    </row>
    <row r="1828" spans="1:64" ht="64.8" x14ac:dyDescent="0.25">
      <c r="A1828" s="15"/>
      <c r="C1828" s="122"/>
      <c r="D1828" s="123"/>
      <c r="F1828" s="125"/>
      <c r="G1828" s="126"/>
      <c r="H1828" s="35"/>
      <c r="I1828" s="234" t="s">
        <v>88</v>
      </c>
      <c r="J1828" s="37"/>
      <c r="K1828" s="235"/>
      <c r="L1828" s="232"/>
      <c r="M1828" s="233"/>
      <c r="N1828" s="130"/>
      <c r="O1828" s="131"/>
      <c r="P1828" s="131"/>
      <c r="Q1828" s="131"/>
      <c r="R1828" s="131"/>
      <c r="S1828" s="131"/>
      <c r="T1828" s="132"/>
      <c r="U1828" s="138"/>
      <c r="V1828" s="138"/>
      <c r="W1828" s="139"/>
      <c r="X1828" s="139"/>
      <c r="Y1828" s="132"/>
      <c r="Z1828" s="210"/>
      <c r="AA1828" s="204"/>
      <c r="AB1828" s="202"/>
      <c r="AC1828" s="202"/>
      <c r="AD1828" s="202"/>
      <c r="AE1828" s="202"/>
      <c r="AF1828" s="202"/>
      <c r="AG1828" s="132"/>
      <c r="AH1828" s="138"/>
      <c r="AI1828" s="138"/>
      <c r="AJ1828" s="139"/>
      <c r="AK1828" s="139"/>
      <c r="AL1828" s="132"/>
      <c r="AM1828" s="140"/>
      <c r="AN1828" s="211"/>
      <c r="AO1828" s="212"/>
      <c r="AP1828" s="39"/>
      <c r="AQ1828" s="141"/>
      <c r="AR1828" s="142"/>
      <c r="AS1828" s="143"/>
      <c r="AU1828" s="141"/>
      <c r="AV1828" s="142"/>
      <c r="AW1828" s="143"/>
      <c r="AY1828" s="146"/>
      <c r="AZ1828" s="862"/>
    </row>
    <row r="1829" spans="1:64" ht="30.6" x14ac:dyDescent="0.25">
      <c r="A1829" s="15" t="s">
        <v>1675</v>
      </c>
      <c r="B1829" s="121">
        <v>14</v>
      </c>
      <c r="C1829" s="122" t="s">
        <v>1728</v>
      </c>
      <c r="D1829" s="123">
        <v>2003</v>
      </c>
      <c r="F1829" s="125"/>
      <c r="G1829" s="126"/>
      <c r="H1829" s="35" t="str">
        <f t="shared" si="1448"/>
        <v>050</v>
      </c>
      <c r="I1829" s="36" t="s">
        <v>96</v>
      </c>
      <c r="J1829" s="37" t="s">
        <v>2180</v>
      </c>
      <c r="K1829" s="244" t="s">
        <v>2181</v>
      </c>
      <c r="L1829" s="199"/>
      <c r="M1829" s="200"/>
      <c r="N1829" s="201"/>
      <c r="O1829" s="202"/>
      <c r="P1829" s="202"/>
      <c r="Q1829" s="202"/>
      <c r="R1829" s="202"/>
      <c r="S1829" s="202"/>
      <c r="T1829" s="224"/>
      <c r="U1829" s="138"/>
      <c r="V1829" s="138"/>
      <c r="W1829" s="139"/>
      <c r="X1829" s="139"/>
      <c r="Y1829" s="224"/>
      <c r="Z1829" s="210"/>
      <c r="AA1829" s="204"/>
      <c r="AB1829" s="202"/>
      <c r="AC1829" s="202"/>
      <c r="AD1829" s="202"/>
      <c r="AE1829" s="202"/>
      <c r="AF1829" s="202"/>
      <c r="AG1829" s="224"/>
      <c r="AH1829" s="138"/>
      <c r="AI1829" s="138"/>
      <c r="AJ1829" s="139"/>
      <c r="AK1829" s="139"/>
      <c r="AL1829" s="224"/>
      <c r="AM1829" s="140"/>
      <c r="AN1829" s="211"/>
      <c r="AO1829" s="212"/>
      <c r="AP1829" s="39"/>
      <c r="AQ1829" s="141"/>
      <c r="AR1829" s="141"/>
      <c r="AS1829" s="143"/>
      <c r="AU1829" s="141"/>
      <c r="AV1829" s="141"/>
      <c r="AW1829" s="143"/>
      <c r="AY1829" s="146" t="str">
        <f t="shared" ref="AY1829:AY1846" si="1449">RIGHT(LEFT(I1829,3),2)&amp;"."&amp;RIGHT(LEFT(I1829,5),2)</f>
        <v>12.11</v>
      </c>
      <c r="AZ1829" s="862" t="b">
        <f>COUNTIF('[1]Codes SEC'!$B$2:$B$250,Ministres!AY1829)&gt;0</f>
        <v>1</v>
      </c>
    </row>
    <row r="1830" spans="1:64" ht="30.6" x14ac:dyDescent="0.25">
      <c r="A1830" s="15" t="s">
        <v>1675</v>
      </c>
      <c r="B1830" s="121">
        <v>14</v>
      </c>
      <c r="C1830" s="122" t="s">
        <v>1728</v>
      </c>
      <c r="D1830" s="123">
        <v>2003</v>
      </c>
      <c r="F1830" s="125"/>
      <c r="G1830" s="126"/>
      <c r="H1830" s="35" t="str">
        <f t="shared" si="1448"/>
        <v>050</v>
      </c>
      <c r="I1830" s="36">
        <v>81221000</v>
      </c>
      <c r="J1830" s="37" t="s">
        <v>2182</v>
      </c>
      <c r="K1830" s="244" t="s">
        <v>2183</v>
      </c>
      <c r="L1830" s="199"/>
      <c r="M1830" s="200"/>
      <c r="N1830" s="201"/>
      <c r="O1830" s="202"/>
      <c r="P1830" s="202"/>
      <c r="Q1830" s="202"/>
      <c r="R1830" s="202"/>
      <c r="S1830" s="202"/>
      <c r="T1830" s="224"/>
      <c r="U1830" s="138"/>
      <c r="V1830" s="138"/>
      <c r="W1830" s="139"/>
      <c r="X1830" s="139"/>
      <c r="Y1830" s="224"/>
      <c r="Z1830" s="210"/>
      <c r="AA1830" s="204"/>
      <c r="AB1830" s="202"/>
      <c r="AC1830" s="202"/>
      <c r="AD1830" s="202"/>
      <c r="AE1830" s="202"/>
      <c r="AF1830" s="202"/>
      <c r="AG1830" s="224"/>
      <c r="AH1830" s="138"/>
      <c r="AI1830" s="138"/>
      <c r="AJ1830" s="139"/>
      <c r="AK1830" s="139"/>
      <c r="AL1830" s="224"/>
      <c r="AM1830" s="140"/>
      <c r="AN1830" s="211"/>
      <c r="AO1830" s="212"/>
      <c r="AP1830" s="39"/>
      <c r="AQ1830" s="141"/>
      <c r="AR1830" s="141"/>
      <c r="AS1830" s="143"/>
      <c r="AU1830" s="141"/>
      <c r="AV1830" s="141"/>
      <c r="AW1830" s="143"/>
      <c r="AY1830" s="146" t="str">
        <f t="shared" si="1449"/>
        <v>12.21</v>
      </c>
      <c r="AZ1830" s="862" t="b">
        <f>COUNTIF('[1]Codes SEC'!$B$2:$B$250,Ministres!AY1830)&gt;0</f>
        <v>1</v>
      </c>
    </row>
    <row r="1831" spans="1:64" ht="30.6" x14ac:dyDescent="0.25">
      <c r="A1831" s="15" t="s">
        <v>1675</v>
      </c>
      <c r="B1831" s="121">
        <v>14</v>
      </c>
      <c r="C1831" s="122" t="s">
        <v>1728</v>
      </c>
      <c r="D1831" s="123">
        <v>2003</v>
      </c>
      <c r="F1831" s="125"/>
      <c r="G1831" s="126"/>
      <c r="H1831" s="35" t="str">
        <f t="shared" si="1448"/>
        <v>050</v>
      </c>
      <c r="I1831" s="36" t="s">
        <v>322</v>
      </c>
      <c r="J1831" s="37" t="s">
        <v>2184</v>
      </c>
      <c r="K1831" s="244" t="s">
        <v>2185</v>
      </c>
      <c r="L1831" s="199"/>
      <c r="M1831" s="200"/>
      <c r="N1831" s="201"/>
      <c r="O1831" s="202"/>
      <c r="P1831" s="202"/>
      <c r="Q1831" s="202"/>
      <c r="R1831" s="202"/>
      <c r="S1831" s="202"/>
      <c r="T1831" s="224"/>
      <c r="U1831" s="138"/>
      <c r="V1831" s="138"/>
      <c r="W1831" s="139"/>
      <c r="X1831" s="139"/>
      <c r="Y1831" s="224"/>
      <c r="Z1831" s="210"/>
      <c r="AA1831" s="204"/>
      <c r="AB1831" s="202"/>
      <c r="AC1831" s="202"/>
      <c r="AD1831" s="202"/>
      <c r="AE1831" s="202"/>
      <c r="AF1831" s="202"/>
      <c r="AG1831" s="224"/>
      <c r="AH1831" s="138"/>
      <c r="AI1831" s="138"/>
      <c r="AJ1831" s="139"/>
      <c r="AK1831" s="139"/>
      <c r="AL1831" s="224"/>
      <c r="AM1831" s="140"/>
      <c r="AN1831" s="211"/>
      <c r="AO1831" s="212"/>
      <c r="AP1831" s="39"/>
      <c r="AQ1831" s="141"/>
      <c r="AR1831" s="141"/>
      <c r="AS1831" s="143"/>
      <c r="AU1831" s="141"/>
      <c r="AV1831" s="141"/>
      <c r="AW1831" s="143"/>
      <c r="AY1831" s="146" t="str">
        <f t="shared" si="1449"/>
        <v>31.22</v>
      </c>
      <c r="AZ1831" s="862" t="b">
        <f>COUNTIF('[1]Codes SEC'!$B$2:$B$250,Ministres!AY1831)&gt;0</f>
        <v>1</v>
      </c>
    </row>
    <row r="1832" spans="1:64" s="197" customFormat="1" ht="30.6" x14ac:dyDescent="0.25">
      <c r="A1832" s="15" t="s">
        <v>1675</v>
      </c>
      <c r="B1832" s="121">
        <v>14</v>
      </c>
      <c r="C1832" s="122" t="s">
        <v>1728</v>
      </c>
      <c r="D1832" s="123">
        <v>2003</v>
      </c>
      <c r="E1832" s="124"/>
      <c r="F1832" s="125"/>
      <c r="G1832" s="126"/>
      <c r="H1832" s="35" t="str">
        <f t="shared" si="1448"/>
        <v>050</v>
      </c>
      <c r="I1832" s="36" t="s">
        <v>204</v>
      </c>
      <c r="J1832" s="37" t="s">
        <v>2186</v>
      </c>
      <c r="K1832" s="244" t="s">
        <v>2187</v>
      </c>
      <c r="L1832" s="199"/>
      <c r="M1832" s="200"/>
      <c r="N1832" s="201"/>
      <c r="O1832" s="202"/>
      <c r="P1832" s="202"/>
      <c r="Q1832" s="202"/>
      <c r="R1832" s="202"/>
      <c r="S1832" s="202"/>
      <c r="T1832" s="224"/>
      <c r="U1832" s="138"/>
      <c r="V1832" s="138"/>
      <c r="W1832" s="139"/>
      <c r="X1832" s="139"/>
      <c r="Y1832" s="224"/>
      <c r="Z1832" s="210"/>
      <c r="AA1832" s="204"/>
      <c r="AB1832" s="202"/>
      <c r="AC1832" s="202"/>
      <c r="AD1832" s="202"/>
      <c r="AE1832" s="202"/>
      <c r="AF1832" s="202"/>
      <c r="AG1832" s="224"/>
      <c r="AH1832" s="138"/>
      <c r="AI1832" s="138"/>
      <c r="AJ1832" s="139"/>
      <c r="AK1832" s="139"/>
      <c r="AL1832" s="224"/>
      <c r="AM1832" s="140"/>
      <c r="AN1832" s="211"/>
      <c r="AO1832" s="212"/>
      <c r="AP1832" s="39"/>
      <c r="AQ1832" s="141"/>
      <c r="AR1832" s="141"/>
      <c r="AS1832" s="143"/>
      <c r="AT1832" s="144"/>
      <c r="AU1832" s="141"/>
      <c r="AV1832" s="141"/>
      <c r="AW1832" s="143"/>
      <c r="AX1832"/>
      <c r="AY1832" s="146" t="str">
        <f t="shared" si="1449"/>
        <v>31.32</v>
      </c>
      <c r="AZ1832" s="862" t="b">
        <f>COUNTIF('[1]Codes SEC'!$B$2:$B$250,Ministres!AY1832)&gt;0</f>
        <v>1</v>
      </c>
      <c r="BA1832" s="12"/>
      <c r="BB1832" s="12"/>
      <c r="BC1832" s="12"/>
      <c r="BD1832" s="12"/>
      <c r="BE1832" s="12"/>
      <c r="BF1832" s="12"/>
      <c r="BG1832" s="12"/>
      <c r="BH1832" s="12"/>
      <c r="BI1832" s="12"/>
      <c r="BJ1832" s="12"/>
      <c r="BK1832" s="12"/>
      <c r="BL1832" s="12"/>
    </row>
    <row r="1833" spans="1:64" ht="35.1" customHeight="1" x14ac:dyDescent="0.25">
      <c r="A1833" s="15" t="s">
        <v>1675</v>
      </c>
      <c r="B1833" s="225" t="s">
        <v>1755</v>
      </c>
      <c r="C1833" s="122" t="s">
        <v>1728</v>
      </c>
      <c r="D1833" s="357">
        <v>2003</v>
      </c>
      <c r="F1833" s="125"/>
      <c r="G1833" s="910"/>
      <c r="H1833" s="35" t="str">
        <f t="shared" si="1448"/>
        <v>050</v>
      </c>
      <c r="I1833" s="36">
        <v>83132000</v>
      </c>
      <c r="J1833" s="37" t="s">
        <v>2188</v>
      </c>
      <c r="K1833" s="244" t="s">
        <v>2189</v>
      </c>
      <c r="L1833" s="199"/>
      <c r="M1833" s="200"/>
      <c r="N1833" s="201"/>
      <c r="O1833" s="202"/>
      <c r="P1833" s="202"/>
      <c r="Q1833" s="202"/>
      <c r="R1833" s="202"/>
      <c r="S1833" s="202"/>
      <c r="T1833" s="224"/>
      <c r="U1833" s="138"/>
      <c r="V1833" s="138"/>
      <c r="W1833" s="139"/>
      <c r="X1833" s="139"/>
      <c r="Y1833" s="224"/>
      <c r="Z1833" s="210"/>
      <c r="AA1833" s="204"/>
      <c r="AB1833" s="202"/>
      <c r="AC1833" s="202"/>
      <c r="AD1833" s="202"/>
      <c r="AE1833" s="202"/>
      <c r="AF1833" s="202"/>
      <c r="AG1833" s="224"/>
      <c r="AH1833" s="138"/>
      <c r="AI1833" s="138"/>
      <c r="AJ1833" s="139"/>
      <c r="AK1833" s="139"/>
      <c r="AL1833" s="224"/>
      <c r="AM1833" s="140"/>
      <c r="AN1833" s="211"/>
      <c r="AO1833" s="212"/>
      <c r="AP1833" s="39"/>
      <c r="AQ1833" s="141"/>
      <c r="AR1833" s="141"/>
      <c r="AS1833" s="143"/>
      <c r="AU1833" s="141"/>
      <c r="AV1833" s="141"/>
      <c r="AW1833" s="143"/>
      <c r="AY1833" s="146" t="str">
        <f t="shared" si="1449"/>
        <v>31.32</v>
      </c>
      <c r="AZ1833" s="862" t="b">
        <f>COUNTIF('[1]Codes SEC'!$B$2:$B$250,Ministres!AY1833)&gt;0</f>
        <v>1</v>
      </c>
    </row>
    <row r="1834" spans="1:64" ht="30.6" x14ac:dyDescent="0.25">
      <c r="A1834" s="15" t="s">
        <v>1675</v>
      </c>
      <c r="B1834" s="121">
        <v>14</v>
      </c>
      <c r="C1834" s="122" t="s">
        <v>1728</v>
      </c>
      <c r="D1834" s="123">
        <v>2003</v>
      </c>
      <c r="F1834" s="125"/>
      <c r="G1834" s="126"/>
      <c r="H1834" s="35" t="str">
        <f t="shared" si="1448"/>
        <v>050</v>
      </c>
      <c r="I1834" s="36" t="s">
        <v>207</v>
      </c>
      <c r="J1834" s="37" t="s">
        <v>2190</v>
      </c>
      <c r="K1834" s="244" t="s">
        <v>2191</v>
      </c>
      <c r="L1834" s="199"/>
      <c r="M1834" s="200"/>
      <c r="N1834" s="201"/>
      <c r="O1834" s="202"/>
      <c r="P1834" s="202"/>
      <c r="Q1834" s="202"/>
      <c r="R1834" s="202"/>
      <c r="S1834" s="202"/>
      <c r="T1834" s="224"/>
      <c r="U1834" s="138"/>
      <c r="V1834" s="138"/>
      <c r="W1834" s="139"/>
      <c r="X1834" s="139"/>
      <c r="Y1834" s="224"/>
      <c r="Z1834" s="210"/>
      <c r="AA1834" s="204"/>
      <c r="AB1834" s="202"/>
      <c r="AC1834" s="202"/>
      <c r="AD1834" s="202"/>
      <c r="AE1834" s="202"/>
      <c r="AF1834" s="202"/>
      <c r="AG1834" s="224"/>
      <c r="AH1834" s="138"/>
      <c r="AI1834" s="138"/>
      <c r="AJ1834" s="139"/>
      <c r="AK1834" s="139"/>
      <c r="AL1834" s="224"/>
      <c r="AM1834" s="140"/>
      <c r="AN1834" s="211"/>
      <c r="AO1834" s="212"/>
      <c r="AP1834" s="39"/>
      <c r="AQ1834" s="141"/>
      <c r="AR1834" s="141"/>
      <c r="AS1834" s="143"/>
      <c r="AU1834" s="141"/>
      <c r="AV1834" s="141"/>
      <c r="AW1834" s="143"/>
      <c r="AY1834" s="146" t="str">
        <f t="shared" si="1449"/>
        <v>33.00</v>
      </c>
      <c r="AZ1834" s="862" t="b">
        <f>COUNTIF('[1]Codes SEC'!$B$2:$B$250,Ministres!AY1834)&gt;0</f>
        <v>1</v>
      </c>
    </row>
    <row r="1835" spans="1:64" ht="35.1" customHeight="1" x14ac:dyDescent="0.25">
      <c r="A1835" s="15" t="s">
        <v>1675</v>
      </c>
      <c r="B1835" s="225" t="s">
        <v>1755</v>
      </c>
      <c r="C1835" s="122" t="s">
        <v>1728</v>
      </c>
      <c r="D1835" s="357">
        <v>2003</v>
      </c>
      <c r="F1835" s="125"/>
      <c r="G1835" s="910"/>
      <c r="H1835" s="35" t="str">
        <f t="shared" si="1448"/>
        <v>050</v>
      </c>
      <c r="I1835" s="36">
        <v>83450000</v>
      </c>
      <c r="J1835" s="37" t="s">
        <v>2192</v>
      </c>
      <c r="K1835" s="244" t="s">
        <v>2193</v>
      </c>
      <c r="L1835" s="199"/>
      <c r="M1835" s="200"/>
      <c r="N1835" s="201"/>
      <c r="O1835" s="202"/>
      <c r="P1835" s="202"/>
      <c r="Q1835" s="202"/>
      <c r="R1835" s="202"/>
      <c r="S1835" s="202"/>
      <c r="T1835" s="224"/>
      <c r="U1835" s="138"/>
      <c r="V1835" s="138"/>
      <c r="W1835" s="139"/>
      <c r="X1835" s="139"/>
      <c r="Y1835" s="224"/>
      <c r="Z1835" s="210"/>
      <c r="AA1835" s="204"/>
      <c r="AB1835" s="202"/>
      <c r="AC1835" s="202"/>
      <c r="AD1835" s="202"/>
      <c r="AE1835" s="202"/>
      <c r="AF1835" s="202"/>
      <c r="AG1835" s="224"/>
      <c r="AH1835" s="138"/>
      <c r="AI1835" s="138"/>
      <c r="AJ1835" s="139"/>
      <c r="AK1835" s="139"/>
      <c r="AL1835" s="224"/>
      <c r="AM1835" s="140"/>
      <c r="AN1835" s="211"/>
      <c r="AO1835" s="212"/>
      <c r="AP1835" s="39"/>
      <c r="AQ1835" s="141"/>
      <c r="AR1835" s="141"/>
      <c r="AS1835" s="143"/>
      <c r="AU1835" s="141"/>
      <c r="AV1835" s="141"/>
      <c r="AW1835" s="143"/>
      <c r="AY1835" s="146" t="str">
        <f t="shared" si="1449"/>
        <v>34.50</v>
      </c>
      <c r="AZ1835" s="862" t="b">
        <f>COUNTIF('[1]Codes SEC'!$B$2:$B$250,Ministres!AY1835)&gt;0</f>
        <v>1</v>
      </c>
    </row>
    <row r="1836" spans="1:64" ht="30.6" x14ac:dyDescent="0.25">
      <c r="A1836" s="15" t="s">
        <v>1675</v>
      </c>
      <c r="B1836" s="121">
        <v>14</v>
      </c>
      <c r="C1836" s="122" t="s">
        <v>1728</v>
      </c>
      <c r="D1836" s="123">
        <v>2003</v>
      </c>
      <c r="F1836" s="125"/>
      <c r="G1836" s="126"/>
      <c r="H1836" s="35" t="str">
        <f t="shared" si="1448"/>
        <v>050</v>
      </c>
      <c r="I1836" s="36" t="s">
        <v>121</v>
      </c>
      <c r="J1836" s="37" t="s">
        <v>2194</v>
      </c>
      <c r="K1836" s="244" t="s">
        <v>2195</v>
      </c>
      <c r="L1836" s="199"/>
      <c r="M1836" s="200"/>
      <c r="N1836" s="201"/>
      <c r="O1836" s="202"/>
      <c r="P1836" s="202"/>
      <c r="Q1836" s="202"/>
      <c r="R1836" s="202"/>
      <c r="S1836" s="202"/>
      <c r="T1836" s="224"/>
      <c r="U1836" s="138"/>
      <c r="V1836" s="138"/>
      <c r="W1836" s="139"/>
      <c r="X1836" s="139"/>
      <c r="Y1836" s="224"/>
      <c r="Z1836" s="210"/>
      <c r="AA1836" s="204"/>
      <c r="AB1836" s="202"/>
      <c r="AC1836" s="202"/>
      <c r="AD1836" s="202"/>
      <c r="AE1836" s="202"/>
      <c r="AF1836" s="202"/>
      <c r="AG1836" s="224"/>
      <c r="AH1836" s="138"/>
      <c r="AI1836" s="138"/>
      <c r="AJ1836" s="139"/>
      <c r="AK1836" s="139"/>
      <c r="AL1836" s="224"/>
      <c r="AM1836" s="140"/>
      <c r="AN1836" s="211"/>
      <c r="AO1836" s="212"/>
      <c r="AP1836" s="39"/>
      <c r="AQ1836" s="141"/>
      <c r="AR1836" s="141"/>
      <c r="AS1836" s="143"/>
      <c r="AU1836" s="141"/>
      <c r="AV1836" s="141"/>
      <c r="AW1836" s="143"/>
      <c r="AY1836" s="146" t="str">
        <f t="shared" si="1449"/>
        <v>41.40</v>
      </c>
      <c r="AZ1836" s="862" t="b">
        <f>COUNTIF('[1]Codes SEC'!$B$2:$B$250,Ministres!AY1836)&gt;0</f>
        <v>1</v>
      </c>
    </row>
    <row r="1837" spans="1:64" ht="35.1" customHeight="1" x14ac:dyDescent="0.25">
      <c r="A1837" s="15" t="s">
        <v>1675</v>
      </c>
      <c r="B1837" s="225" t="s">
        <v>1755</v>
      </c>
      <c r="C1837" s="122" t="s">
        <v>1728</v>
      </c>
      <c r="D1837" s="357">
        <v>2003</v>
      </c>
      <c r="F1837" s="125"/>
      <c r="G1837" s="910"/>
      <c r="H1837" s="35" t="str">
        <f t="shared" si="1448"/>
        <v>050</v>
      </c>
      <c r="I1837" s="36">
        <v>84160000</v>
      </c>
      <c r="J1837" s="37" t="s">
        <v>2196</v>
      </c>
      <c r="K1837" s="244" t="s">
        <v>2197</v>
      </c>
      <c r="L1837" s="199"/>
      <c r="M1837" s="200"/>
      <c r="N1837" s="201"/>
      <c r="O1837" s="202"/>
      <c r="P1837" s="202"/>
      <c r="Q1837" s="202"/>
      <c r="R1837" s="202"/>
      <c r="S1837" s="202"/>
      <c r="T1837" s="224"/>
      <c r="U1837" s="138"/>
      <c r="V1837" s="138"/>
      <c r="W1837" s="139"/>
      <c r="X1837" s="139"/>
      <c r="Y1837" s="224"/>
      <c r="Z1837" s="210"/>
      <c r="AA1837" s="204"/>
      <c r="AB1837" s="202"/>
      <c r="AC1837" s="202"/>
      <c r="AD1837" s="202"/>
      <c r="AE1837" s="202"/>
      <c r="AF1837" s="202"/>
      <c r="AG1837" s="224"/>
      <c r="AH1837" s="138"/>
      <c r="AI1837" s="138"/>
      <c r="AJ1837" s="139"/>
      <c r="AK1837" s="139"/>
      <c r="AL1837" s="224"/>
      <c r="AM1837" s="140"/>
      <c r="AN1837" s="211"/>
      <c r="AO1837" s="212"/>
      <c r="AP1837" s="39"/>
      <c r="AQ1837" s="141"/>
      <c r="AR1837" s="141"/>
      <c r="AS1837" s="143"/>
      <c r="AU1837" s="141"/>
      <c r="AV1837" s="141"/>
      <c r="AW1837" s="143"/>
      <c r="AY1837" s="146" t="str">
        <f t="shared" si="1449"/>
        <v>41.60</v>
      </c>
      <c r="AZ1837" s="862" t="b">
        <f>COUNTIF('[1]Codes SEC'!$B$2:$B$250,Ministres!AY1837)&gt;0</f>
        <v>1</v>
      </c>
    </row>
    <row r="1838" spans="1:64" ht="30.6" x14ac:dyDescent="0.25">
      <c r="A1838" s="15" t="s">
        <v>1675</v>
      </c>
      <c r="B1838" s="121">
        <v>14</v>
      </c>
      <c r="C1838" s="122" t="s">
        <v>1728</v>
      </c>
      <c r="D1838" s="123">
        <v>2003</v>
      </c>
      <c r="F1838" s="125"/>
      <c r="G1838" s="126"/>
      <c r="H1838" s="35" t="str">
        <f t="shared" si="1448"/>
        <v>050</v>
      </c>
      <c r="I1838" s="36" t="s">
        <v>1173</v>
      </c>
      <c r="J1838" s="37" t="s">
        <v>2198</v>
      </c>
      <c r="K1838" s="244" t="s">
        <v>2199</v>
      </c>
      <c r="L1838" s="199"/>
      <c r="M1838" s="200"/>
      <c r="N1838" s="201"/>
      <c r="O1838" s="202"/>
      <c r="P1838" s="202"/>
      <c r="Q1838" s="202"/>
      <c r="R1838" s="202"/>
      <c r="S1838" s="202"/>
      <c r="T1838" s="224"/>
      <c r="U1838" s="138"/>
      <c r="V1838" s="138"/>
      <c r="W1838" s="139"/>
      <c r="X1838" s="139"/>
      <c r="Y1838" s="224"/>
      <c r="Z1838" s="210"/>
      <c r="AA1838" s="204"/>
      <c r="AB1838" s="202"/>
      <c r="AC1838" s="202"/>
      <c r="AD1838" s="202"/>
      <c r="AE1838" s="202"/>
      <c r="AF1838" s="202"/>
      <c r="AG1838" s="224"/>
      <c r="AH1838" s="138"/>
      <c r="AI1838" s="138"/>
      <c r="AJ1838" s="139"/>
      <c r="AK1838" s="139"/>
      <c r="AL1838" s="224"/>
      <c r="AM1838" s="140"/>
      <c r="AN1838" s="211"/>
      <c r="AO1838" s="212"/>
      <c r="AP1838" s="39"/>
      <c r="AQ1838" s="141"/>
      <c r="AR1838" s="141"/>
      <c r="AS1838" s="143"/>
      <c r="AU1838" s="141"/>
      <c r="AV1838" s="141"/>
      <c r="AW1838" s="143"/>
      <c r="AY1838" s="146" t="str">
        <f t="shared" si="1449"/>
        <v>43.12</v>
      </c>
      <c r="AZ1838" s="862" t="b">
        <f>COUNTIF('[1]Codes SEC'!$B$2:$B$250,Ministres!AY1838)&gt;0</f>
        <v>1</v>
      </c>
    </row>
    <row r="1839" spans="1:64" ht="30.6" x14ac:dyDescent="0.25">
      <c r="A1839" s="15" t="s">
        <v>1675</v>
      </c>
      <c r="B1839" s="121">
        <v>14</v>
      </c>
      <c r="C1839" s="122" t="s">
        <v>1728</v>
      </c>
      <c r="D1839" s="123">
        <v>2003</v>
      </c>
      <c r="F1839" s="125"/>
      <c r="G1839" s="126"/>
      <c r="H1839" s="35" t="str">
        <f t="shared" si="1448"/>
        <v>050</v>
      </c>
      <c r="I1839" s="36" t="s">
        <v>2200</v>
      </c>
      <c r="J1839" s="37" t="s">
        <v>2201</v>
      </c>
      <c r="K1839" s="244" t="s">
        <v>2202</v>
      </c>
      <c r="L1839" s="199"/>
      <c r="M1839" s="200"/>
      <c r="N1839" s="201"/>
      <c r="O1839" s="202"/>
      <c r="P1839" s="202"/>
      <c r="Q1839" s="202"/>
      <c r="R1839" s="202"/>
      <c r="S1839" s="202"/>
      <c r="T1839" s="224"/>
      <c r="U1839" s="138"/>
      <c r="V1839" s="138"/>
      <c r="W1839" s="139"/>
      <c r="X1839" s="139"/>
      <c r="Y1839" s="224"/>
      <c r="Z1839" s="210"/>
      <c r="AA1839" s="204"/>
      <c r="AB1839" s="202"/>
      <c r="AC1839" s="202"/>
      <c r="AD1839" s="202"/>
      <c r="AE1839" s="202"/>
      <c r="AF1839" s="202"/>
      <c r="AG1839" s="224"/>
      <c r="AH1839" s="138"/>
      <c r="AI1839" s="138"/>
      <c r="AJ1839" s="139"/>
      <c r="AK1839" s="139"/>
      <c r="AL1839" s="224"/>
      <c r="AM1839" s="140"/>
      <c r="AN1839" s="211"/>
      <c r="AO1839" s="212"/>
      <c r="AP1839" s="39"/>
      <c r="AQ1839" s="141"/>
      <c r="AR1839" s="141"/>
      <c r="AS1839" s="143"/>
      <c r="AU1839" s="141"/>
      <c r="AV1839" s="141"/>
      <c r="AW1839" s="143"/>
      <c r="AY1839" s="146" t="str">
        <f t="shared" si="1449"/>
        <v>43.21</v>
      </c>
      <c r="AZ1839" s="862" t="b">
        <f>COUNTIF('[1]Codes SEC'!$B$2:$B$250,Ministres!AY1839)&gt;0</f>
        <v>1</v>
      </c>
    </row>
    <row r="1840" spans="1:64" ht="30.6" x14ac:dyDescent="0.25">
      <c r="A1840" s="15" t="s">
        <v>1675</v>
      </c>
      <c r="B1840" s="121">
        <v>14</v>
      </c>
      <c r="C1840" s="122" t="s">
        <v>1728</v>
      </c>
      <c r="D1840" s="123">
        <v>2003</v>
      </c>
      <c r="F1840" s="125"/>
      <c r="G1840" s="126"/>
      <c r="H1840" s="35" t="str">
        <f t="shared" si="1448"/>
        <v>050</v>
      </c>
      <c r="I1840" s="36" t="s">
        <v>296</v>
      </c>
      <c r="J1840" s="37" t="s">
        <v>2203</v>
      </c>
      <c r="K1840" s="244" t="s">
        <v>2204</v>
      </c>
      <c r="L1840" s="199"/>
      <c r="M1840" s="200"/>
      <c r="N1840" s="201"/>
      <c r="O1840" s="202"/>
      <c r="P1840" s="202"/>
      <c r="Q1840" s="202"/>
      <c r="R1840" s="202"/>
      <c r="S1840" s="202"/>
      <c r="T1840" s="224"/>
      <c r="U1840" s="138"/>
      <c r="V1840" s="138"/>
      <c r="W1840" s="139"/>
      <c r="X1840" s="139"/>
      <c r="Y1840" s="224"/>
      <c r="Z1840" s="210"/>
      <c r="AA1840" s="204"/>
      <c r="AB1840" s="202"/>
      <c r="AC1840" s="202"/>
      <c r="AD1840" s="202"/>
      <c r="AE1840" s="202"/>
      <c r="AF1840" s="202"/>
      <c r="AG1840" s="224"/>
      <c r="AH1840" s="138"/>
      <c r="AI1840" s="138"/>
      <c r="AJ1840" s="139"/>
      <c r="AK1840" s="139"/>
      <c r="AL1840" s="224"/>
      <c r="AM1840" s="140"/>
      <c r="AN1840" s="211"/>
      <c r="AO1840" s="212"/>
      <c r="AP1840" s="39"/>
      <c r="AQ1840" s="141"/>
      <c r="AR1840" s="141"/>
      <c r="AS1840" s="143"/>
      <c r="AU1840" s="141"/>
      <c r="AV1840" s="141"/>
      <c r="AW1840" s="143"/>
      <c r="AY1840" s="146" t="str">
        <f t="shared" si="1449"/>
        <v>43.22</v>
      </c>
      <c r="AZ1840" s="862" t="b">
        <f>COUNTIF('[1]Codes SEC'!$B$2:$B$250,Ministres!AY1840)&gt;0</f>
        <v>1</v>
      </c>
    </row>
    <row r="1841" spans="1:52" ht="30.6" x14ac:dyDescent="0.25">
      <c r="A1841" s="15" t="s">
        <v>1675</v>
      </c>
      <c r="B1841" s="121">
        <v>14</v>
      </c>
      <c r="C1841" s="122" t="s">
        <v>1728</v>
      </c>
      <c r="D1841" s="123">
        <v>2003</v>
      </c>
      <c r="F1841" s="125"/>
      <c r="G1841" s="126"/>
      <c r="H1841" s="35" t="str">
        <f t="shared" si="1448"/>
        <v>050</v>
      </c>
      <c r="I1841" s="36" t="s">
        <v>2205</v>
      </c>
      <c r="J1841" s="37" t="s">
        <v>2206</v>
      </c>
      <c r="K1841" s="244" t="s">
        <v>2207</v>
      </c>
      <c r="L1841" s="199"/>
      <c r="M1841" s="200"/>
      <c r="N1841" s="201"/>
      <c r="O1841" s="202"/>
      <c r="P1841" s="202"/>
      <c r="Q1841" s="202"/>
      <c r="R1841" s="202"/>
      <c r="S1841" s="202"/>
      <c r="T1841" s="224"/>
      <c r="U1841" s="138"/>
      <c r="V1841" s="138"/>
      <c r="W1841" s="139"/>
      <c r="X1841" s="139"/>
      <c r="Y1841" s="224"/>
      <c r="Z1841" s="210"/>
      <c r="AA1841" s="204"/>
      <c r="AB1841" s="202"/>
      <c r="AC1841" s="202"/>
      <c r="AD1841" s="202"/>
      <c r="AE1841" s="202"/>
      <c r="AF1841" s="202"/>
      <c r="AG1841" s="224"/>
      <c r="AH1841" s="138"/>
      <c r="AI1841" s="138"/>
      <c r="AJ1841" s="139"/>
      <c r="AK1841" s="139"/>
      <c r="AL1841" s="224"/>
      <c r="AM1841" s="140"/>
      <c r="AN1841" s="211"/>
      <c r="AO1841" s="212"/>
      <c r="AP1841" s="39"/>
      <c r="AQ1841" s="141"/>
      <c r="AR1841" s="141"/>
      <c r="AS1841" s="143"/>
      <c r="AU1841" s="141"/>
      <c r="AV1841" s="141"/>
      <c r="AW1841" s="143"/>
      <c r="AY1841" s="146" t="str">
        <f t="shared" si="1449"/>
        <v>43.26</v>
      </c>
      <c r="AZ1841" s="862" t="b">
        <f>COUNTIF('[1]Codes SEC'!$B$2:$B$250,Ministres!AY1841)&gt;0</f>
        <v>1</v>
      </c>
    </row>
    <row r="1842" spans="1:52" ht="35.1" customHeight="1" x14ac:dyDescent="0.25">
      <c r="A1842" s="15" t="s">
        <v>1675</v>
      </c>
      <c r="B1842" s="225" t="s">
        <v>1755</v>
      </c>
      <c r="C1842" s="122" t="s">
        <v>1728</v>
      </c>
      <c r="D1842" s="357">
        <v>2003</v>
      </c>
      <c r="F1842" s="125"/>
      <c r="G1842" s="910"/>
      <c r="H1842" s="35" t="str">
        <f t="shared" si="1448"/>
        <v>050</v>
      </c>
      <c r="I1842" s="36">
        <v>84351000</v>
      </c>
      <c r="J1842" s="37" t="s">
        <v>2208</v>
      </c>
      <c r="K1842" s="244" t="s">
        <v>2209</v>
      </c>
      <c r="L1842" s="199"/>
      <c r="M1842" s="200"/>
      <c r="N1842" s="201"/>
      <c r="O1842" s="202"/>
      <c r="P1842" s="202"/>
      <c r="Q1842" s="202"/>
      <c r="R1842" s="202"/>
      <c r="S1842" s="202"/>
      <c r="T1842" s="224"/>
      <c r="U1842" s="138"/>
      <c r="V1842" s="138"/>
      <c r="W1842" s="139"/>
      <c r="X1842" s="139"/>
      <c r="Y1842" s="224"/>
      <c r="Z1842" s="210"/>
      <c r="AA1842" s="204"/>
      <c r="AB1842" s="202"/>
      <c r="AC1842" s="202"/>
      <c r="AD1842" s="202"/>
      <c r="AE1842" s="202"/>
      <c r="AF1842" s="202"/>
      <c r="AG1842" s="224"/>
      <c r="AH1842" s="138"/>
      <c r="AI1842" s="138"/>
      <c r="AJ1842" s="139"/>
      <c r="AK1842" s="139"/>
      <c r="AL1842" s="224"/>
      <c r="AM1842" s="140"/>
      <c r="AN1842" s="211"/>
      <c r="AO1842" s="212"/>
      <c r="AP1842" s="39"/>
      <c r="AQ1842" s="141"/>
      <c r="AR1842" s="141"/>
      <c r="AS1842" s="143"/>
      <c r="AU1842" s="141"/>
      <c r="AV1842" s="141"/>
      <c r="AW1842" s="143"/>
      <c r="AY1842" s="146" t="str">
        <f t="shared" si="1449"/>
        <v>43.51</v>
      </c>
      <c r="AZ1842" s="862" t="b">
        <f>COUNTIF('[1]Codes SEC'!$B$2:$B$250,Ministres!AY1842)&gt;0</f>
        <v>1</v>
      </c>
    </row>
    <row r="1843" spans="1:52" ht="35.1" customHeight="1" x14ac:dyDescent="0.25">
      <c r="A1843" s="15" t="s">
        <v>1675</v>
      </c>
      <c r="B1843" s="225" t="s">
        <v>1755</v>
      </c>
      <c r="C1843" s="122" t="s">
        <v>1728</v>
      </c>
      <c r="D1843" s="357">
        <v>2003</v>
      </c>
      <c r="F1843" s="125"/>
      <c r="G1843" s="910"/>
      <c r="H1843" s="35" t="str">
        <f t="shared" si="1448"/>
        <v>050</v>
      </c>
      <c r="I1843" s="36">
        <v>84352000</v>
      </c>
      <c r="J1843" s="37" t="s">
        <v>2210</v>
      </c>
      <c r="K1843" s="244" t="s">
        <v>2211</v>
      </c>
      <c r="L1843" s="199"/>
      <c r="M1843" s="200"/>
      <c r="N1843" s="201"/>
      <c r="O1843" s="202"/>
      <c r="P1843" s="202"/>
      <c r="Q1843" s="202"/>
      <c r="R1843" s="202"/>
      <c r="S1843" s="202"/>
      <c r="T1843" s="224"/>
      <c r="U1843" s="138"/>
      <c r="V1843" s="138"/>
      <c r="W1843" s="139"/>
      <c r="X1843" s="139"/>
      <c r="Y1843" s="224"/>
      <c r="Z1843" s="210"/>
      <c r="AA1843" s="204"/>
      <c r="AB1843" s="202"/>
      <c r="AC1843" s="202"/>
      <c r="AD1843" s="202"/>
      <c r="AE1843" s="202"/>
      <c r="AF1843" s="202"/>
      <c r="AG1843" s="224"/>
      <c r="AH1843" s="138"/>
      <c r="AI1843" s="138"/>
      <c r="AJ1843" s="139"/>
      <c r="AK1843" s="139"/>
      <c r="AL1843" s="224"/>
      <c r="AM1843" s="140"/>
      <c r="AN1843" s="211"/>
      <c r="AO1843" s="212"/>
      <c r="AP1843" s="39"/>
      <c r="AQ1843" s="141"/>
      <c r="AR1843" s="141"/>
      <c r="AS1843" s="143"/>
      <c r="AU1843" s="141"/>
      <c r="AV1843" s="141"/>
      <c r="AW1843" s="143"/>
      <c r="AY1843" s="146" t="str">
        <f t="shared" si="1449"/>
        <v>43.52</v>
      </c>
      <c r="AZ1843" s="862" t="b">
        <f>COUNTIF('[1]Codes SEC'!$B$2:$B$250,Ministres!AY1843)&gt;0</f>
        <v>1</v>
      </c>
    </row>
    <row r="1844" spans="1:52" ht="35.1" customHeight="1" x14ac:dyDescent="0.25">
      <c r="A1844" s="15" t="s">
        <v>1675</v>
      </c>
      <c r="B1844" s="225" t="s">
        <v>1755</v>
      </c>
      <c r="C1844" s="122" t="s">
        <v>1728</v>
      </c>
      <c r="D1844" s="357">
        <v>2003</v>
      </c>
      <c r="F1844" s="125"/>
      <c r="G1844" s="910"/>
      <c r="H1844" s="35" t="str">
        <f t="shared" si="1448"/>
        <v>050</v>
      </c>
      <c r="I1844" s="36">
        <v>84353000</v>
      </c>
      <c r="J1844" s="37" t="s">
        <v>2212</v>
      </c>
      <c r="K1844" s="244" t="s">
        <v>2213</v>
      </c>
      <c r="L1844" s="199"/>
      <c r="M1844" s="200"/>
      <c r="N1844" s="201"/>
      <c r="O1844" s="202"/>
      <c r="P1844" s="202"/>
      <c r="Q1844" s="202"/>
      <c r="R1844" s="202"/>
      <c r="S1844" s="202"/>
      <c r="T1844" s="224"/>
      <c r="U1844" s="138"/>
      <c r="V1844" s="138"/>
      <c r="W1844" s="139"/>
      <c r="X1844" s="139"/>
      <c r="Y1844" s="224"/>
      <c r="Z1844" s="210"/>
      <c r="AA1844" s="204"/>
      <c r="AB1844" s="202"/>
      <c r="AC1844" s="202"/>
      <c r="AD1844" s="202"/>
      <c r="AE1844" s="202"/>
      <c r="AF1844" s="202"/>
      <c r="AG1844" s="224"/>
      <c r="AH1844" s="138"/>
      <c r="AI1844" s="138"/>
      <c r="AJ1844" s="139"/>
      <c r="AK1844" s="139"/>
      <c r="AL1844" s="224"/>
      <c r="AM1844" s="140"/>
      <c r="AN1844" s="211"/>
      <c r="AO1844" s="212"/>
      <c r="AP1844" s="39"/>
      <c r="AQ1844" s="141"/>
      <c r="AR1844" s="141"/>
      <c r="AS1844" s="143"/>
      <c r="AU1844" s="141"/>
      <c r="AV1844" s="141"/>
      <c r="AW1844" s="143"/>
      <c r="AY1844" s="146" t="str">
        <f t="shared" si="1449"/>
        <v>43.53</v>
      </c>
      <c r="AZ1844" s="862" t="b">
        <f>COUNTIF('[1]Codes SEC'!$B$2:$B$250,Ministres!AY1844)&gt;0</f>
        <v>1</v>
      </c>
    </row>
    <row r="1845" spans="1:52" ht="35.1" customHeight="1" x14ac:dyDescent="0.25">
      <c r="A1845" s="15" t="s">
        <v>1675</v>
      </c>
      <c r="B1845" s="225" t="s">
        <v>1755</v>
      </c>
      <c r="C1845" s="122" t="s">
        <v>1728</v>
      </c>
      <c r="D1845" s="357">
        <v>2003</v>
      </c>
      <c r="F1845" s="125"/>
      <c r="G1845" s="910"/>
      <c r="H1845" s="35" t="str">
        <f t="shared" si="1448"/>
        <v>050</v>
      </c>
      <c r="I1845" s="36">
        <v>84354000</v>
      </c>
      <c r="J1845" s="37" t="s">
        <v>2214</v>
      </c>
      <c r="K1845" s="244" t="s">
        <v>2215</v>
      </c>
      <c r="L1845" s="199"/>
      <c r="M1845" s="200"/>
      <c r="N1845" s="201"/>
      <c r="O1845" s="202"/>
      <c r="P1845" s="202"/>
      <c r="Q1845" s="202"/>
      <c r="R1845" s="202"/>
      <c r="S1845" s="202"/>
      <c r="T1845" s="224"/>
      <c r="U1845" s="138"/>
      <c r="V1845" s="138"/>
      <c r="W1845" s="139"/>
      <c r="X1845" s="139"/>
      <c r="Y1845" s="224"/>
      <c r="Z1845" s="210"/>
      <c r="AA1845" s="204"/>
      <c r="AB1845" s="202"/>
      <c r="AC1845" s="202"/>
      <c r="AD1845" s="202"/>
      <c r="AE1845" s="202"/>
      <c r="AF1845" s="202"/>
      <c r="AG1845" s="224"/>
      <c r="AH1845" s="138"/>
      <c r="AI1845" s="138"/>
      <c r="AJ1845" s="139"/>
      <c r="AK1845" s="139"/>
      <c r="AL1845" s="224"/>
      <c r="AM1845" s="140"/>
      <c r="AN1845" s="211"/>
      <c r="AO1845" s="212"/>
      <c r="AP1845" s="39"/>
      <c r="AQ1845" s="141"/>
      <c r="AR1845" s="141"/>
      <c r="AS1845" s="143"/>
      <c r="AU1845" s="141"/>
      <c r="AV1845" s="141"/>
      <c r="AW1845" s="143"/>
      <c r="AY1845" s="146" t="str">
        <f t="shared" si="1449"/>
        <v>43.54</v>
      </c>
      <c r="AZ1845" s="862" t="b">
        <f>COUNTIF('[1]Codes SEC'!$B$2:$B$250,Ministres!AY1845)&gt;0</f>
        <v>1</v>
      </c>
    </row>
    <row r="1846" spans="1:52" ht="30.6" x14ac:dyDescent="0.25">
      <c r="A1846" s="15" t="s">
        <v>1675</v>
      </c>
      <c r="B1846" s="121">
        <v>14</v>
      </c>
      <c r="C1846" s="122" t="s">
        <v>1728</v>
      </c>
      <c r="D1846" s="123">
        <v>2003</v>
      </c>
      <c r="F1846" s="125"/>
      <c r="G1846" s="126"/>
      <c r="H1846" s="35" t="str">
        <f t="shared" si="1448"/>
        <v>050</v>
      </c>
      <c r="I1846" s="36" t="s">
        <v>301</v>
      </c>
      <c r="J1846" s="37" t="s">
        <v>2216</v>
      </c>
      <c r="K1846" s="244" t="s">
        <v>2217</v>
      </c>
      <c r="L1846" s="199"/>
      <c r="M1846" s="200"/>
      <c r="N1846" s="201"/>
      <c r="O1846" s="202"/>
      <c r="P1846" s="202"/>
      <c r="Q1846" s="202"/>
      <c r="R1846" s="202"/>
      <c r="S1846" s="202"/>
      <c r="T1846" s="224"/>
      <c r="U1846" s="138"/>
      <c r="V1846" s="138"/>
      <c r="W1846" s="139"/>
      <c r="X1846" s="139"/>
      <c r="Y1846" s="224"/>
      <c r="Z1846" s="210"/>
      <c r="AA1846" s="204"/>
      <c r="AB1846" s="202"/>
      <c r="AC1846" s="202"/>
      <c r="AD1846" s="202"/>
      <c r="AE1846" s="202"/>
      <c r="AF1846" s="202"/>
      <c r="AG1846" s="224"/>
      <c r="AH1846" s="138"/>
      <c r="AI1846" s="138"/>
      <c r="AJ1846" s="139"/>
      <c r="AK1846" s="139"/>
      <c r="AL1846" s="224"/>
      <c r="AM1846" s="140"/>
      <c r="AN1846" s="211"/>
      <c r="AO1846" s="212"/>
      <c r="AP1846" s="39"/>
      <c r="AQ1846" s="141"/>
      <c r="AR1846" s="141"/>
      <c r="AS1846" s="143"/>
      <c r="AU1846" s="141"/>
      <c r="AV1846" s="141"/>
      <c r="AW1846" s="143"/>
      <c r="AY1846" s="146" t="str">
        <f t="shared" si="1449"/>
        <v>45.24</v>
      </c>
      <c r="AZ1846" s="862" t="b">
        <f>COUNTIF('[1]Codes SEC'!$B$2:$B$250,Ministres!AY1846)&gt;0</f>
        <v>1</v>
      </c>
    </row>
    <row r="1847" spans="1:52" ht="12.75" customHeight="1" x14ac:dyDescent="0.25">
      <c r="A1847" s="15"/>
      <c r="C1847" s="122"/>
      <c r="D1847" s="123"/>
      <c r="F1847" s="125"/>
      <c r="G1847" s="126"/>
      <c r="H1847" s="35"/>
      <c r="I1847" s="36"/>
      <c r="J1847" s="37"/>
      <c r="K1847" s="244"/>
      <c r="L1847" s="199"/>
      <c r="M1847" s="200"/>
      <c r="N1847" s="201"/>
      <c r="O1847" s="202"/>
      <c r="P1847" s="202"/>
      <c r="Q1847" s="202"/>
      <c r="R1847" s="202"/>
      <c r="S1847" s="202"/>
      <c r="T1847" s="224"/>
      <c r="U1847" s="138"/>
      <c r="V1847" s="138"/>
      <c r="W1847" s="139"/>
      <c r="X1847" s="139"/>
      <c r="Y1847" s="224"/>
      <c r="Z1847" s="210"/>
      <c r="AA1847" s="204"/>
      <c r="AB1847" s="202"/>
      <c r="AC1847" s="202"/>
      <c r="AD1847" s="202"/>
      <c r="AE1847" s="202"/>
      <c r="AF1847" s="202"/>
      <c r="AG1847" s="224"/>
      <c r="AH1847" s="138"/>
      <c r="AI1847" s="138"/>
      <c r="AJ1847" s="139"/>
      <c r="AK1847" s="139"/>
      <c r="AL1847" s="224"/>
      <c r="AM1847" s="140"/>
      <c r="AN1847" s="211"/>
      <c r="AO1847" s="212"/>
      <c r="AP1847" s="39"/>
      <c r="AQ1847" s="141"/>
      <c r="AR1847" s="141"/>
      <c r="AS1847" s="143"/>
      <c r="AU1847" s="141"/>
      <c r="AV1847" s="141"/>
      <c r="AW1847" s="143"/>
      <c r="AY1847" s="146"/>
      <c r="AZ1847" s="862"/>
    </row>
    <row r="1848" spans="1:52" ht="12.75" customHeight="1" x14ac:dyDescent="0.25">
      <c r="A1848" s="15"/>
      <c r="C1848" s="122"/>
      <c r="D1848" s="123"/>
      <c r="F1848" s="125"/>
      <c r="G1848" s="126"/>
      <c r="H1848" s="35"/>
      <c r="I1848" s="36"/>
      <c r="J1848" s="37"/>
      <c r="K1848" s="243" t="s">
        <v>109</v>
      </c>
      <c r="L1848" s="199"/>
      <c r="M1848" s="200"/>
      <c r="N1848" s="201"/>
      <c r="O1848" s="202"/>
      <c r="P1848" s="202"/>
      <c r="Q1848" s="202"/>
      <c r="R1848" s="202"/>
      <c r="S1848" s="202"/>
      <c r="T1848" s="224"/>
      <c r="U1848" s="138"/>
      <c r="V1848" s="138"/>
      <c r="W1848" s="139"/>
      <c r="X1848" s="139"/>
      <c r="Y1848" s="224"/>
      <c r="Z1848" s="210"/>
      <c r="AA1848" s="204"/>
      <c r="AB1848" s="202"/>
      <c r="AC1848" s="202"/>
      <c r="AD1848" s="202"/>
      <c r="AE1848" s="202"/>
      <c r="AF1848" s="202"/>
      <c r="AG1848" s="224"/>
      <c r="AH1848" s="138"/>
      <c r="AI1848" s="138"/>
      <c r="AJ1848" s="139"/>
      <c r="AK1848" s="139"/>
      <c r="AL1848" s="224"/>
      <c r="AM1848" s="140"/>
      <c r="AN1848" s="211"/>
      <c r="AO1848" s="212"/>
      <c r="AP1848" s="39"/>
      <c r="AQ1848" s="141"/>
      <c r="AR1848" s="141"/>
      <c r="AS1848" s="143"/>
      <c r="AU1848" s="141"/>
      <c r="AV1848" s="141"/>
      <c r="AW1848" s="143"/>
      <c r="AY1848" s="146"/>
      <c r="AZ1848" s="862"/>
    </row>
    <row r="1849" spans="1:52" ht="12.75" customHeight="1" x14ac:dyDescent="0.25">
      <c r="A1849" s="15"/>
      <c r="C1849" s="122"/>
      <c r="D1849" s="123"/>
      <c r="F1849" s="125"/>
      <c r="G1849" s="126"/>
      <c r="H1849" s="35"/>
      <c r="I1849" s="36"/>
      <c r="J1849" s="37"/>
      <c r="K1849" s="244"/>
      <c r="L1849" s="199"/>
      <c r="M1849" s="200"/>
      <c r="N1849" s="201"/>
      <c r="O1849" s="202"/>
      <c r="P1849" s="202"/>
      <c r="Q1849" s="202"/>
      <c r="R1849" s="202"/>
      <c r="S1849" s="202"/>
      <c r="T1849" s="224"/>
      <c r="U1849" s="138"/>
      <c r="V1849" s="138"/>
      <c r="W1849" s="139"/>
      <c r="X1849" s="139"/>
      <c r="Y1849" s="224"/>
      <c r="Z1849" s="210"/>
      <c r="AA1849" s="204"/>
      <c r="AB1849" s="202"/>
      <c r="AC1849" s="202"/>
      <c r="AD1849" s="202"/>
      <c r="AE1849" s="202"/>
      <c r="AF1849" s="202"/>
      <c r="AG1849" s="224"/>
      <c r="AH1849" s="138"/>
      <c r="AI1849" s="138"/>
      <c r="AJ1849" s="139"/>
      <c r="AK1849" s="139"/>
      <c r="AL1849" s="224"/>
      <c r="AM1849" s="140"/>
      <c r="AN1849" s="211"/>
      <c r="AO1849" s="212"/>
      <c r="AP1849" s="39"/>
      <c r="AQ1849" s="141"/>
      <c r="AR1849" s="141"/>
      <c r="AS1849" s="143"/>
      <c r="AU1849" s="141"/>
      <c r="AV1849" s="141"/>
      <c r="AW1849" s="143"/>
      <c r="AY1849" s="146"/>
      <c r="AZ1849" s="862"/>
    </row>
    <row r="1850" spans="1:52" ht="35.1" customHeight="1" x14ac:dyDescent="0.25">
      <c r="A1850" s="15" t="s">
        <v>1675</v>
      </c>
      <c r="B1850" s="225" t="s">
        <v>1755</v>
      </c>
      <c r="C1850" s="122" t="s">
        <v>1728</v>
      </c>
      <c r="D1850" s="357">
        <v>2003</v>
      </c>
      <c r="F1850" s="125"/>
      <c r="G1850" s="910"/>
      <c r="H1850" s="35" t="str">
        <f t="shared" si="1448"/>
        <v>050</v>
      </c>
      <c r="I1850" s="36">
        <v>85112000</v>
      </c>
      <c r="J1850" s="37" t="s">
        <v>2218</v>
      </c>
      <c r="K1850" s="244" t="s">
        <v>2219</v>
      </c>
      <c r="L1850" s="199"/>
      <c r="M1850" s="200"/>
      <c r="N1850" s="201"/>
      <c r="O1850" s="202"/>
      <c r="P1850" s="202"/>
      <c r="Q1850" s="202"/>
      <c r="R1850" s="202"/>
      <c r="S1850" s="202"/>
      <c r="T1850" s="224"/>
      <c r="U1850" s="138"/>
      <c r="V1850" s="138"/>
      <c r="W1850" s="139"/>
      <c r="X1850" s="139"/>
      <c r="Y1850" s="224"/>
      <c r="Z1850" s="210"/>
      <c r="AA1850" s="204"/>
      <c r="AB1850" s="202"/>
      <c r="AC1850" s="202"/>
      <c r="AD1850" s="202"/>
      <c r="AE1850" s="202"/>
      <c r="AF1850" s="202"/>
      <c r="AG1850" s="224"/>
      <c r="AH1850" s="138"/>
      <c r="AI1850" s="138"/>
      <c r="AJ1850" s="139"/>
      <c r="AK1850" s="139"/>
      <c r="AL1850" s="224"/>
      <c r="AM1850" s="140"/>
      <c r="AN1850" s="211"/>
      <c r="AO1850" s="212"/>
      <c r="AP1850" s="39"/>
      <c r="AQ1850" s="141"/>
      <c r="AR1850" s="141"/>
      <c r="AS1850" s="143"/>
      <c r="AU1850" s="141"/>
      <c r="AV1850" s="141"/>
      <c r="AW1850" s="143"/>
      <c r="AY1850" s="146" t="str">
        <f t="shared" ref="AY1850:AY1866" si="1450">RIGHT(LEFT(I1850,3),2)&amp;"."&amp;RIGHT(LEFT(I1850,5),2)</f>
        <v>51.12</v>
      </c>
      <c r="AZ1850" s="862" t="b">
        <f>COUNTIF('[1]Codes SEC'!$B$2:$B$250,Ministres!AY1850)&gt;0</f>
        <v>1</v>
      </c>
    </row>
    <row r="1851" spans="1:52" ht="35.1" customHeight="1" x14ac:dyDescent="0.25">
      <c r="A1851" s="15" t="s">
        <v>1675</v>
      </c>
      <c r="B1851" s="121">
        <v>14</v>
      </c>
      <c r="C1851" s="122" t="s">
        <v>1728</v>
      </c>
      <c r="D1851" s="123">
        <v>2003</v>
      </c>
      <c r="F1851" s="125"/>
      <c r="G1851" s="126"/>
      <c r="H1851" s="35" t="str">
        <f t="shared" si="1448"/>
        <v>050</v>
      </c>
      <c r="I1851" s="36">
        <v>85210000</v>
      </c>
      <c r="J1851" s="37" t="s">
        <v>2220</v>
      </c>
      <c r="K1851" s="244" t="s">
        <v>2221</v>
      </c>
      <c r="L1851" s="199"/>
      <c r="M1851" s="200"/>
      <c r="N1851" s="201"/>
      <c r="O1851" s="202"/>
      <c r="P1851" s="202"/>
      <c r="Q1851" s="202"/>
      <c r="R1851" s="202"/>
      <c r="S1851" s="202"/>
      <c r="T1851" s="224"/>
      <c r="U1851" s="138"/>
      <c r="V1851" s="138"/>
      <c r="W1851" s="139"/>
      <c r="X1851" s="139"/>
      <c r="Y1851" s="224"/>
      <c r="Z1851" s="210"/>
      <c r="AA1851" s="204"/>
      <c r="AB1851" s="202"/>
      <c r="AC1851" s="202"/>
      <c r="AD1851" s="202"/>
      <c r="AE1851" s="202"/>
      <c r="AF1851" s="202"/>
      <c r="AG1851" s="224"/>
      <c r="AH1851" s="138"/>
      <c r="AI1851" s="138"/>
      <c r="AJ1851" s="139"/>
      <c r="AK1851" s="139"/>
      <c r="AL1851" s="224"/>
      <c r="AM1851" s="140"/>
      <c r="AN1851" s="211"/>
      <c r="AO1851" s="212"/>
      <c r="AP1851" s="39"/>
      <c r="AQ1851" s="141"/>
      <c r="AR1851" s="141"/>
      <c r="AS1851" s="143"/>
      <c r="AU1851" s="141"/>
      <c r="AV1851" s="141"/>
      <c r="AW1851" s="143"/>
      <c r="AY1851" s="146" t="str">
        <f t="shared" si="1450"/>
        <v>52.10</v>
      </c>
      <c r="AZ1851" s="862" t="b">
        <f>COUNTIF('[1]Codes SEC'!$B$2:$B$250,Ministres!AY1851)&gt;0</f>
        <v>1</v>
      </c>
    </row>
    <row r="1852" spans="1:52" ht="35.1" customHeight="1" x14ac:dyDescent="0.25">
      <c r="A1852" s="15" t="s">
        <v>1675</v>
      </c>
      <c r="B1852" s="225" t="s">
        <v>1755</v>
      </c>
      <c r="C1852" s="122" t="s">
        <v>1728</v>
      </c>
      <c r="D1852" s="357">
        <v>2003</v>
      </c>
      <c r="F1852" s="125"/>
      <c r="G1852" s="910"/>
      <c r="H1852" s="35" t="str">
        <f t="shared" si="1448"/>
        <v>050</v>
      </c>
      <c r="I1852" s="36">
        <v>85210000</v>
      </c>
      <c r="J1852" s="37" t="s">
        <v>2222</v>
      </c>
      <c r="K1852" s="244" t="s">
        <v>2223</v>
      </c>
      <c r="L1852" s="199"/>
      <c r="M1852" s="200"/>
      <c r="N1852" s="201"/>
      <c r="O1852" s="202"/>
      <c r="P1852" s="202"/>
      <c r="Q1852" s="202"/>
      <c r="R1852" s="202"/>
      <c r="S1852" s="202"/>
      <c r="T1852" s="224"/>
      <c r="U1852" s="138"/>
      <c r="V1852" s="138"/>
      <c r="W1852" s="139"/>
      <c r="X1852" s="139"/>
      <c r="Y1852" s="224"/>
      <c r="Z1852" s="210"/>
      <c r="AA1852" s="204"/>
      <c r="AB1852" s="202"/>
      <c r="AC1852" s="202"/>
      <c r="AD1852" s="202"/>
      <c r="AE1852" s="202"/>
      <c r="AF1852" s="202"/>
      <c r="AG1852" s="224"/>
      <c r="AH1852" s="138"/>
      <c r="AI1852" s="138"/>
      <c r="AJ1852" s="139"/>
      <c r="AK1852" s="139"/>
      <c r="AL1852" s="224"/>
      <c r="AM1852" s="140"/>
      <c r="AN1852" s="211"/>
      <c r="AO1852" s="212"/>
      <c r="AP1852" s="39"/>
      <c r="AQ1852" s="141"/>
      <c r="AR1852" s="141"/>
      <c r="AS1852" s="143"/>
      <c r="AU1852" s="141"/>
      <c r="AV1852" s="141"/>
      <c r="AW1852" s="143"/>
      <c r="AY1852" s="146" t="str">
        <f t="shared" si="1450"/>
        <v>52.10</v>
      </c>
      <c r="AZ1852" s="862" t="b">
        <f>COUNTIF('[1]Codes SEC'!$B$2:$B$250,Ministres!AY1852)&gt;0</f>
        <v>1</v>
      </c>
    </row>
    <row r="1853" spans="1:52" ht="35.1" customHeight="1" x14ac:dyDescent="0.25">
      <c r="A1853" s="15" t="s">
        <v>1675</v>
      </c>
      <c r="B1853" s="225" t="s">
        <v>1755</v>
      </c>
      <c r="C1853" s="122" t="s">
        <v>1728</v>
      </c>
      <c r="D1853" s="357">
        <v>2003</v>
      </c>
      <c r="F1853" s="125"/>
      <c r="G1853" s="910"/>
      <c r="H1853" s="35" t="str">
        <f t="shared" si="1448"/>
        <v>050</v>
      </c>
      <c r="I1853" s="36">
        <v>85310000</v>
      </c>
      <c r="J1853" s="37" t="s">
        <v>2224</v>
      </c>
      <c r="K1853" s="244" t="s">
        <v>2225</v>
      </c>
      <c r="L1853" s="199"/>
      <c r="M1853" s="200"/>
      <c r="N1853" s="201"/>
      <c r="O1853" s="202"/>
      <c r="P1853" s="202"/>
      <c r="Q1853" s="202"/>
      <c r="R1853" s="202"/>
      <c r="S1853" s="202"/>
      <c r="T1853" s="224"/>
      <c r="U1853" s="138"/>
      <c r="V1853" s="138"/>
      <c r="W1853" s="139"/>
      <c r="X1853" s="139"/>
      <c r="Y1853" s="224"/>
      <c r="Z1853" s="210"/>
      <c r="AA1853" s="204"/>
      <c r="AB1853" s="202"/>
      <c r="AC1853" s="202"/>
      <c r="AD1853" s="202"/>
      <c r="AE1853" s="202"/>
      <c r="AF1853" s="202"/>
      <c r="AG1853" s="224"/>
      <c r="AH1853" s="138"/>
      <c r="AI1853" s="138"/>
      <c r="AJ1853" s="139"/>
      <c r="AK1853" s="139"/>
      <c r="AL1853" s="224"/>
      <c r="AM1853" s="140"/>
      <c r="AN1853" s="211"/>
      <c r="AO1853" s="212"/>
      <c r="AP1853" s="39"/>
      <c r="AQ1853" s="141"/>
      <c r="AR1853" s="141"/>
      <c r="AS1853" s="143"/>
      <c r="AU1853" s="141"/>
      <c r="AV1853" s="141"/>
      <c r="AW1853" s="143"/>
      <c r="AY1853" s="146" t="str">
        <f t="shared" si="1450"/>
        <v>53.10</v>
      </c>
      <c r="AZ1853" s="862" t="b">
        <f>COUNTIF('[1]Codes SEC'!$B$2:$B$250,Ministres!AY1853)&gt;0</f>
        <v>1</v>
      </c>
    </row>
    <row r="1854" spans="1:52" ht="35.1" customHeight="1" x14ac:dyDescent="0.25">
      <c r="A1854" s="15" t="s">
        <v>1675</v>
      </c>
      <c r="B1854" s="121">
        <v>14</v>
      </c>
      <c r="C1854" s="122" t="s">
        <v>1728</v>
      </c>
      <c r="D1854" s="123">
        <v>2003</v>
      </c>
      <c r="F1854" s="125"/>
      <c r="G1854" s="126"/>
      <c r="H1854" s="35" t="str">
        <f t="shared" si="1448"/>
        <v>050</v>
      </c>
      <c r="I1854" s="36" t="s">
        <v>1441</v>
      </c>
      <c r="J1854" s="37" t="s">
        <v>2226</v>
      </c>
      <c r="K1854" s="244" t="s">
        <v>2227</v>
      </c>
      <c r="L1854" s="199"/>
      <c r="M1854" s="200"/>
      <c r="N1854" s="201"/>
      <c r="O1854" s="202"/>
      <c r="P1854" s="202"/>
      <c r="Q1854" s="202"/>
      <c r="R1854" s="202"/>
      <c r="S1854" s="202"/>
      <c r="T1854" s="224"/>
      <c r="U1854" s="138"/>
      <c r="V1854" s="138"/>
      <c r="W1854" s="139"/>
      <c r="X1854" s="139"/>
      <c r="Y1854" s="224"/>
      <c r="Z1854" s="210"/>
      <c r="AA1854" s="204"/>
      <c r="AB1854" s="202"/>
      <c r="AC1854" s="202"/>
      <c r="AD1854" s="202"/>
      <c r="AE1854" s="202"/>
      <c r="AF1854" s="202"/>
      <c r="AG1854" s="224"/>
      <c r="AH1854" s="138"/>
      <c r="AI1854" s="138"/>
      <c r="AJ1854" s="139"/>
      <c r="AK1854" s="139"/>
      <c r="AL1854" s="224"/>
      <c r="AM1854" s="140"/>
      <c r="AN1854" s="211"/>
      <c r="AO1854" s="212"/>
      <c r="AP1854" s="39"/>
      <c r="AQ1854" s="141"/>
      <c r="AR1854" s="141"/>
      <c r="AS1854" s="143"/>
      <c r="AU1854" s="141"/>
      <c r="AV1854" s="141"/>
      <c r="AW1854" s="143"/>
      <c r="AY1854" s="146" t="str">
        <f t="shared" si="1450"/>
        <v>61.41</v>
      </c>
      <c r="AZ1854" s="862" t="b">
        <f>COUNTIF('[1]Codes SEC'!$B$2:$B$250,Ministres!AY1854)&gt;0</f>
        <v>1</v>
      </c>
    </row>
    <row r="1855" spans="1:52" ht="35.1" customHeight="1" x14ac:dyDescent="0.25">
      <c r="A1855" s="15" t="s">
        <v>1675</v>
      </c>
      <c r="B1855" s="225" t="s">
        <v>1755</v>
      </c>
      <c r="C1855" s="122" t="s">
        <v>1728</v>
      </c>
      <c r="D1855" s="357">
        <v>2003</v>
      </c>
      <c r="F1855" s="125"/>
      <c r="G1855" s="910"/>
      <c r="H1855" s="35" t="str">
        <f t="shared" si="1448"/>
        <v>050</v>
      </c>
      <c r="I1855" s="36">
        <v>86161000</v>
      </c>
      <c r="J1855" s="37" t="s">
        <v>2228</v>
      </c>
      <c r="K1855" s="244" t="s">
        <v>2229</v>
      </c>
      <c r="L1855" s="199"/>
      <c r="M1855" s="200"/>
      <c r="N1855" s="201"/>
      <c r="O1855" s="202"/>
      <c r="P1855" s="202"/>
      <c r="Q1855" s="202"/>
      <c r="R1855" s="202"/>
      <c r="S1855" s="202"/>
      <c r="T1855" s="224"/>
      <c r="U1855" s="138"/>
      <c r="V1855" s="138"/>
      <c r="W1855" s="139"/>
      <c r="X1855" s="139"/>
      <c r="Y1855" s="224"/>
      <c r="Z1855" s="210"/>
      <c r="AA1855" s="204"/>
      <c r="AB1855" s="202"/>
      <c r="AC1855" s="202"/>
      <c r="AD1855" s="202"/>
      <c r="AE1855" s="202"/>
      <c r="AF1855" s="202"/>
      <c r="AG1855" s="224"/>
      <c r="AH1855" s="138"/>
      <c r="AI1855" s="138"/>
      <c r="AJ1855" s="139"/>
      <c r="AK1855" s="139"/>
      <c r="AL1855" s="224"/>
      <c r="AM1855" s="140"/>
      <c r="AN1855" s="211"/>
      <c r="AO1855" s="212"/>
      <c r="AP1855" s="39"/>
      <c r="AQ1855" s="141"/>
      <c r="AR1855" s="141"/>
      <c r="AS1855" s="143"/>
      <c r="AU1855" s="141"/>
      <c r="AV1855" s="141"/>
      <c r="AW1855" s="143"/>
      <c r="AY1855" s="146" t="str">
        <f t="shared" si="1450"/>
        <v>61.61</v>
      </c>
      <c r="AZ1855" s="862" t="b">
        <f>COUNTIF('[1]Codes SEC'!$B$2:$B$250,Ministres!AY1855)&gt;0</f>
        <v>1</v>
      </c>
    </row>
    <row r="1856" spans="1:52" ht="35.1" customHeight="1" x14ac:dyDescent="0.25">
      <c r="A1856" s="15" t="s">
        <v>1675</v>
      </c>
      <c r="B1856" s="121">
        <v>14</v>
      </c>
      <c r="C1856" s="122" t="s">
        <v>1728</v>
      </c>
      <c r="D1856" s="123">
        <v>2003</v>
      </c>
      <c r="F1856" s="125"/>
      <c r="G1856" s="126"/>
      <c r="H1856" s="35" t="str">
        <f t="shared" si="1448"/>
        <v>050</v>
      </c>
      <c r="I1856" s="36">
        <v>86311000</v>
      </c>
      <c r="J1856" s="37" t="s">
        <v>2230</v>
      </c>
      <c r="K1856" s="244" t="s">
        <v>2231</v>
      </c>
      <c r="L1856" s="199"/>
      <c r="M1856" s="200"/>
      <c r="N1856" s="201"/>
      <c r="O1856" s="202"/>
      <c r="P1856" s="202"/>
      <c r="Q1856" s="202"/>
      <c r="R1856" s="202"/>
      <c r="S1856" s="202"/>
      <c r="T1856" s="224"/>
      <c r="U1856" s="138"/>
      <c r="V1856" s="138"/>
      <c r="W1856" s="139"/>
      <c r="X1856" s="139"/>
      <c r="Y1856" s="224"/>
      <c r="Z1856" s="210"/>
      <c r="AA1856" s="204"/>
      <c r="AB1856" s="202"/>
      <c r="AC1856" s="202"/>
      <c r="AD1856" s="202"/>
      <c r="AE1856" s="202"/>
      <c r="AF1856" s="202"/>
      <c r="AG1856" s="224"/>
      <c r="AH1856" s="138"/>
      <c r="AI1856" s="138"/>
      <c r="AJ1856" s="139"/>
      <c r="AK1856" s="139"/>
      <c r="AL1856" s="224"/>
      <c r="AM1856" s="140"/>
      <c r="AN1856" s="211"/>
      <c r="AO1856" s="212"/>
      <c r="AP1856" s="39"/>
      <c r="AQ1856" s="141"/>
      <c r="AR1856" s="141"/>
      <c r="AS1856" s="143"/>
      <c r="AU1856" s="141"/>
      <c r="AV1856" s="141"/>
      <c r="AW1856" s="143"/>
      <c r="AY1856" s="146" t="str">
        <f t="shared" si="1450"/>
        <v>63.11</v>
      </c>
      <c r="AZ1856" s="862" t="b">
        <f>COUNTIF('[1]Codes SEC'!$B$2:$B$250,Ministres!AY1856)&gt;0</f>
        <v>1</v>
      </c>
    </row>
    <row r="1857" spans="1:64" ht="35.1" customHeight="1" x14ac:dyDescent="0.25">
      <c r="A1857" s="15" t="s">
        <v>1675</v>
      </c>
      <c r="B1857" s="225" t="s">
        <v>1755</v>
      </c>
      <c r="C1857" s="122" t="s">
        <v>1728</v>
      </c>
      <c r="D1857" s="357">
        <v>2003</v>
      </c>
      <c r="F1857" s="125"/>
      <c r="G1857" s="910"/>
      <c r="H1857" s="35" t="str">
        <f t="shared" si="1448"/>
        <v>050</v>
      </c>
      <c r="I1857" s="36">
        <v>86321000</v>
      </c>
      <c r="J1857" s="37" t="s">
        <v>2232</v>
      </c>
      <c r="K1857" s="244" t="s">
        <v>2233</v>
      </c>
      <c r="L1857" s="199"/>
      <c r="M1857" s="200"/>
      <c r="N1857" s="201"/>
      <c r="O1857" s="202"/>
      <c r="P1857" s="202"/>
      <c r="Q1857" s="202"/>
      <c r="R1857" s="202"/>
      <c r="S1857" s="202"/>
      <c r="T1857" s="224"/>
      <c r="U1857" s="138"/>
      <c r="V1857" s="138"/>
      <c r="W1857" s="139"/>
      <c r="X1857" s="139"/>
      <c r="Y1857" s="224"/>
      <c r="Z1857" s="210"/>
      <c r="AA1857" s="204"/>
      <c r="AB1857" s="202"/>
      <c r="AC1857" s="202"/>
      <c r="AD1857" s="202"/>
      <c r="AE1857" s="202"/>
      <c r="AF1857" s="202"/>
      <c r="AG1857" s="224"/>
      <c r="AH1857" s="138"/>
      <c r="AI1857" s="138"/>
      <c r="AJ1857" s="139"/>
      <c r="AK1857" s="139"/>
      <c r="AL1857" s="224"/>
      <c r="AM1857" s="140"/>
      <c r="AN1857" s="211"/>
      <c r="AO1857" s="212"/>
      <c r="AP1857" s="39"/>
      <c r="AQ1857" s="141"/>
      <c r="AR1857" s="141"/>
      <c r="AS1857" s="143"/>
      <c r="AU1857" s="141"/>
      <c r="AV1857" s="141"/>
      <c r="AW1857" s="143"/>
      <c r="AY1857" s="146" t="str">
        <f t="shared" si="1450"/>
        <v>63.21</v>
      </c>
      <c r="AZ1857" s="862" t="b">
        <f>COUNTIF('[1]Codes SEC'!$B$2:$B$250,Ministres!AY1857)&gt;0</f>
        <v>1</v>
      </c>
    </row>
    <row r="1858" spans="1:64" ht="35.1" customHeight="1" x14ac:dyDescent="0.25">
      <c r="A1858" s="15" t="s">
        <v>1675</v>
      </c>
      <c r="B1858" s="225" t="s">
        <v>1755</v>
      </c>
      <c r="C1858" s="122" t="s">
        <v>1728</v>
      </c>
      <c r="D1858" s="357">
        <v>2003</v>
      </c>
      <c r="F1858" s="125"/>
      <c r="G1858" s="910"/>
      <c r="H1858" s="35" t="str">
        <f t="shared" si="1448"/>
        <v>050</v>
      </c>
      <c r="I1858" s="36">
        <v>86351000</v>
      </c>
      <c r="J1858" s="37" t="s">
        <v>2234</v>
      </c>
      <c r="K1858" s="244" t="s">
        <v>2235</v>
      </c>
      <c r="L1858" s="199"/>
      <c r="M1858" s="200"/>
      <c r="N1858" s="201"/>
      <c r="O1858" s="202"/>
      <c r="P1858" s="202"/>
      <c r="Q1858" s="202"/>
      <c r="R1858" s="202"/>
      <c r="S1858" s="202"/>
      <c r="T1858" s="224"/>
      <c r="U1858" s="138"/>
      <c r="V1858" s="138"/>
      <c r="W1858" s="139"/>
      <c r="X1858" s="139"/>
      <c r="Y1858" s="224"/>
      <c r="Z1858" s="210"/>
      <c r="AA1858" s="204"/>
      <c r="AB1858" s="202"/>
      <c r="AC1858" s="202"/>
      <c r="AD1858" s="202"/>
      <c r="AE1858" s="202"/>
      <c r="AF1858" s="202"/>
      <c r="AG1858" s="224"/>
      <c r="AH1858" s="138"/>
      <c r="AI1858" s="138"/>
      <c r="AJ1858" s="139"/>
      <c r="AK1858" s="139"/>
      <c r="AL1858" s="224"/>
      <c r="AM1858" s="140"/>
      <c r="AN1858" s="211"/>
      <c r="AO1858" s="212"/>
      <c r="AP1858" s="39"/>
      <c r="AQ1858" s="141"/>
      <c r="AR1858" s="141"/>
      <c r="AS1858" s="143"/>
      <c r="AU1858" s="141"/>
      <c r="AV1858" s="141"/>
      <c r="AW1858" s="143"/>
      <c r="AY1858" s="146" t="str">
        <f t="shared" si="1450"/>
        <v>63.51</v>
      </c>
      <c r="AZ1858" s="862" t="b">
        <f>COUNTIF('[1]Codes SEC'!$B$2:$B$250,Ministres!AY1858)&gt;0</f>
        <v>1</v>
      </c>
    </row>
    <row r="1859" spans="1:64" ht="35.1" customHeight="1" x14ac:dyDescent="0.25">
      <c r="A1859" s="15" t="s">
        <v>1675</v>
      </c>
      <c r="B1859" s="225" t="s">
        <v>1755</v>
      </c>
      <c r="C1859" s="122" t="s">
        <v>1728</v>
      </c>
      <c r="D1859" s="357">
        <v>2003</v>
      </c>
      <c r="F1859" s="125"/>
      <c r="G1859" s="910"/>
      <c r="H1859" s="35" t="str">
        <f t="shared" si="1448"/>
        <v>050</v>
      </c>
      <c r="I1859" s="36">
        <v>86352000</v>
      </c>
      <c r="J1859" s="37" t="s">
        <v>2236</v>
      </c>
      <c r="K1859" s="244" t="s">
        <v>2237</v>
      </c>
      <c r="L1859" s="199"/>
      <c r="M1859" s="200"/>
      <c r="N1859" s="201"/>
      <c r="O1859" s="202"/>
      <c r="P1859" s="202"/>
      <c r="Q1859" s="202"/>
      <c r="R1859" s="202"/>
      <c r="S1859" s="202"/>
      <c r="T1859" s="224"/>
      <c r="U1859" s="138"/>
      <c r="V1859" s="138"/>
      <c r="W1859" s="139"/>
      <c r="X1859" s="139"/>
      <c r="Y1859" s="224"/>
      <c r="Z1859" s="210"/>
      <c r="AA1859" s="204"/>
      <c r="AB1859" s="202"/>
      <c r="AC1859" s="202"/>
      <c r="AD1859" s="202"/>
      <c r="AE1859" s="202"/>
      <c r="AF1859" s="202"/>
      <c r="AG1859" s="224"/>
      <c r="AH1859" s="138"/>
      <c r="AI1859" s="138"/>
      <c r="AJ1859" s="139"/>
      <c r="AK1859" s="139"/>
      <c r="AL1859" s="224"/>
      <c r="AM1859" s="140"/>
      <c r="AN1859" s="211"/>
      <c r="AO1859" s="212"/>
      <c r="AP1859" s="39"/>
      <c r="AQ1859" s="141"/>
      <c r="AR1859" s="141"/>
      <c r="AS1859" s="143"/>
      <c r="AU1859" s="141"/>
      <c r="AV1859" s="141"/>
      <c r="AW1859" s="143"/>
      <c r="AY1859" s="146" t="str">
        <f t="shared" si="1450"/>
        <v>63.52</v>
      </c>
      <c r="AZ1859" s="862" t="b">
        <f>COUNTIF('[1]Codes SEC'!$B$2:$B$250,Ministres!AY1859)&gt;0</f>
        <v>1</v>
      </c>
    </row>
    <row r="1860" spans="1:64" ht="35.1" customHeight="1" x14ac:dyDescent="0.25">
      <c r="A1860" s="15" t="s">
        <v>1675</v>
      </c>
      <c r="B1860" s="225" t="s">
        <v>1755</v>
      </c>
      <c r="C1860" s="122" t="s">
        <v>1728</v>
      </c>
      <c r="D1860" s="357">
        <v>2003</v>
      </c>
      <c r="F1860" s="125"/>
      <c r="G1860" s="910"/>
      <c r="H1860" s="35" t="str">
        <f t="shared" si="1448"/>
        <v>050</v>
      </c>
      <c r="I1860" s="36">
        <v>86353000</v>
      </c>
      <c r="J1860" s="37" t="s">
        <v>2238</v>
      </c>
      <c r="K1860" s="244" t="s">
        <v>2239</v>
      </c>
      <c r="L1860" s="199"/>
      <c r="M1860" s="200"/>
      <c r="N1860" s="201"/>
      <c r="O1860" s="202"/>
      <c r="P1860" s="202"/>
      <c r="Q1860" s="202"/>
      <c r="R1860" s="202"/>
      <c r="S1860" s="202"/>
      <c r="T1860" s="224"/>
      <c r="U1860" s="138"/>
      <c r="V1860" s="138"/>
      <c r="W1860" s="139"/>
      <c r="X1860" s="139"/>
      <c r="Y1860" s="224"/>
      <c r="Z1860" s="210"/>
      <c r="AA1860" s="204"/>
      <c r="AB1860" s="202"/>
      <c r="AC1860" s="202"/>
      <c r="AD1860" s="202"/>
      <c r="AE1860" s="202"/>
      <c r="AF1860" s="202"/>
      <c r="AG1860" s="224"/>
      <c r="AH1860" s="138"/>
      <c r="AI1860" s="138"/>
      <c r="AJ1860" s="139"/>
      <c r="AK1860" s="139"/>
      <c r="AL1860" s="224"/>
      <c r="AM1860" s="140"/>
      <c r="AN1860" s="211"/>
      <c r="AO1860" s="212"/>
      <c r="AP1860" s="39"/>
      <c r="AQ1860" s="141"/>
      <c r="AR1860" s="141"/>
      <c r="AS1860" s="143"/>
      <c r="AU1860" s="141"/>
      <c r="AV1860" s="141"/>
      <c r="AW1860" s="143"/>
      <c r="AY1860" s="146" t="str">
        <f t="shared" si="1450"/>
        <v>63.53</v>
      </c>
      <c r="AZ1860" s="862" t="b">
        <f>COUNTIF('[1]Codes SEC'!$B$2:$B$250,Ministres!AY1860)&gt;0</f>
        <v>1</v>
      </c>
    </row>
    <row r="1861" spans="1:64" ht="35.1" customHeight="1" x14ac:dyDescent="0.25">
      <c r="A1861" s="15" t="s">
        <v>1675</v>
      </c>
      <c r="B1861" s="225" t="s">
        <v>1755</v>
      </c>
      <c r="C1861" s="122" t="s">
        <v>1728</v>
      </c>
      <c r="D1861" s="357">
        <v>2003</v>
      </c>
      <c r="F1861" s="125"/>
      <c r="G1861" s="910"/>
      <c r="H1861" s="35" t="str">
        <f t="shared" si="1448"/>
        <v>050</v>
      </c>
      <c r="I1861" s="36">
        <v>86354000</v>
      </c>
      <c r="J1861" s="37" t="s">
        <v>2240</v>
      </c>
      <c r="K1861" s="244" t="s">
        <v>2241</v>
      </c>
      <c r="L1861" s="199"/>
      <c r="M1861" s="200"/>
      <c r="N1861" s="201"/>
      <c r="O1861" s="202"/>
      <c r="P1861" s="202"/>
      <c r="Q1861" s="202"/>
      <c r="R1861" s="202"/>
      <c r="S1861" s="202"/>
      <c r="T1861" s="224"/>
      <c r="U1861" s="138"/>
      <c r="V1861" s="138"/>
      <c r="W1861" s="139"/>
      <c r="X1861" s="139"/>
      <c r="Y1861" s="224"/>
      <c r="Z1861" s="210"/>
      <c r="AA1861" s="204"/>
      <c r="AB1861" s="202"/>
      <c r="AC1861" s="202"/>
      <c r="AD1861" s="202"/>
      <c r="AE1861" s="202"/>
      <c r="AF1861" s="202"/>
      <c r="AG1861" s="224"/>
      <c r="AH1861" s="138"/>
      <c r="AI1861" s="138"/>
      <c r="AJ1861" s="139"/>
      <c r="AK1861" s="139"/>
      <c r="AL1861" s="224"/>
      <c r="AM1861" s="140"/>
      <c r="AN1861" s="211"/>
      <c r="AO1861" s="212"/>
      <c r="AP1861" s="39"/>
      <c r="AQ1861" s="141"/>
      <c r="AR1861" s="141"/>
      <c r="AS1861" s="143"/>
      <c r="AU1861" s="141"/>
      <c r="AV1861" s="141"/>
      <c r="AW1861" s="143"/>
      <c r="AY1861" s="146" t="str">
        <f t="shared" si="1450"/>
        <v>63.54</v>
      </c>
      <c r="AZ1861" s="862" t="b">
        <f>COUNTIF('[1]Codes SEC'!$B$2:$B$250,Ministres!AY1861)&gt;0</f>
        <v>1</v>
      </c>
    </row>
    <row r="1862" spans="1:64" ht="35.1" customHeight="1" x14ac:dyDescent="0.25">
      <c r="A1862" s="15" t="s">
        <v>1675</v>
      </c>
      <c r="B1862" s="225" t="s">
        <v>1755</v>
      </c>
      <c r="C1862" s="122" t="s">
        <v>1728</v>
      </c>
      <c r="D1862" s="357">
        <v>2003</v>
      </c>
      <c r="F1862" s="125"/>
      <c r="G1862" s="910"/>
      <c r="H1862" s="35" t="str">
        <f t="shared" si="1448"/>
        <v>050</v>
      </c>
      <c r="I1862" s="36">
        <v>86524000</v>
      </c>
      <c r="J1862" s="37" t="s">
        <v>2242</v>
      </c>
      <c r="K1862" s="244" t="s">
        <v>2243</v>
      </c>
      <c r="L1862" s="199"/>
      <c r="M1862" s="200"/>
      <c r="N1862" s="201"/>
      <c r="O1862" s="202"/>
      <c r="P1862" s="202"/>
      <c r="Q1862" s="202"/>
      <c r="R1862" s="202"/>
      <c r="S1862" s="202"/>
      <c r="T1862" s="224"/>
      <c r="U1862" s="138"/>
      <c r="V1862" s="138"/>
      <c r="W1862" s="139"/>
      <c r="X1862" s="139"/>
      <c r="Y1862" s="224"/>
      <c r="Z1862" s="210"/>
      <c r="AA1862" s="204"/>
      <c r="AB1862" s="202"/>
      <c r="AC1862" s="202"/>
      <c r="AD1862" s="202"/>
      <c r="AE1862" s="202"/>
      <c r="AF1862" s="202"/>
      <c r="AG1862" s="224"/>
      <c r="AH1862" s="138"/>
      <c r="AI1862" s="138"/>
      <c r="AJ1862" s="139"/>
      <c r="AK1862" s="139"/>
      <c r="AL1862" s="224"/>
      <c r="AM1862" s="140"/>
      <c r="AN1862" s="211"/>
      <c r="AO1862" s="212"/>
      <c r="AP1862" s="39"/>
      <c r="AQ1862" s="141"/>
      <c r="AR1862" s="141"/>
      <c r="AS1862" s="143"/>
      <c r="AU1862" s="141"/>
      <c r="AV1862" s="141"/>
      <c r="AW1862" s="143"/>
      <c r="AY1862" s="146" t="str">
        <f t="shared" si="1450"/>
        <v>65.24</v>
      </c>
      <c r="AZ1862" s="862" t="b">
        <f>COUNTIF('[1]Codes SEC'!$B$2:$B$250,Ministres!AY1862)&gt;0</f>
        <v>1</v>
      </c>
    </row>
    <row r="1863" spans="1:64" ht="35.1" customHeight="1" x14ac:dyDescent="0.25">
      <c r="A1863" s="15" t="s">
        <v>1675</v>
      </c>
      <c r="B1863" s="225" t="s">
        <v>1755</v>
      </c>
      <c r="C1863" s="122" t="s">
        <v>1728</v>
      </c>
      <c r="D1863" s="357">
        <v>2003</v>
      </c>
      <c r="F1863" s="125"/>
      <c r="G1863" s="910"/>
      <c r="H1863" s="35" t="str">
        <f t="shared" si="1448"/>
        <v>050</v>
      </c>
      <c r="I1863" s="36">
        <v>87200000</v>
      </c>
      <c r="J1863" s="37" t="s">
        <v>2244</v>
      </c>
      <c r="K1863" s="244" t="s">
        <v>2245</v>
      </c>
      <c r="L1863" s="199"/>
      <c r="M1863" s="200"/>
      <c r="N1863" s="201"/>
      <c r="O1863" s="202"/>
      <c r="P1863" s="202"/>
      <c r="Q1863" s="202"/>
      <c r="R1863" s="202"/>
      <c r="S1863" s="202"/>
      <c r="T1863" s="224"/>
      <c r="U1863" s="138"/>
      <c r="V1863" s="138"/>
      <c r="W1863" s="139"/>
      <c r="X1863" s="139"/>
      <c r="Y1863" s="224"/>
      <c r="Z1863" s="210"/>
      <c r="AA1863" s="204"/>
      <c r="AB1863" s="202"/>
      <c r="AC1863" s="202"/>
      <c r="AD1863" s="202"/>
      <c r="AE1863" s="202"/>
      <c r="AF1863" s="202"/>
      <c r="AG1863" s="224"/>
      <c r="AH1863" s="138"/>
      <c r="AI1863" s="138"/>
      <c r="AJ1863" s="139"/>
      <c r="AK1863" s="139"/>
      <c r="AL1863" s="224"/>
      <c r="AM1863" s="140"/>
      <c r="AN1863" s="211"/>
      <c r="AO1863" s="212"/>
      <c r="AP1863" s="39"/>
      <c r="AQ1863" s="141"/>
      <c r="AR1863" s="141"/>
      <c r="AS1863" s="143"/>
      <c r="AU1863" s="141"/>
      <c r="AV1863" s="141"/>
      <c r="AW1863" s="143"/>
      <c r="AY1863" s="146" t="str">
        <f t="shared" si="1450"/>
        <v>72.00</v>
      </c>
      <c r="AZ1863" s="862" t="b">
        <f>COUNTIF('[1]Codes SEC'!$B$2:$B$250,Ministres!AY1863)&gt;0</f>
        <v>1</v>
      </c>
    </row>
    <row r="1864" spans="1:64" ht="35.1" customHeight="1" x14ac:dyDescent="0.25">
      <c r="A1864" s="15" t="s">
        <v>1675</v>
      </c>
      <c r="B1864" s="225" t="s">
        <v>1755</v>
      </c>
      <c r="C1864" s="122" t="s">
        <v>1728</v>
      </c>
      <c r="D1864" s="357">
        <v>2003</v>
      </c>
      <c r="F1864" s="125"/>
      <c r="G1864" s="910"/>
      <c r="H1864" s="35" t="str">
        <f t="shared" si="1448"/>
        <v>050</v>
      </c>
      <c r="I1864" s="36">
        <v>87310000</v>
      </c>
      <c r="J1864" s="37" t="s">
        <v>2246</v>
      </c>
      <c r="K1864" s="244" t="s">
        <v>2247</v>
      </c>
      <c r="L1864" s="199"/>
      <c r="M1864" s="200"/>
      <c r="N1864" s="201"/>
      <c r="O1864" s="202"/>
      <c r="P1864" s="202"/>
      <c r="Q1864" s="202"/>
      <c r="R1864" s="202"/>
      <c r="S1864" s="202"/>
      <c r="T1864" s="224"/>
      <c r="U1864" s="138"/>
      <c r="V1864" s="138"/>
      <c r="W1864" s="139"/>
      <c r="X1864" s="139"/>
      <c r="Y1864" s="224"/>
      <c r="Z1864" s="210"/>
      <c r="AA1864" s="204"/>
      <c r="AB1864" s="202"/>
      <c r="AC1864" s="202"/>
      <c r="AD1864" s="202"/>
      <c r="AE1864" s="202"/>
      <c r="AF1864" s="202"/>
      <c r="AG1864" s="224"/>
      <c r="AH1864" s="138"/>
      <c r="AI1864" s="138"/>
      <c r="AJ1864" s="139"/>
      <c r="AK1864" s="139"/>
      <c r="AL1864" s="224"/>
      <c r="AM1864" s="140"/>
      <c r="AN1864" s="211"/>
      <c r="AO1864" s="212"/>
      <c r="AP1864" s="39"/>
      <c r="AQ1864" s="141"/>
      <c r="AR1864" s="141"/>
      <c r="AS1864" s="143"/>
      <c r="AU1864" s="141"/>
      <c r="AV1864" s="141"/>
      <c r="AW1864" s="143"/>
      <c r="AY1864" s="146" t="str">
        <f t="shared" si="1450"/>
        <v>73.10</v>
      </c>
      <c r="AZ1864" s="862" t="b">
        <f>COUNTIF('[1]Codes SEC'!$B$2:$B$250,Ministres!AY1864)&gt;0</f>
        <v>1</v>
      </c>
    </row>
    <row r="1865" spans="1:64" ht="35.1" customHeight="1" x14ac:dyDescent="0.25">
      <c r="A1865" s="15" t="s">
        <v>1675</v>
      </c>
      <c r="B1865" s="225" t="s">
        <v>1755</v>
      </c>
      <c r="C1865" s="122" t="s">
        <v>1728</v>
      </c>
      <c r="D1865" s="357">
        <v>2003</v>
      </c>
      <c r="F1865" s="125"/>
      <c r="G1865" s="910"/>
      <c r="H1865" s="35" t="str">
        <f t="shared" si="1448"/>
        <v>050</v>
      </c>
      <c r="I1865" s="36">
        <v>87340000</v>
      </c>
      <c r="J1865" s="37" t="s">
        <v>2248</v>
      </c>
      <c r="K1865" s="244" t="s">
        <v>2249</v>
      </c>
      <c r="L1865" s="199"/>
      <c r="M1865" s="200"/>
      <c r="N1865" s="201"/>
      <c r="O1865" s="202"/>
      <c r="P1865" s="202"/>
      <c r="Q1865" s="202"/>
      <c r="R1865" s="202"/>
      <c r="S1865" s="202"/>
      <c r="T1865" s="224"/>
      <c r="U1865" s="138"/>
      <c r="V1865" s="138"/>
      <c r="W1865" s="139"/>
      <c r="X1865" s="139"/>
      <c r="Y1865" s="224"/>
      <c r="Z1865" s="210"/>
      <c r="AA1865" s="204"/>
      <c r="AB1865" s="202"/>
      <c r="AC1865" s="202"/>
      <c r="AD1865" s="202"/>
      <c r="AE1865" s="202"/>
      <c r="AF1865" s="202"/>
      <c r="AG1865" s="224"/>
      <c r="AH1865" s="138"/>
      <c r="AI1865" s="138"/>
      <c r="AJ1865" s="139"/>
      <c r="AK1865" s="139"/>
      <c r="AL1865" s="224"/>
      <c r="AM1865" s="140"/>
      <c r="AN1865" s="211"/>
      <c r="AO1865" s="212"/>
      <c r="AP1865" s="39"/>
      <c r="AQ1865" s="141"/>
      <c r="AR1865" s="141"/>
      <c r="AS1865" s="143"/>
      <c r="AU1865" s="141"/>
      <c r="AV1865" s="141"/>
      <c r="AW1865" s="143"/>
      <c r="AY1865" s="146" t="str">
        <f t="shared" si="1450"/>
        <v>73.40</v>
      </c>
      <c r="AZ1865" s="862" t="b">
        <f>COUNTIF('[1]Codes SEC'!$B$2:$B$250,Ministres!AY1865)&gt;0</f>
        <v>1</v>
      </c>
    </row>
    <row r="1866" spans="1:64" s="877" customFormat="1" ht="30.6" x14ac:dyDescent="0.25">
      <c r="A1866" s="15" t="s">
        <v>1675</v>
      </c>
      <c r="B1866" s="121">
        <v>14</v>
      </c>
      <c r="C1866" s="122" t="s">
        <v>1728</v>
      </c>
      <c r="D1866" s="123">
        <v>2003</v>
      </c>
      <c r="E1866" s="124"/>
      <c r="F1866" s="125"/>
      <c r="G1866" s="126"/>
      <c r="H1866" s="35" t="str">
        <f t="shared" si="1448"/>
        <v>050</v>
      </c>
      <c r="I1866" s="36" t="s">
        <v>113</v>
      </c>
      <c r="J1866" s="37" t="s">
        <v>2250</v>
      </c>
      <c r="K1866" s="244" t="s">
        <v>2251</v>
      </c>
      <c r="L1866" s="199"/>
      <c r="M1866" s="200"/>
      <c r="N1866" s="201"/>
      <c r="O1866" s="202"/>
      <c r="P1866" s="202"/>
      <c r="Q1866" s="202"/>
      <c r="R1866" s="202"/>
      <c r="S1866" s="202"/>
      <c r="T1866" s="224"/>
      <c r="U1866" s="138"/>
      <c r="V1866" s="138"/>
      <c r="W1866" s="139"/>
      <c r="X1866" s="139"/>
      <c r="Y1866" s="224"/>
      <c r="Z1866" s="210"/>
      <c r="AA1866" s="204"/>
      <c r="AB1866" s="202"/>
      <c r="AC1866" s="202"/>
      <c r="AD1866" s="202"/>
      <c r="AE1866" s="202"/>
      <c r="AF1866" s="202"/>
      <c r="AG1866" s="224"/>
      <c r="AH1866" s="138"/>
      <c r="AI1866" s="138"/>
      <c r="AJ1866" s="139"/>
      <c r="AK1866" s="139"/>
      <c r="AL1866" s="224"/>
      <c r="AM1866" s="140"/>
      <c r="AN1866" s="211"/>
      <c r="AO1866" s="212"/>
      <c r="AP1866" s="39"/>
      <c r="AQ1866" s="141"/>
      <c r="AR1866" s="141"/>
      <c r="AS1866" s="143"/>
      <c r="AT1866" s="144"/>
      <c r="AU1866" s="141"/>
      <c r="AV1866" s="141"/>
      <c r="AW1866" s="143"/>
      <c r="AX1866"/>
      <c r="AY1866" s="146" t="str">
        <f t="shared" si="1450"/>
        <v>74.22</v>
      </c>
      <c r="AZ1866" s="862" t="b">
        <f>COUNTIF('[1]Codes SEC'!$B$2:$B$250,Ministres!AY1866)&gt;0</f>
        <v>1</v>
      </c>
      <c r="BA1866"/>
      <c r="BB1866"/>
      <c r="BC1866"/>
      <c r="BD1866"/>
      <c r="BE1866"/>
      <c r="BF1866"/>
      <c r="BG1866"/>
      <c r="BH1866"/>
      <c r="BI1866"/>
      <c r="BJ1866"/>
      <c r="BK1866"/>
      <c r="BL1866"/>
    </row>
    <row r="1867" spans="1:64" s="197" customFormat="1" ht="12.75" customHeight="1" x14ac:dyDescent="0.25">
      <c r="A1867" s="600"/>
      <c r="B1867" s="601"/>
      <c r="C1867" s="176"/>
      <c r="D1867" s="176"/>
      <c r="E1867" s="602"/>
      <c r="F1867" s="176"/>
      <c r="G1867" s="179"/>
      <c r="H1867" s="180"/>
      <c r="I1867" s="181"/>
      <c r="J1867" s="831"/>
      <c r="K1867" s="457" t="s">
        <v>2252</v>
      </c>
      <c r="L1867" s="184">
        <f t="shared" ref="L1867:S1867" si="1451">L1822</f>
        <v>5800</v>
      </c>
      <c r="M1867" s="185">
        <f t="shared" si="1451"/>
        <v>5800</v>
      </c>
      <c r="N1867" s="186">
        <f t="shared" si="1451"/>
        <v>0</v>
      </c>
      <c r="O1867" s="187">
        <f t="shared" si="1451"/>
        <v>0</v>
      </c>
      <c r="P1867" s="187">
        <f t="shared" si="1451"/>
        <v>0</v>
      </c>
      <c r="Q1867" s="187">
        <f t="shared" si="1451"/>
        <v>0</v>
      </c>
      <c r="R1867" s="187">
        <f t="shared" si="1451"/>
        <v>0</v>
      </c>
      <c r="S1867" s="187">
        <f t="shared" si="1451"/>
        <v>0</v>
      </c>
      <c r="T1867" s="188"/>
      <c r="U1867" s="187">
        <f>U1822</f>
        <v>0</v>
      </c>
      <c r="V1867" s="187">
        <f>V1822</f>
        <v>0</v>
      </c>
      <c r="W1867" s="187">
        <f>W1822</f>
        <v>0</v>
      </c>
      <c r="X1867" s="187">
        <f>X1822</f>
        <v>0</v>
      </c>
      <c r="Y1867" s="188"/>
      <c r="Z1867" s="187">
        <f t="shared" ref="Z1867:AF1867" si="1452">Z1822</f>
        <v>0</v>
      </c>
      <c r="AA1867" s="189">
        <f t="shared" si="1452"/>
        <v>0</v>
      </c>
      <c r="AB1867" s="187">
        <f t="shared" si="1452"/>
        <v>0</v>
      </c>
      <c r="AC1867" s="187">
        <f t="shared" si="1452"/>
        <v>0</v>
      </c>
      <c r="AD1867" s="187">
        <f t="shared" si="1452"/>
        <v>0</v>
      </c>
      <c r="AE1867" s="187">
        <f t="shared" si="1452"/>
        <v>0</v>
      </c>
      <c r="AF1867" s="187">
        <f t="shared" si="1452"/>
        <v>0</v>
      </c>
      <c r="AG1867" s="188"/>
      <c r="AH1867" s="187">
        <f>AH1822</f>
        <v>0</v>
      </c>
      <c r="AI1867" s="187">
        <f>AI1822</f>
        <v>0</v>
      </c>
      <c r="AJ1867" s="187">
        <f>AJ1822</f>
        <v>0</v>
      </c>
      <c r="AK1867" s="187">
        <f>AK1822</f>
        <v>0</v>
      </c>
      <c r="AL1867" s="188"/>
      <c r="AM1867" s="190">
        <f t="shared" ref="AM1867:AW1867" si="1453">AM1822</f>
        <v>0</v>
      </c>
      <c r="AN1867" s="191">
        <f t="shared" si="1453"/>
        <v>5800</v>
      </c>
      <c r="AO1867" s="190">
        <f t="shared" si="1453"/>
        <v>5800</v>
      </c>
      <c r="AP1867" s="184">
        <f t="shared" si="1453"/>
        <v>5800</v>
      </c>
      <c r="AQ1867" s="192">
        <f t="shared" si="1453"/>
        <v>5800</v>
      </c>
      <c r="AR1867" s="193">
        <f t="shared" si="1453"/>
        <v>0</v>
      </c>
      <c r="AS1867" s="194">
        <f t="shared" si="1453"/>
        <v>0</v>
      </c>
      <c r="AT1867" s="195">
        <f t="shared" si="1453"/>
        <v>5800</v>
      </c>
      <c r="AU1867" s="192">
        <f t="shared" si="1453"/>
        <v>5800</v>
      </c>
      <c r="AV1867" s="193">
        <f t="shared" si="1453"/>
        <v>0</v>
      </c>
      <c r="AW1867" s="194">
        <f t="shared" si="1453"/>
        <v>0</v>
      </c>
      <c r="AX1867"/>
      <c r="AY1867" s="146"/>
      <c r="AZ1867" s="862"/>
      <c r="BA1867" s="12"/>
      <c r="BB1867" s="12"/>
      <c r="BC1867" s="12"/>
      <c r="BD1867" s="12"/>
      <c r="BE1867" s="12"/>
      <c r="BF1867" s="12"/>
      <c r="BG1867" s="12"/>
      <c r="BH1867" s="12"/>
      <c r="BI1867" s="12"/>
      <c r="BJ1867" s="12"/>
      <c r="BK1867" s="12"/>
      <c r="BL1867" s="12"/>
    </row>
    <row r="1868" spans="1:64" ht="12.75" customHeight="1" x14ac:dyDescent="0.25">
      <c r="A1868" s="15"/>
      <c r="C1868" s="122"/>
      <c r="D1868" s="123"/>
      <c r="F1868" s="125"/>
      <c r="G1868" s="34"/>
      <c r="H1868" s="35"/>
      <c r="I1868" s="36"/>
      <c r="J1868" s="37"/>
      <c r="K1868" s="198" t="s">
        <v>72</v>
      </c>
      <c r="L1868" s="199">
        <v>0</v>
      </c>
      <c r="M1868" s="200">
        <v>0</v>
      </c>
      <c r="N1868" s="201">
        <v>0</v>
      </c>
      <c r="O1868" s="202">
        <v>0</v>
      </c>
      <c r="P1868" s="202">
        <v>0</v>
      </c>
      <c r="Q1868" s="202">
        <v>0</v>
      </c>
      <c r="R1868" s="202">
        <v>0</v>
      </c>
      <c r="S1868" s="202">
        <v>0</v>
      </c>
      <c r="T1868" s="203"/>
      <c r="U1868" s="135">
        <v>0</v>
      </c>
      <c r="V1868" s="135">
        <v>0</v>
      </c>
      <c r="W1868" s="202">
        <v>0</v>
      </c>
      <c r="X1868" s="202">
        <v>0</v>
      </c>
      <c r="Y1868" s="203"/>
      <c r="Z1868" s="135">
        <v>0</v>
      </c>
      <c r="AA1868" s="204">
        <v>0</v>
      </c>
      <c r="AB1868" s="202">
        <v>0</v>
      </c>
      <c r="AC1868" s="202">
        <v>0</v>
      </c>
      <c r="AD1868" s="202">
        <v>0</v>
      </c>
      <c r="AE1868" s="202">
        <v>0</v>
      </c>
      <c r="AF1868" s="202">
        <v>0</v>
      </c>
      <c r="AG1868" s="203"/>
      <c r="AH1868" s="135">
        <v>0</v>
      </c>
      <c r="AI1868" s="135">
        <v>0</v>
      </c>
      <c r="AJ1868" s="202">
        <v>0</v>
      </c>
      <c r="AK1868" s="202">
        <v>0</v>
      </c>
      <c r="AL1868" s="203"/>
      <c r="AM1868" s="205">
        <v>0</v>
      </c>
      <c r="AN1868" s="119">
        <v>0</v>
      </c>
      <c r="AO1868" s="120">
        <v>0</v>
      </c>
      <c r="AP1868" s="39">
        <v>0</v>
      </c>
      <c r="AQ1868" s="141">
        <v>0</v>
      </c>
      <c r="AR1868" s="141">
        <v>0</v>
      </c>
      <c r="AS1868" s="143">
        <v>0</v>
      </c>
      <c r="AT1868" s="144">
        <v>0</v>
      </c>
      <c r="AU1868" s="141">
        <v>0</v>
      </c>
      <c r="AV1868" s="141">
        <v>0</v>
      </c>
      <c r="AW1868" s="143">
        <v>0</v>
      </c>
      <c r="AY1868" s="146"/>
      <c r="AZ1868" s="862"/>
    </row>
    <row r="1869" spans="1:64" ht="12.75" customHeight="1" x14ac:dyDescent="0.25">
      <c r="A1869" s="15"/>
      <c r="C1869" s="122"/>
      <c r="D1869" s="123"/>
      <c r="F1869" s="125"/>
      <c r="G1869" s="126"/>
      <c r="H1869" s="35"/>
      <c r="I1869" s="36"/>
      <c r="J1869" s="37"/>
      <c r="K1869" s="198" t="s">
        <v>73</v>
      </c>
      <c r="L1869" s="199">
        <f t="shared" ref="L1869:S1869" si="1454">L1822</f>
        <v>5800</v>
      </c>
      <c r="M1869" s="200">
        <f t="shared" si="1454"/>
        <v>5800</v>
      </c>
      <c r="N1869" s="201">
        <f t="shared" si="1454"/>
        <v>0</v>
      </c>
      <c r="O1869" s="202">
        <f t="shared" si="1454"/>
        <v>0</v>
      </c>
      <c r="P1869" s="202">
        <f t="shared" si="1454"/>
        <v>0</v>
      </c>
      <c r="Q1869" s="202">
        <f t="shared" si="1454"/>
        <v>0</v>
      </c>
      <c r="R1869" s="202">
        <f t="shared" si="1454"/>
        <v>0</v>
      </c>
      <c r="S1869" s="202">
        <f t="shared" si="1454"/>
        <v>0</v>
      </c>
      <c r="T1869" s="203"/>
      <c r="U1869" s="135">
        <f>U1822</f>
        <v>0</v>
      </c>
      <c r="V1869" s="135">
        <f>V1822</f>
        <v>0</v>
      </c>
      <c r="W1869" s="202">
        <f>W1822</f>
        <v>0</v>
      </c>
      <c r="X1869" s="202">
        <f>X1822</f>
        <v>0</v>
      </c>
      <c r="Y1869" s="203"/>
      <c r="Z1869" s="135">
        <f t="shared" ref="Z1869:AF1869" si="1455">Z1822</f>
        <v>0</v>
      </c>
      <c r="AA1869" s="204">
        <f t="shared" si="1455"/>
        <v>0</v>
      </c>
      <c r="AB1869" s="202">
        <f t="shared" si="1455"/>
        <v>0</v>
      </c>
      <c r="AC1869" s="202">
        <f t="shared" si="1455"/>
        <v>0</v>
      </c>
      <c r="AD1869" s="202">
        <f t="shared" si="1455"/>
        <v>0</v>
      </c>
      <c r="AE1869" s="202">
        <f t="shared" si="1455"/>
        <v>0</v>
      </c>
      <c r="AF1869" s="202">
        <f t="shared" si="1455"/>
        <v>0</v>
      </c>
      <c r="AG1869" s="203"/>
      <c r="AH1869" s="135">
        <f>AH1822</f>
        <v>0</v>
      </c>
      <c r="AI1869" s="135">
        <f>AI1822</f>
        <v>0</v>
      </c>
      <c r="AJ1869" s="202">
        <f>AJ1822</f>
        <v>0</v>
      </c>
      <c r="AK1869" s="202">
        <f>AK1822</f>
        <v>0</v>
      </c>
      <c r="AL1869" s="203"/>
      <c r="AM1869" s="205">
        <f t="shared" ref="AM1869:AW1869" si="1456">AM1822</f>
        <v>0</v>
      </c>
      <c r="AN1869" s="119">
        <f t="shared" si="1456"/>
        <v>5800</v>
      </c>
      <c r="AO1869" s="120">
        <f t="shared" si="1456"/>
        <v>5800</v>
      </c>
      <c r="AP1869" s="39">
        <f t="shared" si="1456"/>
        <v>5800</v>
      </c>
      <c r="AQ1869" s="141">
        <f t="shared" si="1456"/>
        <v>5800</v>
      </c>
      <c r="AR1869" s="141">
        <f t="shared" si="1456"/>
        <v>0</v>
      </c>
      <c r="AS1869" s="143">
        <f t="shared" si="1456"/>
        <v>0</v>
      </c>
      <c r="AT1869" s="144">
        <f t="shared" si="1456"/>
        <v>5800</v>
      </c>
      <c r="AU1869" s="141">
        <f t="shared" si="1456"/>
        <v>5800</v>
      </c>
      <c r="AV1869" s="141">
        <f t="shared" si="1456"/>
        <v>0</v>
      </c>
      <c r="AW1869" s="143">
        <f t="shared" si="1456"/>
        <v>0</v>
      </c>
      <c r="AX1869" s="374"/>
      <c r="AY1869" s="146"/>
      <c r="AZ1869" s="862"/>
    </row>
    <row r="1870" spans="1:64" ht="12.75" customHeight="1" x14ac:dyDescent="0.25">
      <c r="A1870" s="15"/>
      <c r="C1870" s="122"/>
      <c r="D1870" s="123"/>
      <c r="F1870" s="125"/>
      <c r="G1870" s="126"/>
      <c r="H1870" s="35"/>
      <c r="I1870" s="36"/>
      <c r="J1870" s="37"/>
      <c r="K1870" s="198" t="s">
        <v>74</v>
      </c>
      <c r="L1870" s="199">
        <f t="shared" ref="L1870:S1871" si="1457">L1822</f>
        <v>5800</v>
      </c>
      <c r="M1870" s="200">
        <f t="shared" si="1457"/>
        <v>5800</v>
      </c>
      <c r="N1870" s="201">
        <f t="shared" si="1457"/>
        <v>0</v>
      </c>
      <c r="O1870" s="202">
        <f t="shared" si="1457"/>
        <v>0</v>
      </c>
      <c r="P1870" s="202">
        <f t="shared" si="1457"/>
        <v>0</v>
      </c>
      <c r="Q1870" s="202">
        <f t="shared" si="1457"/>
        <v>0</v>
      </c>
      <c r="R1870" s="202">
        <f t="shared" si="1457"/>
        <v>0</v>
      </c>
      <c r="S1870" s="202">
        <f t="shared" si="1457"/>
        <v>0</v>
      </c>
      <c r="T1870" s="203"/>
      <c r="U1870" s="135">
        <f t="shared" ref="U1870:X1871" si="1458">U1822</f>
        <v>0</v>
      </c>
      <c r="V1870" s="135">
        <f t="shared" si="1458"/>
        <v>0</v>
      </c>
      <c r="W1870" s="202">
        <f t="shared" si="1458"/>
        <v>0</v>
      </c>
      <c r="X1870" s="202">
        <f t="shared" si="1458"/>
        <v>0</v>
      </c>
      <c r="Y1870" s="203"/>
      <c r="Z1870" s="135">
        <f t="shared" ref="Z1870:AF1871" si="1459">Z1822</f>
        <v>0</v>
      </c>
      <c r="AA1870" s="204">
        <f t="shared" si="1459"/>
        <v>0</v>
      </c>
      <c r="AB1870" s="202">
        <f t="shared" si="1459"/>
        <v>0</v>
      </c>
      <c r="AC1870" s="202">
        <f t="shared" si="1459"/>
        <v>0</v>
      </c>
      <c r="AD1870" s="202">
        <f t="shared" si="1459"/>
        <v>0</v>
      </c>
      <c r="AE1870" s="202">
        <f t="shared" si="1459"/>
        <v>0</v>
      </c>
      <c r="AF1870" s="202">
        <f t="shared" si="1459"/>
        <v>0</v>
      </c>
      <c r="AG1870" s="203"/>
      <c r="AH1870" s="135">
        <f t="shared" ref="AH1870:AK1871" si="1460">AH1822</f>
        <v>0</v>
      </c>
      <c r="AI1870" s="135">
        <f t="shared" si="1460"/>
        <v>0</v>
      </c>
      <c r="AJ1870" s="202">
        <f t="shared" si="1460"/>
        <v>0</v>
      </c>
      <c r="AK1870" s="202">
        <f t="shared" si="1460"/>
        <v>0</v>
      </c>
      <c r="AL1870" s="203"/>
      <c r="AM1870" s="205">
        <f t="shared" ref="AM1870:AW1871" si="1461">AM1822</f>
        <v>0</v>
      </c>
      <c r="AN1870" s="119">
        <f t="shared" si="1461"/>
        <v>5800</v>
      </c>
      <c r="AO1870" s="120">
        <f t="shared" si="1461"/>
        <v>5800</v>
      </c>
      <c r="AP1870" s="39">
        <f t="shared" si="1461"/>
        <v>5800</v>
      </c>
      <c r="AQ1870" s="141">
        <f t="shared" si="1461"/>
        <v>5800</v>
      </c>
      <c r="AR1870" s="141">
        <f t="shared" si="1461"/>
        <v>0</v>
      </c>
      <c r="AS1870" s="143">
        <f t="shared" si="1461"/>
        <v>0</v>
      </c>
      <c r="AT1870" s="144">
        <f t="shared" si="1461"/>
        <v>5800</v>
      </c>
      <c r="AU1870" s="141">
        <f t="shared" si="1461"/>
        <v>5800</v>
      </c>
      <c r="AV1870" s="141">
        <f t="shared" si="1461"/>
        <v>0</v>
      </c>
      <c r="AW1870" s="143">
        <f t="shared" si="1461"/>
        <v>0</v>
      </c>
      <c r="AY1870" s="146"/>
      <c r="AZ1870" s="862"/>
    </row>
    <row r="1871" spans="1:64" ht="12.75" customHeight="1" x14ac:dyDescent="0.25">
      <c r="A1871" s="15"/>
      <c r="C1871" s="122"/>
      <c r="D1871" s="123"/>
      <c r="F1871" s="125"/>
      <c r="G1871" s="126"/>
      <c r="H1871" s="35"/>
      <c r="I1871" s="36"/>
      <c r="J1871" s="37"/>
      <c r="K1871" s="198" t="s">
        <v>75</v>
      </c>
      <c r="L1871" s="199">
        <f t="shared" si="1457"/>
        <v>16089</v>
      </c>
      <c r="M1871" s="200">
        <f t="shared" si="1457"/>
        <v>22177</v>
      </c>
      <c r="N1871" s="201">
        <f t="shared" si="1457"/>
        <v>0</v>
      </c>
      <c r="O1871" s="202">
        <f t="shared" si="1457"/>
        <v>0</v>
      </c>
      <c r="P1871" s="202">
        <f t="shared" si="1457"/>
        <v>0</v>
      </c>
      <c r="Q1871" s="202">
        <f t="shared" si="1457"/>
        <v>0</v>
      </c>
      <c r="R1871" s="202">
        <f t="shared" si="1457"/>
        <v>0</v>
      </c>
      <c r="S1871" s="202">
        <f t="shared" si="1457"/>
        <v>0</v>
      </c>
      <c r="T1871" s="203"/>
      <c r="U1871" s="135">
        <f t="shared" si="1458"/>
        <v>0</v>
      </c>
      <c r="V1871" s="135">
        <f t="shared" si="1458"/>
        <v>0</v>
      </c>
      <c r="W1871" s="202">
        <f t="shared" si="1458"/>
        <v>0</v>
      </c>
      <c r="X1871" s="202">
        <f t="shared" si="1458"/>
        <v>0</v>
      </c>
      <c r="Y1871" s="203"/>
      <c r="Z1871" s="135">
        <f t="shared" si="1459"/>
        <v>0</v>
      </c>
      <c r="AA1871" s="204">
        <f t="shared" si="1459"/>
        <v>0</v>
      </c>
      <c r="AB1871" s="202">
        <f t="shared" si="1459"/>
        <v>0</v>
      </c>
      <c r="AC1871" s="202">
        <f t="shared" si="1459"/>
        <v>0</v>
      </c>
      <c r="AD1871" s="202">
        <f t="shared" si="1459"/>
        <v>0</v>
      </c>
      <c r="AE1871" s="202">
        <f t="shared" si="1459"/>
        <v>0</v>
      </c>
      <c r="AF1871" s="202">
        <f t="shared" si="1459"/>
        <v>0</v>
      </c>
      <c r="AG1871" s="203"/>
      <c r="AH1871" s="135">
        <f t="shared" si="1460"/>
        <v>0</v>
      </c>
      <c r="AI1871" s="135">
        <f t="shared" si="1460"/>
        <v>0</v>
      </c>
      <c r="AJ1871" s="202">
        <f t="shared" si="1460"/>
        <v>0</v>
      </c>
      <c r="AK1871" s="202">
        <f t="shared" si="1460"/>
        <v>0</v>
      </c>
      <c r="AL1871" s="203"/>
      <c r="AM1871" s="205">
        <f t="shared" si="1461"/>
        <v>0</v>
      </c>
      <c r="AN1871" s="119">
        <f t="shared" si="1461"/>
        <v>16089</v>
      </c>
      <c r="AO1871" s="120">
        <f t="shared" si="1461"/>
        <v>22177</v>
      </c>
      <c r="AP1871" s="39">
        <f t="shared" si="1461"/>
        <v>16089</v>
      </c>
      <c r="AQ1871" s="141">
        <f t="shared" si="1461"/>
        <v>16089</v>
      </c>
      <c r="AR1871" s="141">
        <f t="shared" si="1461"/>
        <v>0</v>
      </c>
      <c r="AS1871" s="143">
        <f t="shared" si="1461"/>
        <v>0</v>
      </c>
      <c r="AT1871" s="144">
        <f t="shared" si="1461"/>
        <v>22177</v>
      </c>
      <c r="AU1871" s="141">
        <f t="shared" si="1461"/>
        <v>22177</v>
      </c>
      <c r="AV1871" s="141">
        <f t="shared" si="1461"/>
        <v>0</v>
      </c>
      <c r="AW1871" s="143">
        <f t="shared" si="1461"/>
        <v>0</v>
      </c>
      <c r="AY1871" s="146"/>
      <c r="AZ1871" s="862"/>
    </row>
    <row r="1872" spans="1:64" ht="12.75" customHeight="1" x14ac:dyDescent="0.25">
      <c r="A1872" s="15"/>
      <c r="C1872" s="122"/>
      <c r="D1872" s="123"/>
      <c r="F1872" s="125"/>
      <c r="G1872" s="126"/>
      <c r="H1872" s="35"/>
      <c r="I1872" s="36"/>
      <c r="J1872" s="37"/>
      <c r="K1872" s="206" t="s">
        <v>76</v>
      </c>
      <c r="L1872" s="199">
        <v>0</v>
      </c>
      <c r="M1872" s="200">
        <v>0</v>
      </c>
      <c r="N1872" s="201">
        <v>0</v>
      </c>
      <c r="O1872" s="202">
        <v>0</v>
      </c>
      <c r="P1872" s="202">
        <v>0</v>
      </c>
      <c r="Q1872" s="202">
        <v>0</v>
      </c>
      <c r="R1872" s="202">
        <v>0</v>
      </c>
      <c r="S1872" s="202">
        <v>0</v>
      </c>
      <c r="T1872" s="203"/>
      <c r="U1872" s="135">
        <v>0</v>
      </c>
      <c r="V1872" s="135">
        <v>0</v>
      </c>
      <c r="W1872" s="202">
        <v>0</v>
      </c>
      <c r="X1872" s="202">
        <v>0</v>
      </c>
      <c r="Y1872" s="203"/>
      <c r="Z1872" s="135">
        <v>0</v>
      </c>
      <c r="AA1872" s="204">
        <v>0</v>
      </c>
      <c r="AB1872" s="202">
        <v>0</v>
      </c>
      <c r="AC1872" s="202">
        <v>0</v>
      </c>
      <c r="AD1872" s="202">
        <v>0</v>
      </c>
      <c r="AE1872" s="202">
        <v>0</v>
      </c>
      <c r="AF1872" s="202">
        <v>0</v>
      </c>
      <c r="AG1872" s="203"/>
      <c r="AH1872" s="135">
        <v>0</v>
      </c>
      <c r="AI1872" s="135">
        <v>0</v>
      </c>
      <c r="AJ1872" s="202">
        <v>0</v>
      </c>
      <c r="AK1872" s="202">
        <v>0</v>
      </c>
      <c r="AL1872" s="203"/>
      <c r="AM1872" s="205">
        <v>0</v>
      </c>
      <c r="AN1872" s="119">
        <v>0</v>
      </c>
      <c r="AO1872" s="120">
        <v>0</v>
      </c>
      <c r="AP1872" s="39">
        <v>0</v>
      </c>
      <c r="AQ1872" s="141">
        <v>0</v>
      </c>
      <c r="AR1872" s="141">
        <v>0</v>
      </c>
      <c r="AS1872" s="143">
        <v>0</v>
      </c>
      <c r="AT1872" s="144">
        <v>0</v>
      </c>
      <c r="AU1872" s="141">
        <v>0</v>
      </c>
      <c r="AV1872" s="141">
        <v>0</v>
      </c>
      <c r="AW1872" s="143">
        <v>0</v>
      </c>
      <c r="AX1872" s="12"/>
      <c r="AY1872" s="146"/>
      <c r="AZ1872" s="862"/>
    </row>
    <row r="1873" spans="1:52" ht="12.75" customHeight="1" x14ac:dyDescent="0.25">
      <c r="A1873" s="15"/>
      <c r="C1873" s="122"/>
      <c r="D1873" s="123"/>
      <c r="F1873" s="125"/>
      <c r="G1873" s="126"/>
      <c r="H1873" s="35"/>
      <c r="I1873" s="36"/>
      <c r="J1873" s="37"/>
      <c r="K1873" s="198"/>
      <c r="L1873" s="199"/>
      <c r="M1873" s="200"/>
      <c r="N1873" s="201"/>
      <c r="O1873" s="202"/>
      <c r="P1873" s="202"/>
      <c r="Q1873" s="202"/>
      <c r="R1873" s="202"/>
      <c r="S1873" s="202"/>
      <c r="T1873" s="224"/>
      <c r="U1873" s="138"/>
      <c r="V1873" s="138"/>
      <c r="W1873" s="139"/>
      <c r="X1873" s="139"/>
      <c r="Y1873" s="224"/>
      <c r="Z1873" s="210"/>
      <c r="AA1873" s="204"/>
      <c r="AB1873" s="202"/>
      <c r="AC1873" s="202"/>
      <c r="AD1873" s="202"/>
      <c r="AE1873" s="202"/>
      <c r="AF1873" s="202"/>
      <c r="AG1873" s="224"/>
      <c r="AH1873" s="138"/>
      <c r="AI1873" s="138"/>
      <c r="AJ1873" s="139"/>
      <c r="AK1873" s="139"/>
      <c r="AL1873" s="224"/>
      <c r="AM1873" s="140"/>
      <c r="AN1873" s="211"/>
      <c r="AO1873" s="212"/>
      <c r="AP1873" s="39"/>
      <c r="AQ1873" s="141"/>
      <c r="AR1873" s="141"/>
      <c r="AS1873" s="143"/>
      <c r="AU1873" s="141"/>
      <c r="AV1873" s="141"/>
      <c r="AW1873" s="143"/>
      <c r="AY1873" s="146"/>
      <c r="AZ1873" s="862"/>
    </row>
    <row r="1874" spans="1:52" ht="12.75" customHeight="1" x14ac:dyDescent="0.25">
      <c r="A1874" s="15"/>
      <c r="C1874" s="122"/>
      <c r="D1874" s="123"/>
      <c r="F1874" s="125"/>
      <c r="G1874" s="126"/>
      <c r="H1874" s="35"/>
      <c r="I1874" s="36"/>
      <c r="J1874" s="37"/>
      <c r="K1874" s="198"/>
      <c r="L1874" s="199"/>
      <c r="M1874" s="200"/>
      <c r="N1874" s="201"/>
      <c r="O1874" s="202"/>
      <c r="P1874" s="202"/>
      <c r="Q1874" s="202"/>
      <c r="R1874" s="202"/>
      <c r="S1874" s="202"/>
      <c r="T1874" s="224"/>
      <c r="U1874" s="138"/>
      <c r="V1874" s="138"/>
      <c r="W1874" s="139"/>
      <c r="X1874" s="139"/>
      <c r="Y1874" s="224"/>
      <c r="Z1874" s="210"/>
      <c r="AA1874" s="204"/>
      <c r="AB1874" s="202"/>
      <c r="AC1874" s="202"/>
      <c r="AD1874" s="202"/>
      <c r="AE1874" s="202"/>
      <c r="AF1874" s="202"/>
      <c r="AG1874" s="224"/>
      <c r="AH1874" s="138"/>
      <c r="AI1874" s="138"/>
      <c r="AJ1874" s="139"/>
      <c r="AK1874" s="139"/>
      <c r="AL1874" s="224"/>
      <c r="AM1874" s="140"/>
      <c r="AN1874" s="211"/>
      <c r="AO1874" s="212"/>
      <c r="AP1874" s="39"/>
      <c r="AQ1874" s="141"/>
      <c r="AR1874" s="141"/>
      <c r="AS1874" s="143"/>
      <c r="AU1874" s="141"/>
      <c r="AV1874" s="141"/>
      <c r="AW1874" s="143"/>
      <c r="AY1874" s="146"/>
      <c r="AZ1874" s="862"/>
    </row>
    <row r="1875" spans="1:52" ht="12.75" customHeight="1" x14ac:dyDescent="0.25">
      <c r="A1875" s="15"/>
      <c r="C1875" s="122"/>
      <c r="D1875" s="123"/>
      <c r="F1875" s="125"/>
      <c r="G1875" s="126"/>
      <c r="H1875" s="35"/>
      <c r="I1875" s="36"/>
      <c r="J1875" s="37"/>
      <c r="K1875" s="381" t="s">
        <v>2253</v>
      </c>
      <c r="L1875" s="199"/>
      <c r="M1875" s="200"/>
      <c r="N1875" s="201"/>
      <c r="O1875" s="202"/>
      <c r="P1875" s="202"/>
      <c r="Q1875" s="202"/>
      <c r="R1875" s="202"/>
      <c r="S1875" s="202"/>
      <c r="T1875" s="224"/>
      <c r="U1875" s="138"/>
      <c r="V1875" s="138"/>
      <c r="W1875" s="139"/>
      <c r="X1875" s="139"/>
      <c r="Y1875" s="224"/>
      <c r="Z1875" s="210"/>
      <c r="AA1875" s="204"/>
      <c r="AB1875" s="202"/>
      <c r="AC1875" s="202"/>
      <c r="AD1875" s="202"/>
      <c r="AE1875" s="202"/>
      <c r="AF1875" s="202"/>
      <c r="AG1875" s="224"/>
      <c r="AH1875" s="138"/>
      <c r="AI1875" s="138"/>
      <c r="AJ1875" s="139"/>
      <c r="AK1875" s="139"/>
      <c r="AL1875" s="224"/>
      <c r="AM1875" s="140"/>
      <c r="AN1875" s="211"/>
      <c r="AO1875" s="212"/>
      <c r="AP1875" s="39"/>
      <c r="AQ1875" s="141"/>
      <c r="AR1875" s="141"/>
      <c r="AS1875" s="143"/>
      <c r="AU1875" s="141"/>
      <c r="AV1875" s="141"/>
      <c r="AW1875" s="143"/>
      <c r="AY1875" s="146"/>
      <c r="AZ1875" s="862"/>
    </row>
    <row r="1876" spans="1:52" x14ac:dyDescent="0.25">
      <c r="A1876" s="15"/>
      <c r="C1876" s="122"/>
      <c r="D1876" s="123"/>
      <c r="F1876" s="125"/>
      <c r="G1876" s="126"/>
      <c r="H1876" s="35"/>
      <c r="I1876" s="36"/>
      <c r="J1876" s="37"/>
      <c r="K1876" s="585" t="s">
        <v>2254</v>
      </c>
      <c r="L1876" s="199"/>
      <c r="M1876" s="200"/>
      <c r="N1876" s="201"/>
      <c r="O1876" s="202"/>
      <c r="P1876" s="202"/>
      <c r="Q1876" s="202"/>
      <c r="R1876" s="202"/>
      <c r="S1876" s="202"/>
      <c r="T1876" s="224"/>
      <c r="U1876" s="138"/>
      <c r="V1876" s="138"/>
      <c r="W1876" s="139"/>
      <c r="X1876" s="139"/>
      <c r="Y1876" s="224"/>
      <c r="Z1876" s="210"/>
      <c r="AA1876" s="204"/>
      <c r="AB1876" s="202"/>
      <c r="AC1876" s="202"/>
      <c r="AD1876" s="202"/>
      <c r="AE1876" s="202"/>
      <c r="AF1876" s="202"/>
      <c r="AG1876" s="224"/>
      <c r="AH1876" s="138"/>
      <c r="AI1876" s="138"/>
      <c r="AJ1876" s="139"/>
      <c r="AK1876" s="139"/>
      <c r="AL1876" s="224"/>
      <c r="AM1876" s="140"/>
      <c r="AN1876" s="211"/>
      <c r="AO1876" s="212"/>
      <c r="AP1876" s="39"/>
      <c r="AQ1876" s="141"/>
      <c r="AR1876" s="141"/>
      <c r="AS1876" s="143"/>
      <c r="AU1876" s="141"/>
      <c r="AV1876" s="141"/>
      <c r="AW1876" s="143"/>
      <c r="AY1876" s="146"/>
      <c r="AZ1876" s="862"/>
    </row>
    <row r="1877" spans="1:52" ht="12.75" customHeight="1" x14ac:dyDescent="0.25">
      <c r="A1877" s="15"/>
      <c r="C1877" s="122"/>
      <c r="D1877" s="123"/>
      <c r="F1877" s="125"/>
      <c r="G1877" s="126"/>
      <c r="H1877" s="35"/>
      <c r="I1877" s="36"/>
      <c r="J1877" s="37"/>
      <c r="K1877" s="244"/>
      <c r="L1877" s="199"/>
      <c r="M1877" s="200"/>
      <c r="N1877" s="201"/>
      <c r="O1877" s="202"/>
      <c r="P1877" s="202"/>
      <c r="Q1877" s="202"/>
      <c r="R1877" s="202"/>
      <c r="S1877" s="202"/>
      <c r="T1877" s="224"/>
      <c r="U1877" s="138"/>
      <c r="V1877" s="138"/>
      <c r="W1877" s="139"/>
      <c r="X1877" s="139"/>
      <c r="Y1877" s="224"/>
      <c r="Z1877" s="210"/>
      <c r="AA1877" s="204"/>
      <c r="AB1877" s="202"/>
      <c r="AC1877" s="202"/>
      <c r="AD1877" s="202"/>
      <c r="AE1877" s="202"/>
      <c r="AF1877" s="202"/>
      <c r="AG1877" s="224"/>
      <c r="AH1877" s="138"/>
      <c r="AI1877" s="138"/>
      <c r="AJ1877" s="139"/>
      <c r="AK1877" s="139"/>
      <c r="AL1877" s="224"/>
      <c r="AM1877" s="140"/>
      <c r="AN1877" s="211"/>
      <c r="AO1877" s="212"/>
      <c r="AP1877" s="39"/>
      <c r="AQ1877" s="141"/>
      <c r="AR1877" s="141"/>
      <c r="AS1877" s="143"/>
      <c r="AU1877" s="141"/>
      <c r="AV1877" s="141"/>
      <c r="AW1877" s="143"/>
      <c r="AY1877" s="146"/>
      <c r="AZ1877" s="862"/>
    </row>
    <row r="1878" spans="1:52" ht="13.5" customHeight="1" x14ac:dyDescent="0.25">
      <c r="A1878" s="15" t="s">
        <v>1675</v>
      </c>
      <c r="B1878" s="121">
        <v>14</v>
      </c>
      <c r="C1878" s="122" t="s">
        <v>1728</v>
      </c>
      <c r="D1878" s="123">
        <v>2004</v>
      </c>
      <c r="F1878" s="125"/>
      <c r="G1878" s="126"/>
      <c r="H1878" s="35" t="str">
        <f t="shared" si="1448"/>
        <v>051</v>
      </c>
      <c r="I1878" s="36" t="s">
        <v>1157</v>
      </c>
      <c r="J1878" s="37" t="s">
        <v>2255</v>
      </c>
      <c r="K1878" s="244" t="s">
        <v>2256</v>
      </c>
      <c r="L1878" s="199"/>
      <c r="M1878" s="200"/>
      <c r="N1878" s="587"/>
      <c r="O1878" s="588"/>
      <c r="P1878" s="588"/>
      <c r="Q1878" s="588"/>
      <c r="R1878" s="588"/>
      <c r="S1878" s="588"/>
      <c r="T1878" s="589"/>
      <c r="U1878" s="133"/>
      <c r="V1878" s="133"/>
      <c r="W1878" s="134"/>
      <c r="X1878" s="134"/>
      <c r="Y1878" s="589"/>
      <c r="Z1878" s="135"/>
      <c r="AA1878" s="204"/>
      <c r="AB1878" s="202"/>
      <c r="AC1878" s="202"/>
      <c r="AD1878" s="202"/>
      <c r="AE1878" s="202"/>
      <c r="AF1878" s="202"/>
      <c r="AG1878" s="589"/>
      <c r="AH1878" s="133"/>
      <c r="AI1878" s="133"/>
      <c r="AJ1878" s="134"/>
      <c r="AK1878" s="134"/>
      <c r="AL1878" s="589"/>
      <c r="AM1878" s="205"/>
      <c r="AN1878" s="119"/>
      <c r="AO1878" s="120"/>
      <c r="AP1878" s="39"/>
      <c r="AQ1878" s="141"/>
      <c r="AR1878" s="141"/>
      <c r="AS1878" s="143"/>
      <c r="AU1878" s="141"/>
      <c r="AV1878" s="141"/>
      <c r="AW1878" s="143"/>
      <c r="AY1878" s="146" t="str">
        <f>RIGHT(LEFT(I1878,3),2)&amp;"."&amp;RIGHT(LEFT(I1878,5),2)</f>
        <v>01.00</v>
      </c>
      <c r="AZ1878" s="862" t="b">
        <f>COUNTIF('[1]Codes SEC'!$B$2:$B$250,Ministres!AY1878)&gt;0</f>
        <v>1</v>
      </c>
    </row>
    <row r="1879" spans="1:52" ht="12.75" customHeight="1" x14ac:dyDescent="0.25">
      <c r="A1879" s="15"/>
      <c r="C1879" s="122"/>
      <c r="D1879" s="123"/>
      <c r="F1879" s="125"/>
      <c r="G1879" s="126"/>
      <c r="H1879" s="35"/>
      <c r="I1879" s="36"/>
      <c r="J1879" s="37"/>
      <c r="K1879" s="591" t="s">
        <v>1160</v>
      </c>
      <c r="L1879" s="911">
        <v>11188</v>
      </c>
      <c r="M1879" s="912">
        <v>12611</v>
      </c>
      <c r="N1879" s="562"/>
      <c r="O1879" s="563"/>
      <c r="P1879" s="563"/>
      <c r="Q1879" s="563"/>
      <c r="R1879" s="563"/>
      <c r="S1879" s="563"/>
      <c r="T1879" s="592"/>
      <c r="U1879" s="138"/>
      <c r="V1879" s="138"/>
      <c r="W1879" s="139"/>
      <c r="X1879" s="139"/>
      <c r="Y1879" s="592"/>
      <c r="Z1879" s="210"/>
      <c r="AA1879" s="204"/>
      <c r="AB1879" s="202"/>
      <c r="AC1879" s="202"/>
      <c r="AD1879" s="202"/>
      <c r="AE1879" s="202"/>
      <c r="AF1879" s="202"/>
      <c r="AG1879" s="592"/>
      <c r="AH1879" s="138"/>
      <c r="AI1879" s="138"/>
      <c r="AJ1879" s="139"/>
      <c r="AK1879" s="139"/>
      <c r="AL1879" s="592"/>
      <c r="AM1879" s="140"/>
      <c r="AN1879" s="119">
        <f t="shared" ref="AN1879:AN1883" si="1462">L1879+U1879+V1879+Z1879</f>
        <v>11188</v>
      </c>
      <c r="AO1879" s="120">
        <f t="shared" ref="AO1879:AO1883" si="1463">M1879+AH1879+AI1879+AM1879</f>
        <v>12611</v>
      </c>
      <c r="AP1879" s="39">
        <f>L1879</f>
        <v>11188</v>
      </c>
      <c r="AQ1879" s="141">
        <f>AN1879</f>
        <v>11188</v>
      </c>
      <c r="AR1879" s="142">
        <f>AQ1879-AP1879</f>
        <v>0</v>
      </c>
      <c r="AS1879" s="143">
        <f>AR1879/AP1879</f>
        <v>0</v>
      </c>
      <c r="AT1879" s="144">
        <f>M1879</f>
        <v>12611</v>
      </c>
      <c r="AU1879" s="141">
        <f>AO1879</f>
        <v>12611</v>
      </c>
      <c r="AV1879" s="142">
        <f>AU1879-AT1879</f>
        <v>0</v>
      </c>
      <c r="AW1879" s="143">
        <f>AV1879/AT1879</f>
        <v>0</v>
      </c>
      <c r="AY1879" s="146"/>
      <c r="AZ1879" s="862"/>
    </row>
    <row r="1880" spans="1:52" ht="12.75" customHeight="1" x14ac:dyDescent="0.25">
      <c r="A1880" s="15"/>
      <c r="C1880" s="122"/>
      <c r="D1880" s="123"/>
      <c r="F1880" s="125"/>
      <c r="G1880" s="126"/>
      <c r="H1880" s="35"/>
      <c r="I1880" s="36"/>
      <c r="J1880" s="37"/>
      <c r="K1880" s="591" t="s">
        <v>1161</v>
      </c>
      <c r="L1880" s="911">
        <v>2000</v>
      </c>
      <c r="M1880" s="912">
        <v>2000</v>
      </c>
      <c r="N1880" s="562"/>
      <c r="O1880" s="563"/>
      <c r="P1880" s="563"/>
      <c r="Q1880" s="563"/>
      <c r="R1880" s="563"/>
      <c r="S1880" s="563"/>
      <c r="T1880" s="592"/>
      <c r="U1880" s="138"/>
      <c r="V1880" s="138"/>
      <c r="W1880" s="139"/>
      <c r="X1880" s="139"/>
      <c r="Y1880" s="592"/>
      <c r="Z1880" s="210"/>
      <c r="AA1880" s="204"/>
      <c r="AB1880" s="202"/>
      <c r="AC1880" s="202"/>
      <c r="AD1880" s="202"/>
      <c r="AE1880" s="202"/>
      <c r="AF1880" s="202"/>
      <c r="AG1880" s="592"/>
      <c r="AH1880" s="138"/>
      <c r="AI1880" s="138"/>
      <c r="AJ1880" s="139"/>
      <c r="AK1880" s="139"/>
      <c r="AL1880" s="592"/>
      <c r="AM1880" s="140"/>
      <c r="AN1880" s="119">
        <f t="shared" si="1462"/>
        <v>2000</v>
      </c>
      <c r="AO1880" s="120">
        <f t="shared" si="1463"/>
        <v>2000</v>
      </c>
      <c r="AP1880" s="39">
        <f>L1880</f>
        <v>2000</v>
      </c>
      <c r="AQ1880" s="141">
        <f>AN1880</f>
        <v>2000</v>
      </c>
      <c r="AR1880" s="142">
        <f>AQ1880-AP1880</f>
        <v>0</v>
      </c>
      <c r="AS1880" s="143">
        <f>AR1880/AP1880</f>
        <v>0</v>
      </c>
      <c r="AT1880" s="144">
        <f>M1880</f>
        <v>2000</v>
      </c>
      <c r="AU1880" s="141">
        <f>AO1880</f>
        <v>2000</v>
      </c>
      <c r="AV1880" s="142">
        <f>AU1880-AT1880</f>
        <v>0</v>
      </c>
      <c r="AW1880" s="143">
        <f>AV1880/AT1880</f>
        <v>0</v>
      </c>
      <c r="AY1880" s="146"/>
      <c r="AZ1880" s="862"/>
    </row>
    <row r="1881" spans="1:52" ht="12.75" customHeight="1" x14ac:dyDescent="0.25">
      <c r="A1881" s="15"/>
      <c r="C1881" s="122"/>
      <c r="D1881" s="123"/>
      <c r="F1881" s="125"/>
      <c r="G1881" s="126"/>
      <c r="H1881" s="35"/>
      <c r="I1881" s="36"/>
      <c r="J1881" s="37"/>
      <c r="K1881" s="591" t="s">
        <v>1162</v>
      </c>
      <c r="L1881" s="199">
        <v>13188</v>
      </c>
      <c r="M1881" s="200">
        <v>14611</v>
      </c>
      <c r="N1881" s="562"/>
      <c r="O1881" s="563"/>
      <c r="P1881" s="563"/>
      <c r="Q1881" s="563"/>
      <c r="R1881" s="563"/>
      <c r="S1881" s="563"/>
      <c r="T1881" s="592"/>
      <c r="U1881" s="138">
        <f t="shared" ref="U1881:Z1881" si="1464">U1879+U1880</f>
        <v>0</v>
      </c>
      <c r="V1881" s="138">
        <f t="shared" si="1464"/>
        <v>0</v>
      </c>
      <c r="W1881" s="139"/>
      <c r="X1881" s="139"/>
      <c r="Y1881" s="592"/>
      <c r="Z1881" s="210">
        <f t="shared" si="1464"/>
        <v>0</v>
      </c>
      <c r="AA1881" s="204"/>
      <c r="AB1881" s="202"/>
      <c r="AC1881" s="202"/>
      <c r="AD1881" s="202"/>
      <c r="AE1881" s="202"/>
      <c r="AF1881" s="202"/>
      <c r="AG1881" s="592"/>
      <c r="AH1881" s="138">
        <f t="shared" ref="AH1881:AM1881" si="1465">AH1879+AH1880</f>
        <v>0</v>
      </c>
      <c r="AI1881" s="138">
        <f t="shared" si="1465"/>
        <v>0</v>
      </c>
      <c r="AJ1881" s="139"/>
      <c r="AK1881" s="139"/>
      <c r="AL1881" s="592"/>
      <c r="AM1881" s="140">
        <f t="shared" si="1465"/>
        <v>0</v>
      </c>
      <c r="AN1881" s="119">
        <f t="shared" si="1462"/>
        <v>13188</v>
      </c>
      <c r="AO1881" s="120">
        <f t="shared" si="1463"/>
        <v>14611</v>
      </c>
      <c r="AP1881" s="39">
        <f>AP1879+AP1880</f>
        <v>13188</v>
      </c>
      <c r="AQ1881" s="141">
        <f>AQ1879+AQ1880</f>
        <v>13188</v>
      </c>
      <c r="AR1881" s="142">
        <f>AR1879+AR1880</f>
        <v>0</v>
      </c>
      <c r="AS1881" s="143">
        <f>AR1881/AP1881</f>
        <v>0</v>
      </c>
      <c r="AT1881" s="144">
        <f>AT1879+AT1880</f>
        <v>14611</v>
      </c>
      <c r="AU1881" s="141">
        <f>AU1879+AU1880</f>
        <v>14611</v>
      </c>
      <c r="AV1881" s="142">
        <f>AV1879+AV1880</f>
        <v>0</v>
      </c>
      <c r="AW1881" s="143">
        <f>AV1881/AT1881</f>
        <v>0</v>
      </c>
      <c r="AY1881" s="146"/>
      <c r="AZ1881" s="862"/>
    </row>
    <row r="1882" spans="1:52" ht="12.75" customHeight="1" x14ac:dyDescent="0.25">
      <c r="A1882" s="15"/>
      <c r="C1882" s="122"/>
      <c r="D1882" s="123"/>
      <c r="F1882" s="125">
        <v>13</v>
      </c>
      <c r="G1882" s="126"/>
      <c r="H1882" s="35"/>
      <c r="I1882" s="36"/>
      <c r="J1882" s="37"/>
      <c r="K1882" s="598" t="s">
        <v>1163</v>
      </c>
      <c r="L1882" s="128">
        <v>1956</v>
      </c>
      <c r="M1882" s="129">
        <v>1956</v>
      </c>
      <c r="N1882" s="562"/>
      <c r="O1882" s="563"/>
      <c r="P1882" s="563"/>
      <c r="Q1882" s="563"/>
      <c r="R1882" s="563"/>
      <c r="S1882" s="563"/>
      <c r="T1882" s="592" t="str">
        <f>IF(SUM(N1882:S1882)=U1882,"OK",SUM(N1882:S1882)-U1882)</f>
        <v>OK</v>
      </c>
      <c r="U1882" s="138"/>
      <c r="V1882" s="138"/>
      <c r="W1882" s="139"/>
      <c r="X1882" s="139"/>
      <c r="Y1882" s="592" t="str">
        <f>IF(SUM(W1882:X1882)=Z1882,"OK",SUM(W1882:X1882)-Z1882)</f>
        <v>OK</v>
      </c>
      <c r="Z1882" s="210"/>
      <c r="AA1882" s="204"/>
      <c r="AB1882" s="202"/>
      <c r="AC1882" s="202"/>
      <c r="AD1882" s="202"/>
      <c r="AE1882" s="202"/>
      <c r="AF1882" s="202"/>
      <c r="AG1882" s="592" t="str">
        <f>IF(SUM(AA1882:AF1882)=AH1882,"OK",SUM(AA1882:AF1882)-AH1882)</f>
        <v>OK</v>
      </c>
      <c r="AH1882" s="138"/>
      <c r="AI1882" s="138"/>
      <c r="AJ1882" s="139"/>
      <c r="AK1882" s="139"/>
      <c r="AL1882" s="592" t="str">
        <f>IF(SUM(AJ1882:AK1882)=AM1882,"OK",SUM(AJ1882:AK1882)-AM1882)</f>
        <v>OK</v>
      </c>
      <c r="AM1882" s="140"/>
      <c r="AN1882" s="119">
        <f t="shared" si="1462"/>
        <v>1956</v>
      </c>
      <c r="AO1882" s="120">
        <f t="shared" si="1463"/>
        <v>1956</v>
      </c>
      <c r="AP1882" s="39">
        <f>L1882</f>
        <v>1956</v>
      </c>
      <c r="AQ1882" s="141">
        <f>AN1882</f>
        <v>1956</v>
      </c>
      <c r="AR1882" s="142">
        <f>AQ1882-AP1882</f>
        <v>0</v>
      </c>
      <c r="AS1882" s="143">
        <f>AR1882/AP1882</f>
        <v>0</v>
      </c>
      <c r="AT1882" s="144">
        <f>M1882</f>
        <v>1956</v>
      </c>
      <c r="AU1882" s="141">
        <f>AO1882</f>
        <v>1956</v>
      </c>
      <c r="AV1882" s="142">
        <f>AU1882-AT1882</f>
        <v>0</v>
      </c>
      <c r="AW1882" s="143">
        <f>AV1882/AT1882</f>
        <v>0</v>
      </c>
      <c r="AY1882" s="146"/>
      <c r="AZ1882" s="862"/>
    </row>
    <row r="1883" spans="1:52" ht="12.75" customHeight="1" x14ac:dyDescent="0.25">
      <c r="A1883" s="15"/>
      <c r="C1883" s="122"/>
      <c r="D1883" s="123"/>
      <c r="F1883" s="125"/>
      <c r="G1883" s="126"/>
      <c r="H1883" s="35"/>
      <c r="I1883" s="36"/>
      <c r="J1883" s="37"/>
      <c r="K1883" s="591" t="s">
        <v>1164</v>
      </c>
      <c r="L1883" s="199">
        <v>11232</v>
      </c>
      <c r="M1883" s="200">
        <v>12655</v>
      </c>
      <c r="N1883" s="562"/>
      <c r="O1883" s="563"/>
      <c r="P1883" s="563"/>
      <c r="Q1883" s="563"/>
      <c r="R1883" s="563"/>
      <c r="S1883" s="563"/>
      <c r="T1883" s="592"/>
      <c r="U1883" s="138">
        <f t="shared" ref="U1883:Z1883" si="1466">U1881-U1882</f>
        <v>0</v>
      </c>
      <c r="V1883" s="138">
        <f t="shared" si="1466"/>
        <v>0</v>
      </c>
      <c r="W1883" s="139"/>
      <c r="X1883" s="139"/>
      <c r="Y1883" s="592"/>
      <c r="Z1883" s="210">
        <f t="shared" si="1466"/>
        <v>0</v>
      </c>
      <c r="AA1883" s="204"/>
      <c r="AB1883" s="202"/>
      <c r="AC1883" s="202"/>
      <c r="AD1883" s="202"/>
      <c r="AE1883" s="202"/>
      <c r="AF1883" s="202"/>
      <c r="AG1883" s="592"/>
      <c r="AH1883" s="138">
        <f t="shared" ref="AH1883:AM1883" si="1467">AH1881-AH1882</f>
        <v>0</v>
      </c>
      <c r="AI1883" s="138">
        <f t="shared" si="1467"/>
        <v>0</v>
      </c>
      <c r="AJ1883" s="139"/>
      <c r="AK1883" s="139"/>
      <c r="AL1883" s="592"/>
      <c r="AM1883" s="140">
        <f t="shared" si="1467"/>
        <v>0</v>
      </c>
      <c r="AN1883" s="119">
        <f t="shared" si="1462"/>
        <v>11232</v>
      </c>
      <c r="AO1883" s="120">
        <f t="shared" si="1463"/>
        <v>12655</v>
      </c>
      <c r="AP1883" s="39">
        <f>AP1881-AP1882</f>
        <v>11232</v>
      </c>
      <c r="AQ1883" s="141">
        <f>AQ1881-AQ1882</f>
        <v>11232</v>
      </c>
      <c r="AR1883" s="142">
        <f>AR1881-AR1882</f>
        <v>0</v>
      </c>
      <c r="AS1883" s="143">
        <f>AR1883/AP1883</f>
        <v>0</v>
      </c>
      <c r="AT1883" s="144">
        <f>AT1881-AT1882</f>
        <v>12655</v>
      </c>
      <c r="AU1883" s="141">
        <f>AU1881-AU1882</f>
        <v>12655</v>
      </c>
      <c r="AV1883" s="142">
        <f>AV1881-AV1882</f>
        <v>0</v>
      </c>
      <c r="AW1883" s="143">
        <f>AV1883/AT1883</f>
        <v>0</v>
      </c>
      <c r="AY1883" s="146"/>
      <c r="AZ1883" s="862"/>
    </row>
    <row r="1884" spans="1:52" ht="12.75" customHeight="1" x14ac:dyDescent="0.25">
      <c r="A1884" s="15"/>
      <c r="C1884" s="122"/>
      <c r="D1884" s="123"/>
      <c r="F1884" s="125"/>
      <c r="G1884" s="126"/>
      <c r="H1884" s="35"/>
      <c r="I1884" s="36"/>
      <c r="J1884" s="37"/>
      <c r="K1884" s="456"/>
      <c r="L1884" s="199"/>
      <c r="M1884" s="200"/>
      <c r="N1884" s="201"/>
      <c r="O1884" s="202"/>
      <c r="P1884" s="202"/>
      <c r="Q1884" s="202"/>
      <c r="R1884" s="202"/>
      <c r="S1884" s="202"/>
      <c r="T1884" s="224"/>
      <c r="U1884" s="138"/>
      <c r="V1884" s="138"/>
      <c r="W1884" s="139"/>
      <c r="X1884" s="139"/>
      <c r="Y1884" s="224"/>
      <c r="Z1884" s="210"/>
      <c r="AA1884" s="204"/>
      <c r="AB1884" s="202"/>
      <c r="AC1884" s="202"/>
      <c r="AD1884" s="202"/>
      <c r="AE1884" s="202"/>
      <c r="AF1884" s="202"/>
      <c r="AG1884" s="224"/>
      <c r="AH1884" s="138"/>
      <c r="AI1884" s="138"/>
      <c r="AJ1884" s="139"/>
      <c r="AK1884" s="139"/>
      <c r="AL1884" s="224"/>
      <c r="AM1884" s="140"/>
      <c r="AN1884" s="211"/>
      <c r="AO1884" s="212"/>
      <c r="AP1884" s="39"/>
      <c r="AQ1884" s="141"/>
      <c r="AR1884" s="141"/>
      <c r="AS1884" s="143"/>
      <c r="AU1884" s="141"/>
      <c r="AV1884" s="141"/>
      <c r="AW1884" s="143"/>
      <c r="AY1884" s="146"/>
      <c r="AZ1884" s="862"/>
    </row>
    <row r="1885" spans="1:52" ht="12.75" customHeight="1" x14ac:dyDescent="0.25">
      <c r="A1885" s="15"/>
      <c r="C1885" s="122"/>
      <c r="D1885" s="123"/>
      <c r="F1885" s="125"/>
      <c r="G1885" s="126"/>
      <c r="H1885" s="35"/>
      <c r="I1885" s="36"/>
      <c r="J1885" s="37"/>
      <c r="K1885" s="243" t="s">
        <v>65</v>
      </c>
      <c r="L1885" s="199"/>
      <c r="M1885" s="200"/>
      <c r="N1885" s="201"/>
      <c r="O1885" s="202"/>
      <c r="P1885" s="202"/>
      <c r="Q1885" s="202"/>
      <c r="R1885" s="202"/>
      <c r="S1885" s="202"/>
      <c r="T1885" s="224"/>
      <c r="U1885" s="138"/>
      <c r="V1885" s="138"/>
      <c r="W1885" s="139"/>
      <c r="X1885" s="139"/>
      <c r="Y1885" s="224"/>
      <c r="Z1885" s="210"/>
      <c r="AA1885" s="204"/>
      <c r="AB1885" s="202"/>
      <c r="AC1885" s="202"/>
      <c r="AD1885" s="202"/>
      <c r="AE1885" s="202"/>
      <c r="AF1885" s="202"/>
      <c r="AG1885" s="224"/>
      <c r="AH1885" s="138"/>
      <c r="AI1885" s="138"/>
      <c r="AJ1885" s="139"/>
      <c r="AK1885" s="139"/>
      <c r="AL1885" s="224"/>
      <c r="AM1885" s="140"/>
      <c r="AN1885" s="211"/>
      <c r="AO1885" s="212"/>
      <c r="AP1885" s="39"/>
      <c r="AQ1885" s="141"/>
      <c r="AR1885" s="141"/>
      <c r="AS1885" s="143"/>
      <c r="AU1885" s="141"/>
      <c r="AV1885" s="141"/>
      <c r="AW1885" s="143"/>
      <c r="AY1885" s="146"/>
      <c r="AZ1885" s="862"/>
    </row>
    <row r="1886" spans="1:52" ht="12.75" customHeight="1" x14ac:dyDescent="0.25">
      <c r="A1886" s="15"/>
      <c r="C1886" s="122"/>
      <c r="D1886" s="123"/>
      <c r="F1886" s="125"/>
      <c r="G1886" s="126"/>
      <c r="H1886" s="35"/>
      <c r="I1886" s="36"/>
      <c r="J1886" s="37"/>
      <c r="K1886" s="244"/>
      <c r="L1886" s="199"/>
      <c r="M1886" s="200"/>
      <c r="N1886" s="201"/>
      <c r="O1886" s="202"/>
      <c r="P1886" s="202"/>
      <c r="Q1886" s="202"/>
      <c r="R1886" s="202"/>
      <c r="S1886" s="202"/>
      <c r="T1886" s="224"/>
      <c r="U1886" s="138"/>
      <c r="V1886" s="138"/>
      <c r="W1886" s="139"/>
      <c r="X1886" s="139"/>
      <c r="Y1886" s="224"/>
      <c r="Z1886" s="210"/>
      <c r="AA1886" s="204"/>
      <c r="AB1886" s="202"/>
      <c r="AC1886" s="202"/>
      <c r="AD1886" s="202"/>
      <c r="AE1886" s="202"/>
      <c r="AF1886" s="202"/>
      <c r="AG1886" s="224"/>
      <c r="AH1886" s="138"/>
      <c r="AI1886" s="138"/>
      <c r="AJ1886" s="139"/>
      <c r="AK1886" s="139"/>
      <c r="AL1886" s="224"/>
      <c r="AM1886" s="140"/>
      <c r="AN1886" s="211"/>
      <c r="AO1886" s="212"/>
      <c r="AP1886" s="39"/>
      <c r="AQ1886" s="141"/>
      <c r="AR1886" s="141"/>
      <c r="AS1886" s="143"/>
      <c r="AU1886" s="141"/>
      <c r="AV1886" s="141"/>
      <c r="AW1886" s="143"/>
      <c r="AY1886" s="146"/>
      <c r="AZ1886" s="862"/>
    </row>
    <row r="1887" spans="1:52" ht="30.6" x14ac:dyDescent="0.25">
      <c r="A1887" s="15" t="s">
        <v>1675</v>
      </c>
      <c r="B1887" s="121">
        <v>14</v>
      </c>
      <c r="C1887" s="122" t="s">
        <v>1728</v>
      </c>
      <c r="D1887" s="123">
        <v>2004</v>
      </c>
      <c r="F1887" s="125"/>
      <c r="G1887" s="126"/>
      <c r="H1887" s="35" t="str">
        <f t="shared" ref="H1887:H1939" si="1468">LEFT(J1887,3)</f>
        <v>051</v>
      </c>
      <c r="I1887" s="36" t="s">
        <v>96</v>
      </c>
      <c r="J1887" s="37" t="s">
        <v>2257</v>
      </c>
      <c r="K1887" s="244" t="s">
        <v>2258</v>
      </c>
      <c r="L1887" s="199"/>
      <c r="M1887" s="200"/>
      <c r="N1887" s="201"/>
      <c r="O1887" s="202"/>
      <c r="P1887" s="202"/>
      <c r="Q1887" s="202"/>
      <c r="R1887" s="202"/>
      <c r="S1887" s="202"/>
      <c r="T1887" s="224"/>
      <c r="U1887" s="138"/>
      <c r="V1887" s="138"/>
      <c r="W1887" s="139"/>
      <c r="X1887" s="139"/>
      <c r="Y1887" s="224"/>
      <c r="Z1887" s="210"/>
      <c r="AA1887" s="204"/>
      <c r="AB1887" s="202"/>
      <c r="AC1887" s="202"/>
      <c r="AD1887" s="202"/>
      <c r="AE1887" s="202"/>
      <c r="AF1887" s="202"/>
      <c r="AG1887" s="224"/>
      <c r="AH1887" s="138"/>
      <c r="AI1887" s="138"/>
      <c r="AJ1887" s="139"/>
      <c r="AK1887" s="139"/>
      <c r="AL1887" s="224"/>
      <c r="AM1887" s="140"/>
      <c r="AN1887" s="211"/>
      <c r="AO1887" s="212"/>
      <c r="AP1887" s="39"/>
      <c r="AQ1887" s="141"/>
      <c r="AR1887" s="141"/>
      <c r="AS1887" s="143"/>
      <c r="AU1887" s="141"/>
      <c r="AV1887" s="141"/>
      <c r="AW1887" s="143"/>
      <c r="AY1887" s="146" t="str">
        <f>RIGHT(LEFT(I1887,3),2)&amp;"."&amp;RIGHT(LEFT(I1887,5),2)</f>
        <v>12.11</v>
      </c>
      <c r="AZ1887" s="862" t="b">
        <f>COUNTIF('[1]Codes SEC'!$B$2:$B$250,Ministres!AY1887)&gt;0</f>
        <v>1</v>
      </c>
    </row>
    <row r="1888" spans="1:52" ht="30.6" x14ac:dyDescent="0.25">
      <c r="A1888" s="15" t="s">
        <v>1675</v>
      </c>
      <c r="B1888" s="121">
        <v>14</v>
      </c>
      <c r="C1888" s="122" t="s">
        <v>1728</v>
      </c>
      <c r="D1888" s="123">
        <v>2004</v>
      </c>
      <c r="F1888" s="125"/>
      <c r="G1888" s="126"/>
      <c r="H1888" s="35" t="str">
        <f t="shared" si="1468"/>
        <v>051</v>
      </c>
      <c r="I1888" s="36" t="s">
        <v>2000</v>
      </c>
      <c r="J1888" s="37" t="s">
        <v>2259</v>
      </c>
      <c r="K1888" s="244" t="s">
        <v>2260</v>
      </c>
      <c r="L1888" s="199"/>
      <c r="M1888" s="200"/>
      <c r="N1888" s="201"/>
      <c r="O1888" s="202"/>
      <c r="P1888" s="202"/>
      <c r="Q1888" s="202"/>
      <c r="R1888" s="202"/>
      <c r="S1888" s="202"/>
      <c r="T1888" s="224"/>
      <c r="U1888" s="138"/>
      <c r="V1888" s="138"/>
      <c r="W1888" s="139"/>
      <c r="X1888" s="139"/>
      <c r="Y1888" s="224"/>
      <c r="Z1888" s="210"/>
      <c r="AA1888" s="204"/>
      <c r="AB1888" s="202"/>
      <c r="AC1888" s="202"/>
      <c r="AD1888" s="202"/>
      <c r="AE1888" s="202"/>
      <c r="AF1888" s="202"/>
      <c r="AG1888" s="224"/>
      <c r="AH1888" s="138"/>
      <c r="AI1888" s="138"/>
      <c r="AJ1888" s="139"/>
      <c r="AK1888" s="139"/>
      <c r="AL1888" s="224"/>
      <c r="AM1888" s="140"/>
      <c r="AN1888" s="211"/>
      <c r="AO1888" s="212"/>
      <c r="AP1888" s="39"/>
      <c r="AQ1888" s="141"/>
      <c r="AR1888" s="141"/>
      <c r="AS1888" s="143"/>
      <c r="AU1888" s="141"/>
      <c r="AV1888" s="141"/>
      <c r="AW1888" s="143"/>
      <c r="AY1888" s="146" t="str">
        <f>RIGHT(LEFT(I1888,3),2)&amp;"."&amp;RIGHT(LEFT(I1888,5),2)</f>
        <v>14.10</v>
      </c>
      <c r="AZ1888" s="862" t="b">
        <f>COUNTIF('[1]Codes SEC'!$B$2:$B$250,Ministres!AY1888)&gt;0</f>
        <v>1</v>
      </c>
    </row>
    <row r="1889" spans="1:52" ht="30.6" x14ac:dyDescent="0.25">
      <c r="A1889" s="15" t="s">
        <v>1675</v>
      </c>
      <c r="B1889" s="121">
        <v>14</v>
      </c>
      <c r="C1889" s="122" t="s">
        <v>1728</v>
      </c>
      <c r="D1889" s="123">
        <v>2004</v>
      </c>
      <c r="F1889" s="125"/>
      <c r="G1889" s="126"/>
      <c r="H1889" s="35" t="str">
        <f t="shared" si="1468"/>
        <v>051</v>
      </c>
      <c r="I1889" s="36" t="s">
        <v>2261</v>
      </c>
      <c r="J1889" s="37" t="s">
        <v>2262</v>
      </c>
      <c r="K1889" s="244" t="s">
        <v>2263</v>
      </c>
      <c r="L1889" s="199"/>
      <c r="M1889" s="200"/>
      <c r="N1889" s="201"/>
      <c r="O1889" s="202"/>
      <c r="P1889" s="202"/>
      <c r="Q1889" s="202"/>
      <c r="R1889" s="202"/>
      <c r="S1889" s="202"/>
      <c r="T1889" s="224"/>
      <c r="U1889" s="138"/>
      <c r="V1889" s="138"/>
      <c r="W1889" s="139"/>
      <c r="X1889" s="139"/>
      <c r="Y1889" s="224"/>
      <c r="Z1889" s="210"/>
      <c r="AA1889" s="204"/>
      <c r="AB1889" s="202"/>
      <c r="AC1889" s="202"/>
      <c r="AD1889" s="202"/>
      <c r="AE1889" s="202"/>
      <c r="AF1889" s="202"/>
      <c r="AG1889" s="224"/>
      <c r="AH1889" s="138"/>
      <c r="AI1889" s="138"/>
      <c r="AJ1889" s="139"/>
      <c r="AK1889" s="139"/>
      <c r="AL1889" s="224"/>
      <c r="AM1889" s="140"/>
      <c r="AN1889" s="211"/>
      <c r="AO1889" s="212"/>
      <c r="AP1889" s="39"/>
      <c r="AQ1889" s="141"/>
      <c r="AR1889" s="141"/>
      <c r="AS1889" s="143"/>
      <c r="AU1889" s="141"/>
      <c r="AV1889" s="141"/>
      <c r="AW1889" s="143"/>
      <c r="AY1889" s="146" t="str">
        <f>RIGHT(LEFT(I1889,3),2)&amp;"."&amp;RIGHT(LEFT(I1889,5),2)</f>
        <v>14.20</v>
      </c>
      <c r="AZ1889" s="862" t="b">
        <f>COUNTIF('[1]Codes SEC'!$B$2:$B$250,Ministres!AY1889)&gt;0</f>
        <v>1</v>
      </c>
    </row>
    <row r="1890" spans="1:52" ht="30.6" x14ac:dyDescent="0.25">
      <c r="A1890" s="15" t="s">
        <v>1675</v>
      </c>
      <c r="B1890" s="121">
        <v>14</v>
      </c>
      <c r="C1890" s="122" t="s">
        <v>1728</v>
      </c>
      <c r="D1890" s="123">
        <v>2004</v>
      </c>
      <c r="F1890" s="125"/>
      <c r="G1890" s="126"/>
      <c r="H1890" s="35" t="str">
        <f t="shared" si="1468"/>
        <v>051</v>
      </c>
      <c r="I1890" s="36">
        <v>82140000</v>
      </c>
      <c r="J1890" s="37" t="s">
        <v>2264</v>
      </c>
      <c r="K1890" s="599" t="s">
        <v>2265</v>
      </c>
      <c r="L1890" s="199"/>
      <c r="M1890" s="200"/>
      <c r="N1890" s="201"/>
      <c r="O1890" s="202"/>
      <c r="P1890" s="202"/>
      <c r="Q1890" s="202"/>
      <c r="R1890" s="202"/>
      <c r="S1890" s="202"/>
      <c r="T1890" s="224"/>
      <c r="U1890" s="138"/>
      <c r="V1890" s="138"/>
      <c r="W1890" s="139"/>
      <c r="X1890" s="139"/>
      <c r="Y1890" s="224"/>
      <c r="Z1890" s="210"/>
      <c r="AA1890" s="204"/>
      <c r="AB1890" s="202"/>
      <c r="AC1890" s="202"/>
      <c r="AD1890" s="202"/>
      <c r="AE1890" s="202"/>
      <c r="AF1890" s="202"/>
      <c r="AG1890" s="224"/>
      <c r="AH1890" s="138"/>
      <c r="AI1890" s="138"/>
      <c r="AJ1890" s="139"/>
      <c r="AK1890" s="139"/>
      <c r="AL1890" s="224"/>
      <c r="AM1890" s="140"/>
      <c r="AN1890" s="211"/>
      <c r="AO1890" s="212"/>
      <c r="AP1890" s="39"/>
      <c r="AQ1890" s="141"/>
      <c r="AR1890" s="141"/>
      <c r="AS1890" s="143"/>
      <c r="AU1890" s="141"/>
      <c r="AV1890" s="141"/>
      <c r="AW1890" s="143"/>
      <c r="AY1890" s="146" t="str">
        <f>RIGHT(LEFT(I1890,3),2)&amp;"."&amp;RIGHT(LEFT(I1890,5),2)</f>
        <v>21.40</v>
      </c>
      <c r="AZ1890" s="862" t="b">
        <f>COUNTIF('[1]Codes SEC'!$B$2:$B$250,Ministres!AY1890)&gt;0</f>
        <v>1</v>
      </c>
    </row>
    <row r="1891" spans="1:52" ht="12.75" customHeight="1" x14ac:dyDescent="0.25">
      <c r="A1891" s="15"/>
      <c r="C1891" s="122"/>
      <c r="D1891" s="123"/>
      <c r="F1891" s="125"/>
      <c r="G1891" s="126"/>
      <c r="H1891" s="35"/>
      <c r="I1891" s="36"/>
      <c r="J1891" s="37"/>
      <c r="K1891" s="244"/>
      <c r="L1891" s="199"/>
      <c r="M1891" s="200"/>
      <c r="N1891" s="201"/>
      <c r="O1891" s="202"/>
      <c r="P1891" s="202"/>
      <c r="Q1891" s="202"/>
      <c r="R1891" s="202"/>
      <c r="S1891" s="202"/>
      <c r="T1891" s="224"/>
      <c r="U1891" s="138"/>
      <c r="V1891" s="138"/>
      <c r="W1891" s="139"/>
      <c r="X1891" s="139"/>
      <c r="Y1891" s="224"/>
      <c r="Z1891" s="210"/>
      <c r="AA1891" s="204"/>
      <c r="AB1891" s="202"/>
      <c r="AC1891" s="202"/>
      <c r="AD1891" s="202"/>
      <c r="AE1891" s="202"/>
      <c r="AF1891" s="202"/>
      <c r="AG1891" s="224"/>
      <c r="AH1891" s="138"/>
      <c r="AI1891" s="138"/>
      <c r="AJ1891" s="139"/>
      <c r="AK1891" s="139"/>
      <c r="AL1891" s="224"/>
      <c r="AM1891" s="140"/>
      <c r="AN1891" s="211"/>
      <c r="AO1891" s="212"/>
      <c r="AP1891" s="39"/>
      <c r="AQ1891" s="141"/>
      <c r="AR1891" s="141"/>
      <c r="AS1891" s="143"/>
      <c r="AU1891" s="141"/>
      <c r="AV1891" s="141"/>
      <c r="AW1891" s="143"/>
      <c r="AY1891" s="146"/>
      <c r="AZ1891" s="862"/>
    </row>
    <row r="1892" spans="1:52" ht="12.75" customHeight="1" x14ac:dyDescent="0.25">
      <c r="A1892" s="15"/>
      <c r="C1892" s="122"/>
      <c r="D1892" s="123"/>
      <c r="F1892" s="125"/>
      <c r="G1892" s="126"/>
      <c r="H1892" s="35"/>
      <c r="I1892" s="36"/>
      <c r="J1892" s="37"/>
      <c r="K1892" s="243" t="s">
        <v>109</v>
      </c>
      <c r="L1892" s="199"/>
      <c r="M1892" s="200"/>
      <c r="N1892" s="201"/>
      <c r="O1892" s="202"/>
      <c r="P1892" s="202"/>
      <c r="Q1892" s="202"/>
      <c r="R1892" s="202"/>
      <c r="S1892" s="202"/>
      <c r="T1892" s="224"/>
      <c r="U1892" s="138"/>
      <c r="V1892" s="138"/>
      <c r="W1892" s="139"/>
      <c r="X1892" s="139"/>
      <c r="Y1892" s="224"/>
      <c r="Z1892" s="210"/>
      <c r="AA1892" s="204"/>
      <c r="AB1892" s="202"/>
      <c r="AC1892" s="202"/>
      <c r="AD1892" s="202"/>
      <c r="AE1892" s="202"/>
      <c r="AF1892" s="202"/>
      <c r="AG1892" s="224"/>
      <c r="AH1892" s="138"/>
      <c r="AI1892" s="138"/>
      <c r="AJ1892" s="139"/>
      <c r="AK1892" s="139"/>
      <c r="AL1892" s="224"/>
      <c r="AM1892" s="140"/>
      <c r="AN1892" s="211"/>
      <c r="AO1892" s="212"/>
      <c r="AP1892" s="39"/>
      <c r="AQ1892" s="141"/>
      <c r="AR1892" s="141"/>
      <c r="AS1892" s="143"/>
      <c r="AU1892" s="141"/>
      <c r="AV1892" s="141"/>
      <c r="AW1892" s="143"/>
      <c r="AY1892" s="146"/>
      <c r="AZ1892" s="862"/>
    </row>
    <row r="1893" spans="1:52" ht="12.75" customHeight="1" x14ac:dyDescent="0.25">
      <c r="A1893" s="15"/>
      <c r="C1893" s="122"/>
      <c r="D1893" s="123"/>
      <c r="F1893" s="125"/>
      <c r="G1893" s="126"/>
      <c r="H1893" s="35"/>
      <c r="I1893" s="36"/>
      <c r="J1893" s="37"/>
      <c r="K1893" s="244"/>
      <c r="L1893" s="199"/>
      <c r="M1893" s="200"/>
      <c r="N1893" s="201"/>
      <c r="O1893" s="202"/>
      <c r="P1893" s="202"/>
      <c r="Q1893" s="202"/>
      <c r="R1893" s="202"/>
      <c r="S1893" s="202"/>
      <c r="T1893" s="224"/>
      <c r="U1893" s="138"/>
      <c r="V1893" s="138"/>
      <c r="W1893" s="139"/>
      <c r="X1893" s="139"/>
      <c r="Y1893" s="224"/>
      <c r="Z1893" s="210"/>
      <c r="AA1893" s="204"/>
      <c r="AB1893" s="202"/>
      <c r="AC1893" s="202"/>
      <c r="AD1893" s="202"/>
      <c r="AE1893" s="202"/>
      <c r="AF1893" s="202"/>
      <c r="AG1893" s="224"/>
      <c r="AH1893" s="138"/>
      <c r="AI1893" s="138"/>
      <c r="AJ1893" s="139"/>
      <c r="AK1893" s="139"/>
      <c r="AL1893" s="224"/>
      <c r="AM1893" s="140"/>
      <c r="AN1893" s="211"/>
      <c r="AO1893" s="212"/>
      <c r="AP1893" s="39"/>
      <c r="AQ1893" s="141"/>
      <c r="AR1893" s="141"/>
      <c r="AS1893" s="143"/>
      <c r="AU1893" s="141"/>
      <c r="AV1893" s="141"/>
      <c r="AW1893" s="143"/>
      <c r="AY1893" s="146"/>
      <c r="AZ1893" s="862"/>
    </row>
    <row r="1894" spans="1:52" ht="30.6" x14ac:dyDescent="0.25">
      <c r="A1894" s="15" t="s">
        <v>1675</v>
      </c>
      <c r="B1894" s="121">
        <v>14</v>
      </c>
      <c r="C1894" s="122" t="s">
        <v>1728</v>
      </c>
      <c r="D1894" s="123">
        <v>2004</v>
      </c>
      <c r="F1894" s="125"/>
      <c r="G1894" s="126"/>
      <c r="H1894" s="35" t="str">
        <f t="shared" si="1468"/>
        <v>051</v>
      </c>
      <c r="I1894" s="36" t="s">
        <v>1896</v>
      </c>
      <c r="J1894" s="37" t="s">
        <v>2266</v>
      </c>
      <c r="K1894" s="244" t="s">
        <v>2267</v>
      </c>
      <c r="L1894" s="199"/>
      <c r="M1894" s="200"/>
      <c r="N1894" s="201"/>
      <c r="O1894" s="202"/>
      <c r="P1894" s="202"/>
      <c r="Q1894" s="202"/>
      <c r="R1894" s="202"/>
      <c r="S1894" s="202"/>
      <c r="T1894" s="224"/>
      <c r="U1894" s="138"/>
      <c r="V1894" s="138"/>
      <c r="W1894" s="139"/>
      <c r="X1894" s="139"/>
      <c r="Y1894" s="224"/>
      <c r="Z1894" s="210"/>
      <c r="AA1894" s="204"/>
      <c r="AB1894" s="202"/>
      <c r="AC1894" s="202"/>
      <c r="AD1894" s="202"/>
      <c r="AE1894" s="202"/>
      <c r="AF1894" s="202"/>
      <c r="AG1894" s="224"/>
      <c r="AH1894" s="138"/>
      <c r="AI1894" s="138"/>
      <c r="AJ1894" s="139"/>
      <c r="AK1894" s="139"/>
      <c r="AL1894" s="224"/>
      <c r="AM1894" s="140"/>
      <c r="AN1894" s="211"/>
      <c r="AO1894" s="212"/>
      <c r="AP1894" s="39"/>
      <c r="AQ1894" s="141"/>
      <c r="AR1894" s="141"/>
      <c r="AS1894" s="143"/>
      <c r="AU1894" s="141"/>
      <c r="AV1894" s="141"/>
      <c r="AW1894" s="143"/>
      <c r="AY1894" s="146" t="str">
        <f>RIGHT(LEFT(I1894,3),2)&amp;"."&amp;RIGHT(LEFT(I1894,5),2)</f>
        <v>73.10</v>
      </c>
      <c r="AZ1894" s="862" t="b">
        <f>COUNTIF('[1]Codes SEC'!$B$2:$B$250,Ministres!AY1894)&gt;0</f>
        <v>1</v>
      </c>
    </row>
    <row r="1895" spans="1:52" ht="30.6" x14ac:dyDescent="0.25">
      <c r="A1895" s="15" t="s">
        <v>1675</v>
      </c>
      <c r="B1895" s="121">
        <v>14</v>
      </c>
      <c r="C1895" s="122" t="s">
        <v>1728</v>
      </c>
      <c r="D1895" s="123">
        <v>2004</v>
      </c>
      <c r="F1895" s="125"/>
      <c r="G1895" s="126"/>
      <c r="H1895" s="35" t="str">
        <f t="shared" si="1468"/>
        <v>051</v>
      </c>
      <c r="I1895" s="36" t="s">
        <v>2143</v>
      </c>
      <c r="J1895" s="37" t="s">
        <v>2268</v>
      </c>
      <c r="K1895" s="244" t="s">
        <v>2269</v>
      </c>
      <c r="L1895" s="199"/>
      <c r="M1895" s="200"/>
      <c r="N1895" s="201"/>
      <c r="O1895" s="202"/>
      <c r="P1895" s="202"/>
      <c r="Q1895" s="202"/>
      <c r="R1895" s="202"/>
      <c r="S1895" s="202"/>
      <c r="T1895" s="224"/>
      <c r="U1895" s="138"/>
      <c r="V1895" s="138"/>
      <c r="W1895" s="139"/>
      <c r="X1895" s="139"/>
      <c r="Y1895" s="224"/>
      <c r="Z1895" s="210"/>
      <c r="AA1895" s="204"/>
      <c r="AB1895" s="202"/>
      <c r="AC1895" s="202"/>
      <c r="AD1895" s="202"/>
      <c r="AE1895" s="202"/>
      <c r="AF1895" s="202"/>
      <c r="AG1895" s="224"/>
      <c r="AH1895" s="138"/>
      <c r="AI1895" s="138"/>
      <c r="AJ1895" s="139"/>
      <c r="AK1895" s="139"/>
      <c r="AL1895" s="224"/>
      <c r="AM1895" s="140"/>
      <c r="AN1895" s="211"/>
      <c r="AO1895" s="212"/>
      <c r="AP1895" s="39"/>
      <c r="AQ1895" s="141"/>
      <c r="AR1895" s="141"/>
      <c r="AS1895" s="143"/>
      <c r="AU1895" s="141"/>
      <c r="AV1895" s="141"/>
      <c r="AW1895" s="143"/>
      <c r="AY1895" s="146" t="str">
        <f>RIGHT(LEFT(I1895,3),2)&amp;"."&amp;RIGHT(LEFT(I1895,5),2)</f>
        <v>73.20</v>
      </c>
      <c r="AZ1895" s="862" t="b">
        <f>COUNTIF('[1]Codes SEC'!$B$2:$B$250,Ministres!AY1895)&gt;0</f>
        <v>1</v>
      </c>
    </row>
    <row r="1896" spans="1:52" ht="30.6" x14ac:dyDescent="0.25">
      <c r="A1896" s="15" t="s">
        <v>1675</v>
      </c>
      <c r="B1896" s="121">
        <v>14</v>
      </c>
      <c r="C1896" s="122" t="s">
        <v>1728</v>
      </c>
      <c r="D1896" s="123">
        <v>2004</v>
      </c>
      <c r="F1896" s="125"/>
      <c r="G1896" s="126"/>
      <c r="H1896" s="35" t="str">
        <f t="shared" si="1468"/>
        <v>051</v>
      </c>
      <c r="I1896" s="36" t="s">
        <v>2161</v>
      </c>
      <c r="J1896" s="37" t="s">
        <v>2270</v>
      </c>
      <c r="K1896" s="244" t="s">
        <v>2271</v>
      </c>
      <c r="L1896" s="199"/>
      <c r="M1896" s="200"/>
      <c r="N1896" s="201"/>
      <c r="O1896" s="202"/>
      <c r="P1896" s="202"/>
      <c r="Q1896" s="202"/>
      <c r="R1896" s="202"/>
      <c r="S1896" s="202"/>
      <c r="T1896" s="224"/>
      <c r="U1896" s="138"/>
      <c r="V1896" s="138"/>
      <c r="W1896" s="139"/>
      <c r="X1896" s="139"/>
      <c r="Y1896" s="224"/>
      <c r="Z1896" s="210"/>
      <c r="AA1896" s="204"/>
      <c r="AB1896" s="202"/>
      <c r="AC1896" s="202"/>
      <c r="AD1896" s="202"/>
      <c r="AE1896" s="202"/>
      <c r="AF1896" s="202"/>
      <c r="AG1896" s="224"/>
      <c r="AH1896" s="138"/>
      <c r="AI1896" s="138"/>
      <c r="AJ1896" s="139"/>
      <c r="AK1896" s="139"/>
      <c r="AL1896" s="224"/>
      <c r="AM1896" s="140"/>
      <c r="AN1896" s="211"/>
      <c r="AO1896" s="212"/>
      <c r="AP1896" s="39"/>
      <c r="AQ1896" s="141"/>
      <c r="AR1896" s="141"/>
      <c r="AS1896" s="143"/>
      <c r="AU1896" s="141"/>
      <c r="AV1896" s="141"/>
      <c r="AW1896" s="143"/>
      <c r="AY1896" s="146" t="str">
        <f>RIGHT(LEFT(I1896,3),2)&amp;"."&amp;RIGHT(LEFT(I1896,5),2)</f>
        <v>73.40</v>
      </c>
      <c r="AZ1896" s="862" t="b">
        <f>COUNTIF('[1]Codes SEC'!$B$2:$B$250,Ministres!AY1896)&gt;0</f>
        <v>1</v>
      </c>
    </row>
    <row r="1897" spans="1:52" ht="30.6" x14ac:dyDescent="0.25">
      <c r="A1897" s="15" t="s">
        <v>1675</v>
      </c>
      <c r="B1897" s="121">
        <v>14</v>
      </c>
      <c r="C1897" s="122" t="s">
        <v>1728</v>
      </c>
      <c r="D1897" s="123">
        <v>2004</v>
      </c>
      <c r="F1897" s="125"/>
      <c r="G1897" s="126"/>
      <c r="H1897" s="35" t="str">
        <f t="shared" si="1468"/>
        <v>051</v>
      </c>
      <c r="I1897" s="36" t="s">
        <v>113</v>
      </c>
      <c r="J1897" s="37" t="s">
        <v>2272</v>
      </c>
      <c r="K1897" s="244" t="s">
        <v>2273</v>
      </c>
      <c r="L1897" s="199"/>
      <c r="M1897" s="200"/>
      <c r="N1897" s="201"/>
      <c r="O1897" s="202"/>
      <c r="P1897" s="202"/>
      <c r="Q1897" s="202"/>
      <c r="R1897" s="202"/>
      <c r="S1897" s="202"/>
      <c r="T1897" s="224"/>
      <c r="U1897" s="138"/>
      <c r="V1897" s="138"/>
      <c r="W1897" s="139"/>
      <c r="X1897" s="139"/>
      <c r="Y1897" s="224"/>
      <c r="Z1897" s="210"/>
      <c r="AA1897" s="204"/>
      <c r="AB1897" s="202"/>
      <c r="AC1897" s="202"/>
      <c r="AD1897" s="202"/>
      <c r="AE1897" s="202"/>
      <c r="AF1897" s="202"/>
      <c r="AG1897" s="224"/>
      <c r="AH1897" s="138"/>
      <c r="AI1897" s="138"/>
      <c r="AJ1897" s="139"/>
      <c r="AK1897" s="139"/>
      <c r="AL1897" s="224"/>
      <c r="AM1897" s="140"/>
      <c r="AN1897" s="211"/>
      <c r="AO1897" s="212"/>
      <c r="AP1897" s="39"/>
      <c r="AQ1897" s="141"/>
      <c r="AR1897" s="141"/>
      <c r="AS1897" s="143"/>
      <c r="AU1897" s="141"/>
      <c r="AV1897" s="141"/>
      <c r="AW1897" s="143"/>
      <c r="AY1897" s="146" t="str">
        <f>RIGHT(LEFT(I1897,3),2)&amp;"."&amp;RIGHT(LEFT(I1897,5),2)</f>
        <v>74.22</v>
      </c>
      <c r="AZ1897" s="862" t="b">
        <f>COUNTIF('[1]Codes SEC'!$B$2:$B$250,Ministres!AY1897)&gt;0</f>
        <v>1</v>
      </c>
    </row>
    <row r="1898" spans="1:52" ht="12.75" customHeight="1" x14ac:dyDescent="0.25">
      <c r="A1898" s="600"/>
      <c r="B1898" s="601"/>
      <c r="C1898" s="176"/>
      <c r="D1898" s="176"/>
      <c r="E1898" s="602"/>
      <c r="F1898" s="176"/>
      <c r="G1898" s="179"/>
      <c r="H1898" s="180"/>
      <c r="I1898" s="181"/>
      <c r="J1898" s="831"/>
      <c r="K1898" s="457" t="s">
        <v>2274</v>
      </c>
      <c r="L1898" s="184">
        <f t="shared" ref="L1898:S1898" si="1469">L1882</f>
        <v>1956</v>
      </c>
      <c r="M1898" s="185">
        <f t="shared" si="1469"/>
        <v>1956</v>
      </c>
      <c r="N1898" s="186">
        <f t="shared" si="1469"/>
        <v>0</v>
      </c>
      <c r="O1898" s="187">
        <f t="shared" si="1469"/>
        <v>0</v>
      </c>
      <c r="P1898" s="187">
        <f t="shared" si="1469"/>
        <v>0</v>
      </c>
      <c r="Q1898" s="187">
        <f t="shared" si="1469"/>
        <v>0</v>
      </c>
      <c r="R1898" s="187">
        <f t="shared" si="1469"/>
        <v>0</v>
      </c>
      <c r="S1898" s="187">
        <f t="shared" si="1469"/>
        <v>0</v>
      </c>
      <c r="T1898" s="188"/>
      <c r="U1898" s="187">
        <f>U1882</f>
        <v>0</v>
      </c>
      <c r="V1898" s="187">
        <f>V1882</f>
        <v>0</v>
      </c>
      <c r="W1898" s="187">
        <f>W1882</f>
        <v>0</v>
      </c>
      <c r="X1898" s="187">
        <f>X1882</f>
        <v>0</v>
      </c>
      <c r="Y1898" s="188"/>
      <c r="Z1898" s="187">
        <f t="shared" ref="Z1898:AF1898" si="1470">Z1882</f>
        <v>0</v>
      </c>
      <c r="AA1898" s="189">
        <f t="shared" si="1470"/>
        <v>0</v>
      </c>
      <c r="AB1898" s="187">
        <f t="shared" si="1470"/>
        <v>0</v>
      </c>
      <c r="AC1898" s="187">
        <f t="shared" si="1470"/>
        <v>0</v>
      </c>
      <c r="AD1898" s="187">
        <f t="shared" si="1470"/>
        <v>0</v>
      </c>
      <c r="AE1898" s="187">
        <f t="shared" si="1470"/>
        <v>0</v>
      </c>
      <c r="AF1898" s="187">
        <f t="shared" si="1470"/>
        <v>0</v>
      </c>
      <c r="AG1898" s="188"/>
      <c r="AH1898" s="187">
        <f>AH1882</f>
        <v>0</v>
      </c>
      <c r="AI1898" s="187">
        <f>AI1882</f>
        <v>0</v>
      </c>
      <c r="AJ1898" s="187">
        <f>AJ1882</f>
        <v>0</v>
      </c>
      <c r="AK1898" s="187">
        <f>AK1882</f>
        <v>0</v>
      </c>
      <c r="AL1898" s="188"/>
      <c r="AM1898" s="190">
        <f t="shared" ref="AM1898:AW1898" si="1471">AM1882</f>
        <v>0</v>
      </c>
      <c r="AN1898" s="191">
        <f t="shared" si="1471"/>
        <v>1956</v>
      </c>
      <c r="AO1898" s="190">
        <f t="shared" si="1471"/>
        <v>1956</v>
      </c>
      <c r="AP1898" s="184">
        <f t="shared" si="1471"/>
        <v>1956</v>
      </c>
      <c r="AQ1898" s="192">
        <f t="shared" si="1471"/>
        <v>1956</v>
      </c>
      <c r="AR1898" s="193">
        <f t="shared" si="1471"/>
        <v>0</v>
      </c>
      <c r="AS1898" s="194">
        <f t="shared" si="1471"/>
        <v>0</v>
      </c>
      <c r="AT1898" s="195">
        <f t="shared" si="1471"/>
        <v>1956</v>
      </c>
      <c r="AU1898" s="192">
        <f t="shared" si="1471"/>
        <v>1956</v>
      </c>
      <c r="AV1898" s="193">
        <f t="shared" si="1471"/>
        <v>0</v>
      </c>
      <c r="AW1898" s="194">
        <f t="shared" si="1471"/>
        <v>0</v>
      </c>
      <c r="AY1898" s="146"/>
      <c r="AZ1898" s="862"/>
    </row>
    <row r="1899" spans="1:52" ht="12.75" customHeight="1" x14ac:dyDescent="0.25">
      <c r="A1899" s="15"/>
      <c r="C1899" s="122"/>
      <c r="D1899" s="123"/>
      <c r="F1899" s="125"/>
      <c r="G1899" s="34"/>
      <c r="H1899" s="35"/>
      <c r="I1899" s="36"/>
      <c r="J1899" s="37"/>
      <c r="K1899" s="198" t="s">
        <v>72</v>
      </c>
      <c r="L1899" s="199">
        <v>0</v>
      </c>
      <c r="M1899" s="200">
        <v>0</v>
      </c>
      <c r="N1899" s="201">
        <v>0</v>
      </c>
      <c r="O1899" s="202">
        <v>0</v>
      </c>
      <c r="P1899" s="202">
        <v>0</v>
      </c>
      <c r="Q1899" s="202">
        <v>0</v>
      </c>
      <c r="R1899" s="202">
        <v>0</v>
      </c>
      <c r="S1899" s="202">
        <v>0</v>
      </c>
      <c r="T1899" s="203"/>
      <c r="U1899" s="135">
        <v>0</v>
      </c>
      <c r="V1899" s="135">
        <v>0</v>
      </c>
      <c r="W1899" s="202">
        <v>0</v>
      </c>
      <c r="X1899" s="202">
        <v>0</v>
      </c>
      <c r="Y1899" s="203"/>
      <c r="Z1899" s="135">
        <v>0</v>
      </c>
      <c r="AA1899" s="204">
        <v>0</v>
      </c>
      <c r="AB1899" s="202">
        <v>0</v>
      </c>
      <c r="AC1899" s="202">
        <v>0</v>
      </c>
      <c r="AD1899" s="202">
        <v>0</v>
      </c>
      <c r="AE1899" s="202">
        <v>0</v>
      </c>
      <c r="AF1899" s="202">
        <v>0</v>
      </c>
      <c r="AG1899" s="203"/>
      <c r="AH1899" s="135">
        <v>0</v>
      </c>
      <c r="AI1899" s="135">
        <v>0</v>
      </c>
      <c r="AJ1899" s="202">
        <v>0</v>
      </c>
      <c r="AK1899" s="202">
        <v>0</v>
      </c>
      <c r="AL1899" s="203"/>
      <c r="AM1899" s="205">
        <v>0</v>
      </c>
      <c r="AN1899" s="119">
        <v>0</v>
      </c>
      <c r="AO1899" s="120">
        <v>0</v>
      </c>
      <c r="AP1899" s="39">
        <v>0</v>
      </c>
      <c r="AQ1899" s="141">
        <v>0</v>
      </c>
      <c r="AR1899" s="141">
        <v>0</v>
      </c>
      <c r="AS1899" s="143">
        <v>0</v>
      </c>
      <c r="AT1899" s="144">
        <v>0</v>
      </c>
      <c r="AU1899" s="141">
        <v>0</v>
      </c>
      <c r="AV1899" s="141">
        <v>0</v>
      </c>
      <c r="AW1899" s="143">
        <v>0</v>
      </c>
      <c r="AY1899" s="146"/>
      <c r="AZ1899" s="862"/>
    </row>
    <row r="1900" spans="1:52" ht="12.75" customHeight="1" x14ac:dyDescent="0.25">
      <c r="A1900" s="15"/>
      <c r="C1900" s="122"/>
      <c r="D1900" s="123"/>
      <c r="F1900" s="125"/>
      <c r="G1900" s="126"/>
      <c r="H1900" s="35"/>
      <c r="I1900" s="36"/>
      <c r="J1900" s="37"/>
      <c r="K1900" s="198" t="s">
        <v>73</v>
      </c>
      <c r="L1900" s="199">
        <v>0</v>
      </c>
      <c r="M1900" s="200">
        <v>0</v>
      </c>
      <c r="N1900" s="201">
        <v>0</v>
      </c>
      <c r="O1900" s="202">
        <v>0</v>
      </c>
      <c r="P1900" s="202">
        <v>0</v>
      </c>
      <c r="Q1900" s="202">
        <v>0</v>
      </c>
      <c r="R1900" s="202">
        <v>0</v>
      </c>
      <c r="S1900" s="202">
        <v>0</v>
      </c>
      <c r="T1900" s="203"/>
      <c r="U1900" s="135">
        <v>0</v>
      </c>
      <c r="V1900" s="135">
        <v>0</v>
      </c>
      <c r="W1900" s="202">
        <v>0</v>
      </c>
      <c r="X1900" s="202">
        <v>0</v>
      </c>
      <c r="Y1900" s="203"/>
      <c r="Z1900" s="135">
        <v>0</v>
      </c>
      <c r="AA1900" s="204">
        <v>0</v>
      </c>
      <c r="AB1900" s="202">
        <v>0</v>
      </c>
      <c r="AC1900" s="202">
        <v>0</v>
      </c>
      <c r="AD1900" s="202">
        <v>0</v>
      </c>
      <c r="AE1900" s="202">
        <v>0</v>
      </c>
      <c r="AF1900" s="202">
        <v>0</v>
      </c>
      <c r="AG1900" s="203"/>
      <c r="AH1900" s="135">
        <v>0</v>
      </c>
      <c r="AI1900" s="135">
        <v>0</v>
      </c>
      <c r="AJ1900" s="202">
        <v>0</v>
      </c>
      <c r="AK1900" s="202">
        <v>0</v>
      </c>
      <c r="AL1900" s="203"/>
      <c r="AM1900" s="205">
        <v>0</v>
      </c>
      <c r="AN1900" s="119">
        <v>0</v>
      </c>
      <c r="AO1900" s="120">
        <v>0</v>
      </c>
      <c r="AP1900" s="39">
        <v>0</v>
      </c>
      <c r="AQ1900" s="141">
        <v>0</v>
      </c>
      <c r="AR1900" s="141">
        <v>0</v>
      </c>
      <c r="AS1900" s="143">
        <v>0</v>
      </c>
      <c r="AT1900" s="144">
        <v>0</v>
      </c>
      <c r="AU1900" s="141">
        <v>0</v>
      </c>
      <c r="AV1900" s="141">
        <v>0</v>
      </c>
      <c r="AW1900" s="143">
        <v>0</v>
      </c>
      <c r="AY1900" s="146"/>
      <c r="AZ1900" s="862"/>
    </row>
    <row r="1901" spans="1:52" ht="12.75" customHeight="1" x14ac:dyDescent="0.25">
      <c r="A1901" s="15"/>
      <c r="C1901" s="122"/>
      <c r="D1901" s="123"/>
      <c r="F1901" s="125"/>
      <c r="G1901" s="126"/>
      <c r="H1901" s="35"/>
      <c r="I1901" s="36"/>
      <c r="J1901" s="37"/>
      <c r="K1901" s="198" t="s">
        <v>74</v>
      </c>
      <c r="L1901" s="199">
        <f t="shared" ref="L1901:S1902" si="1472">L1882</f>
        <v>1956</v>
      </c>
      <c r="M1901" s="200">
        <f t="shared" si="1472"/>
        <v>1956</v>
      </c>
      <c r="N1901" s="201">
        <f t="shared" si="1472"/>
        <v>0</v>
      </c>
      <c r="O1901" s="202">
        <f t="shared" si="1472"/>
        <v>0</v>
      </c>
      <c r="P1901" s="202">
        <f t="shared" si="1472"/>
        <v>0</v>
      </c>
      <c r="Q1901" s="202">
        <f t="shared" si="1472"/>
        <v>0</v>
      </c>
      <c r="R1901" s="202">
        <f t="shared" si="1472"/>
        <v>0</v>
      </c>
      <c r="S1901" s="202">
        <f t="shared" si="1472"/>
        <v>0</v>
      </c>
      <c r="T1901" s="203"/>
      <c r="U1901" s="135">
        <f t="shared" ref="U1901:X1902" si="1473">U1882</f>
        <v>0</v>
      </c>
      <c r="V1901" s="135">
        <f t="shared" si="1473"/>
        <v>0</v>
      </c>
      <c r="W1901" s="202">
        <f t="shared" si="1473"/>
        <v>0</v>
      </c>
      <c r="X1901" s="202">
        <f t="shared" si="1473"/>
        <v>0</v>
      </c>
      <c r="Y1901" s="203"/>
      <c r="Z1901" s="135">
        <f t="shared" ref="Z1901:AF1902" si="1474">Z1882</f>
        <v>0</v>
      </c>
      <c r="AA1901" s="204">
        <f t="shared" si="1474"/>
        <v>0</v>
      </c>
      <c r="AB1901" s="202">
        <f t="shared" si="1474"/>
        <v>0</v>
      </c>
      <c r="AC1901" s="202">
        <f t="shared" si="1474"/>
        <v>0</v>
      </c>
      <c r="AD1901" s="202">
        <f t="shared" si="1474"/>
        <v>0</v>
      </c>
      <c r="AE1901" s="202">
        <f t="shared" si="1474"/>
        <v>0</v>
      </c>
      <c r="AF1901" s="202">
        <f t="shared" si="1474"/>
        <v>0</v>
      </c>
      <c r="AG1901" s="203"/>
      <c r="AH1901" s="135">
        <f t="shared" ref="AH1901:AK1902" si="1475">AH1882</f>
        <v>0</v>
      </c>
      <c r="AI1901" s="135">
        <f t="shared" si="1475"/>
        <v>0</v>
      </c>
      <c r="AJ1901" s="202">
        <f t="shared" si="1475"/>
        <v>0</v>
      </c>
      <c r="AK1901" s="202">
        <f t="shared" si="1475"/>
        <v>0</v>
      </c>
      <c r="AL1901" s="203"/>
      <c r="AM1901" s="205">
        <f t="shared" ref="AM1901:AW1902" si="1476">AM1882</f>
        <v>0</v>
      </c>
      <c r="AN1901" s="119">
        <f t="shared" si="1476"/>
        <v>1956</v>
      </c>
      <c r="AO1901" s="120">
        <f t="shared" si="1476"/>
        <v>1956</v>
      </c>
      <c r="AP1901" s="39">
        <f t="shared" si="1476"/>
        <v>1956</v>
      </c>
      <c r="AQ1901" s="141">
        <f t="shared" si="1476"/>
        <v>1956</v>
      </c>
      <c r="AR1901" s="141">
        <f t="shared" si="1476"/>
        <v>0</v>
      </c>
      <c r="AS1901" s="143">
        <f t="shared" si="1476"/>
        <v>0</v>
      </c>
      <c r="AT1901" s="144">
        <f t="shared" si="1476"/>
        <v>1956</v>
      </c>
      <c r="AU1901" s="141">
        <f t="shared" si="1476"/>
        <v>1956</v>
      </c>
      <c r="AV1901" s="141">
        <f t="shared" si="1476"/>
        <v>0</v>
      </c>
      <c r="AW1901" s="143">
        <f t="shared" si="1476"/>
        <v>0</v>
      </c>
      <c r="AY1901" s="146"/>
      <c r="AZ1901" s="862"/>
    </row>
    <row r="1902" spans="1:52" ht="12.75" customHeight="1" x14ac:dyDescent="0.25">
      <c r="A1902" s="15"/>
      <c r="C1902" s="122"/>
      <c r="D1902" s="123"/>
      <c r="F1902" s="125"/>
      <c r="G1902" s="126"/>
      <c r="H1902" s="35"/>
      <c r="I1902" s="36"/>
      <c r="J1902" s="37"/>
      <c r="K1902" s="198" t="s">
        <v>75</v>
      </c>
      <c r="L1902" s="199">
        <f t="shared" si="1472"/>
        <v>11232</v>
      </c>
      <c r="M1902" s="200">
        <f t="shared" si="1472"/>
        <v>12655</v>
      </c>
      <c r="N1902" s="201">
        <f t="shared" si="1472"/>
        <v>0</v>
      </c>
      <c r="O1902" s="202">
        <f t="shared" si="1472"/>
        <v>0</v>
      </c>
      <c r="P1902" s="202">
        <f t="shared" si="1472"/>
        <v>0</v>
      </c>
      <c r="Q1902" s="202">
        <f t="shared" si="1472"/>
        <v>0</v>
      </c>
      <c r="R1902" s="202">
        <f t="shared" si="1472"/>
        <v>0</v>
      </c>
      <c r="S1902" s="202">
        <f t="shared" si="1472"/>
        <v>0</v>
      </c>
      <c r="T1902" s="203"/>
      <c r="U1902" s="135">
        <f t="shared" si="1473"/>
        <v>0</v>
      </c>
      <c r="V1902" s="135">
        <f t="shared" si="1473"/>
        <v>0</v>
      </c>
      <c r="W1902" s="202">
        <f t="shared" si="1473"/>
        <v>0</v>
      </c>
      <c r="X1902" s="202">
        <f t="shared" si="1473"/>
        <v>0</v>
      </c>
      <c r="Y1902" s="203"/>
      <c r="Z1902" s="135">
        <f t="shared" si="1474"/>
        <v>0</v>
      </c>
      <c r="AA1902" s="204">
        <f t="shared" si="1474"/>
        <v>0</v>
      </c>
      <c r="AB1902" s="202">
        <f t="shared" si="1474"/>
        <v>0</v>
      </c>
      <c r="AC1902" s="202">
        <f t="shared" si="1474"/>
        <v>0</v>
      </c>
      <c r="AD1902" s="202">
        <f t="shared" si="1474"/>
        <v>0</v>
      </c>
      <c r="AE1902" s="202">
        <f t="shared" si="1474"/>
        <v>0</v>
      </c>
      <c r="AF1902" s="202">
        <f t="shared" si="1474"/>
        <v>0</v>
      </c>
      <c r="AG1902" s="203"/>
      <c r="AH1902" s="135">
        <f t="shared" si="1475"/>
        <v>0</v>
      </c>
      <c r="AI1902" s="135">
        <f t="shared" si="1475"/>
        <v>0</v>
      </c>
      <c r="AJ1902" s="202">
        <f t="shared" si="1475"/>
        <v>0</v>
      </c>
      <c r="AK1902" s="202">
        <f t="shared" si="1475"/>
        <v>0</v>
      </c>
      <c r="AL1902" s="203"/>
      <c r="AM1902" s="205">
        <f t="shared" si="1476"/>
        <v>0</v>
      </c>
      <c r="AN1902" s="119">
        <f t="shared" si="1476"/>
        <v>11232</v>
      </c>
      <c r="AO1902" s="120">
        <f t="shared" si="1476"/>
        <v>12655</v>
      </c>
      <c r="AP1902" s="39">
        <f t="shared" si="1476"/>
        <v>11232</v>
      </c>
      <c r="AQ1902" s="141">
        <f t="shared" si="1476"/>
        <v>11232</v>
      </c>
      <c r="AR1902" s="141">
        <f t="shared" si="1476"/>
        <v>0</v>
      </c>
      <c r="AS1902" s="143">
        <f t="shared" si="1476"/>
        <v>0</v>
      </c>
      <c r="AT1902" s="144">
        <f t="shared" si="1476"/>
        <v>12655</v>
      </c>
      <c r="AU1902" s="141">
        <f t="shared" si="1476"/>
        <v>12655</v>
      </c>
      <c r="AV1902" s="141">
        <f t="shared" si="1476"/>
        <v>0</v>
      </c>
      <c r="AW1902" s="143">
        <f t="shared" si="1476"/>
        <v>0</v>
      </c>
      <c r="AY1902" s="146"/>
      <c r="AZ1902" s="862"/>
    </row>
    <row r="1903" spans="1:52" ht="12.75" customHeight="1" x14ac:dyDescent="0.25">
      <c r="A1903" s="15"/>
      <c r="C1903" s="122"/>
      <c r="D1903" s="123"/>
      <c r="F1903" s="125"/>
      <c r="G1903" s="126"/>
      <c r="H1903" s="35"/>
      <c r="I1903" s="36"/>
      <c r="J1903" s="37"/>
      <c r="K1903" s="206" t="s">
        <v>76</v>
      </c>
      <c r="L1903" s="199">
        <v>0</v>
      </c>
      <c r="M1903" s="200">
        <v>0</v>
      </c>
      <c r="N1903" s="201">
        <v>0</v>
      </c>
      <c r="O1903" s="202">
        <v>0</v>
      </c>
      <c r="P1903" s="202">
        <v>0</v>
      </c>
      <c r="Q1903" s="202">
        <v>0</v>
      </c>
      <c r="R1903" s="202">
        <v>0</v>
      </c>
      <c r="S1903" s="202">
        <v>0</v>
      </c>
      <c r="T1903" s="203"/>
      <c r="U1903" s="135">
        <v>0</v>
      </c>
      <c r="V1903" s="135">
        <v>0</v>
      </c>
      <c r="W1903" s="202">
        <v>0</v>
      </c>
      <c r="X1903" s="202">
        <v>0</v>
      </c>
      <c r="Y1903" s="203"/>
      <c r="Z1903" s="135">
        <v>0</v>
      </c>
      <c r="AA1903" s="204">
        <v>0</v>
      </c>
      <c r="AB1903" s="202">
        <v>0</v>
      </c>
      <c r="AC1903" s="202">
        <v>0</v>
      </c>
      <c r="AD1903" s="202">
        <v>0</v>
      </c>
      <c r="AE1903" s="202">
        <v>0</v>
      </c>
      <c r="AF1903" s="202">
        <v>0</v>
      </c>
      <c r="AG1903" s="203"/>
      <c r="AH1903" s="135">
        <v>0</v>
      </c>
      <c r="AI1903" s="135">
        <v>0</v>
      </c>
      <c r="AJ1903" s="202">
        <v>0</v>
      </c>
      <c r="AK1903" s="202">
        <v>0</v>
      </c>
      <c r="AL1903" s="203"/>
      <c r="AM1903" s="205">
        <v>0</v>
      </c>
      <c r="AN1903" s="119">
        <v>0</v>
      </c>
      <c r="AO1903" s="120">
        <v>0</v>
      </c>
      <c r="AP1903" s="39">
        <v>0</v>
      </c>
      <c r="AQ1903" s="141">
        <v>0</v>
      </c>
      <c r="AR1903" s="141">
        <v>0</v>
      </c>
      <c r="AS1903" s="143">
        <v>0</v>
      </c>
      <c r="AT1903" s="144">
        <v>0</v>
      </c>
      <c r="AU1903" s="141">
        <v>0</v>
      </c>
      <c r="AV1903" s="141">
        <v>0</v>
      </c>
      <c r="AW1903" s="143">
        <v>0</v>
      </c>
      <c r="AY1903" s="146"/>
      <c r="AZ1903" s="862"/>
    </row>
    <row r="1904" spans="1:52" ht="12.75" customHeight="1" x14ac:dyDescent="0.25">
      <c r="A1904" s="15"/>
      <c r="C1904" s="122"/>
      <c r="D1904" s="123"/>
      <c r="F1904" s="125"/>
      <c r="G1904" s="126"/>
      <c r="H1904" s="35"/>
      <c r="I1904" s="36"/>
      <c r="J1904" s="37"/>
      <c r="K1904" s="198"/>
      <c r="L1904" s="199"/>
      <c r="M1904" s="200"/>
      <c r="N1904" s="201"/>
      <c r="O1904" s="202"/>
      <c r="P1904" s="202"/>
      <c r="Q1904" s="202"/>
      <c r="R1904" s="202"/>
      <c r="S1904" s="202"/>
      <c r="T1904" s="224"/>
      <c r="U1904" s="138"/>
      <c r="V1904" s="138"/>
      <c r="W1904" s="139"/>
      <c r="X1904" s="139"/>
      <c r="Y1904" s="224"/>
      <c r="Z1904" s="210"/>
      <c r="AA1904" s="204"/>
      <c r="AB1904" s="202"/>
      <c r="AC1904" s="202"/>
      <c r="AD1904" s="202"/>
      <c r="AE1904" s="202"/>
      <c r="AF1904" s="202"/>
      <c r="AG1904" s="224"/>
      <c r="AH1904" s="138"/>
      <c r="AI1904" s="138"/>
      <c r="AJ1904" s="139"/>
      <c r="AK1904" s="139"/>
      <c r="AL1904" s="224"/>
      <c r="AM1904" s="140"/>
      <c r="AN1904" s="211"/>
      <c r="AO1904" s="212"/>
      <c r="AP1904" s="39"/>
      <c r="AQ1904" s="141"/>
      <c r="AR1904" s="141"/>
      <c r="AS1904" s="143"/>
      <c r="AU1904" s="141"/>
      <c r="AV1904" s="141"/>
      <c r="AW1904" s="143"/>
      <c r="AY1904" s="146"/>
      <c r="AZ1904" s="862"/>
    </row>
    <row r="1905" spans="1:64" s="197" customFormat="1" ht="12.75" customHeight="1" x14ac:dyDescent="0.25">
      <c r="A1905" s="15"/>
      <c r="B1905" s="121"/>
      <c r="C1905" s="122"/>
      <c r="D1905" s="123"/>
      <c r="E1905" s="124"/>
      <c r="F1905" s="125"/>
      <c r="G1905" s="126"/>
      <c r="H1905" s="35"/>
      <c r="I1905" s="36"/>
      <c r="J1905" s="37"/>
      <c r="K1905" s="198"/>
      <c r="L1905" s="199"/>
      <c r="M1905" s="200"/>
      <c r="N1905" s="201"/>
      <c r="O1905" s="202"/>
      <c r="P1905" s="202"/>
      <c r="Q1905" s="202"/>
      <c r="R1905" s="202"/>
      <c r="S1905" s="202"/>
      <c r="T1905" s="224"/>
      <c r="U1905" s="138"/>
      <c r="V1905" s="138"/>
      <c r="W1905" s="139"/>
      <c r="X1905" s="139"/>
      <c r="Y1905" s="224"/>
      <c r="Z1905" s="210"/>
      <c r="AA1905" s="204"/>
      <c r="AB1905" s="202"/>
      <c r="AC1905" s="202"/>
      <c r="AD1905" s="202"/>
      <c r="AE1905" s="202"/>
      <c r="AF1905" s="202"/>
      <c r="AG1905" s="224"/>
      <c r="AH1905" s="138"/>
      <c r="AI1905" s="138"/>
      <c r="AJ1905" s="139"/>
      <c r="AK1905" s="139"/>
      <c r="AL1905" s="224"/>
      <c r="AM1905" s="140"/>
      <c r="AN1905" s="211"/>
      <c r="AO1905" s="212"/>
      <c r="AP1905" s="39"/>
      <c r="AQ1905" s="141"/>
      <c r="AR1905" s="141"/>
      <c r="AS1905" s="143"/>
      <c r="AT1905" s="144"/>
      <c r="AU1905" s="141"/>
      <c r="AV1905" s="141"/>
      <c r="AW1905" s="143"/>
      <c r="AX1905"/>
      <c r="AY1905" s="146"/>
      <c r="AZ1905" s="862"/>
      <c r="BA1905" s="12"/>
      <c r="BB1905" s="12"/>
      <c r="BC1905" s="12"/>
      <c r="BD1905" s="12"/>
      <c r="BE1905" s="12"/>
      <c r="BF1905" s="12"/>
      <c r="BG1905" s="12"/>
      <c r="BH1905" s="12"/>
      <c r="BI1905" s="12"/>
      <c r="BJ1905" s="12"/>
      <c r="BK1905" s="12"/>
      <c r="BL1905" s="12"/>
    </row>
    <row r="1906" spans="1:64" ht="12.75" customHeight="1" x14ac:dyDescent="0.25">
      <c r="A1906" s="15"/>
      <c r="C1906" s="122"/>
      <c r="D1906" s="123"/>
      <c r="F1906" s="125"/>
      <c r="G1906" s="126"/>
      <c r="H1906" s="35"/>
      <c r="I1906" s="36"/>
      <c r="J1906" s="37"/>
      <c r="K1906" s="381" t="s">
        <v>2275</v>
      </c>
      <c r="L1906" s="199"/>
      <c r="M1906" s="200"/>
      <c r="N1906" s="201"/>
      <c r="O1906" s="202"/>
      <c r="P1906" s="202"/>
      <c r="Q1906" s="202"/>
      <c r="R1906" s="202"/>
      <c r="S1906" s="202"/>
      <c r="T1906" s="224"/>
      <c r="U1906" s="138"/>
      <c r="V1906" s="138"/>
      <c r="W1906" s="139"/>
      <c r="X1906" s="139"/>
      <c r="Y1906" s="224"/>
      <c r="Z1906" s="210"/>
      <c r="AA1906" s="204"/>
      <c r="AB1906" s="202"/>
      <c r="AC1906" s="202"/>
      <c r="AD1906" s="202"/>
      <c r="AE1906" s="202"/>
      <c r="AF1906" s="202"/>
      <c r="AG1906" s="224"/>
      <c r="AH1906" s="138"/>
      <c r="AI1906" s="138"/>
      <c r="AJ1906" s="139"/>
      <c r="AK1906" s="139"/>
      <c r="AL1906" s="224"/>
      <c r="AM1906" s="140"/>
      <c r="AN1906" s="211"/>
      <c r="AO1906" s="212"/>
      <c r="AP1906" s="39"/>
      <c r="AQ1906" s="141"/>
      <c r="AR1906" s="141"/>
      <c r="AS1906" s="143"/>
      <c r="AU1906" s="141"/>
      <c r="AV1906" s="141"/>
      <c r="AW1906" s="143"/>
      <c r="AY1906" s="146"/>
      <c r="AZ1906" s="862"/>
    </row>
    <row r="1907" spans="1:64" ht="13.5" customHeight="1" x14ac:dyDescent="0.25">
      <c r="A1907" s="15"/>
      <c r="C1907" s="122"/>
      <c r="D1907" s="123"/>
      <c r="F1907" s="125"/>
      <c r="G1907" s="126"/>
      <c r="H1907" s="35"/>
      <c r="I1907" s="36"/>
      <c r="J1907" s="37"/>
      <c r="K1907" s="451" t="s">
        <v>2276</v>
      </c>
      <c r="L1907" s="199"/>
      <c r="M1907" s="200"/>
      <c r="N1907" s="201"/>
      <c r="O1907" s="202"/>
      <c r="P1907" s="202"/>
      <c r="Q1907" s="202"/>
      <c r="R1907" s="202"/>
      <c r="S1907" s="202"/>
      <c r="T1907" s="224"/>
      <c r="U1907" s="138"/>
      <c r="V1907" s="138"/>
      <c r="W1907" s="139"/>
      <c r="X1907" s="139"/>
      <c r="Y1907" s="224"/>
      <c r="Z1907" s="210"/>
      <c r="AA1907" s="204"/>
      <c r="AB1907" s="202"/>
      <c r="AC1907" s="202"/>
      <c r="AD1907" s="202"/>
      <c r="AE1907" s="202"/>
      <c r="AF1907" s="202"/>
      <c r="AG1907" s="224"/>
      <c r="AH1907" s="138"/>
      <c r="AI1907" s="138"/>
      <c r="AJ1907" s="139"/>
      <c r="AK1907" s="139"/>
      <c r="AL1907" s="224"/>
      <c r="AM1907" s="140"/>
      <c r="AN1907" s="211"/>
      <c r="AO1907" s="212"/>
      <c r="AP1907" s="39"/>
      <c r="AQ1907" s="141"/>
      <c r="AR1907" s="141"/>
      <c r="AS1907" s="143"/>
      <c r="AU1907" s="141"/>
      <c r="AV1907" s="141"/>
      <c r="AW1907" s="143"/>
      <c r="AY1907" s="146"/>
      <c r="AZ1907" s="862"/>
    </row>
    <row r="1908" spans="1:64" ht="12.75" customHeight="1" x14ac:dyDescent="0.25">
      <c r="A1908" s="15"/>
      <c r="C1908" s="122"/>
      <c r="D1908" s="123"/>
      <c r="F1908" s="125"/>
      <c r="G1908" s="126"/>
      <c r="H1908" s="35"/>
      <c r="I1908" s="36"/>
      <c r="J1908" s="37"/>
      <c r="K1908" s="244"/>
      <c r="L1908" s="199"/>
      <c r="M1908" s="200"/>
      <c r="N1908" s="201"/>
      <c r="O1908" s="202"/>
      <c r="P1908" s="202"/>
      <c r="Q1908" s="202"/>
      <c r="R1908" s="202"/>
      <c r="S1908" s="202"/>
      <c r="T1908" s="224"/>
      <c r="U1908" s="138"/>
      <c r="V1908" s="138"/>
      <c r="W1908" s="139"/>
      <c r="X1908" s="139"/>
      <c r="Y1908" s="224"/>
      <c r="Z1908" s="210"/>
      <c r="AA1908" s="204"/>
      <c r="AB1908" s="202"/>
      <c r="AC1908" s="202"/>
      <c r="AD1908" s="202"/>
      <c r="AE1908" s="202"/>
      <c r="AF1908" s="202"/>
      <c r="AG1908" s="224"/>
      <c r="AH1908" s="138"/>
      <c r="AI1908" s="138"/>
      <c r="AJ1908" s="139"/>
      <c r="AK1908" s="139"/>
      <c r="AL1908" s="224"/>
      <c r="AM1908" s="140"/>
      <c r="AN1908" s="211"/>
      <c r="AO1908" s="212"/>
      <c r="AP1908" s="39"/>
      <c r="AQ1908" s="141"/>
      <c r="AR1908" s="141"/>
      <c r="AS1908" s="143"/>
      <c r="AU1908" s="141"/>
      <c r="AV1908" s="141"/>
      <c r="AW1908" s="143"/>
      <c r="AY1908" s="146"/>
      <c r="AZ1908" s="862"/>
    </row>
    <row r="1909" spans="1:64" ht="34.950000000000003" customHeight="1" x14ac:dyDescent="0.25">
      <c r="A1909" s="15" t="s">
        <v>1675</v>
      </c>
      <c r="B1909" s="121">
        <v>14</v>
      </c>
      <c r="C1909" s="122" t="s">
        <v>1728</v>
      </c>
      <c r="D1909" s="123">
        <v>2005</v>
      </c>
      <c r="E1909" s="124" t="s">
        <v>407</v>
      </c>
      <c r="F1909" s="125"/>
      <c r="G1909" s="126"/>
      <c r="H1909" s="35" t="str">
        <f t="shared" si="1468"/>
        <v>052</v>
      </c>
      <c r="I1909" s="36" t="s">
        <v>1157</v>
      </c>
      <c r="J1909" s="37" t="s">
        <v>2277</v>
      </c>
      <c r="K1909" s="244" t="s">
        <v>2278</v>
      </c>
      <c r="L1909" s="199"/>
      <c r="M1909" s="200"/>
      <c r="N1909" s="587"/>
      <c r="O1909" s="588"/>
      <c r="P1909" s="588"/>
      <c r="Q1909" s="588"/>
      <c r="R1909" s="588"/>
      <c r="S1909" s="588"/>
      <c r="T1909" s="589"/>
      <c r="U1909" s="138"/>
      <c r="V1909" s="138"/>
      <c r="W1909" s="139"/>
      <c r="X1909" s="139"/>
      <c r="Y1909" s="589"/>
      <c r="Z1909" s="210"/>
      <c r="AA1909" s="204"/>
      <c r="AB1909" s="202"/>
      <c r="AC1909" s="202"/>
      <c r="AD1909" s="202"/>
      <c r="AE1909" s="202"/>
      <c r="AF1909" s="202"/>
      <c r="AG1909" s="589"/>
      <c r="AH1909" s="138"/>
      <c r="AI1909" s="138"/>
      <c r="AJ1909" s="139"/>
      <c r="AK1909" s="139"/>
      <c r="AL1909" s="589"/>
      <c r="AM1909" s="140"/>
      <c r="AN1909" s="211"/>
      <c r="AO1909" s="212"/>
      <c r="AP1909" s="39"/>
      <c r="AQ1909" s="141"/>
      <c r="AR1909" s="141"/>
      <c r="AS1909" s="143"/>
      <c r="AU1909" s="141"/>
      <c r="AV1909" s="141"/>
      <c r="AW1909" s="143"/>
      <c r="AY1909" s="146" t="str">
        <f>RIGHT(LEFT(I1909,3),2)&amp;"."&amp;RIGHT(LEFT(I1909,5),2)</f>
        <v>01.00</v>
      </c>
      <c r="AZ1909" s="862" t="b">
        <f>COUNTIF('[1]Codes SEC'!$B$2:$B$250,Ministres!AY1909)&gt;0</f>
        <v>1</v>
      </c>
    </row>
    <row r="1910" spans="1:64" ht="12.75" customHeight="1" x14ac:dyDescent="0.25">
      <c r="A1910" s="15"/>
      <c r="C1910" s="122"/>
      <c r="D1910" s="123"/>
      <c r="F1910" s="125"/>
      <c r="G1910" s="126"/>
      <c r="H1910" s="35"/>
      <c r="I1910" s="36"/>
      <c r="J1910" s="37"/>
      <c r="K1910" s="452" t="s">
        <v>1160</v>
      </c>
      <c r="L1910" s="199">
        <v>72766</v>
      </c>
      <c r="M1910" s="200">
        <v>85121</v>
      </c>
      <c r="N1910" s="562"/>
      <c r="O1910" s="563"/>
      <c r="P1910" s="563"/>
      <c r="Q1910" s="563"/>
      <c r="R1910" s="563"/>
      <c r="S1910" s="563"/>
      <c r="T1910" s="592"/>
      <c r="U1910" s="138"/>
      <c r="V1910" s="138"/>
      <c r="W1910" s="139"/>
      <c r="X1910" s="139"/>
      <c r="Y1910" s="592"/>
      <c r="Z1910" s="210"/>
      <c r="AA1910" s="204"/>
      <c r="AB1910" s="202"/>
      <c r="AC1910" s="202"/>
      <c r="AD1910" s="202"/>
      <c r="AE1910" s="202"/>
      <c r="AF1910" s="202"/>
      <c r="AG1910" s="592"/>
      <c r="AH1910" s="138"/>
      <c r="AI1910" s="138"/>
      <c r="AJ1910" s="139"/>
      <c r="AK1910" s="139"/>
      <c r="AL1910" s="592"/>
      <c r="AM1910" s="140"/>
      <c r="AN1910" s="119">
        <f t="shared" ref="AN1910:AN1914" si="1477">L1910+U1910+V1910+Z1910</f>
        <v>72766</v>
      </c>
      <c r="AO1910" s="120">
        <f t="shared" ref="AO1910:AO1914" si="1478">M1910+AH1910+AI1910+AM1910</f>
        <v>85121</v>
      </c>
      <c r="AP1910" s="39">
        <f>L1910</f>
        <v>72766</v>
      </c>
      <c r="AQ1910" s="141">
        <f>AN1910</f>
        <v>72766</v>
      </c>
      <c r="AR1910" s="142">
        <f>AQ1910-AP1910</f>
        <v>0</v>
      </c>
      <c r="AS1910" s="143">
        <f>AR1910/AP1910</f>
        <v>0</v>
      </c>
      <c r="AT1910" s="144">
        <f>M1910</f>
        <v>85121</v>
      </c>
      <c r="AU1910" s="141">
        <f>AO1910</f>
        <v>85121</v>
      </c>
      <c r="AV1910" s="142">
        <f>AU1910-AT1910</f>
        <v>0</v>
      </c>
      <c r="AW1910" s="143">
        <f>AV1910/AT1910</f>
        <v>0</v>
      </c>
      <c r="AY1910" s="146"/>
      <c r="AZ1910" s="862"/>
    </row>
    <row r="1911" spans="1:64" ht="12.75" customHeight="1" x14ac:dyDescent="0.25">
      <c r="A1911" s="15"/>
      <c r="C1911" s="122"/>
      <c r="D1911" s="123"/>
      <c r="F1911" s="125"/>
      <c r="G1911" s="126"/>
      <c r="H1911" s="35"/>
      <c r="I1911" s="36"/>
      <c r="J1911" s="37"/>
      <c r="K1911" s="452" t="s">
        <v>1161</v>
      </c>
      <c r="L1911" s="199">
        <v>14000</v>
      </c>
      <c r="M1911" s="200">
        <v>14000</v>
      </c>
      <c r="N1911" s="562"/>
      <c r="O1911" s="563"/>
      <c r="P1911" s="563"/>
      <c r="Q1911" s="563"/>
      <c r="R1911" s="563"/>
      <c r="S1911" s="563"/>
      <c r="T1911" s="592"/>
      <c r="U1911" s="138"/>
      <c r="V1911" s="138"/>
      <c r="W1911" s="139"/>
      <c r="X1911" s="139"/>
      <c r="Y1911" s="592"/>
      <c r="Z1911" s="210"/>
      <c r="AA1911" s="204"/>
      <c r="AB1911" s="202"/>
      <c r="AC1911" s="202"/>
      <c r="AD1911" s="202"/>
      <c r="AE1911" s="202"/>
      <c r="AF1911" s="202"/>
      <c r="AG1911" s="592"/>
      <c r="AH1911" s="138"/>
      <c r="AI1911" s="138"/>
      <c r="AJ1911" s="139"/>
      <c r="AK1911" s="139"/>
      <c r="AL1911" s="592"/>
      <c r="AM1911" s="140"/>
      <c r="AN1911" s="119">
        <f t="shared" si="1477"/>
        <v>14000</v>
      </c>
      <c r="AO1911" s="120">
        <f t="shared" si="1478"/>
        <v>14000</v>
      </c>
      <c r="AP1911" s="39">
        <f>L1911</f>
        <v>14000</v>
      </c>
      <c r="AQ1911" s="141">
        <f>AN1911</f>
        <v>14000</v>
      </c>
      <c r="AR1911" s="142">
        <f>AQ1911-AP1911</f>
        <v>0</v>
      </c>
      <c r="AS1911" s="143">
        <f>AR1911/AP1911</f>
        <v>0</v>
      </c>
      <c r="AT1911" s="144">
        <f>M1911</f>
        <v>14000</v>
      </c>
      <c r="AU1911" s="141">
        <f>AO1911</f>
        <v>14000</v>
      </c>
      <c r="AV1911" s="142">
        <f>AU1911-AT1911</f>
        <v>0</v>
      </c>
      <c r="AW1911" s="143">
        <f>AV1911/AT1911</f>
        <v>0</v>
      </c>
      <c r="AY1911" s="146"/>
      <c r="AZ1911" s="862"/>
    </row>
    <row r="1912" spans="1:64" ht="12.75" customHeight="1" x14ac:dyDescent="0.25">
      <c r="A1912" s="15"/>
      <c r="C1912" s="122"/>
      <c r="D1912" s="123"/>
      <c r="F1912" s="125"/>
      <c r="G1912" s="126"/>
      <c r="H1912" s="35"/>
      <c r="I1912" s="36"/>
      <c r="J1912" s="37"/>
      <c r="K1912" s="452" t="s">
        <v>1162</v>
      </c>
      <c r="L1912" s="199">
        <v>86766</v>
      </c>
      <c r="M1912" s="200">
        <v>99121</v>
      </c>
      <c r="N1912" s="562"/>
      <c r="O1912" s="563"/>
      <c r="P1912" s="563"/>
      <c r="Q1912" s="563"/>
      <c r="R1912" s="563"/>
      <c r="S1912" s="563"/>
      <c r="T1912" s="592"/>
      <c r="U1912" s="138">
        <f>U1910+U1911</f>
        <v>0</v>
      </c>
      <c r="V1912" s="138">
        <f>V1910+V1911</f>
        <v>0</v>
      </c>
      <c r="W1912" s="139"/>
      <c r="X1912" s="139"/>
      <c r="Y1912" s="592"/>
      <c r="Z1912" s="210">
        <f>Z1910+Z1911</f>
        <v>0</v>
      </c>
      <c r="AA1912" s="204"/>
      <c r="AB1912" s="202"/>
      <c r="AC1912" s="202"/>
      <c r="AD1912" s="202"/>
      <c r="AE1912" s="202"/>
      <c r="AF1912" s="202"/>
      <c r="AG1912" s="592"/>
      <c r="AH1912" s="138">
        <f t="shared" ref="AH1912:AM1912" si="1479">AH1910+AH1911</f>
        <v>0</v>
      </c>
      <c r="AI1912" s="138">
        <f t="shared" si="1479"/>
        <v>0</v>
      </c>
      <c r="AJ1912" s="139"/>
      <c r="AK1912" s="139"/>
      <c r="AL1912" s="592"/>
      <c r="AM1912" s="140">
        <f t="shared" si="1479"/>
        <v>0</v>
      </c>
      <c r="AN1912" s="119">
        <f t="shared" si="1477"/>
        <v>86766</v>
      </c>
      <c r="AO1912" s="120">
        <f t="shared" si="1478"/>
        <v>99121</v>
      </c>
      <c r="AP1912" s="39">
        <f>AP1910+AP1911</f>
        <v>86766</v>
      </c>
      <c r="AQ1912" s="141">
        <f>AQ1910+AQ1911</f>
        <v>86766</v>
      </c>
      <c r="AR1912" s="142">
        <f>AR1910+AR1911</f>
        <v>0</v>
      </c>
      <c r="AS1912" s="143">
        <f>AR1912/AP1912</f>
        <v>0</v>
      </c>
      <c r="AT1912" s="144">
        <f>AT1910+AT1911</f>
        <v>99121</v>
      </c>
      <c r="AU1912" s="141">
        <f>AU1910+AU1911</f>
        <v>99121</v>
      </c>
      <c r="AV1912" s="142">
        <f>AV1910+AV1911</f>
        <v>0</v>
      </c>
      <c r="AW1912" s="143">
        <f>AV1912/AT1912</f>
        <v>0</v>
      </c>
      <c r="AY1912" s="146"/>
      <c r="AZ1912" s="862"/>
    </row>
    <row r="1913" spans="1:64" ht="12.75" customHeight="1" x14ac:dyDescent="0.25">
      <c r="A1913" s="15"/>
      <c r="C1913" s="122"/>
      <c r="D1913" s="123"/>
      <c r="F1913" s="125">
        <v>13</v>
      </c>
      <c r="G1913" s="126"/>
      <c r="H1913" s="35"/>
      <c r="I1913" s="36"/>
      <c r="J1913" s="37"/>
      <c r="K1913" s="118" t="s">
        <v>1163</v>
      </c>
      <c r="L1913" s="128">
        <v>7683</v>
      </c>
      <c r="M1913" s="129">
        <v>7683</v>
      </c>
      <c r="N1913" s="562"/>
      <c r="O1913" s="563"/>
      <c r="P1913" s="563"/>
      <c r="Q1913" s="563"/>
      <c r="R1913" s="563"/>
      <c r="S1913" s="563"/>
      <c r="T1913" s="592" t="str">
        <f>IF(SUM(N1913:S1913)=U1913,"OK",SUM(N1913:S1913)-U1913)</f>
        <v>OK</v>
      </c>
      <c r="U1913" s="138"/>
      <c r="V1913" s="138"/>
      <c r="W1913" s="139"/>
      <c r="X1913" s="139"/>
      <c r="Y1913" s="592" t="str">
        <f>IF(SUM(W1913:X1913)=Z1913,"OK",SUM(W1913:X1913)-Z1913)</f>
        <v>OK</v>
      </c>
      <c r="Z1913" s="210"/>
      <c r="AA1913" s="204"/>
      <c r="AB1913" s="202"/>
      <c r="AC1913" s="202"/>
      <c r="AD1913" s="202"/>
      <c r="AE1913" s="202"/>
      <c r="AF1913" s="202"/>
      <c r="AG1913" s="592" t="str">
        <f>IF(SUM(AA1913:AF1913)=AH1913,"OK",SUM(AA1913:AF1913)-AH1913)</f>
        <v>OK</v>
      </c>
      <c r="AH1913" s="138"/>
      <c r="AI1913" s="138"/>
      <c r="AJ1913" s="139"/>
      <c r="AK1913" s="139"/>
      <c r="AL1913" s="592" t="str">
        <f>IF(SUM(AJ1913:AK1913)=AM1913,"OK",SUM(AJ1913:AK1913)-AM1913)</f>
        <v>OK</v>
      </c>
      <c r="AM1913" s="140"/>
      <c r="AN1913" s="119">
        <f t="shared" si="1477"/>
        <v>7683</v>
      </c>
      <c r="AO1913" s="120">
        <f t="shared" si="1478"/>
        <v>7683</v>
      </c>
      <c r="AP1913" s="39">
        <f>L1913</f>
        <v>7683</v>
      </c>
      <c r="AQ1913" s="141">
        <f>AN1913</f>
        <v>7683</v>
      </c>
      <c r="AR1913" s="142">
        <f>AQ1913-AP1913</f>
        <v>0</v>
      </c>
      <c r="AS1913" s="143">
        <f>AR1913/AP1913</f>
        <v>0</v>
      </c>
      <c r="AT1913" s="144">
        <f>M1913</f>
        <v>7683</v>
      </c>
      <c r="AU1913" s="141">
        <f>AO1913</f>
        <v>7683</v>
      </c>
      <c r="AV1913" s="142">
        <f>AU1913-AT1913</f>
        <v>0</v>
      </c>
      <c r="AW1913" s="143">
        <f>AV1913/AT1913</f>
        <v>0</v>
      </c>
      <c r="AX1913" s="12"/>
      <c r="AY1913" s="146"/>
      <c r="AZ1913" s="862"/>
    </row>
    <row r="1914" spans="1:64" ht="12.75" customHeight="1" x14ac:dyDescent="0.25">
      <c r="A1914" s="15"/>
      <c r="C1914" s="122"/>
      <c r="D1914" s="123"/>
      <c r="F1914" s="125"/>
      <c r="G1914" s="126"/>
      <c r="H1914" s="35"/>
      <c r="I1914" s="36"/>
      <c r="J1914" s="37"/>
      <c r="K1914" s="591" t="s">
        <v>1164</v>
      </c>
      <c r="L1914" s="199">
        <v>79083</v>
      </c>
      <c r="M1914" s="200">
        <v>91438</v>
      </c>
      <c r="N1914" s="562"/>
      <c r="O1914" s="563"/>
      <c r="P1914" s="563"/>
      <c r="Q1914" s="563"/>
      <c r="R1914" s="563"/>
      <c r="S1914" s="563"/>
      <c r="T1914" s="592"/>
      <c r="U1914" s="138">
        <f t="shared" ref="U1914:Z1914" si="1480">U1912-U1913</f>
        <v>0</v>
      </c>
      <c r="V1914" s="138">
        <f t="shared" si="1480"/>
        <v>0</v>
      </c>
      <c r="W1914" s="139"/>
      <c r="X1914" s="139"/>
      <c r="Y1914" s="592"/>
      <c r="Z1914" s="210">
        <f t="shared" si="1480"/>
        <v>0</v>
      </c>
      <c r="AA1914" s="204"/>
      <c r="AB1914" s="202"/>
      <c r="AC1914" s="202"/>
      <c r="AD1914" s="202"/>
      <c r="AE1914" s="202"/>
      <c r="AF1914" s="202"/>
      <c r="AG1914" s="592"/>
      <c r="AH1914" s="138">
        <f t="shared" ref="AH1914:AM1914" si="1481">AH1912-AH1913</f>
        <v>0</v>
      </c>
      <c r="AI1914" s="138">
        <f t="shared" si="1481"/>
        <v>0</v>
      </c>
      <c r="AJ1914" s="139"/>
      <c r="AK1914" s="139"/>
      <c r="AL1914" s="592"/>
      <c r="AM1914" s="140">
        <f t="shared" si="1481"/>
        <v>0</v>
      </c>
      <c r="AN1914" s="119">
        <f t="shared" si="1477"/>
        <v>79083</v>
      </c>
      <c r="AO1914" s="120">
        <f t="shared" si="1478"/>
        <v>91438</v>
      </c>
      <c r="AP1914" s="39">
        <f>AP1912-AP1913</f>
        <v>79083</v>
      </c>
      <c r="AQ1914" s="141">
        <f>AQ1912-AQ1913</f>
        <v>79083</v>
      </c>
      <c r="AR1914" s="142">
        <f>AR1912-AR1913</f>
        <v>0</v>
      </c>
      <c r="AS1914" s="143">
        <f>AR1914/AP1914</f>
        <v>0</v>
      </c>
      <c r="AT1914" s="144">
        <f>AT1912-AT1913</f>
        <v>91438</v>
      </c>
      <c r="AU1914" s="141">
        <f>AU1912-AU1913</f>
        <v>91438</v>
      </c>
      <c r="AV1914" s="142">
        <f>AV1912-AV1913</f>
        <v>0</v>
      </c>
      <c r="AW1914" s="143">
        <f>AV1914/AT1914</f>
        <v>0</v>
      </c>
      <c r="AY1914" s="146"/>
      <c r="AZ1914" s="862"/>
    </row>
    <row r="1915" spans="1:64" ht="12.75" customHeight="1" x14ac:dyDescent="0.25">
      <c r="A1915" s="15"/>
      <c r="C1915" s="122"/>
      <c r="D1915" s="123"/>
      <c r="F1915" s="125"/>
      <c r="G1915" s="126"/>
      <c r="H1915" s="35"/>
      <c r="I1915" s="36"/>
      <c r="J1915" s="37"/>
      <c r="K1915" s="456"/>
      <c r="L1915" s="199"/>
      <c r="M1915" s="200"/>
      <c r="N1915" s="201"/>
      <c r="O1915" s="202"/>
      <c r="P1915" s="202"/>
      <c r="Q1915" s="202"/>
      <c r="R1915" s="202"/>
      <c r="S1915" s="202"/>
      <c r="T1915" s="224"/>
      <c r="U1915" s="138"/>
      <c r="V1915" s="138"/>
      <c r="W1915" s="139"/>
      <c r="X1915" s="139"/>
      <c r="Y1915" s="224"/>
      <c r="Z1915" s="210"/>
      <c r="AA1915" s="204"/>
      <c r="AB1915" s="202"/>
      <c r="AC1915" s="202"/>
      <c r="AD1915" s="202"/>
      <c r="AE1915" s="202"/>
      <c r="AF1915" s="202"/>
      <c r="AG1915" s="224"/>
      <c r="AH1915" s="138"/>
      <c r="AI1915" s="138"/>
      <c r="AJ1915" s="139"/>
      <c r="AK1915" s="139"/>
      <c r="AL1915" s="224"/>
      <c r="AM1915" s="140"/>
      <c r="AN1915" s="211"/>
      <c r="AO1915" s="212"/>
      <c r="AP1915" s="39"/>
      <c r="AQ1915" s="141"/>
      <c r="AR1915" s="141"/>
      <c r="AS1915" s="143"/>
      <c r="AU1915" s="141"/>
      <c r="AV1915" s="141"/>
      <c r="AW1915" s="143"/>
      <c r="AY1915" s="146"/>
      <c r="AZ1915" s="862"/>
    </row>
    <row r="1916" spans="1:64" ht="12.75" customHeight="1" x14ac:dyDescent="0.25">
      <c r="A1916" s="15"/>
      <c r="C1916" s="122"/>
      <c r="D1916" s="123"/>
      <c r="F1916" s="125"/>
      <c r="G1916" s="126"/>
      <c r="H1916" s="35"/>
      <c r="I1916" s="36"/>
      <c r="J1916" s="37"/>
      <c r="K1916" s="243" t="s">
        <v>65</v>
      </c>
      <c r="L1916" s="199"/>
      <c r="M1916" s="200"/>
      <c r="N1916" s="201"/>
      <c r="O1916" s="202"/>
      <c r="P1916" s="202"/>
      <c r="Q1916" s="202"/>
      <c r="R1916" s="202"/>
      <c r="S1916" s="202"/>
      <c r="T1916" s="224"/>
      <c r="U1916" s="138"/>
      <c r="V1916" s="138"/>
      <c r="W1916" s="139"/>
      <c r="X1916" s="139"/>
      <c r="Y1916" s="224"/>
      <c r="Z1916" s="210"/>
      <c r="AA1916" s="204"/>
      <c r="AB1916" s="202"/>
      <c r="AC1916" s="202"/>
      <c r="AD1916" s="202"/>
      <c r="AE1916" s="202"/>
      <c r="AF1916" s="202"/>
      <c r="AG1916" s="224"/>
      <c r="AH1916" s="138"/>
      <c r="AI1916" s="138"/>
      <c r="AJ1916" s="139"/>
      <c r="AK1916" s="139"/>
      <c r="AL1916" s="224"/>
      <c r="AM1916" s="140"/>
      <c r="AN1916" s="211"/>
      <c r="AO1916" s="212"/>
      <c r="AP1916" s="39"/>
      <c r="AQ1916" s="141"/>
      <c r="AR1916" s="141"/>
      <c r="AS1916" s="143"/>
      <c r="AU1916" s="141"/>
      <c r="AV1916" s="141"/>
      <c r="AW1916" s="143"/>
      <c r="AY1916" s="146"/>
      <c r="AZ1916" s="862"/>
    </row>
    <row r="1917" spans="1:64" ht="12.75" customHeight="1" x14ac:dyDescent="0.25">
      <c r="A1917" s="15"/>
      <c r="C1917" s="122"/>
      <c r="D1917" s="123"/>
      <c r="F1917" s="125"/>
      <c r="G1917" s="126"/>
      <c r="H1917" s="35"/>
      <c r="I1917" s="36"/>
      <c r="J1917" s="37"/>
      <c r="K1917" s="244"/>
      <c r="L1917" s="199"/>
      <c r="M1917" s="200"/>
      <c r="N1917" s="201"/>
      <c r="O1917" s="202"/>
      <c r="P1917" s="202"/>
      <c r="Q1917" s="202"/>
      <c r="R1917" s="202"/>
      <c r="S1917" s="202"/>
      <c r="T1917" s="224"/>
      <c r="U1917" s="138"/>
      <c r="V1917" s="138"/>
      <c r="W1917" s="139"/>
      <c r="X1917" s="139"/>
      <c r="Y1917" s="224"/>
      <c r="Z1917" s="210"/>
      <c r="AA1917" s="204"/>
      <c r="AB1917" s="202"/>
      <c r="AC1917" s="202"/>
      <c r="AD1917" s="202"/>
      <c r="AE1917" s="202"/>
      <c r="AF1917" s="202"/>
      <c r="AG1917" s="224"/>
      <c r="AH1917" s="138"/>
      <c r="AI1917" s="138"/>
      <c r="AJ1917" s="139"/>
      <c r="AK1917" s="139"/>
      <c r="AL1917" s="224"/>
      <c r="AM1917" s="140"/>
      <c r="AN1917" s="211"/>
      <c r="AO1917" s="212"/>
      <c r="AP1917" s="39"/>
      <c r="AQ1917" s="141"/>
      <c r="AR1917" s="141"/>
      <c r="AS1917" s="143"/>
      <c r="AU1917" s="141"/>
      <c r="AV1917" s="141"/>
      <c r="AW1917" s="143"/>
      <c r="AY1917" s="146"/>
      <c r="AZ1917" s="862"/>
    </row>
    <row r="1918" spans="1:64" ht="30.6" x14ac:dyDescent="0.25">
      <c r="A1918" s="15" t="s">
        <v>1675</v>
      </c>
      <c r="B1918" s="121">
        <v>14</v>
      </c>
      <c r="C1918" s="122" t="s">
        <v>1728</v>
      </c>
      <c r="D1918" s="123">
        <v>2005</v>
      </c>
      <c r="F1918" s="125"/>
      <c r="G1918" s="126"/>
      <c r="H1918" s="35" t="str">
        <f t="shared" si="1468"/>
        <v>052</v>
      </c>
      <c r="I1918" s="36" t="s">
        <v>96</v>
      </c>
      <c r="J1918" s="37" t="s">
        <v>2279</v>
      </c>
      <c r="K1918" s="244" t="s">
        <v>2280</v>
      </c>
      <c r="L1918" s="199"/>
      <c r="M1918" s="200"/>
      <c r="N1918" s="201"/>
      <c r="O1918" s="202"/>
      <c r="P1918" s="202"/>
      <c r="Q1918" s="202"/>
      <c r="R1918" s="202"/>
      <c r="S1918" s="202"/>
      <c r="T1918" s="224"/>
      <c r="U1918" s="138"/>
      <c r="V1918" s="138"/>
      <c r="W1918" s="139"/>
      <c r="X1918" s="139"/>
      <c r="Y1918" s="224"/>
      <c r="Z1918" s="210"/>
      <c r="AA1918" s="204"/>
      <c r="AB1918" s="202"/>
      <c r="AC1918" s="202"/>
      <c r="AD1918" s="202"/>
      <c r="AE1918" s="202"/>
      <c r="AF1918" s="202"/>
      <c r="AG1918" s="224"/>
      <c r="AH1918" s="138"/>
      <c r="AI1918" s="138"/>
      <c r="AJ1918" s="139"/>
      <c r="AK1918" s="139"/>
      <c r="AL1918" s="224"/>
      <c r="AM1918" s="140"/>
      <c r="AN1918" s="211"/>
      <c r="AO1918" s="212"/>
      <c r="AP1918" s="39"/>
      <c r="AQ1918" s="141"/>
      <c r="AR1918" s="141"/>
      <c r="AS1918" s="143"/>
      <c r="AU1918" s="141"/>
      <c r="AV1918" s="141"/>
      <c r="AW1918" s="143"/>
      <c r="AY1918" s="146" t="str">
        <f t="shared" ref="AY1918:AY1927" si="1482">RIGHT(LEFT(I1918,3),2)&amp;"."&amp;RIGHT(LEFT(I1918,5),2)</f>
        <v>12.11</v>
      </c>
      <c r="AZ1918" s="862" t="b">
        <f>COUNTIF('[1]Codes SEC'!$B$2:$B$250,Ministres!AY1918)&gt;0</f>
        <v>1</v>
      </c>
    </row>
    <row r="1919" spans="1:64" ht="30.6" x14ac:dyDescent="0.25">
      <c r="A1919" s="15" t="s">
        <v>1675</v>
      </c>
      <c r="B1919" s="121">
        <v>14</v>
      </c>
      <c r="C1919" s="122" t="s">
        <v>1728</v>
      </c>
      <c r="D1919" s="123">
        <v>2005</v>
      </c>
      <c r="F1919" s="125"/>
      <c r="G1919" s="126"/>
      <c r="H1919" s="35" t="str">
        <f t="shared" si="1468"/>
        <v>052</v>
      </c>
      <c r="I1919" s="36">
        <v>81211000</v>
      </c>
      <c r="J1919" s="37" t="s">
        <v>2281</v>
      </c>
      <c r="K1919" s="244" t="s">
        <v>2282</v>
      </c>
      <c r="L1919" s="199"/>
      <c r="M1919" s="200"/>
      <c r="N1919" s="201"/>
      <c r="O1919" s="202"/>
      <c r="P1919" s="202"/>
      <c r="Q1919" s="202"/>
      <c r="R1919" s="202"/>
      <c r="S1919" s="202"/>
      <c r="T1919" s="224"/>
      <c r="U1919" s="138"/>
      <c r="V1919" s="138"/>
      <c r="W1919" s="139"/>
      <c r="X1919" s="139"/>
      <c r="Y1919" s="224"/>
      <c r="Z1919" s="210"/>
      <c r="AA1919" s="204"/>
      <c r="AB1919" s="202"/>
      <c r="AC1919" s="202"/>
      <c r="AD1919" s="202"/>
      <c r="AE1919" s="202"/>
      <c r="AF1919" s="202"/>
      <c r="AG1919" s="224"/>
      <c r="AH1919" s="138"/>
      <c r="AI1919" s="138"/>
      <c r="AJ1919" s="139"/>
      <c r="AK1919" s="139"/>
      <c r="AL1919" s="224"/>
      <c r="AM1919" s="140"/>
      <c r="AN1919" s="211"/>
      <c r="AO1919" s="212"/>
      <c r="AP1919" s="39"/>
      <c r="AQ1919" s="141"/>
      <c r="AR1919" s="141"/>
      <c r="AS1919" s="143"/>
      <c r="AU1919" s="141"/>
      <c r="AV1919" s="141"/>
      <c r="AW1919" s="143"/>
      <c r="AY1919" s="146" t="str">
        <f t="shared" si="1482"/>
        <v>12.11</v>
      </c>
      <c r="AZ1919" s="862" t="b">
        <f>COUNTIF('[1]Codes SEC'!$B$2:$B$250,Ministres!AY1919)&gt;0</f>
        <v>1</v>
      </c>
    </row>
    <row r="1920" spans="1:64" ht="30.6" x14ac:dyDescent="0.25">
      <c r="A1920" s="15" t="s">
        <v>1675</v>
      </c>
      <c r="B1920" s="121">
        <v>14</v>
      </c>
      <c r="C1920" s="122" t="s">
        <v>1728</v>
      </c>
      <c r="D1920" s="123">
        <v>2005</v>
      </c>
      <c r="F1920" s="125"/>
      <c r="G1920" s="126"/>
      <c r="H1920" s="35" t="str">
        <f t="shared" si="1468"/>
        <v>052</v>
      </c>
      <c r="I1920" s="36" t="s">
        <v>163</v>
      </c>
      <c r="J1920" s="37" t="s">
        <v>2283</v>
      </c>
      <c r="K1920" s="244" t="s">
        <v>2284</v>
      </c>
      <c r="L1920" s="199"/>
      <c r="M1920" s="200"/>
      <c r="N1920" s="201"/>
      <c r="O1920" s="202"/>
      <c r="P1920" s="202"/>
      <c r="Q1920" s="202"/>
      <c r="R1920" s="202"/>
      <c r="S1920" s="202"/>
      <c r="T1920" s="224"/>
      <c r="U1920" s="138"/>
      <c r="V1920" s="138"/>
      <c r="W1920" s="139"/>
      <c r="X1920" s="139"/>
      <c r="Y1920" s="224"/>
      <c r="Z1920" s="210"/>
      <c r="AA1920" s="204"/>
      <c r="AB1920" s="202"/>
      <c r="AC1920" s="202"/>
      <c r="AD1920" s="202"/>
      <c r="AE1920" s="202"/>
      <c r="AF1920" s="202"/>
      <c r="AG1920" s="224"/>
      <c r="AH1920" s="138"/>
      <c r="AI1920" s="138"/>
      <c r="AJ1920" s="139"/>
      <c r="AK1920" s="139"/>
      <c r="AL1920" s="224"/>
      <c r="AM1920" s="140"/>
      <c r="AN1920" s="211"/>
      <c r="AO1920" s="212"/>
      <c r="AP1920" s="39"/>
      <c r="AQ1920" s="141"/>
      <c r="AR1920" s="141"/>
      <c r="AS1920" s="143"/>
      <c r="AU1920" s="141"/>
      <c r="AV1920" s="141"/>
      <c r="AW1920" s="143"/>
      <c r="AY1920" s="146" t="str">
        <f t="shared" si="1482"/>
        <v>12.21</v>
      </c>
      <c r="AZ1920" s="862" t="b">
        <f>COUNTIF('[1]Codes SEC'!$B$2:$B$250,Ministres!AY1920)&gt;0</f>
        <v>1</v>
      </c>
    </row>
    <row r="1921" spans="1:52" ht="30.6" x14ac:dyDescent="0.25">
      <c r="A1921" s="15" t="s">
        <v>1675</v>
      </c>
      <c r="B1921" s="121">
        <v>14</v>
      </c>
      <c r="C1921" s="122" t="s">
        <v>1728</v>
      </c>
      <c r="D1921" s="123">
        <v>2005</v>
      </c>
      <c r="F1921" s="125"/>
      <c r="G1921" s="126"/>
      <c r="H1921" s="35" t="str">
        <f t="shared" si="1468"/>
        <v>052</v>
      </c>
      <c r="I1921" s="36" t="s">
        <v>2000</v>
      </c>
      <c r="J1921" s="37" t="s">
        <v>2285</v>
      </c>
      <c r="K1921" s="244" t="s">
        <v>2286</v>
      </c>
      <c r="L1921" s="199"/>
      <c r="M1921" s="200"/>
      <c r="N1921" s="201"/>
      <c r="O1921" s="202"/>
      <c r="P1921" s="202"/>
      <c r="Q1921" s="202"/>
      <c r="R1921" s="202"/>
      <c r="S1921" s="202"/>
      <c r="T1921" s="224"/>
      <c r="U1921" s="138"/>
      <c r="V1921" s="138"/>
      <c r="W1921" s="139"/>
      <c r="X1921" s="139"/>
      <c r="Y1921" s="224"/>
      <c r="Z1921" s="210"/>
      <c r="AA1921" s="204"/>
      <c r="AB1921" s="202"/>
      <c r="AC1921" s="202"/>
      <c r="AD1921" s="202"/>
      <c r="AE1921" s="202"/>
      <c r="AF1921" s="202"/>
      <c r="AG1921" s="224"/>
      <c r="AH1921" s="138"/>
      <c r="AI1921" s="138"/>
      <c r="AJ1921" s="139"/>
      <c r="AK1921" s="139"/>
      <c r="AL1921" s="224"/>
      <c r="AM1921" s="140"/>
      <c r="AN1921" s="211"/>
      <c r="AO1921" s="212"/>
      <c r="AP1921" s="39"/>
      <c r="AQ1921" s="141"/>
      <c r="AR1921" s="141"/>
      <c r="AS1921" s="143"/>
      <c r="AU1921" s="141"/>
      <c r="AV1921" s="141"/>
      <c r="AW1921" s="143"/>
      <c r="AY1921" s="146" t="str">
        <f t="shared" si="1482"/>
        <v>14.10</v>
      </c>
      <c r="AZ1921" s="862" t="b">
        <f>COUNTIF('[1]Codes SEC'!$B$2:$B$250,Ministres!AY1921)&gt;0</f>
        <v>1</v>
      </c>
    </row>
    <row r="1922" spans="1:52" ht="30.6" x14ac:dyDescent="0.25">
      <c r="A1922" s="15" t="s">
        <v>1675</v>
      </c>
      <c r="B1922" s="121">
        <v>14</v>
      </c>
      <c r="C1922" s="122" t="s">
        <v>1728</v>
      </c>
      <c r="D1922" s="123">
        <v>2005</v>
      </c>
      <c r="F1922" s="125"/>
      <c r="G1922" s="126"/>
      <c r="H1922" s="35" t="str">
        <f t="shared" si="1468"/>
        <v>052</v>
      </c>
      <c r="I1922" s="36">
        <v>82140000</v>
      </c>
      <c r="J1922" s="37" t="s">
        <v>2287</v>
      </c>
      <c r="K1922" s="599" t="s">
        <v>2288</v>
      </c>
      <c r="L1922" s="199"/>
      <c r="M1922" s="200"/>
      <c r="N1922" s="201"/>
      <c r="O1922" s="202"/>
      <c r="P1922" s="202"/>
      <c r="Q1922" s="202"/>
      <c r="R1922" s="202"/>
      <c r="S1922" s="202"/>
      <c r="T1922" s="224"/>
      <c r="U1922" s="138"/>
      <c r="V1922" s="138"/>
      <c r="W1922" s="139"/>
      <c r="X1922" s="139"/>
      <c r="Y1922" s="224"/>
      <c r="Z1922" s="210"/>
      <c r="AA1922" s="204"/>
      <c r="AB1922" s="202"/>
      <c r="AC1922" s="202"/>
      <c r="AD1922" s="202"/>
      <c r="AE1922" s="202"/>
      <c r="AF1922" s="202"/>
      <c r="AG1922" s="224"/>
      <c r="AH1922" s="138"/>
      <c r="AI1922" s="138"/>
      <c r="AJ1922" s="139"/>
      <c r="AK1922" s="139"/>
      <c r="AL1922" s="224"/>
      <c r="AM1922" s="140"/>
      <c r="AN1922" s="211"/>
      <c r="AO1922" s="212"/>
      <c r="AP1922" s="39"/>
      <c r="AQ1922" s="141"/>
      <c r="AR1922" s="141"/>
      <c r="AS1922" s="143"/>
      <c r="AU1922" s="141"/>
      <c r="AV1922" s="141"/>
      <c r="AW1922" s="143"/>
      <c r="AY1922" s="146" t="str">
        <f t="shared" si="1482"/>
        <v>21.40</v>
      </c>
      <c r="AZ1922" s="862" t="b">
        <f>COUNTIF('[1]Codes SEC'!$B$2:$B$250,Ministres!AY1922)&gt;0</f>
        <v>1</v>
      </c>
    </row>
    <row r="1923" spans="1:52" ht="30.6" x14ac:dyDescent="0.25">
      <c r="A1923" s="15" t="s">
        <v>1675</v>
      </c>
      <c r="B1923" s="121">
        <v>14</v>
      </c>
      <c r="C1923" s="122" t="s">
        <v>1728</v>
      </c>
      <c r="D1923" s="123">
        <v>2005</v>
      </c>
      <c r="F1923" s="125"/>
      <c r="G1923" s="126"/>
      <c r="H1923" s="35" t="str">
        <f t="shared" si="1468"/>
        <v>052</v>
      </c>
      <c r="I1923" s="36">
        <v>82160000</v>
      </c>
      <c r="J1923" s="37" t="s">
        <v>2289</v>
      </c>
      <c r="K1923" s="599" t="s">
        <v>2290</v>
      </c>
      <c r="L1923" s="199"/>
      <c r="M1923" s="200"/>
      <c r="N1923" s="201"/>
      <c r="O1923" s="202"/>
      <c r="P1923" s="202"/>
      <c r="Q1923" s="202"/>
      <c r="R1923" s="202"/>
      <c r="S1923" s="202"/>
      <c r="T1923" s="224"/>
      <c r="U1923" s="138"/>
      <c r="V1923" s="138"/>
      <c r="W1923" s="139"/>
      <c r="X1923" s="139"/>
      <c r="Y1923" s="224"/>
      <c r="Z1923" s="210"/>
      <c r="AA1923" s="204"/>
      <c r="AB1923" s="202"/>
      <c r="AC1923" s="202"/>
      <c r="AD1923" s="202"/>
      <c r="AE1923" s="202"/>
      <c r="AF1923" s="202"/>
      <c r="AG1923" s="224"/>
      <c r="AH1923" s="138"/>
      <c r="AI1923" s="138"/>
      <c r="AJ1923" s="139"/>
      <c r="AK1923" s="139"/>
      <c r="AL1923" s="224"/>
      <c r="AM1923" s="140"/>
      <c r="AN1923" s="211"/>
      <c r="AO1923" s="212"/>
      <c r="AP1923" s="39"/>
      <c r="AQ1923" s="141"/>
      <c r="AR1923" s="141"/>
      <c r="AS1923" s="143"/>
      <c r="AU1923" s="141"/>
      <c r="AV1923" s="141"/>
      <c r="AW1923" s="143"/>
      <c r="AY1923" s="146" t="str">
        <f t="shared" si="1482"/>
        <v>21.60</v>
      </c>
      <c r="AZ1923" s="862" t="b">
        <f>COUNTIF('[1]Codes SEC'!$B$2:$B$250,Ministres!AY1923)&gt;0</f>
        <v>1</v>
      </c>
    </row>
    <row r="1924" spans="1:52" ht="30.6" x14ac:dyDescent="0.25">
      <c r="A1924" s="15" t="s">
        <v>1675</v>
      </c>
      <c r="B1924" s="121">
        <v>14</v>
      </c>
      <c r="C1924" s="122" t="s">
        <v>1728</v>
      </c>
      <c r="D1924" s="123">
        <v>2005</v>
      </c>
      <c r="F1924" s="125"/>
      <c r="G1924" s="126"/>
      <c r="H1924" s="35" t="str">
        <f t="shared" si="1468"/>
        <v>052</v>
      </c>
      <c r="I1924" s="36">
        <v>83200000</v>
      </c>
      <c r="J1924" s="37" t="s">
        <v>2291</v>
      </c>
      <c r="K1924" s="599" t="s">
        <v>2292</v>
      </c>
      <c r="L1924" s="199"/>
      <c r="M1924" s="200"/>
      <c r="N1924" s="201"/>
      <c r="O1924" s="202"/>
      <c r="P1924" s="202"/>
      <c r="Q1924" s="202"/>
      <c r="R1924" s="202"/>
      <c r="S1924" s="202"/>
      <c r="T1924" s="224"/>
      <c r="U1924" s="138"/>
      <c r="V1924" s="138"/>
      <c r="W1924" s="139"/>
      <c r="X1924" s="139"/>
      <c r="Y1924" s="224"/>
      <c r="Z1924" s="210"/>
      <c r="AA1924" s="204"/>
      <c r="AB1924" s="202"/>
      <c r="AC1924" s="202"/>
      <c r="AD1924" s="202"/>
      <c r="AE1924" s="202"/>
      <c r="AF1924" s="202"/>
      <c r="AG1924" s="224"/>
      <c r="AH1924" s="138"/>
      <c r="AI1924" s="138"/>
      <c r="AJ1924" s="139"/>
      <c r="AK1924" s="139"/>
      <c r="AL1924" s="224"/>
      <c r="AM1924" s="140"/>
      <c r="AN1924" s="211"/>
      <c r="AO1924" s="212"/>
      <c r="AP1924" s="39"/>
      <c r="AQ1924" s="141"/>
      <c r="AR1924" s="141"/>
      <c r="AS1924" s="143"/>
      <c r="AU1924" s="141"/>
      <c r="AV1924" s="141"/>
      <c r="AW1924" s="143"/>
      <c r="AY1924" s="146" t="str">
        <f t="shared" si="1482"/>
        <v>32.00</v>
      </c>
      <c r="AZ1924" s="862" t="b">
        <f>COUNTIF('[1]Codes SEC'!$B$2:$B$250,Ministres!AY1924)&gt;0</f>
        <v>1</v>
      </c>
    </row>
    <row r="1925" spans="1:52" ht="30.6" x14ac:dyDescent="0.25">
      <c r="A1925" s="15" t="s">
        <v>1675</v>
      </c>
      <c r="B1925" s="121">
        <v>14</v>
      </c>
      <c r="C1925" s="122" t="s">
        <v>1728</v>
      </c>
      <c r="D1925" s="123">
        <v>2005</v>
      </c>
      <c r="F1925" s="125"/>
      <c r="G1925" s="126"/>
      <c r="H1925" s="35" t="str">
        <f t="shared" si="1468"/>
        <v>052</v>
      </c>
      <c r="I1925" s="36" t="s">
        <v>207</v>
      </c>
      <c r="J1925" s="37" t="s">
        <v>2293</v>
      </c>
      <c r="K1925" s="244" t="s">
        <v>2294</v>
      </c>
      <c r="L1925" s="199"/>
      <c r="M1925" s="200"/>
      <c r="N1925" s="201"/>
      <c r="O1925" s="202"/>
      <c r="P1925" s="202"/>
      <c r="Q1925" s="202"/>
      <c r="R1925" s="202"/>
      <c r="S1925" s="202"/>
      <c r="T1925" s="224"/>
      <c r="U1925" s="138"/>
      <c r="V1925" s="138"/>
      <c r="W1925" s="139"/>
      <c r="X1925" s="139"/>
      <c r="Y1925" s="224"/>
      <c r="Z1925" s="210"/>
      <c r="AA1925" s="204"/>
      <c r="AB1925" s="202"/>
      <c r="AC1925" s="202"/>
      <c r="AD1925" s="202"/>
      <c r="AE1925" s="202"/>
      <c r="AF1925" s="202"/>
      <c r="AG1925" s="224"/>
      <c r="AH1925" s="138"/>
      <c r="AI1925" s="138"/>
      <c r="AJ1925" s="139"/>
      <c r="AK1925" s="139"/>
      <c r="AL1925" s="224"/>
      <c r="AM1925" s="140"/>
      <c r="AN1925" s="211"/>
      <c r="AO1925" s="212"/>
      <c r="AP1925" s="39"/>
      <c r="AQ1925" s="141"/>
      <c r="AR1925" s="141"/>
      <c r="AS1925" s="143"/>
      <c r="AU1925" s="141"/>
      <c r="AV1925" s="141"/>
      <c r="AW1925" s="143"/>
      <c r="AY1925" s="146" t="str">
        <f t="shared" si="1482"/>
        <v>33.00</v>
      </c>
      <c r="AZ1925" s="862" t="b">
        <f>COUNTIF('[1]Codes SEC'!$B$2:$B$250,Ministres!AY1925)&gt;0</f>
        <v>1</v>
      </c>
    </row>
    <row r="1926" spans="1:52" ht="30.6" x14ac:dyDescent="0.25">
      <c r="A1926" s="15" t="s">
        <v>1675</v>
      </c>
      <c r="B1926" s="121">
        <v>14</v>
      </c>
      <c r="C1926" s="122" t="s">
        <v>1728</v>
      </c>
      <c r="D1926" s="123">
        <v>2005</v>
      </c>
      <c r="F1926" s="125"/>
      <c r="G1926" s="126"/>
      <c r="H1926" s="35" t="str">
        <f t="shared" si="1468"/>
        <v>052</v>
      </c>
      <c r="I1926" s="36">
        <v>83441000</v>
      </c>
      <c r="J1926" s="37" t="s">
        <v>2295</v>
      </c>
      <c r="K1926" s="599" t="s">
        <v>2296</v>
      </c>
      <c r="L1926" s="199"/>
      <c r="M1926" s="200"/>
      <c r="N1926" s="201"/>
      <c r="O1926" s="202"/>
      <c r="P1926" s="202"/>
      <c r="Q1926" s="202"/>
      <c r="R1926" s="202"/>
      <c r="S1926" s="202"/>
      <c r="T1926" s="224"/>
      <c r="U1926" s="138"/>
      <c r="V1926" s="138"/>
      <c r="W1926" s="139"/>
      <c r="X1926" s="139"/>
      <c r="Y1926" s="224"/>
      <c r="Z1926" s="210"/>
      <c r="AA1926" s="204"/>
      <c r="AB1926" s="202"/>
      <c r="AC1926" s="202"/>
      <c r="AD1926" s="202"/>
      <c r="AE1926" s="202"/>
      <c r="AF1926" s="202"/>
      <c r="AG1926" s="224"/>
      <c r="AH1926" s="138"/>
      <c r="AI1926" s="138"/>
      <c r="AJ1926" s="139"/>
      <c r="AK1926" s="139"/>
      <c r="AL1926" s="224"/>
      <c r="AM1926" s="140"/>
      <c r="AN1926" s="211"/>
      <c r="AO1926" s="212"/>
      <c r="AP1926" s="39"/>
      <c r="AQ1926" s="141"/>
      <c r="AR1926" s="141"/>
      <c r="AS1926" s="143"/>
      <c r="AU1926" s="141"/>
      <c r="AV1926" s="141"/>
      <c r="AW1926" s="143"/>
      <c r="AY1926" s="146" t="str">
        <f t="shared" si="1482"/>
        <v>34.41</v>
      </c>
      <c r="AZ1926" s="862" t="b">
        <f>COUNTIF('[1]Codes SEC'!$B$2:$B$250,Ministres!AY1926)&gt;0</f>
        <v>1</v>
      </c>
    </row>
    <row r="1927" spans="1:52" ht="30.6" x14ac:dyDescent="0.25">
      <c r="A1927" s="15" t="s">
        <v>1675</v>
      </c>
      <c r="B1927" s="121">
        <v>14</v>
      </c>
      <c r="C1927" s="122" t="s">
        <v>1728</v>
      </c>
      <c r="D1927" s="123">
        <v>2005</v>
      </c>
      <c r="F1927" s="125"/>
      <c r="G1927" s="126"/>
      <c r="H1927" s="35" t="str">
        <f t="shared" si="1468"/>
        <v>052</v>
      </c>
      <c r="I1927" s="36" t="s">
        <v>121</v>
      </c>
      <c r="J1927" s="37" t="s">
        <v>2297</v>
      </c>
      <c r="K1927" s="244" t="s">
        <v>2298</v>
      </c>
      <c r="L1927" s="199"/>
      <c r="M1927" s="200"/>
      <c r="N1927" s="201"/>
      <c r="O1927" s="202"/>
      <c r="P1927" s="202"/>
      <c r="Q1927" s="202"/>
      <c r="R1927" s="202"/>
      <c r="S1927" s="202"/>
      <c r="T1927" s="224"/>
      <c r="U1927" s="138"/>
      <c r="V1927" s="138"/>
      <c r="W1927" s="139"/>
      <c r="X1927" s="139"/>
      <c r="Y1927" s="224"/>
      <c r="Z1927" s="210"/>
      <c r="AA1927" s="204"/>
      <c r="AB1927" s="202"/>
      <c r="AC1927" s="202"/>
      <c r="AD1927" s="202"/>
      <c r="AE1927" s="202"/>
      <c r="AF1927" s="202"/>
      <c r="AG1927" s="224"/>
      <c r="AH1927" s="138"/>
      <c r="AI1927" s="138"/>
      <c r="AJ1927" s="139"/>
      <c r="AK1927" s="139"/>
      <c r="AL1927" s="224"/>
      <c r="AM1927" s="140"/>
      <c r="AN1927" s="211"/>
      <c r="AO1927" s="212"/>
      <c r="AP1927" s="39"/>
      <c r="AQ1927" s="141"/>
      <c r="AR1927" s="141"/>
      <c r="AS1927" s="143"/>
      <c r="AU1927" s="141"/>
      <c r="AV1927" s="141"/>
      <c r="AW1927" s="143"/>
      <c r="AY1927" s="146" t="str">
        <f t="shared" si="1482"/>
        <v>41.40</v>
      </c>
      <c r="AZ1927" s="862" t="b">
        <f>COUNTIF('[1]Codes SEC'!$B$2:$B$250,Ministres!AY1927)&gt;0</f>
        <v>1</v>
      </c>
    </row>
    <row r="1928" spans="1:52" ht="12.75" customHeight="1" x14ac:dyDescent="0.25">
      <c r="A1928" s="15"/>
      <c r="C1928" s="122"/>
      <c r="D1928" s="123"/>
      <c r="F1928" s="125"/>
      <c r="G1928" s="126"/>
      <c r="H1928" s="35"/>
      <c r="I1928" s="36"/>
      <c r="J1928" s="37"/>
      <c r="K1928" s="244"/>
      <c r="L1928" s="199"/>
      <c r="M1928" s="200"/>
      <c r="N1928" s="201"/>
      <c r="O1928" s="202"/>
      <c r="P1928" s="202"/>
      <c r="Q1928" s="202"/>
      <c r="R1928" s="202"/>
      <c r="S1928" s="202"/>
      <c r="T1928" s="224"/>
      <c r="U1928" s="138"/>
      <c r="V1928" s="138"/>
      <c r="W1928" s="139"/>
      <c r="X1928" s="139"/>
      <c r="Y1928" s="224"/>
      <c r="Z1928" s="210"/>
      <c r="AA1928" s="204"/>
      <c r="AB1928" s="202"/>
      <c r="AC1928" s="202"/>
      <c r="AD1928" s="202"/>
      <c r="AE1928" s="202"/>
      <c r="AF1928" s="202"/>
      <c r="AG1928" s="224"/>
      <c r="AH1928" s="138"/>
      <c r="AI1928" s="138"/>
      <c r="AJ1928" s="139"/>
      <c r="AK1928" s="139"/>
      <c r="AL1928" s="224"/>
      <c r="AM1928" s="140"/>
      <c r="AN1928" s="211"/>
      <c r="AO1928" s="212"/>
      <c r="AP1928" s="39"/>
      <c r="AQ1928" s="141"/>
      <c r="AR1928" s="141"/>
      <c r="AS1928" s="143"/>
      <c r="AU1928" s="141"/>
      <c r="AV1928" s="141"/>
      <c r="AW1928" s="143"/>
      <c r="AY1928" s="146"/>
      <c r="AZ1928" s="862"/>
    </row>
    <row r="1929" spans="1:52" ht="12.75" customHeight="1" x14ac:dyDescent="0.25">
      <c r="A1929" s="15"/>
      <c r="C1929" s="122"/>
      <c r="D1929" s="123"/>
      <c r="F1929" s="125"/>
      <c r="G1929" s="126"/>
      <c r="H1929" s="35"/>
      <c r="I1929" s="36"/>
      <c r="J1929" s="37"/>
      <c r="K1929" s="243" t="s">
        <v>109</v>
      </c>
      <c r="L1929" s="199"/>
      <c r="M1929" s="200"/>
      <c r="N1929" s="201"/>
      <c r="O1929" s="202"/>
      <c r="P1929" s="202"/>
      <c r="Q1929" s="202"/>
      <c r="R1929" s="202"/>
      <c r="S1929" s="202"/>
      <c r="T1929" s="224"/>
      <c r="U1929" s="138"/>
      <c r="V1929" s="138"/>
      <c r="W1929" s="139"/>
      <c r="X1929" s="139"/>
      <c r="Y1929" s="224"/>
      <c r="Z1929" s="210"/>
      <c r="AA1929" s="204"/>
      <c r="AB1929" s="202"/>
      <c r="AC1929" s="202"/>
      <c r="AD1929" s="202"/>
      <c r="AE1929" s="202"/>
      <c r="AF1929" s="202"/>
      <c r="AG1929" s="224"/>
      <c r="AH1929" s="138"/>
      <c r="AI1929" s="138"/>
      <c r="AJ1929" s="139"/>
      <c r="AK1929" s="139"/>
      <c r="AL1929" s="224"/>
      <c r="AM1929" s="140"/>
      <c r="AN1929" s="211"/>
      <c r="AO1929" s="212"/>
      <c r="AP1929" s="39"/>
      <c r="AQ1929" s="141"/>
      <c r="AR1929" s="141"/>
      <c r="AS1929" s="143"/>
      <c r="AU1929" s="141"/>
      <c r="AV1929" s="141"/>
      <c r="AW1929" s="143"/>
      <c r="AY1929" s="146"/>
      <c r="AZ1929" s="862"/>
    </row>
    <row r="1930" spans="1:52" ht="12.75" customHeight="1" x14ac:dyDescent="0.25">
      <c r="A1930" s="15"/>
      <c r="C1930" s="122"/>
      <c r="D1930" s="123"/>
      <c r="F1930" s="125"/>
      <c r="G1930" s="126"/>
      <c r="H1930" s="35"/>
      <c r="I1930" s="36"/>
      <c r="J1930" s="37"/>
      <c r="K1930" s="244"/>
      <c r="L1930" s="199"/>
      <c r="M1930" s="200"/>
      <c r="N1930" s="201"/>
      <c r="O1930" s="202"/>
      <c r="P1930" s="202"/>
      <c r="Q1930" s="202"/>
      <c r="R1930" s="202"/>
      <c r="S1930" s="202"/>
      <c r="T1930" s="224"/>
      <c r="U1930" s="138"/>
      <c r="V1930" s="138"/>
      <c r="W1930" s="139"/>
      <c r="X1930" s="139"/>
      <c r="Y1930" s="224"/>
      <c r="Z1930" s="210"/>
      <c r="AA1930" s="204"/>
      <c r="AB1930" s="202"/>
      <c r="AC1930" s="202"/>
      <c r="AD1930" s="202"/>
      <c r="AE1930" s="202"/>
      <c r="AF1930" s="202"/>
      <c r="AG1930" s="224"/>
      <c r="AH1930" s="138"/>
      <c r="AI1930" s="138"/>
      <c r="AJ1930" s="139"/>
      <c r="AK1930" s="139"/>
      <c r="AL1930" s="224"/>
      <c r="AM1930" s="140"/>
      <c r="AN1930" s="211"/>
      <c r="AO1930" s="212"/>
      <c r="AP1930" s="39"/>
      <c r="AQ1930" s="141"/>
      <c r="AR1930" s="141"/>
      <c r="AS1930" s="143"/>
      <c r="AU1930" s="141"/>
      <c r="AV1930" s="141"/>
      <c r="AW1930" s="143"/>
      <c r="AY1930" s="146"/>
      <c r="AZ1930" s="862"/>
    </row>
    <row r="1931" spans="1:52" ht="30.6" x14ac:dyDescent="0.25">
      <c r="A1931" s="15" t="s">
        <v>1675</v>
      </c>
      <c r="B1931" s="121">
        <v>14</v>
      </c>
      <c r="C1931" s="122" t="s">
        <v>1728</v>
      </c>
      <c r="D1931" s="123">
        <v>2005</v>
      </c>
      <c r="F1931" s="125"/>
      <c r="G1931" s="126"/>
      <c r="H1931" s="35" t="str">
        <f t="shared" si="1468"/>
        <v>052</v>
      </c>
      <c r="I1931" s="36" t="s">
        <v>2100</v>
      </c>
      <c r="J1931" s="37" t="s">
        <v>2299</v>
      </c>
      <c r="K1931" s="244" t="s">
        <v>2300</v>
      </c>
      <c r="L1931" s="199"/>
      <c r="M1931" s="200"/>
      <c r="N1931" s="201"/>
      <c r="O1931" s="202"/>
      <c r="P1931" s="202"/>
      <c r="Q1931" s="202"/>
      <c r="R1931" s="202"/>
      <c r="S1931" s="202"/>
      <c r="T1931" s="224"/>
      <c r="U1931" s="138"/>
      <c r="V1931" s="138"/>
      <c r="W1931" s="139"/>
      <c r="X1931" s="139"/>
      <c r="Y1931" s="224"/>
      <c r="Z1931" s="210"/>
      <c r="AA1931" s="204"/>
      <c r="AB1931" s="202"/>
      <c r="AC1931" s="202"/>
      <c r="AD1931" s="202"/>
      <c r="AE1931" s="202"/>
      <c r="AF1931" s="202"/>
      <c r="AG1931" s="224"/>
      <c r="AH1931" s="138"/>
      <c r="AI1931" s="138"/>
      <c r="AJ1931" s="139"/>
      <c r="AK1931" s="139"/>
      <c r="AL1931" s="224"/>
      <c r="AM1931" s="140"/>
      <c r="AN1931" s="211"/>
      <c r="AO1931" s="212"/>
      <c r="AP1931" s="39"/>
      <c r="AQ1931" s="141"/>
      <c r="AR1931" s="141"/>
      <c r="AS1931" s="143"/>
      <c r="AU1931" s="141"/>
      <c r="AV1931" s="141"/>
      <c r="AW1931" s="143"/>
      <c r="AY1931" s="146" t="str">
        <f t="shared" ref="AY1931:AY1939" si="1483">RIGHT(LEFT(I1931,3),2)&amp;"."&amp;RIGHT(LEFT(I1931,5),2)</f>
        <v>71.12</v>
      </c>
      <c r="AZ1931" s="862" t="b">
        <f>COUNTIF('[1]Codes SEC'!$B$2:$B$250,Ministres!AY1931)&gt;0</f>
        <v>1</v>
      </c>
    </row>
    <row r="1932" spans="1:52" ht="30.6" x14ac:dyDescent="0.25">
      <c r="A1932" s="15" t="s">
        <v>1675</v>
      </c>
      <c r="B1932" s="121">
        <v>14</v>
      </c>
      <c r="C1932" s="122" t="s">
        <v>1728</v>
      </c>
      <c r="D1932" s="123">
        <v>2005</v>
      </c>
      <c r="F1932" s="125"/>
      <c r="G1932" s="126"/>
      <c r="H1932" s="35" t="str">
        <f t="shared" si="1468"/>
        <v>052</v>
      </c>
      <c r="I1932" s="36" t="s">
        <v>2100</v>
      </c>
      <c r="J1932" s="37" t="s">
        <v>2301</v>
      </c>
      <c r="K1932" s="244" t="s">
        <v>2302</v>
      </c>
      <c r="L1932" s="199"/>
      <c r="M1932" s="200"/>
      <c r="N1932" s="201"/>
      <c r="O1932" s="202"/>
      <c r="P1932" s="202"/>
      <c r="Q1932" s="202"/>
      <c r="R1932" s="202"/>
      <c r="S1932" s="202"/>
      <c r="T1932" s="224"/>
      <c r="U1932" s="138"/>
      <c r="V1932" s="138"/>
      <c r="W1932" s="139"/>
      <c r="X1932" s="139"/>
      <c r="Y1932" s="224"/>
      <c r="Z1932" s="210"/>
      <c r="AA1932" s="204"/>
      <c r="AB1932" s="202"/>
      <c r="AC1932" s="202"/>
      <c r="AD1932" s="202"/>
      <c r="AE1932" s="202"/>
      <c r="AF1932" s="202"/>
      <c r="AG1932" s="224"/>
      <c r="AH1932" s="138"/>
      <c r="AI1932" s="138"/>
      <c r="AJ1932" s="139"/>
      <c r="AK1932" s="139"/>
      <c r="AL1932" s="224"/>
      <c r="AM1932" s="140"/>
      <c r="AN1932" s="211"/>
      <c r="AO1932" s="212"/>
      <c r="AP1932" s="39"/>
      <c r="AQ1932" s="141"/>
      <c r="AR1932" s="141"/>
      <c r="AS1932" s="143"/>
      <c r="AU1932" s="141"/>
      <c r="AV1932" s="141"/>
      <c r="AW1932" s="143"/>
      <c r="AY1932" s="146" t="str">
        <f t="shared" si="1483"/>
        <v>71.12</v>
      </c>
      <c r="AZ1932" s="862" t="b">
        <f>COUNTIF('[1]Codes SEC'!$B$2:$B$250,Ministres!AY1932)&gt;0</f>
        <v>1</v>
      </c>
    </row>
    <row r="1933" spans="1:52" ht="30.6" x14ac:dyDescent="0.25">
      <c r="A1933" s="15" t="s">
        <v>1675</v>
      </c>
      <c r="B1933" s="121">
        <v>14</v>
      </c>
      <c r="C1933" s="122" t="s">
        <v>1728</v>
      </c>
      <c r="D1933" s="123">
        <v>2005</v>
      </c>
      <c r="F1933" s="125"/>
      <c r="G1933" s="126"/>
      <c r="H1933" s="35" t="str">
        <f t="shared" si="1468"/>
        <v>052</v>
      </c>
      <c r="I1933" s="36" t="s">
        <v>2100</v>
      </c>
      <c r="J1933" s="37" t="s">
        <v>2303</v>
      </c>
      <c r="K1933" s="244" t="s">
        <v>2304</v>
      </c>
      <c r="L1933" s="199"/>
      <c r="M1933" s="200"/>
      <c r="N1933" s="201"/>
      <c r="O1933" s="202"/>
      <c r="P1933" s="202"/>
      <c r="Q1933" s="202"/>
      <c r="R1933" s="202"/>
      <c r="S1933" s="202"/>
      <c r="T1933" s="224"/>
      <c r="U1933" s="138"/>
      <c r="V1933" s="138"/>
      <c r="W1933" s="139"/>
      <c r="X1933" s="139"/>
      <c r="Y1933" s="224"/>
      <c r="Z1933" s="210"/>
      <c r="AA1933" s="204"/>
      <c r="AB1933" s="202"/>
      <c r="AC1933" s="202"/>
      <c r="AD1933" s="202"/>
      <c r="AE1933" s="202"/>
      <c r="AF1933" s="202"/>
      <c r="AG1933" s="224"/>
      <c r="AH1933" s="138"/>
      <c r="AI1933" s="138"/>
      <c r="AJ1933" s="139"/>
      <c r="AK1933" s="139"/>
      <c r="AL1933" s="224"/>
      <c r="AM1933" s="140"/>
      <c r="AN1933" s="211"/>
      <c r="AO1933" s="212"/>
      <c r="AP1933" s="39"/>
      <c r="AQ1933" s="141"/>
      <c r="AR1933" s="141"/>
      <c r="AS1933" s="143"/>
      <c r="AU1933" s="141"/>
      <c r="AV1933" s="141"/>
      <c r="AW1933" s="143"/>
      <c r="AY1933" s="146" t="str">
        <f t="shared" si="1483"/>
        <v>71.12</v>
      </c>
      <c r="AZ1933" s="862" t="b">
        <f>COUNTIF('[1]Codes SEC'!$B$2:$B$250,Ministres!AY1933)&gt;0</f>
        <v>1</v>
      </c>
    </row>
    <row r="1934" spans="1:52" ht="30.6" x14ac:dyDescent="0.25">
      <c r="A1934" s="15" t="s">
        <v>1675</v>
      </c>
      <c r="B1934" s="121">
        <v>14</v>
      </c>
      <c r="C1934" s="122" t="s">
        <v>1728</v>
      </c>
      <c r="D1934" s="123">
        <v>2005</v>
      </c>
      <c r="F1934" s="125"/>
      <c r="G1934" s="126"/>
      <c r="H1934" s="35" t="str">
        <f t="shared" si="1468"/>
        <v>052</v>
      </c>
      <c r="I1934" s="36" t="s">
        <v>2100</v>
      </c>
      <c r="J1934" s="37" t="s">
        <v>2305</v>
      </c>
      <c r="K1934" s="244" t="s">
        <v>2306</v>
      </c>
      <c r="L1934" s="199"/>
      <c r="M1934" s="200"/>
      <c r="N1934" s="201"/>
      <c r="O1934" s="202"/>
      <c r="P1934" s="202"/>
      <c r="Q1934" s="202"/>
      <c r="R1934" s="202"/>
      <c r="S1934" s="202"/>
      <c r="T1934" s="224"/>
      <c r="U1934" s="138"/>
      <c r="V1934" s="138"/>
      <c r="W1934" s="139"/>
      <c r="X1934" s="139"/>
      <c r="Y1934" s="224"/>
      <c r="Z1934" s="210"/>
      <c r="AA1934" s="204"/>
      <c r="AB1934" s="202"/>
      <c r="AC1934" s="202"/>
      <c r="AD1934" s="202"/>
      <c r="AE1934" s="202"/>
      <c r="AF1934" s="202"/>
      <c r="AG1934" s="224"/>
      <c r="AH1934" s="138"/>
      <c r="AI1934" s="138"/>
      <c r="AJ1934" s="139"/>
      <c r="AK1934" s="139"/>
      <c r="AL1934" s="224"/>
      <c r="AM1934" s="140"/>
      <c r="AN1934" s="211"/>
      <c r="AO1934" s="212"/>
      <c r="AP1934" s="39"/>
      <c r="AQ1934" s="141"/>
      <c r="AR1934" s="141"/>
      <c r="AS1934" s="143"/>
      <c r="AU1934" s="141"/>
      <c r="AV1934" s="141"/>
      <c r="AW1934" s="143"/>
      <c r="AY1934" s="146" t="str">
        <f t="shared" si="1483"/>
        <v>71.12</v>
      </c>
      <c r="AZ1934" s="862" t="b">
        <f>COUNTIF('[1]Codes SEC'!$B$2:$B$250,Ministres!AY1934)&gt;0</f>
        <v>1</v>
      </c>
    </row>
    <row r="1935" spans="1:52" ht="30.6" x14ac:dyDescent="0.25">
      <c r="A1935" s="15" t="s">
        <v>1675</v>
      </c>
      <c r="B1935" s="121">
        <v>14</v>
      </c>
      <c r="C1935" s="122" t="s">
        <v>1728</v>
      </c>
      <c r="D1935" s="123">
        <v>2005</v>
      </c>
      <c r="F1935" s="125"/>
      <c r="G1935" s="126"/>
      <c r="H1935" s="35" t="str">
        <f t="shared" si="1468"/>
        <v>052</v>
      </c>
      <c r="I1935" s="36">
        <v>87310000</v>
      </c>
      <c r="J1935" s="37" t="s">
        <v>2307</v>
      </c>
      <c r="K1935" s="244" t="s">
        <v>2308</v>
      </c>
      <c r="L1935" s="199"/>
      <c r="M1935" s="200"/>
      <c r="N1935" s="201"/>
      <c r="O1935" s="202"/>
      <c r="P1935" s="202"/>
      <c r="Q1935" s="202"/>
      <c r="R1935" s="202"/>
      <c r="S1935" s="202"/>
      <c r="T1935" s="224"/>
      <c r="U1935" s="138"/>
      <c r="V1935" s="138"/>
      <c r="W1935" s="139"/>
      <c r="X1935" s="139"/>
      <c r="Y1935" s="224"/>
      <c r="Z1935" s="210"/>
      <c r="AA1935" s="204"/>
      <c r="AB1935" s="202"/>
      <c r="AC1935" s="202"/>
      <c r="AD1935" s="202"/>
      <c r="AE1935" s="202"/>
      <c r="AF1935" s="202"/>
      <c r="AG1935" s="224"/>
      <c r="AH1935" s="138"/>
      <c r="AI1935" s="138"/>
      <c r="AJ1935" s="139"/>
      <c r="AK1935" s="139"/>
      <c r="AL1935" s="224"/>
      <c r="AM1935" s="140"/>
      <c r="AN1935" s="211"/>
      <c r="AO1935" s="212"/>
      <c r="AP1935" s="39"/>
      <c r="AQ1935" s="141"/>
      <c r="AR1935" s="141"/>
      <c r="AS1935" s="143"/>
      <c r="AU1935" s="141"/>
      <c r="AV1935" s="141"/>
      <c r="AW1935" s="143"/>
      <c r="AY1935" s="146" t="str">
        <f t="shared" si="1483"/>
        <v>73.10</v>
      </c>
      <c r="AZ1935" s="862" t="b">
        <f>COUNTIF('[1]Codes SEC'!$B$2:$B$250,Ministres!AY1935)&gt;0</f>
        <v>1</v>
      </c>
    </row>
    <row r="1936" spans="1:52" ht="30.6" x14ac:dyDescent="0.25">
      <c r="A1936" s="15" t="s">
        <v>1675</v>
      </c>
      <c r="B1936" s="121">
        <v>14</v>
      </c>
      <c r="C1936" s="122" t="s">
        <v>1728</v>
      </c>
      <c r="D1936" s="123">
        <v>2005</v>
      </c>
      <c r="F1936" s="125"/>
      <c r="G1936" s="126"/>
      <c r="H1936" s="35" t="str">
        <f t="shared" si="1468"/>
        <v>052</v>
      </c>
      <c r="I1936" s="36" t="s">
        <v>2161</v>
      </c>
      <c r="J1936" s="37" t="s">
        <v>2309</v>
      </c>
      <c r="K1936" s="244" t="s">
        <v>2310</v>
      </c>
      <c r="L1936" s="199"/>
      <c r="M1936" s="200"/>
      <c r="N1936" s="201"/>
      <c r="O1936" s="202"/>
      <c r="P1936" s="202"/>
      <c r="Q1936" s="202"/>
      <c r="R1936" s="202"/>
      <c r="S1936" s="202"/>
      <c r="T1936" s="224"/>
      <c r="U1936" s="138"/>
      <c r="V1936" s="138"/>
      <c r="W1936" s="139"/>
      <c r="X1936" s="139"/>
      <c r="Y1936" s="224"/>
      <c r="Z1936" s="210"/>
      <c r="AA1936" s="204"/>
      <c r="AB1936" s="202"/>
      <c r="AC1936" s="202"/>
      <c r="AD1936" s="202"/>
      <c r="AE1936" s="202"/>
      <c r="AF1936" s="202"/>
      <c r="AG1936" s="224"/>
      <c r="AH1936" s="138"/>
      <c r="AI1936" s="138"/>
      <c r="AJ1936" s="139"/>
      <c r="AK1936" s="139"/>
      <c r="AL1936" s="224"/>
      <c r="AM1936" s="140"/>
      <c r="AN1936" s="211"/>
      <c r="AO1936" s="212"/>
      <c r="AP1936" s="39"/>
      <c r="AQ1936" s="141"/>
      <c r="AR1936" s="141"/>
      <c r="AS1936" s="143"/>
      <c r="AU1936" s="141"/>
      <c r="AV1936" s="141"/>
      <c r="AW1936" s="143"/>
      <c r="AY1936" s="146" t="str">
        <f t="shared" si="1483"/>
        <v>73.40</v>
      </c>
      <c r="AZ1936" s="862" t="b">
        <f>COUNTIF('[1]Codes SEC'!$B$2:$B$250,Ministres!AY1936)&gt;0</f>
        <v>1</v>
      </c>
    </row>
    <row r="1937" spans="1:64" ht="30.6" x14ac:dyDescent="0.25">
      <c r="A1937" s="15" t="s">
        <v>1675</v>
      </c>
      <c r="B1937" s="121">
        <v>14</v>
      </c>
      <c r="C1937" s="122" t="s">
        <v>1728</v>
      </c>
      <c r="D1937" s="123">
        <v>2005</v>
      </c>
      <c r="F1937" s="125"/>
      <c r="G1937" s="126"/>
      <c r="H1937" s="35" t="str">
        <f t="shared" si="1468"/>
        <v>052</v>
      </c>
      <c r="I1937" s="36" t="s">
        <v>110</v>
      </c>
      <c r="J1937" s="37" t="s">
        <v>2311</v>
      </c>
      <c r="K1937" s="244" t="s">
        <v>2312</v>
      </c>
      <c r="L1937" s="199"/>
      <c r="M1937" s="200"/>
      <c r="N1937" s="201"/>
      <c r="O1937" s="202"/>
      <c r="P1937" s="202"/>
      <c r="Q1937" s="202"/>
      <c r="R1937" s="202"/>
      <c r="S1937" s="202"/>
      <c r="T1937" s="224"/>
      <c r="U1937" s="138"/>
      <c r="V1937" s="138"/>
      <c r="W1937" s="139"/>
      <c r="X1937" s="139"/>
      <c r="Y1937" s="224"/>
      <c r="Z1937" s="210"/>
      <c r="AA1937" s="204"/>
      <c r="AB1937" s="202"/>
      <c r="AC1937" s="202"/>
      <c r="AD1937" s="202"/>
      <c r="AE1937" s="202"/>
      <c r="AF1937" s="202"/>
      <c r="AG1937" s="224"/>
      <c r="AH1937" s="138"/>
      <c r="AI1937" s="138"/>
      <c r="AJ1937" s="139"/>
      <c r="AK1937" s="139"/>
      <c r="AL1937" s="224"/>
      <c r="AM1937" s="140"/>
      <c r="AN1937" s="211"/>
      <c r="AO1937" s="212"/>
      <c r="AP1937" s="39"/>
      <c r="AQ1937" s="141"/>
      <c r="AR1937" s="141"/>
      <c r="AS1937" s="143"/>
      <c r="AU1937" s="141"/>
      <c r="AV1937" s="141"/>
      <c r="AW1937" s="143"/>
      <c r="AY1937" s="146" t="str">
        <f t="shared" si="1483"/>
        <v>74.10</v>
      </c>
      <c r="AZ1937" s="862" t="b">
        <f>COUNTIF('[1]Codes SEC'!$B$2:$B$250,Ministres!AY1937)&gt;0</f>
        <v>1</v>
      </c>
    </row>
    <row r="1938" spans="1:64" ht="30.6" x14ac:dyDescent="0.25">
      <c r="A1938" s="15" t="s">
        <v>1675</v>
      </c>
      <c r="B1938" s="121">
        <v>14</v>
      </c>
      <c r="C1938" s="122" t="s">
        <v>1728</v>
      </c>
      <c r="D1938" s="123">
        <v>2005</v>
      </c>
      <c r="F1938" s="125"/>
      <c r="G1938" s="126"/>
      <c r="H1938" s="35" t="str">
        <f t="shared" si="1468"/>
        <v>052</v>
      </c>
      <c r="I1938" s="36" t="s">
        <v>113</v>
      </c>
      <c r="J1938" s="37" t="s">
        <v>2313</v>
      </c>
      <c r="K1938" s="244" t="s">
        <v>2314</v>
      </c>
      <c r="L1938" s="199"/>
      <c r="M1938" s="200"/>
      <c r="N1938" s="201"/>
      <c r="O1938" s="202"/>
      <c r="P1938" s="202"/>
      <c r="Q1938" s="202"/>
      <c r="R1938" s="202"/>
      <c r="S1938" s="202"/>
      <c r="T1938" s="224"/>
      <c r="U1938" s="138"/>
      <c r="V1938" s="138"/>
      <c r="W1938" s="139"/>
      <c r="X1938" s="139"/>
      <c r="Y1938" s="224"/>
      <c r="Z1938" s="210"/>
      <c r="AA1938" s="204"/>
      <c r="AB1938" s="202"/>
      <c r="AC1938" s="202"/>
      <c r="AD1938" s="202"/>
      <c r="AE1938" s="202"/>
      <c r="AF1938" s="202"/>
      <c r="AG1938" s="224"/>
      <c r="AH1938" s="138"/>
      <c r="AI1938" s="138"/>
      <c r="AJ1938" s="139"/>
      <c r="AK1938" s="139"/>
      <c r="AL1938" s="224"/>
      <c r="AM1938" s="140"/>
      <c r="AN1938" s="211"/>
      <c r="AO1938" s="212"/>
      <c r="AP1938" s="39"/>
      <c r="AQ1938" s="141"/>
      <c r="AR1938" s="141"/>
      <c r="AS1938" s="143"/>
      <c r="AU1938" s="141"/>
      <c r="AV1938" s="141"/>
      <c r="AW1938" s="143"/>
      <c r="AY1938" s="146" t="str">
        <f t="shared" si="1483"/>
        <v>74.22</v>
      </c>
      <c r="AZ1938" s="862" t="b">
        <f>COUNTIF('[1]Codes SEC'!$B$2:$B$250,Ministres!AY1938)&gt;0</f>
        <v>1</v>
      </c>
    </row>
    <row r="1939" spans="1:64" ht="30.6" x14ac:dyDescent="0.25">
      <c r="A1939" s="15" t="s">
        <v>1675</v>
      </c>
      <c r="B1939" s="121">
        <v>14</v>
      </c>
      <c r="C1939" s="122" t="s">
        <v>1728</v>
      </c>
      <c r="D1939" s="123">
        <v>2005</v>
      </c>
      <c r="F1939" s="125"/>
      <c r="G1939" s="126"/>
      <c r="H1939" s="35" t="str">
        <f t="shared" si="1468"/>
        <v>052</v>
      </c>
      <c r="I1939" s="36">
        <v>87422000</v>
      </c>
      <c r="J1939" s="37" t="s">
        <v>2315</v>
      </c>
      <c r="K1939" s="244" t="s">
        <v>2282</v>
      </c>
      <c r="L1939" s="199"/>
      <c r="M1939" s="200"/>
      <c r="N1939" s="201"/>
      <c r="O1939" s="202"/>
      <c r="P1939" s="202"/>
      <c r="Q1939" s="202"/>
      <c r="R1939" s="202"/>
      <c r="S1939" s="202"/>
      <c r="T1939" s="224"/>
      <c r="U1939" s="138"/>
      <c r="V1939" s="138"/>
      <c r="W1939" s="139"/>
      <c r="X1939" s="139"/>
      <c r="Y1939" s="224"/>
      <c r="Z1939" s="210"/>
      <c r="AA1939" s="204"/>
      <c r="AB1939" s="202"/>
      <c r="AC1939" s="202"/>
      <c r="AD1939" s="202"/>
      <c r="AE1939" s="202"/>
      <c r="AF1939" s="202"/>
      <c r="AG1939" s="224"/>
      <c r="AH1939" s="138"/>
      <c r="AI1939" s="138"/>
      <c r="AJ1939" s="139"/>
      <c r="AK1939" s="139"/>
      <c r="AL1939" s="224"/>
      <c r="AM1939" s="140"/>
      <c r="AN1939" s="211"/>
      <c r="AO1939" s="212"/>
      <c r="AP1939" s="39"/>
      <c r="AQ1939" s="141"/>
      <c r="AR1939" s="141"/>
      <c r="AS1939" s="143"/>
      <c r="AU1939" s="141"/>
      <c r="AV1939" s="141"/>
      <c r="AW1939" s="143"/>
      <c r="AY1939" s="146" t="str">
        <f t="shared" si="1483"/>
        <v>74.22</v>
      </c>
      <c r="AZ1939" s="862" t="b">
        <f>COUNTIF('[1]Codes SEC'!$B$2:$B$250,Ministres!AY1939)&gt;0</f>
        <v>1</v>
      </c>
    </row>
    <row r="1940" spans="1:64" s="197" customFormat="1" ht="12.75" customHeight="1" x14ac:dyDescent="0.25">
      <c r="A1940" s="174"/>
      <c r="B1940" s="175"/>
      <c r="C1940" s="913"/>
      <c r="D1940" s="177"/>
      <c r="E1940" s="178"/>
      <c r="F1940" s="177"/>
      <c r="G1940" s="179"/>
      <c r="H1940" s="180"/>
      <c r="I1940" s="181"/>
      <c r="J1940" s="831"/>
      <c r="K1940" s="457" t="s">
        <v>2316</v>
      </c>
      <c r="L1940" s="184">
        <f t="shared" ref="L1940:S1940" si="1484">L1913</f>
        <v>7683</v>
      </c>
      <c r="M1940" s="185">
        <f t="shared" si="1484"/>
        <v>7683</v>
      </c>
      <c r="N1940" s="186">
        <f t="shared" si="1484"/>
        <v>0</v>
      </c>
      <c r="O1940" s="187">
        <f t="shared" si="1484"/>
        <v>0</v>
      </c>
      <c r="P1940" s="187">
        <f t="shared" si="1484"/>
        <v>0</v>
      </c>
      <c r="Q1940" s="187">
        <f t="shared" si="1484"/>
        <v>0</v>
      </c>
      <c r="R1940" s="187">
        <f t="shared" si="1484"/>
        <v>0</v>
      </c>
      <c r="S1940" s="187">
        <f t="shared" si="1484"/>
        <v>0</v>
      </c>
      <c r="T1940" s="188"/>
      <c r="U1940" s="187">
        <f>U1913</f>
        <v>0</v>
      </c>
      <c r="V1940" s="187">
        <f>V1913</f>
        <v>0</v>
      </c>
      <c r="W1940" s="187">
        <f>W1913</f>
        <v>0</v>
      </c>
      <c r="X1940" s="187">
        <f>X1913</f>
        <v>0</v>
      </c>
      <c r="Y1940" s="188"/>
      <c r="Z1940" s="187">
        <f t="shared" ref="Z1940:AF1940" si="1485">Z1913</f>
        <v>0</v>
      </c>
      <c r="AA1940" s="189">
        <f t="shared" si="1485"/>
        <v>0</v>
      </c>
      <c r="AB1940" s="187">
        <f t="shared" si="1485"/>
        <v>0</v>
      </c>
      <c r="AC1940" s="187">
        <f t="shared" si="1485"/>
        <v>0</v>
      </c>
      <c r="AD1940" s="187">
        <f t="shared" si="1485"/>
        <v>0</v>
      </c>
      <c r="AE1940" s="187">
        <f t="shared" si="1485"/>
        <v>0</v>
      </c>
      <c r="AF1940" s="187">
        <f t="shared" si="1485"/>
        <v>0</v>
      </c>
      <c r="AG1940" s="188"/>
      <c r="AH1940" s="187">
        <f>AH1913</f>
        <v>0</v>
      </c>
      <c r="AI1940" s="187">
        <f>AI1913</f>
        <v>0</v>
      </c>
      <c r="AJ1940" s="187">
        <f>AJ1913</f>
        <v>0</v>
      </c>
      <c r="AK1940" s="187">
        <f>AK1913</f>
        <v>0</v>
      </c>
      <c r="AL1940" s="188"/>
      <c r="AM1940" s="190">
        <f t="shared" ref="AM1940:AW1940" si="1486">AM1913</f>
        <v>0</v>
      </c>
      <c r="AN1940" s="191">
        <f t="shared" si="1486"/>
        <v>7683</v>
      </c>
      <c r="AO1940" s="190">
        <f t="shared" si="1486"/>
        <v>7683</v>
      </c>
      <c r="AP1940" s="184">
        <f t="shared" si="1486"/>
        <v>7683</v>
      </c>
      <c r="AQ1940" s="192">
        <f t="shared" si="1486"/>
        <v>7683</v>
      </c>
      <c r="AR1940" s="193">
        <f t="shared" si="1486"/>
        <v>0</v>
      </c>
      <c r="AS1940" s="194">
        <f t="shared" si="1486"/>
        <v>0</v>
      </c>
      <c r="AT1940" s="195">
        <f t="shared" si="1486"/>
        <v>7683</v>
      </c>
      <c r="AU1940" s="192">
        <f t="shared" si="1486"/>
        <v>7683</v>
      </c>
      <c r="AV1940" s="193">
        <f t="shared" si="1486"/>
        <v>0</v>
      </c>
      <c r="AW1940" s="194">
        <f t="shared" si="1486"/>
        <v>0</v>
      </c>
      <c r="AX1940"/>
      <c r="AY1940" s="146"/>
      <c r="AZ1940" s="862"/>
      <c r="BA1940" s="12"/>
      <c r="BB1940" s="12"/>
      <c r="BC1940" s="12"/>
      <c r="BD1940" s="12"/>
      <c r="BE1940" s="12"/>
      <c r="BF1940" s="12"/>
      <c r="BG1940" s="12"/>
      <c r="BH1940" s="12"/>
      <c r="BI1940" s="12"/>
      <c r="BJ1940" s="12"/>
      <c r="BK1940" s="12"/>
      <c r="BL1940" s="12"/>
    </row>
    <row r="1941" spans="1:64" ht="12.75" customHeight="1" x14ac:dyDescent="0.25">
      <c r="A1941" s="15"/>
      <c r="C1941" s="122"/>
      <c r="D1941" s="123"/>
      <c r="F1941" s="125"/>
      <c r="G1941" s="34"/>
      <c r="H1941" s="35"/>
      <c r="I1941" s="36"/>
      <c r="J1941" s="37"/>
      <c r="K1941" s="198" t="s">
        <v>72</v>
      </c>
      <c r="L1941" s="199">
        <v>0</v>
      </c>
      <c r="M1941" s="200">
        <v>0</v>
      </c>
      <c r="N1941" s="201">
        <v>0</v>
      </c>
      <c r="O1941" s="202">
        <v>0</v>
      </c>
      <c r="P1941" s="202">
        <v>0</v>
      </c>
      <c r="Q1941" s="202">
        <v>0</v>
      </c>
      <c r="R1941" s="202">
        <v>0</v>
      </c>
      <c r="S1941" s="202">
        <v>0</v>
      </c>
      <c r="T1941" s="203"/>
      <c r="U1941" s="135">
        <v>0</v>
      </c>
      <c r="V1941" s="135">
        <v>0</v>
      </c>
      <c r="W1941" s="202">
        <v>0</v>
      </c>
      <c r="X1941" s="202">
        <v>0</v>
      </c>
      <c r="Y1941" s="203"/>
      <c r="Z1941" s="135">
        <v>0</v>
      </c>
      <c r="AA1941" s="204">
        <v>0</v>
      </c>
      <c r="AB1941" s="202">
        <v>0</v>
      </c>
      <c r="AC1941" s="202">
        <v>0</v>
      </c>
      <c r="AD1941" s="202">
        <v>0</v>
      </c>
      <c r="AE1941" s="202">
        <v>0</v>
      </c>
      <c r="AF1941" s="202">
        <v>0</v>
      </c>
      <c r="AG1941" s="203"/>
      <c r="AH1941" s="135">
        <v>0</v>
      </c>
      <c r="AI1941" s="135">
        <v>0</v>
      </c>
      <c r="AJ1941" s="202">
        <v>0</v>
      </c>
      <c r="AK1941" s="202">
        <v>0</v>
      </c>
      <c r="AL1941" s="203"/>
      <c r="AM1941" s="205">
        <v>0</v>
      </c>
      <c r="AN1941" s="119">
        <v>0</v>
      </c>
      <c r="AO1941" s="120">
        <v>0</v>
      </c>
      <c r="AP1941" s="39">
        <v>0</v>
      </c>
      <c r="AQ1941" s="141">
        <v>0</v>
      </c>
      <c r="AR1941" s="141">
        <v>0</v>
      </c>
      <c r="AS1941" s="143">
        <v>0</v>
      </c>
      <c r="AT1941" s="144">
        <v>0</v>
      </c>
      <c r="AU1941" s="141">
        <v>0</v>
      </c>
      <c r="AV1941" s="141">
        <v>0</v>
      </c>
      <c r="AW1941" s="143">
        <v>0</v>
      </c>
      <c r="AY1941" s="146"/>
      <c r="AZ1941" s="862"/>
    </row>
    <row r="1942" spans="1:64" ht="12.75" customHeight="1" x14ac:dyDescent="0.25">
      <c r="A1942" s="15"/>
      <c r="C1942" s="122"/>
      <c r="D1942" s="123"/>
      <c r="F1942" s="125"/>
      <c r="G1942" s="126"/>
      <c r="H1942" s="35"/>
      <c r="I1942" s="36"/>
      <c r="J1942" s="37"/>
      <c r="K1942" s="198" t="s">
        <v>73</v>
      </c>
      <c r="L1942" s="199">
        <f t="shared" ref="L1942:S1942" si="1487">L1913</f>
        <v>7683</v>
      </c>
      <c r="M1942" s="200">
        <f t="shared" si="1487"/>
        <v>7683</v>
      </c>
      <c r="N1942" s="201">
        <f t="shared" si="1487"/>
        <v>0</v>
      </c>
      <c r="O1942" s="202">
        <f t="shared" si="1487"/>
        <v>0</v>
      </c>
      <c r="P1942" s="202">
        <f t="shared" si="1487"/>
        <v>0</v>
      </c>
      <c r="Q1942" s="202">
        <f t="shared" si="1487"/>
        <v>0</v>
      </c>
      <c r="R1942" s="202">
        <f t="shared" si="1487"/>
        <v>0</v>
      </c>
      <c r="S1942" s="202">
        <f t="shared" si="1487"/>
        <v>0</v>
      </c>
      <c r="T1942" s="203"/>
      <c r="U1942" s="135">
        <f>U1913</f>
        <v>0</v>
      </c>
      <c r="V1942" s="135">
        <f>V1913</f>
        <v>0</v>
      </c>
      <c r="W1942" s="202">
        <f>W1913</f>
        <v>0</v>
      </c>
      <c r="X1942" s="202">
        <f>X1913</f>
        <v>0</v>
      </c>
      <c r="Y1942" s="203"/>
      <c r="Z1942" s="135">
        <f t="shared" ref="Z1942:AF1942" si="1488">Z1913</f>
        <v>0</v>
      </c>
      <c r="AA1942" s="204">
        <f t="shared" si="1488"/>
        <v>0</v>
      </c>
      <c r="AB1942" s="202">
        <f t="shared" si="1488"/>
        <v>0</v>
      </c>
      <c r="AC1942" s="202">
        <f t="shared" si="1488"/>
        <v>0</v>
      </c>
      <c r="AD1942" s="202">
        <f t="shared" si="1488"/>
        <v>0</v>
      </c>
      <c r="AE1942" s="202">
        <f t="shared" si="1488"/>
        <v>0</v>
      </c>
      <c r="AF1942" s="202">
        <f t="shared" si="1488"/>
        <v>0</v>
      </c>
      <c r="AG1942" s="203"/>
      <c r="AH1942" s="135">
        <f>AH1913</f>
        <v>0</v>
      </c>
      <c r="AI1942" s="135">
        <f>AI1913</f>
        <v>0</v>
      </c>
      <c r="AJ1942" s="202">
        <f>AJ1913</f>
        <v>0</v>
      </c>
      <c r="AK1942" s="202">
        <f>AK1913</f>
        <v>0</v>
      </c>
      <c r="AL1942" s="203"/>
      <c r="AM1942" s="205">
        <f t="shared" ref="AM1942:AW1942" si="1489">AM1913</f>
        <v>0</v>
      </c>
      <c r="AN1942" s="119">
        <f t="shared" si="1489"/>
        <v>7683</v>
      </c>
      <c r="AO1942" s="120">
        <f t="shared" si="1489"/>
        <v>7683</v>
      </c>
      <c r="AP1942" s="39">
        <f t="shared" si="1489"/>
        <v>7683</v>
      </c>
      <c r="AQ1942" s="141">
        <f t="shared" si="1489"/>
        <v>7683</v>
      </c>
      <c r="AR1942" s="141">
        <f t="shared" si="1489"/>
        <v>0</v>
      </c>
      <c r="AS1942" s="143">
        <f t="shared" si="1489"/>
        <v>0</v>
      </c>
      <c r="AT1942" s="144">
        <f t="shared" si="1489"/>
        <v>7683</v>
      </c>
      <c r="AU1942" s="141">
        <f t="shared" si="1489"/>
        <v>7683</v>
      </c>
      <c r="AV1942" s="141">
        <f t="shared" si="1489"/>
        <v>0</v>
      </c>
      <c r="AW1942" s="143">
        <f t="shared" si="1489"/>
        <v>0</v>
      </c>
      <c r="AX1942" s="374"/>
      <c r="AY1942" s="146"/>
      <c r="AZ1942" s="862"/>
    </row>
    <row r="1943" spans="1:64" ht="12.75" customHeight="1" x14ac:dyDescent="0.25">
      <c r="A1943" s="15"/>
      <c r="C1943" s="122"/>
      <c r="D1943" s="123"/>
      <c r="F1943" s="125"/>
      <c r="G1943" s="126"/>
      <c r="H1943" s="35"/>
      <c r="I1943" s="36"/>
      <c r="J1943" s="37"/>
      <c r="K1943" s="198" t="s">
        <v>74</v>
      </c>
      <c r="L1943" s="199">
        <f t="shared" ref="L1943:S1944" si="1490">L1913</f>
        <v>7683</v>
      </c>
      <c r="M1943" s="200">
        <f t="shared" si="1490"/>
        <v>7683</v>
      </c>
      <c r="N1943" s="201">
        <f t="shared" si="1490"/>
        <v>0</v>
      </c>
      <c r="O1943" s="202">
        <f t="shared" si="1490"/>
        <v>0</v>
      </c>
      <c r="P1943" s="202">
        <f t="shared" si="1490"/>
        <v>0</v>
      </c>
      <c r="Q1943" s="202">
        <f t="shared" si="1490"/>
        <v>0</v>
      </c>
      <c r="R1943" s="202">
        <f t="shared" si="1490"/>
        <v>0</v>
      </c>
      <c r="S1943" s="202">
        <f t="shared" si="1490"/>
        <v>0</v>
      </c>
      <c r="T1943" s="203"/>
      <c r="U1943" s="135">
        <f t="shared" ref="U1943:X1944" si="1491">U1913</f>
        <v>0</v>
      </c>
      <c r="V1943" s="135">
        <f t="shared" si="1491"/>
        <v>0</v>
      </c>
      <c r="W1943" s="202">
        <f t="shared" si="1491"/>
        <v>0</v>
      </c>
      <c r="X1943" s="202">
        <f t="shared" si="1491"/>
        <v>0</v>
      </c>
      <c r="Y1943" s="203"/>
      <c r="Z1943" s="135">
        <f t="shared" ref="Z1943:AF1944" si="1492">Z1913</f>
        <v>0</v>
      </c>
      <c r="AA1943" s="204">
        <f t="shared" si="1492"/>
        <v>0</v>
      </c>
      <c r="AB1943" s="202">
        <f t="shared" si="1492"/>
        <v>0</v>
      </c>
      <c r="AC1943" s="202">
        <f t="shared" si="1492"/>
        <v>0</v>
      </c>
      <c r="AD1943" s="202">
        <f t="shared" si="1492"/>
        <v>0</v>
      </c>
      <c r="AE1943" s="202">
        <f t="shared" si="1492"/>
        <v>0</v>
      </c>
      <c r="AF1943" s="202">
        <f t="shared" si="1492"/>
        <v>0</v>
      </c>
      <c r="AG1943" s="203"/>
      <c r="AH1943" s="135">
        <f t="shared" ref="AH1943:AK1944" si="1493">AH1913</f>
        <v>0</v>
      </c>
      <c r="AI1943" s="135">
        <f t="shared" si="1493"/>
        <v>0</v>
      </c>
      <c r="AJ1943" s="202">
        <f t="shared" si="1493"/>
        <v>0</v>
      </c>
      <c r="AK1943" s="202">
        <f t="shared" si="1493"/>
        <v>0</v>
      </c>
      <c r="AL1943" s="203"/>
      <c r="AM1943" s="205">
        <f t="shared" ref="AM1943:AW1944" si="1494">AM1913</f>
        <v>0</v>
      </c>
      <c r="AN1943" s="119">
        <f t="shared" si="1494"/>
        <v>7683</v>
      </c>
      <c r="AO1943" s="120">
        <f t="shared" si="1494"/>
        <v>7683</v>
      </c>
      <c r="AP1943" s="39">
        <f t="shared" si="1494"/>
        <v>7683</v>
      </c>
      <c r="AQ1943" s="141">
        <f t="shared" si="1494"/>
        <v>7683</v>
      </c>
      <c r="AR1943" s="141">
        <f t="shared" si="1494"/>
        <v>0</v>
      </c>
      <c r="AS1943" s="143">
        <f t="shared" si="1494"/>
        <v>0</v>
      </c>
      <c r="AT1943" s="144">
        <f t="shared" si="1494"/>
        <v>7683</v>
      </c>
      <c r="AU1943" s="141">
        <f t="shared" si="1494"/>
        <v>7683</v>
      </c>
      <c r="AV1943" s="141">
        <f t="shared" si="1494"/>
        <v>0</v>
      </c>
      <c r="AW1943" s="143">
        <f t="shared" si="1494"/>
        <v>0</v>
      </c>
      <c r="AY1943" s="146"/>
      <c r="AZ1943" s="862"/>
    </row>
    <row r="1944" spans="1:64" ht="12.75" customHeight="1" x14ac:dyDescent="0.25">
      <c r="A1944" s="15"/>
      <c r="C1944" s="122"/>
      <c r="D1944" s="123"/>
      <c r="F1944" s="125"/>
      <c r="G1944" s="126"/>
      <c r="H1944" s="35"/>
      <c r="I1944" s="36"/>
      <c r="J1944" s="37"/>
      <c r="K1944" s="198" t="s">
        <v>75</v>
      </c>
      <c r="L1944" s="199">
        <f t="shared" si="1490"/>
        <v>79083</v>
      </c>
      <c r="M1944" s="200">
        <f t="shared" si="1490"/>
        <v>91438</v>
      </c>
      <c r="N1944" s="201">
        <f t="shared" si="1490"/>
        <v>0</v>
      </c>
      <c r="O1944" s="202">
        <f t="shared" si="1490"/>
        <v>0</v>
      </c>
      <c r="P1944" s="202">
        <f t="shared" si="1490"/>
        <v>0</v>
      </c>
      <c r="Q1944" s="202">
        <f t="shared" si="1490"/>
        <v>0</v>
      </c>
      <c r="R1944" s="202">
        <f t="shared" si="1490"/>
        <v>0</v>
      </c>
      <c r="S1944" s="202">
        <f t="shared" si="1490"/>
        <v>0</v>
      </c>
      <c r="T1944" s="203"/>
      <c r="U1944" s="135">
        <f t="shared" si="1491"/>
        <v>0</v>
      </c>
      <c r="V1944" s="135">
        <f t="shared" si="1491"/>
        <v>0</v>
      </c>
      <c r="W1944" s="202">
        <f t="shared" si="1491"/>
        <v>0</v>
      </c>
      <c r="X1944" s="202">
        <f t="shared" si="1491"/>
        <v>0</v>
      </c>
      <c r="Y1944" s="203"/>
      <c r="Z1944" s="135">
        <f t="shared" si="1492"/>
        <v>0</v>
      </c>
      <c r="AA1944" s="204">
        <f t="shared" si="1492"/>
        <v>0</v>
      </c>
      <c r="AB1944" s="202">
        <f t="shared" si="1492"/>
        <v>0</v>
      </c>
      <c r="AC1944" s="202">
        <f t="shared" si="1492"/>
        <v>0</v>
      </c>
      <c r="AD1944" s="202">
        <f t="shared" si="1492"/>
        <v>0</v>
      </c>
      <c r="AE1944" s="202">
        <f t="shared" si="1492"/>
        <v>0</v>
      </c>
      <c r="AF1944" s="202">
        <f t="shared" si="1492"/>
        <v>0</v>
      </c>
      <c r="AG1944" s="203"/>
      <c r="AH1944" s="135">
        <f t="shared" si="1493"/>
        <v>0</v>
      </c>
      <c r="AI1944" s="135">
        <f t="shared" si="1493"/>
        <v>0</v>
      </c>
      <c r="AJ1944" s="202">
        <f t="shared" si="1493"/>
        <v>0</v>
      </c>
      <c r="AK1944" s="202">
        <f t="shared" si="1493"/>
        <v>0</v>
      </c>
      <c r="AL1944" s="203"/>
      <c r="AM1944" s="205">
        <f t="shared" si="1494"/>
        <v>0</v>
      </c>
      <c r="AN1944" s="119">
        <f t="shared" si="1494"/>
        <v>79083</v>
      </c>
      <c r="AO1944" s="120">
        <f t="shared" si="1494"/>
        <v>91438</v>
      </c>
      <c r="AP1944" s="39">
        <f t="shared" si="1494"/>
        <v>79083</v>
      </c>
      <c r="AQ1944" s="141">
        <f t="shared" si="1494"/>
        <v>79083</v>
      </c>
      <c r="AR1944" s="141">
        <f t="shared" si="1494"/>
        <v>0</v>
      </c>
      <c r="AS1944" s="143">
        <f t="shared" si="1494"/>
        <v>0</v>
      </c>
      <c r="AT1944" s="144">
        <f t="shared" si="1494"/>
        <v>91438</v>
      </c>
      <c r="AU1944" s="141">
        <f t="shared" si="1494"/>
        <v>91438</v>
      </c>
      <c r="AV1944" s="141">
        <f t="shared" si="1494"/>
        <v>0</v>
      </c>
      <c r="AW1944" s="143">
        <f t="shared" si="1494"/>
        <v>0</v>
      </c>
      <c r="AY1944" s="146"/>
      <c r="AZ1944" s="862"/>
    </row>
    <row r="1945" spans="1:64" ht="12.75" customHeight="1" x14ac:dyDescent="0.25">
      <c r="A1945" s="15"/>
      <c r="C1945" s="122"/>
      <c r="D1945" s="123"/>
      <c r="F1945" s="125"/>
      <c r="G1945" s="126"/>
      <c r="H1945" s="35"/>
      <c r="I1945" s="36"/>
      <c r="J1945" s="37"/>
      <c r="K1945" s="206" t="s">
        <v>76</v>
      </c>
      <c r="L1945" s="199">
        <v>0</v>
      </c>
      <c r="M1945" s="200">
        <v>0</v>
      </c>
      <c r="N1945" s="201">
        <v>0</v>
      </c>
      <c r="O1945" s="202">
        <v>0</v>
      </c>
      <c r="P1945" s="202">
        <v>0</v>
      </c>
      <c r="Q1945" s="202">
        <v>0</v>
      </c>
      <c r="R1945" s="202">
        <v>0</v>
      </c>
      <c r="S1945" s="202">
        <v>0</v>
      </c>
      <c r="T1945" s="203"/>
      <c r="U1945" s="135">
        <v>0</v>
      </c>
      <c r="V1945" s="135">
        <v>0</v>
      </c>
      <c r="W1945" s="202">
        <v>0</v>
      </c>
      <c r="X1945" s="202">
        <v>0</v>
      </c>
      <c r="Y1945" s="203"/>
      <c r="Z1945" s="135">
        <v>0</v>
      </c>
      <c r="AA1945" s="204">
        <v>0</v>
      </c>
      <c r="AB1945" s="202">
        <v>0</v>
      </c>
      <c r="AC1945" s="202">
        <v>0</v>
      </c>
      <c r="AD1945" s="202">
        <v>0</v>
      </c>
      <c r="AE1945" s="202">
        <v>0</v>
      </c>
      <c r="AF1945" s="202">
        <v>0</v>
      </c>
      <c r="AG1945" s="203"/>
      <c r="AH1945" s="135">
        <v>0</v>
      </c>
      <c r="AI1945" s="135">
        <v>0</v>
      </c>
      <c r="AJ1945" s="202">
        <v>0</v>
      </c>
      <c r="AK1945" s="202">
        <v>0</v>
      </c>
      <c r="AL1945" s="203"/>
      <c r="AM1945" s="205">
        <v>0</v>
      </c>
      <c r="AN1945" s="119">
        <v>0</v>
      </c>
      <c r="AO1945" s="120">
        <v>0</v>
      </c>
      <c r="AP1945" s="39">
        <v>0</v>
      </c>
      <c r="AQ1945" s="141">
        <v>0</v>
      </c>
      <c r="AR1945" s="141">
        <v>0</v>
      </c>
      <c r="AS1945" s="143">
        <v>0</v>
      </c>
      <c r="AT1945" s="144">
        <v>0</v>
      </c>
      <c r="AU1945" s="141">
        <v>0</v>
      </c>
      <c r="AV1945" s="141">
        <v>0</v>
      </c>
      <c r="AW1945" s="143">
        <v>0</v>
      </c>
      <c r="AY1945" s="146"/>
      <c r="AZ1945" s="862"/>
    </row>
    <row r="1946" spans="1:64" ht="12.75" customHeight="1" x14ac:dyDescent="0.25">
      <c r="A1946" s="15"/>
      <c r="C1946" s="122"/>
      <c r="D1946" s="123"/>
      <c r="F1946" s="125"/>
      <c r="G1946" s="126"/>
      <c r="H1946" s="35"/>
      <c r="I1946" s="36"/>
      <c r="J1946" s="37"/>
      <c r="K1946" s="198"/>
      <c r="L1946" s="199"/>
      <c r="M1946" s="200"/>
      <c r="N1946" s="201"/>
      <c r="O1946" s="202"/>
      <c r="P1946" s="202"/>
      <c r="Q1946" s="202"/>
      <c r="R1946" s="202"/>
      <c r="S1946" s="202"/>
      <c r="T1946" s="224"/>
      <c r="U1946" s="138"/>
      <c r="V1946" s="138"/>
      <c r="W1946" s="139"/>
      <c r="X1946" s="139"/>
      <c r="Y1946" s="224"/>
      <c r="Z1946" s="210"/>
      <c r="AA1946" s="204"/>
      <c r="AB1946" s="202"/>
      <c r="AC1946" s="202"/>
      <c r="AD1946" s="202"/>
      <c r="AE1946" s="202"/>
      <c r="AF1946" s="202"/>
      <c r="AG1946" s="224"/>
      <c r="AH1946" s="138"/>
      <c r="AI1946" s="138"/>
      <c r="AJ1946" s="139"/>
      <c r="AK1946" s="139"/>
      <c r="AL1946" s="224"/>
      <c r="AM1946" s="140"/>
      <c r="AN1946" s="211"/>
      <c r="AO1946" s="212"/>
      <c r="AP1946" s="39"/>
      <c r="AQ1946" s="141"/>
      <c r="AR1946" s="141"/>
      <c r="AS1946" s="143"/>
      <c r="AU1946" s="141"/>
      <c r="AV1946" s="141"/>
      <c r="AW1946" s="143"/>
      <c r="AY1946" s="146"/>
      <c r="AZ1946" s="862"/>
    </row>
    <row r="1947" spans="1:64" ht="12.75" customHeight="1" x14ac:dyDescent="0.25">
      <c r="A1947" s="15"/>
      <c r="C1947" s="122"/>
      <c r="D1947" s="123"/>
      <c r="F1947" s="125"/>
      <c r="G1947" s="126"/>
      <c r="H1947" s="35"/>
      <c r="I1947" s="36"/>
      <c r="J1947" s="37"/>
      <c r="K1947" s="198"/>
      <c r="L1947" s="199"/>
      <c r="M1947" s="200"/>
      <c r="N1947" s="201"/>
      <c r="O1947" s="202"/>
      <c r="P1947" s="202"/>
      <c r="Q1947" s="202"/>
      <c r="R1947" s="202"/>
      <c r="S1947" s="202"/>
      <c r="T1947" s="224"/>
      <c r="U1947" s="138"/>
      <c r="V1947" s="138"/>
      <c r="W1947" s="139"/>
      <c r="X1947" s="139"/>
      <c r="Y1947" s="224"/>
      <c r="Z1947" s="210"/>
      <c r="AA1947" s="204"/>
      <c r="AB1947" s="202"/>
      <c r="AC1947" s="202"/>
      <c r="AD1947" s="202"/>
      <c r="AE1947" s="202"/>
      <c r="AF1947" s="202"/>
      <c r="AG1947" s="224"/>
      <c r="AH1947" s="138"/>
      <c r="AI1947" s="138"/>
      <c r="AJ1947" s="139"/>
      <c r="AK1947" s="139"/>
      <c r="AL1947" s="224"/>
      <c r="AM1947" s="140"/>
      <c r="AN1947" s="211"/>
      <c r="AO1947" s="212"/>
      <c r="AP1947" s="39"/>
      <c r="AQ1947" s="141"/>
      <c r="AR1947" s="141"/>
      <c r="AS1947" s="143"/>
      <c r="AU1947" s="141"/>
      <c r="AV1947" s="141"/>
      <c r="AW1947" s="143"/>
      <c r="AY1947" s="146"/>
      <c r="AZ1947" s="862"/>
    </row>
    <row r="1948" spans="1:64" ht="12.75" customHeight="1" x14ac:dyDescent="0.25">
      <c r="A1948" s="15"/>
      <c r="C1948" s="122"/>
      <c r="D1948" s="123"/>
      <c r="F1948" s="125"/>
      <c r="G1948" s="126"/>
      <c r="H1948" s="35"/>
      <c r="I1948" s="36"/>
      <c r="J1948" s="37"/>
      <c r="K1948" s="381" t="s">
        <v>2317</v>
      </c>
      <c r="L1948" s="199"/>
      <c r="M1948" s="200"/>
      <c r="N1948" s="201"/>
      <c r="O1948" s="202"/>
      <c r="P1948" s="202"/>
      <c r="Q1948" s="202"/>
      <c r="R1948" s="202"/>
      <c r="S1948" s="202"/>
      <c r="T1948" s="224"/>
      <c r="U1948" s="138"/>
      <c r="V1948" s="138"/>
      <c r="W1948" s="139"/>
      <c r="X1948" s="139"/>
      <c r="Y1948" s="224"/>
      <c r="Z1948" s="210"/>
      <c r="AA1948" s="204"/>
      <c r="AB1948" s="202"/>
      <c r="AC1948" s="202"/>
      <c r="AD1948" s="202"/>
      <c r="AE1948" s="202"/>
      <c r="AF1948" s="202"/>
      <c r="AG1948" s="224"/>
      <c r="AH1948" s="138"/>
      <c r="AI1948" s="138"/>
      <c r="AJ1948" s="139"/>
      <c r="AK1948" s="139"/>
      <c r="AL1948" s="224"/>
      <c r="AM1948" s="140"/>
      <c r="AN1948" s="211"/>
      <c r="AO1948" s="212"/>
      <c r="AP1948" s="39"/>
      <c r="AQ1948" s="141"/>
      <c r="AR1948" s="141"/>
      <c r="AS1948" s="143"/>
      <c r="AU1948" s="141"/>
      <c r="AV1948" s="141"/>
      <c r="AW1948" s="143"/>
      <c r="AY1948" s="146"/>
      <c r="AZ1948" s="862"/>
    </row>
    <row r="1949" spans="1:64" ht="27.6" customHeight="1" x14ac:dyDescent="0.25">
      <c r="A1949" s="15"/>
      <c r="C1949" s="122"/>
      <c r="D1949" s="123"/>
      <c r="F1949" s="125"/>
      <c r="G1949" s="126"/>
      <c r="H1949" s="35"/>
      <c r="I1949" s="36"/>
      <c r="J1949" s="37"/>
      <c r="K1949" s="585" t="s">
        <v>2318</v>
      </c>
      <c r="L1949" s="199"/>
      <c r="M1949" s="200"/>
      <c r="N1949" s="201"/>
      <c r="O1949" s="202"/>
      <c r="P1949" s="202"/>
      <c r="Q1949" s="202"/>
      <c r="R1949" s="202"/>
      <c r="S1949" s="202"/>
      <c r="T1949" s="224"/>
      <c r="U1949" s="138"/>
      <c r="V1949" s="138"/>
      <c r="W1949" s="139"/>
      <c r="X1949" s="139"/>
      <c r="Y1949" s="224"/>
      <c r="Z1949" s="210"/>
      <c r="AA1949" s="204"/>
      <c r="AB1949" s="202"/>
      <c r="AC1949" s="202"/>
      <c r="AD1949" s="202"/>
      <c r="AE1949" s="202"/>
      <c r="AF1949" s="202"/>
      <c r="AG1949" s="224"/>
      <c r="AH1949" s="138"/>
      <c r="AI1949" s="138"/>
      <c r="AJ1949" s="139"/>
      <c r="AK1949" s="139"/>
      <c r="AL1949" s="224"/>
      <c r="AM1949" s="140"/>
      <c r="AN1949" s="211"/>
      <c r="AO1949" s="212"/>
      <c r="AP1949" s="39"/>
      <c r="AQ1949" s="141"/>
      <c r="AR1949" s="141"/>
      <c r="AS1949" s="143"/>
      <c r="AU1949" s="141"/>
      <c r="AV1949" s="141"/>
      <c r="AW1949" s="143"/>
      <c r="AY1949" s="146"/>
      <c r="AZ1949" s="862"/>
    </row>
    <row r="1950" spans="1:64" ht="12.75" customHeight="1" x14ac:dyDescent="0.25">
      <c r="A1950" s="15"/>
      <c r="C1950" s="122"/>
      <c r="D1950" s="123"/>
      <c r="F1950" s="125"/>
      <c r="G1950" s="126"/>
      <c r="H1950" s="35"/>
      <c r="I1950" s="36"/>
      <c r="J1950" s="37"/>
      <c r="K1950" s="244"/>
      <c r="L1950" s="199"/>
      <c r="M1950" s="200"/>
      <c r="N1950" s="201"/>
      <c r="O1950" s="202"/>
      <c r="P1950" s="202"/>
      <c r="Q1950" s="202"/>
      <c r="R1950" s="202"/>
      <c r="S1950" s="202"/>
      <c r="T1950" s="224"/>
      <c r="U1950" s="138"/>
      <c r="V1950" s="138"/>
      <c r="W1950" s="139"/>
      <c r="X1950" s="139"/>
      <c r="Y1950" s="224"/>
      <c r="Z1950" s="210"/>
      <c r="AA1950" s="204"/>
      <c r="AB1950" s="202"/>
      <c r="AC1950" s="202"/>
      <c r="AD1950" s="202"/>
      <c r="AE1950" s="202"/>
      <c r="AF1950" s="202"/>
      <c r="AG1950" s="224"/>
      <c r="AH1950" s="138"/>
      <c r="AI1950" s="138"/>
      <c r="AJ1950" s="139"/>
      <c r="AK1950" s="139"/>
      <c r="AL1950" s="224"/>
      <c r="AM1950" s="140"/>
      <c r="AN1950" s="211"/>
      <c r="AO1950" s="212"/>
      <c r="AP1950" s="39"/>
      <c r="AQ1950" s="141"/>
      <c r="AR1950" s="141"/>
      <c r="AS1950" s="143"/>
      <c r="AU1950" s="141"/>
      <c r="AV1950" s="141"/>
      <c r="AW1950" s="143"/>
      <c r="AY1950" s="146"/>
      <c r="AZ1950" s="862"/>
    </row>
    <row r="1951" spans="1:64" ht="35.1" customHeight="1" x14ac:dyDescent="0.25">
      <c r="A1951" s="15" t="s">
        <v>1675</v>
      </c>
      <c r="B1951" s="121">
        <v>14</v>
      </c>
      <c r="C1951" s="122" t="s">
        <v>1728</v>
      </c>
      <c r="D1951" s="123">
        <v>2006</v>
      </c>
      <c r="F1951" s="125"/>
      <c r="G1951" s="126" t="s">
        <v>1210</v>
      </c>
      <c r="H1951" s="35" t="str">
        <f t="shared" ref="H1951:H2006" si="1495">LEFT(J1951,3)</f>
        <v>053</v>
      </c>
      <c r="I1951" s="36" t="s">
        <v>1157</v>
      </c>
      <c r="J1951" s="37" t="s">
        <v>2319</v>
      </c>
      <c r="K1951" s="244" t="s">
        <v>2320</v>
      </c>
      <c r="L1951" s="199"/>
      <c r="M1951" s="200"/>
      <c r="N1951" s="562"/>
      <c r="O1951" s="563"/>
      <c r="P1951" s="563"/>
      <c r="Q1951" s="563"/>
      <c r="R1951" s="563"/>
      <c r="S1951" s="563"/>
      <c r="T1951" s="592"/>
      <c r="U1951" s="133"/>
      <c r="V1951" s="133"/>
      <c r="W1951" s="134"/>
      <c r="X1951" s="134"/>
      <c r="Y1951" s="592"/>
      <c r="Z1951" s="135"/>
      <c r="AA1951" s="204"/>
      <c r="AB1951" s="202"/>
      <c r="AC1951" s="202"/>
      <c r="AD1951" s="202"/>
      <c r="AE1951" s="202"/>
      <c r="AF1951" s="202"/>
      <c r="AG1951" s="592"/>
      <c r="AH1951" s="133"/>
      <c r="AI1951" s="133"/>
      <c r="AJ1951" s="134"/>
      <c r="AK1951" s="134"/>
      <c r="AL1951" s="592"/>
      <c r="AM1951" s="205"/>
      <c r="AN1951" s="119"/>
      <c r="AO1951" s="120"/>
      <c r="AP1951" s="39"/>
      <c r="AQ1951" s="141"/>
      <c r="AR1951" s="141"/>
      <c r="AS1951" s="143"/>
      <c r="AU1951" s="141"/>
      <c r="AV1951" s="141"/>
      <c r="AW1951" s="143"/>
      <c r="AY1951" s="146" t="str">
        <f>RIGHT(LEFT(I1951,3),2)&amp;"."&amp;RIGHT(LEFT(I1951,5),2)</f>
        <v>01.00</v>
      </c>
      <c r="AZ1951" s="862" t="b">
        <f>COUNTIF('[1]Codes SEC'!$B$2:$B$250,Ministres!AY1951)&gt;0</f>
        <v>1</v>
      </c>
    </row>
    <row r="1952" spans="1:64" ht="12.75" customHeight="1" x14ac:dyDescent="0.25">
      <c r="A1952" s="15"/>
      <c r="C1952" s="122"/>
      <c r="D1952" s="123"/>
      <c r="F1952" s="125"/>
      <c r="G1952" s="126"/>
      <c r="H1952" s="35"/>
      <c r="I1952" s="36"/>
      <c r="J1952" s="37"/>
      <c r="K1952" s="591" t="s">
        <v>1160</v>
      </c>
      <c r="L1952" s="199">
        <v>46472</v>
      </c>
      <c r="M1952" s="200">
        <v>72125</v>
      </c>
      <c r="N1952" s="562"/>
      <c r="O1952" s="563"/>
      <c r="P1952" s="563"/>
      <c r="Q1952" s="563"/>
      <c r="R1952" s="563"/>
      <c r="S1952" s="563"/>
      <c r="T1952" s="592"/>
      <c r="U1952" s="138"/>
      <c r="V1952" s="138"/>
      <c r="W1952" s="139"/>
      <c r="X1952" s="139"/>
      <c r="Y1952" s="592"/>
      <c r="Z1952" s="210"/>
      <c r="AA1952" s="204"/>
      <c r="AB1952" s="202"/>
      <c r="AC1952" s="202"/>
      <c r="AD1952" s="202"/>
      <c r="AE1952" s="202"/>
      <c r="AF1952" s="202"/>
      <c r="AG1952" s="592"/>
      <c r="AH1952" s="138"/>
      <c r="AI1952" s="138"/>
      <c r="AJ1952" s="139"/>
      <c r="AK1952" s="139"/>
      <c r="AL1952" s="592"/>
      <c r="AM1952" s="140"/>
      <c r="AN1952" s="119">
        <f t="shared" ref="AN1952:AN1956" si="1496">L1952+U1952+V1952+Z1952</f>
        <v>46472</v>
      </c>
      <c r="AO1952" s="120">
        <f t="shared" ref="AO1952:AO1956" si="1497">M1952+AH1952+AI1952+AM1952</f>
        <v>72125</v>
      </c>
      <c r="AP1952" s="39">
        <f>L1952</f>
        <v>46472</v>
      </c>
      <c r="AQ1952" s="141">
        <f>AN1952</f>
        <v>46472</v>
      </c>
      <c r="AR1952" s="142">
        <f>AQ1952-AP1952</f>
        <v>0</v>
      </c>
      <c r="AS1952" s="143">
        <f>AR1952/AP1952</f>
        <v>0</v>
      </c>
      <c r="AT1952" s="144">
        <f>M1952</f>
        <v>72125</v>
      </c>
      <c r="AU1952" s="141">
        <f>AO1952</f>
        <v>72125</v>
      </c>
      <c r="AV1952" s="142">
        <f>AU1952-AT1952</f>
        <v>0</v>
      </c>
      <c r="AW1952" s="143">
        <f>AV1952/AT1952</f>
        <v>0</v>
      </c>
      <c r="AY1952" s="146"/>
      <c r="AZ1952" s="862"/>
    </row>
    <row r="1953" spans="1:64" s="877" customFormat="1" ht="12.75" customHeight="1" x14ac:dyDescent="0.25">
      <c r="A1953" s="15"/>
      <c r="B1953" s="121"/>
      <c r="C1953" s="122"/>
      <c r="D1953" s="123"/>
      <c r="E1953" s="124"/>
      <c r="F1953" s="125"/>
      <c r="G1953" s="126"/>
      <c r="H1953" s="35"/>
      <c r="I1953" s="36"/>
      <c r="J1953" s="37"/>
      <c r="K1953" s="591" t="s">
        <v>1161</v>
      </c>
      <c r="L1953" s="199">
        <v>74334</v>
      </c>
      <c r="M1953" s="200">
        <v>74334</v>
      </c>
      <c r="N1953" s="562"/>
      <c r="O1953" s="563"/>
      <c r="P1953" s="563"/>
      <c r="Q1953" s="563"/>
      <c r="R1953" s="563"/>
      <c r="S1953" s="563"/>
      <c r="T1953" s="592"/>
      <c r="U1953" s="138"/>
      <c r="V1953" s="138"/>
      <c r="W1953" s="139"/>
      <c r="X1953" s="139"/>
      <c r="Y1953" s="592"/>
      <c r="Z1953" s="210"/>
      <c r="AA1953" s="204"/>
      <c r="AB1953" s="202"/>
      <c r="AC1953" s="202"/>
      <c r="AD1953" s="202"/>
      <c r="AE1953" s="202"/>
      <c r="AF1953" s="202"/>
      <c r="AG1953" s="592"/>
      <c r="AH1953" s="138"/>
      <c r="AI1953" s="138"/>
      <c r="AJ1953" s="139"/>
      <c r="AK1953" s="139"/>
      <c r="AL1953" s="592"/>
      <c r="AM1953" s="140"/>
      <c r="AN1953" s="119">
        <f t="shared" si="1496"/>
        <v>74334</v>
      </c>
      <c r="AO1953" s="120">
        <f t="shared" si="1497"/>
        <v>74334</v>
      </c>
      <c r="AP1953" s="39">
        <f>L1953</f>
        <v>74334</v>
      </c>
      <c r="AQ1953" s="141">
        <f>AN1953</f>
        <v>74334</v>
      </c>
      <c r="AR1953" s="142">
        <f>AQ1953-AP1953</f>
        <v>0</v>
      </c>
      <c r="AS1953" s="143">
        <f>AR1953/AP1953</f>
        <v>0</v>
      </c>
      <c r="AT1953" s="144">
        <f>M1953</f>
        <v>74334</v>
      </c>
      <c r="AU1953" s="141">
        <f>AO1953</f>
        <v>74334</v>
      </c>
      <c r="AV1953" s="142">
        <f>AU1953-AT1953</f>
        <v>0</v>
      </c>
      <c r="AW1953" s="143">
        <f>AV1953/AT1953</f>
        <v>0</v>
      </c>
      <c r="AX1953"/>
      <c r="AY1953" s="146"/>
      <c r="AZ1953" s="862"/>
      <c r="BA1953"/>
      <c r="BB1953"/>
      <c r="BC1953"/>
      <c r="BD1953"/>
      <c r="BE1953"/>
      <c r="BF1953"/>
      <c r="BG1953"/>
      <c r="BH1953"/>
      <c r="BI1953"/>
      <c r="BJ1953"/>
      <c r="BK1953"/>
      <c r="BL1953"/>
    </row>
    <row r="1954" spans="1:64" ht="12.75" customHeight="1" x14ac:dyDescent="0.25">
      <c r="A1954" s="15"/>
      <c r="C1954" s="122"/>
      <c r="D1954" s="123"/>
      <c r="F1954" s="125"/>
      <c r="G1954" s="126"/>
      <c r="H1954" s="35"/>
      <c r="I1954" s="36"/>
      <c r="J1954" s="37"/>
      <c r="K1954" s="591" t="s">
        <v>1162</v>
      </c>
      <c r="L1954" s="199">
        <v>120806</v>
      </c>
      <c r="M1954" s="200">
        <v>146459</v>
      </c>
      <c r="N1954" s="562"/>
      <c r="O1954" s="563"/>
      <c r="P1954" s="563"/>
      <c r="Q1954" s="563"/>
      <c r="R1954" s="563"/>
      <c r="S1954" s="563"/>
      <c r="T1954" s="592"/>
      <c r="U1954" s="138">
        <f t="shared" ref="U1954:Z1954" si="1498">U1952+U1953</f>
        <v>0</v>
      </c>
      <c r="V1954" s="138">
        <f t="shared" si="1498"/>
        <v>0</v>
      </c>
      <c r="W1954" s="139"/>
      <c r="X1954" s="139"/>
      <c r="Y1954" s="592"/>
      <c r="Z1954" s="210">
        <f t="shared" si="1498"/>
        <v>0</v>
      </c>
      <c r="AA1954" s="204"/>
      <c r="AB1954" s="202"/>
      <c r="AC1954" s="202"/>
      <c r="AD1954" s="202"/>
      <c r="AE1954" s="202"/>
      <c r="AF1954" s="202"/>
      <c r="AG1954" s="592"/>
      <c r="AH1954" s="138">
        <f t="shared" ref="AH1954:AM1954" si="1499">AH1952+AH1953</f>
        <v>0</v>
      </c>
      <c r="AI1954" s="138">
        <f t="shared" si="1499"/>
        <v>0</v>
      </c>
      <c r="AJ1954" s="139"/>
      <c r="AK1954" s="139"/>
      <c r="AL1954" s="592"/>
      <c r="AM1954" s="140">
        <f t="shared" si="1499"/>
        <v>0</v>
      </c>
      <c r="AN1954" s="119">
        <f t="shared" si="1496"/>
        <v>120806</v>
      </c>
      <c r="AO1954" s="120">
        <f t="shared" si="1497"/>
        <v>146459</v>
      </c>
      <c r="AP1954" s="39">
        <f>AP1952+AP1953</f>
        <v>120806</v>
      </c>
      <c r="AQ1954" s="141">
        <f>AQ1952+AQ1953</f>
        <v>120806</v>
      </c>
      <c r="AR1954" s="142">
        <f>AR1952+AR1953</f>
        <v>0</v>
      </c>
      <c r="AS1954" s="143">
        <f>AR1954/AP1954</f>
        <v>0</v>
      </c>
      <c r="AT1954" s="144">
        <f>AT1952+AT1953</f>
        <v>146459</v>
      </c>
      <c r="AU1954" s="141">
        <f>AU1952+AU1953</f>
        <v>146459</v>
      </c>
      <c r="AV1954" s="142">
        <f>AV1952+AV1953</f>
        <v>0</v>
      </c>
      <c r="AW1954" s="143">
        <f>AV1954/AT1954</f>
        <v>0</v>
      </c>
      <c r="AY1954" s="146"/>
      <c r="AZ1954" s="862"/>
    </row>
    <row r="1955" spans="1:64" ht="12.75" customHeight="1" x14ac:dyDescent="0.25">
      <c r="A1955" s="15"/>
      <c r="C1955" s="122"/>
      <c r="D1955" s="123"/>
      <c r="F1955" s="125">
        <v>13</v>
      </c>
      <c r="G1955" s="126"/>
      <c r="H1955" s="35"/>
      <c r="I1955" s="36"/>
      <c r="J1955" s="37"/>
      <c r="K1955" s="598" t="s">
        <v>1163</v>
      </c>
      <c r="L1955" s="128">
        <v>26007</v>
      </c>
      <c r="M1955" s="129">
        <v>26007</v>
      </c>
      <c r="N1955" s="562"/>
      <c r="O1955" s="563"/>
      <c r="P1955" s="563"/>
      <c r="Q1955" s="563"/>
      <c r="R1955" s="563"/>
      <c r="S1955" s="563"/>
      <c r="T1955" s="592" t="str">
        <f>IF(SUM(N1955:S1955)=U1955,"OK",SUM(N1955:S1955)-U1955)</f>
        <v>OK</v>
      </c>
      <c r="U1955" s="138"/>
      <c r="V1955" s="138"/>
      <c r="W1955" s="139"/>
      <c r="X1955" s="139"/>
      <c r="Y1955" s="592" t="str">
        <f>IF(SUM(W1955:X1955)=Z1955,"OK",SUM(W1955:X1955)-Z1955)</f>
        <v>OK</v>
      </c>
      <c r="Z1955" s="210"/>
      <c r="AA1955" s="204"/>
      <c r="AB1955" s="202"/>
      <c r="AC1955" s="202"/>
      <c r="AD1955" s="202"/>
      <c r="AE1955" s="202"/>
      <c r="AF1955" s="202"/>
      <c r="AG1955" s="592" t="str">
        <f>IF(SUM(AA1955:AF1955)=AH1955,"OK",SUM(AA1955:AF1955)-AH1955)</f>
        <v>OK</v>
      </c>
      <c r="AH1955" s="138"/>
      <c r="AI1955" s="138"/>
      <c r="AJ1955" s="139"/>
      <c r="AK1955" s="139"/>
      <c r="AL1955" s="592" t="str">
        <f>IF(SUM(AJ1955:AK1955)=AM1955,"OK",SUM(AJ1955:AK1955)-AM1955)</f>
        <v>OK</v>
      </c>
      <c r="AM1955" s="140"/>
      <c r="AN1955" s="119">
        <f t="shared" si="1496"/>
        <v>26007</v>
      </c>
      <c r="AO1955" s="120">
        <f t="shared" si="1497"/>
        <v>26007</v>
      </c>
      <c r="AP1955" s="39">
        <f>L1955</f>
        <v>26007</v>
      </c>
      <c r="AQ1955" s="141">
        <f>AN1955</f>
        <v>26007</v>
      </c>
      <c r="AR1955" s="142">
        <f>AQ1955-AP1955</f>
        <v>0</v>
      </c>
      <c r="AS1955" s="143">
        <f>AR1955/AP1955</f>
        <v>0</v>
      </c>
      <c r="AT1955" s="144">
        <f>M1955</f>
        <v>26007</v>
      </c>
      <c r="AU1955" s="141">
        <f>AO1955</f>
        <v>26007</v>
      </c>
      <c r="AV1955" s="142">
        <f>AU1955-AT1955</f>
        <v>0</v>
      </c>
      <c r="AW1955" s="143">
        <f>AV1955/AT1955</f>
        <v>0</v>
      </c>
      <c r="AY1955" s="146"/>
      <c r="AZ1955" s="862"/>
    </row>
    <row r="1956" spans="1:64" ht="12.75" customHeight="1" x14ac:dyDescent="0.25">
      <c r="A1956" s="15"/>
      <c r="C1956" s="122"/>
      <c r="D1956" s="123"/>
      <c r="F1956" s="125"/>
      <c r="G1956" s="126"/>
      <c r="H1956" s="35"/>
      <c r="I1956" s="36"/>
      <c r="J1956" s="37"/>
      <c r="K1956" s="591" t="s">
        <v>1164</v>
      </c>
      <c r="L1956" s="199">
        <v>94799</v>
      </c>
      <c r="M1956" s="200">
        <v>120452</v>
      </c>
      <c r="N1956" s="562"/>
      <c r="O1956" s="563"/>
      <c r="P1956" s="563"/>
      <c r="Q1956" s="563"/>
      <c r="R1956" s="563"/>
      <c r="S1956" s="563"/>
      <c r="T1956" s="592"/>
      <c r="U1956" s="138">
        <f t="shared" ref="U1956:Z1956" si="1500">U1954-U1955</f>
        <v>0</v>
      </c>
      <c r="V1956" s="138">
        <f t="shared" si="1500"/>
        <v>0</v>
      </c>
      <c r="W1956" s="139"/>
      <c r="X1956" s="139"/>
      <c r="Y1956" s="592"/>
      <c r="Z1956" s="210">
        <f t="shared" si="1500"/>
        <v>0</v>
      </c>
      <c r="AA1956" s="204"/>
      <c r="AB1956" s="202"/>
      <c r="AC1956" s="202"/>
      <c r="AD1956" s="202"/>
      <c r="AE1956" s="202"/>
      <c r="AF1956" s="202"/>
      <c r="AG1956" s="592"/>
      <c r="AH1956" s="138">
        <f t="shared" ref="AH1956:AM1956" si="1501">AH1954-AH1955</f>
        <v>0</v>
      </c>
      <c r="AI1956" s="138">
        <f t="shared" si="1501"/>
        <v>0</v>
      </c>
      <c r="AJ1956" s="139"/>
      <c r="AK1956" s="139"/>
      <c r="AL1956" s="592"/>
      <c r="AM1956" s="140">
        <f t="shared" si="1501"/>
        <v>0</v>
      </c>
      <c r="AN1956" s="119">
        <f t="shared" si="1496"/>
        <v>94799</v>
      </c>
      <c r="AO1956" s="120">
        <f t="shared" si="1497"/>
        <v>120452</v>
      </c>
      <c r="AP1956" s="39">
        <f>AP1954-AP1955</f>
        <v>94799</v>
      </c>
      <c r="AQ1956" s="141">
        <f>AQ1954-AQ1955</f>
        <v>94799</v>
      </c>
      <c r="AR1956" s="142">
        <f>AR1954-AR1955</f>
        <v>0</v>
      </c>
      <c r="AS1956" s="143">
        <f>AR1956/AP1956</f>
        <v>0</v>
      </c>
      <c r="AT1956" s="144">
        <f>AT1954-AT1955</f>
        <v>120452</v>
      </c>
      <c r="AU1956" s="141">
        <f>AU1954-AU1955</f>
        <v>120452</v>
      </c>
      <c r="AV1956" s="142">
        <f>AV1954-AV1955</f>
        <v>0</v>
      </c>
      <c r="AW1956" s="143">
        <f>AV1956/AT1956</f>
        <v>0</v>
      </c>
      <c r="AY1956" s="146"/>
      <c r="AZ1956" s="862"/>
    </row>
    <row r="1957" spans="1:64" ht="12.75" customHeight="1" x14ac:dyDescent="0.25">
      <c r="A1957" s="15"/>
      <c r="C1957" s="122"/>
      <c r="D1957" s="123"/>
      <c r="F1957" s="125"/>
      <c r="G1957" s="126"/>
      <c r="H1957" s="35"/>
      <c r="I1957" s="36"/>
      <c r="J1957" s="37"/>
      <c r="K1957" s="456"/>
      <c r="L1957" s="199"/>
      <c r="M1957" s="200"/>
      <c r="N1957" s="201"/>
      <c r="O1957" s="202"/>
      <c r="P1957" s="202"/>
      <c r="Q1957" s="202"/>
      <c r="R1957" s="202"/>
      <c r="S1957" s="202"/>
      <c r="T1957" s="224"/>
      <c r="U1957" s="138"/>
      <c r="V1957" s="138"/>
      <c r="W1957" s="139"/>
      <c r="X1957" s="139"/>
      <c r="Y1957" s="224"/>
      <c r="Z1957" s="210"/>
      <c r="AA1957" s="204"/>
      <c r="AB1957" s="202"/>
      <c r="AC1957" s="202"/>
      <c r="AD1957" s="202"/>
      <c r="AE1957" s="202"/>
      <c r="AF1957" s="202"/>
      <c r="AG1957" s="224"/>
      <c r="AH1957" s="138"/>
      <c r="AI1957" s="138"/>
      <c r="AJ1957" s="139"/>
      <c r="AK1957" s="139"/>
      <c r="AL1957" s="224"/>
      <c r="AM1957" s="140"/>
      <c r="AN1957" s="211"/>
      <c r="AO1957" s="212"/>
      <c r="AP1957" s="39"/>
      <c r="AQ1957" s="141"/>
      <c r="AR1957" s="141"/>
      <c r="AS1957" s="143"/>
      <c r="AU1957" s="141"/>
      <c r="AV1957" s="141"/>
      <c r="AW1957" s="143"/>
      <c r="AY1957" s="146"/>
      <c r="AZ1957" s="862"/>
    </row>
    <row r="1958" spans="1:64" s="877" customFormat="1" ht="12.75" customHeight="1" x14ac:dyDescent="0.25">
      <c r="A1958" s="15"/>
      <c r="B1958" s="121"/>
      <c r="C1958" s="122"/>
      <c r="D1958" s="123"/>
      <c r="E1958" s="124"/>
      <c r="F1958" s="125"/>
      <c r="G1958" s="126"/>
      <c r="H1958" s="35"/>
      <c r="I1958" s="36"/>
      <c r="J1958" s="37"/>
      <c r="K1958" s="243" t="s">
        <v>65</v>
      </c>
      <c r="L1958" s="199"/>
      <c r="M1958" s="200"/>
      <c r="N1958" s="201"/>
      <c r="O1958" s="202"/>
      <c r="P1958" s="202"/>
      <c r="Q1958" s="202"/>
      <c r="R1958" s="202"/>
      <c r="S1958" s="202"/>
      <c r="T1958" s="224"/>
      <c r="U1958" s="138"/>
      <c r="V1958" s="138"/>
      <c r="W1958" s="139"/>
      <c r="X1958" s="139"/>
      <c r="Y1958" s="224"/>
      <c r="Z1958" s="210"/>
      <c r="AA1958" s="204"/>
      <c r="AB1958" s="202"/>
      <c r="AC1958" s="202"/>
      <c r="AD1958" s="202"/>
      <c r="AE1958" s="202"/>
      <c r="AF1958" s="202"/>
      <c r="AG1958" s="224"/>
      <c r="AH1958" s="138"/>
      <c r="AI1958" s="138"/>
      <c r="AJ1958" s="139"/>
      <c r="AK1958" s="139"/>
      <c r="AL1958" s="224"/>
      <c r="AM1958" s="140"/>
      <c r="AN1958" s="211"/>
      <c r="AO1958" s="212"/>
      <c r="AP1958" s="39"/>
      <c r="AQ1958" s="141"/>
      <c r="AR1958" s="141"/>
      <c r="AS1958" s="143"/>
      <c r="AT1958" s="144"/>
      <c r="AU1958" s="141"/>
      <c r="AV1958" s="141"/>
      <c r="AW1958" s="143"/>
      <c r="AX1958" s="12"/>
      <c r="AY1958" s="146"/>
      <c r="AZ1958" s="862"/>
      <c r="BA1958"/>
      <c r="BB1958"/>
      <c r="BC1958"/>
      <c r="BD1958"/>
      <c r="BE1958"/>
      <c r="BF1958"/>
      <c r="BG1958"/>
      <c r="BH1958"/>
      <c r="BI1958"/>
      <c r="BJ1958"/>
      <c r="BK1958"/>
      <c r="BL1958"/>
    </row>
    <row r="1959" spans="1:64" s="197" customFormat="1" ht="12.75" customHeight="1" x14ac:dyDescent="0.25">
      <c r="A1959" s="15"/>
      <c r="B1959" s="121"/>
      <c r="C1959" s="122"/>
      <c r="D1959" s="123"/>
      <c r="E1959" s="124"/>
      <c r="F1959" s="125"/>
      <c r="G1959" s="126"/>
      <c r="H1959" s="35"/>
      <c r="I1959" s="36"/>
      <c r="J1959" s="37"/>
      <c r="K1959" s="244"/>
      <c r="L1959" s="199"/>
      <c r="M1959" s="200"/>
      <c r="N1959" s="201"/>
      <c r="O1959" s="202"/>
      <c r="P1959" s="202"/>
      <c r="Q1959" s="202"/>
      <c r="R1959" s="202"/>
      <c r="S1959" s="202"/>
      <c r="T1959" s="224"/>
      <c r="U1959" s="138"/>
      <c r="V1959" s="138"/>
      <c r="W1959" s="139"/>
      <c r="X1959" s="139"/>
      <c r="Y1959" s="224"/>
      <c r="Z1959" s="210"/>
      <c r="AA1959" s="204"/>
      <c r="AB1959" s="202"/>
      <c r="AC1959" s="202"/>
      <c r="AD1959" s="202"/>
      <c r="AE1959" s="202"/>
      <c r="AF1959" s="202"/>
      <c r="AG1959" s="224"/>
      <c r="AH1959" s="138"/>
      <c r="AI1959" s="138"/>
      <c r="AJ1959" s="139"/>
      <c r="AK1959" s="139"/>
      <c r="AL1959" s="224"/>
      <c r="AM1959" s="140"/>
      <c r="AN1959" s="211"/>
      <c r="AO1959" s="212"/>
      <c r="AP1959" s="39"/>
      <c r="AQ1959" s="141"/>
      <c r="AR1959" s="141"/>
      <c r="AS1959" s="143"/>
      <c r="AT1959" s="144"/>
      <c r="AU1959" s="141"/>
      <c r="AV1959" s="141"/>
      <c r="AW1959" s="143"/>
      <c r="AX1959"/>
      <c r="AY1959" s="146"/>
      <c r="AZ1959" s="862"/>
      <c r="BA1959" s="12"/>
      <c r="BB1959" s="12"/>
      <c r="BC1959" s="12"/>
      <c r="BD1959" s="12"/>
      <c r="BE1959" s="12"/>
      <c r="BF1959" s="12"/>
      <c r="BG1959" s="12"/>
      <c r="BH1959" s="12"/>
      <c r="BI1959" s="12"/>
      <c r="BJ1959" s="12"/>
      <c r="BK1959" s="12"/>
      <c r="BL1959" s="12"/>
    </row>
    <row r="1960" spans="1:64" ht="30.6" x14ac:dyDescent="0.25">
      <c r="A1960" s="15" t="s">
        <v>1675</v>
      </c>
      <c r="B1960" s="121">
        <v>14</v>
      </c>
      <c r="C1960" s="122" t="s">
        <v>1728</v>
      </c>
      <c r="D1960" s="123">
        <v>2006</v>
      </c>
      <c r="F1960" s="125"/>
      <c r="G1960" s="126"/>
      <c r="H1960" s="35" t="str">
        <f t="shared" si="1495"/>
        <v>053</v>
      </c>
      <c r="I1960" s="36" t="s">
        <v>96</v>
      </c>
      <c r="J1960" s="37" t="s">
        <v>2321</v>
      </c>
      <c r="K1960" s="244" t="s">
        <v>2322</v>
      </c>
      <c r="L1960" s="199"/>
      <c r="M1960" s="200"/>
      <c r="N1960" s="201"/>
      <c r="O1960" s="202"/>
      <c r="P1960" s="202"/>
      <c r="Q1960" s="202"/>
      <c r="R1960" s="202"/>
      <c r="S1960" s="202"/>
      <c r="T1960" s="224"/>
      <c r="U1960" s="138"/>
      <c r="V1960" s="138"/>
      <c r="W1960" s="139"/>
      <c r="X1960" s="139"/>
      <c r="Y1960" s="224"/>
      <c r="Z1960" s="210"/>
      <c r="AA1960" s="204"/>
      <c r="AB1960" s="202"/>
      <c r="AC1960" s="202"/>
      <c r="AD1960" s="202"/>
      <c r="AE1960" s="202"/>
      <c r="AF1960" s="202"/>
      <c r="AG1960" s="224"/>
      <c r="AH1960" s="138"/>
      <c r="AI1960" s="138"/>
      <c r="AJ1960" s="139"/>
      <c r="AK1960" s="139"/>
      <c r="AL1960" s="224"/>
      <c r="AM1960" s="140"/>
      <c r="AN1960" s="211"/>
      <c r="AO1960" s="212"/>
      <c r="AP1960" s="39"/>
      <c r="AQ1960" s="141"/>
      <c r="AR1960" s="141"/>
      <c r="AS1960" s="143"/>
      <c r="AU1960" s="141"/>
      <c r="AV1960" s="141"/>
      <c r="AW1960" s="143"/>
      <c r="AY1960" s="146" t="str">
        <f t="shared" ref="AY1960:AY1967" si="1502">RIGHT(LEFT(I1960,3),2)&amp;"."&amp;RIGHT(LEFT(I1960,5),2)</f>
        <v>12.11</v>
      </c>
      <c r="AZ1960" s="862" t="b">
        <f>COUNTIF('[1]Codes SEC'!$B$2:$B$250,Ministres!AY1960)&gt;0</f>
        <v>1</v>
      </c>
    </row>
    <row r="1961" spans="1:64" ht="30.6" x14ac:dyDescent="0.25">
      <c r="A1961" s="15" t="s">
        <v>1675</v>
      </c>
      <c r="B1961" s="121">
        <v>14</v>
      </c>
      <c r="C1961" s="122" t="s">
        <v>1728</v>
      </c>
      <c r="D1961" s="123">
        <v>2006</v>
      </c>
      <c r="F1961" s="125"/>
      <c r="G1961" s="126"/>
      <c r="H1961" s="35" t="str">
        <f t="shared" si="1495"/>
        <v>053</v>
      </c>
      <c r="I1961" s="36">
        <v>81410000</v>
      </c>
      <c r="J1961" s="37" t="s">
        <v>2323</v>
      </c>
      <c r="K1961" s="244" t="s">
        <v>2324</v>
      </c>
      <c r="L1961" s="199"/>
      <c r="M1961" s="200"/>
      <c r="N1961" s="201"/>
      <c r="O1961" s="202"/>
      <c r="P1961" s="202"/>
      <c r="Q1961" s="202"/>
      <c r="R1961" s="202"/>
      <c r="S1961" s="202"/>
      <c r="T1961" s="224"/>
      <c r="U1961" s="138"/>
      <c r="V1961" s="138"/>
      <c r="W1961" s="139"/>
      <c r="X1961" s="139"/>
      <c r="Y1961" s="224"/>
      <c r="Z1961" s="210"/>
      <c r="AA1961" s="204"/>
      <c r="AB1961" s="202"/>
      <c r="AC1961" s="202"/>
      <c r="AD1961" s="202"/>
      <c r="AE1961" s="202"/>
      <c r="AF1961" s="202"/>
      <c r="AG1961" s="224"/>
      <c r="AH1961" s="138"/>
      <c r="AI1961" s="138"/>
      <c r="AJ1961" s="139"/>
      <c r="AK1961" s="139"/>
      <c r="AL1961" s="224"/>
      <c r="AM1961" s="140"/>
      <c r="AN1961" s="211"/>
      <c r="AO1961" s="212"/>
      <c r="AP1961" s="39"/>
      <c r="AQ1961" s="141"/>
      <c r="AR1961" s="141"/>
      <c r="AS1961" s="143"/>
      <c r="AU1961" s="141"/>
      <c r="AV1961" s="141"/>
      <c r="AW1961" s="143"/>
      <c r="AY1961" s="146" t="str">
        <f t="shared" si="1502"/>
        <v>14.10</v>
      </c>
      <c r="AZ1961" s="862" t="b">
        <f>COUNTIF('[1]Codes SEC'!$B$2:$B$250,Ministres!AY1961)&gt;0</f>
        <v>1</v>
      </c>
    </row>
    <row r="1962" spans="1:64" ht="30.6" x14ac:dyDescent="0.25">
      <c r="A1962" s="15" t="s">
        <v>1675</v>
      </c>
      <c r="B1962" s="121">
        <v>14</v>
      </c>
      <c r="C1962" s="122" t="s">
        <v>1728</v>
      </c>
      <c r="D1962" s="123">
        <v>2006</v>
      </c>
      <c r="F1962" s="125"/>
      <c r="G1962" s="126"/>
      <c r="H1962" s="35" t="str">
        <f t="shared" si="1495"/>
        <v>053</v>
      </c>
      <c r="I1962" s="36">
        <v>83132000</v>
      </c>
      <c r="J1962" s="37" t="s">
        <v>2325</v>
      </c>
      <c r="K1962" s="599" t="s">
        <v>2326</v>
      </c>
      <c r="L1962" s="199"/>
      <c r="M1962" s="200"/>
      <c r="N1962" s="201"/>
      <c r="O1962" s="202"/>
      <c r="P1962" s="202"/>
      <c r="Q1962" s="202"/>
      <c r="R1962" s="202"/>
      <c r="S1962" s="202"/>
      <c r="T1962" s="224"/>
      <c r="U1962" s="138"/>
      <c r="V1962" s="138"/>
      <c r="W1962" s="139"/>
      <c r="X1962" s="139"/>
      <c r="Y1962" s="224"/>
      <c r="Z1962" s="210"/>
      <c r="AA1962" s="204"/>
      <c r="AB1962" s="202"/>
      <c r="AC1962" s="202"/>
      <c r="AD1962" s="202"/>
      <c r="AE1962" s="202"/>
      <c r="AF1962" s="202"/>
      <c r="AG1962" s="224"/>
      <c r="AH1962" s="138"/>
      <c r="AI1962" s="138"/>
      <c r="AJ1962" s="139"/>
      <c r="AK1962" s="139"/>
      <c r="AL1962" s="224"/>
      <c r="AM1962" s="140"/>
      <c r="AN1962" s="211"/>
      <c r="AO1962" s="212"/>
      <c r="AP1962" s="39"/>
      <c r="AQ1962" s="141"/>
      <c r="AR1962" s="141"/>
      <c r="AS1962" s="143"/>
      <c r="AU1962" s="141"/>
      <c r="AV1962" s="141"/>
      <c r="AW1962" s="143"/>
      <c r="AY1962" s="146" t="str">
        <f t="shared" si="1502"/>
        <v>31.32</v>
      </c>
      <c r="AZ1962" s="862" t="b">
        <f>COUNTIF('[1]Codes SEC'!$B$2:$B$250,Ministres!AY1962)&gt;0</f>
        <v>1</v>
      </c>
    </row>
    <row r="1963" spans="1:64" ht="30.6" x14ac:dyDescent="0.25">
      <c r="A1963" s="15" t="s">
        <v>1675</v>
      </c>
      <c r="B1963" s="121">
        <v>14</v>
      </c>
      <c r="C1963" s="122" t="s">
        <v>1728</v>
      </c>
      <c r="D1963" s="123">
        <v>2006</v>
      </c>
      <c r="F1963" s="125"/>
      <c r="G1963" s="126"/>
      <c r="H1963" s="35" t="str">
        <f t="shared" si="1495"/>
        <v>053</v>
      </c>
      <c r="I1963" s="36">
        <v>83132000</v>
      </c>
      <c r="J1963" s="37" t="s">
        <v>2327</v>
      </c>
      <c r="K1963" s="599" t="s">
        <v>2328</v>
      </c>
      <c r="L1963" s="199"/>
      <c r="M1963" s="200"/>
      <c r="N1963" s="201"/>
      <c r="O1963" s="202"/>
      <c r="P1963" s="202"/>
      <c r="Q1963" s="202"/>
      <c r="R1963" s="202"/>
      <c r="S1963" s="202"/>
      <c r="T1963" s="224"/>
      <c r="U1963" s="138"/>
      <c r="V1963" s="138"/>
      <c r="W1963" s="139"/>
      <c r="X1963" s="139"/>
      <c r="Y1963" s="224"/>
      <c r="Z1963" s="210"/>
      <c r="AA1963" s="204"/>
      <c r="AB1963" s="202"/>
      <c r="AC1963" s="202"/>
      <c r="AD1963" s="202"/>
      <c r="AE1963" s="202"/>
      <c r="AF1963" s="202"/>
      <c r="AG1963" s="224"/>
      <c r="AH1963" s="138"/>
      <c r="AI1963" s="138"/>
      <c r="AJ1963" s="139"/>
      <c r="AK1963" s="139"/>
      <c r="AL1963" s="224"/>
      <c r="AM1963" s="140"/>
      <c r="AN1963" s="211"/>
      <c r="AO1963" s="212"/>
      <c r="AP1963" s="39"/>
      <c r="AQ1963" s="141"/>
      <c r="AR1963" s="141"/>
      <c r="AS1963" s="143"/>
      <c r="AU1963" s="141"/>
      <c r="AV1963" s="141"/>
      <c r="AW1963" s="143"/>
      <c r="AY1963" s="146" t="str">
        <f t="shared" si="1502"/>
        <v>31.32</v>
      </c>
      <c r="AZ1963" s="862" t="b">
        <f>COUNTIF('[1]Codes SEC'!$B$2:$B$250,Ministres!AY1963)&gt;0</f>
        <v>1</v>
      </c>
    </row>
    <row r="1964" spans="1:64" ht="30.6" x14ac:dyDescent="0.25">
      <c r="A1964" s="15" t="s">
        <v>1675</v>
      </c>
      <c r="B1964" s="121">
        <v>14</v>
      </c>
      <c r="C1964" s="122" t="s">
        <v>1728</v>
      </c>
      <c r="D1964" s="123">
        <v>2006</v>
      </c>
      <c r="F1964" s="125"/>
      <c r="G1964" s="126"/>
      <c r="H1964" s="35" t="str">
        <f t="shared" si="1495"/>
        <v>053</v>
      </c>
      <c r="I1964" s="36">
        <v>83300000</v>
      </c>
      <c r="J1964" s="37" t="s">
        <v>2329</v>
      </c>
      <c r="K1964" s="244" t="s">
        <v>2330</v>
      </c>
      <c r="L1964" s="199"/>
      <c r="M1964" s="200"/>
      <c r="N1964" s="201"/>
      <c r="O1964" s="202"/>
      <c r="P1964" s="202"/>
      <c r="Q1964" s="202"/>
      <c r="R1964" s="202"/>
      <c r="S1964" s="202"/>
      <c r="T1964" s="224"/>
      <c r="U1964" s="138"/>
      <c r="V1964" s="138"/>
      <c r="W1964" s="139"/>
      <c r="X1964" s="139"/>
      <c r="Y1964" s="224"/>
      <c r="Z1964" s="210"/>
      <c r="AA1964" s="204"/>
      <c r="AB1964" s="202"/>
      <c r="AC1964" s="202"/>
      <c r="AD1964" s="202"/>
      <c r="AE1964" s="202"/>
      <c r="AF1964" s="202"/>
      <c r="AG1964" s="224"/>
      <c r="AH1964" s="138"/>
      <c r="AI1964" s="138"/>
      <c r="AJ1964" s="139"/>
      <c r="AK1964" s="139"/>
      <c r="AL1964" s="224"/>
      <c r="AM1964" s="140"/>
      <c r="AN1964" s="211"/>
      <c r="AO1964" s="212"/>
      <c r="AP1964" s="39"/>
      <c r="AQ1964" s="141"/>
      <c r="AR1964" s="141"/>
      <c r="AS1964" s="143"/>
      <c r="AU1964" s="141"/>
      <c r="AV1964" s="141"/>
      <c r="AW1964" s="143"/>
      <c r="AY1964" s="146" t="str">
        <f t="shared" si="1502"/>
        <v>33.00</v>
      </c>
      <c r="AZ1964" s="862" t="b">
        <f>COUNTIF('[1]Codes SEC'!$B$2:$B$250,Ministres!AY1964)&gt;0</f>
        <v>1</v>
      </c>
    </row>
    <row r="1965" spans="1:64" ht="30.6" x14ac:dyDescent="0.25">
      <c r="A1965" s="15" t="s">
        <v>1675</v>
      </c>
      <c r="B1965" s="121">
        <v>14</v>
      </c>
      <c r="C1965" s="122" t="s">
        <v>1728</v>
      </c>
      <c r="D1965" s="123">
        <v>2006</v>
      </c>
      <c r="F1965" s="125"/>
      <c r="G1965" s="126"/>
      <c r="H1965" s="35" t="str">
        <f t="shared" si="1495"/>
        <v>053</v>
      </c>
      <c r="I1965" s="36">
        <v>83300000</v>
      </c>
      <c r="J1965" s="37" t="s">
        <v>2331</v>
      </c>
      <c r="K1965" s="244" t="s">
        <v>2328</v>
      </c>
      <c r="L1965" s="199"/>
      <c r="M1965" s="200"/>
      <c r="N1965" s="201"/>
      <c r="O1965" s="202"/>
      <c r="P1965" s="202"/>
      <c r="Q1965" s="202"/>
      <c r="R1965" s="202"/>
      <c r="S1965" s="202"/>
      <c r="T1965" s="224"/>
      <c r="U1965" s="138"/>
      <c r="V1965" s="138"/>
      <c r="W1965" s="139"/>
      <c r="X1965" s="139"/>
      <c r="Y1965" s="224"/>
      <c r="Z1965" s="210"/>
      <c r="AA1965" s="204"/>
      <c r="AB1965" s="202"/>
      <c r="AC1965" s="202"/>
      <c r="AD1965" s="202"/>
      <c r="AE1965" s="202"/>
      <c r="AF1965" s="202"/>
      <c r="AG1965" s="224"/>
      <c r="AH1965" s="138"/>
      <c r="AI1965" s="138"/>
      <c r="AJ1965" s="139"/>
      <c r="AK1965" s="139"/>
      <c r="AL1965" s="224"/>
      <c r="AM1965" s="140"/>
      <c r="AN1965" s="211"/>
      <c r="AO1965" s="212"/>
      <c r="AP1965" s="39"/>
      <c r="AQ1965" s="141"/>
      <c r="AR1965" s="141"/>
      <c r="AS1965" s="143"/>
      <c r="AU1965" s="141"/>
      <c r="AV1965" s="141"/>
      <c r="AW1965" s="143"/>
      <c r="AY1965" s="146" t="str">
        <f t="shared" si="1502"/>
        <v>33.00</v>
      </c>
      <c r="AZ1965" s="862" t="b">
        <f>COUNTIF('[1]Codes SEC'!$B$2:$B$250,Ministres!AY1965)&gt;0</f>
        <v>1</v>
      </c>
    </row>
    <row r="1966" spans="1:64" ht="35.1" customHeight="1" x14ac:dyDescent="0.25">
      <c r="A1966" s="15" t="s">
        <v>1675</v>
      </c>
      <c r="B1966" s="121">
        <v>14</v>
      </c>
      <c r="C1966" s="122" t="s">
        <v>1728</v>
      </c>
      <c r="D1966" s="123">
        <v>2006</v>
      </c>
      <c r="F1966" s="125"/>
      <c r="G1966" s="126"/>
      <c r="H1966" s="35" t="str">
        <f t="shared" si="1495"/>
        <v>053</v>
      </c>
      <c r="I1966" s="36">
        <v>84140000</v>
      </c>
      <c r="J1966" s="37" t="s">
        <v>2332</v>
      </c>
      <c r="K1966" s="244" t="s">
        <v>2333</v>
      </c>
      <c r="L1966" s="232"/>
      <c r="M1966" s="233"/>
      <c r="N1966" s="130"/>
      <c r="O1966" s="131"/>
      <c r="P1966" s="131"/>
      <c r="Q1966" s="131"/>
      <c r="R1966" s="131"/>
      <c r="S1966" s="131"/>
      <c r="T1966" s="132"/>
      <c r="U1966" s="138"/>
      <c r="V1966" s="138"/>
      <c r="W1966" s="139"/>
      <c r="X1966" s="139"/>
      <c r="Y1966" s="132"/>
      <c r="Z1966" s="210"/>
      <c r="AA1966" s="204"/>
      <c r="AB1966" s="202"/>
      <c r="AC1966" s="202"/>
      <c r="AD1966" s="202"/>
      <c r="AE1966" s="202"/>
      <c r="AF1966" s="202"/>
      <c r="AG1966" s="132"/>
      <c r="AH1966" s="138"/>
      <c r="AI1966" s="138"/>
      <c r="AJ1966" s="139"/>
      <c r="AK1966" s="139"/>
      <c r="AL1966" s="132"/>
      <c r="AM1966" s="140"/>
      <c r="AN1966" s="119"/>
      <c r="AO1966" s="120"/>
      <c r="AP1966" s="39"/>
      <c r="AQ1966" s="141"/>
      <c r="AR1966" s="142"/>
      <c r="AS1966" s="143"/>
      <c r="AU1966" s="141"/>
      <c r="AV1966" s="142"/>
      <c r="AW1966" s="143"/>
      <c r="AY1966" s="146" t="str">
        <f t="shared" si="1502"/>
        <v>41.40</v>
      </c>
      <c r="AZ1966" s="862" t="b">
        <f>COUNTIF('[1]Codes SEC'!$B$2:$B$250,Ministres!AY1966)&gt;0</f>
        <v>1</v>
      </c>
    </row>
    <row r="1967" spans="1:64" ht="35.1" customHeight="1" x14ac:dyDescent="0.25">
      <c r="A1967" s="15" t="s">
        <v>1675</v>
      </c>
      <c r="B1967" s="121">
        <v>14</v>
      </c>
      <c r="C1967" s="122" t="s">
        <v>1728</v>
      </c>
      <c r="D1967" s="123">
        <v>2006</v>
      </c>
      <c r="F1967" s="125"/>
      <c r="G1967" s="126"/>
      <c r="H1967" s="35" t="str">
        <f t="shared" si="1495"/>
        <v>053</v>
      </c>
      <c r="I1967" s="36">
        <v>84322000</v>
      </c>
      <c r="J1967" s="37" t="s">
        <v>2334</v>
      </c>
      <c r="K1967" s="244" t="s">
        <v>2335</v>
      </c>
      <c r="L1967" s="232"/>
      <c r="M1967" s="233"/>
      <c r="N1967" s="130"/>
      <c r="O1967" s="131"/>
      <c r="P1967" s="131"/>
      <c r="Q1967" s="131"/>
      <c r="R1967" s="131"/>
      <c r="S1967" s="131"/>
      <c r="T1967" s="132"/>
      <c r="U1967" s="138"/>
      <c r="V1967" s="138"/>
      <c r="W1967" s="139"/>
      <c r="X1967" s="139"/>
      <c r="Y1967" s="132"/>
      <c r="Z1967" s="210"/>
      <c r="AA1967" s="204"/>
      <c r="AB1967" s="202"/>
      <c r="AC1967" s="202"/>
      <c r="AD1967" s="202"/>
      <c r="AE1967" s="202"/>
      <c r="AF1967" s="202"/>
      <c r="AG1967" s="132"/>
      <c r="AH1967" s="138"/>
      <c r="AI1967" s="138"/>
      <c r="AJ1967" s="139"/>
      <c r="AK1967" s="139"/>
      <c r="AL1967" s="132"/>
      <c r="AM1967" s="140"/>
      <c r="AN1967" s="119"/>
      <c r="AO1967" s="120"/>
      <c r="AP1967" s="39"/>
      <c r="AQ1967" s="141"/>
      <c r="AR1967" s="142"/>
      <c r="AS1967" s="143"/>
      <c r="AU1967" s="141"/>
      <c r="AV1967" s="142"/>
      <c r="AW1967" s="143"/>
      <c r="AY1967" s="146" t="str">
        <f t="shared" si="1502"/>
        <v>43.22</v>
      </c>
      <c r="AZ1967" s="862" t="b">
        <f>COUNTIF('[1]Codes SEC'!$B$2:$B$250,Ministres!AY1967)&gt;0</f>
        <v>1</v>
      </c>
    </row>
    <row r="1968" spans="1:64" ht="12.75" customHeight="1" x14ac:dyDescent="0.25">
      <c r="A1968" s="15"/>
      <c r="C1968" s="122"/>
      <c r="D1968" s="123"/>
      <c r="F1968" s="125"/>
      <c r="G1968" s="126"/>
      <c r="H1968" s="35"/>
      <c r="I1968" s="36"/>
      <c r="J1968" s="37"/>
      <c r="K1968" s="244"/>
      <c r="L1968" s="199"/>
      <c r="M1968" s="200"/>
      <c r="N1968" s="201"/>
      <c r="O1968" s="202"/>
      <c r="P1968" s="202"/>
      <c r="Q1968" s="202"/>
      <c r="R1968" s="202"/>
      <c r="S1968" s="202"/>
      <c r="T1968" s="224"/>
      <c r="U1968" s="138"/>
      <c r="V1968" s="138"/>
      <c r="W1968" s="139"/>
      <c r="X1968" s="139"/>
      <c r="Y1968" s="224"/>
      <c r="Z1968" s="210"/>
      <c r="AA1968" s="204"/>
      <c r="AB1968" s="202"/>
      <c r="AC1968" s="202"/>
      <c r="AD1968" s="202"/>
      <c r="AE1968" s="202"/>
      <c r="AF1968" s="202"/>
      <c r="AG1968" s="224"/>
      <c r="AH1968" s="138"/>
      <c r="AI1968" s="138"/>
      <c r="AJ1968" s="139"/>
      <c r="AK1968" s="139"/>
      <c r="AL1968" s="224"/>
      <c r="AM1968" s="140"/>
      <c r="AN1968" s="211"/>
      <c r="AO1968" s="212"/>
      <c r="AP1968" s="39"/>
      <c r="AQ1968" s="141"/>
      <c r="AR1968" s="141"/>
      <c r="AS1968" s="143"/>
      <c r="AU1968" s="141"/>
      <c r="AV1968" s="141"/>
      <c r="AW1968" s="143"/>
      <c r="AY1968" s="146"/>
      <c r="AZ1968" s="862"/>
    </row>
    <row r="1969" spans="1:52" ht="12.75" customHeight="1" x14ac:dyDescent="0.25">
      <c r="A1969" s="15"/>
      <c r="C1969" s="122"/>
      <c r="D1969" s="123"/>
      <c r="F1969" s="125"/>
      <c r="G1969" s="126"/>
      <c r="H1969" s="35"/>
      <c r="I1969" s="36"/>
      <c r="J1969" s="37"/>
      <c r="K1969" s="243" t="s">
        <v>109</v>
      </c>
      <c r="L1969" s="199"/>
      <c r="M1969" s="200"/>
      <c r="N1969" s="201"/>
      <c r="O1969" s="202"/>
      <c r="P1969" s="202"/>
      <c r="Q1969" s="202"/>
      <c r="R1969" s="202"/>
      <c r="S1969" s="202"/>
      <c r="T1969" s="224"/>
      <c r="U1969" s="138"/>
      <c r="V1969" s="138"/>
      <c r="W1969" s="139"/>
      <c r="X1969" s="139"/>
      <c r="Y1969" s="224"/>
      <c r="Z1969" s="210"/>
      <c r="AA1969" s="204"/>
      <c r="AB1969" s="202"/>
      <c r="AC1969" s="202"/>
      <c r="AD1969" s="202"/>
      <c r="AE1969" s="202"/>
      <c r="AF1969" s="202"/>
      <c r="AG1969" s="224"/>
      <c r="AH1969" s="138"/>
      <c r="AI1969" s="138"/>
      <c r="AJ1969" s="139"/>
      <c r="AK1969" s="139"/>
      <c r="AL1969" s="224"/>
      <c r="AM1969" s="140"/>
      <c r="AN1969" s="211"/>
      <c r="AO1969" s="212"/>
      <c r="AP1969" s="39"/>
      <c r="AQ1969" s="141"/>
      <c r="AR1969" s="141"/>
      <c r="AS1969" s="143"/>
      <c r="AU1969" s="141"/>
      <c r="AV1969" s="141"/>
      <c r="AW1969" s="143"/>
      <c r="AY1969" s="146"/>
      <c r="AZ1969" s="862"/>
    </row>
    <row r="1970" spans="1:52" ht="12.75" customHeight="1" x14ac:dyDescent="0.25">
      <c r="A1970" s="15"/>
      <c r="C1970" s="122"/>
      <c r="D1970" s="123"/>
      <c r="F1970" s="125"/>
      <c r="G1970" s="126"/>
      <c r="H1970" s="35"/>
      <c r="I1970" s="36"/>
      <c r="J1970" s="37"/>
      <c r="K1970" s="244"/>
      <c r="L1970" s="199"/>
      <c r="M1970" s="200"/>
      <c r="N1970" s="201"/>
      <c r="O1970" s="202"/>
      <c r="P1970" s="202"/>
      <c r="Q1970" s="202"/>
      <c r="R1970" s="202"/>
      <c r="S1970" s="202"/>
      <c r="T1970" s="224"/>
      <c r="U1970" s="138"/>
      <c r="V1970" s="138"/>
      <c r="W1970" s="139"/>
      <c r="X1970" s="139"/>
      <c r="Y1970" s="224"/>
      <c r="Z1970" s="210"/>
      <c r="AA1970" s="204"/>
      <c r="AB1970" s="202"/>
      <c r="AC1970" s="202"/>
      <c r="AD1970" s="202"/>
      <c r="AE1970" s="202"/>
      <c r="AF1970" s="202"/>
      <c r="AG1970" s="224"/>
      <c r="AH1970" s="138"/>
      <c r="AI1970" s="138"/>
      <c r="AJ1970" s="139"/>
      <c r="AK1970" s="139"/>
      <c r="AL1970" s="224"/>
      <c r="AM1970" s="140"/>
      <c r="AN1970" s="211"/>
      <c r="AO1970" s="212"/>
      <c r="AP1970" s="39"/>
      <c r="AQ1970" s="141"/>
      <c r="AR1970" s="141"/>
      <c r="AS1970" s="143"/>
      <c r="AU1970" s="141"/>
      <c r="AV1970" s="141"/>
      <c r="AW1970" s="143"/>
      <c r="AY1970" s="146"/>
      <c r="AZ1970" s="862"/>
    </row>
    <row r="1971" spans="1:52" ht="30.6" x14ac:dyDescent="0.25">
      <c r="A1971" s="15" t="s">
        <v>1675</v>
      </c>
      <c r="B1971" s="121">
        <v>14</v>
      </c>
      <c r="C1971" s="122" t="s">
        <v>1728</v>
      </c>
      <c r="D1971" s="123">
        <v>2006</v>
      </c>
      <c r="F1971" s="125"/>
      <c r="G1971" s="126"/>
      <c r="H1971" s="35" t="str">
        <f t="shared" si="1495"/>
        <v>053</v>
      </c>
      <c r="I1971" s="36">
        <v>86321000</v>
      </c>
      <c r="J1971" s="37" t="s">
        <v>2336</v>
      </c>
      <c r="K1971" s="244" t="s">
        <v>2337</v>
      </c>
      <c r="L1971" s="199"/>
      <c r="M1971" s="200"/>
      <c r="N1971" s="201"/>
      <c r="O1971" s="202"/>
      <c r="P1971" s="202"/>
      <c r="Q1971" s="202"/>
      <c r="R1971" s="202"/>
      <c r="S1971" s="202"/>
      <c r="T1971" s="224"/>
      <c r="U1971" s="138"/>
      <c r="V1971" s="138"/>
      <c r="W1971" s="139"/>
      <c r="X1971" s="139"/>
      <c r="Y1971" s="224"/>
      <c r="Z1971" s="210"/>
      <c r="AA1971" s="204"/>
      <c r="AB1971" s="202"/>
      <c r="AC1971" s="202"/>
      <c r="AD1971" s="202"/>
      <c r="AE1971" s="202"/>
      <c r="AF1971" s="202"/>
      <c r="AG1971" s="224"/>
      <c r="AH1971" s="138"/>
      <c r="AI1971" s="138"/>
      <c r="AJ1971" s="139"/>
      <c r="AK1971" s="139"/>
      <c r="AL1971" s="224"/>
      <c r="AM1971" s="140"/>
      <c r="AN1971" s="211"/>
      <c r="AO1971" s="212"/>
      <c r="AP1971" s="39"/>
      <c r="AQ1971" s="141"/>
      <c r="AR1971" s="141"/>
      <c r="AS1971" s="143"/>
      <c r="AU1971" s="141"/>
      <c r="AV1971" s="141"/>
      <c r="AW1971" s="143"/>
      <c r="AY1971" s="146" t="str">
        <f t="shared" ref="AY1971:AY1976" si="1503">RIGHT(LEFT(I1971,3),2)&amp;"."&amp;RIGHT(LEFT(I1971,5),2)</f>
        <v>63.21</v>
      </c>
      <c r="AZ1971" s="862" t="b">
        <f>COUNTIF('[1]Codes SEC'!$B$2:$B$250,Ministres!AY1971)&gt;0</f>
        <v>1</v>
      </c>
    </row>
    <row r="1972" spans="1:52" ht="30.6" x14ac:dyDescent="0.25">
      <c r="A1972" s="15" t="s">
        <v>1675</v>
      </c>
      <c r="B1972" s="121">
        <v>14</v>
      </c>
      <c r="C1972" s="122" t="s">
        <v>1728</v>
      </c>
      <c r="D1972" s="123">
        <v>2006</v>
      </c>
      <c r="F1972" s="125"/>
      <c r="G1972" s="126"/>
      <c r="H1972" s="35" t="str">
        <f t="shared" si="1495"/>
        <v>053</v>
      </c>
      <c r="I1972" s="36">
        <v>86321000</v>
      </c>
      <c r="J1972" s="37" t="s">
        <v>2338</v>
      </c>
      <c r="K1972" s="244" t="s">
        <v>2339</v>
      </c>
      <c r="L1972" s="199"/>
      <c r="M1972" s="200"/>
      <c r="N1972" s="201"/>
      <c r="O1972" s="202"/>
      <c r="P1972" s="202"/>
      <c r="Q1972" s="202"/>
      <c r="R1972" s="202"/>
      <c r="S1972" s="202"/>
      <c r="T1972" s="224"/>
      <c r="U1972" s="138"/>
      <c r="V1972" s="138"/>
      <c r="W1972" s="139"/>
      <c r="X1972" s="139"/>
      <c r="Y1972" s="224"/>
      <c r="Z1972" s="210"/>
      <c r="AA1972" s="204"/>
      <c r="AB1972" s="202"/>
      <c r="AC1972" s="202"/>
      <c r="AD1972" s="202"/>
      <c r="AE1972" s="202"/>
      <c r="AF1972" s="202"/>
      <c r="AG1972" s="224"/>
      <c r="AH1972" s="138"/>
      <c r="AI1972" s="138"/>
      <c r="AJ1972" s="139"/>
      <c r="AK1972" s="139"/>
      <c r="AL1972" s="224"/>
      <c r="AM1972" s="140"/>
      <c r="AN1972" s="211"/>
      <c r="AO1972" s="212"/>
      <c r="AP1972" s="39"/>
      <c r="AQ1972" s="141"/>
      <c r="AR1972" s="141"/>
      <c r="AS1972" s="143"/>
      <c r="AU1972" s="141"/>
      <c r="AV1972" s="141"/>
      <c r="AW1972" s="143"/>
      <c r="AY1972" s="146" t="str">
        <f t="shared" si="1503"/>
        <v>63.21</v>
      </c>
      <c r="AZ1972" s="862" t="b">
        <f>COUNTIF('[1]Codes SEC'!$B$2:$B$250,Ministres!AY1972)&gt;0</f>
        <v>1</v>
      </c>
    </row>
    <row r="1973" spans="1:52" ht="30.6" x14ac:dyDescent="0.25">
      <c r="A1973" s="15" t="s">
        <v>1675</v>
      </c>
      <c r="B1973" s="121">
        <v>14</v>
      </c>
      <c r="C1973" s="122" t="s">
        <v>1728</v>
      </c>
      <c r="D1973" s="123">
        <v>2006</v>
      </c>
      <c r="F1973" s="125"/>
      <c r="G1973" s="126"/>
      <c r="H1973" s="35" t="str">
        <f t="shared" si="1495"/>
        <v>053</v>
      </c>
      <c r="I1973" s="36">
        <v>86351000</v>
      </c>
      <c r="J1973" s="37" t="s">
        <v>2340</v>
      </c>
      <c r="K1973" s="244" t="s">
        <v>2341</v>
      </c>
      <c r="L1973" s="199"/>
      <c r="M1973" s="200"/>
      <c r="N1973" s="201"/>
      <c r="O1973" s="202"/>
      <c r="P1973" s="202"/>
      <c r="Q1973" s="202"/>
      <c r="R1973" s="202"/>
      <c r="S1973" s="202"/>
      <c r="T1973" s="224"/>
      <c r="U1973" s="138"/>
      <c r="V1973" s="138"/>
      <c r="W1973" s="139"/>
      <c r="X1973" s="139"/>
      <c r="Y1973" s="224"/>
      <c r="Z1973" s="210"/>
      <c r="AA1973" s="204"/>
      <c r="AB1973" s="202"/>
      <c r="AC1973" s="202"/>
      <c r="AD1973" s="202"/>
      <c r="AE1973" s="202"/>
      <c r="AF1973" s="202"/>
      <c r="AG1973" s="224"/>
      <c r="AH1973" s="138"/>
      <c r="AI1973" s="138"/>
      <c r="AJ1973" s="139"/>
      <c r="AK1973" s="139"/>
      <c r="AL1973" s="224"/>
      <c r="AM1973" s="140"/>
      <c r="AN1973" s="211"/>
      <c r="AO1973" s="212"/>
      <c r="AP1973" s="39"/>
      <c r="AQ1973" s="141"/>
      <c r="AR1973" s="141"/>
      <c r="AS1973" s="143"/>
      <c r="AU1973" s="141"/>
      <c r="AV1973" s="141"/>
      <c r="AW1973" s="143"/>
      <c r="AY1973" s="146" t="str">
        <f t="shared" si="1503"/>
        <v>63.51</v>
      </c>
      <c r="AZ1973" s="862" t="b">
        <f>COUNTIF('[1]Codes SEC'!$B$2:$B$250,Ministres!AY1973)&gt;0</f>
        <v>1</v>
      </c>
    </row>
    <row r="1974" spans="1:52" ht="30.6" x14ac:dyDescent="0.25">
      <c r="A1974" s="15" t="s">
        <v>1675</v>
      </c>
      <c r="B1974" s="121">
        <v>14</v>
      </c>
      <c r="C1974" s="122" t="s">
        <v>1728</v>
      </c>
      <c r="D1974" s="123">
        <v>2006</v>
      </c>
      <c r="F1974" s="125"/>
      <c r="G1974" s="126"/>
      <c r="H1974" s="35" t="str">
        <f t="shared" si="1495"/>
        <v>053</v>
      </c>
      <c r="I1974" s="36">
        <v>87310000</v>
      </c>
      <c r="J1974" s="37" t="s">
        <v>2342</v>
      </c>
      <c r="K1974" s="244" t="s">
        <v>2343</v>
      </c>
      <c r="L1974" s="199"/>
      <c r="M1974" s="200"/>
      <c r="N1974" s="201"/>
      <c r="O1974" s="202"/>
      <c r="P1974" s="202"/>
      <c r="Q1974" s="202"/>
      <c r="R1974" s="202"/>
      <c r="S1974" s="202"/>
      <c r="T1974" s="224"/>
      <c r="U1974" s="138"/>
      <c r="V1974" s="138"/>
      <c r="W1974" s="139"/>
      <c r="X1974" s="139"/>
      <c r="Y1974" s="224"/>
      <c r="Z1974" s="210"/>
      <c r="AA1974" s="204"/>
      <c r="AB1974" s="202"/>
      <c r="AC1974" s="202"/>
      <c r="AD1974" s="202"/>
      <c r="AE1974" s="202"/>
      <c r="AF1974" s="202"/>
      <c r="AG1974" s="224"/>
      <c r="AH1974" s="138"/>
      <c r="AI1974" s="138"/>
      <c r="AJ1974" s="139"/>
      <c r="AK1974" s="139"/>
      <c r="AL1974" s="224"/>
      <c r="AM1974" s="140"/>
      <c r="AN1974" s="211"/>
      <c r="AO1974" s="212"/>
      <c r="AP1974" s="39"/>
      <c r="AQ1974" s="141"/>
      <c r="AR1974" s="141"/>
      <c r="AS1974" s="143"/>
      <c r="AU1974" s="141"/>
      <c r="AV1974" s="141"/>
      <c r="AW1974" s="143"/>
      <c r="AY1974" s="146" t="str">
        <f t="shared" si="1503"/>
        <v>73.10</v>
      </c>
      <c r="AZ1974" s="862" t="b">
        <f>COUNTIF('[1]Codes SEC'!$B$2:$B$250,Ministres!AY1974)&gt;0</f>
        <v>1</v>
      </c>
    </row>
    <row r="1975" spans="1:52" ht="30.6" x14ac:dyDescent="0.25">
      <c r="A1975" s="15" t="s">
        <v>1675</v>
      </c>
      <c r="B1975" s="121">
        <v>14</v>
      </c>
      <c r="C1975" s="122" t="s">
        <v>1728</v>
      </c>
      <c r="D1975" s="123">
        <v>2006</v>
      </c>
      <c r="F1975" s="125"/>
      <c r="G1975" s="126"/>
      <c r="H1975" s="35" t="str">
        <f t="shared" si="1495"/>
        <v>053</v>
      </c>
      <c r="I1975" s="36">
        <v>87410000</v>
      </c>
      <c r="J1975" s="37" t="s">
        <v>2344</v>
      </c>
      <c r="K1975" s="244" t="s">
        <v>2345</v>
      </c>
      <c r="L1975" s="199"/>
      <c r="M1975" s="200"/>
      <c r="N1975" s="201"/>
      <c r="O1975" s="202"/>
      <c r="P1975" s="202"/>
      <c r="Q1975" s="202"/>
      <c r="R1975" s="202"/>
      <c r="S1975" s="202"/>
      <c r="T1975" s="224"/>
      <c r="U1975" s="138"/>
      <c r="V1975" s="138"/>
      <c r="W1975" s="139"/>
      <c r="X1975" s="139"/>
      <c r="Y1975" s="224"/>
      <c r="Z1975" s="210"/>
      <c r="AA1975" s="204"/>
      <c r="AB1975" s="202"/>
      <c r="AC1975" s="202"/>
      <c r="AD1975" s="202"/>
      <c r="AE1975" s="202"/>
      <c r="AF1975" s="202"/>
      <c r="AG1975" s="224"/>
      <c r="AH1975" s="138"/>
      <c r="AI1975" s="138"/>
      <c r="AJ1975" s="139"/>
      <c r="AK1975" s="139"/>
      <c r="AL1975" s="224"/>
      <c r="AM1975" s="140"/>
      <c r="AN1975" s="211"/>
      <c r="AO1975" s="212"/>
      <c r="AP1975" s="39"/>
      <c r="AQ1975" s="141"/>
      <c r="AR1975" s="141"/>
      <c r="AS1975" s="143"/>
      <c r="AU1975" s="141"/>
      <c r="AV1975" s="141"/>
      <c r="AW1975" s="143"/>
      <c r="AY1975" s="146" t="str">
        <f t="shared" si="1503"/>
        <v>74.10</v>
      </c>
      <c r="AZ1975" s="862" t="b">
        <f>COUNTIF('[1]Codes SEC'!$B$2:$B$250,Ministres!AY1975)&gt;0</f>
        <v>1</v>
      </c>
    </row>
    <row r="1976" spans="1:52" ht="30.6" x14ac:dyDescent="0.25">
      <c r="A1976" s="15" t="s">
        <v>1675</v>
      </c>
      <c r="B1976" s="121">
        <v>14</v>
      </c>
      <c r="C1976" s="122" t="s">
        <v>1728</v>
      </c>
      <c r="D1976" s="123">
        <v>2006</v>
      </c>
      <c r="F1976" s="125"/>
      <c r="G1976" s="126"/>
      <c r="H1976" s="35" t="str">
        <f t="shared" si="1495"/>
        <v>053</v>
      </c>
      <c r="I1976" s="36" t="s">
        <v>113</v>
      </c>
      <c r="J1976" s="37" t="s">
        <v>2346</v>
      </c>
      <c r="K1976" s="244" t="s">
        <v>2347</v>
      </c>
      <c r="L1976" s="199"/>
      <c r="M1976" s="200"/>
      <c r="N1976" s="201"/>
      <c r="O1976" s="202"/>
      <c r="P1976" s="202"/>
      <c r="Q1976" s="202"/>
      <c r="R1976" s="202"/>
      <c r="S1976" s="202"/>
      <c r="T1976" s="224"/>
      <c r="U1976" s="138"/>
      <c r="V1976" s="138"/>
      <c r="W1976" s="139"/>
      <c r="X1976" s="139"/>
      <c r="Y1976" s="224"/>
      <c r="Z1976" s="210"/>
      <c r="AA1976" s="204"/>
      <c r="AB1976" s="202"/>
      <c r="AC1976" s="202"/>
      <c r="AD1976" s="202"/>
      <c r="AE1976" s="202"/>
      <c r="AF1976" s="202"/>
      <c r="AG1976" s="224"/>
      <c r="AH1976" s="138"/>
      <c r="AI1976" s="138"/>
      <c r="AJ1976" s="139"/>
      <c r="AK1976" s="139"/>
      <c r="AL1976" s="224"/>
      <c r="AM1976" s="140"/>
      <c r="AN1976" s="211"/>
      <c r="AO1976" s="212"/>
      <c r="AP1976" s="39"/>
      <c r="AQ1976" s="141"/>
      <c r="AR1976" s="141"/>
      <c r="AS1976" s="143"/>
      <c r="AU1976" s="141"/>
      <c r="AV1976" s="141"/>
      <c r="AW1976" s="143"/>
      <c r="AY1976" s="146" t="str">
        <f t="shared" si="1503"/>
        <v>74.22</v>
      </c>
      <c r="AZ1976" s="862" t="b">
        <f>COUNTIF('[1]Codes SEC'!$B$2:$B$250,Ministres!AY1976)&gt;0</f>
        <v>1</v>
      </c>
    </row>
    <row r="1977" spans="1:52" ht="12.75" customHeight="1" x14ac:dyDescent="0.25">
      <c r="A1977" s="174"/>
      <c r="B1977" s="175"/>
      <c r="C1977" s="913"/>
      <c r="D1977" s="177"/>
      <c r="E1977" s="178"/>
      <c r="F1977" s="177"/>
      <c r="G1977" s="179"/>
      <c r="H1977" s="180"/>
      <c r="I1977" s="181"/>
      <c r="J1977" s="831"/>
      <c r="K1977" s="457" t="s">
        <v>2348</v>
      </c>
      <c r="L1977" s="184">
        <f t="shared" ref="L1977:S1977" si="1504">L1955</f>
        <v>26007</v>
      </c>
      <c r="M1977" s="185">
        <f t="shared" si="1504"/>
        <v>26007</v>
      </c>
      <c r="N1977" s="186">
        <f t="shared" si="1504"/>
        <v>0</v>
      </c>
      <c r="O1977" s="187">
        <f t="shared" si="1504"/>
        <v>0</v>
      </c>
      <c r="P1977" s="187">
        <f t="shared" si="1504"/>
        <v>0</v>
      </c>
      <c r="Q1977" s="187">
        <f t="shared" si="1504"/>
        <v>0</v>
      </c>
      <c r="R1977" s="187">
        <f t="shared" si="1504"/>
        <v>0</v>
      </c>
      <c r="S1977" s="187">
        <f t="shared" si="1504"/>
        <v>0</v>
      </c>
      <c r="T1977" s="188"/>
      <c r="U1977" s="187">
        <f>U1955</f>
        <v>0</v>
      </c>
      <c r="V1977" s="187">
        <f>V1955</f>
        <v>0</v>
      </c>
      <c r="W1977" s="187">
        <f>W1955</f>
        <v>0</v>
      </c>
      <c r="X1977" s="187">
        <f>X1955</f>
        <v>0</v>
      </c>
      <c r="Y1977" s="188"/>
      <c r="Z1977" s="187">
        <f t="shared" ref="Z1977:AF1977" si="1505">Z1955</f>
        <v>0</v>
      </c>
      <c r="AA1977" s="189">
        <f t="shared" si="1505"/>
        <v>0</v>
      </c>
      <c r="AB1977" s="187">
        <f t="shared" si="1505"/>
        <v>0</v>
      </c>
      <c r="AC1977" s="187">
        <f t="shared" si="1505"/>
        <v>0</v>
      </c>
      <c r="AD1977" s="187">
        <f t="shared" si="1505"/>
        <v>0</v>
      </c>
      <c r="AE1977" s="187">
        <f t="shared" si="1505"/>
        <v>0</v>
      </c>
      <c r="AF1977" s="187">
        <f t="shared" si="1505"/>
        <v>0</v>
      </c>
      <c r="AG1977" s="188"/>
      <c r="AH1977" s="187">
        <f>AH1955</f>
        <v>0</v>
      </c>
      <c r="AI1977" s="187">
        <f>AI1955</f>
        <v>0</v>
      </c>
      <c r="AJ1977" s="187">
        <f>AJ1955</f>
        <v>0</v>
      </c>
      <c r="AK1977" s="187">
        <f>AK1955</f>
        <v>0</v>
      </c>
      <c r="AL1977" s="188"/>
      <c r="AM1977" s="190">
        <f t="shared" ref="AM1977:AW1977" si="1506">AM1955</f>
        <v>0</v>
      </c>
      <c r="AN1977" s="191">
        <f t="shared" si="1506"/>
        <v>26007</v>
      </c>
      <c r="AO1977" s="190">
        <f t="shared" si="1506"/>
        <v>26007</v>
      </c>
      <c r="AP1977" s="184">
        <f t="shared" si="1506"/>
        <v>26007</v>
      </c>
      <c r="AQ1977" s="192">
        <f t="shared" si="1506"/>
        <v>26007</v>
      </c>
      <c r="AR1977" s="193">
        <f t="shared" si="1506"/>
        <v>0</v>
      </c>
      <c r="AS1977" s="194">
        <f t="shared" si="1506"/>
        <v>0</v>
      </c>
      <c r="AT1977" s="195">
        <f t="shared" si="1506"/>
        <v>26007</v>
      </c>
      <c r="AU1977" s="192">
        <f t="shared" si="1506"/>
        <v>26007</v>
      </c>
      <c r="AV1977" s="193">
        <f t="shared" si="1506"/>
        <v>0</v>
      </c>
      <c r="AW1977" s="194">
        <f t="shared" si="1506"/>
        <v>0</v>
      </c>
      <c r="AY1977" s="146"/>
      <c r="AZ1977" s="862"/>
    </row>
    <row r="1978" spans="1:52" ht="12.75" customHeight="1" x14ac:dyDescent="0.25">
      <c r="A1978" s="15"/>
      <c r="C1978" s="122"/>
      <c r="D1978" s="123"/>
      <c r="F1978" s="125"/>
      <c r="G1978" s="34"/>
      <c r="H1978" s="35"/>
      <c r="I1978" s="36"/>
      <c r="J1978" s="37"/>
      <c r="K1978" s="198" t="s">
        <v>72</v>
      </c>
      <c r="L1978" s="199">
        <v>0</v>
      </c>
      <c r="M1978" s="200">
        <v>0</v>
      </c>
      <c r="N1978" s="201">
        <v>0</v>
      </c>
      <c r="O1978" s="202">
        <v>0</v>
      </c>
      <c r="P1978" s="202">
        <v>0</v>
      </c>
      <c r="Q1978" s="202">
        <v>0</v>
      </c>
      <c r="R1978" s="202">
        <v>0</v>
      </c>
      <c r="S1978" s="202">
        <v>0</v>
      </c>
      <c r="T1978" s="203"/>
      <c r="U1978" s="135">
        <v>0</v>
      </c>
      <c r="V1978" s="135">
        <v>0</v>
      </c>
      <c r="W1978" s="202">
        <v>0</v>
      </c>
      <c r="X1978" s="202">
        <v>0</v>
      </c>
      <c r="Y1978" s="203"/>
      <c r="Z1978" s="135">
        <v>0</v>
      </c>
      <c r="AA1978" s="204">
        <v>0</v>
      </c>
      <c r="AB1978" s="202">
        <v>0</v>
      </c>
      <c r="AC1978" s="202">
        <v>0</v>
      </c>
      <c r="AD1978" s="202">
        <v>0</v>
      </c>
      <c r="AE1978" s="202">
        <v>0</v>
      </c>
      <c r="AF1978" s="202">
        <v>0</v>
      </c>
      <c r="AG1978" s="203"/>
      <c r="AH1978" s="135">
        <v>0</v>
      </c>
      <c r="AI1978" s="135">
        <v>0</v>
      </c>
      <c r="AJ1978" s="202">
        <v>0</v>
      </c>
      <c r="AK1978" s="202">
        <v>0</v>
      </c>
      <c r="AL1978" s="203"/>
      <c r="AM1978" s="205">
        <v>0</v>
      </c>
      <c r="AN1978" s="119">
        <v>0</v>
      </c>
      <c r="AO1978" s="120">
        <v>0</v>
      </c>
      <c r="AP1978" s="39">
        <v>0</v>
      </c>
      <c r="AQ1978" s="141">
        <v>0</v>
      </c>
      <c r="AR1978" s="141">
        <v>0</v>
      </c>
      <c r="AS1978" s="143">
        <v>0</v>
      </c>
      <c r="AT1978" s="144">
        <v>0</v>
      </c>
      <c r="AU1978" s="141">
        <v>0</v>
      </c>
      <c r="AV1978" s="141">
        <v>0</v>
      </c>
      <c r="AW1978" s="143">
        <v>0</v>
      </c>
      <c r="AY1978" s="146"/>
      <c r="AZ1978" s="862"/>
    </row>
    <row r="1979" spans="1:52" ht="12.75" customHeight="1" x14ac:dyDescent="0.25">
      <c r="A1979" s="15"/>
      <c r="C1979" s="122"/>
      <c r="D1979" s="123"/>
      <c r="F1979" s="125"/>
      <c r="G1979" s="126"/>
      <c r="H1979" s="35"/>
      <c r="I1979" s="36"/>
      <c r="J1979" s="37"/>
      <c r="K1979" s="198" t="s">
        <v>73</v>
      </c>
      <c r="L1979" s="199">
        <v>0</v>
      </c>
      <c r="M1979" s="200">
        <v>0</v>
      </c>
      <c r="N1979" s="201">
        <v>0</v>
      </c>
      <c r="O1979" s="202">
        <v>0</v>
      </c>
      <c r="P1979" s="202">
        <v>0</v>
      </c>
      <c r="Q1979" s="202">
        <v>0</v>
      </c>
      <c r="R1979" s="202">
        <v>0</v>
      </c>
      <c r="S1979" s="202">
        <v>0</v>
      </c>
      <c r="T1979" s="203"/>
      <c r="U1979" s="135">
        <v>0</v>
      </c>
      <c r="V1979" s="135">
        <v>0</v>
      </c>
      <c r="W1979" s="202">
        <v>0</v>
      </c>
      <c r="X1979" s="202">
        <v>0</v>
      </c>
      <c r="Y1979" s="203"/>
      <c r="Z1979" s="135">
        <v>0</v>
      </c>
      <c r="AA1979" s="204">
        <v>0</v>
      </c>
      <c r="AB1979" s="202">
        <v>0</v>
      </c>
      <c r="AC1979" s="202">
        <v>0</v>
      </c>
      <c r="AD1979" s="202">
        <v>0</v>
      </c>
      <c r="AE1979" s="202">
        <v>0</v>
      </c>
      <c r="AF1979" s="202">
        <v>0</v>
      </c>
      <c r="AG1979" s="203"/>
      <c r="AH1979" s="135">
        <v>0</v>
      </c>
      <c r="AI1979" s="135">
        <v>0</v>
      </c>
      <c r="AJ1979" s="202">
        <v>0</v>
      </c>
      <c r="AK1979" s="202">
        <v>0</v>
      </c>
      <c r="AL1979" s="203"/>
      <c r="AM1979" s="205">
        <v>0</v>
      </c>
      <c r="AN1979" s="119">
        <v>0</v>
      </c>
      <c r="AO1979" s="120">
        <v>0</v>
      </c>
      <c r="AP1979" s="39">
        <v>0</v>
      </c>
      <c r="AQ1979" s="141">
        <v>0</v>
      </c>
      <c r="AR1979" s="141">
        <v>0</v>
      </c>
      <c r="AS1979" s="143">
        <v>0</v>
      </c>
      <c r="AT1979" s="144">
        <v>0</v>
      </c>
      <c r="AU1979" s="141">
        <v>0</v>
      </c>
      <c r="AV1979" s="141">
        <v>0</v>
      </c>
      <c r="AW1979" s="143">
        <v>0</v>
      </c>
      <c r="AY1979" s="146"/>
      <c r="AZ1979" s="862"/>
    </row>
    <row r="1980" spans="1:52" ht="12.75" customHeight="1" x14ac:dyDescent="0.25">
      <c r="A1980" s="15"/>
      <c r="C1980" s="122"/>
      <c r="D1980" s="123"/>
      <c r="F1980" s="125"/>
      <c r="G1980" s="126"/>
      <c r="H1980" s="35"/>
      <c r="I1980" s="36"/>
      <c r="J1980" s="37"/>
      <c r="K1980" s="198" t="s">
        <v>74</v>
      </c>
      <c r="L1980" s="199">
        <f t="shared" ref="L1980:S1981" si="1507">L1955</f>
        <v>26007</v>
      </c>
      <c r="M1980" s="200">
        <f t="shared" si="1507"/>
        <v>26007</v>
      </c>
      <c r="N1980" s="201">
        <f t="shared" si="1507"/>
        <v>0</v>
      </c>
      <c r="O1980" s="202">
        <f t="shared" si="1507"/>
        <v>0</v>
      </c>
      <c r="P1980" s="202">
        <f t="shared" si="1507"/>
        <v>0</v>
      </c>
      <c r="Q1980" s="202">
        <f t="shared" si="1507"/>
        <v>0</v>
      </c>
      <c r="R1980" s="202">
        <f t="shared" si="1507"/>
        <v>0</v>
      </c>
      <c r="S1980" s="202">
        <f t="shared" si="1507"/>
        <v>0</v>
      </c>
      <c r="T1980" s="203"/>
      <c r="U1980" s="135">
        <f t="shared" ref="U1980:X1981" si="1508">U1955</f>
        <v>0</v>
      </c>
      <c r="V1980" s="135">
        <f t="shared" si="1508"/>
        <v>0</v>
      </c>
      <c r="W1980" s="202">
        <f t="shared" si="1508"/>
        <v>0</v>
      </c>
      <c r="X1980" s="202">
        <f t="shared" si="1508"/>
        <v>0</v>
      </c>
      <c r="Y1980" s="203"/>
      <c r="Z1980" s="135">
        <f t="shared" ref="Z1980:AF1981" si="1509">Z1955</f>
        <v>0</v>
      </c>
      <c r="AA1980" s="204">
        <f t="shared" si="1509"/>
        <v>0</v>
      </c>
      <c r="AB1980" s="202">
        <f t="shared" si="1509"/>
        <v>0</v>
      </c>
      <c r="AC1980" s="202">
        <f t="shared" si="1509"/>
        <v>0</v>
      </c>
      <c r="AD1980" s="202">
        <f t="shared" si="1509"/>
        <v>0</v>
      </c>
      <c r="AE1980" s="202">
        <f t="shared" si="1509"/>
        <v>0</v>
      </c>
      <c r="AF1980" s="202">
        <f t="shared" si="1509"/>
        <v>0</v>
      </c>
      <c r="AG1980" s="203"/>
      <c r="AH1980" s="135">
        <f t="shared" ref="AH1980:AK1981" si="1510">AH1955</f>
        <v>0</v>
      </c>
      <c r="AI1980" s="135">
        <f t="shared" si="1510"/>
        <v>0</v>
      </c>
      <c r="AJ1980" s="202">
        <f t="shared" si="1510"/>
        <v>0</v>
      </c>
      <c r="AK1980" s="202">
        <f t="shared" si="1510"/>
        <v>0</v>
      </c>
      <c r="AL1980" s="203"/>
      <c r="AM1980" s="205">
        <f t="shared" ref="AM1980:AW1981" si="1511">AM1955</f>
        <v>0</v>
      </c>
      <c r="AN1980" s="119">
        <f t="shared" si="1511"/>
        <v>26007</v>
      </c>
      <c r="AO1980" s="120">
        <f t="shared" si="1511"/>
        <v>26007</v>
      </c>
      <c r="AP1980" s="39">
        <f t="shared" si="1511"/>
        <v>26007</v>
      </c>
      <c r="AQ1980" s="141">
        <f t="shared" si="1511"/>
        <v>26007</v>
      </c>
      <c r="AR1980" s="141">
        <f t="shared" si="1511"/>
        <v>0</v>
      </c>
      <c r="AS1980" s="143">
        <f t="shared" si="1511"/>
        <v>0</v>
      </c>
      <c r="AT1980" s="144">
        <f t="shared" si="1511"/>
        <v>26007</v>
      </c>
      <c r="AU1980" s="141">
        <f t="shared" si="1511"/>
        <v>26007</v>
      </c>
      <c r="AV1980" s="141">
        <f t="shared" si="1511"/>
        <v>0</v>
      </c>
      <c r="AW1980" s="143">
        <f t="shared" si="1511"/>
        <v>0</v>
      </c>
      <c r="AY1980" s="146"/>
      <c r="AZ1980" s="862"/>
    </row>
    <row r="1981" spans="1:52" ht="12.75" customHeight="1" x14ac:dyDescent="0.25">
      <c r="A1981" s="15"/>
      <c r="C1981" s="122"/>
      <c r="D1981" s="123"/>
      <c r="F1981" s="125"/>
      <c r="G1981" s="126"/>
      <c r="H1981" s="35"/>
      <c r="I1981" s="36"/>
      <c r="J1981" s="37"/>
      <c r="K1981" s="198" t="s">
        <v>75</v>
      </c>
      <c r="L1981" s="199">
        <f t="shared" si="1507"/>
        <v>94799</v>
      </c>
      <c r="M1981" s="200">
        <f t="shared" si="1507"/>
        <v>120452</v>
      </c>
      <c r="N1981" s="201">
        <f t="shared" si="1507"/>
        <v>0</v>
      </c>
      <c r="O1981" s="202">
        <f t="shared" si="1507"/>
        <v>0</v>
      </c>
      <c r="P1981" s="202">
        <f t="shared" si="1507"/>
        <v>0</v>
      </c>
      <c r="Q1981" s="202">
        <f t="shared" si="1507"/>
        <v>0</v>
      </c>
      <c r="R1981" s="202">
        <f t="shared" si="1507"/>
        <v>0</v>
      </c>
      <c r="S1981" s="202">
        <f t="shared" si="1507"/>
        <v>0</v>
      </c>
      <c r="T1981" s="203"/>
      <c r="U1981" s="135">
        <f t="shared" si="1508"/>
        <v>0</v>
      </c>
      <c r="V1981" s="135">
        <f t="shared" si="1508"/>
        <v>0</v>
      </c>
      <c r="W1981" s="202">
        <f t="shared" si="1508"/>
        <v>0</v>
      </c>
      <c r="X1981" s="202">
        <f t="shared" si="1508"/>
        <v>0</v>
      </c>
      <c r="Y1981" s="203"/>
      <c r="Z1981" s="135">
        <f t="shared" si="1509"/>
        <v>0</v>
      </c>
      <c r="AA1981" s="204">
        <f t="shared" si="1509"/>
        <v>0</v>
      </c>
      <c r="AB1981" s="202">
        <f t="shared" si="1509"/>
        <v>0</v>
      </c>
      <c r="AC1981" s="202">
        <f t="shared" si="1509"/>
        <v>0</v>
      </c>
      <c r="AD1981" s="202">
        <f t="shared" si="1509"/>
        <v>0</v>
      </c>
      <c r="AE1981" s="202">
        <f t="shared" si="1509"/>
        <v>0</v>
      </c>
      <c r="AF1981" s="202">
        <f t="shared" si="1509"/>
        <v>0</v>
      </c>
      <c r="AG1981" s="203"/>
      <c r="AH1981" s="135">
        <f t="shared" si="1510"/>
        <v>0</v>
      </c>
      <c r="AI1981" s="135">
        <f t="shared" si="1510"/>
        <v>0</v>
      </c>
      <c r="AJ1981" s="202">
        <f t="shared" si="1510"/>
        <v>0</v>
      </c>
      <c r="AK1981" s="202">
        <f t="shared" si="1510"/>
        <v>0</v>
      </c>
      <c r="AL1981" s="203"/>
      <c r="AM1981" s="205">
        <f t="shared" si="1511"/>
        <v>0</v>
      </c>
      <c r="AN1981" s="119">
        <f t="shared" si="1511"/>
        <v>94799</v>
      </c>
      <c r="AO1981" s="120">
        <f t="shared" si="1511"/>
        <v>120452</v>
      </c>
      <c r="AP1981" s="39">
        <f t="shared" si="1511"/>
        <v>94799</v>
      </c>
      <c r="AQ1981" s="141">
        <f t="shared" si="1511"/>
        <v>94799</v>
      </c>
      <c r="AR1981" s="141">
        <f t="shared" si="1511"/>
        <v>0</v>
      </c>
      <c r="AS1981" s="143">
        <f t="shared" si="1511"/>
        <v>0</v>
      </c>
      <c r="AT1981" s="144">
        <f t="shared" si="1511"/>
        <v>120452</v>
      </c>
      <c r="AU1981" s="141">
        <f t="shared" si="1511"/>
        <v>120452</v>
      </c>
      <c r="AV1981" s="141">
        <f t="shared" si="1511"/>
        <v>0</v>
      </c>
      <c r="AW1981" s="143">
        <f t="shared" si="1511"/>
        <v>0</v>
      </c>
      <c r="AY1981" s="146"/>
      <c r="AZ1981" s="862"/>
    </row>
    <row r="1982" spans="1:52" ht="12.75" customHeight="1" x14ac:dyDescent="0.25">
      <c r="A1982" s="15"/>
      <c r="C1982" s="122"/>
      <c r="D1982" s="123"/>
      <c r="F1982" s="125"/>
      <c r="G1982" s="126"/>
      <c r="H1982" s="35"/>
      <c r="I1982" s="36"/>
      <c r="J1982" s="37"/>
      <c r="K1982" s="206" t="s">
        <v>76</v>
      </c>
      <c r="L1982" s="199">
        <v>0</v>
      </c>
      <c r="M1982" s="200">
        <v>0</v>
      </c>
      <c r="N1982" s="201">
        <v>0</v>
      </c>
      <c r="O1982" s="202">
        <v>0</v>
      </c>
      <c r="P1982" s="202">
        <v>0</v>
      </c>
      <c r="Q1982" s="202">
        <v>0</v>
      </c>
      <c r="R1982" s="202">
        <v>0</v>
      </c>
      <c r="S1982" s="202">
        <v>0</v>
      </c>
      <c r="T1982" s="203"/>
      <c r="U1982" s="135">
        <v>0</v>
      </c>
      <c r="V1982" s="135">
        <v>0</v>
      </c>
      <c r="W1982" s="202">
        <v>0</v>
      </c>
      <c r="X1982" s="202">
        <v>0</v>
      </c>
      <c r="Y1982" s="203"/>
      <c r="Z1982" s="135">
        <v>0</v>
      </c>
      <c r="AA1982" s="204">
        <v>0</v>
      </c>
      <c r="AB1982" s="202">
        <v>0</v>
      </c>
      <c r="AC1982" s="202">
        <v>0</v>
      </c>
      <c r="AD1982" s="202">
        <v>0</v>
      </c>
      <c r="AE1982" s="202">
        <v>0</v>
      </c>
      <c r="AF1982" s="202">
        <v>0</v>
      </c>
      <c r="AG1982" s="203"/>
      <c r="AH1982" s="135">
        <v>0</v>
      </c>
      <c r="AI1982" s="135">
        <v>0</v>
      </c>
      <c r="AJ1982" s="202">
        <v>0</v>
      </c>
      <c r="AK1982" s="202">
        <v>0</v>
      </c>
      <c r="AL1982" s="203"/>
      <c r="AM1982" s="205">
        <v>0</v>
      </c>
      <c r="AN1982" s="119">
        <v>0</v>
      </c>
      <c r="AO1982" s="120">
        <v>0</v>
      </c>
      <c r="AP1982" s="39">
        <v>0</v>
      </c>
      <c r="AQ1982" s="141">
        <v>0</v>
      </c>
      <c r="AR1982" s="141">
        <v>0</v>
      </c>
      <c r="AS1982" s="143">
        <v>0</v>
      </c>
      <c r="AT1982" s="144">
        <v>0</v>
      </c>
      <c r="AU1982" s="141">
        <v>0</v>
      </c>
      <c r="AV1982" s="141">
        <v>0</v>
      </c>
      <c r="AW1982" s="143">
        <v>0</v>
      </c>
      <c r="AY1982" s="146"/>
      <c r="AZ1982" s="862"/>
    </row>
    <row r="1983" spans="1:52" ht="12.75" customHeight="1" x14ac:dyDescent="0.25">
      <c r="A1983" s="15"/>
      <c r="C1983" s="122"/>
      <c r="D1983" s="123"/>
      <c r="F1983" s="125"/>
      <c r="G1983" s="126"/>
      <c r="H1983" s="35"/>
      <c r="I1983" s="36"/>
      <c r="J1983" s="37"/>
      <c r="K1983" s="198"/>
      <c r="L1983" s="199"/>
      <c r="M1983" s="200"/>
      <c r="N1983" s="201"/>
      <c r="O1983" s="202"/>
      <c r="P1983" s="202"/>
      <c r="Q1983" s="202"/>
      <c r="R1983" s="202"/>
      <c r="S1983" s="202"/>
      <c r="T1983" s="224"/>
      <c r="U1983" s="138"/>
      <c r="V1983" s="138"/>
      <c r="W1983" s="139"/>
      <c r="X1983" s="139"/>
      <c r="Y1983" s="224"/>
      <c r="Z1983" s="210"/>
      <c r="AA1983" s="204"/>
      <c r="AB1983" s="202"/>
      <c r="AC1983" s="202"/>
      <c r="AD1983" s="202"/>
      <c r="AE1983" s="202"/>
      <c r="AF1983" s="202"/>
      <c r="AG1983" s="224"/>
      <c r="AH1983" s="138"/>
      <c r="AI1983" s="138"/>
      <c r="AJ1983" s="139"/>
      <c r="AK1983" s="139"/>
      <c r="AL1983" s="224"/>
      <c r="AM1983" s="140"/>
      <c r="AN1983" s="211"/>
      <c r="AO1983" s="212"/>
      <c r="AP1983" s="39"/>
      <c r="AQ1983" s="141"/>
      <c r="AR1983" s="141"/>
      <c r="AS1983" s="143"/>
      <c r="AU1983" s="141"/>
      <c r="AV1983" s="141"/>
      <c r="AW1983" s="143"/>
      <c r="AY1983" s="146"/>
      <c r="AZ1983" s="862"/>
    </row>
    <row r="1984" spans="1:52" ht="12.75" customHeight="1" x14ac:dyDescent="0.25">
      <c r="A1984" s="15"/>
      <c r="C1984" s="122"/>
      <c r="D1984" s="123"/>
      <c r="F1984" s="125"/>
      <c r="G1984" s="126"/>
      <c r="H1984" s="35"/>
      <c r="I1984" s="36"/>
      <c r="J1984" s="37"/>
      <c r="K1984" s="198"/>
      <c r="L1984" s="199"/>
      <c r="M1984" s="200"/>
      <c r="N1984" s="201"/>
      <c r="O1984" s="202"/>
      <c r="P1984" s="202"/>
      <c r="Q1984" s="202"/>
      <c r="R1984" s="202"/>
      <c r="S1984" s="202"/>
      <c r="T1984" s="224"/>
      <c r="U1984" s="138"/>
      <c r="V1984" s="138"/>
      <c r="W1984" s="139"/>
      <c r="X1984" s="139"/>
      <c r="Y1984" s="224"/>
      <c r="Z1984" s="210"/>
      <c r="AA1984" s="204"/>
      <c r="AB1984" s="202"/>
      <c r="AC1984" s="202"/>
      <c r="AD1984" s="202"/>
      <c r="AE1984" s="202"/>
      <c r="AF1984" s="202"/>
      <c r="AG1984" s="224"/>
      <c r="AH1984" s="138"/>
      <c r="AI1984" s="138"/>
      <c r="AJ1984" s="139"/>
      <c r="AK1984" s="139"/>
      <c r="AL1984" s="224"/>
      <c r="AM1984" s="140"/>
      <c r="AN1984" s="211"/>
      <c r="AO1984" s="212"/>
      <c r="AP1984" s="39"/>
      <c r="AQ1984" s="141"/>
      <c r="AR1984" s="141"/>
      <c r="AS1984" s="143"/>
      <c r="AU1984" s="141"/>
      <c r="AV1984" s="141"/>
      <c r="AW1984" s="143"/>
      <c r="AY1984" s="146"/>
      <c r="AZ1984" s="862"/>
    </row>
    <row r="1985" spans="1:64" ht="12.75" customHeight="1" x14ac:dyDescent="0.25">
      <c r="A1985" s="15"/>
      <c r="C1985" s="122"/>
      <c r="D1985" s="123"/>
      <c r="F1985" s="125"/>
      <c r="G1985" s="126"/>
      <c r="H1985" s="35"/>
      <c r="I1985" s="36"/>
      <c r="J1985" s="37"/>
      <c r="K1985" s="381" t="s">
        <v>2349</v>
      </c>
      <c r="L1985" s="199"/>
      <c r="M1985" s="200"/>
      <c r="N1985" s="201"/>
      <c r="O1985" s="202"/>
      <c r="P1985" s="202"/>
      <c r="Q1985" s="202"/>
      <c r="R1985" s="202"/>
      <c r="S1985" s="202"/>
      <c r="T1985" s="224"/>
      <c r="U1985" s="138"/>
      <c r="V1985" s="138"/>
      <c r="W1985" s="139"/>
      <c r="X1985" s="139"/>
      <c r="Y1985" s="224"/>
      <c r="Z1985" s="210"/>
      <c r="AA1985" s="204"/>
      <c r="AB1985" s="202"/>
      <c r="AC1985" s="202"/>
      <c r="AD1985" s="202"/>
      <c r="AE1985" s="202"/>
      <c r="AF1985" s="202"/>
      <c r="AG1985" s="224"/>
      <c r="AH1985" s="138"/>
      <c r="AI1985" s="138"/>
      <c r="AJ1985" s="139"/>
      <c r="AK1985" s="139"/>
      <c r="AL1985" s="224"/>
      <c r="AM1985" s="140"/>
      <c r="AN1985" s="211"/>
      <c r="AO1985" s="212"/>
      <c r="AP1985" s="39"/>
      <c r="AQ1985" s="141"/>
      <c r="AR1985" s="141"/>
      <c r="AS1985" s="143"/>
      <c r="AU1985" s="141"/>
      <c r="AV1985" s="141"/>
      <c r="AW1985" s="143"/>
      <c r="AX1985" s="12"/>
      <c r="AY1985" s="146"/>
      <c r="AZ1985" s="862"/>
    </row>
    <row r="1986" spans="1:64" x14ac:dyDescent="0.25">
      <c r="A1986" s="15"/>
      <c r="C1986" s="122"/>
      <c r="D1986" s="123"/>
      <c r="F1986" s="125"/>
      <c r="G1986" s="126"/>
      <c r="H1986" s="35"/>
      <c r="I1986" s="36"/>
      <c r="J1986" s="37"/>
      <c r="K1986" s="585" t="s">
        <v>2350</v>
      </c>
      <c r="L1986" s="199"/>
      <c r="M1986" s="200"/>
      <c r="N1986" s="201"/>
      <c r="O1986" s="202"/>
      <c r="P1986" s="202"/>
      <c r="Q1986" s="202"/>
      <c r="R1986" s="202"/>
      <c r="S1986" s="202"/>
      <c r="T1986" s="224"/>
      <c r="U1986" s="138"/>
      <c r="V1986" s="138"/>
      <c r="W1986" s="139"/>
      <c r="X1986" s="139"/>
      <c r="Y1986" s="224"/>
      <c r="Z1986" s="210"/>
      <c r="AA1986" s="204"/>
      <c r="AB1986" s="202"/>
      <c r="AC1986" s="202"/>
      <c r="AD1986" s="202"/>
      <c r="AE1986" s="202"/>
      <c r="AF1986" s="202"/>
      <c r="AG1986" s="224"/>
      <c r="AH1986" s="138"/>
      <c r="AI1986" s="138"/>
      <c r="AJ1986" s="139"/>
      <c r="AK1986" s="139"/>
      <c r="AL1986" s="224"/>
      <c r="AM1986" s="140"/>
      <c r="AN1986" s="211"/>
      <c r="AO1986" s="212"/>
      <c r="AP1986" s="39"/>
      <c r="AQ1986" s="141"/>
      <c r="AR1986" s="141"/>
      <c r="AS1986" s="143"/>
      <c r="AU1986" s="141"/>
      <c r="AV1986" s="141"/>
      <c r="AW1986" s="143"/>
      <c r="AY1986" s="146"/>
      <c r="AZ1986" s="862"/>
    </row>
    <row r="1987" spans="1:64" ht="12.75" customHeight="1" x14ac:dyDescent="0.25">
      <c r="A1987" s="15"/>
      <c r="C1987" s="122"/>
      <c r="D1987" s="123"/>
      <c r="F1987" s="125"/>
      <c r="G1987" s="126"/>
      <c r="H1987" s="35"/>
      <c r="I1987" s="36"/>
      <c r="J1987" s="37"/>
      <c r="K1987" s="244"/>
      <c r="L1987" s="199"/>
      <c r="M1987" s="200"/>
      <c r="N1987" s="201"/>
      <c r="O1987" s="202"/>
      <c r="P1987" s="202"/>
      <c r="Q1987" s="202"/>
      <c r="R1987" s="202"/>
      <c r="S1987" s="202"/>
      <c r="T1987" s="224"/>
      <c r="U1987" s="138"/>
      <c r="V1987" s="138"/>
      <c r="W1987" s="139"/>
      <c r="X1987" s="139"/>
      <c r="Y1987" s="224"/>
      <c r="Z1987" s="210"/>
      <c r="AA1987" s="204"/>
      <c r="AB1987" s="202"/>
      <c r="AC1987" s="202"/>
      <c r="AD1987" s="202"/>
      <c r="AE1987" s="202"/>
      <c r="AF1987" s="202"/>
      <c r="AG1987" s="224"/>
      <c r="AH1987" s="138"/>
      <c r="AI1987" s="138"/>
      <c r="AJ1987" s="139"/>
      <c r="AK1987" s="139"/>
      <c r="AL1987" s="224"/>
      <c r="AM1987" s="140"/>
      <c r="AN1987" s="211"/>
      <c r="AO1987" s="212"/>
      <c r="AP1987" s="39"/>
      <c r="AQ1987" s="141"/>
      <c r="AR1987" s="141"/>
      <c r="AS1987" s="143"/>
      <c r="AU1987" s="141"/>
      <c r="AV1987" s="141"/>
      <c r="AW1987" s="143"/>
      <c r="AY1987" s="146"/>
      <c r="AZ1987" s="862"/>
    </row>
    <row r="1988" spans="1:64" ht="35.1" customHeight="1" x14ac:dyDescent="0.25">
      <c r="A1988" s="15" t="s">
        <v>1675</v>
      </c>
      <c r="B1988" s="121">
        <v>14</v>
      </c>
      <c r="C1988" s="122" t="s">
        <v>1728</v>
      </c>
      <c r="D1988" s="123">
        <v>2007</v>
      </c>
      <c r="F1988" s="125"/>
      <c r="G1988" s="126"/>
      <c r="H1988" s="35" t="str">
        <f t="shared" si="1495"/>
        <v>054</v>
      </c>
      <c r="I1988" s="36" t="s">
        <v>1157</v>
      </c>
      <c r="J1988" s="37" t="s">
        <v>2351</v>
      </c>
      <c r="K1988" s="244" t="s">
        <v>2352</v>
      </c>
      <c r="L1988" s="199"/>
      <c r="M1988" s="200"/>
      <c r="N1988" s="562"/>
      <c r="O1988" s="563"/>
      <c r="P1988" s="563"/>
      <c r="Q1988" s="563"/>
      <c r="R1988" s="563"/>
      <c r="S1988" s="563"/>
      <c r="T1988" s="592"/>
      <c r="U1988" s="133"/>
      <c r="V1988" s="133"/>
      <c r="W1988" s="134"/>
      <c r="X1988" s="134"/>
      <c r="Y1988" s="592"/>
      <c r="Z1988" s="135"/>
      <c r="AA1988" s="204"/>
      <c r="AB1988" s="202"/>
      <c r="AC1988" s="202"/>
      <c r="AD1988" s="202"/>
      <c r="AE1988" s="202"/>
      <c r="AF1988" s="202"/>
      <c r="AG1988" s="592"/>
      <c r="AH1988" s="133"/>
      <c r="AI1988" s="133"/>
      <c r="AJ1988" s="134"/>
      <c r="AK1988" s="134"/>
      <c r="AL1988" s="592"/>
      <c r="AM1988" s="205"/>
      <c r="AN1988" s="119"/>
      <c r="AO1988" s="120"/>
      <c r="AP1988" s="39"/>
      <c r="AQ1988" s="141"/>
      <c r="AR1988" s="141"/>
      <c r="AS1988" s="143"/>
      <c r="AU1988" s="141"/>
      <c r="AV1988" s="141"/>
      <c r="AW1988" s="143"/>
      <c r="AY1988" s="146" t="str">
        <f>RIGHT(LEFT(I1988,3),2)&amp;"."&amp;RIGHT(LEFT(I1988,5),2)</f>
        <v>01.00</v>
      </c>
      <c r="AZ1988" s="862" t="b">
        <f>COUNTIF('[1]Codes SEC'!$B$2:$B$250,Ministres!AY1988)&gt;0</f>
        <v>1</v>
      </c>
    </row>
    <row r="1989" spans="1:64" ht="12.75" customHeight="1" x14ac:dyDescent="0.25">
      <c r="A1989" s="15"/>
      <c r="C1989" s="122"/>
      <c r="D1989" s="123"/>
      <c r="F1989" s="125"/>
      <c r="G1989" s="126"/>
      <c r="H1989" s="35"/>
      <c r="I1989" s="36"/>
      <c r="J1989" s="37"/>
      <c r="K1989" s="591" t="s">
        <v>1160</v>
      </c>
      <c r="L1989" s="199">
        <v>19437</v>
      </c>
      <c r="M1989" s="200">
        <v>20363</v>
      </c>
      <c r="N1989" s="562"/>
      <c r="O1989" s="563"/>
      <c r="P1989" s="563"/>
      <c r="Q1989" s="563"/>
      <c r="R1989" s="563"/>
      <c r="S1989" s="563"/>
      <c r="T1989" s="592"/>
      <c r="U1989" s="138"/>
      <c r="V1989" s="138"/>
      <c r="W1989" s="139"/>
      <c r="X1989" s="139"/>
      <c r="Y1989" s="592"/>
      <c r="Z1989" s="210"/>
      <c r="AA1989" s="204"/>
      <c r="AB1989" s="202"/>
      <c r="AC1989" s="202"/>
      <c r="AD1989" s="202"/>
      <c r="AE1989" s="202"/>
      <c r="AF1989" s="202"/>
      <c r="AG1989" s="592"/>
      <c r="AH1989" s="138"/>
      <c r="AI1989" s="138"/>
      <c r="AJ1989" s="139"/>
      <c r="AK1989" s="139"/>
      <c r="AL1989" s="592"/>
      <c r="AM1989" s="140"/>
      <c r="AN1989" s="119">
        <f t="shared" ref="AN1989:AN1993" si="1512">L1989+U1989+V1989+Z1989</f>
        <v>19437</v>
      </c>
      <c r="AO1989" s="120">
        <f t="shared" ref="AO1989:AO1993" si="1513">M1989+AH1989+AI1989+AM1989</f>
        <v>20363</v>
      </c>
      <c r="AP1989" s="39">
        <f>L1989</f>
        <v>19437</v>
      </c>
      <c r="AQ1989" s="141">
        <f>AN1989</f>
        <v>19437</v>
      </c>
      <c r="AR1989" s="142">
        <f>AQ1989-AP1989</f>
        <v>0</v>
      </c>
      <c r="AS1989" s="143">
        <f>AR1989/AP1989</f>
        <v>0</v>
      </c>
      <c r="AT1989" s="144">
        <f>M1989</f>
        <v>20363</v>
      </c>
      <c r="AU1989" s="141">
        <f>AO1989</f>
        <v>20363</v>
      </c>
      <c r="AV1989" s="142">
        <f>AU1989-AT1989</f>
        <v>0</v>
      </c>
      <c r="AW1989" s="143">
        <f>AV1989/AT1989</f>
        <v>0</v>
      </c>
      <c r="AY1989" s="146"/>
      <c r="AZ1989" s="862"/>
    </row>
    <row r="1990" spans="1:64" s="877" customFormat="1" ht="12.75" customHeight="1" x14ac:dyDescent="0.25">
      <c r="A1990" s="15"/>
      <c r="B1990" s="121"/>
      <c r="C1990" s="122"/>
      <c r="D1990" s="123"/>
      <c r="E1990" s="124"/>
      <c r="F1990" s="125"/>
      <c r="G1990" s="126"/>
      <c r="H1990" s="35"/>
      <c r="I1990" s="36"/>
      <c r="J1990" s="37"/>
      <c r="K1990" s="591" t="s">
        <v>1161</v>
      </c>
      <c r="L1990" s="199">
        <v>3000</v>
      </c>
      <c r="M1990" s="200">
        <v>3000</v>
      </c>
      <c r="N1990" s="562"/>
      <c r="O1990" s="563"/>
      <c r="P1990" s="563"/>
      <c r="Q1990" s="563"/>
      <c r="R1990" s="563"/>
      <c r="S1990" s="563"/>
      <c r="T1990" s="592"/>
      <c r="U1990" s="138"/>
      <c r="V1990" s="138"/>
      <c r="W1990" s="139"/>
      <c r="X1990" s="139"/>
      <c r="Y1990" s="592"/>
      <c r="Z1990" s="210"/>
      <c r="AA1990" s="204"/>
      <c r="AB1990" s="202"/>
      <c r="AC1990" s="202"/>
      <c r="AD1990" s="202"/>
      <c r="AE1990" s="202"/>
      <c r="AF1990" s="202"/>
      <c r="AG1990" s="592"/>
      <c r="AH1990" s="138"/>
      <c r="AI1990" s="138"/>
      <c r="AJ1990" s="139"/>
      <c r="AK1990" s="139"/>
      <c r="AL1990" s="592"/>
      <c r="AM1990" s="140"/>
      <c r="AN1990" s="119">
        <f t="shared" si="1512"/>
        <v>3000</v>
      </c>
      <c r="AO1990" s="120">
        <f t="shared" si="1513"/>
        <v>3000</v>
      </c>
      <c r="AP1990" s="39">
        <f>L1990</f>
        <v>3000</v>
      </c>
      <c r="AQ1990" s="141">
        <f>AN1990</f>
        <v>3000</v>
      </c>
      <c r="AR1990" s="142">
        <f>AQ1990-AP1990</f>
        <v>0</v>
      </c>
      <c r="AS1990" s="143">
        <f>AR1990/AP1990</f>
        <v>0</v>
      </c>
      <c r="AT1990" s="144">
        <f>M1990</f>
        <v>3000</v>
      </c>
      <c r="AU1990" s="141">
        <f>AO1990</f>
        <v>3000</v>
      </c>
      <c r="AV1990" s="142">
        <f>AU1990-AT1990</f>
        <v>0</v>
      </c>
      <c r="AW1990" s="143">
        <f>AV1990/AT1990</f>
        <v>0</v>
      </c>
      <c r="AX1990"/>
      <c r="AY1990" s="146"/>
      <c r="AZ1990" s="862"/>
      <c r="BA1990"/>
      <c r="BB1990"/>
      <c r="BC1990"/>
      <c r="BD1990"/>
      <c r="BE1990"/>
      <c r="BF1990"/>
      <c r="BG1990"/>
      <c r="BH1990"/>
      <c r="BI1990"/>
      <c r="BJ1990"/>
      <c r="BK1990"/>
      <c r="BL1990"/>
    </row>
    <row r="1991" spans="1:64" s="197" customFormat="1" ht="12.75" customHeight="1" x14ac:dyDescent="0.25">
      <c r="A1991" s="15"/>
      <c r="B1991" s="121"/>
      <c r="C1991" s="122"/>
      <c r="D1991" s="123"/>
      <c r="E1991" s="124"/>
      <c r="F1991" s="125"/>
      <c r="G1991" s="126"/>
      <c r="H1991" s="35"/>
      <c r="I1991" s="36"/>
      <c r="J1991" s="37"/>
      <c r="K1991" s="591" t="s">
        <v>1162</v>
      </c>
      <c r="L1991" s="199">
        <v>22437</v>
      </c>
      <c r="M1991" s="200">
        <v>23363</v>
      </c>
      <c r="N1991" s="562"/>
      <c r="O1991" s="563"/>
      <c r="P1991" s="563"/>
      <c r="Q1991" s="563"/>
      <c r="R1991" s="563"/>
      <c r="S1991" s="563"/>
      <c r="T1991" s="592"/>
      <c r="U1991" s="138">
        <f t="shared" ref="U1991:Z1991" si="1514">U1989+U1990</f>
        <v>0</v>
      </c>
      <c r="V1991" s="138">
        <f t="shared" si="1514"/>
        <v>0</v>
      </c>
      <c r="W1991" s="139"/>
      <c r="X1991" s="139"/>
      <c r="Y1991" s="592"/>
      <c r="Z1991" s="210">
        <f t="shared" si="1514"/>
        <v>0</v>
      </c>
      <c r="AA1991" s="204"/>
      <c r="AB1991" s="202"/>
      <c r="AC1991" s="202"/>
      <c r="AD1991" s="202"/>
      <c r="AE1991" s="202"/>
      <c r="AF1991" s="202"/>
      <c r="AG1991" s="592"/>
      <c r="AH1991" s="138">
        <f t="shared" ref="AH1991:AM1991" si="1515">AH1989+AH1990</f>
        <v>0</v>
      </c>
      <c r="AI1991" s="138">
        <f t="shared" si="1515"/>
        <v>0</v>
      </c>
      <c r="AJ1991" s="139"/>
      <c r="AK1991" s="139"/>
      <c r="AL1991" s="592"/>
      <c r="AM1991" s="140">
        <f t="shared" si="1515"/>
        <v>0</v>
      </c>
      <c r="AN1991" s="119">
        <f t="shared" si="1512"/>
        <v>22437</v>
      </c>
      <c r="AO1991" s="120">
        <f t="shared" si="1513"/>
        <v>23363</v>
      </c>
      <c r="AP1991" s="39">
        <f>AP1989+AP1990</f>
        <v>22437</v>
      </c>
      <c r="AQ1991" s="141">
        <f>AQ1989+AQ1990</f>
        <v>22437</v>
      </c>
      <c r="AR1991" s="142">
        <f>AR1989+AR1990</f>
        <v>0</v>
      </c>
      <c r="AS1991" s="143">
        <f>AR1991/AP1991</f>
        <v>0</v>
      </c>
      <c r="AT1991" s="144">
        <f>AT1989+AT1990</f>
        <v>23363</v>
      </c>
      <c r="AU1991" s="141">
        <f>AU1989+AU1990</f>
        <v>23363</v>
      </c>
      <c r="AV1991" s="142">
        <f>AV1989+AV1990</f>
        <v>0</v>
      </c>
      <c r="AW1991" s="143">
        <f>AV1991/AT1991</f>
        <v>0</v>
      </c>
      <c r="AX1991"/>
      <c r="AY1991" s="146"/>
      <c r="AZ1991" s="862"/>
      <c r="BA1991" s="12"/>
      <c r="BB1991" s="12"/>
      <c r="BC1991" s="12"/>
      <c r="BD1991" s="12"/>
      <c r="BE1991" s="12"/>
      <c r="BF1991" s="12"/>
      <c r="BG1991" s="12"/>
      <c r="BH1991" s="12"/>
      <c r="BI1991" s="12"/>
      <c r="BJ1991" s="12"/>
      <c r="BK1991" s="12"/>
      <c r="BL1991" s="12"/>
    </row>
    <row r="1992" spans="1:64" ht="12.75" customHeight="1" x14ac:dyDescent="0.25">
      <c r="A1992" s="15"/>
      <c r="C1992" s="122"/>
      <c r="D1992" s="123"/>
      <c r="F1992" s="125">
        <v>13</v>
      </c>
      <c r="G1992" s="126"/>
      <c r="H1992" s="35"/>
      <c r="I1992" s="36"/>
      <c r="J1992" s="37"/>
      <c r="K1992" s="598" t="s">
        <v>1163</v>
      </c>
      <c r="L1992" s="128">
        <v>1763</v>
      </c>
      <c r="M1992" s="129">
        <v>1763</v>
      </c>
      <c r="N1992" s="562"/>
      <c r="O1992" s="563"/>
      <c r="P1992" s="563"/>
      <c r="Q1992" s="563"/>
      <c r="R1992" s="563"/>
      <c r="S1992" s="563"/>
      <c r="T1992" s="592" t="str">
        <f>IF(SUM(N1992:S1992)=U1992,"OK",SUM(N1992:S1992)-U1992)</f>
        <v>OK</v>
      </c>
      <c r="U1992" s="138"/>
      <c r="V1992" s="138"/>
      <c r="W1992" s="139"/>
      <c r="X1992" s="139"/>
      <c r="Y1992" s="592" t="str">
        <f>IF(SUM(W1992:X1992)=Z1992,"OK",SUM(W1992:X1992)-Z1992)</f>
        <v>OK</v>
      </c>
      <c r="Z1992" s="210"/>
      <c r="AA1992" s="204"/>
      <c r="AB1992" s="202"/>
      <c r="AC1992" s="202"/>
      <c r="AD1992" s="202"/>
      <c r="AE1992" s="202"/>
      <c r="AF1992" s="202"/>
      <c r="AG1992" s="592" t="str">
        <f>IF(SUM(AA1992:AF1992)=AH1992,"OK",SUM(AA1992:AF1992)-AH1992)</f>
        <v>OK</v>
      </c>
      <c r="AH1992" s="138"/>
      <c r="AI1992" s="138"/>
      <c r="AJ1992" s="139"/>
      <c r="AK1992" s="139"/>
      <c r="AL1992" s="592" t="str">
        <f>IF(SUM(AJ1992:AK1992)=AM1992,"OK",SUM(AJ1992:AK1992)-AM1992)</f>
        <v>OK</v>
      </c>
      <c r="AM1992" s="140"/>
      <c r="AN1992" s="119">
        <f t="shared" si="1512"/>
        <v>1763</v>
      </c>
      <c r="AO1992" s="120">
        <f t="shared" si="1513"/>
        <v>1763</v>
      </c>
      <c r="AP1992" s="39">
        <f>L1992</f>
        <v>1763</v>
      </c>
      <c r="AQ1992" s="141">
        <f>AN1992</f>
        <v>1763</v>
      </c>
      <c r="AR1992" s="142">
        <f>AQ1992-AP1992</f>
        <v>0</v>
      </c>
      <c r="AS1992" s="143">
        <f>AR1992/AP1992</f>
        <v>0</v>
      </c>
      <c r="AT1992" s="144">
        <f>M1992</f>
        <v>1763</v>
      </c>
      <c r="AU1992" s="141">
        <f>AO1992</f>
        <v>1763</v>
      </c>
      <c r="AV1992" s="142">
        <f>AU1992-AT1992</f>
        <v>0</v>
      </c>
      <c r="AW1992" s="143">
        <f>AV1992/AT1992</f>
        <v>0</v>
      </c>
      <c r="AY1992" s="146"/>
      <c r="AZ1992" s="862"/>
    </row>
    <row r="1993" spans="1:64" ht="12.75" customHeight="1" x14ac:dyDescent="0.25">
      <c r="A1993" s="15"/>
      <c r="C1993" s="122"/>
      <c r="D1993" s="123"/>
      <c r="F1993" s="125"/>
      <c r="G1993" s="126"/>
      <c r="H1993" s="35"/>
      <c r="I1993" s="36"/>
      <c r="J1993" s="37"/>
      <c r="K1993" s="591" t="s">
        <v>1164</v>
      </c>
      <c r="L1993" s="199">
        <v>20674</v>
      </c>
      <c r="M1993" s="200">
        <v>21600</v>
      </c>
      <c r="N1993" s="562"/>
      <c r="O1993" s="563"/>
      <c r="P1993" s="563"/>
      <c r="Q1993" s="563"/>
      <c r="R1993" s="563"/>
      <c r="S1993" s="563"/>
      <c r="T1993" s="592"/>
      <c r="U1993" s="138">
        <f t="shared" ref="U1993:Z1993" si="1516">U1991-U1992</f>
        <v>0</v>
      </c>
      <c r="V1993" s="138">
        <f t="shared" si="1516"/>
        <v>0</v>
      </c>
      <c r="W1993" s="139"/>
      <c r="X1993" s="139"/>
      <c r="Y1993" s="592"/>
      <c r="Z1993" s="210">
        <f t="shared" si="1516"/>
        <v>0</v>
      </c>
      <c r="AA1993" s="204"/>
      <c r="AB1993" s="202"/>
      <c r="AC1993" s="202"/>
      <c r="AD1993" s="202"/>
      <c r="AE1993" s="202"/>
      <c r="AF1993" s="202"/>
      <c r="AG1993" s="592"/>
      <c r="AH1993" s="138">
        <f t="shared" ref="AH1993:AM1993" si="1517">AH1991-AH1992</f>
        <v>0</v>
      </c>
      <c r="AI1993" s="138">
        <f t="shared" si="1517"/>
        <v>0</v>
      </c>
      <c r="AJ1993" s="139"/>
      <c r="AK1993" s="139"/>
      <c r="AL1993" s="592"/>
      <c r="AM1993" s="140">
        <f t="shared" si="1517"/>
        <v>0</v>
      </c>
      <c r="AN1993" s="119">
        <f t="shared" si="1512"/>
        <v>20674</v>
      </c>
      <c r="AO1993" s="120">
        <f t="shared" si="1513"/>
        <v>21600</v>
      </c>
      <c r="AP1993" s="39">
        <f>AP1991-AP1992</f>
        <v>20674</v>
      </c>
      <c r="AQ1993" s="141">
        <f>AQ1991-AQ1992</f>
        <v>20674</v>
      </c>
      <c r="AR1993" s="142">
        <f>AR1991-AR1992</f>
        <v>0</v>
      </c>
      <c r="AS1993" s="143">
        <f>AR1993/AP1993</f>
        <v>0</v>
      </c>
      <c r="AT1993" s="144">
        <f>AT1991-AT1992</f>
        <v>21600</v>
      </c>
      <c r="AU1993" s="141">
        <f>AU1991-AU1992</f>
        <v>21600</v>
      </c>
      <c r="AV1993" s="142">
        <f>AV1991-AV1992</f>
        <v>0</v>
      </c>
      <c r="AW1993" s="143">
        <f>AV1993/AT1993</f>
        <v>0</v>
      </c>
      <c r="AY1993" s="146"/>
      <c r="AZ1993" s="862"/>
    </row>
    <row r="1994" spans="1:64" ht="12.75" customHeight="1" x14ac:dyDescent="0.25">
      <c r="A1994" s="15"/>
      <c r="C1994" s="122"/>
      <c r="D1994" s="123"/>
      <c r="F1994" s="125"/>
      <c r="G1994" s="126"/>
      <c r="H1994" s="35"/>
      <c r="I1994" s="36"/>
      <c r="J1994" s="37"/>
      <c r="K1994" s="456"/>
      <c r="L1994" s="199"/>
      <c r="M1994" s="200"/>
      <c r="N1994" s="201"/>
      <c r="O1994" s="202"/>
      <c r="P1994" s="202"/>
      <c r="Q1994" s="202"/>
      <c r="R1994" s="202"/>
      <c r="S1994" s="202"/>
      <c r="T1994" s="224"/>
      <c r="U1994" s="138"/>
      <c r="V1994" s="138"/>
      <c r="W1994" s="139"/>
      <c r="X1994" s="139"/>
      <c r="Y1994" s="224"/>
      <c r="Z1994" s="210"/>
      <c r="AA1994" s="204"/>
      <c r="AB1994" s="202"/>
      <c r="AC1994" s="202"/>
      <c r="AD1994" s="202"/>
      <c r="AE1994" s="202"/>
      <c r="AF1994" s="202"/>
      <c r="AG1994" s="224"/>
      <c r="AH1994" s="138"/>
      <c r="AI1994" s="138"/>
      <c r="AJ1994" s="139"/>
      <c r="AK1994" s="139"/>
      <c r="AL1994" s="224"/>
      <c r="AM1994" s="140"/>
      <c r="AN1994" s="211"/>
      <c r="AO1994" s="212"/>
      <c r="AP1994" s="39"/>
      <c r="AQ1994" s="141"/>
      <c r="AR1994" s="141"/>
      <c r="AS1994" s="143"/>
      <c r="AU1994" s="141"/>
      <c r="AV1994" s="141"/>
      <c r="AW1994" s="143"/>
      <c r="AY1994" s="146"/>
      <c r="AZ1994" s="862"/>
    </row>
    <row r="1995" spans="1:64" ht="12.75" customHeight="1" x14ac:dyDescent="0.25">
      <c r="A1995" s="15"/>
      <c r="C1995" s="122"/>
      <c r="D1995" s="123"/>
      <c r="F1995" s="125"/>
      <c r="G1995" s="126"/>
      <c r="H1995" s="35"/>
      <c r="I1995" s="36"/>
      <c r="J1995" s="37"/>
      <c r="K1995" s="243" t="s">
        <v>65</v>
      </c>
      <c r="L1995" s="199"/>
      <c r="M1995" s="200"/>
      <c r="N1995" s="201"/>
      <c r="O1995" s="202"/>
      <c r="P1995" s="202"/>
      <c r="Q1995" s="202"/>
      <c r="R1995" s="202"/>
      <c r="S1995" s="202"/>
      <c r="T1995" s="224"/>
      <c r="U1995" s="138"/>
      <c r="V1995" s="138"/>
      <c r="W1995" s="139"/>
      <c r="X1995" s="139"/>
      <c r="Y1995" s="224"/>
      <c r="Z1995" s="210"/>
      <c r="AA1995" s="204"/>
      <c r="AB1995" s="202"/>
      <c r="AC1995" s="202"/>
      <c r="AD1995" s="202"/>
      <c r="AE1995" s="202"/>
      <c r="AF1995" s="202"/>
      <c r="AG1995" s="224"/>
      <c r="AH1995" s="138"/>
      <c r="AI1995" s="138"/>
      <c r="AJ1995" s="139"/>
      <c r="AK1995" s="139"/>
      <c r="AL1995" s="224"/>
      <c r="AM1995" s="140"/>
      <c r="AN1995" s="211"/>
      <c r="AO1995" s="212"/>
      <c r="AP1995" s="39"/>
      <c r="AQ1995" s="141"/>
      <c r="AR1995" s="141"/>
      <c r="AS1995" s="143"/>
      <c r="AU1995" s="141"/>
      <c r="AV1995" s="141"/>
      <c r="AW1995" s="143"/>
      <c r="AY1995" s="146"/>
      <c r="AZ1995" s="862"/>
    </row>
    <row r="1996" spans="1:64" ht="12.75" customHeight="1" x14ac:dyDescent="0.25">
      <c r="A1996" s="15"/>
      <c r="C1996" s="122"/>
      <c r="D1996" s="123"/>
      <c r="F1996" s="125"/>
      <c r="G1996" s="126"/>
      <c r="H1996" s="35"/>
      <c r="I1996" s="36"/>
      <c r="J1996" s="37"/>
      <c r="K1996" s="244"/>
      <c r="L1996" s="199"/>
      <c r="M1996" s="200"/>
      <c r="N1996" s="201"/>
      <c r="O1996" s="202"/>
      <c r="P1996" s="202"/>
      <c r="Q1996" s="202"/>
      <c r="R1996" s="202"/>
      <c r="S1996" s="202"/>
      <c r="T1996" s="224"/>
      <c r="U1996" s="138"/>
      <c r="V1996" s="138"/>
      <c r="W1996" s="139"/>
      <c r="X1996" s="139"/>
      <c r="Y1996" s="224"/>
      <c r="Z1996" s="210"/>
      <c r="AA1996" s="204"/>
      <c r="AB1996" s="202"/>
      <c r="AC1996" s="202"/>
      <c r="AD1996" s="202"/>
      <c r="AE1996" s="202"/>
      <c r="AF1996" s="202"/>
      <c r="AG1996" s="224"/>
      <c r="AH1996" s="138"/>
      <c r="AI1996" s="138"/>
      <c r="AJ1996" s="139"/>
      <c r="AK1996" s="139"/>
      <c r="AL1996" s="224"/>
      <c r="AM1996" s="140"/>
      <c r="AN1996" s="211"/>
      <c r="AO1996" s="212"/>
      <c r="AP1996" s="39"/>
      <c r="AQ1996" s="141"/>
      <c r="AR1996" s="141"/>
      <c r="AS1996" s="143"/>
      <c r="AU1996" s="141"/>
      <c r="AV1996" s="141"/>
      <c r="AW1996" s="143"/>
      <c r="AY1996" s="146"/>
      <c r="AZ1996" s="862"/>
    </row>
    <row r="1997" spans="1:64" ht="30.6" x14ac:dyDescent="0.25">
      <c r="A1997" s="15" t="s">
        <v>1675</v>
      </c>
      <c r="B1997" s="121">
        <v>14</v>
      </c>
      <c r="C1997" s="122" t="s">
        <v>1728</v>
      </c>
      <c r="D1997" s="123">
        <v>2007</v>
      </c>
      <c r="F1997" s="125"/>
      <c r="G1997" s="126" t="s">
        <v>859</v>
      </c>
      <c r="H1997" s="35" t="str">
        <f t="shared" si="1495"/>
        <v>054</v>
      </c>
      <c r="I1997" s="36" t="s">
        <v>85</v>
      </c>
      <c r="J1997" s="37" t="s">
        <v>2353</v>
      </c>
      <c r="K1997" s="244" t="s">
        <v>2354</v>
      </c>
      <c r="L1997" s="199"/>
      <c r="M1997" s="200"/>
      <c r="N1997" s="201"/>
      <c r="O1997" s="202"/>
      <c r="P1997" s="202"/>
      <c r="Q1997" s="202"/>
      <c r="R1997" s="202"/>
      <c r="S1997" s="202"/>
      <c r="T1997" s="224"/>
      <c r="U1997" s="138"/>
      <c r="V1997" s="138"/>
      <c r="W1997" s="139"/>
      <c r="X1997" s="139"/>
      <c r="Y1997" s="224"/>
      <c r="Z1997" s="210"/>
      <c r="AA1997" s="204"/>
      <c r="AB1997" s="202"/>
      <c r="AC1997" s="202"/>
      <c r="AD1997" s="202"/>
      <c r="AE1997" s="202"/>
      <c r="AF1997" s="202"/>
      <c r="AG1997" s="224"/>
      <c r="AH1997" s="138"/>
      <c r="AI1997" s="138"/>
      <c r="AJ1997" s="139"/>
      <c r="AK1997" s="139"/>
      <c r="AL1997" s="224"/>
      <c r="AM1997" s="140"/>
      <c r="AN1997" s="211"/>
      <c r="AO1997" s="212"/>
      <c r="AP1997" s="39"/>
      <c r="AQ1997" s="141"/>
      <c r="AR1997" s="141"/>
      <c r="AS1997" s="143"/>
      <c r="AU1997" s="141"/>
      <c r="AV1997" s="141"/>
      <c r="AW1997" s="143"/>
      <c r="AY1997" s="146" t="str">
        <f>RIGHT(LEFT(I1997,3),2)&amp;"."&amp;RIGHT(LEFT(I1997,5),2)</f>
        <v>11.00</v>
      </c>
      <c r="AZ1997" s="862" t="b">
        <f>COUNTIF('[1]Codes SEC'!$B$2:$B$250,Ministres!AY1997)&gt;0</f>
        <v>1</v>
      </c>
    </row>
    <row r="1998" spans="1:64" ht="64.8" x14ac:dyDescent="0.25">
      <c r="A1998" s="15"/>
      <c r="C1998" s="122"/>
      <c r="D1998" s="123"/>
      <c r="F1998" s="125"/>
      <c r="G1998" s="126"/>
      <c r="H1998" s="35"/>
      <c r="I1998" s="234" t="s">
        <v>88</v>
      </c>
      <c r="J1998" s="37"/>
      <c r="K1998" s="235"/>
      <c r="L1998" s="232"/>
      <c r="M1998" s="233"/>
      <c r="N1998" s="130"/>
      <c r="O1998" s="131"/>
      <c r="P1998" s="131"/>
      <c r="Q1998" s="131"/>
      <c r="R1998" s="131"/>
      <c r="S1998" s="131"/>
      <c r="T1998" s="132"/>
      <c r="U1998" s="138"/>
      <c r="V1998" s="138"/>
      <c r="W1998" s="139"/>
      <c r="X1998" s="139"/>
      <c r="Y1998" s="132"/>
      <c r="Z1998" s="210"/>
      <c r="AA1998" s="204"/>
      <c r="AB1998" s="202"/>
      <c r="AC1998" s="202"/>
      <c r="AD1998" s="202"/>
      <c r="AE1998" s="202"/>
      <c r="AF1998" s="202"/>
      <c r="AG1998" s="132"/>
      <c r="AH1998" s="138"/>
      <c r="AI1998" s="138"/>
      <c r="AJ1998" s="139"/>
      <c r="AK1998" s="139"/>
      <c r="AL1998" s="132"/>
      <c r="AM1998" s="140"/>
      <c r="AN1998" s="211"/>
      <c r="AO1998" s="212"/>
      <c r="AP1998" s="39"/>
      <c r="AQ1998" s="141"/>
      <c r="AR1998" s="142"/>
      <c r="AS1998" s="143"/>
      <c r="AU1998" s="141"/>
      <c r="AV1998" s="142"/>
      <c r="AW1998" s="143"/>
      <c r="AY1998" s="146"/>
      <c r="AZ1998" s="862"/>
    </row>
    <row r="1999" spans="1:64" ht="30.6" x14ac:dyDescent="0.25">
      <c r="A1999" s="15" t="s">
        <v>1675</v>
      </c>
      <c r="B1999" s="121">
        <v>14</v>
      </c>
      <c r="C1999" s="122" t="s">
        <v>1728</v>
      </c>
      <c r="D1999" s="123">
        <v>2007</v>
      </c>
      <c r="F1999" s="125"/>
      <c r="G1999" s="126"/>
      <c r="H1999" s="35" t="str">
        <f t="shared" si="1495"/>
        <v>054</v>
      </c>
      <c r="I1999" s="36" t="s">
        <v>96</v>
      </c>
      <c r="J1999" s="37" t="s">
        <v>2355</v>
      </c>
      <c r="K1999" s="244" t="s">
        <v>2356</v>
      </c>
      <c r="L1999" s="199"/>
      <c r="M1999" s="200"/>
      <c r="N1999" s="201"/>
      <c r="O1999" s="202"/>
      <c r="P1999" s="202"/>
      <c r="Q1999" s="202"/>
      <c r="R1999" s="202"/>
      <c r="S1999" s="202"/>
      <c r="T1999" s="224"/>
      <c r="U1999" s="138"/>
      <c r="V1999" s="138"/>
      <c r="W1999" s="139"/>
      <c r="X1999" s="139"/>
      <c r="Y1999" s="224"/>
      <c r="Z1999" s="210"/>
      <c r="AA1999" s="204"/>
      <c r="AB1999" s="202"/>
      <c r="AC1999" s="202"/>
      <c r="AD1999" s="202"/>
      <c r="AE1999" s="202"/>
      <c r="AF1999" s="202"/>
      <c r="AG1999" s="224"/>
      <c r="AH1999" s="138"/>
      <c r="AI1999" s="138"/>
      <c r="AJ1999" s="139"/>
      <c r="AK1999" s="139"/>
      <c r="AL1999" s="224"/>
      <c r="AM1999" s="140"/>
      <c r="AN1999" s="211"/>
      <c r="AO1999" s="212"/>
      <c r="AP1999" s="39"/>
      <c r="AQ1999" s="141"/>
      <c r="AR1999" s="141"/>
      <c r="AS1999" s="143"/>
      <c r="AU1999" s="141"/>
      <c r="AV1999" s="141"/>
      <c r="AW1999" s="143"/>
      <c r="AY1999" s="146" t="str">
        <f>RIGHT(LEFT(I1999,3),2)&amp;"."&amp;RIGHT(LEFT(I1999,5),2)</f>
        <v>12.11</v>
      </c>
      <c r="AZ1999" s="862" t="b">
        <f>COUNTIF('[1]Codes SEC'!$B$2:$B$250,Ministres!AY1999)&gt;0</f>
        <v>1</v>
      </c>
    </row>
    <row r="2000" spans="1:64" ht="30.6" x14ac:dyDescent="0.25">
      <c r="A2000" s="15" t="s">
        <v>1675</v>
      </c>
      <c r="B2000" s="121">
        <v>14</v>
      </c>
      <c r="C2000" s="122" t="s">
        <v>1728</v>
      </c>
      <c r="D2000" s="123">
        <v>2007</v>
      </c>
      <c r="F2000" s="125"/>
      <c r="G2000" s="126"/>
      <c r="H2000" s="35" t="str">
        <f t="shared" si="1495"/>
        <v>054</v>
      </c>
      <c r="I2000" s="36" t="s">
        <v>163</v>
      </c>
      <c r="J2000" s="37" t="s">
        <v>2357</v>
      </c>
      <c r="K2000" s="244" t="s">
        <v>2358</v>
      </c>
      <c r="L2000" s="199"/>
      <c r="M2000" s="200"/>
      <c r="N2000" s="201"/>
      <c r="O2000" s="202"/>
      <c r="P2000" s="202"/>
      <c r="Q2000" s="202"/>
      <c r="R2000" s="202"/>
      <c r="S2000" s="202"/>
      <c r="T2000" s="224"/>
      <c r="U2000" s="138"/>
      <c r="V2000" s="138"/>
      <c r="W2000" s="139"/>
      <c r="X2000" s="139"/>
      <c r="Y2000" s="224"/>
      <c r="Z2000" s="210"/>
      <c r="AA2000" s="204"/>
      <c r="AB2000" s="202"/>
      <c r="AC2000" s="202"/>
      <c r="AD2000" s="202"/>
      <c r="AE2000" s="202"/>
      <c r="AF2000" s="202"/>
      <c r="AG2000" s="224"/>
      <c r="AH2000" s="138"/>
      <c r="AI2000" s="138"/>
      <c r="AJ2000" s="139"/>
      <c r="AK2000" s="139"/>
      <c r="AL2000" s="224"/>
      <c r="AM2000" s="140"/>
      <c r="AN2000" s="211"/>
      <c r="AO2000" s="212"/>
      <c r="AP2000" s="39"/>
      <c r="AQ2000" s="141"/>
      <c r="AR2000" s="141"/>
      <c r="AS2000" s="143"/>
      <c r="AU2000" s="141"/>
      <c r="AV2000" s="141"/>
      <c r="AW2000" s="143"/>
      <c r="AX2000" s="12"/>
      <c r="AY2000" s="146" t="str">
        <f>RIGHT(LEFT(I2000,3),2)&amp;"."&amp;RIGHT(LEFT(I2000,5),2)</f>
        <v>12.21</v>
      </c>
      <c r="AZ2000" s="862" t="b">
        <f>COUNTIF('[1]Codes SEC'!$B$2:$B$250,Ministres!AY2000)&gt;0</f>
        <v>1</v>
      </c>
    </row>
    <row r="2001" spans="1:52" ht="30.6" x14ac:dyDescent="0.25">
      <c r="A2001" s="15" t="s">
        <v>1675</v>
      </c>
      <c r="B2001" s="121">
        <v>14</v>
      </c>
      <c r="C2001" s="122" t="s">
        <v>1728</v>
      </c>
      <c r="D2001" s="123">
        <v>2007</v>
      </c>
      <c r="F2001" s="125"/>
      <c r="G2001" s="126"/>
      <c r="H2001" s="35" t="str">
        <f t="shared" si="1495"/>
        <v>054</v>
      </c>
      <c r="I2001" s="36" t="s">
        <v>2000</v>
      </c>
      <c r="J2001" s="37" t="s">
        <v>2359</v>
      </c>
      <c r="K2001" s="244" t="s">
        <v>2360</v>
      </c>
      <c r="L2001" s="199"/>
      <c r="M2001" s="200"/>
      <c r="N2001" s="201"/>
      <c r="O2001" s="202"/>
      <c r="P2001" s="202"/>
      <c r="Q2001" s="202"/>
      <c r="R2001" s="202"/>
      <c r="S2001" s="202"/>
      <c r="T2001" s="224"/>
      <c r="U2001" s="138"/>
      <c r="V2001" s="138"/>
      <c r="W2001" s="139"/>
      <c r="X2001" s="139"/>
      <c r="Y2001" s="224"/>
      <c r="Z2001" s="210"/>
      <c r="AA2001" s="204"/>
      <c r="AB2001" s="202"/>
      <c r="AC2001" s="202"/>
      <c r="AD2001" s="202"/>
      <c r="AE2001" s="202"/>
      <c r="AF2001" s="202"/>
      <c r="AG2001" s="224"/>
      <c r="AH2001" s="138"/>
      <c r="AI2001" s="138"/>
      <c r="AJ2001" s="139"/>
      <c r="AK2001" s="139"/>
      <c r="AL2001" s="224"/>
      <c r="AM2001" s="140"/>
      <c r="AN2001" s="211"/>
      <c r="AO2001" s="212"/>
      <c r="AP2001" s="39"/>
      <c r="AQ2001" s="141"/>
      <c r="AR2001" s="141"/>
      <c r="AS2001" s="143"/>
      <c r="AU2001" s="141"/>
      <c r="AV2001" s="141"/>
      <c r="AW2001" s="143"/>
      <c r="AY2001" s="146" t="str">
        <f>RIGHT(LEFT(I2001,3),2)&amp;"."&amp;RIGHT(LEFT(I2001,5),2)</f>
        <v>14.10</v>
      </c>
      <c r="AZ2001" s="862" t="b">
        <f>COUNTIF('[1]Codes SEC'!$B$2:$B$250,Ministres!AY2001)&gt;0</f>
        <v>1</v>
      </c>
    </row>
    <row r="2002" spans="1:52" ht="30.6" x14ac:dyDescent="0.25">
      <c r="A2002" s="15" t="s">
        <v>1675</v>
      </c>
      <c r="B2002" s="121">
        <v>14</v>
      </c>
      <c r="C2002" s="122" t="s">
        <v>1728</v>
      </c>
      <c r="D2002" s="123">
        <v>2007</v>
      </c>
      <c r="F2002" s="125"/>
      <c r="G2002" s="126"/>
      <c r="H2002" s="35" t="str">
        <f t="shared" si="1495"/>
        <v>054</v>
      </c>
      <c r="I2002" s="36">
        <v>82140000</v>
      </c>
      <c r="J2002" s="37" t="s">
        <v>2361</v>
      </c>
      <c r="K2002" s="599" t="s">
        <v>2362</v>
      </c>
      <c r="L2002" s="199"/>
      <c r="M2002" s="200"/>
      <c r="N2002" s="201"/>
      <c r="O2002" s="202"/>
      <c r="P2002" s="202"/>
      <c r="Q2002" s="202"/>
      <c r="R2002" s="202"/>
      <c r="S2002" s="202"/>
      <c r="T2002" s="224"/>
      <c r="U2002" s="138"/>
      <c r="V2002" s="138"/>
      <c r="W2002" s="139"/>
      <c r="X2002" s="139"/>
      <c r="Y2002" s="224"/>
      <c r="Z2002" s="210"/>
      <c r="AA2002" s="204"/>
      <c r="AB2002" s="202"/>
      <c r="AC2002" s="202"/>
      <c r="AD2002" s="202"/>
      <c r="AE2002" s="202"/>
      <c r="AF2002" s="202"/>
      <c r="AG2002" s="224"/>
      <c r="AH2002" s="138"/>
      <c r="AI2002" s="138"/>
      <c r="AJ2002" s="139"/>
      <c r="AK2002" s="139"/>
      <c r="AL2002" s="224"/>
      <c r="AM2002" s="140"/>
      <c r="AN2002" s="211"/>
      <c r="AO2002" s="212"/>
      <c r="AP2002" s="39"/>
      <c r="AQ2002" s="141"/>
      <c r="AR2002" s="141"/>
      <c r="AS2002" s="143"/>
      <c r="AU2002" s="141"/>
      <c r="AV2002" s="141"/>
      <c r="AW2002" s="143"/>
      <c r="AY2002" s="146" t="str">
        <f>RIGHT(LEFT(I2002,3),2)&amp;"."&amp;RIGHT(LEFT(I2002,5),2)</f>
        <v>21.40</v>
      </c>
      <c r="AZ2002" s="862" t="b">
        <f>COUNTIF('[1]Codes SEC'!$B$2:$B$250,Ministres!AY2002)&gt;0</f>
        <v>1</v>
      </c>
    </row>
    <row r="2003" spans="1:52" ht="12.75" customHeight="1" x14ac:dyDescent="0.25">
      <c r="A2003" s="15"/>
      <c r="C2003" s="122"/>
      <c r="D2003" s="123"/>
      <c r="F2003" s="125"/>
      <c r="G2003" s="126"/>
      <c r="H2003" s="35"/>
      <c r="I2003" s="36"/>
      <c r="J2003" s="37"/>
      <c r="K2003" s="244"/>
      <c r="L2003" s="199"/>
      <c r="M2003" s="200"/>
      <c r="N2003" s="201"/>
      <c r="O2003" s="202"/>
      <c r="P2003" s="202"/>
      <c r="Q2003" s="202"/>
      <c r="R2003" s="202"/>
      <c r="S2003" s="202"/>
      <c r="T2003" s="224"/>
      <c r="U2003" s="138"/>
      <c r="V2003" s="138"/>
      <c r="W2003" s="139"/>
      <c r="X2003" s="139"/>
      <c r="Y2003" s="224"/>
      <c r="Z2003" s="210"/>
      <c r="AA2003" s="204"/>
      <c r="AB2003" s="202"/>
      <c r="AC2003" s="202"/>
      <c r="AD2003" s="202"/>
      <c r="AE2003" s="202"/>
      <c r="AF2003" s="202"/>
      <c r="AG2003" s="224"/>
      <c r="AH2003" s="138"/>
      <c r="AI2003" s="138"/>
      <c r="AJ2003" s="139"/>
      <c r="AK2003" s="139"/>
      <c r="AL2003" s="224"/>
      <c r="AM2003" s="140"/>
      <c r="AN2003" s="211"/>
      <c r="AO2003" s="212"/>
      <c r="AP2003" s="39"/>
      <c r="AQ2003" s="141"/>
      <c r="AR2003" s="141"/>
      <c r="AS2003" s="143"/>
      <c r="AU2003" s="141"/>
      <c r="AV2003" s="141"/>
      <c r="AW2003" s="143"/>
      <c r="AY2003" s="146"/>
      <c r="AZ2003" s="862"/>
    </row>
    <row r="2004" spans="1:52" ht="12.75" customHeight="1" x14ac:dyDescent="0.25">
      <c r="A2004" s="15"/>
      <c r="C2004" s="122"/>
      <c r="D2004" s="123"/>
      <c r="F2004" s="125"/>
      <c r="G2004" s="126"/>
      <c r="H2004" s="35"/>
      <c r="I2004" s="36"/>
      <c r="J2004" s="37"/>
      <c r="K2004" s="243" t="s">
        <v>109</v>
      </c>
      <c r="L2004" s="199"/>
      <c r="M2004" s="200"/>
      <c r="N2004" s="201"/>
      <c r="O2004" s="202"/>
      <c r="P2004" s="202"/>
      <c r="Q2004" s="202"/>
      <c r="R2004" s="202"/>
      <c r="S2004" s="202"/>
      <c r="T2004" s="224"/>
      <c r="U2004" s="138"/>
      <c r="V2004" s="138"/>
      <c r="W2004" s="139"/>
      <c r="X2004" s="139"/>
      <c r="Y2004" s="224"/>
      <c r="Z2004" s="210"/>
      <c r="AA2004" s="204"/>
      <c r="AB2004" s="202"/>
      <c r="AC2004" s="202"/>
      <c r="AD2004" s="202"/>
      <c r="AE2004" s="202"/>
      <c r="AF2004" s="202"/>
      <c r="AG2004" s="224"/>
      <c r="AH2004" s="138"/>
      <c r="AI2004" s="138"/>
      <c r="AJ2004" s="139"/>
      <c r="AK2004" s="139"/>
      <c r="AL2004" s="224"/>
      <c r="AM2004" s="140"/>
      <c r="AN2004" s="211"/>
      <c r="AO2004" s="212"/>
      <c r="AP2004" s="39"/>
      <c r="AQ2004" s="141"/>
      <c r="AR2004" s="141"/>
      <c r="AS2004" s="143"/>
      <c r="AU2004" s="141"/>
      <c r="AV2004" s="141"/>
      <c r="AW2004" s="143"/>
      <c r="AY2004" s="146"/>
      <c r="AZ2004" s="862"/>
    </row>
    <row r="2005" spans="1:52" ht="12.75" customHeight="1" x14ac:dyDescent="0.25">
      <c r="A2005" s="15"/>
      <c r="C2005" s="122"/>
      <c r="D2005" s="123"/>
      <c r="F2005" s="125"/>
      <c r="G2005" s="126"/>
      <c r="H2005" s="35"/>
      <c r="I2005" s="36"/>
      <c r="J2005" s="37"/>
      <c r="K2005" s="244"/>
      <c r="L2005" s="199"/>
      <c r="M2005" s="200"/>
      <c r="N2005" s="201"/>
      <c r="O2005" s="202"/>
      <c r="P2005" s="202"/>
      <c r="Q2005" s="202"/>
      <c r="R2005" s="202"/>
      <c r="S2005" s="202"/>
      <c r="T2005" s="224"/>
      <c r="U2005" s="138"/>
      <c r="V2005" s="138"/>
      <c r="W2005" s="139"/>
      <c r="X2005" s="139"/>
      <c r="Y2005" s="224"/>
      <c r="Z2005" s="210"/>
      <c r="AA2005" s="204"/>
      <c r="AB2005" s="202"/>
      <c r="AC2005" s="202"/>
      <c r="AD2005" s="202"/>
      <c r="AE2005" s="202"/>
      <c r="AF2005" s="202"/>
      <c r="AG2005" s="224"/>
      <c r="AH2005" s="138"/>
      <c r="AI2005" s="138"/>
      <c r="AJ2005" s="139"/>
      <c r="AK2005" s="139"/>
      <c r="AL2005" s="224"/>
      <c r="AM2005" s="140"/>
      <c r="AN2005" s="211"/>
      <c r="AO2005" s="212"/>
      <c r="AP2005" s="39"/>
      <c r="AQ2005" s="141"/>
      <c r="AR2005" s="141"/>
      <c r="AS2005" s="143"/>
      <c r="AU2005" s="141"/>
      <c r="AV2005" s="141"/>
      <c r="AW2005" s="143"/>
      <c r="AY2005" s="146"/>
      <c r="AZ2005" s="862"/>
    </row>
    <row r="2006" spans="1:52" ht="30.6" x14ac:dyDescent="0.25">
      <c r="A2006" s="15" t="s">
        <v>1675</v>
      </c>
      <c r="B2006" s="121">
        <v>14</v>
      </c>
      <c r="C2006" s="122" t="s">
        <v>1728</v>
      </c>
      <c r="D2006" s="123">
        <v>2007</v>
      </c>
      <c r="F2006" s="125"/>
      <c r="G2006" s="126"/>
      <c r="H2006" s="35" t="str">
        <f t="shared" si="1495"/>
        <v>054</v>
      </c>
      <c r="I2006" s="36" t="s">
        <v>113</v>
      </c>
      <c r="J2006" s="37" t="s">
        <v>2363</v>
      </c>
      <c r="K2006" s="244" t="s">
        <v>2364</v>
      </c>
      <c r="L2006" s="199"/>
      <c r="M2006" s="200"/>
      <c r="N2006" s="201"/>
      <c r="O2006" s="202"/>
      <c r="P2006" s="202"/>
      <c r="Q2006" s="202"/>
      <c r="R2006" s="202"/>
      <c r="S2006" s="202"/>
      <c r="T2006" s="224"/>
      <c r="U2006" s="138"/>
      <c r="V2006" s="138"/>
      <c r="W2006" s="139"/>
      <c r="X2006" s="139"/>
      <c r="Y2006" s="224"/>
      <c r="Z2006" s="210"/>
      <c r="AA2006" s="204"/>
      <c r="AB2006" s="202"/>
      <c r="AC2006" s="202"/>
      <c r="AD2006" s="202"/>
      <c r="AE2006" s="202"/>
      <c r="AF2006" s="202"/>
      <c r="AG2006" s="224"/>
      <c r="AH2006" s="138"/>
      <c r="AI2006" s="138"/>
      <c r="AJ2006" s="139"/>
      <c r="AK2006" s="139"/>
      <c r="AL2006" s="224"/>
      <c r="AM2006" s="140"/>
      <c r="AN2006" s="211"/>
      <c r="AO2006" s="212"/>
      <c r="AP2006" s="39"/>
      <c r="AQ2006" s="141"/>
      <c r="AR2006" s="141"/>
      <c r="AS2006" s="143"/>
      <c r="AU2006" s="141"/>
      <c r="AV2006" s="141"/>
      <c r="AW2006" s="143"/>
      <c r="AY2006" s="146" t="str">
        <f>RIGHT(LEFT(I2006,3),2)&amp;"."&amp;RIGHT(LEFT(I2006,5),2)</f>
        <v>74.22</v>
      </c>
      <c r="AZ2006" s="862" t="b">
        <f>COUNTIF('[1]Codes SEC'!$B$2:$B$250,Ministres!AY2006)&gt;0</f>
        <v>1</v>
      </c>
    </row>
    <row r="2007" spans="1:52" ht="12.75" customHeight="1" x14ac:dyDescent="0.25">
      <c r="A2007" s="174"/>
      <c r="B2007" s="175"/>
      <c r="C2007" s="913"/>
      <c r="D2007" s="177"/>
      <c r="E2007" s="178"/>
      <c r="F2007" s="177"/>
      <c r="G2007" s="179"/>
      <c r="H2007" s="180"/>
      <c r="I2007" s="181"/>
      <c r="J2007" s="831"/>
      <c r="K2007" s="457" t="s">
        <v>2365</v>
      </c>
      <c r="L2007" s="184">
        <f t="shared" ref="L2007:X2007" si="1518">L1992</f>
        <v>1763</v>
      </c>
      <c r="M2007" s="185">
        <f t="shared" si="1518"/>
        <v>1763</v>
      </c>
      <c r="N2007" s="186">
        <f t="shared" si="1518"/>
        <v>0</v>
      </c>
      <c r="O2007" s="187">
        <f t="shared" si="1518"/>
        <v>0</v>
      </c>
      <c r="P2007" s="187">
        <f t="shared" si="1518"/>
        <v>0</v>
      </c>
      <c r="Q2007" s="187">
        <f t="shared" si="1518"/>
        <v>0</v>
      </c>
      <c r="R2007" s="187">
        <f t="shared" si="1518"/>
        <v>0</v>
      </c>
      <c r="S2007" s="187">
        <f t="shared" si="1518"/>
        <v>0</v>
      </c>
      <c r="T2007" s="188"/>
      <c r="U2007" s="187">
        <f t="shared" si="1518"/>
        <v>0</v>
      </c>
      <c r="V2007" s="187">
        <f t="shared" si="1518"/>
        <v>0</v>
      </c>
      <c r="W2007" s="187">
        <f t="shared" si="1518"/>
        <v>0</v>
      </c>
      <c r="X2007" s="187">
        <f t="shared" si="1518"/>
        <v>0</v>
      </c>
      <c r="Y2007" s="188"/>
      <c r="Z2007" s="187">
        <f t="shared" ref="Z2007:AK2007" si="1519">Z1992</f>
        <v>0</v>
      </c>
      <c r="AA2007" s="189">
        <f t="shared" si="1519"/>
        <v>0</v>
      </c>
      <c r="AB2007" s="187">
        <f t="shared" si="1519"/>
        <v>0</v>
      </c>
      <c r="AC2007" s="187">
        <f t="shared" si="1519"/>
        <v>0</v>
      </c>
      <c r="AD2007" s="187">
        <f t="shared" si="1519"/>
        <v>0</v>
      </c>
      <c r="AE2007" s="187">
        <f t="shared" si="1519"/>
        <v>0</v>
      </c>
      <c r="AF2007" s="187">
        <f t="shared" si="1519"/>
        <v>0</v>
      </c>
      <c r="AG2007" s="188"/>
      <c r="AH2007" s="187">
        <f t="shared" si="1519"/>
        <v>0</v>
      </c>
      <c r="AI2007" s="187">
        <f t="shared" si="1519"/>
        <v>0</v>
      </c>
      <c r="AJ2007" s="187">
        <f t="shared" si="1519"/>
        <v>0</v>
      </c>
      <c r="AK2007" s="187">
        <f t="shared" si="1519"/>
        <v>0</v>
      </c>
      <c r="AL2007" s="188"/>
      <c r="AM2007" s="190">
        <f t="shared" ref="AM2007:AW2007" si="1520">AM1992</f>
        <v>0</v>
      </c>
      <c r="AN2007" s="191">
        <f>AN1992</f>
        <v>1763</v>
      </c>
      <c r="AO2007" s="190">
        <f t="shared" si="1520"/>
        <v>1763</v>
      </c>
      <c r="AP2007" s="184">
        <f t="shared" si="1520"/>
        <v>1763</v>
      </c>
      <c r="AQ2007" s="192">
        <f t="shared" si="1520"/>
        <v>1763</v>
      </c>
      <c r="AR2007" s="193">
        <f t="shared" si="1520"/>
        <v>0</v>
      </c>
      <c r="AS2007" s="194">
        <f t="shared" si="1520"/>
        <v>0</v>
      </c>
      <c r="AT2007" s="195">
        <f t="shared" si="1520"/>
        <v>1763</v>
      </c>
      <c r="AU2007" s="192">
        <f t="shared" si="1520"/>
        <v>1763</v>
      </c>
      <c r="AV2007" s="193">
        <f t="shared" si="1520"/>
        <v>0</v>
      </c>
      <c r="AW2007" s="194">
        <f t="shared" si="1520"/>
        <v>0</v>
      </c>
      <c r="AY2007" s="146"/>
      <c r="AZ2007" s="862"/>
    </row>
    <row r="2008" spans="1:52" ht="12.75" customHeight="1" x14ac:dyDescent="0.25">
      <c r="A2008" s="15"/>
      <c r="C2008" s="122"/>
      <c r="D2008" s="123"/>
      <c r="F2008" s="125"/>
      <c r="G2008" s="34"/>
      <c r="H2008" s="35"/>
      <c r="I2008" s="36"/>
      <c r="J2008" s="37"/>
      <c r="K2008" s="198" t="s">
        <v>72</v>
      </c>
      <c r="L2008" s="199">
        <v>0</v>
      </c>
      <c r="M2008" s="200">
        <v>0</v>
      </c>
      <c r="N2008" s="201">
        <v>0</v>
      </c>
      <c r="O2008" s="202">
        <v>0</v>
      </c>
      <c r="P2008" s="202">
        <v>0</v>
      </c>
      <c r="Q2008" s="202">
        <v>0</v>
      </c>
      <c r="R2008" s="202">
        <v>0</v>
      </c>
      <c r="S2008" s="202">
        <v>0</v>
      </c>
      <c r="T2008" s="203"/>
      <c r="U2008" s="135">
        <v>0</v>
      </c>
      <c r="V2008" s="135">
        <v>0</v>
      </c>
      <c r="W2008" s="202">
        <v>0</v>
      </c>
      <c r="X2008" s="202">
        <v>0</v>
      </c>
      <c r="Y2008" s="203"/>
      <c r="Z2008" s="135">
        <v>0</v>
      </c>
      <c r="AA2008" s="204">
        <v>0</v>
      </c>
      <c r="AB2008" s="202">
        <v>0</v>
      </c>
      <c r="AC2008" s="202">
        <v>0</v>
      </c>
      <c r="AD2008" s="202">
        <v>0</v>
      </c>
      <c r="AE2008" s="202">
        <v>0</v>
      </c>
      <c r="AF2008" s="202">
        <v>0</v>
      </c>
      <c r="AG2008" s="203"/>
      <c r="AH2008" s="135">
        <v>0</v>
      </c>
      <c r="AI2008" s="135">
        <v>0</v>
      </c>
      <c r="AJ2008" s="202">
        <v>0</v>
      </c>
      <c r="AK2008" s="202">
        <v>0</v>
      </c>
      <c r="AL2008" s="203"/>
      <c r="AM2008" s="205">
        <v>0</v>
      </c>
      <c r="AN2008" s="119">
        <v>0</v>
      </c>
      <c r="AO2008" s="120">
        <v>0</v>
      </c>
      <c r="AP2008" s="39">
        <v>0</v>
      </c>
      <c r="AQ2008" s="141">
        <v>0</v>
      </c>
      <c r="AR2008" s="141">
        <v>0</v>
      </c>
      <c r="AS2008" s="143">
        <v>0</v>
      </c>
      <c r="AT2008" s="144">
        <v>0</v>
      </c>
      <c r="AU2008" s="141">
        <v>0</v>
      </c>
      <c r="AV2008" s="141">
        <v>0</v>
      </c>
      <c r="AW2008" s="143">
        <v>0</v>
      </c>
      <c r="AY2008" s="146"/>
      <c r="AZ2008" s="862"/>
    </row>
    <row r="2009" spans="1:52" ht="12.75" customHeight="1" x14ac:dyDescent="0.25">
      <c r="A2009" s="15"/>
      <c r="C2009" s="122"/>
      <c r="D2009" s="123"/>
      <c r="F2009" s="125"/>
      <c r="G2009" s="126"/>
      <c r="H2009" s="35"/>
      <c r="I2009" s="36"/>
      <c r="J2009" s="37"/>
      <c r="K2009" s="198" t="s">
        <v>73</v>
      </c>
      <c r="L2009" s="199">
        <v>0</v>
      </c>
      <c r="M2009" s="200">
        <v>0</v>
      </c>
      <c r="N2009" s="201">
        <v>0</v>
      </c>
      <c r="O2009" s="202">
        <v>0</v>
      </c>
      <c r="P2009" s="202">
        <v>0</v>
      </c>
      <c r="Q2009" s="202">
        <v>0</v>
      </c>
      <c r="R2009" s="202">
        <v>0</v>
      </c>
      <c r="S2009" s="202">
        <v>0</v>
      </c>
      <c r="T2009" s="203"/>
      <c r="U2009" s="135">
        <v>0</v>
      </c>
      <c r="V2009" s="135">
        <v>0</v>
      </c>
      <c r="W2009" s="202">
        <v>0</v>
      </c>
      <c r="X2009" s="202">
        <v>0</v>
      </c>
      <c r="Y2009" s="203"/>
      <c r="Z2009" s="135">
        <v>0</v>
      </c>
      <c r="AA2009" s="204">
        <v>0</v>
      </c>
      <c r="AB2009" s="202">
        <v>0</v>
      </c>
      <c r="AC2009" s="202">
        <v>0</v>
      </c>
      <c r="AD2009" s="202">
        <v>0</v>
      </c>
      <c r="AE2009" s="202">
        <v>0</v>
      </c>
      <c r="AF2009" s="202">
        <v>0</v>
      </c>
      <c r="AG2009" s="203"/>
      <c r="AH2009" s="135">
        <v>0</v>
      </c>
      <c r="AI2009" s="135">
        <v>0</v>
      </c>
      <c r="AJ2009" s="202">
        <v>0</v>
      </c>
      <c r="AK2009" s="202">
        <v>0</v>
      </c>
      <c r="AL2009" s="203"/>
      <c r="AM2009" s="205">
        <v>0</v>
      </c>
      <c r="AN2009" s="119">
        <v>0</v>
      </c>
      <c r="AO2009" s="120">
        <v>0</v>
      </c>
      <c r="AP2009" s="39">
        <v>0</v>
      </c>
      <c r="AQ2009" s="141">
        <v>0</v>
      </c>
      <c r="AR2009" s="141">
        <v>0</v>
      </c>
      <c r="AS2009" s="143">
        <v>0</v>
      </c>
      <c r="AT2009" s="144">
        <v>0</v>
      </c>
      <c r="AU2009" s="141">
        <v>0</v>
      </c>
      <c r="AV2009" s="141">
        <v>0</v>
      </c>
      <c r="AW2009" s="143">
        <v>0</v>
      </c>
      <c r="AY2009" s="146"/>
      <c r="AZ2009" s="862"/>
    </row>
    <row r="2010" spans="1:52" ht="12.75" customHeight="1" x14ac:dyDescent="0.25">
      <c r="A2010" s="15"/>
      <c r="C2010" s="122"/>
      <c r="D2010" s="123"/>
      <c r="F2010" s="125"/>
      <c r="G2010" s="126"/>
      <c r="H2010" s="35"/>
      <c r="I2010" s="36"/>
      <c r="J2010" s="37"/>
      <c r="K2010" s="198" t="s">
        <v>74</v>
      </c>
      <c r="L2010" s="199">
        <f t="shared" ref="L2010:X2011" si="1521">L1992</f>
        <v>1763</v>
      </c>
      <c r="M2010" s="200">
        <f t="shared" si="1521"/>
        <v>1763</v>
      </c>
      <c r="N2010" s="201">
        <f t="shared" si="1521"/>
        <v>0</v>
      </c>
      <c r="O2010" s="202">
        <f t="shared" si="1521"/>
        <v>0</v>
      </c>
      <c r="P2010" s="202">
        <f t="shared" si="1521"/>
        <v>0</v>
      </c>
      <c r="Q2010" s="202">
        <f t="shared" si="1521"/>
        <v>0</v>
      </c>
      <c r="R2010" s="202">
        <f t="shared" si="1521"/>
        <v>0</v>
      </c>
      <c r="S2010" s="202">
        <f t="shared" si="1521"/>
        <v>0</v>
      </c>
      <c r="T2010" s="203"/>
      <c r="U2010" s="135">
        <f t="shared" si="1521"/>
        <v>0</v>
      </c>
      <c r="V2010" s="135">
        <f t="shared" si="1521"/>
        <v>0</v>
      </c>
      <c r="W2010" s="202">
        <f t="shared" si="1521"/>
        <v>0</v>
      </c>
      <c r="X2010" s="202">
        <f t="shared" si="1521"/>
        <v>0</v>
      </c>
      <c r="Y2010" s="203"/>
      <c r="Z2010" s="135">
        <f t="shared" ref="Z2010:AK2011" si="1522">Z1992</f>
        <v>0</v>
      </c>
      <c r="AA2010" s="204">
        <f t="shared" si="1522"/>
        <v>0</v>
      </c>
      <c r="AB2010" s="202">
        <f t="shared" si="1522"/>
        <v>0</v>
      </c>
      <c r="AC2010" s="202">
        <f t="shared" si="1522"/>
        <v>0</v>
      </c>
      <c r="AD2010" s="202">
        <f t="shared" si="1522"/>
        <v>0</v>
      </c>
      <c r="AE2010" s="202">
        <f t="shared" si="1522"/>
        <v>0</v>
      </c>
      <c r="AF2010" s="202">
        <f t="shared" si="1522"/>
        <v>0</v>
      </c>
      <c r="AG2010" s="203"/>
      <c r="AH2010" s="135">
        <f t="shared" si="1522"/>
        <v>0</v>
      </c>
      <c r="AI2010" s="135">
        <f t="shared" si="1522"/>
        <v>0</v>
      </c>
      <c r="AJ2010" s="202">
        <f t="shared" si="1522"/>
        <v>0</v>
      </c>
      <c r="AK2010" s="202">
        <f t="shared" si="1522"/>
        <v>0</v>
      </c>
      <c r="AL2010" s="203"/>
      <c r="AM2010" s="205">
        <f t="shared" ref="AM2010:AW2011" si="1523">AM1992</f>
        <v>0</v>
      </c>
      <c r="AN2010" s="119">
        <f>AN1992</f>
        <v>1763</v>
      </c>
      <c r="AO2010" s="120">
        <f t="shared" si="1523"/>
        <v>1763</v>
      </c>
      <c r="AP2010" s="39">
        <f t="shared" si="1523"/>
        <v>1763</v>
      </c>
      <c r="AQ2010" s="141">
        <f t="shared" si="1523"/>
        <v>1763</v>
      </c>
      <c r="AR2010" s="141">
        <f t="shared" si="1523"/>
        <v>0</v>
      </c>
      <c r="AS2010" s="143">
        <f t="shared" si="1523"/>
        <v>0</v>
      </c>
      <c r="AT2010" s="144">
        <f t="shared" si="1523"/>
        <v>1763</v>
      </c>
      <c r="AU2010" s="141">
        <f t="shared" si="1523"/>
        <v>1763</v>
      </c>
      <c r="AV2010" s="141">
        <f t="shared" si="1523"/>
        <v>0</v>
      </c>
      <c r="AW2010" s="143">
        <f t="shared" si="1523"/>
        <v>0</v>
      </c>
      <c r="AY2010" s="146"/>
      <c r="AZ2010" s="862"/>
    </row>
    <row r="2011" spans="1:52" ht="12.75" customHeight="1" x14ac:dyDescent="0.25">
      <c r="A2011" s="15"/>
      <c r="C2011" s="122"/>
      <c r="D2011" s="123"/>
      <c r="F2011" s="125"/>
      <c r="G2011" s="126"/>
      <c r="H2011" s="35"/>
      <c r="I2011" s="36"/>
      <c r="J2011" s="37"/>
      <c r="K2011" s="198" t="s">
        <v>75</v>
      </c>
      <c r="L2011" s="199">
        <f t="shared" si="1521"/>
        <v>20674</v>
      </c>
      <c r="M2011" s="200">
        <f t="shared" si="1521"/>
        <v>21600</v>
      </c>
      <c r="N2011" s="201">
        <f t="shared" si="1521"/>
        <v>0</v>
      </c>
      <c r="O2011" s="202">
        <f t="shared" si="1521"/>
        <v>0</v>
      </c>
      <c r="P2011" s="202">
        <f t="shared" si="1521"/>
        <v>0</v>
      </c>
      <c r="Q2011" s="202">
        <f t="shared" si="1521"/>
        <v>0</v>
      </c>
      <c r="R2011" s="202">
        <f t="shared" si="1521"/>
        <v>0</v>
      </c>
      <c r="S2011" s="202">
        <f t="shared" si="1521"/>
        <v>0</v>
      </c>
      <c r="T2011" s="203"/>
      <c r="U2011" s="135">
        <f t="shared" si="1521"/>
        <v>0</v>
      </c>
      <c r="V2011" s="135">
        <f t="shared" si="1521"/>
        <v>0</v>
      </c>
      <c r="W2011" s="202">
        <f t="shared" si="1521"/>
        <v>0</v>
      </c>
      <c r="X2011" s="202">
        <f t="shared" si="1521"/>
        <v>0</v>
      </c>
      <c r="Y2011" s="203"/>
      <c r="Z2011" s="135">
        <f t="shared" si="1522"/>
        <v>0</v>
      </c>
      <c r="AA2011" s="204">
        <f t="shared" si="1522"/>
        <v>0</v>
      </c>
      <c r="AB2011" s="202">
        <f t="shared" si="1522"/>
        <v>0</v>
      </c>
      <c r="AC2011" s="202">
        <f t="shared" si="1522"/>
        <v>0</v>
      </c>
      <c r="AD2011" s="202">
        <f t="shared" si="1522"/>
        <v>0</v>
      </c>
      <c r="AE2011" s="202">
        <f t="shared" si="1522"/>
        <v>0</v>
      </c>
      <c r="AF2011" s="202">
        <f t="shared" si="1522"/>
        <v>0</v>
      </c>
      <c r="AG2011" s="203"/>
      <c r="AH2011" s="135">
        <f t="shared" si="1522"/>
        <v>0</v>
      </c>
      <c r="AI2011" s="135">
        <f t="shared" si="1522"/>
        <v>0</v>
      </c>
      <c r="AJ2011" s="202">
        <f t="shared" si="1522"/>
        <v>0</v>
      </c>
      <c r="AK2011" s="202">
        <f t="shared" si="1522"/>
        <v>0</v>
      </c>
      <c r="AL2011" s="203"/>
      <c r="AM2011" s="205">
        <f t="shared" si="1523"/>
        <v>0</v>
      </c>
      <c r="AN2011" s="119">
        <f>AN1993</f>
        <v>20674</v>
      </c>
      <c r="AO2011" s="120">
        <f t="shared" si="1523"/>
        <v>21600</v>
      </c>
      <c r="AP2011" s="39">
        <f t="shared" si="1523"/>
        <v>20674</v>
      </c>
      <c r="AQ2011" s="141">
        <f t="shared" si="1523"/>
        <v>20674</v>
      </c>
      <c r="AR2011" s="141">
        <f t="shared" si="1523"/>
        <v>0</v>
      </c>
      <c r="AS2011" s="143">
        <f t="shared" si="1523"/>
        <v>0</v>
      </c>
      <c r="AT2011" s="144">
        <f t="shared" si="1523"/>
        <v>21600</v>
      </c>
      <c r="AU2011" s="141">
        <f t="shared" si="1523"/>
        <v>21600</v>
      </c>
      <c r="AV2011" s="141">
        <f t="shared" si="1523"/>
        <v>0</v>
      </c>
      <c r="AW2011" s="143">
        <f t="shared" si="1523"/>
        <v>0</v>
      </c>
      <c r="AY2011" s="146"/>
      <c r="AZ2011" s="862"/>
    </row>
    <row r="2012" spans="1:52" ht="12.75" customHeight="1" x14ac:dyDescent="0.25">
      <c r="A2012" s="15"/>
      <c r="C2012" s="122"/>
      <c r="D2012" s="123"/>
      <c r="F2012" s="125"/>
      <c r="G2012" s="126"/>
      <c r="H2012" s="35"/>
      <c r="I2012" s="36"/>
      <c r="J2012" s="37"/>
      <c r="K2012" s="206" t="s">
        <v>76</v>
      </c>
      <c r="L2012" s="199">
        <v>0</v>
      </c>
      <c r="M2012" s="200">
        <v>0</v>
      </c>
      <c r="N2012" s="201">
        <v>0</v>
      </c>
      <c r="O2012" s="202">
        <v>0</v>
      </c>
      <c r="P2012" s="202">
        <v>0</v>
      </c>
      <c r="Q2012" s="202">
        <v>0</v>
      </c>
      <c r="R2012" s="202">
        <v>0</v>
      </c>
      <c r="S2012" s="202">
        <v>0</v>
      </c>
      <c r="T2012" s="203"/>
      <c r="U2012" s="135">
        <v>0</v>
      </c>
      <c r="V2012" s="135">
        <v>0</v>
      </c>
      <c r="W2012" s="202">
        <v>0</v>
      </c>
      <c r="X2012" s="202">
        <v>0</v>
      </c>
      <c r="Y2012" s="203"/>
      <c r="Z2012" s="135">
        <v>0</v>
      </c>
      <c r="AA2012" s="204">
        <v>0</v>
      </c>
      <c r="AB2012" s="202">
        <v>0</v>
      </c>
      <c r="AC2012" s="202">
        <v>0</v>
      </c>
      <c r="AD2012" s="202">
        <v>0</v>
      </c>
      <c r="AE2012" s="202">
        <v>0</v>
      </c>
      <c r="AF2012" s="202">
        <v>0</v>
      </c>
      <c r="AG2012" s="203"/>
      <c r="AH2012" s="135">
        <v>0</v>
      </c>
      <c r="AI2012" s="135">
        <v>0</v>
      </c>
      <c r="AJ2012" s="202">
        <v>0</v>
      </c>
      <c r="AK2012" s="202">
        <v>0</v>
      </c>
      <c r="AL2012" s="203"/>
      <c r="AM2012" s="205">
        <v>0</v>
      </c>
      <c r="AN2012" s="119">
        <v>0</v>
      </c>
      <c r="AO2012" s="120">
        <v>0</v>
      </c>
      <c r="AP2012" s="39">
        <v>0</v>
      </c>
      <c r="AQ2012" s="141">
        <v>0</v>
      </c>
      <c r="AR2012" s="141">
        <v>0</v>
      </c>
      <c r="AS2012" s="143">
        <v>0</v>
      </c>
      <c r="AT2012" s="144">
        <v>0</v>
      </c>
      <c r="AU2012" s="141">
        <v>0</v>
      </c>
      <c r="AV2012" s="141">
        <v>0</v>
      </c>
      <c r="AW2012" s="143">
        <v>0</v>
      </c>
      <c r="AY2012" s="146"/>
      <c r="AZ2012" s="862"/>
    </row>
    <row r="2013" spans="1:52" ht="12.75" customHeight="1" x14ac:dyDescent="0.25">
      <c r="A2013" s="15"/>
      <c r="C2013" s="122"/>
      <c r="D2013" s="123"/>
      <c r="F2013" s="125"/>
      <c r="G2013" s="126"/>
      <c r="H2013" s="35"/>
      <c r="I2013" s="36"/>
      <c r="J2013" s="37"/>
      <c r="K2013" s="198"/>
      <c r="L2013" s="199"/>
      <c r="M2013" s="200"/>
      <c r="N2013" s="201"/>
      <c r="O2013" s="202"/>
      <c r="P2013" s="202"/>
      <c r="Q2013" s="202"/>
      <c r="R2013" s="202"/>
      <c r="S2013" s="202"/>
      <c r="T2013" s="224"/>
      <c r="U2013" s="138"/>
      <c r="V2013" s="138"/>
      <c r="W2013" s="139"/>
      <c r="X2013" s="139"/>
      <c r="Y2013" s="224"/>
      <c r="Z2013" s="210"/>
      <c r="AA2013" s="204"/>
      <c r="AB2013" s="202"/>
      <c r="AC2013" s="202"/>
      <c r="AD2013" s="202"/>
      <c r="AE2013" s="202"/>
      <c r="AF2013" s="202"/>
      <c r="AG2013" s="224"/>
      <c r="AH2013" s="138"/>
      <c r="AI2013" s="138"/>
      <c r="AJ2013" s="139"/>
      <c r="AK2013" s="139"/>
      <c r="AL2013" s="224"/>
      <c r="AM2013" s="140"/>
      <c r="AN2013" s="211"/>
      <c r="AO2013" s="212"/>
      <c r="AP2013" s="39"/>
      <c r="AQ2013" s="141"/>
      <c r="AR2013" s="141"/>
      <c r="AS2013" s="143"/>
      <c r="AU2013" s="141"/>
      <c r="AV2013" s="141"/>
      <c r="AW2013" s="143"/>
      <c r="AY2013" s="146"/>
      <c r="AZ2013" s="862"/>
    </row>
    <row r="2014" spans="1:52" ht="12.75" customHeight="1" x14ac:dyDescent="0.25">
      <c r="A2014" s="15"/>
      <c r="C2014" s="122"/>
      <c r="D2014" s="123"/>
      <c r="F2014" s="125"/>
      <c r="G2014" s="126"/>
      <c r="H2014" s="35"/>
      <c r="I2014" s="36"/>
      <c r="J2014" s="37"/>
      <c r="K2014" s="198"/>
      <c r="L2014" s="199"/>
      <c r="M2014" s="200"/>
      <c r="N2014" s="201"/>
      <c r="O2014" s="202"/>
      <c r="P2014" s="202"/>
      <c r="Q2014" s="202"/>
      <c r="R2014" s="202"/>
      <c r="S2014" s="202"/>
      <c r="T2014" s="224"/>
      <c r="U2014" s="138"/>
      <c r="V2014" s="138"/>
      <c r="W2014" s="139"/>
      <c r="X2014" s="139"/>
      <c r="Y2014" s="224"/>
      <c r="Z2014" s="210"/>
      <c r="AA2014" s="204"/>
      <c r="AB2014" s="202"/>
      <c r="AC2014" s="202"/>
      <c r="AD2014" s="202"/>
      <c r="AE2014" s="202"/>
      <c r="AF2014" s="202"/>
      <c r="AG2014" s="224"/>
      <c r="AH2014" s="138"/>
      <c r="AI2014" s="138"/>
      <c r="AJ2014" s="139"/>
      <c r="AK2014" s="139"/>
      <c r="AL2014" s="224"/>
      <c r="AM2014" s="140"/>
      <c r="AN2014" s="211"/>
      <c r="AO2014" s="212"/>
      <c r="AP2014" s="39"/>
      <c r="AQ2014" s="141"/>
      <c r="AR2014" s="141"/>
      <c r="AS2014" s="143"/>
      <c r="AU2014" s="141"/>
      <c r="AV2014" s="141"/>
      <c r="AW2014" s="143"/>
      <c r="AY2014" s="146"/>
      <c r="AZ2014" s="862"/>
    </row>
    <row r="2015" spans="1:52" ht="12.75" customHeight="1" x14ac:dyDescent="0.25">
      <c r="A2015" s="52"/>
      <c r="B2015" s="43"/>
      <c r="C2015" s="44"/>
      <c r="D2015" s="45"/>
      <c r="E2015" s="46"/>
      <c r="F2015" s="47"/>
      <c r="G2015" s="126"/>
      <c r="H2015" s="35"/>
      <c r="I2015" s="36"/>
      <c r="J2015" s="37"/>
      <c r="K2015" s="116" t="s">
        <v>2366</v>
      </c>
      <c r="L2015" s="604"/>
      <c r="M2015" s="605"/>
      <c r="N2015" s="606"/>
      <c r="O2015" s="607"/>
      <c r="P2015" s="607"/>
      <c r="Q2015" s="607"/>
      <c r="R2015" s="607"/>
      <c r="S2015" s="607"/>
      <c r="T2015" s="608"/>
      <c r="U2015" s="609"/>
      <c r="V2015" s="609"/>
      <c r="W2015" s="610"/>
      <c r="X2015" s="610"/>
      <c r="Y2015" s="608"/>
      <c r="Z2015" s="611"/>
      <c r="AA2015" s="612"/>
      <c r="AB2015" s="607"/>
      <c r="AC2015" s="607"/>
      <c r="AD2015" s="607"/>
      <c r="AE2015" s="607"/>
      <c r="AF2015" s="607"/>
      <c r="AG2015" s="608"/>
      <c r="AH2015" s="609"/>
      <c r="AI2015" s="609"/>
      <c r="AJ2015" s="610"/>
      <c r="AK2015" s="610"/>
      <c r="AL2015" s="608"/>
      <c r="AM2015" s="613"/>
      <c r="AN2015" s="110"/>
      <c r="AO2015" s="109"/>
      <c r="AP2015" s="103"/>
      <c r="AQ2015" s="111"/>
      <c r="AR2015" s="111"/>
      <c r="AS2015" s="112"/>
      <c r="AT2015" s="113"/>
      <c r="AU2015" s="111"/>
      <c r="AV2015" s="111"/>
      <c r="AW2015" s="112"/>
      <c r="AY2015" s="146"/>
      <c r="AZ2015" s="862"/>
    </row>
    <row r="2016" spans="1:52" ht="12.75" customHeight="1" x14ac:dyDescent="0.25">
      <c r="A2016" s="52"/>
      <c r="B2016" s="43"/>
      <c r="C2016" s="44"/>
      <c r="D2016" s="45"/>
      <c r="E2016" s="46"/>
      <c r="F2016" s="47"/>
      <c r="G2016" s="126"/>
      <c r="H2016" s="35"/>
      <c r="I2016" s="36"/>
      <c r="J2016" s="37"/>
      <c r="K2016" s="116" t="s">
        <v>236</v>
      </c>
      <c r="L2016" s="604"/>
      <c r="M2016" s="605"/>
      <c r="N2016" s="606"/>
      <c r="O2016" s="607"/>
      <c r="P2016" s="607"/>
      <c r="Q2016" s="607"/>
      <c r="R2016" s="607"/>
      <c r="S2016" s="607"/>
      <c r="T2016" s="608"/>
      <c r="U2016" s="609"/>
      <c r="V2016" s="609"/>
      <c r="W2016" s="610"/>
      <c r="X2016" s="610"/>
      <c r="Y2016" s="608"/>
      <c r="Z2016" s="611"/>
      <c r="AA2016" s="612"/>
      <c r="AB2016" s="607"/>
      <c r="AC2016" s="607"/>
      <c r="AD2016" s="607"/>
      <c r="AE2016" s="607"/>
      <c r="AF2016" s="607"/>
      <c r="AG2016" s="608"/>
      <c r="AH2016" s="609"/>
      <c r="AI2016" s="609"/>
      <c r="AJ2016" s="610"/>
      <c r="AK2016" s="610"/>
      <c r="AL2016" s="608"/>
      <c r="AM2016" s="613"/>
      <c r="AN2016" s="110"/>
      <c r="AO2016" s="109"/>
      <c r="AP2016" s="103"/>
      <c r="AQ2016" s="111"/>
      <c r="AR2016" s="111"/>
      <c r="AS2016" s="112"/>
      <c r="AT2016" s="113"/>
      <c r="AU2016" s="111"/>
      <c r="AV2016" s="111"/>
      <c r="AW2016" s="112"/>
      <c r="AY2016" s="146"/>
      <c r="AZ2016" s="862"/>
    </row>
    <row r="2017" spans="1:52" ht="12.75" customHeight="1" x14ac:dyDescent="0.25">
      <c r="A2017" s="52"/>
      <c r="B2017" s="43"/>
      <c r="C2017" s="44"/>
      <c r="D2017" s="45"/>
      <c r="E2017" s="46"/>
      <c r="F2017" s="47"/>
      <c r="G2017" s="126"/>
      <c r="H2017" s="35"/>
      <c r="I2017" s="36"/>
      <c r="J2017" s="37"/>
      <c r="K2017" s="206"/>
      <c r="L2017" s="604"/>
      <c r="M2017" s="605"/>
      <c r="N2017" s="606"/>
      <c r="O2017" s="607"/>
      <c r="P2017" s="607"/>
      <c r="Q2017" s="607"/>
      <c r="R2017" s="607"/>
      <c r="S2017" s="607"/>
      <c r="T2017" s="608"/>
      <c r="U2017" s="609"/>
      <c r="V2017" s="609"/>
      <c r="W2017" s="610"/>
      <c r="X2017" s="610"/>
      <c r="Y2017" s="608"/>
      <c r="Z2017" s="611"/>
      <c r="AA2017" s="612"/>
      <c r="AB2017" s="607"/>
      <c r="AC2017" s="607"/>
      <c r="AD2017" s="607"/>
      <c r="AE2017" s="607"/>
      <c r="AF2017" s="607"/>
      <c r="AG2017" s="608"/>
      <c r="AH2017" s="609"/>
      <c r="AI2017" s="609"/>
      <c r="AJ2017" s="610"/>
      <c r="AK2017" s="610"/>
      <c r="AL2017" s="608"/>
      <c r="AM2017" s="613"/>
      <c r="AN2017" s="110"/>
      <c r="AO2017" s="109"/>
      <c r="AP2017" s="103"/>
      <c r="AQ2017" s="111"/>
      <c r="AR2017" s="111"/>
      <c r="AS2017" s="112"/>
      <c r="AT2017" s="113"/>
      <c r="AU2017" s="111"/>
      <c r="AV2017" s="111"/>
      <c r="AW2017" s="112"/>
      <c r="AY2017" s="146"/>
      <c r="AZ2017" s="862"/>
    </row>
    <row r="2018" spans="1:52" ht="35.1" customHeight="1" x14ac:dyDescent="0.25">
      <c r="A2018" s="15" t="s">
        <v>1675</v>
      </c>
      <c r="B2018" s="43">
        <v>16</v>
      </c>
      <c r="C2018" s="44" t="s">
        <v>2367</v>
      </c>
      <c r="D2018" s="123">
        <v>1000</v>
      </c>
      <c r="E2018" s="46"/>
      <c r="F2018" s="122">
        <v>12</v>
      </c>
      <c r="G2018" s="126">
        <v>1</v>
      </c>
      <c r="H2018" s="35" t="str">
        <f t="shared" ref="H2018:H2067" si="1524">LEFT(J2018,3)</f>
        <v>001</v>
      </c>
      <c r="I2018" s="229" t="s">
        <v>96</v>
      </c>
      <c r="J2018" s="492" t="s">
        <v>2368</v>
      </c>
      <c r="K2018" s="493" t="s">
        <v>2369</v>
      </c>
      <c r="L2018" s="232">
        <v>33</v>
      </c>
      <c r="M2018" s="233">
        <v>63</v>
      </c>
      <c r="N2018" s="130"/>
      <c r="O2018" s="131"/>
      <c r="P2018" s="131"/>
      <c r="Q2018" s="131"/>
      <c r="R2018" s="131"/>
      <c r="S2018" s="131"/>
      <c r="T2018" s="132" t="str">
        <f>IF(SUM(N2018:S2018)=U2018,"OK",SUM(N2018:S2018)-U2018)</f>
        <v>OK</v>
      </c>
      <c r="U2018" s="138"/>
      <c r="V2018" s="138"/>
      <c r="W2018" s="139"/>
      <c r="X2018" s="139"/>
      <c r="Y2018" s="132" t="str">
        <f>IF(SUM(W2018:X2018)=Z2018,"OK",SUM(W2018:X2018)-Z2018)</f>
        <v>OK</v>
      </c>
      <c r="Z2018" s="210"/>
      <c r="AA2018" s="204"/>
      <c r="AB2018" s="202"/>
      <c r="AC2018" s="202"/>
      <c r="AD2018" s="202"/>
      <c r="AE2018" s="202"/>
      <c r="AF2018" s="202"/>
      <c r="AG2018" s="132" t="str">
        <f>IF(SUM(AA2018:AF2018)=AH2018,"OK",SUM(AA2018:AF2018)-AH2018)</f>
        <v>OK</v>
      </c>
      <c r="AH2018" s="138"/>
      <c r="AI2018" s="914"/>
      <c r="AJ2018" s="915"/>
      <c r="AK2018" s="139"/>
      <c r="AL2018" s="132" t="str">
        <f>IF(SUM(AJ2018:AK2018)=AM2018,"OK",SUM(AJ2018:AK2018)-AM2018)</f>
        <v>OK</v>
      </c>
      <c r="AM2018" s="140"/>
      <c r="AN2018" s="119">
        <f>L2018+U2018+V2018+Z2018</f>
        <v>33</v>
      </c>
      <c r="AO2018" s="120">
        <f>M2018+AH2018+AI2018+AM2018</f>
        <v>63</v>
      </c>
      <c r="AP2018" s="39">
        <f>L2018</f>
        <v>33</v>
      </c>
      <c r="AQ2018" s="141">
        <f>AN2018</f>
        <v>33</v>
      </c>
      <c r="AR2018" s="142">
        <f>AQ2018-AP2018</f>
        <v>0</v>
      </c>
      <c r="AS2018" s="143">
        <f>AR2018/AP2018</f>
        <v>0</v>
      </c>
      <c r="AT2018" s="144">
        <f>M2018</f>
        <v>63</v>
      </c>
      <c r="AU2018" s="141">
        <f>AO2018</f>
        <v>63</v>
      </c>
      <c r="AV2018" s="142">
        <f>AU2018-AT2018</f>
        <v>0</v>
      </c>
      <c r="AW2018" s="143">
        <f>AV2018/AT2018</f>
        <v>0</v>
      </c>
      <c r="AY2018" s="146" t="str">
        <f>RIGHT(LEFT(I2018,3),2)&amp;"."&amp;RIGHT(LEFT(I2018,5),2)</f>
        <v>12.11</v>
      </c>
      <c r="AZ2018" s="862" t="b">
        <f>COUNTIF('[1]Codes SEC'!$B$2:$B$250,Ministres!AY2018)&gt;0</f>
        <v>1</v>
      </c>
    </row>
    <row r="2019" spans="1:52" ht="12.75" customHeight="1" x14ac:dyDescent="0.25">
      <c r="A2019" s="916"/>
      <c r="B2019" s="917"/>
      <c r="C2019" s="150"/>
      <c r="D2019" s="153"/>
      <c r="E2019" s="918"/>
      <c r="F2019" s="153"/>
      <c r="G2019" s="154"/>
      <c r="H2019" s="155"/>
      <c r="I2019" s="919"/>
      <c r="J2019" s="920"/>
      <c r="K2019" s="158" t="s">
        <v>70</v>
      </c>
      <c r="L2019" s="417">
        <f t="shared" ref="L2019:AW2019" si="1525">L2018</f>
        <v>33</v>
      </c>
      <c r="M2019" s="866">
        <f t="shared" si="1525"/>
        <v>63</v>
      </c>
      <c r="N2019" s="867">
        <f t="shared" si="1525"/>
        <v>0</v>
      </c>
      <c r="O2019" s="868">
        <f t="shared" si="1525"/>
        <v>0</v>
      </c>
      <c r="P2019" s="868">
        <f t="shared" si="1525"/>
        <v>0</v>
      </c>
      <c r="Q2019" s="868">
        <f t="shared" si="1525"/>
        <v>0</v>
      </c>
      <c r="R2019" s="868">
        <f t="shared" si="1525"/>
        <v>0</v>
      </c>
      <c r="S2019" s="868">
        <f t="shared" si="1525"/>
        <v>0</v>
      </c>
      <c r="T2019" s="869"/>
      <c r="U2019" s="870">
        <f t="shared" si="1525"/>
        <v>0</v>
      </c>
      <c r="V2019" s="870">
        <f t="shared" si="1525"/>
        <v>0</v>
      </c>
      <c r="W2019" s="868">
        <f t="shared" si="1525"/>
        <v>0</v>
      </c>
      <c r="X2019" s="868">
        <f t="shared" si="1525"/>
        <v>0</v>
      </c>
      <c r="Y2019" s="869"/>
      <c r="Z2019" s="870">
        <f t="shared" si="1525"/>
        <v>0</v>
      </c>
      <c r="AA2019" s="165">
        <f t="shared" si="1525"/>
        <v>0</v>
      </c>
      <c r="AB2019" s="868">
        <f t="shared" si="1525"/>
        <v>0</v>
      </c>
      <c r="AC2019" s="868">
        <f t="shared" si="1525"/>
        <v>0</v>
      </c>
      <c r="AD2019" s="868">
        <f t="shared" si="1525"/>
        <v>0</v>
      </c>
      <c r="AE2019" s="868">
        <f t="shared" si="1525"/>
        <v>0</v>
      </c>
      <c r="AF2019" s="868">
        <f t="shared" si="1525"/>
        <v>0</v>
      </c>
      <c r="AG2019" s="869"/>
      <c r="AH2019" s="870">
        <f t="shared" si="1525"/>
        <v>0</v>
      </c>
      <c r="AI2019" s="870">
        <f t="shared" si="1525"/>
        <v>0</v>
      </c>
      <c r="AJ2019" s="868">
        <f t="shared" si="1525"/>
        <v>0</v>
      </c>
      <c r="AK2019" s="868">
        <f t="shared" si="1525"/>
        <v>0</v>
      </c>
      <c r="AL2019" s="869"/>
      <c r="AM2019" s="871">
        <f t="shared" si="1525"/>
        <v>0</v>
      </c>
      <c r="AN2019" s="167">
        <f>AN2018</f>
        <v>33</v>
      </c>
      <c r="AO2019" s="872">
        <f t="shared" si="1525"/>
        <v>63</v>
      </c>
      <c r="AP2019" s="169">
        <f t="shared" si="1525"/>
        <v>33</v>
      </c>
      <c r="AQ2019" s="873">
        <f t="shared" si="1525"/>
        <v>33</v>
      </c>
      <c r="AR2019" s="874">
        <f t="shared" si="1525"/>
        <v>0</v>
      </c>
      <c r="AS2019" s="875">
        <f t="shared" si="1525"/>
        <v>0</v>
      </c>
      <c r="AT2019" s="876">
        <f t="shared" si="1525"/>
        <v>63</v>
      </c>
      <c r="AU2019" s="873">
        <f t="shared" si="1525"/>
        <v>63</v>
      </c>
      <c r="AV2019" s="874">
        <f t="shared" si="1525"/>
        <v>0</v>
      </c>
      <c r="AW2019" s="875">
        <f t="shared" si="1525"/>
        <v>0</v>
      </c>
      <c r="AY2019" s="146"/>
      <c r="AZ2019" s="862"/>
    </row>
    <row r="2020" spans="1:52" ht="12.75" customHeight="1" x14ac:dyDescent="0.25">
      <c r="A2020" s="356"/>
      <c r="B2020" s="225"/>
      <c r="C2020" s="122"/>
      <c r="D2020" s="357"/>
      <c r="E2020" s="226"/>
      <c r="F2020" s="122"/>
      <c r="G2020" s="126"/>
      <c r="H2020" s="35"/>
      <c r="I2020" s="36"/>
      <c r="J2020" s="37"/>
      <c r="K2020" s="240"/>
      <c r="L2020" s="241"/>
      <c r="M2020" s="242"/>
      <c r="N2020" s="201"/>
      <c r="O2020" s="202"/>
      <c r="P2020" s="202"/>
      <c r="Q2020" s="202"/>
      <c r="R2020" s="202"/>
      <c r="S2020" s="202"/>
      <c r="T2020" s="224"/>
      <c r="U2020" s="138"/>
      <c r="V2020" s="138"/>
      <c r="W2020" s="139"/>
      <c r="X2020" s="139"/>
      <c r="Y2020" s="224"/>
      <c r="Z2020" s="210"/>
      <c r="AA2020" s="204"/>
      <c r="AB2020" s="202"/>
      <c r="AC2020" s="202"/>
      <c r="AD2020" s="202"/>
      <c r="AE2020" s="202"/>
      <c r="AF2020" s="202"/>
      <c r="AG2020" s="224"/>
      <c r="AH2020" s="138"/>
      <c r="AI2020" s="138"/>
      <c r="AJ2020" s="139"/>
      <c r="AK2020" s="139"/>
      <c r="AL2020" s="224"/>
      <c r="AM2020" s="140"/>
      <c r="AN2020" s="211"/>
      <c r="AO2020" s="212"/>
      <c r="AP2020" s="39"/>
      <c r="AQ2020" s="141"/>
      <c r="AR2020" s="141"/>
      <c r="AS2020" s="143"/>
      <c r="AU2020" s="141"/>
      <c r="AV2020" s="141"/>
      <c r="AW2020" s="143"/>
      <c r="AY2020" s="146"/>
      <c r="AZ2020" s="862"/>
    </row>
    <row r="2021" spans="1:52" ht="12.75" customHeight="1" x14ac:dyDescent="0.25">
      <c r="A2021" s="356"/>
      <c r="B2021" s="225"/>
      <c r="C2021" s="122"/>
      <c r="D2021" s="357"/>
      <c r="E2021" s="226"/>
      <c r="F2021" s="122"/>
      <c r="G2021" s="126"/>
      <c r="H2021" s="35"/>
      <c r="I2021" s="36"/>
      <c r="J2021" s="37"/>
      <c r="K2021" s="243" t="s">
        <v>109</v>
      </c>
      <c r="L2021" s="241"/>
      <c r="M2021" s="242"/>
      <c r="N2021" s="201"/>
      <c r="O2021" s="202"/>
      <c r="P2021" s="202"/>
      <c r="Q2021" s="202"/>
      <c r="R2021" s="202"/>
      <c r="S2021" s="202"/>
      <c r="T2021" s="224"/>
      <c r="U2021" s="138"/>
      <c r="V2021" s="138"/>
      <c r="W2021" s="139"/>
      <c r="X2021" s="139"/>
      <c r="Y2021" s="224"/>
      <c r="Z2021" s="210"/>
      <c r="AA2021" s="204"/>
      <c r="AB2021" s="202"/>
      <c r="AC2021" s="202"/>
      <c r="AD2021" s="202"/>
      <c r="AE2021" s="202"/>
      <c r="AF2021" s="202"/>
      <c r="AG2021" s="224"/>
      <c r="AH2021" s="138"/>
      <c r="AI2021" s="138"/>
      <c r="AJ2021" s="139"/>
      <c r="AK2021" s="139"/>
      <c r="AL2021" s="224"/>
      <c r="AM2021" s="140"/>
      <c r="AN2021" s="211"/>
      <c r="AO2021" s="212"/>
      <c r="AP2021" s="39"/>
      <c r="AQ2021" s="141"/>
      <c r="AR2021" s="141"/>
      <c r="AS2021" s="143"/>
      <c r="AU2021" s="141"/>
      <c r="AV2021" s="141"/>
      <c r="AW2021" s="143"/>
      <c r="AY2021" s="146"/>
      <c r="AZ2021" s="862"/>
    </row>
    <row r="2022" spans="1:52" ht="12.75" customHeight="1" x14ac:dyDescent="0.25">
      <c r="A2022" s="356"/>
      <c r="B2022" s="225"/>
      <c r="C2022" s="122"/>
      <c r="D2022" s="357"/>
      <c r="E2022" s="226"/>
      <c r="F2022" s="122"/>
      <c r="G2022" s="126"/>
      <c r="H2022" s="35"/>
      <c r="I2022" s="36"/>
      <c r="J2022" s="37"/>
      <c r="K2022" s="244"/>
      <c r="L2022" s="241"/>
      <c r="M2022" s="242"/>
      <c r="N2022" s="201"/>
      <c r="O2022" s="202"/>
      <c r="P2022" s="202"/>
      <c r="Q2022" s="202"/>
      <c r="R2022" s="202"/>
      <c r="S2022" s="202"/>
      <c r="T2022" s="224"/>
      <c r="U2022" s="138"/>
      <c r="V2022" s="138"/>
      <c r="W2022" s="139"/>
      <c r="X2022" s="139"/>
      <c r="Y2022" s="224"/>
      <c r="Z2022" s="210"/>
      <c r="AA2022" s="204"/>
      <c r="AB2022" s="202"/>
      <c r="AC2022" s="202"/>
      <c r="AD2022" s="202"/>
      <c r="AE2022" s="202"/>
      <c r="AF2022" s="202"/>
      <c r="AG2022" s="224"/>
      <c r="AH2022" s="138"/>
      <c r="AI2022" s="138"/>
      <c r="AJ2022" s="139"/>
      <c r="AK2022" s="139"/>
      <c r="AL2022" s="224"/>
      <c r="AM2022" s="140"/>
      <c r="AN2022" s="211"/>
      <c r="AO2022" s="212"/>
      <c r="AP2022" s="39"/>
      <c r="AQ2022" s="141"/>
      <c r="AR2022" s="141"/>
      <c r="AS2022" s="143"/>
      <c r="AU2022" s="141"/>
      <c r="AV2022" s="141"/>
      <c r="AW2022" s="143"/>
      <c r="AY2022" s="146"/>
      <c r="AZ2022" s="862"/>
    </row>
    <row r="2023" spans="1:52" ht="35.1" customHeight="1" x14ac:dyDescent="0.25">
      <c r="A2023" s="15" t="s">
        <v>1675</v>
      </c>
      <c r="B2023" s="43">
        <v>16</v>
      </c>
      <c r="C2023" s="44" t="s">
        <v>2367</v>
      </c>
      <c r="D2023" s="123">
        <v>1000</v>
      </c>
      <c r="E2023" s="46"/>
      <c r="F2023" s="122">
        <v>12</v>
      </c>
      <c r="G2023" s="126">
        <v>1</v>
      </c>
      <c r="H2023" s="35" t="str">
        <f t="shared" si="1524"/>
        <v>001</v>
      </c>
      <c r="I2023" s="229" t="s">
        <v>113</v>
      </c>
      <c r="J2023" s="492" t="s">
        <v>2370</v>
      </c>
      <c r="K2023" s="500" t="s">
        <v>2371</v>
      </c>
      <c r="L2023" s="232">
        <v>61</v>
      </c>
      <c r="M2023" s="233">
        <v>351</v>
      </c>
      <c r="N2023" s="130"/>
      <c r="O2023" s="131"/>
      <c r="P2023" s="131"/>
      <c r="Q2023" s="131"/>
      <c r="R2023" s="131"/>
      <c r="S2023" s="131"/>
      <c r="T2023" s="132" t="str">
        <f>IF(SUM(N2023:S2023)=U2023,"OK",SUM(N2023:S2023)-U2023)</f>
        <v>OK</v>
      </c>
      <c r="U2023" s="138"/>
      <c r="V2023" s="138"/>
      <c r="W2023" s="139"/>
      <c r="X2023" s="139"/>
      <c r="Y2023" s="132" t="str">
        <f>IF(SUM(W2023:X2023)=Z2023,"OK",SUM(W2023:X2023)-Z2023)</f>
        <v>OK</v>
      </c>
      <c r="Z2023" s="210"/>
      <c r="AA2023" s="204"/>
      <c r="AB2023" s="202"/>
      <c r="AC2023" s="202"/>
      <c r="AD2023" s="202"/>
      <c r="AE2023" s="202"/>
      <c r="AF2023" s="202"/>
      <c r="AG2023" s="132" t="str">
        <f>IF(SUM(AA2023:AF2023)=AH2023,"OK",SUM(AA2023:AF2023)-AH2023)</f>
        <v>OK</v>
      </c>
      <c r="AH2023" s="138"/>
      <c r="AI2023" s="138"/>
      <c r="AJ2023" s="139"/>
      <c r="AK2023" s="139"/>
      <c r="AL2023" s="132" t="str">
        <f>IF(SUM(AJ2023:AK2023)=AM2023,"OK",SUM(AJ2023:AK2023)-AM2023)</f>
        <v>OK</v>
      </c>
      <c r="AM2023" s="140"/>
      <c r="AN2023" s="119">
        <f>L2023+U2023+V2023+Z2023</f>
        <v>61</v>
      </c>
      <c r="AO2023" s="120">
        <f>M2023+AH2023+AI2023+AM2023</f>
        <v>351</v>
      </c>
      <c r="AP2023" s="39">
        <f>L2023</f>
        <v>61</v>
      </c>
      <c r="AQ2023" s="141">
        <f>AN2023</f>
        <v>61</v>
      </c>
      <c r="AR2023" s="142">
        <f>AQ2023-AP2023</f>
        <v>0</v>
      </c>
      <c r="AS2023" s="143">
        <f>AR2023/AP2023</f>
        <v>0</v>
      </c>
      <c r="AT2023" s="144">
        <f>M2023</f>
        <v>351</v>
      </c>
      <c r="AU2023" s="141">
        <f>AO2023</f>
        <v>351</v>
      </c>
      <c r="AV2023" s="142">
        <f>AU2023-AT2023</f>
        <v>0</v>
      </c>
      <c r="AW2023" s="143">
        <f>AV2023/AT2023</f>
        <v>0</v>
      </c>
      <c r="AY2023" s="146" t="str">
        <f>RIGHT(LEFT(I2023,3),2)&amp;"."&amp;RIGHT(LEFT(I2023,5),2)</f>
        <v>74.22</v>
      </c>
      <c r="AZ2023" s="862" t="b">
        <f>COUNTIF('[1]Codes SEC'!$B$2:$B$250,Ministres!AY2023)&gt;0</f>
        <v>1</v>
      </c>
    </row>
    <row r="2024" spans="1:52" ht="12.75" customHeight="1" x14ac:dyDescent="0.25">
      <c r="A2024" s="350"/>
      <c r="B2024" s="864"/>
      <c r="C2024" s="150"/>
      <c r="D2024" s="352"/>
      <c r="E2024" s="865"/>
      <c r="F2024" s="150"/>
      <c r="G2024" s="154"/>
      <c r="H2024" s="155"/>
      <c r="I2024" s="156"/>
      <c r="J2024" s="157"/>
      <c r="K2024" s="158" t="s">
        <v>116</v>
      </c>
      <c r="L2024" s="236">
        <f t="shared" ref="L2024:X2024" si="1526">L2023</f>
        <v>61</v>
      </c>
      <c r="M2024" s="900">
        <f t="shared" si="1526"/>
        <v>351</v>
      </c>
      <c r="N2024" s="867">
        <f t="shared" si="1526"/>
        <v>0</v>
      </c>
      <c r="O2024" s="868">
        <f t="shared" si="1526"/>
        <v>0</v>
      </c>
      <c r="P2024" s="868">
        <f t="shared" si="1526"/>
        <v>0</v>
      </c>
      <c r="Q2024" s="868">
        <f t="shared" si="1526"/>
        <v>0</v>
      </c>
      <c r="R2024" s="868">
        <f t="shared" si="1526"/>
        <v>0</v>
      </c>
      <c r="S2024" s="868">
        <f t="shared" si="1526"/>
        <v>0</v>
      </c>
      <c r="T2024" s="869"/>
      <c r="U2024" s="870">
        <f t="shared" si="1526"/>
        <v>0</v>
      </c>
      <c r="V2024" s="870">
        <f t="shared" si="1526"/>
        <v>0</v>
      </c>
      <c r="W2024" s="868">
        <f t="shared" si="1526"/>
        <v>0</v>
      </c>
      <c r="X2024" s="868">
        <f t="shared" si="1526"/>
        <v>0</v>
      </c>
      <c r="Y2024" s="869"/>
      <c r="Z2024" s="870">
        <f t="shared" ref="Z2024:AK2024" si="1527">Z2023</f>
        <v>0</v>
      </c>
      <c r="AA2024" s="165">
        <f t="shared" si="1527"/>
        <v>0</v>
      </c>
      <c r="AB2024" s="868">
        <f t="shared" si="1527"/>
        <v>0</v>
      </c>
      <c r="AC2024" s="868">
        <f t="shared" si="1527"/>
        <v>0</v>
      </c>
      <c r="AD2024" s="868">
        <f t="shared" si="1527"/>
        <v>0</v>
      </c>
      <c r="AE2024" s="868">
        <f t="shared" si="1527"/>
        <v>0</v>
      </c>
      <c r="AF2024" s="868">
        <f t="shared" si="1527"/>
        <v>0</v>
      </c>
      <c r="AG2024" s="869"/>
      <c r="AH2024" s="870">
        <f t="shared" si="1527"/>
        <v>0</v>
      </c>
      <c r="AI2024" s="870">
        <f t="shared" si="1527"/>
        <v>0</v>
      </c>
      <c r="AJ2024" s="868">
        <f t="shared" si="1527"/>
        <v>0</v>
      </c>
      <c r="AK2024" s="868">
        <f t="shared" si="1527"/>
        <v>0</v>
      </c>
      <c r="AL2024" s="869"/>
      <c r="AM2024" s="871">
        <f t="shared" ref="AM2024:AW2024" si="1528">AM2023</f>
        <v>0</v>
      </c>
      <c r="AN2024" s="167">
        <f>AN2023</f>
        <v>61</v>
      </c>
      <c r="AO2024" s="872">
        <f t="shared" si="1528"/>
        <v>351</v>
      </c>
      <c r="AP2024" s="169">
        <f t="shared" si="1528"/>
        <v>61</v>
      </c>
      <c r="AQ2024" s="873">
        <f t="shared" si="1528"/>
        <v>61</v>
      </c>
      <c r="AR2024" s="874">
        <f t="shared" si="1528"/>
        <v>0</v>
      </c>
      <c r="AS2024" s="875">
        <f t="shared" si="1528"/>
        <v>0</v>
      </c>
      <c r="AT2024" s="876">
        <f t="shared" si="1528"/>
        <v>351</v>
      </c>
      <c r="AU2024" s="873">
        <f t="shared" si="1528"/>
        <v>351</v>
      </c>
      <c r="AV2024" s="874">
        <f t="shared" si="1528"/>
        <v>0</v>
      </c>
      <c r="AW2024" s="875">
        <f t="shared" si="1528"/>
        <v>0</v>
      </c>
      <c r="AY2024" s="146"/>
      <c r="AZ2024" s="921"/>
    </row>
    <row r="2025" spans="1:52" ht="12.75" customHeight="1" x14ac:dyDescent="0.25">
      <c r="A2025" s="174"/>
      <c r="B2025" s="175"/>
      <c r="C2025" s="176"/>
      <c r="D2025" s="177"/>
      <c r="E2025" s="178"/>
      <c r="F2025" s="177"/>
      <c r="G2025" s="179"/>
      <c r="H2025" s="180"/>
      <c r="I2025" s="181"/>
      <c r="J2025" s="831"/>
      <c r="K2025" s="183" t="s">
        <v>2372</v>
      </c>
      <c r="L2025" s="184">
        <f t="shared" ref="L2025:X2025" si="1529">L2019+L2024</f>
        <v>94</v>
      </c>
      <c r="M2025" s="185">
        <f t="shared" si="1529"/>
        <v>414</v>
      </c>
      <c r="N2025" s="186">
        <f t="shared" si="1529"/>
        <v>0</v>
      </c>
      <c r="O2025" s="187">
        <f t="shared" si="1529"/>
        <v>0</v>
      </c>
      <c r="P2025" s="187">
        <f t="shared" si="1529"/>
        <v>0</v>
      </c>
      <c r="Q2025" s="187">
        <f t="shared" si="1529"/>
        <v>0</v>
      </c>
      <c r="R2025" s="187">
        <f t="shared" si="1529"/>
        <v>0</v>
      </c>
      <c r="S2025" s="187">
        <f t="shared" si="1529"/>
        <v>0</v>
      </c>
      <c r="T2025" s="188"/>
      <c r="U2025" s="187">
        <f t="shared" si="1529"/>
        <v>0</v>
      </c>
      <c r="V2025" s="187">
        <f t="shared" si="1529"/>
        <v>0</v>
      </c>
      <c r="W2025" s="187">
        <f t="shared" si="1529"/>
        <v>0</v>
      </c>
      <c r="X2025" s="187">
        <f t="shared" si="1529"/>
        <v>0</v>
      </c>
      <c r="Y2025" s="188"/>
      <c r="Z2025" s="187">
        <f t="shared" ref="Z2025:AK2025" si="1530">Z2019+Z2024</f>
        <v>0</v>
      </c>
      <c r="AA2025" s="189">
        <f t="shared" si="1530"/>
        <v>0</v>
      </c>
      <c r="AB2025" s="187">
        <f t="shared" si="1530"/>
        <v>0</v>
      </c>
      <c r="AC2025" s="187">
        <f t="shared" si="1530"/>
        <v>0</v>
      </c>
      <c r="AD2025" s="187">
        <f t="shared" si="1530"/>
        <v>0</v>
      </c>
      <c r="AE2025" s="187">
        <f t="shared" si="1530"/>
        <v>0</v>
      </c>
      <c r="AF2025" s="187">
        <f t="shared" si="1530"/>
        <v>0</v>
      </c>
      <c r="AG2025" s="188"/>
      <c r="AH2025" s="187">
        <f t="shared" si="1530"/>
        <v>0</v>
      </c>
      <c r="AI2025" s="187">
        <f t="shared" si="1530"/>
        <v>0</v>
      </c>
      <c r="AJ2025" s="187">
        <f t="shared" si="1530"/>
        <v>0</v>
      </c>
      <c r="AK2025" s="187">
        <f t="shared" si="1530"/>
        <v>0</v>
      </c>
      <c r="AL2025" s="188"/>
      <c r="AM2025" s="190">
        <f t="shared" ref="AM2025:AW2025" si="1531">AM2019+AM2024</f>
        <v>0</v>
      </c>
      <c r="AN2025" s="191">
        <f>AN2019+AN2024</f>
        <v>94</v>
      </c>
      <c r="AO2025" s="190">
        <f t="shared" si="1531"/>
        <v>414</v>
      </c>
      <c r="AP2025" s="184">
        <f t="shared" si="1531"/>
        <v>94</v>
      </c>
      <c r="AQ2025" s="192">
        <f t="shared" si="1531"/>
        <v>94</v>
      </c>
      <c r="AR2025" s="193">
        <f t="shared" si="1531"/>
        <v>0</v>
      </c>
      <c r="AS2025" s="194">
        <f t="shared" si="1531"/>
        <v>0</v>
      </c>
      <c r="AT2025" s="195">
        <f t="shared" si="1531"/>
        <v>414</v>
      </c>
      <c r="AU2025" s="192">
        <f t="shared" si="1531"/>
        <v>414</v>
      </c>
      <c r="AV2025" s="193">
        <f t="shared" si="1531"/>
        <v>0</v>
      </c>
      <c r="AW2025" s="194">
        <f t="shared" si="1531"/>
        <v>0</v>
      </c>
      <c r="AY2025" s="146"/>
      <c r="AZ2025" s="921"/>
    </row>
    <row r="2026" spans="1:52" ht="12.75" customHeight="1" x14ac:dyDescent="0.25">
      <c r="A2026" s="15"/>
      <c r="C2026" s="122"/>
      <c r="D2026" s="123"/>
      <c r="F2026" s="125"/>
      <c r="G2026" s="34"/>
      <c r="H2026" s="35"/>
      <c r="I2026" s="36"/>
      <c r="J2026" s="37"/>
      <c r="K2026" s="198" t="s">
        <v>72</v>
      </c>
      <c r="L2026" s="199">
        <v>0</v>
      </c>
      <c r="M2026" s="200">
        <v>0</v>
      </c>
      <c r="N2026" s="201">
        <v>0</v>
      </c>
      <c r="O2026" s="202">
        <v>0</v>
      </c>
      <c r="P2026" s="202">
        <v>0</v>
      </c>
      <c r="Q2026" s="202">
        <v>0</v>
      </c>
      <c r="R2026" s="202">
        <v>0</v>
      </c>
      <c r="S2026" s="202">
        <v>0</v>
      </c>
      <c r="T2026" s="203"/>
      <c r="U2026" s="135">
        <v>0</v>
      </c>
      <c r="V2026" s="135">
        <v>0</v>
      </c>
      <c r="W2026" s="202">
        <v>0</v>
      </c>
      <c r="X2026" s="202">
        <v>0</v>
      </c>
      <c r="Y2026" s="203"/>
      <c r="Z2026" s="135">
        <v>0</v>
      </c>
      <c r="AA2026" s="204">
        <v>0</v>
      </c>
      <c r="AB2026" s="202">
        <v>0</v>
      </c>
      <c r="AC2026" s="202">
        <v>0</v>
      </c>
      <c r="AD2026" s="202">
        <v>0</v>
      </c>
      <c r="AE2026" s="202">
        <v>0</v>
      </c>
      <c r="AF2026" s="202">
        <v>0</v>
      </c>
      <c r="AG2026" s="203"/>
      <c r="AH2026" s="135">
        <v>0</v>
      </c>
      <c r="AI2026" s="135">
        <v>0</v>
      </c>
      <c r="AJ2026" s="202">
        <v>0</v>
      </c>
      <c r="AK2026" s="202">
        <v>0</v>
      </c>
      <c r="AL2026" s="203"/>
      <c r="AM2026" s="205">
        <v>0</v>
      </c>
      <c r="AN2026" s="119">
        <v>0</v>
      </c>
      <c r="AO2026" s="120">
        <v>0</v>
      </c>
      <c r="AP2026" s="39">
        <v>0</v>
      </c>
      <c r="AQ2026" s="141">
        <v>0</v>
      </c>
      <c r="AR2026" s="141">
        <v>0</v>
      </c>
      <c r="AS2026" s="143">
        <v>0</v>
      </c>
      <c r="AT2026" s="144">
        <v>0</v>
      </c>
      <c r="AU2026" s="141">
        <v>0</v>
      </c>
      <c r="AV2026" s="141">
        <v>0</v>
      </c>
      <c r="AW2026" s="143">
        <v>0</v>
      </c>
      <c r="AY2026" s="146"/>
      <c r="AZ2026" s="921"/>
    </row>
    <row r="2027" spans="1:52" ht="12.75" customHeight="1" x14ac:dyDescent="0.3">
      <c r="A2027" s="15"/>
      <c r="B2027" s="561"/>
      <c r="C2027" s="922"/>
      <c r="D2027" s="922"/>
      <c r="E2027" s="561"/>
      <c r="F2027" s="922"/>
      <c r="G2027" s="923"/>
      <c r="H2027" s="924"/>
      <c r="I2027" s="925"/>
      <c r="J2027" s="926"/>
      <c r="K2027" s="198" t="s">
        <v>73</v>
      </c>
      <c r="L2027" s="241">
        <v>0</v>
      </c>
      <c r="M2027" s="242">
        <v>0</v>
      </c>
      <c r="N2027" s="201">
        <v>0</v>
      </c>
      <c r="O2027" s="202">
        <v>0</v>
      </c>
      <c r="P2027" s="202">
        <v>0</v>
      </c>
      <c r="Q2027" s="202">
        <v>0</v>
      </c>
      <c r="R2027" s="202">
        <v>0</v>
      </c>
      <c r="S2027" s="202">
        <v>0</v>
      </c>
      <c r="T2027" s="203"/>
      <c r="U2027" s="135">
        <v>0</v>
      </c>
      <c r="V2027" s="135">
        <v>0</v>
      </c>
      <c r="W2027" s="202">
        <v>0</v>
      </c>
      <c r="X2027" s="202">
        <v>0</v>
      </c>
      <c r="Y2027" s="203"/>
      <c r="Z2027" s="135">
        <v>0</v>
      </c>
      <c r="AA2027" s="204">
        <v>0</v>
      </c>
      <c r="AB2027" s="202">
        <v>0</v>
      </c>
      <c r="AC2027" s="202">
        <v>0</v>
      </c>
      <c r="AD2027" s="202">
        <v>0</v>
      </c>
      <c r="AE2027" s="202">
        <v>0</v>
      </c>
      <c r="AF2027" s="202">
        <v>0</v>
      </c>
      <c r="AG2027" s="203"/>
      <c r="AH2027" s="135">
        <v>0</v>
      </c>
      <c r="AI2027" s="135">
        <v>0</v>
      </c>
      <c r="AJ2027" s="202">
        <v>0</v>
      </c>
      <c r="AK2027" s="202">
        <v>0</v>
      </c>
      <c r="AL2027" s="203"/>
      <c r="AM2027" s="205">
        <v>0</v>
      </c>
      <c r="AN2027" s="119">
        <v>0</v>
      </c>
      <c r="AO2027" s="120">
        <v>0</v>
      </c>
      <c r="AP2027" s="39">
        <v>0</v>
      </c>
      <c r="AQ2027" s="141">
        <v>0</v>
      </c>
      <c r="AR2027" s="141">
        <v>0</v>
      </c>
      <c r="AS2027" s="143">
        <v>0</v>
      </c>
      <c r="AT2027" s="144">
        <v>0</v>
      </c>
      <c r="AU2027" s="141">
        <v>0</v>
      </c>
      <c r="AV2027" s="141">
        <v>0</v>
      </c>
      <c r="AW2027" s="143">
        <v>0</v>
      </c>
      <c r="AY2027" s="146"/>
      <c r="AZ2027" s="921"/>
    </row>
    <row r="2028" spans="1:52" ht="12.75" customHeight="1" x14ac:dyDescent="0.3">
      <c r="A2028" s="15"/>
      <c r="B2028" s="561"/>
      <c r="C2028" s="922"/>
      <c r="D2028" s="922"/>
      <c r="E2028" s="561"/>
      <c r="F2028" s="922"/>
      <c r="G2028" s="923"/>
      <c r="H2028" s="924"/>
      <c r="I2028" s="925"/>
      <c r="J2028" s="926"/>
      <c r="K2028" s="198" t="s">
        <v>74</v>
      </c>
      <c r="L2028" s="241">
        <v>0</v>
      </c>
      <c r="M2028" s="242">
        <v>0</v>
      </c>
      <c r="N2028" s="201">
        <v>0</v>
      </c>
      <c r="O2028" s="202">
        <v>0</v>
      </c>
      <c r="P2028" s="202">
        <v>0</v>
      </c>
      <c r="Q2028" s="202">
        <v>0</v>
      </c>
      <c r="R2028" s="202">
        <v>0</v>
      </c>
      <c r="S2028" s="202">
        <v>0</v>
      </c>
      <c r="T2028" s="203"/>
      <c r="U2028" s="135">
        <v>0</v>
      </c>
      <c r="V2028" s="135">
        <v>0</v>
      </c>
      <c r="W2028" s="202">
        <v>0</v>
      </c>
      <c r="X2028" s="202">
        <v>0</v>
      </c>
      <c r="Y2028" s="203"/>
      <c r="Z2028" s="135">
        <v>0</v>
      </c>
      <c r="AA2028" s="204">
        <v>0</v>
      </c>
      <c r="AB2028" s="202">
        <v>0</v>
      </c>
      <c r="AC2028" s="202">
        <v>0</v>
      </c>
      <c r="AD2028" s="202">
        <v>0</v>
      </c>
      <c r="AE2028" s="202">
        <v>0</v>
      </c>
      <c r="AF2028" s="202">
        <v>0</v>
      </c>
      <c r="AG2028" s="203"/>
      <c r="AH2028" s="135">
        <v>0</v>
      </c>
      <c r="AI2028" s="135">
        <v>0</v>
      </c>
      <c r="AJ2028" s="202">
        <v>0</v>
      </c>
      <c r="AK2028" s="202">
        <v>0</v>
      </c>
      <c r="AL2028" s="203"/>
      <c r="AM2028" s="205">
        <v>0</v>
      </c>
      <c r="AN2028" s="119">
        <v>0</v>
      </c>
      <c r="AO2028" s="120">
        <v>0</v>
      </c>
      <c r="AP2028" s="39">
        <v>0</v>
      </c>
      <c r="AQ2028" s="141">
        <v>0</v>
      </c>
      <c r="AR2028" s="141">
        <v>0</v>
      </c>
      <c r="AS2028" s="143">
        <v>0</v>
      </c>
      <c r="AT2028" s="144">
        <v>0</v>
      </c>
      <c r="AU2028" s="141">
        <v>0</v>
      </c>
      <c r="AV2028" s="141">
        <v>0</v>
      </c>
      <c r="AW2028" s="143">
        <v>0</v>
      </c>
      <c r="AY2028" s="146"/>
      <c r="AZ2028" s="921"/>
    </row>
    <row r="2029" spans="1:52" ht="12.75" customHeight="1" x14ac:dyDescent="0.3">
      <c r="A2029" s="15"/>
      <c r="B2029" s="561"/>
      <c r="C2029" s="922"/>
      <c r="D2029" s="922"/>
      <c r="E2029" s="561"/>
      <c r="F2029" s="922"/>
      <c r="G2029" s="923"/>
      <c r="H2029" s="924"/>
      <c r="I2029" s="925"/>
      <c r="J2029" s="926"/>
      <c r="K2029" s="198" t="s">
        <v>75</v>
      </c>
      <c r="L2029" s="241">
        <v>0</v>
      </c>
      <c r="M2029" s="242">
        <v>0</v>
      </c>
      <c r="N2029" s="201">
        <v>0</v>
      </c>
      <c r="O2029" s="202">
        <v>0</v>
      </c>
      <c r="P2029" s="202">
        <v>0</v>
      </c>
      <c r="Q2029" s="202">
        <v>0</v>
      </c>
      <c r="R2029" s="202">
        <v>0</v>
      </c>
      <c r="S2029" s="202">
        <v>0</v>
      </c>
      <c r="T2029" s="203"/>
      <c r="U2029" s="135">
        <v>0</v>
      </c>
      <c r="V2029" s="135">
        <v>0</v>
      </c>
      <c r="W2029" s="202">
        <v>0</v>
      </c>
      <c r="X2029" s="202">
        <v>0</v>
      </c>
      <c r="Y2029" s="203"/>
      <c r="Z2029" s="135">
        <v>0</v>
      </c>
      <c r="AA2029" s="204">
        <v>0</v>
      </c>
      <c r="AB2029" s="202">
        <v>0</v>
      </c>
      <c r="AC2029" s="202">
        <v>0</v>
      </c>
      <c r="AD2029" s="202">
        <v>0</v>
      </c>
      <c r="AE2029" s="202">
        <v>0</v>
      </c>
      <c r="AF2029" s="202">
        <v>0</v>
      </c>
      <c r="AG2029" s="203"/>
      <c r="AH2029" s="135">
        <v>0</v>
      </c>
      <c r="AI2029" s="135">
        <v>0</v>
      </c>
      <c r="AJ2029" s="202">
        <v>0</v>
      </c>
      <c r="AK2029" s="202">
        <v>0</v>
      </c>
      <c r="AL2029" s="203"/>
      <c r="AM2029" s="205">
        <v>0</v>
      </c>
      <c r="AN2029" s="119">
        <v>0</v>
      </c>
      <c r="AO2029" s="120">
        <v>0</v>
      </c>
      <c r="AP2029" s="39">
        <v>0</v>
      </c>
      <c r="AQ2029" s="141">
        <v>0</v>
      </c>
      <c r="AR2029" s="141">
        <v>0</v>
      </c>
      <c r="AS2029" s="143">
        <v>0</v>
      </c>
      <c r="AT2029" s="144">
        <v>0</v>
      </c>
      <c r="AU2029" s="141">
        <v>0</v>
      </c>
      <c r="AV2029" s="141">
        <v>0</v>
      </c>
      <c r="AW2029" s="143">
        <v>0</v>
      </c>
      <c r="AY2029" s="146"/>
      <c r="AZ2029" s="921"/>
    </row>
    <row r="2030" spans="1:52" ht="12.75" customHeight="1" x14ac:dyDescent="0.3">
      <c r="A2030" s="15"/>
      <c r="B2030" s="561"/>
      <c r="C2030" s="922"/>
      <c r="D2030" s="922"/>
      <c r="E2030" s="561"/>
      <c r="F2030" s="922"/>
      <c r="G2030" s="923"/>
      <c r="H2030" s="924"/>
      <c r="I2030" s="925"/>
      <c r="J2030" s="926"/>
      <c r="K2030" s="206" t="s">
        <v>76</v>
      </c>
      <c r="L2030" s="241">
        <v>0</v>
      </c>
      <c r="M2030" s="242">
        <v>0</v>
      </c>
      <c r="N2030" s="201">
        <v>0</v>
      </c>
      <c r="O2030" s="202">
        <v>0</v>
      </c>
      <c r="P2030" s="202">
        <v>0</v>
      </c>
      <c r="Q2030" s="202">
        <v>0</v>
      </c>
      <c r="R2030" s="202">
        <v>0</v>
      </c>
      <c r="S2030" s="202">
        <v>0</v>
      </c>
      <c r="T2030" s="203"/>
      <c r="U2030" s="135">
        <v>0</v>
      </c>
      <c r="V2030" s="135">
        <v>0</v>
      </c>
      <c r="W2030" s="202">
        <v>0</v>
      </c>
      <c r="X2030" s="202">
        <v>0</v>
      </c>
      <c r="Y2030" s="203"/>
      <c r="Z2030" s="135">
        <v>0</v>
      </c>
      <c r="AA2030" s="204">
        <v>0</v>
      </c>
      <c r="AB2030" s="202">
        <v>0</v>
      </c>
      <c r="AC2030" s="202">
        <v>0</v>
      </c>
      <c r="AD2030" s="202">
        <v>0</v>
      </c>
      <c r="AE2030" s="202">
        <v>0</v>
      </c>
      <c r="AF2030" s="202">
        <v>0</v>
      </c>
      <c r="AG2030" s="203"/>
      <c r="AH2030" s="135">
        <v>0</v>
      </c>
      <c r="AI2030" s="135">
        <v>0</v>
      </c>
      <c r="AJ2030" s="202">
        <v>0</v>
      </c>
      <c r="AK2030" s="202">
        <v>0</v>
      </c>
      <c r="AL2030" s="203"/>
      <c r="AM2030" s="205">
        <v>0</v>
      </c>
      <c r="AN2030" s="119">
        <v>0</v>
      </c>
      <c r="AO2030" s="120">
        <v>0</v>
      </c>
      <c r="AP2030" s="39">
        <v>0</v>
      </c>
      <c r="AQ2030" s="141">
        <v>0</v>
      </c>
      <c r="AR2030" s="141">
        <v>0</v>
      </c>
      <c r="AS2030" s="143">
        <v>0</v>
      </c>
      <c r="AT2030" s="144">
        <v>0</v>
      </c>
      <c r="AU2030" s="141">
        <v>0</v>
      </c>
      <c r="AV2030" s="141">
        <v>0</v>
      </c>
      <c r="AW2030" s="143">
        <v>0</v>
      </c>
      <c r="AY2030" s="146"/>
      <c r="AZ2030" s="921"/>
    </row>
    <row r="2031" spans="1:52" ht="12.75" customHeight="1" x14ac:dyDescent="0.25">
      <c r="A2031" s="52"/>
      <c r="B2031" s="43"/>
      <c r="C2031" s="44"/>
      <c r="D2031" s="45"/>
      <c r="E2031" s="46"/>
      <c r="F2031" s="47"/>
      <c r="G2031" s="126"/>
      <c r="H2031" s="35"/>
      <c r="I2031" s="36"/>
      <c r="J2031" s="37"/>
      <c r="K2031" s="102"/>
      <c r="L2031" s="604"/>
      <c r="M2031" s="605"/>
      <c r="N2031" s="606"/>
      <c r="O2031" s="607"/>
      <c r="P2031" s="607"/>
      <c r="Q2031" s="607"/>
      <c r="R2031" s="607"/>
      <c r="S2031" s="607"/>
      <c r="T2031" s="608"/>
      <c r="U2031" s="609"/>
      <c r="V2031" s="609"/>
      <c r="W2031" s="610"/>
      <c r="X2031" s="610"/>
      <c r="Y2031" s="608"/>
      <c r="Z2031" s="611"/>
      <c r="AA2031" s="612"/>
      <c r="AB2031" s="607"/>
      <c r="AC2031" s="607"/>
      <c r="AD2031" s="607"/>
      <c r="AE2031" s="607"/>
      <c r="AF2031" s="607"/>
      <c r="AG2031" s="608"/>
      <c r="AH2031" s="609"/>
      <c r="AI2031" s="609"/>
      <c r="AJ2031" s="610"/>
      <c r="AK2031" s="610"/>
      <c r="AL2031" s="608"/>
      <c r="AM2031" s="613"/>
      <c r="AN2031" s="110"/>
      <c r="AO2031" s="109"/>
      <c r="AP2031" s="103"/>
      <c r="AQ2031" s="111"/>
      <c r="AR2031" s="111"/>
      <c r="AS2031" s="112"/>
      <c r="AT2031" s="113"/>
      <c r="AU2031" s="111"/>
      <c r="AV2031" s="111"/>
      <c r="AW2031" s="112"/>
      <c r="AY2031" s="146"/>
      <c r="AZ2031" s="921"/>
    </row>
    <row r="2032" spans="1:52" ht="12.75" customHeight="1" x14ac:dyDescent="0.25">
      <c r="A2032" s="356"/>
      <c r="B2032" s="225"/>
      <c r="C2032" s="122"/>
      <c r="D2032" s="357"/>
      <c r="F2032" s="125"/>
      <c r="G2032" s="126"/>
      <c r="H2032" s="35"/>
      <c r="I2032" s="36"/>
      <c r="J2032" s="37"/>
      <c r="K2032" s="493"/>
      <c r="L2032" s="199"/>
      <c r="M2032" s="200"/>
      <c r="N2032" s="201"/>
      <c r="O2032" s="202"/>
      <c r="P2032" s="202"/>
      <c r="Q2032" s="202"/>
      <c r="R2032" s="202"/>
      <c r="S2032" s="202"/>
      <c r="T2032" s="224"/>
      <c r="U2032" s="133"/>
      <c r="V2032" s="133"/>
      <c r="W2032" s="134"/>
      <c r="X2032" s="134"/>
      <c r="Y2032" s="224"/>
      <c r="Z2032" s="135"/>
      <c r="AA2032" s="204"/>
      <c r="AB2032" s="202"/>
      <c r="AC2032" s="202"/>
      <c r="AD2032" s="202"/>
      <c r="AE2032" s="202"/>
      <c r="AF2032" s="202"/>
      <c r="AG2032" s="224"/>
      <c r="AH2032" s="133"/>
      <c r="AI2032" s="133"/>
      <c r="AJ2032" s="134"/>
      <c r="AK2032" s="134"/>
      <c r="AL2032" s="224"/>
      <c r="AM2032" s="205"/>
      <c r="AN2032" s="119"/>
      <c r="AO2032" s="120"/>
      <c r="AP2032" s="39"/>
      <c r="AQ2032" s="141"/>
      <c r="AR2032" s="141"/>
      <c r="AS2032" s="143"/>
      <c r="AU2032" s="141"/>
      <c r="AV2032" s="141"/>
      <c r="AW2032" s="143"/>
      <c r="AY2032" s="146"/>
      <c r="AZ2032" s="921"/>
    </row>
    <row r="2033" spans="1:64" ht="12.75" customHeight="1" x14ac:dyDescent="0.25">
      <c r="A2033" s="356"/>
      <c r="B2033" s="225"/>
      <c r="C2033" s="122"/>
      <c r="D2033" s="357"/>
      <c r="F2033" s="125"/>
      <c r="G2033" s="126"/>
      <c r="H2033" s="35"/>
      <c r="I2033" s="36"/>
      <c r="J2033" s="37"/>
      <c r="K2033" s="116" t="s">
        <v>2373</v>
      </c>
      <c r="L2033" s="199"/>
      <c r="M2033" s="200"/>
      <c r="N2033" s="201"/>
      <c r="O2033" s="202"/>
      <c r="P2033" s="202"/>
      <c r="Q2033" s="202"/>
      <c r="R2033" s="202"/>
      <c r="S2033" s="202"/>
      <c r="T2033" s="224"/>
      <c r="U2033" s="133"/>
      <c r="V2033" s="133"/>
      <c r="W2033" s="134"/>
      <c r="X2033" s="134"/>
      <c r="Y2033" s="224"/>
      <c r="Z2033" s="135"/>
      <c r="AA2033" s="204"/>
      <c r="AB2033" s="202"/>
      <c r="AC2033" s="202"/>
      <c r="AD2033" s="202"/>
      <c r="AE2033" s="202"/>
      <c r="AF2033" s="202"/>
      <c r="AG2033" s="224"/>
      <c r="AH2033" s="133"/>
      <c r="AI2033" s="133"/>
      <c r="AJ2033" s="134"/>
      <c r="AK2033" s="134"/>
      <c r="AL2033" s="224"/>
      <c r="AM2033" s="205"/>
      <c r="AN2033" s="119"/>
      <c r="AO2033" s="120"/>
      <c r="AP2033" s="39"/>
      <c r="AQ2033" s="141"/>
      <c r="AR2033" s="141"/>
      <c r="AS2033" s="143"/>
      <c r="AU2033" s="141"/>
      <c r="AV2033" s="141"/>
      <c r="AW2033" s="143"/>
      <c r="AY2033" s="146"/>
      <c r="AZ2033" s="921"/>
    </row>
    <row r="2034" spans="1:64" ht="12.75" customHeight="1" x14ac:dyDescent="0.25">
      <c r="A2034" s="356"/>
      <c r="B2034" s="225"/>
      <c r="C2034" s="122"/>
      <c r="D2034" s="357"/>
      <c r="F2034" s="125"/>
      <c r="G2034" s="126"/>
      <c r="H2034" s="35"/>
      <c r="I2034" s="36"/>
      <c r="J2034" s="37"/>
      <c r="K2034" s="116" t="s">
        <v>2374</v>
      </c>
      <c r="L2034" s="199"/>
      <c r="M2034" s="200"/>
      <c r="N2034" s="201"/>
      <c r="O2034" s="202"/>
      <c r="P2034" s="202"/>
      <c r="Q2034" s="202"/>
      <c r="R2034" s="202"/>
      <c r="S2034" s="202"/>
      <c r="T2034" s="224"/>
      <c r="U2034" s="133"/>
      <c r="V2034" s="133"/>
      <c r="W2034" s="134"/>
      <c r="X2034" s="134"/>
      <c r="Y2034" s="224"/>
      <c r="Z2034" s="135"/>
      <c r="AA2034" s="204"/>
      <c r="AB2034" s="202"/>
      <c r="AC2034" s="202"/>
      <c r="AD2034" s="202"/>
      <c r="AE2034" s="202"/>
      <c r="AF2034" s="202"/>
      <c r="AG2034" s="224"/>
      <c r="AH2034" s="133"/>
      <c r="AI2034" s="133"/>
      <c r="AJ2034" s="134"/>
      <c r="AK2034" s="134"/>
      <c r="AL2034" s="224"/>
      <c r="AM2034" s="205"/>
      <c r="AN2034" s="119"/>
      <c r="AO2034" s="120"/>
      <c r="AP2034" s="39"/>
      <c r="AQ2034" s="141"/>
      <c r="AR2034" s="141"/>
      <c r="AS2034" s="143"/>
      <c r="AU2034" s="141"/>
      <c r="AV2034" s="141"/>
      <c r="AW2034" s="143"/>
      <c r="AY2034" s="146"/>
      <c r="AZ2034" s="921"/>
    </row>
    <row r="2035" spans="1:64" ht="12.75" customHeight="1" x14ac:dyDescent="0.25">
      <c r="A2035" s="356"/>
      <c r="B2035" s="225"/>
      <c r="C2035" s="122"/>
      <c r="D2035" s="357"/>
      <c r="F2035" s="125"/>
      <c r="G2035" s="126"/>
      <c r="H2035" s="35"/>
      <c r="I2035" s="36"/>
      <c r="J2035" s="37"/>
      <c r="K2035" s="493"/>
      <c r="L2035" s="199"/>
      <c r="M2035" s="200"/>
      <c r="N2035" s="201"/>
      <c r="O2035" s="202"/>
      <c r="P2035" s="202"/>
      <c r="Q2035" s="202"/>
      <c r="R2035" s="202"/>
      <c r="S2035" s="202"/>
      <c r="T2035" s="224"/>
      <c r="U2035" s="133"/>
      <c r="V2035" s="133"/>
      <c r="W2035" s="134"/>
      <c r="X2035" s="134"/>
      <c r="Y2035" s="224"/>
      <c r="Z2035" s="135"/>
      <c r="AA2035" s="204"/>
      <c r="AB2035" s="202"/>
      <c r="AC2035" s="202"/>
      <c r="AD2035" s="202"/>
      <c r="AE2035" s="202"/>
      <c r="AF2035" s="202"/>
      <c r="AG2035" s="224"/>
      <c r="AH2035" s="133"/>
      <c r="AI2035" s="133"/>
      <c r="AJ2035" s="134"/>
      <c r="AK2035" s="134"/>
      <c r="AL2035" s="224"/>
      <c r="AM2035" s="205"/>
      <c r="AN2035" s="119"/>
      <c r="AO2035" s="120"/>
      <c r="AP2035" s="39"/>
      <c r="AQ2035" s="141"/>
      <c r="AR2035" s="141"/>
      <c r="AS2035" s="143"/>
      <c r="AU2035" s="141"/>
      <c r="AV2035" s="141"/>
      <c r="AW2035" s="143"/>
      <c r="AY2035" s="146"/>
      <c r="AZ2035" s="921"/>
    </row>
    <row r="2036" spans="1:64" ht="35.1" customHeight="1" x14ac:dyDescent="0.25">
      <c r="A2036" s="15" t="s">
        <v>1675</v>
      </c>
      <c r="B2036" s="225">
        <v>16</v>
      </c>
      <c r="C2036" s="122" t="s">
        <v>2367</v>
      </c>
      <c r="D2036" s="123">
        <v>1000</v>
      </c>
      <c r="E2036" s="226"/>
      <c r="F2036" s="122">
        <v>12</v>
      </c>
      <c r="G2036" s="126">
        <v>1</v>
      </c>
      <c r="H2036" s="35" t="str">
        <f t="shared" si="1524"/>
        <v>078</v>
      </c>
      <c r="I2036" s="36" t="s">
        <v>96</v>
      </c>
      <c r="J2036" s="37" t="s">
        <v>2375</v>
      </c>
      <c r="K2036" s="244" t="s">
        <v>2376</v>
      </c>
      <c r="L2036" s="232">
        <v>310</v>
      </c>
      <c r="M2036" s="233">
        <v>360</v>
      </c>
      <c r="N2036" s="130"/>
      <c r="O2036" s="131"/>
      <c r="P2036" s="131"/>
      <c r="Q2036" s="131"/>
      <c r="R2036" s="131"/>
      <c r="S2036" s="131"/>
      <c r="T2036" s="132" t="str">
        <f t="shared" ref="T2036:T2060" si="1532">IF(SUM(N2036:S2036)=U2036,"OK",SUM(N2036:S2036)-U2036)</f>
        <v>OK</v>
      </c>
      <c r="U2036" s="138"/>
      <c r="V2036" s="138"/>
      <c r="W2036" s="139"/>
      <c r="X2036" s="139"/>
      <c r="Y2036" s="132" t="str">
        <f t="shared" ref="Y2036:Y2060" si="1533">IF(SUM(W2036:X2036)=Z2036,"OK",SUM(W2036:X2036)-Z2036)</f>
        <v>OK</v>
      </c>
      <c r="Z2036" s="210"/>
      <c r="AA2036" s="204"/>
      <c r="AB2036" s="202"/>
      <c r="AC2036" s="202"/>
      <c r="AD2036" s="202"/>
      <c r="AE2036" s="202"/>
      <c r="AF2036" s="202"/>
      <c r="AG2036" s="132" t="str">
        <f t="shared" ref="AG2036:AG2060" si="1534">IF(SUM(AA2036:AF2036)=AH2036,"OK",SUM(AA2036:AF2036)-AH2036)</f>
        <v>OK</v>
      </c>
      <c r="AH2036" s="138"/>
      <c r="AI2036" s="138"/>
      <c r="AJ2036" s="139"/>
      <c r="AK2036" s="139"/>
      <c r="AL2036" s="132" t="str">
        <f t="shared" ref="AL2036:AL2060" si="1535">IF(SUM(AJ2036:AK2036)=AM2036,"OK",SUM(AJ2036:AK2036)-AM2036)</f>
        <v>OK</v>
      </c>
      <c r="AM2036" s="140"/>
      <c r="AN2036" s="119">
        <f t="shared" ref="AN2036:AN2060" si="1536">L2036+U2036+V2036+Z2036</f>
        <v>310</v>
      </c>
      <c r="AO2036" s="120">
        <f t="shared" ref="AO2036:AO2060" si="1537">M2036+AH2036+AI2036+AM2036</f>
        <v>360</v>
      </c>
      <c r="AP2036" s="39">
        <f t="shared" ref="AP2036:AP2060" si="1538">L2036</f>
        <v>310</v>
      </c>
      <c r="AQ2036" s="141">
        <f t="shared" ref="AQ2036:AQ2060" si="1539">AN2036</f>
        <v>310</v>
      </c>
      <c r="AR2036" s="142">
        <f t="shared" ref="AR2036:AR2059" si="1540">AQ2036-AP2036</f>
        <v>0</v>
      </c>
      <c r="AS2036" s="143">
        <f t="shared" ref="AS2036:AS2047" si="1541">AR2036/AP2036</f>
        <v>0</v>
      </c>
      <c r="AT2036" s="144">
        <f t="shared" ref="AT2036:AT2060" si="1542">M2036</f>
        <v>360</v>
      </c>
      <c r="AU2036" s="141">
        <f t="shared" ref="AU2036:AU2054" si="1543">AO2036</f>
        <v>360</v>
      </c>
      <c r="AV2036" s="142">
        <f t="shared" ref="AV2036:AV2059" si="1544">AU2036-AT2036</f>
        <v>0</v>
      </c>
      <c r="AW2036" s="143">
        <f t="shared" ref="AW2036:AW2047" si="1545">AV2036/AT2036</f>
        <v>0</v>
      </c>
      <c r="AY2036" s="146" t="str">
        <f t="shared" ref="AY2036:AY2061" si="1546">RIGHT(LEFT(I2036,3),2)&amp;"."&amp;RIGHT(LEFT(I2036,5),2)</f>
        <v>12.11</v>
      </c>
      <c r="AZ2036" s="921" t="b">
        <f>COUNTIF('[1]Codes SEC'!$B$2:$B$250,Ministres!AY2036)&gt;0</f>
        <v>1</v>
      </c>
    </row>
    <row r="2037" spans="1:64" ht="35.1" customHeight="1" x14ac:dyDescent="0.25">
      <c r="A2037" s="15" t="s">
        <v>1675</v>
      </c>
      <c r="B2037" s="225">
        <v>16</v>
      </c>
      <c r="C2037" s="122" t="s">
        <v>2367</v>
      </c>
      <c r="D2037" s="123">
        <v>1000</v>
      </c>
      <c r="E2037" s="226"/>
      <c r="F2037" s="122">
        <v>12</v>
      </c>
      <c r="G2037" s="126">
        <v>1</v>
      </c>
      <c r="H2037" s="35" t="str">
        <f t="shared" si="1524"/>
        <v>078</v>
      </c>
      <c r="I2037" s="36" t="s">
        <v>96</v>
      </c>
      <c r="J2037" s="37" t="s">
        <v>2377</v>
      </c>
      <c r="K2037" s="244" t="s">
        <v>2378</v>
      </c>
      <c r="L2037" s="232">
        <v>1230</v>
      </c>
      <c r="M2037" s="233">
        <v>1230</v>
      </c>
      <c r="N2037" s="130"/>
      <c r="O2037" s="131"/>
      <c r="P2037" s="131"/>
      <c r="Q2037" s="131"/>
      <c r="R2037" s="131"/>
      <c r="S2037" s="131"/>
      <c r="T2037" s="132" t="str">
        <f t="shared" si="1532"/>
        <v>OK</v>
      </c>
      <c r="U2037" s="138"/>
      <c r="V2037" s="138"/>
      <c r="W2037" s="139"/>
      <c r="X2037" s="139"/>
      <c r="Y2037" s="132" t="str">
        <f t="shared" si="1533"/>
        <v>OK</v>
      </c>
      <c r="Z2037" s="210"/>
      <c r="AA2037" s="204"/>
      <c r="AB2037" s="202"/>
      <c r="AC2037" s="202"/>
      <c r="AD2037" s="202"/>
      <c r="AE2037" s="202"/>
      <c r="AF2037" s="202"/>
      <c r="AG2037" s="132" t="str">
        <f t="shared" si="1534"/>
        <v>OK</v>
      </c>
      <c r="AH2037" s="138"/>
      <c r="AI2037" s="138"/>
      <c r="AJ2037" s="139"/>
      <c r="AK2037" s="139"/>
      <c r="AL2037" s="132" t="str">
        <f t="shared" si="1535"/>
        <v>OK</v>
      </c>
      <c r="AM2037" s="140"/>
      <c r="AN2037" s="119">
        <f t="shared" si="1536"/>
        <v>1230</v>
      </c>
      <c r="AO2037" s="120">
        <f t="shared" si="1537"/>
        <v>1230</v>
      </c>
      <c r="AP2037" s="39">
        <f t="shared" si="1538"/>
        <v>1230</v>
      </c>
      <c r="AQ2037" s="141">
        <f t="shared" si="1539"/>
        <v>1230</v>
      </c>
      <c r="AR2037" s="142">
        <f t="shared" si="1540"/>
        <v>0</v>
      </c>
      <c r="AS2037" s="143">
        <f t="shared" si="1541"/>
        <v>0</v>
      </c>
      <c r="AT2037" s="144">
        <f t="shared" si="1542"/>
        <v>1230</v>
      </c>
      <c r="AU2037" s="141">
        <f t="shared" si="1543"/>
        <v>1230</v>
      </c>
      <c r="AV2037" s="142">
        <f t="shared" si="1544"/>
        <v>0</v>
      </c>
      <c r="AW2037" s="143">
        <f t="shared" si="1545"/>
        <v>0</v>
      </c>
      <c r="AY2037" s="146" t="str">
        <f t="shared" si="1546"/>
        <v>12.11</v>
      </c>
      <c r="AZ2037" s="921" t="b">
        <f>COUNTIF('[1]Codes SEC'!$B$2:$B$250,Ministres!AY2037)&gt;0</f>
        <v>1</v>
      </c>
    </row>
    <row r="2038" spans="1:64" s="927" customFormat="1" ht="35.1" customHeight="1" x14ac:dyDescent="0.25">
      <c r="A2038" s="15" t="s">
        <v>1675</v>
      </c>
      <c r="B2038" s="225">
        <v>16</v>
      </c>
      <c r="C2038" s="122" t="s">
        <v>2367</v>
      </c>
      <c r="D2038" s="123">
        <v>1000</v>
      </c>
      <c r="E2038" s="226"/>
      <c r="F2038" s="122">
        <v>6</v>
      </c>
      <c r="G2038" s="126">
        <v>1</v>
      </c>
      <c r="H2038" s="35" t="str">
        <f t="shared" si="1524"/>
        <v>078</v>
      </c>
      <c r="I2038" s="36" t="s">
        <v>96</v>
      </c>
      <c r="J2038" s="37" t="s">
        <v>2379</v>
      </c>
      <c r="K2038" s="244" t="s">
        <v>2380</v>
      </c>
      <c r="L2038" s="232">
        <v>0</v>
      </c>
      <c r="M2038" s="233">
        <v>0</v>
      </c>
      <c r="N2038" s="130"/>
      <c r="O2038" s="131"/>
      <c r="P2038" s="131"/>
      <c r="Q2038" s="131"/>
      <c r="R2038" s="131"/>
      <c r="S2038" s="131"/>
      <c r="T2038" s="132" t="str">
        <f t="shared" si="1532"/>
        <v>OK</v>
      </c>
      <c r="U2038" s="138"/>
      <c r="V2038" s="138"/>
      <c r="W2038" s="139"/>
      <c r="X2038" s="139"/>
      <c r="Y2038" s="132" t="str">
        <f t="shared" si="1533"/>
        <v>OK</v>
      </c>
      <c r="Z2038" s="210"/>
      <c r="AA2038" s="204"/>
      <c r="AB2038" s="202"/>
      <c r="AC2038" s="202"/>
      <c r="AD2038" s="202"/>
      <c r="AE2038" s="202"/>
      <c r="AF2038" s="202"/>
      <c r="AG2038" s="132" t="str">
        <f t="shared" si="1534"/>
        <v>OK</v>
      </c>
      <c r="AH2038" s="138"/>
      <c r="AI2038" s="138"/>
      <c r="AJ2038" s="139"/>
      <c r="AK2038" s="139"/>
      <c r="AL2038" s="132" t="str">
        <f t="shared" si="1535"/>
        <v>OK</v>
      </c>
      <c r="AM2038" s="140"/>
      <c r="AN2038" s="119">
        <f t="shared" si="1536"/>
        <v>0</v>
      </c>
      <c r="AO2038" s="120">
        <f t="shared" si="1537"/>
        <v>0</v>
      </c>
      <c r="AP2038" s="39">
        <f t="shared" si="1538"/>
        <v>0</v>
      </c>
      <c r="AQ2038" s="141">
        <f t="shared" si="1539"/>
        <v>0</v>
      </c>
      <c r="AR2038" s="142">
        <f t="shared" si="1540"/>
        <v>0</v>
      </c>
      <c r="AS2038" s="143" t="e">
        <f>AR2038/AP2038</f>
        <v>#DIV/0!</v>
      </c>
      <c r="AT2038" s="144">
        <f t="shared" si="1542"/>
        <v>0</v>
      </c>
      <c r="AU2038" s="141">
        <f t="shared" si="1543"/>
        <v>0</v>
      </c>
      <c r="AV2038" s="142">
        <f t="shared" si="1544"/>
        <v>0</v>
      </c>
      <c r="AW2038" s="143" t="e">
        <f>AV2038/AT2038</f>
        <v>#DIV/0!</v>
      </c>
      <c r="AX2038"/>
      <c r="AY2038" s="146" t="str">
        <f t="shared" si="1546"/>
        <v>12.11</v>
      </c>
      <c r="AZ2038" s="921" t="b">
        <f>COUNTIF('[1]Codes SEC'!$B$2:$B$250,Ministres!AY2038)&gt;0</f>
        <v>1</v>
      </c>
      <c r="BA2038"/>
      <c r="BB2038"/>
      <c r="BC2038"/>
      <c r="BD2038"/>
      <c r="BE2038"/>
      <c r="BF2038"/>
      <c r="BG2038"/>
      <c r="BH2038"/>
      <c r="BI2038"/>
      <c r="BJ2038"/>
      <c r="BK2038"/>
      <c r="BL2038"/>
    </row>
    <row r="2039" spans="1:64" ht="35.1" customHeight="1" x14ac:dyDescent="0.25">
      <c r="A2039" s="15" t="s">
        <v>1675</v>
      </c>
      <c r="B2039" s="225">
        <v>16</v>
      </c>
      <c r="C2039" s="122" t="s">
        <v>2367</v>
      </c>
      <c r="D2039" s="123">
        <v>1000</v>
      </c>
      <c r="E2039" s="226"/>
      <c r="F2039" s="122">
        <v>12</v>
      </c>
      <c r="G2039" s="126">
        <v>1</v>
      </c>
      <c r="H2039" s="35" t="str">
        <f t="shared" si="1524"/>
        <v>078</v>
      </c>
      <c r="I2039" s="36" t="s">
        <v>96</v>
      </c>
      <c r="J2039" s="37" t="s">
        <v>2381</v>
      </c>
      <c r="K2039" s="244" t="s">
        <v>2382</v>
      </c>
      <c r="L2039" s="232">
        <v>625</v>
      </c>
      <c r="M2039" s="233">
        <v>625</v>
      </c>
      <c r="N2039" s="130"/>
      <c r="O2039" s="131"/>
      <c r="P2039" s="131"/>
      <c r="Q2039" s="131"/>
      <c r="R2039" s="131"/>
      <c r="S2039" s="131"/>
      <c r="T2039" s="132" t="str">
        <f t="shared" si="1532"/>
        <v>OK</v>
      </c>
      <c r="U2039" s="138"/>
      <c r="V2039" s="138"/>
      <c r="W2039" s="139"/>
      <c r="X2039" s="139"/>
      <c r="Y2039" s="132" t="str">
        <f t="shared" si="1533"/>
        <v>OK</v>
      </c>
      <c r="Z2039" s="210"/>
      <c r="AA2039" s="204"/>
      <c r="AB2039" s="202"/>
      <c r="AC2039" s="202"/>
      <c r="AD2039" s="202"/>
      <c r="AE2039" s="202"/>
      <c r="AF2039" s="202"/>
      <c r="AG2039" s="132" t="str">
        <f t="shared" si="1534"/>
        <v>OK</v>
      </c>
      <c r="AH2039" s="138"/>
      <c r="AI2039" s="138"/>
      <c r="AJ2039" s="139"/>
      <c r="AK2039" s="139"/>
      <c r="AL2039" s="132" t="str">
        <f t="shared" si="1535"/>
        <v>OK</v>
      </c>
      <c r="AM2039" s="140"/>
      <c r="AN2039" s="119">
        <f t="shared" si="1536"/>
        <v>625</v>
      </c>
      <c r="AO2039" s="120">
        <f t="shared" si="1537"/>
        <v>625</v>
      </c>
      <c r="AP2039" s="39">
        <f t="shared" si="1538"/>
        <v>625</v>
      </c>
      <c r="AQ2039" s="141">
        <f t="shared" si="1539"/>
        <v>625</v>
      </c>
      <c r="AR2039" s="142">
        <f t="shared" si="1540"/>
        <v>0</v>
      </c>
      <c r="AS2039" s="143">
        <f t="shared" si="1541"/>
        <v>0</v>
      </c>
      <c r="AT2039" s="144">
        <f t="shared" si="1542"/>
        <v>625</v>
      </c>
      <c r="AU2039" s="141">
        <f t="shared" si="1543"/>
        <v>625</v>
      </c>
      <c r="AV2039" s="142">
        <f t="shared" si="1544"/>
        <v>0</v>
      </c>
      <c r="AW2039" s="143">
        <f t="shared" si="1545"/>
        <v>0</v>
      </c>
      <c r="AY2039" s="146" t="str">
        <f t="shared" si="1546"/>
        <v>12.11</v>
      </c>
      <c r="AZ2039" s="921" t="b">
        <f>COUNTIF('[1]Codes SEC'!$B$2:$B$250,Ministres!AY2039)&gt;0</f>
        <v>1</v>
      </c>
    </row>
    <row r="2040" spans="1:64" ht="35.1" customHeight="1" x14ac:dyDescent="0.25">
      <c r="A2040" s="15" t="s">
        <v>1675</v>
      </c>
      <c r="B2040" s="225">
        <v>16</v>
      </c>
      <c r="C2040" s="122" t="s">
        <v>2367</v>
      </c>
      <c r="D2040" s="123">
        <v>1000</v>
      </c>
      <c r="E2040" s="226"/>
      <c r="F2040" s="122">
        <v>12</v>
      </c>
      <c r="G2040" s="126">
        <v>1</v>
      </c>
      <c r="H2040" s="35" t="str">
        <f t="shared" si="1524"/>
        <v>078</v>
      </c>
      <c r="I2040" s="36" t="s">
        <v>96</v>
      </c>
      <c r="J2040" s="37" t="s">
        <v>2383</v>
      </c>
      <c r="K2040" s="244" t="s">
        <v>2384</v>
      </c>
      <c r="L2040" s="232">
        <v>225</v>
      </c>
      <c r="M2040" s="233">
        <v>225</v>
      </c>
      <c r="N2040" s="130"/>
      <c r="O2040" s="131"/>
      <c r="P2040" s="131"/>
      <c r="Q2040" s="131"/>
      <c r="R2040" s="131"/>
      <c r="S2040" s="131"/>
      <c r="T2040" s="132" t="str">
        <f t="shared" si="1532"/>
        <v>OK</v>
      </c>
      <c r="U2040" s="138"/>
      <c r="V2040" s="138"/>
      <c r="W2040" s="139"/>
      <c r="X2040" s="139"/>
      <c r="Y2040" s="132" t="str">
        <f t="shared" si="1533"/>
        <v>OK</v>
      </c>
      <c r="Z2040" s="210"/>
      <c r="AA2040" s="204"/>
      <c r="AB2040" s="202"/>
      <c r="AC2040" s="202"/>
      <c r="AD2040" s="202"/>
      <c r="AE2040" s="202"/>
      <c r="AF2040" s="202"/>
      <c r="AG2040" s="132" t="str">
        <f t="shared" si="1534"/>
        <v>OK</v>
      </c>
      <c r="AH2040" s="138"/>
      <c r="AI2040" s="138"/>
      <c r="AJ2040" s="139"/>
      <c r="AK2040" s="139"/>
      <c r="AL2040" s="132" t="str">
        <f t="shared" si="1535"/>
        <v>OK</v>
      </c>
      <c r="AM2040" s="140"/>
      <c r="AN2040" s="119">
        <f t="shared" si="1536"/>
        <v>225</v>
      </c>
      <c r="AO2040" s="120">
        <f t="shared" si="1537"/>
        <v>225</v>
      </c>
      <c r="AP2040" s="39">
        <f t="shared" si="1538"/>
        <v>225</v>
      </c>
      <c r="AQ2040" s="141">
        <f t="shared" si="1539"/>
        <v>225</v>
      </c>
      <c r="AR2040" s="142">
        <f t="shared" si="1540"/>
        <v>0</v>
      </c>
      <c r="AS2040" s="143">
        <f t="shared" si="1541"/>
        <v>0</v>
      </c>
      <c r="AT2040" s="144">
        <f t="shared" si="1542"/>
        <v>225</v>
      </c>
      <c r="AU2040" s="141">
        <f t="shared" si="1543"/>
        <v>225</v>
      </c>
      <c r="AV2040" s="142">
        <f t="shared" si="1544"/>
        <v>0</v>
      </c>
      <c r="AW2040" s="143">
        <f t="shared" si="1545"/>
        <v>0</v>
      </c>
      <c r="AY2040" s="146" t="str">
        <f t="shared" si="1546"/>
        <v>12.11</v>
      </c>
      <c r="AZ2040" s="921" t="b">
        <f>COUNTIF('[1]Codes SEC'!$B$2:$B$250,Ministres!AY2040)&gt;0</f>
        <v>1</v>
      </c>
    </row>
    <row r="2041" spans="1:64" ht="35.1" customHeight="1" x14ac:dyDescent="0.25">
      <c r="A2041" s="15" t="s">
        <v>1675</v>
      </c>
      <c r="B2041" s="225">
        <v>16</v>
      </c>
      <c r="C2041" s="122" t="s">
        <v>2367</v>
      </c>
      <c r="D2041" s="123">
        <v>1000</v>
      </c>
      <c r="E2041" s="226"/>
      <c r="F2041" s="122">
        <v>17</v>
      </c>
      <c r="G2041" s="126">
        <v>1</v>
      </c>
      <c r="H2041" s="35" t="str">
        <f t="shared" si="1524"/>
        <v>078</v>
      </c>
      <c r="I2041" s="36" t="s">
        <v>96</v>
      </c>
      <c r="J2041" s="37" t="s">
        <v>2385</v>
      </c>
      <c r="K2041" s="244" t="s">
        <v>2386</v>
      </c>
      <c r="L2041" s="232">
        <v>1410</v>
      </c>
      <c r="M2041" s="233">
        <v>1472</v>
      </c>
      <c r="N2041" s="130"/>
      <c r="O2041" s="131"/>
      <c r="P2041" s="131"/>
      <c r="Q2041" s="131"/>
      <c r="R2041" s="131"/>
      <c r="S2041" s="131"/>
      <c r="T2041" s="132" t="str">
        <f t="shared" si="1532"/>
        <v>OK</v>
      </c>
      <c r="U2041" s="138"/>
      <c r="V2041" s="138"/>
      <c r="W2041" s="139"/>
      <c r="X2041" s="139"/>
      <c r="Y2041" s="132" t="str">
        <f t="shared" si="1533"/>
        <v>OK</v>
      </c>
      <c r="Z2041" s="210"/>
      <c r="AA2041" s="204"/>
      <c r="AB2041" s="202"/>
      <c r="AC2041" s="202"/>
      <c r="AD2041" s="202"/>
      <c r="AE2041" s="202"/>
      <c r="AF2041" s="202"/>
      <c r="AG2041" s="132" t="str">
        <f t="shared" si="1534"/>
        <v>OK</v>
      </c>
      <c r="AH2041" s="138"/>
      <c r="AI2041" s="138"/>
      <c r="AJ2041" s="139"/>
      <c r="AK2041" s="139"/>
      <c r="AL2041" s="132" t="str">
        <f t="shared" si="1535"/>
        <v>OK</v>
      </c>
      <c r="AM2041" s="140"/>
      <c r="AN2041" s="119">
        <f t="shared" si="1536"/>
        <v>1410</v>
      </c>
      <c r="AO2041" s="120">
        <f t="shared" si="1537"/>
        <v>1472</v>
      </c>
      <c r="AP2041" s="39">
        <f t="shared" si="1538"/>
        <v>1410</v>
      </c>
      <c r="AQ2041" s="141">
        <f t="shared" si="1539"/>
        <v>1410</v>
      </c>
      <c r="AR2041" s="142">
        <f t="shared" si="1540"/>
        <v>0</v>
      </c>
      <c r="AS2041" s="143">
        <f t="shared" si="1541"/>
        <v>0</v>
      </c>
      <c r="AT2041" s="144">
        <f t="shared" si="1542"/>
        <v>1472</v>
      </c>
      <c r="AU2041" s="141">
        <f t="shared" si="1543"/>
        <v>1472</v>
      </c>
      <c r="AV2041" s="142">
        <f t="shared" si="1544"/>
        <v>0</v>
      </c>
      <c r="AW2041" s="143">
        <f t="shared" si="1545"/>
        <v>0</v>
      </c>
      <c r="AY2041" s="146" t="str">
        <f t="shared" si="1546"/>
        <v>12.11</v>
      </c>
      <c r="AZ2041" s="921" t="b">
        <f>COUNTIF('[1]Codes SEC'!$B$2:$B$250,Ministres!AY2041)&gt;0</f>
        <v>1</v>
      </c>
    </row>
    <row r="2042" spans="1:64" ht="35.1" customHeight="1" x14ac:dyDescent="0.25">
      <c r="A2042" s="15" t="s">
        <v>1675</v>
      </c>
      <c r="B2042" s="225">
        <v>16</v>
      </c>
      <c r="C2042" s="122" t="s">
        <v>2367</v>
      </c>
      <c r="D2042" s="123">
        <v>1000</v>
      </c>
      <c r="E2042" s="226"/>
      <c r="F2042" s="122">
        <v>12</v>
      </c>
      <c r="G2042" s="126">
        <v>1</v>
      </c>
      <c r="H2042" s="35" t="str">
        <f t="shared" si="1524"/>
        <v>078</v>
      </c>
      <c r="I2042" s="36" t="s">
        <v>96</v>
      </c>
      <c r="J2042" s="37" t="s">
        <v>2387</v>
      </c>
      <c r="K2042" s="244" t="s">
        <v>2388</v>
      </c>
      <c r="L2042" s="232">
        <v>470</v>
      </c>
      <c r="M2042" s="233">
        <v>520</v>
      </c>
      <c r="N2042" s="130"/>
      <c r="O2042" s="131"/>
      <c r="P2042" s="131"/>
      <c r="Q2042" s="131"/>
      <c r="R2042" s="131"/>
      <c r="S2042" s="131"/>
      <c r="T2042" s="132" t="str">
        <f>IF(SUM(N2042:S2042)=U2042,"OK",SUM(N2042:S2042)-U2042)</f>
        <v>OK</v>
      </c>
      <c r="U2042" s="138"/>
      <c r="V2042" s="138"/>
      <c r="W2042" s="139"/>
      <c r="X2042" s="139"/>
      <c r="Y2042" s="132" t="str">
        <f>IF(SUM(W2042:X2042)=Z2042,"OK",SUM(W2042:X2042)-Z2042)</f>
        <v>OK</v>
      </c>
      <c r="Z2042" s="210"/>
      <c r="AA2042" s="204"/>
      <c r="AB2042" s="202"/>
      <c r="AC2042" s="202"/>
      <c r="AD2042" s="202"/>
      <c r="AE2042" s="202"/>
      <c r="AF2042" s="202"/>
      <c r="AG2042" s="132" t="str">
        <f>IF(SUM(AA2042:AF2042)=AH2042,"OK",SUM(AA2042:AF2042)-AH2042)</f>
        <v>OK</v>
      </c>
      <c r="AH2042" s="138"/>
      <c r="AI2042" s="138"/>
      <c r="AJ2042" s="139"/>
      <c r="AK2042" s="139"/>
      <c r="AL2042" s="132" t="str">
        <f>IF(SUM(AJ2042:AK2042)=AM2042,"OK",SUM(AJ2042:AK2042)-AM2042)</f>
        <v>OK</v>
      </c>
      <c r="AM2042" s="140"/>
      <c r="AN2042" s="119">
        <f>L2042+U2042+V2042+Z2042</f>
        <v>470</v>
      </c>
      <c r="AO2042" s="120">
        <f>M2042+AH2042+AI2042+AM2042</f>
        <v>520</v>
      </c>
      <c r="AP2042" s="39">
        <f>L2042</f>
        <v>470</v>
      </c>
      <c r="AQ2042" s="141">
        <f>AN2042</f>
        <v>470</v>
      </c>
      <c r="AR2042" s="142">
        <f>AQ2042-AP2042</f>
        <v>0</v>
      </c>
      <c r="AS2042" s="143">
        <f t="shared" si="1541"/>
        <v>0</v>
      </c>
      <c r="AT2042" s="144">
        <f>M2042</f>
        <v>520</v>
      </c>
      <c r="AU2042" s="141">
        <f>AO2042</f>
        <v>520</v>
      </c>
      <c r="AV2042" s="142">
        <f>AU2042-AT2042</f>
        <v>0</v>
      </c>
      <c r="AW2042" s="143">
        <f t="shared" si="1545"/>
        <v>0</v>
      </c>
      <c r="AY2042" s="146" t="str">
        <f t="shared" si="1546"/>
        <v>12.11</v>
      </c>
      <c r="AZ2042" s="921" t="b">
        <f>COUNTIF('[1]Codes SEC'!$B$2:$B$250,Ministres!AY2042)&gt;0</f>
        <v>1</v>
      </c>
    </row>
    <row r="2043" spans="1:64" ht="35.1" customHeight="1" x14ac:dyDescent="0.25">
      <c r="A2043" s="15" t="s">
        <v>1675</v>
      </c>
      <c r="B2043" s="225">
        <v>16</v>
      </c>
      <c r="C2043" s="122" t="s">
        <v>2367</v>
      </c>
      <c r="D2043" s="123">
        <v>1000</v>
      </c>
      <c r="E2043" s="226"/>
      <c r="F2043" s="122">
        <v>12</v>
      </c>
      <c r="G2043" s="126">
        <v>1</v>
      </c>
      <c r="H2043" s="35" t="str">
        <f t="shared" si="1524"/>
        <v>078</v>
      </c>
      <c r="I2043" s="36">
        <v>82140000</v>
      </c>
      <c r="J2043" s="37" t="s">
        <v>2389</v>
      </c>
      <c r="K2043" s="244" t="s">
        <v>2390</v>
      </c>
      <c r="L2043" s="232">
        <v>10</v>
      </c>
      <c r="M2043" s="233">
        <v>10</v>
      </c>
      <c r="N2043" s="130"/>
      <c r="O2043" s="131"/>
      <c r="P2043" s="131"/>
      <c r="Q2043" s="131"/>
      <c r="R2043" s="131"/>
      <c r="S2043" s="131"/>
      <c r="T2043" s="132" t="str">
        <f t="shared" si="1532"/>
        <v>OK</v>
      </c>
      <c r="U2043" s="138"/>
      <c r="V2043" s="138"/>
      <c r="W2043" s="139"/>
      <c r="X2043" s="139"/>
      <c r="Y2043" s="132" t="str">
        <f t="shared" si="1533"/>
        <v>OK</v>
      </c>
      <c r="Z2043" s="210"/>
      <c r="AA2043" s="204"/>
      <c r="AB2043" s="202"/>
      <c r="AC2043" s="202"/>
      <c r="AD2043" s="202"/>
      <c r="AE2043" s="202"/>
      <c r="AF2043" s="202"/>
      <c r="AG2043" s="132" t="str">
        <f t="shared" si="1534"/>
        <v>OK</v>
      </c>
      <c r="AH2043" s="138"/>
      <c r="AI2043" s="138"/>
      <c r="AJ2043" s="139"/>
      <c r="AK2043" s="139"/>
      <c r="AL2043" s="132" t="str">
        <f t="shared" si="1535"/>
        <v>OK</v>
      </c>
      <c r="AM2043" s="140"/>
      <c r="AN2043" s="119">
        <f t="shared" si="1536"/>
        <v>10</v>
      </c>
      <c r="AO2043" s="120">
        <f t="shared" si="1537"/>
        <v>10</v>
      </c>
      <c r="AP2043" s="39">
        <f t="shared" si="1538"/>
        <v>10</v>
      </c>
      <c r="AQ2043" s="141">
        <f t="shared" si="1539"/>
        <v>10</v>
      </c>
      <c r="AR2043" s="142">
        <f t="shared" si="1540"/>
        <v>0</v>
      </c>
      <c r="AS2043" s="143">
        <f t="shared" si="1541"/>
        <v>0</v>
      </c>
      <c r="AT2043" s="144">
        <f t="shared" si="1542"/>
        <v>10</v>
      </c>
      <c r="AU2043" s="141">
        <f t="shared" si="1543"/>
        <v>10</v>
      </c>
      <c r="AV2043" s="142">
        <f t="shared" si="1544"/>
        <v>0</v>
      </c>
      <c r="AW2043" s="143">
        <f t="shared" si="1545"/>
        <v>0</v>
      </c>
      <c r="AY2043" s="146" t="str">
        <f t="shared" si="1546"/>
        <v>21.40</v>
      </c>
      <c r="AZ2043" s="921" t="b">
        <f>COUNTIF('[1]Codes SEC'!$B$2:$B$250,Ministres!AY2043)&gt;0</f>
        <v>1</v>
      </c>
    </row>
    <row r="2044" spans="1:64" ht="35.1" customHeight="1" x14ac:dyDescent="0.25">
      <c r="A2044" s="15" t="s">
        <v>1675</v>
      </c>
      <c r="B2044" s="225">
        <v>16</v>
      </c>
      <c r="C2044" s="122" t="s">
        <v>2367</v>
      </c>
      <c r="D2044" s="123">
        <v>1000</v>
      </c>
      <c r="E2044" s="226"/>
      <c r="F2044" s="122">
        <v>12</v>
      </c>
      <c r="G2044" s="126">
        <v>1</v>
      </c>
      <c r="H2044" s="35" t="str">
        <f t="shared" si="1524"/>
        <v>078</v>
      </c>
      <c r="I2044" s="36">
        <v>82160000</v>
      </c>
      <c r="J2044" s="37" t="s">
        <v>2391</v>
      </c>
      <c r="K2044" s="244" t="s">
        <v>2392</v>
      </c>
      <c r="L2044" s="232">
        <v>10</v>
      </c>
      <c r="M2044" s="233">
        <v>10</v>
      </c>
      <c r="N2044" s="130"/>
      <c r="O2044" s="131"/>
      <c r="P2044" s="131"/>
      <c r="Q2044" s="131"/>
      <c r="R2044" s="131"/>
      <c r="S2044" s="131"/>
      <c r="T2044" s="132" t="str">
        <f t="shared" si="1532"/>
        <v>OK</v>
      </c>
      <c r="U2044" s="138"/>
      <c r="V2044" s="138"/>
      <c r="W2044" s="139"/>
      <c r="X2044" s="139"/>
      <c r="Y2044" s="132" t="str">
        <f t="shared" si="1533"/>
        <v>OK</v>
      </c>
      <c r="Z2044" s="210"/>
      <c r="AA2044" s="204"/>
      <c r="AB2044" s="202"/>
      <c r="AC2044" s="202"/>
      <c r="AD2044" s="202"/>
      <c r="AE2044" s="202"/>
      <c r="AF2044" s="202"/>
      <c r="AG2044" s="132" t="str">
        <f t="shared" si="1534"/>
        <v>OK</v>
      </c>
      <c r="AH2044" s="138"/>
      <c r="AI2044" s="138"/>
      <c r="AJ2044" s="139"/>
      <c r="AK2044" s="139"/>
      <c r="AL2044" s="132" t="str">
        <f t="shared" si="1535"/>
        <v>OK</v>
      </c>
      <c r="AM2044" s="140"/>
      <c r="AN2044" s="119">
        <f t="shared" si="1536"/>
        <v>10</v>
      </c>
      <c r="AO2044" s="120">
        <f t="shared" si="1537"/>
        <v>10</v>
      </c>
      <c r="AP2044" s="39">
        <f t="shared" si="1538"/>
        <v>10</v>
      </c>
      <c r="AQ2044" s="141">
        <f t="shared" si="1539"/>
        <v>10</v>
      </c>
      <c r="AR2044" s="142">
        <f t="shared" si="1540"/>
        <v>0</v>
      </c>
      <c r="AS2044" s="143">
        <f t="shared" si="1541"/>
        <v>0</v>
      </c>
      <c r="AT2044" s="144">
        <f t="shared" si="1542"/>
        <v>10</v>
      </c>
      <c r="AU2044" s="141">
        <f t="shared" si="1543"/>
        <v>10</v>
      </c>
      <c r="AV2044" s="142">
        <f t="shared" si="1544"/>
        <v>0</v>
      </c>
      <c r="AW2044" s="143">
        <f t="shared" si="1545"/>
        <v>0</v>
      </c>
      <c r="AY2044" s="146" t="str">
        <f t="shared" si="1546"/>
        <v>21.60</v>
      </c>
      <c r="AZ2044" s="921" t="b">
        <f>COUNTIF('[1]Codes SEC'!$B$2:$B$250,Ministres!AY2044)&gt;0</f>
        <v>1</v>
      </c>
    </row>
    <row r="2045" spans="1:64" ht="35.1" customHeight="1" x14ac:dyDescent="0.25">
      <c r="A2045" s="15" t="s">
        <v>1675</v>
      </c>
      <c r="B2045" s="225" t="s">
        <v>2393</v>
      </c>
      <c r="C2045" s="122" t="s">
        <v>2367</v>
      </c>
      <c r="D2045" s="123">
        <v>1000</v>
      </c>
      <c r="E2045" s="226"/>
      <c r="F2045" s="122">
        <v>12</v>
      </c>
      <c r="G2045" s="227"/>
      <c r="H2045" s="228" t="str">
        <f t="shared" si="1524"/>
        <v>078</v>
      </c>
      <c r="I2045" s="229">
        <v>83132000</v>
      </c>
      <c r="J2045" s="230" t="s">
        <v>2394</v>
      </c>
      <c r="K2045" s="231" t="s">
        <v>2395</v>
      </c>
      <c r="L2045" s="232">
        <v>0</v>
      </c>
      <c r="M2045" s="233">
        <v>0</v>
      </c>
      <c r="N2045" s="130"/>
      <c r="O2045" s="131"/>
      <c r="P2045" s="131"/>
      <c r="Q2045" s="131"/>
      <c r="R2045" s="131"/>
      <c r="S2045" s="131"/>
      <c r="T2045" s="132" t="str">
        <f t="shared" si="1532"/>
        <v>OK</v>
      </c>
      <c r="U2045" s="138"/>
      <c r="V2045" s="138"/>
      <c r="W2045" s="139"/>
      <c r="X2045" s="139"/>
      <c r="Y2045" s="132" t="str">
        <f t="shared" si="1533"/>
        <v>OK</v>
      </c>
      <c r="Z2045" s="210"/>
      <c r="AA2045" s="204"/>
      <c r="AB2045" s="202"/>
      <c r="AC2045" s="202"/>
      <c r="AD2045" s="202"/>
      <c r="AE2045" s="202"/>
      <c r="AF2045" s="202"/>
      <c r="AG2045" s="132" t="str">
        <f t="shared" si="1534"/>
        <v>OK</v>
      </c>
      <c r="AH2045" s="138"/>
      <c r="AI2045" s="138"/>
      <c r="AJ2045" s="139"/>
      <c r="AK2045" s="139"/>
      <c r="AL2045" s="132" t="str">
        <f t="shared" si="1535"/>
        <v>OK</v>
      </c>
      <c r="AM2045" s="140"/>
      <c r="AN2045" s="119">
        <f t="shared" si="1536"/>
        <v>0</v>
      </c>
      <c r="AO2045" s="120">
        <f t="shared" si="1537"/>
        <v>0</v>
      </c>
      <c r="AP2045" s="39">
        <f t="shared" si="1538"/>
        <v>0</v>
      </c>
      <c r="AQ2045" s="141">
        <f t="shared" si="1539"/>
        <v>0</v>
      </c>
      <c r="AR2045" s="142">
        <f>AQ2045-AP2045</f>
        <v>0</v>
      </c>
      <c r="AS2045" s="143" t="e">
        <f t="shared" si="1541"/>
        <v>#DIV/0!</v>
      </c>
      <c r="AT2045" s="144">
        <f t="shared" si="1542"/>
        <v>0</v>
      </c>
      <c r="AU2045" s="141">
        <f>AO2045</f>
        <v>0</v>
      </c>
      <c r="AV2045" s="142">
        <f>AU2045-AT2045</f>
        <v>0</v>
      </c>
      <c r="AW2045" s="143" t="e">
        <f t="shared" si="1545"/>
        <v>#DIV/0!</v>
      </c>
      <c r="AY2045" s="146" t="str">
        <f t="shared" si="1546"/>
        <v>31.32</v>
      </c>
      <c r="AZ2045" s="921" t="b">
        <f>COUNTIF('[1]Codes SEC'!$B$2:$B$250,Ministres!AY2045)&gt;0</f>
        <v>1</v>
      </c>
    </row>
    <row r="2046" spans="1:64" ht="36.6" customHeight="1" x14ac:dyDescent="0.25">
      <c r="A2046" s="15" t="s">
        <v>1675</v>
      </c>
      <c r="B2046" s="225" t="s">
        <v>2393</v>
      </c>
      <c r="C2046" s="122" t="s">
        <v>2367</v>
      </c>
      <c r="D2046" s="123">
        <v>1000</v>
      </c>
      <c r="E2046" s="226"/>
      <c r="F2046" s="122">
        <v>12</v>
      </c>
      <c r="G2046" s="227"/>
      <c r="H2046" s="228" t="str">
        <f t="shared" si="1524"/>
        <v>078</v>
      </c>
      <c r="I2046" s="229">
        <v>83200000</v>
      </c>
      <c r="J2046" s="230" t="s">
        <v>2396</v>
      </c>
      <c r="K2046" s="231" t="s">
        <v>2397</v>
      </c>
      <c r="L2046" s="232">
        <v>0</v>
      </c>
      <c r="M2046" s="233">
        <v>0</v>
      </c>
      <c r="N2046" s="130"/>
      <c r="O2046" s="131"/>
      <c r="P2046" s="131"/>
      <c r="Q2046" s="131"/>
      <c r="R2046" s="131"/>
      <c r="S2046" s="131"/>
      <c r="T2046" s="132" t="str">
        <f t="shared" si="1532"/>
        <v>OK</v>
      </c>
      <c r="U2046" s="138"/>
      <c r="V2046" s="138"/>
      <c r="W2046" s="139"/>
      <c r="X2046" s="139"/>
      <c r="Y2046" s="132" t="str">
        <f t="shared" si="1533"/>
        <v>OK</v>
      </c>
      <c r="Z2046" s="210"/>
      <c r="AA2046" s="204"/>
      <c r="AB2046" s="202"/>
      <c r="AC2046" s="202"/>
      <c r="AD2046" s="202"/>
      <c r="AE2046" s="202"/>
      <c r="AF2046" s="202"/>
      <c r="AG2046" s="132" t="str">
        <f t="shared" si="1534"/>
        <v>OK</v>
      </c>
      <c r="AH2046" s="138"/>
      <c r="AI2046" s="138"/>
      <c r="AJ2046" s="139"/>
      <c r="AK2046" s="139"/>
      <c r="AL2046" s="132" t="str">
        <f t="shared" si="1535"/>
        <v>OK</v>
      </c>
      <c r="AM2046" s="140"/>
      <c r="AN2046" s="119">
        <f t="shared" si="1536"/>
        <v>0</v>
      </c>
      <c r="AO2046" s="120">
        <f t="shared" si="1537"/>
        <v>0</v>
      </c>
      <c r="AP2046" s="39">
        <f t="shared" si="1538"/>
        <v>0</v>
      </c>
      <c r="AQ2046" s="141">
        <f t="shared" si="1539"/>
        <v>0</v>
      </c>
      <c r="AR2046" s="142">
        <f t="shared" si="1540"/>
        <v>0</v>
      </c>
      <c r="AS2046" s="143" t="e">
        <f t="shared" si="1541"/>
        <v>#DIV/0!</v>
      </c>
      <c r="AT2046" s="144">
        <f t="shared" si="1542"/>
        <v>0</v>
      </c>
      <c r="AU2046" s="141">
        <f t="shared" si="1543"/>
        <v>0</v>
      </c>
      <c r="AV2046" s="142">
        <f t="shared" si="1544"/>
        <v>0</v>
      </c>
      <c r="AW2046" s="143" t="e">
        <f t="shared" si="1545"/>
        <v>#DIV/0!</v>
      </c>
      <c r="AY2046" s="146" t="str">
        <f t="shared" si="1546"/>
        <v>32.00</v>
      </c>
      <c r="AZ2046" s="921" t="b">
        <f>COUNTIF('[1]Codes SEC'!$B$2:$B$250,Ministres!AY2046)&gt;0</f>
        <v>1</v>
      </c>
    </row>
    <row r="2047" spans="1:64" ht="35.1" customHeight="1" x14ac:dyDescent="0.25">
      <c r="A2047" s="15" t="s">
        <v>1675</v>
      </c>
      <c r="B2047" s="225">
        <v>16</v>
      </c>
      <c r="C2047" s="122" t="s">
        <v>2367</v>
      </c>
      <c r="D2047" s="123">
        <v>1000</v>
      </c>
      <c r="E2047" s="226"/>
      <c r="F2047" s="122">
        <v>12</v>
      </c>
      <c r="G2047" s="126">
        <v>1</v>
      </c>
      <c r="H2047" s="35" t="str">
        <f t="shared" si="1524"/>
        <v>078</v>
      </c>
      <c r="I2047" s="36" t="s">
        <v>207</v>
      </c>
      <c r="J2047" s="37" t="s">
        <v>2398</v>
      </c>
      <c r="K2047" s="244" t="s">
        <v>2399</v>
      </c>
      <c r="L2047" s="232">
        <v>1001</v>
      </c>
      <c r="M2047" s="233">
        <v>992</v>
      </c>
      <c r="N2047" s="130"/>
      <c r="O2047" s="131"/>
      <c r="P2047" s="131"/>
      <c r="Q2047" s="131"/>
      <c r="R2047" s="131"/>
      <c r="S2047" s="131"/>
      <c r="T2047" s="132" t="str">
        <f t="shared" si="1532"/>
        <v>OK</v>
      </c>
      <c r="U2047" s="138"/>
      <c r="V2047" s="138"/>
      <c r="W2047" s="139"/>
      <c r="X2047" s="139"/>
      <c r="Y2047" s="132" t="str">
        <f t="shared" si="1533"/>
        <v>OK</v>
      </c>
      <c r="Z2047" s="210"/>
      <c r="AA2047" s="204"/>
      <c r="AB2047" s="202"/>
      <c r="AC2047" s="202"/>
      <c r="AD2047" s="202"/>
      <c r="AE2047" s="202"/>
      <c r="AF2047" s="202"/>
      <c r="AG2047" s="132" t="str">
        <f t="shared" si="1534"/>
        <v>OK</v>
      </c>
      <c r="AH2047" s="138"/>
      <c r="AI2047" s="138"/>
      <c r="AJ2047" s="139"/>
      <c r="AK2047" s="139"/>
      <c r="AL2047" s="132" t="str">
        <f t="shared" si="1535"/>
        <v>OK</v>
      </c>
      <c r="AM2047" s="140"/>
      <c r="AN2047" s="119">
        <f t="shared" si="1536"/>
        <v>1001</v>
      </c>
      <c r="AO2047" s="120">
        <f t="shared" si="1537"/>
        <v>992</v>
      </c>
      <c r="AP2047" s="39">
        <f t="shared" si="1538"/>
        <v>1001</v>
      </c>
      <c r="AQ2047" s="141">
        <f t="shared" si="1539"/>
        <v>1001</v>
      </c>
      <c r="AR2047" s="142">
        <f t="shared" si="1540"/>
        <v>0</v>
      </c>
      <c r="AS2047" s="143">
        <f t="shared" si="1541"/>
        <v>0</v>
      </c>
      <c r="AT2047" s="144">
        <f t="shared" si="1542"/>
        <v>992</v>
      </c>
      <c r="AU2047" s="141">
        <f t="shared" si="1543"/>
        <v>992</v>
      </c>
      <c r="AV2047" s="142">
        <f t="shared" si="1544"/>
        <v>0</v>
      </c>
      <c r="AW2047" s="143">
        <f t="shared" si="1545"/>
        <v>0</v>
      </c>
      <c r="AY2047" s="146" t="str">
        <f t="shared" si="1546"/>
        <v>33.00</v>
      </c>
      <c r="AZ2047" s="921" t="b">
        <f>COUNTIF('[1]Codes SEC'!$B$2:$B$250,Ministres!AY2047)&gt;0</f>
        <v>1</v>
      </c>
    </row>
    <row r="2048" spans="1:64" s="927" customFormat="1" ht="35.1" customHeight="1" x14ac:dyDescent="0.25">
      <c r="A2048" s="15" t="s">
        <v>1675</v>
      </c>
      <c r="B2048" s="225">
        <v>16</v>
      </c>
      <c r="C2048" s="122" t="s">
        <v>2367</v>
      </c>
      <c r="D2048" s="123">
        <v>1000</v>
      </c>
      <c r="E2048" s="226"/>
      <c r="F2048" s="122">
        <v>12</v>
      </c>
      <c r="G2048" s="126">
        <v>1</v>
      </c>
      <c r="H2048" s="35" t="str">
        <f t="shared" si="1524"/>
        <v>078</v>
      </c>
      <c r="I2048" s="36" t="s">
        <v>207</v>
      </c>
      <c r="J2048" s="37" t="s">
        <v>2400</v>
      </c>
      <c r="K2048" s="244" t="s">
        <v>2401</v>
      </c>
      <c r="L2048" s="232">
        <v>0</v>
      </c>
      <c r="M2048" s="233">
        <v>198</v>
      </c>
      <c r="N2048" s="130"/>
      <c r="O2048" s="131"/>
      <c r="P2048" s="131"/>
      <c r="Q2048" s="131"/>
      <c r="R2048" s="131"/>
      <c r="S2048" s="131"/>
      <c r="T2048" s="132" t="str">
        <f t="shared" si="1532"/>
        <v>OK</v>
      </c>
      <c r="U2048" s="138"/>
      <c r="V2048" s="138"/>
      <c r="W2048" s="139"/>
      <c r="X2048" s="139"/>
      <c r="Y2048" s="132" t="str">
        <f t="shared" si="1533"/>
        <v>OK</v>
      </c>
      <c r="Z2048" s="210"/>
      <c r="AA2048" s="204"/>
      <c r="AB2048" s="202"/>
      <c r="AC2048" s="202"/>
      <c r="AD2048" s="202"/>
      <c r="AE2048" s="202"/>
      <c r="AF2048" s="202"/>
      <c r="AG2048" s="132" t="str">
        <f t="shared" si="1534"/>
        <v>OK</v>
      </c>
      <c r="AH2048" s="138"/>
      <c r="AI2048" s="138"/>
      <c r="AJ2048" s="139"/>
      <c r="AK2048" s="139"/>
      <c r="AL2048" s="132" t="str">
        <f t="shared" si="1535"/>
        <v>OK</v>
      </c>
      <c r="AM2048" s="140"/>
      <c r="AN2048" s="119">
        <f t="shared" si="1536"/>
        <v>0</v>
      </c>
      <c r="AO2048" s="120">
        <f t="shared" si="1537"/>
        <v>198</v>
      </c>
      <c r="AP2048" s="39">
        <f t="shared" si="1538"/>
        <v>0</v>
      </c>
      <c r="AQ2048" s="141">
        <f t="shared" si="1539"/>
        <v>0</v>
      </c>
      <c r="AR2048" s="142">
        <f t="shared" si="1540"/>
        <v>0</v>
      </c>
      <c r="AS2048" s="143" t="e">
        <f>AR2048/AP2048</f>
        <v>#DIV/0!</v>
      </c>
      <c r="AT2048" s="144">
        <f t="shared" si="1542"/>
        <v>198</v>
      </c>
      <c r="AU2048" s="141">
        <f>AO2048</f>
        <v>198</v>
      </c>
      <c r="AV2048" s="142">
        <f t="shared" si="1544"/>
        <v>0</v>
      </c>
      <c r="AW2048" s="143">
        <f>AV2048/AT2048</f>
        <v>0</v>
      </c>
      <c r="AX2048"/>
      <c r="AY2048" s="146" t="str">
        <f t="shared" si="1546"/>
        <v>33.00</v>
      </c>
      <c r="AZ2048" s="921" t="b">
        <f>COUNTIF('[1]Codes SEC'!$B$2:$B$250,Ministres!AY2048)&gt;0</f>
        <v>1</v>
      </c>
      <c r="BA2048"/>
      <c r="BB2048"/>
      <c r="BC2048"/>
      <c r="BD2048"/>
      <c r="BE2048"/>
      <c r="BF2048"/>
      <c r="BG2048"/>
      <c r="BH2048"/>
      <c r="BI2048"/>
      <c r="BJ2048"/>
      <c r="BK2048"/>
      <c r="BL2048"/>
    </row>
    <row r="2049" spans="1:64" s="197" customFormat="1" ht="35.1" customHeight="1" x14ac:dyDescent="0.25">
      <c r="A2049" s="15" t="s">
        <v>1675</v>
      </c>
      <c r="B2049" s="225">
        <v>16</v>
      </c>
      <c r="C2049" s="122" t="s">
        <v>2367</v>
      </c>
      <c r="D2049" s="123">
        <v>1000</v>
      </c>
      <c r="E2049" s="226"/>
      <c r="F2049" s="122">
        <v>6</v>
      </c>
      <c r="G2049" s="126"/>
      <c r="H2049" s="35" t="str">
        <f t="shared" si="1524"/>
        <v>078</v>
      </c>
      <c r="I2049" s="36" t="s">
        <v>207</v>
      </c>
      <c r="J2049" s="37" t="s">
        <v>2402</v>
      </c>
      <c r="K2049" s="244" t="s">
        <v>2403</v>
      </c>
      <c r="L2049" s="232">
        <v>0</v>
      </c>
      <c r="M2049" s="233">
        <v>0</v>
      </c>
      <c r="N2049" s="130"/>
      <c r="O2049" s="131"/>
      <c r="P2049" s="131"/>
      <c r="Q2049" s="131"/>
      <c r="R2049" s="131"/>
      <c r="S2049" s="131"/>
      <c r="T2049" s="132" t="str">
        <f t="shared" si="1532"/>
        <v>OK</v>
      </c>
      <c r="U2049" s="138"/>
      <c r="V2049" s="138"/>
      <c r="W2049" s="139"/>
      <c r="X2049" s="139"/>
      <c r="Y2049" s="132" t="str">
        <f t="shared" si="1533"/>
        <v>OK</v>
      </c>
      <c r="Z2049" s="210"/>
      <c r="AA2049" s="204"/>
      <c r="AB2049" s="202"/>
      <c r="AC2049" s="202"/>
      <c r="AD2049" s="202"/>
      <c r="AE2049" s="202"/>
      <c r="AF2049" s="202"/>
      <c r="AG2049" s="132" t="str">
        <f t="shared" si="1534"/>
        <v>OK</v>
      </c>
      <c r="AH2049" s="138"/>
      <c r="AI2049" s="138"/>
      <c r="AJ2049" s="139"/>
      <c r="AK2049" s="139"/>
      <c r="AL2049" s="132" t="str">
        <f t="shared" si="1535"/>
        <v>OK</v>
      </c>
      <c r="AM2049" s="140"/>
      <c r="AN2049" s="119">
        <f t="shared" si="1536"/>
        <v>0</v>
      </c>
      <c r="AO2049" s="120">
        <f t="shared" si="1537"/>
        <v>0</v>
      </c>
      <c r="AP2049" s="39">
        <f t="shared" si="1538"/>
        <v>0</v>
      </c>
      <c r="AQ2049" s="141">
        <f t="shared" si="1539"/>
        <v>0</v>
      </c>
      <c r="AR2049" s="142">
        <f t="shared" si="1540"/>
        <v>0</v>
      </c>
      <c r="AS2049" s="143" t="e">
        <f>AR2049/AP2049</f>
        <v>#DIV/0!</v>
      </c>
      <c r="AT2049" s="144">
        <f t="shared" si="1542"/>
        <v>0</v>
      </c>
      <c r="AU2049" s="141">
        <f>AO2049</f>
        <v>0</v>
      </c>
      <c r="AV2049" s="142">
        <f t="shared" si="1544"/>
        <v>0</v>
      </c>
      <c r="AW2049" s="143" t="e">
        <f>AV2049/AT2049</f>
        <v>#DIV/0!</v>
      </c>
      <c r="AX2049"/>
      <c r="AY2049" s="146" t="str">
        <f t="shared" si="1546"/>
        <v>33.00</v>
      </c>
      <c r="AZ2049" s="921" t="b">
        <f>COUNTIF('[1]Codes SEC'!$B$2:$B$250,Ministres!AY2049)&gt;0</f>
        <v>1</v>
      </c>
      <c r="BA2049" s="12"/>
      <c r="BB2049" s="12"/>
      <c r="BC2049" s="12"/>
      <c r="BD2049" s="12"/>
      <c r="BE2049" s="12"/>
      <c r="BF2049" s="12"/>
      <c r="BG2049" s="12"/>
      <c r="BH2049" s="12"/>
      <c r="BI2049" s="12"/>
      <c r="BJ2049" s="12"/>
      <c r="BK2049" s="12"/>
      <c r="BL2049" s="12"/>
    </row>
    <row r="2050" spans="1:64" ht="35.1" customHeight="1" x14ac:dyDescent="0.25">
      <c r="A2050" s="15" t="s">
        <v>1675</v>
      </c>
      <c r="B2050" s="225">
        <v>16</v>
      </c>
      <c r="C2050" s="122" t="s">
        <v>2367</v>
      </c>
      <c r="D2050" s="123">
        <v>1000</v>
      </c>
      <c r="E2050" s="226"/>
      <c r="F2050" s="122">
        <v>12</v>
      </c>
      <c r="G2050" s="126">
        <v>1</v>
      </c>
      <c r="H2050" s="35" t="str">
        <f t="shared" si="1524"/>
        <v>078</v>
      </c>
      <c r="I2050" s="36" t="s">
        <v>1570</v>
      </c>
      <c r="J2050" s="37" t="s">
        <v>2404</v>
      </c>
      <c r="K2050" s="244" t="s">
        <v>2405</v>
      </c>
      <c r="L2050" s="232">
        <v>125</v>
      </c>
      <c r="M2050" s="233">
        <v>125</v>
      </c>
      <c r="N2050" s="130"/>
      <c r="O2050" s="131"/>
      <c r="P2050" s="131"/>
      <c r="Q2050" s="131"/>
      <c r="R2050" s="131"/>
      <c r="S2050" s="131"/>
      <c r="T2050" s="132" t="str">
        <f t="shared" si="1532"/>
        <v>OK</v>
      </c>
      <c r="U2050" s="138"/>
      <c r="V2050" s="138"/>
      <c r="W2050" s="139"/>
      <c r="X2050" s="139"/>
      <c r="Y2050" s="132" t="str">
        <f t="shared" si="1533"/>
        <v>OK</v>
      </c>
      <c r="Z2050" s="210"/>
      <c r="AA2050" s="204"/>
      <c r="AB2050" s="202"/>
      <c r="AC2050" s="202"/>
      <c r="AD2050" s="202"/>
      <c r="AE2050" s="202"/>
      <c r="AF2050" s="202"/>
      <c r="AG2050" s="132" t="str">
        <f t="shared" si="1534"/>
        <v>OK</v>
      </c>
      <c r="AH2050" s="138"/>
      <c r="AI2050" s="138"/>
      <c r="AJ2050" s="139"/>
      <c r="AK2050" s="139"/>
      <c r="AL2050" s="132" t="str">
        <f t="shared" si="1535"/>
        <v>OK</v>
      </c>
      <c r="AM2050" s="140"/>
      <c r="AN2050" s="119">
        <f t="shared" si="1536"/>
        <v>125</v>
      </c>
      <c r="AO2050" s="120">
        <f t="shared" si="1537"/>
        <v>125</v>
      </c>
      <c r="AP2050" s="39">
        <f t="shared" si="1538"/>
        <v>125</v>
      </c>
      <c r="AQ2050" s="141">
        <f t="shared" si="1539"/>
        <v>125</v>
      </c>
      <c r="AR2050" s="142">
        <f t="shared" si="1540"/>
        <v>0</v>
      </c>
      <c r="AS2050" s="143">
        <f t="shared" ref="AS2050:AS2054" si="1547">AR2050/AP2050</f>
        <v>0</v>
      </c>
      <c r="AT2050" s="144">
        <f t="shared" si="1542"/>
        <v>125</v>
      </c>
      <c r="AU2050" s="141">
        <f>AO2050</f>
        <v>125</v>
      </c>
      <c r="AV2050" s="142">
        <f t="shared" si="1544"/>
        <v>0</v>
      </c>
      <c r="AW2050" s="143">
        <f t="shared" ref="AW2050:AW2054" si="1548">AV2050/AT2050</f>
        <v>0</v>
      </c>
      <c r="AY2050" s="146" t="str">
        <f t="shared" si="1546"/>
        <v>34.41</v>
      </c>
      <c r="AZ2050" s="921" t="b">
        <f>COUNTIF('[1]Codes SEC'!$B$2:$B$250,Ministres!AY2050)&gt;0</f>
        <v>1</v>
      </c>
    </row>
    <row r="2051" spans="1:64" ht="35.1" customHeight="1" x14ac:dyDescent="0.25">
      <c r="A2051" s="15" t="s">
        <v>1675</v>
      </c>
      <c r="B2051" s="225">
        <v>16</v>
      </c>
      <c r="C2051" s="122" t="s">
        <v>2367</v>
      </c>
      <c r="D2051" s="123">
        <v>1000</v>
      </c>
      <c r="E2051" s="226"/>
      <c r="F2051" s="122">
        <v>6</v>
      </c>
      <c r="G2051" s="126">
        <v>1</v>
      </c>
      <c r="H2051" s="35" t="str">
        <f t="shared" si="1524"/>
        <v>078</v>
      </c>
      <c r="I2051" s="36" t="s">
        <v>1766</v>
      </c>
      <c r="J2051" s="37" t="s">
        <v>2406</v>
      </c>
      <c r="K2051" s="244" t="s">
        <v>2407</v>
      </c>
      <c r="L2051" s="232">
        <v>0</v>
      </c>
      <c r="M2051" s="233">
        <v>0</v>
      </c>
      <c r="N2051" s="130"/>
      <c r="O2051" s="131"/>
      <c r="P2051" s="131"/>
      <c r="Q2051" s="131"/>
      <c r="R2051" s="131"/>
      <c r="S2051" s="131"/>
      <c r="T2051" s="132" t="str">
        <f t="shared" si="1532"/>
        <v>OK</v>
      </c>
      <c r="U2051" s="138"/>
      <c r="V2051" s="138"/>
      <c r="W2051" s="139"/>
      <c r="X2051" s="139"/>
      <c r="Y2051" s="132" t="str">
        <f t="shared" si="1533"/>
        <v>OK</v>
      </c>
      <c r="Z2051" s="210"/>
      <c r="AA2051" s="204"/>
      <c r="AB2051" s="202"/>
      <c r="AC2051" s="202"/>
      <c r="AD2051" s="202"/>
      <c r="AE2051" s="202"/>
      <c r="AF2051" s="202"/>
      <c r="AG2051" s="132" t="str">
        <f t="shared" si="1534"/>
        <v>OK</v>
      </c>
      <c r="AH2051" s="138"/>
      <c r="AI2051" s="138"/>
      <c r="AJ2051" s="139"/>
      <c r="AK2051" s="139"/>
      <c r="AL2051" s="132" t="str">
        <f t="shared" si="1535"/>
        <v>OK</v>
      </c>
      <c r="AM2051" s="140"/>
      <c r="AN2051" s="119">
        <f t="shared" si="1536"/>
        <v>0</v>
      </c>
      <c r="AO2051" s="120">
        <f t="shared" si="1537"/>
        <v>0</v>
      </c>
      <c r="AP2051" s="39">
        <f t="shared" si="1538"/>
        <v>0</v>
      </c>
      <c r="AQ2051" s="141">
        <f t="shared" si="1539"/>
        <v>0</v>
      </c>
      <c r="AR2051" s="142">
        <f t="shared" si="1540"/>
        <v>0</v>
      </c>
      <c r="AS2051" s="143" t="e">
        <f t="shared" si="1547"/>
        <v>#DIV/0!</v>
      </c>
      <c r="AT2051" s="144">
        <f t="shared" si="1542"/>
        <v>0</v>
      </c>
      <c r="AU2051" s="141">
        <f>AO2051</f>
        <v>0</v>
      </c>
      <c r="AV2051" s="142">
        <f t="shared" si="1544"/>
        <v>0</v>
      </c>
      <c r="AW2051" s="143" t="e">
        <f t="shared" si="1548"/>
        <v>#DIV/0!</v>
      </c>
      <c r="AY2051" s="146" t="str">
        <f t="shared" si="1546"/>
        <v>35.20</v>
      </c>
      <c r="AZ2051" s="921" t="b">
        <f>COUNTIF('[1]Codes SEC'!$B$2:$B$250,Ministres!AY2051)&gt;0</f>
        <v>1</v>
      </c>
    </row>
    <row r="2052" spans="1:64" ht="35.1" customHeight="1" x14ac:dyDescent="0.25">
      <c r="A2052" s="15" t="s">
        <v>1675</v>
      </c>
      <c r="B2052" s="225">
        <v>16</v>
      </c>
      <c r="C2052" s="122" t="s">
        <v>2367</v>
      </c>
      <c r="D2052" s="123">
        <v>1000</v>
      </c>
      <c r="E2052" s="226"/>
      <c r="F2052" s="122">
        <v>12</v>
      </c>
      <c r="G2052" s="126">
        <v>1</v>
      </c>
      <c r="H2052" s="35" t="str">
        <f t="shared" si="1524"/>
        <v>078</v>
      </c>
      <c r="I2052" s="36" t="s">
        <v>121</v>
      </c>
      <c r="J2052" s="37" t="s">
        <v>2408</v>
      </c>
      <c r="K2052" s="244" t="s">
        <v>2409</v>
      </c>
      <c r="L2052" s="128">
        <v>103</v>
      </c>
      <c r="M2052" s="129">
        <v>103</v>
      </c>
      <c r="N2052" s="130"/>
      <c r="O2052" s="131"/>
      <c r="P2052" s="131"/>
      <c r="Q2052" s="131"/>
      <c r="R2052" s="131"/>
      <c r="S2052" s="131"/>
      <c r="T2052" s="132" t="str">
        <f t="shared" si="1532"/>
        <v>OK</v>
      </c>
      <c r="U2052" s="138"/>
      <c r="V2052" s="138"/>
      <c r="W2052" s="139"/>
      <c r="X2052" s="139"/>
      <c r="Y2052" s="132" t="str">
        <f t="shared" si="1533"/>
        <v>OK</v>
      </c>
      <c r="Z2052" s="210"/>
      <c r="AA2052" s="204"/>
      <c r="AB2052" s="202"/>
      <c r="AC2052" s="202"/>
      <c r="AD2052" s="202"/>
      <c r="AE2052" s="202"/>
      <c r="AF2052" s="202"/>
      <c r="AG2052" s="132" t="str">
        <f t="shared" si="1534"/>
        <v>OK</v>
      </c>
      <c r="AH2052" s="138"/>
      <c r="AI2052" s="138"/>
      <c r="AJ2052" s="139"/>
      <c r="AK2052" s="139"/>
      <c r="AL2052" s="132" t="str">
        <f t="shared" si="1535"/>
        <v>OK</v>
      </c>
      <c r="AM2052" s="140"/>
      <c r="AN2052" s="119">
        <f t="shared" si="1536"/>
        <v>103</v>
      </c>
      <c r="AO2052" s="120">
        <f t="shared" si="1537"/>
        <v>103</v>
      </c>
      <c r="AP2052" s="39">
        <f t="shared" si="1538"/>
        <v>103</v>
      </c>
      <c r="AQ2052" s="141">
        <f t="shared" si="1539"/>
        <v>103</v>
      </c>
      <c r="AR2052" s="142">
        <f t="shared" si="1540"/>
        <v>0</v>
      </c>
      <c r="AS2052" s="143">
        <f t="shared" si="1547"/>
        <v>0</v>
      </c>
      <c r="AT2052" s="144">
        <f t="shared" si="1542"/>
        <v>103</v>
      </c>
      <c r="AU2052" s="141">
        <f t="shared" si="1543"/>
        <v>103</v>
      </c>
      <c r="AV2052" s="142">
        <f t="shared" si="1544"/>
        <v>0</v>
      </c>
      <c r="AW2052" s="143">
        <f t="shared" si="1548"/>
        <v>0</v>
      </c>
      <c r="AY2052" s="146" t="str">
        <f t="shared" si="1546"/>
        <v>41.40</v>
      </c>
      <c r="AZ2052" s="921" t="b">
        <f>COUNTIF('[1]Codes SEC'!$B$2:$B$250,Ministres!AY2052)&gt;0</f>
        <v>1</v>
      </c>
    </row>
    <row r="2053" spans="1:64" ht="35.1" customHeight="1" x14ac:dyDescent="0.25">
      <c r="A2053" s="15" t="s">
        <v>1675</v>
      </c>
      <c r="B2053" s="225">
        <v>16</v>
      </c>
      <c r="C2053" s="122" t="s">
        <v>2367</v>
      </c>
      <c r="D2053" s="123">
        <v>1000</v>
      </c>
      <c r="E2053" s="226"/>
      <c r="F2053" s="122">
        <v>12</v>
      </c>
      <c r="G2053" s="126">
        <v>1</v>
      </c>
      <c r="H2053" s="35" t="str">
        <f t="shared" si="1524"/>
        <v>078</v>
      </c>
      <c r="I2053" s="36" t="s">
        <v>296</v>
      </c>
      <c r="J2053" s="37" t="s">
        <v>2410</v>
      </c>
      <c r="K2053" s="244" t="s">
        <v>2411</v>
      </c>
      <c r="L2053" s="232">
        <v>3836</v>
      </c>
      <c r="M2053" s="233">
        <v>1710</v>
      </c>
      <c r="N2053" s="130"/>
      <c r="O2053" s="131"/>
      <c r="P2053" s="131"/>
      <c r="Q2053" s="131"/>
      <c r="R2053" s="131"/>
      <c r="S2053" s="131"/>
      <c r="T2053" s="132" t="str">
        <f t="shared" si="1532"/>
        <v>OK</v>
      </c>
      <c r="U2053" s="138"/>
      <c r="V2053" s="138"/>
      <c r="W2053" s="139"/>
      <c r="X2053" s="139"/>
      <c r="Y2053" s="132" t="str">
        <f t="shared" si="1533"/>
        <v>OK</v>
      </c>
      <c r="Z2053" s="210"/>
      <c r="AA2053" s="204"/>
      <c r="AB2053" s="202"/>
      <c r="AC2053" s="202"/>
      <c r="AD2053" s="202"/>
      <c r="AE2053" s="202"/>
      <c r="AF2053" s="202"/>
      <c r="AG2053" s="132" t="str">
        <f t="shared" si="1534"/>
        <v>OK</v>
      </c>
      <c r="AH2053" s="138"/>
      <c r="AI2053" s="138"/>
      <c r="AJ2053" s="139"/>
      <c r="AK2053" s="139"/>
      <c r="AL2053" s="132" t="str">
        <f t="shared" si="1535"/>
        <v>OK</v>
      </c>
      <c r="AM2053" s="140"/>
      <c r="AN2053" s="119">
        <f t="shared" si="1536"/>
        <v>3836</v>
      </c>
      <c r="AO2053" s="120">
        <f t="shared" si="1537"/>
        <v>1710</v>
      </c>
      <c r="AP2053" s="39">
        <f t="shared" si="1538"/>
        <v>3836</v>
      </c>
      <c r="AQ2053" s="141">
        <f t="shared" si="1539"/>
        <v>3836</v>
      </c>
      <c r="AR2053" s="142">
        <f t="shared" si="1540"/>
        <v>0</v>
      </c>
      <c r="AS2053" s="143">
        <f t="shared" si="1547"/>
        <v>0</v>
      </c>
      <c r="AT2053" s="144">
        <f t="shared" si="1542"/>
        <v>1710</v>
      </c>
      <c r="AU2053" s="141">
        <f t="shared" si="1543"/>
        <v>1710</v>
      </c>
      <c r="AV2053" s="142">
        <f t="shared" si="1544"/>
        <v>0</v>
      </c>
      <c r="AW2053" s="143">
        <f t="shared" si="1548"/>
        <v>0</v>
      </c>
      <c r="AY2053" s="146" t="str">
        <f t="shared" si="1546"/>
        <v>43.22</v>
      </c>
      <c r="AZ2053" s="921" t="b">
        <f>COUNTIF('[1]Codes SEC'!$B$2:$B$250,Ministres!AY2053)&gt;0</f>
        <v>1</v>
      </c>
    </row>
    <row r="2054" spans="1:64" ht="35.1" customHeight="1" x14ac:dyDescent="0.25">
      <c r="A2054" s="15" t="s">
        <v>1675</v>
      </c>
      <c r="B2054" s="225">
        <v>16</v>
      </c>
      <c r="C2054" s="122" t="s">
        <v>2367</v>
      </c>
      <c r="D2054" s="123">
        <v>1000</v>
      </c>
      <c r="E2054" s="226"/>
      <c r="F2054" s="122">
        <v>12</v>
      </c>
      <c r="G2054" s="126">
        <v>1</v>
      </c>
      <c r="H2054" s="35" t="str">
        <f t="shared" si="1524"/>
        <v>078</v>
      </c>
      <c r="I2054" s="36" t="s">
        <v>296</v>
      </c>
      <c r="J2054" s="37" t="s">
        <v>2412</v>
      </c>
      <c r="K2054" s="244" t="s">
        <v>2413</v>
      </c>
      <c r="L2054" s="232">
        <v>6000</v>
      </c>
      <c r="M2054" s="233">
        <v>6000</v>
      </c>
      <c r="N2054" s="130"/>
      <c r="O2054" s="131"/>
      <c r="P2054" s="131"/>
      <c r="Q2054" s="131"/>
      <c r="R2054" s="131"/>
      <c r="S2054" s="131"/>
      <c r="T2054" s="132" t="str">
        <f t="shared" si="1532"/>
        <v>OK</v>
      </c>
      <c r="U2054" s="138"/>
      <c r="V2054" s="138"/>
      <c r="W2054" s="139"/>
      <c r="X2054" s="139"/>
      <c r="Y2054" s="132" t="str">
        <f t="shared" si="1533"/>
        <v>OK</v>
      </c>
      <c r="Z2054" s="210"/>
      <c r="AA2054" s="204"/>
      <c r="AB2054" s="202"/>
      <c r="AC2054" s="202"/>
      <c r="AD2054" s="202"/>
      <c r="AE2054" s="202"/>
      <c r="AF2054" s="202"/>
      <c r="AG2054" s="132" t="str">
        <f t="shared" si="1534"/>
        <v>OK</v>
      </c>
      <c r="AH2054" s="138"/>
      <c r="AI2054" s="138"/>
      <c r="AJ2054" s="139"/>
      <c r="AK2054" s="139"/>
      <c r="AL2054" s="132" t="str">
        <f t="shared" si="1535"/>
        <v>OK</v>
      </c>
      <c r="AM2054" s="140"/>
      <c r="AN2054" s="119">
        <f t="shared" si="1536"/>
        <v>6000</v>
      </c>
      <c r="AO2054" s="120">
        <f t="shared" si="1537"/>
        <v>6000</v>
      </c>
      <c r="AP2054" s="39">
        <f t="shared" si="1538"/>
        <v>6000</v>
      </c>
      <c r="AQ2054" s="141">
        <f t="shared" si="1539"/>
        <v>6000</v>
      </c>
      <c r="AR2054" s="142">
        <f t="shared" si="1540"/>
        <v>0</v>
      </c>
      <c r="AS2054" s="143">
        <f t="shared" si="1547"/>
        <v>0</v>
      </c>
      <c r="AT2054" s="144">
        <f t="shared" si="1542"/>
        <v>6000</v>
      </c>
      <c r="AU2054" s="141">
        <f t="shared" si="1543"/>
        <v>6000</v>
      </c>
      <c r="AV2054" s="142">
        <f t="shared" si="1544"/>
        <v>0</v>
      </c>
      <c r="AW2054" s="143">
        <f t="shared" si="1548"/>
        <v>0</v>
      </c>
      <c r="AY2054" s="146" t="str">
        <f t="shared" si="1546"/>
        <v>43.22</v>
      </c>
      <c r="AZ2054" s="921" t="b">
        <f>COUNTIF('[1]Codes SEC'!$B$2:$B$250,Ministres!AY2054)&gt;0</f>
        <v>1</v>
      </c>
    </row>
    <row r="2055" spans="1:64" ht="61.2" x14ac:dyDescent="0.25">
      <c r="A2055" s="15" t="s">
        <v>1675</v>
      </c>
      <c r="B2055" s="225">
        <v>16</v>
      </c>
      <c r="C2055" s="122" t="s">
        <v>2367</v>
      </c>
      <c r="D2055" s="123">
        <v>1000</v>
      </c>
      <c r="E2055" s="226"/>
      <c r="F2055" s="122">
        <v>12</v>
      </c>
      <c r="G2055" s="126">
        <v>1</v>
      </c>
      <c r="H2055" s="35" t="str">
        <f t="shared" si="1524"/>
        <v>078</v>
      </c>
      <c r="I2055" s="36" t="s">
        <v>296</v>
      </c>
      <c r="J2055" s="37" t="s">
        <v>2414</v>
      </c>
      <c r="K2055" s="244" t="s">
        <v>2415</v>
      </c>
      <c r="L2055" s="232">
        <v>1052</v>
      </c>
      <c r="M2055" s="233">
        <v>846</v>
      </c>
      <c r="N2055" s="130"/>
      <c r="O2055" s="131"/>
      <c r="P2055" s="131"/>
      <c r="Q2055" s="131"/>
      <c r="R2055" s="131"/>
      <c r="S2055" s="131"/>
      <c r="T2055" s="132" t="str">
        <f>IF(SUM(N2055:S2055)=U2055,"OK",SUM(N2055:S2055)-U2055)</f>
        <v>OK</v>
      </c>
      <c r="U2055" s="138"/>
      <c r="V2055" s="138"/>
      <c r="W2055" s="139"/>
      <c r="X2055" s="139"/>
      <c r="Y2055" s="132" t="str">
        <f>IF(SUM(W2055:X2055)=Z2055,"OK",SUM(W2055:X2055)-Z2055)</f>
        <v>OK</v>
      </c>
      <c r="Z2055" s="210"/>
      <c r="AA2055" s="204"/>
      <c r="AB2055" s="202"/>
      <c r="AC2055" s="202"/>
      <c r="AD2055" s="202"/>
      <c r="AE2055" s="202"/>
      <c r="AF2055" s="202"/>
      <c r="AG2055" s="132" t="str">
        <f>IF(SUM(AA2055:AF2055)=AH2055,"OK",SUM(AA2055:AF2055)-AH2055)</f>
        <v>OK</v>
      </c>
      <c r="AH2055" s="138"/>
      <c r="AI2055" s="138"/>
      <c r="AJ2055" s="139"/>
      <c r="AK2055" s="139"/>
      <c r="AL2055" s="132" t="str">
        <f>IF(SUM(AJ2055:AK2055)=AM2055,"OK",SUM(AJ2055:AK2055)-AM2055)</f>
        <v>OK</v>
      </c>
      <c r="AM2055" s="140"/>
      <c r="AN2055" s="119">
        <f>L2055+U2055+V2055+Z2055</f>
        <v>1052</v>
      </c>
      <c r="AO2055" s="120">
        <f>M2055+AH2055+AI2055+AM2055</f>
        <v>846</v>
      </c>
      <c r="AP2055" s="39">
        <f>L2055</f>
        <v>1052</v>
      </c>
      <c r="AQ2055" s="141">
        <f>AN2055</f>
        <v>1052</v>
      </c>
      <c r="AR2055" s="142">
        <f>AQ2055-AP2055</f>
        <v>0</v>
      </c>
      <c r="AS2055" s="143">
        <f>AR2055/AP2055</f>
        <v>0</v>
      </c>
      <c r="AT2055" s="144">
        <f>M2055</f>
        <v>846</v>
      </c>
      <c r="AU2055" s="141">
        <f>AO2055</f>
        <v>846</v>
      </c>
      <c r="AV2055" s="142">
        <f>AU2055-AT2055</f>
        <v>0</v>
      </c>
      <c r="AW2055" s="143">
        <f>AV2055/AT2055</f>
        <v>0</v>
      </c>
      <c r="AY2055" s="146" t="str">
        <f t="shared" si="1546"/>
        <v>43.22</v>
      </c>
      <c r="AZ2055" s="921" t="b">
        <f>COUNTIF('[1]Codes SEC'!$B$2:$B$250,Ministres!AY2055)&gt;0</f>
        <v>1</v>
      </c>
    </row>
    <row r="2056" spans="1:64" ht="35.1" customHeight="1" x14ac:dyDescent="0.25">
      <c r="A2056" s="15" t="s">
        <v>1675</v>
      </c>
      <c r="B2056" s="225">
        <v>16</v>
      </c>
      <c r="C2056" s="122" t="s">
        <v>2367</v>
      </c>
      <c r="D2056" s="123">
        <v>1000</v>
      </c>
      <c r="E2056" s="226"/>
      <c r="F2056" s="122">
        <v>12</v>
      </c>
      <c r="G2056" s="126">
        <v>1</v>
      </c>
      <c r="H2056" s="35" t="str">
        <f t="shared" si="1524"/>
        <v>078</v>
      </c>
      <c r="I2056" s="36">
        <v>84340000</v>
      </c>
      <c r="J2056" s="37" t="s">
        <v>2416</v>
      </c>
      <c r="K2056" s="244" t="s">
        <v>2417</v>
      </c>
      <c r="L2056" s="232">
        <v>570</v>
      </c>
      <c r="M2056" s="233">
        <v>570</v>
      </c>
      <c r="N2056" s="130"/>
      <c r="O2056" s="131"/>
      <c r="P2056" s="131"/>
      <c r="Q2056" s="131"/>
      <c r="R2056" s="131"/>
      <c r="S2056" s="131"/>
      <c r="T2056" s="132" t="str">
        <f>IF(SUM(N2056:S2056)=U2056,"OK",SUM(N2056:S2056)-U2056)</f>
        <v>OK</v>
      </c>
      <c r="U2056" s="138"/>
      <c r="V2056" s="138"/>
      <c r="W2056" s="139"/>
      <c r="X2056" s="139"/>
      <c r="Y2056" s="132" t="str">
        <f>IF(SUM(W2056:X2056)=Z2056,"OK",SUM(W2056:X2056)-Z2056)</f>
        <v>OK</v>
      </c>
      <c r="Z2056" s="210"/>
      <c r="AA2056" s="204"/>
      <c r="AB2056" s="202"/>
      <c r="AC2056" s="202"/>
      <c r="AD2056" s="202"/>
      <c r="AE2056" s="202"/>
      <c r="AF2056" s="202"/>
      <c r="AG2056" s="132" t="str">
        <f>IF(SUM(AA2056:AF2056)=AH2056,"OK",SUM(AA2056:AF2056)-AH2056)</f>
        <v>OK</v>
      </c>
      <c r="AH2056" s="138"/>
      <c r="AI2056" s="138"/>
      <c r="AJ2056" s="139"/>
      <c r="AK2056" s="139"/>
      <c r="AL2056" s="132" t="str">
        <f>IF(SUM(AJ2056:AK2056)=AM2056,"OK",SUM(AJ2056:AK2056)-AM2056)</f>
        <v>OK</v>
      </c>
      <c r="AM2056" s="140"/>
      <c r="AN2056" s="119">
        <f>L2056+U2056+V2056+Z2056</f>
        <v>570</v>
      </c>
      <c r="AO2056" s="120">
        <f>M2056+AH2056+AI2056+AM2056</f>
        <v>570</v>
      </c>
      <c r="AP2056" s="39">
        <f>L2056</f>
        <v>570</v>
      </c>
      <c r="AQ2056" s="141">
        <f>AN2056</f>
        <v>570</v>
      </c>
      <c r="AR2056" s="142">
        <f>AQ2056-AP2056</f>
        <v>0</v>
      </c>
      <c r="AS2056" s="143">
        <f>AR2056/AP2056</f>
        <v>0</v>
      </c>
      <c r="AT2056" s="144">
        <f>M2056</f>
        <v>570</v>
      </c>
      <c r="AU2056" s="141">
        <f>AO2056</f>
        <v>570</v>
      </c>
      <c r="AV2056" s="142">
        <f>AU2056-AT2056</f>
        <v>0</v>
      </c>
      <c r="AW2056" s="143">
        <f>AV2056/AT2056</f>
        <v>0</v>
      </c>
      <c r="AY2056" s="146" t="str">
        <f t="shared" si="1546"/>
        <v>43.40</v>
      </c>
      <c r="AZ2056" s="921" t="b">
        <f>COUNTIF('[1]Codes SEC'!$B$2:$B$250,Ministres!AY2056)&gt;0</f>
        <v>1</v>
      </c>
    </row>
    <row r="2057" spans="1:64" ht="35.1" customHeight="1" x14ac:dyDescent="0.25">
      <c r="A2057" s="15" t="s">
        <v>1675</v>
      </c>
      <c r="B2057" s="225" t="s">
        <v>2393</v>
      </c>
      <c r="C2057" s="122" t="s">
        <v>2367</v>
      </c>
      <c r="D2057" s="123">
        <v>1000</v>
      </c>
      <c r="E2057" s="226"/>
      <c r="F2057" s="122">
        <v>12</v>
      </c>
      <c r="G2057" s="227">
        <v>1</v>
      </c>
      <c r="H2057" s="228" t="str">
        <f t="shared" si="1524"/>
        <v>078</v>
      </c>
      <c r="I2057" s="229">
        <v>84340000</v>
      </c>
      <c r="J2057" s="230" t="s">
        <v>2418</v>
      </c>
      <c r="K2057" s="231" t="s">
        <v>2419</v>
      </c>
      <c r="L2057" s="232">
        <v>0</v>
      </c>
      <c r="M2057" s="233">
        <v>0</v>
      </c>
      <c r="N2057" s="130"/>
      <c r="O2057" s="131"/>
      <c r="P2057" s="131"/>
      <c r="Q2057" s="131"/>
      <c r="R2057" s="131"/>
      <c r="S2057" s="131"/>
      <c r="T2057" s="132" t="str">
        <f t="shared" si="1532"/>
        <v>OK</v>
      </c>
      <c r="U2057" s="138"/>
      <c r="V2057" s="138"/>
      <c r="W2057" s="139"/>
      <c r="X2057" s="139"/>
      <c r="Y2057" s="132" t="str">
        <f t="shared" si="1533"/>
        <v>OK</v>
      </c>
      <c r="Z2057" s="210"/>
      <c r="AA2057" s="204"/>
      <c r="AB2057" s="202"/>
      <c r="AC2057" s="202"/>
      <c r="AD2057" s="202"/>
      <c r="AE2057" s="202"/>
      <c r="AF2057" s="202"/>
      <c r="AG2057" s="132" t="str">
        <f t="shared" si="1534"/>
        <v>OK</v>
      </c>
      <c r="AH2057" s="138"/>
      <c r="AI2057" s="138"/>
      <c r="AJ2057" s="139"/>
      <c r="AK2057" s="139"/>
      <c r="AL2057" s="132" t="str">
        <f t="shared" si="1535"/>
        <v>OK</v>
      </c>
      <c r="AM2057" s="140"/>
      <c r="AN2057" s="119">
        <f t="shared" si="1536"/>
        <v>0</v>
      </c>
      <c r="AO2057" s="120">
        <f t="shared" si="1537"/>
        <v>0</v>
      </c>
      <c r="AP2057" s="39">
        <f t="shared" si="1538"/>
        <v>0</v>
      </c>
      <c r="AQ2057" s="141">
        <f t="shared" si="1539"/>
        <v>0</v>
      </c>
      <c r="AR2057" s="142">
        <f t="shared" si="1540"/>
        <v>0</v>
      </c>
      <c r="AS2057" s="143" t="e">
        <f t="shared" ref="AS2057:AS2059" si="1549">AR2057/AP2057</f>
        <v>#DIV/0!</v>
      </c>
      <c r="AT2057" s="144">
        <f t="shared" si="1542"/>
        <v>0</v>
      </c>
      <c r="AU2057" s="141">
        <f t="shared" ref="AU2057:AU2059" si="1550">AO2057</f>
        <v>0</v>
      </c>
      <c r="AV2057" s="142">
        <f t="shared" si="1544"/>
        <v>0</v>
      </c>
      <c r="AW2057" s="143" t="e">
        <f t="shared" ref="AW2057:AW2059" si="1551">AV2057/AT2057</f>
        <v>#DIV/0!</v>
      </c>
      <c r="AY2057" s="146" t="str">
        <f t="shared" si="1546"/>
        <v>43.40</v>
      </c>
      <c r="AZ2057" s="921" t="b">
        <f>COUNTIF('[1]Codes SEC'!$B$2:$B$250,Ministres!AY2057)&gt;0</f>
        <v>1</v>
      </c>
    </row>
    <row r="2058" spans="1:64" s="927" customFormat="1" ht="35.1" customHeight="1" x14ac:dyDescent="0.25">
      <c r="A2058" s="15" t="s">
        <v>1675</v>
      </c>
      <c r="B2058" s="225">
        <v>16</v>
      </c>
      <c r="C2058" s="122" t="s">
        <v>2367</v>
      </c>
      <c r="D2058" s="123">
        <v>1000</v>
      </c>
      <c r="E2058" s="124"/>
      <c r="F2058" s="125">
        <v>12</v>
      </c>
      <c r="G2058" s="126">
        <v>1</v>
      </c>
      <c r="H2058" s="35" t="str">
        <f t="shared" si="1524"/>
        <v>078</v>
      </c>
      <c r="I2058" s="36">
        <v>84353000</v>
      </c>
      <c r="J2058" s="37" t="s">
        <v>2420</v>
      </c>
      <c r="K2058" s="281" t="s">
        <v>2421</v>
      </c>
      <c r="L2058" s="128">
        <v>51</v>
      </c>
      <c r="M2058" s="129">
        <v>51</v>
      </c>
      <c r="N2058" s="130"/>
      <c r="O2058" s="131"/>
      <c r="P2058" s="131"/>
      <c r="Q2058" s="131"/>
      <c r="R2058" s="131"/>
      <c r="S2058" s="131"/>
      <c r="T2058" s="132" t="str">
        <f>IF(SUM(N2058:S2058)=U2058,"OK",SUM(N2058:S2058)-U2058)</f>
        <v>OK</v>
      </c>
      <c r="U2058" s="138"/>
      <c r="V2058" s="138"/>
      <c r="W2058" s="139"/>
      <c r="X2058" s="139"/>
      <c r="Y2058" s="132" t="str">
        <f>IF(SUM(W2058:X2058)=Z2058,"OK",SUM(W2058:X2058)-Z2058)</f>
        <v>OK</v>
      </c>
      <c r="Z2058" s="210"/>
      <c r="AA2058" s="204"/>
      <c r="AB2058" s="202"/>
      <c r="AC2058" s="202"/>
      <c r="AD2058" s="202"/>
      <c r="AE2058" s="202"/>
      <c r="AF2058" s="202"/>
      <c r="AG2058" s="132" t="str">
        <f>IF(SUM(AA2058:AF2058)=AH2058,"OK",SUM(AA2058:AF2058)-AH2058)</f>
        <v>OK</v>
      </c>
      <c r="AH2058" s="138"/>
      <c r="AI2058" s="138"/>
      <c r="AJ2058" s="139"/>
      <c r="AK2058" s="139"/>
      <c r="AL2058" s="132" t="str">
        <f>IF(SUM(AJ2058:AK2058)=AM2058,"OK",SUM(AJ2058:AK2058)-AM2058)</f>
        <v>OK</v>
      </c>
      <c r="AM2058" s="140"/>
      <c r="AN2058" s="119">
        <f>L2058+U2058+V2058+Z2058</f>
        <v>51</v>
      </c>
      <c r="AO2058" s="120">
        <f>M2058+AH2058+AI2058+AM2058</f>
        <v>51</v>
      </c>
      <c r="AP2058" s="39">
        <f>L2058</f>
        <v>51</v>
      </c>
      <c r="AQ2058" s="141">
        <f>AN2058</f>
        <v>51</v>
      </c>
      <c r="AR2058" s="142">
        <f>AQ2058-AP2058</f>
        <v>0</v>
      </c>
      <c r="AS2058" s="143">
        <f>AR2058/AP2058</f>
        <v>0</v>
      </c>
      <c r="AT2058" s="144">
        <f>M2058</f>
        <v>51</v>
      </c>
      <c r="AU2058" s="141">
        <f>AO2058</f>
        <v>51</v>
      </c>
      <c r="AV2058" s="142">
        <f>AU2058-AT2058</f>
        <v>0</v>
      </c>
      <c r="AW2058" s="143">
        <f>AV2058/AT2058</f>
        <v>0</v>
      </c>
      <c r="AX2058"/>
      <c r="AY2058" s="146" t="str">
        <f t="shared" si="1546"/>
        <v>43.53</v>
      </c>
      <c r="AZ2058" s="921" t="b">
        <f>COUNTIF('[1]Codes SEC'!$B$2:$B$250,Ministres!AY2058)&gt;0</f>
        <v>1</v>
      </c>
      <c r="BA2058"/>
      <c r="BB2058"/>
      <c r="BC2058"/>
      <c r="BD2058"/>
      <c r="BE2058"/>
      <c r="BF2058"/>
      <c r="BG2058"/>
      <c r="BH2058"/>
      <c r="BI2058"/>
      <c r="BJ2058"/>
      <c r="BK2058"/>
      <c r="BL2058"/>
    </row>
    <row r="2059" spans="1:64" ht="35.1" customHeight="1" x14ac:dyDescent="0.25">
      <c r="A2059" s="15" t="s">
        <v>1675</v>
      </c>
      <c r="B2059" s="225">
        <v>16</v>
      </c>
      <c r="C2059" s="122" t="s">
        <v>2367</v>
      </c>
      <c r="D2059" s="123">
        <v>1000</v>
      </c>
      <c r="E2059" s="226"/>
      <c r="F2059" s="122">
        <v>12</v>
      </c>
      <c r="G2059" s="126">
        <v>1</v>
      </c>
      <c r="H2059" s="35" t="str">
        <f t="shared" si="1524"/>
        <v>078</v>
      </c>
      <c r="I2059" s="36" t="s">
        <v>301</v>
      </c>
      <c r="J2059" s="37" t="s">
        <v>2422</v>
      </c>
      <c r="K2059" s="244" t="s">
        <v>2423</v>
      </c>
      <c r="L2059" s="232">
        <v>2000</v>
      </c>
      <c r="M2059" s="233">
        <v>2000</v>
      </c>
      <c r="N2059" s="130"/>
      <c r="O2059" s="131"/>
      <c r="P2059" s="131"/>
      <c r="Q2059" s="131"/>
      <c r="R2059" s="131"/>
      <c r="S2059" s="131"/>
      <c r="T2059" s="132" t="str">
        <f t="shared" si="1532"/>
        <v>OK</v>
      </c>
      <c r="U2059" s="138"/>
      <c r="V2059" s="138"/>
      <c r="W2059" s="139"/>
      <c r="X2059" s="139"/>
      <c r="Y2059" s="132" t="str">
        <f t="shared" si="1533"/>
        <v>OK</v>
      </c>
      <c r="Z2059" s="210"/>
      <c r="AA2059" s="204"/>
      <c r="AB2059" s="202"/>
      <c r="AC2059" s="202"/>
      <c r="AD2059" s="202"/>
      <c r="AE2059" s="202"/>
      <c r="AF2059" s="202"/>
      <c r="AG2059" s="132" t="str">
        <f t="shared" si="1534"/>
        <v>OK</v>
      </c>
      <c r="AH2059" s="138"/>
      <c r="AI2059" s="138"/>
      <c r="AJ2059" s="139"/>
      <c r="AK2059" s="139"/>
      <c r="AL2059" s="132" t="str">
        <f t="shared" si="1535"/>
        <v>OK</v>
      </c>
      <c r="AM2059" s="140"/>
      <c r="AN2059" s="119">
        <f t="shared" si="1536"/>
        <v>2000</v>
      </c>
      <c r="AO2059" s="120">
        <f t="shared" si="1537"/>
        <v>2000</v>
      </c>
      <c r="AP2059" s="39">
        <f t="shared" si="1538"/>
        <v>2000</v>
      </c>
      <c r="AQ2059" s="141">
        <f t="shared" si="1539"/>
        <v>2000</v>
      </c>
      <c r="AR2059" s="142">
        <f t="shared" si="1540"/>
        <v>0</v>
      </c>
      <c r="AS2059" s="143">
        <f t="shared" si="1549"/>
        <v>0</v>
      </c>
      <c r="AT2059" s="144">
        <f t="shared" si="1542"/>
        <v>2000</v>
      </c>
      <c r="AU2059" s="141">
        <f t="shared" si="1550"/>
        <v>2000</v>
      </c>
      <c r="AV2059" s="142">
        <f t="shared" si="1544"/>
        <v>0</v>
      </c>
      <c r="AW2059" s="143">
        <f t="shared" si="1551"/>
        <v>0</v>
      </c>
      <c r="AY2059" s="146" t="str">
        <f t="shared" si="1546"/>
        <v>45.24</v>
      </c>
      <c r="AZ2059" s="921" t="b">
        <f>COUNTIF('[1]Codes SEC'!$B$2:$B$250,Ministres!AY2059)&gt;0</f>
        <v>1</v>
      </c>
    </row>
    <row r="2060" spans="1:64" ht="35.1" customHeight="1" x14ac:dyDescent="0.25">
      <c r="A2060" s="15" t="s">
        <v>1675</v>
      </c>
      <c r="B2060" s="225">
        <v>16</v>
      </c>
      <c r="C2060" s="122" t="s">
        <v>2367</v>
      </c>
      <c r="D2060" s="123">
        <v>1000</v>
      </c>
      <c r="E2060" s="226"/>
      <c r="F2060" s="122">
        <v>6</v>
      </c>
      <c r="G2060" s="227"/>
      <c r="H2060" s="228" t="str">
        <f t="shared" si="1524"/>
        <v>078</v>
      </c>
      <c r="I2060" s="229">
        <v>84524000</v>
      </c>
      <c r="J2060" s="230" t="s">
        <v>2424</v>
      </c>
      <c r="K2060" s="231" t="s">
        <v>2425</v>
      </c>
      <c r="L2060" s="232">
        <v>0</v>
      </c>
      <c r="M2060" s="233">
        <v>0</v>
      </c>
      <c r="N2060" s="130"/>
      <c r="O2060" s="131"/>
      <c r="P2060" s="131"/>
      <c r="Q2060" s="131"/>
      <c r="R2060" s="131"/>
      <c r="S2060" s="131"/>
      <c r="T2060" s="132" t="str">
        <f t="shared" si="1532"/>
        <v>OK</v>
      </c>
      <c r="U2060" s="138"/>
      <c r="V2060" s="138"/>
      <c r="W2060" s="139"/>
      <c r="X2060" s="139"/>
      <c r="Y2060" s="132" t="str">
        <f t="shared" si="1533"/>
        <v>OK</v>
      </c>
      <c r="Z2060" s="210"/>
      <c r="AA2060" s="204"/>
      <c r="AB2060" s="202"/>
      <c r="AC2060" s="202"/>
      <c r="AD2060" s="202"/>
      <c r="AE2060" s="202"/>
      <c r="AF2060" s="202"/>
      <c r="AG2060" s="132" t="str">
        <f t="shared" si="1534"/>
        <v>OK</v>
      </c>
      <c r="AH2060" s="138"/>
      <c r="AI2060" s="138"/>
      <c r="AJ2060" s="139"/>
      <c r="AK2060" s="139"/>
      <c r="AL2060" s="132" t="str">
        <f t="shared" si="1535"/>
        <v>OK</v>
      </c>
      <c r="AM2060" s="140"/>
      <c r="AN2060" s="119">
        <f t="shared" si="1536"/>
        <v>0</v>
      </c>
      <c r="AO2060" s="120">
        <f t="shared" si="1537"/>
        <v>0</v>
      </c>
      <c r="AP2060" s="39">
        <f t="shared" si="1538"/>
        <v>0</v>
      </c>
      <c r="AQ2060" s="141">
        <f t="shared" si="1539"/>
        <v>0</v>
      </c>
      <c r="AR2060" s="142">
        <f>AQ2060-AP2060</f>
        <v>0</v>
      </c>
      <c r="AS2060" s="143" t="e">
        <f>AR2060/AP2060</f>
        <v>#DIV/0!</v>
      </c>
      <c r="AT2060" s="144">
        <f t="shared" si="1542"/>
        <v>0</v>
      </c>
      <c r="AU2060" s="141">
        <f>AO2060</f>
        <v>0</v>
      </c>
      <c r="AV2060" s="142">
        <f>AU2060-AT2060</f>
        <v>0</v>
      </c>
      <c r="AW2060" s="143" t="e">
        <f>AV2060/AT2060</f>
        <v>#DIV/0!</v>
      </c>
      <c r="AY2060" s="146" t="str">
        <f t="shared" si="1546"/>
        <v>45.24</v>
      </c>
      <c r="AZ2060" s="921" t="b">
        <f>COUNTIF('[1]Codes SEC'!$B$2:$B$250,Ministres!AY2060)&gt;0</f>
        <v>1</v>
      </c>
    </row>
    <row r="2061" spans="1:64" ht="35.1" customHeight="1" x14ac:dyDescent="0.25">
      <c r="A2061" s="15" t="s">
        <v>1675</v>
      </c>
      <c r="B2061" s="225">
        <v>16</v>
      </c>
      <c r="C2061" s="122" t="s">
        <v>2367</v>
      </c>
      <c r="D2061" s="123">
        <v>1000</v>
      </c>
      <c r="E2061" s="226"/>
      <c r="F2061" s="122">
        <v>4</v>
      </c>
      <c r="G2061" s="126">
        <v>1</v>
      </c>
      <c r="H2061" s="35" t="str">
        <f t="shared" si="1524"/>
        <v>078</v>
      </c>
      <c r="I2061" s="36">
        <v>84526000</v>
      </c>
      <c r="J2061" s="37" t="s">
        <v>2426</v>
      </c>
      <c r="K2061" s="281" t="s">
        <v>2427</v>
      </c>
      <c r="L2061" s="128">
        <v>1836</v>
      </c>
      <c r="M2061" s="129">
        <v>1836</v>
      </c>
      <c r="N2061" s="130"/>
      <c r="O2061" s="131"/>
      <c r="P2061" s="131"/>
      <c r="Q2061" s="131"/>
      <c r="R2061" s="131"/>
      <c r="S2061" s="131"/>
      <c r="T2061" s="132" t="str">
        <f>IF(SUM(N2061:S2061)=U2061,"OK",SUM(N2061:S2061)-U2061)</f>
        <v>OK</v>
      </c>
      <c r="U2061" s="138"/>
      <c r="V2061" s="138"/>
      <c r="W2061" s="139"/>
      <c r="X2061" s="139"/>
      <c r="Y2061" s="132" t="str">
        <f>IF(SUM(W2061:X2061)=Z2061,"OK",SUM(W2061:X2061)-Z2061)</f>
        <v>OK</v>
      </c>
      <c r="Z2061" s="210"/>
      <c r="AA2061" s="204"/>
      <c r="AB2061" s="202"/>
      <c r="AC2061" s="202"/>
      <c r="AD2061" s="202"/>
      <c r="AE2061" s="202"/>
      <c r="AF2061" s="202"/>
      <c r="AG2061" s="132" t="str">
        <f>IF(SUM(AA2061:AF2061)=AH2061,"OK",SUM(AA2061:AF2061)-AH2061)</f>
        <v>OK</v>
      </c>
      <c r="AH2061" s="138"/>
      <c r="AI2061" s="138"/>
      <c r="AJ2061" s="139"/>
      <c r="AK2061" s="139"/>
      <c r="AL2061" s="132" t="str">
        <f>IF(SUM(AJ2061:AK2061)=AM2061,"OK",SUM(AJ2061:AK2061)-AM2061)</f>
        <v>OK</v>
      </c>
      <c r="AM2061" s="140"/>
      <c r="AN2061" s="119">
        <f>L2061+U2061+V2061+Z2061</f>
        <v>1836</v>
      </c>
      <c r="AO2061" s="120">
        <f>M2061+AH2061+AI2061+AM2061</f>
        <v>1836</v>
      </c>
      <c r="AP2061" s="39">
        <f>L2061</f>
        <v>1836</v>
      </c>
      <c r="AQ2061" s="141">
        <f>AN2061</f>
        <v>1836</v>
      </c>
      <c r="AR2061" s="142">
        <f>AQ2061-AP2061</f>
        <v>0</v>
      </c>
      <c r="AS2061" s="143">
        <f>AR2061/AP2061</f>
        <v>0</v>
      </c>
      <c r="AT2061" s="144">
        <f>M2061</f>
        <v>1836</v>
      </c>
      <c r="AU2061" s="141">
        <f>AO2061</f>
        <v>1836</v>
      </c>
      <c r="AV2061" s="142">
        <f>AU2061-AT2061</f>
        <v>0</v>
      </c>
      <c r="AW2061" s="143">
        <f>AV2061/AT2061</f>
        <v>0</v>
      </c>
      <c r="AY2061" s="146" t="str">
        <f t="shared" si="1546"/>
        <v>45.26</v>
      </c>
      <c r="AZ2061" s="921" t="b">
        <f>COUNTIF('[1]Codes SEC'!$B$2:$B$250,Ministres!AY2061)&gt;0</f>
        <v>1</v>
      </c>
    </row>
    <row r="2062" spans="1:64" ht="12.75" customHeight="1" x14ac:dyDescent="0.25">
      <c r="A2062" s="350"/>
      <c r="B2062" s="928"/>
      <c r="C2062" s="150"/>
      <c r="D2062" s="352"/>
      <c r="E2062" s="929"/>
      <c r="F2062" s="150"/>
      <c r="G2062" s="154"/>
      <c r="H2062" s="155"/>
      <c r="I2062" s="156"/>
      <c r="J2062" s="157"/>
      <c r="K2062" s="158" t="s">
        <v>70</v>
      </c>
      <c r="L2062" s="236">
        <f t="shared" ref="L2062:S2062" si="1552">L2036+L2037+L2038+L2039+L2040+L2041+L2047+L2056+L2048+L2049+L2050+L2051+L2052+L2053+L2054+L2055+L2059+L2042+L2061+L2058+L2043+L2044+L2057+L2046+L2045+L2060</f>
        <v>20864</v>
      </c>
      <c r="M2062" s="930">
        <f t="shared" si="1552"/>
        <v>18883</v>
      </c>
      <c r="N2062" s="931">
        <f t="shared" si="1552"/>
        <v>0</v>
      </c>
      <c r="O2062" s="932">
        <f t="shared" si="1552"/>
        <v>0</v>
      </c>
      <c r="P2062" s="932">
        <f t="shared" si="1552"/>
        <v>0</v>
      </c>
      <c r="Q2062" s="932">
        <f t="shared" si="1552"/>
        <v>0</v>
      </c>
      <c r="R2062" s="932">
        <f t="shared" si="1552"/>
        <v>0</v>
      </c>
      <c r="S2062" s="932">
        <f t="shared" si="1552"/>
        <v>0</v>
      </c>
      <c r="T2062" s="933"/>
      <c r="U2062" s="934">
        <f>U2036+U2037+U2038+U2039+U2040+U2041+U2047+U2056+U2048+U2049+U2050+U2051+U2052+U2053+U2054+U2055+U2059+U2042+U2061+U2058+U2043+U2044+U2057+U2046+U2045+U2060</f>
        <v>0</v>
      </c>
      <c r="V2062" s="934">
        <f>V2036+V2037+V2038+V2039+V2040+V2041+V2047+V2056+V2048+V2049+V2050+V2051+V2052+V2053+V2054+V2055+V2059+V2042+V2061+V2058+V2043+V2044+V2057+V2046+V2045+V2060</f>
        <v>0</v>
      </c>
      <c r="W2062" s="932">
        <f>W2036+W2037+W2038+W2039+W2040+W2041+W2047+W2056+W2048+W2049+W2050+W2051+W2052+W2053+W2054+W2055+W2059+W2042+W2061+W2058+W2043+W2044+W2057+W2046+W2045+W2060</f>
        <v>0</v>
      </c>
      <c r="X2062" s="932">
        <f>X2036+X2037+X2038+X2039+X2040+X2041+X2047+X2056+X2048+X2049+X2050+X2051+X2052+X2053+X2054+X2055+X2059+X2042+X2061+X2058+X2043+X2044+X2057+X2046+X2045+X2060</f>
        <v>0</v>
      </c>
      <c r="Y2062" s="933"/>
      <c r="Z2062" s="934">
        <f t="shared" ref="Z2062:AF2062" si="1553">Z2036+Z2037+Z2038+Z2039+Z2040+Z2041+Z2047+Z2056+Z2048+Z2049+Z2050+Z2051+Z2052+Z2053+Z2054+Z2055+Z2059+Z2042+Z2061+Z2058+Z2043+Z2044+Z2057+Z2046+Z2045+Z2060</f>
        <v>0</v>
      </c>
      <c r="AA2062" s="165">
        <f t="shared" si="1553"/>
        <v>0</v>
      </c>
      <c r="AB2062" s="932">
        <f t="shared" si="1553"/>
        <v>0</v>
      </c>
      <c r="AC2062" s="932">
        <f t="shared" si="1553"/>
        <v>0</v>
      </c>
      <c r="AD2062" s="932">
        <f t="shared" si="1553"/>
        <v>0</v>
      </c>
      <c r="AE2062" s="932">
        <f t="shared" si="1553"/>
        <v>0</v>
      </c>
      <c r="AF2062" s="932">
        <f t="shared" si="1553"/>
        <v>0</v>
      </c>
      <c r="AG2062" s="933"/>
      <c r="AH2062" s="934">
        <f>AH2036+AH2037+AH2038+AH2039+AH2040+AH2041+AH2047+AH2056+AH2048+AH2049+AH2050+AH2051+AH2052+AH2053+AH2054+AH2055+AH2059+AH2042+AH2061+AH2058+AH2043+AH2044+AH2057+AH2046+AH2045+AH2060</f>
        <v>0</v>
      </c>
      <c r="AI2062" s="934">
        <f>AI2036+AI2037+AI2038+AI2039+AI2040+AI2041+AI2047+AI2056+AI2048+AI2049+AI2050+AI2051+AI2052+AI2053+AI2054+AI2055+AI2059+AI2042+AI2061+AI2058+AI2043+AI2044+AI2057+AI2046+AI2045+AI2060</f>
        <v>0</v>
      </c>
      <c r="AJ2062" s="932">
        <f>AJ2036+AJ2037+AJ2038+AJ2039+AJ2040+AJ2041+AJ2047+AJ2056+AJ2048+AJ2049+AJ2050+AJ2051+AJ2052+AJ2053+AJ2054+AJ2055+AJ2059+AJ2042+AJ2061+AJ2058+AJ2043+AJ2044+AJ2057+AJ2046+AJ2045+AJ2060</f>
        <v>0</v>
      </c>
      <c r="AK2062" s="932">
        <f>AK2036+AK2037+AK2038+AK2039+AK2040+AK2041+AK2047+AK2056+AK2048+AK2049+AK2050+AK2051+AK2052+AK2053+AK2054+AK2055+AK2059+AK2042+AK2061+AK2058+AK2043+AK2044+AK2057+AK2046+AK2045+AK2060</f>
        <v>0</v>
      </c>
      <c r="AL2062" s="933"/>
      <c r="AM2062" s="935">
        <f t="shared" ref="AM2062:AW2062" si="1554">AM2036+AM2037+AM2038+AM2039+AM2040+AM2041+AM2047+AM2056+AM2048+AM2049+AM2050+AM2051+AM2052+AM2053+AM2054+AM2055+AM2059+AM2042+AM2061+AM2058+AM2043+AM2044+AM2057+AM2046+AM2045+AM2060</f>
        <v>0</v>
      </c>
      <c r="AN2062" s="167">
        <f t="shared" si="1554"/>
        <v>20864</v>
      </c>
      <c r="AO2062" s="936">
        <f t="shared" si="1554"/>
        <v>18883</v>
      </c>
      <c r="AP2062" s="169">
        <f t="shared" si="1554"/>
        <v>20864</v>
      </c>
      <c r="AQ2062" s="937">
        <f t="shared" si="1554"/>
        <v>20864</v>
      </c>
      <c r="AR2062" s="938">
        <f t="shared" si="1554"/>
        <v>0</v>
      </c>
      <c r="AS2062" s="939" t="e">
        <f t="shared" si="1554"/>
        <v>#DIV/0!</v>
      </c>
      <c r="AT2062" s="940">
        <f t="shared" si="1554"/>
        <v>18883</v>
      </c>
      <c r="AU2062" s="937">
        <f t="shared" si="1554"/>
        <v>18883</v>
      </c>
      <c r="AV2062" s="938">
        <f t="shared" si="1554"/>
        <v>0</v>
      </c>
      <c r="AW2062" s="939" t="e">
        <f t="shared" si="1554"/>
        <v>#DIV/0!</v>
      </c>
      <c r="AY2062" s="146"/>
      <c r="AZ2062" s="921"/>
    </row>
    <row r="2063" spans="1:64" ht="12.75" customHeight="1" x14ac:dyDescent="0.25">
      <c r="A2063" s="356"/>
      <c r="B2063" s="225"/>
      <c r="C2063" s="122"/>
      <c r="D2063" s="357"/>
      <c r="E2063" s="226"/>
      <c r="F2063" s="122"/>
      <c r="G2063" s="126"/>
      <c r="H2063" s="35"/>
      <c r="I2063" s="36"/>
      <c r="J2063" s="37"/>
      <c r="K2063" s="240"/>
      <c r="L2063" s="241"/>
      <c r="M2063" s="242"/>
      <c r="N2063" s="201"/>
      <c r="O2063" s="202"/>
      <c r="P2063" s="202"/>
      <c r="Q2063" s="202"/>
      <c r="R2063" s="202"/>
      <c r="S2063" s="202"/>
      <c r="T2063" s="224"/>
      <c r="U2063" s="138"/>
      <c r="V2063" s="138"/>
      <c r="W2063" s="139"/>
      <c r="X2063" s="139"/>
      <c r="Y2063" s="224"/>
      <c r="Z2063" s="210"/>
      <c r="AA2063" s="204"/>
      <c r="AB2063" s="202"/>
      <c r="AC2063" s="202"/>
      <c r="AD2063" s="202"/>
      <c r="AE2063" s="202"/>
      <c r="AF2063" s="202"/>
      <c r="AG2063" s="224"/>
      <c r="AH2063" s="138"/>
      <c r="AI2063" s="138"/>
      <c r="AJ2063" s="139"/>
      <c r="AK2063" s="139"/>
      <c r="AL2063" s="224"/>
      <c r="AM2063" s="140"/>
      <c r="AN2063" s="211"/>
      <c r="AO2063" s="212"/>
      <c r="AP2063" s="39"/>
      <c r="AQ2063" s="141"/>
      <c r="AR2063" s="141"/>
      <c r="AS2063" s="143"/>
      <c r="AU2063" s="141"/>
      <c r="AV2063" s="141"/>
      <c r="AW2063" s="143"/>
      <c r="AY2063" s="146"/>
      <c r="AZ2063" s="921"/>
    </row>
    <row r="2064" spans="1:64" ht="12.75" customHeight="1" x14ac:dyDescent="0.25">
      <c r="A2064" s="356"/>
      <c r="B2064" s="225"/>
      <c r="C2064" s="122"/>
      <c r="D2064" s="357"/>
      <c r="E2064" s="226"/>
      <c r="F2064" s="122"/>
      <c r="G2064" s="126"/>
      <c r="H2064" s="35"/>
      <c r="I2064" s="36"/>
      <c r="J2064" s="37"/>
      <c r="K2064" s="243" t="s">
        <v>109</v>
      </c>
      <c r="L2064" s="241"/>
      <c r="M2064" s="242"/>
      <c r="N2064" s="201"/>
      <c r="O2064" s="202"/>
      <c r="P2064" s="202"/>
      <c r="Q2064" s="202"/>
      <c r="R2064" s="202"/>
      <c r="S2064" s="202"/>
      <c r="T2064" s="224"/>
      <c r="U2064" s="138"/>
      <c r="V2064" s="138"/>
      <c r="W2064" s="139"/>
      <c r="X2064" s="139"/>
      <c r="Y2064" s="224"/>
      <c r="Z2064" s="210"/>
      <c r="AA2064" s="204"/>
      <c r="AB2064" s="202"/>
      <c r="AC2064" s="202"/>
      <c r="AD2064" s="202"/>
      <c r="AE2064" s="202"/>
      <c r="AF2064" s="202"/>
      <c r="AG2064" s="224"/>
      <c r="AH2064" s="138"/>
      <c r="AI2064" s="138"/>
      <c r="AJ2064" s="139"/>
      <c r="AK2064" s="139"/>
      <c r="AL2064" s="224"/>
      <c r="AM2064" s="140"/>
      <c r="AN2064" s="211"/>
      <c r="AO2064" s="212"/>
      <c r="AP2064" s="39"/>
      <c r="AQ2064" s="141"/>
      <c r="AR2064" s="141"/>
      <c r="AS2064" s="143"/>
      <c r="AU2064" s="141"/>
      <c r="AV2064" s="141"/>
      <c r="AW2064" s="143"/>
      <c r="AY2064" s="146"/>
      <c r="AZ2064" s="921"/>
    </row>
    <row r="2065" spans="1:64" ht="12.75" customHeight="1" x14ac:dyDescent="0.25">
      <c r="A2065" s="356"/>
      <c r="B2065" s="225"/>
      <c r="C2065" s="122"/>
      <c r="D2065" s="357"/>
      <c r="E2065" s="226"/>
      <c r="F2065" s="122"/>
      <c r="G2065" s="126"/>
      <c r="H2065" s="35"/>
      <c r="I2065" s="36"/>
      <c r="J2065" s="37"/>
      <c r="K2065" s="244"/>
      <c r="L2065" s="241"/>
      <c r="M2065" s="242"/>
      <c r="N2065" s="201"/>
      <c r="O2065" s="202"/>
      <c r="P2065" s="202"/>
      <c r="Q2065" s="202"/>
      <c r="R2065" s="202"/>
      <c r="S2065" s="202"/>
      <c r="T2065" s="224"/>
      <c r="U2065" s="138"/>
      <c r="V2065" s="138"/>
      <c r="W2065" s="139"/>
      <c r="X2065" s="139"/>
      <c r="Y2065" s="224"/>
      <c r="Z2065" s="210"/>
      <c r="AA2065" s="204"/>
      <c r="AB2065" s="202"/>
      <c r="AC2065" s="202"/>
      <c r="AD2065" s="202"/>
      <c r="AE2065" s="202"/>
      <c r="AF2065" s="202"/>
      <c r="AG2065" s="224"/>
      <c r="AH2065" s="138"/>
      <c r="AI2065" s="138"/>
      <c r="AJ2065" s="139"/>
      <c r="AK2065" s="139"/>
      <c r="AL2065" s="224"/>
      <c r="AM2065" s="140"/>
      <c r="AN2065" s="211"/>
      <c r="AO2065" s="212"/>
      <c r="AP2065" s="39"/>
      <c r="AQ2065" s="141"/>
      <c r="AR2065" s="141"/>
      <c r="AS2065" s="143"/>
      <c r="AU2065" s="141"/>
      <c r="AV2065" s="141"/>
      <c r="AW2065" s="143"/>
      <c r="AY2065" s="146"/>
      <c r="AZ2065" s="921"/>
    </row>
    <row r="2066" spans="1:64" s="374" customFormat="1" ht="35.1" customHeight="1" x14ac:dyDescent="0.25">
      <c r="A2066" s="356" t="s">
        <v>1675</v>
      </c>
      <c r="B2066" s="225" t="s">
        <v>2393</v>
      </c>
      <c r="C2066" s="122" t="s">
        <v>2367</v>
      </c>
      <c r="D2066" s="123">
        <v>1000</v>
      </c>
      <c r="E2066" s="226"/>
      <c r="F2066" s="122">
        <v>12</v>
      </c>
      <c r="G2066" s="126">
        <v>1</v>
      </c>
      <c r="H2066" s="35" t="str">
        <f t="shared" si="1524"/>
        <v>078</v>
      </c>
      <c r="I2066" s="36">
        <v>86321000</v>
      </c>
      <c r="J2066" s="37" t="s">
        <v>2428</v>
      </c>
      <c r="K2066" s="244" t="s">
        <v>2429</v>
      </c>
      <c r="L2066" s="232">
        <v>0</v>
      </c>
      <c r="M2066" s="233">
        <v>0</v>
      </c>
      <c r="N2066" s="130"/>
      <c r="O2066" s="131"/>
      <c r="P2066" s="131"/>
      <c r="Q2066" s="131"/>
      <c r="R2066" s="131"/>
      <c r="S2066" s="131"/>
      <c r="T2066" s="132" t="str">
        <f t="shared" ref="T2066:T2067" si="1555">IF(SUM(N2066:S2066)=U2066,"OK",SUM(N2066:S2066)-U2066)</f>
        <v>OK</v>
      </c>
      <c r="U2066" s="138"/>
      <c r="V2066" s="138"/>
      <c r="W2066" s="139"/>
      <c r="X2066" s="139"/>
      <c r="Y2066" s="132" t="str">
        <f t="shared" ref="Y2066:Y2067" si="1556">IF(SUM(W2066:X2066)=Z2066,"OK",SUM(W2066:X2066)-Z2066)</f>
        <v>OK</v>
      </c>
      <c r="Z2066" s="210"/>
      <c r="AA2066" s="204"/>
      <c r="AB2066" s="202"/>
      <c r="AC2066" s="202"/>
      <c r="AD2066" s="202"/>
      <c r="AE2066" s="202"/>
      <c r="AF2066" s="202"/>
      <c r="AG2066" s="132" t="str">
        <f t="shared" ref="AG2066:AG2067" si="1557">IF(SUM(AA2066:AF2066)=AH2066,"OK",SUM(AA2066:AF2066)-AH2066)</f>
        <v>OK</v>
      </c>
      <c r="AH2066" s="138"/>
      <c r="AI2066" s="138"/>
      <c r="AJ2066" s="139"/>
      <c r="AK2066" s="139"/>
      <c r="AL2066" s="132" t="str">
        <f t="shared" ref="AL2066:AL2067" si="1558">IF(SUM(AJ2066:AK2066)=AM2066,"OK",SUM(AJ2066:AK2066)-AM2066)</f>
        <v>OK</v>
      </c>
      <c r="AM2066" s="140"/>
      <c r="AN2066" s="119">
        <f t="shared" ref="AN2066:AN2067" si="1559">L2066+U2066+V2066+Z2066</f>
        <v>0</v>
      </c>
      <c r="AO2066" s="120">
        <f t="shared" ref="AO2066:AO2067" si="1560">M2066+AH2066+AI2066+AM2066</f>
        <v>0</v>
      </c>
      <c r="AP2066" s="39">
        <f>L2066</f>
        <v>0</v>
      </c>
      <c r="AQ2066" s="141">
        <f>AN2066</f>
        <v>0</v>
      </c>
      <c r="AR2066" s="142">
        <f>AQ2066-AP2066</f>
        <v>0</v>
      </c>
      <c r="AS2066" s="143" t="e">
        <f>AR2066/AP2066</f>
        <v>#DIV/0!</v>
      </c>
      <c r="AT2066" s="144">
        <f>M2066</f>
        <v>0</v>
      </c>
      <c r="AU2066" s="141">
        <f>AO2066</f>
        <v>0</v>
      </c>
      <c r="AV2066" s="142">
        <f>AU2066-AT2066</f>
        <v>0</v>
      </c>
      <c r="AW2066" s="143" t="e">
        <f>AV2066/AT2066</f>
        <v>#DIV/0!</v>
      </c>
      <c r="AY2066" s="146" t="str">
        <f>RIGHT(LEFT(I2066,3),2)&amp;"."&amp;RIGHT(LEFT(I2066,5),2)</f>
        <v>63.21</v>
      </c>
      <c r="AZ2066" s="941" t="b">
        <f>COUNTIF('[1]Codes SEC'!$B$2:$B$250,Ministres!AY2066)&gt;0</f>
        <v>1</v>
      </c>
    </row>
    <row r="2067" spans="1:64" ht="35.1" customHeight="1" x14ac:dyDescent="0.25">
      <c r="A2067" s="15" t="s">
        <v>1675</v>
      </c>
      <c r="B2067" s="225">
        <v>16</v>
      </c>
      <c r="C2067" s="122" t="s">
        <v>2367</v>
      </c>
      <c r="D2067" s="123">
        <v>1000</v>
      </c>
      <c r="E2067" s="226"/>
      <c r="F2067" s="122">
        <v>12</v>
      </c>
      <c r="G2067" s="126">
        <v>1</v>
      </c>
      <c r="H2067" s="35" t="str">
        <f t="shared" si="1524"/>
        <v>078</v>
      </c>
      <c r="I2067" s="36" t="s">
        <v>1513</v>
      </c>
      <c r="J2067" s="37" t="s">
        <v>2430</v>
      </c>
      <c r="K2067" s="281" t="s">
        <v>2431</v>
      </c>
      <c r="L2067" s="232">
        <v>140</v>
      </c>
      <c r="M2067" s="233">
        <v>140</v>
      </c>
      <c r="N2067" s="130"/>
      <c r="O2067" s="131"/>
      <c r="P2067" s="131"/>
      <c r="Q2067" s="131"/>
      <c r="R2067" s="131"/>
      <c r="S2067" s="131"/>
      <c r="T2067" s="132" t="str">
        <f t="shared" si="1555"/>
        <v>OK</v>
      </c>
      <c r="U2067" s="138"/>
      <c r="V2067" s="138"/>
      <c r="W2067" s="139"/>
      <c r="X2067" s="139"/>
      <c r="Y2067" s="132" t="str">
        <f t="shared" si="1556"/>
        <v>OK</v>
      </c>
      <c r="Z2067" s="210"/>
      <c r="AA2067" s="204"/>
      <c r="AB2067" s="202"/>
      <c r="AC2067" s="202"/>
      <c r="AD2067" s="202"/>
      <c r="AE2067" s="202"/>
      <c r="AF2067" s="202"/>
      <c r="AG2067" s="132" t="str">
        <f t="shared" si="1557"/>
        <v>OK</v>
      </c>
      <c r="AH2067" s="138"/>
      <c r="AI2067" s="138"/>
      <c r="AJ2067" s="139"/>
      <c r="AK2067" s="139"/>
      <c r="AL2067" s="132" t="str">
        <f t="shared" si="1558"/>
        <v>OK</v>
      </c>
      <c r="AM2067" s="140"/>
      <c r="AN2067" s="119">
        <f t="shared" si="1559"/>
        <v>140</v>
      </c>
      <c r="AO2067" s="120">
        <f t="shared" si="1560"/>
        <v>140</v>
      </c>
      <c r="AP2067" s="39">
        <f>L2067</f>
        <v>140</v>
      </c>
      <c r="AQ2067" s="141">
        <f>AN2067</f>
        <v>140</v>
      </c>
      <c r="AR2067" s="142">
        <f>AQ2067-AP2067</f>
        <v>0</v>
      </c>
      <c r="AS2067" s="143">
        <f>AR2067/AP2067</f>
        <v>0</v>
      </c>
      <c r="AT2067" s="144">
        <f>M2067</f>
        <v>140</v>
      </c>
      <c r="AU2067" s="141">
        <f>AO2067</f>
        <v>140</v>
      </c>
      <c r="AV2067" s="142">
        <f>AU2067-AT2067</f>
        <v>0</v>
      </c>
      <c r="AW2067" s="143">
        <f>AV2067/AT2067</f>
        <v>0</v>
      </c>
      <c r="AY2067" s="146" t="str">
        <f>RIGHT(LEFT(I2067,3),2)&amp;"."&amp;RIGHT(LEFT(I2067,5),2)</f>
        <v>81.80</v>
      </c>
      <c r="AZ2067" s="921" t="b">
        <f>COUNTIF('[1]Codes SEC'!$B$2:$B$250,Ministres!AY2067)&gt;0</f>
        <v>1</v>
      </c>
    </row>
    <row r="2068" spans="1:64" s="927" customFormat="1" ht="12.75" customHeight="1" x14ac:dyDescent="0.25">
      <c r="A2068" s="350"/>
      <c r="B2068" s="928"/>
      <c r="C2068" s="150"/>
      <c r="D2068" s="352"/>
      <c r="E2068" s="929"/>
      <c r="F2068" s="150"/>
      <c r="G2068" s="154"/>
      <c r="H2068" s="155"/>
      <c r="I2068" s="156"/>
      <c r="J2068" s="157"/>
      <c r="K2068" s="158" t="s">
        <v>116</v>
      </c>
      <c r="L2068" s="236">
        <f t="shared" ref="L2068:S2068" si="1561">L2067+L2066</f>
        <v>140</v>
      </c>
      <c r="M2068" s="930">
        <f t="shared" si="1561"/>
        <v>140</v>
      </c>
      <c r="N2068" s="931">
        <f t="shared" si="1561"/>
        <v>0</v>
      </c>
      <c r="O2068" s="932">
        <f t="shared" si="1561"/>
        <v>0</v>
      </c>
      <c r="P2068" s="932">
        <f t="shared" si="1561"/>
        <v>0</v>
      </c>
      <c r="Q2068" s="932">
        <f t="shared" si="1561"/>
        <v>0</v>
      </c>
      <c r="R2068" s="932">
        <f t="shared" si="1561"/>
        <v>0</v>
      </c>
      <c r="S2068" s="932">
        <f t="shared" si="1561"/>
        <v>0</v>
      </c>
      <c r="T2068" s="933"/>
      <c r="U2068" s="934">
        <f>U2067+U2066</f>
        <v>0</v>
      </c>
      <c r="V2068" s="934">
        <f>V2067+V2066</f>
        <v>0</v>
      </c>
      <c r="W2068" s="932">
        <f>W2067+W2066</f>
        <v>0</v>
      </c>
      <c r="X2068" s="932">
        <f>X2067+X2066</f>
        <v>0</v>
      </c>
      <c r="Y2068" s="933"/>
      <c r="Z2068" s="934">
        <f t="shared" ref="Z2068:AF2068" si="1562">Z2067+Z2066</f>
        <v>0</v>
      </c>
      <c r="AA2068" s="165">
        <f t="shared" si="1562"/>
        <v>0</v>
      </c>
      <c r="AB2068" s="932">
        <f t="shared" si="1562"/>
        <v>0</v>
      </c>
      <c r="AC2068" s="932">
        <f t="shared" si="1562"/>
        <v>0</v>
      </c>
      <c r="AD2068" s="932">
        <f t="shared" si="1562"/>
        <v>0</v>
      </c>
      <c r="AE2068" s="932">
        <f t="shared" si="1562"/>
        <v>0</v>
      </c>
      <c r="AF2068" s="932">
        <f t="shared" si="1562"/>
        <v>0</v>
      </c>
      <c r="AG2068" s="933"/>
      <c r="AH2068" s="934">
        <f>AH2067+AH2066</f>
        <v>0</v>
      </c>
      <c r="AI2068" s="934">
        <f>AI2067+AI2066</f>
        <v>0</v>
      </c>
      <c r="AJ2068" s="932">
        <f>AJ2067+AJ2066</f>
        <v>0</v>
      </c>
      <c r="AK2068" s="932">
        <f>AK2067+AK2066</f>
        <v>0</v>
      </c>
      <c r="AL2068" s="933"/>
      <c r="AM2068" s="935">
        <f t="shared" ref="AM2068:AW2068" si="1563">AM2067+AM2066</f>
        <v>0</v>
      </c>
      <c r="AN2068" s="167">
        <f t="shared" si="1563"/>
        <v>140</v>
      </c>
      <c r="AO2068" s="936">
        <f t="shared" si="1563"/>
        <v>140</v>
      </c>
      <c r="AP2068" s="169">
        <f t="shared" si="1563"/>
        <v>140</v>
      </c>
      <c r="AQ2068" s="937">
        <f t="shared" si="1563"/>
        <v>140</v>
      </c>
      <c r="AR2068" s="938">
        <f t="shared" si="1563"/>
        <v>0</v>
      </c>
      <c r="AS2068" s="939" t="e">
        <f t="shared" si="1563"/>
        <v>#DIV/0!</v>
      </c>
      <c r="AT2068" s="940">
        <f t="shared" si="1563"/>
        <v>140</v>
      </c>
      <c r="AU2068" s="937">
        <f t="shared" si="1563"/>
        <v>140</v>
      </c>
      <c r="AV2068" s="938">
        <f t="shared" si="1563"/>
        <v>0</v>
      </c>
      <c r="AW2068" s="939" t="e">
        <f t="shared" si="1563"/>
        <v>#DIV/0!</v>
      </c>
      <c r="AX2068"/>
      <c r="AY2068" s="146"/>
      <c r="AZ2068" s="921"/>
      <c r="BA2068"/>
      <c r="BB2068"/>
      <c r="BC2068"/>
      <c r="BD2068"/>
      <c r="BE2068"/>
      <c r="BF2068"/>
      <c r="BG2068"/>
      <c r="BH2068"/>
      <c r="BI2068"/>
      <c r="BJ2068"/>
      <c r="BK2068"/>
      <c r="BL2068"/>
    </row>
    <row r="2069" spans="1:64" ht="12.75" customHeight="1" x14ac:dyDescent="0.25">
      <c r="A2069" s="174"/>
      <c r="B2069" s="175"/>
      <c r="C2069" s="176"/>
      <c r="D2069" s="177"/>
      <c r="E2069" s="178"/>
      <c r="F2069" s="177"/>
      <c r="G2069" s="179"/>
      <c r="H2069" s="180"/>
      <c r="I2069" s="181"/>
      <c r="J2069" s="831"/>
      <c r="K2069" s="183" t="s">
        <v>2432</v>
      </c>
      <c r="L2069" s="184">
        <f t="shared" ref="L2069:S2069" si="1564">L2068+L2062</f>
        <v>21004</v>
      </c>
      <c r="M2069" s="185">
        <f t="shared" si="1564"/>
        <v>19023</v>
      </c>
      <c r="N2069" s="186">
        <f t="shared" si="1564"/>
        <v>0</v>
      </c>
      <c r="O2069" s="187">
        <f t="shared" si="1564"/>
        <v>0</v>
      </c>
      <c r="P2069" s="187">
        <f t="shared" si="1564"/>
        <v>0</v>
      </c>
      <c r="Q2069" s="187">
        <f t="shared" si="1564"/>
        <v>0</v>
      </c>
      <c r="R2069" s="187">
        <f t="shared" si="1564"/>
        <v>0</v>
      </c>
      <c r="S2069" s="187">
        <f t="shared" si="1564"/>
        <v>0</v>
      </c>
      <c r="T2069" s="188"/>
      <c r="U2069" s="187">
        <f>U2068+U2062</f>
        <v>0</v>
      </c>
      <c r="V2069" s="187">
        <f>V2068+V2062</f>
        <v>0</v>
      </c>
      <c r="W2069" s="187">
        <f>W2068+W2062</f>
        <v>0</v>
      </c>
      <c r="X2069" s="187">
        <f>X2068+X2062</f>
        <v>0</v>
      </c>
      <c r="Y2069" s="188"/>
      <c r="Z2069" s="187">
        <f t="shared" ref="Z2069:AF2069" si="1565">Z2068+Z2062</f>
        <v>0</v>
      </c>
      <c r="AA2069" s="189">
        <f t="shared" si="1565"/>
        <v>0</v>
      </c>
      <c r="AB2069" s="187">
        <f t="shared" si="1565"/>
        <v>0</v>
      </c>
      <c r="AC2069" s="187">
        <f t="shared" si="1565"/>
        <v>0</v>
      </c>
      <c r="AD2069" s="187">
        <f t="shared" si="1565"/>
        <v>0</v>
      </c>
      <c r="AE2069" s="187">
        <f t="shared" si="1565"/>
        <v>0</v>
      </c>
      <c r="AF2069" s="187">
        <f t="shared" si="1565"/>
        <v>0</v>
      </c>
      <c r="AG2069" s="188"/>
      <c r="AH2069" s="187">
        <f>AH2068+AH2062</f>
        <v>0</v>
      </c>
      <c r="AI2069" s="187">
        <f>AI2068+AI2062</f>
        <v>0</v>
      </c>
      <c r="AJ2069" s="187">
        <f>AJ2068+AJ2062</f>
        <v>0</v>
      </c>
      <c r="AK2069" s="187">
        <f>AK2068+AK2062</f>
        <v>0</v>
      </c>
      <c r="AL2069" s="188"/>
      <c r="AM2069" s="190">
        <f t="shared" ref="AM2069:AW2069" si="1566">AM2068+AM2062</f>
        <v>0</v>
      </c>
      <c r="AN2069" s="191">
        <f t="shared" si="1566"/>
        <v>21004</v>
      </c>
      <c r="AO2069" s="190">
        <f t="shared" si="1566"/>
        <v>19023</v>
      </c>
      <c r="AP2069" s="184">
        <f t="shared" si="1566"/>
        <v>21004</v>
      </c>
      <c r="AQ2069" s="192">
        <f t="shared" si="1566"/>
        <v>21004</v>
      </c>
      <c r="AR2069" s="193">
        <f t="shared" si="1566"/>
        <v>0</v>
      </c>
      <c r="AS2069" s="194" t="e">
        <f t="shared" si="1566"/>
        <v>#DIV/0!</v>
      </c>
      <c r="AT2069" s="195">
        <f t="shared" si="1566"/>
        <v>19023</v>
      </c>
      <c r="AU2069" s="192">
        <f t="shared" si="1566"/>
        <v>19023</v>
      </c>
      <c r="AV2069" s="193">
        <f t="shared" si="1566"/>
        <v>0</v>
      </c>
      <c r="AW2069" s="194" t="e">
        <f t="shared" si="1566"/>
        <v>#DIV/0!</v>
      </c>
      <c r="AY2069" s="146"/>
      <c r="AZ2069" s="921"/>
    </row>
    <row r="2070" spans="1:64" ht="12.75" customHeight="1" x14ac:dyDescent="0.25">
      <c r="A2070" s="15"/>
      <c r="C2070" s="122"/>
      <c r="D2070" s="123"/>
      <c r="F2070" s="125"/>
      <c r="G2070" s="34"/>
      <c r="H2070" s="35"/>
      <c r="I2070" s="36"/>
      <c r="J2070" s="37"/>
      <c r="K2070" s="198" t="s">
        <v>72</v>
      </c>
      <c r="L2070" s="199">
        <v>0</v>
      </c>
      <c r="M2070" s="200">
        <v>0</v>
      </c>
      <c r="N2070" s="201">
        <v>0</v>
      </c>
      <c r="O2070" s="202">
        <v>0</v>
      </c>
      <c r="P2070" s="202">
        <v>0</v>
      </c>
      <c r="Q2070" s="202">
        <v>0</v>
      </c>
      <c r="R2070" s="202">
        <v>0</v>
      </c>
      <c r="S2070" s="202">
        <v>0</v>
      </c>
      <c r="T2070" s="203"/>
      <c r="U2070" s="135">
        <v>0</v>
      </c>
      <c r="V2070" s="135">
        <v>0</v>
      </c>
      <c r="W2070" s="202">
        <v>0</v>
      </c>
      <c r="X2070" s="202">
        <v>0</v>
      </c>
      <c r="Y2070" s="203"/>
      <c r="Z2070" s="135">
        <v>0</v>
      </c>
      <c r="AA2070" s="204">
        <v>0</v>
      </c>
      <c r="AB2070" s="202">
        <v>0</v>
      </c>
      <c r="AC2070" s="202">
        <v>0</v>
      </c>
      <c r="AD2070" s="202">
        <v>0</v>
      </c>
      <c r="AE2070" s="202">
        <v>0</v>
      </c>
      <c r="AF2070" s="202">
        <v>0</v>
      </c>
      <c r="AG2070" s="203"/>
      <c r="AH2070" s="135">
        <v>0</v>
      </c>
      <c r="AI2070" s="135">
        <v>0</v>
      </c>
      <c r="AJ2070" s="202">
        <v>0</v>
      </c>
      <c r="AK2070" s="202">
        <v>0</v>
      </c>
      <c r="AL2070" s="203"/>
      <c r="AM2070" s="205">
        <v>0</v>
      </c>
      <c r="AN2070" s="119">
        <v>0</v>
      </c>
      <c r="AO2070" s="120">
        <v>0</v>
      </c>
      <c r="AP2070" s="39">
        <v>0</v>
      </c>
      <c r="AQ2070" s="141">
        <v>0</v>
      </c>
      <c r="AR2070" s="141">
        <v>0</v>
      </c>
      <c r="AS2070" s="143">
        <v>0</v>
      </c>
      <c r="AT2070" s="144">
        <v>0</v>
      </c>
      <c r="AU2070" s="141">
        <v>0</v>
      </c>
      <c r="AV2070" s="141">
        <v>0</v>
      </c>
      <c r="AW2070" s="143">
        <v>0</v>
      </c>
      <c r="AY2070" s="146"/>
      <c r="AZ2070" s="921"/>
    </row>
    <row r="2071" spans="1:64" ht="12.75" customHeight="1" x14ac:dyDescent="0.25">
      <c r="A2071" s="356"/>
      <c r="B2071" s="225"/>
      <c r="C2071" s="122"/>
      <c r="D2071" s="357"/>
      <c r="E2071" s="226"/>
      <c r="F2071" s="122"/>
      <c r="G2071" s="126"/>
      <c r="H2071" s="35"/>
      <c r="I2071" s="36"/>
      <c r="J2071" s="37"/>
      <c r="K2071" s="198" t="s">
        <v>73</v>
      </c>
      <c r="L2071" s="241">
        <v>0</v>
      </c>
      <c r="M2071" s="242">
        <v>0</v>
      </c>
      <c r="N2071" s="201">
        <v>0</v>
      </c>
      <c r="O2071" s="202">
        <v>0</v>
      </c>
      <c r="P2071" s="202">
        <v>0</v>
      </c>
      <c r="Q2071" s="202">
        <v>0</v>
      </c>
      <c r="R2071" s="202">
        <v>0</v>
      </c>
      <c r="S2071" s="202">
        <v>0</v>
      </c>
      <c r="T2071" s="203"/>
      <c r="U2071" s="135">
        <v>0</v>
      </c>
      <c r="V2071" s="135">
        <v>0</v>
      </c>
      <c r="W2071" s="202">
        <v>0</v>
      </c>
      <c r="X2071" s="202">
        <v>0</v>
      </c>
      <c r="Y2071" s="203"/>
      <c r="Z2071" s="135">
        <v>0</v>
      </c>
      <c r="AA2071" s="204">
        <v>0</v>
      </c>
      <c r="AB2071" s="202">
        <v>0</v>
      </c>
      <c r="AC2071" s="202">
        <v>0</v>
      </c>
      <c r="AD2071" s="202">
        <v>0</v>
      </c>
      <c r="AE2071" s="202">
        <v>0</v>
      </c>
      <c r="AF2071" s="202">
        <v>0</v>
      </c>
      <c r="AG2071" s="203"/>
      <c r="AH2071" s="135">
        <v>0</v>
      </c>
      <c r="AI2071" s="135">
        <v>0</v>
      </c>
      <c r="AJ2071" s="202">
        <v>0</v>
      </c>
      <c r="AK2071" s="202">
        <v>0</v>
      </c>
      <c r="AL2071" s="203"/>
      <c r="AM2071" s="205">
        <v>0</v>
      </c>
      <c r="AN2071" s="119">
        <v>0</v>
      </c>
      <c r="AO2071" s="120">
        <v>0</v>
      </c>
      <c r="AP2071" s="39">
        <v>0</v>
      </c>
      <c r="AQ2071" s="141">
        <v>0</v>
      </c>
      <c r="AR2071" s="141">
        <v>0</v>
      </c>
      <c r="AS2071" s="143">
        <v>0</v>
      </c>
      <c r="AT2071" s="144">
        <v>0</v>
      </c>
      <c r="AU2071" s="141">
        <v>0</v>
      </c>
      <c r="AV2071" s="141">
        <v>0</v>
      </c>
      <c r="AW2071" s="143">
        <v>0</v>
      </c>
      <c r="AY2071" s="146"/>
      <c r="AZ2071" s="921"/>
    </row>
    <row r="2072" spans="1:64" ht="12.75" customHeight="1" x14ac:dyDescent="0.25">
      <c r="A2072" s="356"/>
      <c r="B2072" s="225"/>
      <c r="C2072" s="122"/>
      <c r="D2072" s="357"/>
      <c r="E2072" s="226"/>
      <c r="F2072" s="122"/>
      <c r="G2072" s="126"/>
      <c r="H2072" s="35"/>
      <c r="I2072" s="36"/>
      <c r="J2072" s="37"/>
      <c r="K2072" s="198" t="s">
        <v>74</v>
      </c>
      <c r="L2072" s="241">
        <v>0</v>
      </c>
      <c r="M2072" s="242">
        <v>0</v>
      </c>
      <c r="N2072" s="201">
        <v>0</v>
      </c>
      <c r="O2072" s="202">
        <v>0</v>
      </c>
      <c r="P2072" s="202">
        <v>0</v>
      </c>
      <c r="Q2072" s="202">
        <v>0</v>
      </c>
      <c r="R2072" s="202">
        <v>0</v>
      </c>
      <c r="S2072" s="202">
        <v>0</v>
      </c>
      <c r="T2072" s="203"/>
      <c r="U2072" s="135">
        <v>0</v>
      </c>
      <c r="V2072" s="135">
        <v>0</v>
      </c>
      <c r="W2072" s="202">
        <v>0</v>
      </c>
      <c r="X2072" s="202">
        <v>0</v>
      </c>
      <c r="Y2072" s="203"/>
      <c r="Z2072" s="135">
        <v>0</v>
      </c>
      <c r="AA2072" s="204">
        <v>0</v>
      </c>
      <c r="AB2072" s="202">
        <v>0</v>
      </c>
      <c r="AC2072" s="202">
        <v>0</v>
      </c>
      <c r="AD2072" s="202">
        <v>0</v>
      </c>
      <c r="AE2072" s="202">
        <v>0</v>
      </c>
      <c r="AF2072" s="202">
        <v>0</v>
      </c>
      <c r="AG2072" s="203"/>
      <c r="AH2072" s="135">
        <v>0</v>
      </c>
      <c r="AI2072" s="135">
        <v>0</v>
      </c>
      <c r="AJ2072" s="202">
        <v>0</v>
      </c>
      <c r="AK2072" s="202">
        <v>0</v>
      </c>
      <c r="AL2072" s="203"/>
      <c r="AM2072" s="205">
        <v>0</v>
      </c>
      <c r="AN2072" s="119">
        <v>0</v>
      </c>
      <c r="AO2072" s="120">
        <v>0</v>
      </c>
      <c r="AP2072" s="39">
        <v>0</v>
      </c>
      <c r="AQ2072" s="141">
        <v>0</v>
      </c>
      <c r="AR2072" s="141">
        <v>0</v>
      </c>
      <c r="AS2072" s="143">
        <v>0</v>
      </c>
      <c r="AT2072" s="144">
        <v>0</v>
      </c>
      <c r="AU2072" s="141">
        <v>0</v>
      </c>
      <c r="AV2072" s="141">
        <v>0</v>
      </c>
      <c r="AW2072" s="143">
        <v>0</v>
      </c>
      <c r="AY2072" s="146"/>
      <c r="AZ2072" s="921"/>
    </row>
    <row r="2073" spans="1:64" ht="12.75" customHeight="1" x14ac:dyDescent="0.25">
      <c r="A2073" s="356"/>
      <c r="B2073" s="225"/>
      <c r="C2073" s="122"/>
      <c r="D2073" s="357"/>
      <c r="E2073" s="226"/>
      <c r="F2073" s="122"/>
      <c r="G2073" s="126"/>
      <c r="H2073" s="35"/>
      <c r="I2073" s="36"/>
      <c r="J2073" s="37"/>
      <c r="K2073" s="198" t="s">
        <v>75</v>
      </c>
      <c r="L2073" s="241">
        <v>0</v>
      </c>
      <c r="M2073" s="242">
        <v>0</v>
      </c>
      <c r="N2073" s="201">
        <v>0</v>
      </c>
      <c r="O2073" s="202">
        <v>0</v>
      </c>
      <c r="P2073" s="202">
        <v>0</v>
      </c>
      <c r="Q2073" s="202">
        <v>0</v>
      </c>
      <c r="R2073" s="202">
        <v>0</v>
      </c>
      <c r="S2073" s="202">
        <v>0</v>
      </c>
      <c r="T2073" s="203"/>
      <c r="U2073" s="135">
        <v>0</v>
      </c>
      <c r="V2073" s="135">
        <v>0</v>
      </c>
      <c r="W2073" s="202">
        <v>0</v>
      </c>
      <c r="X2073" s="202">
        <v>0</v>
      </c>
      <c r="Y2073" s="203"/>
      <c r="Z2073" s="135">
        <v>0</v>
      </c>
      <c r="AA2073" s="204">
        <v>0</v>
      </c>
      <c r="AB2073" s="202">
        <v>0</v>
      </c>
      <c r="AC2073" s="202">
        <v>0</v>
      </c>
      <c r="AD2073" s="202">
        <v>0</v>
      </c>
      <c r="AE2073" s="202">
        <v>0</v>
      </c>
      <c r="AF2073" s="202">
        <v>0</v>
      </c>
      <c r="AG2073" s="203"/>
      <c r="AH2073" s="135">
        <v>0</v>
      </c>
      <c r="AI2073" s="135">
        <v>0</v>
      </c>
      <c r="AJ2073" s="202">
        <v>0</v>
      </c>
      <c r="AK2073" s="202">
        <v>0</v>
      </c>
      <c r="AL2073" s="203"/>
      <c r="AM2073" s="205">
        <v>0</v>
      </c>
      <c r="AN2073" s="119">
        <v>0</v>
      </c>
      <c r="AO2073" s="120">
        <v>0</v>
      </c>
      <c r="AP2073" s="39">
        <v>0</v>
      </c>
      <c r="AQ2073" s="141">
        <v>0</v>
      </c>
      <c r="AR2073" s="141">
        <v>0</v>
      </c>
      <c r="AS2073" s="143">
        <v>0</v>
      </c>
      <c r="AT2073" s="144">
        <v>0</v>
      </c>
      <c r="AU2073" s="141">
        <v>0</v>
      </c>
      <c r="AV2073" s="141">
        <v>0</v>
      </c>
      <c r="AW2073" s="143">
        <v>0</v>
      </c>
      <c r="AY2073" s="146"/>
      <c r="AZ2073" s="921"/>
    </row>
    <row r="2074" spans="1:64" ht="12.75" customHeight="1" x14ac:dyDescent="0.25">
      <c r="A2074" s="356"/>
      <c r="B2074" s="225"/>
      <c r="C2074" s="122"/>
      <c r="D2074" s="357"/>
      <c r="E2074" s="226"/>
      <c r="F2074" s="122"/>
      <c r="G2074" s="126"/>
      <c r="H2074" s="35"/>
      <c r="I2074" s="36"/>
      <c r="J2074" s="37"/>
      <c r="K2074" s="206" t="s">
        <v>76</v>
      </c>
      <c r="L2074" s="241">
        <f t="shared" ref="L2074:S2074" si="1567">L2038+L2049+L2051</f>
        <v>0</v>
      </c>
      <c r="M2074" s="242">
        <f t="shared" si="1567"/>
        <v>0</v>
      </c>
      <c r="N2074" s="201">
        <f t="shared" si="1567"/>
        <v>0</v>
      </c>
      <c r="O2074" s="202">
        <f t="shared" si="1567"/>
        <v>0</v>
      </c>
      <c r="P2074" s="202">
        <f t="shared" si="1567"/>
        <v>0</v>
      </c>
      <c r="Q2074" s="202">
        <f t="shared" si="1567"/>
        <v>0</v>
      </c>
      <c r="R2074" s="202">
        <f t="shared" si="1567"/>
        <v>0</v>
      </c>
      <c r="S2074" s="202">
        <f t="shared" si="1567"/>
        <v>0</v>
      </c>
      <c r="T2074" s="203"/>
      <c r="U2074" s="135">
        <f>U2038+U2049+U2051</f>
        <v>0</v>
      </c>
      <c r="V2074" s="135">
        <f>V2038+V2049+V2051</f>
        <v>0</v>
      </c>
      <c r="W2074" s="202">
        <f>W2038+W2049+W2051</f>
        <v>0</v>
      </c>
      <c r="X2074" s="202">
        <f>X2038+X2049+X2051</f>
        <v>0</v>
      </c>
      <c r="Y2074" s="203"/>
      <c r="Z2074" s="135">
        <f t="shared" ref="Z2074:AF2074" si="1568">Z2038+Z2049+Z2051</f>
        <v>0</v>
      </c>
      <c r="AA2074" s="204">
        <f t="shared" si="1568"/>
        <v>0</v>
      </c>
      <c r="AB2074" s="202">
        <f t="shared" si="1568"/>
        <v>0</v>
      </c>
      <c r="AC2074" s="202">
        <f t="shared" si="1568"/>
        <v>0</v>
      </c>
      <c r="AD2074" s="202">
        <f t="shared" si="1568"/>
        <v>0</v>
      </c>
      <c r="AE2074" s="202">
        <f t="shared" si="1568"/>
        <v>0</v>
      </c>
      <c r="AF2074" s="202">
        <f t="shared" si="1568"/>
        <v>0</v>
      </c>
      <c r="AG2074" s="203"/>
      <c r="AH2074" s="135">
        <f>AH2038+AH2049+AH2051</f>
        <v>0</v>
      </c>
      <c r="AI2074" s="135">
        <f>AI2038+AI2049+AI2051</f>
        <v>0</v>
      </c>
      <c r="AJ2074" s="202">
        <f>AJ2038+AJ2049+AJ2051</f>
        <v>0</v>
      </c>
      <c r="AK2074" s="202">
        <f>AK2038+AK2049+AK2051</f>
        <v>0</v>
      </c>
      <c r="AL2074" s="203"/>
      <c r="AM2074" s="205">
        <f t="shared" ref="AM2074:AW2074" si="1569">AM2038+AM2049+AM2051</f>
        <v>0</v>
      </c>
      <c r="AN2074" s="119">
        <f t="shared" si="1569"/>
        <v>0</v>
      </c>
      <c r="AO2074" s="120">
        <f t="shared" si="1569"/>
        <v>0</v>
      </c>
      <c r="AP2074" s="39">
        <f t="shared" si="1569"/>
        <v>0</v>
      </c>
      <c r="AQ2074" s="141">
        <f t="shared" si="1569"/>
        <v>0</v>
      </c>
      <c r="AR2074" s="141">
        <f t="shared" si="1569"/>
        <v>0</v>
      </c>
      <c r="AS2074" s="143" t="e">
        <f t="shared" si="1569"/>
        <v>#DIV/0!</v>
      </c>
      <c r="AT2074" s="144">
        <f t="shared" si="1569"/>
        <v>0</v>
      </c>
      <c r="AU2074" s="141">
        <f t="shared" si="1569"/>
        <v>0</v>
      </c>
      <c r="AV2074" s="141">
        <f t="shared" si="1569"/>
        <v>0</v>
      </c>
      <c r="AW2074" s="143" t="e">
        <f t="shared" si="1569"/>
        <v>#DIV/0!</v>
      </c>
      <c r="AY2074" s="146"/>
      <c r="AZ2074" s="921"/>
    </row>
    <row r="2075" spans="1:64" ht="12.75" customHeight="1" x14ac:dyDescent="0.25">
      <c r="A2075" s="356"/>
      <c r="B2075" s="225"/>
      <c r="C2075" s="122"/>
      <c r="D2075" s="357"/>
      <c r="E2075" s="226"/>
      <c r="F2075" s="122"/>
      <c r="G2075" s="126"/>
      <c r="H2075" s="35"/>
      <c r="I2075" s="36"/>
      <c r="J2075" s="37"/>
      <c r="K2075" s="206"/>
      <c r="L2075" s="241"/>
      <c r="M2075" s="242"/>
      <c r="N2075" s="201"/>
      <c r="O2075" s="202"/>
      <c r="P2075" s="202"/>
      <c r="Q2075" s="202"/>
      <c r="R2075" s="202"/>
      <c r="S2075" s="202"/>
      <c r="T2075" s="224"/>
      <c r="U2075" s="133"/>
      <c r="V2075" s="133"/>
      <c r="W2075" s="134"/>
      <c r="X2075" s="134"/>
      <c r="Y2075" s="224"/>
      <c r="Z2075" s="135"/>
      <c r="AA2075" s="204"/>
      <c r="AB2075" s="202"/>
      <c r="AC2075" s="202"/>
      <c r="AD2075" s="202"/>
      <c r="AE2075" s="202"/>
      <c r="AF2075" s="202"/>
      <c r="AG2075" s="224"/>
      <c r="AH2075" s="133"/>
      <c r="AI2075" s="133"/>
      <c r="AJ2075" s="134"/>
      <c r="AK2075" s="134"/>
      <c r="AL2075" s="224"/>
      <c r="AM2075" s="205"/>
      <c r="AN2075" s="119"/>
      <c r="AO2075" s="120"/>
      <c r="AP2075" s="39"/>
      <c r="AQ2075" s="141"/>
      <c r="AR2075" s="141"/>
      <c r="AS2075" s="143"/>
      <c r="AU2075" s="141"/>
      <c r="AV2075" s="141"/>
      <c r="AW2075" s="143"/>
      <c r="AY2075" s="146"/>
      <c r="AZ2075" s="921"/>
    </row>
    <row r="2076" spans="1:64" ht="12.75" customHeight="1" x14ac:dyDescent="0.25">
      <c r="A2076" s="356"/>
      <c r="B2076" s="225"/>
      <c r="C2076" s="122"/>
      <c r="D2076" s="357"/>
      <c r="E2076" s="226"/>
      <c r="F2076" s="122"/>
      <c r="G2076" s="126"/>
      <c r="H2076" s="35"/>
      <c r="I2076" s="36"/>
      <c r="J2076" s="37"/>
      <c r="K2076" s="206"/>
      <c r="L2076" s="241"/>
      <c r="M2076" s="242"/>
      <c r="N2076" s="258"/>
      <c r="O2076" s="259"/>
      <c r="P2076" s="259"/>
      <c r="Q2076" s="259"/>
      <c r="R2076" s="259"/>
      <c r="S2076" s="259"/>
      <c r="T2076" s="260"/>
      <c r="U2076" s="261"/>
      <c r="V2076" s="261"/>
      <c r="W2076" s="262"/>
      <c r="X2076" s="262"/>
      <c r="Y2076" s="260"/>
      <c r="Z2076" s="263"/>
      <c r="AA2076" s="264"/>
      <c r="AB2076" s="259"/>
      <c r="AC2076" s="259"/>
      <c r="AD2076" s="259"/>
      <c r="AE2076" s="259"/>
      <c r="AF2076" s="259"/>
      <c r="AG2076" s="260"/>
      <c r="AH2076" s="261"/>
      <c r="AI2076" s="261"/>
      <c r="AJ2076" s="262"/>
      <c r="AK2076" s="262"/>
      <c r="AL2076" s="260"/>
      <c r="AM2076" s="265"/>
      <c r="AN2076" s="266"/>
      <c r="AO2076" s="267"/>
      <c r="AP2076" s="268"/>
      <c r="AQ2076" s="269"/>
      <c r="AR2076" s="269"/>
      <c r="AS2076" s="270"/>
      <c r="AT2076" s="271"/>
      <c r="AU2076" s="269"/>
      <c r="AV2076" s="269"/>
      <c r="AW2076" s="270"/>
      <c r="AY2076" s="146"/>
      <c r="AZ2076" s="921"/>
    </row>
    <row r="2077" spans="1:64" ht="12.75" customHeight="1" x14ac:dyDescent="0.25">
      <c r="A2077" s="15"/>
      <c r="C2077" s="122"/>
      <c r="D2077" s="123"/>
      <c r="F2077" s="125"/>
      <c r="G2077" s="126"/>
      <c r="H2077" s="35"/>
      <c r="I2077" s="36"/>
      <c r="J2077" s="37"/>
      <c r="K2077" s="116" t="s">
        <v>2433</v>
      </c>
      <c r="L2077" s="199"/>
      <c r="M2077" s="200"/>
      <c r="N2077" s="201"/>
      <c r="O2077" s="202"/>
      <c r="P2077" s="202"/>
      <c r="Q2077" s="202"/>
      <c r="R2077" s="202"/>
      <c r="S2077" s="202"/>
      <c r="T2077" s="224"/>
      <c r="U2077" s="138"/>
      <c r="V2077" s="138"/>
      <c r="W2077" s="139"/>
      <c r="X2077" s="139"/>
      <c r="Y2077" s="224"/>
      <c r="Z2077" s="210"/>
      <c r="AA2077" s="204"/>
      <c r="AB2077" s="202"/>
      <c r="AC2077" s="202"/>
      <c r="AD2077" s="202"/>
      <c r="AE2077" s="202"/>
      <c r="AF2077" s="202"/>
      <c r="AG2077" s="224"/>
      <c r="AH2077" s="138"/>
      <c r="AI2077" s="138"/>
      <c r="AJ2077" s="139"/>
      <c r="AK2077" s="139"/>
      <c r="AL2077" s="224"/>
      <c r="AM2077" s="140"/>
      <c r="AN2077" s="211"/>
      <c r="AO2077" s="212"/>
      <c r="AP2077" s="39"/>
      <c r="AQ2077" s="141"/>
      <c r="AR2077" s="141"/>
      <c r="AS2077" s="143"/>
      <c r="AU2077" s="141"/>
      <c r="AV2077" s="141"/>
      <c r="AW2077" s="143"/>
      <c r="AY2077" s="146"/>
      <c r="AZ2077" s="921"/>
    </row>
    <row r="2078" spans="1:64" ht="20.399999999999999" x14ac:dyDescent="0.25">
      <c r="A2078" s="15"/>
      <c r="C2078" s="122"/>
      <c r="D2078" s="123"/>
      <c r="F2078" s="125"/>
      <c r="G2078" s="126"/>
      <c r="H2078" s="35"/>
      <c r="I2078" s="36"/>
      <c r="J2078" s="37"/>
      <c r="K2078" s="116" t="s">
        <v>2434</v>
      </c>
      <c r="L2078" s="199"/>
      <c r="M2078" s="200"/>
      <c r="N2078" s="201"/>
      <c r="O2078" s="202"/>
      <c r="P2078" s="202"/>
      <c r="Q2078" s="202"/>
      <c r="R2078" s="202"/>
      <c r="S2078" s="202"/>
      <c r="T2078" s="224"/>
      <c r="U2078" s="138"/>
      <c r="V2078" s="138"/>
      <c r="W2078" s="139"/>
      <c r="X2078" s="139"/>
      <c r="Y2078" s="224"/>
      <c r="Z2078" s="210"/>
      <c r="AA2078" s="204"/>
      <c r="AB2078" s="202"/>
      <c r="AC2078" s="202"/>
      <c r="AD2078" s="202"/>
      <c r="AE2078" s="202"/>
      <c r="AF2078" s="202"/>
      <c r="AG2078" s="224"/>
      <c r="AH2078" s="138"/>
      <c r="AI2078" s="138"/>
      <c r="AJ2078" s="139"/>
      <c r="AK2078" s="139"/>
      <c r="AL2078" s="224"/>
      <c r="AM2078" s="140"/>
      <c r="AN2078" s="211"/>
      <c r="AO2078" s="212"/>
      <c r="AP2078" s="39"/>
      <c r="AQ2078" s="141"/>
      <c r="AR2078" s="141"/>
      <c r="AS2078" s="143"/>
      <c r="AU2078" s="141"/>
      <c r="AV2078" s="141"/>
      <c r="AW2078" s="143"/>
      <c r="AY2078" s="146"/>
      <c r="AZ2078" s="921"/>
    </row>
    <row r="2079" spans="1:64" ht="12.75" customHeight="1" x14ac:dyDescent="0.25">
      <c r="A2079" s="15"/>
      <c r="C2079" s="122"/>
      <c r="D2079" s="123"/>
      <c r="F2079" s="125"/>
      <c r="G2079" s="126"/>
      <c r="H2079" s="35"/>
      <c r="I2079" s="36"/>
      <c r="J2079" s="37"/>
      <c r="K2079" s="244"/>
      <c r="L2079" s="199"/>
      <c r="M2079" s="200"/>
      <c r="N2079" s="201"/>
      <c r="O2079" s="202"/>
      <c r="P2079" s="202"/>
      <c r="Q2079" s="202"/>
      <c r="R2079" s="202"/>
      <c r="S2079" s="202"/>
      <c r="T2079" s="224"/>
      <c r="U2079" s="138"/>
      <c r="V2079" s="138"/>
      <c r="W2079" s="139"/>
      <c r="X2079" s="139"/>
      <c r="Y2079" s="224"/>
      <c r="Z2079" s="210"/>
      <c r="AA2079" s="204"/>
      <c r="AB2079" s="202"/>
      <c r="AC2079" s="202"/>
      <c r="AD2079" s="202"/>
      <c r="AE2079" s="202"/>
      <c r="AF2079" s="202"/>
      <c r="AG2079" s="224"/>
      <c r="AH2079" s="138"/>
      <c r="AI2079" s="138"/>
      <c r="AJ2079" s="139"/>
      <c r="AK2079" s="139"/>
      <c r="AL2079" s="224"/>
      <c r="AM2079" s="140"/>
      <c r="AN2079" s="211"/>
      <c r="AO2079" s="212"/>
      <c r="AP2079" s="39"/>
      <c r="AQ2079" s="141"/>
      <c r="AR2079" s="141"/>
      <c r="AS2079" s="143"/>
      <c r="AU2079" s="141"/>
      <c r="AV2079" s="141"/>
      <c r="AW2079" s="143"/>
      <c r="AY2079" s="146"/>
      <c r="AZ2079" s="921"/>
    </row>
    <row r="2080" spans="1:64" ht="35.1" customHeight="1" x14ac:dyDescent="0.25">
      <c r="A2080" s="15" t="s">
        <v>1675</v>
      </c>
      <c r="B2080" s="225">
        <v>16</v>
      </c>
      <c r="C2080" s="122" t="s">
        <v>2367</v>
      </c>
      <c r="D2080" s="123">
        <v>1000</v>
      </c>
      <c r="E2080" s="226"/>
      <c r="F2080" s="122">
        <v>12</v>
      </c>
      <c r="G2080" s="126">
        <v>1</v>
      </c>
      <c r="H2080" s="35" t="str">
        <f t="shared" ref="H2080:H2141" si="1570">LEFT(J2080,3)</f>
        <v>079</v>
      </c>
      <c r="I2080" s="36" t="s">
        <v>96</v>
      </c>
      <c r="J2080" s="37" t="s">
        <v>2435</v>
      </c>
      <c r="K2080" s="244" t="s">
        <v>2436</v>
      </c>
      <c r="L2080" s="232">
        <v>45</v>
      </c>
      <c r="M2080" s="233">
        <v>45</v>
      </c>
      <c r="N2080" s="130"/>
      <c r="O2080" s="131"/>
      <c r="P2080" s="131"/>
      <c r="Q2080" s="131"/>
      <c r="R2080" s="131"/>
      <c r="S2080" s="131"/>
      <c r="T2080" s="132" t="str">
        <f t="shared" ref="T2080:T2102" si="1571">IF(SUM(N2080:S2080)=U2080,"OK",SUM(N2080:S2080)-U2080)</f>
        <v>OK</v>
      </c>
      <c r="U2080" s="138"/>
      <c r="V2080" s="138"/>
      <c r="W2080" s="139"/>
      <c r="X2080" s="139"/>
      <c r="Y2080" s="132" t="str">
        <f t="shared" ref="Y2080:Y2102" si="1572">IF(SUM(W2080:X2080)=Z2080,"OK",SUM(W2080:X2080)-Z2080)</f>
        <v>OK</v>
      </c>
      <c r="Z2080" s="210"/>
      <c r="AA2080" s="204"/>
      <c r="AB2080" s="202"/>
      <c r="AC2080" s="202"/>
      <c r="AD2080" s="202"/>
      <c r="AE2080" s="202"/>
      <c r="AF2080" s="202"/>
      <c r="AG2080" s="132" t="str">
        <f t="shared" ref="AG2080:AG2102" si="1573">IF(SUM(AA2080:AF2080)=AH2080,"OK",SUM(AA2080:AF2080)-AH2080)</f>
        <v>OK</v>
      </c>
      <c r="AH2080" s="138"/>
      <c r="AI2080" s="138"/>
      <c r="AJ2080" s="139"/>
      <c r="AK2080" s="139"/>
      <c r="AL2080" s="132" t="str">
        <f t="shared" ref="AL2080:AL2102" si="1574">IF(SUM(AJ2080:AK2080)=AM2080,"OK",SUM(AJ2080:AK2080)-AM2080)</f>
        <v>OK</v>
      </c>
      <c r="AM2080" s="140"/>
      <c r="AN2080" s="119">
        <f t="shared" ref="AN2080:AN2102" si="1575">L2080+U2080+V2080+Z2080</f>
        <v>45</v>
      </c>
      <c r="AO2080" s="120">
        <f t="shared" ref="AO2080:AO2102" si="1576">M2080+AH2080+AI2080+AM2080</f>
        <v>45</v>
      </c>
      <c r="AP2080" s="39">
        <f t="shared" ref="AP2080:AP2102" si="1577">L2080</f>
        <v>45</v>
      </c>
      <c r="AQ2080" s="141">
        <f t="shared" ref="AQ2080:AQ2102" si="1578">AN2080</f>
        <v>45</v>
      </c>
      <c r="AR2080" s="142">
        <f>AQ2080-AP2080</f>
        <v>0</v>
      </c>
      <c r="AS2080" s="143">
        <f>AR2080/AP2080</f>
        <v>0</v>
      </c>
      <c r="AT2080" s="144">
        <f t="shared" ref="AT2080:AT2102" si="1579">M2080</f>
        <v>45</v>
      </c>
      <c r="AU2080" s="141">
        <f>AO2080</f>
        <v>45</v>
      </c>
      <c r="AV2080" s="142">
        <f>AU2080-AT2080</f>
        <v>0</v>
      </c>
      <c r="AW2080" s="143">
        <f>AV2080/AT2080</f>
        <v>0</v>
      </c>
      <c r="AY2080" s="146" t="str">
        <f t="shared" ref="AY2080:AY2102" si="1580">RIGHT(LEFT(I2080,3),2)&amp;"."&amp;RIGHT(LEFT(I2080,5),2)</f>
        <v>12.11</v>
      </c>
      <c r="AZ2080" s="921" t="b">
        <f>COUNTIF('[1]Codes SEC'!$B$2:$B$250,Ministres!AY2080)&gt;0</f>
        <v>1</v>
      </c>
    </row>
    <row r="2081" spans="1:64" ht="35.1" customHeight="1" x14ac:dyDescent="0.25">
      <c r="A2081" s="15" t="s">
        <v>1675</v>
      </c>
      <c r="B2081" s="225">
        <v>16</v>
      </c>
      <c r="C2081" s="122" t="s">
        <v>2367</v>
      </c>
      <c r="D2081" s="123">
        <v>1000</v>
      </c>
      <c r="E2081" s="226"/>
      <c r="F2081" s="122">
        <v>12</v>
      </c>
      <c r="G2081" s="126">
        <v>1</v>
      </c>
      <c r="H2081" s="35" t="str">
        <f t="shared" si="1570"/>
        <v>079</v>
      </c>
      <c r="I2081" s="36" t="s">
        <v>96</v>
      </c>
      <c r="J2081" s="37" t="s">
        <v>2437</v>
      </c>
      <c r="K2081" s="244" t="s">
        <v>2438</v>
      </c>
      <c r="L2081" s="232">
        <v>31</v>
      </c>
      <c r="M2081" s="233">
        <v>31</v>
      </c>
      <c r="N2081" s="130"/>
      <c r="O2081" s="131"/>
      <c r="P2081" s="131"/>
      <c r="Q2081" s="131"/>
      <c r="R2081" s="131"/>
      <c r="S2081" s="131"/>
      <c r="T2081" s="132" t="str">
        <f t="shared" si="1571"/>
        <v>OK</v>
      </c>
      <c r="U2081" s="138"/>
      <c r="V2081" s="138"/>
      <c r="W2081" s="139"/>
      <c r="X2081" s="139"/>
      <c r="Y2081" s="132" t="str">
        <f t="shared" si="1572"/>
        <v>OK</v>
      </c>
      <c r="Z2081" s="210"/>
      <c r="AA2081" s="204"/>
      <c r="AB2081" s="202"/>
      <c r="AC2081" s="202"/>
      <c r="AD2081" s="202"/>
      <c r="AE2081" s="202"/>
      <c r="AF2081" s="202"/>
      <c r="AG2081" s="132" t="str">
        <f t="shared" si="1573"/>
        <v>OK</v>
      </c>
      <c r="AH2081" s="138"/>
      <c r="AI2081" s="138"/>
      <c r="AJ2081" s="139"/>
      <c r="AK2081" s="139"/>
      <c r="AL2081" s="132" t="str">
        <f t="shared" si="1574"/>
        <v>OK</v>
      </c>
      <c r="AM2081" s="140"/>
      <c r="AN2081" s="119">
        <f t="shared" si="1575"/>
        <v>31</v>
      </c>
      <c r="AO2081" s="120">
        <f t="shared" si="1576"/>
        <v>31</v>
      </c>
      <c r="AP2081" s="39">
        <f t="shared" si="1577"/>
        <v>31</v>
      </c>
      <c r="AQ2081" s="141">
        <f t="shared" si="1578"/>
        <v>31</v>
      </c>
      <c r="AR2081" s="142">
        <f>AQ2081-AP2081</f>
        <v>0</v>
      </c>
      <c r="AS2081" s="143">
        <f>AR2081/AP2081</f>
        <v>0</v>
      </c>
      <c r="AT2081" s="144">
        <f t="shared" si="1579"/>
        <v>31</v>
      </c>
      <c r="AU2081" s="141">
        <f>AO2081</f>
        <v>31</v>
      </c>
      <c r="AV2081" s="142">
        <f>AU2081-AT2081</f>
        <v>0</v>
      </c>
      <c r="AW2081" s="143">
        <f>AV2081/AT2081</f>
        <v>0</v>
      </c>
      <c r="AY2081" s="146" t="str">
        <f t="shared" si="1580"/>
        <v>12.11</v>
      </c>
      <c r="AZ2081" s="921" t="b">
        <f>COUNTIF('[1]Codes SEC'!$B$2:$B$250,Ministres!AY2081)&gt;0</f>
        <v>1</v>
      </c>
    </row>
    <row r="2082" spans="1:64" ht="35.1" customHeight="1" x14ac:dyDescent="0.25">
      <c r="A2082" s="15" t="s">
        <v>1675</v>
      </c>
      <c r="B2082" s="225">
        <v>16</v>
      </c>
      <c r="C2082" s="122" t="s">
        <v>2367</v>
      </c>
      <c r="D2082" s="123">
        <v>1000</v>
      </c>
      <c r="E2082" s="226"/>
      <c r="F2082" s="122">
        <v>12</v>
      </c>
      <c r="G2082" s="126"/>
      <c r="H2082" s="35" t="str">
        <f t="shared" si="1570"/>
        <v>079</v>
      </c>
      <c r="I2082" s="36" t="s">
        <v>96</v>
      </c>
      <c r="J2082" s="37" t="s">
        <v>2439</v>
      </c>
      <c r="K2082" s="244" t="s">
        <v>2440</v>
      </c>
      <c r="L2082" s="232">
        <v>90</v>
      </c>
      <c r="M2082" s="233">
        <v>90</v>
      </c>
      <c r="N2082" s="130"/>
      <c r="O2082" s="131"/>
      <c r="P2082" s="131"/>
      <c r="Q2082" s="131"/>
      <c r="R2082" s="131"/>
      <c r="S2082" s="131"/>
      <c r="T2082" s="132" t="str">
        <f t="shared" si="1571"/>
        <v>OK</v>
      </c>
      <c r="U2082" s="138"/>
      <c r="V2082" s="138"/>
      <c r="W2082" s="139"/>
      <c r="X2082" s="139"/>
      <c r="Y2082" s="132" t="str">
        <f t="shared" si="1572"/>
        <v>OK</v>
      </c>
      <c r="Z2082" s="210"/>
      <c r="AA2082" s="204"/>
      <c r="AB2082" s="202"/>
      <c r="AC2082" s="202"/>
      <c r="AD2082" s="202"/>
      <c r="AE2082" s="202"/>
      <c r="AF2082" s="202"/>
      <c r="AG2082" s="132" t="str">
        <f t="shared" si="1573"/>
        <v>OK</v>
      </c>
      <c r="AH2082" s="138"/>
      <c r="AI2082" s="138"/>
      <c r="AJ2082" s="139"/>
      <c r="AK2082" s="139"/>
      <c r="AL2082" s="132" t="str">
        <f t="shared" si="1574"/>
        <v>OK</v>
      </c>
      <c r="AM2082" s="140"/>
      <c r="AN2082" s="119">
        <f t="shared" si="1575"/>
        <v>90</v>
      </c>
      <c r="AO2082" s="120">
        <f t="shared" si="1576"/>
        <v>90</v>
      </c>
      <c r="AP2082" s="39">
        <f t="shared" si="1577"/>
        <v>90</v>
      </c>
      <c r="AQ2082" s="141">
        <f t="shared" si="1578"/>
        <v>90</v>
      </c>
      <c r="AR2082" s="142">
        <f t="shared" ref="AR2082:AR2102" si="1581">AQ2082-AP2082</f>
        <v>0</v>
      </c>
      <c r="AS2082" s="143">
        <f t="shared" ref="AS2082:AS2102" si="1582">AR2082/AP2082</f>
        <v>0</v>
      </c>
      <c r="AT2082" s="144">
        <f t="shared" si="1579"/>
        <v>90</v>
      </c>
      <c r="AU2082" s="141">
        <f t="shared" ref="AU2082:AU2102" si="1583">AO2082</f>
        <v>90</v>
      </c>
      <c r="AV2082" s="142">
        <f t="shared" ref="AV2082:AV2102" si="1584">AU2082-AT2082</f>
        <v>0</v>
      </c>
      <c r="AW2082" s="143">
        <f t="shared" ref="AW2082:AW2102" si="1585">AV2082/AT2082</f>
        <v>0</v>
      </c>
      <c r="AY2082" s="146" t="str">
        <f t="shared" si="1580"/>
        <v>12.11</v>
      </c>
      <c r="AZ2082" s="921" t="b">
        <f>COUNTIF('[1]Codes SEC'!$B$2:$B$250,Ministres!AY2082)&gt;0</f>
        <v>1</v>
      </c>
    </row>
    <row r="2083" spans="1:64" ht="35.1" customHeight="1" x14ac:dyDescent="0.25">
      <c r="A2083" s="15" t="s">
        <v>1675</v>
      </c>
      <c r="B2083" s="225">
        <v>16</v>
      </c>
      <c r="C2083" s="122" t="s">
        <v>2367</v>
      </c>
      <c r="D2083" s="123">
        <v>1000</v>
      </c>
      <c r="E2083" s="226"/>
      <c r="F2083" s="122">
        <v>12</v>
      </c>
      <c r="G2083" s="126"/>
      <c r="H2083" s="35" t="str">
        <f t="shared" si="1570"/>
        <v>079</v>
      </c>
      <c r="I2083" s="36" t="s">
        <v>96</v>
      </c>
      <c r="J2083" s="37" t="s">
        <v>2441</v>
      </c>
      <c r="K2083" s="244" t="s">
        <v>2442</v>
      </c>
      <c r="L2083" s="232">
        <v>90</v>
      </c>
      <c r="M2083" s="233">
        <v>90</v>
      </c>
      <c r="N2083" s="130"/>
      <c r="O2083" s="131"/>
      <c r="P2083" s="131"/>
      <c r="Q2083" s="131"/>
      <c r="R2083" s="131"/>
      <c r="S2083" s="131"/>
      <c r="T2083" s="132" t="str">
        <f t="shared" si="1571"/>
        <v>OK</v>
      </c>
      <c r="U2083" s="138"/>
      <c r="V2083" s="138"/>
      <c r="W2083" s="139"/>
      <c r="X2083" s="139"/>
      <c r="Y2083" s="132" t="str">
        <f t="shared" si="1572"/>
        <v>OK</v>
      </c>
      <c r="Z2083" s="210"/>
      <c r="AA2083" s="204"/>
      <c r="AB2083" s="202"/>
      <c r="AC2083" s="202"/>
      <c r="AD2083" s="202"/>
      <c r="AE2083" s="202"/>
      <c r="AF2083" s="202"/>
      <c r="AG2083" s="132" t="str">
        <f t="shared" si="1573"/>
        <v>OK</v>
      </c>
      <c r="AH2083" s="138"/>
      <c r="AI2083" s="138"/>
      <c r="AJ2083" s="139"/>
      <c r="AK2083" s="139"/>
      <c r="AL2083" s="132" t="str">
        <f t="shared" si="1574"/>
        <v>OK</v>
      </c>
      <c r="AM2083" s="140"/>
      <c r="AN2083" s="119">
        <f t="shared" si="1575"/>
        <v>90</v>
      </c>
      <c r="AO2083" s="120">
        <f t="shared" si="1576"/>
        <v>90</v>
      </c>
      <c r="AP2083" s="39">
        <f t="shared" si="1577"/>
        <v>90</v>
      </c>
      <c r="AQ2083" s="141">
        <f t="shared" si="1578"/>
        <v>90</v>
      </c>
      <c r="AR2083" s="142">
        <f t="shared" si="1581"/>
        <v>0</v>
      </c>
      <c r="AS2083" s="143">
        <f t="shared" si="1582"/>
        <v>0</v>
      </c>
      <c r="AT2083" s="144">
        <f t="shared" si="1579"/>
        <v>90</v>
      </c>
      <c r="AU2083" s="141">
        <f t="shared" si="1583"/>
        <v>90</v>
      </c>
      <c r="AV2083" s="142">
        <f t="shared" si="1584"/>
        <v>0</v>
      </c>
      <c r="AW2083" s="143">
        <f t="shared" si="1585"/>
        <v>0</v>
      </c>
      <c r="AY2083" s="146" t="str">
        <f t="shared" si="1580"/>
        <v>12.11</v>
      </c>
      <c r="AZ2083" s="921" t="b">
        <f>COUNTIF('[1]Codes SEC'!$B$2:$B$250,Ministres!AY2083)&gt;0</f>
        <v>1</v>
      </c>
    </row>
    <row r="2084" spans="1:64" ht="35.1" customHeight="1" x14ac:dyDescent="0.25">
      <c r="A2084" s="15" t="s">
        <v>1675</v>
      </c>
      <c r="B2084" s="225">
        <v>16</v>
      </c>
      <c r="C2084" s="122" t="s">
        <v>2367</v>
      </c>
      <c r="D2084" s="123">
        <v>1000</v>
      </c>
      <c r="E2084" s="226"/>
      <c r="F2084" s="122">
        <v>12</v>
      </c>
      <c r="G2084" s="126"/>
      <c r="H2084" s="35" t="str">
        <f t="shared" si="1570"/>
        <v>079</v>
      </c>
      <c r="I2084" s="36" t="s">
        <v>96</v>
      </c>
      <c r="J2084" s="37" t="s">
        <v>2443</v>
      </c>
      <c r="K2084" s="244" t="s">
        <v>2444</v>
      </c>
      <c r="L2084" s="232">
        <v>22</v>
      </c>
      <c r="M2084" s="233">
        <v>22</v>
      </c>
      <c r="N2084" s="130"/>
      <c r="O2084" s="131"/>
      <c r="P2084" s="131"/>
      <c r="Q2084" s="131"/>
      <c r="R2084" s="131"/>
      <c r="S2084" s="131"/>
      <c r="T2084" s="132" t="str">
        <f t="shared" si="1571"/>
        <v>OK</v>
      </c>
      <c r="U2084" s="138"/>
      <c r="V2084" s="138"/>
      <c r="W2084" s="139"/>
      <c r="X2084" s="139"/>
      <c r="Y2084" s="132" t="str">
        <f t="shared" si="1572"/>
        <v>OK</v>
      </c>
      <c r="Z2084" s="210"/>
      <c r="AA2084" s="204"/>
      <c r="AB2084" s="202"/>
      <c r="AC2084" s="202"/>
      <c r="AD2084" s="202"/>
      <c r="AE2084" s="202"/>
      <c r="AF2084" s="202"/>
      <c r="AG2084" s="132" t="str">
        <f t="shared" si="1573"/>
        <v>OK</v>
      </c>
      <c r="AH2084" s="138"/>
      <c r="AI2084" s="138"/>
      <c r="AJ2084" s="139"/>
      <c r="AK2084" s="139"/>
      <c r="AL2084" s="132" t="str">
        <f t="shared" si="1574"/>
        <v>OK</v>
      </c>
      <c r="AM2084" s="140"/>
      <c r="AN2084" s="119">
        <f t="shared" si="1575"/>
        <v>22</v>
      </c>
      <c r="AO2084" s="120">
        <f t="shared" si="1576"/>
        <v>22</v>
      </c>
      <c r="AP2084" s="39">
        <f t="shared" si="1577"/>
        <v>22</v>
      </c>
      <c r="AQ2084" s="141">
        <f t="shared" si="1578"/>
        <v>22</v>
      </c>
      <c r="AR2084" s="142">
        <f t="shared" si="1581"/>
        <v>0</v>
      </c>
      <c r="AS2084" s="143">
        <f t="shared" si="1582"/>
        <v>0</v>
      </c>
      <c r="AT2084" s="144">
        <f t="shared" si="1579"/>
        <v>22</v>
      </c>
      <c r="AU2084" s="141">
        <f t="shared" si="1583"/>
        <v>22</v>
      </c>
      <c r="AV2084" s="142">
        <f t="shared" si="1584"/>
        <v>0</v>
      </c>
      <c r="AW2084" s="143">
        <f t="shared" si="1585"/>
        <v>0</v>
      </c>
      <c r="AY2084" s="146" t="str">
        <f t="shared" si="1580"/>
        <v>12.11</v>
      </c>
      <c r="AZ2084" s="921" t="b">
        <f>COUNTIF('[1]Codes SEC'!$B$2:$B$250,Ministres!AY2084)&gt;0</f>
        <v>1</v>
      </c>
    </row>
    <row r="2085" spans="1:64" ht="35.1" customHeight="1" x14ac:dyDescent="0.25">
      <c r="A2085" s="15" t="s">
        <v>1675</v>
      </c>
      <c r="B2085" s="225">
        <v>16</v>
      </c>
      <c r="C2085" s="122" t="s">
        <v>2367</v>
      </c>
      <c r="D2085" s="123">
        <v>1000</v>
      </c>
      <c r="E2085" s="226"/>
      <c r="F2085" s="122">
        <v>12</v>
      </c>
      <c r="G2085" s="126">
        <v>1</v>
      </c>
      <c r="H2085" s="35" t="str">
        <f t="shared" si="1570"/>
        <v>079</v>
      </c>
      <c r="I2085" s="36" t="s">
        <v>96</v>
      </c>
      <c r="J2085" s="37" t="s">
        <v>2445</v>
      </c>
      <c r="K2085" s="244" t="s">
        <v>2444</v>
      </c>
      <c r="L2085" s="232">
        <v>22</v>
      </c>
      <c r="M2085" s="233">
        <v>22</v>
      </c>
      <c r="N2085" s="130"/>
      <c r="O2085" s="131"/>
      <c r="P2085" s="131"/>
      <c r="Q2085" s="131"/>
      <c r="R2085" s="131"/>
      <c r="S2085" s="131"/>
      <c r="T2085" s="132" t="str">
        <f t="shared" si="1571"/>
        <v>OK</v>
      </c>
      <c r="U2085" s="138"/>
      <c r="V2085" s="138"/>
      <c r="W2085" s="139"/>
      <c r="X2085" s="139"/>
      <c r="Y2085" s="132" t="str">
        <f t="shared" si="1572"/>
        <v>OK</v>
      </c>
      <c r="Z2085" s="210"/>
      <c r="AA2085" s="204"/>
      <c r="AB2085" s="202"/>
      <c r="AC2085" s="202"/>
      <c r="AD2085" s="202"/>
      <c r="AE2085" s="202"/>
      <c r="AF2085" s="202"/>
      <c r="AG2085" s="132" t="str">
        <f t="shared" si="1573"/>
        <v>OK</v>
      </c>
      <c r="AH2085" s="138"/>
      <c r="AI2085" s="138"/>
      <c r="AJ2085" s="139"/>
      <c r="AK2085" s="139"/>
      <c r="AL2085" s="132" t="str">
        <f t="shared" si="1574"/>
        <v>OK</v>
      </c>
      <c r="AM2085" s="140"/>
      <c r="AN2085" s="119">
        <f t="shared" si="1575"/>
        <v>22</v>
      </c>
      <c r="AO2085" s="120">
        <f t="shared" si="1576"/>
        <v>22</v>
      </c>
      <c r="AP2085" s="39">
        <f t="shared" si="1577"/>
        <v>22</v>
      </c>
      <c r="AQ2085" s="141">
        <f t="shared" si="1578"/>
        <v>22</v>
      </c>
      <c r="AR2085" s="142">
        <f>AQ2085-AP2085</f>
        <v>0</v>
      </c>
      <c r="AS2085" s="143">
        <f>AR2085/AP2085</f>
        <v>0</v>
      </c>
      <c r="AT2085" s="144">
        <f t="shared" si="1579"/>
        <v>22</v>
      </c>
      <c r="AU2085" s="141">
        <f>AO2085</f>
        <v>22</v>
      </c>
      <c r="AV2085" s="142">
        <f>AU2085-AT2085</f>
        <v>0</v>
      </c>
      <c r="AW2085" s="143">
        <f>AV2085/AT2085</f>
        <v>0</v>
      </c>
      <c r="AY2085" s="146" t="str">
        <f t="shared" si="1580"/>
        <v>12.11</v>
      </c>
      <c r="AZ2085" s="921" t="b">
        <f>COUNTIF('[1]Codes SEC'!$B$2:$B$250,Ministres!AY2085)&gt;0</f>
        <v>1</v>
      </c>
    </row>
    <row r="2086" spans="1:64" ht="35.1" customHeight="1" x14ac:dyDescent="0.25">
      <c r="A2086" s="15" t="s">
        <v>1675</v>
      </c>
      <c r="B2086" s="225">
        <v>16</v>
      </c>
      <c r="C2086" s="122" t="s">
        <v>2367</v>
      </c>
      <c r="D2086" s="123">
        <v>1000</v>
      </c>
      <c r="E2086" s="226"/>
      <c r="F2086" s="122">
        <v>12</v>
      </c>
      <c r="G2086" s="126"/>
      <c r="H2086" s="35" t="str">
        <f t="shared" si="1570"/>
        <v>079</v>
      </c>
      <c r="I2086" s="36" t="s">
        <v>96</v>
      </c>
      <c r="J2086" s="37" t="s">
        <v>2446</v>
      </c>
      <c r="K2086" s="244" t="s">
        <v>2447</v>
      </c>
      <c r="L2086" s="232">
        <v>85</v>
      </c>
      <c r="M2086" s="233">
        <v>85</v>
      </c>
      <c r="N2086" s="130"/>
      <c r="O2086" s="131"/>
      <c r="P2086" s="131"/>
      <c r="Q2086" s="131"/>
      <c r="R2086" s="131"/>
      <c r="S2086" s="131"/>
      <c r="T2086" s="132" t="str">
        <f t="shared" si="1571"/>
        <v>OK</v>
      </c>
      <c r="U2086" s="138"/>
      <c r="V2086" s="138"/>
      <c r="W2086" s="139"/>
      <c r="X2086" s="139"/>
      <c r="Y2086" s="132" t="str">
        <f t="shared" si="1572"/>
        <v>OK</v>
      </c>
      <c r="Z2086" s="210"/>
      <c r="AA2086" s="204"/>
      <c r="AB2086" s="202"/>
      <c r="AC2086" s="202"/>
      <c r="AD2086" s="202"/>
      <c r="AE2086" s="202"/>
      <c r="AF2086" s="202"/>
      <c r="AG2086" s="132" t="str">
        <f t="shared" si="1573"/>
        <v>OK</v>
      </c>
      <c r="AH2086" s="138"/>
      <c r="AI2086" s="138"/>
      <c r="AJ2086" s="139"/>
      <c r="AK2086" s="139"/>
      <c r="AL2086" s="132" t="str">
        <f t="shared" si="1574"/>
        <v>OK</v>
      </c>
      <c r="AM2086" s="140"/>
      <c r="AN2086" s="119">
        <f t="shared" si="1575"/>
        <v>85</v>
      </c>
      <c r="AO2086" s="120">
        <f t="shared" si="1576"/>
        <v>85</v>
      </c>
      <c r="AP2086" s="39">
        <f t="shared" si="1577"/>
        <v>85</v>
      </c>
      <c r="AQ2086" s="141">
        <f t="shared" si="1578"/>
        <v>85</v>
      </c>
      <c r="AR2086" s="142">
        <f t="shared" si="1581"/>
        <v>0</v>
      </c>
      <c r="AS2086" s="143">
        <f t="shared" si="1582"/>
        <v>0</v>
      </c>
      <c r="AT2086" s="144">
        <f t="shared" si="1579"/>
        <v>85</v>
      </c>
      <c r="AU2086" s="141">
        <f t="shared" si="1583"/>
        <v>85</v>
      </c>
      <c r="AV2086" s="142">
        <f t="shared" si="1584"/>
        <v>0</v>
      </c>
      <c r="AW2086" s="143">
        <f t="shared" si="1585"/>
        <v>0</v>
      </c>
      <c r="AY2086" s="146" t="str">
        <f t="shared" si="1580"/>
        <v>12.11</v>
      </c>
      <c r="AZ2086" s="921" t="b">
        <f>COUNTIF('[1]Codes SEC'!$B$2:$B$250,Ministres!AY2086)&gt;0</f>
        <v>1</v>
      </c>
    </row>
    <row r="2087" spans="1:64" ht="35.1" customHeight="1" x14ac:dyDescent="0.25">
      <c r="A2087" s="15" t="s">
        <v>1675</v>
      </c>
      <c r="B2087" s="225">
        <v>16</v>
      </c>
      <c r="C2087" s="122" t="s">
        <v>2367</v>
      </c>
      <c r="D2087" s="123">
        <v>1000</v>
      </c>
      <c r="E2087" s="226"/>
      <c r="F2087" s="122">
        <v>12</v>
      </c>
      <c r="G2087" s="126">
        <v>1</v>
      </c>
      <c r="H2087" s="35" t="str">
        <f t="shared" si="1570"/>
        <v>079</v>
      </c>
      <c r="I2087" s="36" t="s">
        <v>1997</v>
      </c>
      <c r="J2087" s="37" t="s">
        <v>2448</v>
      </c>
      <c r="K2087" s="244" t="s">
        <v>2449</v>
      </c>
      <c r="L2087" s="232">
        <v>85</v>
      </c>
      <c r="M2087" s="233">
        <v>85</v>
      </c>
      <c r="N2087" s="130"/>
      <c r="O2087" s="131"/>
      <c r="P2087" s="131"/>
      <c r="Q2087" s="131"/>
      <c r="R2087" s="131"/>
      <c r="S2087" s="131"/>
      <c r="T2087" s="132" t="str">
        <f>IF(SUM(N2087:S2087)=U2087,"OK",SUM(N2087:S2087)-U2087)</f>
        <v>OK</v>
      </c>
      <c r="U2087" s="138"/>
      <c r="V2087" s="138"/>
      <c r="W2087" s="139"/>
      <c r="X2087" s="139"/>
      <c r="Y2087" s="132" t="str">
        <f>IF(SUM(W2087:X2087)=Z2087,"OK",SUM(W2087:X2087)-Z2087)</f>
        <v>OK</v>
      </c>
      <c r="Z2087" s="210"/>
      <c r="AA2087" s="204"/>
      <c r="AB2087" s="202"/>
      <c r="AC2087" s="202"/>
      <c r="AD2087" s="202"/>
      <c r="AE2087" s="202"/>
      <c r="AF2087" s="202"/>
      <c r="AG2087" s="132" t="str">
        <f>IF(SUM(AA2087:AF2087)=AH2087,"OK",SUM(AA2087:AF2087)-AH2087)</f>
        <v>OK</v>
      </c>
      <c r="AH2087" s="138"/>
      <c r="AI2087" s="138"/>
      <c r="AJ2087" s="139"/>
      <c r="AK2087" s="139"/>
      <c r="AL2087" s="132" t="str">
        <f>IF(SUM(AJ2087:AK2087)=AM2087,"OK",SUM(AJ2087:AK2087)-AM2087)</f>
        <v>OK</v>
      </c>
      <c r="AM2087" s="140"/>
      <c r="AN2087" s="119">
        <f>L2087+U2087+V2087+Z2087</f>
        <v>85</v>
      </c>
      <c r="AO2087" s="120">
        <f>M2087+AH2087+AI2087+AM2087</f>
        <v>85</v>
      </c>
      <c r="AP2087" s="39">
        <f>L2087</f>
        <v>85</v>
      </c>
      <c r="AQ2087" s="141">
        <f>AN2087</f>
        <v>85</v>
      </c>
      <c r="AR2087" s="142">
        <f>AQ2087-AP2087</f>
        <v>0</v>
      </c>
      <c r="AS2087" s="143">
        <f>AR2087/AP2087</f>
        <v>0</v>
      </c>
      <c r="AT2087" s="144">
        <f>M2087</f>
        <v>85</v>
      </c>
      <c r="AU2087" s="141">
        <f>AO2087</f>
        <v>85</v>
      </c>
      <c r="AV2087" s="142">
        <f>AU2087-AT2087</f>
        <v>0</v>
      </c>
      <c r="AW2087" s="143">
        <f>AV2087/AT2087</f>
        <v>0</v>
      </c>
      <c r="AY2087" s="146" t="str">
        <f t="shared" si="1580"/>
        <v>12.50</v>
      </c>
      <c r="AZ2087" s="921" t="b">
        <f>COUNTIF('[1]Codes SEC'!$B$2:$B$250,Ministres!AY2087)&gt;0</f>
        <v>1</v>
      </c>
    </row>
    <row r="2088" spans="1:64" ht="35.1" customHeight="1" x14ac:dyDescent="0.25">
      <c r="A2088" s="15" t="s">
        <v>1675</v>
      </c>
      <c r="B2088" s="225">
        <v>16</v>
      </c>
      <c r="C2088" s="122" t="s">
        <v>2367</v>
      </c>
      <c r="D2088" s="123">
        <v>1000</v>
      </c>
      <c r="E2088" s="226"/>
      <c r="F2088" s="122">
        <v>12</v>
      </c>
      <c r="G2088" s="126">
        <v>1</v>
      </c>
      <c r="H2088" s="35" t="str">
        <f t="shared" si="1570"/>
        <v>079</v>
      </c>
      <c r="I2088" s="36">
        <v>81410000</v>
      </c>
      <c r="J2088" s="37" t="s">
        <v>2450</v>
      </c>
      <c r="K2088" s="244" t="s">
        <v>2451</v>
      </c>
      <c r="L2088" s="232">
        <v>100</v>
      </c>
      <c r="M2088" s="233">
        <v>100</v>
      </c>
      <c r="N2088" s="130"/>
      <c r="O2088" s="131"/>
      <c r="P2088" s="131"/>
      <c r="Q2088" s="131"/>
      <c r="R2088" s="131"/>
      <c r="S2088" s="131"/>
      <c r="T2088" s="132" t="str">
        <f t="shared" si="1571"/>
        <v>OK</v>
      </c>
      <c r="U2088" s="138"/>
      <c r="V2088" s="138"/>
      <c r="W2088" s="139"/>
      <c r="X2088" s="139"/>
      <c r="Y2088" s="132" t="str">
        <f t="shared" si="1572"/>
        <v>OK</v>
      </c>
      <c r="Z2088" s="210"/>
      <c r="AA2088" s="204"/>
      <c r="AB2088" s="202"/>
      <c r="AC2088" s="202"/>
      <c r="AD2088" s="202"/>
      <c r="AE2088" s="202"/>
      <c r="AF2088" s="202"/>
      <c r="AG2088" s="132" t="str">
        <f t="shared" si="1573"/>
        <v>OK</v>
      </c>
      <c r="AH2088" s="138"/>
      <c r="AI2088" s="138"/>
      <c r="AJ2088" s="139"/>
      <c r="AK2088" s="139"/>
      <c r="AL2088" s="132" t="str">
        <f t="shared" si="1574"/>
        <v>OK</v>
      </c>
      <c r="AM2088" s="140"/>
      <c r="AN2088" s="119">
        <f t="shared" si="1575"/>
        <v>100</v>
      </c>
      <c r="AO2088" s="120">
        <f t="shared" si="1576"/>
        <v>100</v>
      </c>
      <c r="AP2088" s="39">
        <f t="shared" si="1577"/>
        <v>100</v>
      </c>
      <c r="AQ2088" s="141">
        <f t="shared" si="1578"/>
        <v>100</v>
      </c>
      <c r="AR2088" s="142">
        <f t="shared" ref="AR2088:AR2094" si="1586">AQ2088-AP2088</f>
        <v>0</v>
      </c>
      <c r="AS2088" s="143">
        <f>AR2088/AP2088</f>
        <v>0</v>
      </c>
      <c r="AT2088" s="144">
        <f t="shared" si="1579"/>
        <v>100</v>
      </c>
      <c r="AU2088" s="141">
        <f>AO2088</f>
        <v>100</v>
      </c>
      <c r="AV2088" s="142">
        <f t="shared" ref="AV2088:AV2094" si="1587">AU2088-AT2088</f>
        <v>0</v>
      </c>
      <c r="AW2088" s="143">
        <f>AV2088/AT2088</f>
        <v>0</v>
      </c>
      <c r="AY2088" s="146" t="str">
        <f t="shared" si="1580"/>
        <v>14.10</v>
      </c>
      <c r="AZ2088" s="921" t="b">
        <f>COUNTIF('[1]Codes SEC'!$B$2:$B$250,Ministres!AY2088)&gt;0</f>
        <v>1</v>
      </c>
    </row>
    <row r="2089" spans="1:64" ht="35.1" customHeight="1" x14ac:dyDescent="0.25">
      <c r="A2089" s="15" t="s">
        <v>1675</v>
      </c>
      <c r="B2089" s="225">
        <v>16</v>
      </c>
      <c r="C2089" s="122" t="s">
        <v>2367</v>
      </c>
      <c r="D2089" s="123">
        <v>1000</v>
      </c>
      <c r="E2089" s="226"/>
      <c r="F2089" s="122">
        <v>12</v>
      </c>
      <c r="G2089" s="126">
        <v>1</v>
      </c>
      <c r="H2089" s="35" t="str">
        <f t="shared" si="1570"/>
        <v>079</v>
      </c>
      <c r="I2089" s="36" t="s">
        <v>204</v>
      </c>
      <c r="J2089" s="37" t="s">
        <v>2452</v>
      </c>
      <c r="K2089" s="244" t="s">
        <v>2453</v>
      </c>
      <c r="L2089" s="232">
        <v>0</v>
      </c>
      <c r="M2089" s="233">
        <v>0</v>
      </c>
      <c r="N2089" s="130"/>
      <c r="O2089" s="131"/>
      <c r="P2089" s="131"/>
      <c r="Q2089" s="131"/>
      <c r="R2089" s="131"/>
      <c r="S2089" s="131"/>
      <c r="T2089" s="132" t="str">
        <f t="shared" si="1571"/>
        <v>OK</v>
      </c>
      <c r="U2089" s="138"/>
      <c r="V2089" s="138"/>
      <c r="W2089" s="139"/>
      <c r="X2089" s="139"/>
      <c r="Y2089" s="132" t="str">
        <f t="shared" si="1572"/>
        <v>OK</v>
      </c>
      <c r="Z2089" s="210"/>
      <c r="AA2089" s="204"/>
      <c r="AB2089" s="202"/>
      <c r="AC2089" s="202"/>
      <c r="AD2089" s="202"/>
      <c r="AE2089" s="202"/>
      <c r="AF2089" s="202"/>
      <c r="AG2089" s="132" t="str">
        <f t="shared" si="1573"/>
        <v>OK</v>
      </c>
      <c r="AH2089" s="138"/>
      <c r="AI2089" s="138"/>
      <c r="AJ2089" s="139"/>
      <c r="AK2089" s="139"/>
      <c r="AL2089" s="132" t="str">
        <f t="shared" si="1574"/>
        <v>OK</v>
      </c>
      <c r="AM2089" s="140"/>
      <c r="AN2089" s="119">
        <f t="shared" si="1575"/>
        <v>0</v>
      </c>
      <c r="AO2089" s="120">
        <f t="shared" si="1576"/>
        <v>0</v>
      </c>
      <c r="AP2089" s="39">
        <f t="shared" si="1577"/>
        <v>0</v>
      </c>
      <c r="AQ2089" s="141">
        <f t="shared" si="1578"/>
        <v>0</v>
      </c>
      <c r="AR2089" s="142">
        <f t="shared" si="1586"/>
        <v>0</v>
      </c>
      <c r="AS2089" s="143" t="e">
        <f>AR2089/AP2089</f>
        <v>#DIV/0!</v>
      </c>
      <c r="AT2089" s="144">
        <f t="shared" si="1579"/>
        <v>0</v>
      </c>
      <c r="AU2089" s="141">
        <f>AO2089</f>
        <v>0</v>
      </c>
      <c r="AV2089" s="142">
        <f t="shared" si="1587"/>
        <v>0</v>
      </c>
      <c r="AW2089" s="143" t="e">
        <f>AV2089/AT2089</f>
        <v>#DIV/0!</v>
      </c>
      <c r="AY2089" s="146" t="str">
        <f t="shared" si="1580"/>
        <v>31.32</v>
      </c>
      <c r="AZ2089" s="921" t="b">
        <f>COUNTIF('[1]Codes SEC'!$B$2:$B$250,Ministres!AY2089)&gt;0</f>
        <v>1</v>
      </c>
    </row>
    <row r="2090" spans="1:64" ht="35.1" customHeight="1" x14ac:dyDescent="0.25">
      <c r="A2090" s="15" t="s">
        <v>1675</v>
      </c>
      <c r="B2090" s="225">
        <v>16</v>
      </c>
      <c r="C2090" s="122" t="s">
        <v>2367</v>
      </c>
      <c r="D2090" s="123">
        <v>1000</v>
      </c>
      <c r="E2090" s="226"/>
      <c r="F2090" s="122">
        <v>12</v>
      </c>
      <c r="G2090" s="126"/>
      <c r="H2090" s="35" t="str">
        <f t="shared" si="1570"/>
        <v>079</v>
      </c>
      <c r="I2090" s="36" t="s">
        <v>207</v>
      </c>
      <c r="J2090" s="37" t="s">
        <v>2454</v>
      </c>
      <c r="K2090" s="244" t="s">
        <v>2455</v>
      </c>
      <c r="L2090" s="232">
        <v>56</v>
      </c>
      <c r="M2090" s="233">
        <v>56</v>
      </c>
      <c r="N2090" s="130"/>
      <c r="O2090" s="131"/>
      <c r="P2090" s="131"/>
      <c r="Q2090" s="131"/>
      <c r="R2090" s="131"/>
      <c r="S2090" s="131"/>
      <c r="T2090" s="132" t="str">
        <f t="shared" si="1571"/>
        <v>OK</v>
      </c>
      <c r="U2090" s="138"/>
      <c r="V2090" s="138"/>
      <c r="W2090" s="139"/>
      <c r="X2090" s="139"/>
      <c r="Y2090" s="132" t="str">
        <f t="shared" si="1572"/>
        <v>OK</v>
      </c>
      <c r="Z2090" s="210"/>
      <c r="AA2090" s="204"/>
      <c r="AB2090" s="202"/>
      <c r="AC2090" s="202"/>
      <c r="AD2090" s="202"/>
      <c r="AE2090" s="202"/>
      <c r="AF2090" s="202"/>
      <c r="AG2090" s="132" t="str">
        <f t="shared" si="1573"/>
        <v>OK</v>
      </c>
      <c r="AH2090" s="138"/>
      <c r="AI2090" s="138"/>
      <c r="AJ2090" s="139"/>
      <c r="AK2090" s="139"/>
      <c r="AL2090" s="132" t="str">
        <f t="shared" si="1574"/>
        <v>OK</v>
      </c>
      <c r="AM2090" s="140"/>
      <c r="AN2090" s="119">
        <f t="shared" si="1575"/>
        <v>56</v>
      </c>
      <c r="AO2090" s="120">
        <f t="shared" si="1576"/>
        <v>56</v>
      </c>
      <c r="AP2090" s="39">
        <f t="shared" si="1577"/>
        <v>56</v>
      </c>
      <c r="AQ2090" s="141">
        <f t="shared" si="1578"/>
        <v>56</v>
      </c>
      <c r="AR2090" s="142">
        <f t="shared" si="1586"/>
        <v>0</v>
      </c>
      <c r="AS2090" s="143">
        <f t="shared" si="1582"/>
        <v>0</v>
      </c>
      <c r="AT2090" s="144">
        <f t="shared" si="1579"/>
        <v>56</v>
      </c>
      <c r="AU2090" s="141">
        <f t="shared" si="1583"/>
        <v>56</v>
      </c>
      <c r="AV2090" s="142">
        <f t="shared" si="1587"/>
        <v>0</v>
      </c>
      <c r="AW2090" s="143">
        <f t="shared" si="1585"/>
        <v>0</v>
      </c>
      <c r="AY2090" s="146" t="str">
        <f t="shared" si="1580"/>
        <v>33.00</v>
      </c>
      <c r="AZ2090" s="921" t="b">
        <f>COUNTIF('[1]Codes SEC'!$B$2:$B$250,Ministres!AY2090)&gt;0</f>
        <v>1</v>
      </c>
    </row>
    <row r="2091" spans="1:64" ht="35.1" customHeight="1" x14ac:dyDescent="0.25">
      <c r="A2091" s="15" t="s">
        <v>1675</v>
      </c>
      <c r="B2091" s="225">
        <v>16</v>
      </c>
      <c r="C2091" s="122" t="s">
        <v>2367</v>
      </c>
      <c r="D2091" s="123">
        <v>1000</v>
      </c>
      <c r="E2091" s="226"/>
      <c r="F2091" s="122">
        <v>12</v>
      </c>
      <c r="G2091" s="126">
        <v>1</v>
      </c>
      <c r="H2091" s="35" t="str">
        <f t="shared" si="1570"/>
        <v>079</v>
      </c>
      <c r="I2091" s="36" t="s">
        <v>207</v>
      </c>
      <c r="J2091" s="37" t="s">
        <v>2456</v>
      </c>
      <c r="K2091" s="244" t="s">
        <v>2457</v>
      </c>
      <c r="L2091" s="232">
        <v>0</v>
      </c>
      <c r="M2091" s="233">
        <v>0</v>
      </c>
      <c r="N2091" s="130"/>
      <c r="O2091" s="131"/>
      <c r="P2091" s="131"/>
      <c r="Q2091" s="131"/>
      <c r="R2091" s="131"/>
      <c r="S2091" s="131"/>
      <c r="T2091" s="132" t="str">
        <f t="shared" si="1571"/>
        <v>OK</v>
      </c>
      <c r="U2091" s="138"/>
      <c r="V2091" s="138"/>
      <c r="W2091" s="139"/>
      <c r="X2091" s="139"/>
      <c r="Y2091" s="132" t="str">
        <f t="shared" si="1572"/>
        <v>OK</v>
      </c>
      <c r="Z2091" s="210"/>
      <c r="AA2091" s="204"/>
      <c r="AB2091" s="202"/>
      <c r="AC2091" s="202"/>
      <c r="AD2091" s="202"/>
      <c r="AE2091" s="202"/>
      <c r="AF2091" s="202"/>
      <c r="AG2091" s="132" t="str">
        <f t="shared" si="1573"/>
        <v>OK</v>
      </c>
      <c r="AH2091" s="138"/>
      <c r="AI2091" s="138"/>
      <c r="AJ2091" s="139"/>
      <c r="AK2091" s="139"/>
      <c r="AL2091" s="132" t="str">
        <f t="shared" si="1574"/>
        <v>OK</v>
      </c>
      <c r="AM2091" s="140"/>
      <c r="AN2091" s="119">
        <f t="shared" si="1575"/>
        <v>0</v>
      </c>
      <c r="AO2091" s="120">
        <f t="shared" si="1576"/>
        <v>0</v>
      </c>
      <c r="AP2091" s="39">
        <f t="shared" si="1577"/>
        <v>0</v>
      </c>
      <c r="AQ2091" s="141">
        <f t="shared" si="1578"/>
        <v>0</v>
      </c>
      <c r="AR2091" s="142">
        <f t="shared" si="1586"/>
        <v>0</v>
      </c>
      <c r="AS2091" s="143" t="e">
        <f>AR2091/AP2091</f>
        <v>#DIV/0!</v>
      </c>
      <c r="AT2091" s="144">
        <f t="shared" si="1579"/>
        <v>0</v>
      </c>
      <c r="AU2091" s="141">
        <f>AO2091</f>
        <v>0</v>
      </c>
      <c r="AV2091" s="142">
        <f t="shared" si="1587"/>
        <v>0</v>
      </c>
      <c r="AW2091" s="143" t="e">
        <f>AV2091/AT2091</f>
        <v>#DIV/0!</v>
      </c>
      <c r="AY2091" s="146" t="str">
        <f t="shared" si="1580"/>
        <v>33.00</v>
      </c>
      <c r="AZ2091" s="921" t="b">
        <f>COUNTIF('[1]Codes SEC'!$B$2:$B$250,Ministres!AY2091)&gt;0</f>
        <v>1</v>
      </c>
    </row>
    <row r="2092" spans="1:64" s="927" customFormat="1" ht="35.1" customHeight="1" x14ac:dyDescent="0.25">
      <c r="A2092" s="15" t="s">
        <v>1675</v>
      </c>
      <c r="B2092" s="225">
        <v>16</v>
      </c>
      <c r="C2092" s="122" t="s">
        <v>2367</v>
      </c>
      <c r="D2092" s="123">
        <v>1000</v>
      </c>
      <c r="E2092" s="226"/>
      <c r="F2092" s="122">
        <v>12</v>
      </c>
      <c r="G2092" s="126">
        <v>1</v>
      </c>
      <c r="H2092" s="35" t="str">
        <f t="shared" si="1570"/>
        <v>079</v>
      </c>
      <c r="I2092" s="36" t="s">
        <v>121</v>
      </c>
      <c r="J2092" s="37" t="s">
        <v>2458</v>
      </c>
      <c r="K2092" s="244" t="s">
        <v>2459</v>
      </c>
      <c r="L2092" s="232">
        <v>400</v>
      </c>
      <c r="M2092" s="233">
        <v>400</v>
      </c>
      <c r="N2092" s="130"/>
      <c r="O2092" s="131"/>
      <c r="P2092" s="131"/>
      <c r="Q2092" s="131"/>
      <c r="R2092" s="131"/>
      <c r="S2092" s="131"/>
      <c r="T2092" s="132" t="str">
        <f t="shared" si="1571"/>
        <v>OK</v>
      </c>
      <c r="U2092" s="138"/>
      <c r="V2092" s="138"/>
      <c r="W2092" s="139"/>
      <c r="X2092" s="139"/>
      <c r="Y2092" s="132" t="str">
        <f t="shared" si="1572"/>
        <v>OK</v>
      </c>
      <c r="Z2092" s="210"/>
      <c r="AA2092" s="204"/>
      <c r="AB2092" s="202"/>
      <c r="AC2092" s="202"/>
      <c r="AD2092" s="202"/>
      <c r="AE2092" s="202"/>
      <c r="AF2092" s="202"/>
      <c r="AG2092" s="132" t="str">
        <f t="shared" si="1573"/>
        <v>OK</v>
      </c>
      <c r="AH2092" s="138"/>
      <c r="AI2092" s="138"/>
      <c r="AJ2092" s="139"/>
      <c r="AK2092" s="139"/>
      <c r="AL2092" s="132" t="str">
        <f t="shared" si="1574"/>
        <v>OK</v>
      </c>
      <c r="AM2092" s="140"/>
      <c r="AN2092" s="119">
        <f t="shared" si="1575"/>
        <v>400</v>
      </c>
      <c r="AO2092" s="120">
        <f t="shared" si="1576"/>
        <v>400</v>
      </c>
      <c r="AP2092" s="39">
        <f t="shared" si="1577"/>
        <v>400</v>
      </c>
      <c r="AQ2092" s="141">
        <f t="shared" si="1578"/>
        <v>400</v>
      </c>
      <c r="AR2092" s="142">
        <f t="shared" si="1586"/>
        <v>0</v>
      </c>
      <c r="AS2092" s="143">
        <f t="shared" ref="AS2092:AS2094" si="1588">AR2092/AP2092</f>
        <v>0</v>
      </c>
      <c r="AT2092" s="144">
        <f t="shared" si="1579"/>
        <v>400</v>
      </c>
      <c r="AU2092" s="141">
        <f t="shared" ref="AU2092:AU2094" si="1589">AO2092</f>
        <v>400</v>
      </c>
      <c r="AV2092" s="142">
        <f t="shared" si="1587"/>
        <v>0</v>
      </c>
      <c r="AW2092" s="143">
        <f t="shared" ref="AW2092:AW2094" si="1590">AV2092/AT2092</f>
        <v>0</v>
      </c>
      <c r="AX2092"/>
      <c r="AY2092" s="146" t="str">
        <f t="shared" si="1580"/>
        <v>41.40</v>
      </c>
      <c r="AZ2092" s="921" t="b">
        <f>COUNTIF('[1]Codes SEC'!$B$2:$B$250,Ministres!AY2092)&gt;0</f>
        <v>1</v>
      </c>
      <c r="BA2092"/>
      <c r="BB2092"/>
      <c r="BC2092"/>
      <c r="BD2092"/>
      <c r="BE2092"/>
      <c r="BF2092"/>
      <c r="BG2092"/>
      <c r="BH2092"/>
      <c r="BI2092"/>
      <c r="BJ2092"/>
      <c r="BK2092"/>
      <c r="BL2092"/>
    </row>
    <row r="2093" spans="1:64" ht="35.1" customHeight="1" x14ac:dyDescent="0.25">
      <c r="A2093" s="15" t="s">
        <v>1675</v>
      </c>
      <c r="B2093" s="225">
        <v>16</v>
      </c>
      <c r="C2093" s="122" t="s">
        <v>2367</v>
      </c>
      <c r="D2093" s="123">
        <v>1000</v>
      </c>
      <c r="E2093" s="226"/>
      <c r="F2093" s="122">
        <v>12</v>
      </c>
      <c r="G2093" s="126">
        <v>1</v>
      </c>
      <c r="H2093" s="35" t="str">
        <f t="shared" si="1570"/>
        <v>079</v>
      </c>
      <c r="I2093" s="36" t="s">
        <v>121</v>
      </c>
      <c r="J2093" s="37" t="s">
        <v>2460</v>
      </c>
      <c r="K2093" s="244" t="s">
        <v>2461</v>
      </c>
      <c r="L2093" s="232">
        <v>0</v>
      </c>
      <c r="M2093" s="233">
        <v>0</v>
      </c>
      <c r="N2093" s="130"/>
      <c r="O2093" s="131"/>
      <c r="P2093" s="131"/>
      <c r="Q2093" s="131"/>
      <c r="R2093" s="131"/>
      <c r="S2093" s="131"/>
      <c r="T2093" s="132" t="str">
        <f t="shared" si="1571"/>
        <v>OK</v>
      </c>
      <c r="U2093" s="138"/>
      <c r="V2093" s="138"/>
      <c r="W2093" s="139"/>
      <c r="X2093" s="139"/>
      <c r="Y2093" s="132" t="str">
        <f t="shared" si="1572"/>
        <v>OK</v>
      </c>
      <c r="Z2093" s="210"/>
      <c r="AA2093" s="204"/>
      <c r="AB2093" s="202"/>
      <c r="AC2093" s="202"/>
      <c r="AD2093" s="202"/>
      <c r="AE2093" s="202"/>
      <c r="AF2093" s="202"/>
      <c r="AG2093" s="132" t="str">
        <f t="shared" si="1573"/>
        <v>OK</v>
      </c>
      <c r="AH2093" s="138"/>
      <c r="AI2093" s="138"/>
      <c r="AJ2093" s="139"/>
      <c r="AK2093" s="139"/>
      <c r="AL2093" s="132" t="str">
        <f t="shared" si="1574"/>
        <v>OK</v>
      </c>
      <c r="AM2093" s="140"/>
      <c r="AN2093" s="119">
        <f t="shared" si="1575"/>
        <v>0</v>
      </c>
      <c r="AO2093" s="120">
        <f t="shared" si="1576"/>
        <v>0</v>
      </c>
      <c r="AP2093" s="39">
        <f t="shared" si="1577"/>
        <v>0</v>
      </c>
      <c r="AQ2093" s="141">
        <f t="shared" si="1578"/>
        <v>0</v>
      </c>
      <c r="AR2093" s="142">
        <f t="shared" si="1586"/>
        <v>0</v>
      </c>
      <c r="AS2093" s="143" t="e">
        <f t="shared" si="1588"/>
        <v>#DIV/0!</v>
      </c>
      <c r="AT2093" s="144">
        <f t="shared" si="1579"/>
        <v>0</v>
      </c>
      <c r="AU2093" s="141">
        <f t="shared" si="1589"/>
        <v>0</v>
      </c>
      <c r="AV2093" s="142">
        <f t="shared" si="1587"/>
        <v>0</v>
      </c>
      <c r="AW2093" s="143" t="e">
        <f t="shared" si="1590"/>
        <v>#DIV/0!</v>
      </c>
      <c r="AY2093" s="146" t="str">
        <f t="shared" si="1580"/>
        <v>41.40</v>
      </c>
      <c r="AZ2093" s="921" t="b">
        <f>COUNTIF('[1]Codes SEC'!$B$2:$B$250,Ministres!AY2093)&gt;0</f>
        <v>1</v>
      </c>
    </row>
    <row r="2094" spans="1:64" ht="35.1" customHeight="1" x14ac:dyDescent="0.25">
      <c r="A2094" s="15" t="s">
        <v>1675</v>
      </c>
      <c r="B2094" s="225">
        <v>16</v>
      </c>
      <c r="C2094" s="122" t="s">
        <v>2367</v>
      </c>
      <c r="D2094" s="123">
        <v>1000</v>
      </c>
      <c r="E2094" s="226"/>
      <c r="F2094" s="122">
        <v>12</v>
      </c>
      <c r="G2094" s="126">
        <v>1</v>
      </c>
      <c r="H2094" s="35" t="str">
        <f t="shared" si="1570"/>
        <v>079</v>
      </c>
      <c r="I2094" s="36" t="s">
        <v>296</v>
      </c>
      <c r="J2094" s="37" t="s">
        <v>2462</v>
      </c>
      <c r="K2094" s="281" t="s">
        <v>2463</v>
      </c>
      <c r="L2094" s="232">
        <v>294</v>
      </c>
      <c r="M2094" s="233">
        <v>294</v>
      </c>
      <c r="N2094" s="130"/>
      <c r="O2094" s="131"/>
      <c r="P2094" s="131"/>
      <c r="Q2094" s="131"/>
      <c r="R2094" s="131"/>
      <c r="S2094" s="131"/>
      <c r="T2094" s="132" t="str">
        <f t="shared" si="1571"/>
        <v>OK</v>
      </c>
      <c r="U2094" s="138"/>
      <c r="V2094" s="138"/>
      <c r="W2094" s="139"/>
      <c r="X2094" s="139"/>
      <c r="Y2094" s="132" t="str">
        <f t="shared" si="1572"/>
        <v>OK</v>
      </c>
      <c r="Z2094" s="210"/>
      <c r="AA2094" s="204"/>
      <c r="AB2094" s="202"/>
      <c r="AC2094" s="202"/>
      <c r="AD2094" s="202"/>
      <c r="AE2094" s="202"/>
      <c r="AF2094" s="202"/>
      <c r="AG2094" s="132" t="str">
        <f t="shared" si="1573"/>
        <v>OK</v>
      </c>
      <c r="AH2094" s="138"/>
      <c r="AI2094" s="138"/>
      <c r="AJ2094" s="139"/>
      <c r="AK2094" s="139"/>
      <c r="AL2094" s="132" t="str">
        <f t="shared" si="1574"/>
        <v>OK</v>
      </c>
      <c r="AM2094" s="140"/>
      <c r="AN2094" s="119">
        <f t="shared" si="1575"/>
        <v>294</v>
      </c>
      <c r="AO2094" s="120">
        <f t="shared" si="1576"/>
        <v>294</v>
      </c>
      <c r="AP2094" s="39">
        <f t="shared" si="1577"/>
        <v>294</v>
      </c>
      <c r="AQ2094" s="141">
        <f t="shared" si="1578"/>
        <v>294</v>
      </c>
      <c r="AR2094" s="142">
        <f t="shared" si="1586"/>
        <v>0</v>
      </c>
      <c r="AS2094" s="143">
        <f t="shared" si="1588"/>
        <v>0</v>
      </c>
      <c r="AT2094" s="144">
        <f t="shared" si="1579"/>
        <v>294</v>
      </c>
      <c r="AU2094" s="141">
        <f t="shared" si="1589"/>
        <v>294</v>
      </c>
      <c r="AV2094" s="142">
        <f t="shared" si="1587"/>
        <v>0</v>
      </c>
      <c r="AW2094" s="143">
        <f t="shared" si="1590"/>
        <v>0</v>
      </c>
      <c r="AY2094" s="146" t="str">
        <f t="shared" si="1580"/>
        <v>43.22</v>
      </c>
      <c r="AZ2094" s="921" t="b">
        <f>COUNTIF('[1]Codes SEC'!$B$2:$B$250,Ministres!AY2094)&gt;0</f>
        <v>1</v>
      </c>
    </row>
    <row r="2095" spans="1:64" ht="35.1" customHeight="1" x14ac:dyDescent="0.25">
      <c r="A2095" s="15" t="s">
        <v>1675</v>
      </c>
      <c r="B2095" s="225">
        <v>16</v>
      </c>
      <c r="C2095" s="122" t="s">
        <v>2367</v>
      </c>
      <c r="D2095" s="123">
        <v>1000</v>
      </c>
      <c r="E2095" s="226"/>
      <c r="F2095" s="122">
        <v>12</v>
      </c>
      <c r="G2095" s="126"/>
      <c r="H2095" s="35" t="str">
        <f t="shared" si="1570"/>
        <v>079</v>
      </c>
      <c r="I2095" s="36" t="s">
        <v>296</v>
      </c>
      <c r="J2095" s="37" t="s">
        <v>2464</v>
      </c>
      <c r="K2095" s="244" t="s">
        <v>2465</v>
      </c>
      <c r="L2095" s="232">
        <v>50</v>
      </c>
      <c r="M2095" s="233">
        <v>50</v>
      </c>
      <c r="N2095" s="130"/>
      <c r="O2095" s="131"/>
      <c r="P2095" s="131"/>
      <c r="Q2095" s="131"/>
      <c r="R2095" s="131"/>
      <c r="S2095" s="131"/>
      <c r="T2095" s="132" t="str">
        <f t="shared" si="1571"/>
        <v>OK</v>
      </c>
      <c r="U2095" s="138"/>
      <c r="V2095" s="138"/>
      <c r="W2095" s="139"/>
      <c r="X2095" s="139"/>
      <c r="Y2095" s="132" t="str">
        <f t="shared" si="1572"/>
        <v>OK</v>
      </c>
      <c r="Z2095" s="210"/>
      <c r="AA2095" s="204"/>
      <c r="AB2095" s="202"/>
      <c r="AC2095" s="202"/>
      <c r="AD2095" s="202"/>
      <c r="AE2095" s="202"/>
      <c r="AF2095" s="202"/>
      <c r="AG2095" s="132" t="str">
        <f t="shared" si="1573"/>
        <v>OK</v>
      </c>
      <c r="AH2095" s="138"/>
      <c r="AI2095" s="138"/>
      <c r="AJ2095" s="139"/>
      <c r="AK2095" s="139"/>
      <c r="AL2095" s="132" t="str">
        <f t="shared" si="1574"/>
        <v>OK</v>
      </c>
      <c r="AM2095" s="140"/>
      <c r="AN2095" s="119">
        <f t="shared" si="1575"/>
        <v>50</v>
      </c>
      <c r="AO2095" s="120">
        <f t="shared" si="1576"/>
        <v>50</v>
      </c>
      <c r="AP2095" s="39">
        <f t="shared" si="1577"/>
        <v>50</v>
      </c>
      <c r="AQ2095" s="141">
        <f t="shared" si="1578"/>
        <v>50</v>
      </c>
      <c r="AR2095" s="142">
        <f t="shared" si="1581"/>
        <v>0</v>
      </c>
      <c r="AS2095" s="143">
        <f t="shared" si="1582"/>
        <v>0</v>
      </c>
      <c r="AT2095" s="144">
        <f t="shared" si="1579"/>
        <v>50</v>
      </c>
      <c r="AU2095" s="141">
        <f t="shared" si="1583"/>
        <v>50</v>
      </c>
      <c r="AV2095" s="142">
        <f t="shared" si="1584"/>
        <v>0</v>
      </c>
      <c r="AW2095" s="143">
        <f t="shared" si="1585"/>
        <v>0</v>
      </c>
      <c r="AY2095" s="146" t="str">
        <f t="shared" si="1580"/>
        <v>43.22</v>
      </c>
      <c r="AZ2095" s="921" t="b">
        <f>COUNTIF('[1]Codes SEC'!$B$2:$B$250,Ministres!AY2095)&gt;0</f>
        <v>1</v>
      </c>
    </row>
    <row r="2096" spans="1:64" ht="61.2" x14ac:dyDescent="0.25">
      <c r="A2096" s="15" t="s">
        <v>1675</v>
      </c>
      <c r="B2096" s="225">
        <v>16</v>
      </c>
      <c r="C2096" s="122" t="s">
        <v>2367</v>
      </c>
      <c r="D2096" s="123">
        <v>1000</v>
      </c>
      <c r="E2096" s="226"/>
      <c r="F2096" s="122">
        <v>12</v>
      </c>
      <c r="G2096" s="126"/>
      <c r="H2096" s="35" t="str">
        <f t="shared" si="1570"/>
        <v>079</v>
      </c>
      <c r="I2096" s="36" t="s">
        <v>296</v>
      </c>
      <c r="J2096" s="37" t="s">
        <v>2466</v>
      </c>
      <c r="K2096" s="244" t="s">
        <v>2467</v>
      </c>
      <c r="L2096" s="232">
        <v>0</v>
      </c>
      <c r="M2096" s="233">
        <v>0</v>
      </c>
      <c r="N2096" s="130"/>
      <c r="O2096" s="131"/>
      <c r="P2096" s="131"/>
      <c r="Q2096" s="131"/>
      <c r="R2096" s="131"/>
      <c r="S2096" s="131"/>
      <c r="T2096" s="132" t="str">
        <f t="shared" si="1571"/>
        <v>OK</v>
      </c>
      <c r="U2096" s="138"/>
      <c r="V2096" s="138"/>
      <c r="W2096" s="139"/>
      <c r="X2096" s="139"/>
      <c r="Y2096" s="132" t="str">
        <f t="shared" si="1572"/>
        <v>OK</v>
      </c>
      <c r="Z2096" s="210"/>
      <c r="AA2096" s="204"/>
      <c r="AB2096" s="202"/>
      <c r="AC2096" s="202"/>
      <c r="AD2096" s="202"/>
      <c r="AE2096" s="202"/>
      <c r="AF2096" s="202"/>
      <c r="AG2096" s="132" t="str">
        <f t="shared" si="1573"/>
        <v>OK</v>
      </c>
      <c r="AH2096" s="138"/>
      <c r="AI2096" s="138"/>
      <c r="AJ2096" s="139"/>
      <c r="AK2096" s="139"/>
      <c r="AL2096" s="132" t="str">
        <f t="shared" si="1574"/>
        <v>OK</v>
      </c>
      <c r="AM2096" s="140"/>
      <c r="AN2096" s="119">
        <f t="shared" si="1575"/>
        <v>0</v>
      </c>
      <c r="AO2096" s="120">
        <f t="shared" si="1576"/>
        <v>0</v>
      </c>
      <c r="AP2096" s="39">
        <f t="shared" si="1577"/>
        <v>0</v>
      </c>
      <c r="AQ2096" s="141">
        <f t="shared" si="1578"/>
        <v>0</v>
      </c>
      <c r="AR2096" s="142">
        <f t="shared" si="1581"/>
        <v>0</v>
      </c>
      <c r="AS2096" s="143" t="e">
        <f t="shared" si="1582"/>
        <v>#DIV/0!</v>
      </c>
      <c r="AT2096" s="144">
        <f t="shared" si="1579"/>
        <v>0</v>
      </c>
      <c r="AU2096" s="141">
        <f t="shared" si="1583"/>
        <v>0</v>
      </c>
      <c r="AV2096" s="142">
        <f t="shared" si="1584"/>
        <v>0</v>
      </c>
      <c r="AW2096" s="143" t="e">
        <f t="shared" si="1585"/>
        <v>#DIV/0!</v>
      </c>
      <c r="AY2096" s="146" t="str">
        <f t="shared" si="1580"/>
        <v>43.22</v>
      </c>
      <c r="AZ2096" s="921" t="b">
        <f>COUNTIF('[1]Codes SEC'!$B$2:$B$250,Ministres!AY2096)&gt;0</f>
        <v>1</v>
      </c>
    </row>
    <row r="2097" spans="1:64" ht="35.1" customHeight="1" x14ac:dyDescent="0.25">
      <c r="A2097" s="15" t="s">
        <v>1675</v>
      </c>
      <c r="B2097" s="225">
        <v>16</v>
      </c>
      <c r="C2097" s="122" t="s">
        <v>2367</v>
      </c>
      <c r="D2097" s="123">
        <v>1000</v>
      </c>
      <c r="E2097" s="226"/>
      <c r="F2097" s="122">
        <v>16</v>
      </c>
      <c r="G2097" s="126"/>
      <c r="H2097" s="35" t="str">
        <f t="shared" si="1570"/>
        <v>079</v>
      </c>
      <c r="I2097" s="36" t="s">
        <v>296</v>
      </c>
      <c r="J2097" s="37" t="s">
        <v>2468</v>
      </c>
      <c r="K2097" s="281" t="s">
        <v>2469</v>
      </c>
      <c r="L2097" s="232">
        <v>6132</v>
      </c>
      <c r="M2097" s="233">
        <v>6132</v>
      </c>
      <c r="N2097" s="130"/>
      <c r="O2097" s="131"/>
      <c r="P2097" s="131"/>
      <c r="Q2097" s="131"/>
      <c r="R2097" s="131"/>
      <c r="S2097" s="131"/>
      <c r="T2097" s="132" t="str">
        <f t="shared" si="1571"/>
        <v>OK</v>
      </c>
      <c r="U2097" s="138"/>
      <c r="V2097" s="138"/>
      <c r="W2097" s="139"/>
      <c r="X2097" s="139"/>
      <c r="Y2097" s="132" t="str">
        <f t="shared" si="1572"/>
        <v>OK</v>
      </c>
      <c r="Z2097" s="210"/>
      <c r="AA2097" s="204"/>
      <c r="AB2097" s="202"/>
      <c r="AC2097" s="202"/>
      <c r="AD2097" s="202"/>
      <c r="AE2097" s="202"/>
      <c r="AF2097" s="202"/>
      <c r="AG2097" s="132" t="str">
        <f t="shared" si="1573"/>
        <v>OK</v>
      </c>
      <c r="AH2097" s="138"/>
      <c r="AI2097" s="138"/>
      <c r="AJ2097" s="139"/>
      <c r="AK2097" s="139"/>
      <c r="AL2097" s="132" t="str">
        <f t="shared" si="1574"/>
        <v>OK</v>
      </c>
      <c r="AM2097" s="140"/>
      <c r="AN2097" s="119">
        <f t="shared" si="1575"/>
        <v>6132</v>
      </c>
      <c r="AO2097" s="120">
        <f t="shared" si="1576"/>
        <v>6132</v>
      </c>
      <c r="AP2097" s="39">
        <f t="shared" si="1577"/>
        <v>6132</v>
      </c>
      <c r="AQ2097" s="141">
        <f t="shared" si="1578"/>
        <v>6132</v>
      </c>
      <c r="AR2097" s="142">
        <f t="shared" si="1581"/>
        <v>0</v>
      </c>
      <c r="AS2097" s="143">
        <f t="shared" si="1582"/>
        <v>0</v>
      </c>
      <c r="AT2097" s="144">
        <f t="shared" si="1579"/>
        <v>6132</v>
      </c>
      <c r="AU2097" s="141">
        <f t="shared" si="1583"/>
        <v>6132</v>
      </c>
      <c r="AV2097" s="142">
        <f t="shared" si="1584"/>
        <v>0</v>
      </c>
      <c r="AW2097" s="143">
        <f t="shared" si="1585"/>
        <v>0</v>
      </c>
      <c r="AY2097" s="146" t="str">
        <f t="shared" si="1580"/>
        <v>43.22</v>
      </c>
      <c r="AZ2097" s="921" t="b">
        <f>COUNTIF('[1]Codes SEC'!$B$2:$B$250,Ministres!AY2097)&gt;0</f>
        <v>1</v>
      </c>
    </row>
    <row r="2098" spans="1:64" ht="35.1" customHeight="1" x14ac:dyDescent="0.25">
      <c r="A2098" s="15" t="s">
        <v>1675</v>
      </c>
      <c r="B2098" s="225">
        <v>16</v>
      </c>
      <c r="C2098" s="122" t="s">
        <v>2367</v>
      </c>
      <c r="D2098" s="123">
        <v>1000</v>
      </c>
      <c r="E2098" s="226"/>
      <c r="F2098" s="122">
        <v>6</v>
      </c>
      <c r="G2098" s="126"/>
      <c r="H2098" s="35" t="str">
        <f t="shared" si="1570"/>
        <v>079</v>
      </c>
      <c r="I2098" s="36">
        <v>84322000</v>
      </c>
      <c r="J2098" s="37" t="s">
        <v>2470</v>
      </c>
      <c r="K2098" s="244" t="s">
        <v>2471</v>
      </c>
      <c r="L2098" s="128">
        <v>0</v>
      </c>
      <c r="M2098" s="129">
        <v>0</v>
      </c>
      <c r="N2098" s="130"/>
      <c r="O2098" s="131"/>
      <c r="P2098" s="131"/>
      <c r="Q2098" s="131"/>
      <c r="R2098" s="131"/>
      <c r="S2098" s="131"/>
      <c r="T2098" s="132" t="str">
        <f>IF(SUM(N2098:S2098)=U2098,"OK",SUM(N2098:S2098)-U2098)</f>
        <v>OK</v>
      </c>
      <c r="U2098" s="138"/>
      <c r="V2098" s="138"/>
      <c r="W2098" s="139"/>
      <c r="X2098" s="139"/>
      <c r="Y2098" s="132" t="str">
        <f>IF(SUM(W2098:X2098)=Z2098,"OK",SUM(W2098:X2098)-Z2098)</f>
        <v>OK</v>
      </c>
      <c r="Z2098" s="210"/>
      <c r="AA2098" s="204"/>
      <c r="AB2098" s="202"/>
      <c r="AC2098" s="202"/>
      <c r="AD2098" s="202"/>
      <c r="AE2098" s="202"/>
      <c r="AF2098" s="202"/>
      <c r="AG2098" s="132" t="str">
        <f>IF(SUM(AA2098:AF2098)=AH2098,"OK",SUM(AA2098:AF2098)-AH2098)</f>
        <v>OK</v>
      </c>
      <c r="AH2098" s="138"/>
      <c r="AI2098" s="138"/>
      <c r="AJ2098" s="139"/>
      <c r="AK2098" s="139"/>
      <c r="AL2098" s="132" t="str">
        <f>IF(SUM(AJ2098:AK2098)=AM2098,"OK",SUM(AJ2098:AK2098)-AM2098)</f>
        <v>OK</v>
      </c>
      <c r="AM2098" s="140"/>
      <c r="AN2098" s="119">
        <f>L2098+U2098+V2098+Z2098</f>
        <v>0</v>
      </c>
      <c r="AO2098" s="120">
        <f>M2098+AH2098+AI2098+AM2098</f>
        <v>0</v>
      </c>
      <c r="AP2098" s="39">
        <f>L2098</f>
        <v>0</v>
      </c>
      <c r="AQ2098" s="141">
        <f>AN2098</f>
        <v>0</v>
      </c>
      <c r="AR2098" s="142">
        <f t="shared" si="1581"/>
        <v>0</v>
      </c>
      <c r="AS2098" s="143" t="e">
        <f t="shared" si="1582"/>
        <v>#DIV/0!</v>
      </c>
      <c r="AT2098" s="144">
        <f>M2098</f>
        <v>0</v>
      </c>
      <c r="AU2098" s="141">
        <f t="shared" si="1583"/>
        <v>0</v>
      </c>
      <c r="AV2098" s="142">
        <f t="shared" si="1584"/>
        <v>0</v>
      </c>
      <c r="AW2098" s="143" t="e">
        <f t="shared" si="1585"/>
        <v>#DIV/0!</v>
      </c>
      <c r="AY2098" s="146" t="str">
        <f t="shared" si="1580"/>
        <v>43.22</v>
      </c>
      <c r="AZ2098" s="921" t="b">
        <f>COUNTIF('[1]Codes SEC'!$B$2:$B$250,Ministres!AY2098)&gt;0</f>
        <v>1</v>
      </c>
    </row>
    <row r="2099" spans="1:64" ht="35.1" customHeight="1" x14ac:dyDescent="0.25">
      <c r="A2099" s="15" t="s">
        <v>1675</v>
      </c>
      <c r="B2099" s="225">
        <v>16</v>
      </c>
      <c r="C2099" s="122" t="s">
        <v>2367</v>
      </c>
      <c r="D2099" s="123">
        <v>1000</v>
      </c>
      <c r="E2099" s="226"/>
      <c r="F2099" s="122">
        <v>6</v>
      </c>
      <c r="G2099" s="227"/>
      <c r="H2099" s="228" t="str">
        <f t="shared" si="1570"/>
        <v>079</v>
      </c>
      <c r="I2099" s="229">
        <v>84322000</v>
      </c>
      <c r="J2099" s="230" t="s">
        <v>2472</v>
      </c>
      <c r="K2099" s="231" t="s">
        <v>2473</v>
      </c>
      <c r="L2099" s="232">
        <v>0</v>
      </c>
      <c r="M2099" s="233">
        <v>0</v>
      </c>
      <c r="N2099" s="130"/>
      <c r="O2099" s="131"/>
      <c r="P2099" s="131"/>
      <c r="Q2099" s="131"/>
      <c r="R2099" s="131"/>
      <c r="S2099" s="131"/>
      <c r="T2099" s="132" t="str">
        <f>IF(SUM(N2099:S2099)=U2099,"OK",SUM(N2099:S2099)-U2099)</f>
        <v>OK</v>
      </c>
      <c r="U2099" s="138"/>
      <c r="V2099" s="138"/>
      <c r="W2099" s="139"/>
      <c r="X2099" s="139"/>
      <c r="Y2099" s="132" t="str">
        <f>IF(SUM(W2099:X2099)=Z2099,"OK",SUM(W2099:X2099)-Z2099)</f>
        <v>OK</v>
      </c>
      <c r="Z2099" s="210"/>
      <c r="AA2099" s="204"/>
      <c r="AB2099" s="202"/>
      <c r="AC2099" s="202"/>
      <c r="AD2099" s="202"/>
      <c r="AE2099" s="202"/>
      <c r="AF2099" s="202"/>
      <c r="AG2099" s="132" t="str">
        <f>IF(SUM(AA2099:AF2099)=AH2099,"OK",SUM(AA2099:AF2099)-AH2099)</f>
        <v>OK</v>
      </c>
      <c r="AH2099" s="138"/>
      <c r="AI2099" s="138"/>
      <c r="AJ2099" s="139"/>
      <c r="AK2099" s="139"/>
      <c r="AL2099" s="132" t="str">
        <f>IF(SUM(AJ2099:AK2099)=AM2099,"OK",SUM(AJ2099:AK2099)-AM2099)</f>
        <v>OK</v>
      </c>
      <c r="AM2099" s="140"/>
      <c r="AN2099" s="119">
        <f>L2099+U2099+V2099+Z2099</f>
        <v>0</v>
      </c>
      <c r="AO2099" s="120">
        <f>M2099+AH2099+AI2099+AM2099</f>
        <v>0</v>
      </c>
      <c r="AP2099" s="39">
        <f>L2099</f>
        <v>0</v>
      </c>
      <c r="AQ2099" s="141">
        <f>AN2099</f>
        <v>0</v>
      </c>
      <c r="AR2099" s="142">
        <f t="shared" si="1581"/>
        <v>0</v>
      </c>
      <c r="AS2099" s="143" t="e">
        <f t="shared" si="1582"/>
        <v>#DIV/0!</v>
      </c>
      <c r="AT2099" s="144">
        <f>M2099</f>
        <v>0</v>
      </c>
      <c r="AU2099" s="141">
        <f t="shared" si="1583"/>
        <v>0</v>
      </c>
      <c r="AV2099" s="142">
        <f t="shared" si="1584"/>
        <v>0</v>
      </c>
      <c r="AW2099" s="143" t="e">
        <f t="shared" si="1585"/>
        <v>#DIV/0!</v>
      </c>
      <c r="AY2099" s="146" t="str">
        <f t="shared" si="1580"/>
        <v>43.22</v>
      </c>
      <c r="AZ2099" s="921" t="b">
        <f>COUNTIF('[1]Codes SEC'!$B$2:$B$250,Ministres!AY2099)&gt;0</f>
        <v>1</v>
      </c>
    </row>
    <row r="2100" spans="1:64" ht="35.1" customHeight="1" x14ac:dyDescent="0.25">
      <c r="A2100" s="15" t="s">
        <v>1675</v>
      </c>
      <c r="B2100" s="225">
        <v>16</v>
      </c>
      <c r="C2100" s="122" t="s">
        <v>2367</v>
      </c>
      <c r="D2100" s="123">
        <v>1000</v>
      </c>
      <c r="E2100" s="226"/>
      <c r="F2100" s="122">
        <v>12</v>
      </c>
      <c r="G2100" s="126"/>
      <c r="H2100" s="35" t="str">
        <f t="shared" si="1570"/>
        <v>079</v>
      </c>
      <c r="I2100" s="36">
        <v>84524000</v>
      </c>
      <c r="J2100" s="37" t="s">
        <v>2474</v>
      </c>
      <c r="K2100" s="244" t="s">
        <v>2475</v>
      </c>
      <c r="L2100" s="232">
        <v>69</v>
      </c>
      <c r="M2100" s="233">
        <v>69</v>
      </c>
      <c r="N2100" s="130"/>
      <c r="O2100" s="131"/>
      <c r="P2100" s="131"/>
      <c r="Q2100" s="131"/>
      <c r="R2100" s="131"/>
      <c r="S2100" s="131"/>
      <c r="T2100" s="132" t="str">
        <f t="shared" si="1571"/>
        <v>OK</v>
      </c>
      <c r="U2100" s="138"/>
      <c r="V2100" s="138"/>
      <c r="W2100" s="139"/>
      <c r="X2100" s="139"/>
      <c r="Y2100" s="132" t="str">
        <f t="shared" si="1572"/>
        <v>OK</v>
      </c>
      <c r="Z2100" s="210"/>
      <c r="AA2100" s="204"/>
      <c r="AB2100" s="202"/>
      <c r="AC2100" s="202"/>
      <c r="AD2100" s="202"/>
      <c r="AE2100" s="202"/>
      <c r="AF2100" s="202"/>
      <c r="AG2100" s="132" t="str">
        <f t="shared" si="1573"/>
        <v>OK</v>
      </c>
      <c r="AH2100" s="138"/>
      <c r="AI2100" s="138"/>
      <c r="AJ2100" s="139"/>
      <c r="AK2100" s="139"/>
      <c r="AL2100" s="132" t="str">
        <f t="shared" si="1574"/>
        <v>OK</v>
      </c>
      <c r="AM2100" s="140"/>
      <c r="AN2100" s="119">
        <f t="shared" si="1575"/>
        <v>69</v>
      </c>
      <c r="AO2100" s="120">
        <f t="shared" si="1576"/>
        <v>69</v>
      </c>
      <c r="AP2100" s="39">
        <f t="shared" si="1577"/>
        <v>69</v>
      </c>
      <c r="AQ2100" s="141">
        <f t="shared" si="1578"/>
        <v>69</v>
      </c>
      <c r="AR2100" s="142">
        <f t="shared" si="1581"/>
        <v>0</v>
      </c>
      <c r="AS2100" s="143">
        <f t="shared" si="1582"/>
        <v>0</v>
      </c>
      <c r="AT2100" s="144">
        <f t="shared" si="1579"/>
        <v>69</v>
      </c>
      <c r="AU2100" s="141">
        <f t="shared" si="1583"/>
        <v>69</v>
      </c>
      <c r="AV2100" s="142">
        <f t="shared" si="1584"/>
        <v>0</v>
      </c>
      <c r="AW2100" s="143">
        <f t="shared" si="1585"/>
        <v>0</v>
      </c>
      <c r="AY2100" s="146" t="str">
        <f t="shared" si="1580"/>
        <v>45.24</v>
      </c>
      <c r="AZ2100" s="921" t="b">
        <f>COUNTIF('[1]Codes SEC'!$B$2:$B$250,Ministres!AY2100)&gt;0</f>
        <v>1</v>
      </c>
    </row>
    <row r="2101" spans="1:64" ht="35.1" customHeight="1" x14ac:dyDescent="0.25">
      <c r="A2101" s="15" t="s">
        <v>1675</v>
      </c>
      <c r="B2101" s="225" t="s">
        <v>2393</v>
      </c>
      <c r="C2101" s="122" t="s">
        <v>2367</v>
      </c>
      <c r="D2101" s="123">
        <v>1000</v>
      </c>
      <c r="E2101" s="226"/>
      <c r="F2101" s="122">
        <v>12</v>
      </c>
      <c r="G2101" s="227"/>
      <c r="H2101" s="228" t="str">
        <f t="shared" si="1570"/>
        <v>079</v>
      </c>
      <c r="I2101" s="229">
        <v>84524000</v>
      </c>
      <c r="J2101" s="230" t="s">
        <v>2476</v>
      </c>
      <c r="K2101" s="231" t="s">
        <v>2477</v>
      </c>
      <c r="L2101" s="232">
        <v>0</v>
      </c>
      <c r="M2101" s="233">
        <v>0</v>
      </c>
      <c r="N2101" s="130"/>
      <c r="O2101" s="131"/>
      <c r="P2101" s="131"/>
      <c r="Q2101" s="131"/>
      <c r="R2101" s="131"/>
      <c r="S2101" s="131"/>
      <c r="T2101" s="132" t="str">
        <f t="shared" si="1571"/>
        <v>OK</v>
      </c>
      <c r="U2101" s="138"/>
      <c r="V2101" s="138"/>
      <c r="W2101" s="139"/>
      <c r="X2101" s="139"/>
      <c r="Y2101" s="132" t="str">
        <f t="shared" si="1572"/>
        <v>OK</v>
      </c>
      <c r="Z2101" s="210"/>
      <c r="AA2101" s="204"/>
      <c r="AB2101" s="202"/>
      <c r="AC2101" s="202"/>
      <c r="AD2101" s="202"/>
      <c r="AE2101" s="202"/>
      <c r="AF2101" s="202"/>
      <c r="AG2101" s="132" t="str">
        <f t="shared" si="1573"/>
        <v>OK</v>
      </c>
      <c r="AH2101" s="138"/>
      <c r="AI2101" s="138"/>
      <c r="AJ2101" s="139"/>
      <c r="AK2101" s="139"/>
      <c r="AL2101" s="132" t="str">
        <f t="shared" si="1574"/>
        <v>OK</v>
      </c>
      <c r="AM2101" s="140"/>
      <c r="AN2101" s="119">
        <f t="shared" si="1575"/>
        <v>0</v>
      </c>
      <c r="AO2101" s="120">
        <f t="shared" si="1576"/>
        <v>0</v>
      </c>
      <c r="AP2101" s="39">
        <f t="shared" si="1577"/>
        <v>0</v>
      </c>
      <c r="AQ2101" s="141">
        <f t="shared" si="1578"/>
        <v>0</v>
      </c>
      <c r="AR2101" s="142">
        <f t="shared" si="1581"/>
        <v>0</v>
      </c>
      <c r="AS2101" s="143" t="e">
        <f t="shared" si="1582"/>
        <v>#DIV/0!</v>
      </c>
      <c r="AT2101" s="144">
        <f t="shared" si="1579"/>
        <v>0</v>
      </c>
      <c r="AU2101" s="141">
        <f t="shared" si="1583"/>
        <v>0</v>
      </c>
      <c r="AV2101" s="142">
        <f t="shared" si="1584"/>
        <v>0</v>
      </c>
      <c r="AW2101" s="143" t="e">
        <f t="shared" si="1585"/>
        <v>#DIV/0!</v>
      </c>
      <c r="AY2101" s="146" t="str">
        <f t="shared" si="1580"/>
        <v>45.24</v>
      </c>
      <c r="AZ2101" s="921" t="b">
        <f>COUNTIF('[1]Codes SEC'!$B$2:$B$250,Ministres!AY2101)&gt;0</f>
        <v>1</v>
      </c>
    </row>
    <row r="2102" spans="1:64" ht="35.1" customHeight="1" x14ac:dyDescent="0.25">
      <c r="A2102" s="15" t="s">
        <v>1675</v>
      </c>
      <c r="B2102" s="225">
        <v>16</v>
      </c>
      <c r="C2102" s="122" t="s">
        <v>2367</v>
      </c>
      <c r="D2102" s="123">
        <v>1000</v>
      </c>
      <c r="E2102" s="226"/>
      <c r="F2102" s="122">
        <v>6</v>
      </c>
      <c r="G2102" s="227"/>
      <c r="H2102" s="228" t="str">
        <f t="shared" si="1570"/>
        <v>079</v>
      </c>
      <c r="I2102" s="229">
        <v>84524000</v>
      </c>
      <c r="J2102" s="230" t="s">
        <v>2478</v>
      </c>
      <c r="K2102" s="231" t="s">
        <v>2479</v>
      </c>
      <c r="L2102" s="232">
        <v>0</v>
      </c>
      <c r="M2102" s="233">
        <v>0</v>
      </c>
      <c r="N2102" s="130"/>
      <c r="O2102" s="131"/>
      <c r="P2102" s="131"/>
      <c r="Q2102" s="131"/>
      <c r="R2102" s="131"/>
      <c r="S2102" s="131"/>
      <c r="T2102" s="132" t="str">
        <f t="shared" si="1571"/>
        <v>OK</v>
      </c>
      <c r="U2102" s="138"/>
      <c r="V2102" s="138"/>
      <c r="W2102" s="139"/>
      <c r="X2102" s="139"/>
      <c r="Y2102" s="132" t="str">
        <f t="shared" si="1572"/>
        <v>OK</v>
      </c>
      <c r="Z2102" s="210"/>
      <c r="AA2102" s="204"/>
      <c r="AB2102" s="202"/>
      <c r="AC2102" s="202"/>
      <c r="AD2102" s="202"/>
      <c r="AE2102" s="202"/>
      <c r="AF2102" s="202"/>
      <c r="AG2102" s="132" t="str">
        <f t="shared" si="1573"/>
        <v>OK</v>
      </c>
      <c r="AH2102" s="138"/>
      <c r="AI2102" s="138"/>
      <c r="AJ2102" s="139"/>
      <c r="AK2102" s="139"/>
      <c r="AL2102" s="132" t="str">
        <f t="shared" si="1574"/>
        <v>OK</v>
      </c>
      <c r="AM2102" s="140"/>
      <c r="AN2102" s="119">
        <f t="shared" si="1575"/>
        <v>0</v>
      </c>
      <c r="AO2102" s="120">
        <f t="shared" si="1576"/>
        <v>0</v>
      </c>
      <c r="AP2102" s="39">
        <f t="shared" si="1577"/>
        <v>0</v>
      </c>
      <c r="AQ2102" s="141">
        <f t="shared" si="1578"/>
        <v>0</v>
      </c>
      <c r="AR2102" s="142">
        <f t="shared" si="1581"/>
        <v>0</v>
      </c>
      <c r="AS2102" s="143" t="e">
        <f t="shared" si="1582"/>
        <v>#DIV/0!</v>
      </c>
      <c r="AT2102" s="144">
        <f t="shared" si="1579"/>
        <v>0</v>
      </c>
      <c r="AU2102" s="141">
        <f t="shared" si="1583"/>
        <v>0</v>
      </c>
      <c r="AV2102" s="142">
        <f t="shared" si="1584"/>
        <v>0</v>
      </c>
      <c r="AW2102" s="143" t="e">
        <f t="shared" si="1585"/>
        <v>#DIV/0!</v>
      </c>
      <c r="AY2102" s="146" t="str">
        <f t="shared" si="1580"/>
        <v>45.24</v>
      </c>
      <c r="AZ2102" s="921" t="b">
        <f>COUNTIF('[1]Codes SEC'!$B$2:$B$250,Ministres!AY2102)&gt;0</f>
        <v>1</v>
      </c>
    </row>
    <row r="2103" spans="1:64" ht="12.75" customHeight="1" x14ac:dyDescent="0.25">
      <c r="A2103" s="350"/>
      <c r="B2103" s="928"/>
      <c r="C2103" s="150"/>
      <c r="D2103" s="352"/>
      <c r="E2103" s="929"/>
      <c r="F2103" s="150"/>
      <c r="G2103" s="154"/>
      <c r="H2103" s="155"/>
      <c r="I2103" s="156"/>
      <c r="J2103" s="157"/>
      <c r="K2103" s="158" t="s">
        <v>70</v>
      </c>
      <c r="L2103" s="236">
        <f t="shared" ref="L2103:S2103" si="1591">L2082+L2083+L2084+L2086+L2090+L2095+L2096+L2097+L2098+L2100+L2099+L2102+L2087+L2080+L2081+L2085+L2088+L2089+L2091+L2092+L2093+L2094+L2101</f>
        <v>7571</v>
      </c>
      <c r="M2103" s="930">
        <f t="shared" si="1591"/>
        <v>7571</v>
      </c>
      <c r="N2103" s="931">
        <f t="shared" si="1591"/>
        <v>0</v>
      </c>
      <c r="O2103" s="932">
        <f t="shared" si="1591"/>
        <v>0</v>
      </c>
      <c r="P2103" s="932">
        <f t="shared" si="1591"/>
        <v>0</v>
      </c>
      <c r="Q2103" s="932">
        <f t="shared" si="1591"/>
        <v>0</v>
      </c>
      <c r="R2103" s="932">
        <f t="shared" si="1591"/>
        <v>0</v>
      </c>
      <c r="S2103" s="932">
        <f t="shared" si="1591"/>
        <v>0</v>
      </c>
      <c r="T2103" s="933"/>
      <c r="U2103" s="934">
        <f>U2082+U2083+U2084+U2086+U2090+U2095+U2096+U2097+U2098+U2100+U2099+U2102+U2087+U2080+U2081+U2085+U2088+U2089+U2091+U2092+U2093+U2094+U2101</f>
        <v>0</v>
      </c>
      <c r="V2103" s="934">
        <f>V2082+V2083+V2084+V2086+V2090+V2095+V2096+V2097+V2098+V2100+V2099+V2102+V2087+V2080+V2081+V2085+V2088+V2089+V2091+V2092+V2093+V2094+V2101</f>
        <v>0</v>
      </c>
      <c r="W2103" s="932">
        <f>W2082+W2083+W2084+W2086+W2090+W2095+W2096+W2097+W2098+W2100+W2099+W2102+W2087+W2080+W2081+W2085+W2088+W2089+W2091+W2092+W2093+W2094+W2101</f>
        <v>0</v>
      </c>
      <c r="X2103" s="932">
        <f>X2082+X2083+X2084+X2086+X2090+X2095+X2096+X2097+X2098+X2100+X2099+X2102+X2087+X2080+X2081+X2085+X2088+X2089+X2091+X2092+X2093+X2094+X2101</f>
        <v>0</v>
      </c>
      <c r="Y2103" s="933"/>
      <c r="Z2103" s="934">
        <f t="shared" ref="Z2103:AF2103" si="1592">Z2082+Z2083+Z2084+Z2086+Z2090+Z2095+Z2096+Z2097+Z2098+Z2100+Z2099+Z2102+Z2087+Z2080+Z2081+Z2085+Z2088+Z2089+Z2091+Z2092+Z2093+Z2094+Z2101</f>
        <v>0</v>
      </c>
      <c r="AA2103" s="165">
        <f t="shared" si="1592"/>
        <v>0</v>
      </c>
      <c r="AB2103" s="932">
        <f t="shared" si="1592"/>
        <v>0</v>
      </c>
      <c r="AC2103" s="932">
        <f t="shared" si="1592"/>
        <v>0</v>
      </c>
      <c r="AD2103" s="932">
        <f t="shared" si="1592"/>
        <v>0</v>
      </c>
      <c r="AE2103" s="932">
        <f t="shared" si="1592"/>
        <v>0</v>
      </c>
      <c r="AF2103" s="932">
        <f t="shared" si="1592"/>
        <v>0</v>
      </c>
      <c r="AG2103" s="933"/>
      <c r="AH2103" s="934">
        <f>AH2082+AH2083+AH2084+AH2086+AH2090+AH2095+AH2096+AH2097+AH2098+AH2100+AH2099+AH2102+AH2087+AH2080+AH2081+AH2085+AH2088+AH2089+AH2091+AH2092+AH2093+AH2094+AH2101</f>
        <v>0</v>
      </c>
      <c r="AI2103" s="934">
        <f>AI2082+AI2083+AI2084+AI2086+AI2090+AI2095+AI2096+AI2097+AI2098+AI2100+AI2099+AI2102+AI2087+AI2080+AI2081+AI2085+AI2088+AI2089+AI2091+AI2092+AI2093+AI2094+AI2101</f>
        <v>0</v>
      </c>
      <c r="AJ2103" s="932">
        <f>AJ2082+AJ2083+AJ2084+AJ2086+AJ2090+AJ2095+AJ2096+AJ2097+AJ2098+AJ2100+AJ2099+AJ2102+AJ2087+AJ2080+AJ2081+AJ2085+AJ2088+AJ2089+AJ2091+AJ2092+AJ2093+AJ2094+AJ2101</f>
        <v>0</v>
      </c>
      <c r="AK2103" s="932">
        <f>AK2082+AK2083+AK2084+AK2086+AK2090+AK2095+AK2096+AK2097+AK2098+AK2100+AK2099+AK2102+AK2087+AK2080+AK2081+AK2085+AK2088+AK2089+AK2091+AK2092+AK2093+AK2094+AK2101</f>
        <v>0</v>
      </c>
      <c r="AL2103" s="933"/>
      <c r="AM2103" s="935">
        <f t="shared" ref="AM2103:AW2103" si="1593">AM2082+AM2083+AM2084+AM2086+AM2090+AM2095+AM2096+AM2097+AM2098+AM2100+AM2099+AM2102+AM2087+AM2080+AM2081+AM2085+AM2088+AM2089+AM2091+AM2092+AM2093+AM2094+AM2101</f>
        <v>0</v>
      </c>
      <c r="AN2103" s="167">
        <f t="shared" si="1593"/>
        <v>7571</v>
      </c>
      <c r="AO2103" s="936">
        <f t="shared" si="1593"/>
        <v>7571</v>
      </c>
      <c r="AP2103" s="169">
        <f t="shared" si="1593"/>
        <v>7571</v>
      </c>
      <c r="AQ2103" s="937">
        <f t="shared" si="1593"/>
        <v>7571</v>
      </c>
      <c r="AR2103" s="938">
        <f t="shared" si="1593"/>
        <v>0</v>
      </c>
      <c r="AS2103" s="939" t="e">
        <f t="shared" si="1593"/>
        <v>#DIV/0!</v>
      </c>
      <c r="AT2103" s="940">
        <f t="shared" si="1593"/>
        <v>7571</v>
      </c>
      <c r="AU2103" s="937">
        <f t="shared" si="1593"/>
        <v>7571</v>
      </c>
      <c r="AV2103" s="938">
        <f t="shared" si="1593"/>
        <v>0</v>
      </c>
      <c r="AW2103" s="939" t="e">
        <f t="shared" si="1593"/>
        <v>#DIV/0!</v>
      </c>
      <c r="AX2103" s="12"/>
      <c r="AY2103" s="146"/>
      <c r="AZ2103" s="942"/>
    </row>
    <row r="2104" spans="1:64" ht="12.75" customHeight="1" x14ac:dyDescent="0.25">
      <c r="A2104" s="356"/>
      <c r="B2104" s="225"/>
      <c r="C2104" s="122"/>
      <c r="D2104" s="357"/>
      <c r="E2104" s="226"/>
      <c r="F2104" s="122"/>
      <c r="G2104" s="126"/>
      <c r="H2104" s="35"/>
      <c r="I2104" s="36"/>
      <c r="J2104" s="37"/>
      <c r="K2104" s="240"/>
      <c r="L2104" s="241"/>
      <c r="M2104" s="242"/>
      <c r="N2104" s="201"/>
      <c r="O2104" s="202"/>
      <c r="P2104" s="202"/>
      <c r="Q2104" s="202"/>
      <c r="R2104" s="202"/>
      <c r="S2104" s="202"/>
      <c r="T2104" s="224"/>
      <c r="U2104" s="138"/>
      <c r="V2104" s="138"/>
      <c r="W2104" s="139"/>
      <c r="X2104" s="139"/>
      <c r="Y2104" s="224"/>
      <c r="Z2104" s="210"/>
      <c r="AA2104" s="204"/>
      <c r="AB2104" s="202"/>
      <c r="AC2104" s="202"/>
      <c r="AD2104" s="202"/>
      <c r="AE2104" s="202"/>
      <c r="AF2104" s="202"/>
      <c r="AG2104" s="224"/>
      <c r="AH2104" s="138"/>
      <c r="AI2104" s="138"/>
      <c r="AJ2104" s="139"/>
      <c r="AK2104" s="139"/>
      <c r="AL2104" s="224"/>
      <c r="AM2104" s="140"/>
      <c r="AN2104" s="211"/>
      <c r="AO2104" s="212"/>
      <c r="AP2104" s="39"/>
      <c r="AQ2104" s="141"/>
      <c r="AR2104" s="141"/>
      <c r="AS2104" s="143"/>
      <c r="AU2104" s="141"/>
      <c r="AV2104" s="141"/>
      <c r="AW2104" s="143"/>
      <c r="AY2104" s="146"/>
      <c r="AZ2104" s="942"/>
    </row>
    <row r="2105" spans="1:64" ht="12.75" customHeight="1" x14ac:dyDescent="0.25">
      <c r="A2105" s="356"/>
      <c r="B2105" s="225"/>
      <c r="C2105" s="122"/>
      <c r="D2105" s="357"/>
      <c r="E2105" s="226"/>
      <c r="F2105" s="122"/>
      <c r="G2105" s="126"/>
      <c r="H2105" s="35"/>
      <c r="I2105" s="36"/>
      <c r="J2105" s="37"/>
      <c r="K2105" s="243" t="s">
        <v>109</v>
      </c>
      <c r="L2105" s="241"/>
      <c r="M2105" s="242"/>
      <c r="N2105" s="201"/>
      <c r="O2105" s="202"/>
      <c r="P2105" s="202"/>
      <c r="Q2105" s="202"/>
      <c r="R2105" s="202"/>
      <c r="S2105" s="202"/>
      <c r="T2105" s="224"/>
      <c r="U2105" s="138"/>
      <c r="V2105" s="138"/>
      <c r="W2105" s="139"/>
      <c r="X2105" s="139"/>
      <c r="Y2105" s="224"/>
      <c r="Z2105" s="210"/>
      <c r="AA2105" s="204"/>
      <c r="AB2105" s="202"/>
      <c r="AC2105" s="202"/>
      <c r="AD2105" s="202"/>
      <c r="AE2105" s="202"/>
      <c r="AF2105" s="202"/>
      <c r="AG2105" s="224"/>
      <c r="AH2105" s="138"/>
      <c r="AI2105" s="138"/>
      <c r="AJ2105" s="139"/>
      <c r="AK2105" s="139"/>
      <c r="AL2105" s="224"/>
      <c r="AM2105" s="140"/>
      <c r="AN2105" s="211"/>
      <c r="AO2105" s="212"/>
      <c r="AP2105" s="39"/>
      <c r="AQ2105" s="141"/>
      <c r="AR2105" s="141"/>
      <c r="AS2105" s="143"/>
      <c r="AU2105" s="141"/>
      <c r="AV2105" s="141"/>
      <c r="AW2105" s="143"/>
      <c r="AY2105" s="146"/>
      <c r="AZ2105" s="942"/>
    </row>
    <row r="2106" spans="1:64" ht="12.75" customHeight="1" x14ac:dyDescent="0.25">
      <c r="A2106" s="356"/>
      <c r="B2106" s="225"/>
      <c r="C2106" s="122"/>
      <c r="D2106" s="357"/>
      <c r="E2106" s="226"/>
      <c r="F2106" s="122"/>
      <c r="G2106" s="126"/>
      <c r="H2106" s="35"/>
      <c r="I2106" s="36"/>
      <c r="J2106" s="37"/>
      <c r="K2106" s="244"/>
      <c r="L2106" s="241"/>
      <c r="M2106" s="242"/>
      <c r="N2106" s="201"/>
      <c r="O2106" s="202"/>
      <c r="P2106" s="202"/>
      <c r="Q2106" s="202"/>
      <c r="R2106" s="202"/>
      <c r="S2106" s="202"/>
      <c r="T2106" s="224"/>
      <c r="U2106" s="138"/>
      <c r="V2106" s="138"/>
      <c r="W2106" s="139"/>
      <c r="X2106" s="139"/>
      <c r="Y2106" s="224"/>
      <c r="Z2106" s="210"/>
      <c r="AA2106" s="204"/>
      <c r="AB2106" s="202"/>
      <c r="AC2106" s="202"/>
      <c r="AD2106" s="202"/>
      <c r="AE2106" s="202"/>
      <c r="AF2106" s="202"/>
      <c r="AG2106" s="224"/>
      <c r="AH2106" s="138"/>
      <c r="AI2106" s="138"/>
      <c r="AJ2106" s="139"/>
      <c r="AK2106" s="139"/>
      <c r="AL2106" s="224"/>
      <c r="AM2106" s="140"/>
      <c r="AN2106" s="211"/>
      <c r="AO2106" s="212"/>
      <c r="AP2106" s="39"/>
      <c r="AQ2106" s="141"/>
      <c r="AR2106" s="141"/>
      <c r="AS2106" s="143"/>
      <c r="AU2106" s="141"/>
      <c r="AV2106" s="141"/>
      <c r="AW2106" s="143"/>
      <c r="AY2106" s="146"/>
      <c r="AZ2106" s="942"/>
    </row>
    <row r="2107" spans="1:64" ht="35.1" customHeight="1" x14ac:dyDescent="0.25">
      <c r="A2107" s="15" t="s">
        <v>1675</v>
      </c>
      <c r="B2107" s="225">
        <v>16</v>
      </c>
      <c r="C2107" s="122" t="s">
        <v>2367</v>
      </c>
      <c r="D2107" s="123">
        <v>1000</v>
      </c>
      <c r="E2107" s="226" t="s">
        <v>407</v>
      </c>
      <c r="F2107" s="122">
        <v>12</v>
      </c>
      <c r="G2107" s="126">
        <v>1</v>
      </c>
      <c r="H2107" s="35" t="str">
        <f t="shared" si="1570"/>
        <v>079</v>
      </c>
      <c r="I2107" s="36" t="s">
        <v>2480</v>
      </c>
      <c r="J2107" s="37" t="s">
        <v>2481</v>
      </c>
      <c r="K2107" s="244" t="s">
        <v>2482</v>
      </c>
      <c r="L2107" s="232">
        <v>0</v>
      </c>
      <c r="M2107" s="233">
        <v>1200</v>
      </c>
      <c r="N2107" s="130"/>
      <c r="O2107" s="131"/>
      <c r="P2107" s="131"/>
      <c r="Q2107" s="131"/>
      <c r="R2107" s="131"/>
      <c r="S2107" s="131"/>
      <c r="T2107" s="132" t="str">
        <f>IF(SUM(N2107:S2107)=U2107,"OK",SUM(N2107:S2107)-U2107)</f>
        <v>OK</v>
      </c>
      <c r="U2107" s="138"/>
      <c r="V2107" s="138"/>
      <c r="W2107" s="139"/>
      <c r="X2107" s="139"/>
      <c r="Y2107" s="132" t="str">
        <f>IF(SUM(W2107:X2107)=Z2107,"OK",SUM(W2107:X2107)-Z2107)</f>
        <v>OK</v>
      </c>
      <c r="Z2107" s="210"/>
      <c r="AA2107" s="204"/>
      <c r="AB2107" s="202"/>
      <c r="AC2107" s="202"/>
      <c r="AD2107" s="202"/>
      <c r="AE2107" s="202"/>
      <c r="AF2107" s="202"/>
      <c r="AG2107" s="132" t="str">
        <f>IF(SUM(AA2107:AF2107)=AH2107,"OK",SUM(AA2107:AF2107)-AH2107)</f>
        <v>OK</v>
      </c>
      <c r="AH2107" s="138"/>
      <c r="AI2107" s="138"/>
      <c r="AJ2107" s="139"/>
      <c r="AK2107" s="139"/>
      <c r="AL2107" s="132" t="str">
        <f>IF(SUM(AJ2107:AK2107)=AM2107,"OK",SUM(AJ2107:AK2107)-AM2107)</f>
        <v>OK</v>
      </c>
      <c r="AM2107" s="140"/>
      <c r="AN2107" s="119">
        <f>L2107+U2107+V2107+Z2107</f>
        <v>0</v>
      </c>
      <c r="AO2107" s="120">
        <f>M2107+AH2107+AI2107+AM2107</f>
        <v>1200</v>
      </c>
      <c r="AP2107" s="39">
        <f>L2107</f>
        <v>0</v>
      </c>
      <c r="AQ2107" s="141">
        <f>AN2107</f>
        <v>0</v>
      </c>
      <c r="AR2107" s="142">
        <f>AQ2107-AP2107</f>
        <v>0</v>
      </c>
      <c r="AS2107" s="143" t="e">
        <f>AR2107/AP2107</f>
        <v>#DIV/0!</v>
      </c>
      <c r="AT2107" s="144">
        <f>M2107</f>
        <v>1200</v>
      </c>
      <c r="AU2107" s="141">
        <f>AO2107</f>
        <v>1200</v>
      </c>
      <c r="AV2107" s="142">
        <f>AU2107-AT2107</f>
        <v>0</v>
      </c>
      <c r="AW2107" s="143">
        <f>AV2107/AT2107</f>
        <v>0</v>
      </c>
      <c r="AY2107" s="146" t="str">
        <f t="shared" ref="AY2107:AY2141" si="1594">RIGHT(LEFT(I2107,3),2)&amp;"."&amp;RIGHT(LEFT(I2107,5),2)</f>
        <v>51.11</v>
      </c>
      <c r="AZ2107" s="942" t="b">
        <f>COUNTIF('[1]Codes SEC'!$B$2:$B$250,Ministres!AY2107)&gt;0</f>
        <v>1</v>
      </c>
    </row>
    <row r="2108" spans="1:64" s="943" customFormat="1" ht="35.1" customHeight="1" x14ac:dyDescent="0.25">
      <c r="A2108" s="15" t="s">
        <v>1675</v>
      </c>
      <c r="B2108" s="225">
        <v>16</v>
      </c>
      <c r="C2108" s="122" t="s">
        <v>2367</v>
      </c>
      <c r="D2108" s="123">
        <v>1000</v>
      </c>
      <c r="E2108" s="124"/>
      <c r="F2108" s="125">
        <v>12</v>
      </c>
      <c r="G2108" s="126">
        <v>1</v>
      </c>
      <c r="H2108" s="35" t="str">
        <f t="shared" si="1570"/>
        <v>079</v>
      </c>
      <c r="I2108" s="36">
        <v>85111000</v>
      </c>
      <c r="J2108" s="37" t="s">
        <v>2483</v>
      </c>
      <c r="K2108" s="281" t="s">
        <v>2484</v>
      </c>
      <c r="L2108" s="128">
        <v>0</v>
      </c>
      <c r="M2108" s="129">
        <v>0</v>
      </c>
      <c r="N2108" s="130"/>
      <c r="O2108" s="131"/>
      <c r="P2108" s="131"/>
      <c r="Q2108" s="131"/>
      <c r="R2108" s="131"/>
      <c r="S2108" s="131"/>
      <c r="T2108" s="132" t="str">
        <f t="shared" ref="T2108:T2141" si="1595">IF(SUM(N2108:S2108)=U2108,"OK",SUM(N2108:S2108)-U2108)</f>
        <v>OK</v>
      </c>
      <c r="U2108" s="138"/>
      <c r="V2108" s="138"/>
      <c r="W2108" s="139"/>
      <c r="X2108" s="139"/>
      <c r="Y2108" s="132" t="str">
        <f t="shared" ref="Y2108:Y2141" si="1596">IF(SUM(W2108:X2108)=Z2108,"OK",SUM(W2108:X2108)-Z2108)</f>
        <v>OK</v>
      </c>
      <c r="Z2108" s="210"/>
      <c r="AA2108" s="204"/>
      <c r="AB2108" s="202"/>
      <c r="AC2108" s="202"/>
      <c r="AD2108" s="202"/>
      <c r="AE2108" s="202"/>
      <c r="AF2108" s="202"/>
      <c r="AG2108" s="132" t="str">
        <f t="shared" ref="AG2108:AG2141" si="1597">IF(SUM(AA2108:AF2108)=AH2108,"OK",SUM(AA2108:AF2108)-AH2108)</f>
        <v>OK</v>
      </c>
      <c r="AH2108" s="138"/>
      <c r="AI2108" s="138"/>
      <c r="AJ2108" s="139"/>
      <c r="AK2108" s="139"/>
      <c r="AL2108" s="132" t="str">
        <f t="shared" ref="AL2108:AL2141" si="1598">IF(SUM(AJ2108:AK2108)=AM2108,"OK",SUM(AJ2108:AK2108)-AM2108)</f>
        <v>OK</v>
      </c>
      <c r="AM2108" s="140"/>
      <c r="AN2108" s="119">
        <f t="shared" ref="AN2108:AN2141" si="1599">L2108+U2108+V2108+Z2108</f>
        <v>0</v>
      </c>
      <c r="AO2108" s="120">
        <f t="shared" ref="AO2108:AO2141" si="1600">M2108+AH2108+AI2108+AM2108</f>
        <v>0</v>
      </c>
      <c r="AP2108" s="39">
        <f t="shared" ref="AP2108:AP2141" si="1601">L2108</f>
        <v>0</v>
      </c>
      <c r="AQ2108" s="141">
        <f t="shared" ref="AQ2108:AQ2141" si="1602">AN2108</f>
        <v>0</v>
      </c>
      <c r="AR2108" s="142">
        <f>AQ2108-AP2108</f>
        <v>0</v>
      </c>
      <c r="AS2108" s="143" t="e">
        <f t="shared" ref="AS2108:AS2141" si="1603">AR2108/AP2108</f>
        <v>#DIV/0!</v>
      </c>
      <c r="AT2108" s="144">
        <f t="shared" ref="AT2108:AT2141" si="1604">M2108</f>
        <v>0</v>
      </c>
      <c r="AU2108" s="141">
        <f t="shared" ref="AU2108:AU2141" si="1605">AO2108</f>
        <v>0</v>
      </c>
      <c r="AV2108" s="142">
        <f>AU2108-AT2108</f>
        <v>0</v>
      </c>
      <c r="AW2108" s="143" t="e">
        <f t="shared" ref="AW2108:AW2141" si="1606">AV2108/AT2108</f>
        <v>#DIV/0!</v>
      </c>
      <c r="AX2108"/>
      <c r="AY2108" s="146" t="str">
        <f t="shared" si="1594"/>
        <v>51.11</v>
      </c>
      <c r="AZ2108" s="942" t="b">
        <f>COUNTIF('[1]Codes SEC'!$B$2:$B$250,Ministres!AY2108)&gt;0</f>
        <v>1</v>
      </c>
      <c r="BA2108"/>
      <c r="BB2108"/>
      <c r="BC2108"/>
      <c r="BD2108"/>
      <c r="BE2108"/>
      <c r="BF2108"/>
      <c r="BG2108"/>
      <c r="BH2108"/>
      <c r="BI2108"/>
      <c r="BJ2108"/>
      <c r="BK2108"/>
      <c r="BL2108"/>
    </row>
    <row r="2109" spans="1:64" ht="35.1" customHeight="1" x14ac:dyDescent="0.25">
      <c r="A2109" s="15" t="s">
        <v>1675</v>
      </c>
      <c r="B2109" s="225">
        <v>16</v>
      </c>
      <c r="C2109" s="122" t="s">
        <v>2367</v>
      </c>
      <c r="D2109" s="123">
        <v>1000</v>
      </c>
      <c r="E2109" s="226"/>
      <c r="F2109" s="122">
        <v>6</v>
      </c>
      <c r="G2109" s="126"/>
      <c r="H2109" s="35" t="str">
        <f t="shared" si="1570"/>
        <v>079</v>
      </c>
      <c r="I2109" s="36">
        <v>85112000</v>
      </c>
      <c r="J2109" s="37" t="s">
        <v>2485</v>
      </c>
      <c r="K2109" s="244" t="s">
        <v>2486</v>
      </c>
      <c r="L2109" s="128">
        <v>0</v>
      </c>
      <c r="M2109" s="129">
        <v>0</v>
      </c>
      <c r="N2109" s="130"/>
      <c r="O2109" s="131"/>
      <c r="P2109" s="131"/>
      <c r="Q2109" s="131"/>
      <c r="R2109" s="131"/>
      <c r="S2109" s="131"/>
      <c r="T2109" s="132" t="str">
        <f>IF(SUM(N2109:S2109)=U2109,"OK",SUM(N2109:S2109)-U2109)</f>
        <v>OK</v>
      </c>
      <c r="U2109" s="138"/>
      <c r="V2109" s="138"/>
      <c r="W2109" s="139"/>
      <c r="X2109" s="139"/>
      <c r="Y2109" s="132" t="str">
        <f>IF(SUM(W2109:X2109)=Z2109,"OK",SUM(W2109:X2109)-Z2109)</f>
        <v>OK</v>
      </c>
      <c r="Z2109" s="210"/>
      <c r="AA2109" s="204"/>
      <c r="AB2109" s="202"/>
      <c r="AC2109" s="202"/>
      <c r="AD2109" s="202"/>
      <c r="AE2109" s="202"/>
      <c r="AF2109" s="202"/>
      <c r="AG2109" s="132" t="str">
        <f>IF(SUM(AA2109:AF2109)=AH2109,"OK",SUM(AA2109:AF2109)-AH2109)</f>
        <v>OK</v>
      </c>
      <c r="AH2109" s="138"/>
      <c r="AI2109" s="138"/>
      <c r="AJ2109" s="139"/>
      <c r="AK2109" s="139"/>
      <c r="AL2109" s="132" t="str">
        <f>IF(SUM(AJ2109:AK2109)=AM2109,"OK",SUM(AJ2109:AK2109)-AM2109)</f>
        <v>OK</v>
      </c>
      <c r="AM2109" s="140"/>
      <c r="AN2109" s="119">
        <f>L2109+U2109+V2109+Z2109</f>
        <v>0</v>
      </c>
      <c r="AO2109" s="120">
        <f>M2109+AH2109+AI2109+AM2109</f>
        <v>0</v>
      </c>
      <c r="AP2109" s="39">
        <f>L2109</f>
        <v>0</v>
      </c>
      <c r="AQ2109" s="141">
        <f>AN2109</f>
        <v>0</v>
      </c>
      <c r="AR2109" s="142">
        <f>AQ2109-AP2109</f>
        <v>0</v>
      </c>
      <c r="AS2109" s="143" t="e">
        <f>AR2109/AP2109</f>
        <v>#DIV/0!</v>
      </c>
      <c r="AT2109" s="144">
        <f>M2109</f>
        <v>0</v>
      </c>
      <c r="AU2109" s="141">
        <f>AO2109</f>
        <v>0</v>
      </c>
      <c r="AV2109" s="142">
        <f>AU2109-AT2109</f>
        <v>0</v>
      </c>
      <c r="AW2109" s="143" t="e">
        <f>AV2109/AT2109</f>
        <v>#DIV/0!</v>
      </c>
      <c r="AY2109" s="146" t="str">
        <f t="shared" si="1594"/>
        <v>51.12</v>
      </c>
      <c r="AZ2109" s="942" t="b">
        <f>COUNTIF('[1]Codes SEC'!$B$2:$B$250,Ministres!AY2109)&gt;0</f>
        <v>1</v>
      </c>
    </row>
    <row r="2110" spans="1:64" ht="35.1" customHeight="1" x14ac:dyDescent="0.25">
      <c r="A2110" s="15" t="s">
        <v>1675</v>
      </c>
      <c r="B2110" s="225" t="s">
        <v>2393</v>
      </c>
      <c r="C2110" s="122" t="s">
        <v>2367</v>
      </c>
      <c r="D2110" s="123">
        <v>1000</v>
      </c>
      <c r="E2110" s="226"/>
      <c r="F2110" s="122">
        <v>6</v>
      </c>
      <c r="G2110" s="227"/>
      <c r="H2110" s="228" t="str">
        <f t="shared" si="1570"/>
        <v>079</v>
      </c>
      <c r="I2110" s="229">
        <v>85112000</v>
      </c>
      <c r="J2110" s="230" t="s">
        <v>2487</v>
      </c>
      <c r="K2110" s="231" t="s">
        <v>2488</v>
      </c>
      <c r="L2110" s="232">
        <v>0</v>
      </c>
      <c r="M2110" s="233">
        <v>0</v>
      </c>
      <c r="N2110" s="130"/>
      <c r="O2110" s="131"/>
      <c r="P2110" s="131"/>
      <c r="Q2110" s="131"/>
      <c r="R2110" s="131"/>
      <c r="S2110" s="131"/>
      <c r="T2110" s="132" t="str">
        <f t="shared" si="1595"/>
        <v>OK</v>
      </c>
      <c r="U2110" s="138"/>
      <c r="V2110" s="138"/>
      <c r="W2110" s="139"/>
      <c r="X2110" s="139"/>
      <c r="Y2110" s="132" t="str">
        <f t="shared" si="1596"/>
        <v>OK</v>
      </c>
      <c r="Z2110" s="210"/>
      <c r="AA2110" s="204"/>
      <c r="AB2110" s="202"/>
      <c r="AC2110" s="202"/>
      <c r="AD2110" s="202"/>
      <c r="AE2110" s="202"/>
      <c r="AF2110" s="202"/>
      <c r="AG2110" s="132" t="str">
        <f t="shared" si="1597"/>
        <v>OK</v>
      </c>
      <c r="AH2110" s="138"/>
      <c r="AI2110" s="138"/>
      <c r="AJ2110" s="139"/>
      <c r="AK2110" s="139"/>
      <c r="AL2110" s="132" t="str">
        <f t="shared" si="1598"/>
        <v>OK</v>
      </c>
      <c r="AM2110" s="140"/>
      <c r="AN2110" s="119">
        <f t="shared" si="1599"/>
        <v>0</v>
      </c>
      <c r="AO2110" s="120">
        <f t="shared" si="1600"/>
        <v>0</v>
      </c>
      <c r="AP2110" s="39">
        <f t="shared" si="1601"/>
        <v>0</v>
      </c>
      <c r="AQ2110" s="141">
        <f t="shared" si="1602"/>
        <v>0</v>
      </c>
      <c r="AR2110" s="142">
        <f t="shared" ref="AR2110:AR2141" si="1607">AQ2110-AP2110</f>
        <v>0</v>
      </c>
      <c r="AS2110" s="143" t="e">
        <f t="shared" si="1603"/>
        <v>#DIV/0!</v>
      </c>
      <c r="AT2110" s="144">
        <f t="shared" si="1604"/>
        <v>0</v>
      </c>
      <c r="AU2110" s="141">
        <f t="shared" si="1605"/>
        <v>0</v>
      </c>
      <c r="AV2110" s="142">
        <f t="shared" ref="AV2110:AV2141" si="1608">AU2110-AT2110</f>
        <v>0</v>
      </c>
      <c r="AW2110" s="143" t="e">
        <f t="shared" si="1606"/>
        <v>#DIV/0!</v>
      </c>
      <c r="AY2110" s="146" t="str">
        <f t="shared" si="1594"/>
        <v>51.12</v>
      </c>
      <c r="AZ2110" s="942" t="b">
        <f>COUNTIF('[1]Codes SEC'!$B$2:$B$250,Ministres!AY2110)&gt;0</f>
        <v>1</v>
      </c>
    </row>
    <row r="2111" spans="1:64" ht="61.2" x14ac:dyDescent="0.25">
      <c r="A2111" s="15" t="s">
        <v>1675</v>
      </c>
      <c r="B2111" s="225">
        <v>16</v>
      </c>
      <c r="C2111" s="122" t="s">
        <v>2367</v>
      </c>
      <c r="D2111" s="123">
        <v>1000</v>
      </c>
      <c r="E2111" s="226"/>
      <c r="F2111" s="122">
        <v>3</v>
      </c>
      <c r="G2111" s="126">
        <v>1</v>
      </c>
      <c r="H2111" s="35" t="str">
        <f t="shared" si="1570"/>
        <v>079</v>
      </c>
      <c r="I2111" s="36" t="s">
        <v>1441</v>
      </c>
      <c r="J2111" s="37" t="s">
        <v>2489</v>
      </c>
      <c r="K2111" s="244" t="s">
        <v>2490</v>
      </c>
      <c r="L2111" s="232">
        <v>27150</v>
      </c>
      <c r="M2111" s="233">
        <v>27150</v>
      </c>
      <c r="N2111" s="130"/>
      <c r="O2111" s="131"/>
      <c r="P2111" s="131"/>
      <c r="Q2111" s="131"/>
      <c r="R2111" s="131"/>
      <c r="S2111" s="131"/>
      <c r="T2111" s="132" t="str">
        <f t="shared" si="1595"/>
        <v>OK</v>
      </c>
      <c r="U2111" s="138"/>
      <c r="V2111" s="138"/>
      <c r="W2111" s="139"/>
      <c r="X2111" s="139"/>
      <c r="Y2111" s="132" t="str">
        <f t="shared" si="1596"/>
        <v>OK</v>
      </c>
      <c r="Z2111" s="210"/>
      <c r="AA2111" s="204"/>
      <c r="AB2111" s="202"/>
      <c r="AC2111" s="202"/>
      <c r="AD2111" s="202"/>
      <c r="AE2111" s="202"/>
      <c r="AF2111" s="202"/>
      <c r="AG2111" s="132" t="str">
        <f t="shared" si="1597"/>
        <v>OK</v>
      </c>
      <c r="AH2111" s="138"/>
      <c r="AI2111" s="138"/>
      <c r="AJ2111" s="139"/>
      <c r="AK2111" s="139"/>
      <c r="AL2111" s="132" t="str">
        <f t="shared" si="1598"/>
        <v>OK</v>
      </c>
      <c r="AM2111" s="140"/>
      <c r="AN2111" s="119">
        <f t="shared" si="1599"/>
        <v>27150</v>
      </c>
      <c r="AO2111" s="120">
        <f t="shared" si="1600"/>
        <v>27150</v>
      </c>
      <c r="AP2111" s="39">
        <f t="shared" si="1601"/>
        <v>27150</v>
      </c>
      <c r="AQ2111" s="141">
        <f t="shared" si="1602"/>
        <v>27150</v>
      </c>
      <c r="AR2111" s="142">
        <f>AQ2111-AP2111</f>
        <v>0</v>
      </c>
      <c r="AS2111" s="143">
        <f t="shared" si="1603"/>
        <v>0</v>
      </c>
      <c r="AT2111" s="144">
        <f t="shared" si="1604"/>
        <v>27150</v>
      </c>
      <c r="AU2111" s="141">
        <f t="shared" si="1605"/>
        <v>27150</v>
      </c>
      <c r="AV2111" s="142">
        <f>AU2111-AT2111</f>
        <v>0</v>
      </c>
      <c r="AW2111" s="143">
        <f t="shared" si="1606"/>
        <v>0</v>
      </c>
      <c r="AY2111" s="146" t="str">
        <f t="shared" si="1594"/>
        <v>61.41</v>
      </c>
      <c r="AZ2111" s="942" t="b">
        <f>COUNTIF('[1]Codes SEC'!$B$2:$B$250,Ministres!AY2111)&gt;0</f>
        <v>1</v>
      </c>
    </row>
    <row r="2112" spans="1:64" ht="35.1" customHeight="1" x14ac:dyDescent="0.25">
      <c r="A2112" s="15" t="s">
        <v>1675</v>
      </c>
      <c r="B2112" s="225">
        <v>16</v>
      </c>
      <c r="C2112" s="122" t="s">
        <v>2367</v>
      </c>
      <c r="D2112" s="123">
        <v>1000</v>
      </c>
      <c r="E2112" s="226"/>
      <c r="F2112" s="122">
        <v>3</v>
      </c>
      <c r="G2112" s="126">
        <v>1</v>
      </c>
      <c r="H2112" s="35" t="str">
        <f t="shared" si="1570"/>
        <v>079</v>
      </c>
      <c r="I2112" s="36" t="s">
        <v>1441</v>
      </c>
      <c r="J2112" s="37" t="s">
        <v>2491</v>
      </c>
      <c r="K2112" s="244" t="s">
        <v>2492</v>
      </c>
      <c r="L2112" s="232">
        <v>14011</v>
      </c>
      <c r="M2112" s="233">
        <v>14011</v>
      </c>
      <c r="N2112" s="130"/>
      <c r="O2112" s="131"/>
      <c r="P2112" s="131"/>
      <c r="Q2112" s="131"/>
      <c r="R2112" s="131"/>
      <c r="S2112" s="131"/>
      <c r="T2112" s="132" t="str">
        <f t="shared" si="1595"/>
        <v>OK</v>
      </c>
      <c r="U2112" s="138"/>
      <c r="V2112" s="138"/>
      <c r="W2112" s="139"/>
      <c r="X2112" s="139"/>
      <c r="Y2112" s="132" t="str">
        <f t="shared" si="1596"/>
        <v>OK</v>
      </c>
      <c r="Z2112" s="210"/>
      <c r="AA2112" s="204"/>
      <c r="AB2112" s="202"/>
      <c r="AC2112" s="202"/>
      <c r="AD2112" s="202"/>
      <c r="AE2112" s="202"/>
      <c r="AF2112" s="202"/>
      <c r="AG2112" s="132" t="str">
        <f t="shared" si="1597"/>
        <v>OK</v>
      </c>
      <c r="AH2112" s="138"/>
      <c r="AI2112" s="138"/>
      <c r="AJ2112" s="139"/>
      <c r="AK2112" s="139"/>
      <c r="AL2112" s="132" t="str">
        <f t="shared" si="1598"/>
        <v>OK</v>
      </c>
      <c r="AM2112" s="140"/>
      <c r="AN2112" s="119">
        <f t="shared" si="1599"/>
        <v>14011</v>
      </c>
      <c r="AO2112" s="120">
        <f t="shared" si="1600"/>
        <v>14011</v>
      </c>
      <c r="AP2112" s="39">
        <f t="shared" si="1601"/>
        <v>14011</v>
      </c>
      <c r="AQ2112" s="141">
        <f t="shared" si="1602"/>
        <v>14011</v>
      </c>
      <c r="AR2112" s="142">
        <f>AQ2112-AP2112</f>
        <v>0</v>
      </c>
      <c r="AS2112" s="143">
        <f t="shared" si="1603"/>
        <v>0</v>
      </c>
      <c r="AT2112" s="144">
        <f t="shared" si="1604"/>
        <v>14011</v>
      </c>
      <c r="AU2112" s="141">
        <f t="shared" si="1605"/>
        <v>14011</v>
      </c>
      <c r="AV2112" s="142">
        <f>AU2112-AT2112</f>
        <v>0</v>
      </c>
      <c r="AW2112" s="143">
        <f t="shared" si="1606"/>
        <v>0</v>
      </c>
      <c r="AY2112" s="146" t="str">
        <f t="shared" si="1594"/>
        <v>61.41</v>
      </c>
      <c r="AZ2112" s="942" t="b">
        <f>COUNTIF('[1]Codes SEC'!$B$2:$B$250,Ministres!AY2112)&gt;0</f>
        <v>1</v>
      </c>
    </row>
    <row r="2113" spans="1:64" ht="35.1" customHeight="1" x14ac:dyDescent="0.25">
      <c r="A2113" s="15" t="s">
        <v>1675</v>
      </c>
      <c r="B2113" s="225">
        <v>16</v>
      </c>
      <c r="C2113" s="122" t="s">
        <v>2367</v>
      </c>
      <c r="D2113" s="123">
        <v>1000</v>
      </c>
      <c r="E2113" s="226" t="s">
        <v>407</v>
      </c>
      <c r="F2113" s="122">
        <v>12</v>
      </c>
      <c r="G2113" s="126"/>
      <c r="H2113" s="35" t="str">
        <f t="shared" si="1570"/>
        <v>079</v>
      </c>
      <c r="I2113" s="36" t="s">
        <v>304</v>
      </c>
      <c r="J2113" s="37" t="s">
        <v>2493</v>
      </c>
      <c r="K2113" s="244" t="s">
        <v>2494</v>
      </c>
      <c r="L2113" s="232">
        <v>18671</v>
      </c>
      <c r="M2113" s="233">
        <v>14951</v>
      </c>
      <c r="N2113" s="130"/>
      <c r="O2113" s="131"/>
      <c r="P2113" s="131"/>
      <c r="Q2113" s="131"/>
      <c r="R2113" s="131"/>
      <c r="S2113" s="131"/>
      <c r="T2113" s="132" t="str">
        <f t="shared" si="1595"/>
        <v>OK</v>
      </c>
      <c r="U2113" s="138"/>
      <c r="V2113" s="138"/>
      <c r="W2113" s="139"/>
      <c r="X2113" s="139"/>
      <c r="Y2113" s="132" t="str">
        <f t="shared" si="1596"/>
        <v>OK</v>
      </c>
      <c r="Z2113" s="210"/>
      <c r="AA2113" s="204"/>
      <c r="AB2113" s="202"/>
      <c r="AC2113" s="202"/>
      <c r="AD2113" s="202"/>
      <c r="AE2113" s="202"/>
      <c r="AF2113" s="202"/>
      <c r="AG2113" s="132" t="str">
        <f t="shared" si="1597"/>
        <v>OK</v>
      </c>
      <c r="AH2113" s="138"/>
      <c r="AI2113" s="138"/>
      <c r="AJ2113" s="139"/>
      <c r="AK2113" s="139"/>
      <c r="AL2113" s="132" t="str">
        <f t="shared" si="1598"/>
        <v>OK</v>
      </c>
      <c r="AM2113" s="140"/>
      <c r="AN2113" s="119">
        <f t="shared" si="1599"/>
        <v>18671</v>
      </c>
      <c r="AO2113" s="120">
        <f t="shared" si="1600"/>
        <v>14951</v>
      </c>
      <c r="AP2113" s="39">
        <f t="shared" si="1601"/>
        <v>18671</v>
      </c>
      <c r="AQ2113" s="141">
        <f t="shared" si="1602"/>
        <v>18671</v>
      </c>
      <c r="AR2113" s="142">
        <f t="shared" si="1607"/>
        <v>0</v>
      </c>
      <c r="AS2113" s="143">
        <f t="shared" si="1603"/>
        <v>0</v>
      </c>
      <c r="AT2113" s="144">
        <f t="shared" si="1604"/>
        <v>14951</v>
      </c>
      <c r="AU2113" s="141">
        <f t="shared" si="1605"/>
        <v>14951</v>
      </c>
      <c r="AV2113" s="142">
        <f t="shared" si="1608"/>
        <v>0</v>
      </c>
      <c r="AW2113" s="143">
        <f t="shared" si="1606"/>
        <v>0</v>
      </c>
      <c r="AY2113" s="146" t="str">
        <f t="shared" si="1594"/>
        <v>63.21</v>
      </c>
      <c r="AZ2113" s="942" t="b">
        <f>COUNTIF('[1]Codes SEC'!$B$2:$B$250,Ministres!AY2113)&gt;0</f>
        <v>1</v>
      </c>
    </row>
    <row r="2114" spans="1:64" ht="35.1" customHeight="1" x14ac:dyDescent="0.25">
      <c r="A2114" s="15" t="s">
        <v>1675</v>
      </c>
      <c r="B2114" s="225">
        <v>16</v>
      </c>
      <c r="C2114" s="122" t="s">
        <v>2367</v>
      </c>
      <c r="D2114" s="123">
        <v>1000</v>
      </c>
      <c r="E2114" s="226" t="s">
        <v>407</v>
      </c>
      <c r="F2114" s="122">
        <v>12</v>
      </c>
      <c r="G2114" s="126"/>
      <c r="H2114" s="35" t="str">
        <f t="shared" si="1570"/>
        <v>079</v>
      </c>
      <c r="I2114" s="36" t="s">
        <v>304</v>
      </c>
      <c r="J2114" s="37" t="s">
        <v>2495</v>
      </c>
      <c r="K2114" s="244" t="s">
        <v>2496</v>
      </c>
      <c r="L2114" s="232">
        <v>0</v>
      </c>
      <c r="M2114" s="233">
        <v>2196</v>
      </c>
      <c r="N2114" s="130"/>
      <c r="O2114" s="131"/>
      <c r="P2114" s="131"/>
      <c r="Q2114" s="131"/>
      <c r="R2114" s="131"/>
      <c r="S2114" s="131"/>
      <c r="T2114" s="132" t="str">
        <f t="shared" si="1595"/>
        <v>OK</v>
      </c>
      <c r="U2114" s="138"/>
      <c r="V2114" s="138"/>
      <c r="W2114" s="139"/>
      <c r="X2114" s="139"/>
      <c r="Y2114" s="132" t="str">
        <f t="shared" si="1596"/>
        <v>OK</v>
      </c>
      <c r="Z2114" s="210"/>
      <c r="AA2114" s="204"/>
      <c r="AB2114" s="202"/>
      <c r="AC2114" s="202"/>
      <c r="AD2114" s="202"/>
      <c r="AE2114" s="202"/>
      <c r="AF2114" s="202"/>
      <c r="AG2114" s="132" t="str">
        <f t="shared" si="1597"/>
        <v>OK</v>
      </c>
      <c r="AH2114" s="138"/>
      <c r="AI2114" s="138"/>
      <c r="AJ2114" s="139"/>
      <c r="AK2114" s="139"/>
      <c r="AL2114" s="132" t="str">
        <f t="shared" si="1598"/>
        <v>OK</v>
      </c>
      <c r="AM2114" s="140"/>
      <c r="AN2114" s="119">
        <f t="shared" si="1599"/>
        <v>0</v>
      </c>
      <c r="AO2114" s="120">
        <f t="shared" si="1600"/>
        <v>2196</v>
      </c>
      <c r="AP2114" s="39">
        <f t="shared" si="1601"/>
        <v>0</v>
      </c>
      <c r="AQ2114" s="141">
        <f t="shared" si="1602"/>
        <v>0</v>
      </c>
      <c r="AR2114" s="142">
        <f t="shared" si="1607"/>
        <v>0</v>
      </c>
      <c r="AS2114" s="143" t="e">
        <f t="shared" si="1603"/>
        <v>#DIV/0!</v>
      </c>
      <c r="AT2114" s="144">
        <f t="shared" si="1604"/>
        <v>2196</v>
      </c>
      <c r="AU2114" s="141">
        <f t="shared" si="1605"/>
        <v>2196</v>
      </c>
      <c r="AV2114" s="142">
        <f t="shared" si="1608"/>
        <v>0</v>
      </c>
      <c r="AW2114" s="143">
        <f t="shared" si="1606"/>
        <v>0</v>
      </c>
      <c r="AY2114" s="146" t="str">
        <f t="shared" si="1594"/>
        <v>63.21</v>
      </c>
      <c r="AZ2114" s="942" t="b">
        <f>COUNTIF('[1]Codes SEC'!$B$2:$B$250,Ministres!AY2114)&gt;0</f>
        <v>1</v>
      </c>
    </row>
    <row r="2115" spans="1:64" ht="35.1" customHeight="1" x14ac:dyDescent="0.25">
      <c r="A2115" s="15" t="s">
        <v>1675</v>
      </c>
      <c r="B2115" s="225">
        <v>16</v>
      </c>
      <c r="C2115" s="122" t="s">
        <v>2367</v>
      </c>
      <c r="D2115" s="123">
        <v>1000</v>
      </c>
      <c r="E2115" s="226"/>
      <c r="F2115" s="122">
        <v>12</v>
      </c>
      <c r="G2115" s="126">
        <v>1</v>
      </c>
      <c r="H2115" s="35" t="str">
        <f t="shared" si="1570"/>
        <v>079</v>
      </c>
      <c r="I2115" s="36" t="s">
        <v>304</v>
      </c>
      <c r="J2115" s="37" t="s">
        <v>2497</v>
      </c>
      <c r="K2115" s="244" t="s">
        <v>2498</v>
      </c>
      <c r="L2115" s="232">
        <v>850</v>
      </c>
      <c r="M2115" s="233">
        <v>850</v>
      </c>
      <c r="N2115" s="130"/>
      <c r="O2115" s="131"/>
      <c r="P2115" s="131"/>
      <c r="Q2115" s="131"/>
      <c r="R2115" s="131"/>
      <c r="S2115" s="131"/>
      <c r="T2115" s="132" t="str">
        <f t="shared" si="1595"/>
        <v>OK</v>
      </c>
      <c r="U2115" s="138"/>
      <c r="V2115" s="138"/>
      <c r="W2115" s="139"/>
      <c r="X2115" s="139"/>
      <c r="Y2115" s="132" t="str">
        <f t="shared" si="1596"/>
        <v>OK</v>
      </c>
      <c r="Z2115" s="210"/>
      <c r="AA2115" s="204"/>
      <c r="AB2115" s="202"/>
      <c r="AC2115" s="202"/>
      <c r="AD2115" s="202"/>
      <c r="AE2115" s="202"/>
      <c r="AF2115" s="202"/>
      <c r="AG2115" s="132" t="str">
        <f t="shared" si="1597"/>
        <v>OK</v>
      </c>
      <c r="AH2115" s="138"/>
      <c r="AI2115" s="138"/>
      <c r="AJ2115" s="139"/>
      <c r="AK2115" s="139"/>
      <c r="AL2115" s="132" t="str">
        <f t="shared" si="1598"/>
        <v>OK</v>
      </c>
      <c r="AM2115" s="140"/>
      <c r="AN2115" s="119">
        <f t="shared" si="1599"/>
        <v>850</v>
      </c>
      <c r="AO2115" s="120">
        <f t="shared" si="1600"/>
        <v>850</v>
      </c>
      <c r="AP2115" s="39">
        <f t="shared" si="1601"/>
        <v>850</v>
      </c>
      <c r="AQ2115" s="141">
        <f t="shared" si="1602"/>
        <v>850</v>
      </c>
      <c r="AR2115" s="142">
        <f t="shared" si="1607"/>
        <v>0</v>
      </c>
      <c r="AS2115" s="143">
        <f t="shared" si="1603"/>
        <v>0</v>
      </c>
      <c r="AT2115" s="144">
        <f t="shared" si="1604"/>
        <v>850</v>
      </c>
      <c r="AU2115" s="141">
        <f t="shared" si="1605"/>
        <v>850</v>
      </c>
      <c r="AV2115" s="142">
        <f t="shared" si="1608"/>
        <v>0</v>
      </c>
      <c r="AW2115" s="143">
        <f t="shared" si="1606"/>
        <v>0</v>
      </c>
      <c r="AY2115" s="146" t="str">
        <f t="shared" si="1594"/>
        <v>63.21</v>
      </c>
      <c r="AZ2115" s="942" t="b">
        <f>COUNTIF('[1]Codes SEC'!$B$2:$B$250,Ministres!AY2115)&gt;0</f>
        <v>1</v>
      </c>
    </row>
    <row r="2116" spans="1:64" ht="35.1" customHeight="1" x14ac:dyDescent="0.25">
      <c r="A2116" s="15" t="s">
        <v>1675</v>
      </c>
      <c r="B2116" s="225">
        <v>16</v>
      </c>
      <c r="C2116" s="122" t="s">
        <v>2367</v>
      </c>
      <c r="D2116" s="123">
        <v>1000</v>
      </c>
      <c r="E2116" s="226"/>
      <c r="F2116" s="122">
        <v>16</v>
      </c>
      <c r="G2116" s="126"/>
      <c r="H2116" s="35" t="str">
        <f t="shared" si="1570"/>
        <v>079</v>
      </c>
      <c r="I2116" s="36" t="s">
        <v>304</v>
      </c>
      <c r="J2116" s="37" t="s">
        <v>2499</v>
      </c>
      <c r="K2116" s="331" t="s">
        <v>2500</v>
      </c>
      <c r="L2116" s="232">
        <v>6132</v>
      </c>
      <c r="M2116" s="233">
        <v>6132</v>
      </c>
      <c r="N2116" s="130"/>
      <c r="O2116" s="131"/>
      <c r="P2116" s="131"/>
      <c r="Q2116" s="131"/>
      <c r="R2116" s="131"/>
      <c r="S2116" s="131"/>
      <c r="T2116" s="132" t="str">
        <f t="shared" si="1595"/>
        <v>OK</v>
      </c>
      <c r="U2116" s="138"/>
      <c r="V2116" s="138"/>
      <c r="W2116" s="139"/>
      <c r="X2116" s="139"/>
      <c r="Y2116" s="132" t="str">
        <f t="shared" si="1596"/>
        <v>OK</v>
      </c>
      <c r="Z2116" s="210"/>
      <c r="AA2116" s="204"/>
      <c r="AB2116" s="202"/>
      <c r="AC2116" s="202"/>
      <c r="AD2116" s="202"/>
      <c r="AE2116" s="202"/>
      <c r="AF2116" s="202"/>
      <c r="AG2116" s="132" t="str">
        <f t="shared" si="1597"/>
        <v>OK</v>
      </c>
      <c r="AH2116" s="138"/>
      <c r="AI2116" s="138"/>
      <c r="AJ2116" s="139"/>
      <c r="AK2116" s="139"/>
      <c r="AL2116" s="132" t="str">
        <f t="shared" si="1598"/>
        <v>OK</v>
      </c>
      <c r="AM2116" s="140"/>
      <c r="AN2116" s="119">
        <f t="shared" si="1599"/>
        <v>6132</v>
      </c>
      <c r="AO2116" s="120">
        <f t="shared" si="1600"/>
        <v>6132</v>
      </c>
      <c r="AP2116" s="39">
        <f t="shared" si="1601"/>
        <v>6132</v>
      </c>
      <c r="AQ2116" s="141">
        <f t="shared" si="1602"/>
        <v>6132</v>
      </c>
      <c r="AR2116" s="142">
        <f t="shared" si="1607"/>
        <v>0</v>
      </c>
      <c r="AS2116" s="143">
        <f>AR2116/AP2116</f>
        <v>0</v>
      </c>
      <c r="AT2116" s="144">
        <f t="shared" si="1604"/>
        <v>6132</v>
      </c>
      <c r="AU2116" s="141">
        <f>AO2116</f>
        <v>6132</v>
      </c>
      <c r="AV2116" s="142">
        <f t="shared" si="1608"/>
        <v>0</v>
      </c>
      <c r="AW2116" s="143">
        <f>AV2116/AT2116</f>
        <v>0</v>
      </c>
      <c r="AY2116" s="146" t="str">
        <f t="shared" si="1594"/>
        <v>63.21</v>
      </c>
      <c r="AZ2116" s="942" t="b">
        <f>COUNTIF('[1]Codes SEC'!$B$2:$B$250,Ministres!AY2116)&gt;0</f>
        <v>1</v>
      </c>
    </row>
    <row r="2117" spans="1:64" ht="35.1" customHeight="1" x14ac:dyDescent="0.25">
      <c r="A2117" s="15" t="s">
        <v>1675</v>
      </c>
      <c r="B2117" s="225">
        <v>16</v>
      </c>
      <c r="C2117" s="122" t="s">
        <v>2367</v>
      </c>
      <c r="D2117" s="123">
        <v>1000</v>
      </c>
      <c r="E2117" s="226"/>
      <c r="F2117" s="122">
        <v>15</v>
      </c>
      <c r="G2117" s="126"/>
      <c r="H2117" s="35" t="str">
        <f t="shared" si="1570"/>
        <v>079</v>
      </c>
      <c r="I2117" s="36" t="s">
        <v>304</v>
      </c>
      <c r="J2117" s="37" t="s">
        <v>2501</v>
      </c>
      <c r="K2117" s="244" t="s">
        <v>2502</v>
      </c>
      <c r="L2117" s="232">
        <v>1500</v>
      </c>
      <c r="M2117" s="233">
        <v>1500</v>
      </c>
      <c r="N2117" s="130"/>
      <c r="O2117" s="131"/>
      <c r="P2117" s="131"/>
      <c r="Q2117" s="131"/>
      <c r="R2117" s="131"/>
      <c r="S2117" s="131"/>
      <c r="T2117" s="132" t="str">
        <f t="shared" si="1595"/>
        <v>OK</v>
      </c>
      <c r="U2117" s="138"/>
      <c r="V2117" s="138"/>
      <c r="W2117" s="139"/>
      <c r="X2117" s="139"/>
      <c r="Y2117" s="132" t="str">
        <f t="shared" si="1596"/>
        <v>OK</v>
      </c>
      <c r="Z2117" s="210"/>
      <c r="AA2117" s="204"/>
      <c r="AB2117" s="202"/>
      <c r="AC2117" s="202"/>
      <c r="AD2117" s="202"/>
      <c r="AE2117" s="202"/>
      <c r="AF2117" s="202"/>
      <c r="AG2117" s="132" t="str">
        <f t="shared" si="1597"/>
        <v>OK</v>
      </c>
      <c r="AH2117" s="138"/>
      <c r="AI2117" s="138"/>
      <c r="AJ2117" s="139"/>
      <c r="AK2117" s="139"/>
      <c r="AL2117" s="132" t="str">
        <f t="shared" si="1598"/>
        <v>OK</v>
      </c>
      <c r="AM2117" s="140"/>
      <c r="AN2117" s="119">
        <f t="shared" si="1599"/>
        <v>1500</v>
      </c>
      <c r="AO2117" s="120">
        <f t="shared" si="1600"/>
        <v>1500</v>
      </c>
      <c r="AP2117" s="39">
        <f t="shared" si="1601"/>
        <v>1500</v>
      </c>
      <c r="AQ2117" s="141">
        <f t="shared" si="1602"/>
        <v>1500</v>
      </c>
      <c r="AR2117" s="142">
        <f t="shared" si="1607"/>
        <v>0</v>
      </c>
      <c r="AS2117" s="143">
        <f t="shared" si="1603"/>
        <v>0</v>
      </c>
      <c r="AT2117" s="144">
        <f t="shared" si="1604"/>
        <v>1500</v>
      </c>
      <c r="AU2117" s="141">
        <f t="shared" si="1605"/>
        <v>1500</v>
      </c>
      <c r="AV2117" s="142">
        <f t="shared" si="1608"/>
        <v>0</v>
      </c>
      <c r="AW2117" s="143">
        <f t="shared" si="1606"/>
        <v>0</v>
      </c>
      <c r="AY2117" s="146" t="str">
        <f t="shared" si="1594"/>
        <v>63.21</v>
      </c>
      <c r="AZ2117" s="942" t="b">
        <f>COUNTIF('[1]Codes SEC'!$B$2:$B$250,Ministres!AY2117)&gt;0</f>
        <v>1</v>
      </c>
    </row>
    <row r="2118" spans="1:64" ht="35.1" customHeight="1" x14ac:dyDescent="0.25">
      <c r="A2118" s="15" t="s">
        <v>1675</v>
      </c>
      <c r="B2118" s="225">
        <v>16</v>
      </c>
      <c r="C2118" s="122" t="s">
        <v>2367</v>
      </c>
      <c r="D2118" s="123">
        <v>1000</v>
      </c>
      <c r="E2118" s="226"/>
      <c r="F2118" s="122">
        <v>15</v>
      </c>
      <c r="G2118" s="126"/>
      <c r="H2118" s="35" t="str">
        <f t="shared" si="1570"/>
        <v>079</v>
      </c>
      <c r="I2118" s="36" t="s">
        <v>304</v>
      </c>
      <c r="J2118" s="37" t="s">
        <v>2503</v>
      </c>
      <c r="K2118" s="244" t="s">
        <v>2504</v>
      </c>
      <c r="L2118" s="232">
        <v>1500</v>
      </c>
      <c r="M2118" s="233">
        <v>1500</v>
      </c>
      <c r="N2118" s="130"/>
      <c r="O2118" s="131"/>
      <c r="P2118" s="131"/>
      <c r="Q2118" s="131"/>
      <c r="R2118" s="131"/>
      <c r="S2118" s="131"/>
      <c r="T2118" s="132" t="str">
        <f t="shared" si="1595"/>
        <v>OK</v>
      </c>
      <c r="U2118" s="138"/>
      <c r="V2118" s="138"/>
      <c r="W2118" s="139"/>
      <c r="X2118" s="139"/>
      <c r="Y2118" s="132" t="str">
        <f t="shared" si="1596"/>
        <v>OK</v>
      </c>
      <c r="Z2118" s="210"/>
      <c r="AA2118" s="204"/>
      <c r="AB2118" s="202"/>
      <c r="AC2118" s="202"/>
      <c r="AD2118" s="202"/>
      <c r="AE2118" s="202"/>
      <c r="AF2118" s="202"/>
      <c r="AG2118" s="132" t="str">
        <f t="shared" si="1597"/>
        <v>OK</v>
      </c>
      <c r="AH2118" s="138"/>
      <c r="AI2118" s="138"/>
      <c r="AJ2118" s="139"/>
      <c r="AK2118" s="139"/>
      <c r="AL2118" s="132" t="str">
        <f t="shared" si="1598"/>
        <v>OK</v>
      </c>
      <c r="AM2118" s="140"/>
      <c r="AN2118" s="119">
        <f t="shared" si="1599"/>
        <v>1500</v>
      </c>
      <c r="AO2118" s="120">
        <f t="shared" si="1600"/>
        <v>1500</v>
      </c>
      <c r="AP2118" s="39">
        <f t="shared" si="1601"/>
        <v>1500</v>
      </c>
      <c r="AQ2118" s="141">
        <f t="shared" si="1602"/>
        <v>1500</v>
      </c>
      <c r="AR2118" s="142">
        <f t="shared" si="1607"/>
        <v>0</v>
      </c>
      <c r="AS2118" s="143">
        <f t="shared" si="1603"/>
        <v>0</v>
      </c>
      <c r="AT2118" s="144">
        <f t="shared" si="1604"/>
        <v>1500</v>
      </c>
      <c r="AU2118" s="141">
        <f t="shared" si="1605"/>
        <v>1500</v>
      </c>
      <c r="AV2118" s="142">
        <f t="shared" si="1608"/>
        <v>0</v>
      </c>
      <c r="AW2118" s="143">
        <f t="shared" si="1606"/>
        <v>0</v>
      </c>
      <c r="AY2118" s="146" t="str">
        <f t="shared" si="1594"/>
        <v>63.21</v>
      </c>
      <c r="AZ2118" s="942" t="b">
        <f>COUNTIF('[1]Codes SEC'!$B$2:$B$250,Ministres!AY2118)&gt;0</f>
        <v>1</v>
      </c>
    </row>
    <row r="2119" spans="1:64" ht="35.1" customHeight="1" x14ac:dyDescent="0.25">
      <c r="A2119" s="15" t="s">
        <v>1675</v>
      </c>
      <c r="B2119" s="225">
        <v>16</v>
      </c>
      <c r="C2119" s="122" t="s">
        <v>2367</v>
      </c>
      <c r="D2119" s="123">
        <v>1000</v>
      </c>
      <c r="E2119" s="226"/>
      <c r="F2119" s="122">
        <v>12</v>
      </c>
      <c r="G2119" s="126"/>
      <c r="H2119" s="35" t="str">
        <f t="shared" si="1570"/>
        <v>079</v>
      </c>
      <c r="I2119" s="36" t="s">
        <v>304</v>
      </c>
      <c r="J2119" s="37" t="s">
        <v>2505</v>
      </c>
      <c r="K2119" s="244" t="s">
        <v>2506</v>
      </c>
      <c r="L2119" s="232">
        <v>0</v>
      </c>
      <c r="M2119" s="233">
        <v>0</v>
      </c>
      <c r="N2119" s="130"/>
      <c r="O2119" s="131"/>
      <c r="P2119" s="131"/>
      <c r="Q2119" s="131"/>
      <c r="R2119" s="131"/>
      <c r="S2119" s="131"/>
      <c r="T2119" s="132" t="str">
        <f t="shared" si="1595"/>
        <v>OK</v>
      </c>
      <c r="U2119" s="138"/>
      <c r="V2119" s="138"/>
      <c r="W2119" s="139"/>
      <c r="X2119" s="139"/>
      <c r="Y2119" s="132" t="str">
        <f t="shared" si="1596"/>
        <v>OK</v>
      </c>
      <c r="Z2119" s="210"/>
      <c r="AA2119" s="204"/>
      <c r="AB2119" s="202"/>
      <c r="AC2119" s="202"/>
      <c r="AD2119" s="202"/>
      <c r="AE2119" s="202"/>
      <c r="AF2119" s="202"/>
      <c r="AG2119" s="132" t="str">
        <f t="shared" si="1597"/>
        <v>OK</v>
      </c>
      <c r="AH2119" s="138"/>
      <c r="AI2119" s="138"/>
      <c r="AJ2119" s="139"/>
      <c r="AK2119" s="139"/>
      <c r="AL2119" s="132" t="str">
        <f t="shared" si="1598"/>
        <v>OK</v>
      </c>
      <c r="AM2119" s="140"/>
      <c r="AN2119" s="119">
        <f t="shared" si="1599"/>
        <v>0</v>
      </c>
      <c r="AO2119" s="120">
        <f t="shared" si="1600"/>
        <v>0</v>
      </c>
      <c r="AP2119" s="39">
        <f t="shared" si="1601"/>
        <v>0</v>
      </c>
      <c r="AQ2119" s="141">
        <f t="shared" si="1602"/>
        <v>0</v>
      </c>
      <c r="AR2119" s="142">
        <f t="shared" si="1607"/>
        <v>0</v>
      </c>
      <c r="AS2119" s="143" t="e">
        <f t="shared" si="1603"/>
        <v>#DIV/0!</v>
      </c>
      <c r="AT2119" s="144">
        <f t="shared" si="1604"/>
        <v>0</v>
      </c>
      <c r="AU2119" s="141">
        <f t="shared" si="1605"/>
        <v>0</v>
      </c>
      <c r="AV2119" s="142">
        <f t="shared" si="1608"/>
        <v>0</v>
      </c>
      <c r="AW2119" s="143" t="e">
        <f t="shared" si="1606"/>
        <v>#DIV/0!</v>
      </c>
      <c r="AY2119" s="146" t="str">
        <f t="shared" si="1594"/>
        <v>63.21</v>
      </c>
      <c r="AZ2119" s="942" t="b">
        <f>COUNTIF('[1]Codes SEC'!$B$2:$B$250,Ministres!AY2119)&gt;0</f>
        <v>1</v>
      </c>
    </row>
    <row r="2120" spans="1:64" ht="35.1" customHeight="1" x14ac:dyDescent="0.25">
      <c r="A2120" s="15" t="s">
        <v>1675</v>
      </c>
      <c r="B2120" s="225">
        <v>16</v>
      </c>
      <c r="C2120" s="122" t="s">
        <v>2367</v>
      </c>
      <c r="D2120" s="123">
        <v>1000</v>
      </c>
      <c r="E2120" s="226"/>
      <c r="F2120" s="122">
        <v>12</v>
      </c>
      <c r="G2120" s="126"/>
      <c r="H2120" s="35" t="str">
        <f t="shared" si="1570"/>
        <v>079</v>
      </c>
      <c r="I2120" s="36" t="s">
        <v>304</v>
      </c>
      <c r="J2120" s="37" t="s">
        <v>2507</v>
      </c>
      <c r="K2120" s="244" t="s">
        <v>2508</v>
      </c>
      <c r="L2120" s="232">
        <v>0</v>
      </c>
      <c r="M2120" s="233">
        <v>300</v>
      </c>
      <c r="N2120" s="130"/>
      <c r="O2120" s="131"/>
      <c r="P2120" s="131"/>
      <c r="Q2120" s="131"/>
      <c r="R2120" s="131"/>
      <c r="S2120" s="131"/>
      <c r="T2120" s="132" t="str">
        <f t="shared" si="1595"/>
        <v>OK</v>
      </c>
      <c r="U2120" s="138"/>
      <c r="V2120" s="138"/>
      <c r="W2120" s="139"/>
      <c r="X2120" s="139"/>
      <c r="Y2120" s="132" t="str">
        <f t="shared" si="1596"/>
        <v>OK</v>
      </c>
      <c r="Z2120" s="210"/>
      <c r="AA2120" s="204"/>
      <c r="AB2120" s="202"/>
      <c r="AC2120" s="202"/>
      <c r="AD2120" s="202"/>
      <c r="AE2120" s="202"/>
      <c r="AF2120" s="202"/>
      <c r="AG2120" s="132" t="str">
        <f t="shared" si="1597"/>
        <v>OK</v>
      </c>
      <c r="AH2120" s="138"/>
      <c r="AI2120" s="138"/>
      <c r="AJ2120" s="139"/>
      <c r="AK2120" s="139"/>
      <c r="AL2120" s="132" t="str">
        <f t="shared" si="1598"/>
        <v>OK</v>
      </c>
      <c r="AM2120" s="140"/>
      <c r="AN2120" s="119">
        <f t="shared" si="1599"/>
        <v>0</v>
      </c>
      <c r="AO2120" s="120">
        <f t="shared" si="1600"/>
        <v>300</v>
      </c>
      <c r="AP2120" s="39">
        <f t="shared" si="1601"/>
        <v>0</v>
      </c>
      <c r="AQ2120" s="141">
        <f t="shared" si="1602"/>
        <v>0</v>
      </c>
      <c r="AR2120" s="142">
        <f t="shared" si="1607"/>
        <v>0</v>
      </c>
      <c r="AS2120" s="143" t="e">
        <f t="shared" si="1603"/>
        <v>#DIV/0!</v>
      </c>
      <c r="AT2120" s="144">
        <f t="shared" si="1604"/>
        <v>300</v>
      </c>
      <c r="AU2120" s="141">
        <f t="shared" si="1605"/>
        <v>300</v>
      </c>
      <c r="AV2120" s="142">
        <f t="shared" si="1608"/>
        <v>0</v>
      </c>
      <c r="AW2120" s="143">
        <f t="shared" si="1606"/>
        <v>0</v>
      </c>
      <c r="AY2120" s="146" t="str">
        <f t="shared" si="1594"/>
        <v>63.21</v>
      </c>
      <c r="AZ2120" s="942" t="b">
        <f>COUNTIF('[1]Codes SEC'!$B$2:$B$250,Ministres!AY2120)&gt;0</f>
        <v>1</v>
      </c>
    </row>
    <row r="2121" spans="1:64" ht="35.1" customHeight="1" x14ac:dyDescent="0.25">
      <c r="A2121" s="15" t="s">
        <v>1675</v>
      </c>
      <c r="B2121" s="225">
        <v>16</v>
      </c>
      <c r="C2121" s="122" t="s">
        <v>2367</v>
      </c>
      <c r="D2121" s="123">
        <v>1000</v>
      </c>
      <c r="E2121" s="226"/>
      <c r="F2121" s="122">
        <v>6</v>
      </c>
      <c r="G2121" s="126">
        <v>1</v>
      </c>
      <c r="H2121" s="35" t="str">
        <f t="shared" si="1570"/>
        <v>079</v>
      </c>
      <c r="I2121" s="36" t="s">
        <v>304</v>
      </c>
      <c r="J2121" s="37" t="s">
        <v>2509</v>
      </c>
      <c r="K2121" s="331" t="s">
        <v>2510</v>
      </c>
      <c r="L2121" s="128">
        <v>0</v>
      </c>
      <c r="M2121" s="129">
        <v>0</v>
      </c>
      <c r="N2121" s="130"/>
      <c r="O2121" s="131"/>
      <c r="P2121" s="131"/>
      <c r="Q2121" s="131"/>
      <c r="R2121" s="131"/>
      <c r="S2121" s="131"/>
      <c r="T2121" s="132" t="str">
        <f t="shared" si="1595"/>
        <v>OK</v>
      </c>
      <c r="U2121" s="138"/>
      <c r="V2121" s="138"/>
      <c r="W2121" s="139"/>
      <c r="X2121" s="139"/>
      <c r="Y2121" s="132" t="str">
        <f t="shared" si="1596"/>
        <v>OK</v>
      </c>
      <c r="Z2121" s="210"/>
      <c r="AA2121" s="204"/>
      <c r="AB2121" s="202"/>
      <c r="AC2121" s="202"/>
      <c r="AD2121" s="202"/>
      <c r="AE2121" s="202"/>
      <c r="AF2121" s="202"/>
      <c r="AG2121" s="132" t="str">
        <f t="shared" si="1597"/>
        <v>OK</v>
      </c>
      <c r="AH2121" s="138"/>
      <c r="AI2121" s="138"/>
      <c r="AJ2121" s="139"/>
      <c r="AK2121" s="139"/>
      <c r="AL2121" s="132" t="str">
        <f t="shared" si="1598"/>
        <v>OK</v>
      </c>
      <c r="AM2121" s="140"/>
      <c r="AN2121" s="119">
        <f t="shared" si="1599"/>
        <v>0</v>
      </c>
      <c r="AO2121" s="120">
        <f t="shared" si="1600"/>
        <v>0</v>
      </c>
      <c r="AP2121" s="39">
        <f t="shared" si="1601"/>
        <v>0</v>
      </c>
      <c r="AQ2121" s="141">
        <f t="shared" si="1602"/>
        <v>0</v>
      </c>
      <c r="AR2121" s="142">
        <f>AQ2121-AP2121</f>
        <v>0</v>
      </c>
      <c r="AS2121" s="143" t="e">
        <f>AR2121/AP2121</f>
        <v>#DIV/0!</v>
      </c>
      <c r="AT2121" s="144">
        <f t="shared" si="1604"/>
        <v>0</v>
      </c>
      <c r="AU2121" s="141">
        <f>AO2121</f>
        <v>0</v>
      </c>
      <c r="AV2121" s="142">
        <f>AU2121-AT2121</f>
        <v>0</v>
      </c>
      <c r="AW2121" s="143" t="e">
        <f>AV2121/AT2121</f>
        <v>#DIV/0!</v>
      </c>
      <c r="AY2121" s="146" t="str">
        <f t="shared" si="1594"/>
        <v>63.21</v>
      </c>
      <c r="AZ2121" s="942" t="b">
        <f>COUNTIF('[1]Codes SEC'!$B$2:$B$250,Ministres!AY2121)&gt;0</f>
        <v>1</v>
      </c>
    </row>
    <row r="2122" spans="1:64" s="943" customFormat="1" ht="35.1" customHeight="1" x14ac:dyDescent="0.25">
      <c r="A2122" s="15" t="s">
        <v>1675</v>
      </c>
      <c r="B2122" s="225">
        <v>16</v>
      </c>
      <c r="C2122" s="122" t="s">
        <v>2367</v>
      </c>
      <c r="D2122" s="123">
        <v>1000</v>
      </c>
      <c r="E2122" s="226"/>
      <c r="F2122" s="122">
        <v>6</v>
      </c>
      <c r="G2122" s="126"/>
      <c r="H2122" s="35" t="str">
        <f t="shared" si="1570"/>
        <v>079</v>
      </c>
      <c r="I2122" s="36" t="s">
        <v>304</v>
      </c>
      <c r="J2122" s="37" t="s">
        <v>2511</v>
      </c>
      <c r="K2122" s="331" t="s">
        <v>2512</v>
      </c>
      <c r="L2122" s="232">
        <v>0</v>
      </c>
      <c r="M2122" s="233">
        <v>0</v>
      </c>
      <c r="N2122" s="130"/>
      <c r="O2122" s="131"/>
      <c r="P2122" s="131"/>
      <c r="Q2122" s="131"/>
      <c r="R2122" s="131"/>
      <c r="S2122" s="131"/>
      <c r="T2122" s="132" t="str">
        <f t="shared" si="1595"/>
        <v>OK</v>
      </c>
      <c r="U2122" s="138"/>
      <c r="V2122" s="138"/>
      <c r="W2122" s="139"/>
      <c r="X2122" s="139"/>
      <c r="Y2122" s="132" t="str">
        <f t="shared" si="1596"/>
        <v>OK</v>
      </c>
      <c r="Z2122" s="210"/>
      <c r="AA2122" s="204"/>
      <c r="AB2122" s="202"/>
      <c r="AC2122" s="202"/>
      <c r="AD2122" s="202"/>
      <c r="AE2122" s="202"/>
      <c r="AF2122" s="202"/>
      <c r="AG2122" s="132" t="str">
        <f t="shared" si="1597"/>
        <v>OK</v>
      </c>
      <c r="AH2122" s="138"/>
      <c r="AI2122" s="138"/>
      <c r="AJ2122" s="139"/>
      <c r="AK2122" s="139"/>
      <c r="AL2122" s="132" t="str">
        <f t="shared" si="1598"/>
        <v>OK</v>
      </c>
      <c r="AM2122" s="140"/>
      <c r="AN2122" s="119">
        <f t="shared" si="1599"/>
        <v>0</v>
      </c>
      <c r="AO2122" s="120">
        <f t="shared" si="1600"/>
        <v>0</v>
      </c>
      <c r="AP2122" s="39">
        <f t="shared" si="1601"/>
        <v>0</v>
      </c>
      <c r="AQ2122" s="141">
        <f t="shared" si="1602"/>
        <v>0</v>
      </c>
      <c r="AR2122" s="142">
        <f t="shared" si="1607"/>
        <v>0</v>
      </c>
      <c r="AS2122" s="143" t="e">
        <f t="shared" si="1603"/>
        <v>#DIV/0!</v>
      </c>
      <c r="AT2122" s="144">
        <f t="shared" si="1604"/>
        <v>0</v>
      </c>
      <c r="AU2122" s="141">
        <f t="shared" si="1605"/>
        <v>0</v>
      </c>
      <c r="AV2122" s="142">
        <f t="shared" si="1608"/>
        <v>0</v>
      </c>
      <c r="AW2122" s="143" t="e">
        <f t="shared" si="1606"/>
        <v>#DIV/0!</v>
      </c>
      <c r="AX2122"/>
      <c r="AY2122" s="146" t="str">
        <f t="shared" si="1594"/>
        <v>63.21</v>
      </c>
      <c r="AZ2122" s="942" t="b">
        <f>COUNTIF('[1]Codes SEC'!$B$2:$B$250,Ministres!AY2122)&gt;0</f>
        <v>1</v>
      </c>
      <c r="BA2122"/>
      <c r="BB2122"/>
      <c r="BC2122"/>
      <c r="BD2122"/>
      <c r="BE2122"/>
      <c r="BF2122"/>
      <c r="BG2122"/>
      <c r="BH2122"/>
      <c r="BI2122"/>
      <c r="BJ2122"/>
      <c r="BK2122"/>
      <c r="BL2122"/>
    </row>
    <row r="2123" spans="1:64" ht="35.1" customHeight="1" x14ac:dyDescent="0.25">
      <c r="A2123" s="15" t="s">
        <v>1675</v>
      </c>
      <c r="B2123" s="225">
        <v>16</v>
      </c>
      <c r="C2123" s="122" t="s">
        <v>2367</v>
      </c>
      <c r="D2123" s="123">
        <v>1000</v>
      </c>
      <c r="E2123" s="226"/>
      <c r="F2123" s="122">
        <v>6</v>
      </c>
      <c r="G2123" s="126"/>
      <c r="H2123" s="35" t="str">
        <f t="shared" si="1570"/>
        <v>079</v>
      </c>
      <c r="I2123" s="36" t="s">
        <v>304</v>
      </c>
      <c r="J2123" s="37" t="s">
        <v>2513</v>
      </c>
      <c r="K2123" s="244" t="s">
        <v>2514</v>
      </c>
      <c r="L2123" s="232">
        <v>0</v>
      </c>
      <c r="M2123" s="233">
        <v>0</v>
      </c>
      <c r="N2123" s="130"/>
      <c r="O2123" s="131"/>
      <c r="P2123" s="131"/>
      <c r="Q2123" s="131"/>
      <c r="R2123" s="131"/>
      <c r="S2123" s="131"/>
      <c r="T2123" s="132" t="str">
        <f t="shared" si="1595"/>
        <v>OK</v>
      </c>
      <c r="U2123" s="138"/>
      <c r="V2123" s="138"/>
      <c r="W2123" s="139"/>
      <c r="X2123" s="139"/>
      <c r="Y2123" s="132" t="str">
        <f t="shared" si="1596"/>
        <v>OK</v>
      </c>
      <c r="Z2123" s="210"/>
      <c r="AA2123" s="204"/>
      <c r="AB2123" s="202"/>
      <c r="AC2123" s="202"/>
      <c r="AD2123" s="202"/>
      <c r="AE2123" s="202"/>
      <c r="AF2123" s="202"/>
      <c r="AG2123" s="132" t="str">
        <f t="shared" si="1597"/>
        <v>OK</v>
      </c>
      <c r="AH2123" s="138"/>
      <c r="AI2123" s="138"/>
      <c r="AJ2123" s="139"/>
      <c r="AK2123" s="139"/>
      <c r="AL2123" s="132" t="str">
        <f t="shared" si="1598"/>
        <v>OK</v>
      </c>
      <c r="AM2123" s="140"/>
      <c r="AN2123" s="119">
        <f t="shared" si="1599"/>
        <v>0</v>
      </c>
      <c r="AO2123" s="120">
        <f t="shared" si="1600"/>
        <v>0</v>
      </c>
      <c r="AP2123" s="39">
        <f t="shared" si="1601"/>
        <v>0</v>
      </c>
      <c r="AQ2123" s="141">
        <f t="shared" si="1602"/>
        <v>0</v>
      </c>
      <c r="AR2123" s="142">
        <f t="shared" si="1607"/>
        <v>0</v>
      </c>
      <c r="AS2123" s="143" t="e">
        <f t="shared" si="1603"/>
        <v>#DIV/0!</v>
      </c>
      <c r="AT2123" s="144">
        <f t="shared" si="1604"/>
        <v>0</v>
      </c>
      <c r="AU2123" s="141">
        <f t="shared" si="1605"/>
        <v>0</v>
      </c>
      <c r="AV2123" s="142">
        <f t="shared" si="1608"/>
        <v>0</v>
      </c>
      <c r="AW2123" s="143" t="e">
        <f t="shared" si="1606"/>
        <v>#DIV/0!</v>
      </c>
      <c r="AY2123" s="146" t="str">
        <f t="shared" si="1594"/>
        <v>63.21</v>
      </c>
      <c r="AZ2123" s="942" t="b">
        <f>COUNTIF('[1]Codes SEC'!$B$2:$B$250,Ministres!AY2123)&gt;0</f>
        <v>1</v>
      </c>
    </row>
    <row r="2124" spans="1:64" ht="35.1" customHeight="1" x14ac:dyDescent="0.25">
      <c r="A2124" s="15" t="s">
        <v>1675</v>
      </c>
      <c r="B2124" s="225">
        <v>16</v>
      </c>
      <c r="C2124" s="122" t="s">
        <v>2367</v>
      </c>
      <c r="D2124" s="123">
        <v>1000</v>
      </c>
      <c r="E2124" s="226"/>
      <c r="F2124" s="122">
        <v>6</v>
      </c>
      <c r="G2124" s="126"/>
      <c r="H2124" s="35" t="str">
        <f t="shared" si="1570"/>
        <v>079</v>
      </c>
      <c r="I2124" s="36" t="s">
        <v>304</v>
      </c>
      <c r="J2124" s="37" t="s">
        <v>2515</v>
      </c>
      <c r="K2124" s="331" t="s">
        <v>2516</v>
      </c>
      <c r="L2124" s="232">
        <v>0</v>
      </c>
      <c r="M2124" s="233">
        <v>0</v>
      </c>
      <c r="N2124" s="130"/>
      <c r="O2124" s="131"/>
      <c r="P2124" s="131"/>
      <c r="Q2124" s="131"/>
      <c r="R2124" s="131"/>
      <c r="S2124" s="131"/>
      <c r="T2124" s="132" t="str">
        <f t="shared" si="1595"/>
        <v>OK</v>
      </c>
      <c r="U2124" s="138"/>
      <c r="V2124" s="138"/>
      <c r="W2124" s="139"/>
      <c r="X2124" s="139"/>
      <c r="Y2124" s="132" t="str">
        <f t="shared" si="1596"/>
        <v>OK</v>
      </c>
      <c r="Z2124" s="210"/>
      <c r="AA2124" s="204"/>
      <c r="AB2124" s="202"/>
      <c r="AC2124" s="202"/>
      <c r="AD2124" s="202"/>
      <c r="AE2124" s="202"/>
      <c r="AF2124" s="202"/>
      <c r="AG2124" s="132" t="str">
        <f t="shared" si="1597"/>
        <v>OK</v>
      </c>
      <c r="AH2124" s="138"/>
      <c r="AI2124" s="138"/>
      <c r="AJ2124" s="139"/>
      <c r="AK2124" s="139"/>
      <c r="AL2124" s="132" t="str">
        <f t="shared" si="1598"/>
        <v>OK</v>
      </c>
      <c r="AM2124" s="140"/>
      <c r="AN2124" s="119">
        <f t="shared" si="1599"/>
        <v>0</v>
      </c>
      <c r="AO2124" s="120">
        <f t="shared" si="1600"/>
        <v>0</v>
      </c>
      <c r="AP2124" s="39">
        <f t="shared" si="1601"/>
        <v>0</v>
      </c>
      <c r="AQ2124" s="141">
        <f t="shared" si="1602"/>
        <v>0</v>
      </c>
      <c r="AR2124" s="142">
        <f t="shared" si="1607"/>
        <v>0</v>
      </c>
      <c r="AS2124" s="143" t="e">
        <f t="shared" si="1603"/>
        <v>#DIV/0!</v>
      </c>
      <c r="AT2124" s="144">
        <f t="shared" si="1604"/>
        <v>0</v>
      </c>
      <c r="AU2124" s="141">
        <f t="shared" si="1605"/>
        <v>0</v>
      </c>
      <c r="AV2124" s="142">
        <f t="shared" si="1608"/>
        <v>0</v>
      </c>
      <c r="AW2124" s="143" t="e">
        <f t="shared" si="1606"/>
        <v>#DIV/0!</v>
      </c>
      <c r="AY2124" s="146" t="str">
        <f t="shared" si="1594"/>
        <v>63.21</v>
      </c>
      <c r="AZ2124" s="942" t="b">
        <f>COUNTIF('[1]Codes SEC'!$B$2:$B$250,Ministres!AY2124)&gt;0</f>
        <v>1</v>
      </c>
    </row>
    <row r="2125" spans="1:64" ht="35.1" customHeight="1" x14ac:dyDescent="0.25">
      <c r="A2125" s="15" t="s">
        <v>1675</v>
      </c>
      <c r="B2125" s="225">
        <v>16</v>
      </c>
      <c r="C2125" s="122" t="s">
        <v>2367</v>
      </c>
      <c r="D2125" s="123">
        <v>1000</v>
      </c>
      <c r="E2125" s="226"/>
      <c r="F2125" s="122">
        <v>6</v>
      </c>
      <c r="G2125" s="126"/>
      <c r="H2125" s="35" t="str">
        <f t="shared" si="1570"/>
        <v>079</v>
      </c>
      <c r="I2125" s="36" t="s">
        <v>304</v>
      </c>
      <c r="J2125" s="37" t="s">
        <v>2517</v>
      </c>
      <c r="K2125" s="331" t="s">
        <v>2518</v>
      </c>
      <c r="L2125" s="232">
        <v>0</v>
      </c>
      <c r="M2125" s="233">
        <v>0</v>
      </c>
      <c r="N2125" s="130"/>
      <c r="O2125" s="131"/>
      <c r="P2125" s="131"/>
      <c r="Q2125" s="131"/>
      <c r="R2125" s="131"/>
      <c r="S2125" s="131"/>
      <c r="T2125" s="132" t="str">
        <f t="shared" si="1595"/>
        <v>OK</v>
      </c>
      <c r="U2125" s="138"/>
      <c r="V2125" s="138"/>
      <c r="W2125" s="139"/>
      <c r="X2125" s="139"/>
      <c r="Y2125" s="132" t="str">
        <f t="shared" si="1596"/>
        <v>OK</v>
      </c>
      <c r="Z2125" s="210"/>
      <c r="AA2125" s="204"/>
      <c r="AB2125" s="202"/>
      <c r="AC2125" s="202"/>
      <c r="AD2125" s="202"/>
      <c r="AE2125" s="202"/>
      <c r="AF2125" s="202"/>
      <c r="AG2125" s="132" t="str">
        <f t="shared" si="1597"/>
        <v>OK</v>
      </c>
      <c r="AH2125" s="138"/>
      <c r="AI2125" s="138"/>
      <c r="AJ2125" s="139"/>
      <c r="AK2125" s="139"/>
      <c r="AL2125" s="132" t="str">
        <f t="shared" si="1598"/>
        <v>OK</v>
      </c>
      <c r="AM2125" s="140"/>
      <c r="AN2125" s="119">
        <f t="shared" si="1599"/>
        <v>0</v>
      </c>
      <c r="AO2125" s="120">
        <f t="shared" si="1600"/>
        <v>0</v>
      </c>
      <c r="AP2125" s="39">
        <f t="shared" si="1601"/>
        <v>0</v>
      </c>
      <c r="AQ2125" s="141">
        <f t="shared" si="1602"/>
        <v>0</v>
      </c>
      <c r="AR2125" s="142">
        <f t="shared" si="1607"/>
        <v>0</v>
      </c>
      <c r="AS2125" s="143" t="e">
        <f t="shared" si="1603"/>
        <v>#DIV/0!</v>
      </c>
      <c r="AT2125" s="144">
        <f t="shared" si="1604"/>
        <v>0</v>
      </c>
      <c r="AU2125" s="141">
        <f t="shared" si="1605"/>
        <v>0</v>
      </c>
      <c r="AV2125" s="142">
        <f t="shared" si="1608"/>
        <v>0</v>
      </c>
      <c r="AW2125" s="143" t="e">
        <f t="shared" si="1606"/>
        <v>#DIV/0!</v>
      </c>
      <c r="AY2125" s="146" t="str">
        <f t="shared" si="1594"/>
        <v>63.21</v>
      </c>
      <c r="AZ2125" s="942" t="b">
        <f>COUNTIF('[1]Codes SEC'!$B$2:$B$250,Ministres!AY2125)&gt;0</f>
        <v>1</v>
      </c>
    </row>
    <row r="2126" spans="1:64" ht="35.1" customHeight="1" x14ac:dyDescent="0.25">
      <c r="A2126" s="15" t="s">
        <v>1675</v>
      </c>
      <c r="B2126" s="225">
        <v>16</v>
      </c>
      <c r="C2126" s="122" t="s">
        <v>2367</v>
      </c>
      <c r="D2126" s="123">
        <v>1000</v>
      </c>
      <c r="E2126" s="226" t="s">
        <v>407</v>
      </c>
      <c r="F2126" s="122">
        <v>19</v>
      </c>
      <c r="G2126" s="126"/>
      <c r="H2126" s="35" t="str">
        <f t="shared" si="1570"/>
        <v>079</v>
      </c>
      <c r="I2126" s="36">
        <v>86321000</v>
      </c>
      <c r="J2126" s="37" t="s">
        <v>2519</v>
      </c>
      <c r="K2126" s="244" t="s">
        <v>2520</v>
      </c>
      <c r="L2126" s="232">
        <v>0</v>
      </c>
      <c r="M2126" s="233">
        <v>0</v>
      </c>
      <c r="N2126" s="130"/>
      <c r="O2126" s="131"/>
      <c r="P2126" s="131"/>
      <c r="Q2126" s="131"/>
      <c r="R2126" s="131"/>
      <c r="S2126" s="131"/>
      <c r="T2126" s="132" t="str">
        <f t="shared" si="1595"/>
        <v>OK</v>
      </c>
      <c r="U2126" s="138"/>
      <c r="V2126" s="138"/>
      <c r="W2126" s="139"/>
      <c r="X2126" s="139"/>
      <c r="Y2126" s="132" t="str">
        <f t="shared" si="1596"/>
        <v>OK</v>
      </c>
      <c r="Z2126" s="210"/>
      <c r="AA2126" s="204"/>
      <c r="AB2126" s="202"/>
      <c r="AC2126" s="202"/>
      <c r="AD2126" s="202"/>
      <c r="AE2126" s="202"/>
      <c r="AF2126" s="202"/>
      <c r="AG2126" s="132" t="str">
        <f t="shared" si="1597"/>
        <v>OK</v>
      </c>
      <c r="AH2126" s="138"/>
      <c r="AI2126" s="138"/>
      <c r="AJ2126" s="139"/>
      <c r="AK2126" s="139"/>
      <c r="AL2126" s="132" t="str">
        <f t="shared" si="1598"/>
        <v>OK</v>
      </c>
      <c r="AM2126" s="140"/>
      <c r="AN2126" s="119">
        <f t="shared" si="1599"/>
        <v>0</v>
      </c>
      <c r="AO2126" s="120">
        <f t="shared" si="1600"/>
        <v>0</v>
      </c>
      <c r="AP2126" s="39">
        <f t="shared" si="1601"/>
        <v>0</v>
      </c>
      <c r="AQ2126" s="141">
        <f t="shared" si="1602"/>
        <v>0</v>
      </c>
      <c r="AR2126" s="142">
        <f t="shared" si="1607"/>
        <v>0</v>
      </c>
      <c r="AS2126" s="143" t="e">
        <f t="shared" si="1603"/>
        <v>#DIV/0!</v>
      </c>
      <c r="AT2126" s="144">
        <f t="shared" si="1604"/>
        <v>0</v>
      </c>
      <c r="AU2126" s="141">
        <f t="shared" si="1605"/>
        <v>0</v>
      </c>
      <c r="AV2126" s="142">
        <f t="shared" si="1608"/>
        <v>0</v>
      </c>
      <c r="AW2126" s="143" t="e">
        <f t="shared" si="1606"/>
        <v>#DIV/0!</v>
      </c>
      <c r="AY2126" s="146" t="str">
        <f t="shared" si="1594"/>
        <v>63.21</v>
      </c>
      <c r="AZ2126" s="942" t="b">
        <f>COUNTIF('[1]Codes SEC'!$B$2:$B$250,Ministres!AY2126)&gt;0</f>
        <v>1</v>
      </c>
    </row>
    <row r="2127" spans="1:64" ht="35.1" customHeight="1" x14ac:dyDescent="0.25">
      <c r="A2127" s="15" t="s">
        <v>1675</v>
      </c>
      <c r="B2127" s="225">
        <v>16</v>
      </c>
      <c r="C2127" s="122" t="s">
        <v>2367</v>
      </c>
      <c r="D2127" s="123">
        <v>1000</v>
      </c>
      <c r="E2127" s="226" t="s">
        <v>407</v>
      </c>
      <c r="F2127" s="122">
        <v>19</v>
      </c>
      <c r="G2127" s="126"/>
      <c r="H2127" s="35" t="str">
        <f t="shared" si="1570"/>
        <v>079</v>
      </c>
      <c r="I2127" s="36">
        <v>86321000</v>
      </c>
      <c r="J2127" s="37" t="s">
        <v>2521</v>
      </c>
      <c r="K2127" s="244" t="s">
        <v>2522</v>
      </c>
      <c r="L2127" s="232">
        <v>0</v>
      </c>
      <c r="M2127" s="233">
        <v>0</v>
      </c>
      <c r="N2127" s="130"/>
      <c r="O2127" s="131"/>
      <c r="P2127" s="131"/>
      <c r="Q2127" s="131"/>
      <c r="R2127" s="131"/>
      <c r="S2127" s="131"/>
      <c r="T2127" s="132" t="str">
        <f t="shared" si="1595"/>
        <v>OK</v>
      </c>
      <c r="U2127" s="138"/>
      <c r="V2127" s="138"/>
      <c r="W2127" s="139"/>
      <c r="X2127" s="139"/>
      <c r="Y2127" s="132" t="str">
        <f t="shared" si="1596"/>
        <v>OK</v>
      </c>
      <c r="Z2127" s="210"/>
      <c r="AA2127" s="204"/>
      <c r="AB2127" s="202"/>
      <c r="AC2127" s="202"/>
      <c r="AD2127" s="202"/>
      <c r="AE2127" s="202"/>
      <c r="AF2127" s="202"/>
      <c r="AG2127" s="132" t="str">
        <f t="shared" si="1597"/>
        <v>OK</v>
      </c>
      <c r="AH2127" s="138"/>
      <c r="AI2127" s="138"/>
      <c r="AJ2127" s="139"/>
      <c r="AK2127" s="139"/>
      <c r="AL2127" s="132" t="str">
        <f t="shared" si="1598"/>
        <v>OK</v>
      </c>
      <c r="AM2127" s="140"/>
      <c r="AN2127" s="119">
        <f t="shared" si="1599"/>
        <v>0</v>
      </c>
      <c r="AO2127" s="120">
        <f t="shared" si="1600"/>
        <v>0</v>
      </c>
      <c r="AP2127" s="39">
        <f t="shared" si="1601"/>
        <v>0</v>
      </c>
      <c r="AQ2127" s="141">
        <f t="shared" si="1602"/>
        <v>0</v>
      </c>
      <c r="AR2127" s="142">
        <f t="shared" si="1607"/>
        <v>0</v>
      </c>
      <c r="AS2127" s="143" t="e">
        <f t="shared" si="1603"/>
        <v>#DIV/0!</v>
      </c>
      <c r="AT2127" s="144">
        <f t="shared" si="1604"/>
        <v>0</v>
      </c>
      <c r="AU2127" s="141">
        <f t="shared" si="1605"/>
        <v>0</v>
      </c>
      <c r="AV2127" s="142">
        <f t="shared" si="1608"/>
        <v>0</v>
      </c>
      <c r="AW2127" s="143" t="e">
        <f t="shared" si="1606"/>
        <v>#DIV/0!</v>
      </c>
      <c r="AY2127" s="146" t="str">
        <f t="shared" si="1594"/>
        <v>63.21</v>
      </c>
      <c r="AZ2127" s="942" t="b">
        <f>COUNTIF('[1]Codes SEC'!$B$2:$B$250,Ministres!AY2127)&gt;0</f>
        <v>1</v>
      </c>
    </row>
    <row r="2128" spans="1:64" ht="35.1" customHeight="1" x14ac:dyDescent="0.25">
      <c r="A2128" s="15" t="s">
        <v>1675</v>
      </c>
      <c r="B2128" s="225">
        <v>16</v>
      </c>
      <c r="C2128" s="122" t="s">
        <v>2367</v>
      </c>
      <c r="D2128" s="123">
        <v>1000</v>
      </c>
      <c r="E2128" s="226" t="s">
        <v>407</v>
      </c>
      <c r="F2128" s="122">
        <v>19</v>
      </c>
      <c r="G2128" s="126"/>
      <c r="H2128" s="35" t="str">
        <f t="shared" si="1570"/>
        <v>079</v>
      </c>
      <c r="I2128" s="36">
        <v>86321000</v>
      </c>
      <c r="J2128" s="37" t="s">
        <v>2523</v>
      </c>
      <c r="K2128" s="244" t="s">
        <v>2524</v>
      </c>
      <c r="L2128" s="232">
        <v>0</v>
      </c>
      <c r="M2128" s="233">
        <v>0</v>
      </c>
      <c r="N2128" s="130"/>
      <c r="O2128" s="131"/>
      <c r="P2128" s="131"/>
      <c r="Q2128" s="131"/>
      <c r="R2128" s="131"/>
      <c r="S2128" s="131"/>
      <c r="T2128" s="132" t="str">
        <f t="shared" si="1595"/>
        <v>OK</v>
      </c>
      <c r="U2128" s="138"/>
      <c r="V2128" s="138"/>
      <c r="W2128" s="139"/>
      <c r="X2128" s="139"/>
      <c r="Y2128" s="132" t="str">
        <f t="shared" si="1596"/>
        <v>OK</v>
      </c>
      <c r="Z2128" s="210"/>
      <c r="AA2128" s="204"/>
      <c r="AB2128" s="202"/>
      <c r="AC2128" s="202"/>
      <c r="AD2128" s="202"/>
      <c r="AE2128" s="202"/>
      <c r="AF2128" s="202"/>
      <c r="AG2128" s="132" t="str">
        <f t="shared" si="1597"/>
        <v>OK</v>
      </c>
      <c r="AH2128" s="138"/>
      <c r="AI2128" s="138"/>
      <c r="AJ2128" s="139"/>
      <c r="AK2128" s="139"/>
      <c r="AL2128" s="132" t="str">
        <f t="shared" si="1598"/>
        <v>OK</v>
      </c>
      <c r="AM2128" s="140"/>
      <c r="AN2128" s="119">
        <f t="shared" si="1599"/>
        <v>0</v>
      </c>
      <c r="AO2128" s="120">
        <f t="shared" si="1600"/>
        <v>0</v>
      </c>
      <c r="AP2128" s="39">
        <f t="shared" si="1601"/>
        <v>0</v>
      </c>
      <c r="AQ2128" s="141">
        <f t="shared" si="1602"/>
        <v>0</v>
      </c>
      <c r="AR2128" s="142">
        <f t="shared" si="1607"/>
        <v>0</v>
      </c>
      <c r="AS2128" s="143" t="e">
        <f t="shared" si="1603"/>
        <v>#DIV/0!</v>
      </c>
      <c r="AT2128" s="144">
        <f t="shared" si="1604"/>
        <v>0</v>
      </c>
      <c r="AU2128" s="141">
        <f t="shared" si="1605"/>
        <v>0</v>
      </c>
      <c r="AV2128" s="142">
        <f t="shared" si="1608"/>
        <v>0</v>
      </c>
      <c r="AW2128" s="143" t="e">
        <f t="shared" si="1606"/>
        <v>#DIV/0!</v>
      </c>
      <c r="AY2128" s="146" t="str">
        <f t="shared" si="1594"/>
        <v>63.21</v>
      </c>
      <c r="AZ2128" s="942" t="b">
        <f>COUNTIF('[1]Codes SEC'!$B$2:$B$250,Ministres!AY2128)&gt;0</f>
        <v>1</v>
      </c>
    </row>
    <row r="2129" spans="1:64" ht="35.1" customHeight="1" x14ac:dyDescent="0.25">
      <c r="A2129" s="15" t="s">
        <v>1675</v>
      </c>
      <c r="B2129" s="225">
        <v>16</v>
      </c>
      <c r="C2129" s="122" t="s">
        <v>2367</v>
      </c>
      <c r="D2129" s="123">
        <v>1000</v>
      </c>
      <c r="E2129" s="226" t="s">
        <v>407</v>
      </c>
      <c r="F2129" s="122">
        <v>19</v>
      </c>
      <c r="G2129" s="126"/>
      <c r="H2129" s="35" t="str">
        <f t="shared" si="1570"/>
        <v>079</v>
      </c>
      <c r="I2129" s="36">
        <v>86321000</v>
      </c>
      <c r="J2129" s="37" t="s">
        <v>2525</v>
      </c>
      <c r="K2129" s="244" t="s">
        <v>2526</v>
      </c>
      <c r="L2129" s="232">
        <v>0</v>
      </c>
      <c r="M2129" s="233">
        <v>0</v>
      </c>
      <c r="N2129" s="130"/>
      <c r="O2129" s="131"/>
      <c r="P2129" s="131"/>
      <c r="Q2129" s="131"/>
      <c r="R2129" s="131"/>
      <c r="S2129" s="131"/>
      <c r="T2129" s="132" t="str">
        <f t="shared" si="1595"/>
        <v>OK</v>
      </c>
      <c r="U2129" s="138"/>
      <c r="V2129" s="138"/>
      <c r="W2129" s="139"/>
      <c r="X2129" s="139"/>
      <c r="Y2129" s="132" t="str">
        <f t="shared" si="1596"/>
        <v>OK</v>
      </c>
      <c r="Z2129" s="210"/>
      <c r="AA2129" s="204"/>
      <c r="AB2129" s="202"/>
      <c r="AC2129" s="202"/>
      <c r="AD2129" s="202"/>
      <c r="AE2129" s="202"/>
      <c r="AF2129" s="202"/>
      <c r="AG2129" s="132" t="str">
        <f t="shared" si="1597"/>
        <v>OK</v>
      </c>
      <c r="AH2129" s="138"/>
      <c r="AI2129" s="138"/>
      <c r="AJ2129" s="139"/>
      <c r="AK2129" s="139"/>
      <c r="AL2129" s="132" t="str">
        <f t="shared" si="1598"/>
        <v>OK</v>
      </c>
      <c r="AM2129" s="140"/>
      <c r="AN2129" s="119">
        <f t="shared" si="1599"/>
        <v>0</v>
      </c>
      <c r="AO2129" s="120">
        <f t="shared" si="1600"/>
        <v>0</v>
      </c>
      <c r="AP2129" s="39">
        <f t="shared" si="1601"/>
        <v>0</v>
      </c>
      <c r="AQ2129" s="141">
        <f t="shared" si="1602"/>
        <v>0</v>
      </c>
      <c r="AR2129" s="142">
        <f t="shared" si="1607"/>
        <v>0</v>
      </c>
      <c r="AS2129" s="143" t="e">
        <f t="shared" si="1603"/>
        <v>#DIV/0!</v>
      </c>
      <c r="AT2129" s="144">
        <f t="shared" si="1604"/>
        <v>0</v>
      </c>
      <c r="AU2129" s="141">
        <f t="shared" si="1605"/>
        <v>0</v>
      </c>
      <c r="AV2129" s="142">
        <f t="shared" si="1608"/>
        <v>0</v>
      </c>
      <c r="AW2129" s="143" t="e">
        <f t="shared" si="1606"/>
        <v>#DIV/0!</v>
      </c>
      <c r="AY2129" s="146" t="str">
        <f t="shared" si="1594"/>
        <v>63.21</v>
      </c>
      <c r="AZ2129" s="942" t="b">
        <f>COUNTIF('[1]Codes SEC'!$B$2:$B$250,Ministres!AY2129)&gt;0</f>
        <v>1</v>
      </c>
    </row>
    <row r="2130" spans="1:64" ht="35.1" customHeight="1" x14ac:dyDescent="0.25">
      <c r="A2130" s="15" t="s">
        <v>1675</v>
      </c>
      <c r="B2130" s="225">
        <v>16</v>
      </c>
      <c r="C2130" s="122" t="s">
        <v>2367</v>
      </c>
      <c r="D2130" s="123">
        <v>1000</v>
      </c>
      <c r="E2130" s="226" t="s">
        <v>407</v>
      </c>
      <c r="F2130" s="122">
        <v>19</v>
      </c>
      <c r="G2130" s="126"/>
      <c r="H2130" s="35" t="str">
        <f t="shared" si="1570"/>
        <v>079</v>
      </c>
      <c r="I2130" s="36">
        <v>86321000</v>
      </c>
      <c r="J2130" s="37" t="s">
        <v>2527</v>
      </c>
      <c r="K2130" s="244" t="s">
        <v>2528</v>
      </c>
      <c r="L2130" s="232">
        <v>0</v>
      </c>
      <c r="M2130" s="233">
        <v>0</v>
      </c>
      <c r="N2130" s="130"/>
      <c r="O2130" s="131"/>
      <c r="P2130" s="131"/>
      <c r="Q2130" s="131"/>
      <c r="R2130" s="131"/>
      <c r="S2130" s="131"/>
      <c r="T2130" s="132" t="str">
        <f t="shared" si="1595"/>
        <v>OK</v>
      </c>
      <c r="U2130" s="138"/>
      <c r="V2130" s="138"/>
      <c r="W2130" s="139"/>
      <c r="X2130" s="139"/>
      <c r="Y2130" s="132" t="str">
        <f t="shared" si="1596"/>
        <v>OK</v>
      </c>
      <c r="Z2130" s="210"/>
      <c r="AA2130" s="204"/>
      <c r="AB2130" s="202"/>
      <c r="AC2130" s="202"/>
      <c r="AD2130" s="202"/>
      <c r="AE2130" s="202"/>
      <c r="AF2130" s="202"/>
      <c r="AG2130" s="132" t="str">
        <f t="shared" si="1597"/>
        <v>OK</v>
      </c>
      <c r="AH2130" s="138"/>
      <c r="AI2130" s="138"/>
      <c r="AJ2130" s="139"/>
      <c r="AK2130" s="139"/>
      <c r="AL2130" s="132" t="str">
        <f t="shared" si="1598"/>
        <v>OK</v>
      </c>
      <c r="AM2130" s="140"/>
      <c r="AN2130" s="119">
        <f t="shared" si="1599"/>
        <v>0</v>
      </c>
      <c r="AO2130" s="120">
        <f t="shared" si="1600"/>
        <v>0</v>
      </c>
      <c r="AP2130" s="39">
        <f t="shared" si="1601"/>
        <v>0</v>
      </c>
      <c r="AQ2130" s="141">
        <f t="shared" si="1602"/>
        <v>0</v>
      </c>
      <c r="AR2130" s="142">
        <f t="shared" si="1607"/>
        <v>0</v>
      </c>
      <c r="AS2130" s="143" t="e">
        <f t="shared" si="1603"/>
        <v>#DIV/0!</v>
      </c>
      <c r="AT2130" s="144">
        <f t="shared" si="1604"/>
        <v>0</v>
      </c>
      <c r="AU2130" s="141">
        <f t="shared" si="1605"/>
        <v>0</v>
      </c>
      <c r="AV2130" s="142">
        <f t="shared" si="1608"/>
        <v>0</v>
      </c>
      <c r="AW2130" s="143" t="e">
        <f t="shared" si="1606"/>
        <v>#DIV/0!</v>
      </c>
      <c r="AY2130" s="146" t="str">
        <f t="shared" si="1594"/>
        <v>63.21</v>
      </c>
      <c r="AZ2130" s="942" t="b">
        <f>COUNTIF('[1]Codes SEC'!$B$2:$B$250,Ministres!AY2130)&gt;0</f>
        <v>1</v>
      </c>
    </row>
    <row r="2131" spans="1:64" ht="35.1" customHeight="1" x14ac:dyDescent="0.25">
      <c r="A2131" s="15" t="s">
        <v>1675</v>
      </c>
      <c r="B2131" s="225">
        <v>16</v>
      </c>
      <c r="C2131" s="122" t="s">
        <v>2367</v>
      </c>
      <c r="D2131" s="123">
        <v>1000</v>
      </c>
      <c r="E2131" s="226" t="s">
        <v>407</v>
      </c>
      <c r="F2131" s="122">
        <v>19</v>
      </c>
      <c r="G2131" s="126"/>
      <c r="H2131" s="35" t="str">
        <f t="shared" si="1570"/>
        <v>079</v>
      </c>
      <c r="I2131" s="36">
        <v>86321000</v>
      </c>
      <c r="J2131" s="37" t="s">
        <v>2529</v>
      </c>
      <c r="K2131" s="244" t="s">
        <v>2530</v>
      </c>
      <c r="L2131" s="232">
        <v>0</v>
      </c>
      <c r="M2131" s="233">
        <v>0</v>
      </c>
      <c r="N2131" s="130"/>
      <c r="O2131" s="131"/>
      <c r="P2131" s="131"/>
      <c r="Q2131" s="131"/>
      <c r="R2131" s="131"/>
      <c r="S2131" s="131"/>
      <c r="T2131" s="132" t="str">
        <f t="shared" si="1595"/>
        <v>OK</v>
      </c>
      <c r="U2131" s="138"/>
      <c r="V2131" s="138"/>
      <c r="W2131" s="139"/>
      <c r="X2131" s="139"/>
      <c r="Y2131" s="132" t="str">
        <f t="shared" si="1596"/>
        <v>OK</v>
      </c>
      <c r="Z2131" s="210"/>
      <c r="AA2131" s="204"/>
      <c r="AB2131" s="202"/>
      <c r="AC2131" s="202"/>
      <c r="AD2131" s="202"/>
      <c r="AE2131" s="202"/>
      <c r="AF2131" s="202"/>
      <c r="AG2131" s="132" t="str">
        <f t="shared" si="1597"/>
        <v>OK</v>
      </c>
      <c r="AH2131" s="138"/>
      <c r="AI2131" s="138"/>
      <c r="AJ2131" s="139"/>
      <c r="AK2131" s="139"/>
      <c r="AL2131" s="132" t="str">
        <f t="shared" si="1598"/>
        <v>OK</v>
      </c>
      <c r="AM2131" s="140"/>
      <c r="AN2131" s="119">
        <f t="shared" si="1599"/>
        <v>0</v>
      </c>
      <c r="AO2131" s="120">
        <f t="shared" si="1600"/>
        <v>0</v>
      </c>
      <c r="AP2131" s="39">
        <f t="shared" si="1601"/>
        <v>0</v>
      </c>
      <c r="AQ2131" s="141">
        <f t="shared" si="1602"/>
        <v>0</v>
      </c>
      <c r="AR2131" s="142">
        <f t="shared" si="1607"/>
        <v>0</v>
      </c>
      <c r="AS2131" s="143" t="e">
        <f t="shared" si="1603"/>
        <v>#DIV/0!</v>
      </c>
      <c r="AT2131" s="144">
        <f t="shared" si="1604"/>
        <v>0</v>
      </c>
      <c r="AU2131" s="141">
        <f t="shared" si="1605"/>
        <v>0</v>
      </c>
      <c r="AV2131" s="142">
        <f t="shared" si="1608"/>
        <v>0</v>
      </c>
      <c r="AW2131" s="143" t="e">
        <f t="shared" si="1606"/>
        <v>#DIV/0!</v>
      </c>
      <c r="AY2131" s="146" t="str">
        <f t="shared" si="1594"/>
        <v>63.21</v>
      </c>
      <c r="AZ2131" s="942" t="b">
        <f>COUNTIF('[1]Codes SEC'!$B$2:$B$250,Ministres!AY2131)&gt;0</f>
        <v>1</v>
      </c>
    </row>
    <row r="2132" spans="1:64" ht="35.1" customHeight="1" x14ac:dyDescent="0.25">
      <c r="A2132" s="15" t="s">
        <v>1675</v>
      </c>
      <c r="B2132" s="225">
        <v>16</v>
      </c>
      <c r="C2132" s="122" t="s">
        <v>2367</v>
      </c>
      <c r="D2132" s="123">
        <v>1000</v>
      </c>
      <c r="E2132" s="226" t="s">
        <v>407</v>
      </c>
      <c r="F2132" s="122">
        <v>19</v>
      </c>
      <c r="G2132" s="126"/>
      <c r="H2132" s="35" t="str">
        <f t="shared" si="1570"/>
        <v>079</v>
      </c>
      <c r="I2132" s="36">
        <v>86321000</v>
      </c>
      <c r="J2132" s="37" t="s">
        <v>2531</v>
      </c>
      <c r="K2132" s="244" t="s">
        <v>2532</v>
      </c>
      <c r="L2132" s="232">
        <v>0</v>
      </c>
      <c r="M2132" s="233">
        <v>0</v>
      </c>
      <c r="N2132" s="130"/>
      <c r="O2132" s="131"/>
      <c r="P2132" s="131"/>
      <c r="Q2132" s="131"/>
      <c r="R2132" s="131"/>
      <c r="S2132" s="131"/>
      <c r="T2132" s="132" t="str">
        <f t="shared" si="1595"/>
        <v>OK</v>
      </c>
      <c r="U2132" s="138"/>
      <c r="V2132" s="138"/>
      <c r="W2132" s="139"/>
      <c r="X2132" s="139"/>
      <c r="Y2132" s="132" t="str">
        <f t="shared" si="1596"/>
        <v>OK</v>
      </c>
      <c r="Z2132" s="210"/>
      <c r="AA2132" s="204"/>
      <c r="AB2132" s="202"/>
      <c r="AC2132" s="202"/>
      <c r="AD2132" s="202"/>
      <c r="AE2132" s="202"/>
      <c r="AF2132" s="202"/>
      <c r="AG2132" s="132" t="str">
        <f t="shared" si="1597"/>
        <v>OK</v>
      </c>
      <c r="AH2132" s="138"/>
      <c r="AI2132" s="138"/>
      <c r="AJ2132" s="139"/>
      <c r="AK2132" s="139"/>
      <c r="AL2132" s="132" t="str">
        <f t="shared" si="1598"/>
        <v>OK</v>
      </c>
      <c r="AM2132" s="140"/>
      <c r="AN2132" s="119">
        <f t="shared" si="1599"/>
        <v>0</v>
      </c>
      <c r="AO2132" s="120">
        <f t="shared" si="1600"/>
        <v>0</v>
      </c>
      <c r="AP2132" s="39">
        <f t="shared" si="1601"/>
        <v>0</v>
      </c>
      <c r="AQ2132" s="141">
        <f t="shared" si="1602"/>
        <v>0</v>
      </c>
      <c r="AR2132" s="142">
        <f t="shared" si="1607"/>
        <v>0</v>
      </c>
      <c r="AS2132" s="143" t="e">
        <f t="shared" si="1603"/>
        <v>#DIV/0!</v>
      </c>
      <c r="AT2132" s="144">
        <f t="shared" si="1604"/>
        <v>0</v>
      </c>
      <c r="AU2132" s="141">
        <f t="shared" si="1605"/>
        <v>0</v>
      </c>
      <c r="AV2132" s="142">
        <f t="shared" si="1608"/>
        <v>0</v>
      </c>
      <c r="AW2132" s="143" t="e">
        <f t="shared" si="1606"/>
        <v>#DIV/0!</v>
      </c>
      <c r="AY2132" s="146" t="str">
        <f t="shared" si="1594"/>
        <v>63.21</v>
      </c>
      <c r="AZ2132" s="942" t="b">
        <f>COUNTIF('[1]Codes SEC'!$B$2:$B$250,Ministres!AY2132)&gt;0</f>
        <v>1</v>
      </c>
    </row>
    <row r="2133" spans="1:64" ht="35.1" customHeight="1" x14ac:dyDescent="0.25">
      <c r="A2133" s="15" t="s">
        <v>1675</v>
      </c>
      <c r="B2133" s="225">
        <v>16</v>
      </c>
      <c r="C2133" s="122" t="s">
        <v>2367</v>
      </c>
      <c r="D2133" s="123">
        <v>1000</v>
      </c>
      <c r="E2133" s="226" t="s">
        <v>407</v>
      </c>
      <c r="F2133" s="122">
        <v>19</v>
      </c>
      <c r="G2133" s="126"/>
      <c r="H2133" s="35" t="str">
        <f t="shared" si="1570"/>
        <v>079</v>
      </c>
      <c r="I2133" s="36">
        <v>86321000</v>
      </c>
      <c r="J2133" s="37" t="s">
        <v>2533</v>
      </c>
      <c r="K2133" s="244" t="s">
        <v>2534</v>
      </c>
      <c r="L2133" s="232">
        <v>0</v>
      </c>
      <c r="M2133" s="233">
        <v>0</v>
      </c>
      <c r="N2133" s="130"/>
      <c r="O2133" s="131"/>
      <c r="P2133" s="131"/>
      <c r="Q2133" s="131"/>
      <c r="R2133" s="131"/>
      <c r="S2133" s="131"/>
      <c r="T2133" s="132" t="str">
        <f t="shared" si="1595"/>
        <v>OK</v>
      </c>
      <c r="U2133" s="138"/>
      <c r="V2133" s="138"/>
      <c r="W2133" s="139"/>
      <c r="X2133" s="139"/>
      <c r="Y2133" s="132" t="str">
        <f t="shared" si="1596"/>
        <v>OK</v>
      </c>
      <c r="Z2133" s="210"/>
      <c r="AA2133" s="204"/>
      <c r="AB2133" s="202"/>
      <c r="AC2133" s="202"/>
      <c r="AD2133" s="202"/>
      <c r="AE2133" s="202"/>
      <c r="AF2133" s="202"/>
      <c r="AG2133" s="132" t="str">
        <f t="shared" si="1597"/>
        <v>OK</v>
      </c>
      <c r="AH2133" s="138"/>
      <c r="AI2133" s="138"/>
      <c r="AJ2133" s="139"/>
      <c r="AK2133" s="139"/>
      <c r="AL2133" s="132" t="str">
        <f t="shared" si="1598"/>
        <v>OK</v>
      </c>
      <c r="AM2133" s="140"/>
      <c r="AN2133" s="119">
        <f t="shared" si="1599"/>
        <v>0</v>
      </c>
      <c r="AO2133" s="120">
        <f t="shared" si="1600"/>
        <v>0</v>
      </c>
      <c r="AP2133" s="39">
        <f t="shared" si="1601"/>
        <v>0</v>
      </c>
      <c r="AQ2133" s="141">
        <f t="shared" si="1602"/>
        <v>0</v>
      </c>
      <c r="AR2133" s="142">
        <f t="shared" si="1607"/>
        <v>0</v>
      </c>
      <c r="AS2133" s="143" t="e">
        <f t="shared" si="1603"/>
        <v>#DIV/0!</v>
      </c>
      <c r="AT2133" s="144">
        <f t="shared" si="1604"/>
        <v>0</v>
      </c>
      <c r="AU2133" s="141">
        <f t="shared" si="1605"/>
        <v>0</v>
      </c>
      <c r="AV2133" s="142">
        <f t="shared" si="1608"/>
        <v>0</v>
      </c>
      <c r="AW2133" s="143" t="e">
        <f t="shared" si="1606"/>
        <v>#DIV/0!</v>
      </c>
      <c r="AY2133" s="146" t="str">
        <f t="shared" si="1594"/>
        <v>63.21</v>
      </c>
      <c r="AZ2133" s="942" t="b">
        <f>COUNTIF('[1]Codes SEC'!$B$2:$B$250,Ministres!AY2133)&gt;0</f>
        <v>1</v>
      </c>
    </row>
    <row r="2134" spans="1:64" ht="35.1" customHeight="1" x14ac:dyDescent="0.25">
      <c r="A2134" s="15" t="s">
        <v>1675</v>
      </c>
      <c r="B2134" s="225">
        <v>16</v>
      </c>
      <c r="C2134" s="122" t="s">
        <v>2367</v>
      </c>
      <c r="D2134" s="123">
        <v>1000</v>
      </c>
      <c r="E2134" s="226" t="s">
        <v>407</v>
      </c>
      <c r="F2134" s="122">
        <v>19</v>
      </c>
      <c r="G2134" s="126"/>
      <c r="H2134" s="35" t="str">
        <f t="shared" si="1570"/>
        <v>079</v>
      </c>
      <c r="I2134" s="36">
        <v>86321000</v>
      </c>
      <c r="J2134" s="37" t="s">
        <v>2535</v>
      </c>
      <c r="K2134" s="244" t="s">
        <v>2536</v>
      </c>
      <c r="L2134" s="232">
        <v>0</v>
      </c>
      <c r="M2134" s="233">
        <v>0</v>
      </c>
      <c r="N2134" s="130"/>
      <c r="O2134" s="131"/>
      <c r="P2134" s="131"/>
      <c r="Q2134" s="131"/>
      <c r="R2134" s="131"/>
      <c r="S2134" s="131"/>
      <c r="T2134" s="132" t="str">
        <f t="shared" si="1595"/>
        <v>OK</v>
      </c>
      <c r="U2134" s="138"/>
      <c r="V2134" s="138"/>
      <c r="W2134" s="139"/>
      <c r="X2134" s="139"/>
      <c r="Y2134" s="132" t="str">
        <f t="shared" si="1596"/>
        <v>OK</v>
      </c>
      <c r="Z2134" s="210"/>
      <c r="AA2134" s="204"/>
      <c r="AB2134" s="202"/>
      <c r="AC2134" s="202"/>
      <c r="AD2134" s="202"/>
      <c r="AE2134" s="202"/>
      <c r="AF2134" s="202"/>
      <c r="AG2134" s="132" t="str">
        <f t="shared" si="1597"/>
        <v>OK</v>
      </c>
      <c r="AH2134" s="138"/>
      <c r="AI2134" s="138"/>
      <c r="AJ2134" s="139"/>
      <c r="AK2134" s="139"/>
      <c r="AL2134" s="132" t="str">
        <f t="shared" si="1598"/>
        <v>OK</v>
      </c>
      <c r="AM2134" s="140"/>
      <c r="AN2134" s="119">
        <f t="shared" si="1599"/>
        <v>0</v>
      </c>
      <c r="AO2134" s="120">
        <f t="shared" si="1600"/>
        <v>0</v>
      </c>
      <c r="AP2134" s="39">
        <f t="shared" si="1601"/>
        <v>0</v>
      </c>
      <c r="AQ2134" s="141">
        <f t="shared" si="1602"/>
        <v>0</v>
      </c>
      <c r="AR2134" s="142">
        <f t="shared" si="1607"/>
        <v>0</v>
      </c>
      <c r="AS2134" s="143" t="e">
        <f t="shared" si="1603"/>
        <v>#DIV/0!</v>
      </c>
      <c r="AT2134" s="144">
        <f t="shared" si="1604"/>
        <v>0</v>
      </c>
      <c r="AU2134" s="141">
        <f t="shared" si="1605"/>
        <v>0</v>
      </c>
      <c r="AV2134" s="142">
        <f t="shared" si="1608"/>
        <v>0</v>
      </c>
      <c r="AW2134" s="143" t="e">
        <f t="shared" si="1606"/>
        <v>#DIV/0!</v>
      </c>
      <c r="AY2134" s="146" t="str">
        <f t="shared" si="1594"/>
        <v>63.21</v>
      </c>
      <c r="AZ2134" s="942" t="b">
        <f>COUNTIF('[1]Codes SEC'!$B$2:$B$250,Ministres!AY2134)&gt;0</f>
        <v>1</v>
      </c>
    </row>
    <row r="2135" spans="1:64" ht="35.1" customHeight="1" x14ac:dyDescent="0.25">
      <c r="A2135" s="15" t="s">
        <v>1675</v>
      </c>
      <c r="B2135" s="225">
        <v>16</v>
      </c>
      <c r="C2135" s="122" t="s">
        <v>2367</v>
      </c>
      <c r="D2135" s="123">
        <v>1000</v>
      </c>
      <c r="E2135" s="226"/>
      <c r="F2135" s="122">
        <v>12</v>
      </c>
      <c r="G2135" s="126">
        <v>1</v>
      </c>
      <c r="H2135" s="35" t="str">
        <f t="shared" si="1570"/>
        <v>079</v>
      </c>
      <c r="I2135" s="36">
        <v>86321000</v>
      </c>
      <c r="J2135" s="37" t="s">
        <v>2537</v>
      </c>
      <c r="K2135" s="244" t="s">
        <v>2538</v>
      </c>
      <c r="L2135" s="232">
        <v>60000</v>
      </c>
      <c r="M2135" s="233">
        <v>30000</v>
      </c>
      <c r="N2135" s="130"/>
      <c r="O2135" s="131"/>
      <c r="P2135" s="131"/>
      <c r="Q2135" s="131"/>
      <c r="R2135" s="131"/>
      <c r="S2135" s="131"/>
      <c r="T2135" s="132" t="str">
        <f>IF(SUM(N2135:S2135)=U2135,"OK",SUM(N2135:S2135)-U2135)</f>
        <v>OK</v>
      </c>
      <c r="U2135" s="138"/>
      <c r="V2135" s="138"/>
      <c r="W2135" s="139"/>
      <c r="X2135" s="139"/>
      <c r="Y2135" s="132" t="str">
        <f>IF(SUM(W2135:X2135)=Z2135,"OK",SUM(W2135:X2135)-Z2135)</f>
        <v>OK</v>
      </c>
      <c r="Z2135" s="210"/>
      <c r="AA2135" s="204"/>
      <c r="AB2135" s="202"/>
      <c r="AC2135" s="202"/>
      <c r="AD2135" s="202"/>
      <c r="AE2135" s="202"/>
      <c r="AF2135" s="202"/>
      <c r="AG2135" s="132" t="str">
        <f>IF(SUM(AA2135:AF2135)=AH2135,"OK",SUM(AA2135:AF2135)-AH2135)</f>
        <v>OK</v>
      </c>
      <c r="AH2135" s="138"/>
      <c r="AI2135" s="138"/>
      <c r="AJ2135" s="139"/>
      <c r="AK2135" s="139"/>
      <c r="AL2135" s="132" t="str">
        <f>IF(SUM(AJ2135:AK2135)=AM2135,"OK",SUM(AJ2135:AK2135)-AM2135)</f>
        <v>OK</v>
      </c>
      <c r="AM2135" s="140"/>
      <c r="AN2135" s="119">
        <f>L2135+U2135+V2135+Z2135</f>
        <v>60000</v>
      </c>
      <c r="AO2135" s="120">
        <f>M2135+AH2135+AI2135+AM2135</f>
        <v>30000</v>
      </c>
      <c r="AP2135" s="39">
        <f>L2135</f>
        <v>60000</v>
      </c>
      <c r="AQ2135" s="141">
        <f>AN2135</f>
        <v>60000</v>
      </c>
      <c r="AR2135" s="142">
        <f t="shared" si="1607"/>
        <v>0</v>
      </c>
      <c r="AS2135" s="143">
        <f t="shared" si="1603"/>
        <v>0</v>
      </c>
      <c r="AT2135" s="144">
        <f>M2135</f>
        <v>30000</v>
      </c>
      <c r="AU2135" s="141">
        <f t="shared" si="1605"/>
        <v>30000</v>
      </c>
      <c r="AV2135" s="142">
        <f t="shared" si="1608"/>
        <v>0</v>
      </c>
      <c r="AW2135" s="143">
        <f t="shared" si="1606"/>
        <v>0</v>
      </c>
      <c r="AY2135" s="146" t="str">
        <f t="shared" si="1594"/>
        <v>63.21</v>
      </c>
      <c r="AZ2135" s="942" t="b">
        <f>COUNTIF('[1]Codes SEC'!$B$2:$B$250,Ministres!AY2135)&gt;0</f>
        <v>1</v>
      </c>
    </row>
    <row r="2136" spans="1:64" ht="35.1" customHeight="1" x14ac:dyDescent="0.25">
      <c r="A2136" s="15" t="s">
        <v>1675</v>
      </c>
      <c r="B2136" s="225" t="s">
        <v>2393</v>
      </c>
      <c r="C2136" s="122" t="s">
        <v>2367</v>
      </c>
      <c r="D2136" s="123">
        <v>1000</v>
      </c>
      <c r="E2136" s="226"/>
      <c r="F2136" s="122" t="s">
        <v>1336</v>
      </c>
      <c r="G2136" s="227"/>
      <c r="H2136" s="228" t="str">
        <f t="shared" si="1570"/>
        <v>079</v>
      </c>
      <c r="I2136" s="229">
        <v>86321000</v>
      </c>
      <c r="J2136" s="230" t="s">
        <v>2539</v>
      </c>
      <c r="K2136" s="231" t="s">
        <v>1949</v>
      </c>
      <c r="L2136" s="232">
        <v>0</v>
      </c>
      <c r="M2136" s="233">
        <v>0</v>
      </c>
      <c r="N2136" s="130"/>
      <c r="O2136" s="131"/>
      <c r="P2136" s="131"/>
      <c r="Q2136" s="131"/>
      <c r="R2136" s="131"/>
      <c r="S2136" s="131"/>
      <c r="T2136" s="132" t="str">
        <f>IF(SUM(N2136:S2136)=U2136,"OK",SUM(N2136:S2136)-U2136)</f>
        <v>OK</v>
      </c>
      <c r="U2136" s="138"/>
      <c r="V2136" s="138"/>
      <c r="W2136" s="139"/>
      <c r="X2136" s="139"/>
      <c r="Y2136" s="132" t="str">
        <f>IF(SUM(W2136:X2136)=Z2136,"OK",SUM(W2136:X2136)-Z2136)</f>
        <v>OK</v>
      </c>
      <c r="Z2136" s="210"/>
      <c r="AA2136" s="204"/>
      <c r="AB2136" s="202"/>
      <c r="AC2136" s="202"/>
      <c r="AD2136" s="202"/>
      <c r="AE2136" s="202"/>
      <c r="AF2136" s="202"/>
      <c r="AG2136" s="132" t="str">
        <f>IF(SUM(AA2136:AF2136)=AH2136,"OK",SUM(AA2136:AF2136)-AH2136)</f>
        <v>OK</v>
      </c>
      <c r="AH2136" s="138"/>
      <c r="AI2136" s="138"/>
      <c r="AJ2136" s="139"/>
      <c r="AK2136" s="139"/>
      <c r="AL2136" s="132" t="str">
        <f>IF(SUM(AJ2136:AK2136)=AM2136,"OK",SUM(AJ2136:AK2136)-AM2136)</f>
        <v>OK</v>
      </c>
      <c r="AM2136" s="140"/>
      <c r="AN2136" s="119">
        <f>L2136+U2136+V2136+Z2136</f>
        <v>0</v>
      </c>
      <c r="AO2136" s="120">
        <f>M2136+AH2136+AI2136+AM2136</f>
        <v>0</v>
      </c>
      <c r="AP2136" s="39">
        <f>L2136</f>
        <v>0</v>
      </c>
      <c r="AQ2136" s="141">
        <f>AN2136</f>
        <v>0</v>
      </c>
      <c r="AR2136" s="142">
        <f t="shared" si="1607"/>
        <v>0</v>
      </c>
      <c r="AS2136" s="143" t="e">
        <f t="shared" si="1603"/>
        <v>#DIV/0!</v>
      </c>
      <c r="AT2136" s="144">
        <f>M2136</f>
        <v>0</v>
      </c>
      <c r="AU2136" s="141">
        <f t="shared" si="1605"/>
        <v>0</v>
      </c>
      <c r="AV2136" s="142">
        <f t="shared" si="1608"/>
        <v>0</v>
      </c>
      <c r="AW2136" s="143" t="e">
        <f t="shared" si="1606"/>
        <v>#DIV/0!</v>
      </c>
      <c r="AY2136" s="146" t="str">
        <f t="shared" si="1594"/>
        <v>63.21</v>
      </c>
      <c r="AZ2136" s="942" t="b">
        <f>COUNTIF('[1]Codes SEC'!$B$2:$B$250,Ministres!AY2136)&gt;0</f>
        <v>1</v>
      </c>
    </row>
    <row r="2137" spans="1:64" s="943" customFormat="1" ht="35.1" customHeight="1" x14ac:dyDescent="0.25">
      <c r="A2137" s="15" t="s">
        <v>1675</v>
      </c>
      <c r="B2137" s="225">
        <v>16</v>
      </c>
      <c r="C2137" s="122" t="s">
        <v>2367</v>
      </c>
      <c r="D2137" s="123">
        <v>1000</v>
      </c>
      <c r="E2137" s="124"/>
      <c r="F2137" s="125">
        <v>12</v>
      </c>
      <c r="G2137" s="126">
        <v>1</v>
      </c>
      <c r="H2137" s="35" t="str">
        <f t="shared" si="1570"/>
        <v>079</v>
      </c>
      <c r="I2137" s="36">
        <v>86352000</v>
      </c>
      <c r="J2137" s="37" t="s">
        <v>2540</v>
      </c>
      <c r="K2137" s="281" t="s">
        <v>2541</v>
      </c>
      <c r="L2137" s="128">
        <v>0</v>
      </c>
      <c r="M2137" s="129">
        <v>0</v>
      </c>
      <c r="N2137" s="130"/>
      <c r="O2137" s="131"/>
      <c r="P2137" s="131"/>
      <c r="Q2137" s="131"/>
      <c r="R2137" s="131"/>
      <c r="S2137" s="131"/>
      <c r="T2137" s="132" t="str">
        <f>IF(SUM(N2137:S2137)=U2137,"OK",SUM(N2137:S2137)-U2137)</f>
        <v>OK</v>
      </c>
      <c r="U2137" s="138"/>
      <c r="V2137" s="138"/>
      <c r="W2137" s="139"/>
      <c r="X2137" s="139"/>
      <c r="Y2137" s="132" t="str">
        <f>IF(SUM(W2137:X2137)=Z2137,"OK",SUM(W2137:X2137)-Z2137)</f>
        <v>OK</v>
      </c>
      <c r="Z2137" s="210"/>
      <c r="AA2137" s="204"/>
      <c r="AB2137" s="202"/>
      <c r="AC2137" s="202"/>
      <c r="AD2137" s="202"/>
      <c r="AE2137" s="202"/>
      <c r="AF2137" s="202"/>
      <c r="AG2137" s="132" t="str">
        <f>IF(SUM(AA2137:AF2137)=AH2137,"OK",SUM(AA2137:AF2137)-AH2137)</f>
        <v>OK</v>
      </c>
      <c r="AH2137" s="138"/>
      <c r="AI2137" s="138"/>
      <c r="AJ2137" s="139"/>
      <c r="AK2137" s="139"/>
      <c r="AL2137" s="132" t="str">
        <f>IF(SUM(AJ2137:AK2137)=AM2137,"OK",SUM(AJ2137:AK2137)-AM2137)</f>
        <v>OK</v>
      </c>
      <c r="AM2137" s="140"/>
      <c r="AN2137" s="119">
        <f>L2137+U2137+V2137+Z2137</f>
        <v>0</v>
      </c>
      <c r="AO2137" s="120">
        <f>M2137+AH2137+AI2137+AM2137</f>
        <v>0</v>
      </c>
      <c r="AP2137" s="39">
        <f>L2137</f>
        <v>0</v>
      </c>
      <c r="AQ2137" s="141">
        <f>AN2137</f>
        <v>0</v>
      </c>
      <c r="AR2137" s="142">
        <f t="shared" si="1607"/>
        <v>0</v>
      </c>
      <c r="AS2137" s="143" t="e">
        <f t="shared" si="1603"/>
        <v>#DIV/0!</v>
      </c>
      <c r="AT2137" s="144">
        <f>M2137</f>
        <v>0</v>
      </c>
      <c r="AU2137" s="141">
        <f t="shared" si="1605"/>
        <v>0</v>
      </c>
      <c r="AV2137" s="142">
        <f t="shared" si="1608"/>
        <v>0</v>
      </c>
      <c r="AW2137" s="143" t="e">
        <f t="shared" si="1606"/>
        <v>#DIV/0!</v>
      </c>
      <c r="AX2137"/>
      <c r="AY2137" s="146" t="str">
        <f t="shared" si="1594"/>
        <v>63.52</v>
      </c>
      <c r="AZ2137" s="942" t="b">
        <f>COUNTIF('[1]Codes SEC'!$B$2:$B$250,Ministres!AY2137)&gt;0</f>
        <v>1</v>
      </c>
      <c r="BA2137"/>
      <c r="BB2137"/>
      <c r="BC2137"/>
      <c r="BD2137"/>
      <c r="BE2137"/>
      <c r="BF2137"/>
      <c r="BG2137"/>
      <c r="BH2137"/>
      <c r="BI2137"/>
      <c r="BJ2137"/>
      <c r="BK2137"/>
      <c r="BL2137"/>
    </row>
    <row r="2138" spans="1:64" ht="35.1" customHeight="1" x14ac:dyDescent="0.25">
      <c r="A2138" s="15" t="s">
        <v>1675</v>
      </c>
      <c r="B2138" s="225" t="s">
        <v>2393</v>
      </c>
      <c r="C2138" s="122" t="s">
        <v>2367</v>
      </c>
      <c r="D2138" s="123">
        <v>1000</v>
      </c>
      <c r="E2138" s="226"/>
      <c r="F2138" s="122">
        <v>6</v>
      </c>
      <c r="G2138" s="227"/>
      <c r="H2138" s="228" t="str">
        <f t="shared" si="1570"/>
        <v>079</v>
      </c>
      <c r="I2138" s="229">
        <v>86352000</v>
      </c>
      <c r="J2138" s="230" t="s">
        <v>2542</v>
      </c>
      <c r="K2138" s="231" t="s">
        <v>2543</v>
      </c>
      <c r="L2138" s="232">
        <v>0</v>
      </c>
      <c r="M2138" s="233">
        <v>0</v>
      </c>
      <c r="N2138" s="130"/>
      <c r="O2138" s="131"/>
      <c r="P2138" s="131"/>
      <c r="Q2138" s="131"/>
      <c r="R2138" s="131"/>
      <c r="S2138" s="131"/>
      <c r="T2138" s="132" t="str">
        <f>IF(SUM(N2138:S2138)=U2138,"OK",SUM(N2138:S2138)-U2138)</f>
        <v>OK</v>
      </c>
      <c r="U2138" s="138"/>
      <c r="V2138" s="138"/>
      <c r="W2138" s="139"/>
      <c r="X2138" s="139"/>
      <c r="Y2138" s="132" t="str">
        <f>IF(SUM(W2138:X2138)=Z2138,"OK",SUM(W2138:X2138)-Z2138)</f>
        <v>OK</v>
      </c>
      <c r="Z2138" s="210"/>
      <c r="AA2138" s="204"/>
      <c r="AB2138" s="202"/>
      <c r="AC2138" s="202"/>
      <c r="AD2138" s="202"/>
      <c r="AE2138" s="202"/>
      <c r="AF2138" s="202"/>
      <c r="AG2138" s="132" t="str">
        <f>IF(SUM(AA2138:AF2138)=AH2138,"OK",SUM(AA2138:AF2138)-AH2138)</f>
        <v>OK</v>
      </c>
      <c r="AH2138" s="138"/>
      <c r="AI2138" s="138"/>
      <c r="AJ2138" s="139"/>
      <c r="AK2138" s="139"/>
      <c r="AL2138" s="132" t="str">
        <f>IF(SUM(AJ2138:AK2138)=AM2138,"OK",SUM(AJ2138:AK2138)-AM2138)</f>
        <v>OK</v>
      </c>
      <c r="AM2138" s="140"/>
      <c r="AN2138" s="119">
        <f>L2138+U2138+V2138+Z2138</f>
        <v>0</v>
      </c>
      <c r="AO2138" s="120">
        <f>M2138+AH2138+AI2138+AM2138</f>
        <v>0</v>
      </c>
      <c r="AP2138" s="39">
        <f>L2138</f>
        <v>0</v>
      </c>
      <c r="AQ2138" s="141">
        <f>AN2138</f>
        <v>0</v>
      </c>
      <c r="AR2138" s="142">
        <f t="shared" si="1607"/>
        <v>0</v>
      </c>
      <c r="AS2138" s="143" t="e">
        <f t="shared" si="1603"/>
        <v>#DIV/0!</v>
      </c>
      <c r="AT2138" s="144">
        <f>M2138</f>
        <v>0</v>
      </c>
      <c r="AU2138" s="141">
        <f t="shared" si="1605"/>
        <v>0</v>
      </c>
      <c r="AV2138" s="142">
        <f t="shared" si="1608"/>
        <v>0</v>
      </c>
      <c r="AW2138" s="143" t="e">
        <f t="shared" si="1606"/>
        <v>#DIV/0!</v>
      </c>
      <c r="AY2138" s="146" t="str">
        <f t="shared" si="1594"/>
        <v>63.52</v>
      </c>
      <c r="AZ2138" s="942" t="b">
        <f>COUNTIF('[1]Codes SEC'!$B$2:$B$250,Ministres!AY2138)&gt;0</f>
        <v>1</v>
      </c>
    </row>
    <row r="2139" spans="1:64" ht="35.1" customHeight="1" x14ac:dyDescent="0.25">
      <c r="A2139" s="15" t="s">
        <v>1675</v>
      </c>
      <c r="B2139" s="225" t="s">
        <v>2393</v>
      </c>
      <c r="C2139" s="122" t="s">
        <v>2367</v>
      </c>
      <c r="D2139" s="123">
        <v>1000</v>
      </c>
      <c r="E2139" s="226"/>
      <c r="F2139" s="122">
        <v>12</v>
      </c>
      <c r="G2139" s="227">
        <v>1</v>
      </c>
      <c r="H2139" s="228" t="str">
        <f t="shared" si="1570"/>
        <v>079</v>
      </c>
      <c r="I2139" s="229">
        <v>86353000</v>
      </c>
      <c r="J2139" s="230" t="s">
        <v>2544</v>
      </c>
      <c r="K2139" s="231" t="s">
        <v>2545</v>
      </c>
      <c r="L2139" s="232">
        <v>0</v>
      </c>
      <c r="M2139" s="233">
        <v>0</v>
      </c>
      <c r="N2139" s="130"/>
      <c r="O2139" s="131"/>
      <c r="P2139" s="131"/>
      <c r="Q2139" s="131"/>
      <c r="R2139" s="131"/>
      <c r="S2139" s="131"/>
      <c r="T2139" s="132" t="str">
        <f>IF(SUM(N2139:S2139)=U2139,"OK",SUM(N2139:S2139)-U2139)</f>
        <v>OK</v>
      </c>
      <c r="U2139" s="138"/>
      <c r="V2139" s="138"/>
      <c r="W2139" s="139"/>
      <c r="X2139" s="139"/>
      <c r="Y2139" s="132" t="str">
        <f>IF(SUM(W2139:X2139)=Z2139,"OK",SUM(W2139:X2139)-Z2139)</f>
        <v>OK</v>
      </c>
      <c r="Z2139" s="210"/>
      <c r="AA2139" s="204"/>
      <c r="AB2139" s="202"/>
      <c r="AC2139" s="202"/>
      <c r="AD2139" s="202"/>
      <c r="AE2139" s="202"/>
      <c r="AF2139" s="202"/>
      <c r="AG2139" s="132" t="str">
        <f>IF(SUM(AA2139:AF2139)=AH2139,"OK",SUM(AA2139:AF2139)-AH2139)</f>
        <v>OK</v>
      </c>
      <c r="AH2139" s="138"/>
      <c r="AI2139" s="138"/>
      <c r="AJ2139" s="139"/>
      <c r="AK2139" s="139"/>
      <c r="AL2139" s="132" t="str">
        <f>IF(SUM(AJ2139:AK2139)=AM2139,"OK",SUM(AJ2139:AK2139)-AM2139)</f>
        <v>OK</v>
      </c>
      <c r="AM2139" s="140"/>
      <c r="AN2139" s="119">
        <f>L2139+U2139+V2139+Z2139</f>
        <v>0</v>
      </c>
      <c r="AO2139" s="120">
        <f>M2139+AH2139+AI2139+AM2139</f>
        <v>0</v>
      </c>
      <c r="AP2139" s="39">
        <f>L2139</f>
        <v>0</v>
      </c>
      <c r="AQ2139" s="141">
        <f>AN2139</f>
        <v>0</v>
      </c>
      <c r="AR2139" s="142">
        <f t="shared" si="1607"/>
        <v>0</v>
      </c>
      <c r="AS2139" s="143" t="e">
        <f t="shared" si="1603"/>
        <v>#DIV/0!</v>
      </c>
      <c r="AT2139" s="144">
        <f>M2139</f>
        <v>0</v>
      </c>
      <c r="AU2139" s="141">
        <f t="shared" si="1605"/>
        <v>0</v>
      </c>
      <c r="AV2139" s="142">
        <f t="shared" si="1608"/>
        <v>0</v>
      </c>
      <c r="AW2139" s="143" t="e">
        <f t="shared" si="1606"/>
        <v>#DIV/0!</v>
      </c>
      <c r="AY2139" s="146" t="str">
        <f t="shared" si="1594"/>
        <v>63.53</v>
      </c>
      <c r="AZ2139" s="942" t="b">
        <f>COUNTIF('[1]Codes SEC'!$B$2:$B$250,Ministres!AY2139)&gt;0</f>
        <v>1</v>
      </c>
    </row>
    <row r="2140" spans="1:64" ht="35.1" customHeight="1" x14ac:dyDescent="0.25">
      <c r="A2140" s="15" t="s">
        <v>1675</v>
      </c>
      <c r="B2140" s="225">
        <v>16</v>
      </c>
      <c r="C2140" s="122" t="s">
        <v>2367</v>
      </c>
      <c r="D2140" s="123">
        <v>1000</v>
      </c>
      <c r="E2140" s="226"/>
      <c r="F2140" s="122">
        <v>12</v>
      </c>
      <c r="G2140" s="126">
        <v>1</v>
      </c>
      <c r="H2140" s="35" t="str">
        <f t="shared" si="1570"/>
        <v>079</v>
      </c>
      <c r="I2140" s="36">
        <v>87340000</v>
      </c>
      <c r="J2140" s="37" t="s">
        <v>2546</v>
      </c>
      <c r="K2140" s="281" t="s">
        <v>2547</v>
      </c>
      <c r="L2140" s="232">
        <v>85</v>
      </c>
      <c r="M2140" s="233">
        <v>85</v>
      </c>
      <c r="N2140" s="130"/>
      <c r="O2140" s="131"/>
      <c r="P2140" s="131"/>
      <c r="Q2140" s="131"/>
      <c r="R2140" s="131"/>
      <c r="S2140" s="131"/>
      <c r="T2140" s="132" t="str">
        <f t="shared" si="1595"/>
        <v>OK</v>
      </c>
      <c r="U2140" s="138"/>
      <c r="V2140" s="138"/>
      <c r="W2140" s="139"/>
      <c r="X2140" s="139"/>
      <c r="Y2140" s="132" t="str">
        <f t="shared" si="1596"/>
        <v>OK</v>
      </c>
      <c r="Z2140" s="210"/>
      <c r="AA2140" s="204"/>
      <c r="AB2140" s="202"/>
      <c r="AC2140" s="202"/>
      <c r="AD2140" s="202"/>
      <c r="AE2140" s="202"/>
      <c r="AF2140" s="202"/>
      <c r="AG2140" s="132" t="str">
        <f t="shared" si="1597"/>
        <v>OK</v>
      </c>
      <c r="AH2140" s="138"/>
      <c r="AI2140" s="138"/>
      <c r="AJ2140" s="139"/>
      <c r="AK2140" s="139"/>
      <c r="AL2140" s="132" t="str">
        <f t="shared" si="1598"/>
        <v>OK</v>
      </c>
      <c r="AM2140" s="140"/>
      <c r="AN2140" s="119">
        <f t="shared" si="1599"/>
        <v>85</v>
      </c>
      <c r="AO2140" s="120">
        <f t="shared" si="1600"/>
        <v>85</v>
      </c>
      <c r="AP2140" s="39">
        <f t="shared" si="1601"/>
        <v>85</v>
      </c>
      <c r="AQ2140" s="141">
        <f t="shared" si="1602"/>
        <v>85</v>
      </c>
      <c r="AR2140" s="142">
        <f t="shared" si="1607"/>
        <v>0</v>
      </c>
      <c r="AS2140" s="143">
        <f t="shared" si="1603"/>
        <v>0</v>
      </c>
      <c r="AT2140" s="144">
        <f t="shared" si="1604"/>
        <v>85</v>
      </c>
      <c r="AU2140" s="141">
        <f t="shared" si="1605"/>
        <v>85</v>
      </c>
      <c r="AV2140" s="142">
        <f t="shared" si="1608"/>
        <v>0</v>
      </c>
      <c r="AW2140" s="143">
        <f t="shared" si="1606"/>
        <v>0</v>
      </c>
      <c r="AY2140" s="146" t="str">
        <f t="shared" si="1594"/>
        <v>73.40</v>
      </c>
      <c r="AZ2140" s="942" t="b">
        <f>COUNTIF('[1]Codes SEC'!$B$2:$B$250,Ministres!AY2140)&gt;0</f>
        <v>1</v>
      </c>
    </row>
    <row r="2141" spans="1:64" ht="35.1" customHeight="1" x14ac:dyDescent="0.25">
      <c r="A2141" s="15" t="s">
        <v>1675</v>
      </c>
      <c r="B2141" s="225">
        <v>16</v>
      </c>
      <c r="C2141" s="122" t="s">
        <v>2367</v>
      </c>
      <c r="D2141" s="123">
        <v>1000</v>
      </c>
      <c r="E2141" s="226"/>
      <c r="F2141" s="122">
        <v>12</v>
      </c>
      <c r="G2141" s="126"/>
      <c r="H2141" s="35" t="str">
        <f t="shared" si="1570"/>
        <v>079</v>
      </c>
      <c r="I2141" s="36" t="s">
        <v>113</v>
      </c>
      <c r="J2141" s="37" t="s">
        <v>2548</v>
      </c>
      <c r="K2141" s="281" t="s">
        <v>2549</v>
      </c>
      <c r="L2141" s="232">
        <v>20</v>
      </c>
      <c r="M2141" s="233">
        <v>20</v>
      </c>
      <c r="N2141" s="130"/>
      <c r="O2141" s="131"/>
      <c r="P2141" s="131"/>
      <c r="Q2141" s="131"/>
      <c r="R2141" s="131"/>
      <c r="S2141" s="131"/>
      <c r="T2141" s="132" t="str">
        <f t="shared" si="1595"/>
        <v>OK</v>
      </c>
      <c r="U2141" s="138"/>
      <c r="V2141" s="138"/>
      <c r="W2141" s="139"/>
      <c r="X2141" s="139"/>
      <c r="Y2141" s="132" t="str">
        <f t="shared" si="1596"/>
        <v>OK</v>
      </c>
      <c r="Z2141" s="210"/>
      <c r="AA2141" s="204"/>
      <c r="AB2141" s="202"/>
      <c r="AC2141" s="202"/>
      <c r="AD2141" s="202"/>
      <c r="AE2141" s="202"/>
      <c r="AF2141" s="202"/>
      <c r="AG2141" s="132" t="str">
        <f t="shared" si="1597"/>
        <v>OK</v>
      </c>
      <c r="AH2141" s="138"/>
      <c r="AI2141" s="138"/>
      <c r="AJ2141" s="139"/>
      <c r="AK2141" s="139"/>
      <c r="AL2141" s="132" t="str">
        <f t="shared" si="1598"/>
        <v>OK</v>
      </c>
      <c r="AM2141" s="140"/>
      <c r="AN2141" s="119">
        <f t="shared" si="1599"/>
        <v>20</v>
      </c>
      <c r="AO2141" s="120">
        <f t="shared" si="1600"/>
        <v>20</v>
      </c>
      <c r="AP2141" s="39">
        <f t="shared" si="1601"/>
        <v>20</v>
      </c>
      <c r="AQ2141" s="141">
        <f t="shared" si="1602"/>
        <v>20</v>
      </c>
      <c r="AR2141" s="142">
        <f t="shared" si="1607"/>
        <v>0</v>
      </c>
      <c r="AS2141" s="143">
        <f t="shared" si="1603"/>
        <v>0</v>
      </c>
      <c r="AT2141" s="144">
        <f t="shared" si="1604"/>
        <v>20</v>
      </c>
      <c r="AU2141" s="141">
        <f t="shared" si="1605"/>
        <v>20</v>
      </c>
      <c r="AV2141" s="142">
        <f t="shared" si="1608"/>
        <v>0</v>
      </c>
      <c r="AW2141" s="143">
        <f t="shared" si="1606"/>
        <v>0</v>
      </c>
      <c r="AY2141" s="146" t="str">
        <f t="shared" si="1594"/>
        <v>74.22</v>
      </c>
      <c r="AZ2141" s="942" t="b">
        <f>COUNTIF('[1]Codes SEC'!$B$2:$B$250,Ministres!AY2141)&gt;0</f>
        <v>1</v>
      </c>
    </row>
    <row r="2142" spans="1:64" ht="12.75" customHeight="1" x14ac:dyDescent="0.25">
      <c r="A2142" s="350"/>
      <c r="B2142" s="944"/>
      <c r="C2142" s="150"/>
      <c r="D2142" s="352"/>
      <c r="E2142" s="945"/>
      <c r="F2142" s="150"/>
      <c r="G2142" s="154"/>
      <c r="H2142" s="155"/>
      <c r="I2142" s="156"/>
      <c r="J2142" s="157"/>
      <c r="K2142" s="158" t="s">
        <v>116</v>
      </c>
      <c r="L2142" s="236">
        <f>L2113+L2114+L2117+L2118+L2119+L2120+L2122+L2123+L2124+L2125+L2141+L2116+L2126+L2127+L2128+L2129+L2130+L2131+L2132+L2133+L2134+L2109+L2108+L2107+L2110+L2111+L2112+L2115+L2137+L2139+L2138+L2135+L2121+L2140+L2136</f>
        <v>129919</v>
      </c>
      <c r="M2142" s="946">
        <f t="shared" ref="M2142:AW2142" si="1609">M2113+M2114+M2117+M2118+M2119+M2120+M2122+M2123+M2124+M2125+M2141+M2116+M2126+M2127+M2128+M2129+M2130+M2131+M2132+M2133+M2134+M2109+M2108+M2107+M2110+M2111+M2112+M2115+M2137+M2139+M2138+M2135+M2121+M2140+M2136</f>
        <v>99895</v>
      </c>
      <c r="N2142" s="947">
        <f t="shared" si="1609"/>
        <v>0</v>
      </c>
      <c r="O2142" s="948">
        <f t="shared" si="1609"/>
        <v>0</v>
      </c>
      <c r="P2142" s="948">
        <f t="shared" si="1609"/>
        <v>0</v>
      </c>
      <c r="Q2142" s="948">
        <f t="shared" si="1609"/>
        <v>0</v>
      </c>
      <c r="R2142" s="948">
        <f t="shared" si="1609"/>
        <v>0</v>
      </c>
      <c r="S2142" s="948">
        <f t="shared" si="1609"/>
        <v>0</v>
      </c>
      <c r="T2142" s="949"/>
      <c r="U2142" s="950">
        <f t="shared" si="1609"/>
        <v>0</v>
      </c>
      <c r="V2142" s="950">
        <f t="shared" si="1609"/>
        <v>0</v>
      </c>
      <c r="W2142" s="948">
        <f t="shared" si="1609"/>
        <v>0</v>
      </c>
      <c r="X2142" s="948">
        <f t="shared" si="1609"/>
        <v>0</v>
      </c>
      <c r="Y2142" s="949"/>
      <c r="Z2142" s="950">
        <f t="shared" si="1609"/>
        <v>0</v>
      </c>
      <c r="AA2142" s="165">
        <f t="shared" si="1609"/>
        <v>0</v>
      </c>
      <c r="AB2142" s="948">
        <f t="shared" si="1609"/>
        <v>0</v>
      </c>
      <c r="AC2142" s="948">
        <f t="shared" si="1609"/>
        <v>0</v>
      </c>
      <c r="AD2142" s="948">
        <f t="shared" si="1609"/>
        <v>0</v>
      </c>
      <c r="AE2142" s="948">
        <f t="shared" si="1609"/>
        <v>0</v>
      </c>
      <c r="AF2142" s="948">
        <f t="shared" si="1609"/>
        <v>0</v>
      </c>
      <c r="AG2142" s="949"/>
      <c r="AH2142" s="950">
        <f t="shared" si="1609"/>
        <v>0</v>
      </c>
      <c r="AI2142" s="950">
        <f t="shared" si="1609"/>
        <v>0</v>
      </c>
      <c r="AJ2142" s="948">
        <f t="shared" si="1609"/>
        <v>0</v>
      </c>
      <c r="AK2142" s="948">
        <f t="shared" si="1609"/>
        <v>0</v>
      </c>
      <c r="AL2142" s="949"/>
      <c r="AM2142" s="951">
        <f t="shared" si="1609"/>
        <v>0</v>
      </c>
      <c r="AN2142" s="167">
        <f t="shared" si="1609"/>
        <v>129919</v>
      </c>
      <c r="AO2142" s="952">
        <f t="shared" si="1609"/>
        <v>99895</v>
      </c>
      <c r="AP2142" s="169">
        <f t="shared" si="1609"/>
        <v>129919</v>
      </c>
      <c r="AQ2142" s="953">
        <f t="shared" si="1609"/>
        <v>129919</v>
      </c>
      <c r="AR2142" s="954">
        <f t="shared" si="1609"/>
        <v>0</v>
      </c>
      <c r="AS2142" s="955" t="e">
        <f t="shared" si="1609"/>
        <v>#DIV/0!</v>
      </c>
      <c r="AT2142" s="956">
        <f t="shared" si="1609"/>
        <v>99895</v>
      </c>
      <c r="AU2142" s="953">
        <f t="shared" si="1609"/>
        <v>99895</v>
      </c>
      <c r="AV2142" s="954">
        <f t="shared" si="1609"/>
        <v>0</v>
      </c>
      <c r="AW2142" s="955" t="e">
        <f t="shared" si="1609"/>
        <v>#DIV/0!</v>
      </c>
      <c r="AY2142" s="146"/>
      <c r="AZ2142" s="942"/>
    </row>
    <row r="2143" spans="1:64" ht="12.75" customHeight="1" x14ac:dyDescent="0.25">
      <c r="A2143" s="174"/>
      <c r="B2143" s="175"/>
      <c r="C2143" s="176"/>
      <c r="D2143" s="177"/>
      <c r="E2143" s="178"/>
      <c r="F2143" s="177"/>
      <c r="G2143" s="179"/>
      <c r="H2143" s="180"/>
      <c r="I2143" s="181"/>
      <c r="J2143" s="831"/>
      <c r="K2143" s="183" t="s">
        <v>2550</v>
      </c>
      <c r="L2143" s="184">
        <f t="shared" ref="L2143:S2143" si="1610">L2142+L2103</f>
        <v>137490</v>
      </c>
      <c r="M2143" s="185">
        <f t="shared" si="1610"/>
        <v>107466</v>
      </c>
      <c r="N2143" s="186">
        <f t="shared" si="1610"/>
        <v>0</v>
      </c>
      <c r="O2143" s="187">
        <f t="shared" si="1610"/>
        <v>0</v>
      </c>
      <c r="P2143" s="187">
        <f t="shared" si="1610"/>
        <v>0</v>
      </c>
      <c r="Q2143" s="187">
        <f t="shared" si="1610"/>
        <v>0</v>
      </c>
      <c r="R2143" s="187">
        <f t="shared" si="1610"/>
        <v>0</v>
      </c>
      <c r="S2143" s="187">
        <f t="shared" si="1610"/>
        <v>0</v>
      </c>
      <c r="T2143" s="188"/>
      <c r="U2143" s="187">
        <f>U2142+U2103</f>
        <v>0</v>
      </c>
      <c r="V2143" s="187">
        <f>V2142+V2103</f>
        <v>0</v>
      </c>
      <c r="W2143" s="187">
        <f>W2142+W2103</f>
        <v>0</v>
      </c>
      <c r="X2143" s="187">
        <f>X2142+X2103</f>
        <v>0</v>
      </c>
      <c r="Y2143" s="188"/>
      <c r="Z2143" s="187">
        <f t="shared" ref="Z2143:AF2143" si="1611">Z2142+Z2103</f>
        <v>0</v>
      </c>
      <c r="AA2143" s="189">
        <f t="shared" si="1611"/>
        <v>0</v>
      </c>
      <c r="AB2143" s="187">
        <f t="shared" si="1611"/>
        <v>0</v>
      </c>
      <c r="AC2143" s="187">
        <f t="shared" si="1611"/>
        <v>0</v>
      </c>
      <c r="AD2143" s="187">
        <f t="shared" si="1611"/>
        <v>0</v>
      </c>
      <c r="AE2143" s="187">
        <f t="shared" si="1611"/>
        <v>0</v>
      </c>
      <c r="AF2143" s="187">
        <f t="shared" si="1611"/>
        <v>0</v>
      </c>
      <c r="AG2143" s="188"/>
      <c r="AH2143" s="187">
        <f>AH2142+AH2103</f>
        <v>0</v>
      </c>
      <c r="AI2143" s="187">
        <f>AI2142+AI2103</f>
        <v>0</v>
      </c>
      <c r="AJ2143" s="187">
        <f>AJ2142+AJ2103</f>
        <v>0</v>
      </c>
      <c r="AK2143" s="187">
        <f>AK2142+AK2103</f>
        <v>0</v>
      </c>
      <c r="AL2143" s="188"/>
      <c r="AM2143" s="190">
        <f t="shared" ref="AM2143:AW2143" si="1612">AM2142+AM2103</f>
        <v>0</v>
      </c>
      <c r="AN2143" s="191">
        <f t="shared" si="1612"/>
        <v>137490</v>
      </c>
      <c r="AO2143" s="190">
        <f t="shared" si="1612"/>
        <v>107466</v>
      </c>
      <c r="AP2143" s="184">
        <f t="shared" si="1612"/>
        <v>137490</v>
      </c>
      <c r="AQ2143" s="192">
        <f t="shared" si="1612"/>
        <v>137490</v>
      </c>
      <c r="AR2143" s="193">
        <f t="shared" si="1612"/>
        <v>0</v>
      </c>
      <c r="AS2143" s="194" t="e">
        <f t="shared" si="1612"/>
        <v>#DIV/0!</v>
      </c>
      <c r="AT2143" s="195">
        <f t="shared" si="1612"/>
        <v>107466</v>
      </c>
      <c r="AU2143" s="192">
        <f t="shared" si="1612"/>
        <v>107466</v>
      </c>
      <c r="AV2143" s="193">
        <f t="shared" si="1612"/>
        <v>0</v>
      </c>
      <c r="AW2143" s="194" t="e">
        <f t="shared" si="1612"/>
        <v>#DIV/0!</v>
      </c>
      <c r="AY2143" s="146"/>
      <c r="AZ2143" s="942"/>
    </row>
    <row r="2144" spans="1:64" ht="12.75" customHeight="1" x14ac:dyDescent="0.25">
      <c r="A2144" s="15"/>
      <c r="C2144" s="122"/>
      <c r="D2144" s="123"/>
      <c r="F2144" s="125"/>
      <c r="G2144" s="34"/>
      <c r="H2144" s="35"/>
      <c r="I2144" s="36"/>
      <c r="J2144" s="37"/>
      <c r="K2144" s="198" t="s">
        <v>72</v>
      </c>
      <c r="L2144" s="199">
        <v>0</v>
      </c>
      <c r="M2144" s="200">
        <v>0</v>
      </c>
      <c r="N2144" s="201">
        <v>0</v>
      </c>
      <c r="O2144" s="202">
        <v>0</v>
      </c>
      <c r="P2144" s="202">
        <v>0</v>
      </c>
      <c r="Q2144" s="202">
        <v>0</v>
      </c>
      <c r="R2144" s="202">
        <v>0</v>
      </c>
      <c r="S2144" s="202">
        <v>0</v>
      </c>
      <c r="T2144" s="203"/>
      <c r="U2144" s="135">
        <v>0</v>
      </c>
      <c r="V2144" s="135">
        <v>0</v>
      </c>
      <c r="W2144" s="202">
        <v>0</v>
      </c>
      <c r="X2144" s="202">
        <v>0</v>
      </c>
      <c r="Y2144" s="203"/>
      <c r="Z2144" s="135">
        <v>0</v>
      </c>
      <c r="AA2144" s="204">
        <v>0</v>
      </c>
      <c r="AB2144" s="202">
        <v>0</v>
      </c>
      <c r="AC2144" s="202">
        <v>0</v>
      </c>
      <c r="AD2144" s="202">
        <v>0</v>
      </c>
      <c r="AE2144" s="202">
        <v>0</v>
      </c>
      <c r="AF2144" s="202">
        <v>0</v>
      </c>
      <c r="AG2144" s="203"/>
      <c r="AH2144" s="135">
        <v>0</v>
      </c>
      <c r="AI2144" s="135">
        <v>0</v>
      </c>
      <c r="AJ2144" s="202">
        <v>0</v>
      </c>
      <c r="AK2144" s="202">
        <v>0</v>
      </c>
      <c r="AL2144" s="203"/>
      <c r="AM2144" s="205">
        <v>0</v>
      </c>
      <c r="AN2144" s="119">
        <v>0</v>
      </c>
      <c r="AO2144" s="120">
        <v>0</v>
      </c>
      <c r="AP2144" s="39">
        <v>0</v>
      </c>
      <c r="AQ2144" s="141">
        <v>0</v>
      </c>
      <c r="AR2144" s="141">
        <v>0</v>
      </c>
      <c r="AS2144" s="143">
        <v>0</v>
      </c>
      <c r="AT2144" s="144">
        <v>0</v>
      </c>
      <c r="AU2144" s="141">
        <v>0</v>
      </c>
      <c r="AV2144" s="141">
        <v>0</v>
      </c>
      <c r="AW2144" s="143">
        <v>0</v>
      </c>
      <c r="AY2144" s="146"/>
      <c r="AZ2144" s="942"/>
    </row>
    <row r="2145" spans="1:52" ht="12.75" customHeight="1" x14ac:dyDescent="0.25">
      <c r="A2145" s="356"/>
      <c r="B2145" s="225"/>
      <c r="C2145" s="122"/>
      <c r="D2145" s="357"/>
      <c r="E2145" s="226"/>
      <c r="F2145" s="122"/>
      <c r="G2145" s="126"/>
      <c r="H2145" s="35"/>
      <c r="I2145" s="36"/>
      <c r="J2145" s="37"/>
      <c r="K2145" s="198" t="s">
        <v>73</v>
      </c>
      <c r="L2145" s="241">
        <f t="shared" ref="L2145:S2145" si="1613">L2113+L2114+L2107+L2126+L2127+L2128+L2129+L2130+L2131+L2132+L2133+L2134</f>
        <v>18671</v>
      </c>
      <c r="M2145" s="242">
        <f t="shared" si="1613"/>
        <v>18347</v>
      </c>
      <c r="N2145" s="201">
        <f t="shared" si="1613"/>
        <v>0</v>
      </c>
      <c r="O2145" s="202">
        <f t="shared" si="1613"/>
        <v>0</v>
      </c>
      <c r="P2145" s="202">
        <f t="shared" si="1613"/>
        <v>0</v>
      </c>
      <c r="Q2145" s="202">
        <f t="shared" si="1613"/>
        <v>0</v>
      </c>
      <c r="R2145" s="202">
        <f t="shared" si="1613"/>
        <v>0</v>
      </c>
      <c r="S2145" s="202">
        <f t="shared" si="1613"/>
        <v>0</v>
      </c>
      <c r="T2145" s="203"/>
      <c r="U2145" s="135">
        <f>U2113+U2114+U2107+U2126+U2127+U2128+U2129+U2130+U2131+U2132+U2133+U2134</f>
        <v>0</v>
      </c>
      <c r="V2145" s="135">
        <f>V2113+V2114+V2107+V2126+V2127+V2128+V2129+V2130+V2131+V2132+V2133+V2134</f>
        <v>0</v>
      </c>
      <c r="W2145" s="202">
        <f>W2113+W2114+W2107+W2126+W2127+W2128+W2129+W2130+W2131+W2132+W2133+W2134</f>
        <v>0</v>
      </c>
      <c r="X2145" s="202">
        <f>X2113+X2114+X2107+X2126+X2127+X2128+X2129+X2130+X2131+X2132+X2133+X2134</f>
        <v>0</v>
      </c>
      <c r="Y2145" s="203"/>
      <c r="Z2145" s="135">
        <f t="shared" ref="Z2145:AF2145" si="1614">Z2113+Z2114+Z2107+Z2126+Z2127+Z2128+Z2129+Z2130+Z2131+Z2132+Z2133+Z2134</f>
        <v>0</v>
      </c>
      <c r="AA2145" s="204">
        <f t="shared" si="1614"/>
        <v>0</v>
      </c>
      <c r="AB2145" s="202">
        <f t="shared" si="1614"/>
        <v>0</v>
      </c>
      <c r="AC2145" s="202">
        <f t="shared" si="1614"/>
        <v>0</v>
      </c>
      <c r="AD2145" s="202">
        <f t="shared" si="1614"/>
        <v>0</v>
      </c>
      <c r="AE2145" s="202">
        <f t="shared" si="1614"/>
        <v>0</v>
      </c>
      <c r="AF2145" s="202">
        <f t="shared" si="1614"/>
        <v>0</v>
      </c>
      <c r="AG2145" s="203"/>
      <c r="AH2145" s="135">
        <f>AH2113+AH2114+AH2107+AH2126+AH2127+AH2128+AH2129+AH2130+AH2131+AH2132+AH2133+AH2134</f>
        <v>0</v>
      </c>
      <c r="AI2145" s="135">
        <f>AI2113+AI2114+AI2107+AI2126+AI2127+AI2128+AI2129+AI2130+AI2131+AI2132+AI2133+AI2134</f>
        <v>0</v>
      </c>
      <c r="AJ2145" s="202">
        <f>AJ2113+AJ2114+AJ2107+AJ2126+AJ2127+AJ2128+AJ2129+AJ2130+AJ2131+AJ2132+AJ2133+AJ2134</f>
        <v>0</v>
      </c>
      <c r="AK2145" s="202">
        <f>AK2113+AK2114+AK2107+AK2126+AK2127+AK2128+AK2129+AK2130+AK2131+AK2132+AK2133+AK2134</f>
        <v>0</v>
      </c>
      <c r="AL2145" s="203"/>
      <c r="AM2145" s="205">
        <f t="shared" ref="AM2145:AW2145" si="1615">AM2113+AM2114+AM2107+AM2126+AM2127+AM2128+AM2129+AM2130+AM2131+AM2132+AM2133+AM2134</f>
        <v>0</v>
      </c>
      <c r="AN2145" s="119">
        <f t="shared" si="1615"/>
        <v>18671</v>
      </c>
      <c r="AO2145" s="120">
        <f t="shared" si="1615"/>
        <v>18347</v>
      </c>
      <c r="AP2145" s="39">
        <f t="shared" si="1615"/>
        <v>18671</v>
      </c>
      <c r="AQ2145" s="141">
        <f t="shared" si="1615"/>
        <v>18671</v>
      </c>
      <c r="AR2145" s="141">
        <f t="shared" si="1615"/>
        <v>0</v>
      </c>
      <c r="AS2145" s="143" t="e">
        <f t="shared" si="1615"/>
        <v>#DIV/0!</v>
      </c>
      <c r="AT2145" s="144">
        <f t="shared" si="1615"/>
        <v>18347</v>
      </c>
      <c r="AU2145" s="141">
        <f t="shared" si="1615"/>
        <v>18347</v>
      </c>
      <c r="AV2145" s="141">
        <f t="shared" si="1615"/>
        <v>0</v>
      </c>
      <c r="AW2145" s="143" t="e">
        <f t="shared" si="1615"/>
        <v>#DIV/0!</v>
      </c>
      <c r="AX2145" s="374"/>
      <c r="AY2145" s="146"/>
      <c r="AZ2145" s="942"/>
    </row>
    <row r="2146" spans="1:52" ht="12.75" customHeight="1" x14ac:dyDescent="0.25">
      <c r="A2146" s="356"/>
      <c r="B2146" s="225"/>
      <c r="C2146" s="122"/>
      <c r="D2146" s="357"/>
      <c r="E2146" s="226"/>
      <c r="F2146" s="122"/>
      <c r="G2146" s="126"/>
      <c r="H2146" s="35"/>
      <c r="I2146" s="36"/>
      <c r="J2146" s="37"/>
      <c r="K2146" s="198" t="s">
        <v>74</v>
      </c>
      <c r="L2146" s="241">
        <v>0</v>
      </c>
      <c r="M2146" s="242">
        <v>0</v>
      </c>
      <c r="N2146" s="201">
        <v>0</v>
      </c>
      <c r="O2146" s="202">
        <v>0</v>
      </c>
      <c r="P2146" s="202">
        <v>0</v>
      </c>
      <c r="Q2146" s="202">
        <v>0</v>
      </c>
      <c r="R2146" s="202">
        <v>0</v>
      </c>
      <c r="S2146" s="202">
        <v>0</v>
      </c>
      <c r="T2146" s="203"/>
      <c r="U2146" s="135">
        <v>0</v>
      </c>
      <c r="V2146" s="135">
        <v>0</v>
      </c>
      <c r="W2146" s="202">
        <v>0</v>
      </c>
      <c r="X2146" s="202">
        <v>0</v>
      </c>
      <c r="Y2146" s="203"/>
      <c r="Z2146" s="135">
        <v>0</v>
      </c>
      <c r="AA2146" s="204">
        <v>0</v>
      </c>
      <c r="AB2146" s="202">
        <v>0</v>
      </c>
      <c r="AC2146" s="202">
        <v>0</v>
      </c>
      <c r="AD2146" s="202">
        <v>0</v>
      </c>
      <c r="AE2146" s="202">
        <v>0</v>
      </c>
      <c r="AF2146" s="202">
        <v>0</v>
      </c>
      <c r="AG2146" s="203"/>
      <c r="AH2146" s="135">
        <v>0</v>
      </c>
      <c r="AI2146" s="135">
        <v>0</v>
      </c>
      <c r="AJ2146" s="202">
        <v>0</v>
      </c>
      <c r="AK2146" s="202">
        <v>0</v>
      </c>
      <c r="AL2146" s="203"/>
      <c r="AM2146" s="205">
        <v>0</v>
      </c>
      <c r="AN2146" s="119">
        <v>0</v>
      </c>
      <c r="AO2146" s="120">
        <v>0</v>
      </c>
      <c r="AP2146" s="39">
        <v>0</v>
      </c>
      <c r="AQ2146" s="141">
        <v>0</v>
      </c>
      <c r="AR2146" s="141">
        <v>0</v>
      </c>
      <c r="AS2146" s="143">
        <v>0</v>
      </c>
      <c r="AT2146" s="144">
        <v>0</v>
      </c>
      <c r="AU2146" s="141">
        <v>0</v>
      </c>
      <c r="AV2146" s="141">
        <v>0</v>
      </c>
      <c r="AW2146" s="143">
        <v>0</v>
      </c>
      <c r="AY2146" s="146"/>
      <c r="AZ2146" s="942"/>
    </row>
    <row r="2147" spans="1:52" ht="12.75" customHeight="1" x14ac:dyDescent="0.25">
      <c r="A2147" s="356"/>
      <c r="B2147" s="225"/>
      <c r="C2147" s="122"/>
      <c r="D2147" s="357"/>
      <c r="E2147" s="226"/>
      <c r="F2147" s="122"/>
      <c r="G2147" s="126"/>
      <c r="H2147" s="35"/>
      <c r="I2147" s="36"/>
      <c r="J2147" s="37"/>
      <c r="K2147" s="198" t="s">
        <v>75</v>
      </c>
      <c r="L2147" s="241">
        <v>0</v>
      </c>
      <c r="M2147" s="242">
        <v>0</v>
      </c>
      <c r="N2147" s="201">
        <v>0</v>
      </c>
      <c r="O2147" s="202">
        <v>0</v>
      </c>
      <c r="P2147" s="202">
        <v>0</v>
      </c>
      <c r="Q2147" s="202">
        <v>0</v>
      </c>
      <c r="R2147" s="202">
        <v>0</v>
      </c>
      <c r="S2147" s="202">
        <v>0</v>
      </c>
      <c r="T2147" s="203"/>
      <c r="U2147" s="135">
        <v>0</v>
      </c>
      <c r="V2147" s="135">
        <v>0</v>
      </c>
      <c r="W2147" s="202">
        <v>0</v>
      </c>
      <c r="X2147" s="202">
        <v>0</v>
      </c>
      <c r="Y2147" s="203"/>
      <c r="Z2147" s="135">
        <v>0</v>
      </c>
      <c r="AA2147" s="204">
        <v>0</v>
      </c>
      <c r="AB2147" s="202">
        <v>0</v>
      </c>
      <c r="AC2147" s="202">
        <v>0</v>
      </c>
      <c r="AD2147" s="202">
        <v>0</v>
      </c>
      <c r="AE2147" s="202">
        <v>0</v>
      </c>
      <c r="AF2147" s="202">
        <v>0</v>
      </c>
      <c r="AG2147" s="203"/>
      <c r="AH2147" s="135">
        <v>0</v>
      </c>
      <c r="AI2147" s="135">
        <v>0</v>
      </c>
      <c r="AJ2147" s="202">
        <v>0</v>
      </c>
      <c r="AK2147" s="202">
        <v>0</v>
      </c>
      <c r="AL2147" s="203"/>
      <c r="AM2147" s="205">
        <v>0</v>
      </c>
      <c r="AN2147" s="119">
        <v>0</v>
      </c>
      <c r="AO2147" s="120">
        <v>0</v>
      </c>
      <c r="AP2147" s="39">
        <v>0</v>
      </c>
      <c r="AQ2147" s="141">
        <v>0</v>
      </c>
      <c r="AR2147" s="141">
        <v>0</v>
      </c>
      <c r="AS2147" s="143">
        <v>0</v>
      </c>
      <c r="AT2147" s="144">
        <v>0</v>
      </c>
      <c r="AU2147" s="141">
        <v>0</v>
      </c>
      <c r="AV2147" s="141">
        <v>0</v>
      </c>
      <c r="AW2147" s="143">
        <v>0</v>
      </c>
      <c r="AY2147" s="146"/>
      <c r="AZ2147" s="942"/>
    </row>
    <row r="2148" spans="1:52" ht="12.75" customHeight="1" x14ac:dyDescent="0.25">
      <c r="A2148" s="356"/>
      <c r="B2148" s="225"/>
      <c r="C2148" s="122"/>
      <c r="D2148" s="357"/>
      <c r="E2148" s="226"/>
      <c r="F2148" s="122"/>
      <c r="G2148" s="126"/>
      <c r="H2148" s="35"/>
      <c r="I2148" s="36"/>
      <c r="J2148" s="37"/>
      <c r="K2148" s="206" t="s">
        <v>76</v>
      </c>
      <c r="L2148" s="241">
        <f t="shared" ref="L2148:S2148" si="1616">L2122+L2123+L2124+L2125+L2121+L2138+L2110+L2109+L2098+L2102+L2099</f>
        <v>0</v>
      </c>
      <c r="M2148" s="242">
        <f t="shared" si="1616"/>
        <v>0</v>
      </c>
      <c r="N2148" s="201">
        <f t="shared" si="1616"/>
        <v>0</v>
      </c>
      <c r="O2148" s="202">
        <f t="shared" si="1616"/>
        <v>0</v>
      </c>
      <c r="P2148" s="202">
        <f t="shared" si="1616"/>
        <v>0</v>
      </c>
      <c r="Q2148" s="202">
        <f t="shared" si="1616"/>
        <v>0</v>
      </c>
      <c r="R2148" s="202">
        <f t="shared" si="1616"/>
        <v>0</v>
      </c>
      <c r="S2148" s="202">
        <f t="shared" si="1616"/>
        <v>0</v>
      </c>
      <c r="T2148" s="203"/>
      <c r="U2148" s="135">
        <f>U2122+U2123+U2124+U2125+U2121+U2138+U2110+U2109+U2098+U2102+U2099</f>
        <v>0</v>
      </c>
      <c r="V2148" s="135">
        <f>V2122+V2123+V2124+V2125+V2121+V2138+V2110+V2109+V2098+V2102+V2099</f>
        <v>0</v>
      </c>
      <c r="W2148" s="202">
        <f>W2122+W2123+W2124+W2125+W2121+W2138+W2110+W2109+W2098+W2102+W2099</f>
        <v>0</v>
      </c>
      <c r="X2148" s="202">
        <f>X2122+X2123+X2124+X2125+X2121+X2138+X2110+X2109+X2098+X2102+X2099</f>
        <v>0</v>
      </c>
      <c r="Y2148" s="203"/>
      <c r="Z2148" s="135">
        <f t="shared" ref="Z2148:AF2148" si="1617">Z2122+Z2123+Z2124+Z2125+Z2121+Z2138+Z2110+Z2109+Z2098+Z2102+Z2099</f>
        <v>0</v>
      </c>
      <c r="AA2148" s="204">
        <f t="shared" si="1617"/>
        <v>0</v>
      </c>
      <c r="AB2148" s="202">
        <f t="shared" si="1617"/>
        <v>0</v>
      </c>
      <c r="AC2148" s="202">
        <f t="shared" si="1617"/>
        <v>0</v>
      </c>
      <c r="AD2148" s="202">
        <f t="shared" si="1617"/>
        <v>0</v>
      </c>
      <c r="AE2148" s="202">
        <f t="shared" si="1617"/>
        <v>0</v>
      </c>
      <c r="AF2148" s="202">
        <f t="shared" si="1617"/>
        <v>0</v>
      </c>
      <c r="AG2148" s="203"/>
      <c r="AH2148" s="135">
        <f>AH2122+AH2123+AH2124+AH2125+AH2121+AH2138+AH2110+AH2109+AH2098+AH2102+AH2099</f>
        <v>0</v>
      </c>
      <c r="AI2148" s="135">
        <f>AI2122+AI2123+AI2124+AI2125+AI2121+AI2138+AI2110+AI2109+AI2098+AI2102+AI2099</f>
        <v>0</v>
      </c>
      <c r="AJ2148" s="202">
        <f>AJ2122+AJ2123+AJ2124+AJ2125+AJ2121+AJ2138+AJ2110+AJ2109+AJ2098+AJ2102+AJ2099</f>
        <v>0</v>
      </c>
      <c r="AK2148" s="202">
        <f>AK2122+AK2123+AK2124+AK2125+AK2121+AK2138+AK2110+AK2109+AK2098+AK2102+AK2099</f>
        <v>0</v>
      </c>
      <c r="AL2148" s="203"/>
      <c r="AM2148" s="205">
        <f t="shared" ref="AM2148:AW2148" si="1618">AM2122+AM2123+AM2124+AM2125+AM2121+AM2138+AM2110+AM2109+AM2098+AM2102+AM2099</f>
        <v>0</v>
      </c>
      <c r="AN2148" s="119">
        <f t="shared" si="1618"/>
        <v>0</v>
      </c>
      <c r="AO2148" s="120">
        <f t="shared" si="1618"/>
        <v>0</v>
      </c>
      <c r="AP2148" s="39">
        <f t="shared" si="1618"/>
        <v>0</v>
      </c>
      <c r="AQ2148" s="141">
        <f t="shared" si="1618"/>
        <v>0</v>
      </c>
      <c r="AR2148" s="141">
        <f t="shared" si="1618"/>
        <v>0</v>
      </c>
      <c r="AS2148" s="143" t="e">
        <f t="shared" si="1618"/>
        <v>#DIV/0!</v>
      </c>
      <c r="AT2148" s="144">
        <f t="shared" si="1618"/>
        <v>0</v>
      </c>
      <c r="AU2148" s="141">
        <f t="shared" si="1618"/>
        <v>0</v>
      </c>
      <c r="AV2148" s="141">
        <f t="shared" si="1618"/>
        <v>0</v>
      </c>
      <c r="AW2148" s="143" t="e">
        <f t="shared" si="1618"/>
        <v>#DIV/0!</v>
      </c>
      <c r="AX2148" s="374"/>
      <c r="AY2148" s="146"/>
      <c r="AZ2148" s="942"/>
    </row>
    <row r="2149" spans="1:52" ht="12.75" customHeight="1" x14ac:dyDescent="0.25">
      <c r="A2149" s="356"/>
      <c r="B2149" s="225"/>
      <c r="C2149" s="122"/>
      <c r="D2149" s="357"/>
      <c r="E2149" s="226"/>
      <c r="F2149" s="122"/>
      <c r="G2149" s="126"/>
      <c r="H2149" s="35"/>
      <c r="I2149" s="36"/>
      <c r="J2149" s="37"/>
      <c r="K2149" s="244"/>
      <c r="L2149" s="241"/>
      <c r="M2149" s="242"/>
      <c r="N2149" s="201"/>
      <c r="O2149" s="202"/>
      <c r="P2149" s="202"/>
      <c r="Q2149" s="202"/>
      <c r="R2149" s="202"/>
      <c r="S2149" s="202"/>
      <c r="T2149" s="224"/>
      <c r="U2149" s="138"/>
      <c r="V2149" s="138"/>
      <c r="W2149" s="139"/>
      <c r="X2149" s="139"/>
      <c r="Y2149" s="224"/>
      <c r="Z2149" s="210"/>
      <c r="AA2149" s="204"/>
      <c r="AB2149" s="202"/>
      <c r="AC2149" s="202"/>
      <c r="AD2149" s="202"/>
      <c r="AE2149" s="202"/>
      <c r="AF2149" s="202"/>
      <c r="AG2149" s="224"/>
      <c r="AH2149" s="138"/>
      <c r="AI2149" s="138"/>
      <c r="AJ2149" s="139"/>
      <c r="AK2149" s="139"/>
      <c r="AL2149" s="224"/>
      <c r="AM2149" s="140"/>
      <c r="AN2149" s="211"/>
      <c r="AO2149" s="212"/>
      <c r="AP2149" s="39"/>
      <c r="AQ2149" s="141"/>
      <c r="AR2149" s="141"/>
      <c r="AS2149" s="143"/>
      <c r="AU2149" s="141"/>
      <c r="AV2149" s="141"/>
      <c r="AW2149" s="143"/>
      <c r="AY2149" s="146"/>
      <c r="AZ2149" s="942"/>
    </row>
    <row r="2150" spans="1:52" ht="12.75" customHeight="1" x14ac:dyDescent="0.25">
      <c r="A2150" s="356"/>
      <c r="B2150" s="225"/>
      <c r="C2150" s="122"/>
      <c r="D2150" s="357"/>
      <c r="E2150" s="226"/>
      <c r="F2150" s="122"/>
      <c r="G2150" s="126"/>
      <c r="H2150" s="35"/>
      <c r="I2150" s="36"/>
      <c r="J2150" s="37"/>
      <c r="K2150" s="244"/>
      <c r="L2150" s="241"/>
      <c r="M2150" s="242"/>
      <c r="N2150" s="201"/>
      <c r="O2150" s="202"/>
      <c r="P2150" s="202"/>
      <c r="Q2150" s="202"/>
      <c r="R2150" s="202"/>
      <c r="S2150" s="202"/>
      <c r="T2150" s="224"/>
      <c r="U2150" s="138"/>
      <c r="V2150" s="138"/>
      <c r="W2150" s="139"/>
      <c r="X2150" s="139"/>
      <c r="Y2150" s="224"/>
      <c r="Z2150" s="210"/>
      <c r="AA2150" s="204"/>
      <c r="AB2150" s="202"/>
      <c r="AC2150" s="202"/>
      <c r="AD2150" s="202"/>
      <c r="AE2150" s="202"/>
      <c r="AF2150" s="202"/>
      <c r="AG2150" s="224"/>
      <c r="AH2150" s="138"/>
      <c r="AI2150" s="138"/>
      <c r="AJ2150" s="139"/>
      <c r="AK2150" s="139"/>
      <c r="AL2150" s="224"/>
      <c r="AM2150" s="140"/>
      <c r="AN2150" s="211"/>
      <c r="AO2150" s="212"/>
      <c r="AP2150" s="39"/>
      <c r="AQ2150" s="141"/>
      <c r="AR2150" s="141"/>
      <c r="AS2150" s="143"/>
      <c r="AU2150" s="141"/>
      <c r="AV2150" s="141"/>
      <c r="AW2150" s="143"/>
      <c r="AY2150" s="146"/>
      <c r="AZ2150" s="942"/>
    </row>
    <row r="2151" spans="1:52" ht="12.75" customHeight="1" x14ac:dyDescent="0.25">
      <c r="A2151" s="356"/>
      <c r="B2151" s="225"/>
      <c r="C2151" s="122"/>
      <c r="D2151" s="357"/>
      <c r="E2151" s="226"/>
      <c r="F2151" s="122"/>
      <c r="G2151" s="126"/>
      <c r="H2151" s="35"/>
      <c r="I2151" s="36"/>
      <c r="J2151" s="37"/>
      <c r="K2151" s="116" t="s">
        <v>1279</v>
      </c>
      <c r="L2151" s="241"/>
      <c r="M2151" s="242"/>
      <c r="N2151" s="201"/>
      <c r="O2151" s="202"/>
      <c r="P2151" s="202"/>
      <c r="Q2151" s="202"/>
      <c r="R2151" s="202"/>
      <c r="S2151" s="202"/>
      <c r="T2151" s="224"/>
      <c r="U2151" s="138"/>
      <c r="V2151" s="138"/>
      <c r="W2151" s="139"/>
      <c r="X2151" s="139"/>
      <c r="Y2151" s="224"/>
      <c r="Z2151" s="210"/>
      <c r="AA2151" s="204"/>
      <c r="AB2151" s="202"/>
      <c r="AC2151" s="202"/>
      <c r="AD2151" s="202"/>
      <c r="AE2151" s="202"/>
      <c r="AF2151" s="202"/>
      <c r="AG2151" s="224"/>
      <c r="AH2151" s="138"/>
      <c r="AI2151" s="138"/>
      <c r="AJ2151" s="139"/>
      <c r="AK2151" s="139"/>
      <c r="AL2151" s="224"/>
      <c r="AM2151" s="140"/>
      <c r="AN2151" s="211"/>
      <c r="AO2151" s="212"/>
      <c r="AP2151" s="39"/>
      <c r="AQ2151" s="141"/>
      <c r="AR2151" s="141"/>
      <c r="AS2151" s="143"/>
      <c r="AU2151" s="141"/>
      <c r="AV2151" s="141"/>
      <c r="AW2151" s="143"/>
      <c r="AY2151" s="146"/>
      <c r="AZ2151" s="942"/>
    </row>
    <row r="2152" spans="1:52" x14ac:dyDescent="0.25">
      <c r="A2152" s="356"/>
      <c r="B2152" s="225"/>
      <c r="C2152" s="122"/>
      <c r="D2152" s="357"/>
      <c r="E2152" s="226"/>
      <c r="F2152" s="122"/>
      <c r="G2152" s="126"/>
      <c r="H2152" s="35"/>
      <c r="I2152" s="36"/>
      <c r="J2152" s="37"/>
      <c r="K2152" s="116" t="s">
        <v>236</v>
      </c>
      <c r="L2152" s="241"/>
      <c r="M2152" s="242"/>
      <c r="N2152" s="201"/>
      <c r="O2152" s="202"/>
      <c r="P2152" s="202"/>
      <c r="Q2152" s="202"/>
      <c r="R2152" s="202"/>
      <c r="S2152" s="202"/>
      <c r="T2152" s="224"/>
      <c r="U2152" s="138"/>
      <c r="V2152" s="138"/>
      <c r="W2152" s="139"/>
      <c r="X2152" s="139"/>
      <c r="Y2152" s="224"/>
      <c r="Z2152" s="210"/>
      <c r="AA2152" s="204"/>
      <c r="AB2152" s="202"/>
      <c r="AC2152" s="202"/>
      <c r="AD2152" s="202"/>
      <c r="AE2152" s="202"/>
      <c r="AF2152" s="202"/>
      <c r="AG2152" s="224"/>
      <c r="AH2152" s="138"/>
      <c r="AI2152" s="138"/>
      <c r="AJ2152" s="139"/>
      <c r="AK2152" s="139"/>
      <c r="AL2152" s="224"/>
      <c r="AM2152" s="140"/>
      <c r="AN2152" s="211"/>
      <c r="AO2152" s="212"/>
      <c r="AP2152" s="39"/>
      <c r="AQ2152" s="141"/>
      <c r="AR2152" s="141"/>
      <c r="AS2152" s="143"/>
      <c r="AU2152" s="141"/>
      <c r="AV2152" s="141"/>
      <c r="AW2152" s="143"/>
      <c r="AY2152" s="146"/>
      <c r="AZ2152" s="942"/>
    </row>
    <row r="2153" spans="1:52" ht="12.75" customHeight="1" x14ac:dyDescent="0.25">
      <c r="A2153" s="356"/>
      <c r="B2153" s="225"/>
      <c r="C2153" s="122"/>
      <c r="D2153" s="357"/>
      <c r="E2153" s="226"/>
      <c r="F2153" s="122"/>
      <c r="G2153" s="126"/>
      <c r="H2153" s="35"/>
      <c r="I2153" s="36"/>
      <c r="J2153" s="37"/>
      <c r="K2153" s="244"/>
      <c r="L2153" s="241"/>
      <c r="M2153" s="242"/>
      <c r="N2153" s="201"/>
      <c r="O2153" s="202"/>
      <c r="P2153" s="202"/>
      <c r="Q2153" s="202"/>
      <c r="R2153" s="202"/>
      <c r="S2153" s="202"/>
      <c r="T2153" s="224"/>
      <c r="U2153" s="138"/>
      <c r="V2153" s="138"/>
      <c r="W2153" s="139"/>
      <c r="X2153" s="139"/>
      <c r="Y2153" s="224"/>
      <c r="Z2153" s="210"/>
      <c r="AA2153" s="204"/>
      <c r="AB2153" s="202"/>
      <c r="AC2153" s="202"/>
      <c r="AD2153" s="202"/>
      <c r="AE2153" s="202"/>
      <c r="AF2153" s="202"/>
      <c r="AG2153" s="224"/>
      <c r="AH2153" s="138"/>
      <c r="AI2153" s="138"/>
      <c r="AJ2153" s="139"/>
      <c r="AK2153" s="139"/>
      <c r="AL2153" s="224"/>
      <c r="AM2153" s="140"/>
      <c r="AN2153" s="211"/>
      <c r="AO2153" s="212"/>
      <c r="AP2153" s="39"/>
      <c r="AQ2153" s="141"/>
      <c r="AR2153" s="141"/>
      <c r="AS2153" s="143"/>
      <c r="AU2153" s="141"/>
      <c r="AV2153" s="141"/>
      <c r="AW2153" s="143"/>
      <c r="AY2153" s="146"/>
      <c r="AZ2153" s="942"/>
    </row>
    <row r="2154" spans="1:52" ht="35.1" customHeight="1" x14ac:dyDescent="0.25">
      <c r="A2154" s="15" t="s">
        <v>1675</v>
      </c>
      <c r="B2154" s="225">
        <v>17</v>
      </c>
      <c r="C2154" s="122" t="s">
        <v>1280</v>
      </c>
      <c r="D2154" s="123">
        <v>1000</v>
      </c>
      <c r="E2154" s="226"/>
      <c r="F2154" s="122">
        <v>12</v>
      </c>
      <c r="G2154" s="126"/>
      <c r="H2154" s="35" t="str">
        <f t="shared" ref="H2154:H2217" si="1619">LEFT(J2154,3)</f>
        <v>001</v>
      </c>
      <c r="I2154" s="36" t="s">
        <v>96</v>
      </c>
      <c r="J2154" s="37" t="s">
        <v>2551</v>
      </c>
      <c r="K2154" s="244" t="s">
        <v>2552</v>
      </c>
      <c r="L2154" s="232">
        <v>50</v>
      </c>
      <c r="M2154" s="233">
        <v>50</v>
      </c>
      <c r="N2154" s="130"/>
      <c r="O2154" s="131"/>
      <c r="P2154" s="131"/>
      <c r="Q2154" s="131"/>
      <c r="R2154" s="131"/>
      <c r="S2154" s="131"/>
      <c r="T2154" s="132" t="str">
        <f>IF(SUM(N2154:S2154)=U2154,"OK",SUM(N2154:S2154)-U2154)</f>
        <v>OK</v>
      </c>
      <c r="U2154" s="138"/>
      <c r="V2154" s="138"/>
      <c r="W2154" s="139"/>
      <c r="X2154" s="139"/>
      <c r="Y2154" s="132" t="str">
        <f>IF(SUM(W2154:X2154)=Z2154,"OK",SUM(W2154:X2154)-Z2154)</f>
        <v>OK</v>
      </c>
      <c r="Z2154" s="210"/>
      <c r="AA2154" s="204"/>
      <c r="AB2154" s="202"/>
      <c r="AC2154" s="202"/>
      <c r="AD2154" s="202"/>
      <c r="AE2154" s="202"/>
      <c r="AF2154" s="202"/>
      <c r="AG2154" s="132" t="str">
        <f>IF(SUM(AA2154:AF2154)=AH2154,"OK",SUM(AA2154:AF2154)-AH2154)</f>
        <v>OK</v>
      </c>
      <c r="AH2154" s="138"/>
      <c r="AI2154" s="138"/>
      <c r="AJ2154" s="139"/>
      <c r="AK2154" s="139"/>
      <c r="AL2154" s="132" t="str">
        <f>IF(SUM(AJ2154:AK2154)=AM2154,"OK",SUM(AJ2154:AK2154)-AM2154)</f>
        <v>OK</v>
      </c>
      <c r="AM2154" s="140"/>
      <c r="AN2154" s="119">
        <f>L2154+U2154+V2154+Z2154</f>
        <v>50</v>
      </c>
      <c r="AO2154" s="120">
        <f>M2154+AH2154+AI2154+AM2154</f>
        <v>50</v>
      </c>
      <c r="AP2154" s="39">
        <f>L2154</f>
        <v>50</v>
      </c>
      <c r="AQ2154" s="141">
        <f>AN2154</f>
        <v>50</v>
      </c>
      <c r="AR2154" s="142">
        <f>AQ2154-AP2154</f>
        <v>0</v>
      </c>
      <c r="AS2154" s="143">
        <f>AR2154/AP2154</f>
        <v>0</v>
      </c>
      <c r="AT2154" s="144">
        <f>M2154</f>
        <v>50</v>
      </c>
      <c r="AU2154" s="141">
        <f>AO2154</f>
        <v>50</v>
      </c>
      <c r="AV2154" s="142">
        <f>AU2154-AT2154</f>
        <v>0</v>
      </c>
      <c r="AW2154" s="143">
        <f>AV2154/AT2154</f>
        <v>0</v>
      </c>
      <c r="AY2154" s="146" t="str">
        <f>RIGHT(LEFT(I2154,3),2)&amp;"."&amp;RIGHT(LEFT(I2154,5),2)</f>
        <v>12.11</v>
      </c>
      <c r="AZ2154" s="942" t="b">
        <f>COUNTIF('[1]Codes SEC'!$B$2:$B$250,Ministres!AY2154)&gt;0</f>
        <v>1</v>
      </c>
    </row>
    <row r="2155" spans="1:52" ht="35.1" customHeight="1" x14ac:dyDescent="0.25">
      <c r="A2155" s="356" t="s">
        <v>1675</v>
      </c>
      <c r="B2155" s="225">
        <v>17</v>
      </c>
      <c r="C2155" s="122" t="s">
        <v>1280</v>
      </c>
      <c r="D2155" s="123">
        <v>1000</v>
      </c>
      <c r="E2155" s="226"/>
      <c r="F2155" s="122">
        <v>12</v>
      </c>
      <c r="G2155" s="126"/>
      <c r="H2155" s="35" t="str">
        <f t="shared" si="1619"/>
        <v>001</v>
      </c>
      <c r="I2155" s="36" t="s">
        <v>96</v>
      </c>
      <c r="J2155" s="37" t="s">
        <v>2553</v>
      </c>
      <c r="K2155" s="244" t="s">
        <v>2554</v>
      </c>
      <c r="L2155" s="232">
        <v>67</v>
      </c>
      <c r="M2155" s="233">
        <v>67</v>
      </c>
      <c r="N2155" s="130"/>
      <c r="O2155" s="131"/>
      <c r="P2155" s="131"/>
      <c r="Q2155" s="131"/>
      <c r="R2155" s="131"/>
      <c r="S2155" s="131"/>
      <c r="T2155" s="132" t="str">
        <f t="shared" ref="T2155" si="1620">IF(SUM(N2155:S2155)=U2155,"OK",SUM(N2155:S2155)-U2155)</f>
        <v>OK</v>
      </c>
      <c r="U2155" s="138"/>
      <c r="V2155" s="138"/>
      <c r="W2155" s="139"/>
      <c r="X2155" s="139"/>
      <c r="Y2155" s="132" t="str">
        <f t="shared" ref="Y2155" si="1621">IF(SUM(W2155:X2155)=Z2155,"OK",SUM(W2155:X2155)-Z2155)</f>
        <v>OK</v>
      </c>
      <c r="Z2155" s="210"/>
      <c r="AA2155" s="204"/>
      <c r="AB2155" s="202"/>
      <c r="AC2155" s="202"/>
      <c r="AD2155" s="202"/>
      <c r="AE2155" s="202"/>
      <c r="AF2155" s="202"/>
      <c r="AG2155" s="132" t="str">
        <f t="shared" ref="AG2155" si="1622">IF(SUM(AA2155:AF2155)=AH2155,"OK",SUM(AA2155:AF2155)-AH2155)</f>
        <v>OK</v>
      </c>
      <c r="AH2155" s="138"/>
      <c r="AI2155" s="138"/>
      <c r="AJ2155" s="139"/>
      <c r="AK2155" s="139"/>
      <c r="AL2155" s="132" t="str">
        <f t="shared" ref="AL2155" si="1623">IF(SUM(AJ2155:AK2155)=AM2155,"OK",SUM(AJ2155:AK2155)-AM2155)</f>
        <v>OK</v>
      </c>
      <c r="AM2155" s="140"/>
      <c r="AN2155" s="119">
        <f t="shared" ref="AN2155" si="1624">L2155+U2155+V2155+Z2155</f>
        <v>67</v>
      </c>
      <c r="AO2155" s="120">
        <f t="shared" ref="AO2155" si="1625">M2155+AH2155+AI2155+AM2155</f>
        <v>67</v>
      </c>
      <c r="AP2155" s="39">
        <f>L2155</f>
        <v>67</v>
      </c>
      <c r="AQ2155" s="141">
        <f>AN2155</f>
        <v>67</v>
      </c>
      <c r="AR2155" s="142">
        <f>AQ2155-AP2155</f>
        <v>0</v>
      </c>
      <c r="AS2155" s="143">
        <f>AR2155/AP2155</f>
        <v>0</v>
      </c>
      <c r="AT2155" s="144">
        <f>M2155</f>
        <v>67</v>
      </c>
      <c r="AU2155" s="141">
        <f>AO2155</f>
        <v>67</v>
      </c>
      <c r="AV2155" s="142">
        <f>AU2155-AT2155</f>
        <v>0</v>
      </c>
      <c r="AW2155" s="143">
        <f>AV2155/AT2155</f>
        <v>0</v>
      </c>
      <c r="AY2155" s="146" t="str">
        <f>RIGHT(LEFT(I2155,3),2)&amp;"."&amp;RIGHT(LEFT(I2155,5),2)</f>
        <v>12.11</v>
      </c>
      <c r="AZ2155" s="942" t="b">
        <f>COUNTIF('[1]Codes SEC'!$B$2:$B$250,Ministres!AY2155)&gt;0</f>
        <v>1</v>
      </c>
    </row>
    <row r="2156" spans="1:52" ht="12.75" customHeight="1" x14ac:dyDescent="0.25">
      <c r="A2156" s="350"/>
      <c r="B2156" s="944"/>
      <c r="C2156" s="150"/>
      <c r="D2156" s="352"/>
      <c r="E2156" s="945"/>
      <c r="F2156" s="150"/>
      <c r="G2156" s="154"/>
      <c r="H2156" s="155"/>
      <c r="I2156" s="156"/>
      <c r="J2156" s="157"/>
      <c r="K2156" s="158" t="s">
        <v>70</v>
      </c>
      <c r="L2156" s="236">
        <f t="shared" ref="L2156:S2156" si="1626">L2155+L2154</f>
        <v>117</v>
      </c>
      <c r="M2156" s="957">
        <f t="shared" si="1626"/>
        <v>117</v>
      </c>
      <c r="N2156" s="947">
        <f t="shared" si="1626"/>
        <v>0</v>
      </c>
      <c r="O2156" s="948">
        <f t="shared" si="1626"/>
        <v>0</v>
      </c>
      <c r="P2156" s="948">
        <f t="shared" si="1626"/>
        <v>0</v>
      </c>
      <c r="Q2156" s="948">
        <f t="shared" si="1626"/>
        <v>0</v>
      </c>
      <c r="R2156" s="948">
        <f t="shared" si="1626"/>
        <v>0</v>
      </c>
      <c r="S2156" s="948">
        <f t="shared" si="1626"/>
        <v>0</v>
      </c>
      <c r="T2156" s="949"/>
      <c r="U2156" s="950">
        <f>U2155+U2154</f>
        <v>0</v>
      </c>
      <c r="V2156" s="950">
        <f>V2155+V2154</f>
        <v>0</v>
      </c>
      <c r="W2156" s="948">
        <f>W2155+W2154</f>
        <v>0</v>
      </c>
      <c r="X2156" s="948">
        <f>X2155+X2154</f>
        <v>0</v>
      </c>
      <c r="Y2156" s="949"/>
      <c r="Z2156" s="950">
        <f t="shared" ref="Z2156:AF2156" si="1627">Z2155+Z2154</f>
        <v>0</v>
      </c>
      <c r="AA2156" s="165">
        <f t="shared" si="1627"/>
        <v>0</v>
      </c>
      <c r="AB2156" s="948">
        <f t="shared" si="1627"/>
        <v>0</v>
      </c>
      <c r="AC2156" s="948">
        <f t="shared" si="1627"/>
        <v>0</v>
      </c>
      <c r="AD2156" s="948">
        <f t="shared" si="1627"/>
        <v>0</v>
      </c>
      <c r="AE2156" s="948">
        <f t="shared" si="1627"/>
        <v>0</v>
      </c>
      <c r="AF2156" s="948">
        <f t="shared" si="1627"/>
        <v>0</v>
      </c>
      <c r="AG2156" s="949"/>
      <c r="AH2156" s="950">
        <f>AH2155+AH2154</f>
        <v>0</v>
      </c>
      <c r="AI2156" s="950">
        <f>AI2155+AI2154</f>
        <v>0</v>
      </c>
      <c r="AJ2156" s="948">
        <f>AJ2155+AJ2154</f>
        <v>0</v>
      </c>
      <c r="AK2156" s="948">
        <f>AK2155+AK2154</f>
        <v>0</v>
      </c>
      <c r="AL2156" s="949"/>
      <c r="AM2156" s="951">
        <f t="shared" ref="AM2156:AW2156" si="1628">AM2155+AM2154</f>
        <v>0</v>
      </c>
      <c r="AN2156" s="167">
        <f t="shared" si="1628"/>
        <v>117</v>
      </c>
      <c r="AO2156" s="952">
        <f t="shared" si="1628"/>
        <v>117</v>
      </c>
      <c r="AP2156" s="958">
        <f t="shared" si="1628"/>
        <v>117</v>
      </c>
      <c r="AQ2156" s="959">
        <f t="shared" si="1628"/>
        <v>117</v>
      </c>
      <c r="AR2156" s="959">
        <f t="shared" si="1628"/>
        <v>0</v>
      </c>
      <c r="AS2156" s="960">
        <f t="shared" si="1628"/>
        <v>0</v>
      </c>
      <c r="AT2156" s="961">
        <f t="shared" si="1628"/>
        <v>117</v>
      </c>
      <c r="AU2156" s="959">
        <f t="shared" si="1628"/>
        <v>117</v>
      </c>
      <c r="AV2156" s="959">
        <f t="shared" si="1628"/>
        <v>0</v>
      </c>
      <c r="AW2156" s="960">
        <f t="shared" si="1628"/>
        <v>0</v>
      </c>
      <c r="AY2156" s="146"/>
      <c r="AZ2156" s="942"/>
    </row>
    <row r="2157" spans="1:52" ht="12.75" customHeight="1" x14ac:dyDescent="0.25">
      <c r="A2157" s="356"/>
      <c r="B2157" s="225"/>
      <c r="C2157" s="122"/>
      <c r="D2157" s="357"/>
      <c r="E2157" s="226"/>
      <c r="F2157" s="122"/>
      <c r="G2157" s="126"/>
      <c r="H2157" s="35"/>
      <c r="I2157" s="36"/>
      <c r="J2157" s="37"/>
      <c r="K2157" s="860"/>
      <c r="L2157" s="241"/>
      <c r="M2157" s="962"/>
      <c r="N2157" s="201"/>
      <c r="O2157" s="202"/>
      <c r="P2157" s="202"/>
      <c r="Q2157" s="202"/>
      <c r="R2157" s="202"/>
      <c r="S2157" s="202"/>
      <c r="T2157" s="224"/>
      <c r="U2157" s="133"/>
      <c r="V2157" s="133"/>
      <c r="W2157" s="134"/>
      <c r="X2157" s="134"/>
      <c r="Y2157" s="224"/>
      <c r="Z2157" s="135"/>
      <c r="AA2157" s="204"/>
      <c r="AB2157" s="202"/>
      <c r="AC2157" s="202"/>
      <c r="AD2157" s="202"/>
      <c r="AE2157" s="202"/>
      <c r="AF2157" s="202"/>
      <c r="AG2157" s="224"/>
      <c r="AH2157" s="133"/>
      <c r="AI2157" s="133"/>
      <c r="AJ2157" s="134"/>
      <c r="AK2157" s="134"/>
      <c r="AL2157" s="224"/>
      <c r="AM2157" s="205"/>
      <c r="AN2157" s="119"/>
      <c r="AO2157" s="120"/>
      <c r="AP2157" s="39"/>
      <c r="AQ2157" s="141"/>
      <c r="AR2157" s="142"/>
      <c r="AS2157" s="143"/>
      <c r="AU2157" s="141"/>
      <c r="AV2157" s="142"/>
      <c r="AW2157" s="143"/>
      <c r="AY2157" s="146"/>
      <c r="AZ2157" s="942"/>
    </row>
    <row r="2158" spans="1:52" ht="12.75" customHeight="1" x14ac:dyDescent="0.25">
      <c r="A2158" s="356"/>
      <c r="B2158" s="225"/>
      <c r="C2158" s="122"/>
      <c r="D2158" s="357"/>
      <c r="F2158" s="125"/>
      <c r="G2158" s="126"/>
      <c r="H2158" s="35"/>
      <c r="I2158" s="36"/>
      <c r="J2158" s="37"/>
      <c r="K2158" s="243" t="s">
        <v>109</v>
      </c>
      <c r="L2158" s="241"/>
      <c r="M2158" s="242"/>
      <c r="N2158" s="258"/>
      <c r="O2158" s="259"/>
      <c r="P2158" s="259"/>
      <c r="Q2158" s="259"/>
      <c r="R2158" s="259"/>
      <c r="S2158" s="259"/>
      <c r="T2158" s="260"/>
      <c r="U2158" s="261"/>
      <c r="V2158" s="261"/>
      <c r="W2158" s="262"/>
      <c r="X2158" s="262"/>
      <c r="Y2158" s="260"/>
      <c r="Z2158" s="263"/>
      <c r="AA2158" s="264"/>
      <c r="AB2158" s="259"/>
      <c r="AC2158" s="259"/>
      <c r="AD2158" s="259"/>
      <c r="AE2158" s="259"/>
      <c r="AF2158" s="259"/>
      <c r="AG2158" s="260"/>
      <c r="AH2158" s="261"/>
      <c r="AI2158" s="261"/>
      <c r="AJ2158" s="262"/>
      <c r="AK2158" s="262"/>
      <c r="AL2158" s="260"/>
      <c r="AM2158" s="265"/>
      <c r="AN2158" s="266"/>
      <c r="AO2158" s="267"/>
      <c r="AP2158" s="268"/>
      <c r="AQ2158" s="269"/>
      <c r="AR2158" s="269"/>
      <c r="AS2158" s="270"/>
      <c r="AT2158" s="271"/>
      <c r="AU2158" s="269"/>
      <c r="AV2158" s="269"/>
      <c r="AW2158" s="270"/>
      <c r="AY2158" s="146"/>
      <c r="AZ2158" s="942"/>
    </row>
    <row r="2159" spans="1:52" ht="12.75" customHeight="1" x14ac:dyDescent="0.25">
      <c r="A2159" s="356"/>
      <c r="B2159" s="225"/>
      <c r="C2159" s="122"/>
      <c r="D2159" s="357"/>
      <c r="F2159" s="125"/>
      <c r="G2159" s="126"/>
      <c r="H2159" s="35"/>
      <c r="I2159" s="36"/>
      <c r="J2159" s="37"/>
      <c r="K2159" s="243"/>
      <c r="L2159" s="241"/>
      <c r="M2159" s="242"/>
      <c r="N2159" s="258"/>
      <c r="O2159" s="259"/>
      <c r="P2159" s="259"/>
      <c r="Q2159" s="259"/>
      <c r="R2159" s="259"/>
      <c r="S2159" s="259"/>
      <c r="T2159" s="260"/>
      <c r="U2159" s="261"/>
      <c r="V2159" s="261"/>
      <c r="W2159" s="262"/>
      <c r="X2159" s="262"/>
      <c r="Y2159" s="260"/>
      <c r="Z2159" s="263"/>
      <c r="AA2159" s="264"/>
      <c r="AB2159" s="259"/>
      <c r="AC2159" s="259"/>
      <c r="AD2159" s="259"/>
      <c r="AE2159" s="259"/>
      <c r="AF2159" s="259"/>
      <c r="AG2159" s="260"/>
      <c r="AH2159" s="261"/>
      <c r="AI2159" s="261"/>
      <c r="AJ2159" s="262"/>
      <c r="AK2159" s="262"/>
      <c r="AL2159" s="260"/>
      <c r="AM2159" s="265"/>
      <c r="AN2159" s="266"/>
      <c r="AO2159" s="267"/>
      <c r="AP2159" s="268"/>
      <c r="AQ2159" s="269"/>
      <c r="AR2159" s="269"/>
      <c r="AS2159" s="270"/>
      <c r="AT2159" s="271"/>
      <c r="AU2159" s="269"/>
      <c r="AV2159" s="269"/>
      <c r="AW2159" s="270"/>
      <c r="AY2159" s="146"/>
      <c r="AZ2159" s="942"/>
    </row>
    <row r="2160" spans="1:52" ht="51" x14ac:dyDescent="0.25">
      <c r="A2160" s="356" t="s">
        <v>1675</v>
      </c>
      <c r="B2160" s="225">
        <v>17</v>
      </c>
      <c r="C2160" s="122" t="s">
        <v>1280</v>
      </c>
      <c r="D2160" s="123">
        <v>1000</v>
      </c>
      <c r="E2160" s="226"/>
      <c r="F2160" s="122">
        <v>12</v>
      </c>
      <c r="G2160" s="126"/>
      <c r="H2160" s="35" t="str">
        <f t="shared" si="1619"/>
        <v>001</v>
      </c>
      <c r="I2160" s="36" t="s">
        <v>113</v>
      </c>
      <c r="J2160" s="37" t="s">
        <v>2555</v>
      </c>
      <c r="K2160" s="348" t="s">
        <v>2556</v>
      </c>
      <c r="L2160" s="128">
        <v>300</v>
      </c>
      <c r="M2160" s="129">
        <v>300</v>
      </c>
      <c r="N2160" s="130"/>
      <c r="O2160" s="131"/>
      <c r="P2160" s="131"/>
      <c r="Q2160" s="131"/>
      <c r="R2160" s="131"/>
      <c r="S2160" s="131"/>
      <c r="T2160" s="132" t="str">
        <f>IF(SUM(N2160:S2160)=U2160,"OK",SUM(N2160:S2160)-U2160)</f>
        <v>OK</v>
      </c>
      <c r="U2160" s="138"/>
      <c r="V2160" s="138"/>
      <c r="W2160" s="139"/>
      <c r="X2160" s="139"/>
      <c r="Y2160" s="132" t="str">
        <f>IF(SUM(W2160:X2160)=Z2160,"OK",SUM(W2160:X2160)-Z2160)</f>
        <v>OK</v>
      </c>
      <c r="Z2160" s="210"/>
      <c r="AA2160" s="204"/>
      <c r="AB2160" s="202"/>
      <c r="AC2160" s="202"/>
      <c r="AD2160" s="202"/>
      <c r="AE2160" s="202"/>
      <c r="AF2160" s="202"/>
      <c r="AG2160" s="132" t="str">
        <f>IF(SUM(AA2160:AF2160)=AH2160,"OK",SUM(AA2160:AF2160)-AH2160)</f>
        <v>OK</v>
      </c>
      <c r="AH2160" s="138"/>
      <c r="AI2160" s="138"/>
      <c r="AJ2160" s="139"/>
      <c r="AK2160" s="139"/>
      <c r="AL2160" s="132" t="str">
        <f>IF(SUM(AJ2160:AK2160)=AM2160,"OK",SUM(AJ2160:AK2160)-AM2160)</f>
        <v>OK</v>
      </c>
      <c r="AM2160" s="140"/>
      <c r="AN2160" s="119">
        <f>L2160+U2160+V2160+Z2160</f>
        <v>300</v>
      </c>
      <c r="AO2160" s="120">
        <f>M2160+AH2160+AI2160+AM2160</f>
        <v>300</v>
      </c>
      <c r="AP2160" s="39">
        <f>L2160</f>
        <v>300</v>
      </c>
      <c r="AQ2160" s="141">
        <f>AN2160</f>
        <v>300</v>
      </c>
      <c r="AR2160" s="142">
        <f>AQ2160-AP2160</f>
        <v>0</v>
      </c>
      <c r="AS2160" s="143">
        <f>AR2160/AP2160</f>
        <v>0</v>
      </c>
      <c r="AT2160" s="144">
        <f>M2160</f>
        <v>300</v>
      </c>
      <c r="AU2160" s="141">
        <f>AO2160</f>
        <v>300</v>
      </c>
      <c r="AV2160" s="142">
        <f>AU2160-AT2160</f>
        <v>0</v>
      </c>
      <c r="AW2160" s="143">
        <f>AV2160/AT2160</f>
        <v>0</v>
      </c>
      <c r="AY2160" s="146" t="str">
        <f>RIGHT(LEFT(I2160,3),2)&amp;"."&amp;RIGHT(LEFT(I2160,5),2)</f>
        <v>74.22</v>
      </c>
      <c r="AZ2160" s="942" t="b">
        <f>COUNTIF('[1]Codes SEC'!$B$2:$B$250,Ministres!AY2160)&gt;0</f>
        <v>1</v>
      </c>
    </row>
    <row r="2161" spans="1:52" ht="12.75" customHeight="1" x14ac:dyDescent="0.25">
      <c r="A2161" s="350"/>
      <c r="B2161" s="944"/>
      <c r="C2161" s="150"/>
      <c r="D2161" s="352"/>
      <c r="E2161" s="963"/>
      <c r="F2161" s="153"/>
      <c r="G2161" s="154"/>
      <c r="H2161" s="155"/>
      <c r="I2161" s="156"/>
      <c r="J2161" s="157"/>
      <c r="K2161" s="158" t="s">
        <v>116</v>
      </c>
      <c r="L2161" s="417">
        <f t="shared" ref="L2161:S2161" si="1629">L2160</f>
        <v>300</v>
      </c>
      <c r="M2161" s="957">
        <f t="shared" si="1629"/>
        <v>300</v>
      </c>
      <c r="N2161" s="947">
        <f t="shared" si="1629"/>
        <v>0</v>
      </c>
      <c r="O2161" s="948">
        <f t="shared" si="1629"/>
        <v>0</v>
      </c>
      <c r="P2161" s="948">
        <f t="shared" si="1629"/>
        <v>0</v>
      </c>
      <c r="Q2161" s="948">
        <f t="shared" si="1629"/>
        <v>0</v>
      </c>
      <c r="R2161" s="948">
        <f t="shared" si="1629"/>
        <v>0</v>
      </c>
      <c r="S2161" s="948">
        <f t="shared" si="1629"/>
        <v>0</v>
      </c>
      <c r="T2161" s="949"/>
      <c r="U2161" s="950">
        <f>U2160</f>
        <v>0</v>
      </c>
      <c r="V2161" s="950">
        <f>V2160</f>
        <v>0</v>
      </c>
      <c r="W2161" s="948">
        <f>W2160</f>
        <v>0</v>
      </c>
      <c r="X2161" s="948">
        <f>X2160</f>
        <v>0</v>
      </c>
      <c r="Y2161" s="949"/>
      <c r="Z2161" s="950">
        <f t="shared" ref="Z2161:AF2161" si="1630">Z2160</f>
        <v>0</v>
      </c>
      <c r="AA2161" s="165">
        <f t="shared" si="1630"/>
        <v>0</v>
      </c>
      <c r="AB2161" s="948">
        <f t="shared" si="1630"/>
        <v>0</v>
      </c>
      <c r="AC2161" s="948">
        <f t="shared" si="1630"/>
        <v>0</v>
      </c>
      <c r="AD2161" s="948">
        <f t="shared" si="1630"/>
        <v>0</v>
      </c>
      <c r="AE2161" s="948">
        <f t="shared" si="1630"/>
        <v>0</v>
      </c>
      <c r="AF2161" s="948">
        <f t="shared" si="1630"/>
        <v>0</v>
      </c>
      <c r="AG2161" s="949"/>
      <c r="AH2161" s="950">
        <f>AH2160</f>
        <v>0</v>
      </c>
      <c r="AI2161" s="950">
        <f>AI2160</f>
        <v>0</v>
      </c>
      <c r="AJ2161" s="948">
        <f>AJ2160</f>
        <v>0</v>
      </c>
      <c r="AK2161" s="948">
        <f>AK2160</f>
        <v>0</v>
      </c>
      <c r="AL2161" s="949"/>
      <c r="AM2161" s="951">
        <f t="shared" ref="AM2161:AW2161" si="1631">AM2160</f>
        <v>0</v>
      </c>
      <c r="AN2161" s="167">
        <f>AN2160</f>
        <v>300</v>
      </c>
      <c r="AO2161" s="952">
        <f>AO2160</f>
        <v>300</v>
      </c>
      <c r="AP2161" s="958">
        <f t="shared" si="1631"/>
        <v>300</v>
      </c>
      <c r="AQ2161" s="959">
        <f t="shared" si="1631"/>
        <v>300</v>
      </c>
      <c r="AR2161" s="959">
        <f t="shared" si="1631"/>
        <v>0</v>
      </c>
      <c r="AS2161" s="960">
        <f t="shared" si="1631"/>
        <v>0</v>
      </c>
      <c r="AT2161" s="961">
        <f t="shared" si="1631"/>
        <v>300</v>
      </c>
      <c r="AU2161" s="959">
        <f t="shared" si="1631"/>
        <v>300</v>
      </c>
      <c r="AV2161" s="959">
        <f t="shared" si="1631"/>
        <v>0</v>
      </c>
      <c r="AW2161" s="960">
        <f t="shared" si="1631"/>
        <v>0</v>
      </c>
      <c r="AY2161" s="146"/>
      <c r="AZ2161" s="964"/>
    </row>
    <row r="2162" spans="1:52" ht="12.75" customHeight="1" x14ac:dyDescent="0.25">
      <c r="A2162" s="174"/>
      <c r="B2162" s="175"/>
      <c r="C2162" s="176"/>
      <c r="D2162" s="177"/>
      <c r="E2162" s="178"/>
      <c r="F2162" s="177"/>
      <c r="G2162" s="179"/>
      <c r="H2162" s="180"/>
      <c r="I2162" s="181"/>
      <c r="J2162" s="831"/>
      <c r="K2162" s="183" t="s">
        <v>1283</v>
      </c>
      <c r="L2162" s="184">
        <f t="shared" ref="L2162:S2162" si="1632">L2156+L2161</f>
        <v>417</v>
      </c>
      <c r="M2162" s="185">
        <f t="shared" si="1632"/>
        <v>417</v>
      </c>
      <c r="N2162" s="186">
        <f t="shared" si="1632"/>
        <v>0</v>
      </c>
      <c r="O2162" s="187">
        <f t="shared" si="1632"/>
        <v>0</v>
      </c>
      <c r="P2162" s="187">
        <f t="shared" si="1632"/>
        <v>0</v>
      </c>
      <c r="Q2162" s="187">
        <f t="shared" si="1632"/>
        <v>0</v>
      </c>
      <c r="R2162" s="187">
        <f t="shared" si="1632"/>
        <v>0</v>
      </c>
      <c r="S2162" s="187">
        <f t="shared" si="1632"/>
        <v>0</v>
      </c>
      <c r="T2162" s="188"/>
      <c r="U2162" s="187">
        <f>U2156+U2161</f>
        <v>0</v>
      </c>
      <c r="V2162" s="187">
        <f>V2156+V2161</f>
        <v>0</v>
      </c>
      <c r="W2162" s="187">
        <f>W2156+W2161</f>
        <v>0</v>
      </c>
      <c r="X2162" s="187">
        <f>X2156+X2161</f>
        <v>0</v>
      </c>
      <c r="Y2162" s="188"/>
      <c r="Z2162" s="187">
        <f t="shared" ref="Z2162:AF2162" si="1633">Z2156+Z2161</f>
        <v>0</v>
      </c>
      <c r="AA2162" s="189">
        <f t="shared" si="1633"/>
        <v>0</v>
      </c>
      <c r="AB2162" s="187">
        <f t="shared" si="1633"/>
        <v>0</v>
      </c>
      <c r="AC2162" s="187">
        <f t="shared" si="1633"/>
        <v>0</v>
      </c>
      <c r="AD2162" s="187">
        <f t="shared" si="1633"/>
        <v>0</v>
      </c>
      <c r="AE2162" s="187">
        <f t="shared" si="1633"/>
        <v>0</v>
      </c>
      <c r="AF2162" s="187">
        <f t="shared" si="1633"/>
        <v>0</v>
      </c>
      <c r="AG2162" s="188"/>
      <c r="AH2162" s="187">
        <f>AH2156+AH2161</f>
        <v>0</v>
      </c>
      <c r="AI2162" s="187">
        <f>AI2156+AI2161</f>
        <v>0</v>
      </c>
      <c r="AJ2162" s="187">
        <f>AJ2156+AJ2161</f>
        <v>0</v>
      </c>
      <c r="AK2162" s="187">
        <f>AK2156+AK2161</f>
        <v>0</v>
      </c>
      <c r="AL2162" s="188"/>
      <c r="AM2162" s="190">
        <f t="shared" ref="AM2162:AW2162" si="1634">AM2156+AM2161</f>
        <v>0</v>
      </c>
      <c r="AN2162" s="191">
        <f>AN2156+AN2161</f>
        <v>417</v>
      </c>
      <c r="AO2162" s="190">
        <f>AO2156+AO2161</f>
        <v>417</v>
      </c>
      <c r="AP2162" s="184">
        <f t="shared" si="1634"/>
        <v>417</v>
      </c>
      <c r="AQ2162" s="192">
        <f t="shared" si="1634"/>
        <v>417</v>
      </c>
      <c r="AR2162" s="193">
        <f t="shared" si="1634"/>
        <v>0</v>
      </c>
      <c r="AS2162" s="194">
        <f t="shared" si="1634"/>
        <v>0</v>
      </c>
      <c r="AT2162" s="195">
        <f t="shared" si="1634"/>
        <v>417</v>
      </c>
      <c r="AU2162" s="192">
        <f t="shared" si="1634"/>
        <v>417</v>
      </c>
      <c r="AV2162" s="193">
        <f t="shared" si="1634"/>
        <v>0</v>
      </c>
      <c r="AW2162" s="194">
        <f t="shared" si="1634"/>
        <v>0</v>
      </c>
      <c r="AY2162" s="146"/>
      <c r="AZ2162" s="942"/>
    </row>
    <row r="2163" spans="1:52" ht="12.75" customHeight="1" x14ac:dyDescent="0.25">
      <c r="A2163" s="15"/>
      <c r="C2163" s="122"/>
      <c r="D2163" s="123"/>
      <c r="F2163" s="125"/>
      <c r="G2163" s="34"/>
      <c r="H2163" s="35"/>
      <c r="I2163" s="36"/>
      <c r="J2163" s="37"/>
      <c r="K2163" s="198" t="s">
        <v>72</v>
      </c>
      <c r="L2163" s="199">
        <v>0</v>
      </c>
      <c r="M2163" s="200">
        <v>0</v>
      </c>
      <c r="N2163" s="201">
        <v>0</v>
      </c>
      <c r="O2163" s="202">
        <v>0</v>
      </c>
      <c r="P2163" s="202">
        <v>0</v>
      </c>
      <c r="Q2163" s="202">
        <v>0</v>
      </c>
      <c r="R2163" s="202">
        <v>0</v>
      </c>
      <c r="S2163" s="202">
        <v>0</v>
      </c>
      <c r="T2163" s="203"/>
      <c r="U2163" s="135">
        <v>0</v>
      </c>
      <c r="V2163" s="135">
        <v>0</v>
      </c>
      <c r="W2163" s="202">
        <v>0</v>
      </c>
      <c r="X2163" s="202">
        <v>0</v>
      </c>
      <c r="Y2163" s="203"/>
      <c r="Z2163" s="135">
        <v>0</v>
      </c>
      <c r="AA2163" s="204">
        <v>0</v>
      </c>
      <c r="AB2163" s="202">
        <v>0</v>
      </c>
      <c r="AC2163" s="202">
        <v>0</v>
      </c>
      <c r="AD2163" s="202">
        <v>0</v>
      </c>
      <c r="AE2163" s="202">
        <v>0</v>
      </c>
      <c r="AF2163" s="202">
        <v>0</v>
      </c>
      <c r="AG2163" s="203"/>
      <c r="AH2163" s="135">
        <v>0</v>
      </c>
      <c r="AI2163" s="135">
        <v>0</v>
      </c>
      <c r="AJ2163" s="202">
        <v>0</v>
      </c>
      <c r="AK2163" s="202">
        <v>0</v>
      </c>
      <c r="AL2163" s="203"/>
      <c r="AM2163" s="205">
        <v>0</v>
      </c>
      <c r="AN2163" s="119">
        <v>0</v>
      </c>
      <c r="AO2163" s="120">
        <v>0</v>
      </c>
      <c r="AP2163" s="39">
        <v>0</v>
      </c>
      <c r="AQ2163" s="141">
        <v>0</v>
      </c>
      <c r="AR2163" s="141">
        <v>0</v>
      </c>
      <c r="AS2163" s="143">
        <v>0</v>
      </c>
      <c r="AT2163" s="144">
        <v>0</v>
      </c>
      <c r="AU2163" s="141">
        <v>0</v>
      </c>
      <c r="AV2163" s="141">
        <v>0</v>
      </c>
      <c r="AW2163" s="143">
        <v>0</v>
      </c>
      <c r="AY2163" s="146"/>
      <c r="AZ2163" s="964"/>
    </row>
    <row r="2164" spans="1:52" ht="12.75" customHeight="1" x14ac:dyDescent="0.25">
      <c r="A2164" s="356"/>
      <c r="B2164" s="225"/>
      <c r="C2164" s="122"/>
      <c r="D2164" s="357"/>
      <c r="E2164" s="226"/>
      <c r="F2164" s="122"/>
      <c r="G2164" s="126"/>
      <c r="H2164" s="35"/>
      <c r="I2164" s="36"/>
      <c r="J2164" s="37"/>
      <c r="K2164" s="198" t="s">
        <v>73</v>
      </c>
      <c r="L2164" s="241">
        <v>0</v>
      </c>
      <c r="M2164" s="242">
        <v>0</v>
      </c>
      <c r="N2164" s="201">
        <v>0</v>
      </c>
      <c r="O2164" s="202">
        <v>0</v>
      </c>
      <c r="P2164" s="202">
        <v>0</v>
      </c>
      <c r="Q2164" s="202">
        <v>0</v>
      </c>
      <c r="R2164" s="202">
        <v>0</v>
      </c>
      <c r="S2164" s="202">
        <v>0</v>
      </c>
      <c r="T2164" s="203"/>
      <c r="U2164" s="135">
        <v>0</v>
      </c>
      <c r="V2164" s="135">
        <v>0</v>
      </c>
      <c r="W2164" s="202">
        <v>0</v>
      </c>
      <c r="X2164" s="202">
        <v>0</v>
      </c>
      <c r="Y2164" s="203"/>
      <c r="Z2164" s="135">
        <v>0</v>
      </c>
      <c r="AA2164" s="204">
        <v>0</v>
      </c>
      <c r="AB2164" s="202">
        <v>0</v>
      </c>
      <c r="AC2164" s="202">
        <v>0</v>
      </c>
      <c r="AD2164" s="202">
        <v>0</v>
      </c>
      <c r="AE2164" s="202">
        <v>0</v>
      </c>
      <c r="AF2164" s="202">
        <v>0</v>
      </c>
      <c r="AG2164" s="203"/>
      <c r="AH2164" s="135">
        <v>0</v>
      </c>
      <c r="AI2164" s="135">
        <v>0</v>
      </c>
      <c r="AJ2164" s="202">
        <v>0</v>
      </c>
      <c r="AK2164" s="202">
        <v>0</v>
      </c>
      <c r="AL2164" s="203"/>
      <c r="AM2164" s="205">
        <v>0</v>
      </c>
      <c r="AN2164" s="119">
        <v>0</v>
      </c>
      <c r="AO2164" s="120">
        <v>0</v>
      </c>
      <c r="AP2164" s="39">
        <v>0</v>
      </c>
      <c r="AQ2164" s="141">
        <v>0</v>
      </c>
      <c r="AR2164" s="141">
        <v>0</v>
      </c>
      <c r="AS2164" s="143">
        <v>0</v>
      </c>
      <c r="AT2164" s="144">
        <v>0</v>
      </c>
      <c r="AU2164" s="141">
        <v>0</v>
      </c>
      <c r="AV2164" s="141">
        <v>0</v>
      </c>
      <c r="AW2164" s="143">
        <v>0</v>
      </c>
      <c r="AY2164" s="146"/>
      <c r="AZ2164" s="964"/>
    </row>
    <row r="2165" spans="1:52" ht="12.75" customHeight="1" x14ac:dyDescent="0.25">
      <c r="A2165" s="356"/>
      <c r="B2165" s="225"/>
      <c r="C2165" s="122"/>
      <c r="D2165" s="357"/>
      <c r="E2165" s="226"/>
      <c r="F2165" s="122"/>
      <c r="G2165" s="126"/>
      <c r="H2165" s="35"/>
      <c r="I2165" s="36"/>
      <c r="J2165" s="37"/>
      <c r="K2165" s="198" t="s">
        <v>74</v>
      </c>
      <c r="L2165" s="241">
        <v>0</v>
      </c>
      <c r="M2165" s="242">
        <v>0</v>
      </c>
      <c r="N2165" s="201">
        <v>0</v>
      </c>
      <c r="O2165" s="202">
        <v>0</v>
      </c>
      <c r="P2165" s="202">
        <v>0</v>
      </c>
      <c r="Q2165" s="202">
        <v>0</v>
      </c>
      <c r="R2165" s="202">
        <v>0</v>
      </c>
      <c r="S2165" s="202">
        <v>0</v>
      </c>
      <c r="T2165" s="203"/>
      <c r="U2165" s="135">
        <v>0</v>
      </c>
      <c r="V2165" s="135">
        <v>0</v>
      </c>
      <c r="W2165" s="202">
        <v>0</v>
      </c>
      <c r="X2165" s="202">
        <v>0</v>
      </c>
      <c r="Y2165" s="203"/>
      <c r="Z2165" s="135">
        <v>0</v>
      </c>
      <c r="AA2165" s="204">
        <v>0</v>
      </c>
      <c r="AB2165" s="202">
        <v>0</v>
      </c>
      <c r="AC2165" s="202">
        <v>0</v>
      </c>
      <c r="AD2165" s="202">
        <v>0</v>
      </c>
      <c r="AE2165" s="202">
        <v>0</v>
      </c>
      <c r="AF2165" s="202">
        <v>0</v>
      </c>
      <c r="AG2165" s="203"/>
      <c r="AH2165" s="135">
        <v>0</v>
      </c>
      <c r="AI2165" s="135">
        <v>0</v>
      </c>
      <c r="AJ2165" s="202">
        <v>0</v>
      </c>
      <c r="AK2165" s="202">
        <v>0</v>
      </c>
      <c r="AL2165" s="203"/>
      <c r="AM2165" s="205">
        <v>0</v>
      </c>
      <c r="AN2165" s="119">
        <v>0</v>
      </c>
      <c r="AO2165" s="120">
        <v>0</v>
      </c>
      <c r="AP2165" s="39">
        <v>0</v>
      </c>
      <c r="AQ2165" s="141">
        <v>0</v>
      </c>
      <c r="AR2165" s="141">
        <v>0</v>
      </c>
      <c r="AS2165" s="143">
        <v>0</v>
      </c>
      <c r="AT2165" s="144">
        <v>0</v>
      </c>
      <c r="AU2165" s="141">
        <v>0</v>
      </c>
      <c r="AV2165" s="141">
        <v>0</v>
      </c>
      <c r="AW2165" s="143">
        <v>0</v>
      </c>
      <c r="AY2165" s="146"/>
      <c r="AZ2165" s="964"/>
    </row>
    <row r="2166" spans="1:52" ht="12.75" customHeight="1" x14ac:dyDescent="0.25">
      <c r="A2166" s="356"/>
      <c r="B2166" s="225"/>
      <c r="C2166" s="122"/>
      <c r="D2166" s="357"/>
      <c r="E2166" s="226"/>
      <c r="F2166" s="122"/>
      <c r="G2166" s="126"/>
      <c r="H2166" s="35"/>
      <c r="I2166" s="36"/>
      <c r="J2166" s="37"/>
      <c r="K2166" s="198" t="s">
        <v>75</v>
      </c>
      <c r="L2166" s="241">
        <v>0</v>
      </c>
      <c r="M2166" s="242">
        <v>0</v>
      </c>
      <c r="N2166" s="201">
        <v>0</v>
      </c>
      <c r="O2166" s="202">
        <v>0</v>
      </c>
      <c r="P2166" s="202">
        <v>0</v>
      </c>
      <c r="Q2166" s="202">
        <v>0</v>
      </c>
      <c r="R2166" s="202">
        <v>0</v>
      </c>
      <c r="S2166" s="202">
        <v>0</v>
      </c>
      <c r="T2166" s="203"/>
      <c r="U2166" s="135">
        <v>0</v>
      </c>
      <c r="V2166" s="135">
        <v>0</v>
      </c>
      <c r="W2166" s="202">
        <v>0</v>
      </c>
      <c r="X2166" s="202">
        <v>0</v>
      </c>
      <c r="Y2166" s="203"/>
      <c r="Z2166" s="135">
        <v>0</v>
      </c>
      <c r="AA2166" s="204">
        <v>0</v>
      </c>
      <c r="AB2166" s="202">
        <v>0</v>
      </c>
      <c r="AC2166" s="202">
        <v>0</v>
      </c>
      <c r="AD2166" s="202">
        <v>0</v>
      </c>
      <c r="AE2166" s="202">
        <v>0</v>
      </c>
      <c r="AF2166" s="202">
        <v>0</v>
      </c>
      <c r="AG2166" s="203"/>
      <c r="AH2166" s="135">
        <v>0</v>
      </c>
      <c r="AI2166" s="135">
        <v>0</v>
      </c>
      <c r="AJ2166" s="202">
        <v>0</v>
      </c>
      <c r="AK2166" s="202">
        <v>0</v>
      </c>
      <c r="AL2166" s="203"/>
      <c r="AM2166" s="205">
        <v>0</v>
      </c>
      <c r="AN2166" s="119">
        <v>0</v>
      </c>
      <c r="AO2166" s="120">
        <v>0</v>
      </c>
      <c r="AP2166" s="39">
        <v>0</v>
      </c>
      <c r="AQ2166" s="141">
        <v>0</v>
      </c>
      <c r="AR2166" s="141">
        <v>0</v>
      </c>
      <c r="AS2166" s="143">
        <v>0</v>
      </c>
      <c r="AT2166" s="144">
        <v>0</v>
      </c>
      <c r="AU2166" s="141">
        <v>0</v>
      </c>
      <c r="AV2166" s="141">
        <v>0</v>
      </c>
      <c r="AW2166" s="143">
        <v>0</v>
      </c>
      <c r="AY2166" s="146"/>
      <c r="AZ2166" s="964"/>
    </row>
    <row r="2167" spans="1:52" ht="12.75" customHeight="1" x14ac:dyDescent="0.25">
      <c r="A2167" s="356"/>
      <c r="B2167" s="225"/>
      <c r="C2167" s="122"/>
      <c r="D2167" s="357"/>
      <c r="E2167" s="226"/>
      <c r="F2167" s="122"/>
      <c r="G2167" s="126"/>
      <c r="H2167" s="35"/>
      <c r="I2167" s="36"/>
      <c r="J2167" s="37"/>
      <c r="K2167" s="206" t="s">
        <v>76</v>
      </c>
      <c r="L2167" s="241">
        <v>0</v>
      </c>
      <c r="M2167" s="242">
        <v>0</v>
      </c>
      <c r="N2167" s="201">
        <v>0</v>
      </c>
      <c r="O2167" s="202">
        <v>0</v>
      </c>
      <c r="P2167" s="202">
        <v>0</v>
      </c>
      <c r="Q2167" s="202">
        <v>0</v>
      </c>
      <c r="R2167" s="202">
        <v>0</v>
      </c>
      <c r="S2167" s="202">
        <v>0</v>
      </c>
      <c r="T2167" s="203"/>
      <c r="U2167" s="135">
        <v>0</v>
      </c>
      <c r="V2167" s="135">
        <v>0</v>
      </c>
      <c r="W2167" s="202">
        <v>0</v>
      </c>
      <c r="X2167" s="202">
        <v>0</v>
      </c>
      <c r="Y2167" s="203"/>
      <c r="Z2167" s="135">
        <v>0</v>
      </c>
      <c r="AA2167" s="204">
        <v>0</v>
      </c>
      <c r="AB2167" s="202">
        <v>0</v>
      </c>
      <c r="AC2167" s="202">
        <v>0</v>
      </c>
      <c r="AD2167" s="202">
        <v>0</v>
      </c>
      <c r="AE2167" s="202">
        <v>0</v>
      </c>
      <c r="AF2167" s="202">
        <v>0</v>
      </c>
      <c r="AG2167" s="203"/>
      <c r="AH2167" s="135">
        <v>0</v>
      </c>
      <c r="AI2167" s="135">
        <v>0</v>
      </c>
      <c r="AJ2167" s="202">
        <v>0</v>
      </c>
      <c r="AK2167" s="202">
        <v>0</v>
      </c>
      <c r="AL2167" s="203"/>
      <c r="AM2167" s="205">
        <v>0</v>
      </c>
      <c r="AN2167" s="119">
        <v>0</v>
      </c>
      <c r="AO2167" s="120">
        <v>0</v>
      </c>
      <c r="AP2167" s="39">
        <v>0</v>
      </c>
      <c r="AQ2167" s="141">
        <v>0</v>
      </c>
      <c r="AR2167" s="141">
        <v>0</v>
      </c>
      <c r="AS2167" s="143">
        <v>0</v>
      </c>
      <c r="AT2167" s="144">
        <v>0</v>
      </c>
      <c r="AU2167" s="141">
        <v>0</v>
      </c>
      <c r="AV2167" s="141">
        <v>0</v>
      </c>
      <c r="AW2167" s="143">
        <v>0</v>
      </c>
      <c r="AY2167" s="146"/>
      <c r="AZ2167" s="964"/>
    </row>
    <row r="2168" spans="1:52" ht="12.75" customHeight="1" x14ac:dyDescent="0.25">
      <c r="A2168" s="356"/>
      <c r="B2168" s="225"/>
      <c r="C2168" s="122"/>
      <c r="D2168" s="357"/>
      <c r="E2168" s="226"/>
      <c r="F2168" s="122"/>
      <c r="G2168" s="126"/>
      <c r="H2168" s="35"/>
      <c r="I2168" s="36"/>
      <c r="J2168" s="37"/>
      <c r="K2168" s="244"/>
      <c r="L2168" s="241"/>
      <c r="M2168" s="242"/>
      <c r="N2168" s="201"/>
      <c r="O2168" s="202"/>
      <c r="P2168" s="202"/>
      <c r="Q2168" s="202"/>
      <c r="R2168" s="202"/>
      <c r="S2168" s="202"/>
      <c r="T2168" s="224"/>
      <c r="U2168" s="138"/>
      <c r="V2168" s="138"/>
      <c r="W2168" s="139"/>
      <c r="X2168" s="139"/>
      <c r="Y2168" s="224"/>
      <c r="Z2168" s="210"/>
      <c r="AA2168" s="204"/>
      <c r="AB2168" s="202"/>
      <c r="AC2168" s="202"/>
      <c r="AD2168" s="202"/>
      <c r="AE2168" s="202"/>
      <c r="AF2168" s="202"/>
      <c r="AG2168" s="224"/>
      <c r="AH2168" s="138"/>
      <c r="AI2168" s="138"/>
      <c r="AJ2168" s="139"/>
      <c r="AK2168" s="139"/>
      <c r="AL2168" s="224"/>
      <c r="AM2168" s="140"/>
      <c r="AN2168" s="211"/>
      <c r="AO2168" s="212"/>
      <c r="AP2168" s="39"/>
      <c r="AQ2168" s="141"/>
      <c r="AR2168" s="141"/>
      <c r="AS2168" s="143"/>
      <c r="AU2168" s="141"/>
      <c r="AV2168" s="141"/>
      <c r="AW2168" s="143"/>
      <c r="AY2168" s="146"/>
      <c r="AZ2168" s="964"/>
    </row>
    <row r="2169" spans="1:52" ht="12.75" customHeight="1" x14ac:dyDescent="0.25">
      <c r="A2169" s="356"/>
      <c r="B2169" s="225"/>
      <c r="C2169" s="122"/>
      <c r="D2169" s="357"/>
      <c r="E2169" s="226"/>
      <c r="F2169" s="122"/>
      <c r="G2169" s="126"/>
      <c r="H2169" s="35"/>
      <c r="I2169" s="36"/>
      <c r="J2169" s="37"/>
      <c r="K2169" s="244"/>
      <c r="L2169" s="241"/>
      <c r="M2169" s="242"/>
      <c r="N2169" s="201"/>
      <c r="O2169" s="202"/>
      <c r="P2169" s="202"/>
      <c r="Q2169" s="202"/>
      <c r="R2169" s="202"/>
      <c r="S2169" s="202"/>
      <c r="T2169" s="224"/>
      <c r="U2169" s="138"/>
      <c r="V2169" s="138"/>
      <c r="W2169" s="139"/>
      <c r="X2169" s="139"/>
      <c r="Y2169" s="224"/>
      <c r="Z2169" s="210"/>
      <c r="AA2169" s="204"/>
      <c r="AB2169" s="202"/>
      <c r="AC2169" s="202"/>
      <c r="AD2169" s="202"/>
      <c r="AE2169" s="202"/>
      <c r="AF2169" s="202"/>
      <c r="AG2169" s="224"/>
      <c r="AH2169" s="138"/>
      <c r="AI2169" s="138"/>
      <c r="AJ2169" s="139"/>
      <c r="AK2169" s="139"/>
      <c r="AL2169" s="224"/>
      <c r="AM2169" s="140"/>
      <c r="AN2169" s="211"/>
      <c r="AO2169" s="212"/>
      <c r="AP2169" s="39"/>
      <c r="AQ2169" s="141"/>
      <c r="AR2169" s="141"/>
      <c r="AS2169" s="143"/>
      <c r="AU2169" s="141"/>
      <c r="AV2169" s="141"/>
      <c r="AW2169" s="143"/>
      <c r="AY2169" s="146"/>
      <c r="AZ2169" s="964"/>
    </row>
    <row r="2170" spans="1:52" ht="12.75" customHeight="1" x14ac:dyDescent="0.25">
      <c r="A2170" s="356"/>
      <c r="B2170" s="225"/>
      <c r="C2170" s="122"/>
      <c r="D2170" s="357"/>
      <c r="F2170" s="125"/>
      <c r="G2170" s="126"/>
      <c r="H2170" s="35"/>
      <c r="I2170" s="36"/>
      <c r="J2170" s="37"/>
      <c r="K2170" s="116" t="s">
        <v>1284</v>
      </c>
      <c r="L2170" s="241"/>
      <c r="M2170" s="242"/>
      <c r="N2170" s="201"/>
      <c r="O2170" s="202"/>
      <c r="P2170" s="202"/>
      <c r="Q2170" s="202"/>
      <c r="R2170" s="202"/>
      <c r="S2170" s="202"/>
      <c r="T2170" s="224"/>
      <c r="U2170" s="138"/>
      <c r="V2170" s="138"/>
      <c r="W2170" s="139"/>
      <c r="X2170" s="139"/>
      <c r="Y2170" s="224"/>
      <c r="Z2170" s="210"/>
      <c r="AA2170" s="204"/>
      <c r="AB2170" s="202"/>
      <c r="AC2170" s="202"/>
      <c r="AD2170" s="202"/>
      <c r="AE2170" s="202"/>
      <c r="AF2170" s="202"/>
      <c r="AG2170" s="224"/>
      <c r="AH2170" s="138"/>
      <c r="AI2170" s="138"/>
      <c r="AJ2170" s="139"/>
      <c r="AK2170" s="139"/>
      <c r="AL2170" s="224"/>
      <c r="AM2170" s="140"/>
      <c r="AN2170" s="211"/>
      <c r="AO2170" s="212"/>
      <c r="AP2170" s="39"/>
      <c r="AQ2170" s="141"/>
      <c r="AR2170" s="141"/>
      <c r="AS2170" s="143"/>
      <c r="AU2170" s="141"/>
      <c r="AV2170" s="141"/>
      <c r="AW2170" s="143"/>
      <c r="AY2170" s="146"/>
      <c r="AZ2170" s="964"/>
    </row>
    <row r="2171" spans="1:52" x14ac:dyDescent="0.25">
      <c r="A2171" s="356"/>
      <c r="B2171" s="225"/>
      <c r="C2171" s="122"/>
      <c r="D2171" s="357"/>
      <c r="F2171" s="125"/>
      <c r="G2171" s="126"/>
      <c r="H2171" s="35"/>
      <c r="I2171" s="36"/>
      <c r="J2171" s="37"/>
      <c r="K2171" s="116" t="s">
        <v>1285</v>
      </c>
      <c r="L2171" s="241"/>
      <c r="M2171" s="242"/>
      <c r="N2171" s="201"/>
      <c r="O2171" s="202"/>
      <c r="P2171" s="202"/>
      <c r="Q2171" s="202"/>
      <c r="R2171" s="202"/>
      <c r="S2171" s="202"/>
      <c r="T2171" s="224"/>
      <c r="U2171" s="138"/>
      <c r="V2171" s="138"/>
      <c r="W2171" s="139"/>
      <c r="X2171" s="139"/>
      <c r="Y2171" s="224"/>
      <c r="Z2171" s="210"/>
      <c r="AA2171" s="204"/>
      <c r="AB2171" s="202"/>
      <c r="AC2171" s="202"/>
      <c r="AD2171" s="202"/>
      <c r="AE2171" s="202"/>
      <c r="AF2171" s="202"/>
      <c r="AG2171" s="224"/>
      <c r="AH2171" s="138"/>
      <c r="AI2171" s="138"/>
      <c r="AJ2171" s="139"/>
      <c r="AK2171" s="139"/>
      <c r="AL2171" s="224"/>
      <c r="AM2171" s="140"/>
      <c r="AN2171" s="211"/>
      <c r="AO2171" s="212"/>
      <c r="AP2171" s="39"/>
      <c r="AQ2171" s="141"/>
      <c r="AR2171" s="141"/>
      <c r="AS2171" s="143"/>
      <c r="AU2171" s="141"/>
      <c r="AV2171" s="141"/>
      <c r="AW2171" s="143"/>
      <c r="AY2171" s="146"/>
      <c r="AZ2171" s="964"/>
    </row>
    <row r="2172" spans="1:52" ht="12.75" customHeight="1" x14ac:dyDescent="0.25">
      <c r="A2172" s="356"/>
      <c r="B2172" s="225"/>
      <c r="C2172" s="122"/>
      <c r="D2172" s="357"/>
      <c r="F2172" s="125"/>
      <c r="G2172" s="126"/>
      <c r="H2172" s="35"/>
      <c r="I2172" s="36"/>
      <c r="J2172" s="37"/>
      <c r="K2172" s="349"/>
      <c r="L2172" s="241"/>
      <c r="M2172" s="242"/>
      <c r="N2172" s="201"/>
      <c r="O2172" s="202"/>
      <c r="P2172" s="202"/>
      <c r="Q2172" s="202"/>
      <c r="R2172" s="202"/>
      <c r="S2172" s="202"/>
      <c r="T2172" s="224"/>
      <c r="U2172" s="138"/>
      <c r="V2172" s="138"/>
      <c r="W2172" s="139"/>
      <c r="X2172" s="139"/>
      <c r="Y2172" s="224"/>
      <c r="Z2172" s="210"/>
      <c r="AA2172" s="204"/>
      <c r="AB2172" s="202"/>
      <c r="AC2172" s="202"/>
      <c r="AD2172" s="202"/>
      <c r="AE2172" s="202"/>
      <c r="AF2172" s="202"/>
      <c r="AG2172" s="224"/>
      <c r="AH2172" s="138"/>
      <c r="AI2172" s="138"/>
      <c r="AJ2172" s="139"/>
      <c r="AK2172" s="139"/>
      <c r="AL2172" s="224"/>
      <c r="AM2172" s="140"/>
      <c r="AN2172" s="211"/>
      <c r="AO2172" s="212"/>
      <c r="AP2172" s="39"/>
      <c r="AQ2172" s="141"/>
      <c r="AR2172" s="141"/>
      <c r="AS2172" s="143"/>
      <c r="AU2172" s="141"/>
      <c r="AV2172" s="141"/>
      <c r="AW2172" s="143"/>
      <c r="AY2172" s="146"/>
      <c r="AZ2172" s="964"/>
    </row>
    <row r="2173" spans="1:52" ht="35.1" customHeight="1" x14ac:dyDescent="0.25">
      <c r="A2173" s="15" t="s">
        <v>1675</v>
      </c>
      <c r="B2173" s="225">
        <v>17</v>
      </c>
      <c r="C2173" s="122" t="s">
        <v>1280</v>
      </c>
      <c r="D2173" s="123">
        <v>1000</v>
      </c>
      <c r="E2173" s="226"/>
      <c r="F2173" s="122">
        <v>12</v>
      </c>
      <c r="G2173" s="126"/>
      <c r="H2173" s="35" t="str">
        <f t="shared" si="1619"/>
        <v>091</v>
      </c>
      <c r="I2173" s="36">
        <v>80100001</v>
      </c>
      <c r="J2173" s="37" t="s">
        <v>2557</v>
      </c>
      <c r="K2173" s="244" t="s">
        <v>2558</v>
      </c>
      <c r="L2173" s="232">
        <v>0</v>
      </c>
      <c r="M2173" s="233">
        <v>0</v>
      </c>
      <c r="N2173" s="130"/>
      <c r="O2173" s="131"/>
      <c r="P2173" s="131"/>
      <c r="Q2173" s="131"/>
      <c r="R2173" s="131"/>
      <c r="S2173" s="131"/>
      <c r="T2173" s="132" t="str">
        <f t="shared" ref="T2173:T2245" si="1635">IF(SUM(N2173:S2173)=U2173,"OK",SUM(N2173:S2173)-U2173)</f>
        <v>OK</v>
      </c>
      <c r="U2173" s="138"/>
      <c r="V2173" s="138"/>
      <c r="W2173" s="139"/>
      <c r="X2173" s="139"/>
      <c r="Y2173" s="132" t="str">
        <f t="shared" ref="Y2173:Y2245" si="1636">IF(SUM(W2173:X2173)=Z2173,"OK",SUM(W2173:X2173)-Z2173)</f>
        <v>OK</v>
      </c>
      <c r="Z2173" s="210"/>
      <c r="AA2173" s="204"/>
      <c r="AB2173" s="202"/>
      <c r="AC2173" s="202"/>
      <c r="AD2173" s="202"/>
      <c r="AE2173" s="202"/>
      <c r="AF2173" s="202"/>
      <c r="AG2173" s="132" t="str">
        <f t="shared" ref="AG2173:AG2245" si="1637">IF(SUM(AA2173:AF2173)=AH2173,"OK",SUM(AA2173:AF2173)-AH2173)</f>
        <v>OK</v>
      </c>
      <c r="AH2173" s="138"/>
      <c r="AI2173" s="138"/>
      <c r="AJ2173" s="139"/>
      <c r="AK2173" s="139"/>
      <c r="AL2173" s="132" t="str">
        <f t="shared" ref="AL2173:AL2245" si="1638">IF(SUM(AJ2173:AK2173)=AM2173,"OK",SUM(AJ2173:AK2173)-AM2173)</f>
        <v>OK</v>
      </c>
      <c r="AM2173" s="140"/>
      <c r="AN2173" s="119">
        <f t="shared" ref="AN2173:AN2245" si="1639">L2173+U2173+V2173+Z2173</f>
        <v>0</v>
      </c>
      <c r="AO2173" s="120">
        <f t="shared" ref="AO2173:AO2245" si="1640">M2173+AH2173+AI2173+AM2173</f>
        <v>0</v>
      </c>
      <c r="AP2173" s="39">
        <f t="shared" ref="AP2173:AP2236" si="1641">L2173</f>
        <v>0</v>
      </c>
      <c r="AQ2173" s="141">
        <f t="shared" ref="AQ2173:AQ2236" si="1642">AN2173</f>
        <v>0</v>
      </c>
      <c r="AR2173" s="142">
        <f>AQ2173-AP2173</f>
        <v>0</v>
      </c>
      <c r="AS2173" s="143" t="e">
        <f>AR2173/AP2173</f>
        <v>#DIV/0!</v>
      </c>
      <c r="AT2173" s="144">
        <f t="shared" ref="AT2173:AT2236" si="1643">M2173</f>
        <v>0</v>
      </c>
      <c r="AU2173" s="141">
        <f>AO2173</f>
        <v>0</v>
      </c>
      <c r="AV2173" s="142">
        <f>AU2173-AT2173</f>
        <v>0</v>
      </c>
      <c r="AW2173" s="143" t="e">
        <f>AV2173/AT2173</f>
        <v>#DIV/0!</v>
      </c>
      <c r="AY2173" s="146" t="str">
        <f t="shared" ref="AY2173:AY2204" si="1644">RIGHT(LEFT(I2173,3),2)&amp;"."&amp;RIGHT(LEFT(I2173,5),2)</f>
        <v>01.00</v>
      </c>
      <c r="AZ2173" s="964" t="b">
        <f>COUNTIF('[1]Codes SEC'!$B$2:$B$250,Ministres!AY2173)&gt;0</f>
        <v>1</v>
      </c>
    </row>
    <row r="2174" spans="1:52" ht="35.1" customHeight="1" x14ac:dyDescent="0.25">
      <c r="A2174" s="15" t="s">
        <v>1675</v>
      </c>
      <c r="B2174" s="225">
        <v>17</v>
      </c>
      <c r="C2174" s="122" t="s">
        <v>1280</v>
      </c>
      <c r="D2174" s="123">
        <v>1000</v>
      </c>
      <c r="E2174" s="226"/>
      <c r="F2174" s="122">
        <v>12</v>
      </c>
      <c r="G2174" s="126"/>
      <c r="H2174" s="35" t="str">
        <f t="shared" si="1619"/>
        <v>091</v>
      </c>
      <c r="I2174" s="36" t="s">
        <v>96</v>
      </c>
      <c r="J2174" s="37" t="s">
        <v>2559</v>
      </c>
      <c r="K2174" s="244" t="s">
        <v>2560</v>
      </c>
      <c r="L2174" s="232">
        <v>0</v>
      </c>
      <c r="M2174" s="233">
        <v>0</v>
      </c>
      <c r="N2174" s="130"/>
      <c r="O2174" s="131"/>
      <c r="P2174" s="131"/>
      <c r="Q2174" s="131"/>
      <c r="R2174" s="131"/>
      <c r="S2174" s="131"/>
      <c r="T2174" s="132" t="str">
        <f t="shared" si="1635"/>
        <v>OK</v>
      </c>
      <c r="U2174" s="138"/>
      <c r="V2174" s="138"/>
      <c r="W2174" s="139"/>
      <c r="X2174" s="139"/>
      <c r="Y2174" s="132" t="str">
        <f t="shared" si="1636"/>
        <v>OK</v>
      </c>
      <c r="Z2174" s="210"/>
      <c r="AA2174" s="204"/>
      <c r="AB2174" s="202"/>
      <c r="AC2174" s="202"/>
      <c r="AD2174" s="202"/>
      <c r="AE2174" s="202"/>
      <c r="AF2174" s="202"/>
      <c r="AG2174" s="132" t="str">
        <f t="shared" si="1637"/>
        <v>OK</v>
      </c>
      <c r="AH2174" s="138"/>
      <c r="AI2174" s="138"/>
      <c r="AJ2174" s="139"/>
      <c r="AK2174" s="139"/>
      <c r="AL2174" s="132" t="str">
        <f t="shared" si="1638"/>
        <v>OK</v>
      </c>
      <c r="AM2174" s="140"/>
      <c r="AN2174" s="119">
        <f t="shared" si="1639"/>
        <v>0</v>
      </c>
      <c r="AO2174" s="120">
        <f t="shared" si="1640"/>
        <v>0</v>
      </c>
      <c r="AP2174" s="39">
        <f t="shared" si="1641"/>
        <v>0</v>
      </c>
      <c r="AQ2174" s="141">
        <f t="shared" si="1642"/>
        <v>0</v>
      </c>
      <c r="AR2174" s="142">
        <f>AQ2174-AP2174</f>
        <v>0</v>
      </c>
      <c r="AS2174" s="143" t="e">
        <f>AR2174/AP2174</f>
        <v>#DIV/0!</v>
      </c>
      <c r="AT2174" s="144">
        <f t="shared" si="1643"/>
        <v>0</v>
      </c>
      <c r="AU2174" s="141">
        <f>AO2174</f>
        <v>0</v>
      </c>
      <c r="AV2174" s="142">
        <f>AU2174-AT2174</f>
        <v>0</v>
      </c>
      <c r="AW2174" s="143" t="e">
        <f>AV2174/AT2174</f>
        <v>#DIV/0!</v>
      </c>
      <c r="AY2174" s="146" t="str">
        <f t="shared" si="1644"/>
        <v>12.11</v>
      </c>
      <c r="AZ2174" s="964" t="b">
        <f>COUNTIF('[1]Codes SEC'!$B$2:$B$250,Ministres!AY2174)&gt;0</f>
        <v>1</v>
      </c>
    </row>
    <row r="2175" spans="1:52" ht="35.1" customHeight="1" x14ac:dyDescent="0.25">
      <c r="A2175" s="15" t="s">
        <v>1675</v>
      </c>
      <c r="B2175" s="225">
        <v>17</v>
      </c>
      <c r="C2175" s="122" t="s">
        <v>1280</v>
      </c>
      <c r="D2175" s="123">
        <v>1000</v>
      </c>
      <c r="E2175" s="226"/>
      <c r="F2175" s="122">
        <v>12</v>
      </c>
      <c r="G2175" s="126"/>
      <c r="H2175" s="35" t="str">
        <f t="shared" si="1619"/>
        <v>091</v>
      </c>
      <c r="I2175" s="36" t="s">
        <v>96</v>
      </c>
      <c r="J2175" s="37" t="s">
        <v>2561</v>
      </c>
      <c r="K2175" s="244" t="s">
        <v>1198</v>
      </c>
      <c r="L2175" s="232">
        <v>481</v>
      </c>
      <c r="M2175" s="233">
        <v>481</v>
      </c>
      <c r="N2175" s="130"/>
      <c r="O2175" s="131"/>
      <c r="P2175" s="131"/>
      <c r="Q2175" s="131"/>
      <c r="R2175" s="131"/>
      <c r="S2175" s="131"/>
      <c r="T2175" s="132" t="str">
        <f t="shared" si="1635"/>
        <v>OK</v>
      </c>
      <c r="U2175" s="138"/>
      <c r="V2175" s="138"/>
      <c r="W2175" s="139"/>
      <c r="X2175" s="139"/>
      <c r="Y2175" s="132" t="str">
        <f t="shared" si="1636"/>
        <v>OK</v>
      </c>
      <c r="Z2175" s="210"/>
      <c r="AA2175" s="204"/>
      <c r="AB2175" s="202"/>
      <c r="AC2175" s="202"/>
      <c r="AD2175" s="202"/>
      <c r="AE2175" s="202"/>
      <c r="AF2175" s="202"/>
      <c r="AG2175" s="132" t="str">
        <f t="shared" si="1637"/>
        <v>OK</v>
      </c>
      <c r="AH2175" s="138"/>
      <c r="AI2175" s="138"/>
      <c r="AJ2175" s="139"/>
      <c r="AK2175" s="139"/>
      <c r="AL2175" s="132" t="str">
        <f t="shared" si="1638"/>
        <v>OK</v>
      </c>
      <c r="AM2175" s="140"/>
      <c r="AN2175" s="119">
        <f t="shared" si="1639"/>
        <v>481</v>
      </c>
      <c r="AO2175" s="120">
        <f t="shared" si="1640"/>
        <v>481</v>
      </c>
      <c r="AP2175" s="39">
        <f t="shared" si="1641"/>
        <v>481</v>
      </c>
      <c r="AQ2175" s="141">
        <f t="shared" si="1642"/>
        <v>481</v>
      </c>
      <c r="AR2175" s="142">
        <f t="shared" ref="AR2175:AR2236" si="1645">AQ2175-AP2175</f>
        <v>0</v>
      </c>
      <c r="AS2175" s="143">
        <f t="shared" ref="AS2175:AS2188" si="1646">AR2175/AP2175</f>
        <v>0</v>
      </c>
      <c r="AT2175" s="144">
        <f t="shared" si="1643"/>
        <v>481</v>
      </c>
      <c r="AU2175" s="141">
        <f t="shared" ref="AU2175:AU2218" si="1647">AO2175</f>
        <v>481</v>
      </c>
      <c r="AV2175" s="142">
        <f t="shared" ref="AV2175:AV2236" si="1648">AU2175-AT2175</f>
        <v>0</v>
      </c>
      <c r="AW2175" s="143">
        <f t="shared" ref="AW2175:AW2188" si="1649">AV2175/AT2175</f>
        <v>0</v>
      </c>
      <c r="AY2175" s="146" t="str">
        <f t="shared" si="1644"/>
        <v>12.11</v>
      </c>
      <c r="AZ2175" s="964" t="b">
        <f>COUNTIF('[1]Codes SEC'!$B$2:$B$250,Ministres!AY2175)&gt;0</f>
        <v>1</v>
      </c>
    </row>
    <row r="2176" spans="1:52" ht="35.1" customHeight="1" x14ac:dyDescent="0.25">
      <c r="A2176" s="15" t="s">
        <v>1675</v>
      </c>
      <c r="B2176" s="225">
        <v>17</v>
      </c>
      <c r="C2176" s="122" t="s">
        <v>1280</v>
      </c>
      <c r="D2176" s="123">
        <v>1000</v>
      </c>
      <c r="E2176" s="226"/>
      <c r="F2176" s="122">
        <v>12</v>
      </c>
      <c r="G2176" s="126"/>
      <c r="H2176" s="35" t="str">
        <f t="shared" si="1619"/>
        <v>091</v>
      </c>
      <c r="I2176" s="36" t="s">
        <v>96</v>
      </c>
      <c r="J2176" s="37" t="s">
        <v>2562</v>
      </c>
      <c r="K2176" s="244" t="s">
        <v>2563</v>
      </c>
      <c r="L2176" s="232">
        <v>180</v>
      </c>
      <c r="M2176" s="233">
        <v>180</v>
      </c>
      <c r="N2176" s="130"/>
      <c r="O2176" s="131"/>
      <c r="P2176" s="131"/>
      <c r="Q2176" s="131"/>
      <c r="R2176" s="131"/>
      <c r="S2176" s="131"/>
      <c r="T2176" s="132" t="str">
        <f t="shared" si="1635"/>
        <v>OK</v>
      </c>
      <c r="U2176" s="138"/>
      <c r="V2176" s="138"/>
      <c r="W2176" s="139"/>
      <c r="X2176" s="139"/>
      <c r="Y2176" s="132" t="str">
        <f t="shared" si="1636"/>
        <v>OK</v>
      </c>
      <c r="Z2176" s="210"/>
      <c r="AA2176" s="204"/>
      <c r="AB2176" s="202"/>
      <c r="AC2176" s="202"/>
      <c r="AD2176" s="202"/>
      <c r="AE2176" s="202"/>
      <c r="AF2176" s="202"/>
      <c r="AG2176" s="132" t="str">
        <f t="shared" si="1637"/>
        <v>OK</v>
      </c>
      <c r="AH2176" s="138"/>
      <c r="AI2176" s="138"/>
      <c r="AJ2176" s="139"/>
      <c r="AK2176" s="139"/>
      <c r="AL2176" s="132" t="str">
        <f t="shared" si="1638"/>
        <v>OK</v>
      </c>
      <c r="AM2176" s="140"/>
      <c r="AN2176" s="119">
        <f t="shared" si="1639"/>
        <v>180</v>
      </c>
      <c r="AO2176" s="120">
        <f t="shared" si="1640"/>
        <v>180</v>
      </c>
      <c r="AP2176" s="39">
        <f t="shared" si="1641"/>
        <v>180</v>
      </c>
      <c r="AQ2176" s="141">
        <f t="shared" si="1642"/>
        <v>180</v>
      </c>
      <c r="AR2176" s="142">
        <f t="shared" si="1645"/>
        <v>0</v>
      </c>
      <c r="AS2176" s="143">
        <f t="shared" si="1646"/>
        <v>0</v>
      </c>
      <c r="AT2176" s="144">
        <f t="shared" si="1643"/>
        <v>180</v>
      </c>
      <c r="AU2176" s="141">
        <f t="shared" si="1647"/>
        <v>180</v>
      </c>
      <c r="AV2176" s="142">
        <f t="shared" si="1648"/>
        <v>0</v>
      </c>
      <c r="AW2176" s="143">
        <f t="shared" si="1649"/>
        <v>0</v>
      </c>
      <c r="AY2176" s="146" t="str">
        <f t="shared" si="1644"/>
        <v>12.11</v>
      </c>
      <c r="AZ2176" s="964" t="b">
        <f>COUNTIF('[1]Codes SEC'!$B$2:$B$250,Ministres!AY2176)&gt;0</f>
        <v>1</v>
      </c>
    </row>
    <row r="2177" spans="1:52" ht="35.1" customHeight="1" x14ac:dyDescent="0.25">
      <c r="A2177" s="15" t="s">
        <v>1675</v>
      </c>
      <c r="B2177" s="225">
        <v>17</v>
      </c>
      <c r="C2177" s="122" t="s">
        <v>1280</v>
      </c>
      <c r="D2177" s="123">
        <v>1000</v>
      </c>
      <c r="E2177" s="226"/>
      <c r="F2177" s="122">
        <v>12</v>
      </c>
      <c r="G2177" s="126"/>
      <c r="H2177" s="35" t="str">
        <f t="shared" si="1619"/>
        <v>091</v>
      </c>
      <c r="I2177" s="36" t="s">
        <v>96</v>
      </c>
      <c r="J2177" s="37" t="s">
        <v>2564</v>
      </c>
      <c r="K2177" s="244" t="s">
        <v>2565</v>
      </c>
      <c r="L2177" s="232">
        <v>280</v>
      </c>
      <c r="M2177" s="233">
        <v>280</v>
      </c>
      <c r="N2177" s="130"/>
      <c r="O2177" s="131"/>
      <c r="P2177" s="131"/>
      <c r="Q2177" s="131"/>
      <c r="R2177" s="131"/>
      <c r="S2177" s="131"/>
      <c r="T2177" s="132" t="str">
        <f t="shared" si="1635"/>
        <v>OK</v>
      </c>
      <c r="U2177" s="138"/>
      <c r="V2177" s="138"/>
      <c r="W2177" s="139"/>
      <c r="X2177" s="139"/>
      <c r="Y2177" s="132" t="str">
        <f t="shared" si="1636"/>
        <v>OK</v>
      </c>
      <c r="Z2177" s="210"/>
      <c r="AA2177" s="204"/>
      <c r="AB2177" s="202"/>
      <c r="AC2177" s="202"/>
      <c r="AD2177" s="202"/>
      <c r="AE2177" s="202"/>
      <c r="AF2177" s="202"/>
      <c r="AG2177" s="132" t="str">
        <f t="shared" si="1637"/>
        <v>OK</v>
      </c>
      <c r="AH2177" s="138"/>
      <c r="AI2177" s="138"/>
      <c r="AJ2177" s="139"/>
      <c r="AK2177" s="139"/>
      <c r="AL2177" s="132" t="str">
        <f t="shared" si="1638"/>
        <v>OK</v>
      </c>
      <c r="AM2177" s="140"/>
      <c r="AN2177" s="119">
        <f t="shared" si="1639"/>
        <v>280</v>
      </c>
      <c r="AO2177" s="120">
        <f t="shared" si="1640"/>
        <v>280</v>
      </c>
      <c r="AP2177" s="39">
        <f t="shared" si="1641"/>
        <v>280</v>
      </c>
      <c r="AQ2177" s="141">
        <f t="shared" si="1642"/>
        <v>280</v>
      </c>
      <c r="AR2177" s="142">
        <f t="shared" si="1645"/>
        <v>0</v>
      </c>
      <c r="AS2177" s="143">
        <f t="shared" si="1646"/>
        <v>0</v>
      </c>
      <c r="AT2177" s="144">
        <f t="shared" si="1643"/>
        <v>280</v>
      </c>
      <c r="AU2177" s="141">
        <f t="shared" si="1647"/>
        <v>280</v>
      </c>
      <c r="AV2177" s="142">
        <f t="shared" si="1648"/>
        <v>0</v>
      </c>
      <c r="AW2177" s="143">
        <f t="shared" si="1649"/>
        <v>0</v>
      </c>
      <c r="AY2177" s="146" t="str">
        <f t="shared" si="1644"/>
        <v>12.11</v>
      </c>
      <c r="AZ2177" s="964" t="b">
        <f>COUNTIF('[1]Codes SEC'!$B$2:$B$250,Ministres!AY2177)&gt;0</f>
        <v>1</v>
      </c>
    </row>
    <row r="2178" spans="1:52" ht="35.1" customHeight="1" x14ac:dyDescent="0.25">
      <c r="A2178" s="15" t="s">
        <v>1675</v>
      </c>
      <c r="B2178" s="225">
        <v>17</v>
      </c>
      <c r="C2178" s="122" t="s">
        <v>1280</v>
      </c>
      <c r="D2178" s="123">
        <v>1000</v>
      </c>
      <c r="E2178" s="226"/>
      <c r="F2178" s="122">
        <v>12</v>
      </c>
      <c r="G2178" s="126"/>
      <c r="H2178" s="35" t="str">
        <f t="shared" si="1619"/>
        <v>091</v>
      </c>
      <c r="I2178" s="36" t="s">
        <v>96</v>
      </c>
      <c r="J2178" s="37" t="s">
        <v>2566</v>
      </c>
      <c r="K2178" s="244" t="s">
        <v>2567</v>
      </c>
      <c r="L2178" s="232">
        <v>0</v>
      </c>
      <c r="M2178" s="233">
        <v>0</v>
      </c>
      <c r="N2178" s="130"/>
      <c r="O2178" s="131"/>
      <c r="P2178" s="131"/>
      <c r="Q2178" s="131"/>
      <c r="R2178" s="131"/>
      <c r="S2178" s="131"/>
      <c r="T2178" s="132" t="str">
        <f t="shared" si="1635"/>
        <v>OK</v>
      </c>
      <c r="U2178" s="138"/>
      <c r="V2178" s="138"/>
      <c r="W2178" s="139"/>
      <c r="X2178" s="139"/>
      <c r="Y2178" s="132" t="str">
        <f t="shared" si="1636"/>
        <v>OK</v>
      </c>
      <c r="Z2178" s="210"/>
      <c r="AA2178" s="204"/>
      <c r="AB2178" s="202"/>
      <c r="AC2178" s="202"/>
      <c r="AD2178" s="202"/>
      <c r="AE2178" s="202"/>
      <c r="AF2178" s="202"/>
      <c r="AG2178" s="132" t="str">
        <f t="shared" si="1637"/>
        <v>OK</v>
      </c>
      <c r="AH2178" s="138"/>
      <c r="AI2178" s="138"/>
      <c r="AJ2178" s="139"/>
      <c r="AK2178" s="139"/>
      <c r="AL2178" s="132" t="str">
        <f t="shared" si="1638"/>
        <v>OK</v>
      </c>
      <c r="AM2178" s="140"/>
      <c r="AN2178" s="119">
        <f t="shared" si="1639"/>
        <v>0</v>
      </c>
      <c r="AO2178" s="120">
        <f t="shared" si="1640"/>
        <v>0</v>
      </c>
      <c r="AP2178" s="39">
        <f t="shared" si="1641"/>
        <v>0</v>
      </c>
      <c r="AQ2178" s="141">
        <f t="shared" si="1642"/>
        <v>0</v>
      </c>
      <c r="AR2178" s="142">
        <f t="shared" si="1645"/>
        <v>0</v>
      </c>
      <c r="AS2178" s="143" t="e">
        <f t="shared" si="1646"/>
        <v>#DIV/0!</v>
      </c>
      <c r="AT2178" s="144">
        <f t="shared" si="1643"/>
        <v>0</v>
      </c>
      <c r="AU2178" s="141">
        <f t="shared" si="1647"/>
        <v>0</v>
      </c>
      <c r="AV2178" s="142">
        <f t="shared" si="1648"/>
        <v>0</v>
      </c>
      <c r="AW2178" s="143" t="e">
        <f t="shared" si="1649"/>
        <v>#DIV/0!</v>
      </c>
      <c r="AY2178" s="146" t="str">
        <f t="shared" si="1644"/>
        <v>12.11</v>
      </c>
      <c r="AZ2178" s="964" t="b">
        <f>COUNTIF('[1]Codes SEC'!$B$2:$B$250,Ministres!AY2178)&gt;0</f>
        <v>1</v>
      </c>
    </row>
    <row r="2179" spans="1:52" ht="35.1" customHeight="1" x14ac:dyDescent="0.25">
      <c r="A2179" s="15" t="s">
        <v>1675</v>
      </c>
      <c r="B2179" s="225">
        <v>17</v>
      </c>
      <c r="C2179" s="122" t="s">
        <v>1280</v>
      </c>
      <c r="D2179" s="123">
        <v>1000</v>
      </c>
      <c r="E2179" s="226"/>
      <c r="F2179" s="122">
        <v>12</v>
      </c>
      <c r="G2179" s="126"/>
      <c r="H2179" s="35" t="str">
        <f t="shared" si="1619"/>
        <v>091</v>
      </c>
      <c r="I2179" s="36" t="s">
        <v>96</v>
      </c>
      <c r="J2179" s="37" t="s">
        <v>2568</v>
      </c>
      <c r="K2179" s="244" t="s">
        <v>2569</v>
      </c>
      <c r="L2179" s="232">
        <v>1190</v>
      </c>
      <c r="M2179" s="233">
        <v>700</v>
      </c>
      <c r="N2179" s="130"/>
      <c r="O2179" s="131"/>
      <c r="P2179" s="131"/>
      <c r="Q2179" s="131"/>
      <c r="R2179" s="131"/>
      <c r="S2179" s="131"/>
      <c r="T2179" s="132" t="str">
        <f t="shared" si="1635"/>
        <v>OK</v>
      </c>
      <c r="U2179" s="138"/>
      <c r="V2179" s="138"/>
      <c r="W2179" s="139"/>
      <c r="X2179" s="139"/>
      <c r="Y2179" s="132" t="str">
        <f t="shared" si="1636"/>
        <v>OK</v>
      </c>
      <c r="Z2179" s="210"/>
      <c r="AA2179" s="204"/>
      <c r="AB2179" s="202"/>
      <c r="AC2179" s="202"/>
      <c r="AD2179" s="202"/>
      <c r="AE2179" s="202"/>
      <c r="AF2179" s="202"/>
      <c r="AG2179" s="132" t="str">
        <f t="shared" si="1637"/>
        <v>OK</v>
      </c>
      <c r="AH2179" s="138"/>
      <c r="AI2179" s="138"/>
      <c r="AJ2179" s="139"/>
      <c r="AK2179" s="139"/>
      <c r="AL2179" s="132" t="str">
        <f t="shared" si="1638"/>
        <v>OK</v>
      </c>
      <c r="AM2179" s="140"/>
      <c r="AN2179" s="119">
        <f t="shared" si="1639"/>
        <v>1190</v>
      </c>
      <c r="AO2179" s="120">
        <f t="shared" si="1640"/>
        <v>700</v>
      </c>
      <c r="AP2179" s="39">
        <f t="shared" si="1641"/>
        <v>1190</v>
      </c>
      <c r="AQ2179" s="141">
        <f t="shared" si="1642"/>
        <v>1190</v>
      </c>
      <c r="AR2179" s="142">
        <f t="shared" si="1645"/>
        <v>0</v>
      </c>
      <c r="AS2179" s="143">
        <f t="shared" si="1646"/>
        <v>0</v>
      </c>
      <c r="AT2179" s="144">
        <f t="shared" si="1643"/>
        <v>700</v>
      </c>
      <c r="AU2179" s="141">
        <f t="shared" si="1647"/>
        <v>700</v>
      </c>
      <c r="AV2179" s="142">
        <f t="shared" si="1648"/>
        <v>0</v>
      </c>
      <c r="AW2179" s="143">
        <f t="shared" si="1649"/>
        <v>0</v>
      </c>
      <c r="AY2179" s="146" t="str">
        <f t="shared" si="1644"/>
        <v>12.11</v>
      </c>
      <c r="AZ2179" s="964" t="b">
        <f>COUNTIF('[1]Codes SEC'!$B$2:$B$250,Ministres!AY2179)&gt;0</f>
        <v>1</v>
      </c>
    </row>
    <row r="2180" spans="1:52" ht="35.1" customHeight="1" x14ac:dyDescent="0.25">
      <c r="A2180" s="15" t="s">
        <v>1675</v>
      </c>
      <c r="B2180" s="225">
        <v>17</v>
      </c>
      <c r="C2180" s="122" t="s">
        <v>1280</v>
      </c>
      <c r="D2180" s="123">
        <v>1000</v>
      </c>
      <c r="E2180" s="226"/>
      <c r="F2180" s="122">
        <v>12</v>
      </c>
      <c r="G2180" s="126"/>
      <c r="H2180" s="35" t="str">
        <f t="shared" si="1619"/>
        <v>091</v>
      </c>
      <c r="I2180" s="36" t="s">
        <v>96</v>
      </c>
      <c r="J2180" s="37" t="s">
        <v>2570</v>
      </c>
      <c r="K2180" s="244" t="s">
        <v>2571</v>
      </c>
      <c r="L2180" s="232">
        <v>350</v>
      </c>
      <c r="M2180" s="233">
        <v>650</v>
      </c>
      <c r="N2180" s="130"/>
      <c r="O2180" s="131"/>
      <c r="P2180" s="131"/>
      <c r="Q2180" s="131"/>
      <c r="R2180" s="131"/>
      <c r="S2180" s="131"/>
      <c r="T2180" s="132" t="str">
        <f t="shared" si="1635"/>
        <v>OK</v>
      </c>
      <c r="U2180" s="138"/>
      <c r="V2180" s="138"/>
      <c r="W2180" s="139"/>
      <c r="X2180" s="139"/>
      <c r="Y2180" s="132" t="str">
        <f t="shared" si="1636"/>
        <v>OK</v>
      </c>
      <c r="Z2180" s="210"/>
      <c r="AA2180" s="204"/>
      <c r="AB2180" s="202"/>
      <c r="AC2180" s="202"/>
      <c r="AD2180" s="202"/>
      <c r="AE2180" s="202"/>
      <c r="AF2180" s="202"/>
      <c r="AG2180" s="132" t="str">
        <f t="shared" si="1637"/>
        <v>OK</v>
      </c>
      <c r="AH2180" s="138"/>
      <c r="AI2180" s="138"/>
      <c r="AJ2180" s="139"/>
      <c r="AK2180" s="139"/>
      <c r="AL2180" s="132" t="str">
        <f t="shared" si="1638"/>
        <v>OK</v>
      </c>
      <c r="AM2180" s="140"/>
      <c r="AN2180" s="119">
        <f t="shared" si="1639"/>
        <v>350</v>
      </c>
      <c r="AO2180" s="120">
        <f t="shared" si="1640"/>
        <v>650</v>
      </c>
      <c r="AP2180" s="39">
        <f t="shared" si="1641"/>
        <v>350</v>
      </c>
      <c r="AQ2180" s="141">
        <f t="shared" si="1642"/>
        <v>350</v>
      </c>
      <c r="AR2180" s="142">
        <f t="shared" si="1645"/>
        <v>0</v>
      </c>
      <c r="AS2180" s="143">
        <f t="shared" si="1646"/>
        <v>0</v>
      </c>
      <c r="AT2180" s="144">
        <f t="shared" si="1643"/>
        <v>650</v>
      </c>
      <c r="AU2180" s="141">
        <f t="shared" si="1647"/>
        <v>650</v>
      </c>
      <c r="AV2180" s="142">
        <f t="shared" si="1648"/>
        <v>0</v>
      </c>
      <c r="AW2180" s="143">
        <f t="shared" si="1649"/>
        <v>0</v>
      </c>
      <c r="AY2180" s="146" t="str">
        <f t="shared" si="1644"/>
        <v>12.11</v>
      </c>
      <c r="AZ2180" s="964" t="b">
        <f>COUNTIF('[1]Codes SEC'!$B$2:$B$250,Ministres!AY2180)&gt;0</f>
        <v>1</v>
      </c>
    </row>
    <row r="2181" spans="1:52" ht="35.1" customHeight="1" x14ac:dyDescent="0.25">
      <c r="A2181" s="15" t="s">
        <v>1675</v>
      </c>
      <c r="B2181" s="225" t="s">
        <v>2572</v>
      </c>
      <c r="C2181" s="122" t="s">
        <v>1280</v>
      </c>
      <c r="D2181" s="123">
        <v>1000</v>
      </c>
      <c r="E2181" s="226"/>
      <c r="F2181" s="122">
        <v>12</v>
      </c>
      <c r="G2181" s="227"/>
      <c r="H2181" s="228" t="str">
        <f t="shared" si="1619"/>
        <v>091</v>
      </c>
      <c r="I2181" s="229">
        <v>83122000</v>
      </c>
      <c r="J2181" s="230" t="s">
        <v>2573</v>
      </c>
      <c r="K2181" s="231" t="s">
        <v>2574</v>
      </c>
      <c r="L2181" s="232">
        <v>0</v>
      </c>
      <c r="M2181" s="233">
        <v>0</v>
      </c>
      <c r="N2181" s="130"/>
      <c r="O2181" s="131"/>
      <c r="P2181" s="131"/>
      <c r="Q2181" s="131"/>
      <c r="R2181" s="131"/>
      <c r="S2181" s="131"/>
      <c r="T2181" s="132" t="str">
        <f>IF(SUM(N2181:S2181)=U2181,"OK",SUM(N2181:S2181)-U2181)</f>
        <v>OK</v>
      </c>
      <c r="U2181" s="138"/>
      <c r="V2181" s="138"/>
      <c r="W2181" s="139"/>
      <c r="X2181" s="139"/>
      <c r="Y2181" s="132" t="str">
        <f>IF(SUM(W2181:X2181)=Z2181,"OK",SUM(W2181:X2181)-Z2181)</f>
        <v>OK</v>
      </c>
      <c r="Z2181" s="210"/>
      <c r="AA2181" s="204"/>
      <c r="AB2181" s="202"/>
      <c r="AC2181" s="202"/>
      <c r="AD2181" s="202"/>
      <c r="AE2181" s="202"/>
      <c r="AF2181" s="202"/>
      <c r="AG2181" s="132" t="str">
        <f>IF(SUM(AA2181:AF2181)=AH2181,"OK",SUM(AA2181:AF2181)-AH2181)</f>
        <v>OK</v>
      </c>
      <c r="AH2181" s="138"/>
      <c r="AI2181" s="138"/>
      <c r="AJ2181" s="139"/>
      <c r="AK2181" s="139"/>
      <c r="AL2181" s="132" t="str">
        <f>IF(SUM(AJ2181:AK2181)=AM2181,"OK",SUM(AJ2181:AK2181)-AM2181)</f>
        <v>OK</v>
      </c>
      <c r="AM2181" s="140"/>
      <c r="AN2181" s="119">
        <f>L2181+U2181+V2181+Z2181</f>
        <v>0</v>
      </c>
      <c r="AO2181" s="120">
        <f>M2181+AH2181+AI2181+AM2181</f>
        <v>0</v>
      </c>
      <c r="AP2181" s="39">
        <f>L2181</f>
        <v>0</v>
      </c>
      <c r="AQ2181" s="141">
        <f>AN2181</f>
        <v>0</v>
      </c>
      <c r="AR2181" s="142">
        <f>AQ2181-AP2181</f>
        <v>0</v>
      </c>
      <c r="AS2181" s="143" t="e">
        <f>AR2181/AP2181</f>
        <v>#DIV/0!</v>
      </c>
      <c r="AT2181" s="144">
        <f>M2181</f>
        <v>0</v>
      </c>
      <c r="AU2181" s="141">
        <f>AO2181</f>
        <v>0</v>
      </c>
      <c r="AV2181" s="142">
        <f>AU2181-AT2181</f>
        <v>0</v>
      </c>
      <c r="AW2181" s="143" t="e">
        <f>AV2181/AT2181</f>
        <v>#DIV/0!</v>
      </c>
      <c r="AY2181" s="146" t="str">
        <f t="shared" si="1644"/>
        <v>31.22</v>
      </c>
      <c r="AZ2181" s="964" t="b">
        <f>COUNTIF('[1]Codes SEC'!$B$2:$B$250,Ministres!AY2181)&gt;0</f>
        <v>1</v>
      </c>
    </row>
    <row r="2182" spans="1:52" ht="35.1" customHeight="1" x14ac:dyDescent="0.25">
      <c r="A2182" s="15" t="s">
        <v>1675</v>
      </c>
      <c r="B2182" s="225" t="s">
        <v>2572</v>
      </c>
      <c r="C2182" s="122" t="s">
        <v>1280</v>
      </c>
      <c r="D2182" s="123">
        <v>1000</v>
      </c>
      <c r="E2182" s="226"/>
      <c r="F2182" s="122">
        <v>12</v>
      </c>
      <c r="G2182" s="227"/>
      <c r="H2182" s="228" t="str">
        <f t="shared" si="1619"/>
        <v>091</v>
      </c>
      <c r="I2182" s="229">
        <v>83132000</v>
      </c>
      <c r="J2182" s="230" t="s">
        <v>2575</v>
      </c>
      <c r="K2182" s="231" t="s">
        <v>2576</v>
      </c>
      <c r="L2182" s="232">
        <v>210</v>
      </c>
      <c r="M2182" s="233">
        <v>210</v>
      </c>
      <c r="N2182" s="130"/>
      <c r="O2182" s="131"/>
      <c r="P2182" s="131"/>
      <c r="Q2182" s="131"/>
      <c r="R2182" s="131"/>
      <c r="S2182" s="131"/>
      <c r="T2182" s="132" t="str">
        <f t="shared" si="1635"/>
        <v>OK</v>
      </c>
      <c r="U2182" s="138"/>
      <c r="V2182" s="138"/>
      <c r="W2182" s="139"/>
      <c r="X2182" s="139"/>
      <c r="Y2182" s="132" t="str">
        <f t="shared" si="1636"/>
        <v>OK</v>
      </c>
      <c r="Z2182" s="210"/>
      <c r="AA2182" s="204"/>
      <c r="AB2182" s="202"/>
      <c r="AC2182" s="202"/>
      <c r="AD2182" s="202"/>
      <c r="AE2182" s="202"/>
      <c r="AF2182" s="202"/>
      <c r="AG2182" s="132" t="str">
        <f t="shared" si="1637"/>
        <v>OK</v>
      </c>
      <c r="AH2182" s="138"/>
      <c r="AI2182" s="138"/>
      <c r="AJ2182" s="139"/>
      <c r="AK2182" s="139"/>
      <c r="AL2182" s="132" t="str">
        <f t="shared" si="1638"/>
        <v>OK</v>
      </c>
      <c r="AM2182" s="140"/>
      <c r="AN2182" s="119">
        <f t="shared" si="1639"/>
        <v>210</v>
      </c>
      <c r="AO2182" s="120">
        <f t="shared" si="1640"/>
        <v>210</v>
      </c>
      <c r="AP2182" s="39">
        <f t="shared" si="1641"/>
        <v>210</v>
      </c>
      <c r="AQ2182" s="141">
        <f t="shared" si="1642"/>
        <v>210</v>
      </c>
      <c r="AR2182" s="142">
        <f t="shared" si="1645"/>
        <v>0</v>
      </c>
      <c r="AS2182" s="143">
        <f t="shared" si="1646"/>
        <v>0</v>
      </c>
      <c r="AT2182" s="144">
        <f t="shared" si="1643"/>
        <v>210</v>
      </c>
      <c r="AU2182" s="141">
        <f t="shared" si="1647"/>
        <v>210</v>
      </c>
      <c r="AV2182" s="142">
        <f t="shared" si="1648"/>
        <v>0</v>
      </c>
      <c r="AW2182" s="143">
        <f t="shared" si="1649"/>
        <v>0</v>
      </c>
      <c r="AY2182" s="146" t="str">
        <f t="shared" si="1644"/>
        <v>31.32</v>
      </c>
      <c r="AZ2182" s="964" t="b">
        <f>COUNTIF('[1]Codes SEC'!$B$2:$B$250,Ministres!AY2182)&gt;0</f>
        <v>1</v>
      </c>
    </row>
    <row r="2183" spans="1:52" ht="35.1" customHeight="1" x14ac:dyDescent="0.25">
      <c r="A2183" s="15" t="s">
        <v>1675</v>
      </c>
      <c r="B2183" s="225" t="s">
        <v>2572</v>
      </c>
      <c r="C2183" s="122" t="s">
        <v>1280</v>
      </c>
      <c r="D2183" s="123">
        <v>1000</v>
      </c>
      <c r="E2183" s="226"/>
      <c r="F2183" s="122">
        <v>12</v>
      </c>
      <c r="G2183" s="227"/>
      <c r="H2183" s="228" t="str">
        <f t="shared" si="1619"/>
        <v>091</v>
      </c>
      <c r="I2183" s="229">
        <v>83132000</v>
      </c>
      <c r="J2183" s="230" t="s">
        <v>2577</v>
      </c>
      <c r="K2183" s="231" t="s">
        <v>2578</v>
      </c>
      <c r="L2183" s="232">
        <v>300</v>
      </c>
      <c r="M2183" s="233">
        <v>300</v>
      </c>
      <c r="N2183" s="130"/>
      <c r="O2183" s="131"/>
      <c r="P2183" s="131"/>
      <c r="Q2183" s="131"/>
      <c r="R2183" s="131"/>
      <c r="S2183" s="131"/>
      <c r="T2183" s="132" t="str">
        <f t="shared" si="1635"/>
        <v>OK</v>
      </c>
      <c r="U2183" s="138"/>
      <c r="V2183" s="138"/>
      <c r="W2183" s="139"/>
      <c r="X2183" s="139"/>
      <c r="Y2183" s="132" t="str">
        <f t="shared" si="1636"/>
        <v>OK</v>
      </c>
      <c r="Z2183" s="210"/>
      <c r="AA2183" s="204"/>
      <c r="AB2183" s="202"/>
      <c r="AC2183" s="202"/>
      <c r="AD2183" s="202"/>
      <c r="AE2183" s="202"/>
      <c r="AF2183" s="202"/>
      <c r="AG2183" s="132" t="str">
        <f t="shared" si="1637"/>
        <v>OK</v>
      </c>
      <c r="AH2183" s="138"/>
      <c r="AI2183" s="138"/>
      <c r="AJ2183" s="139"/>
      <c r="AK2183" s="139"/>
      <c r="AL2183" s="132" t="str">
        <f t="shared" si="1638"/>
        <v>OK</v>
      </c>
      <c r="AM2183" s="140"/>
      <c r="AN2183" s="119">
        <f t="shared" si="1639"/>
        <v>300</v>
      </c>
      <c r="AO2183" s="120">
        <f t="shared" si="1640"/>
        <v>300</v>
      </c>
      <c r="AP2183" s="39">
        <f t="shared" si="1641"/>
        <v>300</v>
      </c>
      <c r="AQ2183" s="141">
        <f t="shared" si="1642"/>
        <v>300</v>
      </c>
      <c r="AR2183" s="142">
        <f t="shared" si="1645"/>
        <v>0</v>
      </c>
      <c r="AS2183" s="143">
        <f t="shared" si="1646"/>
        <v>0</v>
      </c>
      <c r="AT2183" s="144">
        <f t="shared" si="1643"/>
        <v>300</v>
      </c>
      <c r="AU2183" s="141">
        <f t="shared" si="1647"/>
        <v>300</v>
      </c>
      <c r="AV2183" s="142">
        <f t="shared" si="1648"/>
        <v>0</v>
      </c>
      <c r="AW2183" s="143">
        <f t="shared" si="1649"/>
        <v>0</v>
      </c>
      <c r="AY2183" s="146" t="str">
        <f t="shared" si="1644"/>
        <v>31.32</v>
      </c>
      <c r="AZ2183" s="964" t="b">
        <f>COUNTIF('[1]Codes SEC'!$B$2:$B$250,Ministres!AY2183)&gt;0</f>
        <v>1</v>
      </c>
    </row>
    <row r="2184" spans="1:52" ht="35.1" customHeight="1" x14ac:dyDescent="0.25">
      <c r="A2184" s="15" t="s">
        <v>1675</v>
      </c>
      <c r="B2184" s="225" t="s">
        <v>2572</v>
      </c>
      <c r="C2184" s="122" t="s">
        <v>1280</v>
      </c>
      <c r="D2184" s="123">
        <v>1000</v>
      </c>
      <c r="E2184" s="226"/>
      <c r="F2184" s="122">
        <v>12</v>
      </c>
      <c r="G2184" s="227"/>
      <c r="H2184" s="228" t="str">
        <f t="shared" si="1619"/>
        <v>091</v>
      </c>
      <c r="I2184" s="229">
        <v>83132000</v>
      </c>
      <c r="J2184" s="230" t="s">
        <v>2579</v>
      </c>
      <c r="K2184" s="231" t="s">
        <v>2580</v>
      </c>
      <c r="L2184" s="232">
        <v>0</v>
      </c>
      <c r="M2184" s="233">
        <v>0</v>
      </c>
      <c r="N2184" s="130"/>
      <c r="O2184" s="131"/>
      <c r="P2184" s="131"/>
      <c r="Q2184" s="131"/>
      <c r="R2184" s="131"/>
      <c r="S2184" s="131"/>
      <c r="T2184" s="132" t="str">
        <f>IF(SUM(N2184:S2184)=U2184,"OK",SUM(N2184:S2184)-U2184)</f>
        <v>OK</v>
      </c>
      <c r="U2184" s="138"/>
      <c r="V2184" s="138"/>
      <c r="W2184" s="139"/>
      <c r="X2184" s="139"/>
      <c r="Y2184" s="132" t="str">
        <f>IF(SUM(W2184:X2184)=Z2184,"OK",SUM(W2184:X2184)-Z2184)</f>
        <v>OK</v>
      </c>
      <c r="Z2184" s="210"/>
      <c r="AA2184" s="204"/>
      <c r="AB2184" s="202"/>
      <c r="AC2184" s="202"/>
      <c r="AD2184" s="202"/>
      <c r="AE2184" s="202"/>
      <c r="AF2184" s="202"/>
      <c r="AG2184" s="132" t="str">
        <f>IF(SUM(AA2184:AF2184)=AH2184,"OK",SUM(AA2184:AF2184)-AH2184)</f>
        <v>OK</v>
      </c>
      <c r="AH2184" s="138"/>
      <c r="AI2184" s="138"/>
      <c r="AJ2184" s="139"/>
      <c r="AK2184" s="139"/>
      <c r="AL2184" s="132" t="str">
        <f>IF(SUM(AJ2184:AK2184)=AM2184,"OK",SUM(AJ2184:AK2184)-AM2184)</f>
        <v>OK</v>
      </c>
      <c r="AM2184" s="140"/>
      <c r="AN2184" s="119">
        <f>L2184+U2184+V2184+Z2184</f>
        <v>0</v>
      </c>
      <c r="AO2184" s="120">
        <f>M2184+AH2184+AI2184+AM2184</f>
        <v>0</v>
      </c>
      <c r="AP2184" s="39">
        <f>L2184</f>
        <v>0</v>
      </c>
      <c r="AQ2184" s="141">
        <f>AN2184</f>
        <v>0</v>
      </c>
      <c r="AR2184" s="142">
        <f>AQ2184-AP2184</f>
        <v>0</v>
      </c>
      <c r="AS2184" s="143" t="e">
        <f>AR2184/AP2184</f>
        <v>#DIV/0!</v>
      </c>
      <c r="AT2184" s="144">
        <f>M2184</f>
        <v>0</v>
      </c>
      <c r="AU2184" s="141">
        <f>AO2184</f>
        <v>0</v>
      </c>
      <c r="AV2184" s="142">
        <f>AU2184-AT2184</f>
        <v>0</v>
      </c>
      <c r="AW2184" s="143" t="e">
        <f>AV2184/AT2184</f>
        <v>#DIV/0!</v>
      </c>
      <c r="AY2184" s="146" t="str">
        <f t="shared" si="1644"/>
        <v>31.32</v>
      </c>
      <c r="AZ2184" s="964" t="b">
        <f>COUNTIF('[1]Codes SEC'!$B$2:$B$250,Ministres!AY2184)&gt;0</f>
        <v>1</v>
      </c>
    </row>
    <row r="2185" spans="1:52" ht="35.1" customHeight="1" x14ac:dyDescent="0.25">
      <c r="A2185" s="15" t="s">
        <v>1675</v>
      </c>
      <c r="B2185" s="225">
        <v>17</v>
      </c>
      <c r="C2185" s="122" t="s">
        <v>1280</v>
      </c>
      <c r="D2185" s="123">
        <v>1000</v>
      </c>
      <c r="E2185" s="226"/>
      <c r="F2185" s="122">
        <v>12</v>
      </c>
      <c r="G2185" s="227"/>
      <c r="H2185" s="228" t="str">
        <f t="shared" si="1619"/>
        <v>091</v>
      </c>
      <c r="I2185" s="229">
        <v>83132000</v>
      </c>
      <c r="J2185" s="230" t="s">
        <v>2581</v>
      </c>
      <c r="K2185" s="231" t="s">
        <v>2582</v>
      </c>
      <c r="L2185" s="232">
        <v>0</v>
      </c>
      <c r="M2185" s="233">
        <v>0</v>
      </c>
      <c r="N2185" s="130"/>
      <c r="O2185" s="131"/>
      <c r="P2185" s="131"/>
      <c r="Q2185" s="131"/>
      <c r="R2185" s="131"/>
      <c r="S2185" s="131"/>
      <c r="T2185" s="132" t="str">
        <f t="shared" si="1635"/>
        <v>OK</v>
      </c>
      <c r="U2185" s="138"/>
      <c r="V2185" s="138"/>
      <c r="W2185" s="139"/>
      <c r="X2185" s="139"/>
      <c r="Y2185" s="132" t="str">
        <f t="shared" si="1636"/>
        <v>OK</v>
      </c>
      <c r="Z2185" s="210"/>
      <c r="AA2185" s="204"/>
      <c r="AB2185" s="202"/>
      <c r="AC2185" s="202"/>
      <c r="AD2185" s="202"/>
      <c r="AE2185" s="202"/>
      <c r="AF2185" s="202"/>
      <c r="AG2185" s="132" t="str">
        <f t="shared" si="1637"/>
        <v>OK</v>
      </c>
      <c r="AH2185" s="138"/>
      <c r="AI2185" s="138"/>
      <c r="AJ2185" s="139"/>
      <c r="AK2185" s="139"/>
      <c r="AL2185" s="132" t="str">
        <f t="shared" si="1638"/>
        <v>OK</v>
      </c>
      <c r="AM2185" s="140"/>
      <c r="AN2185" s="119">
        <f t="shared" si="1639"/>
        <v>0</v>
      </c>
      <c r="AO2185" s="120">
        <f t="shared" si="1640"/>
        <v>0</v>
      </c>
      <c r="AP2185" s="39">
        <f t="shared" si="1641"/>
        <v>0</v>
      </c>
      <c r="AQ2185" s="141">
        <f t="shared" si="1642"/>
        <v>0</v>
      </c>
      <c r="AR2185" s="142">
        <f t="shared" si="1645"/>
        <v>0</v>
      </c>
      <c r="AS2185" s="143" t="e">
        <f t="shared" si="1646"/>
        <v>#DIV/0!</v>
      </c>
      <c r="AT2185" s="144">
        <f t="shared" si="1643"/>
        <v>0</v>
      </c>
      <c r="AU2185" s="141">
        <f t="shared" si="1647"/>
        <v>0</v>
      </c>
      <c r="AV2185" s="142">
        <f t="shared" si="1648"/>
        <v>0</v>
      </c>
      <c r="AW2185" s="143" t="e">
        <f t="shared" si="1649"/>
        <v>#DIV/0!</v>
      </c>
      <c r="AY2185" s="146" t="str">
        <f t="shared" si="1644"/>
        <v>31.32</v>
      </c>
      <c r="AZ2185" s="964" t="b">
        <f>COUNTIF('[1]Codes SEC'!$B$2:$B$250,Ministres!AY2185)&gt;0</f>
        <v>1</v>
      </c>
    </row>
    <row r="2186" spans="1:52" ht="35.1" customHeight="1" x14ac:dyDescent="0.25">
      <c r="A2186" s="15" t="s">
        <v>1675</v>
      </c>
      <c r="B2186" s="225">
        <v>17</v>
      </c>
      <c r="C2186" s="122" t="s">
        <v>1280</v>
      </c>
      <c r="D2186" s="123">
        <v>1000</v>
      </c>
      <c r="E2186" s="226"/>
      <c r="F2186" s="122">
        <v>12</v>
      </c>
      <c r="G2186" s="126"/>
      <c r="H2186" s="35" t="str">
        <f t="shared" si="1619"/>
        <v>091</v>
      </c>
      <c r="I2186" s="36" t="s">
        <v>207</v>
      </c>
      <c r="J2186" s="37" t="s">
        <v>2583</v>
      </c>
      <c r="K2186" s="244" t="s">
        <v>2584</v>
      </c>
      <c r="L2186" s="232">
        <v>631</v>
      </c>
      <c r="M2186" s="233">
        <v>631</v>
      </c>
      <c r="N2186" s="130"/>
      <c r="O2186" s="131"/>
      <c r="P2186" s="131"/>
      <c r="Q2186" s="131"/>
      <c r="R2186" s="131"/>
      <c r="S2186" s="131"/>
      <c r="T2186" s="132" t="str">
        <f t="shared" si="1635"/>
        <v>OK</v>
      </c>
      <c r="U2186" s="138"/>
      <c r="V2186" s="138"/>
      <c r="W2186" s="139"/>
      <c r="X2186" s="139"/>
      <c r="Y2186" s="132" t="str">
        <f t="shared" si="1636"/>
        <v>OK</v>
      </c>
      <c r="Z2186" s="210"/>
      <c r="AA2186" s="204"/>
      <c r="AB2186" s="202"/>
      <c r="AC2186" s="202"/>
      <c r="AD2186" s="202"/>
      <c r="AE2186" s="202"/>
      <c r="AF2186" s="202"/>
      <c r="AG2186" s="132" t="str">
        <f t="shared" si="1637"/>
        <v>OK</v>
      </c>
      <c r="AH2186" s="138"/>
      <c r="AI2186" s="138"/>
      <c r="AJ2186" s="139"/>
      <c r="AK2186" s="139"/>
      <c r="AL2186" s="132" t="str">
        <f t="shared" si="1638"/>
        <v>OK</v>
      </c>
      <c r="AM2186" s="140"/>
      <c r="AN2186" s="119">
        <f t="shared" si="1639"/>
        <v>631</v>
      </c>
      <c r="AO2186" s="120">
        <f t="shared" si="1640"/>
        <v>631</v>
      </c>
      <c r="AP2186" s="39">
        <f t="shared" si="1641"/>
        <v>631</v>
      </c>
      <c r="AQ2186" s="141">
        <f t="shared" si="1642"/>
        <v>631</v>
      </c>
      <c r="AR2186" s="142">
        <f t="shared" si="1645"/>
        <v>0</v>
      </c>
      <c r="AS2186" s="143">
        <f t="shared" si="1646"/>
        <v>0</v>
      </c>
      <c r="AT2186" s="144">
        <f t="shared" si="1643"/>
        <v>631</v>
      </c>
      <c r="AU2186" s="141">
        <f t="shared" si="1647"/>
        <v>631</v>
      </c>
      <c r="AV2186" s="142">
        <f t="shared" si="1648"/>
        <v>0</v>
      </c>
      <c r="AW2186" s="143">
        <f t="shared" si="1649"/>
        <v>0</v>
      </c>
      <c r="AY2186" s="146" t="str">
        <f t="shared" si="1644"/>
        <v>33.00</v>
      </c>
      <c r="AZ2186" s="964" t="b">
        <f>COUNTIF('[1]Codes SEC'!$B$2:$B$250,Ministres!AY2186)&gt;0</f>
        <v>1</v>
      </c>
    </row>
    <row r="2187" spans="1:52" ht="35.1" customHeight="1" x14ac:dyDescent="0.25">
      <c r="A2187" s="15" t="s">
        <v>1675</v>
      </c>
      <c r="B2187" s="225">
        <v>17</v>
      </c>
      <c r="C2187" s="122" t="s">
        <v>1280</v>
      </c>
      <c r="D2187" s="123">
        <v>1000</v>
      </c>
      <c r="E2187" s="226"/>
      <c r="F2187" s="122">
        <v>12</v>
      </c>
      <c r="G2187" s="126"/>
      <c r="H2187" s="35" t="str">
        <f t="shared" si="1619"/>
        <v>091</v>
      </c>
      <c r="I2187" s="36" t="s">
        <v>207</v>
      </c>
      <c r="J2187" s="37" t="s">
        <v>2585</v>
      </c>
      <c r="K2187" s="244" t="s">
        <v>2586</v>
      </c>
      <c r="L2187" s="232">
        <v>390</v>
      </c>
      <c r="M2187" s="233">
        <v>390</v>
      </c>
      <c r="N2187" s="130"/>
      <c r="O2187" s="131"/>
      <c r="P2187" s="131"/>
      <c r="Q2187" s="131"/>
      <c r="R2187" s="131"/>
      <c r="S2187" s="131"/>
      <c r="T2187" s="132" t="str">
        <f t="shared" si="1635"/>
        <v>OK</v>
      </c>
      <c r="U2187" s="138"/>
      <c r="V2187" s="138"/>
      <c r="W2187" s="139"/>
      <c r="X2187" s="139"/>
      <c r="Y2187" s="132" t="str">
        <f t="shared" si="1636"/>
        <v>OK</v>
      </c>
      <c r="Z2187" s="210"/>
      <c r="AA2187" s="204"/>
      <c r="AB2187" s="202"/>
      <c r="AC2187" s="202"/>
      <c r="AD2187" s="202"/>
      <c r="AE2187" s="202"/>
      <c r="AF2187" s="202"/>
      <c r="AG2187" s="132" t="str">
        <f t="shared" si="1637"/>
        <v>OK</v>
      </c>
      <c r="AH2187" s="138"/>
      <c r="AI2187" s="138"/>
      <c r="AJ2187" s="139"/>
      <c r="AK2187" s="139"/>
      <c r="AL2187" s="132" t="str">
        <f t="shared" si="1638"/>
        <v>OK</v>
      </c>
      <c r="AM2187" s="140"/>
      <c r="AN2187" s="119">
        <f t="shared" si="1639"/>
        <v>390</v>
      </c>
      <c r="AO2187" s="120">
        <f t="shared" si="1640"/>
        <v>390</v>
      </c>
      <c r="AP2187" s="39">
        <f t="shared" si="1641"/>
        <v>390</v>
      </c>
      <c r="AQ2187" s="141">
        <f t="shared" si="1642"/>
        <v>390</v>
      </c>
      <c r="AR2187" s="142">
        <f t="shared" si="1645"/>
        <v>0</v>
      </c>
      <c r="AS2187" s="143">
        <f t="shared" si="1646"/>
        <v>0</v>
      </c>
      <c r="AT2187" s="144">
        <f t="shared" si="1643"/>
        <v>390</v>
      </c>
      <c r="AU2187" s="141">
        <f t="shared" si="1647"/>
        <v>390</v>
      </c>
      <c r="AV2187" s="142">
        <f t="shared" si="1648"/>
        <v>0</v>
      </c>
      <c r="AW2187" s="143">
        <f t="shared" si="1649"/>
        <v>0</v>
      </c>
      <c r="AY2187" s="146" t="str">
        <f t="shared" si="1644"/>
        <v>33.00</v>
      </c>
      <c r="AZ2187" s="964" t="b">
        <f>COUNTIF('[1]Codes SEC'!$B$2:$B$250,Ministres!AY2187)&gt;0</f>
        <v>1</v>
      </c>
    </row>
    <row r="2188" spans="1:52" ht="35.1" customHeight="1" x14ac:dyDescent="0.25">
      <c r="A2188" s="15" t="s">
        <v>1675</v>
      </c>
      <c r="B2188" s="225">
        <v>17</v>
      </c>
      <c r="C2188" s="122" t="s">
        <v>1280</v>
      </c>
      <c r="D2188" s="123">
        <v>1000</v>
      </c>
      <c r="E2188" s="226"/>
      <c r="F2188" s="122">
        <v>4</v>
      </c>
      <c r="G2188" s="126"/>
      <c r="H2188" s="35" t="str">
        <f t="shared" si="1619"/>
        <v>091</v>
      </c>
      <c r="I2188" s="36" t="s">
        <v>207</v>
      </c>
      <c r="J2188" s="37" t="s">
        <v>2587</v>
      </c>
      <c r="K2188" s="209" t="s">
        <v>2588</v>
      </c>
      <c r="L2188" s="232">
        <v>0</v>
      </c>
      <c r="M2188" s="233">
        <v>0</v>
      </c>
      <c r="N2188" s="130"/>
      <c r="O2188" s="131"/>
      <c r="P2188" s="131"/>
      <c r="Q2188" s="131"/>
      <c r="R2188" s="131"/>
      <c r="S2188" s="131"/>
      <c r="T2188" s="132" t="str">
        <f t="shared" si="1635"/>
        <v>OK</v>
      </c>
      <c r="U2188" s="138"/>
      <c r="V2188" s="138"/>
      <c r="W2188" s="139"/>
      <c r="X2188" s="139"/>
      <c r="Y2188" s="132" t="str">
        <f t="shared" si="1636"/>
        <v>OK</v>
      </c>
      <c r="Z2188" s="210"/>
      <c r="AA2188" s="204"/>
      <c r="AB2188" s="202"/>
      <c r="AC2188" s="202"/>
      <c r="AD2188" s="202"/>
      <c r="AE2188" s="202"/>
      <c r="AF2188" s="202"/>
      <c r="AG2188" s="132" t="str">
        <f t="shared" si="1637"/>
        <v>OK</v>
      </c>
      <c r="AH2188" s="138"/>
      <c r="AI2188" s="138"/>
      <c r="AJ2188" s="139"/>
      <c r="AK2188" s="139"/>
      <c r="AL2188" s="132" t="str">
        <f t="shared" si="1638"/>
        <v>OK</v>
      </c>
      <c r="AM2188" s="140"/>
      <c r="AN2188" s="119">
        <f t="shared" si="1639"/>
        <v>0</v>
      </c>
      <c r="AO2188" s="120">
        <f t="shared" si="1640"/>
        <v>0</v>
      </c>
      <c r="AP2188" s="39">
        <f t="shared" si="1641"/>
        <v>0</v>
      </c>
      <c r="AQ2188" s="141">
        <f t="shared" si="1642"/>
        <v>0</v>
      </c>
      <c r="AR2188" s="142">
        <f t="shared" si="1645"/>
        <v>0</v>
      </c>
      <c r="AS2188" s="143" t="e">
        <f t="shared" si="1646"/>
        <v>#DIV/0!</v>
      </c>
      <c r="AT2188" s="144">
        <f t="shared" si="1643"/>
        <v>0</v>
      </c>
      <c r="AU2188" s="141">
        <f t="shared" si="1647"/>
        <v>0</v>
      </c>
      <c r="AV2188" s="142">
        <f t="shared" si="1648"/>
        <v>0</v>
      </c>
      <c r="AW2188" s="143" t="e">
        <f t="shared" si="1649"/>
        <v>#DIV/0!</v>
      </c>
      <c r="AY2188" s="146" t="str">
        <f t="shared" si="1644"/>
        <v>33.00</v>
      </c>
      <c r="AZ2188" s="964" t="b">
        <f>COUNTIF('[1]Codes SEC'!$B$2:$B$250,Ministres!AY2188)&gt;0</f>
        <v>1</v>
      </c>
    </row>
    <row r="2189" spans="1:52" ht="35.1" customHeight="1" x14ac:dyDescent="0.25">
      <c r="A2189" s="15" t="s">
        <v>1675</v>
      </c>
      <c r="B2189" s="225">
        <v>17</v>
      </c>
      <c r="C2189" s="122" t="s">
        <v>1280</v>
      </c>
      <c r="D2189" s="123">
        <v>1000</v>
      </c>
      <c r="E2189" s="226"/>
      <c r="F2189" s="122">
        <v>12</v>
      </c>
      <c r="G2189" s="126"/>
      <c r="H2189" s="35" t="str">
        <f t="shared" si="1619"/>
        <v>091</v>
      </c>
      <c r="I2189" s="36" t="s">
        <v>207</v>
      </c>
      <c r="J2189" s="37" t="s">
        <v>2589</v>
      </c>
      <c r="K2189" s="244" t="s">
        <v>2590</v>
      </c>
      <c r="L2189" s="128">
        <v>0</v>
      </c>
      <c r="M2189" s="129">
        <v>0</v>
      </c>
      <c r="N2189" s="130"/>
      <c r="O2189" s="131"/>
      <c r="P2189" s="131"/>
      <c r="Q2189" s="131"/>
      <c r="R2189" s="131"/>
      <c r="S2189" s="131"/>
      <c r="T2189" s="132" t="str">
        <f>IF(SUM(N2189:S2189)=U2189,"OK",SUM(N2189:S2189)-U2189)</f>
        <v>OK</v>
      </c>
      <c r="U2189" s="138"/>
      <c r="V2189" s="138"/>
      <c r="W2189" s="139"/>
      <c r="X2189" s="139"/>
      <c r="Y2189" s="132" t="str">
        <f>IF(SUM(W2189:X2189)=Z2189,"OK",SUM(W2189:X2189)-Z2189)</f>
        <v>OK</v>
      </c>
      <c r="Z2189" s="210"/>
      <c r="AA2189" s="204"/>
      <c r="AB2189" s="202"/>
      <c r="AC2189" s="202"/>
      <c r="AD2189" s="202"/>
      <c r="AE2189" s="202"/>
      <c r="AF2189" s="202"/>
      <c r="AG2189" s="132" t="str">
        <f>IF(SUM(AA2189:AF2189)=AH2189,"OK",SUM(AA2189:AF2189)-AH2189)</f>
        <v>OK</v>
      </c>
      <c r="AH2189" s="138"/>
      <c r="AI2189" s="138"/>
      <c r="AJ2189" s="139"/>
      <c r="AK2189" s="139"/>
      <c r="AL2189" s="132" t="str">
        <f>IF(SUM(AJ2189:AK2189)=AM2189,"OK",SUM(AJ2189:AK2189)-AM2189)</f>
        <v>OK</v>
      </c>
      <c r="AM2189" s="140"/>
      <c r="AN2189" s="119">
        <f>L2189+U2189+V2189+Z2189</f>
        <v>0</v>
      </c>
      <c r="AO2189" s="120">
        <f>M2189+AH2189+AI2189+AM2189</f>
        <v>0</v>
      </c>
      <c r="AP2189" s="39">
        <f>L2189</f>
        <v>0</v>
      </c>
      <c r="AQ2189" s="141">
        <f>AN2189</f>
        <v>0</v>
      </c>
      <c r="AR2189" s="142">
        <f>AQ2189-AP2189</f>
        <v>0</v>
      </c>
      <c r="AS2189" s="143" t="e">
        <f>AR2189/AP2189</f>
        <v>#DIV/0!</v>
      </c>
      <c r="AT2189" s="144">
        <f>M2189</f>
        <v>0</v>
      </c>
      <c r="AU2189" s="141">
        <f>AO2189</f>
        <v>0</v>
      </c>
      <c r="AV2189" s="142">
        <f>AU2189-AT2189</f>
        <v>0</v>
      </c>
      <c r="AW2189" s="143" t="e">
        <f>AV2189/AT2189</f>
        <v>#DIV/0!</v>
      </c>
      <c r="AY2189" s="146" t="str">
        <f t="shared" si="1644"/>
        <v>33.00</v>
      </c>
      <c r="AZ2189" s="964" t="b">
        <f>COUNTIF('[1]Codes SEC'!$B$2:$B$250,Ministres!AY2189)&gt;0</f>
        <v>1</v>
      </c>
    </row>
    <row r="2190" spans="1:52" ht="35.1" customHeight="1" x14ac:dyDescent="0.25">
      <c r="A2190" s="15" t="s">
        <v>1675</v>
      </c>
      <c r="B2190" s="225">
        <v>17</v>
      </c>
      <c r="C2190" s="122" t="s">
        <v>1280</v>
      </c>
      <c r="D2190" s="123">
        <v>1000</v>
      </c>
      <c r="E2190" s="226"/>
      <c r="F2190" s="122">
        <v>12</v>
      </c>
      <c r="G2190" s="126"/>
      <c r="H2190" s="35" t="str">
        <f t="shared" si="1619"/>
        <v>091</v>
      </c>
      <c r="I2190" s="36" t="s">
        <v>207</v>
      </c>
      <c r="J2190" s="37" t="s">
        <v>2591</v>
      </c>
      <c r="K2190" s="244" t="s">
        <v>2592</v>
      </c>
      <c r="L2190" s="128">
        <v>0</v>
      </c>
      <c r="M2190" s="129">
        <v>0</v>
      </c>
      <c r="N2190" s="130"/>
      <c r="O2190" s="131"/>
      <c r="P2190" s="131"/>
      <c r="Q2190" s="131"/>
      <c r="R2190" s="131"/>
      <c r="S2190" s="131"/>
      <c r="T2190" s="132" t="str">
        <f>IF(SUM(N2190:S2190)=U2190,"OK",SUM(N2190:S2190)-U2190)</f>
        <v>OK</v>
      </c>
      <c r="U2190" s="138"/>
      <c r="V2190" s="138"/>
      <c r="W2190" s="139"/>
      <c r="X2190" s="139"/>
      <c r="Y2190" s="132" t="str">
        <f>IF(SUM(W2190:X2190)=Z2190,"OK",SUM(W2190:X2190)-Z2190)</f>
        <v>OK</v>
      </c>
      <c r="Z2190" s="210"/>
      <c r="AA2190" s="204"/>
      <c r="AB2190" s="202"/>
      <c r="AC2190" s="202"/>
      <c r="AD2190" s="202"/>
      <c r="AE2190" s="202"/>
      <c r="AF2190" s="202"/>
      <c r="AG2190" s="132" t="str">
        <f>IF(SUM(AA2190:AF2190)=AH2190,"OK",SUM(AA2190:AF2190)-AH2190)</f>
        <v>OK</v>
      </c>
      <c r="AH2190" s="138"/>
      <c r="AI2190" s="138"/>
      <c r="AJ2190" s="139"/>
      <c r="AK2190" s="139"/>
      <c r="AL2190" s="132" t="str">
        <f>IF(SUM(AJ2190:AK2190)=AM2190,"OK",SUM(AJ2190:AK2190)-AM2190)</f>
        <v>OK</v>
      </c>
      <c r="AM2190" s="140"/>
      <c r="AN2190" s="119">
        <f>L2190+U2190+V2190+Z2190</f>
        <v>0</v>
      </c>
      <c r="AO2190" s="120">
        <f>M2190+AH2190+AI2190+AM2190</f>
        <v>0</v>
      </c>
      <c r="AP2190" s="39">
        <f>L2190</f>
        <v>0</v>
      </c>
      <c r="AQ2190" s="141">
        <f>AN2190</f>
        <v>0</v>
      </c>
      <c r="AR2190" s="142">
        <f>AQ2190-AP2190</f>
        <v>0</v>
      </c>
      <c r="AS2190" s="143" t="e">
        <f>AR2190/AP2190</f>
        <v>#DIV/0!</v>
      </c>
      <c r="AT2190" s="144">
        <f>M2190</f>
        <v>0</v>
      </c>
      <c r="AU2190" s="141">
        <f>AO2190</f>
        <v>0</v>
      </c>
      <c r="AV2190" s="142">
        <f>AU2190-AT2190</f>
        <v>0</v>
      </c>
      <c r="AW2190" s="143" t="e">
        <f>AV2190/AT2190</f>
        <v>#DIV/0!</v>
      </c>
      <c r="AY2190" s="146" t="str">
        <f t="shared" si="1644"/>
        <v>33.00</v>
      </c>
      <c r="AZ2190" s="964" t="b">
        <f>COUNTIF('[1]Codes SEC'!$B$2:$B$250,Ministres!AY2190)&gt;0</f>
        <v>1</v>
      </c>
    </row>
    <row r="2191" spans="1:52" ht="35.1" customHeight="1" x14ac:dyDescent="0.25">
      <c r="A2191" s="15" t="s">
        <v>1675</v>
      </c>
      <c r="B2191" s="225">
        <v>17</v>
      </c>
      <c r="C2191" s="122" t="s">
        <v>1280</v>
      </c>
      <c r="D2191" s="123">
        <v>1000</v>
      </c>
      <c r="E2191" s="226"/>
      <c r="F2191" s="122">
        <v>6</v>
      </c>
      <c r="G2191" s="126"/>
      <c r="H2191" s="35" t="str">
        <f t="shared" si="1619"/>
        <v>091</v>
      </c>
      <c r="I2191" s="36">
        <v>83300000</v>
      </c>
      <c r="J2191" s="37" t="s">
        <v>2593</v>
      </c>
      <c r="K2191" s="231" t="s">
        <v>2594</v>
      </c>
      <c r="L2191" s="128">
        <v>0</v>
      </c>
      <c r="M2191" s="129">
        <v>0</v>
      </c>
      <c r="N2191" s="130"/>
      <c r="O2191" s="131"/>
      <c r="P2191" s="131"/>
      <c r="Q2191" s="131"/>
      <c r="R2191" s="131"/>
      <c r="S2191" s="131"/>
      <c r="T2191" s="132" t="str">
        <f t="shared" si="1635"/>
        <v>OK</v>
      </c>
      <c r="U2191" s="138"/>
      <c r="V2191" s="138"/>
      <c r="W2191" s="139"/>
      <c r="X2191" s="139"/>
      <c r="Y2191" s="132" t="str">
        <f t="shared" si="1636"/>
        <v>OK</v>
      </c>
      <c r="Z2191" s="210"/>
      <c r="AA2191" s="204"/>
      <c r="AB2191" s="202"/>
      <c r="AC2191" s="202"/>
      <c r="AD2191" s="202"/>
      <c r="AE2191" s="202"/>
      <c r="AF2191" s="202"/>
      <c r="AG2191" s="132" t="str">
        <f t="shared" si="1637"/>
        <v>OK</v>
      </c>
      <c r="AH2191" s="138"/>
      <c r="AI2191" s="138"/>
      <c r="AJ2191" s="139"/>
      <c r="AK2191" s="139"/>
      <c r="AL2191" s="132" t="str">
        <f t="shared" si="1638"/>
        <v>OK</v>
      </c>
      <c r="AM2191" s="140"/>
      <c r="AN2191" s="119">
        <f t="shared" si="1639"/>
        <v>0</v>
      </c>
      <c r="AO2191" s="120">
        <f t="shared" si="1640"/>
        <v>0</v>
      </c>
      <c r="AP2191" s="39">
        <f t="shared" si="1641"/>
        <v>0</v>
      </c>
      <c r="AQ2191" s="141">
        <f t="shared" si="1642"/>
        <v>0</v>
      </c>
      <c r="AR2191" s="142">
        <f t="shared" si="1645"/>
        <v>0</v>
      </c>
      <c r="AS2191" s="143" t="e">
        <f t="shared" ref="AS2191:AS2218" si="1650">AR2191/AP2191</f>
        <v>#DIV/0!</v>
      </c>
      <c r="AT2191" s="144">
        <f t="shared" si="1643"/>
        <v>0</v>
      </c>
      <c r="AU2191" s="141">
        <f t="shared" si="1647"/>
        <v>0</v>
      </c>
      <c r="AV2191" s="142">
        <f t="shared" si="1648"/>
        <v>0</v>
      </c>
      <c r="AW2191" s="143" t="e">
        <f t="shared" ref="AW2191:AW2218" si="1651">AV2191/AT2191</f>
        <v>#DIV/0!</v>
      </c>
      <c r="AY2191" s="146" t="str">
        <f t="shared" si="1644"/>
        <v>33.00</v>
      </c>
      <c r="AZ2191" s="964" t="b">
        <f>COUNTIF('[1]Codes SEC'!$B$2:$B$250,Ministres!AY2191)&gt;0</f>
        <v>1</v>
      </c>
    </row>
    <row r="2192" spans="1:52" ht="35.1" customHeight="1" x14ac:dyDescent="0.25">
      <c r="A2192" s="15" t="s">
        <v>1675</v>
      </c>
      <c r="B2192" s="225">
        <v>17</v>
      </c>
      <c r="C2192" s="122" t="s">
        <v>1280</v>
      </c>
      <c r="D2192" s="123">
        <v>1000</v>
      </c>
      <c r="E2192" s="226"/>
      <c r="F2192" s="122">
        <v>12</v>
      </c>
      <c r="G2192" s="126"/>
      <c r="H2192" s="35" t="str">
        <f t="shared" si="1619"/>
        <v>091</v>
      </c>
      <c r="I2192" s="36">
        <v>83300000</v>
      </c>
      <c r="J2192" s="37" t="s">
        <v>2595</v>
      </c>
      <c r="K2192" s="231" t="s">
        <v>2596</v>
      </c>
      <c r="L2192" s="128">
        <v>135</v>
      </c>
      <c r="M2192" s="129">
        <v>135</v>
      </c>
      <c r="N2192" s="130"/>
      <c r="O2192" s="131"/>
      <c r="P2192" s="131"/>
      <c r="Q2192" s="131"/>
      <c r="R2192" s="131"/>
      <c r="S2192" s="131"/>
      <c r="T2192" s="132" t="str">
        <f t="shared" si="1635"/>
        <v>OK</v>
      </c>
      <c r="U2192" s="138"/>
      <c r="V2192" s="138"/>
      <c r="W2192" s="139"/>
      <c r="X2192" s="139"/>
      <c r="Y2192" s="132" t="str">
        <f t="shared" si="1636"/>
        <v>OK</v>
      </c>
      <c r="Z2192" s="210"/>
      <c r="AA2192" s="204"/>
      <c r="AB2192" s="202"/>
      <c r="AC2192" s="202"/>
      <c r="AD2192" s="202"/>
      <c r="AE2192" s="202"/>
      <c r="AF2192" s="202"/>
      <c r="AG2192" s="132" t="str">
        <f t="shared" si="1637"/>
        <v>OK</v>
      </c>
      <c r="AH2192" s="138"/>
      <c r="AI2192" s="138"/>
      <c r="AJ2192" s="139"/>
      <c r="AK2192" s="139"/>
      <c r="AL2192" s="132" t="str">
        <f t="shared" si="1638"/>
        <v>OK</v>
      </c>
      <c r="AM2192" s="140"/>
      <c r="AN2192" s="119">
        <f t="shared" si="1639"/>
        <v>135</v>
      </c>
      <c r="AO2192" s="120">
        <f t="shared" si="1640"/>
        <v>135</v>
      </c>
      <c r="AP2192" s="39">
        <f t="shared" si="1641"/>
        <v>135</v>
      </c>
      <c r="AQ2192" s="141">
        <f t="shared" si="1642"/>
        <v>135</v>
      </c>
      <c r="AR2192" s="142">
        <f t="shared" si="1645"/>
        <v>0</v>
      </c>
      <c r="AS2192" s="143">
        <f t="shared" si="1650"/>
        <v>0</v>
      </c>
      <c r="AT2192" s="144">
        <f t="shared" si="1643"/>
        <v>135</v>
      </c>
      <c r="AU2192" s="141">
        <f t="shared" si="1647"/>
        <v>135</v>
      </c>
      <c r="AV2192" s="142">
        <f t="shared" si="1648"/>
        <v>0</v>
      </c>
      <c r="AW2192" s="143">
        <f t="shared" si="1651"/>
        <v>0</v>
      </c>
      <c r="AY2192" s="146" t="str">
        <f t="shared" si="1644"/>
        <v>33.00</v>
      </c>
      <c r="AZ2192" s="964" t="b">
        <f>COUNTIF('[1]Codes SEC'!$B$2:$B$250,Ministres!AY2192)&gt;0</f>
        <v>1</v>
      </c>
    </row>
    <row r="2193" spans="1:52" ht="35.1" customHeight="1" x14ac:dyDescent="0.25">
      <c r="A2193" s="15" t="s">
        <v>1675</v>
      </c>
      <c r="B2193" s="225">
        <v>17</v>
      </c>
      <c r="C2193" s="122" t="s">
        <v>1280</v>
      </c>
      <c r="D2193" s="123">
        <v>1000</v>
      </c>
      <c r="E2193" s="226"/>
      <c r="F2193" s="122">
        <v>12</v>
      </c>
      <c r="G2193" s="126"/>
      <c r="H2193" s="35" t="str">
        <f t="shared" si="1619"/>
        <v>091</v>
      </c>
      <c r="I2193" s="36" t="s">
        <v>207</v>
      </c>
      <c r="J2193" s="37" t="s">
        <v>2597</v>
      </c>
      <c r="K2193" s="244" t="s">
        <v>2598</v>
      </c>
      <c r="L2193" s="128">
        <v>0</v>
      </c>
      <c r="M2193" s="129">
        <v>0</v>
      </c>
      <c r="N2193" s="130"/>
      <c r="O2193" s="131"/>
      <c r="P2193" s="131"/>
      <c r="Q2193" s="131"/>
      <c r="R2193" s="131"/>
      <c r="S2193" s="131"/>
      <c r="T2193" s="132" t="str">
        <f t="shared" si="1635"/>
        <v>OK</v>
      </c>
      <c r="U2193" s="138"/>
      <c r="V2193" s="138"/>
      <c r="W2193" s="139"/>
      <c r="X2193" s="139"/>
      <c r="Y2193" s="132" t="str">
        <f t="shared" si="1636"/>
        <v>OK</v>
      </c>
      <c r="Z2193" s="210"/>
      <c r="AA2193" s="204"/>
      <c r="AB2193" s="202"/>
      <c r="AC2193" s="202"/>
      <c r="AD2193" s="202"/>
      <c r="AE2193" s="202"/>
      <c r="AF2193" s="202"/>
      <c r="AG2193" s="132" t="str">
        <f t="shared" si="1637"/>
        <v>OK</v>
      </c>
      <c r="AH2193" s="138"/>
      <c r="AI2193" s="138"/>
      <c r="AJ2193" s="139"/>
      <c r="AK2193" s="139"/>
      <c r="AL2193" s="132" t="str">
        <f t="shared" si="1638"/>
        <v>OK</v>
      </c>
      <c r="AM2193" s="140"/>
      <c r="AN2193" s="119">
        <f t="shared" si="1639"/>
        <v>0</v>
      </c>
      <c r="AO2193" s="120">
        <f t="shared" si="1640"/>
        <v>0</v>
      </c>
      <c r="AP2193" s="39">
        <f t="shared" si="1641"/>
        <v>0</v>
      </c>
      <c r="AQ2193" s="141">
        <f t="shared" si="1642"/>
        <v>0</v>
      </c>
      <c r="AR2193" s="142">
        <f t="shared" si="1645"/>
        <v>0</v>
      </c>
      <c r="AS2193" s="143" t="e">
        <f t="shared" si="1650"/>
        <v>#DIV/0!</v>
      </c>
      <c r="AT2193" s="144">
        <f t="shared" si="1643"/>
        <v>0</v>
      </c>
      <c r="AU2193" s="141">
        <f t="shared" si="1647"/>
        <v>0</v>
      </c>
      <c r="AV2193" s="142">
        <f t="shared" si="1648"/>
        <v>0</v>
      </c>
      <c r="AW2193" s="143" t="e">
        <f t="shared" si="1651"/>
        <v>#DIV/0!</v>
      </c>
      <c r="AY2193" s="146" t="str">
        <f t="shared" si="1644"/>
        <v>33.00</v>
      </c>
      <c r="AZ2193" s="964" t="b">
        <f>COUNTIF('[1]Codes SEC'!$B$2:$B$250,Ministres!AY2193)&gt;0</f>
        <v>1</v>
      </c>
    </row>
    <row r="2194" spans="1:52" ht="35.1" customHeight="1" x14ac:dyDescent="0.25">
      <c r="A2194" s="15" t="s">
        <v>1675</v>
      </c>
      <c r="B2194" s="225">
        <v>17</v>
      </c>
      <c r="C2194" s="122" t="s">
        <v>1280</v>
      </c>
      <c r="D2194" s="123">
        <v>1000</v>
      </c>
      <c r="E2194" s="226"/>
      <c r="F2194" s="122">
        <v>12</v>
      </c>
      <c r="G2194" s="227"/>
      <c r="H2194" s="228" t="str">
        <f t="shared" si="1619"/>
        <v>091</v>
      </c>
      <c r="I2194" s="229">
        <v>83300000</v>
      </c>
      <c r="J2194" s="230" t="s">
        <v>2599</v>
      </c>
      <c r="K2194" s="231" t="s">
        <v>2600</v>
      </c>
      <c r="L2194" s="232">
        <v>0</v>
      </c>
      <c r="M2194" s="233">
        <v>26</v>
      </c>
      <c r="N2194" s="130"/>
      <c r="O2194" s="131"/>
      <c r="P2194" s="131"/>
      <c r="Q2194" s="131"/>
      <c r="R2194" s="131"/>
      <c r="S2194" s="131"/>
      <c r="T2194" s="132" t="str">
        <f t="shared" si="1635"/>
        <v>OK</v>
      </c>
      <c r="U2194" s="138"/>
      <c r="V2194" s="138"/>
      <c r="W2194" s="139"/>
      <c r="X2194" s="139"/>
      <c r="Y2194" s="132" t="str">
        <f t="shared" si="1636"/>
        <v>OK</v>
      </c>
      <c r="Z2194" s="210"/>
      <c r="AA2194" s="204"/>
      <c r="AB2194" s="202"/>
      <c r="AC2194" s="202"/>
      <c r="AD2194" s="202"/>
      <c r="AE2194" s="202"/>
      <c r="AF2194" s="202"/>
      <c r="AG2194" s="132" t="str">
        <f t="shared" si="1637"/>
        <v>OK</v>
      </c>
      <c r="AH2194" s="138"/>
      <c r="AI2194" s="138"/>
      <c r="AJ2194" s="139"/>
      <c r="AK2194" s="139"/>
      <c r="AL2194" s="132" t="str">
        <f t="shared" si="1638"/>
        <v>OK</v>
      </c>
      <c r="AM2194" s="140"/>
      <c r="AN2194" s="119">
        <f t="shared" si="1639"/>
        <v>0</v>
      </c>
      <c r="AO2194" s="120">
        <f t="shared" si="1640"/>
        <v>26</v>
      </c>
      <c r="AP2194" s="39">
        <f t="shared" si="1641"/>
        <v>0</v>
      </c>
      <c r="AQ2194" s="141">
        <f t="shared" si="1642"/>
        <v>0</v>
      </c>
      <c r="AR2194" s="142">
        <f t="shared" si="1645"/>
        <v>0</v>
      </c>
      <c r="AS2194" s="143" t="e">
        <f t="shared" si="1650"/>
        <v>#DIV/0!</v>
      </c>
      <c r="AT2194" s="144">
        <f t="shared" si="1643"/>
        <v>26</v>
      </c>
      <c r="AU2194" s="141">
        <f t="shared" si="1647"/>
        <v>26</v>
      </c>
      <c r="AV2194" s="142">
        <f t="shared" si="1648"/>
        <v>0</v>
      </c>
      <c r="AW2194" s="143">
        <f t="shared" si="1651"/>
        <v>0</v>
      </c>
      <c r="AY2194" s="146" t="str">
        <f t="shared" si="1644"/>
        <v>33.00</v>
      </c>
      <c r="AZ2194" s="964" t="b">
        <f>COUNTIF('[1]Codes SEC'!$B$2:$B$250,Ministres!AY2194)&gt;0</f>
        <v>1</v>
      </c>
    </row>
    <row r="2195" spans="1:52" ht="35.1" customHeight="1" x14ac:dyDescent="0.25">
      <c r="A2195" s="15" t="s">
        <v>1675</v>
      </c>
      <c r="B2195" s="225" t="s">
        <v>2572</v>
      </c>
      <c r="C2195" s="122" t="s">
        <v>1280</v>
      </c>
      <c r="D2195" s="123">
        <v>1000</v>
      </c>
      <c r="E2195" s="226"/>
      <c r="F2195" s="122">
        <v>12</v>
      </c>
      <c r="G2195" s="227"/>
      <c r="H2195" s="228" t="str">
        <f t="shared" si="1619"/>
        <v>091</v>
      </c>
      <c r="I2195" s="229">
        <v>83450000</v>
      </c>
      <c r="J2195" s="230" t="s">
        <v>2601</v>
      </c>
      <c r="K2195" s="231" t="s">
        <v>2602</v>
      </c>
      <c r="L2195" s="232">
        <v>0</v>
      </c>
      <c r="M2195" s="233">
        <v>0</v>
      </c>
      <c r="N2195" s="130"/>
      <c r="O2195" s="131"/>
      <c r="P2195" s="131"/>
      <c r="Q2195" s="131"/>
      <c r="R2195" s="131"/>
      <c r="S2195" s="131"/>
      <c r="T2195" s="132" t="str">
        <f t="shared" si="1635"/>
        <v>OK</v>
      </c>
      <c r="U2195" s="138"/>
      <c r="V2195" s="138"/>
      <c r="W2195" s="139"/>
      <c r="X2195" s="139"/>
      <c r="Y2195" s="132" t="str">
        <f t="shared" si="1636"/>
        <v>OK</v>
      </c>
      <c r="Z2195" s="210"/>
      <c r="AA2195" s="204"/>
      <c r="AB2195" s="202"/>
      <c r="AC2195" s="202"/>
      <c r="AD2195" s="202"/>
      <c r="AE2195" s="202"/>
      <c r="AF2195" s="202"/>
      <c r="AG2195" s="132" t="str">
        <f t="shared" si="1637"/>
        <v>OK</v>
      </c>
      <c r="AH2195" s="138"/>
      <c r="AI2195" s="138"/>
      <c r="AJ2195" s="139"/>
      <c r="AK2195" s="139"/>
      <c r="AL2195" s="132" t="str">
        <f t="shared" si="1638"/>
        <v>OK</v>
      </c>
      <c r="AM2195" s="140"/>
      <c r="AN2195" s="119">
        <f t="shared" si="1639"/>
        <v>0</v>
      </c>
      <c r="AO2195" s="120">
        <f t="shared" si="1640"/>
        <v>0</v>
      </c>
      <c r="AP2195" s="39">
        <f t="shared" si="1641"/>
        <v>0</v>
      </c>
      <c r="AQ2195" s="141">
        <f t="shared" si="1642"/>
        <v>0</v>
      </c>
      <c r="AR2195" s="142">
        <f t="shared" si="1645"/>
        <v>0</v>
      </c>
      <c r="AS2195" s="143" t="e">
        <f t="shared" si="1650"/>
        <v>#DIV/0!</v>
      </c>
      <c r="AT2195" s="144">
        <f t="shared" si="1643"/>
        <v>0</v>
      </c>
      <c r="AU2195" s="141">
        <f t="shared" si="1647"/>
        <v>0</v>
      </c>
      <c r="AV2195" s="142">
        <f t="shared" si="1648"/>
        <v>0</v>
      </c>
      <c r="AW2195" s="143" t="e">
        <f t="shared" si="1651"/>
        <v>#DIV/0!</v>
      </c>
      <c r="AY2195" s="146" t="str">
        <f t="shared" si="1644"/>
        <v>34.50</v>
      </c>
      <c r="AZ2195" s="964" t="b">
        <f>COUNTIF('[1]Codes SEC'!$B$2:$B$250,Ministres!AY2195)&gt;0</f>
        <v>1</v>
      </c>
    </row>
    <row r="2196" spans="1:52" ht="35.1" customHeight="1" x14ac:dyDescent="0.25">
      <c r="A2196" s="15" t="s">
        <v>1675</v>
      </c>
      <c r="B2196" s="225">
        <v>17</v>
      </c>
      <c r="C2196" s="122" t="s">
        <v>1280</v>
      </c>
      <c r="D2196" s="123">
        <v>1000</v>
      </c>
      <c r="E2196" s="226"/>
      <c r="F2196" s="122">
        <v>6</v>
      </c>
      <c r="G2196" s="126"/>
      <c r="H2196" s="35" t="str">
        <f t="shared" si="1619"/>
        <v>091</v>
      </c>
      <c r="I2196" s="36" t="s">
        <v>2603</v>
      </c>
      <c r="J2196" s="37" t="s">
        <v>2604</v>
      </c>
      <c r="K2196" s="244" t="s">
        <v>2605</v>
      </c>
      <c r="L2196" s="128">
        <v>0</v>
      </c>
      <c r="M2196" s="129">
        <v>0</v>
      </c>
      <c r="N2196" s="130"/>
      <c r="O2196" s="131"/>
      <c r="P2196" s="131"/>
      <c r="Q2196" s="131"/>
      <c r="R2196" s="131"/>
      <c r="S2196" s="131"/>
      <c r="T2196" s="132" t="str">
        <f t="shared" si="1635"/>
        <v>OK</v>
      </c>
      <c r="U2196" s="138"/>
      <c r="V2196" s="138"/>
      <c r="W2196" s="139"/>
      <c r="X2196" s="139"/>
      <c r="Y2196" s="132" t="str">
        <f t="shared" si="1636"/>
        <v>OK</v>
      </c>
      <c r="Z2196" s="210"/>
      <c r="AA2196" s="204"/>
      <c r="AB2196" s="202"/>
      <c r="AC2196" s="202"/>
      <c r="AD2196" s="202"/>
      <c r="AE2196" s="202"/>
      <c r="AF2196" s="202"/>
      <c r="AG2196" s="132" t="str">
        <f t="shared" si="1637"/>
        <v>OK</v>
      </c>
      <c r="AH2196" s="138"/>
      <c r="AI2196" s="138"/>
      <c r="AJ2196" s="139"/>
      <c r="AK2196" s="139"/>
      <c r="AL2196" s="132" t="str">
        <f t="shared" si="1638"/>
        <v>OK</v>
      </c>
      <c r="AM2196" s="140"/>
      <c r="AN2196" s="119">
        <f t="shared" si="1639"/>
        <v>0</v>
      </c>
      <c r="AO2196" s="120">
        <f t="shared" si="1640"/>
        <v>0</v>
      </c>
      <c r="AP2196" s="39">
        <f t="shared" si="1641"/>
        <v>0</v>
      </c>
      <c r="AQ2196" s="141">
        <f t="shared" si="1642"/>
        <v>0</v>
      </c>
      <c r="AR2196" s="142">
        <f t="shared" si="1645"/>
        <v>0</v>
      </c>
      <c r="AS2196" s="143" t="e">
        <f t="shared" si="1650"/>
        <v>#DIV/0!</v>
      </c>
      <c r="AT2196" s="144">
        <f t="shared" si="1643"/>
        <v>0</v>
      </c>
      <c r="AU2196" s="141">
        <f t="shared" si="1647"/>
        <v>0</v>
      </c>
      <c r="AV2196" s="142">
        <f t="shared" si="1648"/>
        <v>0</v>
      </c>
      <c r="AW2196" s="143" t="e">
        <f t="shared" si="1651"/>
        <v>#DIV/0!</v>
      </c>
      <c r="AY2196" s="146" t="str">
        <f t="shared" si="1644"/>
        <v>35.30</v>
      </c>
      <c r="AZ2196" s="964" t="b">
        <f>COUNTIF('[1]Codes SEC'!$B$2:$B$250,Ministres!AY2196)&gt;0</f>
        <v>1</v>
      </c>
    </row>
    <row r="2197" spans="1:52" ht="35.1" customHeight="1" x14ac:dyDescent="0.25">
      <c r="A2197" s="15" t="s">
        <v>1675</v>
      </c>
      <c r="B2197" s="225">
        <v>17</v>
      </c>
      <c r="C2197" s="122" t="s">
        <v>1280</v>
      </c>
      <c r="D2197" s="123">
        <v>1000</v>
      </c>
      <c r="E2197" s="226"/>
      <c r="F2197" s="122">
        <v>5</v>
      </c>
      <c r="G2197" s="126"/>
      <c r="H2197" s="35" t="str">
        <f t="shared" si="1619"/>
        <v>091</v>
      </c>
      <c r="I2197" s="36" t="s">
        <v>121</v>
      </c>
      <c r="J2197" s="37" t="s">
        <v>2606</v>
      </c>
      <c r="K2197" s="244" t="s">
        <v>2607</v>
      </c>
      <c r="L2197" s="232">
        <v>5543</v>
      </c>
      <c r="M2197" s="233">
        <v>5543</v>
      </c>
      <c r="N2197" s="130"/>
      <c r="O2197" s="131"/>
      <c r="P2197" s="131"/>
      <c r="Q2197" s="131"/>
      <c r="R2197" s="131"/>
      <c r="S2197" s="131"/>
      <c r="T2197" s="132" t="str">
        <f t="shared" si="1635"/>
        <v>OK</v>
      </c>
      <c r="U2197" s="138"/>
      <c r="V2197" s="138"/>
      <c r="W2197" s="139"/>
      <c r="X2197" s="139"/>
      <c r="Y2197" s="132" t="str">
        <f t="shared" si="1636"/>
        <v>OK</v>
      </c>
      <c r="Z2197" s="210"/>
      <c r="AA2197" s="204"/>
      <c r="AB2197" s="202"/>
      <c r="AC2197" s="202"/>
      <c r="AD2197" s="202"/>
      <c r="AE2197" s="202"/>
      <c r="AF2197" s="202"/>
      <c r="AG2197" s="132" t="str">
        <f t="shared" si="1637"/>
        <v>OK</v>
      </c>
      <c r="AH2197" s="138"/>
      <c r="AI2197" s="138"/>
      <c r="AJ2197" s="139"/>
      <c r="AK2197" s="139"/>
      <c r="AL2197" s="132" t="str">
        <f t="shared" si="1638"/>
        <v>OK</v>
      </c>
      <c r="AM2197" s="140"/>
      <c r="AN2197" s="119">
        <f t="shared" si="1639"/>
        <v>5543</v>
      </c>
      <c r="AO2197" s="120">
        <f t="shared" si="1640"/>
        <v>5543</v>
      </c>
      <c r="AP2197" s="39">
        <f t="shared" si="1641"/>
        <v>5543</v>
      </c>
      <c r="AQ2197" s="141">
        <f t="shared" si="1642"/>
        <v>5543</v>
      </c>
      <c r="AR2197" s="142">
        <f t="shared" si="1645"/>
        <v>0</v>
      </c>
      <c r="AS2197" s="143">
        <f t="shared" si="1650"/>
        <v>0</v>
      </c>
      <c r="AT2197" s="144">
        <f t="shared" si="1643"/>
        <v>5543</v>
      </c>
      <c r="AU2197" s="141">
        <f t="shared" si="1647"/>
        <v>5543</v>
      </c>
      <c r="AV2197" s="142">
        <f t="shared" si="1648"/>
        <v>0</v>
      </c>
      <c r="AW2197" s="143">
        <f t="shared" si="1651"/>
        <v>0</v>
      </c>
      <c r="AY2197" s="146" t="str">
        <f t="shared" si="1644"/>
        <v>41.40</v>
      </c>
      <c r="AZ2197" s="964" t="b">
        <f>COUNTIF('[1]Codes SEC'!$B$2:$B$250,Ministres!AY2197)&gt;0</f>
        <v>1</v>
      </c>
    </row>
    <row r="2198" spans="1:52" ht="35.1" customHeight="1" x14ac:dyDescent="0.25">
      <c r="A2198" s="15" t="s">
        <v>1675</v>
      </c>
      <c r="B2198" s="225">
        <v>17</v>
      </c>
      <c r="C2198" s="122" t="s">
        <v>1280</v>
      </c>
      <c r="D2198" s="123">
        <v>1000</v>
      </c>
      <c r="E2198" s="226"/>
      <c r="F2198" s="122">
        <v>5</v>
      </c>
      <c r="G2198" s="126"/>
      <c r="H2198" s="35" t="str">
        <f t="shared" si="1619"/>
        <v>091</v>
      </c>
      <c r="I2198" s="36" t="s">
        <v>121</v>
      </c>
      <c r="J2198" s="37" t="s">
        <v>2608</v>
      </c>
      <c r="K2198" s="244" t="s">
        <v>2609</v>
      </c>
      <c r="L2198" s="232">
        <v>1291</v>
      </c>
      <c r="M2198" s="233">
        <v>1291</v>
      </c>
      <c r="N2198" s="130"/>
      <c r="O2198" s="131"/>
      <c r="P2198" s="131"/>
      <c r="Q2198" s="131"/>
      <c r="R2198" s="131"/>
      <c r="S2198" s="131"/>
      <c r="T2198" s="132" t="str">
        <f t="shared" si="1635"/>
        <v>OK</v>
      </c>
      <c r="U2198" s="138"/>
      <c r="V2198" s="138"/>
      <c r="W2198" s="139"/>
      <c r="X2198" s="139"/>
      <c r="Y2198" s="132" t="str">
        <f t="shared" si="1636"/>
        <v>OK</v>
      </c>
      <c r="Z2198" s="210"/>
      <c r="AA2198" s="204"/>
      <c r="AB2198" s="202"/>
      <c r="AC2198" s="202"/>
      <c r="AD2198" s="202"/>
      <c r="AE2198" s="202"/>
      <c r="AF2198" s="202"/>
      <c r="AG2198" s="132" t="str">
        <f t="shared" si="1637"/>
        <v>OK</v>
      </c>
      <c r="AH2198" s="138"/>
      <c r="AI2198" s="138"/>
      <c r="AJ2198" s="139"/>
      <c r="AK2198" s="139"/>
      <c r="AL2198" s="132" t="str">
        <f t="shared" si="1638"/>
        <v>OK</v>
      </c>
      <c r="AM2198" s="140"/>
      <c r="AN2198" s="119">
        <f t="shared" si="1639"/>
        <v>1291</v>
      </c>
      <c r="AO2198" s="120">
        <f t="shared" si="1640"/>
        <v>1291</v>
      </c>
      <c r="AP2198" s="39">
        <f t="shared" si="1641"/>
        <v>1291</v>
      </c>
      <c r="AQ2198" s="141">
        <f t="shared" si="1642"/>
        <v>1291</v>
      </c>
      <c r="AR2198" s="142">
        <f t="shared" si="1645"/>
        <v>0</v>
      </c>
      <c r="AS2198" s="143">
        <f t="shared" si="1650"/>
        <v>0</v>
      </c>
      <c r="AT2198" s="144">
        <f t="shared" si="1643"/>
        <v>1291</v>
      </c>
      <c r="AU2198" s="141">
        <f t="shared" si="1647"/>
        <v>1291</v>
      </c>
      <c r="AV2198" s="142">
        <f t="shared" si="1648"/>
        <v>0</v>
      </c>
      <c r="AW2198" s="143">
        <f t="shared" si="1651"/>
        <v>0</v>
      </c>
      <c r="AY2198" s="146" t="str">
        <f t="shared" si="1644"/>
        <v>41.40</v>
      </c>
      <c r="AZ2198" s="964" t="b">
        <f>COUNTIF('[1]Codes SEC'!$B$2:$B$250,Ministres!AY2198)&gt;0</f>
        <v>1</v>
      </c>
    </row>
    <row r="2199" spans="1:52" ht="35.1" customHeight="1" x14ac:dyDescent="0.25">
      <c r="A2199" s="15" t="s">
        <v>1675</v>
      </c>
      <c r="B2199" s="225">
        <v>17</v>
      </c>
      <c r="C2199" s="122" t="s">
        <v>1280</v>
      </c>
      <c r="D2199" s="123">
        <v>1000</v>
      </c>
      <c r="E2199" s="226"/>
      <c r="F2199" s="122">
        <v>4</v>
      </c>
      <c r="G2199" s="126"/>
      <c r="H2199" s="35" t="str">
        <f t="shared" si="1619"/>
        <v>091</v>
      </c>
      <c r="I2199" s="36" t="s">
        <v>121</v>
      </c>
      <c r="J2199" s="37" t="s">
        <v>2610</v>
      </c>
      <c r="K2199" s="244" t="s">
        <v>2611</v>
      </c>
      <c r="L2199" s="232">
        <v>74897</v>
      </c>
      <c r="M2199" s="233">
        <v>74897</v>
      </c>
      <c r="N2199" s="130"/>
      <c r="O2199" s="131"/>
      <c r="P2199" s="131"/>
      <c r="Q2199" s="131"/>
      <c r="R2199" s="131"/>
      <c r="S2199" s="131"/>
      <c r="T2199" s="132" t="str">
        <f t="shared" si="1635"/>
        <v>OK</v>
      </c>
      <c r="U2199" s="138"/>
      <c r="V2199" s="138"/>
      <c r="W2199" s="139"/>
      <c r="X2199" s="139"/>
      <c r="Y2199" s="132" t="str">
        <f t="shared" si="1636"/>
        <v>OK</v>
      </c>
      <c r="Z2199" s="210"/>
      <c r="AA2199" s="204"/>
      <c r="AB2199" s="202"/>
      <c r="AC2199" s="202"/>
      <c r="AD2199" s="202"/>
      <c r="AE2199" s="202"/>
      <c r="AF2199" s="202"/>
      <c r="AG2199" s="132" t="str">
        <f t="shared" si="1637"/>
        <v>OK</v>
      </c>
      <c r="AH2199" s="138"/>
      <c r="AI2199" s="138"/>
      <c r="AJ2199" s="139"/>
      <c r="AK2199" s="139"/>
      <c r="AL2199" s="132" t="str">
        <f t="shared" si="1638"/>
        <v>OK</v>
      </c>
      <c r="AM2199" s="140"/>
      <c r="AN2199" s="119">
        <f t="shared" si="1639"/>
        <v>74897</v>
      </c>
      <c r="AO2199" s="120">
        <f t="shared" si="1640"/>
        <v>74897</v>
      </c>
      <c r="AP2199" s="39">
        <f t="shared" si="1641"/>
        <v>74897</v>
      </c>
      <c r="AQ2199" s="141">
        <f t="shared" si="1642"/>
        <v>74897</v>
      </c>
      <c r="AR2199" s="142">
        <f t="shared" si="1645"/>
        <v>0</v>
      </c>
      <c r="AS2199" s="143">
        <f t="shared" si="1650"/>
        <v>0</v>
      </c>
      <c r="AT2199" s="144">
        <f t="shared" si="1643"/>
        <v>74897</v>
      </c>
      <c r="AU2199" s="141">
        <f t="shared" si="1647"/>
        <v>74897</v>
      </c>
      <c r="AV2199" s="142">
        <f t="shared" si="1648"/>
        <v>0</v>
      </c>
      <c r="AW2199" s="143">
        <f t="shared" si="1651"/>
        <v>0</v>
      </c>
      <c r="AY2199" s="146" t="str">
        <f t="shared" si="1644"/>
        <v>41.40</v>
      </c>
      <c r="AZ2199" s="964" t="b">
        <f>COUNTIF('[1]Codes SEC'!$B$2:$B$250,Ministres!AY2199)&gt;0</f>
        <v>1</v>
      </c>
    </row>
    <row r="2200" spans="1:52" ht="35.1" customHeight="1" x14ac:dyDescent="0.25">
      <c r="A2200" s="15" t="s">
        <v>1675</v>
      </c>
      <c r="B2200" s="225">
        <v>17</v>
      </c>
      <c r="C2200" s="122" t="s">
        <v>1280</v>
      </c>
      <c r="D2200" s="123">
        <v>1000</v>
      </c>
      <c r="E2200" s="226"/>
      <c r="F2200" s="122">
        <v>4</v>
      </c>
      <c r="G2200" s="126"/>
      <c r="H2200" s="35" t="str">
        <f t="shared" si="1619"/>
        <v>091</v>
      </c>
      <c r="I2200" s="36" t="s">
        <v>121</v>
      </c>
      <c r="J2200" s="37" t="s">
        <v>2612</v>
      </c>
      <c r="K2200" s="231" t="s">
        <v>2613</v>
      </c>
      <c r="L2200" s="232">
        <v>38329</v>
      </c>
      <c r="M2200" s="233">
        <v>38329</v>
      </c>
      <c r="N2200" s="130"/>
      <c r="O2200" s="131"/>
      <c r="P2200" s="131"/>
      <c r="Q2200" s="131"/>
      <c r="R2200" s="131"/>
      <c r="S2200" s="131"/>
      <c r="T2200" s="132" t="str">
        <f t="shared" si="1635"/>
        <v>OK</v>
      </c>
      <c r="U2200" s="138"/>
      <c r="V2200" s="138"/>
      <c r="W2200" s="139"/>
      <c r="X2200" s="139"/>
      <c r="Y2200" s="132" t="str">
        <f t="shared" si="1636"/>
        <v>OK</v>
      </c>
      <c r="Z2200" s="210"/>
      <c r="AA2200" s="204"/>
      <c r="AB2200" s="202"/>
      <c r="AC2200" s="202"/>
      <c r="AD2200" s="202"/>
      <c r="AE2200" s="202"/>
      <c r="AF2200" s="202"/>
      <c r="AG2200" s="132" t="str">
        <f t="shared" si="1637"/>
        <v>OK</v>
      </c>
      <c r="AH2200" s="138"/>
      <c r="AI2200" s="138"/>
      <c r="AJ2200" s="139"/>
      <c r="AK2200" s="139"/>
      <c r="AL2200" s="132" t="str">
        <f t="shared" si="1638"/>
        <v>OK</v>
      </c>
      <c r="AM2200" s="140"/>
      <c r="AN2200" s="119">
        <f t="shared" si="1639"/>
        <v>38329</v>
      </c>
      <c r="AO2200" s="120">
        <f t="shared" si="1640"/>
        <v>38329</v>
      </c>
      <c r="AP2200" s="39">
        <f t="shared" si="1641"/>
        <v>38329</v>
      </c>
      <c r="AQ2200" s="141">
        <f t="shared" si="1642"/>
        <v>38329</v>
      </c>
      <c r="AR2200" s="142">
        <f t="shared" si="1645"/>
        <v>0</v>
      </c>
      <c r="AS2200" s="143">
        <f t="shared" si="1650"/>
        <v>0</v>
      </c>
      <c r="AT2200" s="144">
        <f t="shared" si="1643"/>
        <v>38329</v>
      </c>
      <c r="AU2200" s="141">
        <f t="shared" si="1647"/>
        <v>38329</v>
      </c>
      <c r="AV2200" s="142">
        <f t="shared" si="1648"/>
        <v>0</v>
      </c>
      <c r="AW2200" s="143">
        <f t="shared" si="1651"/>
        <v>0</v>
      </c>
      <c r="AY2200" s="146" t="str">
        <f t="shared" si="1644"/>
        <v>41.40</v>
      </c>
      <c r="AZ2200" s="964" t="b">
        <f>COUNTIF('[1]Codes SEC'!$B$2:$B$250,Ministres!AY2200)&gt;0</f>
        <v>1</v>
      </c>
    </row>
    <row r="2201" spans="1:52" ht="35.1" customHeight="1" x14ac:dyDescent="0.25">
      <c r="A2201" s="15" t="s">
        <v>1675</v>
      </c>
      <c r="B2201" s="225">
        <v>17</v>
      </c>
      <c r="C2201" s="122" t="s">
        <v>1280</v>
      </c>
      <c r="D2201" s="123">
        <v>1000</v>
      </c>
      <c r="E2201" s="226"/>
      <c r="F2201" s="122">
        <v>12</v>
      </c>
      <c r="G2201" s="126"/>
      <c r="H2201" s="35" t="str">
        <f t="shared" si="1619"/>
        <v>091</v>
      </c>
      <c r="I2201" s="36" t="s">
        <v>121</v>
      </c>
      <c r="J2201" s="37" t="s">
        <v>2614</v>
      </c>
      <c r="K2201" s="244" t="s">
        <v>2615</v>
      </c>
      <c r="L2201" s="232">
        <v>20000</v>
      </c>
      <c r="M2201" s="233">
        <v>20000</v>
      </c>
      <c r="N2201" s="130"/>
      <c r="O2201" s="131"/>
      <c r="P2201" s="131"/>
      <c r="Q2201" s="131"/>
      <c r="R2201" s="131"/>
      <c r="S2201" s="131"/>
      <c r="T2201" s="132" t="str">
        <f t="shared" si="1635"/>
        <v>OK</v>
      </c>
      <c r="U2201" s="138"/>
      <c r="V2201" s="138"/>
      <c r="W2201" s="139"/>
      <c r="X2201" s="139"/>
      <c r="Y2201" s="132" t="str">
        <f t="shared" si="1636"/>
        <v>OK</v>
      </c>
      <c r="Z2201" s="210"/>
      <c r="AA2201" s="204"/>
      <c r="AB2201" s="202"/>
      <c r="AC2201" s="202"/>
      <c r="AD2201" s="202"/>
      <c r="AE2201" s="202"/>
      <c r="AF2201" s="202"/>
      <c r="AG2201" s="132" t="str">
        <f t="shared" si="1637"/>
        <v>OK</v>
      </c>
      <c r="AH2201" s="138"/>
      <c r="AI2201" s="138"/>
      <c r="AJ2201" s="139"/>
      <c r="AK2201" s="139"/>
      <c r="AL2201" s="132" t="str">
        <f t="shared" si="1638"/>
        <v>OK</v>
      </c>
      <c r="AM2201" s="140"/>
      <c r="AN2201" s="119">
        <f t="shared" si="1639"/>
        <v>20000</v>
      </c>
      <c r="AO2201" s="120">
        <f t="shared" si="1640"/>
        <v>20000</v>
      </c>
      <c r="AP2201" s="39">
        <f t="shared" si="1641"/>
        <v>20000</v>
      </c>
      <c r="AQ2201" s="141">
        <f t="shared" si="1642"/>
        <v>20000</v>
      </c>
      <c r="AR2201" s="142">
        <f t="shared" si="1645"/>
        <v>0</v>
      </c>
      <c r="AS2201" s="143">
        <f t="shared" si="1650"/>
        <v>0</v>
      </c>
      <c r="AT2201" s="144">
        <f t="shared" si="1643"/>
        <v>20000</v>
      </c>
      <c r="AU2201" s="141">
        <f t="shared" si="1647"/>
        <v>20000</v>
      </c>
      <c r="AV2201" s="142">
        <f t="shared" si="1648"/>
        <v>0</v>
      </c>
      <c r="AW2201" s="143">
        <f t="shared" si="1651"/>
        <v>0</v>
      </c>
      <c r="AY2201" s="146" t="str">
        <f t="shared" si="1644"/>
        <v>41.40</v>
      </c>
      <c r="AZ2201" s="964" t="b">
        <f>COUNTIF('[1]Codes SEC'!$B$2:$B$250,Ministres!AY2201)&gt;0</f>
        <v>1</v>
      </c>
    </row>
    <row r="2202" spans="1:52" ht="35.1" customHeight="1" x14ac:dyDescent="0.25">
      <c r="A2202" s="15" t="s">
        <v>1675</v>
      </c>
      <c r="B2202" s="225">
        <v>17</v>
      </c>
      <c r="C2202" s="122" t="s">
        <v>1280</v>
      </c>
      <c r="D2202" s="123">
        <v>1000</v>
      </c>
      <c r="E2202" s="226"/>
      <c r="F2202" s="122">
        <v>6</v>
      </c>
      <c r="G2202" s="126"/>
      <c r="H2202" s="35" t="str">
        <f t="shared" si="1619"/>
        <v>091</v>
      </c>
      <c r="I2202" s="36" t="s">
        <v>121</v>
      </c>
      <c r="J2202" s="37" t="s">
        <v>2616</v>
      </c>
      <c r="K2202" s="244" t="s">
        <v>2617</v>
      </c>
      <c r="L2202" s="232">
        <v>0</v>
      </c>
      <c r="M2202" s="233">
        <v>0</v>
      </c>
      <c r="N2202" s="130"/>
      <c r="O2202" s="131"/>
      <c r="P2202" s="131"/>
      <c r="Q2202" s="131"/>
      <c r="R2202" s="131"/>
      <c r="S2202" s="131"/>
      <c r="T2202" s="132" t="str">
        <f t="shared" si="1635"/>
        <v>OK</v>
      </c>
      <c r="U2202" s="138"/>
      <c r="V2202" s="138"/>
      <c r="W2202" s="139"/>
      <c r="X2202" s="139"/>
      <c r="Y2202" s="132" t="str">
        <f t="shared" si="1636"/>
        <v>OK</v>
      </c>
      <c r="Z2202" s="210"/>
      <c r="AA2202" s="204"/>
      <c r="AB2202" s="202"/>
      <c r="AC2202" s="202"/>
      <c r="AD2202" s="202"/>
      <c r="AE2202" s="202"/>
      <c r="AF2202" s="202"/>
      <c r="AG2202" s="132" t="str">
        <f t="shared" si="1637"/>
        <v>OK</v>
      </c>
      <c r="AH2202" s="138"/>
      <c r="AI2202" s="138"/>
      <c r="AJ2202" s="139"/>
      <c r="AK2202" s="139"/>
      <c r="AL2202" s="132" t="str">
        <f t="shared" si="1638"/>
        <v>OK</v>
      </c>
      <c r="AM2202" s="140"/>
      <c r="AN2202" s="119">
        <f t="shared" si="1639"/>
        <v>0</v>
      </c>
      <c r="AO2202" s="120">
        <f t="shared" si="1640"/>
        <v>0</v>
      </c>
      <c r="AP2202" s="39">
        <f t="shared" si="1641"/>
        <v>0</v>
      </c>
      <c r="AQ2202" s="141">
        <f t="shared" si="1642"/>
        <v>0</v>
      </c>
      <c r="AR2202" s="142">
        <f t="shared" si="1645"/>
        <v>0</v>
      </c>
      <c r="AS2202" s="143" t="e">
        <f t="shared" si="1650"/>
        <v>#DIV/0!</v>
      </c>
      <c r="AT2202" s="144">
        <f t="shared" si="1643"/>
        <v>0</v>
      </c>
      <c r="AU2202" s="141">
        <f t="shared" si="1647"/>
        <v>0</v>
      </c>
      <c r="AV2202" s="142">
        <f t="shared" si="1648"/>
        <v>0</v>
      </c>
      <c r="AW2202" s="143" t="e">
        <f t="shared" si="1651"/>
        <v>#DIV/0!</v>
      </c>
      <c r="AY2202" s="146" t="str">
        <f t="shared" si="1644"/>
        <v>41.40</v>
      </c>
      <c r="AZ2202" s="964" t="b">
        <f>COUNTIF('[1]Codes SEC'!$B$2:$B$250,Ministres!AY2202)&gt;0</f>
        <v>1</v>
      </c>
    </row>
    <row r="2203" spans="1:52" ht="35.1" customHeight="1" x14ac:dyDescent="0.25">
      <c r="A2203" s="15" t="s">
        <v>1675</v>
      </c>
      <c r="B2203" s="225">
        <v>17</v>
      </c>
      <c r="C2203" s="122" t="s">
        <v>1280</v>
      </c>
      <c r="D2203" s="123">
        <v>1000</v>
      </c>
      <c r="E2203" s="226"/>
      <c r="F2203" s="122">
        <v>12</v>
      </c>
      <c r="G2203" s="126"/>
      <c r="H2203" s="35" t="str">
        <f t="shared" si="1619"/>
        <v>091</v>
      </c>
      <c r="I2203" s="36">
        <v>84140000</v>
      </c>
      <c r="J2203" s="37" t="s">
        <v>2618</v>
      </c>
      <c r="K2203" s="244" t="s">
        <v>2619</v>
      </c>
      <c r="L2203" s="232">
        <v>0</v>
      </c>
      <c r="M2203" s="233">
        <v>0</v>
      </c>
      <c r="N2203" s="130"/>
      <c r="O2203" s="131"/>
      <c r="P2203" s="131"/>
      <c r="Q2203" s="131"/>
      <c r="R2203" s="131"/>
      <c r="S2203" s="131"/>
      <c r="T2203" s="132" t="str">
        <f t="shared" si="1635"/>
        <v>OK</v>
      </c>
      <c r="U2203" s="138"/>
      <c r="V2203" s="138"/>
      <c r="W2203" s="139"/>
      <c r="X2203" s="139"/>
      <c r="Y2203" s="132" t="str">
        <f t="shared" si="1636"/>
        <v>OK</v>
      </c>
      <c r="Z2203" s="210"/>
      <c r="AA2203" s="204"/>
      <c r="AB2203" s="202"/>
      <c r="AC2203" s="202"/>
      <c r="AD2203" s="202"/>
      <c r="AE2203" s="202"/>
      <c r="AF2203" s="202"/>
      <c r="AG2203" s="132" t="str">
        <f t="shared" si="1637"/>
        <v>OK</v>
      </c>
      <c r="AH2203" s="138"/>
      <c r="AI2203" s="138"/>
      <c r="AJ2203" s="139"/>
      <c r="AK2203" s="139"/>
      <c r="AL2203" s="132" t="str">
        <f t="shared" si="1638"/>
        <v>OK</v>
      </c>
      <c r="AM2203" s="140"/>
      <c r="AN2203" s="119">
        <f t="shared" si="1639"/>
        <v>0</v>
      </c>
      <c r="AO2203" s="120">
        <f t="shared" si="1640"/>
        <v>0</v>
      </c>
      <c r="AP2203" s="39">
        <f t="shared" si="1641"/>
        <v>0</v>
      </c>
      <c r="AQ2203" s="141">
        <f t="shared" si="1642"/>
        <v>0</v>
      </c>
      <c r="AR2203" s="142">
        <f t="shared" si="1645"/>
        <v>0</v>
      </c>
      <c r="AS2203" s="143" t="e">
        <f t="shared" si="1650"/>
        <v>#DIV/0!</v>
      </c>
      <c r="AT2203" s="144">
        <f t="shared" si="1643"/>
        <v>0</v>
      </c>
      <c r="AU2203" s="141">
        <f t="shared" si="1647"/>
        <v>0</v>
      </c>
      <c r="AV2203" s="142">
        <f t="shared" si="1648"/>
        <v>0</v>
      </c>
      <c r="AW2203" s="143" t="e">
        <f t="shared" si="1651"/>
        <v>#DIV/0!</v>
      </c>
      <c r="AY2203" s="146" t="str">
        <f t="shared" si="1644"/>
        <v>41.40</v>
      </c>
      <c r="AZ2203" s="964" t="b">
        <f>COUNTIF('[1]Codes SEC'!$B$2:$B$250,Ministres!AY2203)&gt;0</f>
        <v>1</v>
      </c>
    </row>
    <row r="2204" spans="1:52" ht="35.1" customHeight="1" x14ac:dyDescent="0.25">
      <c r="A2204" s="15" t="s">
        <v>1675</v>
      </c>
      <c r="B2204" s="225">
        <v>17</v>
      </c>
      <c r="C2204" s="122" t="s">
        <v>1280</v>
      </c>
      <c r="D2204" s="123">
        <v>1000</v>
      </c>
      <c r="E2204" s="226"/>
      <c r="F2204" s="122">
        <v>12</v>
      </c>
      <c r="G2204" s="126"/>
      <c r="H2204" s="35" t="str">
        <f t="shared" si="1619"/>
        <v>091</v>
      </c>
      <c r="I2204" s="36">
        <v>84140000</v>
      </c>
      <c r="J2204" s="37" t="s">
        <v>2620</v>
      </c>
      <c r="K2204" s="231" t="s">
        <v>2621</v>
      </c>
      <c r="L2204" s="241">
        <v>350</v>
      </c>
      <c r="M2204" s="242">
        <v>350</v>
      </c>
      <c r="N2204" s="201"/>
      <c r="O2204" s="202"/>
      <c r="P2204" s="202"/>
      <c r="Q2204" s="202"/>
      <c r="R2204" s="202"/>
      <c r="S2204" s="202"/>
      <c r="T2204" s="132" t="str">
        <f t="shared" si="1635"/>
        <v>OK</v>
      </c>
      <c r="U2204" s="138"/>
      <c r="V2204" s="138"/>
      <c r="W2204" s="139"/>
      <c r="X2204" s="139"/>
      <c r="Y2204" s="132" t="str">
        <f t="shared" si="1636"/>
        <v>OK</v>
      </c>
      <c r="Z2204" s="210"/>
      <c r="AA2204" s="204"/>
      <c r="AB2204" s="202"/>
      <c r="AC2204" s="202"/>
      <c r="AD2204" s="202"/>
      <c r="AE2204" s="202"/>
      <c r="AF2204" s="202"/>
      <c r="AG2204" s="132" t="str">
        <f t="shared" si="1637"/>
        <v>OK</v>
      </c>
      <c r="AH2204" s="138"/>
      <c r="AI2204" s="138"/>
      <c r="AJ2204" s="139"/>
      <c r="AK2204" s="139"/>
      <c r="AL2204" s="132" t="str">
        <f t="shared" si="1638"/>
        <v>OK</v>
      </c>
      <c r="AM2204" s="140"/>
      <c r="AN2204" s="119">
        <f t="shared" si="1639"/>
        <v>350</v>
      </c>
      <c r="AO2204" s="120">
        <f t="shared" si="1640"/>
        <v>350</v>
      </c>
      <c r="AP2204" s="39">
        <f t="shared" si="1641"/>
        <v>350</v>
      </c>
      <c r="AQ2204" s="141">
        <f t="shared" si="1642"/>
        <v>350</v>
      </c>
      <c r="AR2204" s="141">
        <f t="shared" si="1645"/>
        <v>0</v>
      </c>
      <c r="AS2204" s="143">
        <f t="shared" si="1650"/>
        <v>0</v>
      </c>
      <c r="AT2204" s="144">
        <f t="shared" si="1643"/>
        <v>350</v>
      </c>
      <c r="AU2204" s="141">
        <f t="shared" si="1647"/>
        <v>350</v>
      </c>
      <c r="AV2204" s="141">
        <f t="shared" si="1648"/>
        <v>0</v>
      </c>
      <c r="AW2204" s="143">
        <f t="shared" si="1651"/>
        <v>0</v>
      </c>
      <c r="AY2204" s="146" t="str">
        <f t="shared" si="1644"/>
        <v>41.40</v>
      </c>
      <c r="AZ2204" s="964" t="b">
        <f>COUNTIF('[1]Codes SEC'!$B$2:$B$250,Ministres!AY2204)&gt;0</f>
        <v>1</v>
      </c>
    </row>
    <row r="2205" spans="1:52" ht="35.1" customHeight="1" x14ac:dyDescent="0.25">
      <c r="A2205" s="15" t="s">
        <v>1675</v>
      </c>
      <c r="B2205" s="225">
        <v>17</v>
      </c>
      <c r="C2205" s="122" t="s">
        <v>1280</v>
      </c>
      <c r="D2205" s="123">
        <v>1000</v>
      </c>
      <c r="E2205" s="226"/>
      <c r="F2205" s="122">
        <v>4</v>
      </c>
      <c r="G2205" s="126"/>
      <c r="H2205" s="35" t="str">
        <f t="shared" si="1619"/>
        <v>091</v>
      </c>
      <c r="I2205" s="36" t="s">
        <v>2622</v>
      </c>
      <c r="J2205" s="37" t="s">
        <v>2623</v>
      </c>
      <c r="K2205" s="244" t="s">
        <v>2624</v>
      </c>
      <c r="L2205" s="232">
        <v>162522</v>
      </c>
      <c r="M2205" s="233">
        <v>162522</v>
      </c>
      <c r="N2205" s="130"/>
      <c r="O2205" s="131"/>
      <c r="P2205" s="131"/>
      <c r="Q2205" s="131"/>
      <c r="R2205" s="131"/>
      <c r="S2205" s="131"/>
      <c r="T2205" s="132" t="str">
        <f t="shared" si="1635"/>
        <v>OK</v>
      </c>
      <c r="U2205" s="138"/>
      <c r="V2205" s="138"/>
      <c r="W2205" s="139"/>
      <c r="X2205" s="139"/>
      <c r="Y2205" s="132" t="str">
        <f t="shared" si="1636"/>
        <v>OK</v>
      </c>
      <c r="Z2205" s="210"/>
      <c r="AA2205" s="204"/>
      <c r="AB2205" s="202"/>
      <c r="AC2205" s="202"/>
      <c r="AD2205" s="202"/>
      <c r="AE2205" s="202"/>
      <c r="AF2205" s="202"/>
      <c r="AG2205" s="132" t="str">
        <f t="shared" si="1637"/>
        <v>OK</v>
      </c>
      <c r="AH2205" s="138"/>
      <c r="AI2205" s="138"/>
      <c r="AJ2205" s="139"/>
      <c r="AK2205" s="139"/>
      <c r="AL2205" s="132" t="str">
        <f t="shared" si="1638"/>
        <v>OK</v>
      </c>
      <c r="AM2205" s="140"/>
      <c r="AN2205" s="119">
        <f t="shared" si="1639"/>
        <v>162522</v>
      </c>
      <c r="AO2205" s="120">
        <f t="shared" si="1640"/>
        <v>162522</v>
      </c>
      <c r="AP2205" s="39">
        <f t="shared" si="1641"/>
        <v>162522</v>
      </c>
      <c r="AQ2205" s="141">
        <f t="shared" si="1642"/>
        <v>162522</v>
      </c>
      <c r="AR2205" s="142">
        <f t="shared" si="1645"/>
        <v>0</v>
      </c>
      <c r="AS2205" s="143">
        <f t="shared" si="1650"/>
        <v>0</v>
      </c>
      <c r="AT2205" s="144">
        <f t="shared" si="1643"/>
        <v>162522</v>
      </c>
      <c r="AU2205" s="141">
        <f t="shared" si="1647"/>
        <v>162522</v>
      </c>
      <c r="AV2205" s="142">
        <f t="shared" si="1648"/>
        <v>0</v>
      </c>
      <c r="AW2205" s="143">
        <f t="shared" si="1651"/>
        <v>0</v>
      </c>
      <c r="AY2205" s="146" t="str">
        <f t="shared" ref="AY2205:AY2236" si="1652">RIGHT(LEFT(I2205,3),2)&amp;"."&amp;RIGHT(LEFT(I2205,5),2)</f>
        <v>43.11</v>
      </c>
      <c r="AZ2205" s="964" t="b">
        <f>COUNTIF('[1]Codes SEC'!$B$2:$B$250,Ministres!AY2205)&gt;0</f>
        <v>1</v>
      </c>
    </row>
    <row r="2206" spans="1:52" ht="35.1" customHeight="1" x14ac:dyDescent="0.25">
      <c r="A2206" s="15" t="s">
        <v>1675</v>
      </c>
      <c r="B2206" s="225">
        <v>17</v>
      </c>
      <c r="C2206" s="122" t="s">
        <v>1280</v>
      </c>
      <c r="D2206" s="123">
        <v>1000</v>
      </c>
      <c r="E2206" s="226"/>
      <c r="F2206" s="122">
        <v>12</v>
      </c>
      <c r="G2206" s="126"/>
      <c r="H2206" s="35" t="str">
        <f t="shared" si="1619"/>
        <v>091</v>
      </c>
      <c r="I2206" s="36" t="s">
        <v>1173</v>
      </c>
      <c r="J2206" s="37" t="s">
        <v>2625</v>
      </c>
      <c r="K2206" s="231" t="s">
        <v>2626</v>
      </c>
      <c r="L2206" s="232">
        <v>33703</v>
      </c>
      <c r="M2206" s="233">
        <v>36703</v>
      </c>
      <c r="N2206" s="130"/>
      <c r="O2206" s="131"/>
      <c r="P2206" s="131"/>
      <c r="Q2206" s="131"/>
      <c r="R2206" s="131"/>
      <c r="S2206" s="131"/>
      <c r="T2206" s="132" t="str">
        <f t="shared" ref="T2206:T2211" si="1653">IF(SUM(N2206:S2206)=U2206,"OK",SUM(N2206:S2206)-U2206)</f>
        <v>OK</v>
      </c>
      <c r="U2206" s="138"/>
      <c r="V2206" s="138"/>
      <c r="W2206" s="139"/>
      <c r="X2206" s="139"/>
      <c r="Y2206" s="132" t="str">
        <f t="shared" si="1636"/>
        <v>OK</v>
      </c>
      <c r="Z2206" s="210"/>
      <c r="AA2206" s="204"/>
      <c r="AB2206" s="202"/>
      <c r="AC2206" s="202"/>
      <c r="AD2206" s="202"/>
      <c r="AE2206" s="202"/>
      <c r="AF2206" s="202"/>
      <c r="AG2206" s="132" t="str">
        <f t="shared" si="1637"/>
        <v>OK</v>
      </c>
      <c r="AH2206" s="138"/>
      <c r="AI2206" s="138"/>
      <c r="AJ2206" s="139"/>
      <c r="AK2206" s="139"/>
      <c r="AL2206" s="132" t="str">
        <f t="shared" si="1638"/>
        <v>OK</v>
      </c>
      <c r="AM2206" s="140"/>
      <c r="AN2206" s="119">
        <f t="shared" si="1639"/>
        <v>33703</v>
      </c>
      <c r="AO2206" s="120">
        <f t="shared" si="1640"/>
        <v>36703</v>
      </c>
      <c r="AP2206" s="39">
        <f t="shared" si="1641"/>
        <v>33703</v>
      </c>
      <c r="AQ2206" s="141">
        <f t="shared" si="1642"/>
        <v>33703</v>
      </c>
      <c r="AR2206" s="142">
        <f t="shared" si="1645"/>
        <v>0</v>
      </c>
      <c r="AS2206" s="143">
        <f t="shared" si="1650"/>
        <v>0</v>
      </c>
      <c r="AT2206" s="144">
        <f t="shared" si="1643"/>
        <v>36703</v>
      </c>
      <c r="AU2206" s="141">
        <f t="shared" si="1647"/>
        <v>36703</v>
      </c>
      <c r="AV2206" s="142">
        <f t="shared" si="1648"/>
        <v>0</v>
      </c>
      <c r="AW2206" s="143">
        <f t="shared" si="1651"/>
        <v>0</v>
      </c>
      <c r="AY2206" s="146" t="str">
        <f t="shared" si="1652"/>
        <v>43.12</v>
      </c>
      <c r="AZ2206" s="964" t="b">
        <f>COUNTIF('[1]Codes SEC'!$B$2:$B$250,Ministres!AY2206)&gt;0</f>
        <v>1</v>
      </c>
    </row>
    <row r="2207" spans="1:52" ht="35.1" customHeight="1" x14ac:dyDescent="0.25">
      <c r="A2207" s="15" t="s">
        <v>1675</v>
      </c>
      <c r="B2207" s="225">
        <v>17</v>
      </c>
      <c r="C2207" s="122" t="s">
        <v>1280</v>
      </c>
      <c r="D2207" s="123">
        <v>1000</v>
      </c>
      <c r="E2207" s="226"/>
      <c r="F2207" s="122">
        <v>12</v>
      </c>
      <c r="G2207" s="126"/>
      <c r="H2207" s="35" t="str">
        <f t="shared" si="1619"/>
        <v>091</v>
      </c>
      <c r="I2207" s="36" t="s">
        <v>1173</v>
      </c>
      <c r="J2207" s="37" t="s">
        <v>2627</v>
      </c>
      <c r="K2207" s="231" t="s">
        <v>2628</v>
      </c>
      <c r="L2207" s="232">
        <v>11624</v>
      </c>
      <c r="M2207" s="233">
        <v>11624</v>
      </c>
      <c r="N2207" s="130"/>
      <c r="O2207" s="131"/>
      <c r="P2207" s="131"/>
      <c r="Q2207" s="131"/>
      <c r="R2207" s="131"/>
      <c r="S2207" s="131"/>
      <c r="T2207" s="132" t="str">
        <f t="shared" si="1653"/>
        <v>OK</v>
      </c>
      <c r="U2207" s="138"/>
      <c r="V2207" s="138"/>
      <c r="W2207" s="139"/>
      <c r="X2207" s="139"/>
      <c r="Y2207" s="132" t="str">
        <f t="shared" si="1636"/>
        <v>OK</v>
      </c>
      <c r="Z2207" s="210"/>
      <c r="AA2207" s="204"/>
      <c r="AB2207" s="202"/>
      <c r="AC2207" s="202"/>
      <c r="AD2207" s="202"/>
      <c r="AE2207" s="202"/>
      <c r="AF2207" s="202"/>
      <c r="AG2207" s="132" t="str">
        <f t="shared" si="1637"/>
        <v>OK</v>
      </c>
      <c r="AH2207" s="138"/>
      <c r="AI2207" s="138"/>
      <c r="AJ2207" s="139"/>
      <c r="AK2207" s="139"/>
      <c r="AL2207" s="132" t="str">
        <f t="shared" si="1638"/>
        <v>OK</v>
      </c>
      <c r="AM2207" s="140"/>
      <c r="AN2207" s="119">
        <f t="shared" si="1639"/>
        <v>11624</v>
      </c>
      <c r="AO2207" s="120">
        <f t="shared" si="1640"/>
        <v>11624</v>
      </c>
      <c r="AP2207" s="39">
        <f t="shared" si="1641"/>
        <v>11624</v>
      </c>
      <c r="AQ2207" s="141">
        <f t="shared" si="1642"/>
        <v>11624</v>
      </c>
      <c r="AR2207" s="142">
        <f t="shared" si="1645"/>
        <v>0</v>
      </c>
      <c r="AS2207" s="143">
        <f t="shared" si="1650"/>
        <v>0</v>
      </c>
      <c r="AT2207" s="144">
        <f t="shared" si="1643"/>
        <v>11624</v>
      </c>
      <c r="AU2207" s="141">
        <f t="shared" si="1647"/>
        <v>11624</v>
      </c>
      <c r="AV2207" s="142">
        <f t="shared" si="1648"/>
        <v>0</v>
      </c>
      <c r="AW2207" s="143">
        <f t="shared" si="1651"/>
        <v>0</v>
      </c>
      <c r="AY2207" s="146" t="str">
        <f t="shared" si="1652"/>
        <v>43.12</v>
      </c>
      <c r="AZ2207" s="964" t="b">
        <f>COUNTIF('[1]Codes SEC'!$B$2:$B$250,Ministres!AY2207)&gt;0</f>
        <v>1</v>
      </c>
    </row>
    <row r="2208" spans="1:52" ht="35.1" customHeight="1" x14ac:dyDescent="0.25">
      <c r="A2208" s="15" t="s">
        <v>1675</v>
      </c>
      <c r="B2208" s="225">
        <v>17</v>
      </c>
      <c r="C2208" s="122" t="s">
        <v>1280</v>
      </c>
      <c r="D2208" s="123">
        <v>1000</v>
      </c>
      <c r="E2208" s="226"/>
      <c r="F2208" s="122">
        <v>12</v>
      </c>
      <c r="G2208" s="126"/>
      <c r="H2208" s="35" t="str">
        <f t="shared" si="1619"/>
        <v>091</v>
      </c>
      <c r="I2208" s="36" t="s">
        <v>1173</v>
      </c>
      <c r="J2208" s="37" t="s">
        <v>2629</v>
      </c>
      <c r="K2208" s="244" t="s">
        <v>2630</v>
      </c>
      <c r="L2208" s="232">
        <v>6227</v>
      </c>
      <c r="M2208" s="233">
        <v>6227</v>
      </c>
      <c r="N2208" s="130"/>
      <c r="O2208" s="131"/>
      <c r="P2208" s="131"/>
      <c r="Q2208" s="131"/>
      <c r="R2208" s="131"/>
      <c r="S2208" s="131"/>
      <c r="T2208" s="132" t="str">
        <f t="shared" si="1653"/>
        <v>OK</v>
      </c>
      <c r="U2208" s="138"/>
      <c r="V2208" s="138"/>
      <c r="W2208" s="139"/>
      <c r="X2208" s="139"/>
      <c r="Y2208" s="132" t="str">
        <f t="shared" si="1636"/>
        <v>OK</v>
      </c>
      <c r="Z2208" s="210"/>
      <c r="AA2208" s="204"/>
      <c r="AB2208" s="202"/>
      <c r="AC2208" s="202"/>
      <c r="AD2208" s="202"/>
      <c r="AE2208" s="202"/>
      <c r="AF2208" s="202"/>
      <c r="AG2208" s="132" t="str">
        <f t="shared" si="1637"/>
        <v>OK</v>
      </c>
      <c r="AH2208" s="138"/>
      <c r="AI2208" s="138"/>
      <c r="AJ2208" s="139"/>
      <c r="AK2208" s="139"/>
      <c r="AL2208" s="132" t="str">
        <f t="shared" si="1638"/>
        <v>OK</v>
      </c>
      <c r="AM2208" s="140"/>
      <c r="AN2208" s="119">
        <f t="shared" si="1639"/>
        <v>6227</v>
      </c>
      <c r="AO2208" s="120">
        <f t="shared" si="1640"/>
        <v>6227</v>
      </c>
      <c r="AP2208" s="39">
        <f t="shared" si="1641"/>
        <v>6227</v>
      </c>
      <c r="AQ2208" s="141">
        <f t="shared" si="1642"/>
        <v>6227</v>
      </c>
      <c r="AR2208" s="142">
        <f t="shared" si="1645"/>
        <v>0</v>
      </c>
      <c r="AS2208" s="143">
        <f t="shared" si="1650"/>
        <v>0</v>
      </c>
      <c r="AT2208" s="144">
        <f t="shared" si="1643"/>
        <v>6227</v>
      </c>
      <c r="AU2208" s="141">
        <f t="shared" si="1647"/>
        <v>6227</v>
      </c>
      <c r="AV2208" s="142">
        <f t="shared" si="1648"/>
        <v>0</v>
      </c>
      <c r="AW2208" s="143">
        <f t="shared" si="1651"/>
        <v>0</v>
      </c>
      <c r="AY2208" s="146" t="str">
        <f t="shared" si="1652"/>
        <v>43.12</v>
      </c>
      <c r="AZ2208" s="964" t="b">
        <f>COUNTIF('[1]Codes SEC'!$B$2:$B$250,Ministres!AY2208)&gt;0</f>
        <v>1</v>
      </c>
    </row>
    <row r="2209" spans="1:64" ht="35.1" customHeight="1" x14ac:dyDescent="0.25">
      <c r="A2209" s="15" t="s">
        <v>1675</v>
      </c>
      <c r="B2209" s="225">
        <v>17</v>
      </c>
      <c r="C2209" s="122" t="s">
        <v>1280</v>
      </c>
      <c r="D2209" s="123">
        <v>1000</v>
      </c>
      <c r="E2209" s="226"/>
      <c r="F2209" s="122">
        <v>12</v>
      </c>
      <c r="G2209" s="126"/>
      <c r="H2209" s="35" t="str">
        <f t="shared" si="1619"/>
        <v>091</v>
      </c>
      <c r="I2209" s="36" t="s">
        <v>1173</v>
      </c>
      <c r="J2209" s="37" t="s">
        <v>2631</v>
      </c>
      <c r="K2209" s="244" t="s">
        <v>2632</v>
      </c>
      <c r="L2209" s="232">
        <v>0</v>
      </c>
      <c r="M2209" s="233">
        <v>0</v>
      </c>
      <c r="N2209" s="130"/>
      <c r="O2209" s="131"/>
      <c r="P2209" s="131"/>
      <c r="Q2209" s="131"/>
      <c r="R2209" s="131"/>
      <c r="S2209" s="131"/>
      <c r="T2209" s="132" t="str">
        <f t="shared" si="1653"/>
        <v>OK</v>
      </c>
      <c r="U2209" s="138"/>
      <c r="V2209" s="138"/>
      <c r="W2209" s="139"/>
      <c r="X2209" s="139"/>
      <c r="Y2209" s="132" t="str">
        <f t="shared" si="1636"/>
        <v>OK</v>
      </c>
      <c r="Z2209" s="210"/>
      <c r="AA2209" s="204"/>
      <c r="AB2209" s="202"/>
      <c r="AC2209" s="202"/>
      <c r="AD2209" s="202"/>
      <c r="AE2209" s="202"/>
      <c r="AF2209" s="202"/>
      <c r="AG2209" s="132" t="str">
        <f t="shared" si="1637"/>
        <v>OK</v>
      </c>
      <c r="AH2209" s="138"/>
      <c r="AI2209" s="138"/>
      <c r="AJ2209" s="139"/>
      <c r="AK2209" s="139"/>
      <c r="AL2209" s="132" t="str">
        <f t="shared" si="1638"/>
        <v>OK</v>
      </c>
      <c r="AM2209" s="140"/>
      <c r="AN2209" s="119">
        <f t="shared" si="1639"/>
        <v>0</v>
      </c>
      <c r="AO2209" s="120">
        <f t="shared" si="1640"/>
        <v>0</v>
      </c>
      <c r="AP2209" s="39">
        <f t="shared" si="1641"/>
        <v>0</v>
      </c>
      <c r="AQ2209" s="141">
        <f t="shared" si="1642"/>
        <v>0</v>
      </c>
      <c r="AR2209" s="142">
        <f t="shared" si="1645"/>
        <v>0</v>
      </c>
      <c r="AS2209" s="143" t="e">
        <f t="shared" si="1650"/>
        <v>#DIV/0!</v>
      </c>
      <c r="AT2209" s="144">
        <f t="shared" si="1643"/>
        <v>0</v>
      </c>
      <c r="AU2209" s="141">
        <f t="shared" si="1647"/>
        <v>0</v>
      </c>
      <c r="AV2209" s="142">
        <f t="shared" si="1648"/>
        <v>0</v>
      </c>
      <c r="AW2209" s="143" t="e">
        <f t="shared" si="1651"/>
        <v>#DIV/0!</v>
      </c>
      <c r="AY2209" s="146" t="str">
        <f t="shared" si="1652"/>
        <v>43.12</v>
      </c>
      <c r="AZ2209" s="964" t="b">
        <f>COUNTIF('[1]Codes SEC'!$B$2:$B$250,Ministres!AY2209)&gt;0</f>
        <v>1</v>
      </c>
    </row>
    <row r="2210" spans="1:64" ht="35.1" customHeight="1" x14ac:dyDescent="0.25">
      <c r="A2210" s="15" t="s">
        <v>1675</v>
      </c>
      <c r="B2210" s="225">
        <v>17</v>
      </c>
      <c r="C2210" s="122" t="s">
        <v>1280</v>
      </c>
      <c r="D2210" s="123">
        <v>1000</v>
      </c>
      <c r="E2210" s="226"/>
      <c r="F2210" s="122">
        <v>12</v>
      </c>
      <c r="G2210" s="126"/>
      <c r="H2210" s="35" t="str">
        <f t="shared" si="1619"/>
        <v>091</v>
      </c>
      <c r="I2210" s="36" t="s">
        <v>1173</v>
      </c>
      <c r="J2210" s="37" t="s">
        <v>2633</v>
      </c>
      <c r="K2210" s="244" t="s">
        <v>2634</v>
      </c>
      <c r="L2210" s="232">
        <v>0</v>
      </c>
      <c r="M2210" s="233">
        <v>0</v>
      </c>
      <c r="N2210" s="130"/>
      <c r="O2210" s="131"/>
      <c r="P2210" s="131"/>
      <c r="Q2210" s="131"/>
      <c r="R2210" s="131"/>
      <c r="S2210" s="131"/>
      <c r="T2210" s="132" t="str">
        <f t="shared" si="1653"/>
        <v>OK</v>
      </c>
      <c r="U2210" s="138"/>
      <c r="V2210" s="138"/>
      <c r="W2210" s="139"/>
      <c r="X2210" s="139"/>
      <c r="Y2210" s="132" t="str">
        <f t="shared" si="1636"/>
        <v>OK</v>
      </c>
      <c r="Z2210" s="210"/>
      <c r="AA2210" s="204"/>
      <c r="AB2210" s="202"/>
      <c r="AC2210" s="202"/>
      <c r="AD2210" s="202"/>
      <c r="AE2210" s="202"/>
      <c r="AF2210" s="202"/>
      <c r="AG2210" s="132" t="str">
        <f t="shared" si="1637"/>
        <v>OK</v>
      </c>
      <c r="AH2210" s="138"/>
      <c r="AI2210" s="138"/>
      <c r="AJ2210" s="139"/>
      <c r="AK2210" s="139"/>
      <c r="AL2210" s="132" t="str">
        <f t="shared" si="1638"/>
        <v>OK</v>
      </c>
      <c r="AM2210" s="140"/>
      <c r="AN2210" s="119">
        <f t="shared" si="1639"/>
        <v>0</v>
      </c>
      <c r="AO2210" s="120">
        <f t="shared" si="1640"/>
        <v>0</v>
      </c>
      <c r="AP2210" s="39">
        <f t="shared" si="1641"/>
        <v>0</v>
      </c>
      <c r="AQ2210" s="141">
        <f t="shared" si="1642"/>
        <v>0</v>
      </c>
      <c r="AR2210" s="142">
        <f t="shared" si="1645"/>
        <v>0</v>
      </c>
      <c r="AS2210" s="143" t="e">
        <f t="shared" si="1650"/>
        <v>#DIV/0!</v>
      </c>
      <c r="AT2210" s="144">
        <f t="shared" si="1643"/>
        <v>0</v>
      </c>
      <c r="AU2210" s="141">
        <f t="shared" si="1647"/>
        <v>0</v>
      </c>
      <c r="AV2210" s="142">
        <f t="shared" si="1648"/>
        <v>0</v>
      </c>
      <c r="AW2210" s="143" t="e">
        <f t="shared" si="1651"/>
        <v>#DIV/0!</v>
      </c>
      <c r="AY2210" s="146" t="str">
        <f t="shared" si="1652"/>
        <v>43.12</v>
      </c>
      <c r="AZ2210" s="964" t="b">
        <f>COUNTIF('[1]Codes SEC'!$B$2:$B$250,Ministres!AY2210)&gt;0</f>
        <v>1</v>
      </c>
    </row>
    <row r="2211" spans="1:64" ht="35.1" customHeight="1" x14ac:dyDescent="0.25">
      <c r="A2211" s="15" t="s">
        <v>1675</v>
      </c>
      <c r="B2211" s="225">
        <v>17</v>
      </c>
      <c r="C2211" s="122" t="s">
        <v>1280</v>
      </c>
      <c r="D2211" s="123">
        <v>1000</v>
      </c>
      <c r="E2211" s="226"/>
      <c r="F2211" s="122">
        <v>6</v>
      </c>
      <c r="G2211" s="126"/>
      <c r="H2211" s="35" t="str">
        <f t="shared" si="1619"/>
        <v>091</v>
      </c>
      <c r="I2211" s="36">
        <v>84312000</v>
      </c>
      <c r="J2211" s="37" t="s">
        <v>2635</v>
      </c>
      <c r="K2211" s="231" t="s">
        <v>2636</v>
      </c>
      <c r="L2211" s="128">
        <v>0</v>
      </c>
      <c r="M2211" s="129">
        <v>0</v>
      </c>
      <c r="N2211" s="130"/>
      <c r="O2211" s="131"/>
      <c r="P2211" s="131"/>
      <c r="Q2211" s="131"/>
      <c r="R2211" s="131"/>
      <c r="S2211" s="131"/>
      <c r="T2211" s="132" t="str">
        <f t="shared" si="1653"/>
        <v>OK</v>
      </c>
      <c r="U2211" s="138"/>
      <c r="V2211" s="138"/>
      <c r="W2211" s="139"/>
      <c r="X2211" s="139"/>
      <c r="Y2211" s="132" t="str">
        <f t="shared" si="1636"/>
        <v>OK</v>
      </c>
      <c r="Z2211" s="210"/>
      <c r="AA2211" s="204"/>
      <c r="AB2211" s="202"/>
      <c r="AC2211" s="202"/>
      <c r="AD2211" s="202"/>
      <c r="AE2211" s="202"/>
      <c r="AF2211" s="202"/>
      <c r="AG2211" s="132" t="str">
        <f t="shared" si="1637"/>
        <v>OK</v>
      </c>
      <c r="AH2211" s="138"/>
      <c r="AI2211" s="138"/>
      <c r="AJ2211" s="139"/>
      <c r="AK2211" s="139"/>
      <c r="AL2211" s="132" t="str">
        <f t="shared" si="1638"/>
        <v>OK</v>
      </c>
      <c r="AM2211" s="140"/>
      <c r="AN2211" s="119">
        <f t="shared" si="1639"/>
        <v>0</v>
      </c>
      <c r="AO2211" s="120">
        <f t="shared" si="1640"/>
        <v>0</v>
      </c>
      <c r="AP2211" s="39">
        <f t="shared" si="1641"/>
        <v>0</v>
      </c>
      <c r="AQ2211" s="141">
        <f t="shared" si="1642"/>
        <v>0</v>
      </c>
      <c r="AR2211" s="142">
        <f t="shared" si="1645"/>
        <v>0</v>
      </c>
      <c r="AS2211" s="143" t="e">
        <f t="shared" si="1650"/>
        <v>#DIV/0!</v>
      </c>
      <c r="AT2211" s="144">
        <f t="shared" si="1643"/>
        <v>0</v>
      </c>
      <c r="AU2211" s="141">
        <f t="shared" si="1647"/>
        <v>0</v>
      </c>
      <c r="AV2211" s="142">
        <f t="shared" si="1648"/>
        <v>0</v>
      </c>
      <c r="AW2211" s="143" t="e">
        <f t="shared" si="1651"/>
        <v>#DIV/0!</v>
      </c>
      <c r="AY2211" s="146" t="str">
        <f t="shared" si="1652"/>
        <v>43.12</v>
      </c>
      <c r="AZ2211" s="964" t="b">
        <f>COUNTIF('[1]Codes SEC'!$B$2:$B$250,Ministres!AY2211)&gt;0</f>
        <v>1</v>
      </c>
    </row>
    <row r="2212" spans="1:64" ht="35.1" customHeight="1" x14ac:dyDescent="0.25">
      <c r="A2212" s="15" t="s">
        <v>1675</v>
      </c>
      <c r="B2212" s="225" t="s">
        <v>2572</v>
      </c>
      <c r="C2212" s="122" t="s">
        <v>1280</v>
      </c>
      <c r="D2212" s="123">
        <v>1000</v>
      </c>
      <c r="E2212" s="226"/>
      <c r="F2212" s="122">
        <v>12</v>
      </c>
      <c r="G2212" s="227"/>
      <c r="H2212" s="228" t="str">
        <f t="shared" si="1619"/>
        <v>091</v>
      </c>
      <c r="I2212" s="229">
        <v>84312000</v>
      </c>
      <c r="J2212" s="230" t="s">
        <v>2637</v>
      </c>
      <c r="K2212" s="231" t="s">
        <v>2638</v>
      </c>
      <c r="L2212" s="232">
        <v>10</v>
      </c>
      <c r="M2212" s="233">
        <v>0</v>
      </c>
      <c r="N2212" s="130"/>
      <c r="O2212" s="131"/>
      <c r="P2212" s="131"/>
      <c r="Q2212" s="131"/>
      <c r="R2212" s="131"/>
      <c r="S2212" s="131"/>
      <c r="T2212" s="132" t="str">
        <f t="shared" si="1635"/>
        <v>OK</v>
      </c>
      <c r="U2212" s="138"/>
      <c r="V2212" s="138"/>
      <c r="W2212" s="139"/>
      <c r="X2212" s="139"/>
      <c r="Y2212" s="132" t="str">
        <f t="shared" si="1636"/>
        <v>OK</v>
      </c>
      <c r="Z2212" s="210"/>
      <c r="AA2212" s="204"/>
      <c r="AB2212" s="202"/>
      <c r="AC2212" s="202"/>
      <c r="AD2212" s="202"/>
      <c r="AE2212" s="202"/>
      <c r="AF2212" s="202"/>
      <c r="AG2212" s="132" t="str">
        <f t="shared" si="1637"/>
        <v>OK</v>
      </c>
      <c r="AH2212" s="138"/>
      <c r="AI2212" s="138"/>
      <c r="AJ2212" s="139"/>
      <c r="AK2212" s="139"/>
      <c r="AL2212" s="132" t="str">
        <f t="shared" si="1638"/>
        <v>OK</v>
      </c>
      <c r="AM2212" s="140"/>
      <c r="AN2212" s="119">
        <f t="shared" si="1639"/>
        <v>10</v>
      </c>
      <c r="AO2212" s="120">
        <f t="shared" si="1640"/>
        <v>0</v>
      </c>
      <c r="AP2212" s="39">
        <f t="shared" si="1641"/>
        <v>10</v>
      </c>
      <c r="AQ2212" s="141">
        <f t="shared" si="1642"/>
        <v>10</v>
      </c>
      <c r="AR2212" s="142">
        <f t="shared" si="1645"/>
        <v>0</v>
      </c>
      <c r="AS2212" s="143">
        <f t="shared" si="1650"/>
        <v>0</v>
      </c>
      <c r="AT2212" s="144">
        <f t="shared" si="1643"/>
        <v>0</v>
      </c>
      <c r="AU2212" s="141">
        <f t="shared" si="1647"/>
        <v>0</v>
      </c>
      <c r="AV2212" s="142">
        <f t="shared" si="1648"/>
        <v>0</v>
      </c>
      <c r="AW2212" s="143" t="e">
        <f t="shared" si="1651"/>
        <v>#DIV/0!</v>
      </c>
      <c r="AY2212" s="146" t="str">
        <f t="shared" si="1652"/>
        <v>43.12</v>
      </c>
      <c r="AZ2212" s="964" t="b">
        <f>COUNTIF('[1]Codes SEC'!$B$2:$B$250,Ministres!AY2212)&gt;0</f>
        <v>1</v>
      </c>
    </row>
    <row r="2213" spans="1:64" ht="35.1" customHeight="1" x14ac:dyDescent="0.25">
      <c r="A2213" s="15" t="s">
        <v>1675</v>
      </c>
      <c r="B2213" s="225">
        <v>17</v>
      </c>
      <c r="C2213" s="122" t="s">
        <v>1280</v>
      </c>
      <c r="D2213" s="123">
        <v>1000</v>
      </c>
      <c r="E2213" s="226"/>
      <c r="F2213" s="122">
        <v>4</v>
      </c>
      <c r="G2213" s="126"/>
      <c r="H2213" s="35" t="str">
        <f t="shared" si="1619"/>
        <v>091</v>
      </c>
      <c r="I2213" s="36" t="s">
        <v>2200</v>
      </c>
      <c r="J2213" s="37" t="s">
        <v>2639</v>
      </c>
      <c r="K2213" s="244" t="s">
        <v>2640</v>
      </c>
      <c r="L2213" s="232">
        <v>1605316</v>
      </c>
      <c r="M2213" s="233">
        <v>1605316</v>
      </c>
      <c r="N2213" s="130"/>
      <c r="O2213" s="131"/>
      <c r="P2213" s="131"/>
      <c r="Q2213" s="131"/>
      <c r="R2213" s="131"/>
      <c r="S2213" s="131"/>
      <c r="T2213" s="132" t="str">
        <f t="shared" si="1635"/>
        <v>OK</v>
      </c>
      <c r="U2213" s="138"/>
      <c r="V2213" s="138"/>
      <c r="W2213" s="139"/>
      <c r="X2213" s="139"/>
      <c r="Y2213" s="132" t="str">
        <f t="shared" si="1636"/>
        <v>OK</v>
      </c>
      <c r="Z2213" s="210"/>
      <c r="AA2213" s="204"/>
      <c r="AB2213" s="202"/>
      <c r="AC2213" s="202"/>
      <c r="AD2213" s="202"/>
      <c r="AE2213" s="202"/>
      <c r="AF2213" s="202"/>
      <c r="AG2213" s="132" t="str">
        <f t="shared" si="1637"/>
        <v>OK</v>
      </c>
      <c r="AH2213" s="138"/>
      <c r="AI2213" s="138"/>
      <c r="AJ2213" s="139"/>
      <c r="AK2213" s="139"/>
      <c r="AL2213" s="132" t="str">
        <f t="shared" si="1638"/>
        <v>OK</v>
      </c>
      <c r="AM2213" s="140"/>
      <c r="AN2213" s="119">
        <f t="shared" si="1639"/>
        <v>1605316</v>
      </c>
      <c r="AO2213" s="120">
        <f t="shared" si="1640"/>
        <v>1605316</v>
      </c>
      <c r="AP2213" s="39">
        <f t="shared" si="1641"/>
        <v>1605316</v>
      </c>
      <c r="AQ2213" s="141">
        <f t="shared" si="1642"/>
        <v>1605316</v>
      </c>
      <c r="AR2213" s="142">
        <f t="shared" si="1645"/>
        <v>0</v>
      </c>
      <c r="AS2213" s="143">
        <f t="shared" si="1650"/>
        <v>0</v>
      </c>
      <c r="AT2213" s="144">
        <f t="shared" si="1643"/>
        <v>1605316</v>
      </c>
      <c r="AU2213" s="141">
        <f t="shared" si="1647"/>
        <v>1605316</v>
      </c>
      <c r="AV2213" s="142">
        <f t="shared" si="1648"/>
        <v>0</v>
      </c>
      <c r="AW2213" s="143">
        <f t="shared" si="1651"/>
        <v>0</v>
      </c>
      <c r="AY2213" s="146" t="str">
        <f t="shared" si="1652"/>
        <v>43.21</v>
      </c>
      <c r="AZ2213" s="964" t="b">
        <f>COUNTIF('[1]Codes SEC'!$B$2:$B$250,Ministres!AY2213)&gt;0</f>
        <v>1</v>
      </c>
    </row>
    <row r="2214" spans="1:64" ht="35.1" customHeight="1" x14ac:dyDescent="0.25">
      <c r="A2214" s="15" t="s">
        <v>1675</v>
      </c>
      <c r="B2214" s="225">
        <v>17</v>
      </c>
      <c r="C2214" s="122" t="s">
        <v>1280</v>
      </c>
      <c r="D2214" s="123">
        <v>1000</v>
      </c>
      <c r="E2214" s="226"/>
      <c r="F2214" s="122">
        <v>12</v>
      </c>
      <c r="G2214" s="126"/>
      <c r="H2214" s="35" t="str">
        <f t="shared" si="1619"/>
        <v>091</v>
      </c>
      <c r="I2214" s="36" t="s">
        <v>296</v>
      </c>
      <c r="J2214" s="37" t="s">
        <v>2641</v>
      </c>
      <c r="K2214" s="244" t="s">
        <v>2642</v>
      </c>
      <c r="L2214" s="232">
        <v>11181</v>
      </c>
      <c r="M2214" s="233">
        <v>2754</v>
      </c>
      <c r="N2214" s="130"/>
      <c r="O2214" s="131"/>
      <c r="P2214" s="131"/>
      <c r="Q2214" s="131"/>
      <c r="R2214" s="131"/>
      <c r="S2214" s="131"/>
      <c r="T2214" s="132" t="str">
        <f>IF(SUM(N2214:S2214)=U2214,"OK",SUM(N2214:S2214)-U2214)</f>
        <v>OK</v>
      </c>
      <c r="U2214" s="138"/>
      <c r="V2214" s="138"/>
      <c r="W2214" s="139"/>
      <c r="X2214" s="139"/>
      <c r="Y2214" s="132" t="str">
        <f>IF(SUM(W2214:X2214)=Z2214,"OK",SUM(W2214:X2214)-Z2214)</f>
        <v>OK</v>
      </c>
      <c r="Z2214" s="210"/>
      <c r="AA2214" s="204"/>
      <c r="AB2214" s="202"/>
      <c r="AC2214" s="202"/>
      <c r="AD2214" s="202"/>
      <c r="AE2214" s="202"/>
      <c r="AF2214" s="202"/>
      <c r="AG2214" s="132" t="str">
        <f>IF(SUM(AA2214:AF2214)=AH2214,"OK",SUM(AA2214:AF2214)-AH2214)</f>
        <v>OK</v>
      </c>
      <c r="AH2214" s="138"/>
      <c r="AI2214" s="138"/>
      <c r="AJ2214" s="139"/>
      <c r="AK2214" s="139"/>
      <c r="AL2214" s="132" t="str">
        <f>IF(SUM(AJ2214:AK2214)=AM2214,"OK",SUM(AJ2214:AK2214)-AM2214)</f>
        <v>OK</v>
      </c>
      <c r="AM2214" s="140"/>
      <c r="AN2214" s="119">
        <f>L2214+U2214+V2214+Z2214</f>
        <v>11181</v>
      </c>
      <c r="AO2214" s="120">
        <f>M2214+AH2214+AI2214+AM2214</f>
        <v>2754</v>
      </c>
      <c r="AP2214" s="39">
        <f>L2214</f>
        <v>11181</v>
      </c>
      <c r="AQ2214" s="141">
        <f>AN2214</f>
        <v>11181</v>
      </c>
      <c r="AR2214" s="142">
        <f>AQ2214-AP2214</f>
        <v>0</v>
      </c>
      <c r="AS2214" s="143">
        <f>AR2214/AP2214</f>
        <v>0</v>
      </c>
      <c r="AT2214" s="144">
        <f>M2214</f>
        <v>2754</v>
      </c>
      <c r="AU2214" s="141">
        <f>AO2214</f>
        <v>2754</v>
      </c>
      <c r="AV2214" s="142">
        <f>AU2214-AT2214</f>
        <v>0</v>
      </c>
      <c r="AW2214" s="143">
        <f>AV2214/AT2214</f>
        <v>0</v>
      </c>
      <c r="AY2214" s="146" t="str">
        <f t="shared" si="1652"/>
        <v>43.22</v>
      </c>
      <c r="AZ2214" s="964" t="b">
        <f>COUNTIF('[1]Codes SEC'!$B$2:$B$250,Ministres!AY2214)&gt;0</f>
        <v>1</v>
      </c>
    </row>
    <row r="2215" spans="1:64" s="965" customFormat="1" ht="35.1" customHeight="1" x14ac:dyDescent="0.25">
      <c r="A2215" s="15" t="s">
        <v>1675</v>
      </c>
      <c r="B2215" s="225">
        <v>17</v>
      </c>
      <c r="C2215" s="122" t="s">
        <v>1280</v>
      </c>
      <c r="D2215" s="123">
        <v>1000</v>
      </c>
      <c r="E2215" s="226"/>
      <c r="F2215" s="122">
        <v>4</v>
      </c>
      <c r="G2215" s="126"/>
      <c r="H2215" s="35" t="str">
        <f t="shared" si="1619"/>
        <v>091</v>
      </c>
      <c r="I2215" s="36" t="s">
        <v>296</v>
      </c>
      <c r="J2215" s="37" t="s">
        <v>2643</v>
      </c>
      <c r="K2215" s="244" t="s">
        <v>2644</v>
      </c>
      <c r="L2215" s="232">
        <v>7174</v>
      </c>
      <c r="M2215" s="233">
        <v>7021</v>
      </c>
      <c r="N2215" s="130"/>
      <c r="O2215" s="131"/>
      <c r="P2215" s="131"/>
      <c r="Q2215" s="131"/>
      <c r="R2215" s="131"/>
      <c r="S2215" s="131"/>
      <c r="T2215" s="132" t="str">
        <f t="shared" si="1635"/>
        <v>OK</v>
      </c>
      <c r="U2215" s="138"/>
      <c r="V2215" s="138"/>
      <c r="W2215" s="139"/>
      <c r="X2215" s="139"/>
      <c r="Y2215" s="132" t="str">
        <f t="shared" si="1636"/>
        <v>OK</v>
      </c>
      <c r="Z2215" s="210"/>
      <c r="AA2215" s="204"/>
      <c r="AB2215" s="202"/>
      <c r="AC2215" s="202"/>
      <c r="AD2215" s="202"/>
      <c r="AE2215" s="202"/>
      <c r="AF2215" s="202"/>
      <c r="AG2215" s="132" t="str">
        <f t="shared" si="1637"/>
        <v>OK</v>
      </c>
      <c r="AH2215" s="138"/>
      <c r="AI2215" s="138"/>
      <c r="AJ2215" s="139"/>
      <c r="AK2215" s="139"/>
      <c r="AL2215" s="132" t="str">
        <f t="shared" si="1638"/>
        <v>OK</v>
      </c>
      <c r="AM2215" s="140"/>
      <c r="AN2215" s="119">
        <f t="shared" si="1639"/>
        <v>7174</v>
      </c>
      <c r="AO2215" s="120">
        <f t="shared" si="1640"/>
        <v>7021</v>
      </c>
      <c r="AP2215" s="39">
        <f t="shared" si="1641"/>
        <v>7174</v>
      </c>
      <c r="AQ2215" s="141">
        <f t="shared" si="1642"/>
        <v>7174</v>
      </c>
      <c r="AR2215" s="142">
        <f t="shared" si="1645"/>
        <v>0</v>
      </c>
      <c r="AS2215" s="143">
        <f t="shared" si="1650"/>
        <v>0</v>
      </c>
      <c r="AT2215" s="144">
        <f t="shared" si="1643"/>
        <v>7021</v>
      </c>
      <c r="AU2215" s="141">
        <f t="shared" si="1647"/>
        <v>7021</v>
      </c>
      <c r="AV2215" s="142">
        <f t="shared" si="1648"/>
        <v>0</v>
      </c>
      <c r="AW2215" s="143">
        <f t="shared" si="1651"/>
        <v>0</v>
      </c>
      <c r="AX2215"/>
      <c r="AY2215" s="146" t="str">
        <f t="shared" si="1652"/>
        <v>43.22</v>
      </c>
      <c r="AZ2215" s="964" t="b">
        <f>COUNTIF('[1]Codes SEC'!$B$2:$B$250,Ministres!AY2215)&gt;0</f>
        <v>1</v>
      </c>
      <c r="BA2215"/>
      <c r="BB2215"/>
      <c r="BC2215"/>
      <c r="BD2215"/>
      <c r="BE2215"/>
      <c r="BF2215"/>
      <c r="BG2215"/>
      <c r="BH2215"/>
      <c r="BI2215"/>
      <c r="BJ2215"/>
      <c r="BK2215"/>
      <c r="BL2215"/>
    </row>
    <row r="2216" spans="1:64" ht="35.1" customHeight="1" x14ac:dyDescent="0.25">
      <c r="A2216" s="15" t="s">
        <v>1675</v>
      </c>
      <c r="B2216" s="225">
        <v>17</v>
      </c>
      <c r="C2216" s="122" t="s">
        <v>1280</v>
      </c>
      <c r="D2216" s="123">
        <v>1000</v>
      </c>
      <c r="E2216" s="226"/>
      <c r="F2216" s="122">
        <v>12</v>
      </c>
      <c r="G2216" s="126"/>
      <c r="H2216" s="35" t="str">
        <f t="shared" si="1619"/>
        <v>091</v>
      </c>
      <c r="I2216" s="36" t="s">
        <v>296</v>
      </c>
      <c r="J2216" s="37" t="s">
        <v>2645</v>
      </c>
      <c r="K2216" s="244" t="s">
        <v>2646</v>
      </c>
      <c r="L2216" s="232">
        <v>21600</v>
      </c>
      <c r="M2216" s="233">
        <v>21600</v>
      </c>
      <c r="N2216" s="130"/>
      <c r="O2216" s="131"/>
      <c r="P2216" s="131"/>
      <c r="Q2216" s="131"/>
      <c r="R2216" s="131"/>
      <c r="S2216" s="131"/>
      <c r="T2216" s="132" t="str">
        <f t="shared" si="1635"/>
        <v>OK</v>
      </c>
      <c r="U2216" s="138"/>
      <c r="V2216" s="138"/>
      <c r="W2216" s="139"/>
      <c r="X2216" s="139"/>
      <c r="Y2216" s="132" t="str">
        <f t="shared" si="1636"/>
        <v>OK</v>
      </c>
      <c r="Z2216" s="210"/>
      <c r="AA2216" s="204"/>
      <c r="AB2216" s="202"/>
      <c r="AC2216" s="202"/>
      <c r="AD2216" s="202"/>
      <c r="AE2216" s="202"/>
      <c r="AF2216" s="202"/>
      <c r="AG2216" s="132" t="str">
        <f t="shared" si="1637"/>
        <v>OK</v>
      </c>
      <c r="AH2216" s="138"/>
      <c r="AI2216" s="138"/>
      <c r="AJ2216" s="139"/>
      <c r="AK2216" s="139"/>
      <c r="AL2216" s="132" t="str">
        <f t="shared" si="1638"/>
        <v>OK</v>
      </c>
      <c r="AM2216" s="140"/>
      <c r="AN2216" s="119">
        <f t="shared" si="1639"/>
        <v>21600</v>
      </c>
      <c r="AO2216" s="120">
        <f t="shared" si="1640"/>
        <v>21600</v>
      </c>
      <c r="AP2216" s="39">
        <f t="shared" si="1641"/>
        <v>21600</v>
      </c>
      <c r="AQ2216" s="141">
        <f t="shared" si="1642"/>
        <v>21600</v>
      </c>
      <c r="AR2216" s="142">
        <f>AQ2216-AP2216</f>
        <v>0</v>
      </c>
      <c r="AS2216" s="143">
        <f>AR2216/AP2216</f>
        <v>0</v>
      </c>
      <c r="AT2216" s="144">
        <f t="shared" si="1643"/>
        <v>21600</v>
      </c>
      <c r="AU2216" s="141">
        <f>AO2216</f>
        <v>21600</v>
      </c>
      <c r="AV2216" s="142">
        <f>AU2216-AT2216</f>
        <v>0</v>
      </c>
      <c r="AW2216" s="143">
        <f>AV2216/AT2216</f>
        <v>0</v>
      </c>
      <c r="AY2216" s="146" t="str">
        <f t="shared" si="1652"/>
        <v>43.22</v>
      </c>
      <c r="AZ2216" s="964" t="b">
        <f>COUNTIF('[1]Codes SEC'!$B$2:$B$250,Ministres!AY2216)&gt;0</f>
        <v>1</v>
      </c>
    </row>
    <row r="2217" spans="1:64" ht="35.1" customHeight="1" x14ac:dyDescent="0.25">
      <c r="A2217" s="15" t="s">
        <v>1675</v>
      </c>
      <c r="B2217" s="225">
        <v>17</v>
      </c>
      <c r="C2217" s="122" t="s">
        <v>1280</v>
      </c>
      <c r="D2217" s="123">
        <v>1000</v>
      </c>
      <c r="E2217" s="226"/>
      <c r="F2217" s="122">
        <v>12</v>
      </c>
      <c r="G2217" s="126"/>
      <c r="H2217" s="35" t="str">
        <f t="shared" si="1619"/>
        <v>091</v>
      </c>
      <c r="I2217" s="36" t="s">
        <v>296</v>
      </c>
      <c r="J2217" s="37" t="s">
        <v>2647</v>
      </c>
      <c r="K2217" s="244" t="s">
        <v>2648</v>
      </c>
      <c r="L2217" s="232">
        <v>7600</v>
      </c>
      <c r="M2217" s="233">
        <v>7600</v>
      </c>
      <c r="N2217" s="130"/>
      <c r="O2217" s="131"/>
      <c r="P2217" s="131"/>
      <c r="Q2217" s="131"/>
      <c r="R2217" s="131"/>
      <c r="S2217" s="131"/>
      <c r="T2217" s="132" t="str">
        <f t="shared" si="1635"/>
        <v>OK</v>
      </c>
      <c r="U2217" s="138"/>
      <c r="V2217" s="138"/>
      <c r="W2217" s="139"/>
      <c r="X2217" s="139"/>
      <c r="Y2217" s="132" t="str">
        <f t="shared" si="1636"/>
        <v>OK</v>
      </c>
      <c r="Z2217" s="210"/>
      <c r="AA2217" s="204"/>
      <c r="AB2217" s="202"/>
      <c r="AC2217" s="202"/>
      <c r="AD2217" s="202"/>
      <c r="AE2217" s="202"/>
      <c r="AF2217" s="202"/>
      <c r="AG2217" s="132" t="str">
        <f t="shared" si="1637"/>
        <v>OK</v>
      </c>
      <c r="AH2217" s="138"/>
      <c r="AI2217" s="138"/>
      <c r="AJ2217" s="139"/>
      <c r="AK2217" s="139"/>
      <c r="AL2217" s="132" t="str">
        <f t="shared" si="1638"/>
        <v>OK</v>
      </c>
      <c r="AM2217" s="140"/>
      <c r="AN2217" s="119">
        <f t="shared" si="1639"/>
        <v>7600</v>
      </c>
      <c r="AO2217" s="120">
        <f t="shared" si="1640"/>
        <v>7600</v>
      </c>
      <c r="AP2217" s="39">
        <f t="shared" si="1641"/>
        <v>7600</v>
      </c>
      <c r="AQ2217" s="141">
        <f t="shared" si="1642"/>
        <v>7600</v>
      </c>
      <c r="AR2217" s="142">
        <f t="shared" si="1645"/>
        <v>0</v>
      </c>
      <c r="AS2217" s="143">
        <f t="shared" si="1650"/>
        <v>0</v>
      </c>
      <c r="AT2217" s="144">
        <f t="shared" si="1643"/>
        <v>7600</v>
      </c>
      <c r="AU2217" s="141">
        <f t="shared" si="1647"/>
        <v>7600</v>
      </c>
      <c r="AV2217" s="142">
        <f t="shared" si="1648"/>
        <v>0</v>
      </c>
      <c r="AW2217" s="143">
        <f t="shared" si="1651"/>
        <v>0</v>
      </c>
      <c r="AY2217" s="146" t="str">
        <f t="shared" si="1652"/>
        <v>43.22</v>
      </c>
      <c r="AZ2217" s="964" t="b">
        <f>COUNTIF('[1]Codes SEC'!$B$2:$B$250,Ministres!AY2217)&gt;0</f>
        <v>1</v>
      </c>
    </row>
    <row r="2218" spans="1:64" ht="35.1" customHeight="1" x14ac:dyDescent="0.25">
      <c r="A2218" s="15" t="s">
        <v>1675</v>
      </c>
      <c r="B2218" s="225">
        <v>17</v>
      </c>
      <c r="C2218" s="122" t="s">
        <v>1280</v>
      </c>
      <c r="D2218" s="123">
        <v>1000</v>
      </c>
      <c r="E2218" s="226"/>
      <c r="F2218" s="122">
        <v>12</v>
      </c>
      <c r="G2218" s="126"/>
      <c r="H2218" s="35" t="str">
        <f t="shared" ref="H2218:H2262" si="1654">LEFT(J2218,3)</f>
        <v>091</v>
      </c>
      <c r="I2218" s="36" t="s">
        <v>296</v>
      </c>
      <c r="J2218" s="37" t="s">
        <v>2649</v>
      </c>
      <c r="K2218" s="244" t="s">
        <v>2650</v>
      </c>
      <c r="L2218" s="232">
        <v>0</v>
      </c>
      <c r="M2218" s="233">
        <v>204</v>
      </c>
      <c r="N2218" s="130"/>
      <c r="O2218" s="131"/>
      <c r="P2218" s="131"/>
      <c r="Q2218" s="131"/>
      <c r="R2218" s="131"/>
      <c r="S2218" s="131"/>
      <c r="T2218" s="132" t="str">
        <f t="shared" si="1635"/>
        <v>OK</v>
      </c>
      <c r="U2218" s="138"/>
      <c r="V2218" s="138"/>
      <c r="W2218" s="139"/>
      <c r="X2218" s="139"/>
      <c r="Y2218" s="132" t="str">
        <f t="shared" si="1636"/>
        <v>OK</v>
      </c>
      <c r="Z2218" s="210"/>
      <c r="AA2218" s="204"/>
      <c r="AB2218" s="202"/>
      <c r="AC2218" s="202"/>
      <c r="AD2218" s="202"/>
      <c r="AE2218" s="202"/>
      <c r="AF2218" s="202"/>
      <c r="AG2218" s="132" t="str">
        <f t="shared" si="1637"/>
        <v>OK</v>
      </c>
      <c r="AH2218" s="138"/>
      <c r="AI2218" s="138"/>
      <c r="AJ2218" s="139"/>
      <c r="AK2218" s="139"/>
      <c r="AL2218" s="132" t="str">
        <f t="shared" si="1638"/>
        <v>OK</v>
      </c>
      <c r="AM2218" s="140"/>
      <c r="AN2218" s="119">
        <f t="shared" si="1639"/>
        <v>0</v>
      </c>
      <c r="AO2218" s="120">
        <f t="shared" si="1640"/>
        <v>204</v>
      </c>
      <c r="AP2218" s="39">
        <f t="shared" si="1641"/>
        <v>0</v>
      </c>
      <c r="AQ2218" s="141">
        <f t="shared" si="1642"/>
        <v>0</v>
      </c>
      <c r="AR2218" s="142">
        <f t="shared" si="1645"/>
        <v>0</v>
      </c>
      <c r="AS2218" s="143" t="e">
        <f t="shared" si="1650"/>
        <v>#DIV/0!</v>
      </c>
      <c r="AT2218" s="144">
        <f t="shared" si="1643"/>
        <v>204</v>
      </c>
      <c r="AU2218" s="141">
        <f t="shared" si="1647"/>
        <v>204</v>
      </c>
      <c r="AV2218" s="142">
        <f t="shared" si="1648"/>
        <v>0</v>
      </c>
      <c r="AW2218" s="143">
        <f t="shared" si="1651"/>
        <v>0</v>
      </c>
      <c r="AY2218" s="146" t="str">
        <f t="shared" si="1652"/>
        <v>43.22</v>
      </c>
      <c r="AZ2218" s="964" t="b">
        <f>COUNTIF('[1]Codes SEC'!$B$2:$B$250,Ministres!AY2218)&gt;0</f>
        <v>1</v>
      </c>
    </row>
    <row r="2219" spans="1:64" ht="35.1" customHeight="1" x14ac:dyDescent="0.25">
      <c r="A2219" s="15" t="s">
        <v>1675</v>
      </c>
      <c r="B2219" s="225">
        <v>17</v>
      </c>
      <c r="C2219" s="122" t="s">
        <v>1280</v>
      </c>
      <c r="D2219" s="123">
        <v>1000</v>
      </c>
      <c r="E2219" s="226"/>
      <c r="F2219" s="122">
        <v>6</v>
      </c>
      <c r="G2219" s="126"/>
      <c r="H2219" s="35" t="str">
        <f t="shared" si="1654"/>
        <v>091</v>
      </c>
      <c r="I2219" s="36" t="s">
        <v>296</v>
      </c>
      <c r="J2219" s="37" t="s">
        <v>2651</v>
      </c>
      <c r="K2219" s="244" t="s">
        <v>2652</v>
      </c>
      <c r="L2219" s="232">
        <v>0</v>
      </c>
      <c r="M2219" s="233">
        <v>0</v>
      </c>
      <c r="N2219" s="130"/>
      <c r="O2219" s="131"/>
      <c r="P2219" s="131"/>
      <c r="Q2219" s="131"/>
      <c r="R2219" s="131"/>
      <c r="S2219" s="131"/>
      <c r="T2219" s="132" t="str">
        <f t="shared" si="1635"/>
        <v>OK</v>
      </c>
      <c r="U2219" s="138"/>
      <c r="V2219" s="138"/>
      <c r="W2219" s="139"/>
      <c r="X2219" s="139"/>
      <c r="Y2219" s="132" t="str">
        <f t="shared" si="1636"/>
        <v>OK</v>
      </c>
      <c r="Z2219" s="210"/>
      <c r="AA2219" s="204"/>
      <c r="AB2219" s="202"/>
      <c r="AC2219" s="202"/>
      <c r="AD2219" s="202"/>
      <c r="AE2219" s="202"/>
      <c r="AF2219" s="202"/>
      <c r="AG2219" s="132" t="str">
        <f t="shared" si="1637"/>
        <v>OK</v>
      </c>
      <c r="AH2219" s="138"/>
      <c r="AI2219" s="138"/>
      <c r="AJ2219" s="139"/>
      <c r="AK2219" s="139"/>
      <c r="AL2219" s="132" t="str">
        <f t="shared" si="1638"/>
        <v>OK</v>
      </c>
      <c r="AM2219" s="140"/>
      <c r="AN2219" s="119">
        <f t="shared" si="1639"/>
        <v>0</v>
      </c>
      <c r="AO2219" s="120">
        <f t="shared" si="1640"/>
        <v>0</v>
      </c>
      <c r="AP2219" s="39">
        <f t="shared" si="1641"/>
        <v>0</v>
      </c>
      <c r="AQ2219" s="141">
        <f t="shared" si="1642"/>
        <v>0</v>
      </c>
      <c r="AR2219" s="142">
        <f t="shared" si="1645"/>
        <v>0</v>
      </c>
      <c r="AS2219" s="143" t="e">
        <f>AR2219/AP2219</f>
        <v>#DIV/0!</v>
      </c>
      <c r="AT2219" s="144">
        <f t="shared" si="1643"/>
        <v>0</v>
      </c>
      <c r="AU2219" s="141">
        <f>AO2219</f>
        <v>0</v>
      </c>
      <c r="AV2219" s="142">
        <f t="shared" si="1648"/>
        <v>0</v>
      </c>
      <c r="AW2219" s="143" t="e">
        <f>AV2219/AT2219</f>
        <v>#DIV/0!</v>
      </c>
      <c r="AY2219" s="146" t="str">
        <f t="shared" si="1652"/>
        <v>43.22</v>
      </c>
      <c r="AZ2219" s="964" t="b">
        <f>COUNTIF('[1]Codes SEC'!$B$2:$B$250,Ministres!AY2219)&gt;0</f>
        <v>1</v>
      </c>
    </row>
    <row r="2220" spans="1:64" ht="35.1" customHeight="1" x14ac:dyDescent="0.25">
      <c r="A2220" s="15" t="s">
        <v>1675</v>
      </c>
      <c r="B2220" s="225">
        <v>17</v>
      </c>
      <c r="C2220" s="122" t="s">
        <v>1280</v>
      </c>
      <c r="D2220" s="123">
        <v>1000</v>
      </c>
      <c r="E2220" s="226"/>
      <c r="F2220" s="122">
        <v>12</v>
      </c>
      <c r="G2220" s="126"/>
      <c r="H2220" s="35" t="str">
        <f t="shared" si="1654"/>
        <v>091</v>
      </c>
      <c r="I2220" s="36" t="s">
        <v>296</v>
      </c>
      <c r="J2220" s="37" t="s">
        <v>2653</v>
      </c>
      <c r="K2220" s="244" t="s">
        <v>2654</v>
      </c>
      <c r="L2220" s="232">
        <v>1700</v>
      </c>
      <c r="M2220" s="233">
        <v>1700</v>
      </c>
      <c r="N2220" s="130"/>
      <c r="O2220" s="131"/>
      <c r="P2220" s="131"/>
      <c r="Q2220" s="131"/>
      <c r="R2220" s="131"/>
      <c r="S2220" s="131"/>
      <c r="T2220" s="132" t="str">
        <f t="shared" si="1635"/>
        <v>OK</v>
      </c>
      <c r="U2220" s="138"/>
      <c r="V2220" s="138"/>
      <c r="W2220" s="139"/>
      <c r="X2220" s="139"/>
      <c r="Y2220" s="132" t="str">
        <f t="shared" si="1636"/>
        <v>OK</v>
      </c>
      <c r="Z2220" s="210"/>
      <c r="AA2220" s="204"/>
      <c r="AB2220" s="202"/>
      <c r="AC2220" s="202"/>
      <c r="AD2220" s="202"/>
      <c r="AE2220" s="202"/>
      <c r="AF2220" s="202"/>
      <c r="AG2220" s="132" t="str">
        <f t="shared" si="1637"/>
        <v>OK</v>
      </c>
      <c r="AH2220" s="138"/>
      <c r="AI2220" s="138"/>
      <c r="AJ2220" s="139"/>
      <c r="AK2220" s="139"/>
      <c r="AL2220" s="132" t="str">
        <f t="shared" si="1638"/>
        <v>OK</v>
      </c>
      <c r="AM2220" s="140"/>
      <c r="AN2220" s="119">
        <f t="shared" si="1639"/>
        <v>1700</v>
      </c>
      <c r="AO2220" s="120">
        <f t="shared" si="1640"/>
        <v>1700</v>
      </c>
      <c r="AP2220" s="39">
        <f t="shared" si="1641"/>
        <v>1700</v>
      </c>
      <c r="AQ2220" s="141">
        <f t="shared" si="1642"/>
        <v>1700</v>
      </c>
      <c r="AR2220" s="142">
        <f t="shared" si="1645"/>
        <v>0</v>
      </c>
      <c r="AS2220" s="143">
        <f>AR2220/AP2220</f>
        <v>0</v>
      </c>
      <c r="AT2220" s="144">
        <f t="shared" si="1643"/>
        <v>1700</v>
      </c>
      <c r="AU2220" s="141">
        <f>AO2220</f>
        <v>1700</v>
      </c>
      <c r="AV2220" s="142">
        <f t="shared" si="1648"/>
        <v>0</v>
      </c>
      <c r="AW2220" s="143">
        <f>AV2220/AT2220</f>
        <v>0</v>
      </c>
      <c r="AY2220" s="146" t="str">
        <f t="shared" si="1652"/>
        <v>43.22</v>
      </c>
      <c r="AZ2220" s="964" t="b">
        <f>COUNTIF('[1]Codes SEC'!$B$2:$B$250,Ministres!AY2220)&gt;0</f>
        <v>1</v>
      </c>
    </row>
    <row r="2221" spans="1:64" s="965" customFormat="1" ht="35.1" customHeight="1" x14ac:dyDescent="0.25">
      <c r="A2221" s="15" t="s">
        <v>1675</v>
      </c>
      <c r="B2221" s="225">
        <v>17</v>
      </c>
      <c r="C2221" s="122" t="s">
        <v>1280</v>
      </c>
      <c r="D2221" s="123">
        <v>1000</v>
      </c>
      <c r="E2221" s="226"/>
      <c r="F2221" s="122">
        <v>12</v>
      </c>
      <c r="G2221" s="126"/>
      <c r="H2221" s="35" t="str">
        <f t="shared" si="1654"/>
        <v>091</v>
      </c>
      <c r="I2221" s="36" t="s">
        <v>296</v>
      </c>
      <c r="J2221" s="37" t="s">
        <v>2655</v>
      </c>
      <c r="K2221" s="244" t="s">
        <v>2656</v>
      </c>
      <c r="L2221" s="232">
        <v>17029</v>
      </c>
      <c r="M2221" s="233">
        <v>17029</v>
      </c>
      <c r="N2221" s="130"/>
      <c r="O2221" s="131"/>
      <c r="P2221" s="131"/>
      <c r="Q2221" s="131"/>
      <c r="R2221" s="131"/>
      <c r="S2221" s="131"/>
      <c r="T2221" s="132" t="str">
        <f t="shared" si="1635"/>
        <v>OK</v>
      </c>
      <c r="U2221" s="138"/>
      <c r="V2221" s="138"/>
      <c r="W2221" s="139"/>
      <c r="X2221" s="139"/>
      <c r="Y2221" s="132" t="str">
        <f t="shared" si="1636"/>
        <v>OK</v>
      </c>
      <c r="Z2221" s="210"/>
      <c r="AA2221" s="204"/>
      <c r="AB2221" s="202"/>
      <c r="AC2221" s="202"/>
      <c r="AD2221" s="202"/>
      <c r="AE2221" s="202"/>
      <c r="AF2221" s="202"/>
      <c r="AG2221" s="132" t="str">
        <f t="shared" si="1637"/>
        <v>OK</v>
      </c>
      <c r="AH2221" s="138"/>
      <c r="AI2221" s="138"/>
      <c r="AJ2221" s="139"/>
      <c r="AK2221" s="139"/>
      <c r="AL2221" s="132" t="str">
        <f t="shared" si="1638"/>
        <v>OK</v>
      </c>
      <c r="AM2221" s="140"/>
      <c r="AN2221" s="119">
        <f t="shared" si="1639"/>
        <v>17029</v>
      </c>
      <c r="AO2221" s="120">
        <f t="shared" si="1640"/>
        <v>17029</v>
      </c>
      <c r="AP2221" s="39">
        <f t="shared" si="1641"/>
        <v>17029</v>
      </c>
      <c r="AQ2221" s="141">
        <f t="shared" si="1642"/>
        <v>17029</v>
      </c>
      <c r="AR2221" s="142">
        <f t="shared" si="1645"/>
        <v>0</v>
      </c>
      <c r="AS2221" s="143">
        <f t="shared" ref="AS2221:AS2241" si="1655">AR2221/AP2221</f>
        <v>0</v>
      </c>
      <c r="AT2221" s="144">
        <f t="shared" si="1643"/>
        <v>17029</v>
      </c>
      <c r="AU2221" s="141">
        <f t="shared" ref="AU2221:AU2241" si="1656">AO2221</f>
        <v>17029</v>
      </c>
      <c r="AV2221" s="142">
        <f t="shared" si="1648"/>
        <v>0</v>
      </c>
      <c r="AW2221" s="143">
        <f t="shared" ref="AW2221:AW2241" si="1657">AV2221/AT2221</f>
        <v>0</v>
      </c>
      <c r="AX2221"/>
      <c r="AY2221" s="146" t="str">
        <f t="shared" si="1652"/>
        <v>43.22</v>
      </c>
      <c r="AZ2221" s="964" t="b">
        <f>COUNTIF('[1]Codes SEC'!$B$2:$B$250,Ministres!AY2221)&gt;0</f>
        <v>1</v>
      </c>
      <c r="BA2221"/>
      <c r="BB2221"/>
      <c r="BC2221"/>
      <c r="BD2221"/>
      <c r="BE2221"/>
      <c r="BF2221"/>
      <c r="BG2221"/>
      <c r="BH2221"/>
      <c r="BI2221"/>
      <c r="BJ2221"/>
      <c r="BK2221"/>
      <c r="BL2221"/>
    </row>
    <row r="2222" spans="1:64" ht="35.1" customHeight="1" x14ac:dyDescent="0.25">
      <c r="A2222" s="15" t="s">
        <v>1675</v>
      </c>
      <c r="B2222" s="225">
        <v>17</v>
      </c>
      <c r="C2222" s="122" t="s">
        <v>1280</v>
      </c>
      <c r="D2222" s="123">
        <v>1000</v>
      </c>
      <c r="E2222" s="226"/>
      <c r="F2222" s="122">
        <v>12</v>
      </c>
      <c r="G2222" s="126"/>
      <c r="H2222" s="35" t="str">
        <f t="shared" si="1654"/>
        <v>091</v>
      </c>
      <c r="I2222" s="36" t="s">
        <v>296</v>
      </c>
      <c r="J2222" s="37" t="s">
        <v>2657</v>
      </c>
      <c r="K2222" s="244" t="s">
        <v>2658</v>
      </c>
      <c r="L2222" s="232">
        <v>0</v>
      </c>
      <c r="M2222" s="233">
        <v>0</v>
      </c>
      <c r="N2222" s="130"/>
      <c r="O2222" s="131"/>
      <c r="P2222" s="131"/>
      <c r="Q2222" s="131"/>
      <c r="R2222" s="131"/>
      <c r="S2222" s="131"/>
      <c r="T2222" s="132" t="str">
        <f t="shared" si="1635"/>
        <v>OK</v>
      </c>
      <c r="U2222" s="138"/>
      <c r="V2222" s="138"/>
      <c r="W2222" s="139"/>
      <c r="X2222" s="139"/>
      <c r="Y2222" s="132" t="str">
        <f t="shared" si="1636"/>
        <v>OK</v>
      </c>
      <c r="Z2222" s="210"/>
      <c r="AA2222" s="204"/>
      <c r="AB2222" s="202"/>
      <c r="AC2222" s="202"/>
      <c r="AD2222" s="202"/>
      <c r="AE2222" s="202"/>
      <c r="AF2222" s="202"/>
      <c r="AG2222" s="132" t="str">
        <f t="shared" si="1637"/>
        <v>OK</v>
      </c>
      <c r="AH2222" s="138"/>
      <c r="AI2222" s="138"/>
      <c r="AJ2222" s="139"/>
      <c r="AK2222" s="139"/>
      <c r="AL2222" s="132" t="str">
        <f t="shared" si="1638"/>
        <v>OK</v>
      </c>
      <c r="AM2222" s="140"/>
      <c r="AN2222" s="119">
        <f t="shared" si="1639"/>
        <v>0</v>
      </c>
      <c r="AO2222" s="120">
        <f t="shared" si="1640"/>
        <v>0</v>
      </c>
      <c r="AP2222" s="39">
        <f t="shared" si="1641"/>
        <v>0</v>
      </c>
      <c r="AQ2222" s="141">
        <f t="shared" si="1642"/>
        <v>0</v>
      </c>
      <c r="AR2222" s="142">
        <f t="shared" si="1645"/>
        <v>0</v>
      </c>
      <c r="AS2222" s="143" t="e">
        <f t="shared" si="1655"/>
        <v>#DIV/0!</v>
      </c>
      <c r="AT2222" s="144">
        <f t="shared" si="1643"/>
        <v>0</v>
      </c>
      <c r="AU2222" s="141">
        <f t="shared" si="1656"/>
        <v>0</v>
      </c>
      <c r="AV2222" s="142">
        <f t="shared" si="1648"/>
        <v>0</v>
      </c>
      <c r="AW2222" s="143" t="e">
        <f t="shared" si="1657"/>
        <v>#DIV/0!</v>
      </c>
      <c r="AY2222" s="146" t="str">
        <f t="shared" si="1652"/>
        <v>43.22</v>
      </c>
      <c r="AZ2222" s="964" t="b">
        <f>COUNTIF('[1]Codes SEC'!$B$2:$B$250,Ministres!AY2222)&gt;0</f>
        <v>1</v>
      </c>
    </row>
    <row r="2223" spans="1:64" ht="35.1" customHeight="1" x14ac:dyDescent="0.25">
      <c r="A2223" s="15" t="s">
        <v>1675</v>
      </c>
      <c r="B2223" s="225">
        <v>17</v>
      </c>
      <c r="C2223" s="122" t="s">
        <v>1280</v>
      </c>
      <c r="D2223" s="123">
        <v>1000</v>
      </c>
      <c r="E2223" s="226"/>
      <c r="F2223" s="122">
        <v>12</v>
      </c>
      <c r="G2223" s="126"/>
      <c r="H2223" s="35" t="str">
        <f t="shared" si="1654"/>
        <v>091</v>
      </c>
      <c r="I2223" s="36" t="s">
        <v>296</v>
      </c>
      <c r="J2223" s="37" t="s">
        <v>2659</v>
      </c>
      <c r="K2223" s="244" t="s">
        <v>2660</v>
      </c>
      <c r="L2223" s="232">
        <v>102445</v>
      </c>
      <c r="M2223" s="233">
        <v>102445</v>
      </c>
      <c r="N2223" s="130"/>
      <c r="O2223" s="131"/>
      <c r="P2223" s="131"/>
      <c r="Q2223" s="131"/>
      <c r="R2223" s="131"/>
      <c r="S2223" s="131"/>
      <c r="T2223" s="132" t="str">
        <f t="shared" ref="T2223:T2234" si="1658">IF(SUM(N2223:S2223)=U2223,"OK",SUM(N2223:S2223)-U2223)</f>
        <v>OK</v>
      </c>
      <c r="U2223" s="138"/>
      <c r="V2223" s="138"/>
      <c r="W2223" s="139"/>
      <c r="X2223" s="139"/>
      <c r="Y2223" s="132" t="str">
        <f t="shared" si="1636"/>
        <v>OK</v>
      </c>
      <c r="Z2223" s="210"/>
      <c r="AA2223" s="204"/>
      <c r="AB2223" s="202"/>
      <c r="AC2223" s="202"/>
      <c r="AD2223" s="202"/>
      <c r="AE2223" s="202"/>
      <c r="AF2223" s="202"/>
      <c r="AG2223" s="132" t="str">
        <f t="shared" si="1637"/>
        <v>OK</v>
      </c>
      <c r="AH2223" s="138"/>
      <c r="AI2223" s="138"/>
      <c r="AJ2223" s="139"/>
      <c r="AK2223" s="139"/>
      <c r="AL2223" s="132" t="str">
        <f t="shared" si="1638"/>
        <v>OK</v>
      </c>
      <c r="AM2223" s="140"/>
      <c r="AN2223" s="119">
        <f t="shared" si="1639"/>
        <v>102445</v>
      </c>
      <c r="AO2223" s="120">
        <f t="shared" si="1640"/>
        <v>102445</v>
      </c>
      <c r="AP2223" s="39">
        <f t="shared" si="1641"/>
        <v>102445</v>
      </c>
      <c r="AQ2223" s="141">
        <f t="shared" si="1642"/>
        <v>102445</v>
      </c>
      <c r="AR2223" s="142">
        <f t="shared" si="1645"/>
        <v>0</v>
      </c>
      <c r="AS2223" s="143">
        <f t="shared" si="1655"/>
        <v>0</v>
      </c>
      <c r="AT2223" s="144">
        <f t="shared" si="1643"/>
        <v>102445</v>
      </c>
      <c r="AU2223" s="141">
        <f t="shared" si="1656"/>
        <v>102445</v>
      </c>
      <c r="AV2223" s="142">
        <f t="shared" si="1648"/>
        <v>0</v>
      </c>
      <c r="AW2223" s="143">
        <f t="shared" si="1657"/>
        <v>0</v>
      </c>
      <c r="AY2223" s="146" t="str">
        <f t="shared" si="1652"/>
        <v>43.22</v>
      </c>
      <c r="AZ2223" s="964" t="b">
        <f>COUNTIF('[1]Codes SEC'!$B$2:$B$250,Ministres!AY2223)&gt;0</f>
        <v>1</v>
      </c>
    </row>
    <row r="2224" spans="1:64" ht="35.1" customHeight="1" x14ac:dyDescent="0.25">
      <c r="A2224" s="15" t="s">
        <v>1675</v>
      </c>
      <c r="B2224" s="225">
        <v>17</v>
      </c>
      <c r="C2224" s="122" t="s">
        <v>1280</v>
      </c>
      <c r="D2224" s="123">
        <v>1000</v>
      </c>
      <c r="E2224" s="226"/>
      <c r="F2224" s="122">
        <v>4</v>
      </c>
      <c r="G2224" s="126"/>
      <c r="H2224" s="35" t="str">
        <f t="shared" si="1654"/>
        <v>091</v>
      </c>
      <c r="I2224" s="36" t="s">
        <v>296</v>
      </c>
      <c r="J2224" s="37" t="s">
        <v>2661</v>
      </c>
      <c r="K2224" s="231" t="s">
        <v>2662</v>
      </c>
      <c r="L2224" s="232">
        <v>24136</v>
      </c>
      <c r="M2224" s="233">
        <v>24136</v>
      </c>
      <c r="N2224" s="130"/>
      <c r="O2224" s="131"/>
      <c r="P2224" s="131"/>
      <c r="Q2224" s="131"/>
      <c r="R2224" s="131"/>
      <c r="S2224" s="131"/>
      <c r="T2224" s="132" t="str">
        <f t="shared" si="1658"/>
        <v>OK</v>
      </c>
      <c r="U2224" s="138"/>
      <c r="V2224" s="138"/>
      <c r="W2224" s="139"/>
      <c r="X2224" s="139"/>
      <c r="Y2224" s="132" t="str">
        <f t="shared" si="1636"/>
        <v>OK</v>
      </c>
      <c r="Z2224" s="210"/>
      <c r="AA2224" s="204"/>
      <c r="AB2224" s="202"/>
      <c r="AC2224" s="202"/>
      <c r="AD2224" s="202"/>
      <c r="AE2224" s="202"/>
      <c r="AF2224" s="202"/>
      <c r="AG2224" s="132" t="str">
        <f t="shared" si="1637"/>
        <v>OK</v>
      </c>
      <c r="AH2224" s="138"/>
      <c r="AI2224" s="138"/>
      <c r="AJ2224" s="139"/>
      <c r="AK2224" s="139"/>
      <c r="AL2224" s="132" t="str">
        <f t="shared" si="1638"/>
        <v>OK</v>
      </c>
      <c r="AM2224" s="140"/>
      <c r="AN2224" s="119">
        <f t="shared" si="1639"/>
        <v>24136</v>
      </c>
      <c r="AO2224" s="120">
        <f t="shared" si="1640"/>
        <v>24136</v>
      </c>
      <c r="AP2224" s="39">
        <f t="shared" si="1641"/>
        <v>24136</v>
      </c>
      <c r="AQ2224" s="141">
        <f t="shared" si="1642"/>
        <v>24136</v>
      </c>
      <c r="AR2224" s="142">
        <f t="shared" si="1645"/>
        <v>0</v>
      </c>
      <c r="AS2224" s="143">
        <f t="shared" si="1655"/>
        <v>0</v>
      </c>
      <c r="AT2224" s="144">
        <f t="shared" si="1643"/>
        <v>24136</v>
      </c>
      <c r="AU2224" s="141">
        <f t="shared" si="1656"/>
        <v>24136</v>
      </c>
      <c r="AV2224" s="142">
        <f t="shared" si="1648"/>
        <v>0</v>
      </c>
      <c r="AW2224" s="143">
        <f t="shared" si="1657"/>
        <v>0</v>
      </c>
      <c r="AY2224" s="146" t="str">
        <f t="shared" si="1652"/>
        <v>43.22</v>
      </c>
      <c r="AZ2224" s="964" t="b">
        <f>COUNTIF('[1]Codes SEC'!$B$2:$B$250,Ministres!AY2224)&gt;0</f>
        <v>1</v>
      </c>
      <c r="BA2224" s="966"/>
    </row>
    <row r="2225" spans="1:64" ht="35.1" customHeight="1" x14ac:dyDescent="0.25">
      <c r="A2225" s="15" t="s">
        <v>1675</v>
      </c>
      <c r="B2225" s="225">
        <v>17</v>
      </c>
      <c r="C2225" s="122" t="s">
        <v>1280</v>
      </c>
      <c r="D2225" s="123">
        <v>1000</v>
      </c>
      <c r="E2225" s="226"/>
      <c r="F2225" s="122">
        <v>12</v>
      </c>
      <c r="G2225" s="126"/>
      <c r="H2225" s="35" t="str">
        <f t="shared" si="1654"/>
        <v>091</v>
      </c>
      <c r="I2225" s="36">
        <v>84322000</v>
      </c>
      <c r="J2225" s="37" t="s">
        <v>2663</v>
      </c>
      <c r="K2225" s="244" t="s">
        <v>2664</v>
      </c>
      <c r="L2225" s="232">
        <v>420</v>
      </c>
      <c r="M2225" s="233">
        <v>420</v>
      </c>
      <c r="N2225" s="130"/>
      <c r="O2225" s="131"/>
      <c r="P2225" s="131"/>
      <c r="Q2225" s="131"/>
      <c r="R2225" s="131"/>
      <c r="S2225" s="131"/>
      <c r="T2225" s="132" t="str">
        <f t="shared" si="1658"/>
        <v>OK</v>
      </c>
      <c r="U2225" s="138"/>
      <c r="V2225" s="138"/>
      <c r="W2225" s="139"/>
      <c r="X2225" s="139"/>
      <c r="Y2225" s="132" t="str">
        <f t="shared" si="1636"/>
        <v>OK</v>
      </c>
      <c r="Z2225" s="210"/>
      <c r="AA2225" s="204"/>
      <c r="AB2225" s="202"/>
      <c r="AC2225" s="202"/>
      <c r="AD2225" s="202"/>
      <c r="AE2225" s="202"/>
      <c r="AF2225" s="202"/>
      <c r="AG2225" s="132" t="str">
        <f t="shared" si="1637"/>
        <v>OK</v>
      </c>
      <c r="AH2225" s="138"/>
      <c r="AI2225" s="138"/>
      <c r="AJ2225" s="139"/>
      <c r="AK2225" s="139"/>
      <c r="AL2225" s="132" t="str">
        <f t="shared" si="1638"/>
        <v>OK</v>
      </c>
      <c r="AM2225" s="140"/>
      <c r="AN2225" s="119">
        <f t="shared" si="1639"/>
        <v>420</v>
      </c>
      <c r="AO2225" s="120">
        <f t="shared" si="1640"/>
        <v>420</v>
      </c>
      <c r="AP2225" s="39">
        <f t="shared" si="1641"/>
        <v>420</v>
      </c>
      <c r="AQ2225" s="141">
        <f t="shared" si="1642"/>
        <v>420</v>
      </c>
      <c r="AR2225" s="142">
        <f t="shared" si="1645"/>
        <v>0</v>
      </c>
      <c r="AS2225" s="143">
        <f t="shared" si="1655"/>
        <v>0</v>
      </c>
      <c r="AT2225" s="144">
        <f t="shared" si="1643"/>
        <v>420</v>
      </c>
      <c r="AU2225" s="141">
        <f t="shared" si="1656"/>
        <v>420</v>
      </c>
      <c r="AV2225" s="142">
        <f t="shared" si="1648"/>
        <v>0</v>
      </c>
      <c r="AW2225" s="143">
        <f t="shared" si="1657"/>
        <v>0</v>
      </c>
      <c r="AY2225" s="146" t="str">
        <f t="shared" si="1652"/>
        <v>43.22</v>
      </c>
      <c r="AZ2225" s="964" t="b">
        <f>COUNTIF('[1]Codes SEC'!$B$2:$B$250,Ministres!AY2225)&gt;0</f>
        <v>1</v>
      </c>
    </row>
    <row r="2226" spans="1:64" ht="35.1" customHeight="1" x14ac:dyDescent="0.25">
      <c r="A2226" s="15" t="s">
        <v>1675</v>
      </c>
      <c r="B2226" s="225">
        <v>17</v>
      </c>
      <c r="C2226" s="122" t="s">
        <v>1280</v>
      </c>
      <c r="D2226" s="123">
        <v>1000</v>
      </c>
      <c r="E2226" s="226"/>
      <c r="F2226" s="122">
        <v>12</v>
      </c>
      <c r="G2226" s="126"/>
      <c r="H2226" s="35" t="str">
        <f t="shared" si="1654"/>
        <v>091</v>
      </c>
      <c r="I2226" s="36">
        <v>84322000</v>
      </c>
      <c r="J2226" s="37" t="s">
        <v>2665</v>
      </c>
      <c r="K2226" s="281" t="s">
        <v>2666</v>
      </c>
      <c r="L2226" s="232">
        <v>0</v>
      </c>
      <c r="M2226" s="233">
        <v>0</v>
      </c>
      <c r="N2226" s="130"/>
      <c r="O2226" s="131"/>
      <c r="P2226" s="131"/>
      <c r="Q2226" s="131"/>
      <c r="R2226" s="131"/>
      <c r="S2226" s="131"/>
      <c r="T2226" s="132" t="str">
        <f t="shared" si="1658"/>
        <v>OK</v>
      </c>
      <c r="U2226" s="138"/>
      <c r="V2226" s="138"/>
      <c r="W2226" s="139"/>
      <c r="X2226" s="139"/>
      <c r="Y2226" s="132" t="str">
        <f t="shared" si="1636"/>
        <v>OK</v>
      </c>
      <c r="Z2226" s="210"/>
      <c r="AA2226" s="204"/>
      <c r="AB2226" s="202"/>
      <c r="AC2226" s="202"/>
      <c r="AD2226" s="202"/>
      <c r="AE2226" s="202"/>
      <c r="AF2226" s="202"/>
      <c r="AG2226" s="132" t="str">
        <f t="shared" si="1637"/>
        <v>OK</v>
      </c>
      <c r="AH2226" s="138"/>
      <c r="AI2226" s="138"/>
      <c r="AJ2226" s="139"/>
      <c r="AK2226" s="139"/>
      <c r="AL2226" s="132" t="str">
        <f t="shared" si="1638"/>
        <v>OK</v>
      </c>
      <c r="AM2226" s="140"/>
      <c r="AN2226" s="119">
        <f t="shared" si="1639"/>
        <v>0</v>
      </c>
      <c r="AO2226" s="120">
        <f t="shared" si="1640"/>
        <v>0</v>
      </c>
      <c r="AP2226" s="39">
        <f t="shared" si="1641"/>
        <v>0</v>
      </c>
      <c r="AQ2226" s="141">
        <f t="shared" si="1642"/>
        <v>0</v>
      </c>
      <c r="AR2226" s="142">
        <f t="shared" si="1645"/>
        <v>0</v>
      </c>
      <c r="AS2226" s="143" t="e">
        <f t="shared" si="1655"/>
        <v>#DIV/0!</v>
      </c>
      <c r="AT2226" s="144">
        <f t="shared" si="1643"/>
        <v>0</v>
      </c>
      <c r="AU2226" s="141">
        <f t="shared" si="1656"/>
        <v>0</v>
      </c>
      <c r="AV2226" s="142">
        <f t="shared" si="1648"/>
        <v>0</v>
      </c>
      <c r="AW2226" s="143" t="e">
        <f t="shared" si="1657"/>
        <v>#DIV/0!</v>
      </c>
      <c r="AY2226" s="146" t="str">
        <f t="shared" si="1652"/>
        <v>43.22</v>
      </c>
      <c r="AZ2226" s="964" t="b">
        <f>COUNTIF('[1]Codes SEC'!$B$2:$B$250,Ministres!AY2226)&gt;0</f>
        <v>1</v>
      </c>
    </row>
    <row r="2227" spans="1:64" ht="35.1" customHeight="1" x14ac:dyDescent="0.25">
      <c r="A2227" s="15" t="s">
        <v>1675</v>
      </c>
      <c r="B2227" s="225" t="s">
        <v>2572</v>
      </c>
      <c r="C2227" s="122" t="s">
        <v>1280</v>
      </c>
      <c r="D2227" s="123">
        <v>1000</v>
      </c>
      <c r="E2227" s="226"/>
      <c r="F2227" s="122">
        <v>12</v>
      </c>
      <c r="G2227" s="227"/>
      <c r="H2227" s="228" t="str">
        <f t="shared" si="1654"/>
        <v>091</v>
      </c>
      <c r="I2227" s="229">
        <v>84322000</v>
      </c>
      <c r="J2227" s="230" t="s">
        <v>2667</v>
      </c>
      <c r="K2227" s="231" t="s">
        <v>2668</v>
      </c>
      <c r="L2227" s="232">
        <v>0</v>
      </c>
      <c r="M2227" s="233">
        <v>0</v>
      </c>
      <c r="N2227" s="130"/>
      <c r="O2227" s="131"/>
      <c r="P2227" s="131"/>
      <c r="Q2227" s="131"/>
      <c r="R2227" s="131"/>
      <c r="S2227" s="131"/>
      <c r="T2227" s="132" t="str">
        <f t="shared" si="1658"/>
        <v>OK</v>
      </c>
      <c r="U2227" s="138"/>
      <c r="V2227" s="138"/>
      <c r="W2227" s="139"/>
      <c r="X2227" s="139"/>
      <c r="Y2227" s="132" t="str">
        <f t="shared" si="1636"/>
        <v>OK</v>
      </c>
      <c r="Z2227" s="210"/>
      <c r="AA2227" s="204"/>
      <c r="AB2227" s="202"/>
      <c r="AC2227" s="202"/>
      <c r="AD2227" s="202"/>
      <c r="AE2227" s="202"/>
      <c r="AF2227" s="202"/>
      <c r="AG2227" s="132" t="str">
        <f t="shared" si="1637"/>
        <v>OK</v>
      </c>
      <c r="AH2227" s="138"/>
      <c r="AI2227" s="138"/>
      <c r="AJ2227" s="139"/>
      <c r="AK2227" s="139"/>
      <c r="AL2227" s="132" t="str">
        <f t="shared" si="1638"/>
        <v>OK</v>
      </c>
      <c r="AM2227" s="140"/>
      <c r="AN2227" s="119">
        <f t="shared" si="1639"/>
        <v>0</v>
      </c>
      <c r="AO2227" s="120">
        <f t="shared" si="1640"/>
        <v>0</v>
      </c>
      <c r="AP2227" s="39">
        <f t="shared" si="1641"/>
        <v>0</v>
      </c>
      <c r="AQ2227" s="141">
        <f t="shared" si="1642"/>
        <v>0</v>
      </c>
      <c r="AR2227" s="142">
        <f t="shared" si="1645"/>
        <v>0</v>
      </c>
      <c r="AS2227" s="143" t="e">
        <f t="shared" si="1655"/>
        <v>#DIV/0!</v>
      </c>
      <c r="AT2227" s="144">
        <f t="shared" si="1643"/>
        <v>0</v>
      </c>
      <c r="AU2227" s="141">
        <f t="shared" si="1656"/>
        <v>0</v>
      </c>
      <c r="AV2227" s="142">
        <f t="shared" si="1648"/>
        <v>0</v>
      </c>
      <c r="AW2227" s="143" t="e">
        <f t="shared" si="1657"/>
        <v>#DIV/0!</v>
      </c>
      <c r="AY2227" s="146" t="str">
        <f t="shared" si="1652"/>
        <v>43.22</v>
      </c>
      <c r="AZ2227" s="964" t="b">
        <f>COUNTIF('[1]Codes SEC'!$B$2:$B$250,Ministres!AY2227)&gt;0</f>
        <v>1</v>
      </c>
    </row>
    <row r="2228" spans="1:64" s="967" customFormat="1" ht="35.1" customHeight="1" x14ac:dyDescent="0.25">
      <c r="A2228" s="15" t="s">
        <v>1675</v>
      </c>
      <c r="B2228" s="225">
        <v>17</v>
      </c>
      <c r="C2228" s="122" t="s">
        <v>1280</v>
      </c>
      <c r="D2228" s="123">
        <v>1000</v>
      </c>
      <c r="E2228" s="226"/>
      <c r="F2228" s="122">
        <v>12</v>
      </c>
      <c r="G2228" s="126"/>
      <c r="H2228" s="35" t="str">
        <f t="shared" si="1654"/>
        <v>091</v>
      </c>
      <c r="I2228" s="36" t="s">
        <v>1178</v>
      </c>
      <c r="J2228" s="37" t="s">
        <v>2669</v>
      </c>
      <c r="K2228" s="244" t="s">
        <v>2670</v>
      </c>
      <c r="L2228" s="232">
        <v>400</v>
      </c>
      <c r="M2228" s="233">
        <v>400</v>
      </c>
      <c r="N2228" s="130"/>
      <c r="O2228" s="131"/>
      <c r="P2228" s="131"/>
      <c r="Q2228" s="131"/>
      <c r="R2228" s="131"/>
      <c r="S2228" s="131"/>
      <c r="T2228" s="132" t="str">
        <f t="shared" si="1658"/>
        <v>OK</v>
      </c>
      <c r="U2228" s="138"/>
      <c r="V2228" s="138"/>
      <c r="W2228" s="139"/>
      <c r="X2228" s="139"/>
      <c r="Y2228" s="132" t="str">
        <f t="shared" si="1636"/>
        <v>OK</v>
      </c>
      <c r="Z2228" s="210"/>
      <c r="AA2228" s="204"/>
      <c r="AB2228" s="202"/>
      <c r="AC2228" s="202"/>
      <c r="AD2228" s="202"/>
      <c r="AE2228" s="202"/>
      <c r="AF2228" s="202"/>
      <c r="AG2228" s="132" t="str">
        <f t="shared" si="1637"/>
        <v>OK</v>
      </c>
      <c r="AH2228" s="138"/>
      <c r="AI2228" s="138"/>
      <c r="AJ2228" s="139"/>
      <c r="AK2228" s="139"/>
      <c r="AL2228" s="132" t="str">
        <f t="shared" si="1638"/>
        <v>OK</v>
      </c>
      <c r="AM2228" s="140"/>
      <c r="AN2228" s="119">
        <f t="shared" si="1639"/>
        <v>400</v>
      </c>
      <c r="AO2228" s="120">
        <f t="shared" si="1640"/>
        <v>400</v>
      </c>
      <c r="AP2228" s="39">
        <f t="shared" si="1641"/>
        <v>400</v>
      </c>
      <c r="AQ2228" s="141">
        <f t="shared" si="1642"/>
        <v>400</v>
      </c>
      <c r="AR2228" s="142">
        <f t="shared" si="1645"/>
        <v>0</v>
      </c>
      <c r="AS2228" s="143">
        <f t="shared" si="1655"/>
        <v>0</v>
      </c>
      <c r="AT2228" s="144">
        <f t="shared" si="1643"/>
        <v>400</v>
      </c>
      <c r="AU2228" s="141">
        <f t="shared" si="1656"/>
        <v>400</v>
      </c>
      <c r="AV2228" s="142">
        <f t="shared" si="1648"/>
        <v>0</v>
      </c>
      <c r="AW2228" s="143">
        <f t="shared" si="1657"/>
        <v>0</v>
      </c>
      <c r="AX2228"/>
      <c r="AY2228" s="146" t="str">
        <f t="shared" si="1652"/>
        <v>43.40</v>
      </c>
      <c r="AZ2228" s="964" t="b">
        <f>COUNTIF('[1]Codes SEC'!$B$2:$B$250,Ministres!AY2228)&gt;0</f>
        <v>1</v>
      </c>
      <c r="BA2228" s="12"/>
      <c r="BB2228" s="12"/>
      <c r="BC2228" s="12"/>
      <c r="BD2228" s="12"/>
      <c r="BE2228" s="12"/>
      <c r="BF2228" s="12"/>
      <c r="BG2228" s="12"/>
      <c r="BH2228" s="12"/>
      <c r="BI2228" s="12"/>
      <c r="BJ2228" s="12"/>
      <c r="BK2228" s="12"/>
      <c r="BL2228" s="12"/>
    </row>
    <row r="2229" spans="1:64" s="965" customFormat="1" ht="35.1" customHeight="1" x14ac:dyDescent="0.25">
      <c r="A2229" s="15" t="s">
        <v>1675</v>
      </c>
      <c r="B2229" s="225">
        <v>17</v>
      </c>
      <c r="C2229" s="122" t="s">
        <v>1280</v>
      </c>
      <c r="D2229" s="123">
        <v>1000</v>
      </c>
      <c r="E2229" s="226"/>
      <c r="F2229" s="122">
        <v>12</v>
      </c>
      <c r="G2229" s="126"/>
      <c r="H2229" s="35" t="str">
        <f t="shared" si="1654"/>
        <v>091</v>
      </c>
      <c r="I2229" s="36">
        <v>84340000</v>
      </c>
      <c r="J2229" s="37" t="s">
        <v>2671</v>
      </c>
      <c r="K2229" s="281" t="s">
        <v>2672</v>
      </c>
      <c r="L2229" s="128">
        <v>106</v>
      </c>
      <c r="M2229" s="129">
        <v>106</v>
      </c>
      <c r="N2229" s="130"/>
      <c r="O2229" s="131"/>
      <c r="P2229" s="131"/>
      <c r="Q2229" s="131"/>
      <c r="R2229" s="131"/>
      <c r="S2229" s="131"/>
      <c r="T2229" s="132" t="str">
        <f t="shared" si="1658"/>
        <v>OK</v>
      </c>
      <c r="U2229" s="138"/>
      <c r="V2229" s="138"/>
      <c r="W2229" s="139"/>
      <c r="X2229" s="139"/>
      <c r="Y2229" s="132" t="str">
        <f t="shared" si="1636"/>
        <v>OK</v>
      </c>
      <c r="Z2229" s="210"/>
      <c r="AA2229" s="204"/>
      <c r="AB2229" s="202"/>
      <c r="AC2229" s="202"/>
      <c r="AD2229" s="202"/>
      <c r="AE2229" s="202"/>
      <c r="AF2229" s="202"/>
      <c r="AG2229" s="132" t="str">
        <f t="shared" si="1637"/>
        <v>OK</v>
      </c>
      <c r="AH2229" s="138"/>
      <c r="AI2229" s="138"/>
      <c r="AJ2229" s="139"/>
      <c r="AK2229" s="139"/>
      <c r="AL2229" s="132" t="str">
        <f t="shared" si="1638"/>
        <v>OK</v>
      </c>
      <c r="AM2229" s="140"/>
      <c r="AN2229" s="119">
        <f t="shared" si="1639"/>
        <v>106</v>
      </c>
      <c r="AO2229" s="120">
        <f t="shared" si="1640"/>
        <v>106</v>
      </c>
      <c r="AP2229" s="39">
        <f t="shared" si="1641"/>
        <v>106</v>
      </c>
      <c r="AQ2229" s="141">
        <f t="shared" si="1642"/>
        <v>106</v>
      </c>
      <c r="AR2229" s="142">
        <f t="shared" si="1645"/>
        <v>0</v>
      </c>
      <c r="AS2229" s="143">
        <f t="shared" si="1655"/>
        <v>0</v>
      </c>
      <c r="AT2229" s="144">
        <f t="shared" si="1643"/>
        <v>106</v>
      </c>
      <c r="AU2229" s="141">
        <f t="shared" si="1656"/>
        <v>106</v>
      </c>
      <c r="AV2229" s="142">
        <f t="shared" si="1648"/>
        <v>0</v>
      </c>
      <c r="AW2229" s="143">
        <f t="shared" si="1657"/>
        <v>0</v>
      </c>
      <c r="AX2229"/>
      <c r="AY2229" s="146" t="str">
        <f t="shared" si="1652"/>
        <v>43.40</v>
      </c>
      <c r="AZ2229" s="964" t="b">
        <f>COUNTIF('[1]Codes SEC'!$B$2:$B$250,Ministres!AY2229)&gt;0</f>
        <v>1</v>
      </c>
      <c r="BA2229"/>
      <c r="BB2229"/>
      <c r="BC2229"/>
      <c r="BD2229"/>
      <c r="BE2229"/>
      <c r="BF2229"/>
      <c r="BG2229"/>
      <c r="BH2229"/>
      <c r="BI2229"/>
      <c r="BJ2229"/>
      <c r="BK2229"/>
      <c r="BL2229"/>
    </row>
    <row r="2230" spans="1:64" s="965" customFormat="1" ht="35.1" customHeight="1" x14ac:dyDescent="0.25">
      <c r="A2230" s="15" t="s">
        <v>1675</v>
      </c>
      <c r="B2230" s="225">
        <v>17</v>
      </c>
      <c r="C2230" s="122" t="s">
        <v>1280</v>
      </c>
      <c r="D2230" s="123">
        <v>1000</v>
      </c>
      <c r="E2230" s="226"/>
      <c r="F2230" s="122">
        <v>12</v>
      </c>
      <c r="G2230" s="126"/>
      <c r="H2230" s="35" t="str">
        <f t="shared" si="1654"/>
        <v>091</v>
      </c>
      <c r="I2230" s="36">
        <v>84340000</v>
      </c>
      <c r="J2230" s="37" t="s">
        <v>2673</v>
      </c>
      <c r="K2230" s="281" t="s">
        <v>2674</v>
      </c>
      <c r="L2230" s="128">
        <v>180</v>
      </c>
      <c r="M2230" s="129">
        <v>180</v>
      </c>
      <c r="N2230" s="130"/>
      <c r="O2230" s="131"/>
      <c r="P2230" s="131"/>
      <c r="Q2230" s="131"/>
      <c r="R2230" s="131"/>
      <c r="S2230" s="131"/>
      <c r="T2230" s="132" t="str">
        <f t="shared" si="1658"/>
        <v>OK</v>
      </c>
      <c r="U2230" s="138"/>
      <c r="V2230" s="138"/>
      <c r="W2230" s="139"/>
      <c r="X2230" s="139"/>
      <c r="Y2230" s="132" t="str">
        <f t="shared" si="1636"/>
        <v>OK</v>
      </c>
      <c r="Z2230" s="210"/>
      <c r="AA2230" s="204"/>
      <c r="AB2230" s="202"/>
      <c r="AC2230" s="202"/>
      <c r="AD2230" s="202"/>
      <c r="AE2230" s="202"/>
      <c r="AF2230" s="202"/>
      <c r="AG2230" s="132" t="str">
        <f t="shared" si="1637"/>
        <v>OK</v>
      </c>
      <c r="AH2230" s="138"/>
      <c r="AI2230" s="138"/>
      <c r="AJ2230" s="139"/>
      <c r="AK2230" s="139"/>
      <c r="AL2230" s="132" t="str">
        <f t="shared" si="1638"/>
        <v>OK</v>
      </c>
      <c r="AM2230" s="140"/>
      <c r="AN2230" s="119">
        <f t="shared" si="1639"/>
        <v>180</v>
      </c>
      <c r="AO2230" s="120">
        <f t="shared" si="1640"/>
        <v>180</v>
      </c>
      <c r="AP2230" s="39">
        <f t="shared" si="1641"/>
        <v>180</v>
      </c>
      <c r="AQ2230" s="141">
        <f t="shared" si="1642"/>
        <v>180</v>
      </c>
      <c r="AR2230" s="142">
        <f t="shared" si="1645"/>
        <v>0</v>
      </c>
      <c r="AS2230" s="143">
        <f t="shared" si="1655"/>
        <v>0</v>
      </c>
      <c r="AT2230" s="144">
        <f t="shared" si="1643"/>
        <v>180</v>
      </c>
      <c r="AU2230" s="141">
        <f t="shared" si="1656"/>
        <v>180</v>
      </c>
      <c r="AV2230" s="142">
        <f t="shared" si="1648"/>
        <v>0</v>
      </c>
      <c r="AW2230" s="143">
        <f t="shared" si="1657"/>
        <v>0</v>
      </c>
      <c r="AX2230"/>
      <c r="AY2230" s="146" t="str">
        <f t="shared" si="1652"/>
        <v>43.40</v>
      </c>
      <c r="AZ2230" s="964" t="b">
        <f>COUNTIF('[1]Codes SEC'!$B$2:$B$250,Ministres!AY2230)&gt;0</f>
        <v>1</v>
      </c>
      <c r="BA2230"/>
      <c r="BB2230"/>
      <c r="BC2230"/>
      <c r="BD2230"/>
      <c r="BE2230"/>
      <c r="BF2230"/>
      <c r="BG2230"/>
      <c r="BH2230"/>
      <c r="BI2230"/>
      <c r="BJ2230"/>
      <c r="BK2230"/>
      <c r="BL2230"/>
    </row>
    <row r="2231" spans="1:64" ht="35.1" customHeight="1" x14ac:dyDescent="0.25">
      <c r="A2231" s="15" t="s">
        <v>1675</v>
      </c>
      <c r="B2231" s="225">
        <v>17</v>
      </c>
      <c r="C2231" s="122" t="s">
        <v>1280</v>
      </c>
      <c r="D2231" s="123">
        <v>1000</v>
      </c>
      <c r="E2231" s="226"/>
      <c r="F2231" s="122">
        <v>6</v>
      </c>
      <c r="G2231" s="126"/>
      <c r="H2231" s="35" t="str">
        <f t="shared" si="1654"/>
        <v>091</v>
      </c>
      <c r="I2231" s="36">
        <v>84340000</v>
      </c>
      <c r="J2231" s="37" t="s">
        <v>2675</v>
      </c>
      <c r="K2231" s="231" t="s">
        <v>2676</v>
      </c>
      <c r="L2231" s="128">
        <v>0</v>
      </c>
      <c r="M2231" s="129">
        <v>0</v>
      </c>
      <c r="N2231" s="130"/>
      <c r="O2231" s="131"/>
      <c r="P2231" s="131"/>
      <c r="Q2231" s="131"/>
      <c r="R2231" s="131"/>
      <c r="S2231" s="131"/>
      <c r="T2231" s="132" t="str">
        <f t="shared" si="1658"/>
        <v>OK</v>
      </c>
      <c r="U2231" s="138"/>
      <c r="V2231" s="138"/>
      <c r="W2231" s="139"/>
      <c r="X2231" s="139"/>
      <c r="Y2231" s="132" t="str">
        <f t="shared" si="1636"/>
        <v>OK</v>
      </c>
      <c r="Z2231" s="210"/>
      <c r="AA2231" s="204"/>
      <c r="AB2231" s="202"/>
      <c r="AC2231" s="202"/>
      <c r="AD2231" s="202"/>
      <c r="AE2231" s="202"/>
      <c r="AF2231" s="202"/>
      <c r="AG2231" s="132" t="str">
        <f t="shared" si="1637"/>
        <v>OK</v>
      </c>
      <c r="AH2231" s="138"/>
      <c r="AI2231" s="138"/>
      <c r="AJ2231" s="139"/>
      <c r="AK2231" s="139"/>
      <c r="AL2231" s="132" t="str">
        <f t="shared" si="1638"/>
        <v>OK</v>
      </c>
      <c r="AM2231" s="140"/>
      <c r="AN2231" s="119">
        <f t="shared" si="1639"/>
        <v>0</v>
      </c>
      <c r="AO2231" s="120">
        <f t="shared" si="1640"/>
        <v>0</v>
      </c>
      <c r="AP2231" s="39">
        <f t="shared" si="1641"/>
        <v>0</v>
      </c>
      <c r="AQ2231" s="141">
        <f t="shared" si="1642"/>
        <v>0</v>
      </c>
      <c r="AR2231" s="142">
        <f t="shared" si="1645"/>
        <v>0</v>
      </c>
      <c r="AS2231" s="143" t="e">
        <f t="shared" si="1655"/>
        <v>#DIV/0!</v>
      </c>
      <c r="AT2231" s="144">
        <f t="shared" si="1643"/>
        <v>0</v>
      </c>
      <c r="AU2231" s="141">
        <f t="shared" si="1656"/>
        <v>0</v>
      </c>
      <c r="AV2231" s="142">
        <f t="shared" si="1648"/>
        <v>0</v>
      </c>
      <c r="AW2231" s="143" t="e">
        <f t="shared" si="1657"/>
        <v>#DIV/0!</v>
      </c>
      <c r="AY2231" s="146" t="str">
        <f t="shared" si="1652"/>
        <v>43.40</v>
      </c>
      <c r="AZ2231" s="964" t="b">
        <f>COUNTIF('[1]Codes SEC'!$B$2:$B$250,Ministres!AY2231)&gt;0</f>
        <v>1</v>
      </c>
    </row>
    <row r="2232" spans="1:64" ht="35.1" customHeight="1" x14ac:dyDescent="0.25">
      <c r="A2232" s="15" t="s">
        <v>1675</v>
      </c>
      <c r="B2232" s="225">
        <v>17</v>
      </c>
      <c r="C2232" s="122" t="s">
        <v>1280</v>
      </c>
      <c r="D2232" s="123">
        <v>1000</v>
      </c>
      <c r="E2232" s="226"/>
      <c r="F2232" s="122">
        <v>12</v>
      </c>
      <c r="G2232" s="126"/>
      <c r="H2232" s="35" t="str">
        <f t="shared" si="1654"/>
        <v>091</v>
      </c>
      <c r="I2232" s="36">
        <v>84340000</v>
      </c>
      <c r="J2232" s="37" t="s">
        <v>2677</v>
      </c>
      <c r="K2232" s="281" t="s">
        <v>2678</v>
      </c>
      <c r="L2232" s="232">
        <v>0</v>
      </c>
      <c r="M2232" s="233">
        <v>0</v>
      </c>
      <c r="N2232" s="130"/>
      <c r="O2232" s="131"/>
      <c r="P2232" s="131"/>
      <c r="Q2232" s="131"/>
      <c r="R2232" s="131"/>
      <c r="S2232" s="131"/>
      <c r="T2232" s="132" t="str">
        <f t="shared" si="1658"/>
        <v>OK</v>
      </c>
      <c r="U2232" s="138"/>
      <c r="V2232" s="138"/>
      <c r="W2232" s="139"/>
      <c r="X2232" s="139"/>
      <c r="Y2232" s="132" t="str">
        <f t="shared" si="1636"/>
        <v>OK</v>
      </c>
      <c r="Z2232" s="210"/>
      <c r="AA2232" s="204"/>
      <c r="AB2232" s="202"/>
      <c r="AC2232" s="202"/>
      <c r="AD2232" s="202"/>
      <c r="AE2232" s="202"/>
      <c r="AF2232" s="202"/>
      <c r="AG2232" s="132" t="str">
        <f t="shared" si="1637"/>
        <v>OK</v>
      </c>
      <c r="AH2232" s="138"/>
      <c r="AI2232" s="138"/>
      <c r="AJ2232" s="139"/>
      <c r="AK2232" s="139"/>
      <c r="AL2232" s="132" t="str">
        <f t="shared" si="1638"/>
        <v>OK</v>
      </c>
      <c r="AM2232" s="140"/>
      <c r="AN2232" s="119">
        <f t="shared" si="1639"/>
        <v>0</v>
      </c>
      <c r="AO2232" s="120">
        <f t="shared" si="1640"/>
        <v>0</v>
      </c>
      <c r="AP2232" s="39">
        <f t="shared" si="1641"/>
        <v>0</v>
      </c>
      <c r="AQ2232" s="141">
        <f t="shared" si="1642"/>
        <v>0</v>
      </c>
      <c r="AR2232" s="142">
        <f t="shared" si="1645"/>
        <v>0</v>
      </c>
      <c r="AS2232" s="143" t="e">
        <f t="shared" si="1655"/>
        <v>#DIV/0!</v>
      </c>
      <c r="AT2232" s="144">
        <f t="shared" si="1643"/>
        <v>0</v>
      </c>
      <c r="AU2232" s="141">
        <f t="shared" si="1656"/>
        <v>0</v>
      </c>
      <c r="AV2232" s="142">
        <f t="shared" si="1648"/>
        <v>0</v>
      </c>
      <c r="AW2232" s="143" t="e">
        <f t="shared" si="1657"/>
        <v>#DIV/0!</v>
      </c>
      <c r="AY2232" s="146" t="str">
        <f t="shared" si="1652"/>
        <v>43.40</v>
      </c>
      <c r="AZ2232" s="964" t="b">
        <f>COUNTIF('[1]Codes SEC'!$B$2:$B$250,Ministres!AY2232)&gt;0</f>
        <v>1</v>
      </c>
    </row>
    <row r="2233" spans="1:64" ht="35.1" customHeight="1" x14ac:dyDescent="0.25">
      <c r="A2233" s="15" t="s">
        <v>1675</v>
      </c>
      <c r="B2233" s="225">
        <v>17</v>
      </c>
      <c r="C2233" s="122" t="s">
        <v>1280</v>
      </c>
      <c r="D2233" s="123">
        <v>1000</v>
      </c>
      <c r="E2233" s="226"/>
      <c r="F2233" s="122">
        <v>12</v>
      </c>
      <c r="G2233" s="227"/>
      <c r="H2233" s="228" t="str">
        <f t="shared" si="1654"/>
        <v>091</v>
      </c>
      <c r="I2233" s="229">
        <v>84340000</v>
      </c>
      <c r="J2233" s="230" t="s">
        <v>2679</v>
      </c>
      <c r="K2233" s="231" t="s">
        <v>2680</v>
      </c>
      <c r="L2233" s="232">
        <v>0</v>
      </c>
      <c r="M2233" s="233">
        <v>0</v>
      </c>
      <c r="N2233" s="130"/>
      <c r="O2233" s="131"/>
      <c r="P2233" s="131"/>
      <c r="Q2233" s="131"/>
      <c r="R2233" s="131"/>
      <c r="S2233" s="131"/>
      <c r="T2233" s="132" t="str">
        <f t="shared" si="1658"/>
        <v>OK</v>
      </c>
      <c r="U2233" s="138"/>
      <c r="V2233" s="138"/>
      <c r="W2233" s="139"/>
      <c r="X2233" s="139"/>
      <c r="Y2233" s="132" t="str">
        <f t="shared" si="1636"/>
        <v>OK</v>
      </c>
      <c r="Z2233" s="210"/>
      <c r="AA2233" s="204"/>
      <c r="AB2233" s="202"/>
      <c r="AC2233" s="202"/>
      <c r="AD2233" s="202"/>
      <c r="AE2233" s="202"/>
      <c r="AF2233" s="202"/>
      <c r="AG2233" s="132" t="str">
        <f t="shared" si="1637"/>
        <v>OK</v>
      </c>
      <c r="AH2233" s="138"/>
      <c r="AI2233" s="138"/>
      <c r="AJ2233" s="139"/>
      <c r="AK2233" s="139"/>
      <c r="AL2233" s="132" t="str">
        <f t="shared" si="1638"/>
        <v>OK</v>
      </c>
      <c r="AM2233" s="140"/>
      <c r="AN2233" s="119">
        <f t="shared" si="1639"/>
        <v>0</v>
      </c>
      <c r="AO2233" s="120">
        <f t="shared" si="1640"/>
        <v>0</v>
      </c>
      <c r="AP2233" s="39">
        <f t="shared" si="1641"/>
        <v>0</v>
      </c>
      <c r="AQ2233" s="141">
        <f t="shared" si="1642"/>
        <v>0</v>
      </c>
      <c r="AR2233" s="142">
        <f t="shared" si="1645"/>
        <v>0</v>
      </c>
      <c r="AS2233" s="143" t="e">
        <f t="shared" si="1655"/>
        <v>#DIV/0!</v>
      </c>
      <c r="AT2233" s="144">
        <f t="shared" si="1643"/>
        <v>0</v>
      </c>
      <c r="AU2233" s="141">
        <f t="shared" si="1656"/>
        <v>0</v>
      </c>
      <c r="AV2233" s="142">
        <f t="shared" si="1648"/>
        <v>0</v>
      </c>
      <c r="AW2233" s="143" t="e">
        <f t="shared" si="1657"/>
        <v>#DIV/0!</v>
      </c>
      <c r="AY2233" s="146" t="str">
        <f t="shared" si="1652"/>
        <v>43.40</v>
      </c>
      <c r="AZ2233" s="964" t="b">
        <f>COUNTIF('[1]Codes SEC'!$B$2:$B$250,Ministres!AY2233)&gt;0</f>
        <v>1</v>
      </c>
    </row>
    <row r="2234" spans="1:64" ht="35.1" customHeight="1" x14ac:dyDescent="0.25">
      <c r="A2234" s="15" t="s">
        <v>1675</v>
      </c>
      <c r="B2234" s="225">
        <v>17</v>
      </c>
      <c r="C2234" s="122" t="s">
        <v>1280</v>
      </c>
      <c r="D2234" s="123">
        <v>1000</v>
      </c>
      <c r="E2234" s="226"/>
      <c r="F2234" s="122">
        <v>12</v>
      </c>
      <c r="G2234" s="126"/>
      <c r="H2234" s="35" t="str">
        <f t="shared" si="1654"/>
        <v>091</v>
      </c>
      <c r="I2234" s="36">
        <v>84340000</v>
      </c>
      <c r="J2234" s="37" t="s">
        <v>2681</v>
      </c>
      <c r="K2234" s="231" t="s">
        <v>2682</v>
      </c>
      <c r="L2234" s="128">
        <v>62</v>
      </c>
      <c r="M2234" s="129">
        <v>62</v>
      </c>
      <c r="N2234" s="130"/>
      <c r="O2234" s="131"/>
      <c r="P2234" s="131"/>
      <c r="Q2234" s="131"/>
      <c r="R2234" s="131"/>
      <c r="S2234" s="131"/>
      <c r="T2234" s="132" t="str">
        <f t="shared" si="1658"/>
        <v>OK</v>
      </c>
      <c r="U2234" s="138"/>
      <c r="V2234" s="138"/>
      <c r="W2234" s="139"/>
      <c r="X2234" s="139"/>
      <c r="Y2234" s="132" t="str">
        <f t="shared" si="1636"/>
        <v>OK</v>
      </c>
      <c r="Z2234" s="210"/>
      <c r="AA2234" s="204"/>
      <c r="AB2234" s="202"/>
      <c r="AC2234" s="202"/>
      <c r="AD2234" s="202"/>
      <c r="AE2234" s="202"/>
      <c r="AF2234" s="202"/>
      <c r="AG2234" s="132" t="str">
        <f t="shared" si="1637"/>
        <v>OK</v>
      </c>
      <c r="AH2234" s="138"/>
      <c r="AI2234" s="138"/>
      <c r="AJ2234" s="139"/>
      <c r="AK2234" s="139"/>
      <c r="AL2234" s="132" t="str">
        <f t="shared" si="1638"/>
        <v>OK</v>
      </c>
      <c r="AM2234" s="140"/>
      <c r="AN2234" s="119">
        <f t="shared" si="1639"/>
        <v>62</v>
      </c>
      <c r="AO2234" s="120">
        <f t="shared" si="1640"/>
        <v>62</v>
      </c>
      <c r="AP2234" s="39">
        <f t="shared" si="1641"/>
        <v>62</v>
      </c>
      <c r="AQ2234" s="141">
        <f t="shared" si="1642"/>
        <v>62</v>
      </c>
      <c r="AR2234" s="142">
        <f t="shared" si="1645"/>
        <v>0</v>
      </c>
      <c r="AS2234" s="143">
        <f t="shared" si="1655"/>
        <v>0</v>
      </c>
      <c r="AT2234" s="144">
        <f t="shared" si="1643"/>
        <v>62</v>
      </c>
      <c r="AU2234" s="141">
        <f t="shared" si="1656"/>
        <v>62</v>
      </c>
      <c r="AV2234" s="142">
        <f t="shared" si="1648"/>
        <v>0</v>
      </c>
      <c r="AW2234" s="143">
        <f t="shared" si="1657"/>
        <v>0</v>
      </c>
      <c r="AY2234" s="146" t="str">
        <f t="shared" si="1652"/>
        <v>43.40</v>
      </c>
      <c r="AZ2234" s="964" t="b">
        <f>COUNTIF('[1]Codes SEC'!$B$2:$B$250,Ministres!AY2234)&gt;0</f>
        <v>1</v>
      </c>
    </row>
    <row r="2235" spans="1:64" ht="35.1" customHeight="1" x14ac:dyDescent="0.25">
      <c r="A2235" s="15" t="s">
        <v>1675</v>
      </c>
      <c r="B2235" s="225">
        <v>17</v>
      </c>
      <c r="C2235" s="122" t="s">
        <v>1280</v>
      </c>
      <c r="D2235" s="123">
        <v>1000</v>
      </c>
      <c r="E2235" s="226"/>
      <c r="F2235" s="122">
        <v>4</v>
      </c>
      <c r="G2235" s="126"/>
      <c r="H2235" s="35" t="str">
        <f t="shared" si="1654"/>
        <v>091</v>
      </c>
      <c r="I2235" s="36" t="s">
        <v>1181</v>
      </c>
      <c r="J2235" s="37" t="s">
        <v>2683</v>
      </c>
      <c r="K2235" s="231" t="s">
        <v>2684</v>
      </c>
      <c r="L2235" s="232">
        <v>89562</v>
      </c>
      <c r="M2235" s="233">
        <v>89562</v>
      </c>
      <c r="N2235" s="130"/>
      <c r="O2235" s="131"/>
      <c r="P2235" s="131"/>
      <c r="Q2235" s="131"/>
      <c r="R2235" s="131"/>
      <c r="S2235" s="131"/>
      <c r="T2235" s="132" t="str">
        <f t="shared" si="1635"/>
        <v>OK</v>
      </c>
      <c r="U2235" s="138"/>
      <c r="V2235" s="138"/>
      <c r="W2235" s="139"/>
      <c r="X2235" s="139"/>
      <c r="Y2235" s="132" t="str">
        <f t="shared" si="1636"/>
        <v>OK</v>
      </c>
      <c r="Z2235" s="210"/>
      <c r="AA2235" s="204"/>
      <c r="AB2235" s="202"/>
      <c r="AC2235" s="202"/>
      <c r="AD2235" s="202"/>
      <c r="AE2235" s="202"/>
      <c r="AF2235" s="202"/>
      <c r="AG2235" s="132" t="str">
        <f t="shared" si="1637"/>
        <v>OK</v>
      </c>
      <c r="AH2235" s="138"/>
      <c r="AI2235" s="138"/>
      <c r="AJ2235" s="139"/>
      <c r="AK2235" s="139"/>
      <c r="AL2235" s="132" t="str">
        <f t="shared" si="1638"/>
        <v>OK</v>
      </c>
      <c r="AM2235" s="140"/>
      <c r="AN2235" s="119">
        <f t="shared" si="1639"/>
        <v>89562</v>
      </c>
      <c r="AO2235" s="120">
        <f t="shared" si="1640"/>
        <v>89562</v>
      </c>
      <c r="AP2235" s="39">
        <f t="shared" si="1641"/>
        <v>89562</v>
      </c>
      <c r="AQ2235" s="141">
        <f t="shared" si="1642"/>
        <v>89562</v>
      </c>
      <c r="AR2235" s="142">
        <f t="shared" si="1645"/>
        <v>0</v>
      </c>
      <c r="AS2235" s="143">
        <f t="shared" si="1655"/>
        <v>0</v>
      </c>
      <c r="AT2235" s="144">
        <f t="shared" si="1643"/>
        <v>89562</v>
      </c>
      <c r="AU2235" s="141">
        <f t="shared" si="1656"/>
        <v>89562</v>
      </c>
      <c r="AV2235" s="142">
        <f t="shared" si="1648"/>
        <v>0</v>
      </c>
      <c r="AW2235" s="143">
        <f t="shared" si="1657"/>
        <v>0</v>
      </c>
      <c r="AY2235" s="146" t="str">
        <f t="shared" si="1652"/>
        <v>43.52</v>
      </c>
      <c r="AZ2235" s="964" t="b">
        <f>COUNTIF('[1]Codes SEC'!$B$2:$B$250,Ministres!AY2235)&gt;0</f>
        <v>1</v>
      </c>
      <c r="BA2235" s="966"/>
    </row>
    <row r="2236" spans="1:64" ht="35.1" customHeight="1" x14ac:dyDescent="0.25">
      <c r="A2236" s="15" t="s">
        <v>1675</v>
      </c>
      <c r="B2236" s="225">
        <v>17</v>
      </c>
      <c r="C2236" s="122" t="s">
        <v>1280</v>
      </c>
      <c r="D2236" s="123">
        <v>1000</v>
      </c>
      <c r="E2236" s="226"/>
      <c r="F2236" s="122">
        <v>12</v>
      </c>
      <c r="G2236" s="126"/>
      <c r="H2236" s="35" t="str">
        <f t="shared" si="1654"/>
        <v>091</v>
      </c>
      <c r="I2236" s="36" t="s">
        <v>1181</v>
      </c>
      <c r="J2236" s="37" t="s">
        <v>2685</v>
      </c>
      <c r="K2236" s="244" t="s">
        <v>2686</v>
      </c>
      <c r="L2236" s="232">
        <v>0</v>
      </c>
      <c r="M2236" s="233">
        <v>0</v>
      </c>
      <c r="N2236" s="130"/>
      <c r="O2236" s="131"/>
      <c r="P2236" s="131"/>
      <c r="Q2236" s="131"/>
      <c r="R2236" s="131"/>
      <c r="S2236" s="131"/>
      <c r="T2236" s="132" t="str">
        <f t="shared" si="1635"/>
        <v>OK</v>
      </c>
      <c r="U2236" s="138"/>
      <c r="V2236" s="138"/>
      <c r="W2236" s="139"/>
      <c r="X2236" s="139"/>
      <c r="Y2236" s="132" t="str">
        <f t="shared" si="1636"/>
        <v>OK</v>
      </c>
      <c r="Z2236" s="210"/>
      <c r="AA2236" s="204"/>
      <c r="AB2236" s="202"/>
      <c r="AC2236" s="202"/>
      <c r="AD2236" s="202"/>
      <c r="AE2236" s="202"/>
      <c r="AF2236" s="202"/>
      <c r="AG2236" s="132" t="str">
        <f t="shared" si="1637"/>
        <v>OK</v>
      </c>
      <c r="AH2236" s="138"/>
      <c r="AI2236" s="138"/>
      <c r="AJ2236" s="139"/>
      <c r="AK2236" s="139"/>
      <c r="AL2236" s="132" t="str">
        <f t="shared" si="1638"/>
        <v>OK</v>
      </c>
      <c r="AM2236" s="140"/>
      <c r="AN2236" s="119">
        <f t="shared" si="1639"/>
        <v>0</v>
      </c>
      <c r="AO2236" s="120">
        <f t="shared" si="1640"/>
        <v>0</v>
      </c>
      <c r="AP2236" s="39">
        <f t="shared" si="1641"/>
        <v>0</v>
      </c>
      <c r="AQ2236" s="141">
        <f t="shared" si="1642"/>
        <v>0</v>
      </c>
      <c r="AR2236" s="142">
        <f t="shared" si="1645"/>
        <v>0</v>
      </c>
      <c r="AS2236" s="143" t="e">
        <f t="shared" si="1655"/>
        <v>#DIV/0!</v>
      </c>
      <c r="AT2236" s="144">
        <f t="shared" si="1643"/>
        <v>0</v>
      </c>
      <c r="AU2236" s="141">
        <f t="shared" si="1656"/>
        <v>0</v>
      </c>
      <c r="AV2236" s="142">
        <f t="shared" si="1648"/>
        <v>0</v>
      </c>
      <c r="AW2236" s="143" t="e">
        <f t="shared" si="1657"/>
        <v>#DIV/0!</v>
      </c>
      <c r="AX2236" s="12"/>
      <c r="AY2236" s="146" t="str">
        <f t="shared" si="1652"/>
        <v>43.52</v>
      </c>
      <c r="AZ2236" s="964" t="b">
        <f>COUNTIF('[1]Codes SEC'!$B$2:$B$250,Ministres!AY2236)&gt;0</f>
        <v>1</v>
      </c>
    </row>
    <row r="2237" spans="1:64" ht="35.1" customHeight="1" x14ac:dyDescent="0.25">
      <c r="A2237" s="15" t="s">
        <v>1675</v>
      </c>
      <c r="B2237" s="225">
        <v>17</v>
      </c>
      <c r="C2237" s="122" t="s">
        <v>1280</v>
      </c>
      <c r="D2237" s="123">
        <v>1000</v>
      </c>
      <c r="E2237" s="226"/>
      <c r="F2237" s="122">
        <v>12</v>
      </c>
      <c r="G2237" s="126"/>
      <c r="H2237" s="35" t="str">
        <f t="shared" si="1654"/>
        <v>091</v>
      </c>
      <c r="I2237" s="36">
        <v>84352000</v>
      </c>
      <c r="J2237" s="37" t="s">
        <v>2687</v>
      </c>
      <c r="K2237" s="231" t="s">
        <v>2688</v>
      </c>
      <c r="L2237" s="241">
        <v>0</v>
      </c>
      <c r="M2237" s="242">
        <v>61</v>
      </c>
      <c r="N2237" s="201"/>
      <c r="O2237" s="202"/>
      <c r="P2237" s="202"/>
      <c r="Q2237" s="202"/>
      <c r="R2237" s="202"/>
      <c r="S2237" s="202"/>
      <c r="T2237" s="132" t="str">
        <f>IF(SUM(N2237:S2237)=U2237,"OK",SUM(N2237:S2237)-U2237)</f>
        <v>OK</v>
      </c>
      <c r="U2237" s="138"/>
      <c r="V2237" s="138"/>
      <c r="W2237" s="139"/>
      <c r="X2237" s="139"/>
      <c r="Y2237" s="132" t="str">
        <f>IF(SUM(W2237:X2237)=Z2237,"OK",SUM(W2237:X2237)-Z2237)</f>
        <v>OK</v>
      </c>
      <c r="Z2237" s="210"/>
      <c r="AA2237" s="204"/>
      <c r="AB2237" s="202"/>
      <c r="AC2237" s="202"/>
      <c r="AD2237" s="202"/>
      <c r="AE2237" s="202"/>
      <c r="AF2237" s="202"/>
      <c r="AG2237" s="132" t="str">
        <f>IF(SUM(AA2237:AF2237)=AH2237,"OK",SUM(AA2237:AF2237)-AH2237)</f>
        <v>OK</v>
      </c>
      <c r="AH2237" s="138"/>
      <c r="AI2237" s="138"/>
      <c r="AJ2237" s="139"/>
      <c r="AK2237" s="139"/>
      <c r="AL2237" s="132" t="str">
        <f>IF(SUM(AJ2237:AK2237)=AM2237,"OK",SUM(AJ2237:AK2237)-AM2237)</f>
        <v>OK</v>
      </c>
      <c r="AM2237" s="140"/>
      <c r="AN2237" s="119">
        <f>L2237+U2237+V2237+Z2237</f>
        <v>0</v>
      </c>
      <c r="AO2237" s="120">
        <f>M2237+AH2237+AI2237+AM2237</f>
        <v>61</v>
      </c>
      <c r="AP2237" s="39">
        <f>L2237</f>
        <v>0</v>
      </c>
      <c r="AQ2237" s="141">
        <f>AN2237</f>
        <v>0</v>
      </c>
      <c r="AR2237" s="141">
        <f>AQ2237-AP2237</f>
        <v>0</v>
      </c>
      <c r="AS2237" s="143" t="e">
        <f>AR2237/AP2237</f>
        <v>#DIV/0!</v>
      </c>
      <c r="AT2237" s="144">
        <f>M2237</f>
        <v>61</v>
      </c>
      <c r="AU2237" s="141">
        <f>AO2237</f>
        <v>61</v>
      </c>
      <c r="AV2237" s="141">
        <f>AU2237-AT2237</f>
        <v>0</v>
      </c>
      <c r="AW2237" s="143">
        <f>AV2237/AT2237</f>
        <v>0</v>
      </c>
      <c r="AY2237" s="146" t="str">
        <f t="shared" ref="AY2237:AY2251" si="1659">RIGHT(LEFT(I2237,3),2)&amp;"."&amp;RIGHT(LEFT(I2237,5),2)</f>
        <v>43.52</v>
      </c>
      <c r="AZ2237" s="964" t="b">
        <f>COUNTIF('[1]Codes SEC'!$B$2:$B$250,Ministres!AY2237)&gt;0</f>
        <v>1</v>
      </c>
    </row>
    <row r="2238" spans="1:64" s="965" customFormat="1" ht="35.1" customHeight="1" x14ac:dyDescent="0.25">
      <c r="A2238" s="15" t="s">
        <v>1675</v>
      </c>
      <c r="B2238" s="121">
        <v>17</v>
      </c>
      <c r="C2238" s="122" t="s">
        <v>1280</v>
      </c>
      <c r="D2238" s="123">
        <v>1000</v>
      </c>
      <c r="E2238" s="124"/>
      <c r="F2238" s="125">
        <v>12</v>
      </c>
      <c r="G2238" s="126"/>
      <c r="H2238" s="35" t="str">
        <f t="shared" si="1654"/>
        <v>091</v>
      </c>
      <c r="I2238" s="36">
        <v>84352000</v>
      </c>
      <c r="J2238" s="37" t="s">
        <v>2689</v>
      </c>
      <c r="K2238" s="281" t="s">
        <v>2690</v>
      </c>
      <c r="L2238" s="128">
        <v>5278</v>
      </c>
      <c r="M2238" s="129">
        <v>5278</v>
      </c>
      <c r="N2238" s="130"/>
      <c r="O2238" s="131"/>
      <c r="P2238" s="131"/>
      <c r="Q2238" s="131"/>
      <c r="R2238" s="131"/>
      <c r="S2238" s="131"/>
      <c r="T2238" s="132" t="str">
        <f>IF(SUM(N2238:S2238)=U2238,"OK",SUM(N2238:S2238)-U2238)</f>
        <v>OK</v>
      </c>
      <c r="U2238" s="138"/>
      <c r="V2238" s="138"/>
      <c r="W2238" s="139"/>
      <c r="X2238" s="139"/>
      <c r="Y2238" s="132" t="str">
        <f>IF(SUM(W2238:X2238)=Z2238,"OK",SUM(W2238:X2238)-Z2238)</f>
        <v>OK</v>
      </c>
      <c r="Z2238" s="210"/>
      <c r="AA2238" s="204"/>
      <c r="AB2238" s="202"/>
      <c r="AC2238" s="202"/>
      <c r="AD2238" s="202"/>
      <c r="AE2238" s="202"/>
      <c r="AF2238" s="202"/>
      <c r="AG2238" s="132" t="str">
        <f>IF(SUM(AA2238:AF2238)=AH2238,"OK",SUM(AA2238:AF2238)-AH2238)</f>
        <v>OK</v>
      </c>
      <c r="AH2238" s="138"/>
      <c r="AI2238" s="138"/>
      <c r="AJ2238" s="139"/>
      <c r="AK2238" s="139"/>
      <c r="AL2238" s="132" t="str">
        <f>IF(SUM(AJ2238:AK2238)=AM2238,"OK",SUM(AJ2238:AK2238)-AM2238)</f>
        <v>OK</v>
      </c>
      <c r="AM2238" s="140"/>
      <c r="AN2238" s="119">
        <f>L2238+U2238+V2238+Z2238</f>
        <v>5278</v>
      </c>
      <c r="AO2238" s="120">
        <f>M2238+AH2238+AI2238+AM2238</f>
        <v>5278</v>
      </c>
      <c r="AP2238" s="39">
        <f>L2238</f>
        <v>5278</v>
      </c>
      <c r="AQ2238" s="141">
        <f>AN2238</f>
        <v>5278</v>
      </c>
      <c r="AR2238" s="142">
        <f>AQ2238-AP2238</f>
        <v>0</v>
      </c>
      <c r="AS2238" s="143">
        <f>AR2238/AP2238</f>
        <v>0</v>
      </c>
      <c r="AT2238" s="144">
        <f>M2238</f>
        <v>5278</v>
      </c>
      <c r="AU2238" s="141">
        <f>AO2238</f>
        <v>5278</v>
      </c>
      <c r="AV2238" s="142">
        <f>AU2238-AT2238</f>
        <v>0</v>
      </c>
      <c r="AW2238" s="143">
        <f>AV2238/AT2238</f>
        <v>0</v>
      </c>
      <c r="AX2238"/>
      <c r="AY2238" s="146" t="str">
        <f t="shared" si="1659"/>
        <v>43.52</v>
      </c>
      <c r="AZ2238" s="964" t="b">
        <f>COUNTIF('[1]Codes SEC'!$B$2:$B$250,Ministres!AY2238)&gt;0</f>
        <v>1</v>
      </c>
      <c r="BA2238"/>
      <c r="BB2238"/>
      <c r="BC2238"/>
      <c r="BD2238"/>
      <c r="BE2238"/>
      <c r="BF2238"/>
      <c r="BG2238"/>
      <c r="BH2238"/>
      <c r="BI2238"/>
      <c r="BJ2238"/>
      <c r="BK2238"/>
      <c r="BL2238"/>
    </row>
    <row r="2239" spans="1:64" s="374" customFormat="1" ht="35.1" customHeight="1" x14ac:dyDescent="0.25">
      <c r="A2239" s="356" t="s">
        <v>1675</v>
      </c>
      <c r="B2239" s="225">
        <v>17</v>
      </c>
      <c r="C2239" s="122" t="s">
        <v>1280</v>
      </c>
      <c r="D2239" s="123">
        <v>1000</v>
      </c>
      <c r="E2239" s="226"/>
      <c r="F2239" s="122">
        <v>12</v>
      </c>
      <c r="G2239" s="126"/>
      <c r="H2239" s="35" t="str">
        <f t="shared" si="1654"/>
        <v>091</v>
      </c>
      <c r="I2239" s="36">
        <v>84352000</v>
      </c>
      <c r="J2239" s="37" t="s">
        <v>2691</v>
      </c>
      <c r="K2239" s="244" t="s">
        <v>2692</v>
      </c>
      <c r="L2239" s="232">
        <v>1402</v>
      </c>
      <c r="M2239" s="233">
        <v>1402</v>
      </c>
      <c r="N2239" s="130"/>
      <c r="O2239" s="131"/>
      <c r="P2239" s="131"/>
      <c r="Q2239" s="131"/>
      <c r="R2239" s="131"/>
      <c r="S2239" s="131"/>
      <c r="T2239" s="132" t="str">
        <f>IF(SUM(N2239:S2239)=U2239,"OK",SUM(N2239:S2239)-U2239)</f>
        <v>OK</v>
      </c>
      <c r="U2239" s="138"/>
      <c r="V2239" s="138"/>
      <c r="W2239" s="139"/>
      <c r="X2239" s="139"/>
      <c r="Y2239" s="132" t="str">
        <f>IF(SUM(W2239:X2239)=Z2239,"OK",SUM(W2239:X2239)-Z2239)</f>
        <v>OK</v>
      </c>
      <c r="Z2239" s="210"/>
      <c r="AA2239" s="204"/>
      <c r="AB2239" s="202"/>
      <c r="AC2239" s="202"/>
      <c r="AD2239" s="202"/>
      <c r="AE2239" s="202"/>
      <c r="AF2239" s="202"/>
      <c r="AG2239" s="132" t="str">
        <f>IF(SUM(AA2239:AF2239)=AH2239,"OK",SUM(AA2239:AF2239)-AH2239)</f>
        <v>OK</v>
      </c>
      <c r="AH2239" s="138"/>
      <c r="AI2239" s="138"/>
      <c r="AJ2239" s="139"/>
      <c r="AK2239" s="139"/>
      <c r="AL2239" s="132" t="str">
        <f>IF(SUM(AJ2239:AK2239)=AM2239,"OK",SUM(AJ2239:AK2239)-AM2239)</f>
        <v>OK</v>
      </c>
      <c r="AM2239" s="140"/>
      <c r="AN2239" s="119">
        <f>L2239+U2239+V2239+Z2239</f>
        <v>1402</v>
      </c>
      <c r="AO2239" s="120">
        <f>M2239+AH2239+AI2239+AM2239</f>
        <v>1402</v>
      </c>
      <c r="AP2239" s="39">
        <f>L2239</f>
        <v>1402</v>
      </c>
      <c r="AQ2239" s="141">
        <f>AN2239</f>
        <v>1402</v>
      </c>
      <c r="AR2239" s="142">
        <f>AQ2239-AP2239</f>
        <v>0</v>
      </c>
      <c r="AS2239" s="143">
        <f>AR2239/AP2239</f>
        <v>0</v>
      </c>
      <c r="AT2239" s="144">
        <f>M2239</f>
        <v>1402</v>
      </c>
      <c r="AU2239" s="141">
        <f>AO2239</f>
        <v>1402</v>
      </c>
      <c r="AV2239" s="142">
        <f>AU2239-AT2239</f>
        <v>0</v>
      </c>
      <c r="AW2239" s="143">
        <f>AV2239/AT2239</f>
        <v>0</v>
      </c>
      <c r="AY2239" s="146" t="str">
        <f t="shared" si="1659"/>
        <v>43.52</v>
      </c>
      <c r="AZ2239" s="968" t="b">
        <f>COUNTIF('[1]Codes SEC'!$B$2:$B$250,Ministres!AY2239)&gt;0</f>
        <v>1</v>
      </c>
    </row>
    <row r="2240" spans="1:64" ht="35.1" customHeight="1" x14ac:dyDescent="0.25">
      <c r="A2240" s="15" t="s">
        <v>1675</v>
      </c>
      <c r="B2240" s="225">
        <v>17</v>
      </c>
      <c r="C2240" s="122" t="s">
        <v>1280</v>
      </c>
      <c r="D2240" s="123">
        <v>1000</v>
      </c>
      <c r="E2240" s="226"/>
      <c r="F2240" s="122">
        <v>12</v>
      </c>
      <c r="G2240" s="126"/>
      <c r="H2240" s="35" t="str">
        <f t="shared" si="1654"/>
        <v>091</v>
      </c>
      <c r="I2240" s="36">
        <v>84352000</v>
      </c>
      <c r="J2240" s="37" t="s">
        <v>2693</v>
      </c>
      <c r="K2240" s="281" t="s">
        <v>2694</v>
      </c>
      <c r="L2240" s="232">
        <v>0</v>
      </c>
      <c r="M2240" s="233">
        <v>0</v>
      </c>
      <c r="N2240" s="130"/>
      <c r="O2240" s="131"/>
      <c r="P2240" s="131"/>
      <c r="Q2240" s="131"/>
      <c r="R2240" s="131"/>
      <c r="S2240" s="131"/>
      <c r="T2240" s="132" t="str">
        <f>IF(SUM(N2240:S2240)=U2240,"OK",SUM(N2240:S2240)-U2240)</f>
        <v>OK</v>
      </c>
      <c r="U2240" s="138"/>
      <c r="V2240" s="138"/>
      <c r="W2240" s="139"/>
      <c r="X2240" s="139"/>
      <c r="Y2240" s="132" t="str">
        <f>IF(SUM(W2240:X2240)=Z2240,"OK",SUM(W2240:X2240)-Z2240)</f>
        <v>OK</v>
      </c>
      <c r="Z2240" s="210"/>
      <c r="AA2240" s="204"/>
      <c r="AB2240" s="202"/>
      <c r="AC2240" s="202"/>
      <c r="AD2240" s="202"/>
      <c r="AE2240" s="202"/>
      <c r="AF2240" s="202"/>
      <c r="AG2240" s="132" t="str">
        <f>IF(SUM(AA2240:AF2240)=AH2240,"OK",SUM(AA2240:AF2240)-AH2240)</f>
        <v>OK</v>
      </c>
      <c r="AH2240" s="138"/>
      <c r="AI2240" s="138"/>
      <c r="AJ2240" s="139"/>
      <c r="AK2240" s="139"/>
      <c r="AL2240" s="132" t="str">
        <f>IF(SUM(AJ2240:AK2240)=AM2240,"OK",SUM(AJ2240:AK2240)-AM2240)</f>
        <v>OK</v>
      </c>
      <c r="AM2240" s="140"/>
      <c r="AN2240" s="119">
        <f>L2240+U2240+V2240+Z2240</f>
        <v>0</v>
      </c>
      <c r="AO2240" s="120">
        <f>M2240+AH2240+AI2240+AM2240</f>
        <v>0</v>
      </c>
      <c r="AP2240" s="39">
        <f>L2240</f>
        <v>0</v>
      </c>
      <c r="AQ2240" s="141">
        <f>AN2240</f>
        <v>0</v>
      </c>
      <c r="AR2240" s="142">
        <f>AQ2240-AP2240</f>
        <v>0</v>
      </c>
      <c r="AS2240" s="143" t="e">
        <f>AR2240/AP2240</f>
        <v>#DIV/0!</v>
      </c>
      <c r="AT2240" s="144">
        <f>M2240</f>
        <v>0</v>
      </c>
      <c r="AU2240" s="141">
        <f>AO2240</f>
        <v>0</v>
      </c>
      <c r="AV2240" s="142">
        <f>AU2240-AT2240</f>
        <v>0</v>
      </c>
      <c r="AW2240" s="143" t="e">
        <f>AV2240/AT2240</f>
        <v>#DIV/0!</v>
      </c>
      <c r="AY2240" s="146" t="str">
        <f t="shared" si="1659"/>
        <v>43.52</v>
      </c>
      <c r="AZ2240" s="964" t="b">
        <f>COUNTIF('[1]Codes SEC'!$B$2:$B$250,Ministres!AY2240)&gt;0</f>
        <v>1</v>
      </c>
    </row>
    <row r="2241" spans="1:52" ht="35.1" customHeight="1" x14ac:dyDescent="0.25">
      <c r="A2241" s="15" t="s">
        <v>1675</v>
      </c>
      <c r="B2241" s="225">
        <v>17</v>
      </c>
      <c r="C2241" s="122" t="s">
        <v>1280</v>
      </c>
      <c r="D2241" s="123">
        <v>1000</v>
      </c>
      <c r="E2241" s="226"/>
      <c r="F2241" s="122">
        <v>12</v>
      </c>
      <c r="G2241" s="126"/>
      <c r="H2241" s="35" t="str">
        <f t="shared" si="1654"/>
        <v>091</v>
      </c>
      <c r="I2241" s="36" t="s">
        <v>1407</v>
      </c>
      <c r="J2241" s="37" t="s">
        <v>2695</v>
      </c>
      <c r="K2241" s="244" t="s">
        <v>2696</v>
      </c>
      <c r="L2241" s="232">
        <v>0</v>
      </c>
      <c r="M2241" s="233">
        <v>0</v>
      </c>
      <c r="N2241" s="130"/>
      <c r="O2241" s="131"/>
      <c r="P2241" s="131"/>
      <c r="Q2241" s="131"/>
      <c r="R2241" s="131"/>
      <c r="S2241" s="131"/>
      <c r="T2241" s="132" t="str">
        <f t="shared" si="1635"/>
        <v>OK</v>
      </c>
      <c r="U2241" s="138"/>
      <c r="V2241" s="138"/>
      <c r="W2241" s="139"/>
      <c r="X2241" s="139"/>
      <c r="Y2241" s="132" t="str">
        <f t="shared" si="1636"/>
        <v>OK</v>
      </c>
      <c r="Z2241" s="210"/>
      <c r="AA2241" s="204"/>
      <c r="AB2241" s="202"/>
      <c r="AC2241" s="202"/>
      <c r="AD2241" s="202"/>
      <c r="AE2241" s="202"/>
      <c r="AF2241" s="202"/>
      <c r="AG2241" s="132" t="str">
        <f t="shared" si="1637"/>
        <v>OK</v>
      </c>
      <c r="AH2241" s="138"/>
      <c r="AI2241" s="138"/>
      <c r="AJ2241" s="139"/>
      <c r="AK2241" s="139"/>
      <c r="AL2241" s="132" t="str">
        <f t="shared" si="1638"/>
        <v>OK</v>
      </c>
      <c r="AM2241" s="140"/>
      <c r="AN2241" s="119">
        <f t="shared" si="1639"/>
        <v>0</v>
      </c>
      <c r="AO2241" s="120">
        <f t="shared" si="1640"/>
        <v>0</v>
      </c>
      <c r="AP2241" s="39">
        <f t="shared" ref="AP2241:AP2245" si="1660">L2241</f>
        <v>0</v>
      </c>
      <c r="AQ2241" s="141">
        <f t="shared" ref="AQ2241:AQ2245" si="1661">AN2241</f>
        <v>0</v>
      </c>
      <c r="AR2241" s="142">
        <f t="shared" ref="AR2241" si="1662">AQ2241-AP2241</f>
        <v>0</v>
      </c>
      <c r="AS2241" s="143" t="e">
        <f t="shared" si="1655"/>
        <v>#DIV/0!</v>
      </c>
      <c r="AT2241" s="144">
        <f t="shared" ref="AT2241:AT2245" si="1663">M2241</f>
        <v>0</v>
      </c>
      <c r="AU2241" s="141">
        <f t="shared" si="1656"/>
        <v>0</v>
      </c>
      <c r="AV2241" s="142">
        <f t="shared" ref="AV2241" si="1664">AU2241-AT2241</f>
        <v>0</v>
      </c>
      <c r="AW2241" s="143" t="e">
        <f t="shared" si="1657"/>
        <v>#DIV/0!</v>
      </c>
      <c r="AY2241" s="146" t="str">
        <f t="shared" si="1659"/>
        <v>43.53</v>
      </c>
      <c r="AZ2241" s="964" t="b">
        <f>COUNTIF('[1]Codes SEC'!$B$2:$B$250,Ministres!AY2241)&gt;0</f>
        <v>1</v>
      </c>
    </row>
    <row r="2242" spans="1:52" s="374" customFormat="1" ht="35.1" customHeight="1" x14ac:dyDescent="0.25">
      <c r="A2242" s="356" t="s">
        <v>1675</v>
      </c>
      <c r="B2242" s="225" t="s">
        <v>2572</v>
      </c>
      <c r="C2242" s="122" t="s">
        <v>1280</v>
      </c>
      <c r="D2242" s="123">
        <v>1000</v>
      </c>
      <c r="E2242" s="226"/>
      <c r="F2242" s="122">
        <v>12</v>
      </c>
      <c r="G2242" s="126"/>
      <c r="H2242" s="35" t="str">
        <f t="shared" si="1654"/>
        <v>091</v>
      </c>
      <c r="I2242" s="36">
        <v>84353000</v>
      </c>
      <c r="J2242" s="37" t="s">
        <v>2697</v>
      </c>
      <c r="K2242" s="244" t="s">
        <v>2698</v>
      </c>
      <c r="L2242" s="232">
        <v>0</v>
      </c>
      <c r="M2242" s="233">
        <v>5</v>
      </c>
      <c r="N2242" s="130"/>
      <c r="O2242" s="131"/>
      <c r="P2242" s="131"/>
      <c r="Q2242" s="131"/>
      <c r="R2242" s="131"/>
      <c r="S2242" s="131"/>
      <c r="T2242" s="132" t="str">
        <f>IF(SUM(N2242:S2242)=U2242,"OK",SUM(N2242:S2242)-U2242)</f>
        <v>OK</v>
      </c>
      <c r="U2242" s="138"/>
      <c r="V2242" s="138"/>
      <c r="W2242" s="139"/>
      <c r="X2242" s="139"/>
      <c r="Y2242" s="132" t="str">
        <f>IF(SUM(W2242:X2242)=Z2242,"OK",SUM(W2242:X2242)-Z2242)</f>
        <v>OK</v>
      </c>
      <c r="Z2242" s="210"/>
      <c r="AA2242" s="204"/>
      <c r="AB2242" s="202"/>
      <c r="AC2242" s="202"/>
      <c r="AD2242" s="202"/>
      <c r="AE2242" s="202"/>
      <c r="AF2242" s="202"/>
      <c r="AG2242" s="132" t="str">
        <f>IF(SUM(AA2242:AF2242)=AH2242,"OK",SUM(AA2242:AF2242)-AH2242)</f>
        <v>OK</v>
      </c>
      <c r="AH2242" s="138"/>
      <c r="AI2242" s="138"/>
      <c r="AJ2242" s="139"/>
      <c r="AK2242" s="139"/>
      <c r="AL2242" s="132" t="str">
        <f>IF(SUM(AJ2242:AK2242)=AM2242,"OK",SUM(AJ2242:AK2242)-AM2242)</f>
        <v>OK</v>
      </c>
      <c r="AM2242" s="140"/>
      <c r="AN2242" s="119">
        <f>L2242+U2242+V2242+Z2242</f>
        <v>0</v>
      </c>
      <c r="AO2242" s="120">
        <f>M2242+AH2242+AI2242+AM2242</f>
        <v>5</v>
      </c>
      <c r="AP2242" s="39">
        <f>L2242</f>
        <v>0</v>
      </c>
      <c r="AQ2242" s="141">
        <f>AN2242</f>
        <v>0</v>
      </c>
      <c r="AR2242" s="142">
        <f>AQ2242-AP2242</f>
        <v>0</v>
      </c>
      <c r="AS2242" s="143" t="e">
        <f>AR2242/AP2242</f>
        <v>#DIV/0!</v>
      </c>
      <c r="AT2242" s="144">
        <f>M2242</f>
        <v>5</v>
      </c>
      <c r="AU2242" s="141">
        <f>AO2242</f>
        <v>5</v>
      </c>
      <c r="AV2242" s="142">
        <f>AU2242-AT2242</f>
        <v>0</v>
      </c>
      <c r="AW2242" s="143">
        <f>AV2242/AT2242</f>
        <v>0</v>
      </c>
      <c r="AY2242" s="146" t="str">
        <f t="shared" si="1659"/>
        <v>43.53</v>
      </c>
      <c r="AZ2242" s="968" t="b">
        <f>COUNTIF('[1]Codes SEC'!$B$2:$B$250,Ministres!AY2242)&gt;0</f>
        <v>1</v>
      </c>
    </row>
    <row r="2243" spans="1:52" ht="35.1" customHeight="1" x14ac:dyDescent="0.25">
      <c r="A2243" s="15" t="s">
        <v>1675</v>
      </c>
      <c r="B2243" s="225">
        <v>17</v>
      </c>
      <c r="C2243" s="122" t="s">
        <v>1280</v>
      </c>
      <c r="D2243" s="123">
        <v>1000</v>
      </c>
      <c r="E2243" s="226"/>
      <c r="F2243" s="122">
        <v>6</v>
      </c>
      <c r="G2243" s="126"/>
      <c r="H2243" s="35" t="str">
        <f t="shared" si="1654"/>
        <v>091</v>
      </c>
      <c r="I2243" s="36">
        <v>84354000</v>
      </c>
      <c r="J2243" s="37" t="s">
        <v>2699</v>
      </c>
      <c r="K2243" s="231" t="s">
        <v>2700</v>
      </c>
      <c r="L2243" s="128">
        <v>0</v>
      </c>
      <c r="M2243" s="129">
        <v>0</v>
      </c>
      <c r="N2243" s="130"/>
      <c r="O2243" s="131"/>
      <c r="P2243" s="131"/>
      <c r="Q2243" s="131"/>
      <c r="R2243" s="131"/>
      <c r="S2243" s="131"/>
      <c r="T2243" s="132" t="str">
        <f>IF(SUM(N2243:S2243)=U2243,"OK",SUM(N2243:S2243)-U2243)</f>
        <v>OK</v>
      </c>
      <c r="U2243" s="138"/>
      <c r="V2243" s="138"/>
      <c r="W2243" s="139"/>
      <c r="X2243" s="139"/>
      <c r="Y2243" s="132" t="str">
        <f>IF(SUM(W2243:X2243)=Z2243,"OK",SUM(W2243:X2243)-Z2243)</f>
        <v>OK</v>
      </c>
      <c r="Z2243" s="210"/>
      <c r="AA2243" s="204"/>
      <c r="AB2243" s="202"/>
      <c r="AC2243" s="202"/>
      <c r="AD2243" s="202"/>
      <c r="AE2243" s="202"/>
      <c r="AF2243" s="202"/>
      <c r="AG2243" s="132" t="str">
        <f>IF(SUM(AA2243:AF2243)=AH2243,"OK",SUM(AA2243:AF2243)-AH2243)</f>
        <v>OK</v>
      </c>
      <c r="AH2243" s="138"/>
      <c r="AI2243" s="138"/>
      <c r="AJ2243" s="139"/>
      <c r="AK2243" s="139"/>
      <c r="AL2243" s="132" t="str">
        <f>IF(SUM(AJ2243:AK2243)=AM2243,"OK",SUM(AJ2243:AK2243)-AM2243)</f>
        <v>OK</v>
      </c>
      <c r="AM2243" s="140"/>
      <c r="AN2243" s="119">
        <f>L2243+U2243+V2243+Z2243</f>
        <v>0</v>
      </c>
      <c r="AO2243" s="120">
        <f>M2243+AH2243+AI2243+AM2243</f>
        <v>0</v>
      </c>
      <c r="AP2243" s="39">
        <f>L2243</f>
        <v>0</v>
      </c>
      <c r="AQ2243" s="141">
        <f>AN2243</f>
        <v>0</v>
      </c>
      <c r="AR2243" s="142">
        <f>AQ2243-AP2243</f>
        <v>0</v>
      </c>
      <c r="AS2243" s="143" t="e">
        <f>AR2243/AP2243</f>
        <v>#DIV/0!</v>
      </c>
      <c r="AT2243" s="144">
        <f>M2243</f>
        <v>0</v>
      </c>
      <c r="AU2243" s="141">
        <f>AO2243</f>
        <v>0</v>
      </c>
      <c r="AV2243" s="142">
        <f>AU2243-AT2243</f>
        <v>0</v>
      </c>
      <c r="AW2243" s="143" t="e">
        <f>AV2243/AT2243</f>
        <v>#DIV/0!</v>
      </c>
      <c r="AY2243" s="146" t="str">
        <f t="shared" si="1659"/>
        <v>43.54</v>
      </c>
      <c r="AZ2243" s="964" t="b">
        <f>COUNTIF('[1]Codes SEC'!$B$2:$B$250,Ministres!AY2243)&gt;0</f>
        <v>1</v>
      </c>
    </row>
    <row r="2244" spans="1:52" ht="35.1" customHeight="1" x14ac:dyDescent="0.25">
      <c r="A2244" s="15" t="s">
        <v>1675</v>
      </c>
      <c r="B2244" s="225">
        <v>17</v>
      </c>
      <c r="C2244" s="122" t="s">
        <v>1280</v>
      </c>
      <c r="D2244" s="123">
        <v>1000</v>
      </c>
      <c r="E2244" s="226"/>
      <c r="F2244" s="122">
        <v>12</v>
      </c>
      <c r="G2244" s="126"/>
      <c r="H2244" s="35" t="str">
        <f t="shared" si="1654"/>
        <v>091</v>
      </c>
      <c r="I2244" s="36" t="s">
        <v>2701</v>
      </c>
      <c r="J2244" s="37" t="s">
        <v>2702</v>
      </c>
      <c r="K2244" s="244" t="s">
        <v>2703</v>
      </c>
      <c r="L2244" s="232">
        <v>0</v>
      </c>
      <c r="M2244" s="233">
        <v>0</v>
      </c>
      <c r="N2244" s="130"/>
      <c r="O2244" s="131"/>
      <c r="P2244" s="131"/>
      <c r="Q2244" s="131"/>
      <c r="R2244" s="131"/>
      <c r="S2244" s="131"/>
      <c r="T2244" s="132" t="str">
        <f t="shared" si="1635"/>
        <v>OK</v>
      </c>
      <c r="U2244" s="138"/>
      <c r="V2244" s="138"/>
      <c r="W2244" s="139"/>
      <c r="X2244" s="139"/>
      <c r="Y2244" s="132" t="str">
        <f t="shared" si="1636"/>
        <v>OK</v>
      </c>
      <c r="Z2244" s="210"/>
      <c r="AA2244" s="204"/>
      <c r="AB2244" s="202"/>
      <c r="AC2244" s="202"/>
      <c r="AD2244" s="202"/>
      <c r="AE2244" s="202"/>
      <c r="AF2244" s="202"/>
      <c r="AG2244" s="132" t="str">
        <f t="shared" si="1637"/>
        <v>OK</v>
      </c>
      <c r="AH2244" s="138"/>
      <c r="AI2244" s="138"/>
      <c r="AJ2244" s="139"/>
      <c r="AK2244" s="139"/>
      <c r="AL2244" s="132" t="str">
        <f t="shared" si="1638"/>
        <v>OK</v>
      </c>
      <c r="AM2244" s="140"/>
      <c r="AN2244" s="119">
        <f t="shared" si="1639"/>
        <v>0</v>
      </c>
      <c r="AO2244" s="120">
        <f t="shared" si="1640"/>
        <v>0</v>
      </c>
      <c r="AP2244" s="39">
        <f t="shared" si="1660"/>
        <v>0</v>
      </c>
      <c r="AQ2244" s="141">
        <f t="shared" si="1661"/>
        <v>0</v>
      </c>
      <c r="AR2244" s="142">
        <f t="shared" ref="AR2244:AR2245" si="1665">AQ2244-AP2244</f>
        <v>0</v>
      </c>
      <c r="AS2244" s="143" t="e">
        <f t="shared" ref="AS2244:AS2245" si="1666">AR2244/AP2244</f>
        <v>#DIV/0!</v>
      </c>
      <c r="AT2244" s="144">
        <f t="shared" si="1663"/>
        <v>0</v>
      </c>
      <c r="AU2244" s="141">
        <f t="shared" ref="AU2244:AU2245" si="1667">AO2244</f>
        <v>0</v>
      </c>
      <c r="AV2244" s="142">
        <f t="shared" ref="AV2244:AV2245" si="1668">AU2244-AT2244</f>
        <v>0</v>
      </c>
      <c r="AW2244" s="143" t="e">
        <f t="shared" ref="AW2244:AW2245" si="1669">AV2244/AT2244</f>
        <v>#DIV/0!</v>
      </c>
      <c r="AY2244" s="146" t="str">
        <f t="shared" si="1659"/>
        <v>43.59</v>
      </c>
      <c r="AZ2244" s="964" t="b">
        <f>COUNTIF('[1]Codes SEC'!$B$2:$B$250,Ministres!AY2244)&gt;0</f>
        <v>1</v>
      </c>
    </row>
    <row r="2245" spans="1:52" ht="35.1" customHeight="1" x14ac:dyDescent="0.25">
      <c r="A2245" s="15" t="s">
        <v>1675</v>
      </c>
      <c r="B2245" s="225">
        <v>17</v>
      </c>
      <c r="C2245" s="122" t="s">
        <v>1280</v>
      </c>
      <c r="D2245" s="123">
        <v>1000</v>
      </c>
      <c r="E2245" s="226"/>
      <c r="F2245" s="122">
        <v>6</v>
      </c>
      <c r="G2245" s="126"/>
      <c r="H2245" s="35" t="str">
        <f t="shared" si="1654"/>
        <v>091</v>
      </c>
      <c r="I2245" s="36" t="s">
        <v>2701</v>
      </c>
      <c r="J2245" s="37" t="s">
        <v>2704</v>
      </c>
      <c r="K2245" s="244" t="s">
        <v>2705</v>
      </c>
      <c r="L2245" s="232">
        <v>0</v>
      </c>
      <c r="M2245" s="233">
        <v>0</v>
      </c>
      <c r="N2245" s="130"/>
      <c r="O2245" s="131"/>
      <c r="P2245" s="131"/>
      <c r="Q2245" s="131"/>
      <c r="R2245" s="131"/>
      <c r="S2245" s="131"/>
      <c r="T2245" s="132" t="str">
        <f t="shared" si="1635"/>
        <v>OK</v>
      </c>
      <c r="U2245" s="138"/>
      <c r="V2245" s="138"/>
      <c r="W2245" s="139"/>
      <c r="X2245" s="139"/>
      <c r="Y2245" s="132" t="str">
        <f t="shared" si="1636"/>
        <v>OK</v>
      </c>
      <c r="Z2245" s="210"/>
      <c r="AA2245" s="204"/>
      <c r="AB2245" s="202"/>
      <c r="AC2245" s="202"/>
      <c r="AD2245" s="202"/>
      <c r="AE2245" s="202"/>
      <c r="AF2245" s="202"/>
      <c r="AG2245" s="132" t="str">
        <f t="shared" si="1637"/>
        <v>OK</v>
      </c>
      <c r="AH2245" s="138"/>
      <c r="AI2245" s="138"/>
      <c r="AJ2245" s="139"/>
      <c r="AK2245" s="139"/>
      <c r="AL2245" s="132" t="str">
        <f t="shared" si="1638"/>
        <v>OK</v>
      </c>
      <c r="AM2245" s="140"/>
      <c r="AN2245" s="119">
        <f t="shared" si="1639"/>
        <v>0</v>
      </c>
      <c r="AO2245" s="120">
        <f t="shared" si="1640"/>
        <v>0</v>
      </c>
      <c r="AP2245" s="39">
        <f t="shared" si="1660"/>
        <v>0</v>
      </c>
      <c r="AQ2245" s="141">
        <f t="shared" si="1661"/>
        <v>0</v>
      </c>
      <c r="AR2245" s="142">
        <f t="shared" si="1665"/>
        <v>0</v>
      </c>
      <c r="AS2245" s="143" t="e">
        <f t="shared" si="1666"/>
        <v>#DIV/0!</v>
      </c>
      <c r="AT2245" s="144">
        <f t="shared" si="1663"/>
        <v>0</v>
      </c>
      <c r="AU2245" s="141">
        <f t="shared" si="1667"/>
        <v>0</v>
      </c>
      <c r="AV2245" s="142">
        <f t="shared" si="1668"/>
        <v>0</v>
      </c>
      <c r="AW2245" s="143" t="e">
        <f t="shared" si="1669"/>
        <v>#DIV/0!</v>
      </c>
      <c r="AY2245" s="146" t="str">
        <f t="shared" si="1659"/>
        <v>43.59</v>
      </c>
      <c r="AZ2245" s="964" t="b">
        <f>COUNTIF('[1]Codes SEC'!$B$2:$B$250,Ministres!AY2245)&gt;0</f>
        <v>1</v>
      </c>
    </row>
    <row r="2246" spans="1:52" ht="35.1" customHeight="1" x14ac:dyDescent="0.25">
      <c r="A2246" s="15" t="s">
        <v>1675</v>
      </c>
      <c r="B2246" s="225">
        <v>17</v>
      </c>
      <c r="C2246" s="122" t="s">
        <v>1280</v>
      </c>
      <c r="D2246" s="123">
        <v>1000</v>
      </c>
      <c r="E2246" s="226"/>
      <c r="F2246" s="122">
        <v>12</v>
      </c>
      <c r="G2246" s="126"/>
      <c r="H2246" s="35" t="str">
        <f t="shared" si="1654"/>
        <v>091</v>
      </c>
      <c r="I2246" s="36" t="s">
        <v>301</v>
      </c>
      <c r="J2246" s="37" t="s">
        <v>2706</v>
      </c>
      <c r="K2246" s="244" t="s">
        <v>2707</v>
      </c>
      <c r="L2246" s="232">
        <v>0</v>
      </c>
      <c r="M2246" s="233">
        <v>0</v>
      </c>
      <c r="N2246" s="130"/>
      <c r="O2246" s="131"/>
      <c r="P2246" s="131"/>
      <c r="Q2246" s="131"/>
      <c r="R2246" s="131"/>
      <c r="S2246" s="131"/>
      <c r="T2246" s="132" t="str">
        <f>IF(SUM(N2246:S2246)=U2246,"OK",SUM(N2246:S2246)-U2246)</f>
        <v>OK</v>
      </c>
      <c r="U2246" s="138"/>
      <c r="V2246" s="138"/>
      <c r="W2246" s="139"/>
      <c r="X2246" s="139"/>
      <c r="Y2246" s="132" t="str">
        <f>IF(SUM(W2246:X2246)=Z2246,"OK",SUM(W2246:X2246)-Z2246)</f>
        <v>OK</v>
      </c>
      <c r="Z2246" s="210"/>
      <c r="AA2246" s="204"/>
      <c r="AB2246" s="202"/>
      <c r="AC2246" s="202"/>
      <c r="AD2246" s="202"/>
      <c r="AE2246" s="202"/>
      <c r="AF2246" s="202"/>
      <c r="AG2246" s="132" t="str">
        <f>IF(SUM(AA2246:AF2246)=AH2246,"OK",SUM(AA2246:AF2246)-AH2246)</f>
        <v>OK</v>
      </c>
      <c r="AH2246" s="138"/>
      <c r="AI2246" s="138"/>
      <c r="AJ2246" s="139"/>
      <c r="AK2246" s="139"/>
      <c r="AL2246" s="132" t="str">
        <f>IF(SUM(AJ2246:AK2246)=AM2246,"OK",SUM(AJ2246:AK2246)-AM2246)</f>
        <v>OK</v>
      </c>
      <c r="AM2246" s="140"/>
      <c r="AN2246" s="119">
        <f>L2246+U2246+V2246+Z2246</f>
        <v>0</v>
      </c>
      <c r="AO2246" s="120">
        <f>M2246+AH2246+AI2246+AM2246</f>
        <v>0</v>
      </c>
      <c r="AP2246" s="39">
        <f>L2246</f>
        <v>0</v>
      </c>
      <c r="AQ2246" s="141">
        <f>AN2246</f>
        <v>0</v>
      </c>
      <c r="AR2246" s="142">
        <f>AQ2246-AP2246</f>
        <v>0</v>
      </c>
      <c r="AS2246" s="143" t="e">
        <f>AR2246/AP2246</f>
        <v>#DIV/0!</v>
      </c>
      <c r="AT2246" s="144">
        <f>M2246</f>
        <v>0</v>
      </c>
      <c r="AU2246" s="141">
        <f>AO2246</f>
        <v>0</v>
      </c>
      <c r="AV2246" s="142">
        <f>AU2246-AT2246</f>
        <v>0</v>
      </c>
      <c r="AW2246" s="143" t="e">
        <f>AV2246/AT2246</f>
        <v>#DIV/0!</v>
      </c>
      <c r="AY2246" s="146" t="str">
        <f t="shared" si="1659"/>
        <v>45.24</v>
      </c>
      <c r="AZ2246" s="964" t="b">
        <f>COUNTIF('[1]Codes SEC'!$B$2:$B$250,Ministres!AY2246)&gt;0</f>
        <v>1</v>
      </c>
    </row>
    <row r="2247" spans="1:52" ht="35.1" customHeight="1" x14ac:dyDescent="0.25">
      <c r="A2247" s="15" t="s">
        <v>1675</v>
      </c>
      <c r="B2247" s="225">
        <v>17</v>
      </c>
      <c r="C2247" s="122" t="s">
        <v>1280</v>
      </c>
      <c r="D2247" s="123">
        <v>1000</v>
      </c>
      <c r="E2247" s="226"/>
      <c r="F2247" s="122">
        <v>6</v>
      </c>
      <c r="G2247" s="126"/>
      <c r="H2247" s="35" t="str">
        <f t="shared" si="1654"/>
        <v>091</v>
      </c>
      <c r="I2247" s="36">
        <v>84524000</v>
      </c>
      <c r="J2247" s="37" t="s">
        <v>2708</v>
      </c>
      <c r="K2247" s="231" t="s">
        <v>2709</v>
      </c>
      <c r="L2247" s="128">
        <v>0</v>
      </c>
      <c r="M2247" s="129">
        <v>0</v>
      </c>
      <c r="N2247" s="130"/>
      <c r="O2247" s="131"/>
      <c r="P2247" s="131"/>
      <c r="Q2247" s="131"/>
      <c r="R2247" s="131"/>
      <c r="S2247" s="131"/>
      <c r="T2247" s="132" t="str">
        <f t="shared" ref="T2247:T2250" si="1670">IF(SUM(N2247:S2247)=U2247,"OK",SUM(N2247:S2247)-U2247)</f>
        <v>OK</v>
      </c>
      <c r="U2247" s="138"/>
      <c r="V2247" s="138"/>
      <c r="W2247" s="139"/>
      <c r="X2247" s="139"/>
      <c r="Y2247" s="132" t="str">
        <f t="shared" ref="Y2247:Y2250" si="1671">IF(SUM(W2247:X2247)=Z2247,"OK",SUM(W2247:X2247)-Z2247)</f>
        <v>OK</v>
      </c>
      <c r="Z2247" s="210"/>
      <c r="AA2247" s="204"/>
      <c r="AB2247" s="202"/>
      <c r="AC2247" s="202"/>
      <c r="AD2247" s="202"/>
      <c r="AE2247" s="202"/>
      <c r="AF2247" s="202"/>
      <c r="AG2247" s="132" t="str">
        <f t="shared" ref="AG2247:AG2250" si="1672">IF(SUM(AA2247:AF2247)=AH2247,"OK",SUM(AA2247:AF2247)-AH2247)</f>
        <v>OK</v>
      </c>
      <c r="AH2247" s="138"/>
      <c r="AI2247" s="138"/>
      <c r="AJ2247" s="139"/>
      <c r="AK2247" s="139"/>
      <c r="AL2247" s="132" t="str">
        <f t="shared" ref="AL2247:AL2250" si="1673">IF(SUM(AJ2247:AK2247)=AM2247,"OK",SUM(AJ2247:AK2247)-AM2247)</f>
        <v>OK</v>
      </c>
      <c r="AM2247" s="140"/>
      <c r="AN2247" s="119">
        <f t="shared" ref="AN2247:AN2250" si="1674">L2247+U2247+V2247+Z2247</f>
        <v>0</v>
      </c>
      <c r="AO2247" s="120">
        <f t="shared" ref="AO2247:AO2250" si="1675">M2247+AH2247+AI2247+AM2247</f>
        <v>0</v>
      </c>
      <c r="AP2247" s="39">
        <f t="shared" ref="AP2247:AP2250" si="1676">L2247</f>
        <v>0</v>
      </c>
      <c r="AQ2247" s="141">
        <f t="shared" ref="AQ2247:AQ2250" si="1677">AN2247</f>
        <v>0</v>
      </c>
      <c r="AR2247" s="142">
        <f t="shared" ref="AR2247" si="1678">AQ2247-AP2247</f>
        <v>0</v>
      </c>
      <c r="AS2247" s="143" t="e">
        <f t="shared" ref="AS2247" si="1679">AR2247/AP2247</f>
        <v>#DIV/0!</v>
      </c>
      <c r="AT2247" s="144">
        <f t="shared" ref="AT2247:AT2250" si="1680">M2247</f>
        <v>0</v>
      </c>
      <c r="AU2247" s="141">
        <f t="shared" ref="AU2247" si="1681">AO2247</f>
        <v>0</v>
      </c>
      <c r="AV2247" s="142">
        <f t="shared" ref="AV2247" si="1682">AU2247-AT2247</f>
        <v>0</v>
      </c>
      <c r="AW2247" s="143" t="e">
        <f t="shared" ref="AW2247" si="1683">AV2247/AT2247</f>
        <v>#DIV/0!</v>
      </c>
      <c r="AY2247" s="146" t="str">
        <f t="shared" si="1659"/>
        <v>45.24</v>
      </c>
      <c r="AZ2247" s="964" t="b">
        <f>COUNTIF('[1]Codes SEC'!$B$2:$B$250,Ministres!AY2247)&gt;0</f>
        <v>1</v>
      </c>
    </row>
    <row r="2248" spans="1:52" ht="34.950000000000003" customHeight="1" x14ac:dyDescent="0.25">
      <c r="A2248" s="15" t="s">
        <v>1675</v>
      </c>
      <c r="B2248" s="225">
        <v>17</v>
      </c>
      <c r="C2248" s="122" t="s">
        <v>1280</v>
      </c>
      <c r="D2248" s="123">
        <v>1000</v>
      </c>
      <c r="E2248" s="226"/>
      <c r="F2248" s="122">
        <v>12</v>
      </c>
      <c r="G2248" s="126"/>
      <c r="H2248" s="35" t="str">
        <f t="shared" si="1654"/>
        <v>091</v>
      </c>
      <c r="I2248" s="36">
        <v>84524000</v>
      </c>
      <c r="J2248" s="37" t="s">
        <v>2710</v>
      </c>
      <c r="K2248" s="244" t="s">
        <v>2711</v>
      </c>
      <c r="L2248" s="232">
        <v>0</v>
      </c>
      <c r="M2248" s="233">
        <v>0</v>
      </c>
      <c r="N2248" s="130"/>
      <c r="O2248" s="131"/>
      <c r="P2248" s="131"/>
      <c r="Q2248" s="131"/>
      <c r="R2248" s="131"/>
      <c r="S2248" s="131"/>
      <c r="T2248" s="132" t="str">
        <f>IF(SUM(N2248:S2248)=U2248,"OK",SUM(N2248:S2248)-U2248)</f>
        <v>OK</v>
      </c>
      <c r="U2248" s="138"/>
      <c r="V2248" s="138"/>
      <c r="W2248" s="139"/>
      <c r="X2248" s="139"/>
      <c r="Y2248" s="132" t="str">
        <f>IF(SUM(W2248:X2248)=Z2248,"OK",SUM(W2248:X2248)-Z2248)</f>
        <v>OK</v>
      </c>
      <c r="Z2248" s="210"/>
      <c r="AA2248" s="204"/>
      <c r="AB2248" s="202"/>
      <c r="AC2248" s="202"/>
      <c r="AD2248" s="202"/>
      <c r="AE2248" s="202"/>
      <c r="AF2248" s="202"/>
      <c r="AG2248" s="132" t="str">
        <f>IF(SUM(AA2248:AF2248)=AH2248,"OK",SUM(AA2248:AF2248)-AH2248)</f>
        <v>OK</v>
      </c>
      <c r="AH2248" s="138"/>
      <c r="AI2248" s="138"/>
      <c r="AJ2248" s="139"/>
      <c r="AK2248" s="139"/>
      <c r="AL2248" s="132" t="str">
        <f>IF(SUM(AJ2248:AK2248)=AM2248,"OK",SUM(AJ2248:AK2248)-AM2248)</f>
        <v>OK</v>
      </c>
      <c r="AM2248" s="140"/>
      <c r="AN2248" s="119">
        <f>L2248+U2248+V2248+Z2248</f>
        <v>0</v>
      </c>
      <c r="AO2248" s="120">
        <f>M2248+AH2248+AI2248+AM2248</f>
        <v>0</v>
      </c>
      <c r="AP2248" s="39">
        <f>L2248</f>
        <v>0</v>
      </c>
      <c r="AQ2248" s="141">
        <f>AN2248</f>
        <v>0</v>
      </c>
      <c r="AR2248" s="142">
        <f>AQ2248-AP2248</f>
        <v>0</v>
      </c>
      <c r="AS2248" s="143" t="e">
        <f>AR2248/AP2248</f>
        <v>#DIV/0!</v>
      </c>
      <c r="AT2248" s="144">
        <f>M2248</f>
        <v>0</v>
      </c>
      <c r="AU2248" s="141">
        <f>AO2248</f>
        <v>0</v>
      </c>
      <c r="AV2248" s="142">
        <f>AU2248-AT2248</f>
        <v>0</v>
      </c>
      <c r="AW2248" s="143" t="e">
        <f>AV2248/AT2248</f>
        <v>#DIV/0!</v>
      </c>
      <c r="AY2248" s="146" t="str">
        <f t="shared" si="1659"/>
        <v>45.24</v>
      </c>
      <c r="AZ2248" s="964" t="b">
        <f>COUNTIF('[1]Codes SEC'!$B$2:$B$250,Ministres!AY2248)&gt;0</f>
        <v>1</v>
      </c>
    </row>
    <row r="2249" spans="1:52" ht="35.1" customHeight="1" x14ac:dyDescent="0.25">
      <c r="A2249" s="15" t="s">
        <v>1675</v>
      </c>
      <c r="B2249" s="225">
        <v>17</v>
      </c>
      <c r="C2249" s="122" t="s">
        <v>1280</v>
      </c>
      <c r="D2249" s="123">
        <v>1000</v>
      </c>
      <c r="E2249" s="226"/>
      <c r="F2249" s="122">
        <v>4</v>
      </c>
      <c r="G2249" s="126"/>
      <c r="H2249" s="35" t="str">
        <f t="shared" si="1654"/>
        <v>091</v>
      </c>
      <c r="I2249" s="36" t="s">
        <v>355</v>
      </c>
      <c r="J2249" s="37" t="s">
        <v>2712</v>
      </c>
      <c r="K2249" s="244" t="s">
        <v>2713</v>
      </c>
      <c r="L2249" s="232">
        <v>35706</v>
      </c>
      <c r="M2249" s="233">
        <v>35706</v>
      </c>
      <c r="N2249" s="130"/>
      <c r="O2249" s="131"/>
      <c r="P2249" s="131"/>
      <c r="Q2249" s="131"/>
      <c r="R2249" s="131"/>
      <c r="S2249" s="131"/>
      <c r="T2249" s="132" t="str">
        <f t="shared" si="1670"/>
        <v>OK</v>
      </c>
      <c r="U2249" s="138"/>
      <c r="V2249" s="138"/>
      <c r="W2249" s="139"/>
      <c r="X2249" s="139"/>
      <c r="Y2249" s="132" t="str">
        <f t="shared" si="1671"/>
        <v>OK</v>
      </c>
      <c r="Z2249" s="210"/>
      <c r="AA2249" s="204"/>
      <c r="AB2249" s="202"/>
      <c r="AC2249" s="202"/>
      <c r="AD2249" s="202"/>
      <c r="AE2249" s="202"/>
      <c r="AF2249" s="202"/>
      <c r="AG2249" s="132" t="str">
        <f t="shared" si="1672"/>
        <v>OK</v>
      </c>
      <c r="AH2249" s="138"/>
      <c r="AI2249" s="138"/>
      <c r="AJ2249" s="139"/>
      <c r="AK2249" s="139"/>
      <c r="AL2249" s="132" t="str">
        <f t="shared" si="1673"/>
        <v>OK</v>
      </c>
      <c r="AM2249" s="140"/>
      <c r="AN2249" s="119">
        <f t="shared" si="1674"/>
        <v>35706</v>
      </c>
      <c r="AO2249" s="120">
        <f t="shared" si="1675"/>
        <v>35706</v>
      </c>
      <c r="AP2249" s="39">
        <f t="shared" si="1676"/>
        <v>35706</v>
      </c>
      <c r="AQ2249" s="141">
        <f t="shared" si="1677"/>
        <v>35706</v>
      </c>
      <c r="AR2249" s="142">
        <f t="shared" ref="AR2249" si="1684">AQ2249-AP2249</f>
        <v>0</v>
      </c>
      <c r="AS2249" s="143">
        <f t="shared" ref="AS2249" si="1685">AR2249/AP2249</f>
        <v>0</v>
      </c>
      <c r="AT2249" s="144">
        <f t="shared" si="1680"/>
        <v>35706</v>
      </c>
      <c r="AU2249" s="141">
        <f t="shared" ref="AU2249" si="1686">AO2249</f>
        <v>35706</v>
      </c>
      <c r="AV2249" s="142">
        <f t="shared" ref="AV2249" si="1687">AU2249-AT2249</f>
        <v>0</v>
      </c>
      <c r="AW2249" s="143">
        <f t="shared" ref="AW2249" si="1688">AV2249/AT2249</f>
        <v>0</v>
      </c>
      <c r="AY2249" s="146" t="str">
        <f t="shared" si="1659"/>
        <v>45.26</v>
      </c>
      <c r="AZ2249" s="964" t="b">
        <f>COUNTIF('[1]Codes SEC'!$B$2:$B$250,Ministres!AY2249)&gt;0</f>
        <v>1</v>
      </c>
    </row>
    <row r="2250" spans="1:52" ht="34.950000000000003" customHeight="1" x14ac:dyDescent="0.25">
      <c r="A2250" s="15" t="s">
        <v>1675</v>
      </c>
      <c r="B2250" s="225">
        <v>17</v>
      </c>
      <c r="C2250" s="122" t="s">
        <v>1280</v>
      </c>
      <c r="D2250" s="123">
        <v>1000</v>
      </c>
      <c r="E2250" s="226"/>
      <c r="F2250" s="122">
        <v>12</v>
      </c>
      <c r="G2250" s="126"/>
      <c r="H2250" s="35" t="str">
        <f t="shared" si="1654"/>
        <v>091</v>
      </c>
      <c r="I2250" s="36">
        <v>84526000</v>
      </c>
      <c r="J2250" s="37" t="s">
        <v>2714</v>
      </c>
      <c r="K2250" s="244" t="s">
        <v>2715</v>
      </c>
      <c r="L2250" s="232">
        <v>0</v>
      </c>
      <c r="M2250" s="233">
        <v>0</v>
      </c>
      <c r="N2250" s="130"/>
      <c r="O2250" s="131"/>
      <c r="P2250" s="131"/>
      <c r="Q2250" s="131"/>
      <c r="R2250" s="131"/>
      <c r="S2250" s="131"/>
      <c r="T2250" s="132" t="str">
        <f t="shared" si="1670"/>
        <v>OK</v>
      </c>
      <c r="U2250" s="138"/>
      <c r="V2250" s="138"/>
      <c r="W2250" s="139"/>
      <c r="X2250" s="139"/>
      <c r="Y2250" s="132" t="str">
        <f t="shared" si="1671"/>
        <v>OK</v>
      </c>
      <c r="Z2250" s="210"/>
      <c r="AA2250" s="204"/>
      <c r="AB2250" s="202"/>
      <c r="AC2250" s="202"/>
      <c r="AD2250" s="202"/>
      <c r="AE2250" s="202"/>
      <c r="AF2250" s="202"/>
      <c r="AG2250" s="132" t="str">
        <f t="shared" si="1672"/>
        <v>OK</v>
      </c>
      <c r="AH2250" s="138"/>
      <c r="AI2250" s="138"/>
      <c r="AJ2250" s="139"/>
      <c r="AK2250" s="139"/>
      <c r="AL2250" s="132" t="str">
        <f t="shared" si="1673"/>
        <v>OK</v>
      </c>
      <c r="AM2250" s="140"/>
      <c r="AN2250" s="119">
        <f t="shared" si="1674"/>
        <v>0</v>
      </c>
      <c r="AO2250" s="120">
        <f t="shared" si="1675"/>
        <v>0</v>
      </c>
      <c r="AP2250" s="39">
        <f t="shared" si="1676"/>
        <v>0</v>
      </c>
      <c r="AQ2250" s="141">
        <f t="shared" si="1677"/>
        <v>0</v>
      </c>
      <c r="AR2250" s="142">
        <f>AQ2250-AP2250</f>
        <v>0</v>
      </c>
      <c r="AS2250" s="143" t="e">
        <f>AR2250/AP2250</f>
        <v>#DIV/0!</v>
      </c>
      <c r="AT2250" s="144">
        <f t="shared" si="1680"/>
        <v>0</v>
      </c>
      <c r="AU2250" s="141">
        <f>AO2250</f>
        <v>0</v>
      </c>
      <c r="AV2250" s="142">
        <f>AU2250-AT2250</f>
        <v>0</v>
      </c>
      <c r="AW2250" s="143" t="e">
        <f>AV2250/AT2250</f>
        <v>#DIV/0!</v>
      </c>
      <c r="AY2250" s="146" t="str">
        <f t="shared" si="1659"/>
        <v>45.26</v>
      </c>
      <c r="AZ2250" s="964" t="b">
        <f>COUNTIF('[1]Codes SEC'!$B$2:$B$250,Ministres!AY2250)&gt;0</f>
        <v>1</v>
      </c>
    </row>
    <row r="2251" spans="1:52" ht="35.1" customHeight="1" x14ac:dyDescent="0.25">
      <c r="A2251" s="15" t="s">
        <v>1675</v>
      </c>
      <c r="B2251" s="225">
        <v>17</v>
      </c>
      <c r="C2251" s="122" t="s">
        <v>1280</v>
      </c>
      <c r="D2251" s="123">
        <v>1000</v>
      </c>
      <c r="E2251" s="226"/>
      <c r="F2251" s="122">
        <v>12</v>
      </c>
      <c r="G2251" s="126"/>
      <c r="H2251" s="35" t="str">
        <f t="shared" si="1654"/>
        <v>091</v>
      </c>
      <c r="I2251" s="36" t="s">
        <v>1186</v>
      </c>
      <c r="J2251" s="37" t="s">
        <v>2716</v>
      </c>
      <c r="K2251" s="281" t="s">
        <v>2717</v>
      </c>
      <c r="L2251" s="232">
        <v>120</v>
      </c>
      <c r="M2251" s="233">
        <v>120</v>
      </c>
      <c r="N2251" s="130"/>
      <c r="O2251" s="131"/>
      <c r="P2251" s="131"/>
      <c r="Q2251" s="131"/>
      <c r="R2251" s="131"/>
      <c r="S2251" s="131"/>
      <c r="T2251" s="132" t="str">
        <f>IF(SUM(N2251:S2251)=U2251,"OK",SUM(N2251:S2251)-U2251)</f>
        <v>OK</v>
      </c>
      <c r="U2251" s="138"/>
      <c r="V2251" s="138"/>
      <c r="W2251" s="139"/>
      <c r="X2251" s="139"/>
      <c r="Y2251" s="132" t="str">
        <f>IF(SUM(W2251:X2251)=Z2251,"OK",SUM(W2251:X2251)-Z2251)</f>
        <v>OK</v>
      </c>
      <c r="Z2251" s="210"/>
      <c r="AA2251" s="204"/>
      <c r="AB2251" s="202"/>
      <c r="AC2251" s="202"/>
      <c r="AD2251" s="202"/>
      <c r="AE2251" s="202"/>
      <c r="AF2251" s="202"/>
      <c r="AG2251" s="132" t="str">
        <f>IF(SUM(AA2251:AF2251)=AH2251,"OK",SUM(AA2251:AF2251)-AH2251)</f>
        <v>OK</v>
      </c>
      <c r="AH2251" s="138"/>
      <c r="AI2251" s="138"/>
      <c r="AJ2251" s="139"/>
      <c r="AK2251" s="139"/>
      <c r="AL2251" s="132" t="str">
        <f>IF(SUM(AJ2251:AK2251)=AM2251,"OK",SUM(AJ2251:AK2251)-AM2251)</f>
        <v>OK</v>
      </c>
      <c r="AM2251" s="140"/>
      <c r="AN2251" s="119">
        <f>L2251+U2251+V2251+Z2251</f>
        <v>120</v>
      </c>
      <c r="AO2251" s="120">
        <f>M2251+AH2251+AI2251+AM2251</f>
        <v>120</v>
      </c>
      <c r="AP2251" s="39">
        <f>L2251</f>
        <v>120</v>
      </c>
      <c r="AQ2251" s="141">
        <f>AN2251</f>
        <v>120</v>
      </c>
      <c r="AR2251" s="142">
        <f>AQ2251-AP2251</f>
        <v>0</v>
      </c>
      <c r="AS2251" s="143">
        <f>AR2251/AP2251</f>
        <v>0</v>
      </c>
      <c r="AT2251" s="144">
        <f>M2251</f>
        <v>120</v>
      </c>
      <c r="AU2251" s="141">
        <f>AO2251</f>
        <v>120</v>
      </c>
      <c r="AV2251" s="142">
        <f>AU2251-AT2251</f>
        <v>0</v>
      </c>
      <c r="AW2251" s="143">
        <f>AV2251/AT2251</f>
        <v>0</v>
      </c>
      <c r="AY2251" s="146" t="str">
        <f t="shared" si="1659"/>
        <v>45.40</v>
      </c>
      <c r="AZ2251" s="964" t="b">
        <f>COUNTIF('[1]Codes SEC'!$B$2:$B$250,Ministres!AY2251)&gt;0</f>
        <v>1</v>
      </c>
    </row>
    <row r="2252" spans="1:52" ht="12.75" customHeight="1" x14ac:dyDescent="0.25">
      <c r="A2252" s="350"/>
      <c r="B2252" s="969"/>
      <c r="C2252" s="150"/>
      <c r="D2252" s="352"/>
      <c r="E2252" s="970"/>
      <c r="F2252" s="150"/>
      <c r="G2252" s="154"/>
      <c r="H2252" s="155"/>
      <c r="I2252" s="156"/>
      <c r="J2252" s="157"/>
      <c r="K2252" s="158" t="s">
        <v>70</v>
      </c>
      <c r="L2252" s="236">
        <f t="shared" ref="L2252:AW2252" si="1689">L2175+L2176+L2177+L2178+L2179+L2180+L2186+L2187+L2188+L2189+L2190+L2197+L2198+L2214+L2205+L2213+L2215+L2199+L2217+L2218+L2219+L2220+L2221+L2222+L2223+L2200+L2235+L2224+L2249+L2246+L2251+L2174+L2216+L2206+L2201+L2207+L2208+L2210+L2209+L2236+L2241+L2244+L2228+L2196+L2202+L2245+L2203+L2225+L2173+L2229+L2230+L2204+L2237+L2191+L2192+L2211+L2243+L2231+L2247+L2238+L2239+L2242+L2250+L2248+L2240+L2226+L2232+L2193+L2183+L2182+L2212+L2227+L2184+L2181+L2195+L2233+L2185+L2194+L2234</f>
        <v>2290060</v>
      </c>
      <c r="M2252" s="971">
        <f t="shared" si="1689"/>
        <v>2284576</v>
      </c>
      <c r="N2252" s="972">
        <f t="shared" si="1689"/>
        <v>0</v>
      </c>
      <c r="O2252" s="973">
        <f t="shared" si="1689"/>
        <v>0</v>
      </c>
      <c r="P2252" s="973">
        <f t="shared" si="1689"/>
        <v>0</v>
      </c>
      <c r="Q2252" s="973">
        <f t="shared" si="1689"/>
        <v>0</v>
      </c>
      <c r="R2252" s="973">
        <f t="shared" si="1689"/>
        <v>0</v>
      </c>
      <c r="S2252" s="973">
        <f t="shared" si="1689"/>
        <v>0</v>
      </c>
      <c r="T2252" s="974"/>
      <c r="U2252" s="975">
        <f t="shared" si="1689"/>
        <v>0</v>
      </c>
      <c r="V2252" s="975">
        <f t="shared" si="1689"/>
        <v>0</v>
      </c>
      <c r="W2252" s="973">
        <f t="shared" si="1689"/>
        <v>0</v>
      </c>
      <c r="X2252" s="973">
        <f t="shared" si="1689"/>
        <v>0</v>
      </c>
      <c r="Y2252" s="974"/>
      <c r="Z2252" s="975">
        <f t="shared" si="1689"/>
        <v>0</v>
      </c>
      <c r="AA2252" s="165">
        <f t="shared" si="1689"/>
        <v>0</v>
      </c>
      <c r="AB2252" s="973">
        <f t="shared" si="1689"/>
        <v>0</v>
      </c>
      <c r="AC2252" s="973">
        <f t="shared" si="1689"/>
        <v>0</v>
      </c>
      <c r="AD2252" s="973">
        <f t="shared" si="1689"/>
        <v>0</v>
      </c>
      <c r="AE2252" s="973">
        <f t="shared" si="1689"/>
        <v>0</v>
      </c>
      <c r="AF2252" s="973">
        <f t="shared" si="1689"/>
        <v>0</v>
      </c>
      <c r="AG2252" s="974"/>
      <c r="AH2252" s="975">
        <f t="shared" si="1689"/>
        <v>0</v>
      </c>
      <c r="AI2252" s="975">
        <f t="shared" si="1689"/>
        <v>0</v>
      </c>
      <c r="AJ2252" s="973">
        <f t="shared" si="1689"/>
        <v>0</v>
      </c>
      <c r="AK2252" s="973">
        <f t="shared" si="1689"/>
        <v>0</v>
      </c>
      <c r="AL2252" s="974"/>
      <c r="AM2252" s="976">
        <f t="shared" si="1689"/>
        <v>0</v>
      </c>
      <c r="AN2252" s="167">
        <f t="shared" si="1689"/>
        <v>2290060</v>
      </c>
      <c r="AO2252" s="977">
        <f t="shared" si="1689"/>
        <v>2284576</v>
      </c>
      <c r="AP2252" s="169">
        <f t="shared" si="1689"/>
        <v>2290060</v>
      </c>
      <c r="AQ2252" s="978">
        <f t="shared" si="1689"/>
        <v>2290060</v>
      </c>
      <c r="AR2252" s="979">
        <f t="shared" si="1689"/>
        <v>0</v>
      </c>
      <c r="AS2252" s="980" t="e">
        <f t="shared" si="1689"/>
        <v>#DIV/0!</v>
      </c>
      <c r="AT2252" s="981">
        <f t="shared" si="1689"/>
        <v>2284576</v>
      </c>
      <c r="AU2252" s="978">
        <f t="shared" si="1689"/>
        <v>2284576</v>
      </c>
      <c r="AV2252" s="979">
        <f t="shared" si="1689"/>
        <v>0</v>
      </c>
      <c r="AW2252" s="980" t="e">
        <f t="shared" si="1689"/>
        <v>#DIV/0!</v>
      </c>
      <c r="AX2252" s="966"/>
      <c r="AY2252" s="146"/>
      <c r="AZ2252" s="964"/>
    </row>
    <row r="2253" spans="1:52" ht="12.75" customHeight="1" x14ac:dyDescent="0.25">
      <c r="A2253" s="356"/>
      <c r="B2253" s="225"/>
      <c r="C2253" s="122"/>
      <c r="D2253" s="357"/>
      <c r="E2253" s="226"/>
      <c r="F2253" s="122"/>
      <c r="G2253" s="126"/>
      <c r="H2253" s="35"/>
      <c r="I2253" s="36"/>
      <c r="J2253" s="37"/>
      <c r="K2253" s="240"/>
      <c r="L2253" s="241"/>
      <c r="M2253" s="242"/>
      <c r="N2253" s="201"/>
      <c r="O2253" s="202"/>
      <c r="P2253" s="202"/>
      <c r="Q2253" s="202"/>
      <c r="R2253" s="202"/>
      <c r="S2253" s="202"/>
      <c r="T2253" s="224"/>
      <c r="U2253" s="138"/>
      <c r="V2253" s="138"/>
      <c r="W2253" s="139"/>
      <c r="X2253" s="139"/>
      <c r="Y2253" s="224"/>
      <c r="Z2253" s="210"/>
      <c r="AA2253" s="204"/>
      <c r="AB2253" s="202"/>
      <c r="AC2253" s="202"/>
      <c r="AD2253" s="202"/>
      <c r="AE2253" s="202"/>
      <c r="AF2253" s="202"/>
      <c r="AG2253" s="224"/>
      <c r="AH2253" s="138"/>
      <c r="AI2253" s="138"/>
      <c r="AJ2253" s="139"/>
      <c r="AK2253" s="139"/>
      <c r="AL2253" s="224"/>
      <c r="AM2253" s="140"/>
      <c r="AN2253" s="211"/>
      <c r="AO2253" s="212"/>
      <c r="AP2253" s="39"/>
      <c r="AQ2253" s="141"/>
      <c r="AR2253" s="141"/>
      <c r="AS2253" s="143"/>
      <c r="AU2253" s="141"/>
      <c r="AV2253" s="141"/>
      <c r="AW2253" s="143"/>
      <c r="AX2253" s="966"/>
      <c r="AY2253" s="146"/>
      <c r="AZ2253" s="964"/>
    </row>
    <row r="2254" spans="1:52" ht="12.75" customHeight="1" x14ac:dyDescent="0.25">
      <c r="A2254" s="356"/>
      <c r="B2254" s="225"/>
      <c r="C2254" s="122"/>
      <c r="D2254" s="357"/>
      <c r="E2254" s="226"/>
      <c r="F2254" s="122"/>
      <c r="G2254" s="126"/>
      <c r="H2254" s="35"/>
      <c r="I2254" s="36"/>
      <c r="J2254" s="37"/>
      <c r="K2254" s="243" t="s">
        <v>109</v>
      </c>
      <c r="L2254" s="241"/>
      <c r="M2254" s="242"/>
      <c r="N2254" s="201"/>
      <c r="O2254" s="202"/>
      <c r="P2254" s="202"/>
      <c r="Q2254" s="202"/>
      <c r="R2254" s="202"/>
      <c r="S2254" s="202"/>
      <c r="T2254" s="224"/>
      <c r="U2254" s="138"/>
      <c r="V2254" s="138"/>
      <c r="W2254" s="139"/>
      <c r="X2254" s="139"/>
      <c r="Y2254" s="224"/>
      <c r="Z2254" s="210"/>
      <c r="AA2254" s="204"/>
      <c r="AB2254" s="202"/>
      <c r="AC2254" s="202"/>
      <c r="AD2254" s="202"/>
      <c r="AE2254" s="202"/>
      <c r="AF2254" s="202"/>
      <c r="AG2254" s="224"/>
      <c r="AH2254" s="138"/>
      <c r="AI2254" s="138"/>
      <c r="AJ2254" s="139"/>
      <c r="AK2254" s="139"/>
      <c r="AL2254" s="224"/>
      <c r="AM2254" s="140"/>
      <c r="AN2254" s="211"/>
      <c r="AO2254" s="212"/>
      <c r="AP2254" s="39"/>
      <c r="AQ2254" s="141"/>
      <c r="AR2254" s="141"/>
      <c r="AS2254" s="143"/>
      <c r="AU2254" s="141"/>
      <c r="AV2254" s="141"/>
      <c r="AW2254" s="143"/>
      <c r="AX2254" s="966"/>
      <c r="AY2254" s="146"/>
      <c r="AZ2254" s="964"/>
    </row>
    <row r="2255" spans="1:52" ht="12.75" customHeight="1" x14ac:dyDescent="0.25">
      <c r="A2255" s="356"/>
      <c r="B2255" s="225"/>
      <c r="C2255" s="122"/>
      <c r="D2255" s="357"/>
      <c r="E2255" s="226"/>
      <c r="F2255" s="122"/>
      <c r="G2255" s="126"/>
      <c r="H2255" s="35"/>
      <c r="I2255" s="36"/>
      <c r="J2255" s="37"/>
      <c r="K2255" s="244"/>
      <c r="L2255" s="241"/>
      <c r="M2255" s="242"/>
      <c r="N2255" s="201"/>
      <c r="O2255" s="202"/>
      <c r="P2255" s="202"/>
      <c r="Q2255" s="202"/>
      <c r="R2255" s="202"/>
      <c r="S2255" s="202"/>
      <c r="T2255" s="224"/>
      <c r="U2255" s="138"/>
      <c r="V2255" s="138"/>
      <c r="W2255" s="139"/>
      <c r="X2255" s="139"/>
      <c r="Y2255" s="224"/>
      <c r="Z2255" s="210"/>
      <c r="AA2255" s="204"/>
      <c r="AB2255" s="202"/>
      <c r="AC2255" s="202"/>
      <c r="AD2255" s="202"/>
      <c r="AE2255" s="202"/>
      <c r="AF2255" s="202"/>
      <c r="AG2255" s="224"/>
      <c r="AH2255" s="138"/>
      <c r="AI2255" s="138"/>
      <c r="AJ2255" s="139"/>
      <c r="AK2255" s="139"/>
      <c r="AL2255" s="224"/>
      <c r="AM2255" s="140"/>
      <c r="AN2255" s="211"/>
      <c r="AO2255" s="212"/>
      <c r="AP2255" s="39"/>
      <c r="AQ2255" s="141"/>
      <c r="AR2255" s="141"/>
      <c r="AS2255" s="143"/>
      <c r="AU2255" s="141"/>
      <c r="AV2255" s="141"/>
      <c r="AW2255" s="143"/>
      <c r="AY2255" s="146"/>
      <c r="AZ2255" s="964"/>
    </row>
    <row r="2256" spans="1:52" ht="35.1" customHeight="1" x14ac:dyDescent="0.25">
      <c r="A2256" s="15" t="s">
        <v>1675</v>
      </c>
      <c r="B2256" s="225">
        <v>17</v>
      </c>
      <c r="C2256" s="122" t="s">
        <v>1280</v>
      </c>
      <c r="D2256" s="123">
        <v>1000</v>
      </c>
      <c r="E2256" s="226"/>
      <c r="F2256" s="122">
        <v>5</v>
      </c>
      <c r="G2256" s="126"/>
      <c r="H2256" s="35" t="str">
        <f t="shared" si="1654"/>
        <v>091</v>
      </c>
      <c r="I2256" s="36" t="s">
        <v>1441</v>
      </c>
      <c r="J2256" s="37" t="s">
        <v>2718</v>
      </c>
      <c r="K2256" s="244" t="s">
        <v>2719</v>
      </c>
      <c r="L2256" s="232">
        <v>32</v>
      </c>
      <c r="M2256" s="233">
        <v>32</v>
      </c>
      <c r="N2256" s="130"/>
      <c r="O2256" s="131"/>
      <c r="P2256" s="131"/>
      <c r="Q2256" s="131"/>
      <c r="R2256" s="131"/>
      <c r="S2256" s="131"/>
      <c r="T2256" s="132" t="str">
        <f t="shared" ref="T2256:T2262" si="1690">IF(SUM(N2256:S2256)=U2256,"OK",SUM(N2256:S2256)-U2256)</f>
        <v>OK</v>
      </c>
      <c r="U2256" s="138"/>
      <c r="V2256" s="138"/>
      <c r="W2256" s="139"/>
      <c r="X2256" s="139"/>
      <c r="Y2256" s="132" t="str">
        <f t="shared" ref="Y2256:Y2262" si="1691">IF(SUM(W2256:X2256)=Z2256,"OK",SUM(W2256:X2256)-Z2256)</f>
        <v>OK</v>
      </c>
      <c r="Z2256" s="210"/>
      <c r="AA2256" s="204"/>
      <c r="AB2256" s="202"/>
      <c r="AC2256" s="202"/>
      <c r="AD2256" s="202"/>
      <c r="AE2256" s="202"/>
      <c r="AF2256" s="202"/>
      <c r="AG2256" s="132" t="str">
        <f t="shared" ref="AG2256:AG2262" si="1692">IF(SUM(AA2256:AF2256)=AH2256,"OK",SUM(AA2256:AF2256)-AH2256)</f>
        <v>OK</v>
      </c>
      <c r="AH2256" s="138"/>
      <c r="AI2256" s="138"/>
      <c r="AJ2256" s="139"/>
      <c r="AK2256" s="139"/>
      <c r="AL2256" s="132" t="str">
        <f t="shared" ref="AL2256:AL2262" si="1693">IF(SUM(AJ2256:AK2256)=AM2256,"OK",SUM(AJ2256:AK2256)-AM2256)</f>
        <v>OK</v>
      </c>
      <c r="AM2256" s="140"/>
      <c r="AN2256" s="119">
        <f t="shared" ref="AN2256:AN2262" si="1694">L2256+U2256+V2256+Z2256</f>
        <v>32</v>
      </c>
      <c r="AO2256" s="120">
        <f t="shared" ref="AO2256:AO2262" si="1695">M2256+AH2256+AI2256+AM2256</f>
        <v>32</v>
      </c>
      <c r="AP2256" s="39">
        <f t="shared" ref="AP2256:AP2262" si="1696">L2256</f>
        <v>32</v>
      </c>
      <c r="AQ2256" s="141">
        <f t="shared" ref="AQ2256:AQ2262" si="1697">AN2256</f>
        <v>32</v>
      </c>
      <c r="AR2256" s="142">
        <f t="shared" ref="AR2256:AR2262" si="1698">AQ2256-AP2256</f>
        <v>0</v>
      </c>
      <c r="AS2256" s="143">
        <f t="shared" ref="AS2256:AS2262" si="1699">AR2256/AP2256</f>
        <v>0</v>
      </c>
      <c r="AT2256" s="144">
        <f t="shared" ref="AT2256:AT2262" si="1700">M2256</f>
        <v>32</v>
      </c>
      <c r="AU2256" s="141">
        <f t="shared" ref="AU2256:AU2262" si="1701">AO2256</f>
        <v>32</v>
      </c>
      <c r="AV2256" s="142">
        <f t="shared" ref="AV2256:AV2262" si="1702">AU2256-AT2256</f>
        <v>0</v>
      </c>
      <c r="AW2256" s="143">
        <f t="shared" ref="AW2256:AW2262" si="1703">AV2256/AT2256</f>
        <v>0</v>
      </c>
      <c r="AX2256" s="12"/>
      <c r="AY2256" s="146" t="str">
        <f t="shared" ref="AY2256:AY2262" si="1704">RIGHT(LEFT(I2256,3),2)&amp;"."&amp;RIGHT(LEFT(I2256,5),2)</f>
        <v>61.41</v>
      </c>
      <c r="AZ2256" s="964" t="b">
        <f>COUNTIF('[1]Codes SEC'!$B$2:$B$250,Ministres!AY2256)&gt;0</f>
        <v>1</v>
      </c>
    </row>
    <row r="2257" spans="1:64" ht="35.1" customHeight="1" x14ac:dyDescent="0.25">
      <c r="A2257" s="15" t="s">
        <v>1675</v>
      </c>
      <c r="B2257" s="225">
        <v>17</v>
      </c>
      <c r="C2257" s="122" t="s">
        <v>1280</v>
      </c>
      <c r="D2257" s="123">
        <v>1000</v>
      </c>
      <c r="E2257" s="226"/>
      <c r="F2257" s="122">
        <v>5</v>
      </c>
      <c r="G2257" s="126"/>
      <c r="H2257" s="35" t="str">
        <f t="shared" si="1654"/>
        <v>091</v>
      </c>
      <c r="I2257" s="36" t="s">
        <v>1441</v>
      </c>
      <c r="J2257" s="37" t="s">
        <v>2720</v>
      </c>
      <c r="K2257" s="244" t="s">
        <v>2721</v>
      </c>
      <c r="L2257" s="232">
        <v>32</v>
      </c>
      <c r="M2257" s="233">
        <v>32</v>
      </c>
      <c r="N2257" s="130"/>
      <c r="O2257" s="131"/>
      <c r="P2257" s="131"/>
      <c r="Q2257" s="131"/>
      <c r="R2257" s="131"/>
      <c r="S2257" s="131"/>
      <c r="T2257" s="132" t="str">
        <f t="shared" si="1690"/>
        <v>OK</v>
      </c>
      <c r="U2257" s="138"/>
      <c r="V2257" s="138"/>
      <c r="W2257" s="139"/>
      <c r="X2257" s="139"/>
      <c r="Y2257" s="132" t="str">
        <f t="shared" si="1691"/>
        <v>OK</v>
      </c>
      <c r="Z2257" s="210"/>
      <c r="AA2257" s="204"/>
      <c r="AB2257" s="202"/>
      <c r="AC2257" s="202"/>
      <c r="AD2257" s="202"/>
      <c r="AE2257" s="202"/>
      <c r="AF2257" s="202"/>
      <c r="AG2257" s="132" t="str">
        <f t="shared" si="1692"/>
        <v>OK</v>
      </c>
      <c r="AH2257" s="138"/>
      <c r="AI2257" s="138"/>
      <c r="AJ2257" s="139"/>
      <c r="AK2257" s="139"/>
      <c r="AL2257" s="132" t="str">
        <f t="shared" si="1693"/>
        <v>OK</v>
      </c>
      <c r="AM2257" s="140"/>
      <c r="AN2257" s="119">
        <f t="shared" si="1694"/>
        <v>32</v>
      </c>
      <c r="AO2257" s="120">
        <f t="shared" si="1695"/>
        <v>32</v>
      </c>
      <c r="AP2257" s="39">
        <f t="shared" si="1696"/>
        <v>32</v>
      </c>
      <c r="AQ2257" s="141">
        <f t="shared" si="1697"/>
        <v>32</v>
      </c>
      <c r="AR2257" s="142">
        <f t="shared" si="1698"/>
        <v>0</v>
      </c>
      <c r="AS2257" s="143">
        <f t="shared" si="1699"/>
        <v>0</v>
      </c>
      <c r="AT2257" s="144">
        <f t="shared" si="1700"/>
        <v>32</v>
      </c>
      <c r="AU2257" s="141">
        <f t="shared" si="1701"/>
        <v>32</v>
      </c>
      <c r="AV2257" s="142">
        <f t="shared" si="1702"/>
        <v>0</v>
      </c>
      <c r="AW2257" s="143">
        <f t="shared" si="1703"/>
        <v>0</v>
      </c>
      <c r="AY2257" s="146" t="str">
        <f t="shared" si="1704"/>
        <v>61.41</v>
      </c>
      <c r="AZ2257" s="964" t="b">
        <f>COUNTIF('[1]Codes SEC'!$B$2:$B$250,Ministres!AY2257)&gt;0</f>
        <v>1</v>
      </c>
    </row>
    <row r="2258" spans="1:64" ht="35.1" customHeight="1" x14ac:dyDescent="0.25">
      <c r="A2258" s="356" t="s">
        <v>1675</v>
      </c>
      <c r="B2258" s="225" t="s">
        <v>2572</v>
      </c>
      <c r="C2258" s="122" t="s">
        <v>1280</v>
      </c>
      <c r="D2258" s="123">
        <v>1000</v>
      </c>
      <c r="E2258" s="226"/>
      <c r="F2258" s="122">
        <v>12</v>
      </c>
      <c r="G2258" s="126"/>
      <c r="H2258" s="35" t="str">
        <f t="shared" si="1654"/>
        <v>091</v>
      </c>
      <c r="I2258" s="36">
        <v>86311000</v>
      </c>
      <c r="J2258" s="37" t="s">
        <v>2722</v>
      </c>
      <c r="K2258" s="244" t="s">
        <v>2723</v>
      </c>
      <c r="L2258" s="232">
        <v>0</v>
      </c>
      <c r="M2258" s="233">
        <v>0</v>
      </c>
      <c r="N2258" s="130"/>
      <c r="O2258" s="131"/>
      <c r="P2258" s="131"/>
      <c r="Q2258" s="131"/>
      <c r="R2258" s="131"/>
      <c r="S2258" s="131"/>
      <c r="T2258" s="132" t="str">
        <f t="shared" si="1690"/>
        <v>OK</v>
      </c>
      <c r="U2258" s="138"/>
      <c r="V2258" s="138"/>
      <c r="W2258" s="139"/>
      <c r="X2258" s="139"/>
      <c r="Y2258" s="132" t="str">
        <f t="shared" si="1691"/>
        <v>OK</v>
      </c>
      <c r="Z2258" s="210"/>
      <c r="AA2258" s="204"/>
      <c r="AB2258" s="202"/>
      <c r="AC2258" s="202"/>
      <c r="AD2258" s="202"/>
      <c r="AE2258" s="202"/>
      <c r="AF2258" s="202"/>
      <c r="AG2258" s="132" t="str">
        <f t="shared" si="1692"/>
        <v>OK</v>
      </c>
      <c r="AH2258" s="138"/>
      <c r="AI2258" s="138"/>
      <c r="AJ2258" s="139"/>
      <c r="AK2258" s="139"/>
      <c r="AL2258" s="132" t="str">
        <f t="shared" si="1693"/>
        <v>OK</v>
      </c>
      <c r="AM2258" s="140"/>
      <c r="AN2258" s="119">
        <f t="shared" si="1694"/>
        <v>0</v>
      </c>
      <c r="AO2258" s="120">
        <f t="shared" si="1695"/>
        <v>0</v>
      </c>
      <c r="AP2258" s="39">
        <f t="shared" si="1696"/>
        <v>0</v>
      </c>
      <c r="AQ2258" s="141">
        <f t="shared" si="1697"/>
        <v>0</v>
      </c>
      <c r="AR2258" s="142">
        <f t="shared" si="1698"/>
        <v>0</v>
      </c>
      <c r="AS2258" s="143" t="e">
        <f t="shared" si="1699"/>
        <v>#DIV/0!</v>
      </c>
      <c r="AT2258" s="144">
        <f t="shared" si="1700"/>
        <v>0</v>
      </c>
      <c r="AU2258" s="141">
        <f t="shared" si="1701"/>
        <v>0</v>
      </c>
      <c r="AV2258" s="142">
        <f t="shared" si="1702"/>
        <v>0</v>
      </c>
      <c r="AW2258" s="143" t="e">
        <f t="shared" si="1703"/>
        <v>#DIV/0!</v>
      </c>
      <c r="AY2258" s="146" t="str">
        <f t="shared" si="1704"/>
        <v>63.11</v>
      </c>
      <c r="AZ2258" s="964" t="b">
        <f>COUNTIF('[1]Codes SEC'!$B$2:$B$250,Ministres!AY2258)&gt;0</f>
        <v>1</v>
      </c>
    </row>
    <row r="2259" spans="1:64" s="374" customFormat="1" ht="35.1" customHeight="1" x14ac:dyDescent="0.25">
      <c r="A2259" s="356" t="s">
        <v>1675</v>
      </c>
      <c r="B2259" s="225" t="s">
        <v>2572</v>
      </c>
      <c r="C2259" s="122" t="s">
        <v>1280</v>
      </c>
      <c r="D2259" s="123">
        <v>1000</v>
      </c>
      <c r="E2259" s="226"/>
      <c r="F2259" s="122">
        <v>12</v>
      </c>
      <c r="G2259" s="126"/>
      <c r="H2259" s="35" t="str">
        <f t="shared" si="1654"/>
        <v>091</v>
      </c>
      <c r="I2259" s="36">
        <v>86311000</v>
      </c>
      <c r="J2259" s="37" t="s">
        <v>2724</v>
      </c>
      <c r="K2259" s="244" t="s">
        <v>2725</v>
      </c>
      <c r="L2259" s="232">
        <v>0</v>
      </c>
      <c r="M2259" s="233">
        <v>0</v>
      </c>
      <c r="N2259" s="130"/>
      <c r="O2259" s="131"/>
      <c r="P2259" s="131"/>
      <c r="Q2259" s="131"/>
      <c r="R2259" s="131"/>
      <c r="S2259" s="131"/>
      <c r="T2259" s="132" t="str">
        <f t="shared" si="1690"/>
        <v>OK</v>
      </c>
      <c r="U2259" s="138"/>
      <c r="V2259" s="138"/>
      <c r="W2259" s="139"/>
      <c r="X2259" s="139"/>
      <c r="Y2259" s="132" t="str">
        <f t="shared" si="1691"/>
        <v>OK</v>
      </c>
      <c r="Z2259" s="210"/>
      <c r="AA2259" s="204"/>
      <c r="AB2259" s="202"/>
      <c r="AC2259" s="202"/>
      <c r="AD2259" s="202"/>
      <c r="AE2259" s="202"/>
      <c r="AF2259" s="202"/>
      <c r="AG2259" s="132" t="str">
        <f t="shared" si="1692"/>
        <v>OK</v>
      </c>
      <c r="AH2259" s="138"/>
      <c r="AI2259" s="138"/>
      <c r="AJ2259" s="139"/>
      <c r="AK2259" s="139"/>
      <c r="AL2259" s="132" t="str">
        <f t="shared" si="1693"/>
        <v>OK</v>
      </c>
      <c r="AM2259" s="140"/>
      <c r="AN2259" s="119">
        <f t="shared" si="1694"/>
        <v>0</v>
      </c>
      <c r="AO2259" s="120">
        <f t="shared" si="1695"/>
        <v>0</v>
      </c>
      <c r="AP2259" s="39">
        <f t="shared" si="1696"/>
        <v>0</v>
      </c>
      <c r="AQ2259" s="141">
        <f t="shared" si="1697"/>
        <v>0</v>
      </c>
      <c r="AR2259" s="142">
        <f t="shared" si="1698"/>
        <v>0</v>
      </c>
      <c r="AS2259" s="143" t="e">
        <f t="shared" si="1699"/>
        <v>#DIV/0!</v>
      </c>
      <c r="AT2259" s="144">
        <f t="shared" si="1700"/>
        <v>0</v>
      </c>
      <c r="AU2259" s="141">
        <f t="shared" si="1701"/>
        <v>0</v>
      </c>
      <c r="AV2259" s="142">
        <f t="shared" si="1702"/>
        <v>0</v>
      </c>
      <c r="AW2259" s="143" t="e">
        <f t="shared" si="1703"/>
        <v>#DIV/0!</v>
      </c>
      <c r="AY2259" s="146" t="str">
        <f t="shared" si="1704"/>
        <v>63.11</v>
      </c>
      <c r="AZ2259" s="964" t="b">
        <f>COUNTIF('[1]Codes SEC'!$B$2:$B$250,Ministres!AY2259)&gt;0</f>
        <v>1</v>
      </c>
    </row>
    <row r="2260" spans="1:64" s="374" customFormat="1" ht="35.1" customHeight="1" x14ac:dyDescent="0.25">
      <c r="A2260" s="356" t="s">
        <v>1675</v>
      </c>
      <c r="B2260" s="225" t="s">
        <v>2572</v>
      </c>
      <c r="C2260" s="122" t="s">
        <v>1280</v>
      </c>
      <c r="D2260" s="123">
        <v>1000</v>
      </c>
      <c r="E2260" s="226"/>
      <c r="F2260" s="122">
        <v>12</v>
      </c>
      <c r="G2260" s="126"/>
      <c r="H2260" s="35" t="str">
        <f t="shared" si="1654"/>
        <v>091</v>
      </c>
      <c r="I2260" s="36">
        <v>86321000</v>
      </c>
      <c r="J2260" s="380" t="s">
        <v>2726</v>
      </c>
      <c r="K2260" s="244" t="s">
        <v>2727</v>
      </c>
      <c r="L2260" s="232">
        <v>0</v>
      </c>
      <c r="M2260" s="233">
        <v>0</v>
      </c>
      <c r="N2260" s="130"/>
      <c r="O2260" s="131"/>
      <c r="P2260" s="131"/>
      <c r="Q2260" s="131"/>
      <c r="R2260" s="131"/>
      <c r="S2260" s="131"/>
      <c r="T2260" s="132" t="str">
        <f t="shared" si="1690"/>
        <v>OK</v>
      </c>
      <c r="U2260" s="138"/>
      <c r="V2260" s="138"/>
      <c r="W2260" s="139"/>
      <c r="X2260" s="139"/>
      <c r="Y2260" s="132" t="str">
        <f t="shared" si="1691"/>
        <v>OK</v>
      </c>
      <c r="Z2260" s="210"/>
      <c r="AA2260" s="204"/>
      <c r="AB2260" s="202"/>
      <c r="AC2260" s="202"/>
      <c r="AD2260" s="202"/>
      <c r="AE2260" s="202"/>
      <c r="AF2260" s="202"/>
      <c r="AG2260" s="132" t="str">
        <f t="shared" si="1692"/>
        <v>OK</v>
      </c>
      <c r="AH2260" s="138"/>
      <c r="AI2260" s="138"/>
      <c r="AJ2260" s="139"/>
      <c r="AK2260" s="139"/>
      <c r="AL2260" s="132" t="str">
        <f t="shared" si="1693"/>
        <v>OK</v>
      </c>
      <c r="AM2260" s="140"/>
      <c r="AN2260" s="119">
        <f t="shared" si="1694"/>
        <v>0</v>
      </c>
      <c r="AO2260" s="120">
        <f t="shared" si="1695"/>
        <v>0</v>
      </c>
      <c r="AP2260" s="39">
        <f t="shared" si="1696"/>
        <v>0</v>
      </c>
      <c r="AQ2260" s="141">
        <f t="shared" si="1697"/>
        <v>0</v>
      </c>
      <c r="AR2260" s="142">
        <f t="shared" si="1698"/>
        <v>0</v>
      </c>
      <c r="AS2260" s="143" t="e">
        <f t="shared" si="1699"/>
        <v>#DIV/0!</v>
      </c>
      <c r="AT2260" s="144">
        <f t="shared" si="1700"/>
        <v>0</v>
      </c>
      <c r="AU2260" s="141">
        <f t="shared" si="1701"/>
        <v>0</v>
      </c>
      <c r="AV2260" s="142">
        <f t="shared" si="1702"/>
        <v>0</v>
      </c>
      <c r="AW2260" s="143" t="e">
        <f t="shared" si="1703"/>
        <v>#DIV/0!</v>
      </c>
      <c r="AY2260" s="146" t="str">
        <f t="shared" si="1704"/>
        <v>63.21</v>
      </c>
      <c r="AZ2260" s="964" t="b">
        <f>COUNTIF('[1]Codes SEC'!$B$2:$B$250,Ministres!AY2260)&gt;0</f>
        <v>1</v>
      </c>
    </row>
    <row r="2261" spans="1:64" s="374" customFormat="1" ht="35.1" customHeight="1" x14ac:dyDescent="0.25">
      <c r="A2261" s="356" t="s">
        <v>1675</v>
      </c>
      <c r="B2261" s="225" t="s">
        <v>2572</v>
      </c>
      <c r="C2261" s="122" t="s">
        <v>1280</v>
      </c>
      <c r="D2261" s="123">
        <v>1000</v>
      </c>
      <c r="E2261" s="226"/>
      <c r="F2261" s="122">
        <v>12</v>
      </c>
      <c r="G2261" s="126"/>
      <c r="H2261" s="35" t="str">
        <f t="shared" si="1654"/>
        <v>091</v>
      </c>
      <c r="I2261" s="36">
        <v>87422000</v>
      </c>
      <c r="J2261" s="37" t="s">
        <v>2728</v>
      </c>
      <c r="K2261" s="244" t="s">
        <v>2729</v>
      </c>
      <c r="L2261" s="232">
        <v>0</v>
      </c>
      <c r="M2261" s="233">
        <v>0</v>
      </c>
      <c r="N2261" s="130"/>
      <c r="O2261" s="131"/>
      <c r="P2261" s="131"/>
      <c r="Q2261" s="131"/>
      <c r="R2261" s="131"/>
      <c r="S2261" s="131"/>
      <c r="T2261" s="132" t="str">
        <f t="shared" si="1690"/>
        <v>OK</v>
      </c>
      <c r="U2261" s="138"/>
      <c r="V2261" s="138"/>
      <c r="W2261" s="139"/>
      <c r="X2261" s="139"/>
      <c r="Y2261" s="132" t="str">
        <f t="shared" si="1691"/>
        <v>OK</v>
      </c>
      <c r="Z2261" s="210"/>
      <c r="AA2261" s="204"/>
      <c r="AB2261" s="202"/>
      <c r="AC2261" s="202"/>
      <c r="AD2261" s="202"/>
      <c r="AE2261" s="202"/>
      <c r="AF2261" s="202"/>
      <c r="AG2261" s="132" t="str">
        <f t="shared" si="1692"/>
        <v>OK</v>
      </c>
      <c r="AH2261" s="138"/>
      <c r="AI2261" s="138"/>
      <c r="AJ2261" s="139"/>
      <c r="AK2261" s="139"/>
      <c r="AL2261" s="132" t="str">
        <f t="shared" si="1693"/>
        <v>OK</v>
      </c>
      <c r="AM2261" s="140"/>
      <c r="AN2261" s="119">
        <f t="shared" si="1694"/>
        <v>0</v>
      </c>
      <c r="AO2261" s="120">
        <f t="shared" si="1695"/>
        <v>0</v>
      </c>
      <c r="AP2261" s="39">
        <f t="shared" si="1696"/>
        <v>0</v>
      </c>
      <c r="AQ2261" s="141">
        <f t="shared" si="1697"/>
        <v>0</v>
      </c>
      <c r="AR2261" s="142">
        <f t="shared" si="1698"/>
        <v>0</v>
      </c>
      <c r="AS2261" s="143" t="e">
        <f t="shared" si="1699"/>
        <v>#DIV/0!</v>
      </c>
      <c r="AT2261" s="144">
        <f t="shared" si="1700"/>
        <v>0</v>
      </c>
      <c r="AU2261" s="141">
        <f t="shared" si="1701"/>
        <v>0</v>
      </c>
      <c r="AV2261" s="142">
        <f t="shared" si="1702"/>
        <v>0</v>
      </c>
      <c r="AW2261" s="143" t="e">
        <f t="shared" si="1703"/>
        <v>#DIV/0!</v>
      </c>
      <c r="AY2261" s="146" t="str">
        <f t="shared" si="1704"/>
        <v>74.22</v>
      </c>
      <c r="AZ2261" s="968" t="b">
        <f>COUNTIF('[1]Codes SEC'!$B$2:$B$250,Ministres!AY2261)&gt;0</f>
        <v>1</v>
      </c>
    </row>
    <row r="2262" spans="1:64" ht="35.1" customHeight="1" x14ac:dyDescent="0.25">
      <c r="A2262" s="15" t="s">
        <v>1675</v>
      </c>
      <c r="B2262" s="225" t="s">
        <v>2572</v>
      </c>
      <c r="C2262" s="122" t="s">
        <v>1280</v>
      </c>
      <c r="D2262" s="123">
        <v>1000</v>
      </c>
      <c r="E2262" s="226"/>
      <c r="F2262" s="122">
        <v>12</v>
      </c>
      <c r="G2262" s="227"/>
      <c r="H2262" s="228" t="str">
        <f t="shared" si="1654"/>
        <v>091</v>
      </c>
      <c r="I2262" s="229">
        <v>87422000</v>
      </c>
      <c r="J2262" s="230" t="s">
        <v>2730</v>
      </c>
      <c r="K2262" s="231" t="s">
        <v>2731</v>
      </c>
      <c r="L2262" s="232">
        <v>0</v>
      </c>
      <c r="M2262" s="233">
        <v>0</v>
      </c>
      <c r="N2262" s="130"/>
      <c r="O2262" s="131"/>
      <c r="P2262" s="131"/>
      <c r="Q2262" s="131"/>
      <c r="R2262" s="131"/>
      <c r="S2262" s="131"/>
      <c r="T2262" s="132" t="str">
        <f t="shared" si="1690"/>
        <v>OK</v>
      </c>
      <c r="U2262" s="138"/>
      <c r="V2262" s="138"/>
      <c r="W2262" s="139"/>
      <c r="X2262" s="139"/>
      <c r="Y2262" s="132" t="str">
        <f t="shared" si="1691"/>
        <v>OK</v>
      </c>
      <c r="Z2262" s="210"/>
      <c r="AA2262" s="204"/>
      <c r="AB2262" s="202"/>
      <c r="AC2262" s="202"/>
      <c r="AD2262" s="202"/>
      <c r="AE2262" s="202"/>
      <c r="AF2262" s="202"/>
      <c r="AG2262" s="132" t="str">
        <f t="shared" si="1692"/>
        <v>OK</v>
      </c>
      <c r="AH2262" s="138"/>
      <c r="AI2262" s="138"/>
      <c r="AJ2262" s="139"/>
      <c r="AK2262" s="139"/>
      <c r="AL2262" s="132" t="str">
        <f t="shared" si="1693"/>
        <v>OK</v>
      </c>
      <c r="AM2262" s="140"/>
      <c r="AN2262" s="119">
        <f t="shared" si="1694"/>
        <v>0</v>
      </c>
      <c r="AO2262" s="120">
        <f t="shared" si="1695"/>
        <v>0</v>
      </c>
      <c r="AP2262" s="39">
        <f t="shared" si="1696"/>
        <v>0</v>
      </c>
      <c r="AQ2262" s="141">
        <f t="shared" si="1697"/>
        <v>0</v>
      </c>
      <c r="AR2262" s="142">
        <f t="shared" si="1698"/>
        <v>0</v>
      </c>
      <c r="AS2262" s="143" t="e">
        <f t="shared" si="1699"/>
        <v>#DIV/0!</v>
      </c>
      <c r="AT2262" s="144">
        <f t="shared" si="1700"/>
        <v>0</v>
      </c>
      <c r="AU2262" s="141">
        <f t="shared" si="1701"/>
        <v>0</v>
      </c>
      <c r="AV2262" s="142">
        <f t="shared" si="1702"/>
        <v>0</v>
      </c>
      <c r="AW2262" s="143" t="e">
        <f t="shared" si="1703"/>
        <v>#DIV/0!</v>
      </c>
      <c r="AY2262" s="146" t="str">
        <f t="shared" si="1704"/>
        <v>74.22</v>
      </c>
      <c r="AZ2262" s="964" t="b">
        <f>COUNTIF('[1]Codes SEC'!$B$2:$B$250,Ministres!AY2262)&gt;0</f>
        <v>1</v>
      </c>
    </row>
    <row r="2263" spans="1:64" ht="12.75" customHeight="1" x14ac:dyDescent="0.25">
      <c r="A2263" s="350"/>
      <c r="B2263" s="969"/>
      <c r="C2263" s="150"/>
      <c r="D2263" s="352"/>
      <c r="E2263" s="970"/>
      <c r="F2263" s="150"/>
      <c r="G2263" s="154"/>
      <c r="H2263" s="155"/>
      <c r="I2263" s="156"/>
      <c r="J2263" s="157"/>
      <c r="K2263" s="158" t="s">
        <v>116</v>
      </c>
      <c r="L2263" s="236">
        <f t="shared" ref="L2263:AW2263" si="1705">L2256+L2257+L2261+L2258+L2259+L2260+L2262</f>
        <v>64</v>
      </c>
      <c r="M2263" s="982">
        <f t="shared" si="1705"/>
        <v>64</v>
      </c>
      <c r="N2263" s="972">
        <f t="shared" si="1705"/>
        <v>0</v>
      </c>
      <c r="O2263" s="973">
        <f t="shared" si="1705"/>
        <v>0</v>
      </c>
      <c r="P2263" s="973">
        <f t="shared" si="1705"/>
        <v>0</v>
      </c>
      <c r="Q2263" s="973">
        <f t="shared" si="1705"/>
        <v>0</v>
      </c>
      <c r="R2263" s="973">
        <f t="shared" si="1705"/>
        <v>0</v>
      </c>
      <c r="S2263" s="973">
        <f t="shared" si="1705"/>
        <v>0</v>
      </c>
      <c r="T2263" s="974"/>
      <c r="U2263" s="975">
        <f t="shared" si="1705"/>
        <v>0</v>
      </c>
      <c r="V2263" s="975">
        <f t="shared" si="1705"/>
        <v>0</v>
      </c>
      <c r="W2263" s="973">
        <f t="shared" si="1705"/>
        <v>0</v>
      </c>
      <c r="X2263" s="973">
        <f t="shared" si="1705"/>
        <v>0</v>
      </c>
      <c r="Y2263" s="974"/>
      <c r="Z2263" s="975">
        <f t="shared" si="1705"/>
        <v>0</v>
      </c>
      <c r="AA2263" s="165">
        <f t="shared" si="1705"/>
        <v>0</v>
      </c>
      <c r="AB2263" s="973">
        <f t="shared" si="1705"/>
        <v>0</v>
      </c>
      <c r="AC2263" s="973">
        <f t="shared" si="1705"/>
        <v>0</v>
      </c>
      <c r="AD2263" s="973">
        <f t="shared" si="1705"/>
        <v>0</v>
      </c>
      <c r="AE2263" s="973">
        <f t="shared" si="1705"/>
        <v>0</v>
      </c>
      <c r="AF2263" s="973">
        <f t="shared" si="1705"/>
        <v>0</v>
      </c>
      <c r="AG2263" s="974"/>
      <c r="AH2263" s="975">
        <f t="shared" si="1705"/>
        <v>0</v>
      </c>
      <c r="AI2263" s="975">
        <f t="shared" si="1705"/>
        <v>0</v>
      </c>
      <c r="AJ2263" s="973">
        <f t="shared" si="1705"/>
        <v>0</v>
      </c>
      <c r="AK2263" s="973">
        <f t="shared" si="1705"/>
        <v>0</v>
      </c>
      <c r="AL2263" s="974"/>
      <c r="AM2263" s="976">
        <f t="shared" si="1705"/>
        <v>0</v>
      </c>
      <c r="AN2263" s="167">
        <f>AN2256+AN2257+AN2261+AN2258+AN2259+AN2260+AN2262</f>
        <v>64</v>
      </c>
      <c r="AO2263" s="977">
        <f t="shared" si="1705"/>
        <v>64</v>
      </c>
      <c r="AP2263" s="169">
        <f t="shared" si="1705"/>
        <v>64</v>
      </c>
      <c r="AQ2263" s="978">
        <f t="shared" si="1705"/>
        <v>64</v>
      </c>
      <c r="AR2263" s="979">
        <f t="shared" si="1705"/>
        <v>0</v>
      </c>
      <c r="AS2263" s="980" t="e">
        <f t="shared" si="1705"/>
        <v>#DIV/0!</v>
      </c>
      <c r="AT2263" s="981">
        <f t="shared" si="1705"/>
        <v>64</v>
      </c>
      <c r="AU2263" s="978">
        <f t="shared" si="1705"/>
        <v>64</v>
      </c>
      <c r="AV2263" s="979">
        <f t="shared" si="1705"/>
        <v>0</v>
      </c>
      <c r="AW2263" s="980" t="e">
        <f t="shared" si="1705"/>
        <v>#DIV/0!</v>
      </c>
      <c r="AY2263" s="146"/>
      <c r="AZ2263" s="964"/>
    </row>
    <row r="2264" spans="1:64" ht="12.75" customHeight="1" x14ac:dyDescent="0.25">
      <c r="A2264" s="174"/>
      <c r="B2264" s="175"/>
      <c r="C2264" s="176"/>
      <c r="D2264" s="177"/>
      <c r="E2264" s="178"/>
      <c r="F2264" s="177"/>
      <c r="G2264" s="179"/>
      <c r="H2264" s="180"/>
      <c r="I2264" s="181"/>
      <c r="J2264" s="831"/>
      <c r="K2264" s="183" t="s">
        <v>1296</v>
      </c>
      <c r="L2264" s="184">
        <f t="shared" ref="L2264:S2264" si="1706">L2263+L2252</f>
        <v>2290124</v>
      </c>
      <c r="M2264" s="185">
        <f t="shared" si="1706"/>
        <v>2284640</v>
      </c>
      <c r="N2264" s="186">
        <f t="shared" si="1706"/>
        <v>0</v>
      </c>
      <c r="O2264" s="187">
        <f t="shared" si="1706"/>
        <v>0</v>
      </c>
      <c r="P2264" s="187">
        <f t="shared" si="1706"/>
        <v>0</v>
      </c>
      <c r="Q2264" s="187">
        <f t="shared" si="1706"/>
        <v>0</v>
      </c>
      <c r="R2264" s="187">
        <f t="shared" si="1706"/>
        <v>0</v>
      </c>
      <c r="S2264" s="187">
        <f t="shared" si="1706"/>
        <v>0</v>
      </c>
      <c r="T2264" s="188"/>
      <c r="U2264" s="187">
        <f>U2263+U2252</f>
        <v>0</v>
      </c>
      <c r="V2264" s="187">
        <f>V2263+V2252</f>
        <v>0</v>
      </c>
      <c r="W2264" s="187">
        <f>W2263+W2252</f>
        <v>0</v>
      </c>
      <c r="X2264" s="187">
        <f>X2263+X2252</f>
        <v>0</v>
      </c>
      <c r="Y2264" s="188"/>
      <c r="Z2264" s="187">
        <f t="shared" ref="Z2264:AF2264" si="1707">Z2263+Z2252</f>
        <v>0</v>
      </c>
      <c r="AA2264" s="189">
        <f t="shared" si="1707"/>
        <v>0</v>
      </c>
      <c r="AB2264" s="187">
        <f t="shared" si="1707"/>
        <v>0</v>
      </c>
      <c r="AC2264" s="187">
        <f t="shared" si="1707"/>
        <v>0</v>
      </c>
      <c r="AD2264" s="187">
        <f t="shared" si="1707"/>
        <v>0</v>
      </c>
      <c r="AE2264" s="187">
        <f t="shared" si="1707"/>
        <v>0</v>
      </c>
      <c r="AF2264" s="187">
        <f t="shared" si="1707"/>
        <v>0</v>
      </c>
      <c r="AG2264" s="188"/>
      <c r="AH2264" s="187">
        <f>AH2263+AH2252</f>
        <v>0</v>
      </c>
      <c r="AI2264" s="187">
        <f>AI2263+AI2252</f>
        <v>0</v>
      </c>
      <c r="AJ2264" s="187">
        <f>AJ2263+AJ2252</f>
        <v>0</v>
      </c>
      <c r="AK2264" s="187">
        <f>AK2263+AK2252</f>
        <v>0</v>
      </c>
      <c r="AL2264" s="188"/>
      <c r="AM2264" s="190">
        <f t="shared" ref="AM2264:AW2264" si="1708">AM2263+AM2252</f>
        <v>0</v>
      </c>
      <c r="AN2264" s="191">
        <f>AN2263+AN2252</f>
        <v>2290124</v>
      </c>
      <c r="AO2264" s="190">
        <f t="shared" si="1708"/>
        <v>2284640</v>
      </c>
      <c r="AP2264" s="184">
        <f t="shared" si="1708"/>
        <v>2290124</v>
      </c>
      <c r="AQ2264" s="192">
        <f t="shared" si="1708"/>
        <v>2290124</v>
      </c>
      <c r="AR2264" s="193">
        <f t="shared" si="1708"/>
        <v>0</v>
      </c>
      <c r="AS2264" s="194" t="e">
        <f t="shared" si="1708"/>
        <v>#DIV/0!</v>
      </c>
      <c r="AT2264" s="195">
        <f t="shared" si="1708"/>
        <v>2284640</v>
      </c>
      <c r="AU2264" s="192">
        <f t="shared" si="1708"/>
        <v>2284640</v>
      </c>
      <c r="AV2264" s="193">
        <f t="shared" si="1708"/>
        <v>0</v>
      </c>
      <c r="AW2264" s="194" t="e">
        <f t="shared" si="1708"/>
        <v>#DIV/0!</v>
      </c>
      <c r="AY2264" s="146"/>
      <c r="AZ2264" s="964"/>
    </row>
    <row r="2265" spans="1:64" s="965" customFormat="1" ht="12.75" customHeight="1" x14ac:dyDescent="0.25">
      <c r="A2265" s="15"/>
      <c r="B2265" s="121"/>
      <c r="C2265" s="122"/>
      <c r="D2265" s="123"/>
      <c r="E2265" s="124"/>
      <c r="F2265" s="125"/>
      <c r="G2265" s="34"/>
      <c r="H2265" s="35"/>
      <c r="I2265" s="36"/>
      <c r="J2265" s="37"/>
      <c r="K2265" s="198" t="s">
        <v>72</v>
      </c>
      <c r="L2265" s="199">
        <v>0</v>
      </c>
      <c r="M2265" s="200">
        <v>0</v>
      </c>
      <c r="N2265" s="201">
        <v>0</v>
      </c>
      <c r="O2265" s="202">
        <v>0</v>
      </c>
      <c r="P2265" s="202">
        <v>0</v>
      </c>
      <c r="Q2265" s="202">
        <v>0</v>
      </c>
      <c r="R2265" s="202">
        <v>0</v>
      </c>
      <c r="S2265" s="202">
        <v>0</v>
      </c>
      <c r="T2265" s="203"/>
      <c r="U2265" s="135">
        <v>0</v>
      </c>
      <c r="V2265" s="135">
        <v>0</v>
      </c>
      <c r="W2265" s="202">
        <v>0</v>
      </c>
      <c r="X2265" s="202">
        <v>0</v>
      </c>
      <c r="Y2265" s="203"/>
      <c r="Z2265" s="135">
        <v>0</v>
      </c>
      <c r="AA2265" s="204">
        <v>0</v>
      </c>
      <c r="AB2265" s="202">
        <v>0</v>
      </c>
      <c r="AC2265" s="202">
        <v>0</v>
      </c>
      <c r="AD2265" s="202">
        <v>0</v>
      </c>
      <c r="AE2265" s="202">
        <v>0</v>
      </c>
      <c r="AF2265" s="202">
        <v>0</v>
      </c>
      <c r="AG2265" s="203"/>
      <c r="AH2265" s="135">
        <v>0</v>
      </c>
      <c r="AI2265" s="135">
        <v>0</v>
      </c>
      <c r="AJ2265" s="202">
        <v>0</v>
      </c>
      <c r="AK2265" s="202">
        <v>0</v>
      </c>
      <c r="AL2265" s="203"/>
      <c r="AM2265" s="205">
        <v>0</v>
      </c>
      <c r="AN2265" s="119">
        <v>0</v>
      </c>
      <c r="AO2265" s="120">
        <v>0</v>
      </c>
      <c r="AP2265" s="39">
        <v>0</v>
      </c>
      <c r="AQ2265" s="141">
        <v>0</v>
      </c>
      <c r="AR2265" s="141">
        <v>0</v>
      </c>
      <c r="AS2265" s="143">
        <v>0</v>
      </c>
      <c r="AT2265" s="144">
        <v>0</v>
      </c>
      <c r="AU2265" s="141">
        <v>0</v>
      </c>
      <c r="AV2265" s="141">
        <v>0</v>
      </c>
      <c r="AW2265" s="143">
        <v>0</v>
      </c>
      <c r="AX2265"/>
      <c r="AY2265" s="146"/>
      <c r="AZ2265" s="964"/>
      <c r="BA2265"/>
      <c r="BB2265"/>
      <c r="BC2265"/>
      <c r="BD2265"/>
      <c r="BE2265"/>
      <c r="BF2265"/>
      <c r="BG2265"/>
      <c r="BH2265"/>
      <c r="BI2265"/>
      <c r="BJ2265"/>
      <c r="BK2265"/>
      <c r="BL2265"/>
    </row>
    <row r="2266" spans="1:64" ht="12.75" customHeight="1" x14ac:dyDescent="0.25">
      <c r="A2266" s="356"/>
      <c r="B2266" s="225"/>
      <c r="C2266" s="122"/>
      <c r="D2266" s="357"/>
      <c r="E2266" s="226"/>
      <c r="F2266" s="122"/>
      <c r="G2266" s="126"/>
      <c r="H2266" s="35"/>
      <c r="I2266" s="36"/>
      <c r="J2266" s="37"/>
      <c r="K2266" s="198" t="s">
        <v>73</v>
      </c>
      <c r="L2266" s="241">
        <v>0</v>
      </c>
      <c r="M2266" s="242">
        <v>0</v>
      </c>
      <c r="N2266" s="201">
        <v>0</v>
      </c>
      <c r="O2266" s="202">
        <v>0</v>
      </c>
      <c r="P2266" s="202">
        <v>0</v>
      </c>
      <c r="Q2266" s="202">
        <v>0</v>
      </c>
      <c r="R2266" s="202">
        <v>0</v>
      </c>
      <c r="S2266" s="202">
        <v>0</v>
      </c>
      <c r="T2266" s="203"/>
      <c r="U2266" s="135">
        <v>0</v>
      </c>
      <c r="V2266" s="135">
        <v>0</v>
      </c>
      <c r="W2266" s="202">
        <v>0</v>
      </c>
      <c r="X2266" s="202">
        <v>0</v>
      </c>
      <c r="Y2266" s="203"/>
      <c r="Z2266" s="135">
        <v>0</v>
      </c>
      <c r="AA2266" s="204">
        <v>0</v>
      </c>
      <c r="AB2266" s="202">
        <v>0</v>
      </c>
      <c r="AC2266" s="202">
        <v>0</v>
      </c>
      <c r="AD2266" s="202">
        <v>0</v>
      </c>
      <c r="AE2266" s="202">
        <v>0</v>
      </c>
      <c r="AF2266" s="202">
        <v>0</v>
      </c>
      <c r="AG2266" s="203"/>
      <c r="AH2266" s="135">
        <v>0</v>
      </c>
      <c r="AI2266" s="135">
        <v>0</v>
      </c>
      <c r="AJ2266" s="202">
        <v>0</v>
      </c>
      <c r="AK2266" s="202">
        <v>0</v>
      </c>
      <c r="AL2266" s="203"/>
      <c r="AM2266" s="205">
        <v>0</v>
      </c>
      <c r="AN2266" s="119">
        <v>0</v>
      </c>
      <c r="AO2266" s="120">
        <v>0</v>
      </c>
      <c r="AP2266" s="39">
        <v>0</v>
      </c>
      <c r="AQ2266" s="141">
        <v>0</v>
      </c>
      <c r="AR2266" s="141">
        <v>0</v>
      </c>
      <c r="AS2266" s="143">
        <v>0</v>
      </c>
      <c r="AT2266" s="144">
        <v>0</v>
      </c>
      <c r="AU2266" s="141">
        <v>0</v>
      </c>
      <c r="AV2266" s="141">
        <v>0</v>
      </c>
      <c r="AW2266" s="143">
        <v>0</v>
      </c>
      <c r="AX2266" s="12"/>
      <c r="AY2266" s="146"/>
      <c r="AZ2266" s="964"/>
    </row>
    <row r="2267" spans="1:64" ht="12.75" customHeight="1" x14ac:dyDescent="0.25">
      <c r="A2267" s="356"/>
      <c r="B2267" s="225"/>
      <c r="C2267" s="122"/>
      <c r="D2267" s="357"/>
      <c r="E2267" s="226"/>
      <c r="F2267" s="122"/>
      <c r="G2267" s="126"/>
      <c r="H2267" s="35"/>
      <c r="I2267" s="36"/>
      <c r="J2267" s="37"/>
      <c r="K2267" s="198" t="s">
        <v>74</v>
      </c>
      <c r="L2267" s="241">
        <v>0</v>
      </c>
      <c r="M2267" s="242">
        <v>0</v>
      </c>
      <c r="N2267" s="201">
        <v>0</v>
      </c>
      <c r="O2267" s="202">
        <v>0</v>
      </c>
      <c r="P2267" s="202">
        <v>0</v>
      </c>
      <c r="Q2267" s="202">
        <v>0</v>
      </c>
      <c r="R2267" s="202">
        <v>0</v>
      </c>
      <c r="S2267" s="202">
        <v>0</v>
      </c>
      <c r="T2267" s="203"/>
      <c r="U2267" s="135">
        <v>0</v>
      </c>
      <c r="V2267" s="135">
        <v>0</v>
      </c>
      <c r="W2267" s="202">
        <v>0</v>
      </c>
      <c r="X2267" s="202">
        <v>0</v>
      </c>
      <c r="Y2267" s="203"/>
      <c r="Z2267" s="135">
        <v>0</v>
      </c>
      <c r="AA2267" s="204">
        <v>0</v>
      </c>
      <c r="AB2267" s="202">
        <v>0</v>
      </c>
      <c r="AC2267" s="202">
        <v>0</v>
      </c>
      <c r="AD2267" s="202">
        <v>0</v>
      </c>
      <c r="AE2267" s="202">
        <v>0</v>
      </c>
      <c r="AF2267" s="202">
        <v>0</v>
      </c>
      <c r="AG2267" s="203"/>
      <c r="AH2267" s="135">
        <v>0</v>
      </c>
      <c r="AI2267" s="135">
        <v>0</v>
      </c>
      <c r="AJ2267" s="202">
        <v>0</v>
      </c>
      <c r="AK2267" s="202">
        <v>0</v>
      </c>
      <c r="AL2267" s="203"/>
      <c r="AM2267" s="205">
        <v>0</v>
      </c>
      <c r="AN2267" s="119">
        <v>0</v>
      </c>
      <c r="AO2267" s="120">
        <v>0</v>
      </c>
      <c r="AP2267" s="39">
        <v>0</v>
      </c>
      <c r="AQ2267" s="141">
        <v>0</v>
      </c>
      <c r="AR2267" s="141">
        <v>0</v>
      </c>
      <c r="AS2267" s="143">
        <v>0</v>
      </c>
      <c r="AT2267" s="144">
        <v>0</v>
      </c>
      <c r="AU2267" s="141">
        <v>0</v>
      </c>
      <c r="AV2267" s="141">
        <v>0</v>
      </c>
      <c r="AW2267" s="143">
        <v>0</v>
      </c>
      <c r="AY2267" s="146"/>
      <c r="AZ2267" s="964"/>
    </row>
    <row r="2268" spans="1:64" ht="12.75" customHeight="1" x14ac:dyDescent="0.25">
      <c r="A2268" s="356"/>
      <c r="B2268" s="225"/>
      <c r="C2268" s="122"/>
      <c r="D2268" s="357"/>
      <c r="E2268" s="226"/>
      <c r="F2268" s="122"/>
      <c r="G2268" s="126"/>
      <c r="H2268" s="35"/>
      <c r="I2268" s="36"/>
      <c r="J2268" s="37"/>
      <c r="K2268" s="198" t="s">
        <v>75</v>
      </c>
      <c r="L2268" s="241">
        <v>0</v>
      </c>
      <c r="M2268" s="242">
        <v>0</v>
      </c>
      <c r="N2268" s="201">
        <v>0</v>
      </c>
      <c r="O2268" s="202">
        <v>0</v>
      </c>
      <c r="P2268" s="202">
        <v>0</v>
      </c>
      <c r="Q2268" s="202">
        <v>0</v>
      </c>
      <c r="R2268" s="202">
        <v>0</v>
      </c>
      <c r="S2268" s="202">
        <v>0</v>
      </c>
      <c r="T2268" s="203"/>
      <c r="U2268" s="135">
        <v>0</v>
      </c>
      <c r="V2268" s="135">
        <v>0</v>
      </c>
      <c r="W2268" s="202">
        <v>0</v>
      </c>
      <c r="X2268" s="202">
        <v>0</v>
      </c>
      <c r="Y2268" s="203"/>
      <c r="Z2268" s="135">
        <v>0</v>
      </c>
      <c r="AA2268" s="204">
        <v>0</v>
      </c>
      <c r="AB2268" s="202">
        <v>0</v>
      </c>
      <c r="AC2268" s="202">
        <v>0</v>
      </c>
      <c r="AD2268" s="202">
        <v>0</v>
      </c>
      <c r="AE2268" s="202">
        <v>0</v>
      </c>
      <c r="AF2268" s="202">
        <v>0</v>
      </c>
      <c r="AG2268" s="203"/>
      <c r="AH2268" s="135">
        <v>0</v>
      </c>
      <c r="AI2268" s="135">
        <v>0</v>
      </c>
      <c r="AJ2268" s="202">
        <v>0</v>
      </c>
      <c r="AK2268" s="202">
        <v>0</v>
      </c>
      <c r="AL2268" s="203"/>
      <c r="AM2268" s="205">
        <v>0</v>
      </c>
      <c r="AN2268" s="119">
        <v>0</v>
      </c>
      <c r="AO2268" s="120">
        <v>0</v>
      </c>
      <c r="AP2268" s="39">
        <v>0</v>
      </c>
      <c r="AQ2268" s="141">
        <v>0</v>
      </c>
      <c r="AR2268" s="141">
        <v>0</v>
      </c>
      <c r="AS2268" s="143">
        <v>0</v>
      </c>
      <c r="AT2268" s="144">
        <v>0</v>
      </c>
      <c r="AU2268" s="141">
        <v>0</v>
      </c>
      <c r="AV2268" s="141">
        <v>0</v>
      </c>
      <c r="AW2268" s="143">
        <v>0</v>
      </c>
      <c r="AY2268" s="146"/>
      <c r="AZ2268" s="964"/>
    </row>
    <row r="2269" spans="1:64" ht="12.75" customHeight="1" x14ac:dyDescent="0.25">
      <c r="A2269" s="356"/>
      <c r="B2269" s="225"/>
      <c r="C2269" s="122"/>
      <c r="D2269" s="357"/>
      <c r="E2269" s="226"/>
      <c r="F2269" s="122"/>
      <c r="G2269" s="126"/>
      <c r="H2269" s="35"/>
      <c r="I2269" s="36"/>
      <c r="J2269" s="37"/>
      <c r="K2269" s="206" t="s">
        <v>76</v>
      </c>
      <c r="L2269" s="241">
        <f t="shared" ref="L2269:AW2269" si="1709">L2219+L2196+L2202+L2245+L2191+L2211+L2243+L2231+L2247</f>
        <v>0</v>
      </c>
      <c r="M2269" s="242">
        <f t="shared" si="1709"/>
        <v>0</v>
      </c>
      <c r="N2269" s="201">
        <f t="shared" si="1709"/>
        <v>0</v>
      </c>
      <c r="O2269" s="202">
        <f t="shared" si="1709"/>
        <v>0</v>
      </c>
      <c r="P2269" s="202">
        <f t="shared" si="1709"/>
        <v>0</v>
      </c>
      <c r="Q2269" s="202">
        <f t="shared" si="1709"/>
        <v>0</v>
      </c>
      <c r="R2269" s="202">
        <f t="shared" si="1709"/>
        <v>0</v>
      </c>
      <c r="S2269" s="202">
        <f t="shared" si="1709"/>
        <v>0</v>
      </c>
      <c r="T2269" s="203"/>
      <c r="U2269" s="135">
        <f t="shared" si="1709"/>
        <v>0</v>
      </c>
      <c r="V2269" s="135">
        <f t="shared" si="1709"/>
        <v>0</v>
      </c>
      <c r="W2269" s="202">
        <f t="shared" si="1709"/>
        <v>0</v>
      </c>
      <c r="X2269" s="202">
        <f t="shared" si="1709"/>
        <v>0</v>
      </c>
      <c r="Y2269" s="203"/>
      <c r="Z2269" s="135">
        <f t="shared" si="1709"/>
        <v>0</v>
      </c>
      <c r="AA2269" s="204">
        <f t="shared" si="1709"/>
        <v>0</v>
      </c>
      <c r="AB2269" s="202">
        <f t="shared" si="1709"/>
        <v>0</v>
      </c>
      <c r="AC2269" s="202">
        <f t="shared" si="1709"/>
        <v>0</v>
      </c>
      <c r="AD2269" s="202">
        <f t="shared" si="1709"/>
        <v>0</v>
      </c>
      <c r="AE2269" s="202">
        <f t="shared" si="1709"/>
        <v>0</v>
      </c>
      <c r="AF2269" s="202">
        <f t="shared" si="1709"/>
        <v>0</v>
      </c>
      <c r="AG2269" s="203"/>
      <c r="AH2269" s="135">
        <f t="shared" si="1709"/>
        <v>0</v>
      </c>
      <c r="AI2269" s="135">
        <f t="shared" si="1709"/>
        <v>0</v>
      </c>
      <c r="AJ2269" s="202">
        <f t="shared" si="1709"/>
        <v>0</v>
      </c>
      <c r="AK2269" s="202">
        <f t="shared" si="1709"/>
        <v>0</v>
      </c>
      <c r="AL2269" s="203"/>
      <c r="AM2269" s="205">
        <f t="shared" si="1709"/>
        <v>0</v>
      </c>
      <c r="AN2269" s="119">
        <f t="shared" si="1709"/>
        <v>0</v>
      </c>
      <c r="AO2269" s="120">
        <f t="shared" si="1709"/>
        <v>0</v>
      </c>
      <c r="AP2269" s="39">
        <f t="shared" si="1709"/>
        <v>0</v>
      </c>
      <c r="AQ2269" s="141">
        <f t="shared" si="1709"/>
        <v>0</v>
      </c>
      <c r="AR2269" s="141">
        <f t="shared" si="1709"/>
        <v>0</v>
      </c>
      <c r="AS2269" s="143" t="e">
        <f t="shared" si="1709"/>
        <v>#DIV/0!</v>
      </c>
      <c r="AT2269" s="144">
        <f t="shared" si="1709"/>
        <v>0</v>
      </c>
      <c r="AU2269" s="141">
        <f t="shared" si="1709"/>
        <v>0</v>
      </c>
      <c r="AV2269" s="141">
        <f t="shared" si="1709"/>
        <v>0</v>
      </c>
      <c r="AW2269" s="143" t="e">
        <f t="shared" si="1709"/>
        <v>#DIV/0!</v>
      </c>
      <c r="AX2269" s="374"/>
      <c r="AY2269" s="146"/>
      <c r="AZ2269" s="964"/>
    </row>
    <row r="2270" spans="1:64" ht="12.75" customHeight="1" x14ac:dyDescent="0.25">
      <c r="A2270" s="356"/>
      <c r="B2270" s="225"/>
      <c r="C2270" s="122"/>
      <c r="D2270" s="357"/>
      <c r="E2270" s="226"/>
      <c r="F2270" s="122"/>
      <c r="G2270" s="126"/>
      <c r="H2270" s="35"/>
      <c r="I2270" s="36"/>
      <c r="J2270" s="37"/>
      <c r="K2270" s="206"/>
      <c r="L2270" s="241"/>
      <c r="M2270" s="242"/>
      <c r="N2270" s="201"/>
      <c r="O2270" s="202"/>
      <c r="P2270" s="202"/>
      <c r="Q2270" s="202"/>
      <c r="R2270" s="202"/>
      <c r="S2270" s="202"/>
      <c r="T2270" s="224"/>
      <c r="U2270" s="133"/>
      <c r="V2270" s="133"/>
      <c r="W2270" s="134"/>
      <c r="X2270" s="134"/>
      <c r="Y2270" s="224"/>
      <c r="Z2270" s="135"/>
      <c r="AA2270" s="204"/>
      <c r="AB2270" s="202"/>
      <c r="AC2270" s="202"/>
      <c r="AD2270" s="202"/>
      <c r="AE2270" s="202"/>
      <c r="AF2270" s="202"/>
      <c r="AG2270" s="224"/>
      <c r="AH2270" s="133"/>
      <c r="AI2270" s="133"/>
      <c r="AJ2270" s="134"/>
      <c r="AK2270" s="134"/>
      <c r="AL2270" s="224"/>
      <c r="AM2270" s="205"/>
      <c r="AN2270" s="119"/>
      <c r="AO2270" s="120"/>
      <c r="AP2270" s="39"/>
      <c r="AQ2270" s="141"/>
      <c r="AR2270" s="141"/>
      <c r="AS2270" s="143"/>
      <c r="AU2270" s="141"/>
      <c r="AV2270" s="141"/>
      <c r="AW2270" s="143"/>
      <c r="AY2270" s="146"/>
      <c r="AZ2270" s="964"/>
    </row>
    <row r="2271" spans="1:64" s="965" customFormat="1" ht="12.75" customHeight="1" x14ac:dyDescent="0.25">
      <c r="A2271" s="356"/>
      <c r="B2271" s="225"/>
      <c r="C2271" s="122"/>
      <c r="D2271" s="357"/>
      <c r="E2271" s="226"/>
      <c r="F2271" s="122"/>
      <c r="G2271" s="126"/>
      <c r="H2271" s="35"/>
      <c r="I2271" s="36"/>
      <c r="J2271" s="37"/>
      <c r="K2271" s="206"/>
      <c r="L2271" s="241"/>
      <c r="M2271" s="242"/>
      <c r="N2271" s="201"/>
      <c r="O2271" s="202"/>
      <c r="P2271" s="202"/>
      <c r="Q2271" s="202"/>
      <c r="R2271" s="202"/>
      <c r="S2271" s="202"/>
      <c r="T2271" s="224"/>
      <c r="U2271" s="133"/>
      <c r="V2271" s="133"/>
      <c r="W2271" s="134"/>
      <c r="X2271" s="134"/>
      <c r="Y2271" s="224"/>
      <c r="Z2271" s="135"/>
      <c r="AA2271" s="204"/>
      <c r="AB2271" s="202"/>
      <c r="AC2271" s="202"/>
      <c r="AD2271" s="202"/>
      <c r="AE2271" s="202"/>
      <c r="AF2271" s="202"/>
      <c r="AG2271" s="224"/>
      <c r="AH2271" s="133"/>
      <c r="AI2271" s="133"/>
      <c r="AJ2271" s="134"/>
      <c r="AK2271" s="134"/>
      <c r="AL2271" s="224"/>
      <c r="AM2271" s="205"/>
      <c r="AN2271" s="119"/>
      <c r="AO2271" s="120"/>
      <c r="AP2271" s="39"/>
      <c r="AQ2271" s="141"/>
      <c r="AR2271" s="141"/>
      <c r="AS2271" s="143"/>
      <c r="AT2271" s="144"/>
      <c r="AU2271" s="141"/>
      <c r="AV2271" s="141"/>
      <c r="AW2271" s="143"/>
      <c r="AX2271"/>
      <c r="AY2271" s="146"/>
      <c r="AZ2271" s="964"/>
      <c r="BA2271"/>
      <c r="BB2271"/>
      <c r="BC2271"/>
      <c r="BD2271"/>
      <c r="BE2271"/>
      <c r="BF2271"/>
      <c r="BG2271"/>
      <c r="BH2271"/>
      <c r="BI2271"/>
      <c r="BJ2271"/>
      <c r="BK2271"/>
      <c r="BL2271"/>
    </row>
    <row r="2272" spans="1:64" ht="12.75" customHeight="1" x14ac:dyDescent="0.25">
      <c r="A2272" s="356"/>
      <c r="B2272" s="225"/>
      <c r="C2272" s="122"/>
      <c r="D2272" s="357"/>
      <c r="E2272" s="226"/>
      <c r="F2272" s="122"/>
      <c r="G2272" s="126"/>
      <c r="H2272" s="35"/>
      <c r="I2272" s="36"/>
      <c r="J2272" s="37"/>
      <c r="K2272" s="116" t="s">
        <v>1314</v>
      </c>
      <c r="L2272" s="241"/>
      <c r="M2272" s="242"/>
      <c r="N2272" s="201"/>
      <c r="O2272" s="202"/>
      <c r="P2272" s="202"/>
      <c r="Q2272" s="202"/>
      <c r="R2272" s="202"/>
      <c r="S2272" s="202"/>
      <c r="T2272" s="224"/>
      <c r="U2272" s="138"/>
      <c r="V2272" s="138"/>
      <c r="W2272" s="139"/>
      <c r="X2272" s="139"/>
      <c r="Y2272" s="224"/>
      <c r="Z2272" s="210"/>
      <c r="AA2272" s="204"/>
      <c r="AB2272" s="202"/>
      <c r="AC2272" s="202"/>
      <c r="AD2272" s="202"/>
      <c r="AE2272" s="202"/>
      <c r="AF2272" s="202"/>
      <c r="AG2272" s="224"/>
      <c r="AH2272" s="138"/>
      <c r="AI2272" s="138"/>
      <c r="AJ2272" s="139"/>
      <c r="AK2272" s="139"/>
      <c r="AL2272" s="224"/>
      <c r="AM2272" s="140"/>
      <c r="AN2272" s="211"/>
      <c r="AO2272" s="212"/>
      <c r="AP2272" s="39"/>
      <c r="AQ2272" s="141"/>
      <c r="AR2272" s="141"/>
      <c r="AS2272" s="143"/>
      <c r="AU2272" s="141"/>
      <c r="AV2272" s="141"/>
      <c r="AW2272" s="143"/>
      <c r="AY2272" s="146"/>
      <c r="AZ2272" s="964"/>
    </row>
    <row r="2273" spans="1:64" x14ac:dyDescent="0.25">
      <c r="A2273" s="356"/>
      <c r="B2273" s="225"/>
      <c r="C2273" s="122"/>
      <c r="D2273" s="357"/>
      <c r="E2273" s="226"/>
      <c r="F2273" s="122"/>
      <c r="G2273" s="126"/>
      <c r="H2273" s="35"/>
      <c r="I2273" s="36"/>
      <c r="J2273" s="37"/>
      <c r="K2273" s="349" t="s">
        <v>236</v>
      </c>
      <c r="L2273" s="241"/>
      <c r="M2273" s="242"/>
      <c r="N2273" s="201"/>
      <c r="O2273" s="202"/>
      <c r="P2273" s="202"/>
      <c r="Q2273" s="202"/>
      <c r="R2273" s="202"/>
      <c r="S2273" s="202"/>
      <c r="T2273" s="224"/>
      <c r="U2273" s="138"/>
      <c r="V2273" s="138"/>
      <c r="W2273" s="139"/>
      <c r="X2273" s="139"/>
      <c r="Y2273" s="224"/>
      <c r="Z2273" s="210"/>
      <c r="AA2273" s="204"/>
      <c r="AB2273" s="202"/>
      <c r="AC2273" s="202"/>
      <c r="AD2273" s="202"/>
      <c r="AE2273" s="202"/>
      <c r="AF2273" s="202"/>
      <c r="AG2273" s="224"/>
      <c r="AH2273" s="138"/>
      <c r="AI2273" s="138"/>
      <c r="AJ2273" s="139"/>
      <c r="AK2273" s="139"/>
      <c r="AL2273" s="224"/>
      <c r="AM2273" s="140"/>
      <c r="AN2273" s="211"/>
      <c r="AO2273" s="212"/>
      <c r="AP2273" s="39"/>
      <c r="AQ2273" s="141"/>
      <c r="AR2273" s="141"/>
      <c r="AS2273" s="143"/>
      <c r="AU2273" s="141"/>
      <c r="AV2273" s="141"/>
      <c r="AW2273" s="143"/>
      <c r="AY2273" s="146"/>
      <c r="AZ2273" s="964"/>
    </row>
    <row r="2274" spans="1:64" ht="12.75" customHeight="1" x14ac:dyDescent="0.25">
      <c r="A2274" s="356"/>
      <c r="B2274" s="225"/>
      <c r="C2274" s="122"/>
      <c r="D2274" s="357"/>
      <c r="E2274" s="226"/>
      <c r="F2274" s="122"/>
      <c r="G2274" s="126"/>
      <c r="H2274" s="35"/>
      <c r="I2274" s="36"/>
      <c r="J2274" s="37"/>
      <c r="K2274" s="349"/>
      <c r="L2274" s="241"/>
      <c r="M2274" s="242"/>
      <c r="N2274" s="201"/>
      <c r="O2274" s="202"/>
      <c r="P2274" s="202"/>
      <c r="Q2274" s="202"/>
      <c r="R2274" s="202"/>
      <c r="S2274" s="202"/>
      <c r="T2274" s="224"/>
      <c r="U2274" s="138"/>
      <c r="V2274" s="138"/>
      <c r="W2274" s="139"/>
      <c r="X2274" s="139"/>
      <c r="Y2274" s="224"/>
      <c r="Z2274" s="210"/>
      <c r="AA2274" s="204"/>
      <c r="AB2274" s="202"/>
      <c r="AC2274" s="202"/>
      <c r="AD2274" s="202"/>
      <c r="AE2274" s="202"/>
      <c r="AF2274" s="202"/>
      <c r="AG2274" s="224"/>
      <c r="AH2274" s="138"/>
      <c r="AI2274" s="138"/>
      <c r="AJ2274" s="139"/>
      <c r="AK2274" s="139"/>
      <c r="AL2274" s="224"/>
      <c r="AM2274" s="140"/>
      <c r="AN2274" s="211"/>
      <c r="AO2274" s="212"/>
      <c r="AP2274" s="39"/>
      <c r="AQ2274" s="141"/>
      <c r="AR2274" s="141"/>
      <c r="AS2274" s="143"/>
      <c r="AU2274" s="141"/>
      <c r="AV2274" s="141"/>
      <c r="AW2274" s="143"/>
      <c r="AY2274" s="146"/>
      <c r="AZ2274" s="964"/>
    </row>
    <row r="2275" spans="1:64" s="374" customFormat="1" ht="35.1" customHeight="1" x14ac:dyDescent="0.25">
      <c r="A2275" s="356" t="s">
        <v>1675</v>
      </c>
      <c r="B2275" s="225" t="s">
        <v>1335</v>
      </c>
      <c r="C2275" s="122" t="s">
        <v>1315</v>
      </c>
      <c r="D2275" s="123">
        <v>1000</v>
      </c>
      <c r="E2275" s="226"/>
      <c r="F2275" s="122">
        <v>12</v>
      </c>
      <c r="G2275" s="126">
        <v>1</v>
      </c>
      <c r="H2275" s="35" t="str">
        <f t="shared" ref="H2275:H2319" si="1710">LEFT(J2275,3)</f>
        <v>001</v>
      </c>
      <c r="I2275" s="36">
        <v>81250000</v>
      </c>
      <c r="J2275" s="37" t="s">
        <v>2732</v>
      </c>
      <c r="K2275" s="244" t="s">
        <v>2733</v>
      </c>
      <c r="L2275" s="232">
        <v>3</v>
      </c>
      <c r="M2275" s="233">
        <v>3</v>
      </c>
      <c r="N2275" s="130"/>
      <c r="O2275" s="131"/>
      <c r="P2275" s="131"/>
      <c r="Q2275" s="131"/>
      <c r="R2275" s="131"/>
      <c r="S2275" s="131"/>
      <c r="T2275" s="132" t="str">
        <f t="shared" ref="T2275" si="1711">IF(SUM(N2275:S2275)=U2275,"OK",SUM(N2275:S2275)-U2275)</f>
        <v>OK</v>
      </c>
      <c r="U2275" s="138"/>
      <c r="V2275" s="138"/>
      <c r="W2275" s="139"/>
      <c r="X2275" s="139"/>
      <c r="Y2275" s="132" t="str">
        <f t="shared" ref="Y2275" si="1712">IF(SUM(W2275:X2275)=Z2275,"OK",SUM(W2275:X2275)-Z2275)</f>
        <v>OK</v>
      </c>
      <c r="Z2275" s="210"/>
      <c r="AA2275" s="204"/>
      <c r="AB2275" s="202"/>
      <c r="AC2275" s="202"/>
      <c r="AD2275" s="202"/>
      <c r="AE2275" s="202"/>
      <c r="AF2275" s="202"/>
      <c r="AG2275" s="132" t="str">
        <f t="shared" ref="AG2275" si="1713">IF(SUM(AA2275:AF2275)=AH2275,"OK",SUM(AA2275:AF2275)-AH2275)</f>
        <v>OK</v>
      </c>
      <c r="AH2275" s="138"/>
      <c r="AI2275" s="138"/>
      <c r="AJ2275" s="139"/>
      <c r="AK2275" s="139"/>
      <c r="AL2275" s="132" t="str">
        <f t="shared" ref="AL2275" si="1714">IF(SUM(AJ2275:AK2275)=AM2275,"OK",SUM(AJ2275:AK2275)-AM2275)</f>
        <v>OK</v>
      </c>
      <c r="AM2275" s="140"/>
      <c r="AN2275" s="119">
        <f t="shared" ref="AN2275" si="1715">L2275+U2275+V2275+Z2275</f>
        <v>3</v>
      </c>
      <c r="AO2275" s="120">
        <f t="shared" ref="AO2275" si="1716">M2275+AH2275+AI2275+AM2275</f>
        <v>3</v>
      </c>
      <c r="AP2275" s="39">
        <f>L2275</f>
        <v>3</v>
      </c>
      <c r="AQ2275" s="141">
        <f>AN2275</f>
        <v>3</v>
      </c>
      <c r="AR2275" s="142">
        <f t="shared" ref="AR2275" si="1717">AQ2275-AP2275</f>
        <v>0</v>
      </c>
      <c r="AS2275" s="143">
        <f t="shared" ref="AS2275" si="1718">AR2275/AP2275</f>
        <v>0</v>
      </c>
      <c r="AT2275" s="144">
        <f>M2275</f>
        <v>3</v>
      </c>
      <c r="AU2275" s="141">
        <f t="shared" ref="AU2275" si="1719">AO2275</f>
        <v>3</v>
      </c>
      <c r="AV2275" s="142">
        <f t="shared" ref="AV2275" si="1720">AU2275-AT2275</f>
        <v>0</v>
      </c>
      <c r="AW2275" s="143">
        <f t="shared" ref="AW2275" si="1721">AV2275/AT2275</f>
        <v>0</v>
      </c>
      <c r="AY2275" s="146" t="str">
        <f>RIGHT(LEFT(I2275,3),2)&amp;"."&amp;RIGHT(LEFT(I2275,5),2)</f>
        <v>12.50</v>
      </c>
      <c r="AZ2275" s="968" t="b">
        <f>COUNTIF('[1]Codes SEC'!$B$2:$B$250,Ministres!AY2275)&gt;0</f>
        <v>1</v>
      </c>
    </row>
    <row r="2276" spans="1:64" ht="12.75" customHeight="1" x14ac:dyDescent="0.25">
      <c r="A2276" s="350"/>
      <c r="B2276" s="969"/>
      <c r="C2276" s="150"/>
      <c r="D2276" s="352"/>
      <c r="E2276" s="970"/>
      <c r="F2276" s="150"/>
      <c r="G2276" s="154"/>
      <c r="H2276" s="155"/>
      <c r="I2276" s="156"/>
      <c r="J2276" s="157"/>
      <c r="K2276" s="158" t="s">
        <v>70</v>
      </c>
      <c r="L2276" s="236">
        <f t="shared" ref="L2276:AA2277" si="1722">L2275</f>
        <v>3</v>
      </c>
      <c r="M2276" s="982">
        <f t="shared" si="1722"/>
        <v>3</v>
      </c>
      <c r="N2276" s="972">
        <f t="shared" si="1722"/>
        <v>0</v>
      </c>
      <c r="O2276" s="973">
        <f t="shared" si="1722"/>
        <v>0</v>
      </c>
      <c r="P2276" s="973">
        <f t="shared" si="1722"/>
        <v>0</v>
      </c>
      <c r="Q2276" s="973">
        <f t="shared" si="1722"/>
        <v>0</v>
      </c>
      <c r="R2276" s="973">
        <f t="shared" si="1722"/>
        <v>0</v>
      </c>
      <c r="S2276" s="973">
        <f t="shared" si="1722"/>
        <v>0</v>
      </c>
      <c r="T2276" s="974"/>
      <c r="U2276" s="975">
        <f>U2275</f>
        <v>0</v>
      </c>
      <c r="V2276" s="975">
        <f>V2275</f>
        <v>0</v>
      </c>
      <c r="W2276" s="973">
        <f>W2275</f>
        <v>0</v>
      </c>
      <c r="X2276" s="973">
        <f>X2275</f>
        <v>0</v>
      </c>
      <c r="Y2276" s="974"/>
      <c r="Z2276" s="975">
        <f t="shared" ref="Z2276:AO2277" si="1723">Z2275</f>
        <v>0</v>
      </c>
      <c r="AA2276" s="165">
        <f t="shared" si="1723"/>
        <v>0</v>
      </c>
      <c r="AB2276" s="973">
        <f t="shared" si="1723"/>
        <v>0</v>
      </c>
      <c r="AC2276" s="973">
        <f t="shared" si="1723"/>
        <v>0</v>
      </c>
      <c r="AD2276" s="973">
        <f t="shared" si="1723"/>
        <v>0</v>
      </c>
      <c r="AE2276" s="973">
        <f t="shared" si="1723"/>
        <v>0</v>
      </c>
      <c r="AF2276" s="973">
        <f t="shared" si="1723"/>
        <v>0</v>
      </c>
      <c r="AG2276" s="974"/>
      <c r="AH2276" s="975">
        <f>AH2275</f>
        <v>0</v>
      </c>
      <c r="AI2276" s="975">
        <f>AI2275</f>
        <v>0</v>
      </c>
      <c r="AJ2276" s="973">
        <f>AJ2275</f>
        <v>0</v>
      </c>
      <c r="AK2276" s="973">
        <f>AK2275</f>
        <v>0</v>
      </c>
      <c r="AL2276" s="974"/>
      <c r="AM2276" s="976">
        <f t="shared" ref="AM2276:AW2277" si="1724">AM2275</f>
        <v>0</v>
      </c>
      <c r="AN2276" s="167">
        <f t="shared" si="1724"/>
        <v>3</v>
      </c>
      <c r="AO2276" s="977">
        <f t="shared" si="1724"/>
        <v>3</v>
      </c>
      <c r="AP2276" s="169">
        <f t="shared" si="1724"/>
        <v>3</v>
      </c>
      <c r="AQ2276" s="978">
        <f t="shared" si="1724"/>
        <v>3</v>
      </c>
      <c r="AR2276" s="979">
        <f t="shared" si="1724"/>
        <v>0</v>
      </c>
      <c r="AS2276" s="980">
        <f t="shared" si="1724"/>
        <v>0</v>
      </c>
      <c r="AT2276" s="981">
        <f t="shared" si="1724"/>
        <v>3</v>
      </c>
      <c r="AU2276" s="978">
        <f t="shared" si="1724"/>
        <v>3</v>
      </c>
      <c r="AV2276" s="979">
        <f t="shared" si="1724"/>
        <v>0</v>
      </c>
      <c r="AW2276" s="980">
        <f t="shared" si="1724"/>
        <v>0</v>
      </c>
      <c r="AY2276" s="146"/>
      <c r="AZ2276" s="964"/>
    </row>
    <row r="2277" spans="1:64" ht="12.75" customHeight="1" x14ac:dyDescent="0.25">
      <c r="A2277" s="174"/>
      <c r="B2277" s="175"/>
      <c r="C2277" s="176"/>
      <c r="D2277" s="177"/>
      <c r="E2277" s="178"/>
      <c r="F2277" s="177"/>
      <c r="G2277" s="179"/>
      <c r="H2277" s="180"/>
      <c r="I2277" s="181"/>
      <c r="J2277" s="831"/>
      <c r="K2277" s="183" t="s">
        <v>1320</v>
      </c>
      <c r="L2277" s="184">
        <f t="shared" si="1722"/>
        <v>3</v>
      </c>
      <c r="M2277" s="185">
        <f t="shared" si="1722"/>
        <v>3</v>
      </c>
      <c r="N2277" s="186">
        <f t="shared" si="1722"/>
        <v>0</v>
      </c>
      <c r="O2277" s="187">
        <f t="shared" si="1722"/>
        <v>0</v>
      </c>
      <c r="P2277" s="187">
        <f t="shared" si="1722"/>
        <v>0</v>
      </c>
      <c r="Q2277" s="187">
        <f t="shared" si="1722"/>
        <v>0</v>
      </c>
      <c r="R2277" s="187">
        <f t="shared" si="1722"/>
        <v>0</v>
      </c>
      <c r="S2277" s="187">
        <f t="shared" si="1722"/>
        <v>0</v>
      </c>
      <c r="T2277" s="188"/>
      <c r="U2277" s="187">
        <f t="shared" si="1722"/>
        <v>0</v>
      </c>
      <c r="V2277" s="187">
        <f t="shared" si="1722"/>
        <v>0</v>
      </c>
      <c r="W2277" s="187">
        <f t="shared" si="1722"/>
        <v>0</v>
      </c>
      <c r="X2277" s="187">
        <f t="shared" si="1722"/>
        <v>0</v>
      </c>
      <c r="Y2277" s="188"/>
      <c r="Z2277" s="187">
        <f t="shared" si="1722"/>
        <v>0</v>
      </c>
      <c r="AA2277" s="189">
        <f t="shared" si="1722"/>
        <v>0</v>
      </c>
      <c r="AB2277" s="187">
        <f t="shared" si="1723"/>
        <v>0</v>
      </c>
      <c r="AC2277" s="187">
        <f t="shared" si="1723"/>
        <v>0</v>
      </c>
      <c r="AD2277" s="187">
        <f t="shared" si="1723"/>
        <v>0</v>
      </c>
      <c r="AE2277" s="187">
        <f t="shared" si="1723"/>
        <v>0</v>
      </c>
      <c r="AF2277" s="187">
        <f t="shared" si="1723"/>
        <v>0</v>
      </c>
      <c r="AG2277" s="188"/>
      <c r="AH2277" s="187">
        <f t="shared" si="1723"/>
        <v>0</v>
      </c>
      <c r="AI2277" s="187">
        <f t="shared" si="1723"/>
        <v>0</v>
      </c>
      <c r="AJ2277" s="187">
        <f t="shared" si="1723"/>
        <v>0</v>
      </c>
      <c r="AK2277" s="187">
        <f t="shared" si="1723"/>
        <v>0</v>
      </c>
      <c r="AL2277" s="188"/>
      <c r="AM2277" s="190">
        <f t="shared" si="1723"/>
        <v>0</v>
      </c>
      <c r="AN2277" s="191">
        <f>AN2276</f>
        <v>3</v>
      </c>
      <c r="AO2277" s="190">
        <f t="shared" si="1723"/>
        <v>3</v>
      </c>
      <c r="AP2277" s="184">
        <f t="shared" si="1724"/>
        <v>3</v>
      </c>
      <c r="AQ2277" s="192">
        <f t="shared" si="1724"/>
        <v>3</v>
      </c>
      <c r="AR2277" s="193">
        <f t="shared" si="1724"/>
        <v>0</v>
      </c>
      <c r="AS2277" s="194">
        <f t="shared" si="1724"/>
        <v>0</v>
      </c>
      <c r="AT2277" s="195">
        <f t="shared" si="1724"/>
        <v>3</v>
      </c>
      <c r="AU2277" s="192">
        <f t="shared" si="1724"/>
        <v>3</v>
      </c>
      <c r="AV2277" s="193">
        <f t="shared" si="1724"/>
        <v>0</v>
      </c>
      <c r="AW2277" s="194">
        <f t="shared" si="1724"/>
        <v>0</v>
      </c>
      <c r="AY2277" s="146"/>
      <c r="AZ2277" s="964"/>
    </row>
    <row r="2278" spans="1:64" ht="12.75" customHeight="1" x14ac:dyDescent="0.25">
      <c r="A2278" s="15"/>
      <c r="C2278" s="122"/>
      <c r="D2278" s="123"/>
      <c r="F2278" s="125"/>
      <c r="G2278" s="34"/>
      <c r="H2278" s="35"/>
      <c r="I2278" s="36"/>
      <c r="J2278" s="37"/>
      <c r="K2278" s="198" t="s">
        <v>72</v>
      </c>
      <c r="L2278" s="199">
        <v>0</v>
      </c>
      <c r="M2278" s="200">
        <v>0</v>
      </c>
      <c r="N2278" s="201">
        <v>0</v>
      </c>
      <c r="O2278" s="202">
        <v>0</v>
      </c>
      <c r="P2278" s="202">
        <v>0</v>
      </c>
      <c r="Q2278" s="202">
        <v>0</v>
      </c>
      <c r="R2278" s="202">
        <v>0</v>
      </c>
      <c r="S2278" s="202">
        <v>0</v>
      </c>
      <c r="T2278" s="203"/>
      <c r="U2278" s="135">
        <v>0</v>
      </c>
      <c r="V2278" s="135">
        <v>0</v>
      </c>
      <c r="W2278" s="202">
        <v>0</v>
      </c>
      <c r="X2278" s="202">
        <v>0</v>
      </c>
      <c r="Y2278" s="203"/>
      <c r="Z2278" s="135">
        <v>0</v>
      </c>
      <c r="AA2278" s="204">
        <v>0</v>
      </c>
      <c r="AB2278" s="202">
        <v>0</v>
      </c>
      <c r="AC2278" s="202">
        <v>0</v>
      </c>
      <c r="AD2278" s="202">
        <v>0</v>
      </c>
      <c r="AE2278" s="202">
        <v>0</v>
      </c>
      <c r="AF2278" s="202">
        <v>0</v>
      </c>
      <c r="AG2278" s="203"/>
      <c r="AH2278" s="135">
        <v>0</v>
      </c>
      <c r="AI2278" s="135">
        <v>0</v>
      </c>
      <c r="AJ2278" s="202">
        <v>0</v>
      </c>
      <c r="AK2278" s="202">
        <v>0</v>
      </c>
      <c r="AL2278" s="203"/>
      <c r="AM2278" s="205">
        <v>0</v>
      </c>
      <c r="AN2278" s="119">
        <v>0</v>
      </c>
      <c r="AO2278" s="120">
        <v>0</v>
      </c>
      <c r="AP2278" s="39">
        <v>0</v>
      </c>
      <c r="AQ2278" s="141">
        <v>0</v>
      </c>
      <c r="AR2278" s="141">
        <v>0</v>
      </c>
      <c r="AS2278" s="143">
        <v>0</v>
      </c>
      <c r="AT2278" s="144">
        <v>0</v>
      </c>
      <c r="AU2278" s="141">
        <v>0</v>
      </c>
      <c r="AV2278" s="141">
        <v>0</v>
      </c>
      <c r="AW2278" s="143">
        <v>0</v>
      </c>
      <c r="AY2278" s="146"/>
      <c r="AZ2278" s="964"/>
    </row>
    <row r="2279" spans="1:64" ht="12.75" customHeight="1" x14ac:dyDescent="0.25">
      <c r="A2279" s="356"/>
      <c r="B2279" s="225"/>
      <c r="C2279" s="122"/>
      <c r="D2279" s="357"/>
      <c r="F2279" s="125"/>
      <c r="G2279" s="126"/>
      <c r="H2279" s="35"/>
      <c r="I2279" s="36"/>
      <c r="J2279" s="37"/>
      <c r="K2279" s="198" t="s">
        <v>73</v>
      </c>
      <c r="L2279" s="241">
        <v>0</v>
      </c>
      <c r="M2279" s="242">
        <v>0</v>
      </c>
      <c r="N2279" s="201">
        <v>0</v>
      </c>
      <c r="O2279" s="202">
        <v>0</v>
      </c>
      <c r="P2279" s="202">
        <v>0</v>
      </c>
      <c r="Q2279" s="202">
        <v>0</v>
      </c>
      <c r="R2279" s="202">
        <v>0</v>
      </c>
      <c r="S2279" s="202">
        <v>0</v>
      </c>
      <c r="T2279" s="203"/>
      <c r="U2279" s="135">
        <v>0</v>
      </c>
      <c r="V2279" s="135">
        <v>0</v>
      </c>
      <c r="W2279" s="202">
        <v>0</v>
      </c>
      <c r="X2279" s="202">
        <v>0</v>
      </c>
      <c r="Y2279" s="203"/>
      <c r="Z2279" s="135">
        <v>0</v>
      </c>
      <c r="AA2279" s="204">
        <v>0</v>
      </c>
      <c r="AB2279" s="202">
        <v>0</v>
      </c>
      <c r="AC2279" s="202">
        <v>0</v>
      </c>
      <c r="AD2279" s="202">
        <v>0</v>
      </c>
      <c r="AE2279" s="202">
        <v>0</v>
      </c>
      <c r="AF2279" s="202">
        <v>0</v>
      </c>
      <c r="AG2279" s="203"/>
      <c r="AH2279" s="135">
        <v>0</v>
      </c>
      <c r="AI2279" s="135">
        <v>0</v>
      </c>
      <c r="AJ2279" s="202">
        <v>0</v>
      </c>
      <c r="AK2279" s="202">
        <v>0</v>
      </c>
      <c r="AL2279" s="203"/>
      <c r="AM2279" s="205">
        <v>0</v>
      </c>
      <c r="AN2279" s="119">
        <v>0</v>
      </c>
      <c r="AO2279" s="120">
        <v>0</v>
      </c>
      <c r="AP2279" s="39">
        <v>0</v>
      </c>
      <c r="AQ2279" s="141">
        <v>0</v>
      </c>
      <c r="AR2279" s="141">
        <v>0</v>
      </c>
      <c r="AS2279" s="143">
        <v>0</v>
      </c>
      <c r="AT2279" s="144">
        <v>0</v>
      </c>
      <c r="AU2279" s="141">
        <v>0</v>
      </c>
      <c r="AV2279" s="141">
        <v>0</v>
      </c>
      <c r="AW2279" s="143">
        <v>0</v>
      </c>
      <c r="AX2279" s="12"/>
      <c r="AY2279" s="146"/>
      <c r="AZ2279" s="964"/>
    </row>
    <row r="2280" spans="1:64" ht="12.75" customHeight="1" x14ac:dyDescent="0.25">
      <c r="A2280" s="356"/>
      <c r="B2280" s="225"/>
      <c r="C2280" s="122"/>
      <c r="D2280" s="357"/>
      <c r="F2280" s="125"/>
      <c r="G2280" s="126"/>
      <c r="H2280" s="35"/>
      <c r="I2280" s="36"/>
      <c r="J2280" s="37"/>
      <c r="K2280" s="198" t="s">
        <v>74</v>
      </c>
      <c r="L2280" s="241">
        <v>0</v>
      </c>
      <c r="M2280" s="242">
        <v>0</v>
      </c>
      <c r="N2280" s="201">
        <v>0</v>
      </c>
      <c r="O2280" s="202">
        <v>0</v>
      </c>
      <c r="P2280" s="202">
        <v>0</v>
      </c>
      <c r="Q2280" s="202">
        <v>0</v>
      </c>
      <c r="R2280" s="202">
        <v>0</v>
      </c>
      <c r="S2280" s="202">
        <v>0</v>
      </c>
      <c r="T2280" s="203"/>
      <c r="U2280" s="135">
        <v>0</v>
      </c>
      <c r="V2280" s="135">
        <v>0</v>
      </c>
      <c r="W2280" s="202">
        <v>0</v>
      </c>
      <c r="X2280" s="202">
        <v>0</v>
      </c>
      <c r="Y2280" s="203"/>
      <c r="Z2280" s="135">
        <v>0</v>
      </c>
      <c r="AA2280" s="204">
        <v>0</v>
      </c>
      <c r="AB2280" s="202">
        <v>0</v>
      </c>
      <c r="AC2280" s="202">
        <v>0</v>
      </c>
      <c r="AD2280" s="202">
        <v>0</v>
      </c>
      <c r="AE2280" s="202">
        <v>0</v>
      </c>
      <c r="AF2280" s="202">
        <v>0</v>
      </c>
      <c r="AG2280" s="203"/>
      <c r="AH2280" s="135">
        <v>0</v>
      </c>
      <c r="AI2280" s="135">
        <v>0</v>
      </c>
      <c r="AJ2280" s="202">
        <v>0</v>
      </c>
      <c r="AK2280" s="202">
        <v>0</v>
      </c>
      <c r="AL2280" s="203"/>
      <c r="AM2280" s="205">
        <v>0</v>
      </c>
      <c r="AN2280" s="119">
        <v>0</v>
      </c>
      <c r="AO2280" s="120">
        <v>0</v>
      </c>
      <c r="AP2280" s="39">
        <v>0</v>
      </c>
      <c r="AQ2280" s="141">
        <v>0</v>
      </c>
      <c r="AR2280" s="141">
        <v>0</v>
      </c>
      <c r="AS2280" s="143">
        <v>0</v>
      </c>
      <c r="AT2280" s="144">
        <v>0</v>
      </c>
      <c r="AU2280" s="141">
        <v>0</v>
      </c>
      <c r="AV2280" s="141">
        <v>0</v>
      </c>
      <c r="AW2280" s="143">
        <v>0</v>
      </c>
      <c r="AY2280" s="146"/>
      <c r="AZ2280" s="964"/>
    </row>
    <row r="2281" spans="1:64" ht="12.75" customHeight="1" x14ac:dyDescent="0.25">
      <c r="A2281" s="356"/>
      <c r="B2281" s="225"/>
      <c r="C2281" s="122"/>
      <c r="D2281" s="357"/>
      <c r="F2281" s="125"/>
      <c r="G2281" s="126"/>
      <c r="H2281" s="35"/>
      <c r="I2281" s="36"/>
      <c r="J2281" s="37"/>
      <c r="K2281" s="198" t="s">
        <v>75</v>
      </c>
      <c r="L2281" s="241">
        <v>0</v>
      </c>
      <c r="M2281" s="242">
        <v>0</v>
      </c>
      <c r="N2281" s="201">
        <v>0</v>
      </c>
      <c r="O2281" s="202">
        <v>0</v>
      </c>
      <c r="P2281" s="202">
        <v>0</v>
      </c>
      <c r="Q2281" s="202">
        <v>0</v>
      </c>
      <c r="R2281" s="202">
        <v>0</v>
      </c>
      <c r="S2281" s="202">
        <v>0</v>
      </c>
      <c r="T2281" s="203"/>
      <c r="U2281" s="135">
        <v>0</v>
      </c>
      <c r="V2281" s="135">
        <v>0</v>
      </c>
      <c r="W2281" s="202">
        <v>0</v>
      </c>
      <c r="X2281" s="202">
        <v>0</v>
      </c>
      <c r="Y2281" s="203"/>
      <c r="Z2281" s="135">
        <v>0</v>
      </c>
      <c r="AA2281" s="204">
        <v>0</v>
      </c>
      <c r="AB2281" s="202">
        <v>0</v>
      </c>
      <c r="AC2281" s="202">
        <v>0</v>
      </c>
      <c r="AD2281" s="202">
        <v>0</v>
      </c>
      <c r="AE2281" s="202">
        <v>0</v>
      </c>
      <c r="AF2281" s="202">
        <v>0</v>
      </c>
      <c r="AG2281" s="203"/>
      <c r="AH2281" s="135">
        <v>0</v>
      </c>
      <c r="AI2281" s="135">
        <v>0</v>
      </c>
      <c r="AJ2281" s="202">
        <v>0</v>
      </c>
      <c r="AK2281" s="202">
        <v>0</v>
      </c>
      <c r="AL2281" s="203"/>
      <c r="AM2281" s="205">
        <v>0</v>
      </c>
      <c r="AN2281" s="119">
        <v>0</v>
      </c>
      <c r="AO2281" s="120">
        <v>0</v>
      </c>
      <c r="AP2281" s="39">
        <v>0</v>
      </c>
      <c r="AQ2281" s="141">
        <v>0</v>
      </c>
      <c r="AR2281" s="141">
        <v>0</v>
      </c>
      <c r="AS2281" s="143">
        <v>0</v>
      </c>
      <c r="AT2281" s="144">
        <v>0</v>
      </c>
      <c r="AU2281" s="141">
        <v>0</v>
      </c>
      <c r="AV2281" s="141">
        <v>0</v>
      </c>
      <c r="AW2281" s="143">
        <v>0</v>
      </c>
      <c r="AY2281" s="146"/>
      <c r="AZ2281" s="964"/>
    </row>
    <row r="2282" spans="1:64" ht="12.75" customHeight="1" x14ac:dyDescent="0.25">
      <c r="A2282" s="356"/>
      <c r="B2282" s="225"/>
      <c r="C2282" s="122"/>
      <c r="D2282" s="357"/>
      <c r="F2282" s="125"/>
      <c r="G2282" s="126"/>
      <c r="H2282" s="35"/>
      <c r="I2282" s="36"/>
      <c r="J2282" s="37"/>
      <c r="K2282" s="206" t="s">
        <v>76</v>
      </c>
      <c r="L2282" s="241">
        <v>0</v>
      </c>
      <c r="M2282" s="242">
        <v>0</v>
      </c>
      <c r="N2282" s="201">
        <v>0</v>
      </c>
      <c r="O2282" s="202">
        <v>0</v>
      </c>
      <c r="P2282" s="202">
        <v>0</v>
      </c>
      <c r="Q2282" s="202">
        <v>0</v>
      </c>
      <c r="R2282" s="202">
        <v>0</v>
      </c>
      <c r="S2282" s="202">
        <v>0</v>
      </c>
      <c r="T2282" s="203"/>
      <c r="U2282" s="135">
        <v>0</v>
      </c>
      <c r="V2282" s="135">
        <v>0</v>
      </c>
      <c r="W2282" s="202">
        <v>0</v>
      </c>
      <c r="X2282" s="202">
        <v>0</v>
      </c>
      <c r="Y2282" s="203"/>
      <c r="Z2282" s="135">
        <v>0</v>
      </c>
      <c r="AA2282" s="204">
        <v>0</v>
      </c>
      <c r="AB2282" s="202">
        <v>0</v>
      </c>
      <c r="AC2282" s="202">
        <v>0</v>
      </c>
      <c r="AD2282" s="202">
        <v>0</v>
      </c>
      <c r="AE2282" s="202">
        <v>0</v>
      </c>
      <c r="AF2282" s="202">
        <v>0</v>
      </c>
      <c r="AG2282" s="203"/>
      <c r="AH2282" s="135">
        <v>0</v>
      </c>
      <c r="AI2282" s="135">
        <v>0</v>
      </c>
      <c r="AJ2282" s="202">
        <v>0</v>
      </c>
      <c r="AK2282" s="202">
        <v>0</v>
      </c>
      <c r="AL2282" s="203"/>
      <c r="AM2282" s="205">
        <v>0</v>
      </c>
      <c r="AN2282" s="119">
        <v>0</v>
      </c>
      <c r="AO2282" s="120">
        <v>0</v>
      </c>
      <c r="AP2282" s="39">
        <v>0</v>
      </c>
      <c r="AQ2282" s="141">
        <v>0</v>
      </c>
      <c r="AR2282" s="141">
        <v>0</v>
      </c>
      <c r="AS2282" s="143">
        <v>0</v>
      </c>
      <c r="AT2282" s="144">
        <v>0</v>
      </c>
      <c r="AU2282" s="141">
        <v>0</v>
      </c>
      <c r="AV2282" s="141">
        <v>0</v>
      </c>
      <c r="AW2282" s="143">
        <v>0</v>
      </c>
      <c r="AY2282" s="146"/>
      <c r="AZ2282" s="964"/>
    </row>
    <row r="2283" spans="1:64" ht="12.75" customHeight="1" x14ac:dyDescent="0.25">
      <c r="A2283" s="52"/>
      <c r="B2283" s="43"/>
      <c r="C2283" s="44"/>
      <c r="D2283" s="45"/>
      <c r="E2283" s="46"/>
      <c r="F2283" s="47"/>
      <c r="G2283" s="126"/>
      <c r="H2283" s="35"/>
      <c r="I2283" s="36"/>
      <c r="J2283" s="37"/>
      <c r="K2283" s="102"/>
      <c r="L2283" s="604"/>
      <c r="M2283" s="605"/>
      <c r="N2283" s="606"/>
      <c r="O2283" s="607"/>
      <c r="P2283" s="607"/>
      <c r="Q2283" s="607"/>
      <c r="R2283" s="607"/>
      <c r="S2283" s="607"/>
      <c r="T2283" s="608"/>
      <c r="U2283" s="609"/>
      <c r="V2283" s="609"/>
      <c r="W2283" s="610"/>
      <c r="X2283" s="610"/>
      <c r="Y2283" s="608"/>
      <c r="Z2283" s="611"/>
      <c r="AA2283" s="612"/>
      <c r="AB2283" s="607"/>
      <c r="AC2283" s="607"/>
      <c r="AD2283" s="607"/>
      <c r="AE2283" s="607"/>
      <c r="AF2283" s="607"/>
      <c r="AG2283" s="608"/>
      <c r="AH2283" s="609"/>
      <c r="AI2283" s="609"/>
      <c r="AJ2283" s="610"/>
      <c r="AK2283" s="610"/>
      <c r="AL2283" s="608"/>
      <c r="AM2283" s="613"/>
      <c r="AN2283" s="110"/>
      <c r="AO2283" s="109"/>
      <c r="AP2283" s="103"/>
      <c r="AQ2283" s="111"/>
      <c r="AR2283" s="111"/>
      <c r="AS2283" s="112"/>
      <c r="AT2283" s="113"/>
      <c r="AU2283" s="111"/>
      <c r="AV2283" s="111"/>
      <c r="AW2283" s="112"/>
      <c r="AY2283" s="146"/>
      <c r="AZ2283" s="964"/>
    </row>
    <row r="2284" spans="1:64" ht="12.75" customHeight="1" x14ac:dyDescent="0.25">
      <c r="A2284" s="356"/>
      <c r="B2284" s="225"/>
      <c r="C2284" s="122"/>
      <c r="D2284" s="357"/>
      <c r="E2284" s="226"/>
      <c r="F2284" s="122"/>
      <c r="G2284" s="227"/>
      <c r="H2284" s="228"/>
      <c r="I2284" s="229"/>
      <c r="J2284" s="492"/>
      <c r="K2284" s="331"/>
      <c r="L2284" s="241"/>
      <c r="M2284" s="242"/>
      <c r="N2284" s="201"/>
      <c r="O2284" s="202"/>
      <c r="P2284" s="202"/>
      <c r="Q2284" s="202"/>
      <c r="R2284" s="202"/>
      <c r="S2284" s="202"/>
      <c r="T2284" s="224"/>
      <c r="U2284" s="138"/>
      <c r="V2284" s="138"/>
      <c r="W2284" s="139"/>
      <c r="X2284" s="139"/>
      <c r="Y2284" s="224"/>
      <c r="Z2284" s="210"/>
      <c r="AA2284" s="204"/>
      <c r="AB2284" s="202"/>
      <c r="AC2284" s="202"/>
      <c r="AD2284" s="202"/>
      <c r="AE2284" s="202"/>
      <c r="AF2284" s="202"/>
      <c r="AG2284" s="224"/>
      <c r="AH2284" s="138"/>
      <c r="AI2284" s="138"/>
      <c r="AJ2284" s="139"/>
      <c r="AK2284" s="139"/>
      <c r="AL2284" s="224"/>
      <c r="AM2284" s="140"/>
      <c r="AN2284" s="211"/>
      <c r="AO2284" s="212"/>
      <c r="AP2284" s="39"/>
      <c r="AQ2284" s="141"/>
      <c r="AR2284" s="141"/>
      <c r="AS2284" s="143"/>
      <c r="AU2284" s="141"/>
      <c r="AV2284" s="141"/>
      <c r="AW2284" s="143"/>
      <c r="AY2284" s="146"/>
      <c r="AZ2284" s="964"/>
    </row>
    <row r="2285" spans="1:64" s="965" customFormat="1" ht="12.75" customHeight="1" x14ac:dyDescent="0.25">
      <c r="A2285" s="356"/>
      <c r="B2285" s="225"/>
      <c r="C2285" s="122"/>
      <c r="D2285" s="357"/>
      <c r="E2285" s="226"/>
      <c r="F2285" s="122"/>
      <c r="G2285" s="126"/>
      <c r="H2285" s="35"/>
      <c r="I2285" s="36"/>
      <c r="J2285" s="37"/>
      <c r="K2285" s="116" t="s">
        <v>2734</v>
      </c>
      <c r="L2285" s="241"/>
      <c r="M2285" s="242"/>
      <c r="N2285" s="201"/>
      <c r="O2285" s="202"/>
      <c r="P2285" s="202"/>
      <c r="Q2285" s="202"/>
      <c r="R2285" s="202"/>
      <c r="S2285" s="202"/>
      <c r="T2285" s="224"/>
      <c r="U2285" s="138"/>
      <c r="V2285" s="138"/>
      <c r="W2285" s="139"/>
      <c r="X2285" s="139"/>
      <c r="Y2285" s="224"/>
      <c r="Z2285" s="210"/>
      <c r="AA2285" s="204"/>
      <c r="AB2285" s="202"/>
      <c r="AC2285" s="202"/>
      <c r="AD2285" s="202"/>
      <c r="AE2285" s="202"/>
      <c r="AF2285" s="202"/>
      <c r="AG2285" s="224"/>
      <c r="AH2285" s="138"/>
      <c r="AI2285" s="138"/>
      <c r="AJ2285" s="139"/>
      <c r="AK2285" s="139"/>
      <c r="AL2285" s="224"/>
      <c r="AM2285" s="140"/>
      <c r="AN2285" s="211"/>
      <c r="AO2285" s="212"/>
      <c r="AP2285" s="39"/>
      <c r="AQ2285" s="141"/>
      <c r="AR2285" s="141"/>
      <c r="AS2285" s="143"/>
      <c r="AT2285" s="144"/>
      <c r="AU2285" s="141"/>
      <c r="AV2285" s="141"/>
      <c r="AW2285" s="143"/>
      <c r="AX2285"/>
      <c r="AY2285" s="146"/>
      <c r="AZ2285" s="964"/>
      <c r="BA2285"/>
      <c r="BB2285"/>
      <c r="BC2285"/>
      <c r="BD2285"/>
      <c r="BE2285"/>
      <c r="BF2285"/>
      <c r="BG2285"/>
      <c r="BH2285"/>
      <c r="BI2285"/>
      <c r="BJ2285"/>
      <c r="BK2285"/>
      <c r="BL2285"/>
    </row>
    <row r="2286" spans="1:64" s="197" customFormat="1" x14ac:dyDescent="0.25">
      <c r="A2286" s="356"/>
      <c r="B2286" s="225"/>
      <c r="C2286" s="122"/>
      <c r="D2286" s="357"/>
      <c r="E2286" s="226"/>
      <c r="F2286" s="122"/>
      <c r="G2286" s="126"/>
      <c r="H2286" s="35"/>
      <c r="I2286" s="36"/>
      <c r="J2286" s="37"/>
      <c r="K2286" s="116" t="s">
        <v>2735</v>
      </c>
      <c r="L2286" s="241"/>
      <c r="M2286" s="242"/>
      <c r="N2286" s="201"/>
      <c r="O2286" s="202"/>
      <c r="P2286" s="202"/>
      <c r="Q2286" s="202"/>
      <c r="R2286" s="202"/>
      <c r="S2286" s="202"/>
      <c r="T2286" s="224"/>
      <c r="U2286" s="138"/>
      <c r="V2286" s="138"/>
      <c r="W2286" s="139"/>
      <c r="X2286" s="139"/>
      <c r="Y2286" s="224"/>
      <c r="Z2286" s="210"/>
      <c r="AA2286" s="204"/>
      <c r="AB2286" s="202"/>
      <c r="AC2286" s="202"/>
      <c r="AD2286" s="202"/>
      <c r="AE2286" s="202"/>
      <c r="AF2286" s="202"/>
      <c r="AG2286" s="224"/>
      <c r="AH2286" s="138"/>
      <c r="AI2286" s="138"/>
      <c r="AJ2286" s="139"/>
      <c r="AK2286" s="139"/>
      <c r="AL2286" s="224"/>
      <c r="AM2286" s="140"/>
      <c r="AN2286" s="211"/>
      <c r="AO2286" s="212"/>
      <c r="AP2286" s="39"/>
      <c r="AQ2286" s="141"/>
      <c r="AR2286" s="141"/>
      <c r="AS2286" s="143"/>
      <c r="AT2286" s="144"/>
      <c r="AU2286" s="141"/>
      <c r="AV2286" s="141"/>
      <c r="AW2286" s="143"/>
      <c r="AX2286"/>
      <c r="AY2286" s="146"/>
      <c r="AZ2286" s="964"/>
      <c r="BA2286" s="12"/>
      <c r="BB2286" s="12"/>
      <c r="BC2286" s="12"/>
      <c r="BD2286" s="12"/>
      <c r="BE2286" s="12"/>
      <c r="BF2286" s="12"/>
      <c r="BG2286" s="12"/>
      <c r="BH2286" s="12"/>
      <c r="BI2286" s="12"/>
      <c r="BJ2286" s="12"/>
      <c r="BK2286" s="12"/>
      <c r="BL2286" s="12"/>
    </row>
    <row r="2287" spans="1:64" ht="12.75" customHeight="1" x14ac:dyDescent="0.25">
      <c r="A2287" s="356"/>
      <c r="B2287" s="225"/>
      <c r="C2287" s="122"/>
      <c r="D2287" s="357"/>
      <c r="E2287" s="226"/>
      <c r="F2287" s="122"/>
      <c r="G2287" s="126"/>
      <c r="H2287" s="35"/>
      <c r="I2287" s="36"/>
      <c r="J2287" s="37"/>
      <c r="K2287" s="244"/>
      <c r="L2287" s="241"/>
      <c r="M2287" s="242"/>
      <c r="N2287" s="201"/>
      <c r="O2287" s="202"/>
      <c r="P2287" s="202"/>
      <c r="Q2287" s="202"/>
      <c r="R2287" s="202"/>
      <c r="S2287" s="202"/>
      <c r="T2287" s="224"/>
      <c r="U2287" s="138"/>
      <c r="V2287" s="138"/>
      <c r="W2287" s="139"/>
      <c r="X2287" s="139"/>
      <c r="Y2287" s="224"/>
      <c r="Z2287" s="210"/>
      <c r="AA2287" s="204"/>
      <c r="AB2287" s="202"/>
      <c r="AC2287" s="202"/>
      <c r="AD2287" s="202"/>
      <c r="AE2287" s="202"/>
      <c r="AF2287" s="202"/>
      <c r="AG2287" s="224"/>
      <c r="AH2287" s="138"/>
      <c r="AI2287" s="138"/>
      <c r="AJ2287" s="139"/>
      <c r="AK2287" s="139"/>
      <c r="AL2287" s="224"/>
      <c r="AM2287" s="140"/>
      <c r="AN2287" s="211"/>
      <c r="AO2287" s="212"/>
      <c r="AP2287" s="39"/>
      <c r="AQ2287" s="141"/>
      <c r="AR2287" s="141"/>
      <c r="AS2287" s="143"/>
      <c r="AU2287" s="141"/>
      <c r="AV2287" s="141"/>
      <c r="AW2287" s="143"/>
      <c r="AY2287" s="146"/>
      <c r="AZ2287" s="964"/>
    </row>
    <row r="2288" spans="1:64" ht="35.1" customHeight="1" x14ac:dyDescent="0.25">
      <c r="A2288" s="356" t="s">
        <v>1675</v>
      </c>
      <c r="B2288" s="225">
        <v>18</v>
      </c>
      <c r="C2288" s="122" t="s">
        <v>1315</v>
      </c>
      <c r="D2288" s="123">
        <v>1000</v>
      </c>
      <c r="E2288" s="226"/>
      <c r="F2288" s="122">
        <v>12</v>
      </c>
      <c r="G2288" s="126"/>
      <c r="H2288" s="35" t="str">
        <f t="shared" si="1710"/>
        <v>098</v>
      </c>
      <c r="I2288" s="36">
        <v>81211000</v>
      </c>
      <c r="J2288" s="37" t="s">
        <v>2736</v>
      </c>
      <c r="K2288" s="244" t="s">
        <v>2737</v>
      </c>
      <c r="L2288" s="232">
        <v>170</v>
      </c>
      <c r="M2288" s="233">
        <v>120</v>
      </c>
      <c r="N2288" s="130"/>
      <c r="O2288" s="131"/>
      <c r="P2288" s="131"/>
      <c r="Q2288" s="131"/>
      <c r="R2288" s="131"/>
      <c r="S2288" s="131"/>
      <c r="T2288" s="132" t="str">
        <f t="shared" ref="T2288:T2292" si="1725">IF(SUM(N2288:S2288)=U2288,"OK",SUM(N2288:S2288)-U2288)</f>
        <v>OK</v>
      </c>
      <c r="U2288" s="138"/>
      <c r="V2288" s="138"/>
      <c r="W2288" s="139"/>
      <c r="X2288" s="139"/>
      <c r="Y2288" s="132" t="str">
        <f t="shared" ref="Y2288:Y2292" si="1726">IF(SUM(W2288:X2288)=Z2288,"OK",SUM(W2288:X2288)-Z2288)</f>
        <v>OK</v>
      </c>
      <c r="Z2288" s="210"/>
      <c r="AA2288" s="204"/>
      <c r="AB2288" s="202"/>
      <c r="AC2288" s="202"/>
      <c r="AD2288" s="202"/>
      <c r="AE2288" s="202"/>
      <c r="AF2288" s="202"/>
      <c r="AG2288" s="132" t="str">
        <f t="shared" ref="AG2288:AG2292" si="1727">IF(SUM(AA2288:AF2288)=AH2288,"OK",SUM(AA2288:AF2288)-AH2288)</f>
        <v>OK</v>
      </c>
      <c r="AH2288" s="138"/>
      <c r="AI2288" s="138"/>
      <c r="AJ2288" s="139"/>
      <c r="AK2288" s="139"/>
      <c r="AL2288" s="132" t="str">
        <f t="shared" ref="AL2288:AL2292" si="1728">IF(SUM(AJ2288:AK2288)=AM2288,"OK",SUM(AJ2288:AK2288)-AM2288)</f>
        <v>OK</v>
      </c>
      <c r="AM2288" s="140"/>
      <c r="AN2288" s="119">
        <f t="shared" ref="AN2288:AN2292" si="1729">L2288+U2288+V2288+Z2288</f>
        <v>170</v>
      </c>
      <c r="AO2288" s="120">
        <f t="shared" ref="AO2288:AO2292" si="1730">M2288+AH2288+AI2288+AM2288</f>
        <v>120</v>
      </c>
      <c r="AP2288" s="39">
        <f>L2288</f>
        <v>170</v>
      </c>
      <c r="AQ2288" s="141">
        <f>AN2288</f>
        <v>170</v>
      </c>
      <c r="AR2288" s="142">
        <f t="shared" ref="AR2288:AR2292" si="1731">AQ2288-AP2288</f>
        <v>0</v>
      </c>
      <c r="AS2288" s="143">
        <f t="shared" ref="AS2288:AS2292" si="1732">AR2288/AP2288</f>
        <v>0</v>
      </c>
      <c r="AT2288" s="144">
        <f>M2288</f>
        <v>120</v>
      </c>
      <c r="AU2288" s="141">
        <f t="shared" ref="AU2288:AU2292" si="1733">AO2288</f>
        <v>120</v>
      </c>
      <c r="AV2288" s="142">
        <f t="shared" ref="AV2288:AV2292" si="1734">AU2288-AT2288</f>
        <v>0</v>
      </c>
      <c r="AW2288" s="143">
        <f t="shared" ref="AW2288:AW2292" si="1735">AV2288/AT2288</f>
        <v>0</v>
      </c>
      <c r="AY2288" s="146" t="str">
        <f>RIGHT(LEFT(I2288,3),2)&amp;"."&amp;RIGHT(LEFT(I2288,5),2)</f>
        <v>12.11</v>
      </c>
      <c r="AZ2288" s="964" t="b">
        <f>COUNTIF('[1]Codes SEC'!$B$2:$B$250,Ministres!AY2288)&gt;0</f>
        <v>1</v>
      </c>
    </row>
    <row r="2289" spans="1:52" ht="35.1" customHeight="1" x14ac:dyDescent="0.25">
      <c r="A2289" s="356" t="s">
        <v>1675</v>
      </c>
      <c r="B2289" s="225">
        <v>18</v>
      </c>
      <c r="C2289" s="122" t="s">
        <v>1315</v>
      </c>
      <c r="D2289" s="123">
        <v>1000</v>
      </c>
      <c r="E2289" s="226"/>
      <c r="F2289" s="122">
        <v>12</v>
      </c>
      <c r="G2289" s="126"/>
      <c r="H2289" s="35" t="str">
        <f t="shared" si="1710"/>
        <v>098</v>
      </c>
      <c r="I2289" s="36">
        <v>81211000</v>
      </c>
      <c r="J2289" s="37" t="s">
        <v>2738</v>
      </c>
      <c r="K2289" s="244" t="s">
        <v>2739</v>
      </c>
      <c r="L2289" s="232">
        <v>0</v>
      </c>
      <c r="M2289" s="233">
        <v>0</v>
      </c>
      <c r="N2289" s="130"/>
      <c r="O2289" s="131"/>
      <c r="P2289" s="131"/>
      <c r="Q2289" s="131"/>
      <c r="R2289" s="131"/>
      <c r="S2289" s="131"/>
      <c r="T2289" s="132" t="str">
        <f t="shared" si="1725"/>
        <v>OK</v>
      </c>
      <c r="U2289" s="138"/>
      <c r="V2289" s="138"/>
      <c r="W2289" s="139"/>
      <c r="X2289" s="139"/>
      <c r="Y2289" s="132" t="str">
        <f t="shared" si="1726"/>
        <v>OK</v>
      </c>
      <c r="Z2289" s="210"/>
      <c r="AA2289" s="204"/>
      <c r="AB2289" s="202"/>
      <c r="AC2289" s="202"/>
      <c r="AD2289" s="202"/>
      <c r="AE2289" s="202"/>
      <c r="AF2289" s="202"/>
      <c r="AG2289" s="132" t="str">
        <f t="shared" si="1727"/>
        <v>OK</v>
      </c>
      <c r="AH2289" s="138"/>
      <c r="AI2289" s="138"/>
      <c r="AJ2289" s="139"/>
      <c r="AK2289" s="139"/>
      <c r="AL2289" s="132" t="str">
        <f t="shared" si="1728"/>
        <v>OK</v>
      </c>
      <c r="AM2289" s="140"/>
      <c r="AN2289" s="119">
        <f t="shared" si="1729"/>
        <v>0</v>
      </c>
      <c r="AO2289" s="120">
        <f t="shared" si="1730"/>
        <v>0</v>
      </c>
      <c r="AP2289" s="39">
        <f>L2289</f>
        <v>0</v>
      </c>
      <c r="AQ2289" s="141">
        <f>AN2289</f>
        <v>0</v>
      </c>
      <c r="AR2289" s="142">
        <f t="shared" si="1731"/>
        <v>0</v>
      </c>
      <c r="AS2289" s="143" t="e">
        <f t="shared" si="1732"/>
        <v>#DIV/0!</v>
      </c>
      <c r="AT2289" s="144">
        <f>M2289</f>
        <v>0</v>
      </c>
      <c r="AU2289" s="141">
        <f t="shared" si="1733"/>
        <v>0</v>
      </c>
      <c r="AV2289" s="142">
        <f t="shared" si="1734"/>
        <v>0</v>
      </c>
      <c r="AW2289" s="143" t="e">
        <f t="shared" si="1735"/>
        <v>#DIV/0!</v>
      </c>
      <c r="AY2289" s="146" t="str">
        <f>RIGHT(LEFT(I2289,3),2)&amp;"."&amp;RIGHT(LEFT(I2289,5),2)</f>
        <v>12.11</v>
      </c>
      <c r="AZ2289" s="964" t="b">
        <f>COUNTIF('[1]Codes SEC'!$B$2:$B$250,Ministres!AY2289)&gt;0</f>
        <v>1</v>
      </c>
    </row>
    <row r="2290" spans="1:52" ht="35.1" customHeight="1" x14ac:dyDescent="0.25">
      <c r="A2290" s="356" t="s">
        <v>1675</v>
      </c>
      <c r="B2290" s="225">
        <v>18</v>
      </c>
      <c r="C2290" s="122" t="s">
        <v>1315</v>
      </c>
      <c r="D2290" s="123">
        <v>1000</v>
      </c>
      <c r="E2290" s="226"/>
      <c r="F2290" s="122">
        <v>12</v>
      </c>
      <c r="G2290" s="126">
        <v>1</v>
      </c>
      <c r="H2290" s="35" t="str">
        <f t="shared" si="1710"/>
        <v>098</v>
      </c>
      <c r="I2290" s="36" t="s">
        <v>204</v>
      </c>
      <c r="J2290" s="37" t="s">
        <v>2740</v>
      </c>
      <c r="K2290" s="244" t="s">
        <v>2741</v>
      </c>
      <c r="L2290" s="232">
        <v>0</v>
      </c>
      <c r="M2290" s="233">
        <v>68</v>
      </c>
      <c r="N2290" s="130"/>
      <c r="O2290" s="131"/>
      <c r="P2290" s="131"/>
      <c r="Q2290" s="131"/>
      <c r="R2290" s="131"/>
      <c r="S2290" s="131"/>
      <c r="T2290" s="132" t="str">
        <f t="shared" si="1725"/>
        <v>OK</v>
      </c>
      <c r="U2290" s="138"/>
      <c r="V2290" s="138"/>
      <c r="W2290" s="139"/>
      <c r="X2290" s="139"/>
      <c r="Y2290" s="132" t="str">
        <f t="shared" si="1726"/>
        <v>OK</v>
      </c>
      <c r="Z2290" s="210"/>
      <c r="AA2290" s="204"/>
      <c r="AB2290" s="202"/>
      <c r="AC2290" s="202"/>
      <c r="AD2290" s="202"/>
      <c r="AE2290" s="202"/>
      <c r="AF2290" s="202"/>
      <c r="AG2290" s="132" t="str">
        <f t="shared" si="1727"/>
        <v>OK</v>
      </c>
      <c r="AH2290" s="138"/>
      <c r="AI2290" s="138"/>
      <c r="AJ2290" s="139"/>
      <c r="AK2290" s="139"/>
      <c r="AL2290" s="132" t="str">
        <f t="shared" si="1728"/>
        <v>OK</v>
      </c>
      <c r="AM2290" s="140"/>
      <c r="AN2290" s="119">
        <f t="shared" si="1729"/>
        <v>0</v>
      </c>
      <c r="AO2290" s="120">
        <f t="shared" si="1730"/>
        <v>68</v>
      </c>
      <c r="AP2290" s="39">
        <f>L2290</f>
        <v>0</v>
      </c>
      <c r="AQ2290" s="141">
        <f>AN2290</f>
        <v>0</v>
      </c>
      <c r="AR2290" s="142">
        <f t="shared" si="1731"/>
        <v>0</v>
      </c>
      <c r="AS2290" s="143" t="e">
        <f t="shared" si="1732"/>
        <v>#DIV/0!</v>
      </c>
      <c r="AT2290" s="144">
        <f>M2290</f>
        <v>68</v>
      </c>
      <c r="AU2290" s="141">
        <f t="shared" si="1733"/>
        <v>68</v>
      </c>
      <c r="AV2290" s="142">
        <f t="shared" si="1734"/>
        <v>0</v>
      </c>
      <c r="AW2290" s="143">
        <f t="shared" si="1735"/>
        <v>0</v>
      </c>
      <c r="AY2290" s="146" t="str">
        <f>RIGHT(LEFT(I2290,3),2)&amp;"."&amp;RIGHT(LEFT(I2290,5),2)</f>
        <v>31.32</v>
      </c>
      <c r="AZ2290" s="964" t="b">
        <f>COUNTIF('[1]Codes SEC'!$B$2:$B$250,Ministres!AY2290)&gt;0</f>
        <v>1</v>
      </c>
    </row>
    <row r="2291" spans="1:52" ht="35.1" customHeight="1" x14ac:dyDescent="0.25">
      <c r="A2291" s="356" t="s">
        <v>1675</v>
      </c>
      <c r="B2291" s="225">
        <v>18</v>
      </c>
      <c r="C2291" s="122" t="s">
        <v>1315</v>
      </c>
      <c r="D2291" s="123">
        <v>1000</v>
      </c>
      <c r="E2291" s="226"/>
      <c r="F2291" s="122">
        <v>12</v>
      </c>
      <c r="G2291" s="126">
        <v>1</v>
      </c>
      <c r="H2291" s="35" t="str">
        <f t="shared" si="1710"/>
        <v>098</v>
      </c>
      <c r="I2291" s="36" t="s">
        <v>1407</v>
      </c>
      <c r="J2291" s="37" t="s">
        <v>2742</v>
      </c>
      <c r="K2291" s="244" t="s">
        <v>2743</v>
      </c>
      <c r="L2291" s="232">
        <v>150</v>
      </c>
      <c r="M2291" s="233">
        <v>0</v>
      </c>
      <c r="N2291" s="130"/>
      <c r="O2291" s="131"/>
      <c r="P2291" s="131"/>
      <c r="Q2291" s="131"/>
      <c r="R2291" s="131"/>
      <c r="S2291" s="131"/>
      <c r="T2291" s="132" t="str">
        <f t="shared" si="1725"/>
        <v>OK</v>
      </c>
      <c r="U2291" s="138"/>
      <c r="V2291" s="138"/>
      <c r="W2291" s="139"/>
      <c r="X2291" s="139"/>
      <c r="Y2291" s="132" t="str">
        <f t="shared" si="1726"/>
        <v>OK</v>
      </c>
      <c r="Z2291" s="210"/>
      <c r="AA2291" s="204"/>
      <c r="AB2291" s="202"/>
      <c r="AC2291" s="202"/>
      <c r="AD2291" s="202"/>
      <c r="AE2291" s="202"/>
      <c r="AF2291" s="202"/>
      <c r="AG2291" s="132" t="str">
        <f t="shared" si="1727"/>
        <v>OK</v>
      </c>
      <c r="AH2291" s="138"/>
      <c r="AI2291" s="138"/>
      <c r="AJ2291" s="139"/>
      <c r="AK2291" s="139"/>
      <c r="AL2291" s="132" t="str">
        <f t="shared" si="1728"/>
        <v>OK</v>
      </c>
      <c r="AM2291" s="140"/>
      <c r="AN2291" s="119">
        <f t="shared" si="1729"/>
        <v>150</v>
      </c>
      <c r="AO2291" s="120">
        <f t="shared" si="1730"/>
        <v>0</v>
      </c>
      <c r="AP2291" s="39">
        <f>L2291</f>
        <v>150</v>
      </c>
      <c r="AQ2291" s="141">
        <f>AN2291</f>
        <v>150</v>
      </c>
      <c r="AR2291" s="142">
        <f t="shared" si="1731"/>
        <v>0</v>
      </c>
      <c r="AS2291" s="143">
        <f t="shared" si="1732"/>
        <v>0</v>
      </c>
      <c r="AT2291" s="144">
        <f>M2291</f>
        <v>0</v>
      </c>
      <c r="AU2291" s="141">
        <f t="shared" si="1733"/>
        <v>0</v>
      </c>
      <c r="AV2291" s="142">
        <f t="shared" si="1734"/>
        <v>0</v>
      </c>
      <c r="AW2291" s="143" t="e">
        <f t="shared" si="1735"/>
        <v>#DIV/0!</v>
      </c>
      <c r="AY2291" s="146" t="str">
        <f>RIGHT(LEFT(I2291,3),2)&amp;"."&amp;RIGHT(LEFT(I2291,5),2)</f>
        <v>43.53</v>
      </c>
      <c r="AZ2291" s="964" t="b">
        <f>COUNTIF('[1]Codes SEC'!$B$2:$B$250,Ministres!AY2291)&gt;0</f>
        <v>1</v>
      </c>
    </row>
    <row r="2292" spans="1:52" ht="35.1" customHeight="1" x14ac:dyDescent="0.25">
      <c r="A2292" s="356" t="s">
        <v>1675</v>
      </c>
      <c r="B2292" s="225">
        <v>18</v>
      </c>
      <c r="C2292" s="122" t="s">
        <v>1315</v>
      </c>
      <c r="D2292" s="123">
        <v>1000</v>
      </c>
      <c r="E2292" s="226"/>
      <c r="F2292" s="122">
        <v>12</v>
      </c>
      <c r="G2292" s="126">
        <v>1</v>
      </c>
      <c r="H2292" s="35" t="str">
        <f t="shared" si="1710"/>
        <v>098</v>
      </c>
      <c r="I2292" s="36" t="s">
        <v>301</v>
      </c>
      <c r="J2292" s="37" t="s">
        <v>2744</v>
      </c>
      <c r="K2292" s="281" t="s">
        <v>2745</v>
      </c>
      <c r="L2292" s="232">
        <v>0</v>
      </c>
      <c r="M2292" s="233">
        <v>0</v>
      </c>
      <c r="N2292" s="130"/>
      <c r="O2292" s="131"/>
      <c r="P2292" s="131"/>
      <c r="Q2292" s="131"/>
      <c r="R2292" s="131"/>
      <c r="S2292" s="131"/>
      <c r="T2292" s="132" t="str">
        <f t="shared" si="1725"/>
        <v>OK</v>
      </c>
      <c r="U2292" s="138"/>
      <c r="V2292" s="138"/>
      <c r="W2292" s="139"/>
      <c r="X2292" s="139"/>
      <c r="Y2292" s="132" t="str">
        <f t="shared" si="1726"/>
        <v>OK</v>
      </c>
      <c r="Z2292" s="210"/>
      <c r="AA2292" s="204"/>
      <c r="AB2292" s="202"/>
      <c r="AC2292" s="202"/>
      <c r="AD2292" s="202"/>
      <c r="AE2292" s="202"/>
      <c r="AF2292" s="202"/>
      <c r="AG2292" s="132" t="str">
        <f t="shared" si="1727"/>
        <v>OK</v>
      </c>
      <c r="AH2292" s="138"/>
      <c r="AI2292" s="138"/>
      <c r="AJ2292" s="139"/>
      <c r="AK2292" s="139"/>
      <c r="AL2292" s="132" t="str">
        <f t="shared" si="1728"/>
        <v>OK</v>
      </c>
      <c r="AM2292" s="140"/>
      <c r="AN2292" s="119">
        <f t="shared" si="1729"/>
        <v>0</v>
      </c>
      <c r="AO2292" s="120">
        <f t="shared" si="1730"/>
        <v>0</v>
      </c>
      <c r="AP2292" s="39">
        <f>L2292</f>
        <v>0</v>
      </c>
      <c r="AQ2292" s="141">
        <f>AN2292</f>
        <v>0</v>
      </c>
      <c r="AR2292" s="142">
        <f t="shared" si="1731"/>
        <v>0</v>
      </c>
      <c r="AS2292" s="143" t="e">
        <f t="shared" si="1732"/>
        <v>#DIV/0!</v>
      </c>
      <c r="AT2292" s="144">
        <f>M2292</f>
        <v>0</v>
      </c>
      <c r="AU2292" s="141">
        <f t="shared" si="1733"/>
        <v>0</v>
      </c>
      <c r="AV2292" s="142">
        <f t="shared" si="1734"/>
        <v>0</v>
      </c>
      <c r="AW2292" s="143" t="e">
        <f t="shared" si="1735"/>
        <v>#DIV/0!</v>
      </c>
      <c r="AY2292" s="146" t="str">
        <f>RIGHT(LEFT(I2292,3),2)&amp;"."&amp;RIGHT(LEFT(I2292,5),2)</f>
        <v>45.24</v>
      </c>
      <c r="AZ2292" s="964" t="b">
        <f>COUNTIF('[1]Codes SEC'!$B$2:$B$250,Ministres!AY2292)&gt;0</f>
        <v>1</v>
      </c>
    </row>
    <row r="2293" spans="1:52" ht="12.75" customHeight="1" x14ac:dyDescent="0.25">
      <c r="A2293" s="350"/>
      <c r="B2293" s="969"/>
      <c r="C2293" s="150"/>
      <c r="D2293" s="352"/>
      <c r="E2293" s="970"/>
      <c r="F2293" s="150"/>
      <c r="G2293" s="154"/>
      <c r="H2293" s="155"/>
      <c r="I2293" s="156"/>
      <c r="J2293" s="157"/>
      <c r="K2293" s="158" t="s">
        <v>70</v>
      </c>
      <c r="L2293" s="236">
        <f t="shared" ref="L2293:S2293" si="1736">L2290+L2291+L2292+L2288+L2289</f>
        <v>320</v>
      </c>
      <c r="M2293" s="971">
        <f t="shared" si="1736"/>
        <v>188</v>
      </c>
      <c r="N2293" s="972">
        <f t="shared" si="1736"/>
        <v>0</v>
      </c>
      <c r="O2293" s="973">
        <f t="shared" si="1736"/>
        <v>0</v>
      </c>
      <c r="P2293" s="973">
        <f t="shared" si="1736"/>
        <v>0</v>
      </c>
      <c r="Q2293" s="973">
        <f t="shared" si="1736"/>
        <v>0</v>
      </c>
      <c r="R2293" s="973">
        <f t="shared" si="1736"/>
        <v>0</v>
      </c>
      <c r="S2293" s="973">
        <f t="shared" si="1736"/>
        <v>0</v>
      </c>
      <c r="T2293" s="974"/>
      <c r="U2293" s="975">
        <f>U2290+U2291+U2292+U2288+U2289</f>
        <v>0</v>
      </c>
      <c r="V2293" s="975">
        <f>V2290+V2291+V2292+V2288+V2289</f>
        <v>0</v>
      </c>
      <c r="W2293" s="973">
        <f>W2290+W2291+W2292+W2288+W2289</f>
        <v>0</v>
      </c>
      <c r="X2293" s="973">
        <f>X2290+X2291+X2292+X2288+X2289</f>
        <v>0</v>
      </c>
      <c r="Y2293" s="974"/>
      <c r="Z2293" s="975">
        <f t="shared" ref="Z2293:AF2293" si="1737">Z2290+Z2291+Z2292+Z2288+Z2289</f>
        <v>0</v>
      </c>
      <c r="AA2293" s="165">
        <f t="shared" si="1737"/>
        <v>0</v>
      </c>
      <c r="AB2293" s="973">
        <f t="shared" si="1737"/>
        <v>0</v>
      </c>
      <c r="AC2293" s="973">
        <f t="shared" si="1737"/>
        <v>0</v>
      </c>
      <c r="AD2293" s="973">
        <f t="shared" si="1737"/>
        <v>0</v>
      </c>
      <c r="AE2293" s="973">
        <f t="shared" si="1737"/>
        <v>0</v>
      </c>
      <c r="AF2293" s="973">
        <f t="shared" si="1737"/>
        <v>0</v>
      </c>
      <c r="AG2293" s="974"/>
      <c r="AH2293" s="975">
        <f>AH2290+AH2291+AH2292+AH2288+AH2289</f>
        <v>0</v>
      </c>
      <c r="AI2293" s="975">
        <f>AI2290+AI2291+AI2292+AI2288+AI2289</f>
        <v>0</v>
      </c>
      <c r="AJ2293" s="973">
        <f>AJ2290+AJ2291+AJ2292+AJ2288+AJ2289</f>
        <v>0</v>
      </c>
      <c r="AK2293" s="973">
        <f>AK2290+AK2291+AK2292+AK2288+AK2289</f>
        <v>0</v>
      </c>
      <c r="AL2293" s="974"/>
      <c r="AM2293" s="976">
        <f t="shared" ref="AM2293:AW2293" si="1738">AM2290+AM2291+AM2292+AM2288+AM2289</f>
        <v>0</v>
      </c>
      <c r="AN2293" s="167">
        <f t="shared" si="1738"/>
        <v>320</v>
      </c>
      <c r="AO2293" s="977">
        <f t="shared" si="1738"/>
        <v>188</v>
      </c>
      <c r="AP2293" s="169">
        <f t="shared" si="1738"/>
        <v>320</v>
      </c>
      <c r="AQ2293" s="978">
        <f t="shared" si="1738"/>
        <v>320</v>
      </c>
      <c r="AR2293" s="978">
        <f t="shared" si="1738"/>
        <v>0</v>
      </c>
      <c r="AS2293" s="983" t="e">
        <f t="shared" si="1738"/>
        <v>#DIV/0!</v>
      </c>
      <c r="AT2293" s="981">
        <f t="shared" si="1738"/>
        <v>188</v>
      </c>
      <c r="AU2293" s="978">
        <f t="shared" si="1738"/>
        <v>188</v>
      </c>
      <c r="AV2293" s="978">
        <f t="shared" si="1738"/>
        <v>0</v>
      </c>
      <c r="AW2293" s="983" t="e">
        <f t="shared" si="1738"/>
        <v>#DIV/0!</v>
      </c>
      <c r="AX2293" s="12"/>
      <c r="AY2293" s="146"/>
      <c r="AZ2293" s="984"/>
    </row>
    <row r="2294" spans="1:52" ht="12.75" customHeight="1" x14ac:dyDescent="0.25">
      <c r="A2294" s="356"/>
      <c r="B2294" s="225"/>
      <c r="C2294" s="122"/>
      <c r="D2294" s="357"/>
      <c r="E2294" s="226"/>
      <c r="F2294" s="122"/>
      <c r="G2294" s="126"/>
      <c r="H2294" s="35"/>
      <c r="I2294" s="36"/>
      <c r="J2294" s="37"/>
      <c r="K2294" s="240"/>
      <c r="L2294" s="241"/>
      <c r="M2294" s="242"/>
      <c r="N2294" s="201"/>
      <c r="O2294" s="202"/>
      <c r="P2294" s="202"/>
      <c r="Q2294" s="202"/>
      <c r="R2294" s="202"/>
      <c r="S2294" s="202"/>
      <c r="T2294" s="224"/>
      <c r="U2294" s="138"/>
      <c r="V2294" s="138"/>
      <c r="W2294" s="139"/>
      <c r="X2294" s="139"/>
      <c r="Y2294" s="224"/>
      <c r="Z2294" s="210"/>
      <c r="AA2294" s="204"/>
      <c r="AB2294" s="202"/>
      <c r="AC2294" s="202"/>
      <c r="AD2294" s="202"/>
      <c r="AE2294" s="202"/>
      <c r="AF2294" s="202"/>
      <c r="AG2294" s="224"/>
      <c r="AH2294" s="138"/>
      <c r="AI2294" s="138"/>
      <c r="AJ2294" s="139"/>
      <c r="AK2294" s="139"/>
      <c r="AL2294" s="224"/>
      <c r="AM2294" s="140"/>
      <c r="AN2294" s="211"/>
      <c r="AO2294" s="212"/>
      <c r="AP2294" s="39"/>
      <c r="AQ2294" s="141"/>
      <c r="AR2294" s="141"/>
      <c r="AS2294" s="143"/>
      <c r="AU2294" s="141"/>
      <c r="AV2294" s="141"/>
      <c r="AW2294" s="143"/>
      <c r="AY2294" s="146"/>
      <c r="AZ2294" s="964"/>
    </row>
    <row r="2295" spans="1:52" ht="12.75" customHeight="1" x14ac:dyDescent="0.25">
      <c r="A2295" s="356"/>
      <c r="B2295" s="225"/>
      <c r="C2295" s="122"/>
      <c r="D2295" s="357"/>
      <c r="E2295" s="226"/>
      <c r="F2295" s="122"/>
      <c r="G2295" s="126"/>
      <c r="H2295" s="35"/>
      <c r="I2295" s="36"/>
      <c r="J2295" s="37"/>
      <c r="K2295" s="243" t="s">
        <v>109</v>
      </c>
      <c r="L2295" s="241"/>
      <c r="M2295" s="242"/>
      <c r="N2295" s="201"/>
      <c r="O2295" s="202"/>
      <c r="P2295" s="202"/>
      <c r="Q2295" s="202"/>
      <c r="R2295" s="202"/>
      <c r="S2295" s="202"/>
      <c r="T2295" s="224"/>
      <c r="U2295" s="138"/>
      <c r="V2295" s="138"/>
      <c r="W2295" s="139"/>
      <c r="X2295" s="139"/>
      <c r="Y2295" s="224"/>
      <c r="Z2295" s="210"/>
      <c r="AA2295" s="204"/>
      <c r="AB2295" s="202"/>
      <c r="AC2295" s="202"/>
      <c r="AD2295" s="202"/>
      <c r="AE2295" s="202"/>
      <c r="AF2295" s="202"/>
      <c r="AG2295" s="224"/>
      <c r="AH2295" s="138"/>
      <c r="AI2295" s="138"/>
      <c r="AJ2295" s="139"/>
      <c r="AK2295" s="139"/>
      <c r="AL2295" s="224"/>
      <c r="AM2295" s="140"/>
      <c r="AN2295" s="211"/>
      <c r="AO2295" s="212"/>
      <c r="AP2295" s="39"/>
      <c r="AQ2295" s="141"/>
      <c r="AR2295" s="141"/>
      <c r="AS2295" s="143"/>
      <c r="AU2295" s="141"/>
      <c r="AV2295" s="141"/>
      <c r="AW2295" s="143"/>
      <c r="AY2295" s="146"/>
      <c r="AZ2295" s="964"/>
    </row>
    <row r="2296" spans="1:52" ht="12.75" customHeight="1" x14ac:dyDescent="0.25">
      <c r="A2296" s="356"/>
      <c r="B2296" s="225"/>
      <c r="C2296" s="122"/>
      <c r="D2296" s="357"/>
      <c r="E2296" s="226"/>
      <c r="F2296" s="122"/>
      <c r="G2296" s="126"/>
      <c r="H2296" s="35"/>
      <c r="I2296" s="36"/>
      <c r="J2296" s="37"/>
      <c r="K2296" s="244"/>
      <c r="L2296" s="241"/>
      <c r="M2296" s="242"/>
      <c r="N2296" s="201"/>
      <c r="O2296" s="202"/>
      <c r="P2296" s="202"/>
      <c r="Q2296" s="202"/>
      <c r="R2296" s="202"/>
      <c r="S2296" s="202"/>
      <c r="T2296" s="224"/>
      <c r="U2296" s="138"/>
      <c r="V2296" s="138"/>
      <c r="W2296" s="139"/>
      <c r="X2296" s="139"/>
      <c r="Y2296" s="224"/>
      <c r="Z2296" s="210"/>
      <c r="AA2296" s="204"/>
      <c r="AB2296" s="202"/>
      <c r="AC2296" s="202"/>
      <c r="AD2296" s="202"/>
      <c r="AE2296" s="202"/>
      <c r="AF2296" s="202"/>
      <c r="AG2296" s="224"/>
      <c r="AH2296" s="138"/>
      <c r="AI2296" s="138"/>
      <c r="AJ2296" s="139"/>
      <c r="AK2296" s="139"/>
      <c r="AL2296" s="224"/>
      <c r="AM2296" s="140"/>
      <c r="AN2296" s="211"/>
      <c r="AO2296" s="212"/>
      <c r="AP2296" s="39"/>
      <c r="AQ2296" s="141"/>
      <c r="AR2296" s="141"/>
      <c r="AS2296" s="143"/>
      <c r="AU2296" s="141"/>
      <c r="AV2296" s="141"/>
      <c r="AW2296" s="143"/>
      <c r="AY2296" s="146"/>
      <c r="AZ2296" s="964"/>
    </row>
    <row r="2297" spans="1:52" s="374" customFormat="1" ht="55.5" customHeight="1" x14ac:dyDescent="0.25">
      <c r="A2297" s="356" t="s">
        <v>1675</v>
      </c>
      <c r="B2297" s="225">
        <v>18</v>
      </c>
      <c r="C2297" s="122" t="s">
        <v>1315</v>
      </c>
      <c r="D2297" s="123">
        <v>1000</v>
      </c>
      <c r="E2297" s="226"/>
      <c r="F2297" s="122">
        <v>12</v>
      </c>
      <c r="G2297" s="126">
        <v>1</v>
      </c>
      <c r="H2297" s="35" t="str">
        <f t="shared" si="1710"/>
        <v>098</v>
      </c>
      <c r="I2297" s="36">
        <v>85121000</v>
      </c>
      <c r="J2297" s="37" t="s">
        <v>2746</v>
      </c>
      <c r="K2297" s="244" t="s">
        <v>2747</v>
      </c>
      <c r="L2297" s="985">
        <v>0</v>
      </c>
      <c r="M2297" s="986">
        <v>0</v>
      </c>
      <c r="N2297" s="987"/>
      <c r="O2297" s="988"/>
      <c r="P2297" s="988"/>
      <c r="Q2297" s="988"/>
      <c r="R2297" s="988"/>
      <c r="S2297" s="988"/>
      <c r="T2297" s="132" t="str">
        <f t="shared" ref="T2297:T2319" si="1739">IF(SUM(N2297:S2297)=U2297,"OK",SUM(N2297:S2297)-U2297)</f>
        <v>OK</v>
      </c>
      <c r="U2297" s="989"/>
      <c r="V2297" s="989"/>
      <c r="W2297" s="990"/>
      <c r="X2297" s="990"/>
      <c r="Y2297" s="132" t="str">
        <f t="shared" ref="Y2297:Y2319" si="1740">IF(SUM(W2297:X2297)=Z2297,"OK",SUM(W2297:X2297)-Z2297)</f>
        <v>OK</v>
      </c>
      <c r="Z2297" s="991"/>
      <c r="AA2297" s="992"/>
      <c r="AB2297" s="993"/>
      <c r="AC2297" s="993"/>
      <c r="AD2297" s="993"/>
      <c r="AE2297" s="993"/>
      <c r="AF2297" s="993"/>
      <c r="AG2297" s="132" t="str">
        <f t="shared" ref="AG2297:AG2319" si="1741">IF(SUM(AA2297:AF2297)=AH2297,"OK",SUM(AA2297:AF2297)-AH2297)</f>
        <v>OK</v>
      </c>
      <c r="AH2297" s="989"/>
      <c r="AI2297" s="989"/>
      <c r="AJ2297" s="990"/>
      <c r="AK2297" s="990"/>
      <c r="AL2297" s="132" t="str">
        <f t="shared" ref="AL2297:AL2319" si="1742">IF(SUM(AJ2297:AK2297)=AM2297,"OK",SUM(AJ2297:AK2297)-AM2297)</f>
        <v>OK</v>
      </c>
      <c r="AM2297" s="994"/>
      <c r="AN2297" s="119">
        <f t="shared" ref="AN2297:AN2319" si="1743">L2297+U2297+V2297+Z2297</f>
        <v>0</v>
      </c>
      <c r="AO2297" s="120">
        <f t="shared" ref="AO2297:AO2319" si="1744">M2297+AH2297+AI2297+AM2297</f>
        <v>0</v>
      </c>
      <c r="AP2297" s="39">
        <f t="shared" ref="AP2297:AP2319" si="1745">L2297</f>
        <v>0</v>
      </c>
      <c r="AQ2297" s="141">
        <f t="shared" ref="AQ2297:AQ2319" si="1746">AN2297</f>
        <v>0</v>
      </c>
      <c r="AR2297" s="142">
        <f t="shared" ref="AR2297:AR2318" si="1747">AQ2297-AP2297</f>
        <v>0</v>
      </c>
      <c r="AS2297" s="143" t="e">
        <f t="shared" ref="AS2297:AS2309" si="1748">AR2297/AP2297</f>
        <v>#DIV/0!</v>
      </c>
      <c r="AT2297" s="144">
        <f t="shared" ref="AT2297:AT2319" si="1749">M2297</f>
        <v>0</v>
      </c>
      <c r="AU2297" s="141">
        <f t="shared" ref="AU2297:AU2309" si="1750">AO2297</f>
        <v>0</v>
      </c>
      <c r="AV2297" s="142">
        <f t="shared" ref="AV2297:AV2318" si="1751">AU2297-AT2297</f>
        <v>0</v>
      </c>
      <c r="AW2297" s="143" t="e">
        <f t="shared" ref="AW2297:AW2309" si="1752">AV2297/AT2297</f>
        <v>#DIV/0!</v>
      </c>
      <c r="AY2297" s="146" t="str">
        <f t="shared" ref="AY2297:AY2319" si="1753">RIGHT(LEFT(I2297,3),2)&amp;"."&amp;RIGHT(LEFT(I2297,5),2)</f>
        <v>51.21</v>
      </c>
      <c r="AZ2297" s="964" t="b">
        <f>COUNTIF('[1]Codes SEC'!$B$2:$B$250,Ministres!AY2297)&gt;0</f>
        <v>1</v>
      </c>
    </row>
    <row r="2298" spans="1:52" ht="35.1" customHeight="1" x14ac:dyDescent="0.25">
      <c r="A2298" s="15" t="s">
        <v>1675</v>
      </c>
      <c r="B2298" s="225">
        <v>18</v>
      </c>
      <c r="C2298" s="122" t="s">
        <v>1315</v>
      </c>
      <c r="D2298" s="123">
        <v>1000</v>
      </c>
      <c r="E2298" s="226"/>
      <c r="F2298" s="122">
        <v>6</v>
      </c>
      <c r="G2298" s="126">
        <v>1</v>
      </c>
      <c r="H2298" s="35" t="str">
        <f t="shared" si="1710"/>
        <v>098</v>
      </c>
      <c r="I2298" s="36">
        <v>85121000</v>
      </c>
      <c r="J2298" s="37" t="s">
        <v>2748</v>
      </c>
      <c r="K2298" s="581" t="s">
        <v>2749</v>
      </c>
      <c r="L2298" s="232">
        <v>0</v>
      </c>
      <c r="M2298" s="233">
        <v>0</v>
      </c>
      <c r="N2298" s="130"/>
      <c r="O2298" s="131"/>
      <c r="P2298" s="131"/>
      <c r="Q2298" s="131"/>
      <c r="R2298" s="131"/>
      <c r="S2298" s="131"/>
      <c r="T2298" s="132" t="str">
        <f t="shared" si="1739"/>
        <v>OK</v>
      </c>
      <c r="U2298" s="138"/>
      <c r="V2298" s="138"/>
      <c r="W2298" s="139"/>
      <c r="X2298" s="139"/>
      <c r="Y2298" s="132" t="str">
        <f t="shared" si="1740"/>
        <v>OK</v>
      </c>
      <c r="Z2298" s="210"/>
      <c r="AA2298" s="204"/>
      <c r="AB2298" s="202"/>
      <c r="AC2298" s="202"/>
      <c r="AD2298" s="202"/>
      <c r="AE2298" s="202"/>
      <c r="AF2298" s="202"/>
      <c r="AG2298" s="132" t="str">
        <f t="shared" si="1741"/>
        <v>OK</v>
      </c>
      <c r="AH2298" s="138"/>
      <c r="AI2298" s="138"/>
      <c r="AJ2298" s="139"/>
      <c r="AK2298" s="139"/>
      <c r="AL2298" s="132" t="str">
        <f t="shared" si="1742"/>
        <v>OK</v>
      </c>
      <c r="AM2298" s="140"/>
      <c r="AN2298" s="119">
        <f t="shared" si="1743"/>
        <v>0</v>
      </c>
      <c r="AO2298" s="120">
        <f t="shared" si="1744"/>
        <v>0</v>
      </c>
      <c r="AP2298" s="39">
        <f t="shared" si="1745"/>
        <v>0</v>
      </c>
      <c r="AQ2298" s="141">
        <f t="shared" si="1746"/>
        <v>0</v>
      </c>
      <c r="AR2298" s="142">
        <f t="shared" si="1747"/>
        <v>0</v>
      </c>
      <c r="AS2298" s="143" t="e">
        <f t="shared" si="1748"/>
        <v>#DIV/0!</v>
      </c>
      <c r="AT2298" s="144">
        <f t="shared" si="1749"/>
        <v>0</v>
      </c>
      <c r="AU2298" s="141">
        <f t="shared" si="1750"/>
        <v>0</v>
      </c>
      <c r="AV2298" s="142">
        <f t="shared" si="1751"/>
        <v>0</v>
      </c>
      <c r="AW2298" s="143" t="e">
        <f t="shared" si="1752"/>
        <v>#DIV/0!</v>
      </c>
      <c r="AY2298" s="146" t="str">
        <f t="shared" si="1753"/>
        <v>51.21</v>
      </c>
      <c r="AZ2298" s="964" t="b">
        <f>COUNTIF('[1]Codes SEC'!$B$2:$B$250,Ministres!AY2298)&gt;0</f>
        <v>1</v>
      </c>
    </row>
    <row r="2299" spans="1:52" ht="35.1" customHeight="1" x14ac:dyDescent="0.25">
      <c r="A2299" s="356" t="s">
        <v>1675</v>
      </c>
      <c r="B2299" s="225">
        <v>18</v>
      </c>
      <c r="C2299" s="122" t="s">
        <v>1315</v>
      </c>
      <c r="D2299" s="123">
        <v>1000</v>
      </c>
      <c r="E2299" s="226"/>
      <c r="F2299" s="122">
        <v>12</v>
      </c>
      <c r="G2299" s="126">
        <v>1</v>
      </c>
      <c r="H2299" s="35" t="str">
        <f t="shared" si="1710"/>
        <v>098</v>
      </c>
      <c r="I2299" s="36">
        <v>86141000</v>
      </c>
      <c r="J2299" s="37" t="s">
        <v>2750</v>
      </c>
      <c r="K2299" s="244" t="s">
        <v>2751</v>
      </c>
      <c r="L2299" s="128">
        <v>3275</v>
      </c>
      <c r="M2299" s="129">
        <v>3700</v>
      </c>
      <c r="N2299" s="130"/>
      <c r="O2299" s="131"/>
      <c r="P2299" s="131"/>
      <c r="Q2299" s="131"/>
      <c r="R2299" s="131"/>
      <c r="S2299" s="131"/>
      <c r="T2299" s="132" t="str">
        <f t="shared" si="1739"/>
        <v>OK</v>
      </c>
      <c r="U2299" s="138"/>
      <c r="V2299" s="138"/>
      <c r="W2299" s="139"/>
      <c r="X2299" s="139"/>
      <c r="Y2299" s="132" t="str">
        <f t="shared" si="1740"/>
        <v>OK</v>
      </c>
      <c r="Z2299" s="210"/>
      <c r="AA2299" s="204"/>
      <c r="AB2299" s="202"/>
      <c r="AC2299" s="202"/>
      <c r="AD2299" s="202"/>
      <c r="AE2299" s="202"/>
      <c r="AF2299" s="202"/>
      <c r="AG2299" s="132" t="str">
        <f t="shared" si="1741"/>
        <v>OK</v>
      </c>
      <c r="AH2299" s="138"/>
      <c r="AI2299" s="138"/>
      <c r="AJ2299" s="139"/>
      <c r="AK2299" s="139"/>
      <c r="AL2299" s="132" t="str">
        <f t="shared" si="1742"/>
        <v>OK</v>
      </c>
      <c r="AM2299" s="140"/>
      <c r="AN2299" s="119">
        <f t="shared" si="1743"/>
        <v>3275</v>
      </c>
      <c r="AO2299" s="120">
        <f t="shared" si="1744"/>
        <v>3700</v>
      </c>
      <c r="AP2299" s="39">
        <f t="shared" si="1745"/>
        <v>3275</v>
      </c>
      <c r="AQ2299" s="141">
        <f t="shared" si="1746"/>
        <v>3275</v>
      </c>
      <c r="AR2299" s="142">
        <f t="shared" si="1747"/>
        <v>0</v>
      </c>
      <c r="AS2299" s="143">
        <f t="shared" si="1748"/>
        <v>0</v>
      </c>
      <c r="AT2299" s="144">
        <f t="shared" si="1749"/>
        <v>3700</v>
      </c>
      <c r="AU2299" s="141">
        <f t="shared" si="1750"/>
        <v>3700</v>
      </c>
      <c r="AV2299" s="142">
        <f t="shared" si="1751"/>
        <v>0</v>
      </c>
      <c r="AW2299" s="143">
        <f t="shared" si="1752"/>
        <v>0</v>
      </c>
      <c r="AY2299" s="146" t="str">
        <f t="shared" si="1753"/>
        <v>61.41</v>
      </c>
      <c r="AZ2299" s="964" t="b">
        <f>COUNTIF('[1]Codes SEC'!$B$2:$B$250,Ministres!AY2299)&gt;0</f>
        <v>1</v>
      </c>
    </row>
    <row r="2300" spans="1:52" ht="47.25" customHeight="1" x14ac:dyDescent="0.25">
      <c r="A2300" s="356" t="s">
        <v>1675</v>
      </c>
      <c r="B2300" s="225">
        <v>18</v>
      </c>
      <c r="C2300" s="122" t="s">
        <v>1315</v>
      </c>
      <c r="D2300" s="123">
        <v>1000</v>
      </c>
      <c r="E2300" s="226"/>
      <c r="F2300" s="122">
        <v>3</v>
      </c>
      <c r="G2300" s="126">
        <v>1</v>
      </c>
      <c r="H2300" s="35" t="str">
        <f t="shared" si="1710"/>
        <v>098</v>
      </c>
      <c r="I2300" s="36" t="s">
        <v>1441</v>
      </c>
      <c r="J2300" s="37" t="s">
        <v>2752</v>
      </c>
      <c r="K2300" s="244" t="s">
        <v>2753</v>
      </c>
      <c r="L2300" s="232">
        <v>13800</v>
      </c>
      <c r="M2300" s="233">
        <v>13800</v>
      </c>
      <c r="N2300" s="130"/>
      <c r="O2300" s="131"/>
      <c r="P2300" s="131"/>
      <c r="Q2300" s="131"/>
      <c r="R2300" s="131"/>
      <c r="S2300" s="131"/>
      <c r="T2300" s="132" t="str">
        <f t="shared" si="1739"/>
        <v>OK</v>
      </c>
      <c r="U2300" s="138"/>
      <c r="V2300" s="138"/>
      <c r="W2300" s="139"/>
      <c r="X2300" s="139"/>
      <c r="Y2300" s="132" t="str">
        <f t="shared" si="1740"/>
        <v>OK</v>
      </c>
      <c r="Z2300" s="210"/>
      <c r="AA2300" s="204"/>
      <c r="AB2300" s="202"/>
      <c r="AC2300" s="202"/>
      <c r="AD2300" s="202"/>
      <c r="AE2300" s="202"/>
      <c r="AF2300" s="202"/>
      <c r="AG2300" s="132" t="str">
        <f t="shared" si="1741"/>
        <v>OK</v>
      </c>
      <c r="AH2300" s="138"/>
      <c r="AI2300" s="138"/>
      <c r="AJ2300" s="139"/>
      <c r="AK2300" s="139"/>
      <c r="AL2300" s="132" t="str">
        <f t="shared" si="1742"/>
        <v>OK</v>
      </c>
      <c r="AM2300" s="140"/>
      <c r="AN2300" s="119">
        <f t="shared" si="1743"/>
        <v>13800</v>
      </c>
      <c r="AO2300" s="120">
        <f t="shared" si="1744"/>
        <v>13800</v>
      </c>
      <c r="AP2300" s="39">
        <f t="shared" si="1745"/>
        <v>13800</v>
      </c>
      <c r="AQ2300" s="141">
        <f t="shared" si="1746"/>
        <v>13800</v>
      </c>
      <c r="AR2300" s="142">
        <f t="shared" si="1747"/>
        <v>0</v>
      </c>
      <c r="AS2300" s="143">
        <f t="shared" si="1748"/>
        <v>0</v>
      </c>
      <c r="AT2300" s="144">
        <f t="shared" si="1749"/>
        <v>13800</v>
      </c>
      <c r="AU2300" s="141">
        <f t="shared" si="1750"/>
        <v>13800</v>
      </c>
      <c r="AV2300" s="142">
        <f t="shared" si="1751"/>
        <v>0</v>
      </c>
      <c r="AW2300" s="143">
        <f t="shared" si="1752"/>
        <v>0</v>
      </c>
      <c r="AY2300" s="146" t="str">
        <f t="shared" si="1753"/>
        <v>61.41</v>
      </c>
      <c r="AZ2300" s="964" t="b">
        <f>COUNTIF('[1]Codes SEC'!$B$2:$B$250,Ministres!AY2300)&gt;0</f>
        <v>1</v>
      </c>
    </row>
    <row r="2301" spans="1:52" ht="35.1" customHeight="1" x14ac:dyDescent="0.25">
      <c r="A2301" s="356" t="s">
        <v>1675</v>
      </c>
      <c r="B2301" s="225">
        <v>18</v>
      </c>
      <c r="C2301" s="122" t="s">
        <v>1315</v>
      </c>
      <c r="D2301" s="123">
        <v>1000</v>
      </c>
      <c r="E2301" s="226"/>
      <c r="F2301" s="122">
        <v>3</v>
      </c>
      <c r="G2301" s="126">
        <v>1</v>
      </c>
      <c r="H2301" s="35" t="str">
        <f t="shared" si="1710"/>
        <v>098</v>
      </c>
      <c r="I2301" s="36" t="s">
        <v>1441</v>
      </c>
      <c r="J2301" s="37" t="s">
        <v>2754</v>
      </c>
      <c r="K2301" s="244" t="s">
        <v>2755</v>
      </c>
      <c r="L2301" s="232">
        <v>14006</v>
      </c>
      <c r="M2301" s="233">
        <v>14006</v>
      </c>
      <c r="N2301" s="130"/>
      <c r="O2301" s="131"/>
      <c r="P2301" s="131"/>
      <c r="Q2301" s="131"/>
      <c r="R2301" s="131"/>
      <c r="S2301" s="131"/>
      <c r="T2301" s="132" t="str">
        <f t="shared" si="1739"/>
        <v>OK</v>
      </c>
      <c r="U2301" s="138"/>
      <c r="V2301" s="138"/>
      <c r="W2301" s="139"/>
      <c r="X2301" s="139"/>
      <c r="Y2301" s="132" t="str">
        <f t="shared" si="1740"/>
        <v>OK</v>
      </c>
      <c r="Z2301" s="210"/>
      <c r="AA2301" s="204"/>
      <c r="AB2301" s="202"/>
      <c r="AC2301" s="202"/>
      <c r="AD2301" s="202"/>
      <c r="AE2301" s="202"/>
      <c r="AF2301" s="202"/>
      <c r="AG2301" s="132" t="str">
        <f t="shared" si="1741"/>
        <v>OK</v>
      </c>
      <c r="AH2301" s="138"/>
      <c r="AI2301" s="138"/>
      <c r="AJ2301" s="139"/>
      <c r="AK2301" s="139"/>
      <c r="AL2301" s="132" t="str">
        <f t="shared" si="1742"/>
        <v>OK</v>
      </c>
      <c r="AM2301" s="140"/>
      <c r="AN2301" s="119">
        <f t="shared" si="1743"/>
        <v>14006</v>
      </c>
      <c r="AO2301" s="120">
        <f t="shared" si="1744"/>
        <v>14006</v>
      </c>
      <c r="AP2301" s="39">
        <f t="shared" si="1745"/>
        <v>14006</v>
      </c>
      <c r="AQ2301" s="141">
        <f t="shared" si="1746"/>
        <v>14006</v>
      </c>
      <c r="AR2301" s="142">
        <f t="shared" si="1747"/>
        <v>0</v>
      </c>
      <c r="AS2301" s="143">
        <f t="shared" si="1748"/>
        <v>0</v>
      </c>
      <c r="AT2301" s="144">
        <f t="shared" si="1749"/>
        <v>14006</v>
      </c>
      <c r="AU2301" s="141">
        <f t="shared" si="1750"/>
        <v>14006</v>
      </c>
      <c r="AV2301" s="142">
        <f t="shared" si="1751"/>
        <v>0</v>
      </c>
      <c r="AW2301" s="143">
        <f t="shared" si="1752"/>
        <v>0</v>
      </c>
      <c r="AY2301" s="146" t="str">
        <f t="shared" si="1753"/>
        <v>61.41</v>
      </c>
      <c r="AZ2301" s="964" t="b">
        <f>COUNTIF('[1]Codes SEC'!$B$2:$B$250,Ministres!AY2301)&gt;0</f>
        <v>1</v>
      </c>
    </row>
    <row r="2302" spans="1:52" ht="35.1" customHeight="1" x14ac:dyDescent="0.25">
      <c r="A2302" s="356" t="s">
        <v>1675</v>
      </c>
      <c r="B2302" s="225">
        <v>18</v>
      </c>
      <c r="C2302" s="122" t="s">
        <v>1315</v>
      </c>
      <c r="D2302" s="123">
        <v>1000</v>
      </c>
      <c r="E2302" s="226"/>
      <c r="F2302" s="122">
        <v>12</v>
      </c>
      <c r="G2302" s="126">
        <v>1</v>
      </c>
      <c r="H2302" s="35" t="str">
        <f t="shared" si="1710"/>
        <v>098</v>
      </c>
      <c r="I2302" s="36">
        <v>86141000</v>
      </c>
      <c r="J2302" s="37" t="s">
        <v>2756</v>
      </c>
      <c r="K2302" s="244" t="s">
        <v>2757</v>
      </c>
      <c r="L2302" s="128">
        <v>50</v>
      </c>
      <c r="M2302" s="129">
        <v>400</v>
      </c>
      <c r="N2302" s="130"/>
      <c r="O2302" s="131"/>
      <c r="P2302" s="131"/>
      <c r="Q2302" s="131"/>
      <c r="R2302" s="131"/>
      <c r="S2302" s="131"/>
      <c r="T2302" s="132" t="str">
        <f t="shared" si="1739"/>
        <v>OK</v>
      </c>
      <c r="U2302" s="138"/>
      <c r="V2302" s="138"/>
      <c r="W2302" s="139"/>
      <c r="X2302" s="139"/>
      <c r="Y2302" s="132" t="str">
        <f t="shared" si="1740"/>
        <v>OK</v>
      </c>
      <c r="Z2302" s="210"/>
      <c r="AA2302" s="204"/>
      <c r="AB2302" s="202"/>
      <c r="AC2302" s="202"/>
      <c r="AD2302" s="202"/>
      <c r="AE2302" s="202"/>
      <c r="AF2302" s="202"/>
      <c r="AG2302" s="132" t="str">
        <f t="shared" si="1741"/>
        <v>OK</v>
      </c>
      <c r="AH2302" s="138"/>
      <c r="AI2302" s="138"/>
      <c r="AJ2302" s="139"/>
      <c r="AK2302" s="139"/>
      <c r="AL2302" s="132" t="str">
        <f t="shared" si="1742"/>
        <v>OK</v>
      </c>
      <c r="AM2302" s="140"/>
      <c r="AN2302" s="119">
        <f t="shared" si="1743"/>
        <v>50</v>
      </c>
      <c r="AO2302" s="120">
        <f t="shared" si="1744"/>
        <v>400</v>
      </c>
      <c r="AP2302" s="39">
        <f t="shared" si="1745"/>
        <v>50</v>
      </c>
      <c r="AQ2302" s="141">
        <f t="shared" si="1746"/>
        <v>50</v>
      </c>
      <c r="AR2302" s="142">
        <f t="shared" si="1747"/>
        <v>0</v>
      </c>
      <c r="AS2302" s="143">
        <f t="shared" si="1748"/>
        <v>0</v>
      </c>
      <c r="AT2302" s="144">
        <f t="shared" si="1749"/>
        <v>400</v>
      </c>
      <c r="AU2302" s="141">
        <f t="shared" si="1750"/>
        <v>400</v>
      </c>
      <c r="AV2302" s="142">
        <f t="shared" si="1751"/>
        <v>0</v>
      </c>
      <c r="AW2302" s="143">
        <f t="shared" si="1752"/>
        <v>0</v>
      </c>
      <c r="AY2302" s="146" t="str">
        <f t="shared" si="1753"/>
        <v>61.41</v>
      </c>
      <c r="AZ2302" s="964" t="b">
        <f>COUNTIF('[1]Codes SEC'!$B$2:$B$250,Ministres!AY2302)&gt;0</f>
        <v>1</v>
      </c>
    </row>
    <row r="2303" spans="1:52" ht="35.1" customHeight="1" x14ac:dyDescent="0.25">
      <c r="A2303" s="356" t="s">
        <v>1675</v>
      </c>
      <c r="B2303" s="225">
        <v>18</v>
      </c>
      <c r="C2303" s="122" t="s">
        <v>1315</v>
      </c>
      <c r="D2303" s="123">
        <v>1000</v>
      </c>
      <c r="E2303" s="226"/>
      <c r="F2303" s="122">
        <v>6</v>
      </c>
      <c r="G2303" s="126">
        <v>1</v>
      </c>
      <c r="H2303" s="35" t="str">
        <f t="shared" si="1710"/>
        <v>098</v>
      </c>
      <c r="I2303" s="36">
        <v>86141000</v>
      </c>
      <c r="J2303" s="37" t="s">
        <v>2758</v>
      </c>
      <c r="K2303" s="244" t="s">
        <v>2759</v>
      </c>
      <c r="L2303" s="128">
        <v>0</v>
      </c>
      <c r="M2303" s="129">
        <v>0</v>
      </c>
      <c r="N2303" s="130"/>
      <c r="O2303" s="131"/>
      <c r="P2303" s="131"/>
      <c r="Q2303" s="131"/>
      <c r="R2303" s="131"/>
      <c r="S2303" s="131"/>
      <c r="T2303" s="132" t="str">
        <f t="shared" si="1739"/>
        <v>OK</v>
      </c>
      <c r="U2303" s="138"/>
      <c r="V2303" s="138"/>
      <c r="W2303" s="139"/>
      <c r="X2303" s="139"/>
      <c r="Y2303" s="132" t="str">
        <f t="shared" si="1740"/>
        <v>OK</v>
      </c>
      <c r="Z2303" s="210"/>
      <c r="AA2303" s="204"/>
      <c r="AB2303" s="202"/>
      <c r="AC2303" s="202"/>
      <c r="AD2303" s="202"/>
      <c r="AE2303" s="202"/>
      <c r="AF2303" s="202"/>
      <c r="AG2303" s="132" t="str">
        <f t="shared" si="1741"/>
        <v>OK</v>
      </c>
      <c r="AH2303" s="138"/>
      <c r="AI2303" s="138"/>
      <c r="AJ2303" s="139"/>
      <c r="AK2303" s="139"/>
      <c r="AL2303" s="132" t="str">
        <f t="shared" si="1742"/>
        <v>OK</v>
      </c>
      <c r="AM2303" s="140"/>
      <c r="AN2303" s="119">
        <f t="shared" si="1743"/>
        <v>0</v>
      </c>
      <c r="AO2303" s="120">
        <f t="shared" si="1744"/>
        <v>0</v>
      </c>
      <c r="AP2303" s="39">
        <f t="shared" si="1745"/>
        <v>0</v>
      </c>
      <c r="AQ2303" s="141">
        <f t="shared" si="1746"/>
        <v>0</v>
      </c>
      <c r="AR2303" s="142">
        <f t="shared" si="1747"/>
        <v>0</v>
      </c>
      <c r="AS2303" s="143" t="e">
        <f t="shared" si="1748"/>
        <v>#DIV/0!</v>
      </c>
      <c r="AT2303" s="144">
        <f t="shared" si="1749"/>
        <v>0</v>
      </c>
      <c r="AU2303" s="141">
        <f t="shared" si="1750"/>
        <v>0</v>
      </c>
      <c r="AV2303" s="142">
        <f t="shared" si="1751"/>
        <v>0</v>
      </c>
      <c r="AW2303" s="143" t="e">
        <f t="shared" si="1752"/>
        <v>#DIV/0!</v>
      </c>
      <c r="AY2303" s="146" t="str">
        <f t="shared" si="1753"/>
        <v>61.41</v>
      </c>
      <c r="AZ2303" s="964" t="b">
        <f>COUNTIF('[1]Codes SEC'!$B$2:$B$250,Ministres!AY2303)&gt;0</f>
        <v>1</v>
      </c>
    </row>
    <row r="2304" spans="1:52" ht="35.1" customHeight="1" x14ac:dyDescent="0.25">
      <c r="A2304" s="356" t="s">
        <v>1675</v>
      </c>
      <c r="B2304" s="225">
        <v>18</v>
      </c>
      <c r="C2304" s="122" t="s">
        <v>1315</v>
      </c>
      <c r="D2304" s="123">
        <v>1000</v>
      </c>
      <c r="E2304" s="226"/>
      <c r="F2304" s="122">
        <v>12</v>
      </c>
      <c r="G2304" s="126">
        <v>1</v>
      </c>
      <c r="H2304" s="35" t="str">
        <f t="shared" si="1710"/>
        <v>098</v>
      </c>
      <c r="I2304" s="36">
        <v>86141000</v>
      </c>
      <c r="J2304" s="37" t="s">
        <v>2760</v>
      </c>
      <c r="K2304" s="244" t="s">
        <v>2761</v>
      </c>
      <c r="L2304" s="232">
        <v>0</v>
      </c>
      <c r="M2304" s="233">
        <v>0</v>
      </c>
      <c r="N2304" s="130"/>
      <c r="O2304" s="131"/>
      <c r="P2304" s="131"/>
      <c r="Q2304" s="131"/>
      <c r="R2304" s="131"/>
      <c r="S2304" s="131"/>
      <c r="T2304" s="132" t="str">
        <f t="shared" si="1739"/>
        <v>OK</v>
      </c>
      <c r="U2304" s="138"/>
      <c r="V2304" s="138"/>
      <c r="W2304" s="139"/>
      <c r="X2304" s="139"/>
      <c r="Y2304" s="132" t="str">
        <f t="shared" si="1740"/>
        <v>OK</v>
      </c>
      <c r="Z2304" s="210"/>
      <c r="AA2304" s="204"/>
      <c r="AB2304" s="202"/>
      <c r="AC2304" s="202"/>
      <c r="AD2304" s="202"/>
      <c r="AE2304" s="202"/>
      <c r="AF2304" s="202"/>
      <c r="AG2304" s="132" t="str">
        <f t="shared" si="1741"/>
        <v>OK</v>
      </c>
      <c r="AH2304" s="138"/>
      <c r="AI2304" s="138"/>
      <c r="AJ2304" s="139"/>
      <c r="AK2304" s="139"/>
      <c r="AL2304" s="132" t="str">
        <f t="shared" si="1742"/>
        <v>OK</v>
      </c>
      <c r="AM2304" s="140"/>
      <c r="AN2304" s="119">
        <f t="shared" si="1743"/>
        <v>0</v>
      </c>
      <c r="AO2304" s="120">
        <f t="shared" si="1744"/>
        <v>0</v>
      </c>
      <c r="AP2304" s="39">
        <f t="shared" si="1745"/>
        <v>0</v>
      </c>
      <c r="AQ2304" s="141">
        <f t="shared" si="1746"/>
        <v>0</v>
      </c>
      <c r="AR2304" s="142">
        <f t="shared" si="1747"/>
        <v>0</v>
      </c>
      <c r="AS2304" s="143" t="e">
        <f t="shared" si="1748"/>
        <v>#DIV/0!</v>
      </c>
      <c r="AT2304" s="144">
        <f t="shared" si="1749"/>
        <v>0</v>
      </c>
      <c r="AU2304" s="141">
        <f t="shared" si="1750"/>
        <v>0</v>
      </c>
      <c r="AV2304" s="142">
        <f t="shared" si="1751"/>
        <v>0</v>
      </c>
      <c r="AW2304" s="143" t="e">
        <f t="shared" si="1752"/>
        <v>#DIV/0!</v>
      </c>
      <c r="AY2304" s="146" t="str">
        <f t="shared" si="1753"/>
        <v>61.41</v>
      </c>
      <c r="AZ2304" s="964" t="b">
        <f>COUNTIF('[1]Codes SEC'!$B$2:$B$250,Ministres!AY2304)&gt;0</f>
        <v>1</v>
      </c>
    </row>
    <row r="2305" spans="1:52" ht="35.1" customHeight="1" x14ac:dyDescent="0.25">
      <c r="A2305" s="356" t="s">
        <v>1675</v>
      </c>
      <c r="B2305" s="225">
        <v>18</v>
      </c>
      <c r="C2305" s="122" t="s">
        <v>1315</v>
      </c>
      <c r="D2305" s="123">
        <v>1000</v>
      </c>
      <c r="E2305" s="226"/>
      <c r="F2305" s="122">
        <v>12</v>
      </c>
      <c r="G2305" s="126">
        <v>1</v>
      </c>
      <c r="H2305" s="35" t="str">
        <f t="shared" si="1710"/>
        <v>098</v>
      </c>
      <c r="I2305" s="36">
        <v>86141000</v>
      </c>
      <c r="J2305" s="37" t="s">
        <v>2762</v>
      </c>
      <c r="K2305" s="995" t="s">
        <v>2763</v>
      </c>
      <c r="L2305" s="232">
        <v>469</v>
      </c>
      <c r="M2305" s="233">
        <v>1717</v>
      </c>
      <c r="N2305" s="130"/>
      <c r="O2305" s="131"/>
      <c r="P2305" s="131"/>
      <c r="Q2305" s="131"/>
      <c r="R2305" s="131"/>
      <c r="S2305" s="131"/>
      <c r="T2305" s="132" t="str">
        <f>IF(SUM(N2305:S2305)=U2305,"OK",SUM(N2305:S2305)-U2305)</f>
        <v>OK</v>
      </c>
      <c r="U2305" s="138"/>
      <c r="V2305" s="138"/>
      <c r="W2305" s="139"/>
      <c r="X2305" s="139"/>
      <c r="Y2305" s="132" t="str">
        <f>IF(SUM(W2305:X2305)=Z2305,"OK",SUM(W2305:X2305)-Z2305)</f>
        <v>OK</v>
      </c>
      <c r="Z2305" s="210"/>
      <c r="AA2305" s="204"/>
      <c r="AB2305" s="202"/>
      <c r="AC2305" s="202"/>
      <c r="AD2305" s="202"/>
      <c r="AE2305" s="202"/>
      <c r="AF2305" s="202"/>
      <c r="AG2305" s="132" t="str">
        <f>IF(SUM(AA2305:AF2305)=AH2305,"OK",SUM(AA2305:AF2305)-AH2305)</f>
        <v>OK</v>
      </c>
      <c r="AH2305" s="138"/>
      <c r="AI2305" s="138"/>
      <c r="AJ2305" s="139"/>
      <c r="AK2305" s="139"/>
      <c r="AL2305" s="132" t="str">
        <f>IF(SUM(AJ2305:AK2305)=AM2305,"OK",SUM(AJ2305:AK2305)-AM2305)</f>
        <v>OK</v>
      </c>
      <c r="AM2305" s="140"/>
      <c r="AN2305" s="119">
        <f>L2305+U2305+V2305+Z2305</f>
        <v>469</v>
      </c>
      <c r="AO2305" s="120">
        <f>M2305+AH2305+AI2305+AM2305</f>
        <v>1717</v>
      </c>
      <c r="AP2305" s="39">
        <f>L2305</f>
        <v>469</v>
      </c>
      <c r="AQ2305" s="141">
        <f>AN2305</f>
        <v>469</v>
      </c>
      <c r="AR2305" s="142">
        <f>AQ2305-AP2305</f>
        <v>0</v>
      </c>
      <c r="AS2305" s="143">
        <f>AR2305/AP2305</f>
        <v>0</v>
      </c>
      <c r="AT2305" s="144">
        <f>M2305</f>
        <v>1717</v>
      </c>
      <c r="AU2305" s="141">
        <f>AO2305</f>
        <v>1717</v>
      </c>
      <c r="AV2305" s="142">
        <f>AU2305-AT2305</f>
        <v>0</v>
      </c>
      <c r="AW2305" s="143">
        <f>AV2305/AT2305</f>
        <v>0</v>
      </c>
      <c r="AY2305" s="146" t="str">
        <f t="shared" si="1753"/>
        <v>61.41</v>
      </c>
      <c r="AZ2305" s="984" t="b">
        <f>COUNTIF('[1]Codes SEC'!$B$2:$B$250,Ministres!AY2305)&gt;0</f>
        <v>1</v>
      </c>
    </row>
    <row r="2306" spans="1:52" ht="35.1" customHeight="1" x14ac:dyDescent="0.25">
      <c r="A2306" s="15" t="s">
        <v>1675</v>
      </c>
      <c r="B2306" s="225" t="s">
        <v>1335</v>
      </c>
      <c r="C2306" s="122" t="s">
        <v>1315</v>
      </c>
      <c r="D2306" s="123">
        <v>1000</v>
      </c>
      <c r="E2306" s="226"/>
      <c r="F2306" s="122" t="s">
        <v>1336</v>
      </c>
      <c r="G2306" s="227">
        <v>1</v>
      </c>
      <c r="H2306" s="228" t="str">
        <f t="shared" si="1710"/>
        <v>098</v>
      </c>
      <c r="I2306" s="229">
        <v>86141000</v>
      </c>
      <c r="J2306" s="230" t="s">
        <v>2764</v>
      </c>
      <c r="K2306" s="231" t="s">
        <v>2765</v>
      </c>
      <c r="L2306" s="232">
        <v>0</v>
      </c>
      <c r="M2306" s="233">
        <v>0</v>
      </c>
      <c r="N2306" s="130"/>
      <c r="O2306" s="131"/>
      <c r="P2306" s="131"/>
      <c r="Q2306" s="131"/>
      <c r="R2306" s="131"/>
      <c r="S2306" s="131"/>
      <c r="T2306" s="132" t="str">
        <f>IF(SUM(N2306:S2306)=U2306,"OK",SUM(N2306:S2306)-U2306)</f>
        <v>OK</v>
      </c>
      <c r="U2306" s="138"/>
      <c r="V2306" s="138"/>
      <c r="W2306" s="139"/>
      <c r="X2306" s="139"/>
      <c r="Y2306" s="132" t="str">
        <f>IF(SUM(W2306:X2306)=Z2306,"OK",SUM(W2306:X2306)-Z2306)</f>
        <v>OK</v>
      </c>
      <c r="Z2306" s="210"/>
      <c r="AA2306" s="204"/>
      <c r="AB2306" s="202"/>
      <c r="AC2306" s="202"/>
      <c r="AD2306" s="202"/>
      <c r="AE2306" s="202"/>
      <c r="AF2306" s="202"/>
      <c r="AG2306" s="132" t="str">
        <f>IF(SUM(AA2306:AF2306)=AH2306,"OK",SUM(AA2306:AF2306)-AH2306)</f>
        <v>OK</v>
      </c>
      <c r="AH2306" s="138"/>
      <c r="AI2306" s="138"/>
      <c r="AJ2306" s="139"/>
      <c r="AK2306" s="139"/>
      <c r="AL2306" s="132" t="str">
        <f>IF(SUM(AJ2306:AK2306)=AM2306,"OK",SUM(AJ2306:AK2306)-AM2306)</f>
        <v>OK</v>
      </c>
      <c r="AM2306" s="140"/>
      <c r="AN2306" s="119">
        <f>L2306+U2306+V2306+Z2306</f>
        <v>0</v>
      </c>
      <c r="AO2306" s="120">
        <f>M2306+AH2306+AI2306+AM2306</f>
        <v>0</v>
      </c>
      <c r="AP2306" s="39">
        <f>L2306</f>
        <v>0</v>
      </c>
      <c r="AQ2306" s="141">
        <f>AN2306</f>
        <v>0</v>
      </c>
      <c r="AR2306" s="142">
        <f>AQ2306-AP2306</f>
        <v>0</v>
      </c>
      <c r="AS2306" s="143" t="e">
        <f>AR2306/AP2306</f>
        <v>#DIV/0!</v>
      </c>
      <c r="AT2306" s="144">
        <f>M2306</f>
        <v>0</v>
      </c>
      <c r="AU2306" s="141">
        <f>AO2306</f>
        <v>0</v>
      </c>
      <c r="AV2306" s="142">
        <f>AU2306-AT2306</f>
        <v>0</v>
      </c>
      <c r="AW2306" s="143" t="e">
        <f>AV2306/AT2306</f>
        <v>#DIV/0!</v>
      </c>
      <c r="AY2306" s="146" t="str">
        <f t="shared" si="1753"/>
        <v>61.41</v>
      </c>
      <c r="AZ2306" s="984" t="b">
        <f>COUNTIF('[1]Codes SEC'!$B$2:$B$250,Ministres!AY2306)&gt;0</f>
        <v>1</v>
      </c>
    </row>
    <row r="2307" spans="1:52" ht="35.1" customHeight="1" x14ac:dyDescent="0.25">
      <c r="A2307" s="15" t="s">
        <v>1675</v>
      </c>
      <c r="B2307" s="225" t="s">
        <v>1335</v>
      </c>
      <c r="C2307" s="122" t="s">
        <v>1315</v>
      </c>
      <c r="D2307" s="123">
        <v>1000</v>
      </c>
      <c r="E2307" s="226"/>
      <c r="F2307" s="122" t="s">
        <v>1336</v>
      </c>
      <c r="G2307" s="227">
        <v>1</v>
      </c>
      <c r="H2307" s="228" t="str">
        <f t="shared" si="1710"/>
        <v>098</v>
      </c>
      <c r="I2307" s="229">
        <v>86311000</v>
      </c>
      <c r="J2307" s="230" t="s">
        <v>2766</v>
      </c>
      <c r="K2307" s="231" t="s">
        <v>2767</v>
      </c>
      <c r="L2307" s="232">
        <v>0</v>
      </c>
      <c r="M2307" s="233">
        <v>0</v>
      </c>
      <c r="N2307" s="130"/>
      <c r="O2307" s="131"/>
      <c r="P2307" s="131"/>
      <c r="Q2307" s="131"/>
      <c r="R2307" s="131"/>
      <c r="S2307" s="131"/>
      <c r="T2307" s="132" t="str">
        <f t="shared" si="1739"/>
        <v>OK</v>
      </c>
      <c r="U2307" s="138"/>
      <c r="V2307" s="138"/>
      <c r="W2307" s="139"/>
      <c r="X2307" s="139"/>
      <c r="Y2307" s="132" t="str">
        <f t="shared" si="1740"/>
        <v>OK</v>
      </c>
      <c r="Z2307" s="210"/>
      <c r="AA2307" s="204"/>
      <c r="AB2307" s="202"/>
      <c r="AC2307" s="202"/>
      <c r="AD2307" s="202"/>
      <c r="AE2307" s="202"/>
      <c r="AF2307" s="202"/>
      <c r="AG2307" s="132" t="str">
        <f t="shared" si="1741"/>
        <v>OK</v>
      </c>
      <c r="AH2307" s="138"/>
      <c r="AI2307" s="138"/>
      <c r="AJ2307" s="139"/>
      <c r="AK2307" s="139"/>
      <c r="AL2307" s="132" t="str">
        <f t="shared" si="1742"/>
        <v>OK</v>
      </c>
      <c r="AM2307" s="140"/>
      <c r="AN2307" s="119">
        <f t="shared" si="1743"/>
        <v>0</v>
      </c>
      <c r="AO2307" s="120">
        <f t="shared" si="1744"/>
        <v>0</v>
      </c>
      <c r="AP2307" s="39">
        <f t="shared" si="1745"/>
        <v>0</v>
      </c>
      <c r="AQ2307" s="141">
        <f t="shared" si="1746"/>
        <v>0</v>
      </c>
      <c r="AR2307" s="142">
        <f t="shared" si="1747"/>
        <v>0</v>
      </c>
      <c r="AS2307" s="143" t="e">
        <f t="shared" si="1748"/>
        <v>#DIV/0!</v>
      </c>
      <c r="AT2307" s="144">
        <f t="shared" si="1749"/>
        <v>0</v>
      </c>
      <c r="AU2307" s="141">
        <f t="shared" si="1750"/>
        <v>0</v>
      </c>
      <c r="AV2307" s="142">
        <f t="shared" si="1751"/>
        <v>0</v>
      </c>
      <c r="AW2307" s="143" t="e">
        <f t="shared" si="1752"/>
        <v>#DIV/0!</v>
      </c>
      <c r="AY2307" s="146" t="str">
        <f t="shared" si="1753"/>
        <v>63.11</v>
      </c>
      <c r="AZ2307" s="984" t="b">
        <f>COUNTIF('[1]Codes SEC'!$B$2:$B$250,Ministres!AY2307)&gt;0</f>
        <v>1</v>
      </c>
    </row>
    <row r="2308" spans="1:52" ht="35.1" customHeight="1" x14ac:dyDescent="0.25">
      <c r="A2308" s="356" t="s">
        <v>1675</v>
      </c>
      <c r="B2308" s="225">
        <v>18</v>
      </c>
      <c r="C2308" s="122" t="s">
        <v>1315</v>
      </c>
      <c r="D2308" s="123">
        <v>1000</v>
      </c>
      <c r="E2308" s="226"/>
      <c r="F2308" s="122">
        <v>6</v>
      </c>
      <c r="G2308" s="126">
        <v>1</v>
      </c>
      <c r="H2308" s="35" t="str">
        <f t="shared" si="1710"/>
        <v>098</v>
      </c>
      <c r="I2308" s="36" t="s">
        <v>2768</v>
      </c>
      <c r="J2308" s="37" t="s">
        <v>2769</v>
      </c>
      <c r="K2308" s="244" t="s">
        <v>2770</v>
      </c>
      <c r="L2308" s="128">
        <v>0</v>
      </c>
      <c r="M2308" s="129">
        <v>0</v>
      </c>
      <c r="N2308" s="130"/>
      <c r="O2308" s="131"/>
      <c r="P2308" s="131"/>
      <c r="Q2308" s="131"/>
      <c r="R2308" s="131"/>
      <c r="S2308" s="131"/>
      <c r="T2308" s="132" t="str">
        <f>IF(SUM(N2308:S2308)=U2308,"OK",SUM(N2308:S2308)-U2308)</f>
        <v>OK</v>
      </c>
      <c r="U2308" s="138"/>
      <c r="V2308" s="138"/>
      <c r="W2308" s="139"/>
      <c r="X2308" s="139"/>
      <c r="Y2308" s="132" t="str">
        <f>IF(SUM(W2308:X2308)=Z2308,"OK",SUM(W2308:X2308)-Z2308)</f>
        <v>OK</v>
      </c>
      <c r="Z2308" s="210"/>
      <c r="AA2308" s="204"/>
      <c r="AB2308" s="202"/>
      <c r="AC2308" s="202"/>
      <c r="AD2308" s="202"/>
      <c r="AE2308" s="202"/>
      <c r="AF2308" s="202"/>
      <c r="AG2308" s="132" t="str">
        <f>IF(SUM(AA2308:AF2308)=AH2308,"OK",SUM(AA2308:AF2308)-AH2308)</f>
        <v>OK</v>
      </c>
      <c r="AH2308" s="138"/>
      <c r="AI2308" s="138"/>
      <c r="AJ2308" s="139"/>
      <c r="AK2308" s="139"/>
      <c r="AL2308" s="132" t="str">
        <f>IF(SUM(AJ2308:AK2308)=AM2308,"OK",SUM(AJ2308:AK2308)-AM2308)</f>
        <v>OK</v>
      </c>
      <c r="AM2308" s="140"/>
      <c r="AN2308" s="119">
        <f>L2308+U2308+V2308+Z2308</f>
        <v>0</v>
      </c>
      <c r="AO2308" s="120">
        <f>M2308+AH2308+AI2308+AM2308</f>
        <v>0</v>
      </c>
      <c r="AP2308" s="39">
        <f>L2308</f>
        <v>0</v>
      </c>
      <c r="AQ2308" s="141">
        <f>AN2308</f>
        <v>0</v>
      </c>
      <c r="AR2308" s="142">
        <f>AQ2308-AP2308</f>
        <v>0</v>
      </c>
      <c r="AS2308" s="143" t="e">
        <f>AR2308/AP2308</f>
        <v>#DIV/0!</v>
      </c>
      <c r="AT2308" s="144">
        <f>M2308</f>
        <v>0</v>
      </c>
      <c r="AU2308" s="141">
        <f>AO2308</f>
        <v>0</v>
      </c>
      <c r="AV2308" s="142">
        <f>AU2308-AT2308</f>
        <v>0</v>
      </c>
      <c r="AW2308" s="143" t="e">
        <f>AV2308/AT2308</f>
        <v>#DIV/0!</v>
      </c>
      <c r="AY2308" s="146" t="str">
        <f t="shared" si="1753"/>
        <v>63.12</v>
      </c>
      <c r="AZ2308" s="984" t="b">
        <f>COUNTIF('[1]Codes SEC'!$B$2:$B$250,Ministres!AY2308)&gt;0</f>
        <v>1</v>
      </c>
    </row>
    <row r="2309" spans="1:52" ht="35.1" customHeight="1" x14ac:dyDescent="0.25">
      <c r="A2309" s="15" t="s">
        <v>1675</v>
      </c>
      <c r="B2309" s="225" t="s">
        <v>1335</v>
      </c>
      <c r="C2309" s="122" t="s">
        <v>1315</v>
      </c>
      <c r="D2309" s="123">
        <v>1000</v>
      </c>
      <c r="E2309" s="226"/>
      <c r="F2309" s="122" t="s">
        <v>1336</v>
      </c>
      <c r="G2309" s="227">
        <v>1</v>
      </c>
      <c r="H2309" s="228" t="str">
        <f t="shared" si="1710"/>
        <v>098</v>
      </c>
      <c r="I2309" s="229">
        <v>86321000</v>
      </c>
      <c r="J2309" s="230" t="s">
        <v>2771</v>
      </c>
      <c r="K2309" s="231" t="s">
        <v>2772</v>
      </c>
      <c r="L2309" s="232">
        <v>0</v>
      </c>
      <c r="M2309" s="233">
        <v>0</v>
      </c>
      <c r="N2309" s="130"/>
      <c r="O2309" s="131"/>
      <c r="P2309" s="131"/>
      <c r="Q2309" s="131"/>
      <c r="R2309" s="131"/>
      <c r="S2309" s="131"/>
      <c r="T2309" s="132" t="str">
        <f t="shared" si="1739"/>
        <v>OK</v>
      </c>
      <c r="U2309" s="138"/>
      <c r="V2309" s="138"/>
      <c r="W2309" s="139"/>
      <c r="X2309" s="139"/>
      <c r="Y2309" s="132" t="str">
        <f t="shared" si="1740"/>
        <v>OK</v>
      </c>
      <c r="Z2309" s="210"/>
      <c r="AA2309" s="204"/>
      <c r="AB2309" s="202"/>
      <c r="AC2309" s="202"/>
      <c r="AD2309" s="202"/>
      <c r="AE2309" s="202"/>
      <c r="AF2309" s="202"/>
      <c r="AG2309" s="132" t="str">
        <f t="shared" si="1741"/>
        <v>OK</v>
      </c>
      <c r="AH2309" s="138"/>
      <c r="AI2309" s="138"/>
      <c r="AJ2309" s="139"/>
      <c r="AK2309" s="139"/>
      <c r="AL2309" s="132" t="str">
        <f t="shared" si="1742"/>
        <v>OK</v>
      </c>
      <c r="AM2309" s="140"/>
      <c r="AN2309" s="119">
        <f t="shared" si="1743"/>
        <v>0</v>
      </c>
      <c r="AO2309" s="120">
        <f t="shared" si="1744"/>
        <v>0</v>
      </c>
      <c r="AP2309" s="39">
        <f t="shared" si="1745"/>
        <v>0</v>
      </c>
      <c r="AQ2309" s="141">
        <f t="shared" si="1746"/>
        <v>0</v>
      </c>
      <c r="AR2309" s="142">
        <f t="shared" si="1747"/>
        <v>0</v>
      </c>
      <c r="AS2309" s="143" t="e">
        <f t="shared" si="1748"/>
        <v>#DIV/0!</v>
      </c>
      <c r="AT2309" s="144">
        <f t="shared" si="1749"/>
        <v>0</v>
      </c>
      <c r="AU2309" s="141">
        <f t="shared" si="1750"/>
        <v>0</v>
      </c>
      <c r="AV2309" s="142">
        <f t="shared" si="1751"/>
        <v>0</v>
      </c>
      <c r="AW2309" s="143" t="e">
        <f t="shared" si="1752"/>
        <v>#DIV/0!</v>
      </c>
      <c r="AY2309" s="146" t="str">
        <f t="shared" si="1753"/>
        <v>63.21</v>
      </c>
      <c r="AZ2309" s="984" t="b">
        <f>COUNTIF('[1]Codes SEC'!$B$2:$B$250,Ministres!AY2309)&gt;0</f>
        <v>1</v>
      </c>
    </row>
    <row r="2310" spans="1:52" ht="35.1" customHeight="1" x14ac:dyDescent="0.25">
      <c r="A2310" s="356" t="s">
        <v>1675</v>
      </c>
      <c r="B2310" s="225">
        <v>18</v>
      </c>
      <c r="C2310" s="122" t="s">
        <v>1315</v>
      </c>
      <c r="D2310" s="123">
        <v>1000</v>
      </c>
      <c r="E2310" s="226"/>
      <c r="F2310" s="122">
        <v>6</v>
      </c>
      <c r="G2310" s="126">
        <v>1</v>
      </c>
      <c r="H2310" s="35" t="str">
        <f t="shared" si="1710"/>
        <v>098</v>
      </c>
      <c r="I2310" s="36" t="s">
        <v>2773</v>
      </c>
      <c r="J2310" s="37" t="s">
        <v>2774</v>
      </c>
      <c r="K2310" s="244" t="s">
        <v>2775</v>
      </c>
      <c r="L2310" s="128">
        <v>0</v>
      </c>
      <c r="M2310" s="129">
        <v>0</v>
      </c>
      <c r="N2310" s="130"/>
      <c r="O2310" s="131"/>
      <c r="P2310" s="131"/>
      <c r="Q2310" s="131"/>
      <c r="R2310" s="131"/>
      <c r="S2310" s="131"/>
      <c r="T2310" s="132" t="str">
        <f>IF(SUM(N2310:S2310)=U2310,"OK",SUM(N2310:S2310)-U2310)</f>
        <v>OK</v>
      </c>
      <c r="U2310" s="138"/>
      <c r="V2310" s="138"/>
      <c r="W2310" s="139"/>
      <c r="X2310" s="139"/>
      <c r="Y2310" s="132" t="str">
        <f>IF(SUM(W2310:X2310)=Z2310,"OK",SUM(W2310:X2310)-Z2310)</f>
        <v>OK</v>
      </c>
      <c r="Z2310" s="210"/>
      <c r="AA2310" s="204"/>
      <c r="AB2310" s="202"/>
      <c r="AC2310" s="202"/>
      <c r="AD2310" s="202"/>
      <c r="AE2310" s="202"/>
      <c r="AF2310" s="202"/>
      <c r="AG2310" s="132" t="str">
        <f>IF(SUM(AA2310:AF2310)=AH2310,"OK",SUM(AA2310:AF2310)-AH2310)</f>
        <v>OK</v>
      </c>
      <c r="AH2310" s="138"/>
      <c r="AI2310" s="138"/>
      <c r="AJ2310" s="139"/>
      <c r="AK2310" s="139"/>
      <c r="AL2310" s="132" t="str">
        <f>IF(SUM(AJ2310:AK2310)=AM2310,"OK",SUM(AJ2310:AK2310)-AM2310)</f>
        <v>OK</v>
      </c>
      <c r="AM2310" s="140"/>
      <c r="AN2310" s="119">
        <f>L2310+U2310+V2310+Z2310</f>
        <v>0</v>
      </c>
      <c r="AO2310" s="120">
        <f>M2310+AH2310+AI2310+AM2310</f>
        <v>0</v>
      </c>
      <c r="AP2310" s="39">
        <f>L2310</f>
        <v>0</v>
      </c>
      <c r="AQ2310" s="141">
        <f>AN2310</f>
        <v>0</v>
      </c>
      <c r="AR2310" s="142">
        <f>AQ2310-AP2310</f>
        <v>0</v>
      </c>
      <c r="AS2310" s="143" t="e">
        <f>AR2310/AP2310</f>
        <v>#DIV/0!</v>
      </c>
      <c r="AT2310" s="144">
        <f>M2310</f>
        <v>0</v>
      </c>
      <c r="AU2310" s="141">
        <f>AO2310</f>
        <v>0</v>
      </c>
      <c r="AV2310" s="142">
        <f>AU2310-AT2310</f>
        <v>0</v>
      </c>
      <c r="AW2310" s="143" t="e">
        <f>AV2310/AT2310</f>
        <v>#DIV/0!</v>
      </c>
      <c r="AY2310" s="146" t="str">
        <f t="shared" si="1753"/>
        <v>63.22</v>
      </c>
      <c r="AZ2310" s="984" t="b">
        <f>COUNTIF('[1]Codes SEC'!$B$2:$B$250,Ministres!AY2310)&gt;0</f>
        <v>1</v>
      </c>
    </row>
    <row r="2311" spans="1:52" ht="35.1" customHeight="1" x14ac:dyDescent="0.25">
      <c r="A2311" s="356" t="s">
        <v>1675</v>
      </c>
      <c r="B2311" s="225">
        <v>18</v>
      </c>
      <c r="C2311" s="122" t="s">
        <v>1315</v>
      </c>
      <c r="D2311" s="123">
        <v>1000</v>
      </c>
      <c r="E2311" s="226"/>
      <c r="F2311" s="122">
        <v>12</v>
      </c>
      <c r="G2311" s="126">
        <v>1</v>
      </c>
      <c r="H2311" s="35" t="str">
        <f t="shared" si="1710"/>
        <v>098</v>
      </c>
      <c r="I2311" s="36" t="s">
        <v>1454</v>
      </c>
      <c r="J2311" s="37" t="s">
        <v>2776</v>
      </c>
      <c r="K2311" s="244" t="s">
        <v>2777</v>
      </c>
      <c r="L2311" s="128">
        <v>13256</v>
      </c>
      <c r="M2311" s="129">
        <v>9550</v>
      </c>
      <c r="N2311" s="130"/>
      <c r="O2311" s="131"/>
      <c r="P2311" s="131"/>
      <c r="Q2311" s="131"/>
      <c r="R2311" s="131"/>
      <c r="S2311" s="131"/>
      <c r="T2311" s="132" t="str">
        <f>IF(SUM(N2311:S2311)=U2311,"OK",SUM(N2311:S2311)-U2311)</f>
        <v>OK</v>
      </c>
      <c r="U2311" s="138"/>
      <c r="V2311" s="138"/>
      <c r="W2311" s="139"/>
      <c r="X2311" s="139"/>
      <c r="Y2311" s="132" t="str">
        <f>IF(SUM(W2311:X2311)=Z2311,"OK",SUM(W2311:X2311)-Z2311)</f>
        <v>OK</v>
      </c>
      <c r="Z2311" s="210"/>
      <c r="AA2311" s="204"/>
      <c r="AB2311" s="202"/>
      <c r="AC2311" s="202"/>
      <c r="AD2311" s="202"/>
      <c r="AE2311" s="202"/>
      <c r="AF2311" s="202"/>
      <c r="AG2311" s="132" t="str">
        <f>IF(SUM(AA2311:AF2311)=AH2311,"OK",SUM(AA2311:AF2311)-AH2311)</f>
        <v>OK</v>
      </c>
      <c r="AH2311" s="138"/>
      <c r="AI2311" s="138"/>
      <c r="AJ2311" s="139"/>
      <c r="AK2311" s="139"/>
      <c r="AL2311" s="132" t="str">
        <f>IF(SUM(AJ2311:AK2311)=AM2311,"OK",SUM(AJ2311:AK2311)-AM2311)</f>
        <v>OK</v>
      </c>
      <c r="AM2311" s="140"/>
      <c r="AN2311" s="119">
        <f>L2311+U2311+V2311+Z2311</f>
        <v>13256</v>
      </c>
      <c r="AO2311" s="120">
        <f>M2311+AH2311+AI2311+AM2311</f>
        <v>9550</v>
      </c>
      <c r="AP2311" s="39">
        <f>L2311</f>
        <v>13256</v>
      </c>
      <c r="AQ2311" s="141">
        <f>AN2311</f>
        <v>13256</v>
      </c>
      <c r="AR2311" s="142">
        <f>AQ2311-AP2311</f>
        <v>0</v>
      </c>
      <c r="AS2311" s="143">
        <f>AR2311/AP2311</f>
        <v>0</v>
      </c>
      <c r="AT2311" s="144">
        <f>M2311</f>
        <v>9550</v>
      </c>
      <c r="AU2311" s="141">
        <f>AO2311</f>
        <v>9550</v>
      </c>
      <c r="AV2311" s="142">
        <f>AU2311-AT2311</f>
        <v>0</v>
      </c>
      <c r="AW2311" s="143">
        <f>AV2311/AT2311</f>
        <v>0</v>
      </c>
      <c r="AY2311" s="146" t="str">
        <f t="shared" si="1753"/>
        <v>63.53</v>
      </c>
      <c r="AZ2311" s="984" t="b">
        <f>COUNTIF('[1]Codes SEC'!$B$2:$B$250,Ministres!AY2311)&gt;0</f>
        <v>1</v>
      </c>
    </row>
    <row r="2312" spans="1:52" ht="35.1" customHeight="1" x14ac:dyDescent="0.25">
      <c r="A2312" s="356" t="s">
        <v>1675</v>
      </c>
      <c r="B2312" s="225">
        <v>18</v>
      </c>
      <c r="C2312" s="122" t="s">
        <v>1315</v>
      </c>
      <c r="D2312" s="123">
        <v>1000</v>
      </c>
      <c r="E2312" s="226" t="s">
        <v>407</v>
      </c>
      <c r="F2312" s="122">
        <v>12</v>
      </c>
      <c r="G2312" s="126">
        <v>1</v>
      </c>
      <c r="H2312" s="35" t="str">
        <f t="shared" si="1710"/>
        <v>098</v>
      </c>
      <c r="I2312" s="36" t="s">
        <v>1454</v>
      </c>
      <c r="J2312" s="37" t="s">
        <v>2778</v>
      </c>
      <c r="K2312" s="244" t="s">
        <v>2779</v>
      </c>
      <c r="L2312" s="232">
        <v>0</v>
      </c>
      <c r="M2312" s="233">
        <v>0</v>
      </c>
      <c r="N2312" s="130"/>
      <c r="O2312" s="131"/>
      <c r="P2312" s="131"/>
      <c r="Q2312" s="131"/>
      <c r="R2312" s="131"/>
      <c r="S2312" s="131"/>
      <c r="T2312" s="132" t="str">
        <f t="shared" si="1739"/>
        <v>OK</v>
      </c>
      <c r="U2312" s="138"/>
      <c r="V2312" s="138"/>
      <c r="W2312" s="139"/>
      <c r="X2312" s="139"/>
      <c r="Y2312" s="132" t="str">
        <f t="shared" si="1740"/>
        <v>OK</v>
      </c>
      <c r="Z2312" s="210"/>
      <c r="AA2312" s="204"/>
      <c r="AB2312" s="202"/>
      <c r="AC2312" s="202"/>
      <c r="AD2312" s="202"/>
      <c r="AE2312" s="202"/>
      <c r="AF2312" s="202"/>
      <c r="AG2312" s="132" t="str">
        <f t="shared" si="1741"/>
        <v>OK</v>
      </c>
      <c r="AH2312" s="138"/>
      <c r="AI2312" s="138"/>
      <c r="AJ2312" s="139"/>
      <c r="AK2312" s="139"/>
      <c r="AL2312" s="132" t="str">
        <f t="shared" si="1742"/>
        <v>OK</v>
      </c>
      <c r="AM2312" s="140"/>
      <c r="AN2312" s="119">
        <f t="shared" si="1743"/>
        <v>0</v>
      </c>
      <c r="AO2312" s="120">
        <f t="shared" si="1744"/>
        <v>0</v>
      </c>
      <c r="AP2312" s="39">
        <f t="shared" si="1745"/>
        <v>0</v>
      </c>
      <c r="AQ2312" s="141">
        <f t="shared" si="1746"/>
        <v>0</v>
      </c>
      <c r="AR2312" s="142">
        <f t="shared" si="1747"/>
        <v>0</v>
      </c>
      <c r="AS2312" s="143" t="e">
        <f t="shared" ref="AS2312:AS2318" si="1754">AR2312/AP2312</f>
        <v>#DIV/0!</v>
      </c>
      <c r="AT2312" s="144">
        <f t="shared" si="1749"/>
        <v>0</v>
      </c>
      <c r="AU2312" s="141">
        <f t="shared" ref="AU2312:AU2318" si="1755">AO2312</f>
        <v>0</v>
      </c>
      <c r="AV2312" s="142">
        <f t="shared" si="1751"/>
        <v>0</v>
      </c>
      <c r="AW2312" s="143" t="e">
        <f t="shared" ref="AW2312:AW2318" si="1756">AV2312/AT2312</f>
        <v>#DIV/0!</v>
      </c>
      <c r="AY2312" s="146" t="str">
        <f t="shared" si="1753"/>
        <v>63.53</v>
      </c>
      <c r="AZ2312" s="984" t="b">
        <f>COUNTIF('[1]Codes SEC'!$B$2:$B$250,Ministres!AY2312)&gt;0</f>
        <v>1</v>
      </c>
    </row>
    <row r="2313" spans="1:52" ht="35.1" customHeight="1" x14ac:dyDescent="0.25">
      <c r="A2313" s="356" t="s">
        <v>1675</v>
      </c>
      <c r="B2313" s="121">
        <v>18</v>
      </c>
      <c r="C2313" s="122" t="s">
        <v>1315</v>
      </c>
      <c r="D2313" s="123">
        <v>1000</v>
      </c>
      <c r="F2313" s="125">
        <v>12</v>
      </c>
      <c r="G2313" s="126">
        <v>1</v>
      </c>
      <c r="H2313" s="35" t="str">
        <f t="shared" si="1710"/>
        <v>098</v>
      </c>
      <c r="I2313" s="36" t="s">
        <v>1454</v>
      </c>
      <c r="J2313" s="37" t="s">
        <v>2780</v>
      </c>
      <c r="K2313" s="209" t="s">
        <v>2781</v>
      </c>
      <c r="L2313" s="128">
        <v>0</v>
      </c>
      <c r="M2313" s="129">
        <v>100</v>
      </c>
      <c r="N2313" s="130"/>
      <c r="O2313" s="131"/>
      <c r="P2313" s="131"/>
      <c r="Q2313" s="131"/>
      <c r="R2313" s="131"/>
      <c r="S2313" s="131"/>
      <c r="T2313" s="132" t="str">
        <f t="shared" si="1739"/>
        <v>OK</v>
      </c>
      <c r="U2313" s="138"/>
      <c r="V2313" s="138"/>
      <c r="W2313" s="139"/>
      <c r="X2313" s="139"/>
      <c r="Y2313" s="132" t="str">
        <f t="shared" si="1740"/>
        <v>OK</v>
      </c>
      <c r="Z2313" s="210"/>
      <c r="AA2313" s="204"/>
      <c r="AB2313" s="202"/>
      <c r="AC2313" s="202"/>
      <c r="AD2313" s="202"/>
      <c r="AE2313" s="202"/>
      <c r="AF2313" s="202"/>
      <c r="AG2313" s="132" t="str">
        <f t="shared" si="1741"/>
        <v>OK</v>
      </c>
      <c r="AH2313" s="138"/>
      <c r="AI2313" s="138"/>
      <c r="AJ2313" s="139"/>
      <c r="AK2313" s="139"/>
      <c r="AL2313" s="132" t="str">
        <f t="shared" si="1742"/>
        <v>OK</v>
      </c>
      <c r="AM2313" s="140"/>
      <c r="AN2313" s="119">
        <f t="shared" si="1743"/>
        <v>0</v>
      </c>
      <c r="AO2313" s="120">
        <f t="shared" si="1744"/>
        <v>100</v>
      </c>
      <c r="AP2313" s="39">
        <f t="shared" si="1745"/>
        <v>0</v>
      </c>
      <c r="AQ2313" s="141">
        <f t="shared" si="1746"/>
        <v>0</v>
      </c>
      <c r="AR2313" s="142">
        <f t="shared" si="1747"/>
        <v>0</v>
      </c>
      <c r="AS2313" s="143" t="e">
        <f t="shared" si="1754"/>
        <v>#DIV/0!</v>
      </c>
      <c r="AT2313" s="144">
        <f t="shared" si="1749"/>
        <v>100</v>
      </c>
      <c r="AU2313" s="141">
        <f t="shared" si="1755"/>
        <v>100</v>
      </c>
      <c r="AV2313" s="142">
        <f t="shared" si="1751"/>
        <v>0</v>
      </c>
      <c r="AW2313" s="143">
        <f t="shared" si="1756"/>
        <v>0</v>
      </c>
      <c r="AY2313" s="146" t="str">
        <f t="shared" si="1753"/>
        <v>63.53</v>
      </c>
      <c r="AZ2313" s="984" t="b">
        <f>COUNTIF('[1]Codes SEC'!$B$2:$B$250,Ministres!AY2313)&gt;0</f>
        <v>1</v>
      </c>
    </row>
    <row r="2314" spans="1:52" ht="35.1" customHeight="1" x14ac:dyDescent="0.25">
      <c r="A2314" s="356" t="s">
        <v>1675</v>
      </c>
      <c r="B2314" s="225">
        <v>18</v>
      </c>
      <c r="C2314" s="122" t="s">
        <v>1315</v>
      </c>
      <c r="D2314" s="123">
        <v>1000</v>
      </c>
      <c r="E2314" s="226"/>
      <c r="F2314" s="122">
        <v>12</v>
      </c>
      <c r="G2314" s="126">
        <v>1</v>
      </c>
      <c r="H2314" s="35" t="str">
        <f t="shared" si="1710"/>
        <v>098</v>
      </c>
      <c r="I2314" s="36" t="s">
        <v>1454</v>
      </c>
      <c r="J2314" s="37" t="s">
        <v>2782</v>
      </c>
      <c r="K2314" s="244" t="s">
        <v>2783</v>
      </c>
      <c r="L2314" s="128">
        <v>2500</v>
      </c>
      <c r="M2314" s="129">
        <v>4500</v>
      </c>
      <c r="N2314" s="130"/>
      <c r="O2314" s="131"/>
      <c r="P2314" s="131"/>
      <c r="Q2314" s="131"/>
      <c r="R2314" s="131"/>
      <c r="S2314" s="131"/>
      <c r="T2314" s="132" t="str">
        <f t="shared" si="1739"/>
        <v>OK</v>
      </c>
      <c r="U2314" s="138"/>
      <c r="V2314" s="138"/>
      <c r="W2314" s="139"/>
      <c r="X2314" s="139"/>
      <c r="Y2314" s="132" t="str">
        <f t="shared" si="1740"/>
        <v>OK</v>
      </c>
      <c r="Z2314" s="210"/>
      <c r="AA2314" s="204"/>
      <c r="AB2314" s="202"/>
      <c r="AC2314" s="202"/>
      <c r="AD2314" s="202"/>
      <c r="AE2314" s="202"/>
      <c r="AF2314" s="202"/>
      <c r="AG2314" s="132" t="str">
        <f t="shared" si="1741"/>
        <v>OK</v>
      </c>
      <c r="AH2314" s="138"/>
      <c r="AI2314" s="138"/>
      <c r="AJ2314" s="139"/>
      <c r="AK2314" s="139"/>
      <c r="AL2314" s="132" t="str">
        <f t="shared" si="1742"/>
        <v>OK</v>
      </c>
      <c r="AM2314" s="140"/>
      <c r="AN2314" s="119">
        <f t="shared" si="1743"/>
        <v>2500</v>
      </c>
      <c r="AO2314" s="120">
        <f t="shared" si="1744"/>
        <v>4500</v>
      </c>
      <c r="AP2314" s="39">
        <f t="shared" si="1745"/>
        <v>2500</v>
      </c>
      <c r="AQ2314" s="141">
        <f t="shared" si="1746"/>
        <v>2500</v>
      </c>
      <c r="AR2314" s="142">
        <f t="shared" si="1747"/>
        <v>0</v>
      </c>
      <c r="AS2314" s="143">
        <f t="shared" si="1754"/>
        <v>0</v>
      </c>
      <c r="AT2314" s="144">
        <f t="shared" si="1749"/>
        <v>4500</v>
      </c>
      <c r="AU2314" s="141">
        <f t="shared" si="1755"/>
        <v>4500</v>
      </c>
      <c r="AV2314" s="142">
        <f t="shared" si="1751"/>
        <v>0</v>
      </c>
      <c r="AW2314" s="143">
        <f t="shared" si="1756"/>
        <v>0</v>
      </c>
      <c r="AY2314" s="146" t="str">
        <f t="shared" si="1753"/>
        <v>63.53</v>
      </c>
      <c r="AZ2314" s="984" t="b">
        <f>COUNTIF('[1]Codes SEC'!$B$2:$B$250,Ministres!AY2314)&gt;0</f>
        <v>1</v>
      </c>
    </row>
    <row r="2315" spans="1:52" ht="35.1" customHeight="1" x14ac:dyDescent="0.25">
      <c r="A2315" s="356" t="s">
        <v>1675</v>
      </c>
      <c r="B2315" s="225">
        <v>18</v>
      </c>
      <c r="C2315" s="122" t="s">
        <v>1315</v>
      </c>
      <c r="D2315" s="123">
        <v>1000</v>
      </c>
      <c r="E2315" s="226"/>
      <c r="F2315" s="122">
        <v>6</v>
      </c>
      <c r="G2315" s="126">
        <v>1</v>
      </c>
      <c r="H2315" s="35" t="str">
        <f t="shared" si="1710"/>
        <v>098</v>
      </c>
      <c r="I2315" s="36" t="s">
        <v>1454</v>
      </c>
      <c r="J2315" s="37" t="s">
        <v>2784</v>
      </c>
      <c r="K2315" s="244" t="s">
        <v>2785</v>
      </c>
      <c r="L2315" s="128">
        <v>0</v>
      </c>
      <c r="M2315" s="129">
        <v>0</v>
      </c>
      <c r="N2315" s="130"/>
      <c r="O2315" s="131"/>
      <c r="P2315" s="131"/>
      <c r="Q2315" s="131"/>
      <c r="R2315" s="131"/>
      <c r="S2315" s="131"/>
      <c r="T2315" s="132" t="str">
        <f t="shared" si="1739"/>
        <v>OK</v>
      </c>
      <c r="U2315" s="138"/>
      <c r="V2315" s="138"/>
      <c r="W2315" s="139"/>
      <c r="X2315" s="139"/>
      <c r="Y2315" s="132" t="str">
        <f t="shared" si="1740"/>
        <v>OK</v>
      </c>
      <c r="Z2315" s="210"/>
      <c r="AA2315" s="204"/>
      <c r="AB2315" s="202"/>
      <c r="AC2315" s="202"/>
      <c r="AD2315" s="202"/>
      <c r="AE2315" s="202"/>
      <c r="AF2315" s="202"/>
      <c r="AG2315" s="132" t="str">
        <f t="shared" si="1741"/>
        <v>OK</v>
      </c>
      <c r="AH2315" s="138"/>
      <c r="AI2315" s="138"/>
      <c r="AJ2315" s="139"/>
      <c r="AK2315" s="139"/>
      <c r="AL2315" s="132" t="str">
        <f t="shared" si="1742"/>
        <v>OK</v>
      </c>
      <c r="AM2315" s="140"/>
      <c r="AN2315" s="119">
        <f t="shared" si="1743"/>
        <v>0</v>
      </c>
      <c r="AO2315" s="120">
        <f t="shared" si="1744"/>
        <v>0</v>
      </c>
      <c r="AP2315" s="39">
        <f t="shared" si="1745"/>
        <v>0</v>
      </c>
      <c r="AQ2315" s="141">
        <f t="shared" si="1746"/>
        <v>0</v>
      </c>
      <c r="AR2315" s="142">
        <f t="shared" si="1747"/>
        <v>0</v>
      </c>
      <c r="AS2315" s="143" t="e">
        <f t="shared" si="1754"/>
        <v>#DIV/0!</v>
      </c>
      <c r="AT2315" s="144">
        <f t="shared" si="1749"/>
        <v>0</v>
      </c>
      <c r="AU2315" s="141">
        <f t="shared" si="1755"/>
        <v>0</v>
      </c>
      <c r="AV2315" s="142">
        <f t="shared" si="1751"/>
        <v>0</v>
      </c>
      <c r="AW2315" s="143" t="e">
        <f t="shared" si="1756"/>
        <v>#DIV/0!</v>
      </c>
      <c r="AY2315" s="146" t="str">
        <f t="shared" si="1753"/>
        <v>63.53</v>
      </c>
      <c r="AZ2315" s="984" t="b">
        <f>COUNTIF('[1]Codes SEC'!$B$2:$B$250,Ministres!AY2315)&gt;0</f>
        <v>1</v>
      </c>
    </row>
    <row r="2316" spans="1:52" ht="35.1" customHeight="1" x14ac:dyDescent="0.25">
      <c r="A2316" s="356" t="s">
        <v>1675</v>
      </c>
      <c r="B2316" s="225">
        <v>18</v>
      </c>
      <c r="C2316" s="122" t="s">
        <v>1315</v>
      </c>
      <c r="D2316" s="123">
        <v>1000</v>
      </c>
      <c r="E2316" s="226"/>
      <c r="F2316" s="122">
        <v>12</v>
      </c>
      <c r="G2316" s="126">
        <v>1</v>
      </c>
      <c r="H2316" s="35" t="str">
        <f t="shared" si="1710"/>
        <v>098</v>
      </c>
      <c r="I2316" s="36">
        <v>86353000</v>
      </c>
      <c r="J2316" s="37" t="s">
        <v>2786</v>
      </c>
      <c r="K2316" s="368" t="s">
        <v>2787</v>
      </c>
      <c r="L2316" s="232">
        <v>0</v>
      </c>
      <c r="M2316" s="233">
        <v>0</v>
      </c>
      <c r="N2316" s="130"/>
      <c r="O2316" s="131"/>
      <c r="P2316" s="131"/>
      <c r="Q2316" s="131"/>
      <c r="R2316" s="131"/>
      <c r="S2316" s="131"/>
      <c r="T2316" s="132" t="str">
        <f t="shared" si="1739"/>
        <v>OK</v>
      </c>
      <c r="U2316" s="138"/>
      <c r="V2316" s="138"/>
      <c r="W2316" s="139"/>
      <c r="X2316" s="139"/>
      <c r="Y2316" s="132" t="str">
        <f t="shared" si="1740"/>
        <v>OK</v>
      </c>
      <c r="Z2316" s="210"/>
      <c r="AA2316" s="204"/>
      <c r="AB2316" s="202"/>
      <c r="AC2316" s="202"/>
      <c r="AD2316" s="202"/>
      <c r="AE2316" s="202"/>
      <c r="AF2316" s="202"/>
      <c r="AG2316" s="132" t="str">
        <f t="shared" si="1741"/>
        <v>OK</v>
      </c>
      <c r="AH2316" s="138"/>
      <c r="AI2316" s="138"/>
      <c r="AJ2316" s="139"/>
      <c r="AK2316" s="139"/>
      <c r="AL2316" s="132" t="str">
        <f t="shared" si="1742"/>
        <v>OK</v>
      </c>
      <c r="AM2316" s="140"/>
      <c r="AN2316" s="119">
        <f t="shared" si="1743"/>
        <v>0</v>
      </c>
      <c r="AO2316" s="120">
        <f t="shared" si="1744"/>
        <v>0</v>
      </c>
      <c r="AP2316" s="39">
        <f t="shared" si="1745"/>
        <v>0</v>
      </c>
      <c r="AQ2316" s="141">
        <f t="shared" si="1746"/>
        <v>0</v>
      </c>
      <c r="AR2316" s="142">
        <f t="shared" si="1747"/>
        <v>0</v>
      </c>
      <c r="AS2316" s="143" t="e">
        <f t="shared" si="1754"/>
        <v>#DIV/0!</v>
      </c>
      <c r="AT2316" s="144">
        <f t="shared" si="1749"/>
        <v>0</v>
      </c>
      <c r="AU2316" s="141">
        <f t="shared" si="1755"/>
        <v>0</v>
      </c>
      <c r="AV2316" s="142">
        <f t="shared" si="1751"/>
        <v>0</v>
      </c>
      <c r="AW2316" s="143" t="e">
        <f t="shared" si="1756"/>
        <v>#DIV/0!</v>
      </c>
      <c r="AY2316" s="146" t="str">
        <f t="shared" si="1753"/>
        <v>63.53</v>
      </c>
      <c r="AZ2316" s="984" t="b">
        <f>COUNTIF('[1]Codes SEC'!$B$2:$B$250,Ministres!AY2316)&gt;0</f>
        <v>1</v>
      </c>
    </row>
    <row r="2317" spans="1:52" s="374" customFormat="1" ht="35.1" customHeight="1" x14ac:dyDescent="0.25">
      <c r="A2317" s="356" t="s">
        <v>1675</v>
      </c>
      <c r="B2317" s="225">
        <v>18</v>
      </c>
      <c r="C2317" s="122" t="s">
        <v>1315</v>
      </c>
      <c r="D2317" s="123">
        <v>1000</v>
      </c>
      <c r="E2317" s="226"/>
      <c r="F2317" s="122">
        <v>12</v>
      </c>
      <c r="G2317" s="126">
        <v>1</v>
      </c>
      <c r="H2317" s="35" t="str">
        <f t="shared" si="1710"/>
        <v>098</v>
      </c>
      <c r="I2317" s="36">
        <v>86353000</v>
      </c>
      <c r="J2317" s="37" t="s">
        <v>2788</v>
      </c>
      <c r="K2317" s="244" t="s">
        <v>2789</v>
      </c>
      <c r="L2317" s="996">
        <v>11550</v>
      </c>
      <c r="M2317" s="997">
        <v>23783</v>
      </c>
      <c r="N2317" s="987"/>
      <c r="O2317" s="988"/>
      <c r="P2317" s="988"/>
      <c r="Q2317" s="988"/>
      <c r="R2317" s="988"/>
      <c r="S2317" s="988"/>
      <c r="T2317" s="132" t="str">
        <f t="shared" si="1739"/>
        <v>OK</v>
      </c>
      <c r="U2317" s="989"/>
      <c r="V2317" s="989"/>
      <c r="W2317" s="990"/>
      <c r="X2317" s="990"/>
      <c r="Y2317" s="132" t="str">
        <f t="shared" si="1740"/>
        <v>OK</v>
      </c>
      <c r="Z2317" s="991"/>
      <c r="AA2317" s="992"/>
      <c r="AB2317" s="993"/>
      <c r="AC2317" s="993"/>
      <c r="AD2317" s="993"/>
      <c r="AE2317" s="993"/>
      <c r="AF2317" s="993"/>
      <c r="AG2317" s="132" t="str">
        <f t="shared" si="1741"/>
        <v>OK</v>
      </c>
      <c r="AH2317" s="989"/>
      <c r="AI2317" s="989"/>
      <c r="AJ2317" s="990"/>
      <c r="AK2317" s="990"/>
      <c r="AL2317" s="132" t="str">
        <f t="shared" si="1742"/>
        <v>OK</v>
      </c>
      <c r="AM2317" s="994"/>
      <c r="AN2317" s="119">
        <f t="shared" si="1743"/>
        <v>11550</v>
      </c>
      <c r="AO2317" s="120">
        <f t="shared" si="1744"/>
        <v>23783</v>
      </c>
      <c r="AP2317" s="39">
        <f t="shared" si="1745"/>
        <v>11550</v>
      </c>
      <c r="AQ2317" s="141">
        <f t="shared" si="1746"/>
        <v>11550</v>
      </c>
      <c r="AR2317" s="142">
        <f t="shared" si="1747"/>
        <v>0</v>
      </c>
      <c r="AS2317" s="143">
        <f t="shared" si="1754"/>
        <v>0</v>
      </c>
      <c r="AT2317" s="144">
        <f t="shared" si="1749"/>
        <v>23783</v>
      </c>
      <c r="AU2317" s="141">
        <f t="shared" si="1755"/>
        <v>23783</v>
      </c>
      <c r="AV2317" s="142">
        <f t="shared" si="1751"/>
        <v>0</v>
      </c>
      <c r="AW2317" s="143">
        <f t="shared" si="1756"/>
        <v>0</v>
      </c>
      <c r="AY2317" s="146" t="str">
        <f t="shared" si="1753"/>
        <v>63.53</v>
      </c>
      <c r="AZ2317" s="984" t="b">
        <f>COUNTIF('[1]Codes SEC'!$B$2:$B$250,Ministres!AY2317)&gt;0</f>
        <v>1</v>
      </c>
    </row>
    <row r="2318" spans="1:52" ht="35.1" customHeight="1" x14ac:dyDescent="0.25">
      <c r="A2318" s="15" t="s">
        <v>1675</v>
      </c>
      <c r="B2318" s="225" t="s">
        <v>1335</v>
      </c>
      <c r="C2318" s="122" t="s">
        <v>1315</v>
      </c>
      <c r="D2318" s="123">
        <v>1000</v>
      </c>
      <c r="E2318" s="226"/>
      <c r="F2318" s="122" t="s">
        <v>1336</v>
      </c>
      <c r="G2318" s="227">
        <v>1</v>
      </c>
      <c r="H2318" s="228" t="str">
        <f t="shared" si="1710"/>
        <v>098</v>
      </c>
      <c r="I2318" s="229">
        <v>86353000</v>
      </c>
      <c r="J2318" s="230" t="s">
        <v>2790</v>
      </c>
      <c r="K2318" s="231" t="s">
        <v>2791</v>
      </c>
      <c r="L2318" s="232">
        <v>0</v>
      </c>
      <c r="M2318" s="233">
        <v>0</v>
      </c>
      <c r="N2318" s="130"/>
      <c r="O2318" s="131"/>
      <c r="P2318" s="131"/>
      <c r="Q2318" s="131"/>
      <c r="R2318" s="131"/>
      <c r="S2318" s="131"/>
      <c r="T2318" s="132" t="str">
        <f t="shared" si="1739"/>
        <v>OK</v>
      </c>
      <c r="U2318" s="138"/>
      <c r="V2318" s="138"/>
      <c r="W2318" s="139"/>
      <c r="X2318" s="139"/>
      <c r="Y2318" s="132" t="str">
        <f t="shared" si="1740"/>
        <v>OK</v>
      </c>
      <c r="Z2318" s="210"/>
      <c r="AA2318" s="204"/>
      <c r="AB2318" s="202"/>
      <c r="AC2318" s="202"/>
      <c r="AD2318" s="202"/>
      <c r="AE2318" s="202"/>
      <c r="AF2318" s="202"/>
      <c r="AG2318" s="132" t="str">
        <f t="shared" si="1741"/>
        <v>OK</v>
      </c>
      <c r="AH2318" s="138"/>
      <c r="AI2318" s="138"/>
      <c r="AJ2318" s="139"/>
      <c r="AK2318" s="139"/>
      <c r="AL2318" s="132" t="str">
        <f t="shared" si="1742"/>
        <v>OK</v>
      </c>
      <c r="AM2318" s="140"/>
      <c r="AN2318" s="119">
        <f t="shared" si="1743"/>
        <v>0</v>
      </c>
      <c r="AO2318" s="120">
        <f t="shared" si="1744"/>
        <v>0</v>
      </c>
      <c r="AP2318" s="39">
        <f t="shared" si="1745"/>
        <v>0</v>
      </c>
      <c r="AQ2318" s="141">
        <f t="shared" si="1746"/>
        <v>0</v>
      </c>
      <c r="AR2318" s="142">
        <f t="shared" si="1747"/>
        <v>0</v>
      </c>
      <c r="AS2318" s="143" t="e">
        <f t="shared" si="1754"/>
        <v>#DIV/0!</v>
      </c>
      <c r="AT2318" s="144">
        <f t="shared" si="1749"/>
        <v>0</v>
      </c>
      <c r="AU2318" s="141">
        <f t="shared" si="1755"/>
        <v>0</v>
      </c>
      <c r="AV2318" s="142">
        <f t="shared" si="1751"/>
        <v>0</v>
      </c>
      <c r="AW2318" s="143" t="e">
        <f t="shared" si="1756"/>
        <v>#DIV/0!</v>
      </c>
      <c r="AY2318" s="146" t="str">
        <f t="shared" si="1753"/>
        <v>63.53</v>
      </c>
      <c r="AZ2318" s="984" t="b">
        <f>COUNTIF('[1]Codes SEC'!$B$2:$B$250,Ministres!AY2318)&gt;0</f>
        <v>1</v>
      </c>
    </row>
    <row r="2319" spans="1:52" ht="45" customHeight="1" x14ac:dyDescent="0.25">
      <c r="A2319" s="356" t="s">
        <v>1675</v>
      </c>
      <c r="B2319" s="225">
        <v>18</v>
      </c>
      <c r="C2319" s="122" t="s">
        <v>1315</v>
      </c>
      <c r="D2319" s="123">
        <v>1000</v>
      </c>
      <c r="E2319" s="226"/>
      <c r="F2319" s="122">
        <v>12</v>
      </c>
      <c r="G2319" s="126"/>
      <c r="H2319" s="35" t="str">
        <f t="shared" si="1710"/>
        <v>098</v>
      </c>
      <c r="I2319" s="36">
        <v>87422000</v>
      </c>
      <c r="J2319" s="37" t="s">
        <v>2792</v>
      </c>
      <c r="K2319" s="244" t="s">
        <v>2793</v>
      </c>
      <c r="L2319" s="232">
        <v>0</v>
      </c>
      <c r="M2319" s="233">
        <v>0</v>
      </c>
      <c r="N2319" s="130"/>
      <c r="O2319" s="131"/>
      <c r="P2319" s="131"/>
      <c r="Q2319" s="131"/>
      <c r="R2319" s="131"/>
      <c r="S2319" s="131"/>
      <c r="T2319" s="132" t="str">
        <f t="shared" si="1739"/>
        <v>OK</v>
      </c>
      <c r="U2319" s="138"/>
      <c r="V2319" s="138"/>
      <c r="W2319" s="139"/>
      <c r="X2319" s="139"/>
      <c r="Y2319" s="132" t="str">
        <f t="shared" si="1740"/>
        <v>OK</v>
      </c>
      <c r="Z2319" s="210"/>
      <c r="AA2319" s="204"/>
      <c r="AB2319" s="202"/>
      <c r="AC2319" s="202"/>
      <c r="AD2319" s="202"/>
      <c r="AE2319" s="202"/>
      <c r="AF2319" s="202"/>
      <c r="AG2319" s="132" t="str">
        <f t="shared" si="1741"/>
        <v>OK</v>
      </c>
      <c r="AH2319" s="138"/>
      <c r="AI2319" s="138"/>
      <c r="AJ2319" s="139"/>
      <c r="AK2319" s="139"/>
      <c r="AL2319" s="132" t="str">
        <f t="shared" si="1742"/>
        <v>OK</v>
      </c>
      <c r="AM2319" s="140"/>
      <c r="AN2319" s="119">
        <f t="shared" si="1743"/>
        <v>0</v>
      </c>
      <c r="AO2319" s="120">
        <f t="shared" si="1744"/>
        <v>0</v>
      </c>
      <c r="AP2319" s="39">
        <f t="shared" si="1745"/>
        <v>0</v>
      </c>
      <c r="AQ2319" s="141">
        <f t="shared" si="1746"/>
        <v>0</v>
      </c>
      <c r="AR2319" s="142">
        <f>AQ2319-AP2319</f>
        <v>0</v>
      </c>
      <c r="AS2319" s="143" t="e">
        <f>AR2319/AP2319</f>
        <v>#DIV/0!</v>
      </c>
      <c r="AT2319" s="144">
        <f t="shared" si="1749"/>
        <v>0</v>
      </c>
      <c r="AU2319" s="141">
        <f>AO2319</f>
        <v>0</v>
      </c>
      <c r="AV2319" s="142">
        <f>AU2319-AT2319</f>
        <v>0</v>
      </c>
      <c r="AW2319" s="143" t="e">
        <f>AV2319/AT2319</f>
        <v>#DIV/0!</v>
      </c>
      <c r="AY2319" s="146" t="str">
        <f t="shared" si="1753"/>
        <v>74.22</v>
      </c>
      <c r="AZ2319" s="984" t="b">
        <f>COUNTIF('[1]Codes SEC'!$B$2:$B$250,Ministres!AY2319)&gt;0</f>
        <v>1</v>
      </c>
    </row>
    <row r="2320" spans="1:52" ht="12.75" customHeight="1" x14ac:dyDescent="0.25">
      <c r="A2320" s="350"/>
      <c r="B2320" s="998"/>
      <c r="C2320" s="150"/>
      <c r="D2320" s="352"/>
      <c r="E2320" s="999"/>
      <c r="F2320" s="150"/>
      <c r="G2320" s="154"/>
      <c r="H2320" s="155"/>
      <c r="I2320" s="156"/>
      <c r="J2320" s="157"/>
      <c r="K2320" s="158" t="s">
        <v>116</v>
      </c>
      <c r="L2320" s="417">
        <f t="shared" ref="L2320:S2320" si="1757">L2300+L2301+L2312+L2313+L2299+L2311+L2302+L2303+L2314+L2315+L2310+L2308+L2304+L2316+L2297+L2317+L2298+L2305+L2306+L2307+L2309+L2318+L2319</f>
        <v>58906</v>
      </c>
      <c r="M2320" s="1000">
        <f t="shared" si="1757"/>
        <v>71556</v>
      </c>
      <c r="N2320" s="1001">
        <f t="shared" si="1757"/>
        <v>0</v>
      </c>
      <c r="O2320" s="1002">
        <f t="shared" si="1757"/>
        <v>0</v>
      </c>
      <c r="P2320" s="1002">
        <f t="shared" si="1757"/>
        <v>0</v>
      </c>
      <c r="Q2320" s="1002">
        <f t="shared" si="1757"/>
        <v>0</v>
      </c>
      <c r="R2320" s="1002">
        <f t="shared" si="1757"/>
        <v>0</v>
      </c>
      <c r="S2320" s="1002">
        <f t="shared" si="1757"/>
        <v>0</v>
      </c>
      <c r="T2320" s="1003"/>
      <c r="U2320" s="1004">
        <f>U2300+U2301+U2312+U2313+U2299+U2311+U2302+U2303+U2314+U2315+U2310+U2308+U2304+U2316+U2297+U2317+U2298+U2305+U2306+U2307+U2309+U2318+U2319</f>
        <v>0</v>
      </c>
      <c r="V2320" s="1004">
        <f>V2300+V2301+V2312+V2313+V2299+V2311+V2302+V2303+V2314+V2315+V2310+V2308+V2304+V2316+V2297+V2317+V2298+V2305+V2306+V2307+V2309+V2318+V2319</f>
        <v>0</v>
      </c>
      <c r="W2320" s="1002">
        <f>W2300+W2301+W2312+W2313+W2299+W2311+W2302+W2303+W2314+W2315+W2310+W2308+W2304+W2316+W2297+W2317+W2298+W2305+W2306+W2307+W2309+W2318+W2319</f>
        <v>0</v>
      </c>
      <c r="X2320" s="1002">
        <f>X2300+X2301+X2312+X2313+X2299+X2311+X2302+X2303+X2314+X2315+X2310+X2308+X2304+X2316+X2297+X2317+X2298+X2305+X2306+X2307+X2309+X2318+X2319</f>
        <v>0</v>
      </c>
      <c r="Y2320" s="1003"/>
      <c r="Z2320" s="1004">
        <f t="shared" ref="Z2320:AF2320" si="1758">Z2300+Z2301+Z2312+Z2313+Z2299+Z2311+Z2302+Z2303+Z2314+Z2315+Z2310+Z2308+Z2304+Z2316+Z2297+Z2317+Z2298+Z2305+Z2306+Z2307+Z2309+Z2318+Z2319</f>
        <v>0</v>
      </c>
      <c r="AA2320" s="1005">
        <f t="shared" si="1758"/>
        <v>0</v>
      </c>
      <c r="AB2320" s="1002">
        <f t="shared" si="1758"/>
        <v>0</v>
      </c>
      <c r="AC2320" s="1002">
        <f t="shared" si="1758"/>
        <v>0</v>
      </c>
      <c r="AD2320" s="1002">
        <f t="shared" si="1758"/>
        <v>0</v>
      </c>
      <c r="AE2320" s="1002">
        <f t="shared" si="1758"/>
        <v>0</v>
      </c>
      <c r="AF2320" s="1002">
        <f t="shared" si="1758"/>
        <v>0</v>
      </c>
      <c r="AG2320" s="1003"/>
      <c r="AH2320" s="1004">
        <f>AH2300+AH2301+AH2312+AH2313+AH2299+AH2311+AH2302+AH2303+AH2314+AH2315+AH2310+AH2308+AH2304+AH2316+AH2297+AH2317+AH2298+AH2305+AH2306+AH2307+AH2309+AH2318+AH2319</f>
        <v>0</v>
      </c>
      <c r="AI2320" s="1004">
        <f>AI2300+AI2301+AI2312+AI2313+AI2299+AI2311+AI2302+AI2303+AI2314+AI2315+AI2310+AI2308+AI2304+AI2316+AI2297+AI2317+AI2298+AI2305+AI2306+AI2307+AI2309+AI2318+AI2319</f>
        <v>0</v>
      </c>
      <c r="AJ2320" s="1002">
        <f>AJ2300+AJ2301+AJ2312+AJ2313+AJ2299+AJ2311+AJ2302+AJ2303+AJ2314+AJ2315+AJ2310+AJ2308+AJ2304+AJ2316+AJ2297+AJ2317+AJ2298+AJ2305+AJ2306+AJ2307+AJ2309+AJ2318+AJ2319</f>
        <v>0</v>
      </c>
      <c r="AK2320" s="1002">
        <f>AK2300+AK2301+AK2312+AK2313+AK2299+AK2311+AK2302+AK2303+AK2314+AK2315+AK2310+AK2308+AK2304+AK2316+AK2297+AK2317+AK2298+AK2305+AK2306+AK2307+AK2309+AK2318+AK2319</f>
        <v>0</v>
      </c>
      <c r="AL2320" s="1003"/>
      <c r="AM2320" s="1006">
        <f t="shared" ref="AM2320:AW2320" si="1759">AM2300+AM2301+AM2312+AM2313+AM2299+AM2311+AM2302+AM2303+AM2314+AM2315+AM2310+AM2308+AM2304+AM2316+AM2297+AM2317+AM2298+AM2305+AM2306+AM2307+AM2309+AM2318+AM2319</f>
        <v>0</v>
      </c>
      <c r="AN2320" s="1007">
        <f t="shared" si="1759"/>
        <v>58906</v>
      </c>
      <c r="AO2320" s="1008">
        <f t="shared" si="1759"/>
        <v>71556</v>
      </c>
      <c r="AP2320" s="1009">
        <f t="shared" si="1759"/>
        <v>58906</v>
      </c>
      <c r="AQ2320" s="1010">
        <f t="shared" si="1759"/>
        <v>58906</v>
      </c>
      <c r="AR2320" s="1010">
        <f t="shared" si="1759"/>
        <v>0</v>
      </c>
      <c r="AS2320" s="1011" t="e">
        <f t="shared" si="1759"/>
        <v>#DIV/0!</v>
      </c>
      <c r="AT2320" s="1012">
        <f t="shared" si="1759"/>
        <v>71556</v>
      </c>
      <c r="AU2320" s="1010">
        <f t="shared" si="1759"/>
        <v>71556</v>
      </c>
      <c r="AV2320" s="1010">
        <f t="shared" si="1759"/>
        <v>0</v>
      </c>
      <c r="AW2320" s="1011" t="e">
        <f t="shared" si="1759"/>
        <v>#DIV/0!</v>
      </c>
      <c r="AY2320" s="146"/>
      <c r="AZ2320" s="984"/>
    </row>
    <row r="2321" spans="1:64" ht="12.75" customHeight="1" x14ac:dyDescent="0.25">
      <c r="A2321" s="174"/>
      <c r="B2321" s="175"/>
      <c r="C2321" s="176"/>
      <c r="D2321" s="177"/>
      <c r="E2321" s="178"/>
      <c r="F2321" s="177"/>
      <c r="G2321" s="179"/>
      <c r="H2321" s="180"/>
      <c r="I2321" s="181"/>
      <c r="J2321" s="831"/>
      <c r="K2321" s="183" t="s">
        <v>2794</v>
      </c>
      <c r="L2321" s="184">
        <f t="shared" ref="L2321:S2321" si="1760">L2320+L2293</f>
        <v>59226</v>
      </c>
      <c r="M2321" s="185">
        <f t="shared" si="1760"/>
        <v>71744</v>
      </c>
      <c r="N2321" s="186">
        <f t="shared" si="1760"/>
        <v>0</v>
      </c>
      <c r="O2321" s="187">
        <f t="shared" si="1760"/>
        <v>0</v>
      </c>
      <c r="P2321" s="187">
        <f t="shared" si="1760"/>
        <v>0</v>
      </c>
      <c r="Q2321" s="187">
        <f t="shared" si="1760"/>
        <v>0</v>
      </c>
      <c r="R2321" s="187">
        <f t="shared" si="1760"/>
        <v>0</v>
      </c>
      <c r="S2321" s="187">
        <f t="shared" si="1760"/>
        <v>0</v>
      </c>
      <c r="T2321" s="188"/>
      <c r="U2321" s="187">
        <f>U2320+U2293</f>
        <v>0</v>
      </c>
      <c r="V2321" s="187">
        <f>V2320+V2293</f>
        <v>0</v>
      </c>
      <c r="W2321" s="187">
        <f>W2320+W2293</f>
        <v>0</v>
      </c>
      <c r="X2321" s="187">
        <f>X2320+X2293</f>
        <v>0</v>
      </c>
      <c r="Y2321" s="188"/>
      <c r="Z2321" s="187">
        <f t="shared" ref="Z2321:AF2321" si="1761">Z2320+Z2293</f>
        <v>0</v>
      </c>
      <c r="AA2321" s="189">
        <f t="shared" si="1761"/>
        <v>0</v>
      </c>
      <c r="AB2321" s="187">
        <f t="shared" si="1761"/>
        <v>0</v>
      </c>
      <c r="AC2321" s="187">
        <f t="shared" si="1761"/>
        <v>0</v>
      </c>
      <c r="AD2321" s="187">
        <f t="shared" si="1761"/>
        <v>0</v>
      </c>
      <c r="AE2321" s="187">
        <f t="shared" si="1761"/>
        <v>0</v>
      </c>
      <c r="AF2321" s="187">
        <f t="shared" si="1761"/>
        <v>0</v>
      </c>
      <c r="AG2321" s="188"/>
      <c r="AH2321" s="187">
        <f>AH2320+AH2293</f>
        <v>0</v>
      </c>
      <c r="AI2321" s="187">
        <f>AI2320+AI2293</f>
        <v>0</v>
      </c>
      <c r="AJ2321" s="187">
        <f>AJ2320+AJ2293</f>
        <v>0</v>
      </c>
      <c r="AK2321" s="187">
        <f>AK2320+AK2293</f>
        <v>0</v>
      </c>
      <c r="AL2321" s="188"/>
      <c r="AM2321" s="190">
        <f t="shared" ref="AM2321:AW2321" si="1762">AM2320+AM2293</f>
        <v>0</v>
      </c>
      <c r="AN2321" s="191">
        <f t="shared" si="1762"/>
        <v>59226</v>
      </c>
      <c r="AO2321" s="190">
        <f t="shared" si="1762"/>
        <v>71744</v>
      </c>
      <c r="AP2321" s="184">
        <f t="shared" si="1762"/>
        <v>59226</v>
      </c>
      <c r="AQ2321" s="192">
        <f t="shared" si="1762"/>
        <v>59226</v>
      </c>
      <c r="AR2321" s="193">
        <f t="shared" si="1762"/>
        <v>0</v>
      </c>
      <c r="AS2321" s="194" t="e">
        <f t="shared" si="1762"/>
        <v>#DIV/0!</v>
      </c>
      <c r="AT2321" s="195">
        <f t="shared" si="1762"/>
        <v>71744</v>
      </c>
      <c r="AU2321" s="192">
        <f t="shared" si="1762"/>
        <v>71744</v>
      </c>
      <c r="AV2321" s="193">
        <f t="shared" si="1762"/>
        <v>0</v>
      </c>
      <c r="AW2321" s="194" t="e">
        <f t="shared" si="1762"/>
        <v>#DIV/0!</v>
      </c>
      <c r="AY2321" s="146"/>
      <c r="AZ2321" s="964"/>
    </row>
    <row r="2322" spans="1:64" ht="12.75" customHeight="1" x14ac:dyDescent="0.25">
      <c r="A2322" s="15"/>
      <c r="C2322" s="122"/>
      <c r="D2322" s="123"/>
      <c r="F2322" s="125"/>
      <c r="G2322" s="34"/>
      <c r="H2322" s="35"/>
      <c r="I2322" s="36"/>
      <c r="J2322" s="37"/>
      <c r="K2322" s="198" t="s">
        <v>72</v>
      </c>
      <c r="L2322" s="199">
        <v>0</v>
      </c>
      <c r="M2322" s="200">
        <v>0</v>
      </c>
      <c r="N2322" s="201">
        <v>0</v>
      </c>
      <c r="O2322" s="202">
        <v>0</v>
      </c>
      <c r="P2322" s="202">
        <v>0</v>
      </c>
      <c r="Q2322" s="202">
        <v>0</v>
      </c>
      <c r="R2322" s="202">
        <v>0</v>
      </c>
      <c r="S2322" s="202">
        <v>0</v>
      </c>
      <c r="T2322" s="203"/>
      <c r="U2322" s="135">
        <v>0</v>
      </c>
      <c r="V2322" s="135">
        <v>0</v>
      </c>
      <c r="W2322" s="202">
        <v>0</v>
      </c>
      <c r="X2322" s="202">
        <v>0</v>
      </c>
      <c r="Y2322" s="203"/>
      <c r="Z2322" s="135">
        <v>0</v>
      </c>
      <c r="AA2322" s="204">
        <v>0</v>
      </c>
      <c r="AB2322" s="202">
        <v>0</v>
      </c>
      <c r="AC2322" s="202">
        <v>0</v>
      </c>
      <c r="AD2322" s="202">
        <v>0</v>
      </c>
      <c r="AE2322" s="202">
        <v>0</v>
      </c>
      <c r="AF2322" s="202">
        <v>0</v>
      </c>
      <c r="AG2322" s="203"/>
      <c r="AH2322" s="135">
        <v>0</v>
      </c>
      <c r="AI2322" s="135">
        <v>0</v>
      </c>
      <c r="AJ2322" s="202">
        <v>0</v>
      </c>
      <c r="AK2322" s="202">
        <v>0</v>
      </c>
      <c r="AL2322" s="203"/>
      <c r="AM2322" s="205">
        <v>0</v>
      </c>
      <c r="AN2322" s="119">
        <v>0</v>
      </c>
      <c r="AO2322" s="120">
        <v>0</v>
      </c>
      <c r="AP2322" s="39">
        <v>0</v>
      </c>
      <c r="AQ2322" s="141">
        <v>0</v>
      </c>
      <c r="AR2322" s="141">
        <v>0</v>
      </c>
      <c r="AS2322" s="143">
        <v>0</v>
      </c>
      <c r="AT2322" s="144">
        <v>0</v>
      </c>
      <c r="AU2322" s="141">
        <v>0</v>
      </c>
      <c r="AV2322" s="141">
        <v>0</v>
      </c>
      <c r="AW2322" s="143">
        <v>0</v>
      </c>
      <c r="AY2322" s="146"/>
      <c r="AZ2322" s="964"/>
    </row>
    <row r="2323" spans="1:64" ht="12.75" customHeight="1" x14ac:dyDescent="0.25">
      <c r="A2323" s="356"/>
      <c r="B2323" s="225"/>
      <c r="C2323" s="122"/>
      <c r="D2323" s="357"/>
      <c r="E2323" s="226"/>
      <c r="F2323" s="122"/>
      <c r="G2323" s="126"/>
      <c r="H2323" s="35"/>
      <c r="I2323" s="36"/>
      <c r="J2323" s="37"/>
      <c r="K2323" s="198" t="s">
        <v>73</v>
      </c>
      <c r="L2323" s="241">
        <f t="shared" ref="L2323:S2323" si="1763">L2312</f>
        <v>0</v>
      </c>
      <c r="M2323" s="242">
        <f t="shared" si="1763"/>
        <v>0</v>
      </c>
      <c r="N2323" s="201">
        <f t="shared" si="1763"/>
        <v>0</v>
      </c>
      <c r="O2323" s="202">
        <f t="shared" si="1763"/>
        <v>0</v>
      </c>
      <c r="P2323" s="202">
        <f t="shared" si="1763"/>
        <v>0</v>
      </c>
      <c r="Q2323" s="202">
        <f t="shared" si="1763"/>
        <v>0</v>
      </c>
      <c r="R2323" s="202">
        <f t="shared" si="1763"/>
        <v>0</v>
      </c>
      <c r="S2323" s="202">
        <f t="shared" si="1763"/>
        <v>0</v>
      </c>
      <c r="T2323" s="203"/>
      <c r="U2323" s="135">
        <f>U2312</f>
        <v>0</v>
      </c>
      <c r="V2323" s="135">
        <f>V2312</f>
        <v>0</v>
      </c>
      <c r="W2323" s="202">
        <f>W2312</f>
        <v>0</v>
      </c>
      <c r="X2323" s="202">
        <f>X2312</f>
        <v>0</v>
      </c>
      <c r="Y2323" s="203"/>
      <c r="Z2323" s="135">
        <f t="shared" ref="Z2323:AF2323" si="1764">Z2312</f>
        <v>0</v>
      </c>
      <c r="AA2323" s="204">
        <f t="shared" si="1764"/>
        <v>0</v>
      </c>
      <c r="AB2323" s="202">
        <f t="shared" si="1764"/>
        <v>0</v>
      </c>
      <c r="AC2323" s="202">
        <f t="shared" si="1764"/>
        <v>0</v>
      </c>
      <c r="AD2323" s="202">
        <f t="shared" si="1764"/>
        <v>0</v>
      </c>
      <c r="AE2323" s="202">
        <f t="shared" si="1764"/>
        <v>0</v>
      </c>
      <c r="AF2323" s="202">
        <f t="shared" si="1764"/>
        <v>0</v>
      </c>
      <c r="AG2323" s="203"/>
      <c r="AH2323" s="135">
        <f>AH2312</f>
        <v>0</v>
      </c>
      <c r="AI2323" s="135">
        <f>AI2312</f>
        <v>0</v>
      </c>
      <c r="AJ2323" s="202">
        <f>AJ2312</f>
        <v>0</v>
      </c>
      <c r="AK2323" s="202">
        <f>AK2312</f>
        <v>0</v>
      </c>
      <c r="AL2323" s="203"/>
      <c r="AM2323" s="205">
        <f t="shared" ref="AM2323:AW2323" si="1765">AM2312</f>
        <v>0</v>
      </c>
      <c r="AN2323" s="119">
        <f t="shared" si="1765"/>
        <v>0</v>
      </c>
      <c r="AO2323" s="120">
        <f t="shared" si="1765"/>
        <v>0</v>
      </c>
      <c r="AP2323" s="39">
        <f t="shared" si="1765"/>
        <v>0</v>
      </c>
      <c r="AQ2323" s="141">
        <f t="shared" si="1765"/>
        <v>0</v>
      </c>
      <c r="AR2323" s="141">
        <f t="shared" si="1765"/>
        <v>0</v>
      </c>
      <c r="AS2323" s="143" t="e">
        <f t="shared" si="1765"/>
        <v>#DIV/0!</v>
      </c>
      <c r="AT2323" s="144">
        <f t="shared" si="1765"/>
        <v>0</v>
      </c>
      <c r="AU2323" s="141">
        <f t="shared" si="1765"/>
        <v>0</v>
      </c>
      <c r="AV2323" s="141">
        <f t="shared" si="1765"/>
        <v>0</v>
      </c>
      <c r="AW2323" s="143" t="e">
        <f t="shared" si="1765"/>
        <v>#DIV/0!</v>
      </c>
      <c r="AY2323" s="146"/>
      <c r="AZ2323" s="964"/>
    </row>
    <row r="2324" spans="1:64" ht="12.75" customHeight="1" x14ac:dyDescent="0.25">
      <c r="A2324" s="356"/>
      <c r="B2324" s="225"/>
      <c r="C2324" s="122"/>
      <c r="D2324" s="357"/>
      <c r="E2324" s="226"/>
      <c r="F2324" s="122"/>
      <c r="G2324" s="126"/>
      <c r="H2324" s="35"/>
      <c r="I2324" s="36"/>
      <c r="J2324" s="37"/>
      <c r="K2324" s="198" t="s">
        <v>74</v>
      </c>
      <c r="L2324" s="241">
        <v>0</v>
      </c>
      <c r="M2324" s="242">
        <v>0</v>
      </c>
      <c r="N2324" s="201">
        <v>0</v>
      </c>
      <c r="O2324" s="202">
        <v>0</v>
      </c>
      <c r="P2324" s="202">
        <v>0</v>
      </c>
      <c r="Q2324" s="202">
        <v>0</v>
      </c>
      <c r="R2324" s="202">
        <v>0</v>
      </c>
      <c r="S2324" s="202">
        <v>0</v>
      </c>
      <c r="T2324" s="203"/>
      <c r="U2324" s="135">
        <v>0</v>
      </c>
      <c r="V2324" s="135">
        <v>0</v>
      </c>
      <c r="W2324" s="202">
        <v>0</v>
      </c>
      <c r="X2324" s="202">
        <v>0</v>
      </c>
      <c r="Y2324" s="203"/>
      <c r="Z2324" s="135">
        <v>0</v>
      </c>
      <c r="AA2324" s="204">
        <v>0</v>
      </c>
      <c r="AB2324" s="202">
        <v>0</v>
      </c>
      <c r="AC2324" s="202">
        <v>0</v>
      </c>
      <c r="AD2324" s="202">
        <v>0</v>
      </c>
      <c r="AE2324" s="202">
        <v>0</v>
      </c>
      <c r="AF2324" s="202">
        <v>0</v>
      </c>
      <c r="AG2324" s="203"/>
      <c r="AH2324" s="135">
        <v>0</v>
      </c>
      <c r="AI2324" s="135">
        <v>0</v>
      </c>
      <c r="AJ2324" s="202">
        <v>0</v>
      </c>
      <c r="AK2324" s="202">
        <v>0</v>
      </c>
      <c r="AL2324" s="203"/>
      <c r="AM2324" s="205">
        <v>0</v>
      </c>
      <c r="AN2324" s="119">
        <v>0</v>
      </c>
      <c r="AO2324" s="120">
        <v>0</v>
      </c>
      <c r="AP2324" s="39">
        <v>0</v>
      </c>
      <c r="AQ2324" s="141">
        <v>0</v>
      </c>
      <c r="AR2324" s="141">
        <v>0</v>
      </c>
      <c r="AS2324" s="143">
        <v>0</v>
      </c>
      <c r="AT2324" s="144">
        <v>0</v>
      </c>
      <c r="AU2324" s="141">
        <v>0</v>
      </c>
      <c r="AV2324" s="141">
        <v>0</v>
      </c>
      <c r="AW2324" s="143">
        <v>0</v>
      </c>
      <c r="AY2324" s="146"/>
      <c r="AZ2324" s="964"/>
    </row>
    <row r="2325" spans="1:64" ht="12.75" customHeight="1" x14ac:dyDescent="0.25">
      <c r="A2325" s="356"/>
      <c r="B2325" s="225"/>
      <c r="C2325" s="122"/>
      <c r="D2325" s="357"/>
      <c r="E2325" s="226"/>
      <c r="F2325" s="122"/>
      <c r="G2325" s="126"/>
      <c r="H2325" s="35"/>
      <c r="I2325" s="36"/>
      <c r="J2325" s="37"/>
      <c r="K2325" s="198" t="s">
        <v>75</v>
      </c>
      <c r="L2325" s="241">
        <v>0</v>
      </c>
      <c r="M2325" s="242">
        <v>0</v>
      </c>
      <c r="N2325" s="201">
        <v>0</v>
      </c>
      <c r="O2325" s="202">
        <v>0</v>
      </c>
      <c r="P2325" s="202">
        <v>0</v>
      </c>
      <c r="Q2325" s="202">
        <v>0</v>
      </c>
      <c r="R2325" s="202">
        <v>0</v>
      </c>
      <c r="S2325" s="202">
        <v>0</v>
      </c>
      <c r="T2325" s="203"/>
      <c r="U2325" s="135">
        <v>0</v>
      </c>
      <c r="V2325" s="135">
        <v>0</v>
      </c>
      <c r="W2325" s="202">
        <v>0</v>
      </c>
      <c r="X2325" s="202">
        <v>0</v>
      </c>
      <c r="Y2325" s="203"/>
      <c r="Z2325" s="135">
        <v>0</v>
      </c>
      <c r="AA2325" s="204">
        <v>0</v>
      </c>
      <c r="AB2325" s="202">
        <v>0</v>
      </c>
      <c r="AC2325" s="202">
        <v>0</v>
      </c>
      <c r="AD2325" s="202">
        <v>0</v>
      </c>
      <c r="AE2325" s="202">
        <v>0</v>
      </c>
      <c r="AF2325" s="202">
        <v>0</v>
      </c>
      <c r="AG2325" s="203"/>
      <c r="AH2325" s="135">
        <v>0</v>
      </c>
      <c r="AI2325" s="135">
        <v>0</v>
      </c>
      <c r="AJ2325" s="202">
        <v>0</v>
      </c>
      <c r="AK2325" s="202">
        <v>0</v>
      </c>
      <c r="AL2325" s="203"/>
      <c r="AM2325" s="205">
        <v>0</v>
      </c>
      <c r="AN2325" s="119">
        <v>0</v>
      </c>
      <c r="AO2325" s="120">
        <v>0</v>
      </c>
      <c r="AP2325" s="39">
        <v>0</v>
      </c>
      <c r="AQ2325" s="141">
        <v>0</v>
      </c>
      <c r="AR2325" s="141">
        <v>0</v>
      </c>
      <c r="AS2325" s="143">
        <v>0</v>
      </c>
      <c r="AT2325" s="144">
        <v>0</v>
      </c>
      <c r="AU2325" s="141">
        <v>0</v>
      </c>
      <c r="AV2325" s="141">
        <v>0</v>
      </c>
      <c r="AW2325" s="143">
        <v>0</v>
      </c>
      <c r="AY2325" s="146"/>
      <c r="AZ2325" s="964"/>
    </row>
    <row r="2326" spans="1:64" ht="12.75" customHeight="1" x14ac:dyDescent="0.25">
      <c r="A2326" s="356"/>
      <c r="B2326" s="225"/>
      <c r="C2326" s="122"/>
      <c r="D2326" s="357"/>
      <c r="E2326" s="226"/>
      <c r="F2326" s="122"/>
      <c r="G2326" s="126"/>
      <c r="H2326" s="35"/>
      <c r="I2326" s="36"/>
      <c r="J2326" s="37"/>
      <c r="K2326" s="206" t="s">
        <v>76</v>
      </c>
      <c r="L2326" s="241">
        <f t="shared" ref="L2326:S2326" si="1766">L2303+L2315+L2310+L2308+L2306+L2307+L2309+L2318</f>
        <v>0</v>
      </c>
      <c r="M2326" s="242">
        <f t="shared" si="1766"/>
        <v>0</v>
      </c>
      <c r="N2326" s="201">
        <f t="shared" si="1766"/>
        <v>0</v>
      </c>
      <c r="O2326" s="202">
        <f t="shared" si="1766"/>
        <v>0</v>
      </c>
      <c r="P2326" s="202">
        <f t="shared" si="1766"/>
        <v>0</v>
      </c>
      <c r="Q2326" s="202">
        <f t="shared" si="1766"/>
        <v>0</v>
      </c>
      <c r="R2326" s="202">
        <f t="shared" si="1766"/>
        <v>0</v>
      </c>
      <c r="S2326" s="202">
        <f t="shared" si="1766"/>
        <v>0</v>
      </c>
      <c r="T2326" s="203"/>
      <c r="U2326" s="135">
        <f>U2303+U2315+U2310+U2308+U2306+U2307+U2309+U2318</f>
        <v>0</v>
      </c>
      <c r="V2326" s="135">
        <f>V2303+V2315+V2310+V2308+V2306+V2307+V2309+V2318</f>
        <v>0</v>
      </c>
      <c r="W2326" s="202">
        <f>W2303+W2315+W2310+W2308+W2306+W2307+W2309+W2318</f>
        <v>0</v>
      </c>
      <c r="X2326" s="202">
        <f>X2303+X2315+X2310+X2308+X2306+X2307+X2309+X2318</f>
        <v>0</v>
      </c>
      <c r="Y2326" s="203"/>
      <c r="Z2326" s="135">
        <f t="shared" ref="Z2326:AF2326" si="1767">Z2303+Z2315+Z2310+Z2308+Z2306+Z2307+Z2309+Z2318</f>
        <v>0</v>
      </c>
      <c r="AA2326" s="204">
        <f t="shared" si="1767"/>
        <v>0</v>
      </c>
      <c r="AB2326" s="202">
        <f t="shared" si="1767"/>
        <v>0</v>
      </c>
      <c r="AC2326" s="202">
        <f t="shared" si="1767"/>
        <v>0</v>
      </c>
      <c r="AD2326" s="202">
        <f t="shared" si="1767"/>
        <v>0</v>
      </c>
      <c r="AE2326" s="202">
        <f t="shared" si="1767"/>
        <v>0</v>
      </c>
      <c r="AF2326" s="202">
        <f t="shared" si="1767"/>
        <v>0</v>
      </c>
      <c r="AG2326" s="203"/>
      <c r="AH2326" s="135">
        <f>AH2303+AH2315+AH2310+AH2308+AH2306+AH2307+AH2309+AH2318</f>
        <v>0</v>
      </c>
      <c r="AI2326" s="135">
        <f>AI2303+AI2315+AI2310+AI2308+AI2306+AI2307+AI2309+AI2318</f>
        <v>0</v>
      </c>
      <c r="AJ2326" s="202">
        <f>AJ2303+AJ2315+AJ2310+AJ2308+AJ2306+AJ2307+AJ2309+AJ2318</f>
        <v>0</v>
      </c>
      <c r="AK2326" s="202">
        <f>AK2303+AK2315+AK2310+AK2308+AK2306+AK2307+AK2309+AK2318</f>
        <v>0</v>
      </c>
      <c r="AL2326" s="203"/>
      <c r="AM2326" s="205">
        <f t="shared" ref="AM2326:AW2326" si="1768">AM2303+AM2315+AM2310+AM2308+AM2306+AM2307+AM2309+AM2318</f>
        <v>0</v>
      </c>
      <c r="AN2326" s="119">
        <f t="shared" si="1768"/>
        <v>0</v>
      </c>
      <c r="AO2326" s="120">
        <f t="shared" si="1768"/>
        <v>0</v>
      </c>
      <c r="AP2326" s="1013">
        <f t="shared" si="1768"/>
        <v>0</v>
      </c>
      <c r="AQ2326" s="1014">
        <f t="shared" si="1768"/>
        <v>0</v>
      </c>
      <c r="AR2326" s="1014">
        <f t="shared" si="1768"/>
        <v>0</v>
      </c>
      <c r="AS2326" s="1015" t="e">
        <f t="shared" si="1768"/>
        <v>#DIV/0!</v>
      </c>
      <c r="AT2326" s="1016">
        <f t="shared" si="1768"/>
        <v>0</v>
      </c>
      <c r="AU2326" s="1014">
        <f t="shared" si="1768"/>
        <v>0</v>
      </c>
      <c r="AV2326" s="1014">
        <f t="shared" si="1768"/>
        <v>0</v>
      </c>
      <c r="AW2326" s="1015" t="e">
        <f t="shared" si="1768"/>
        <v>#DIV/0!</v>
      </c>
      <c r="AX2326" s="374"/>
      <c r="AY2326" s="146"/>
      <c r="AZ2326" s="964"/>
    </row>
    <row r="2327" spans="1:64" ht="12.75" customHeight="1" x14ac:dyDescent="0.25">
      <c r="A2327" s="356"/>
      <c r="B2327" s="225"/>
      <c r="C2327" s="122"/>
      <c r="D2327" s="357"/>
      <c r="E2327" s="226"/>
      <c r="F2327" s="122"/>
      <c r="G2327" s="126"/>
      <c r="H2327" s="35"/>
      <c r="I2327" s="36"/>
      <c r="J2327" s="37"/>
      <c r="K2327" s="206"/>
      <c r="L2327" s="241"/>
      <c r="M2327" s="242"/>
      <c r="N2327" s="201"/>
      <c r="O2327" s="202"/>
      <c r="P2327" s="202"/>
      <c r="Q2327" s="202"/>
      <c r="R2327" s="202"/>
      <c r="S2327" s="202"/>
      <c r="T2327" s="203"/>
      <c r="U2327" s="135"/>
      <c r="V2327" s="135"/>
      <c r="W2327" s="202"/>
      <c r="X2327" s="202"/>
      <c r="Y2327" s="203"/>
      <c r="Z2327" s="135"/>
      <c r="AA2327" s="204"/>
      <c r="AB2327" s="202"/>
      <c r="AC2327" s="202"/>
      <c r="AD2327" s="202"/>
      <c r="AE2327" s="202"/>
      <c r="AF2327" s="202"/>
      <c r="AG2327" s="203"/>
      <c r="AH2327" s="135"/>
      <c r="AI2327" s="135"/>
      <c r="AJ2327" s="202"/>
      <c r="AK2327" s="202"/>
      <c r="AL2327" s="203"/>
      <c r="AM2327" s="205"/>
      <c r="AN2327" s="119"/>
      <c r="AO2327" s="120"/>
      <c r="AP2327" s="1013"/>
      <c r="AQ2327" s="1014"/>
      <c r="AR2327" s="1014"/>
      <c r="AS2327" s="1015"/>
      <c r="AT2327" s="1016"/>
      <c r="AU2327" s="1014"/>
      <c r="AV2327" s="1014"/>
      <c r="AW2327" s="1015"/>
      <c r="AX2327" s="374"/>
      <c r="AY2327" s="146"/>
      <c r="AZ2327" s="964"/>
    </row>
    <row r="2328" spans="1:64" ht="12.75" customHeight="1" x14ac:dyDescent="0.25">
      <c r="A2328" s="356"/>
      <c r="B2328" s="225"/>
      <c r="C2328" s="122"/>
      <c r="D2328" s="357"/>
      <c r="E2328" s="226"/>
      <c r="F2328" s="122"/>
      <c r="G2328" s="126"/>
      <c r="H2328" s="35"/>
      <c r="I2328" s="36"/>
      <c r="J2328" s="37"/>
      <c r="K2328" s="206"/>
      <c r="L2328" s="241"/>
      <c r="M2328" s="242"/>
      <c r="N2328" s="201"/>
      <c r="O2328" s="202"/>
      <c r="P2328" s="202"/>
      <c r="Q2328" s="202"/>
      <c r="R2328" s="202"/>
      <c r="S2328" s="202"/>
      <c r="T2328" s="203"/>
      <c r="U2328" s="135"/>
      <c r="V2328" s="135"/>
      <c r="W2328" s="202"/>
      <c r="X2328" s="202"/>
      <c r="Y2328" s="203"/>
      <c r="Z2328" s="135"/>
      <c r="AA2328" s="204"/>
      <c r="AB2328" s="202"/>
      <c r="AC2328" s="202"/>
      <c r="AD2328" s="202"/>
      <c r="AE2328" s="202"/>
      <c r="AF2328" s="202"/>
      <c r="AG2328" s="203"/>
      <c r="AH2328" s="135"/>
      <c r="AI2328" s="135"/>
      <c r="AJ2328" s="202"/>
      <c r="AK2328" s="202"/>
      <c r="AL2328" s="203"/>
      <c r="AM2328" s="205"/>
      <c r="AN2328" s="119"/>
      <c r="AO2328" s="120"/>
      <c r="AP2328" s="1013"/>
      <c r="AQ2328" s="1014"/>
      <c r="AR2328" s="1014"/>
      <c r="AS2328" s="1015"/>
      <c r="AT2328" s="1016"/>
      <c r="AU2328" s="1014"/>
      <c r="AV2328" s="1014"/>
      <c r="AW2328" s="1015"/>
      <c r="AX2328" s="374"/>
      <c r="AY2328" s="146"/>
      <c r="AZ2328" s="964"/>
    </row>
    <row r="2329" spans="1:64" ht="12.75" customHeight="1" x14ac:dyDescent="0.25">
      <c r="A2329" s="52"/>
      <c r="B2329" s="43"/>
      <c r="C2329" s="122"/>
      <c r="D2329" s="45"/>
      <c r="F2329" s="47"/>
      <c r="G2329" s="126"/>
      <c r="H2329" s="35"/>
      <c r="I2329" s="36"/>
      <c r="J2329" s="37"/>
      <c r="K2329" s="116" t="s">
        <v>1540</v>
      </c>
      <c r="L2329" s="604"/>
      <c r="M2329" s="605"/>
      <c r="N2329" s="606"/>
      <c r="O2329" s="607"/>
      <c r="P2329" s="607"/>
      <c r="Q2329" s="607"/>
      <c r="R2329" s="607"/>
      <c r="S2329" s="607"/>
      <c r="T2329" s="608"/>
      <c r="U2329" s="609"/>
      <c r="V2329" s="609"/>
      <c r="W2329" s="610"/>
      <c r="X2329" s="610"/>
      <c r="Y2329" s="608"/>
      <c r="Z2329" s="611"/>
      <c r="AA2329" s="612"/>
      <c r="AB2329" s="607"/>
      <c r="AC2329" s="607"/>
      <c r="AD2329" s="607"/>
      <c r="AE2329" s="607"/>
      <c r="AF2329" s="607"/>
      <c r="AG2329" s="608"/>
      <c r="AH2329" s="609"/>
      <c r="AI2329" s="609"/>
      <c r="AJ2329" s="610"/>
      <c r="AK2329" s="610"/>
      <c r="AL2329" s="608"/>
      <c r="AM2329" s="613"/>
      <c r="AN2329" s="110"/>
      <c r="AO2329" s="109"/>
      <c r="AP2329" s="103"/>
      <c r="AQ2329" s="111"/>
      <c r="AR2329" s="111"/>
      <c r="AS2329" s="112"/>
      <c r="AT2329" s="113"/>
      <c r="AU2329" s="111"/>
      <c r="AV2329" s="111"/>
      <c r="AW2329" s="112"/>
      <c r="AY2329" s="146"/>
      <c r="AZ2329" s="964"/>
    </row>
    <row r="2330" spans="1:64" ht="12.75" customHeight="1" x14ac:dyDescent="0.25">
      <c r="A2330" s="52"/>
      <c r="B2330" s="43"/>
      <c r="C2330" s="122"/>
      <c r="D2330" s="45"/>
      <c r="F2330" s="47"/>
      <c r="G2330" s="126"/>
      <c r="H2330" s="35"/>
      <c r="I2330" s="36"/>
      <c r="J2330" s="37"/>
      <c r="K2330" s="349" t="s">
        <v>236</v>
      </c>
      <c r="L2330" s="604"/>
      <c r="M2330" s="605"/>
      <c r="N2330" s="606"/>
      <c r="O2330" s="607"/>
      <c r="P2330" s="607"/>
      <c r="Q2330" s="607"/>
      <c r="R2330" s="607"/>
      <c r="S2330" s="607"/>
      <c r="T2330" s="608"/>
      <c r="U2330" s="609"/>
      <c r="V2330" s="609"/>
      <c r="W2330" s="610"/>
      <c r="X2330" s="610"/>
      <c r="Y2330" s="608"/>
      <c r="Z2330" s="611"/>
      <c r="AA2330" s="612"/>
      <c r="AB2330" s="607"/>
      <c r="AC2330" s="607"/>
      <c r="AD2330" s="607"/>
      <c r="AE2330" s="607"/>
      <c r="AF2330" s="607"/>
      <c r="AG2330" s="608"/>
      <c r="AH2330" s="609"/>
      <c r="AI2330" s="609"/>
      <c r="AJ2330" s="610"/>
      <c r="AK2330" s="610"/>
      <c r="AL2330" s="608"/>
      <c r="AM2330" s="613"/>
      <c r="AN2330" s="110"/>
      <c r="AO2330" s="109"/>
      <c r="AP2330" s="103"/>
      <c r="AQ2330" s="111"/>
      <c r="AR2330" s="111"/>
      <c r="AS2330" s="112"/>
      <c r="AT2330" s="113"/>
      <c r="AU2330" s="111"/>
      <c r="AV2330" s="111"/>
      <c r="AW2330" s="112"/>
      <c r="AY2330" s="146"/>
      <c r="AZ2330" s="964"/>
    </row>
    <row r="2331" spans="1:64" ht="12.75" customHeight="1" x14ac:dyDescent="0.25">
      <c r="A2331" s="15"/>
      <c r="C2331" s="122"/>
      <c r="D2331" s="123"/>
      <c r="F2331" s="125"/>
      <c r="G2331" s="126"/>
      <c r="H2331" s="35"/>
      <c r="I2331" s="36"/>
      <c r="J2331" s="37"/>
      <c r="K2331" s="209"/>
      <c r="L2331" s="199"/>
      <c r="M2331" s="200"/>
      <c r="N2331" s="201"/>
      <c r="O2331" s="202"/>
      <c r="P2331" s="202"/>
      <c r="Q2331" s="202"/>
      <c r="R2331" s="202"/>
      <c r="S2331" s="202"/>
      <c r="T2331" s="224"/>
      <c r="U2331" s="138"/>
      <c r="V2331" s="138"/>
      <c r="W2331" s="139"/>
      <c r="X2331" s="139"/>
      <c r="Y2331" s="224"/>
      <c r="Z2331" s="210"/>
      <c r="AA2331" s="204"/>
      <c r="AB2331" s="202"/>
      <c r="AC2331" s="202"/>
      <c r="AD2331" s="202"/>
      <c r="AE2331" s="202"/>
      <c r="AF2331" s="202"/>
      <c r="AG2331" s="224"/>
      <c r="AH2331" s="138"/>
      <c r="AI2331" s="138"/>
      <c r="AJ2331" s="139"/>
      <c r="AK2331" s="139"/>
      <c r="AL2331" s="224"/>
      <c r="AM2331" s="140"/>
      <c r="AN2331" s="211"/>
      <c r="AO2331" s="212"/>
      <c r="AP2331" s="39"/>
      <c r="AQ2331" s="141"/>
      <c r="AR2331" s="141"/>
      <c r="AS2331" s="143"/>
      <c r="AU2331" s="141"/>
      <c r="AV2331" s="141"/>
      <c r="AW2331" s="143"/>
      <c r="AY2331" s="146"/>
      <c r="AZ2331" s="964"/>
    </row>
    <row r="2332" spans="1:64" s="1017" customFormat="1" ht="12.75" customHeight="1" x14ac:dyDescent="0.25">
      <c r="A2332" s="15"/>
      <c r="B2332" s="121"/>
      <c r="C2332" s="122"/>
      <c r="D2332" s="123"/>
      <c r="E2332" s="124"/>
      <c r="F2332" s="125"/>
      <c r="G2332" s="126"/>
      <c r="H2332" s="35"/>
      <c r="I2332" s="36"/>
      <c r="J2332" s="37"/>
      <c r="K2332" s="117" t="s">
        <v>65</v>
      </c>
      <c r="L2332" s="199"/>
      <c r="M2332" s="200"/>
      <c r="N2332" s="201"/>
      <c r="O2332" s="202"/>
      <c r="P2332" s="202"/>
      <c r="Q2332" s="202"/>
      <c r="R2332" s="202"/>
      <c r="S2332" s="202"/>
      <c r="T2332" s="224"/>
      <c r="U2332" s="138"/>
      <c r="V2332" s="138"/>
      <c r="W2332" s="139"/>
      <c r="X2332" s="139"/>
      <c r="Y2332" s="224"/>
      <c r="Z2332" s="210"/>
      <c r="AA2332" s="204"/>
      <c r="AB2332" s="202"/>
      <c r="AC2332" s="202"/>
      <c r="AD2332" s="202"/>
      <c r="AE2332" s="202"/>
      <c r="AF2332" s="202"/>
      <c r="AG2332" s="224"/>
      <c r="AH2332" s="138"/>
      <c r="AI2332" s="138"/>
      <c r="AJ2332" s="139"/>
      <c r="AK2332" s="139"/>
      <c r="AL2332" s="224"/>
      <c r="AM2332" s="140"/>
      <c r="AN2332" s="211"/>
      <c r="AO2332" s="212"/>
      <c r="AP2332" s="39"/>
      <c r="AQ2332" s="141"/>
      <c r="AR2332" s="141"/>
      <c r="AS2332" s="143"/>
      <c r="AT2332" s="144"/>
      <c r="AU2332" s="141"/>
      <c r="AV2332" s="141"/>
      <c r="AW2332" s="143"/>
      <c r="AX2332"/>
      <c r="AY2332" s="146"/>
      <c r="AZ2332" s="964"/>
      <c r="BA2332"/>
      <c r="BB2332"/>
      <c r="BC2332"/>
      <c r="BD2332"/>
      <c r="BE2332"/>
      <c r="BF2332"/>
      <c r="BG2332"/>
      <c r="BH2332"/>
      <c r="BI2332"/>
      <c r="BJ2332"/>
      <c r="BK2332"/>
      <c r="BL2332"/>
    </row>
    <row r="2333" spans="1:64" ht="12.75" customHeight="1" x14ac:dyDescent="0.25">
      <c r="A2333" s="15"/>
      <c r="C2333" s="122"/>
      <c r="D2333" s="123"/>
      <c r="F2333" s="125"/>
      <c r="G2333" s="126"/>
      <c r="H2333" s="35"/>
      <c r="I2333" s="36"/>
      <c r="J2333" s="37"/>
      <c r="K2333" s="117"/>
      <c r="L2333" s="199"/>
      <c r="M2333" s="200"/>
      <c r="N2333" s="201"/>
      <c r="O2333" s="202"/>
      <c r="P2333" s="202"/>
      <c r="Q2333" s="202"/>
      <c r="R2333" s="202"/>
      <c r="S2333" s="202"/>
      <c r="T2333" s="224"/>
      <c r="U2333" s="138"/>
      <c r="V2333" s="138"/>
      <c r="W2333" s="139"/>
      <c r="X2333" s="139"/>
      <c r="Y2333" s="224"/>
      <c r="Z2333" s="210"/>
      <c r="AA2333" s="204"/>
      <c r="AB2333" s="202"/>
      <c r="AC2333" s="202"/>
      <c r="AD2333" s="202"/>
      <c r="AE2333" s="202"/>
      <c r="AF2333" s="202"/>
      <c r="AG2333" s="224"/>
      <c r="AH2333" s="138"/>
      <c r="AI2333" s="138"/>
      <c r="AJ2333" s="139"/>
      <c r="AK2333" s="139"/>
      <c r="AL2333" s="224"/>
      <c r="AM2333" s="140"/>
      <c r="AN2333" s="211"/>
      <c r="AO2333" s="212"/>
      <c r="AP2333" s="39"/>
      <c r="AQ2333" s="141"/>
      <c r="AR2333" s="141"/>
      <c r="AS2333" s="143"/>
      <c r="AU2333" s="141"/>
      <c r="AV2333" s="141"/>
      <c r="AW2333" s="143"/>
      <c r="AY2333" s="146"/>
      <c r="AZ2333" s="964"/>
    </row>
    <row r="2334" spans="1:64" ht="35.1" customHeight="1" x14ac:dyDescent="0.25">
      <c r="A2334" s="356" t="s">
        <v>1675</v>
      </c>
      <c r="B2334" s="225">
        <v>19</v>
      </c>
      <c r="C2334" s="122" t="s">
        <v>1541</v>
      </c>
      <c r="D2334" s="123">
        <v>1000</v>
      </c>
      <c r="E2334" s="226"/>
      <c r="F2334" s="122">
        <v>12</v>
      </c>
      <c r="G2334" s="126">
        <v>1</v>
      </c>
      <c r="H2334" s="35" t="str">
        <f t="shared" ref="H2334:H2387" si="1769">LEFT(J2334,3)</f>
        <v>001</v>
      </c>
      <c r="I2334" s="36" t="s">
        <v>96</v>
      </c>
      <c r="J2334" s="37" t="s">
        <v>2795</v>
      </c>
      <c r="K2334" s="581" t="s">
        <v>2796</v>
      </c>
      <c r="L2334" s="232">
        <v>250</v>
      </c>
      <c r="M2334" s="233">
        <v>250</v>
      </c>
      <c r="N2334" s="616"/>
      <c r="O2334" s="617"/>
      <c r="P2334" s="617"/>
      <c r="Q2334" s="617"/>
      <c r="R2334" s="617"/>
      <c r="S2334" s="617"/>
      <c r="T2334" s="132" t="str">
        <f>IF(SUM(N2334:S2334)=U2334,"OK",SUM(N2334:S2334)-U2334)</f>
        <v>OK</v>
      </c>
      <c r="U2334" s="618"/>
      <c r="V2334" s="618"/>
      <c r="W2334" s="619"/>
      <c r="X2334" s="619"/>
      <c r="Y2334" s="132" t="str">
        <f>IF(SUM(W2334:X2334)=Z2334,"OK",SUM(W2334:X2334)-Z2334)</f>
        <v>OK</v>
      </c>
      <c r="Z2334" s="620"/>
      <c r="AA2334" s="621"/>
      <c r="AB2334" s="622"/>
      <c r="AC2334" s="622"/>
      <c r="AD2334" s="622"/>
      <c r="AE2334" s="622"/>
      <c r="AF2334" s="622"/>
      <c r="AG2334" s="132" t="str">
        <f>IF(SUM(AA2334:AF2334)=AH2334,"OK",SUM(AA2334:AF2334)-AH2334)</f>
        <v>OK</v>
      </c>
      <c r="AH2334" s="618"/>
      <c r="AI2334" s="618"/>
      <c r="AJ2334" s="619"/>
      <c r="AK2334" s="619"/>
      <c r="AL2334" s="132" t="str">
        <f>IF(SUM(AJ2334:AK2334)=AM2334,"OK",SUM(AJ2334:AK2334)-AM2334)</f>
        <v>OK</v>
      </c>
      <c r="AM2334" s="623"/>
      <c r="AN2334" s="119">
        <f>L2334+U2334+V2334+Z2334</f>
        <v>250</v>
      </c>
      <c r="AO2334" s="120">
        <f>M2334+AH2334+AI2334+AM2334</f>
        <v>250</v>
      </c>
      <c r="AP2334" s="39">
        <f>L2334</f>
        <v>250</v>
      </c>
      <c r="AQ2334" s="141">
        <f>AN2334</f>
        <v>250</v>
      </c>
      <c r="AR2334" s="142">
        <f>AQ2334-AP2334</f>
        <v>0</v>
      </c>
      <c r="AS2334" s="143">
        <f>AR2334/AP2334</f>
        <v>0</v>
      </c>
      <c r="AT2334" s="144">
        <f>M2334</f>
        <v>250</v>
      </c>
      <c r="AU2334" s="141">
        <f>AO2334</f>
        <v>250</v>
      </c>
      <c r="AV2334" s="142">
        <f>AU2334-AT2334</f>
        <v>0</v>
      </c>
      <c r="AW2334" s="143">
        <f>AV2334/AT2334</f>
        <v>0</v>
      </c>
      <c r="AY2334" s="146" t="str">
        <f>RIGHT(LEFT(I2334,3),2)&amp;"."&amp;RIGHT(LEFT(I2334,5),2)</f>
        <v>12.11</v>
      </c>
      <c r="AZ2334" s="964" t="b">
        <f>COUNTIF('[1]Codes SEC'!$B$2:$B$250,Ministres!AY2334)&gt;0</f>
        <v>1</v>
      </c>
    </row>
    <row r="2335" spans="1:64" ht="12.75" customHeight="1" x14ac:dyDescent="0.25">
      <c r="A2335" s="148"/>
      <c r="B2335" s="1018"/>
      <c r="C2335" s="150"/>
      <c r="D2335" s="151"/>
      <c r="E2335" s="1019"/>
      <c r="F2335" s="153"/>
      <c r="G2335" s="154"/>
      <c r="H2335" s="155"/>
      <c r="I2335" s="156"/>
      <c r="J2335" s="157"/>
      <c r="K2335" s="158" t="s">
        <v>70</v>
      </c>
      <c r="L2335" s="236">
        <f t="shared" ref="L2335:AW2336" si="1770">L2334</f>
        <v>250</v>
      </c>
      <c r="M2335" s="1020">
        <f t="shared" si="1770"/>
        <v>250</v>
      </c>
      <c r="N2335" s="1021">
        <f t="shared" si="1770"/>
        <v>0</v>
      </c>
      <c r="O2335" s="1022">
        <f t="shared" si="1770"/>
        <v>0</v>
      </c>
      <c r="P2335" s="1022">
        <f t="shared" si="1770"/>
        <v>0</v>
      </c>
      <c r="Q2335" s="1022">
        <f t="shared" si="1770"/>
        <v>0</v>
      </c>
      <c r="R2335" s="1022">
        <f t="shared" si="1770"/>
        <v>0</v>
      </c>
      <c r="S2335" s="1022">
        <f t="shared" si="1770"/>
        <v>0</v>
      </c>
      <c r="T2335" s="1023"/>
      <c r="U2335" s="1024">
        <f t="shared" si="1770"/>
        <v>0</v>
      </c>
      <c r="V2335" s="1024">
        <f t="shared" si="1770"/>
        <v>0</v>
      </c>
      <c r="W2335" s="1022">
        <f t="shared" si="1770"/>
        <v>0</v>
      </c>
      <c r="X2335" s="1022">
        <f t="shared" si="1770"/>
        <v>0</v>
      </c>
      <c r="Y2335" s="1023"/>
      <c r="Z2335" s="1024">
        <f t="shared" si="1770"/>
        <v>0</v>
      </c>
      <c r="AA2335" s="165">
        <f t="shared" si="1770"/>
        <v>0</v>
      </c>
      <c r="AB2335" s="1022">
        <f t="shared" si="1770"/>
        <v>0</v>
      </c>
      <c r="AC2335" s="1022">
        <f t="shared" si="1770"/>
        <v>0</v>
      </c>
      <c r="AD2335" s="1022">
        <f t="shared" si="1770"/>
        <v>0</v>
      </c>
      <c r="AE2335" s="1022">
        <f t="shared" si="1770"/>
        <v>0</v>
      </c>
      <c r="AF2335" s="1022">
        <f t="shared" si="1770"/>
        <v>0</v>
      </c>
      <c r="AG2335" s="1023"/>
      <c r="AH2335" s="1024">
        <f t="shared" si="1770"/>
        <v>0</v>
      </c>
      <c r="AI2335" s="1024">
        <f t="shared" si="1770"/>
        <v>0</v>
      </c>
      <c r="AJ2335" s="1022">
        <f t="shared" si="1770"/>
        <v>0</v>
      </c>
      <c r="AK2335" s="1022">
        <f t="shared" si="1770"/>
        <v>0</v>
      </c>
      <c r="AL2335" s="1023"/>
      <c r="AM2335" s="1025">
        <f t="shared" si="1770"/>
        <v>0</v>
      </c>
      <c r="AN2335" s="167">
        <f>AN2334</f>
        <v>250</v>
      </c>
      <c r="AO2335" s="1026">
        <f t="shared" si="1770"/>
        <v>250</v>
      </c>
      <c r="AP2335" s="169">
        <f t="shared" si="1770"/>
        <v>250</v>
      </c>
      <c r="AQ2335" s="1027">
        <f t="shared" si="1770"/>
        <v>250</v>
      </c>
      <c r="AR2335" s="1028">
        <f t="shared" si="1770"/>
        <v>0</v>
      </c>
      <c r="AS2335" s="1029">
        <f t="shared" si="1770"/>
        <v>0</v>
      </c>
      <c r="AT2335" s="1030">
        <f t="shared" si="1770"/>
        <v>250</v>
      </c>
      <c r="AU2335" s="1027">
        <f t="shared" si="1770"/>
        <v>250</v>
      </c>
      <c r="AV2335" s="1028">
        <f t="shared" si="1770"/>
        <v>0</v>
      </c>
      <c r="AW2335" s="1029">
        <f t="shared" si="1770"/>
        <v>0</v>
      </c>
      <c r="AY2335" s="146"/>
      <c r="AZ2335" s="964"/>
    </row>
    <row r="2336" spans="1:64" ht="12.75" customHeight="1" x14ac:dyDescent="0.25">
      <c r="A2336" s="174"/>
      <c r="B2336" s="175"/>
      <c r="C2336" s="176"/>
      <c r="D2336" s="177"/>
      <c r="E2336" s="178"/>
      <c r="F2336" s="177"/>
      <c r="G2336" s="179"/>
      <c r="H2336" s="180"/>
      <c r="I2336" s="181"/>
      <c r="J2336" s="182"/>
      <c r="K2336" s="183" t="s">
        <v>1554</v>
      </c>
      <c r="L2336" s="184">
        <f t="shared" si="1770"/>
        <v>250</v>
      </c>
      <c r="M2336" s="185">
        <f t="shared" si="1770"/>
        <v>250</v>
      </c>
      <c r="N2336" s="186">
        <f t="shared" si="1770"/>
        <v>0</v>
      </c>
      <c r="O2336" s="187">
        <f t="shared" si="1770"/>
        <v>0</v>
      </c>
      <c r="P2336" s="187">
        <f t="shared" si="1770"/>
        <v>0</v>
      </c>
      <c r="Q2336" s="187">
        <f t="shared" si="1770"/>
        <v>0</v>
      </c>
      <c r="R2336" s="187">
        <f t="shared" si="1770"/>
        <v>0</v>
      </c>
      <c r="S2336" s="187">
        <f t="shared" si="1770"/>
        <v>0</v>
      </c>
      <c r="T2336" s="188"/>
      <c r="U2336" s="187">
        <f t="shared" si="1770"/>
        <v>0</v>
      </c>
      <c r="V2336" s="187">
        <f t="shared" si="1770"/>
        <v>0</v>
      </c>
      <c r="W2336" s="187">
        <f t="shared" si="1770"/>
        <v>0</v>
      </c>
      <c r="X2336" s="187">
        <f t="shared" si="1770"/>
        <v>0</v>
      </c>
      <c r="Y2336" s="188"/>
      <c r="Z2336" s="187">
        <f t="shared" si="1770"/>
        <v>0</v>
      </c>
      <c r="AA2336" s="189">
        <f t="shared" si="1770"/>
        <v>0</v>
      </c>
      <c r="AB2336" s="187">
        <f t="shared" si="1770"/>
        <v>0</v>
      </c>
      <c r="AC2336" s="187">
        <f t="shared" si="1770"/>
        <v>0</v>
      </c>
      <c r="AD2336" s="187">
        <f t="shared" si="1770"/>
        <v>0</v>
      </c>
      <c r="AE2336" s="187">
        <f t="shared" si="1770"/>
        <v>0</v>
      </c>
      <c r="AF2336" s="187">
        <f t="shared" si="1770"/>
        <v>0</v>
      </c>
      <c r="AG2336" s="188"/>
      <c r="AH2336" s="187">
        <f t="shared" si="1770"/>
        <v>0</v>
      </c>
      <c r="AI2336" s="187">
        <f t="shared" si="1770"/>
        <v>0</v>
      </c>
      <c r="AJ2336" s="187">
        <f t="shared" si="1770"/>
        <v>0</v>
      </c>
      <c r="AK2336" s="187">
        <f t="shared" si="1770"/>
        <v>0</v>
      </c>
      <c r="AL2336" s="188"/>
      <c r="AM2336" s="190">
        <f t="shared" si="1770"/>
        <v>0</v>
      </c>
      <c r="AN2336" s="191">
        <f>AN2335</f>
        <v>250</v>
      </c>
      <c r="AO2336" s="190">
        <f t="shared" si="1770"/>
        <v>250</v>
      </c>
      <c r="AP2336" s="184">
        <f t="shared" si="1770"/>
        <v>250</v>
      </c>
      <c r="AQ2336" s="192">
        <f t="shared" si="1770"/>
        <v>250</v>
      </c>
      <c r="AR2336" s="193">
        <f t="shared" si="1770"/>
        <v>0</v>
      </c>
      <c r="AS2336" s="194">
        <f t="shared" si="1770"/>
        <v>0</v>
      </c>
      <c r="AT2336" s="195">
        <f t="shared" si="1770"/>
        <v>250</v>
      </c>
      <c r="AU2336" s="192">
        <f t="shared" si="1770"/>
        <v>250</v>
      </c>
      <c r="AV2336" s="193">
        <f t="shared" si="1770"/>
        <v>0</v>
      </c>
      <c r="AW2336" s="194">
        <f t="shared" si="1770"/>
        <v>0</v>
      </c>
      <c r="AY2336" s="146"/>
      <c r="AZ2336" s="964"/>
    </row>
    <row r="2337" spans="1:64" ht="12.75" customHeight="1" x14ac:dyDescent="0.25">
      <c r="A2337" s="15"/>
      <c r="C2337" s="122"/>
      <c r="D2337" s="123"/>
      <c r="F2337" s="125"/>
      <c r="G2337" s="34"/>
      <c r="H2337" s="35"/>
      <c r="I2337" s="36"/>
      <c r="J2337" s="37"/>
      <c r="K2337" s="198" t="s">
        <v>72</v>
      </c>
      <c r="L2337" s="199">
        <v>0</v>
      </c>
      <c r="M2337" s="200">
        <v>0</v>
      </c>
      <c r="N2337" s="201">
        <v>0</v>
      </c>
      <c r="O2337" s="202">
        <v>0</v>
      </c>
      <c r="P2337" s="202">
        <v>0</v>
      </c>
      <c r="Q2337" s="202">
        <v>0</v>
      </c>
      <c r="R2337" s="202">
        <v>0</v>
      </c>
      <c r="S2337" s="202">
        <v>0</v>
      </c>
      <c r="T2337" s="203"/>
      <c r="U2337" s="135">
        <v>0</v>
      </c>
      <c r="V2337" s="135">
        <v>0</v>
      </c>
      <c r="W2337" s="202">
        <v>0</v>
      </c>
      <c r="X2337" s="202">
        <v>0</v>
      </c>
      <c r="Y2337" s="203"/>
      <c r="Z2337" s="135">
        <v>0</v>
      </c>
      <c r="AA2337" s="204">
        <v>0</v>
      </c>
      <c r="AB2337" s="202">
        <v>0</v>
      </c>
      <c r="AC2337" s="202">
        <v>0</v>
      </c>
      <c r="AD2337" s="202">
        <v>0</v>
      </c>
      <c r="AE2337" s="202">
        <v>0</v>
      </c>
      <c r="AF2337" s="202">
        <v>0</v>
      </c>
      <c r="AG2337" s="203"/>
      <c r="AH2337" s="135">
        <v>0</v>
      </c>
      <c r="AI2337" s="135">
        <v>0</v>
      </c>
      <c r="AJ2337" s="202">
        <v>0</v>
      </c>
      <c r="AK2337" s="202">
        <v>0</v>
      </c>
      <c r="AL2337" s="203"/>
      <c r="AM2337" s="205">
        <v>0</v>
      </c>
      <c r="AN2337" s="119">
        <v>0</v>
      </c>
      <c r="AO2337" s="120">
        <v>0</v>
      </c>
      <c r="AP2337" s="39">
        <v>0</v>
      </c>
      <c r="AQ2337" s="141">
        <v>0</v>
      </c>
      <c r="AR2337" s="141">
        <v>0</v>
      </c>
      <c r="AS2337" s="143">
        <v>0</v>
      </c>
      <c r="AT2337" s="144">
        <v>0</v>
      </c>
      <c r="AU2337" s="141">
        <v>0</v>
      </c>
      <c r="AV2337" s="141">
        <v>0</v>
      </c>
      <c r="AW2337" s="143">
        <v>0</v>
      </c>
      <c r="AY2337" s="146"/>
      <c r="AZ2337" s="964"/>
    </row>
    <row r="2338" spans="1:64" ht="12.75" customHeight="1" x14ac:dyDescent="0.25">
      <c r="A2338" s="15"/>
      <c r="C2338" s="122"/>
      <c r="D2338" s="123"/>
      <c r="F2338" s="125"/>
      <c r="G2338" s="126"/>
      <c r="H2338" s="35"/>
      <c r="I2338" s="36"/>
      <c r="J2338" s="37"/>
      <c r="K2338" s="198" t="s">
        <v>73</v>
      </c>
      <c r="L2338" s="241">
        <v>0</v>
      </c>
      <c r="M2338" s="242">
        <v>0</v>
      </c>
      <c r="N2338" s="201">
        <v>0</v>
      </c>
      <c r="O2338" s="202">
        <v>0</v>
      </c>
      <c r="P2338" s="202">
        <v>0</v>
      </c>
      <c r="Q2338" s="202">
        <v>0</v>
      </c>
      <c r="R2338" s="202">
        <v>0</v>
      </c>
      <c r="S2338" s="202">
        <v>0</v>
      </c>
      <c r="T2338" s="203"/>
      <c r="U2338" s="135">
        <v>0</v>
      </c>
      <c r="V2338" s="135">
        <v>0</v>
      </c>
      <c r="W2338" s="202">
        <v>0</v>
      </c>
      <c r="X2338" s="202">
        <v>0</v>
      </c>
      <c r="Y2338" s="203"/>
      <c r="Z2338" s="135">
        <v>0</v>
      </c>
      <c r="AA2338" s="204">
        <v>0</v>
      </c>
      <c r="AB2338" s="202">
        <v>0</v>
      </c>
      <c r="AC2338" s="202">
        <v>0</v>
      </c>
      <c r="AD2338" s="202">
        <v>0</v>
      </c>
      <c r="AE2338" s="202">
        <v>0</v>
      </c>
      <c r="AF2338" s="202">
        <v>0</v>
      </c>
      <c r="AG2338" s="203"/>
      <c r="AH2338" s="135">
        <v>0</v>
      </c>
      <c r="AI2338" s="135">
        <v>0</v>
      </c>
      <c r="AJ2338" s="202">
        <v>0</v>
      </c>
      <c r="AK2338" s="202">
        <v>0</v>
      </c>
      <c r="AL2338" s="203"/>
      <c r="AM2338" s="205">
        <v>0</v>
      </c>
      <c r="AN2338" s="119">
        <v>0</v>
      </c>
      <c r="AO2338" s="120">
        <v>0</v>
      </c>
      <c r="AP2338" s="39">
        <v>0</v>
      </c>
      <c r="AQ2338" s="141">
        <v>0</v>
      </c>
      <c r="AR2338" s="141">
        <v>0</v>
      </c>
      <c r="AS2338" s="143">
        <v>0</v>
      </c>
      <c r="AT2338" s="144">
        <v>0</v>
      </c>
      <c r="AU2338" s="141">
        <v>0</v>
      </c>
      <c r="AV2338" s="141">
        <v>0</v>
      </c>
      <c r="AW2338" s="143">
        <v>0</v>
      </c>
      <c r="AY2338" s="146"/>
      <c r="AZ2338" s="964"/>
    </row>
    <row r="2339" spans="1:64" ht="12.75" customHeight="1" x14ac:dyDescent="0.25">
      <c r="A2339" s="15"/>
      <c r="C2339" s="122"/>
      <c r="D2339" s="123"/>
      <c r="F2339" s="125"/>
      <c r="G2339" s="126"/>
      <c r="H2339" s="35"/>
      <c r="I2339" s="36"/>
      <c r="J2339" s="37"/>
      <c r="K2339" s="198" t="s">
        <v>74</v>
      </c>
      <c r="L2339" s="241">
        <v>0</v>
      </c>
      <c r="M2339" s="242">
        <v>0</v>
      </c>
      <c r="N2339" s="201">
        <v>0</v>
      </c>
      <c r="O2339" s="202">
        <v>0</v>
      </c>
      <c r="P2339" s="202">
        <v>0</v>
      </c>
      <c r="Q2339" s="202">
        <v>0</v>
      </c>
      <c r="R2339" s="202">
        <v>0</v>
      </c>
      <c r="S2339" s="202">
        <v>0</v>
      </c>
      <c r="T2339" s="203"/>
      <c r="U2339" s="135">
        <v>0</v>
      </c>
      <c r="V2339" s="135">
        <v>0</v>
      </c>
      <c r="W2339" s="202">
        <v>0</v>
      </c>
      <c r="X2339" s="202">
        <v>0</v>
      </c>
      <c r="Y2339" s="203"/>
      <c r="Z2339" s="135">
        <v>0</v>
      </c>
      <c r="AA2339" s="204">
        <v>0</v>
      </c>
      <c r="AB2339" s="202">
        <v>0</v>
      </c>
      <c r="AC2339" s="202">
        <v>0</v>
      </c>
      <c r="AD2339" s="202">
        <v>0</v>
      </c>
      <c r="AE2339" s="202">
        <v>0</v>
      </c>
      <c r="AF2339" s="202">
        <v>0</v>
      </c>
      <c r="AG2339" s="203"/>
      <c r="AH2339" s="135">
        <v>0</v>
      </c>
      <c r="AI2339" s="135">
        <v>0</v>
      </c>
      <c r="AJ2339" s="202">
        <v>0</v>
      </c>
      <c r="AK2339" s="202">
        <v>0</v>
      </c>
      <c r="AL2339" s="203"/>
      <c r="AM2339" s="205">
        <v>0</v>
      </c>
      <c r="AN2339" s="119">
        <v>0</v>
      </c>
      <c r="AO2339" s="120">
        <v>0</v>
      </c>
      <c r="AP2339" s="39">
        <v>0</v>
      </c>
      <c r="AQ2339" s="141">
        <v>0</v>
      </c>
      <c r="AR2339" s="141">
        <v>0</v>
      </c>
      <c r="AS2339" s="143">
        <v>0</v>
      </c>
      <c r="AT2339" s="144">
        <v>0</v>
      </c>
      <c r="AU2339" s="141">
        <v>0</v>
      </c>
      <c r="AV2339" s="141">
        <v>0</v>
      </c>
      <c r="AW2339" s="143">
        <v>0</v>
      </c>
      <c r="AY2339" s="146"/>
      <c r="AZ2339" s="964"/>
    </row>
    <row r="2340" spans="1:64" ht="12.75" customHeight="1" x14ac:dyDescent="0.25">
      <c r="A2340" s="15"/>
      <c r="C2340" s="122"/>
      <c r="D2340" s="123"/>
      <c r="F2340" s="125"/>
      <c r="G2340" s="126"/>
      <c r="H2340" s="35"/>
      <c r="I2340" s="36"/>
      <c r="J2340" s="37"/>
      <c r="K2340" s="198" t="s">
        <v>75</v>
      </c>
      <c r="L2340" s="241">
        <v>0</v>
      </c>
      <c r="M2340" s="242">
        <v>0</v>
      </c>
      <c r="N2340" s="201">
        <v>0</v>
      </c>
      <c r="O2340" s="202">
        <v>0</v>
      </c>
      <c r="P2340" s="202">
        <v>0</v>
      </c>
      <c r="Q2340" s="202">
        <v>0</v>
      </c>
      <c r="R2340" s="202">
        <v>0</v>
      </c>
      <c r="S2340" s="202">
        <v>0</v>
      </c>
      <c r="T2340" s="203"/>
      <c r="U2340" s="135">
        <v>0</v>
      </c>
      <c r="V2340" s="135">
        <v>0</v>
      </c>
      <c r="W2340" s="202">
        <v>0</v>
      </c>
      <c r="X2340" s="202">
        <v>0</v>
      </c>
      <c r="Y2340" s="203"/>
      <c r="Z2340" s="135">
        <v>0</v>
      </c>
      <c r="AA2340" s="204">
        <v>0</v>
      </c>
      <c r="AB2340" s="202">
        <v>0</v>
      </c>
      <c r="AC2340" s="202">
        <v>0</v>
      </c>
      <c r="AD2340" s="202">
        <v>0</v>
      </c>
      <c r="AE2340" s="202">
        <v>0</v>
      </c>
      <c r="AF2340" s="202">
        <v>0</v>
      </c>
      <c r="AG2340" s="203"/>
      <c r="AH2340" s="135">
        <v>0</v>
      </c>
      <c r="AI2340" s="135">
        <v>0</v>
      </c>
      <c r="AJ2340" s="202">
        <v>0</v>
      </c>
      <c r="AK2340" s="202">
        <v>0</v>
      </c>
      <c r="AL2340" s="203"/>
      <c r="AM2340" s="205">
        <v>0</v>
      </c>
      <c r="AN2340" s="119">
        <v>0</v>
      </c>
      <c r="AO2340" s="120">
        <v>0</v>
      </c>
      <c r="AP2340" s="39">
        <v>0</v>
      </c>
      <c r="AQ2340" s="141">
        <v>0</v>
      </c>
      <c r="AR2340" s="141">
        <v>0</v>
      </c>
      <c r="AS2340" s="143">
        <v>0</v>
      </c>
      <c r="AT2340" s="144">
        <v>0</v>
      </c>
      <c r="AU2340" s="141">
        <v>0</v>
      </c>
      <c r="AV2340" s="141">
        <v>0</v>
      </c>
      <c r="AW2340" s="143">
        <v>0</v>
      </c>
      <c r="AY2340" s="146"/>
      <c r="AZ2340" s="964"/>
    </row>
    <row r="2341" spans="1:64" ht="12.75" customHeight="1" x14ac:dyDescent="0.25">
      <c r="A2341" s="15"/>
      <c r="C2341" s="122"/>
      <c r="D2341" s="123"/>
      <c r="F2341" s="125"/>
      <c r="G2341" s="126"/>
      <c r="H2341" s="35"/>
      <c r="I2341" s="36"/>
      <c r="J2341" s="37"/>
      <c r="K2341" s="206" t="s">
        <v>76</v>
      </c>
      <c r="L2341" s="241">
        <v>0</v>
      </c>
      <c r="M2341" s="242">
        <v>0</v>
      </c>
      <c r="N2341" s="201">
        <v>0</v>
      </c>
      <c r="O2341" s="202">
        <v>0</v>
      </c>
      <c r="P2341" s="202">
        <v>0</v>
      </c>
      <c r="Q2341" s="202">
        <v>0</v>
      </c>
      <c r="R2341" s="202">
        <v>0</v>
      </c>
      <c r="S2341" s="202">
        <v>0</v>
      </c>
      <c r="T2341" s="203"/>
      <c r="U2341" s="135">
        <v>0</v>
      </c>
      <c r="V2341" s="135">
        <v>0</v>
      </c>
      <c r="W2341" s="202">
        <v>0</v>
      </c>
      <c r="X2341" s="202">
        <v>0</v>
      </c>
      <c r="Y2341" s="203"/>
      <c r="Z2341" s="135">
        <v>0</v>
      </c>
      <c r="AA2341" s="204">
        <v>0</v>
      </c>
      <c r="AB2341" s="202">
        <v>0</v>
      </c>
      <c r="AC2341" s="202">
        <v>0</v>
      </c>
      <c r="AD2341" s="202">
        <v>0</v>
      </c>
      <c r="AE2341" s="202">
        <v>0</v>
      </c>
      <c r="AF2341" s="202">
        <v>0</v>
      </c>
      <c r="AG2341" s="203"/>
      <c r="AH2341" s="135">
        <v>0</v>
      </c>
      <c r="AI2341" s="135">
        <v>0</v>
      </c>
      <c r="AJ2341" s="202">
        <v>0</v>
      </c>
      <c r="AK2341" s="202">
        <v>0</v>
      </c>
      <c r="AL2341" s="203"/>
      <c r="AM2341" s="205">
        <v>0</v>
      </c>
      <c r="AN2341" s="119">
        <v>0</v>
      </c>
      <c r="AO2341" s="120">
        <v>0</v>
      </c>
      <c r="AP2341" s="39">
        <v>0</v>
      </c>
      <c r="AQ2341" s="141">
        <v>0</v>
      </c>
      <c r="AR2341" s="141">
        <v>0</v>
      </c>
      <c r="AS2341" s="143">
        <v>0</v>
      </c>
      <c r="AT2341" s="144">
        <v>0</v>
      </c>
      <c r="AU2341" s="141">
        <v>0</v>
      </c>
      <c r="AV2341" s="141">
        <v>0</v>
      </c>
      <c r="AW2341" s="143">
        <v>0</v>
      </c>
      <c r="AY2341" s="146"/>
      <c r="AZ2341" s="964"/>
    </row>
    <row r="2342" spans="1:64" ht="12.75" customHeight="1" x14ac:dyDescent="0.25">
      <c r="A2342" s="356"/>
      <c r="B2342" s="225"/>
      <c r="C2342" s="122"/>
      <c r="D2342" s="357"/>
      <c r="E2342" s="226"/>
      <c r="F2342" s="122"/>
      <c r="G2342" s="126"/>
      <c r="H2342" s="35"/>
      <c r="I2342" s="36"/>
      <c r="J2342" s="37"/>
      <c r="K2342" s="206"/>
      <c r="L2342" s="241"/>
      <c r="M2342" s="242"/>
      <c r="N2342" s="201"/>
      <c r="O2342" s="202"/>
      <c r="P2342" s="202"/>
      <c r="Q2342" s="202"/>
      <c r="R2342" s="202"/>
      <c r="S2342" s="202"/>
      <c r="T2342" s="224"/>
      <c r="U2342" s="133"/>
      <c r="V2342" s="133"/>
      <c r="W2342" s="134"/>
      <c r="X2342" s="134"/>
      <c r="Y2342" s="224"/>
      <c r="Z2342" s="135"/>
      <c r="AA2342" s="204"/>
      <c r="AB2342" s="202"/>
      <c r="AC2342" s="202"/>
      <c r="AD2342" s="202"/>
      <c r="AE2342" s="202"/>
      <c r="AF2342" s="202"/>
      <c r="AG2342" s="224"/>
      <c r="AH2342" s="133"/>
      <c r="AI2342" s="133"/>
      <c r="AJ2342" s="134"/>
      <c r="AK2342" s="134"/>
      <c r="AL2342" s="224"/>
      <c r="AM2342" s="205"/>
      <c r="AN2342" s="119"/>
      <c r="AO2342" s="120"/>
      <c r="AP2342" s="39"/>
      <c r="AQ2342" s="141"/>
      <c r="AR2342" s="141"/>
      <c r="AS2342" s="143"/>
      <c r="AU2342" s="141"/>
      <c r="AV2342" s="141"/>
      <c r="AW2342" s="143"/>
      <c r="AY2342" s="146"/>
      <c r="AZ2342" s="964"/>
    </row>
    <row r="2343" spans="1:64" s="1017" customFormat="1" ht="12.75" customHeight="1" x14ac:dyDescent="0.25">
      <c r="A2343" s="356"/>
      <c r="B2343" s="225"/>
      <c r="C2343" s="122"/>
      <c r="D2343" s="357"/>
      <c r="E2343" s="226"/>
      <c r="F2343" s="122"/>
      <c r="G2343" s="126"/>
      <c r="H2343" s="35"/>
      <c r="I2343" s="36"/>
      <c r="J2343" s="37"/>
      <c r="K2343" s="206"/>
      <c r="L2343" s="241"/>
      <c r="M2343" s="242"/>
      <c r="N2343" s="201"/>
      <c r="O2343" s="202"/>
      <c r="P2343" s="202"/>
      <c r="Q2343" s="202"/>
      <c r="R2343" s="202"/>
      <c r="S2343" s="202"/>
      <c r="T2343" s="224"/>
      <c r="U2343" s="133"/>
      <c r="V2343" s="133"/>
      <c r="W2343" s="134"/>
      <c r="X2343" s="134"/>
      <c r="Y2343" s="224"/>
      <c r="Z2343" s="135"/>
      <c r="AA2343" s="204"/>
      <c r="AB2343" s="202"/>
      <c r="AC2343" s="202"/>
      <c r="AD2343" s="202"/>
      <c r="AE2343" s="202"/>
      <c r="AF2343" s="202"/>
      <c r="AG2343" s="224"/>
      <c r="AH2343" s="133"/>
      <c r="AI2343" s="133"/>
      <c r="AJ2343" s="134"/>
      <c r="AK2343" s="134"/>
      <c r="AL2343" s="224"/>
      <c r="AM2343" s="205"/>
      <c r="AN2343" s="119"/>
      <c r="AO2343" s="120"/>
      <c r="AP2343" s="39"/>
      <c r="AQ2343" s="141"/>
      <c r="AR2343" s="141"/>
      <c r="AS2343" s="143"/>
      <c r="AT2343" s="144"/>
      <c r="AU2343" s="141"/>
      <c r="AV2343" s="141"/>
      <c r="AW2343" s="143"/>
      <c r="AX2343"/>
      <c r="AY2343" s="146"/>
      <c r="AZ2343" s="964"/>
      <c r="BA2343"/>
      <c r="BB2343"/>
      <c r="BC2343"/>
      <c r="BD2343"/>
      <c r="BE2343"/>
      <c r="BF2343"/>
      <c r="BG2343"/>
      <c r="BH2343"/>
      <c r="BI2343"/>
      <c r="BJ2343"/>
      <c r="BK2343"/>
      <c r="BL2343"/>
    </row>
    <row r="2344" spans="1:64" ht="12.75" customHeight="1" x14ac:dyDescent="0.25">
      <c r="A2344" s="1031"/>
      <c r="B2344" s="1032"/>
      <c r="C2344" s="1033"/>
      <c r="D2344" s="1034"/>
      <c r="E2344" s="1035"/>
      <c r="F2344" s="1034"/>
      <c r="G2344" s="1036"/>
      <c r="H2344" s="1037"/>
      <c r="I2344" s="1038"/>
      <c r="J2344" s="782"/>
      <c r="K2344" s="782" t="s">
        <v>2797</v>
      </c>
      <c r="L2344" s="785">
        <f>L1480+L1536+L1599+L1647+L1686+L1807+L1867+L1898+L1940+L1977+L2007+L2025+L2069+L2143+L2162+L2264+L2277+L2321+L2336+L1516</f>
        <v>4246146</v>
      </c>
      <c r="M2344" s="1039">
        <f t="shared" ref="M2344:AW2349" si="1771">M1480+M1536+M1599+M1647+M1686+M1807+M1867+M1898+M1940+M1977+M2007+M2025+M2069+M2143+M2162+M2264+M2277+M2321+M2336+M1516</f>
        <v>3967980</v>
      </c>
      <c r="N2344" s="1040">
        <f t="shared" si="1771"/>
        <v>0</v>
      </c>
      <c r="O2344" s="1041">
        <f t="shared" si="1771"/>
        <v>0</v>
      </c>
      <c r="P2344" s="1041">
        <f t="shared" si="1771"/>
        <v>0</v>
      </c>
      <c r="Q2344" s="1041">
        <f t="shared" si="1771"/>
        <v>0</v>
      </c>
      <c r="R2344" s="1041">
        <f t="shared" si="1771"/>
        <v>0</v>
      </c>
      <c r="S2344" s="1041">
        <f t="shared" si="1771"/>
        <v>0</v>
      </c>
      <c r="T2344" s="1042"/>
      <c r="U2344" s="1041">
        <f t="shared" si="1771"/>
        <v>0</v>
      </c>
      <c r="V2344" s="1041">
        <f t="shared" si="1771"/>
        <v>0</v>
      </c>
      <c r="W2344" s="1041">
        <f t="shared" si="1771"/>
        <v>0</v>
      </c>
      <c r="X2344" s="1041">
        <f t="shared" si="1771"/>
        <v>0</v>
      </c>
      <c r="Y2344" s="1042"/>
      <c r="Z2344" s="1041">
        <f t="shared" si="1771"/>
        <v>0</v>
      </c>
      <c r="AA2344" s="790">
        <f t="shared" si="1771"/>
        <v>0</v>
      </c>
      <c r="AB2344" s="1041">
        <f t="shared" si="1771"/>
        <v>0</v>
      </c>
      <c r="AC2344" s="1041">
        <f t="shared" si="1771"/>
        <v>0</v>
      </c>
      <c r="AD2344" s="1041">
        <f t="shared" si="1771"/>
        <v>0</v>
      </c>
      <c r="AE2344" s="1041">
        <f t="shared" si="1771"/>
        <v>0</v>
      </c>
      <c r="AF2344" s="1041">
        <f t="shared" si="1771"/>
        <v>0</v>
      </c>
      <c r="AG2344" s="1042"/>
      <c r="AH2344" s="1041">
        <f t="shared" si="1771"/>
        <v>0</v>
      </c>
      <c r="AI2344" s="1041">
        <f t="shared" si="1771"/>
        <v>0</v>
      </c>
      <c r="AJ2344" s="1041">
        <f t="shared" si="1771"/>
        <v>0</v>
      </c>
      <c r="AK2344" s="1041">
        <f t="shared" si="1771"/>
        <v>0</v>
      </c>
      <c r="AL2344" s="1042"/>
      <c r="AM2344" s="1043">
        <f t="shared" si="1771"/>
        <v>0</v>
      </c>
      <c r="AN2344" s="792">
        <f t="shared" si="1771"/>
        <v>4246146</v>
      </c>
      <c r="AO2344" s="1043">
        <f t="shared" si="1771"/>
        <v>3967980</v>
      </c>
      <c r="AP2344" s="793">
        <f t="shared" si="1771"/>
        <v>4246146</v>
      </c>
      <c r="AQ2344" s="1044">
        <f t="shared" si="1771"/>
        <v>4246146</v>
      </c>
      <c r="AR2344" s="1045">
        <f t="shared" si="1771"/>
        <v>0</v>
      </c>
      <c r="AS2344" s="1046" t="e">
        <f t="shared" si="1771"/>
        <v>#DIV/0!</v>
      </c>
      <c r="AT2344" s="1047">
        <f t="shared" si="1771"/>
        <v>3967980</v>
      </c>
      <c r="AU2344" s="1044">
        <f t="shared" si="1771"/>
        <v>3967980</v>
      </c>
      <c r="AV2344" s="1045">
        <f t="shared" si="1771"/>
        <v>0</v>
      </c>
      <c r="AW2344" s="1046" t="e">
        <f t="shared" si="1771"/>
        <v>#DIV/0!</v>
      </c>
      <c r="AY2344" s="146"/>
      <c r="AZ2344" s="1048"/>
    </row>
    <row r="2345" spans="1:64" ht="12.75" customHeight="1" x14ac:dyDescent="0.25">
      <c r="A2345" s="15"/>
      <c r="C2345" s="367"/>
      <c r="D2345" s="123"/>
      <c r="F2345" s="125"/>
      <c r="G2345" s="126"/>
      <c r="H2345" s="35"/>
      <c r="I2345" s="36"/>
      <c r="J2345" s="37"/>
      <c r="K2345" s="802" t="s">
        <v>72</v>
      </c>
      <c r="L2345" s="241">
        <f t="shared" ref="L2345:L2349" si="1772">L1481+L1537+L1600+L1648+L1687+L1808+L1868+L1899+L1941+L1978+L2008+L2026+L2070+L2144+L2163+L2265+L2278+L2322+L2337+L1517</f>
        <v>0</v>
      </c>
      <c r="M2345" s="242">
        <f t="shared" si="1771"/>
        <v>0</v>
      </c>
      <c r="N2345" s="803">
        <f t="shared" si="1771"/>
        <v>0</v>
      </c>
      <c r="O2345" s="804">
        <f t="shared" si="1771"/>
        <v>0</v>
      </c>
      <c r="P2345" s="804">
        <f t="shared" si="1771"/>
        <v>0</v>
      </c>
      <c r="Q2345" s="804">
        <f t="shared" si="1771"/>
        <v>0</v>
      </c>
      <c r="R2345" s="804">
        <f t="shared" si="1771"/>
        <v>0</v>
      </c>
      <c r="S2345" s="804">
        <f t="shared" si="1771"/>
        <v>0</v>
      </c>
      <c r="T2345" s="805"/>
      <c r="U2345" s="804">
        <f t="shared" si="1771"/>
        <v>0</v>
      </c>
      <c r="V2345" s="804">
        <f t="shared" si="1771"/>
        <v>0</v>
      </c>
      <c r="W2345" s="804">
        <f t="shared" si="1771"/>
        <v>0</v>
      </c>
      <c r="X2345" s="804">
        <f t="shared" si="1771"/>
        <v>0</v>
      </c>
      <c r="Y2345" s="805"/>
      <c r="Z2345" s="804">
        <f t="shared" si="1771"/>
        <v>0</v>
      </c>
      <c r="AA2345" s="806">
        <f t="shared" si="1771"/>
        <v>0</v>
      </c>
      <c r="AB2345" s="804">
        <f t="shared" si="1771"/>
        <v>0</v>
      </c>
      <c r="AC2345" s="804">
        <f t="shared" si="1771"/>
        <v>0</v>
      </c>
      <c r="AD2345" s="804">
        <f t="shared" si="1771"/>
        <v>0</v>
      </c>
      <c r="AE2345" s="804">
        <f t="shared" si="1771"/>
        <v>0</v>
      </c>
      <c r="AF2345" s="804">
        <f t="shared" si="1771"/>
        <v>0</v>
      </c>
      <c r="AG2345" s="805"/>
      <c r="AH2345" s="804">
        <f t="shared" si="1771"/>
        <v>0</v>
      </c>
      <c r="AI2345" s="804">
        <f t="shared" si="1771"/>
        <v>0</v>
      </c>
      <c r="AJ2345" s="804">
        <f t="shared" si="1771"/>
        <v>0</v>
      </c>
      <c r="AK2345" s="804">
        <f t="shared" si="1771"/>
        <v>0</v>
      </c>
      <c r="AL2345" s="805"/>
      <c r="AM2345" s="807">
        <f t="shared" si="1771"/>
        <v>0</v>
      </c>
      <c r="AN2345" s="232">
        <f t="shared" si="1771"/>
        <v>0</v>
      </c>
      <c r="AO2345" s="807">
        <f t="shared" si="1771"/>
        <v>0</v>
      </c>
      <c r="AP2345" s="241">
        <f t="shared" si="1771"/>
        <v>0</v>
      </c>
      <c r="AQ2345" s="808">
        <f t="shared" si="1771"/>
        <v>0</v>
      </c>
      <c r="AR2345" s="809">
        <f t="shared" si="1771"/>
        <v>0</v>
      </c>
      <c r="AS2345" s="810">
        <f t="shared" si="1771"/>
        <v>0</v>
      </c>
      <c r="AT2345" s="811">
        <f t="shared" si="1771"/>
        <v>0</v>
      </c>
      <c r="AU2345" s="808">
        <f t="shared" si="1771"/>
        <v>0</v>
      </c>
      <c r="AV2345" s="809">
        <f t="shared" si="1771"/>
        <v>0</v>
      </c>
      <c r="AW2345" s="810">
        <f t="shared" si="1771"/>
        <v>0</v>
      </c>
      <c r="AY2345" s="146"/>
      <c r="AZ2345" s="964"/>
    </row>
    <row r="2346" spans="1:64" ht="12.75" customHeight="1" x14ac:dyDescent="0.25">
      <c r="A2346" s="15"/>
      <c r="C2346" s="367"/>
      <c r="D2346" s="123"/>
      <c r="F2346" s="125"/>
      <c r="G2346" s="126"/>
      <c r="H2346" s="35"/>
      <c r="I2346" s="36"/>
      <c r="J2346" s="37"/>
      <c r="K2346" s="812" t="s">
        <v>73</v>
      </c>
      <c r="L2346" s="241">
        <f t="shared" si="1772"/>
        <v>243425</v>
      </c>
      <c r="M2346" s="242">
        <f t="shared" si="1771"/>
        <v>204023</v>
      </c>
      <c r="N2346" s="803">
        <f t="shared" si="1771"/>
        <v>0</v>
      </c>
      <c r="O2346" s="804">
        <f t="shared" si="1771"/>
        <v>0</v>
      </c>
      <c r="P2346" s="804">
        <f t="shared" si="1771"/>
        <v>0</v>
      </c>
      <c r="Q2346" s="804">
        <f t="shared" si="1771"/>
        <v>0</v>
      </c>
      <c r="R2346" s="804">
        <f t="shared" si="1771"/>
        <v>0</v>
      </c>
      <c r="S2346" s="804">
        <f t="shared" si="1771"/>
        <v>0</v>
      </c>
      <c r="T2346" s="805"/>
      <c r="U2346" s="804">
        <f t="shared" si="1771"/>
        <v>0</v>
      </c>
      <c r="V2346" s="804">
        <f t="shared" si="1771"/>
        <v>0</v>
      </c>
      <c r="W2346" s="804">
        <f t="shared" si="1771"/>
        <v>0</v>
      </c>
      <c r="X2346" s="804">
        <f t="shared" si="1771"/>
        <v>0</v>
      </c>
      <c r="Y2346" s="805"/>
      <c r="Z2346" s="804">
        <f t="shared" si="1771"/>
        <v>0</v>
      </c>
      <c r="AA2346" s="806">
        <f t="shared" si="1771"/>
        <v>0</v>
      </c>
      <c r="AB2346" s="804">
        <f t="shared" si="1771"/>
        <v>0</v>
      </c>
      <c r="AC2346" s="804">
        <f t="shared" si="1771"/>
        <v>0</v>
      </c>
      <c r="AD2346" s="804">
        <f t="shared" si="1771"/>
        <v>0</v>
      </c>
      <c r="AE2346" s="804">
        <f t="shared" si="1771"/>
        <v>0</v>
      </c>
      <c r="AF2346" s="804">
        <f t="shared" si="1771"/>
        <v>0</v>
      </c>
      <c r="AG2346" s="805"/>
      <c r="AH2346" s="804">
        <f t="shared" si="1771"/>
        <v>0</v>
      </c>
      <c r="AI2346" s="804">
        <f t="shared" si="1771"/>
        <v>0</v>
      </c>
      <c r="AJ2346" s="804">
        <f t="shared" si="1771"/>
        <v>0</v>
      </c>
      <c r="AK2346" s="804">
        <f t="shared" si="1771"/>
        <v>0</v>
      </c>
      <c r="AL2346" s="805"/>
      <c r="AM2346" s="807">
        <f t="shared" si="1771"/>
        <v>0</v>
      </c>
      <c r="AN2346" s="232">
        <f t="shared" si="1771"/>
        <v>243425</v>
      </c>
      <c r="AO2346" s="807">
        <f t="shared" si="1771"/>
        <v>204023</v>
      </c>
      <c r="AP2346" s="241">
        <f t="shared" si="1771"/>
        <v>243425</v>
      </c>
      <c r="AQ2346" s="808">
        <f t="shared" si="1771"/>
        <v>243425</v>
      </c>
      <c r="AR2346" s="809">
        <f t="shared" si="1771"/>
        <v>0</v>
      </c>
      <c r="AS2346" s="810" t="e">
        <f t="shared" si="1771"/>
        <v>#DIV/0!</v>
      </c>
      <c r="AT2346" s="811">
        <f t="shared" si="1771"/>
        <v>204023</v>
      </c>
      <c r="AU2346" s="808">
        <f t="shared" si="1771"/>
        <v>204023</v>
      </c>
      <c r="AV2346" s="809">
        <f t="shared" si="1771"/>
        <v>0</v>
      </c>
      <c r="AW2346" s="810" t="e">
        <f t="shared" si="1771"/>
        <v>#DIV/0!</v>
      </c>
      <c r="AY2346" s="146"/>
      <c r="AZ2346" s="1048"/>
    </row>
    <row r="2347" spans="1:64" ht="12.75" customHeight="1" x14ac:dyDescent="0.25">
      <c r="A2347" s="15"/>
      <c r="C2347" s="367"/>
      <c r="D2347" s="123"/>
      <c r="F2347" s="125"/>
      <c r="G2347" s="126"/>
      <c r="H2347" s="35"/>
      <c r="I2347" s="36"/>
      <c r="J2347" s="37"/>
      <c r="K2347" s="812" t="s">
        <v>74</v>
      </c>
      <c r="L2347" s="241">
        <f t="shared" si="1772"/>
        <v>43209</v>
      </c>
      <c r="M2347" s="242">
        <f t="shared" si="1771"/>
        <v>43209</v>
      </c>
      <c r="N2347" s="803">
        <f t="shared" si="1771"/>
        <v>0</v>
      </c>
      <c r="O2347" s="804">
        <f t="shared" si="1771"/>
        <v>0</v>
      </c>
      <c r="P2347" s="804">
        <f t="shared" si="1771"/>
        <v>0</v>
      </c>
      <c r="Q2347" s="804">
        <f t="shared" si="1771"/>
        <v>0</v>
      </c>
      <c r="R2347" s="804">
        <f t="shared" si="1771"/>
        <v>0</v>
      </c>
      <c r="S2347" s="804">
        <f t="shared" si="1771"/>
        <v>0</v>
      </c>
      <c r="T2347" s="805"/>
      <c r="U2347" s="804">
        <f t="shared" si="1771"/>
        <v>0</v>
      </c>
      <c r="V2347" s="804">
        <f t="shared" si="1771"/>
        <v>0</v>
      </c>
      <c r="W2347" s="804">
        <f t="shared" si="1771"/>
        <v>0</v>
      </c>
      <c r="X2347" s="804">
        <f t="shared" si="1771"/>
        <v>0</v>
      </c>
      <c r="Y2347" s="805"/>
      <c r="Z2347" s="804">
        <f t="shared" si="1771"/>
        <v>0</v>
      </c>
      <c r="AA2347" s="806">
        <f t="shared" si="1771"/>
        <v>0</v>
      </c>
      <c r="AB2347" s="804">
        <f t="shared" si="1771"/>
        <v>0</v>
      </c>
      <c r="AC2347" s="804">
        <f t="shared" si="1771"/>
        <v>0</v>
      </c>
      <c r="AD2347" s="804">
        <f t="shared" si="1771"/>
        <v>0</v>
      </c>
      <c r="AE2347" s="804">
        <f t="shared" si="1771"/>
        <v>0</v>
      </c>
      <c r="AF2347" s="804">
        <f t="shared" si="1771"/>
        <v>0</v>
      </c>
      <c r="AG2347" s="805"/>
      <c r="AH2347" s="804">
        <f t="shared" si="1771"/>
        <v>0</v>
      </c>
      <c r="AI2347" s="804">
        <f t="shared" si="1771"/>
        <v>0</v>
      </c>
      <c r="AJ2347" s="804">
        <f t="shared" si="1771"/>
        <v>0</v>
      </c>
      <c r="AK2347" s="804">
        <f t="shared" si="1771"/>
        <v>0</v>
      </c>
      <c r="AL2347" s="805"/>
      <c r="AM2347" s="807">
        <f t="shared" si="1771"/>
        <v>0</v>
      </c>
      <c r="AN2347" s="232">
        <f t="shared" si="1771"/>
        <v>43209</v>
      </c>
      <c r="AO2347" s="807">
        <f t="shared" si="1771"/>
        <v>43209</v>
      </c>
      <c r="AP2347" s="241">
        <f t="shared" si="1771"/>
        <v>43209</v>
      </c>
      <c r="AQ2347" s="808">
        <f t="shared" si="1771"/>
        <v>43209</v>
      </c>
      <c r="AR2347" s="809">
        <f t="shared" si="1771"/>
        <v>0</v>
      </c>
      <c r="AS2347" s="810">
        <f t="shared" si="1771"/>
        <v>0</v>
      </c>
      <c r="AT2347" s="811">
        <f t="shared" si="1771"/>
        <v>43209</v>
      </c>
      <c r="AU2347" s="808">
        <f t="shared" si="1771"/>
        <v>43209</v>
      </c>
      <c r="AV2347" s="809">
        <f t="shared" si="1771"/>
        <v>0</v>
      </c>
      <c r="AW2347" s="810">
        <f t="shared" si="1771"/>
        <v>0</v>
      </c>
      <c r="AY2347" s="146"/>
      <c r="AZ2347" s="1048"/>
    </row>
    <row r="2348" spans="1:64" ht="12.75" customHeight="1" x14ac:dyDescent="0.25">
      <c r="A2348" s="15"/>
      <c r="C2348" s="367"/>
      <c r="D2348" s="123"/>
      <c r="F2348" s="125"/>
      <c r="G2348" s="126"/>
      <c r="H2348" s="35"/>
      <c r="I2348" s="36"/>
      <c r="J2348" s="37"/>
      <c r="K2348" s="813" t="s">
        <v>75</v>
      </c>
      <c r="L2348" s="241">
        <f t="shared" si="1772"/>
        <v>221877</v>
      </c>
      <c r="M2348" s="242">
        <f t="shared" si="1771"/>
        <v>268322</v>
      </c>
      <c r="N2348" s="803">
        <f t="shared" si="1771"/>
        <v>0</v>
      </c>
      <c r="O2348" s="804">
        <f t="shared" si="1771"/>
        <v>0</v>
      </c>
      <c r="P2348" s="804">
        <f t="shared" si="1771"/>
        <v>0</v>
      </c>
      <c r="Q2348" s="804">
        <f t="shared" si="1771"/>
        <v>0</v>
      </c>
      <c r="R2348" s="804">
        <f t="shared" si="1771"/>
        <v>0</v>
      </c>
      <c r="S2348" s="804">
        <f t="shared" si="1771"/>
        <v>0</v>
      </c>
      <c r="T2348" s="805"/>
      <c r="U2348" s="804">
        <f t="shared" si="1771"/>
        <v>0</v>
      </c>
      <c r="V2348" s="804">
        <f t="shared" si="1771"/>
        <v>0</v>
      </c>
      <c r="W2348" s="804">
        <f t="shared" si="1771"/>
        <v>0</v>
      </c>
      <c r="X2348" s="804">
        <f t="shared" si="1771"/>
        <v>0</v>
      </c>
      <c r="Y2348" s="805"/>
      <c r="Z2348" s="804">
        <f t="shared" si="1771"/>
        <v>0</v>
      </c>
      <c r="AA2348" s="806">
        <f t="shared" si="1771"/>
        <v>0</v>
      </c>
      <c r="AB2348" s="804">
        <f t="shared" si="1771"/>
        <v>0</v>
      </c>
      <c r="AC2348" s="804">
        <f t="shared" si="1771"/>
        <v>0</v>
      </c>
      <c r="AD2348" s="804">
        <f t="shared" si="1771"/>
        <v>0</v>
      </c>
      <c r="AE2348" s="804">
        <f t="shared" si="1771"/>
        <v>0</v>
      </c>
      <c r="AF2348" s="804">
        <f t="shared" si="1771"/>
        <v>0</v>
      </c>
      <c r="AG2348" s="805"/>
      <c r="AH2348" s="804">
        <f t="shared" si="1771"/>
        <v>0</v>
      </c>
      <c r="AI2348" s="804">
        <f t="shared" si="1771"/>
        <v>0</v>
      </c>
      <c r="AJ2348" s="804">
        <f t="shared" si="1771"/>
        <v>0</v>
      </c>
      <c r="AK2348" s="804">
        <f t="shared" si="1771"/>
        <v>0</v>
      </c>
      <c r="AL2348" s="805"/>
      <c r="AM2348" s="807">
        <f t="shared" si="1771"/>
        <v>0</v>
      </c>
      <c r="AN2348" s="232">
        <f t="shared" si="1771"/>
        <v>221877</v>
      </c>
      <c r="AO2348" s="807">
        <f t="shared" si="1771"/>
        <v>268322</v>
      </c>
      <c r="AP2348" s="241">
        <f t="shared" si="1771"/>
        <v>221877</v>
      </c>
      <c r="AQ2348" s="808">
        <f t="shared" si="1771"/>
        <v>221877</v>
      </c>
      <c r="AR2348" s="809">
        <f t="shared" si="1771"/>
        <v>0</v>
      </c>
      <c r="AS2348" s="810">
        <f t="shared" si="1771"/>
        <v>0</v>
      </c>
      <c r="AT2348" s="811">
        <f t="shared" si="1771"/>
        <v>268322</v>
      </c>
      <c r="AU2348" s="808">
        <f t="shared" si="1771"/>
        <v>268322</v>
      </c>
      <c r="AV2348" s="809">
        <f t="shared" si="1771"/>
        <v>0</v>
      </c>
      <c r="AW2348" s="810">
        <f t="shared" si="1771"/>
        <v>0</v>
      </c>
      <c r="AX2348" s="12"/>
      <c r="AY2348" s="146"/>
      <c r="AZ2348" s="1048"/>
    </row>
    <row r="2349" spans="1:64" ht="12.75" customHeight="1" x14ac:dyDescent="0.25">
      <c r="A2349" s="1049"/>
      <c r="B2349" s="1050"/>
      <c r="C2349" s="367"/>
      <c r="D2349" s="125"/>
      <c r="E2349" s="1051"/>
      <c r="F2349" s="125"/>
      <c r="G2349" s="126"/>
      <c r="H2349" s="35"/>
      <c r="I2349" s="92"/>
      <c r="J2349" s="93"/>
      <c r="K2349" s="812" t="s">
        <v>76</v>
      </c>
      <c r="L2349" s="241">
        <f t="shared" si="1772"/>
        <v>0</v>
      </c>
      <c r="M2349" s="242">
        <f t="shared" si="1771"/>
        <v>0</v>
      </c>
      <c r="N2349" s="803">
        <f t="shared" si="1771"/>
        <v>0</v>
      </c>
      <c r="O2349" s="804">
        <f t="shared" si="1771"/>
        <v>0</v>
      </c>
      <c r="P2349" s="804">
        <f t="shared" si="1771"/>
        <v>0</v>
      </c>
      <c r="Q2349" s="804">
        <f t="shared" si="1771"/>
        <v>0</v>
      </c>
      <c r="R2349" s="804">
        <f t="shared" si="1771"/>
        <v>0</v>
      </c>
      <c r="S2349" s="804">
        <f t="shared" si="1771"/>
        <v>0</v>
      </c>
      <c r="T2349" s="805"/>
      <c r="U2349" s="804">
        <f t="shared" si="1771"/>
        <v>0</v>
      </c>
      <c r="V2349" s="804">
        <f t="shared" si="1771"/>
        <v>0</v>
      </c>
      <c r="W2349" s="804">
        <f t="shared" si="1771"/>
        <v>0</v>
      </c>
      <c r="X2349" s="804">
        <f t="shared" si="1771"/>
        <v>0</v>
      </c>
      <c r="Y2349" s="805"/>
      <c r="Z2349" s="804">
        <f t="shared" si="1771"/>
        <v>0</v>
      </c>
      <c r="AA2349" s="806">
        <f t="shared" si="1771"/>
        <v>0</v>
      </c>
      <c r="AB2349" s="804">
        <f t="shared" si="1771"/>
        <v>0</v>
      </c>
      <c r="AC2349" s="804">
        <f t="shared" si="1771"/>
        <v>0</v>
      </c>
      <c r="AD2349" s="804">
        <f t="shared" si="1771"/>
        <v>0</v>
      </c>
      <c r="AE2349" s="804">
        <f t="shared" si="1771"/>
        <v>0</v>
      </c>
      <c r="AF2349" s="804">
        <f t="shared" si="1771"/>
        <v>0</v>
      </c>
      <c r="AG2349" s="805"/>
      <c r="AH2349" s="804">
        <f t="shared" si="1771"/>
        <v>0</v>
      </c>
      <c r="AI2349" s="804">
        <f t="shared" si="1771"/>
        <v>0</v>
      </c>
      <c r="AJ2349" s="804">
        <f t="shared" si="1771"/>
        <v>0</v>
      </c>
      <c r="AK2349" s="804">
        <f t="shared" si="1771"/>
        <v>0</v>
      </c>
      <c r="AL2349" s="805"/>
      <c r="AM2349" s="807">
        <f t="shared" si="1771"/>
        <v>0</v>
      </c>
      <c r="AN2349" s="232">
        <f t="shared" si="1771"/>
        <v>0</v>
      </c>
      <c r="AO2349" s="807">
        <f t="shared" si="1771"/>
        <v>0</v>
      </c>
      <c r="AP2349" s="241">
        <f t="shared" si="1771"/>
        <v>0</v>
      </c>
      <c r="AQ2349" s="808">
        <f t="shared" si="1771"/>
        <v>0</v>
      </c>
      <c r="AR2349" s="809">
        <f t="shared" si="1771"/>
        <v>0</v>
      </c>
      <c r="AS2349" s="810" t="e">
        <f t="shared" si="1771"/>
        <v>#DIV/0!</v>
      </c>
      <c r="AT2349" s="811">
        <f t="shared" si="1771"/>
        <v>0</v>
      </c>
      <c r="AU2349" s="808">
        <f t="shared" si="1771"/>
        <v>0</v>
      </c>
      <c r="AV2349" s="809">
        <f t="shared" si="1771"/>
        <v>0</v>
      </c>
      <c r="AW2349" s="810" t="e">
        <f t="shared" si="1771"/>
        <v>#DIV/0!</v>
      </c>
      <c r="AY2349" s="146"/>
      <c r="AZ2349" s="1048"/>
    </row>
    <row r="2350" spans="1:64" ht="12.75" customHeight="1" x14ac:dyDescent="0.25">
      <c r="A2350" s="15"/>
      <c r="C2350" s="367"/>
      <c r="D2350" s="123"/>
      <c r="F2350" s="125"/>
      <c r="G2350" s="126"/>
      <c r="H2350" s="35"/>
      <c r="I2350" s="36"/>
      <c r="J2350" s="37"/>
      <c r="K2350" s="813" t="s">
        <v>1673</v>
      </c>
      <c r="L2350" s="241">
        <f t="shared" ref="L2350:AW2350" si="1773">L2344-L2347</f>
        <v>4202937</v>
      </c>
      <c r="M2350" s="242">
        <f t="shared" si="1773"/>
        <v>3924771</v>
      </c>
      <c r="N2350" s="803">
        <f t="shared" si="1773"/>
        <v>0</v>
      </c>
      <c r="O2350" s="804">
        <f t="shared" si="1773"/>
        <v>0</v>
      </c>
      <c r="P2350" s="804">
        <f t="shared" si="1773"/>
        <v>0</v>
      </c>
      <c r="Q2350" s="804">
        <f t="shared" si="1773"/>
        <v>0</v>
      </c>
      <c r="R2350" s="804">
        <f t="shared" si="1773"/>
        <v>0</v>
      </c>
      <c r="S2350" s="804">
        <f t="shared" si="1773"/>
        <v>0</v>
      </c>
      <c r="T2350" s="805"/>
      <c r="U2350" s="804">
        <f t="shared" si="1773"/>
        <v>0</v>
      </c>
      <c r="V2350" s="804">
        <f t="shared" si="1773"/>
        <v>0</v>
      </c>
      <c r="W2350" s="804">
        <f t="shared" si="1773"/>
        <v>0</v>
      </c>
      <c r="X2350" s="804">
        <f t="shared" si="1773"/>
        <v>0</v>
      </c>
      <c r="Y2350" s="805"/>
      <c r="Z2350" s="804">
        <f t="shared" si="1773"/>
        <v>0</v>
      </c>
      <c r="AA2350" s="806">
        <f t="shared" si="1773"/>
        <v>0</v>
      </c>
      <c r="AB2350" s="804">
        <f t="shared" si="1773"/>
        <v>0</v>
      </c>
      <c r="AC2350" s="804">
        <f t="shared" si="1773"/>
        <v>0</v>
      </c>
      <c r="AD2350" s="804">
        <f t="shared" si="1773"/>
        <v>0</v>
      </c>
      <c r="AE2350" s="804">
        <f t="shared" si="1773"/>
        <v>0</v>
      </c>
      <c r="AF2350" s="804">
        <f t="shared" si="1773"/>
        <v>0</v>
      </c>
      <c r="AG2350" s="805"/>
      <c r="AH2350" s="804">
        <f t="shared" si="1773"/>
        <v>0</v>
      </c>
      <c r="AI2350" s="804">
        <f t="shared" si="1773"/>
        <v>0</v>
      </c>
      <c r="AJ2350" s="804">
        <f t="shared" si="1773"/>
        <v>0</v>
      </c>
      <c r="AK2350" s="804">
        <f t="shared" si="1773"/>
        <v>0</v>
      </c>
      <c r="AL2350" s="805"/>
      <c r="AM2350" s="807">
        <f t="shared" si="1773"/>
        <v>0</v>
      </c>
      <c r="AN2350" s="232">
        <f>AN2344-AN2347</f>
        <v>4202937</v>
      </c>
      <c r="AO2350" s="807">
        <f t="shared" si="1773"/>
        <v>3924771</v>
      </c>
      <c r="AP2350" s="241">
        <f t="shared" si="1773"/>
        <v>4202937</v>
      </c>
      <c r="AQ2350" s="808">
        <f t="shared" si="1773"/>
        <v>4202937</v>
      </c>
      <c r="AR2350" s="809">
        <f t="shared" si="1773"/>
        <v>0</v>
      </c>
      <c r="AS2350" s="810" t="e">
        <f t="shared" si="1773"/>
        <v>#DIV/0!</v>
      </c>
      <c r="AT2350" s="811">
        <f t="shared" si="1773"/>
        <v>3924771</v>
      </c>
      <c r="AU2350" s="808">
        <f t="shared" si="1773"/>
        <v>3924771</v>
      </c>
      <c r="AV2350" s="809">
        <f t="shared" si="1773"/>
        <v>0</v>
      </c>
      <c r="AW2350" s="810" t="e">
        <f t="shared" si="1773"/>
        <v>#DIV/0!</v>
      </c>
      <c r="AY2350" s="146"/>
      <c r="AZ2350" s="1048"/>
    </row>
    <row r="2351" spans="1:64" ht="12.75" customHeight="1" x14ac:dyDescent="0.25">
      <c r="A2351" s="15"/>
      <c r="C2351" s="367"/>
      <c r="D2351" s="123"/>
      <c r="F2351" s="125"/>
      <c r="G2351" s="126"/>
      <c r="H2351" s="35"/>
      <c r="I2351" s="36"/>
      <c r="J2351" s="37"/>
      <c r="K2351" s="206"/>
      <c r="L2351" s="898"/>
      <c r="M2351" s="899"/>
      <c r="N2351" s="258"/>
      <c r="O2351" s="259"/>
      <c r="P2351" s="259"/>
      <c r="Q2351" s="259"/>
      <c r="R2351" s="259"/>
      <c r="S2351" s="259"/>
      <c r="T2351" s="260"/>
      <c r="U2351" s="261"/>
      <c r="V2351" s="261"/>
      <c r="W2351" s="262"/>
      <c r="X2351" s="262"/>
      <c r="Y2351" s="260"/>
      <c r="Z2351" s="263"/>
      <c r="AA2351" s="264"/>
      <c r="AB2351" s="259"/>
      <c r="AC2351" s="259"/>
      <c r="AD2351" s="259"/>
      <c r="AE2351" s="259"/>
      <c r="AF2351" s="259"/>
      <c r="AG2351" s="260"/>
      <c r="AH2351" s="261"/>
      <c r="AI2351" s="261"/>
      <c r="AJ2351" s="262"/>
      <c r="AK2351" s="262"/>
      <c r="AL2351" s="260"/>
      <c r="AM2351" s="265"/>
      <c r="AN2351" s="266"/>
      <c r="AO2351" s="267"/>
      <c r="AP2351" s="268"/>
      <c r="AQ2351" s="269"/>
      <c r="AR2351" s="269"/>
      <c r="AS2351" s="270"/>
      <c r="AT2351" s="271"/>
      <c r="AU2351" s="269"/>
      <c r="AV2351" s="269"/>
      <c r="AW2351" s="270"/>
      <c r="AY2351" s="146"/>
      <c r="AZ2351" s="1048"/>
    </row>
    <row r="2352" spans="1:64" ht="12.75" customHeight="1" x14ac:dyDescent="0.25">
      <c r="A2352" s="15"/>
      <c r="C2352" s="367"/>
      <c r="D2352" s="123"/>
      <c r="F2352" s="125"/>
      <c r="G2352" s="126"/>
      <c r="H2352" s="35"/>
      <c r="I2352" s="36"/>
      <c r="J2352" s="37"/>
      <c r="K2352" s="206"/>
      <c r="L2352" s="898"/>
      <c r="M2352" s="899"/>
      <c r="N2352" s="258"/>
      <c r="O2352" s="259"/>
      <c r="P2352" s="259"/>
      <c r="Q2352" s="259"/>
      <c r="R2352" s="259"/>
      <c r="S2352" s="259"/>
      <c r="T2352" s="260"/>
      <c r="U2352" s="261"/>
      <c r="V2352" s="261"/>
      <c r="W2352" s="262"/>
      <c r="X2352" s="262"/>
      <c r="Y2352" s="260"/>
      <c r="Z2352" s="263"/>
      <c r="AA2352" s="264"/>
      <c r="AB2352" s="259"/>
      <c r="AC2352" s="259"/>
      <c r="AD2352" s="259"/>
      <c r="AE2352" s="259"/>
      <c r="AF2352" s="259"/>
      <c r="AG2352" s="260"/>
      <c r="AH2352" s="261"/>
      <c r="AI2352" s="261"/>
      <c r="AJ2352" s="262"/>
      <c r="AK2352" s="262"/>
      <c r="AL2352" s="260"/>
      <c r="AM2352" s="265"/>
      <c r="AN2352" s="266"/>
      <c r="AO2352" s="267"/>
      <c r="AP2352" s="268"/>
      <c r="AQ2352" s="269"/>
      <c r="AR2352" s="269"/>
      <c r="AS2352" s="270"/>
      <c r="AT2352" s="271"/>
      <c r="AU2352" s="269"/>
      <c r="AV2352" s="269"/>
      <c r="AW2352" s="270"/>
      <c r="AY2352" s="146"/>
      <c r="AZ2352" s="1048"/>
    </row>
    <row r="2353" spans="1:64" ht="12.75" customHeight="1" x14ac:dyDescent="0.25">
      <c r="A2353" s="15"/>
      <c r="C2353" s="122"/>
      <c r="D2353" s="123"/>
      <c r="F2353" s="125"/>
      <c r="G2353" s="126"/>
      <c r="H2353" s="35"/>
      <c r="I2353" s="36"/>
      <c r="J2353" s="37"/>
      <c r="K2353" s="1052"/>
      <c r="L2353" s="199"/>
      <c r="M2353" s="200"/>
      <c r="N2353" s="201"/>
      <c r="O2353" s="202"/>
      <c r="P2353" s="202"/>
      <c r="Q2353" s="202"/>
      <c r="R2353" s="202"/>
      <c r="S2353" s="202"/>
      <c r="T2353" s="224"/>
      <c r="U2353" s="133"/>
      <c r="V2353" s="133"/>
      <c r="W2353" s="134"/>
      <c r="X2353" s="134"/>
      <c r="Y2353" s="224"/>
      <c r="Z2353" s="135"/>
      <c r="AA2353" s="204"/>
      <c r="AB2353" s="202"/>
      <c r="AC2353" s="202"/>
      <c r="AD2353" s="202"/>
      <c r="AE2353" s="202"/>
      <c r="AF2353" s="202"/>
      <c r="AG2353" s="224"/>
      <c r="AH2353" s="133"/>
      <c r="AI2353" s="133"/>
      <c r="AJ2353" s="134"/>
      <c r="AK2353" s="134"/>
      <c r="AL2353" s="224"/>
      <c r="AM2353" s="205"/>
      <c r="AN2353" s="119"/>
      <c r="AO2353" s="120"/>
      <c r="AP2353" s="39"/>
      <c r="AQ2353" s="141"/>
      <c r="AR2353" s="141"/>
      <c r="AS2353" s="143"/>
      <c r="AU2353" s="141"/>
      <c r="AV2353" s="141"/>
      <c r="AW2353" s="143"/>
      <c r="AY2353" s="146"/>
      <c r="AZ2353" s="1048"/>
    </row>
    <row r="2354" spans="1:64" ht="12.75" customHeight="1" x14ac:dyDescent="0.25">
      <c r="A2354" s="15"/>
      <c r="C2354" s="367"/>
      <c r="D2354" s="123"/>
      <c r="F2354" s="125"/>
      <c r="G2354" s="126"/>
      <c r="H2354" s="35"/>
      <c r="I2354" s="36"/>
      <c r="J2354" s="37"/>
      <c r="K2354" s="116" t="s">
        <v>2798</v>
      </c>
      <c r="L2354" s="199"/>
      <c r="M2354" s="200"/>
      <c r="N2354" s="201"/>
      <c r="O2354" s="202"/>
      <c r="P2354" s="202"/>
      <c r="Q2354" s="202"/>
      <c r="R2354" s="202"/>
      <c r="S2354" s="202"/>
      <c r="T2354" s="224"/>
      <c r="U2354" s="138"/>
      <c r="V2354" s="138"/>
      <c r="W2354" s="139"/>
      <c r="X2354" s="139"/>
      <c r="Y2354" s="224"/>
      <c r="Z2354" s="210"/>
      <c r="AA2354" s="204"/>
      <c r="AB2354" s="202"/>
      <c r="AC2354" s="202"/>
      <c r="AD2354" s="202"/>
      <c r="AE2354" s="202"/>
      <c r="AF2354" s="202"/>
      <c r="AG2354" s="224"/>
      <c r="AH2354" s="138"/>
      <c r="AI2354" s="138"/>
      <c r="AJ2354" s="139"/>
      <c r="AK2354" s="139"/>
      <c r="AL2354" s="224"/>
      <c r="AM2354" s="140"/>
      <c r="AN2354" s="211"/>
      <c r="AO2354" s="212"/>
      <c r="AP2354" s="39"/>
      <c r="AQ2354" s="141"/>
      <c r="AR2354" s="141"/>
      <c r="AS2354" s="143"/>
      <c r="AU2354" s="141"/>
      <c r="AV2354" s="141"/>
      <c r="AW2354" s="143"/>
      <c r="AY2354" s="146"/>
      <c r="AZ2354" s="1048"/>
    </row>
    <row r="2355" spans="1:64" s="1053" customFormat="1" x14ac:dyDescent="0.25">
      <c r="A2355" s="15"/>
      <c r="B2355" s="121"/>
      <c r="C2355" s="367"/>
      <c r="D2355" s="123"/>
      <c r="E2355" s="124"/>
      <c r="F2355" s="125"/>
      <c r="G2355" s="126"/>
      <c r="H2355" s="35"/>
      <c r="I2355" s="36"/>
      <c r="J2355" s="37"/>
      <c r="K2355" s="116" t="s">
        <v>83</v>
      </c>
      <c r="L2355" s="199"/>
      <c r="M2355" s="200"/>
      <c r="N2355" s="201"/>
      <c r="O2355" s="202"/>
      <c r="P2355" s="202"/>
      <c r="Q2355" s="202"/>
      <c r="R2355" s="202"/>
      <c r="S2355" s="202"/>
      <c r="T2355" s="224"/>
      <c r="U2355" s="138"/>
      <c r="V2355" s="138"/>
      <c r="W2355" s="139"/>
      <c r="X2355" s="139"/>
      <c r="Y2355" s="224"/>
      <c r="Z2355" s="210"/>
      <c r="AA2355" s="204"/>
      <c r="AB2355" s="202"/>
      <c r="AC2355" s="202"/>
      <c r="AD2355" s="202"/>
      <c r="AE2355" s="202"/>
      <c r="AF2355" s="202"/>
      <c r="AG2355" s="224"/>
      <c r="AH2355" s="138"/>
      <c r="AI2355" s="138"/>
      <c r="AJ2355" s="139"/>
      <c r="AK2355" s="139"/>
      <c r="AL2355" s="224"/>
      <c r="AM2355" s="140"/>
      <c r="AN2355" s="211"/>
      <c r="AO2355" s="212"/>
      <c r="AP2355" s="39"/>
      <c r="AQ2355" s="141"/>
      <c r="AR2355" s="141"/>
      <c r="AS2355" s="143"/>
      <c r="AT2355" s="144"/>
      <c r="AU2355" s="141"/>
      <c r="AV2355" s="141"/>
      <c r="AW2355" s="143"/>
      <c r="AX2355"/>
      <c r="AY2355" s="146"/>
      <c r="AZ2355" s="1048"/>
      <c r="BA2355"/>
      <c r="BB2355"/>
      <c r="BC2355"/>
      <c r="BD2355"/>
      <c r="BE2355"/>
      <c r="BF2355"/>
      <c r="BG2355"/>
      <c r="BH2355"/>
      <c r="BI2355"/>
      <c r="BJ2355"/>
      <c r="BK2355"/>
      <c r="BL2355"/>
    </row>
    <row r="2356" spans="1:64" s="197" customFormat="1" ht="12.75" customHeight="1" x14ac:dyDescent="0.25">
      <c r="A2356" s="15"/>
      <c r="B2356" s="121"/>
      <c r="C2356" s="367"/>
      <c r="D2356" s="123"/>
      <c r="E2356" s="124"/>
      <c r="F2356" s="125"/>
      <c r="G2356" s="126"/>
      <c r="H2356" s="35"/>
      <c r="I2356" s="36"/>
      <c r="J2356" s="37"/>
      <c r="K2356" s="331"/>
      <c r="L2356" s="241"/>
      <c r="M2356" s="242"/>
      <c r="N2356" s="258"/>
      <c r="O2356" s="259"/>
      <c r="P2356" s="259"/>
      <c r="Q2356" s="259"/>
      <c r="R2356" s="259"/>
      <c r="S2356" s="259"/>
      <c r="T2356" s="260"/>
      <c r="U2356" s="261"/>
      <c r="V2356" s="261"/>
      <c r="W2356" s="262"/>
      <c r="X2356" s="262"/>
      <c r="Y2356" s="260"/>
      <c r="Z2356" s="263"/>
      <c r="AA2356" s="264"/>
      <c r="AB2356" s="259"/>
      <c r="AC2356" s="259"/>
      <c r="AD2356" s="259"/>
      <c r="AE2356" s="259"/>
      <c r="AF2356" s="259"/>
      <c r="AG2356" s="260"/>
      <c r="AH2356" s="261"/>
      <c r="AI2356" s="261"/>
      <c r="AJ2356" s="262"/>
      <c r="AK2356" s="262"/>
      <c r="AL2356" s="260"/>
      <c r="AM2356" s="265"/>
      <c r="AN2356" s="266"/>
      <c r="AO2356" s="267"/>
      <c r="AP2356" s="268"/>
      <c r="AQ2356" s="269"/>
      <c r="AR2356" s="269"/>
      <c r="AS2356" s="270"/>
      <c r="AT2356" s="271"/>
      <c r="AU2356" s="269"/>
      <c r="AV2356" s="269"/>
      <c r="AW2356" s="270"/>
      <c r="AX2356"/>
      <c r="AY2356" s="146"/>
      <c r="AZ2356" s="1048"/>
      <c r="BA2356" s="12"/>
      <c r="BB2356" s="12"/>
      <c r="BC2356" s="12"/>
      <c r="BD2356" s="12"/>
      <c r="BE2356" s="12"/>
      <c r="BF2356" s="12"/>
      <c r="BG2356" s="12"/>
      <c r="BH2356" s="12"/>
      <c r="BI2356" s="12"/>
      <c r="BJ2356" s="12"/>
      <c r="BK2356" s="12"/>
      <c r="BL2356" s="12"/>
    </row>
    <row r="2357" spans="1:64" ht="35.1" customHeight="1" x14ac:dyDescent="0.25">
      <c r="A2357" s="15" t="s">
        <v>2799</v>
      </c>
      <c r="B2357" s="225">
        <v>2</v>
      </c>
      <c r="C2357" s="122" t="s">
        <v>84</v>
      </c>
      <c r="D2357" s="123">
        <v>1000</v>
      </c>
      <c r="E2357" s="226"/>
      <c r="F2357" s="122">
        <v>2</v>
      </c>
      <c r="G2357" s="227"/>
      <c r="H2357" s="228" t="str">
        <f t="shared" si="1769"/>
        <v>006</v>
      </c>
      <c r="I2357" s="229" t="s">
        <v>85</v>
      </c>
      <c r="J2357" s="230" t="s">
        <v>2800</v>
      </c>
      <c r="K2357" s="231" t="s">
        <v>87</v>
      </c>
      <c r="L2357" s="232">
        <v>129</v>
      </c>
      <c r="M2357" s="233">
        <v>129</v>
      </c>
      <c r="N2357" s="130"/>
      <c r="O2357" s="131"/>
      <c r="P2357" s="131"/>
      <c r="Q2357" s="131"/>
      <c r="R2357" s="131"/>
      <c r="S2357" s="131"/>
      <c r="T2357" s="132" t="str">
        <f>IF(SUM(N2357:S2357)=U2357,"OK",SUM(N2357:S2357)-U2357)</f>
        <v>OK</v>
      </c>
      <c r="U2357" s="138"/>
      <c r="V2357" s="138"/>
      <c r="W2357" s="139"/>
      <c r="X2357" s="139"/>
      <c r="Y2357" s="132" t="str">
        <f>IF(SUM(W2357:X2357)=Z2357,"OK",SUM(W2357:X2357)-Z2357)</f>
        <v>OK</v>
      </c>
      <c r="Z2357" s="210"/>
      <c r="AA2357" s="204"/>
      <c r="AB2357" s="202"/>
      <c r="AC2357" s="202"/>
      <c r="AD2357" s="202"/>
      <c r="AE2357" s="202"/>
      <c r="AF2357" s="202"/>
      <c r="AG2357" s="132" t="str">
        <f>IF(SUM(AA2357:AF2357)=AH2357,"OK",SUM(AA2357:AF2357)-AH2357)</f>
        <v>OK</v>
      </c>
      <c r="AH2357" s="138"/>
      <c r="AI2357" s="138"/>
      <c r="AJ2357" s="139"/>
      <c r="AK2357" s="139"/>
      <c r="AL2357" s="132" t="str">
        <f>IF(SUM(AJ2357:AK2357)=AM2357,"OK",SUM(AJ2357:AK2357)-AM2357)</f>
        <v>OK</v>
      </c>
      <c r="AM2357" s="140"/>
      <c r="AN2357" s="119">
        <f>L2357+U2357+V2357+Z2357</f>
        <v>129</v>
      </c>
      <c r="AO2357" s="120">
        <f>M2357+AH2357+AI2357+AM2357</f>
        <v>129</v>
      </c>
      <c r="AP2357" s="39">
        <f>L2357</f>
        <v>129</v>
      </c>
      <c r="AQ2357" s="141">
        <f>AN2357</f>
        <v>129</v>
      </c>
      <c r="AR2357" s="142">
        <f>AQ2357-AP2357</f>
        <v>0</v>
      </c>
      <c r="AS2357" s="143">
        <f>AR2357/AP2357</f>
        <v>0</v>
      </c>
      <c r="AT2357" s="144">
        <f>M2357</f>
        <v>129</v>
      </c>
      <c r="AU2357" s="141">
        <f>AO2357</f>
        <v>129</v>
      </c>
      <c r="AV2357" s="142">
        <f>AU2357-AT2357</f>
        <v>0</v>
      </c>
      <c r="AW2357" s="143">
        <f>AV2357/AT2357</f>
        <v>0</v>
      </c>
      <c r="AY2357" s="146" t="str">
        <f>RIGHT(LEFT(I2357,3),2)&amp;"."&amp;RIGHT(LEFT(I2357,5),2)</f>
        <v>11.00</v>
      </c>
      <c r="AZ2357" s="1048" t="b">
        <f>COUNTIF('[1]Codes SEC'!$B$2:$B$250,Ministres!AY2357)&gt;0</f>
        <v>1</v>
      </c>
    </row>
    <row r="2358" spans="1:64" ht="64.8" x14ac:dyDescent="0.25">
      <c r="A2358" s="15"/>
      <c r="C2358" s="122"/>
      <c r="D2358" s="123"/>
      <c r="F2358" s="125"/>
      <c r="G2358" s="126"/>
      <c r="H2358" s="35"/>
      <c r="I2358" s="234" t="s">
        <v>88</v>
      </c>
      <c r="J2358" s="37"/>
      <c r="K2358" s="235"/>
      <c r="L2358" s="232"/>
      <c r="M2358" s="233"/>
      <c r="N2358" s="130"/>
      <c r="O2358" s="131"/>
      <c r="P2358" s="131"/>
      <c r="Q2358" s="131"/>
      <c r="R2358" s="131"/>
      <c r="S2358" s="131"/>
      <c r="T2358" s="132"/>
      <c r="U2358" s="138"/>
      <c r="V2358" s="138"/>
      <c r="W2358" s="139"/>
      <c r="X2358" s="139"/>
      <c r="Y2358" s="132"/>
      <c r="Z2358" s="210"/>
      <c r="AA2358" s="204"/>
      <c r="AB2358" s="202"/>
      <c r="AC2358" s="202"/>
      <c r="AD2358" s="202"/>
      <c r="AE2358" s="202"/>
      <c r="AF2358" s="202"/>
      <c r="AG2358" s="132"/>
      <c r="AH2358" s="138"/>
      <c r="AI2358" s="138"/>
      <c r="AJ2358" s="139"/>
      <c r="AK2358" s="139"/>
      <c r="AL2358" s="132"/>
      <c r="AM2358" s="140">
        <v>0</v>
      </c>
      <c r="AN2358" s="211"/>
      <c r="AO2358" s="212"/>
      <c r="AP2358" s="39"/>
      <c r="AQ2358" s="141"/>
      <c r="AR2358" s="142"/>
      <c r="AS2358" s="143"/>
      <c r="AU2358" s="141"/>
      <c r="AV2358" s="142"/>
      <c r="AW2358" s="143"/>
      <c r="AY2358" s="146"/>
      <c r="AZ2358" s="1048"/>
    </row>
    <row r="2359" spans="1:64" ht="35.1" customHeight="1" x14ac:dyDescent="0.25">
      <c r="A2359" s="15" t="s">
        <v>2799</v>
      </c>
      <c r="B2359" s="225">
        <v>2</v>
      </c>
      <c r="C2359" s="122" t="s">
        <v>84</v>
      </c>
      <c r="D2359" s="123">
        <v>1000</v>
      </c>
      <c r="E2359" s="226"/>
      <c r="F2359" s="122">
        <v>2</v>
      </c>
      <c r="G2359" s="227"/>
      <c r="H2359" s="228" t="str">
        <f t="shared" si="1769"/>
        <v>006</v>
      </c>
      <c r="I2359" s="229" t="s">
        <v>85</v>
      </c>
      <c r="J2359" s="230" t="s">
        <v>2801</v>
      </c>
      <c r="K2359" s="231" t="s">
        <v>90</v>
      </c>
      <c r="L2359" s="232">
        <v>4000</v>
      </c>
      <c r="M2359" s="233">
        <v>4000</v>
      </c>
      <c r="N2359" s="130"/>
      <c r="O2359" s="131"/>
      <c r="P2359" s="131"/>
      <c r="Q2359" s="131"/>
      <c r="R2359" s="131"/>
      <c r="S2359" s="131"/>
      <c r="T2359" s="132" t="str">
        <f>IF(SUM(N2359:S2359)=U2359,"OK",SUM(N2359:S2359)-U2359)</f>
        <v>OK</v>
      </c>
      <c r="U2359" s="138"/>
      <c r="V2359" s="138"/>
      <c r="W2359" s="139"/>
      <c r="X2359" s="139"/>
      <c r="Y2359" s="132" t="str">
        <f>IF(SUM(W2359:X2359)=Z2359,"OK",SUM(W2359:X2359)-Z2359)</f>
        <v>OK</v>
      </c>
      <c r="Z2359" s="210"/>
      <c r="AA2359" s="204"/>
      <c r="AB2359" s="202"/>
      <c r="AC2359" s="202"/>
      <c r="AD2359" s="202"/>
      <c r="AE2359" s="202"/>
      <c r="AF2359" s="202"/>
      <c r="AG2359" s="132" t="str">
        <f>IF(SUM(AA2359:AF2359)=AH2359,"OK",SUM(AA2359:AF2359)-AH2359)</f>
        <v>OK</v>
      </c>
      <c r="AH2359" s="138"/>
      <c r="AI2359" s="138"/>
      <c r="AJ2359" s="139"/>
      <c r="AK2359" s="139"/>
      <c r="AL2359" s="132" t="str">
        <f>IF(SUM(AJ2359:AK2359)=AM2359,"OK",SUM(AJ2359:AK2359)-AM2359)</f>
        <v>OK</v>
      </c>
      <c r="AM2359" s="140"/>
      <c r="AN2359" s="119">
        <f>L2359+U2359+V2359+Z2359</f>
        <v>4000</v>
      </c>
      <c r="AO2359" s="120">
        <f>M2359+AH2359+AI2359+AM2359</f>
        <v>4000</v>
      </c>
      <c r="AP2359" s="39">
        <f>L2359</f>
        <v>4000</v>
      </c>
      <c r="AQ2359" s="141">
        <f>AN2359</f>
        <v>4000</v>
      </c>
      <c r="AR2359" s="142">
        <f t="shared" ref="AR2359:AR2366" si="1774">AQ2359-AP2359</f>
        <v>0</v>
      </c>
      <c r="AS2359" s="143">
        <f t="shared" ref="AS2359:AS2366" si="1775">AR2359/AP2359</f>
        <v>0</v>
      </c>
      <c r="AT2359" s="144">
        <f>M2359</f>
        <v>4000</v>
      </c>
      <c r="AU2359" s="141">
        <f t="shared" ref="AU2359:AU2366" si="1776">AO2359</f>
        <v>4000</v>
      </c>
      <c r="AV2359" s="142">
        <f t="shared" ref="AV2359:AV2366" si="1777">AU2359-AT2359</f>
        <v>0</v>
      </c>
      <c r="AW2359" s="143">
        <f t="shared" ref="AW2359:AW2366" si="1778">AV2359/AT2359</f>
        <v>0</v>
      </c>
      <c r="AY2359" s="146" t="str">
        <f>RIGHT(LEFT(I2359,3),2)&amp;"."&amp;RIGHT(LEFT(I2359,5),2)</f>
        <v>11.00</v>
      </c>
      <c r="AZ2359" s="1048" t="b">
        <f>COUNTIF('[1]Codes SEC'!$B$2:$B$250,Ministres!AY2359)&gt;0</f>
        <v>1</v>
      </c>
    </row>
    <row r="2360" spans="1:64" ht="64.8" x14ac:dyDescent="0.25">
      <c r="A2360" s="15"/>
      <c r="C2360" s="122"/>
      <c r="D2360" s="123"/>
      <c r="F2360" s="125"/>
      <c r="G2360" s="126"/>
      <c r="H2360" s="35"/>
      <c r="I2360" s="234" t="s">
        <v>88</v>
      </c>
      <c r="J2360" s="37"/>
      <c r="K2360" s="235"/>
      <c r="L2360" s="232"/>
      <c r="M2360" s="233"/>
      <c r="N2360" s="130"/>
      <c r="O2360" s="131"/>
      <c r="P2360" s="131"/>
      <c r="Q2360" s="131"/>
      <c r="R2360" s="131"/>
      <c r="S2360" s="131"/>
      <c r="T2360" s="132"/>
      <c r="U2360" s="138"/>
      <c r="V2360" s="138"/>
      <c r="W2360" s="139"/>
      <c r="X2360" s="139"/>
      <c r="Y2360" s="132"/>
      <c r="Z2360" s="210"/>
      <c r="AA2360" s="204"/>
      <c r="AB2360" s="202"/>
      <c r="AC2360" s="202"/>
      <c r="AD2360" s="202"/>
      <c r="AE2360" s="202"/>
      <c r="AF2360" s="202"/>
      <c r="AG2360" s="132"/>
      <c r="AH2360" s="138"/>
      <c r="AI2360" s="138"/>
      <c r="AJ2360" s="139"/>
      <c r="AK2360" s="139"/>
      <c r="AL2360" s="132"/>
      <c r="AM2360" s="140">
        <v>0</v>
      </c>
      <c r="AN2360" s="211"/>
      <c r="AO2360" s="212"/>
      <c r="AP2360" s="39"/>
      <c r="AQ2360" s="141"/>
      <c r="AR2360" s="142"/>
      <c r="AS2360" s="143"/>
      <c r="AU2360" s="141"/>
      <c r="AV2360" s="142"/>
      <c r="AW2360" s="143"/>
      <c r="AY2360" s="146"/>
      <c r="AZ2360" s="1048"/>
    </row>
    <row r="2361" spans="1:64" ht="35.1" customHeight="1" x14ac:dyDescent="0.25">
      <c r="A2361" s="15" t="s">
        <v>2799</v>
      </c>
      <c r="B2361" s="225">
        <v>2</v>
      </c>
      <c r="C2361" s="122" t="s">
        <v>84</v>
      </c>
      <c r="D2361" s="123">
        <v>1000</v>
      </c>
      <c r="E2361" s="226"/>
      <c r="F2361" s="122">
        <v>2</v>
      </c>
      <c r="G2361" s="227"/>
      <c r="H2361" s="228" t="str">
        <f t="shared" si="1769"/>
        <v>006</v>
      </c>
      <c r="I2361" s="229">
        <v>81112000</v>
      </c>
      <c r="J2361" s="230" t="s">
        <v>2802</v>
      </c>
      <c r="K2361" s="231" t="s">
        <v>92</v>
      </c>
      <c r="L2361" s="232">
        <v>40</v>
      </c>
      <c r="M2361" s="233">
        <v>40</v>
      </c>
      <c r="N2361" s="130"/>
      <c r="O2361" s="131"/>
      <c r="P2361" s="131"/>
      <c r="Q2361" s="131"/>
      <c r="R2361" s="131"/>
      <c r="S2361" s="131"/>
      <c r="T2361" s="132" t="str">
        <f t="shared" ref="T2361:T2366" si="1779">IF(SUM(N2361:S2361)=U2361,"OK",SUM(N2361:S2361)-U2361)</f>
        <v>OK</v>
      </c>
      <c r="U2361" s="138"/>
      <c r="V2361" s="138"/>
      <c r="W2361" s="139"/>
      <c r="X2361" s="139"/>
      <c r="Y2361" s="132" t="str">
        <f t="shared" ref="Y2361:Y2366" si="1780">IF(SUM(W2361:X2361)=Z2361,"OK",SUM(W2361:X2361)-Z2361)</f>
        <v>OK</v>
      </c>
      <c r="Z2361" s="210"/>
      <c r="AA2361" s="204"/>
      <c r="AB2361" s="202"/>
      <c r="AC2361" s="202"/>
      <c r="AD2361" s="202"/>
      <c r="AE2361" s="202"/>
      <c r="AF2361" s="202"/>
      <c r="AG2361" s="132" t="str">
        <f t="shared" ref="AG2361:AG2366" si="1781">IF(SUM(AA2361:AF2361)=AH2361,"OK",SUM(AA2361:AF2361)-AH2361)</f>
        <v>OK</v>
      </c>
      <c r="AH2361" s="138"/>
      <c r="AI2361" s="138"/>
      <c r="AJ2361" s="139"/>
      <c r="AK2361" s="139"/>
      <c r="AL2361" s="132" t="str">
        <f t="shared" ref="AL2361:AL2366" si="1782">IF(SUM(AJ2361:AK2361)=AM2361,"OK",SUM(AJ2361:AK2361)-AM2361)</f>
        <v>OK</v>
      </c>
      <c r="AM2361" s="140"/>
      <c r="AN2361" s="119">
        <f t="shared" ref="AN2361:AN2366" si="1783">L2361+U2361+V2361+Z2361</f>
        <v>40</v>
      </c>
      <c r="AO2361" s="120">
        <f t="shared" ref="AO2361:AO2366" si="1784">M2361+AH2361+AI2361+AM2361</f>
        <v>40</v>
      </c>
      <c r="AP2361" s="39">
        <f t="shared" ref="AP2361:AP2366" si="1785">L2361</f>
        <v>40</v>
      </c>
      <c r="AQ2361" s="141">
        <f t="shared" ref="AQ2361:AQ2366" si="1786">AN2361</f>
        <v>40</v>
      </c>
      <c r="AR2361" s="142">
        <f t="shared" si="1774"/>
        <v>0</v>
      </c>
      <c r="AS2361" s="143">
        <f t="shared" si="1775"/>
        <v>0</v>
      </c>
      <c r="AT2361" s="144">
        <f t="shared" ref="AT2361:AT2366" si="1787">M2361</f>
        <v>40</v>
      </c>
      <c r="AU2361" s="141">
        <f t="shared" si="1776"/>
        <v>40</v>
      </c>
      <c r="AV2361" s="142">
        <f t="shared" si="1777"/>
        <v>0</v>
      </c>
      <c r="AW2361" s="143">
        <f t="shared" si="1778"/>
        <v>0</v>
      </c>
      <c r="AY2361" s="146" t="str">
        <f t="shared" ref="AY2361:AY2366" si="1788">RIGHT(LEFT(I2361,3),2)&amp;"."&amp;RIGHT(LEFT(I2361,5),2)</f>
        <v>11.12</v>
      </c>
      <c r="AZ2361" s="1048" t="b">
        <f>COUNTIF('[1]Codes SEC'!$B$2:$B$250,Ministres!AY2361)&gt;0</f>
        <v>1</v>
      </c>
    </row>
    <row r="2362" spans="1:64" ht="35.1" customHeight="1" x14ac:dyDescent="0.25">
      <c r="A2362" s="15" t="s">
        <v>2799</v>
      </c>
      <c r="B2362" s="225">
        <v>2</v>
      </c>
      <c r="C2362" s="122" t="s">
        <v>84</v>
      </c>
      <c r="D2362" s="123">
        <v>1000</v>
      </c>
      <c r="E2362" s="226"/>
      <c r="F2362" s="122">
        <v>2</v>
      </c>
      <c r="G2362" s="227"/>
      <c r="H2362" s="228" t="str">
        <f t="shared" si="1769"/>
        <v>006</v>
      </c>
      <c r="I2362" s="229" t="s">
        <v>93</v>
      </c>
      <c r="J2362" s="230" t="s">
        <v>2803</v>
      </c>
      <c r="K2362" s="231" t="s">
        <v>95</v>
      </c>
      <c r="L2362" s="232">
        <v>45</v>
      </c>
      <c r="M2362" s="233">
        <v>45</v>
      </c>
      <c r="N2362" s="130"/>
      <c r="O2362" s="131"/>
      <c r="P2362" s="131"/>
      <c r="Q2362" s="131"/>
      <c r="R2362" s="131"/>
      <c r="S2362" s="131"/>
      <c r="T2362" s="132" t="str">
        <f>IF(SUM(N2362:S2362)=U2362,"OK",SUM(N2362:S2362)-U2362)</f>
        <v>OK</v>
      </c>
      <c r="U2362" s="138"/>
      <c r="V2362" s="138"/>
      <c r="W2362" s="139"/>
      <c r="X2362" s="139"/>
      <c r="Y2362" s="132" t="str">
        <f>IF(SUM(W2362:X2362)=Z2362,"OK",SUM(W2362:X2362)-Z2362)</f>
        <v>OK</v>
      </c>
      <c r="Z2362" s="210"/>
      <c r="AA2362" s="204"/>
      <c r="AB2362" s="202"/>
      <c r="AC2362" s="202"/>
      <c r="AD2362" s="202"/>
      <c r="AE2362" s="202"/>
      <c r="AF2362" s="202"/>
      <c r="AG2362" s="132" t="str">
        <f>IF(SUM(AA2362:AF2362)=AH2362,"OK",SUM(AA2362:AF2362)-AH2362)</f>
        <v>OK</v>
      </c>
      <c r="AH2362" s="138"/>
      <c r="AI2362" s="138"/>
      <c r="AJ2362" s="139"/>
      <c r="AK2362" s="139"/>
      <c r="AL2362" s="132" t="str">
        <f>IF(SUM(AJ2362:AK2362)=AM2362,"OK",SUM(AJ2362:AK2362)-AM2362)</f>
        <v>OK</v>
      </c>
      <c r="AM2362" s="140"/>
      <c r="AN2362" s="119">
        <f>L2362+U2362+V2362+Z2362</f>
        <v>45</v>
      </c>
      <c r="AO2362" s="120">
        <f>M2362+AH2362+AI2362+AM2362</f>
        <v>45</v>
      </c>
      <c r="AP2362" s="39">
        <f>L2362</f>
        <v>45</v>
      </c>
      <c r="AQ2362" s="141">
        <f>AN2362</f>
        <v>45</v>
      </c>
      <c r="AR2362" s="142">
        <f>AQ2362-AP2362</f>
        <v>0</v>
      </c>
      <c r="AS2362" s="143">
        <f>AR2362/AP2362</f>
        <v>0</v>
      </c>
      <c r="AT2362" s="144">
        <f>M2362</f>
        <v>45</v>
      </c>
      <c r="AU2362" s="141">
        <f>AO2362</f>
        <v>45</v>
      </c>
      <c r="AV2362" s="142">
        <f>AU2362-AT2362</f>
        <v>0</v>
      </c>
      <c r="AW2362" s="143">
        <f>AV2362/AT2362</f>
        <v>0</v>
      </c>
      <c r="AY2362" s="146" t="str">
        <f t="shared" si="1788"/>
        <v>11.40</v>
      </c>
      <c r="AZ2362" s="1048" t="b">
        <f>COUNTIF('[1]Codes SEC'!$B$2:$B$250,Ministres!AY2362)&gt;0</f>
        <v>1</v>
      </c>
    </row>
    <row r="2363" spans="1:64" ht="35.1" customHeight="1" x14ac:dyDescent="0.25">
      <c r="A2363" s="15" t="s">
        <v>2799</v>
      </c>
      <c r="B2363" s="225">
        <v>2</v>
      </c>
      <c r="C2363" s="122" t="s">
        <v>84</v>
      </c>
      <c r="D2363" s="123">
        <v>1000</v>
      </c>
      <c r="E2363" s="226"/>
      <c r="F2363" s="122">
        <v>2</v>
      </c>
      <c r="G2363" s="227"/>
      <c r="H2363" s="228" t="str">
        <f t="shared" si="1769"/>
        <v>006</v>
      </c>
      <c r="I2363" s="229" t="s">
        <v>96</v>
      </c>
      <c r="J2363" s="230" t="s">
        <v>2804</v>
      </c>
      <c r="K2363" s="231" t="s">
        <v>98</v>
      </c>
      <c r="L2363" s="232">
        <v>594</v>
      </c>
      <c r="M2363" s="233">
        <v>594</v>
      </c>
      <c r="N2363" s="130"/>
      <c r="O2363" s="131"/>
      <c r="P2363" s="131"/>
      <c r="Q2363" s="131"/>
      <c r="R2363" s="131"/>
      <c r="S2363" s="131"/>
      <c r="T2363" s="132" t="str">
        <f t="shared" si="1779"/>
        <v>OK</v>
      </c>
      <c r="U2363" s="138"/>
      <c r="V2363" s="138"/>
      <c r="W2363" s="139"/>
      <c r="X2363" s="139"/>
      <c r="Y2363" s="132" t="str">
        <f t="shared" si="1780"/>
        <v>OK</v>
      </c>
      <c r="Z2363" s="210"/>
      <c r="AA2363" s="204"/>
      <c r="AB2363" s="202"/>
      <c r="AC2363" s="202"/>
      <c r="AD2363" s="202"/>
      <c r="AE2363" s="202"/>
      <c r="AF2363" s="202"/>
      <c r="AG2363" s="132" t="str">
        <f t="shared" si="1781"/>
        <v>OK</v>
      </c>
      <c r="AH2363" s="138"/>
      <c r="AI2363" s="138"/>
      <c r="AJ2363" s="139"/>
      <c r="AK2363" s="139"/>
      <c r="AL2363" s="132" t="str">
        <f t="shared" si="1782"/>
        <v>OK</v>
      </c>
      <c r="AM2363" s="140"/>
      <c r="AN2363" s="119">
        <f t="shared" si="1783"/>
        <v>594</v>
      </c>
      <c r="AO2363" s="120">
        <f t="shared" si="1784"/>
        <v>594</v>
      </c>
      <c r="AP2363" s="39">
        <f t="shared" si="1785"/>
        <v>594</v>
      </c>
      <c r="AQ2363" s="141">
        <f t="shared" si="1786"/>
        <v>594</v>
      </c>
      <c r="AR2363" s="142">
        <f t="shared" si="1774"/>
        <v>0</v>
      </c>
      <c r="AS2363" s="143">
        <f t="shared" si="1775"/>
        <v>0</v>
      </c>
      <c r="AT2363" s="144">
        <f t="shared" si="1787"/>
        <v>594</v>
      </c>
      <c r="AU2363" s="141">
        <f t="shared" si="1776"/>
        <v>594</v>
      </c>
      <c r="AV2363" s="142">
        <f t="shared" si="1777"/>
        <v>0</v>
      </c>
      <c r="AW2363" s="143">
        <f t="shared" si="1778"/>
        <v>0</v>
      </c>
      <c r="AY2363" s="146" t="str">
        <f t="shared" si="1788"/>
        <v>12.11</v>
      </c>
      <c r="AZ2363" s="1048" t="b">
        <f>COUNTIF('[1]Codes SEC'!$B$2:$B$250,Ministres!AY2363)&gt;0</f>
        <v>1</v>
      </c>
    </row>
    <row r="2364" spans="1:64" ht="35.1" customHeight="1" x14ac:dyDescent="0.25">
      <c r="A2364" s="15" t="s">
        <v>2799</v>
      </c>
      <c r="B2364" s="225">
        <v>2</v>
      </c>
      <c r="C2364" s="122" t="s">
        <v>84</v>
      </c>
      <c r="D2364" s="123">
        <v>1000</v>
      </c>
      <c r="E2364" s="226"/>
      <c r="F2364" s="122">
        <v>2</v>
      </c>
      <c r="G2364" s="227"/>
      <c r="H2364" s="228" t="str">
        <f t="shared" si="1769"/>
        <v>006</v>
      </c>
      <c r="I2364" s="229" t="s">
        <v>99</v>
      </c>
      <c r="J2364" s="230" t="s">
        <v>2805</v>
      </c>
      <c r="K2364" s="231" t="s">
        <v>101</v>
      </c>
      <c r="L2364" s="232">
        <v>10</v>
      </c>
      <c r="M2364" s="233">
        <v>10</v>
      </c>
      <c r="N2364" s="130"/>
      <c r="O2364" s="131"/>
      <c r="P2364" s="131"/>
      <c r="Q2364" s="131"/>
      <c r="R2364" s="131"/>
      <c r="S2364" s="131"/>
      <c r="T2364" s="132" t="str">
        <f t="shared" si="1779"/>
        <v>OK</v>
      </c>
      <c r="U2364" s="138"/>
      <c r="V2364" s="138"/>
      <c r="W2364" s="139"/>
      <c r="X2364" s="139"/>
      <c r="Y2364" s="132" t="str">
        <f t="shared" si="1780"/>
        <v>OK</v>
      </c>
      <c r="Z2364" s="210"/>
      <c r="AA2364" s="204"/>
      <c r="AB2364" s="202"/>
      <c r="AC2364" s="202"/>
      <c r="AD2364" s="202"/>
      <c r="AE2364" s="202"/>
      <c r="AF2364" s="202"/>
      <c r="AG2364" s="132" t="str">
        <f t="shared" si="1781"/>
        <v>OK</v>
      </c>
      <c r="AH2364" s="138"/>
      <c r="AI2364" s="138"/>
      <c r="AJ2364" s="139"/>
      <c r="AK2364" s="139"/>
      <c r="AL2364" s="132" t="str">
        <f t="shared" si="1782"/>
        <v>OK</v>
      </c>
      <c r="AM2364" s="140"/>
      <c r="AN2364" s="119">
        <f t="shared" si="1783"/>
        <v>10</v>
      </c>
      <c r="AO2364" s="120">
        <f t="shared" si="1784"/>
        <v>10</v>
      </c>
      <c r="AP2364" s="39">
        <f t="shared" si="1785"/>
        <v>10</v>
      </c>
      <c r="AQ2364" s="141">
        <f t="shared" si="1786"/>
        <v>10</v>
      </c>
      <c r="AR2364" s="142">
        <f t="shared" si="1774"/>
        <v>0</v>
      </c>
      <c r="AS2364" s="143">
        <f t="shared" si="1775"/>
        <v>0</v>
      </c>
      <c r="AT2364" s="144">
        <f t="shared" si="1787"/>
        <v>10</v>
      </c>
      <c r="AU2364" s="141">
        <f t="shared" si="1776"/>
        <v>10</v>
      </c>
      <c r="AV2364" s="142">
        <f t="shared" si="1777"/>
        <v>0</v>
      </c>
      <c r="AW2364" s="143">
        <f t="shared" si="1778"/>
        <v>0</v>
      </c>
      <c r="AY2364" s="146" t="str">
        <f t="shared" si="1788"/>
        <v>12.12</v>
      </c>
      <c r="AZ2364" s="1048" t="b">
        <f>COUNTIF('[1]Codes SEC'!$B$2:$B$250,Ministres!AY2364)&gt;0</f>
        <v>1</v>
      </c>
    </row>
    <row r="2365" spans="1:64" ht="35.1" customHeight="1" x14ac:dyDescent="0.25">
      <c r="A2365" s="15" t="s">
        <v>2799</v>
      </c>
      <c r="B2365" s="225">
        <v>2</v>
      </c>
      <c r="C2365" s="122" t="s">
        <v>84</v>
      </c>
      <c r="D2365" s="123">
        <v>1000</v>
      </c>
      <c r="E2365" s="226"/>
      <c r="F2365" s="122">
        <v>2</v>
      </c>
      <c r="G2365" s="227"/>
      <c r="H2365" s="228" t="str">
        <f t="shared" si="1769"/>
        <v>006</v>
      </c>
      <c r="I2365" s="229">
        <v>81221000</v>
      </c>
      <c r="J2365" s="230" t="s">
        <v>2806</v>
      </c>
      <c r="K2365" s="231" t="s">
        <v>103</v>
      </c>
      <c r="L2365" s="232">
        <v>311</v>
      </c>
      <c r="M2365" s="233">
        <v>311</v>
      </c>
      <c r="N2365" s="130"/>
      <c r="O2365" s="131"/>
      <c r="P2365" s="131"/>
      <c r="Q2365" s="131"/>
      <c r="R2365" s="131"/>
      <c r="S2365" s="131"/>
      <c r="T2365" s="132" t="str">
        <f t="shared" si="1779"/>
        <v>OK</v>
      </c>
      <c r="U2365" s="138"/>
      <c r="V2365" s="138"/>
      <c r="W2365" s="139"/>
      <c r="X2365" s="139"/>
      <c r="Y2365" s="132" t="str">
        <f t="shared" si="1780"/>
        <v>OK</v>
      </c>
      <c r="Z2365" s="210"/>
      <c r="AA2365" s="204"/>
      <c r="AB2365" s="202"/>
      <c r="AC2365" s="202"/>
      <c r="AD2365" s="202"/>
      <c r="AE2365" s="202"/>
      <c r="AF2365" s="202"/>
      <c r="AG2365" s="132" t="str">
        <f t="shared" si="1781"/>
        <v>OK</v>
      </c>
      <c r="AH2365" s="138"/>
      <c r="AI2365" s="138"/>
      <c r="AJ2365" s="139"/>
      <c r="AK2365" s="139"/>
      <c r="AL2365" s="132" t="str">
        <f t="shared" si="1782"/>
        <v>OK</v>
      </c>
      <c r="AM2365" s="140"/>
      <c r="AN2365" s="119">
        <f t="shared" si="1783"/>
        <v>311</v>
      </c>
      <c r="AO2365" s="120">
        <f t="shared" si="1784"/>
        <v>311</v>
      </c>
      <c r="AP2365" s="39">
        <f t="shared" si="1785"/>
        <v>311</v>
      </c>
      <c r="AQ2365" s="141">
        <f t="shared" si="1786"/>
        <v>311</v>
      </c>
      <c r="AR2365" s="142">
        <f t="shared" si="1774"/>
        <v>0</v>
      </c>
      <c r="AS2365" s="143">
        <f t="shared" si="1775"/>
        <v>0</v>
      </c>
      <c r="AT2365" s="144">
        <f t="shared" si="1787"/>
        <v>311</v>
      </c>
      <c r="AU2365" s="141">
        <f t="shared" si="1776"/>
        <v>311</v>
      </c>
      <c r="AV2365" s="142">
        <f t="shared" si="1777"/>
        <v>0</v>
      </c>
      <c r="AW2365" s="143">
        <f t="shared" si="1778"/>
        <v>0</v>
      </c>
      <c r="AY2365" s="146" t="str">
        <f t="shared" si="1788"/>
        <v>12.21</v>
      </c>
      <c r="AZ2365" s="1048" t="b">
        <f>COUNTIF('[1]Codes SEC'!$B$2:$B$250,Ministres!AY2365)&gt;0</f>
        <v>1</v>
      </c>
    </row>
    <row r="2366" spans="1:64" ht="35.1" customHeight="1" x14ac:dyDescent="0.25">
      <c r="A2366" s="15" t="s">
        <v>2799</v>
      </c>
      <c r="B2366" s="225" t="s">
        <v>104</v>
      </c>
      <c r="C2366" s="122" t="s">
        <v>84</v>
      </c>
      <c r="D2366" s="123">
        <v>1000</v>
      </c>
      <c r="E2366" s="226"/>
      <c r="F2366" s="122" t="s">
        <v>104</v>
      </c>
      <c r="G2366" s="227"/>
      <c r="H2366" s="228" t="str">
        <f t="shared" si="1769"/>
        <v>006</v>
      </c>
      <c r="I2366" s="229">
        <v>81250000</v>
      </c>
      <c r="J2366" s="230" t="s">
        <v>2807</v>
      </c>
      <c r="K2366" s="231" t="s">
        <v>108</v>
      </c>
      <c r="L2366" s="232">
        <v>41</v>
      </c>
      <c r="M2366" s="233">
        <v>41</v>
      </c>
      <c r="N2366" s="130"/>
      <c r="O2366" s="131"/>
      <c r="P2366" s="131"/>
      <c r="Q2366" s="131"/>
      <c r="R2366" s="131"/>
      <c r="S2366" s="131"/>
      <c r="T2366" s="132" t="str">
        <f t="shared" si="1779"/>
        <v>OK</v>
      </c>
      <c r="U2366" s="138"/>
      <c r="V2366" s="138"/>
      <c r="W2366" s="139"/>
      <c r="X2366" s="139"/>
      <c r="Y2366" s="132" t="str">
        <f t="shared" si="1780"/>
        <v>OK</v>
      </c>
      <c r="Z2366" s="210"/>
      <c r="AA2366" s="204"/>
      <c r="AB2366" s="202"/>
      <c r="AC2366" s="202"/>
      <c r="AD2366" s="202"/>
      <c r="AE2366" s="202"/>
      <c r="AF2366" s="202"/>
      <c r="AG2366" s="132" t="str">
        <f t="shared" si="1781"/>
        <v>OK</v>
      </c>
      <c r="AH2366" s="138"/>
      <c r="AI2366" s="138"/>
      <c r="AJ2366" s="139"/>
      <c r="AK2366" s="139"/>
      <c r="AL2366" s="132" t="str">
        <f t="shared" si="1782"/>
        <v>OK</v>
      </c>
      <c r="AM2366" s="140"/>
      <c r="AN2366" s="119">
        <f t="shared" si="1783"/>
        <v>41</v>
      </c>
      <c r="AO2366" s="120">
        <f t="shared" si="1784"/>
        <v>41</v>
      </c>
      <c r="AP2366" s="39">
        <f t="shared" si="1785"/>
        <v>41</v>
      </c>
      <c r="AQ2366" s="141">
        <f t="shared" si="1786"/>
        <v>41</v>
      </c>
      <c r="AR2366" s="142">
        <f t="shared" si="1774"/>
        <v>0</v>
      </c>
      <c r="AS2366" s="143">
        <f t="shared" si="1775"/>
        <v>0</v>
      </c>
      <c r="AT2366" s="144">
        <f t="shared" si="1787"/>
        <v>41</v>
      </c>
      <c r="AU2366" s="141">
        <f t="shared" si="1776"/>
        <v>41</v>
      </c>
      <c r="AV2366" s="142">
        <f t="shared" si="1777"/>
        <v>0</v>
      </c>
      <c r="AW2366" s="143">
        <f t="shared" si="1778"/>
        <v>0</v>
      </c>
      <c r="AY2366" s="146" t="str">
        <f t="shared" si="1788"/>
        <v>12.50</v>
      </c>
      <c r="AZ2366" s="1048" t="b">
        <f>COUNTIF('[1]Codes SEC'!$B$2:$B$250,Ministres!AY2366)&gt;0</f>
        <v>1</v>
      </c>
    </row>
    <row r="2367" spans="1:64" ht="12.75" customHeight="1" x14ac:dyDescent="0.25">
      <c r="A2367" s="148"/>
      <c r="B2367" s="1054"/>
      <c r="C2367" s="150"/>
      <c r="D2367" s="151"/>
      <c r="E2367" s="1055"/>
      <c r="F2367" s="153"/>
      <c r="G2367" s="154"/>
      <c r="H2367" s="155"/>
      <c r="I2367" s="156"/>
      <c r="J2367" s="157"/>
      <c r="K2367" s="158" t="s">
        <v>70</v>
      </c>
      <c r="L2367" s="236">
        <f t="shared" ref="L2367:S2367" si="1789">L2357+L2359+L2362+L2361+L2363+L2364+L2365+L2366</f>
        <v>5170</v>
      </c>
      <c r="M2367" s="1056">
        <f t="shared" si="1789"/>
        <v>5170</v>
      </c>
      <c r="N2367" s="1057">
        <f t="shared" si="1789"/>
        <v>0</v>
      </c>
      <c r="O2367" s="1058">
        <f t="shared" si="1789"/>
        <v>0</v>
      </c>
      <c r="P2367" s="1058">
        <f t="shared" si="1789"/>
        <v>0</v>
      </c>
      <c r="Q2367" s="1058">
        <f t="shared" si="1789"/>
        <v>0</v>
      </c>
      <c r="R2367" s="1058">
        <f t="shared" si="1789"/>
        <v>0</v>
      </c>
      <c r="S2367" s="1058">
        <f t="shared" si="1789"/>
        <v>0</v>
      </c>
      <c r="T2367" s="1059"/>
      <c r="U2367" s="1060">
        <f>U2357+U2359+U2362+U2361+U2363+U2364+U2365+U2366</f>
        <v>0</v>
      </c>
      <c r="V2367" s="1060">
        <f>V2357+V2359+V2362+V2361+V2363+V2364+V2365+V2366</f>
        <v>0</v>
      </c>
      <c r="W2367" s="1058">
        <f>W2357+W2359+W2362+W2361+W2363+W2364+W2365+W2366</f>
        <v>0</v>
      </c>
      <c r="X2367" s="1058">
        <f>X2357+X2359+X2362+X2361+X2363+X2364+X2365+X2366</f>
        <v>0</v>
      </c>
      <c r="Y2367" s="1059"/>
      <c r="Z2367" s="1060">
        <f t="shared" ref="Z2367:AF2367" si="1790">Z2357+Z2359+Z2362+Z2361+Z2363+Z2364+Z2365+Z2366</f>
        <v>0</v>
      </c>
      <c r="AA2367" s="165">
        <f t="shared" si="1790"/>
        <v>0</v>
      </c>
      <c r="AB2367" s="1058">
        <f t="shared" si="1790"/>
        <v>0</v>
      </c>
      <c r="AC2367" s="1058">
        <f t="shared" si="1790"/>
        <v>0</v>
      </c>
      <c r="AD2367" s="1058">
        <f t="shared" si="1790"/>
        <v>0</v>
      </c>
      <c r="AE2367" s="1058">
        <f t="shared" si="1790"/>
        <v>0</v>
      </c>
      <c r="AF2367" s="1058">
        <f t="shared" si="1790"/>
        <v>0</v>
      </c>
      <c r="AG2367" s="1059"/>
      <c r="AH2367" s="1060">
        <f>AH2357+AH2359+AH2362+AH2361+AH2363+AH2364+AH2365+AH2366</f>
        <v>0</v>
      </c>
      <c r="AI2367" s="1060">
        <f>AI2357+AI2359+AI2362+AI2361+AI2363+AI2364+AI2365+AI2366</f>
        <v>0</v>
      </c>
      <c r="AJ2367" s="1058">
        <f>AJ2357+AJ2359+AJ2362+AJ2361+AJ2363+AJ2364+AJ2365+AJ2366</f>
        <v>0</v>
      </c>
      <c r="AK2367" s="1058">
        <f>AK2357+AK2359+AK2362+AK2361+AK2363+AK2364+AK2365+AK2366</f>
        <v>0</v>
      </c>
      <c r="AL2367" s="1059"/>
      <c r="AM2367" s="1061">
        <f t="shared" ref="AM2367:AW2367" si="1791">AM2357+AM2359+AM2362+AM2361+AM2363+AM2364+AM2365+AM2366</f>
        <v>0</v>
      </c>
      <c r="AN2367" s="167">
        <f t="shared" si="1791"/>
        <v>5170</v>
      </c>
      <c r="AO2367" s="1062">
        <f t="shared" si="1791"/>
        <v>5170</v>
      </c>
      <c r="AP2367" s="169">
        <f t="shared" si="1791"/>
        <v>5170</v>
      </c>
      <c r="AQ2367" s="1063">
        <f t="shared" si="1791"/>
        <v>5170</v>
      </c>
      <c r="AR2367" s="1064">
        <f t="shared" si="1791"/>
        <v>0</v>
      </c>
      <c r="AS2367" s="1065">
        <f t="shared" si="1791"/>
        <v>0</v>
      </c>
      <c r="AT2367" s="1066">
        <f t="shared" si="1791"/>
        <v>5170</v>
      </c>
      <c r="AU2367" s="1063">
        <f t="shared" si="1791"/>
        <v>5170</v>
      </c>
      <c r="AV2367" s="1064">
        <f t="shared" si="1791"/>
        <v>0</v>
      </c>
      <c r="AW2367" s="1065">
        <f t="shared" si="1791"/>
        <v>0</v>
      </c>
      <c r="AY2367" s="146"/>
      <c r="AZ2367" s="1048"/>
    </row>
    <row r="2368" spans="1:64" ht="12.75" customHeight="1" x14ac:dyDescent="0.25">
      <c r="A2368" s="15"/>
      <c r="C2368" s="122"/>
      <c r="D2368" s="123"/>
      <c r="F2368" s="125"/>
      <c r="G2368" s="126"/>
      <c r="H2368" s="35"/>
      <c r="I2368" s="36"/>
      <c r="J2368" s="37"/>
      <c r="K2368" s="240"/>
      <c r="L2368" s="241"/>
      <c r="M2368" s="242"/>
      <c r="N2368" s="201"/>
      <c r="O2368" s="202"/>
      <c r="P2368" s="202"/>
      <c r="Q2368" s="202"/>
      <c r="R2368" s="202"/>
      <c r="S2368" s="202"/>
      <c r="T2368" s="224"/>
      <c r="U2368" s="138"/>
      <c r="V2368" s="138"/>
      <c r="W2368" s="139"/>
      <c r="X2368" s="139"/>
      <c r="Y2368" s="224"/>
      <c r="Z2368" s="210"/>
      <c r="AA2368" s="204"/>
      <c r="AB2368" s="202"/>
      <c r="AC2368" s="202"/>
      <c r="AD2368" s="202"/>
      <c r="AE2368" s="202"/>
      <c r="AF2368" s="202"/>
      <c r="AG2368" s="224"/>
      <c r="AH2368" s="138"/>
      <c r="AI2368" s="138"/>
      <c r="AJ2368" s="139"/>
      <c r="AK2368" s="139"/>
      <c r="AL2368" s="224"/>
      <c r="AM2368" s="140"/>
      <c r="AN2368" s="211"/>
      <c r="AO2368" s="212"/>
      <c r="AP2368" s="39"/>
      <c r="AQ2368" s="141"/>
      <c r="AR2368" s="141"/>
      <c r="AS2368" s="143"/>
      <c r="AU2368" s="141"/>
      <c r="AV2368" s="141"/>
      <c r="AW2368" s="143"/>
      <c r="AX2368" s="12"/>
      <c r="AY2368" s="146"/>
      <c r="AZ2368" s="1048"/>
    </row>
    <row r="2369" spans="1:64" ht="12.75" customHeight="1" x14ac:dyDescent="0.25">
      <c r="A2369" s="15"/>
      <c r="C2369" s="122"/>
      <c r="D2369" s="123"/>
      <c r="F2369" s="125"/>
      <c r="G2369" s="126"/>
      <c r="H2369" s="35"/>
      <c r="I2369" s="36"/>
      <c r="J2369" s="37"/>
      <c r="K2369" s="243" t="s">
        <v>109</v>
      </c>
      <c r="L2369" s="241"/>
      <c r="M2369" s="242"/>
      <c r="N2369" s="201"/>
      <c r="O2369" s="202"/>
      <c r="P2369" s="202"/>
      <c r="Q2369" s="202"/>
      <c r="R2369" s="202"/>
      <c r="S2369" s="202"/>
      <c r="T2369" s="224"/>
      <c r="U2369" s="138"/>
      <c r="V2369" s="138"/>
      <c r="W2369" s="139"/>
      <c r="X2369" s="139"/>
      <c r="Y2369" s="224"/>
      <c r="Z2369" s="210"/>
      <c r="AA2369" s="204"/>
      <c r="AB2369" s="202"/>
      <c r="AC2369" s="202"/>
      <c r="AD2369" s="202"/>
      <c r="AE2369" s="202"/>
      <c r="AF2369" s="202"/>
      <c r="AG2369" s="224"/>
      <c r="AH2369" s="138"/>
      <c r="AI2369" s="138"/>
      <c r="AJ2369" s="139"/>
      <c r="AK2369" s="139"/>
      <c r="AL2369" s="224"/>
      <c r="AM2369" s="140"/>
      <c r="AN2369" s="211"/>
      <c r="AO2369" s="212"/>
      <c r="AP2369" s="39"/>
      <c r="AQ2369" s="141"/>
      <c r="AR2369" s="141"/>
      <c r="AS2369" s="143"/>
      <c r="AU2369" s="141"/>
      <c r="AV2369" s="141"/>
      <c r="AW2369" s="143"/>
      <c r="AY2369" s="146"/>
      <c r="AZ2369" s="1048"/>
    </row>
    <row r="2370" spans="1:64" ht="12.75" customHeight="1" x14ac:dyDescent="0.25">
      <c r="A2370" s="15"/>
      <c r="C2370" s="122"/>
      <c r="D2370" s="123"/>
      <c r="F2370" s="125"/>
      <c r="G2370" s="126"/>
      <c r="H2370" s="35"/>
      <c r="I2370" s="36"/>
      <c r="J2370" s="37"/>
      <c r="K2370" s="244"/>
      <c r="L2370" s="241"/>
      <c r="M2370" s="242"/>
      <c r="N2370" s="201"/>
      <c r="O2370" s="202"/>
      <c r="P2370" s="202"/>
      <c r="Q2370" s="202"/>
      <c r="R2370" s="202"/>
      <c r="S2370" s="202"/>
      <c r="T2370" s="224"/>
      <c r="U2370" s="138"/>
      <c r="V2370" s="138"/>
      <c r="W2370" s="139"/>
      <c r="X2370" s="139"/>
      <c r="Y2370" s="224"/>
      <c r="Z2370" s="210"/>
      <c r="AA2370" s="204"/>
      <c r="AB2370" s="202"/>
      <c r="AC2370" s="202"/>
      <c r="AD2370" s="202"/>
      <c r="AE2370" s="202"/>
      <c r="AF2370" s="202"/>
      <c r="AG2370" s="224"/>
      <c r="AH2370" s="138"/>
      <c r="AI2370" s="138"/>
      <c r="AJ2370" s="139"/>
      <c r="AK2370" s="139"/>
      <c r="AL2370" s="224"/>
      <c r="AM2370" s="140"/>
      <c r="AN2370" s="211"/>
      <c r="AO2370" s="212"/>
      <c r="AP2370" s="39"/>
      <c r="AQ2370" s="141"/>
      <c r="AR2370" s="141"/>
      <c r="AS2370" s="143"/>
      <c r="AU2370" s="141"/>
      <c r="AV2370" s="141"/>
      <c r="AW2370" s="143"/>
      <c r="AY2370" s="146"/>
      <c r="AZ2370" s="1048"/>
    </row>
    <row r="2371" spans="1:64" ht="35.1" customHeight="1" x14ac:dyDescent="0.25">
      <c r="A2371" s="15" t="s">
        <v>2799</v>
      </c>
      <c r="B2371" s="225">
        <v>2</v>
      </c>
      <c r="C2371" s="122" t="s">
        <v>84</v>
      </c>
      <c r="D2371" s="123">
        <v>1000</v>
      </c>
      <c r="E2371" s="226"/>
      <c r="F2371" s="122">
        <v>2</v>
      </c>
      <c r="G2371" s="227"/>
      <c r="H2371" s="228" t="str">
        <f t="shared" si="1769"/>
        <v>006</v>
      </c>
      <c r="I2371" s="229" t="s">
        <v>110</v>
      </c>
      <c r="J2371" s="230" t="s">
        <v>2808</v>
      </c>
      <c r="K2371" s="231" t="s">
        <v>112</v>
      </c>
      <c r="L2371" s="232">
        <v>52</v>
      </c>
      <c r="M2371" s="233">
        <v>52</v>
      </c>
      <c r="N2371" s="130"/>
      <c r="O2371" s="131"/>
      <c r="P2371" s="131"/>
      <c r="Q2371" s="131"/>
      <c r="R2371" s="131"/>
      <c r="S2371" s="131"/>
      <c r="T2371" s="132" t="str">
        <f>IF(SUM(N2371:S2371)=U2371,"OK",SUM(N2371:S2371)-U2371)</f>
        <v>OK</v>
      </c>
      <c r="U2371" s="138"/>
      <c r="V2371" s="138"/>
      <c r="W2371" s="139"/>
      <c r="X2371" s="139"/>
      <c r="Y2371" s="132" t="str">
        <f>IF(SUM(W2371:X2371)=Z2371,"OK",SUM(W2371:X2371)-Z2371)</f>
        <v>OK</v>
      </c>
      <c r="Z2371" s="210"/>
      <c r="AA2371" s="204"/>
      <c r="AB2371" s="202"/>
      <c r="AC2371" s="202"/>
      <c r="AD2371" s="202"/>
      <c r="AE2371" s="202"/>
      <c r="AF2371" s="202"/>
      <c r="AG2371" s="132" t="str">
        <f>IF(SUM(AA2371:AF2371)=AH2371,"OK",SUM(AA2371:AF2371)-AH2371)</f>
        <v>OK</v>
      </c>
      <c r="AH2371" s="138"/>
      <c r="AI2371" s="138"/>
      <c r="AJ2371" s="139"/>
      <c r="AK2371" s="139"/>
      <c r="AL2371" s="132" t="str">
        <f>IF(SUM(AJ2371:AK2371)=AM2371,"OK",SUM(AJ2371:AK2371)-AM2371)</f>
        <v>OK</v>
      </c>
      <c r="AM2371" s="140"/>
      <c r="AN2371" s="119">
        <f>L2371+U2371+V2371+Z2371</f>
        <v>52</v>
      </c>
      <c r="AO2371" s="120">
        <f>M2371+AH2371+AI2371+AM2371</f>
        <v>52</v>
      </c>
      <c r="AP2371" s="39">
        <f>L2371</f>
        <v>52</v>
      </c>
      <c r="AQ2371" s="141">
        <f>AN2371</f>
        <v>52</v>
      </c>
      <c r="AR2371" s="142">
        <f>AQ2371-AP2371</f>
        <v>0</v>
      </c>
      <c r="AS2371" s="143">
        <f>AR2371/AP2371</f>
        <v>0</v>
      </c>
      <c r="AT2371" s="144">
        <f>M2371</f>
        <v>52</v>
      </c>
      <c r="AU2371" s="141">
        <f>AO2371</f>
        <v>52</v>
      </c>
      <c r="AV2371" s="142">
        <f>AU2371-AT2371</f>
        <v>0</v>
      </c>
      <c r="AW2371" s="143">
        <f>AV2371/AT2371</f>
        <v>0</v>
      </c>
      <c r="AY2371" s="146" t="str">
        <f>RIGHT(LEFT(I2371,3),2)&amp;"."&amp;RIGHT(LEFT(I2371,5),2)</f>
        <v>74.10</v>
      </c>
      <c r="AZ2371" s="1048" t="b">
        <f>COUNTIF('[1]Codes SEC'!$B$2:$B$250,Ministres!AY2371)&gt;0</f>
        <v>1</v>
      </c>
    </row>
    <row r="2372" spans="1:64" ht="35.1" customHeight="1" x14ac:dyDescent="0.25">
      <c r="A2372" s="15" t="s">
        <v>2799</v>
      </c>
      <c r="B2372" s="225">
        <v>2</v>
      </c>
      <c r="C2372" s="122" t="s">
        <v>84</v>
      </c>
      <c r="D2372" s="123">
        <v>1000</v>
      </c>
      <c r="E2372" s="226"/>
      <c r="F2372" s="122">
        <v>2</v>
      </c>
      <c r="G2372" s="227"/>
      <c r="H2372" s="228" t="str">
        <f t="shared" si="1769"/>
        <v>006</v>
      </c>
      <c r="I2372" s="229" t="s">
        <v>113</v>
      </c>
      <c r="J2372" s="230" t="s">
        <v>2809</v>
      </c>
      <c r="K2372" s="231" t="s">
        <v>115</v>
      </c>
      <c r="L2372" s="232">
        <v>103</v>
      </c>
      <c r="M2372" s="233">
        <v>103</v>
      </c>
      <c r="N2372" s="130"/>
      <c r="O2372" s="131"/>
      <c r="P2372" s="131"/>
      <c r="Q2372" s="131"/>
      <c r="R2372" s="131"/>
      <c r="S2372" s="131"/>
      <c r="T2372" s="132" t="str">
        <f t="shared" ref="T2372" si="1792">IF(SUM(N2372:S2372)=U2372,"OK",SUM(N2372:S2372)-U2372)</f>
        <v>OK</v>
      </c>
      <c r="U2372" s="138"/>
      <c r="V2372" s="138"/>
      <c r="W2372" s="139"/>
      <c r="X2372" s="139"/>
      <c r="Y2372" s="132" t="str">
        <f t="shared" ref="Y2372" si="1793">IF(SUM(W2372:X2372)=Z2372,"OK",SUM(W2372:X2372)-Z2372)</f>
        <v>OK</v>
      </c>
      <c r="Z2372" s="210"/>
      <c r="AA2372" s="204"/>
      <c r="AB2372" s="202"/>
      <c r="AC2372" s="202"/>
      <c r="AD2372" s="202"/>
      <c r="AE2372" s="202"/>
      <c r="AF2372" s="202"/>
      <c r="AG2372" s="132" t="str">
        <f t="shared" ref="AG2372" si="1794">IF(SUM(AA2372:AF2372)=AH2372,"OK",SUM(AA2372:AF2372)-AH2372)</f>
        <v>OK</v>
      </c>
      <c r="AH2372" s="138"/>
      <c r="AI2372" s="138"/>
      <c r="AJ2372" s="139"/>
      <c r="AK2372" s="139"/>
      <c r="AL2372" s="132" t="str">
        <f t="shared" ref="AL2372" si="1795">IF(SUM(AJ2372:AK2372)=AM2372,"OK",SUM(AJ2372:AK2372)-AM2372)</f>
        <v>OK</v>
      </c>
      <c r="AM2372" s="140"/>
      <c r="AN2372" s="119">
        <f t="shared" ref="AN2372" si="1796">L2372+U2372+V2372+Z2372</f>
        <v>103</v>
      </c>
      <c r="AO2372" s="120">
        <f t="shared" ref="AO2372" si="1797">M2372+AH2372+AI2372+AM2372</f>
        <v>103</v>
      </c>
      <c r="AP2372" s="39">
        <f>L2372</f>
        <v>103</v>
      </c>
      <c r="AQ2372" s="141">
        <f>AN2372</f>
        <v>103</v>
      </c>
      <c r="AR2372" s="142">
        <f>AQ2372-AP2372</f>
        <v>0</v>
      </c>
      <c r="AS2372" s="143">
        <f>AR2372/AP2372</f>
        <v>0</v>
      </c>
      <c r="AT2372" s="144">
        <f>M2372</f>
        <v>103</v>
      </c>
      <c r="AU2372" s="141">
        <f>AO2372</f>
        <v>103</v>
      </c>
      <c r="AV2372" s="142">
        <f>AU2372-AT2372</f>
        <v>0</v>
      </c>
      <c r="AW2372" s="143">
        <f>AV2372/AT2372</f>
        <v>0</v>
      </c>
      <c r="AY2372" s="146" t="str">
        <f>RIGHT(LEFT(I2372,3),2)&amp;"."&amp;RIGHT(LEFT(I2372,5),2)</f>
        <v>74.22</v>
      </c>
      <c r="AZ2372" s="1048" t="b">
        <f>COUNTIF('[1]Codes SEC'!$B$2:$B$250,Ministres!AY2372)&gt;0</f>
        <v>1</v>
      </c>
    </row>
    <row r="2373" spans="1:64" ht="12.75" customHeight="1" x14ac:dyDescent="0.25">
      <c r="A2373" s="148"/>
      <c r="B2373" s="1054"/>
      <c r="C2373" s="150"/>
      <c r="D2373" s="151"/>
      <c r="E2373" s="1055"/>
      <c r="F2373" s="153"/>
      <c r="G2373" s="154"/>
      <c r="H2373" s="155"/>
      <c r="I2373" s="156"/>
      <c r="J2373" s="157"/>
      <c r="K2373" s="158" t="s">
        <v>116</v>
      </c>
      <c r="L2373" s="236">
        <f t="shared" ref="L2373:S2373" si="1798">L2372+L2371</f>
        <v>155</v>
      </c>
      <c r="M2373" s="1056">
        <f t="shared" si="1798"/>
        <v>155</v>
      </c>
      <c r="N2373" s="1057">
        <f t="shared" si="1798"/>
        <v>0</v>
      </c>
      <c r="O2373" s="1058">
        <f t="shared" si="1798"/>
        <v>0</v>
      </c>
      <c r="P2373" s="1058">
        <f t="shared" si="1798"/>
        <v>0</v>
      </c>
      <c r="Q2373" s="1058">
        <f t="shared" si="1798"/>
        <v>0</v>
      </c>
      <c r="R2373" s="1058">
        <f t="shared" si="1798"/>
        <v>0</v>
      </c>
      <c r="S2373" s="1058">
        <f t="shared" si="1798"/>
        <v>0</v>
      </c>
      <c r="T2373" s="1059"/>
      <c r="U2373" s="1060">
        <f>U2372+U2371</f>
        <v>0</v>
      </c>
      <c r="V2373" s="1060">
        <f>V2372+V2371</f>
        <v>0</v>
      </c>
      <c r="W2373" s="1058">
        <f>W2372+W2371</f>
        <v>0</v>
      </c>
      <c r="X2373" s="1058">
        <f>X2372+X2371</f>
        <v>0</v>
      </c>
      <c r="Y2373" s="1059"/>
      <c r="Z2373" s="1060">
        <f t="shared" ref="Z2373:AF2373" si="1799">Z2372+Z2371</f>
        <v>0</v>
      </c>
      <c r="AA2373" s="165">
        <f t="shared" si="1799"/>
        <v>0</v>
      </c>
      <c r="AB2373" s="1058">
        <f t="shared" si="1799"/>
        <v>0</v>
      </c>
      <c r="AC2373" s="1058">
        <f t="shared" si="1799"/>
        <v>0</v>
      </c>
      <c r="AD2373" s="1058">
        <f t="shared" si="1799"/>
        <v>0</v>
      </c>
      <c r="AE2373" s="1058">
        <f t="shared" si="1799"/>
        <v>0</v>
      </c>
      <c r="AF2373" s="1058">
        <f t="shared" si="1799"/>
        <v>0</v>
      </c>
      <c r="AG2373" s="1059"/>
      <c r="AH2373" s="1060">
        <f>AH2372+AH2371</f>
        <v>0</v>
      </c>
      <c r="AI2373" s="1060">
        <f>AI2372+AI2371</f>
        <v>0</v>
      </c>
      <c r="AJ2373" s="1058">
        <f>AJ2372+AJ2371</f>
        <v>0</v>
      </c>
      <c r="AK2373" s="1058">
        <f>AK2372+AK2371</f>
        <v>0</v>
      </c>
      <c r="AL2373" s="1059"/>
      <c r="AM2373" s="1061">
        <f t="shared" ref="AM2373:AW2373" si="1800">AM2372+AM2371</f>
        <v>0</v>
      </c>
      <c r="AN2373" s="167">
        <f t="shared" si="1800"/>
        <v>155</v>
      </c>
      <c r="AO2373" s="1062">
        <f t="shared" si="1800"/>
        <v>155</v>
      </c>
      <c r="AP2373" s="169">
        <f t="shared" si="1800"/>
        <v>155</v>
      </c>
      <c r="AQ2373" s="1063">
        <f t="shared" si="1800"/>
        <v>155</v>
      </c>
      <c r="AR2373" s="1064">
        <f t="shared" si="1800"/>
        <v>0</v>
      </c>
      <c r="AS2373" s="1065">
        <f t="shared" si="1800"/>
        <v>0</v>
      </c>
      <c r="AT2373" s="1066">
        <f t="shared" si="1800"/>
        <v>155</v>
      </c>
      <c r="AU2373" s="1063">
        <f t="shared" si="1800"/>
        <v>155</v>
      </c>
      <c r="AV2373" s="1064">
        <f t="shared" si="1800"/>
        <v>0</v>
      </c>
      <c r="AW2373" s="1065">
        <f t="shared" si="1800"/>
        <v>0</v>
      </c>
      <c r="AY2373" s="146"/>
      <c r="AZ2373" s="1048"/>
    </row>
    <row r="2374" spans="1:64" ht="12.75" customHeight="1" x14ac:dyDescent="0.25">
      <c r="A2374" s="174"/>
      <c r="B2374" s="175"/>
      <c r="C2374" s="176"/>
      <c r="D2374" s="177"/>
      <c r="E2374" s="178"/>
      <c r="F2374" s="177"/>
      <c r="G2374" s="179"/>
      <c r="H2374" s="180"/>
      <c r="I2374" s="181"/>
      <c r="J2374" s="182"/>
      <c r="K2374" s="183" t="s">
        <v>2810</v>
      </c>
      <c r="L2374" s="184">
        <f t="shared" ref="L2374:S2374" si="1801">L2373+L2367</f>
        <v>5325</v>
      </c>
      <c r="M2374" s="185">
        <f t="shared" si="1801"/>
        <v>5325</v>
      </c>
      <c r="N2374" s="186">
        <f t="shared" si="1801"/>
        <v>0</v>
      </c>
      <c r="O2374" s="187">
        <f t="shared" si="1801"/>
        <v>0</v>
      </c>
      <c r="P2374" s="187">
        <f t="shared" si="1801"/>
        <v>0</v>
      </c>
      <c r="Q2374" s="187">
        <f t="shared" si="1801"/>
        <v>0</v>
      </c>
      <c r="R2374" s="187">
        <f t="shared" si="1801"/>
        <v>0</v>
      </c>
      <c r="S2374" s="187">
        <f t="shared" si="1801"/>
        <v>0</v>
      </c>
      <c r="T2374" s="188"/>
      <c r="U2374" s="187">
        <f>U2373+U2367</f>
        <v>0</v>
      </c>
      <c r="V2374" s="187">
        <f>V2373+V2367</f>
        <v>0</v>
      </c>
      <c r="W2374" s="187">
        <f>W2373+W2367</f>
        <v>0</v>
      </c>
      <c r="X2374" s="187">
        <f>X2373+X2367</f>
        <v>0</v>
      </c>
      <c r="Y2374" s="188"/>
      <c r="Z2374" s="187">
        <f t="shared" ref="Z2374:AF2374" si="1802">Z2373+Z2367</f>
        <v>0</v>
      </c>
      <c r="AA2374" s="189">
        <f t="shared" si="1802"/>
        <v>0</v>
      </c>
      <c r="AB2374" s="187">
        <f t="shared" si="1802"/>
        <v>0</v>
      </c>
      <c r="AC2374" s="187">
        <f t="shared" si="1802"/>
        <v>0</v>
      </c>
      <c r="AD2374" s="187">
        <f t="shared" si="1802"/>
        <v>0</v>
      </c>
      <c r="AE2374" s="187">
        <f t="shared" si="1802"/>
        <v>0</v>
      </c>
      <c r="AF2374" s="187">
        <f t="shared" si="1802"/>
        <v>0</v>
      </c>
      <c r="AG2374" s="188"/>
      <c r="AH2374" s="187">
        <f>AH2373+AH2367</f>
        <v>0</v>
      </c>
      <c r="AI2374" s="187">
        <f>AI2373+AI2367</f>
        <v>0</v>
      </c>
      <c r="AJ2374" s="187">
        <f>AJ2373+AJ2367</f>
        <v>0</v>
      </c>
      <c r="AK2374" s="187">
        <f>AK2373+AK2367</f>
        <v>0</v>
      </c>
      <c r="AL2374" s="188"/>
      <c r="AM2374" s="190">
        <f t="shared" ref="AM2374:AW2374" si="1803">AM2373+AM2367</f>
        <v>0</v>
      </c>
      <c r="AN2374" s="191">
        <f t="shared" si="1803"/>
        <v>5325</v>
      </c>
      <c r="AO2374" s="190">
        <f t="shared" si="1803"/>
        <v>5325</v>
      </c>
      <c r="AP2374" s="184">
        <f t="shared" si="1803"/>
        <v>5325</v>
      </c>
      <c r="AQ2374" s="192">
        <f t="shared" si="1803"/>
        <v>5325</v>
      </c>
      <c r="AR2374" s="193">
        <f t="shared" si="1803"/>
        <v>0</v>
      </c>
      <c r="AS2374" s="194">
        <f t="shared" si="1803"/>
        <v>0</v>
      </c>
      <c r="AT2374" s="195">
        <f t="shared" si="1803"/>
        <v>5325</v>
      </c>
      <c r="AU2374" s="192">
        <f t="shared" si="1803"/>
        <v>5325</v>
      </c>
      <c r="AV2374" s="193">
        <f t="shared" si="1803"/>
        <v>0</v>
      </c>
      <c r="AW2374" s="194">
        <f t="shared" si="1803"/>
        <v>0</v>
      </c>
      <c r="AY2374" s="146"/>
      <c r="AZ2374" s="1048"/>
    </row>
    <row r="2375" spans="1:64" ht="12.75" customHeight="1" x14ac:dyDescent="0.25">
      <c r="A2375" s="15"/>
      <c r="C2375" s="122"/>
      <c r="D2375" s="123"/>
      <c r="F2375" s="125"/>
      <c r="G2375" s="34"/>
      <c r="H2375" s="35"/>
      <c r="I2375" s="36"/>
      <c r="J2375" s="37"/>
      <c r="K2375" s="198" t="s">
        <v>72</v>
      </c>
      <c r="L2375" s="199">
        <v>0</v>
      </c>
      <c r="M2375" s="200">
        <v>0</v>
      </c>
      <c r="N2375" s="201">
        <v>0</v>
      </c>
      <c r="O2375" s="202">
        <v>0</v>
      </c>
      <c r="P2375" s="202">
        <v>0</v>
      </c>
      <c r="Q2375" s="202">
        <v>0</v>
      </c>
      <c r="R2375" s="202">
        <v>0</v>
      </c>
      <c r="S2375" s="202">
        <v>0</v>
      </c>
      <c r="T2375" s="203"/>
      <c r="U2375" s="135">
        <v>0</v>
      </c>
      <c r="V2375" s="135">
        <v>0</v>
      </c>
      <c r="W2375" s="202">
        <v>0</v>
      </c>
      <c r="X2375" s="202">
        <v>0</v>
      </c>
      <c r="Y2375" s="203"/>
      <c r="Z2375" s="135">
        <v>0</v>
      </c>
      <c r="AA2375" s="204">
        <v>0</v>
      </c>
      <c r="AB2375" s="202">
        <v>0</v>
      </c>
      <c r="AC2375" s="202">
        <v>0</v>
      </c>
      <c r="AD2375" s="202">
        <v>0</v>
      </c>
      <c r="AE2375" s="202">
        <v>0</v>
      </c>
      <c r="AF2375" s="202">
        <v>0</v>
      </c>
      <c r="AG2375" s="203"/>
      <c r="AH2375" s="135">
        <v>0</v>
      </c>
      <c r="AI2375" s="135">
        <v>0</v>
      </c>
      <c r="AJ2375" s="202">
        <v>0</v>
      </c>
      <c r="AK2375" s="202">
        <v>0</v>
      </c>
      <c r="AL2375" s="203"/>
      <c r="AM2375" s="205">
        <v>0</v>
      </c>
      <c r="AN2375" s="119">
        <v>0</v>
      </c>
      <c r="AO2375" s="120">
        <v>0</v>
      </c>
      <c r="AP2375" s="39">
        <v>0</v>
      </c>
      <c r="AQ2375" s="141">
        <v>0</v>
      </c>
      <c r="AR2375" s="141">
        <v>0</v>
      </c>
      <c r="AS2375" s="143">
        <v>0</v>
      </c>
      <c r="AT2375" s="144">
        <v>0</v>
      </c>
      <c r="AU2375" s="141">
        <v>0</v>
      </c>
      <c r="AV2375" s="141">
        <v>0</v>
      </c>
      <c r="AW2375" s="143">
        <v>0</v>
      </c>
      <c r="AY2375" s="146"/>
      <c r="AZ2375" s="1048"/>
    </row>
    <row r="2376" spans="1:64" s="1053" customFormat="1" ht="12.75" customHeight="1" x14ac:dyDescent="0.25">
      <c r="A2376" s="15"/>
      <c r="B2376" s="121"/>
      <c r="C2376" s="122"/>
      <c r="D2376" s="123"/>
      <c r="E2376" s="124"/>
      <c r="F2376" s="125"/>
      <c r="G2376" s="126"/>
      <c r="H2376" s="35"/>
      <c r="I2376" s="36"/>
      <c r="J2376" s="37"/>
      <c r="K2376" s="198" t="s">
        <v>73</v>
      </c>
      <c r="L2376" s="241">
        <v>0</v>
      </c>
      <c r="M2376" s="242">
        <v>0</v>
      </c>
      <c r="N2376" s="201">
        <v>0</v>
      </c>
      <c r="O2376" s="202">
        <v>0</v>
      </c>
      <c r="P2376" s="202">
        <v>0</v>
      </c>
      <c r="Q2376" s="202">
        <v>0</v>
      </c>
      <c r="R2376" s="202">
        <v>0</v>
      </c>
      <c r="S2376" s="202">
        <v>0</v>
      </c>
      <c r="T2376" s="203"/>
      <c r="U2376" s="135">
        <v>0</v>
      </c>
      <c r="V2376" s="135">
        <v>0</v>
      </c>
      <c r="W2376" s="202">
        <v>0</v>
      </c>
      <c r="X2376" s="202">
        <v>0</v>
      </c>
      <c r="Y2376" s="203"/>
      <c r="Z2376" s="135">
        <v>0</v>
      </c>
      <c r="AA2376" s="204">
        <v>0</v>
      </c>
      <c r="AB2376" s="202">
        <v>0</v>
      </c>
      <c r="AC2376" s="202">
        <v>0</v>
      </c>
      <c r="AD2376" s="202">
        <v>0</v>
      </c>
      <c r="AE2376" s="202">
        <v>0</v>
      </c>
      <c r="AF2376" s="202">
        <v>0</v>
      </c>
      <c r="AG2376" s="203"/>
      <c r="AH2376" s="135">
        <v>0</v>
      </c>
      <c r="AI2376" s="135">
        <v>0</v>
      </c>
      <c r="AJ2376" s="202">
        <v>0</v>
      </c>
      <c r="AK2376" s="202">
        <v>0</v>
      </c>
      <c r="AL2376" s="203"/>
      <c r="AM2376" s="205">
        <v>0</v>
      </c>
      <c r="AN2376" s="119">
        <v>0</v>
      </c>
      <c r="AO2376" s="120">
        <v>0</v>
      </c>
      <c r="AP2376" s="39">
        <v>0</v>
      </c>
      <c r="AQ2376" s="141">
        <v>0</v>
      </c>
      <c r="AR2376" s="141">
        <v>0</v>
      </c>
      <c r="AS2376" s="143">
        <v>0</v>
      </c>
      <c r="AT2376" s="144">
        <v>0</v>
      </c>
      <c r="AU2376" s="141">
        <v>0</v>
      </c>
      <c r="AV2376" s="141">
        <v>0</v>
      </c>
      <c r="AW2376" s="143">
        <v>0</v>
      </c>
      <c r="AX2376"/>
      <c r="AY2376" s="146"/>
      <c r="AZ2376" s="1048"/>
      <c r="BA2376"/>
      <c r="BB2376"/>
      <c r="BC2376"/>
      <c r="BD2376"/>
      <c r="BE2376"/>
      <c r="BF2376"/>
      <c r="BG2376"/>
      <c r="BH2376"/>
      <c r="BI2376"/>
      <c r="BJ2376"/>
      <c r="BK2376"/>
      <c r="BL2376"/>
    </row>
    <row r="2377" spans="1:64" ht="12.75" customHeight="1" x14ac:dyDescent="0.25">
      <c r="A2377" s="15"/>
      <c r="C2377" s="122"/>
      <c r="D2377" s="123"/>
      <c r="F2377" s="125"/>
      <c r="G2377" s="126"/>
      <c r="H2377" s="35"/>
      <c r="I2377" s="36"/>
      <c r="J2377" s="37"/>
      <c r="K2377" s="198" t="s">
        <v>74</v>
      </c>
      <c r="L2377" s="241">
        <v>0</v>
      </c>
      <c r="M2377" s="242">
        <v>0</v>
      </c>
      <c r="N2377" s="201">
        <v>0</v>
      </c>
      <c r="O2377" s="202">
        <v>0</v>
      </c>
      <c r="P2377" s="202">
        <v>0</v>
      </c>
      <c r="Q2377" s="202">
        <v>0</v>
      </c>
      <c r="R2377" s="202">
        <v>0</v>
      </c>
      <c r="S2377" s="202">
        <v>0</v>
      </c>
      <c r="T2377" s="203"/>
      <c r="U2377" s="135">
        <v>0</v>
      </c>
      <c r="V2377" s="135">
        <v>0</v>
      </c>
      <c r="W2377" s="202">
        <v>0</v>
      </c>
      <c r="X2377" s="202">
        <v>0</v>
      </c>
      <c r="Y2377" s="203"/>
      <c r="Z2377" s="135">
        <v>0</v>
      </c>
      <c r="AA2377" s="204">
        <v>0</v>
      </c>
      <c r="AB2377" s="202">
        <v>0</v>
      </c>
      <c r="AC2377" s="202">
        <v>0</v>
      </c>
      <c r="AD2377" s="202">
        <v>0</v>
      </c>
      <c r="AE2377" s="202">
        <v>0</v>
      </c>
      <c r="AF2377" s="202">
        <v>0</v>
      </c>
      <c r="AG2377" s="203"/>
      <c r="AH2377" s="135">
        <v>0</v>
      </c>
      <c r="AI2377" s="135">
        <v>0</v>
      </c>
      <c r="AJ2377" s="202">
        <v>0</v>
      </c>
      <c r="AK2377" s="202">
        <v>0</v>
      </c>
      <c r="AL2377" s="203"/>
      <c r="AM2377" s="205">
        <v>0</v>
      </c>
      <c r="AN2377" s="119">
        <v>0</v>
      </c>
      <c r="AO2377" s="120">
        <v>0</v>
      </c>
      <c r="AP2377" s="39">
        <v>0</v>
      </c>
      <c r="AQ2377" s="141">
        <v>0</v>
      </c>
      <c r="AR2377" s="141">
        <v>0</v>
      </c>
      <c r="AS2377" s="143">
        <v>0</v>
      </c>
      <c r="AT2377" s="144">
        <v>0</v>
      </c>
      <c r="AU2377" s="141">
        <v>0</v>
      </c>
      <c r="AV2377" s="141">
        <v>0</v>
      </c>
      <c r="AW2377" s="143">
        <v>0</v>
      </c>
      <c r="AY2377" s="146"/>
      <c r="AZ2377" s="1048"/>
    </row>
    <row r="2378" spans="1:64" ht="12.75" customHeight="1" x14ac:dyDescent="0.25">
      <c r="A2378" s="15"/>
      <c r="C2378" s="122"/>
      <c r="D2378" s="123"/>
      <c r="F2378" s="125"/>
      <c r="G2378" s="126"/>
      <c r="H2378" s="35"/>
      <c r="I2378" s="36"/>
      <c r="J2378" s="37"/>
      <c r="K2378" s="198" t="s">
        <v>75</v>
      </c>
      <c r="L2378" s="241">
        <v>0</v>
      </c>
      <c r="M2378" s="242">
        <v>0</v>
      </c>
      <c r="N2378" s="201">
        <v>0</v>
      </c>
      <c r="O2378" s="202">
        <v>0</v>
      </c>
      <c r="P2378" s="202">
        <v>0</v>
      </c>
      <c r="Q2378" s="202">
        <v>0</v>
      </c>
      <c r="R2378" s="202">
        <v>0</v>
      </c>
      <c r="S2378" s="202">
        <v>0</v>
      </c>
      <c r="T2378" s="203"/>
      <c r="U2378" s="135">
        <v>0</v>
      </c>
      <c r="V2378" s="135">
        <v>0</v>
      </c>
      <c r="W2378" s="202">
        <v>0</v>
      </c>
      <c r="X2378" s="202">
        <v>0</v>
      </c>
      <c r="Y2378" s="203"/>
      <c r="Z2378" s="135">
        <v>0</v>
      </c>
      <c r="AA2378" s="204">
        <v>0</v>
      </c>
      <c r="AB2378" s="202">
        <v>0</v>
      </c>
      <c r="AC2378" s="202">
        <v>0</v>
      </c>
      <c r="AD2378" s="202">
        <v>0</v>
      </c>
      <c r="AE2378" s="202">
        <v>0</v>
      </c>
      <c r="AF2378" s="202">
        <v>0</v>
      </c>
      <c r="AG2378" s="203"/>
      <c r="AH2378" s="135">
        <v>0</v>
      </c>
      <c r="AI2378" s="135">
        <v>0</v>
      </c>
      <c r="AJ2378" s="202">
        <v>0</v>
      </c>
      <c r="AK2378" s="202">
        <v>0</v>
      </c>
      <c r="AL2378" s="203"/>
      <c r="AM2378" s="205">
        <v>0</v>
      </c>
      <c r="AN2378" s="119">
        <v>0</v>
      </c>
      <c r="AO2378" s="120">
        <v>0</v>
      </c>
      <c r="AP2378" s="39">
        <v>0</v>
      </c>
      <c r="AQ2378" s="141">
        <v>0</v>
      </c>
      <c r="AR2378" s="141">
        <v>0</v>
      </c>
      <c r="AS2378" s="143">
        <v>0</v>
      </c>
      <c r="AT2378" s="144">
        <v>0</v>
      </c>
      <c r="AU2378" s="141">
        <v>0</v>
      </c>
      <c r="AV2378" s="141">
        <v>0</v>
      </c>
      <c r="AW2378" s="143">
        <v>0</v>
      </c>
      <c r="AY2378" s="146"/>
      <c r="AZ2378" s="1048"/>
    </row>
    <row r="2379" spans="1:64" ht="12.75" customHeight="1" x14ac:dyDescent="0.25">
      <c r="A2379" s="15"/>
      <c r="C2379" s="122"/>
      <c r="D2379" s="123"/>
      <c r="F2379" s="125"/>
      <c r="G2379" s="126"/>
      <c r="H2379" s="35"/>
      <c r="I2379" s="36"/>
      <c r="J2379" s="37"/>
      <c r="K2379" s="206" t="s">
        <v>76</v>
      </c>
      <c r="L2379" s="241">
        <v>0</v>
      </c>
      <c r="M2379" s="242">
        <v>0</v>
      </c>
      <c r="N2379" s="201">
        <v>0</v>
      </c>
      <c r="O2379" s="202">
        <v>0</v>
      </c>
      <c r="P2379" s="202">
        <v>0</v>
      </c>
      <c r="Q2379" s="202">
        <v>0</v>
      </c>
      <c r="R2379" s="202">
        <v>0</v>
      </c>
      <c r="S2379" s="202">
        <v>0</v>
      </c>
      <c r="T2379" s="203"/>
      <c r="U2379" s="135">
        <v>0</v>
      </c>
      <c r="V2379" s="135">
        <v>0</v>
      </c>
      <c r="W2379" s="202">
        <v>0</v>
      </c>
      <c r="X2379" s="202">
        <v>0</v>
      </c>
      <c r="Y2379" s="203"/>
      <c r="Z2379" s="135">
        <v>0</v>
      </c>
      <c r="AA2379" s="204">
        <v>0</v>
      </c>
      <c r="AB2379" s="202">
        <v>0</v>
      </c>
      <c r="AC2379" s="202">
        <v>0</v>
      </c>
      <c r="AD2379" s="202">
        <v>0</v>
      </c>
      <c r="AE2379" s="202">
        <v>0</v>
      </c>
      <c r="AF2379" s="202">
        <v>0</v>
      </c>
      <c r="AG2379" s="203"/>
      <c r="AH2379" s="135">
        <v>0</v>
      </c>
      <c r="AI2379" s="135">
        <v>0</v>
      </c>
      <c r="AJ2379" s="202">
        <v>0</v>
      </c>
      <c r="AK2379" s="202">
        <v>0</v>
      </c>
      <c r="AL2379" s="203"/>
      <c r="AM2379" s="205">
        <v>0</v>
      </c>
      <c r="AN2379" s="119">
        <v>0</v>
      </c>
      <c r="AO2379" s="120">
        <v>0</v>
      </c>
      <c r="AP2379" s="39">
        <v>0</v>
      </c>
      <c r="AQ2379" s="141">
        <v>0</v>
      </c>
      <c r="AR2379" s="141">
        <v>0</v>
      </c>
      <c r="AS2379" s="143">
        <v>0</v>
      </c>
      <c r="AT2379" s="144">
        <v>0</v>
      </c>
      <c r="AU2379" s="141">
        <v>0</v>
      </c>
      <c r="AV2379" s="141">
        <v>0</v>
      </c>
      <c r="AW2379" s="143">
        <v>0</v>
      </c>
      <c r="AY2379" s="146"/>
      <c r="AZ2379" s="1048"/>
    </row>
    <row r="2380" spans="1:64" ht="12.75" customHeight="1" x14ac:dyDescent="0.25">
      <c r="A2380" s="15"/>
      <c r="C2380" s="367"/>
      <c r="D2380" s="123"/>
      <c r="F2380" s="125"/>
      <c r="G2380" s="126"/>
      <c r="H2380" s="35"/>
      <c r="I2380" s="36"/>
      <c r="J2380" s="37"/>
      <c r="K2380" s="331"/>
      <c r="L2380" s="199"/>
      <c r="M2380" s="200"/>
      <c r="N2380" s="201"/>
      <c r="O2380" s="202"/>
      <c r="P2380" s="202"/>
      <c r="Q2380" s="202"/>
      <c r="R2380" s="202"/>
      <c r="S2380" s="202"/>
      <c r="T2380" s="224"/>
      <c r="U2380" s="138"/>
      <c r="V2380" s="138"/>
      <c r="W2380" s="139"/>
      <c r="X2380" s="139"/>
      <c r="Y2380" s="224"/>
      <c r="Z2380" s="210"/>
      <c r="AA2380" s="204"/>
      <c r="AB2380" s="202"/>
      <c r="AC2380" s="202"/>
      <c r="AD2380" s="202"/>
      <c r="AE2380" s="202"/>
      <c r="AF2380" s="202"/>
      <c r="AG2380" s="224"/>
      <c r="AH2380" s="138"/>
      <c r="AI2380" s="138"/>
      <c r="AJ2380" s="139"/>
      <c r="AK2380" s="139"/>
      <c r="AL2380" s="224"/>
      <c r="AM2380" s="140"/>
      <c r="AN2380" s="211"/>
      <c r="AO2380" s="212"/>
      <c r="AP2380" s="39"/>
      <c r="AQ2380" s="141"/>
      <c r="AR2380" s="141"/>
      <c r="AS2380" s="143"/>
      <c r="AU2380" s="141"/>
      <c r="AV2380" s="141"/>
      <c r="AW2380" s="143"/>
      <c r="AY2380" s="146"/>
      <c r="AZ2380" s="1048"/>
    </row>
    <row r="2381" spans="1:64" ht="12.75" customHeight="1" x14ac:dyDescent="0.25">
      <c r="A2381" s="15"/>
      <c r="C2381" s="122"/>
      <c r="D2381" s="123"/>
      <c r="F2381" s="125"/>
      <c r="G2381" s="126"/>
      <c r="H2381" s="35"/>
      <c r="I2381" s="36"/>
      <c r="J2381" s="37"/>
      <c r="K2381" s="331"/>
      <c r="L2381" s="241"/>
      <c r="M2381" s="242"/>
      <c r="N2381" s="201"/>
      <c r="O2381" s="202"/>
      <c r="P2381" s="202"/>
      <c r="Q2381" s="202"/>
      <c r="R2381" s="202"/>
      <c r="S2381" s="202"/>
      <c r="T2381" s="224"/>
      <c r="U2381" s="138"/>
      <c r="V2381" s="138"/>
      <c r="W2381" s="139"/>
      <c r="X2381" s="139"/>
      <c r="Y2381" s="224"/>
      <c r="Z2381" s="210"/>
      <c r="AA2381" s="204"/>
      <c r="AB2381" s="202"/>
      <c r="AC2381" s="202"/>
      <c r="AD2381" s="202"/>
      <c r="AE2381" s="202"/>
      <c r="AF2381" s="202"/>
      <c r="AG2381" s="224"/>
      <c r="AH2381" s="138"/>
      <c r="AI2381" s="138"/>
      <c r="AJ2381" s="139"/>
      <c r="AK2381" s="139"/>
      <c r="AL2381" s="224"/>
      <c r="AM2381" s="140"/>
      <c r="AN2381" s="211"/>
      <c r="AO2381" s="212"/>
      <c r="AP2381" s="39"/>
      <c r="AQ2381" s="141"/>
      <c r="AR2381" s="141"/>
      <c r="AS2381" s="143"/>
      <c r="AU2381" s="141"/>
      <c r="AV2381" s="141"/>
      <c r="AW2381" s="143"/>
      <c r="AY2381" s="146"/>
      <c r="AZ2381" s="1048"/>
    </row>
    <row r="2382" spans="1:64" ht="12.75" customHeight="1" x14ac:dyDescent="0.25">
      <c r="A2382" s="15"/>
      <c r="C2382" s="122"/>
      <c r="D2382" s="123"/>
      <c r="F2382" s="125"/>
      <c r="G2382" s="126"/>
      <c r="H2382" s="35"/>
      <c r="I2382" s="36"/>
      <c r="J2382" s="37"/>
      <c r="K2382" s="116" t="s">
        <v>2811</v>
      </c>
      <c r="L2382" s="241"/>
      <c r="M2382" s="242"/>
      <c r="N2382" s="201"/>
      <c r="O2382" s="202"/>
      <c r="P2382" s="202"/>
      <c r="Q2382" s="202"/>
      <c r="R2382" s="202"/>
      <c r="S2382" s="202"/>
      <c r="T2382" s="224"/>
      <c r="U2382" s="138"/>
      <c r="V2382" s="138"/>
      <c r="W2382" s="139"/>
      <c r="X2382" s="139"/>
      <c r="Y2382" s="224"/>
      <c r="Z2382" s="210"/>
      <c r="AA2382" s="204"/>
      <c r="AB2382" s="202"/>
      <c r="AC2382" s="202"/>
      <c r="AD2382" s="202"/>
      <c r="AE2382" s="202"/>
      <c r="AF2382" s="202"/>
      <c r="AG2382" s="224"/>
      <c r="AH2382" s="138"/>
      <c r="AI2382" s="138"/>
      <c r="AJ2382" s="139"/>
      <c r="AK2382" s="139"/>
      <c r="AL2382" s="224"/>
      <c r="AM2382" s="140"/>
      <c r="AN2382" s="211"/>
      <c r="AO2382" s="212"/>
      <c r="AP2382" s="39"/>
      <c r="AQ2382" s="141"/>
      <c r="AR2382" s="141"/>
      <c r="AS2382" s="143"/>
      <c r="AU2382" s="141"/>
      <c r="AV2382" s="141"/>
      <c r="AW2382" s="143"/>
      <c r="AY2382" s="146"/>
      <c r="AZ2382" s="1048"/>
    </row>
    <row r="2383" spans="1:64" x14ac:dyDescent="0.25">
      <c r="A2383" s="15"/>
      <c r="C2383" s="122"/>
      <c r="D2383" s="123"/>
      <c r="F2383" s="125"/>
      <c r="G2383" s="126"/>
      <c r="H2383" s="35"/>
      <c r="I2383" s="36"/>
      <c r="J2383" s="37"/>
      <c r="K2383" s="349" t="s">
        <v>2812</v>
      </c>
      <c r="L2383" s="241"/>
      <c r="M2383" s="242"/>
      <c r="N2383" s="201"/>
      <c r="O2383" s="202"/>
      <c r="P2383" s="202"/>
      <c r="Q2383" s="202"/>
      <c r="R2383" s="202"/>
      <c r="S2383" s="202"/>
      <c r="T2383" s="224"/>
      <c r="U2383" s="138"/>
      <c r="V2383" s="138"/>
      <c r="W2383" s="139"/>
      <c r="X2383" s="139"/>
      <c r="Y2383" s="224"/>
      <c r="Z2383" s="210"/>
      <c r="AA2383" s="204"/>
      <c r="AB2383" s="202"/>
      <c r="AC2383" s="202"/>
      <c r="AD2383" s="202"/>
      <c r="AE2383" s="202"/>
      <c r="AF2383" s="202"/>
      <c r="AG2383" s="224"/>
      <c r="AH2383" s="138"/>
      <c r="AI2383" s="138"/>
      <c r="AJ2383" s="139"/>
      <c r="AK2383" s="139"/>
      <c r="AL2383" s="224"/>
      <c r="AM2383" s="140"/>
      <c r="AN2383" s="211"/>
      <c r="AO2383" s="212"/>
      <c r="AP2383" s="39"/>
      <c r="AQ2383" s="141"/>
      <c r="AR2383" s="141"/>
      <c r="AS2383" s="143"/>
      <c r="AU2383" s="141"/>
      <c r="AV2383" s="141"/>
      <c r="AW2383" s="143"/>
      <c r="AY2383" s="146"/>
      <c r="AZ2383" s="1048"/>
    </row>
    <row r="2384" spans="1:64" ht="12.75" customHeight="1" x14ac:dyDescent="0.25">
      <c r="A2384" s="15"/>
      <c r="C2384" s="122"/>
      <c r="D2384" s="123"/>
      <c r="F2384" s="125"/>
      <c r="G2384" s="126"/>
      <c r="H2384" s="35"/>
      <c r="I2384" s="36"/>
      <c r="J2384" s="37"/>
      <c r="K2384" s="331"/>
      <c r="L2384" s="241"/>
      <c r="M2384" s="242"/>
      <c r="N2384" s="201"/>
      <c r="O2384" s="202"/>
      <c r="P2384" s="202"/>
      <c r="Q2384" s="202"/>
      <c r="R2384" s="202"/>
      <c r="S2384" s="202"/>
      <c r="T2384" s="224"/>
      <c r="U2384" s="138"/>
      <c r="V2384" s="138"/>
      <c r="W2384" s="139"/>
      <c r="X2384" s="139"/>
      <c r="Y2384" s="224"/>
      <c r="Z2384" s="210"/>
      <c r="AA2384" s="204"/>
      <c r="AB2384" s="202"/>
      <c r="AC2384" s="202"/>
      <c r="AD2384" s="202"/>
      <c r="AE2384" s="202"/>
      <c r="AF2384" s="202"/>
      <c r="AG2384" s="224"/>
      <c r="AH2384" s="138"/>
      <c r="AI2384" s="138"/>
      <c r="AJ2384" s="139"/>
      <c r="AK2384" s="139"/>
      <c r="AL2384" s="224"/>
      <c r="AM2384" s="140"/>
      <c r="AN2384" s="211"/>
      <c r="AO2384" s="212"/>
      <c r="AP2384" s="39"/>
      <c r="AQ2384" s="141"/>
      <c r="AR2384" s="141"/>
      <c r="AS2384" s="143"/>
      <c r="AU2384" s="141"/>
      <c r="AV2384" s="141"/>
      <c r="AW2384" s="143"/>
      <c r="AY2384" s="146"/>
      <c r="AZ2384" s="1048"/>
    </row>
    <row r="2385" spans="1:64" ht="35.1" customHeight="1" x14ac:dyDescent="0.25">
      <c r="A2385" s="15" t="s">
        <v>2799</v>
      </c>
      <c r="B2385" s="225">
        <v>9</v>
      </c>
      <c r="C2385" s="272" t="s">
        <v>120</v>
      </c>
      <c r="D2385" s="123">
        <v>1000</v>
      </c>
      <c r="E2385" s="226"/>
      <c r="F2385" s="122">
        <v>5</v>
      </c>
      <c r="G2385" s="126">
        <v>1</v>
      </c>
      <c r="H2385" s="35" t="str">
        <f t="shared" si="1769"/>
        <v>020</v>
      </c>
      <c r="I2385" s="36" t="s">
        <v>121</v>
      </c>
      <c r="J2385" s="37" t="s">
        <v>2813</v>
      </c>
      <c r="K2385" s="581" t="s">
        <v>2814</v>
      </c>
      <c r="L2385" s="232">
        <v>66664</v>
      </c>
      <c r="M2385" s="233">
        <v>66664</v>
      </c>
      <c r="N2385" s="130"/>
      <c r="O2385" s="131"/>
      <c r="P2385" s="131"/>
      <c r="Q2385" s="131"/>
      <c r="R2385" s="131"/>
      <c r="S2385" s="131"/>
      <c r="T2385" s="132" t="str">
        <f t="shared" ref="T2385:T2387" si="1804">IF(SUM(N2385:S2385)=U2385,"OK",SUM(N2385:S2385)-U2385)</f>
        <v>OK</v>
      </c>
      <c r="U2385" s="138"/>
      <c r="V2385" s="138"/>
      <c r="W2385" s="139"/>
      <c r="X2385" s="139"/>
      <c r="Y2385" s="132" t="str">
        <f t="shared" ref="Y2385:Y2387" si="1805">IF(SUM(W2385:X2385)=Z2385,"OK",SUM(W2385:X2385)-Z2385)</f>
        <v>OK</v>
      </c>
      <c r="Z2385" s="210"/>
      <c r="AA2385" s="204"/>
      <c r="AB2385" s="202"/>
      <c r="AC2385" s="202"/>
      <c r="AD2385" s="202"/>
      <c r="AE2385" s="202"/>
      <c r="AF2385" s="202"/>
      <c r="AG2385" s="132" t="str">
        <f t="shared" ref="AG2385:AG2387" si="1806">IF(SUM(AA2385:AF2385)=AH2385,"OK",SUM(AA2385:AF2385)-AH2385)</f>
        <v>OK</v>
      </c>
      <c r="AH2385" s="138"/>
      <c r="AI2385" s="138"/>
      <c r="AJ2385" s="139"/>
      <c r="AK2385" s="139"/>
      <c r="AL2385" s="132" t="str">
        <f t="shared" ref="AL2385:AL2387" si="1807">IF(SUM(AJ2385:AK2385)=AM2385,"OK",SUM(AJ2385:AK2385)-AM2385)</f>
        <v>OK</v>
      </c>
      <c r="AM2385" s="140"/>
      <c r="AN2385" s="119">
        <f t="shared" ref="AN2385:AN2387" si="1808">L2385+U2385+V2385+Z2385</f>
        <v>66664</v>
      </c>
      <c r="AO2385" s="120">
        <f t="shared" ref="AO2385:AO2387" si="1809">M2385+AH2385+AI2385+AM2385</f>
        <v>66664</v>
      </c>
      <c r="AP2385" s="39">
        <f>L2385</f>
        <v>66664</v>
      </c>
      <c r="AQ2385" s="141">
        <f>AN2385</f>
        <v>66664</v>
      </c>
      <c r="AR2385" s="142">
        <f>AQ2385-AP2385</f>
        <v>0</v>
      </c>
      <c r="AS2385" s="143">
        <f>AR2385/AP2385</f>
        <v>0</v>
      </c>
      <c r="AT2385" s="144">
        <f>M2385</f>
        <v>66664</v>
      </c>
      <c r="AU2385" s="141">
        <f>AO2385</f>
        <v>66664</v>
      </c>
      <c r="AV2385" s="142">
        <f>AU2385-AT2385</f>
        <v>0</v>
      </c>
      <c r="AW2385" s="143">
        <f>AV2385/AT2385</f>
        <v>0</v>
      </c>
      <c r="AY2385" s="146" t="str">
        <f>RIGHT(LEFT(I2385,3),2)&amp;"."&amp;RIGHT(LEFT(I2385,5),2)</f>
        <v>41.40</v>
      </c>
      <c r="AZ2385" s="1048" t="b">
        <f>COUNTIF('[1]Codes SEC'!$B$2:$B$250,Ministres!AY2385)&gt;0</f>
        <v>1</v>
      </c>
    </row>
    <row r="2386" spans="1:64" s="1053" customFormat="1" ht="35.1" customHeight="1" x14ac:dyDescent="0.25">
      <c r="A2386" s="15" t="s">
        <v>2799</v>
      </c>
      <c r="B2386" s="225">
        <v>9</v>
      </c>
      <c r="C2386" s="272" t="s">
        <v>120</v>
      </c>
      <c r="D2386" s="123">
        <v>1000</v>
      </c>
      <c r="E2386" s="226"/>
      <c r="F2386" s="122">
        <v>12</v>
      </c>
      <c r="G2386" s="126">
        <v>1</v>
      </c>
      <c r="H2386" s="35" t="str">
        <f t="shared" si="1769"/>
        <v>020</v>
      </c>
      <c r="I2386" s="36" t="s">
        <v>121</v>
      </c>
      <c r="J2386" s="37" t="s">
        <v>2815</v>
      </c>
      <c r="K2386" s="244" t="s">
        <v>2816</v>
      </c>
      <c r="L2386" s="232">
        <v>455</v>
      </c>
      <c r="M2386" s="233">
        <v>455</v>
      </c>
      <c r="N2386" s="130"/>
      <c r="O2386" s="131"/>
      <c r="P2386" s="131"/>
      <c r="Q2386" s="131"/>
      <c r="R2386" s="131"/>
      <c r="S2386" s="131"/>
      <c r="T2386" s="132" t="str">
        <f t="shared" si="1804"/>
        <v>OK</v>
      </c>
      <c r="U2386" s="138"/>
      <c r="V2386" s="138"/>
      <c r="W2386" s="139"/>
      <c r="X2386" s="139"/>
      <c r="Y2386" s="132" t="str">
        <f t="shared" si="1805"/>
        <v>OK</v>
      </c>
      <c r="Z2386" s="210"/>
      <c r="AA2386" s="204"/>
      <c r="AB2386" s="202"/>
      <c r="AC2386" s="202"/>
      <c r="AD2386" s="202"/>
      <c r="AE2386" s="202"/>
      <c r="AF2386" s="202"/>
      <c r="AG2386" s="132" t="str">
        <f t="shared" si="1806"/>
        <v>OK</v>
      </c>
      <c r="AH2386" s="138"/>
      <c r="AI2386" s="138"/>
      <c r="AJ2386" s="139"/>
      <c r="AK2386" s="139"/>
      <c r="AL2386" s="132" t="str">
        <f t="shared" si="1807"/>
        <v>OK</v>
      </c>
      <c r="AM2386" s="140"/>
      <c r="AN2386" s="119">
        <f t="shared" si="1808"/>
        <v>455</v>
      </c>
      <c r="AO2386" s="120">
        <f t="shared" si="1809"/>
        <v>455</v>
      </c>
      <c r="AP2386" s="39">
        <f>L2386</f>
        <v>455</v>
      </c>
      <c r="AQ2386" s="141">
        <f>AN2386</f>
        <v>455</v>
      </c>
      <c r="AR2386" s="142">
        <f>AQ2386-AP2386</f>
        <v>0</v>
      </c>
      <c r="AS2386" s="143">
        <f>AR2386/AP2386</f>
        <v>0</v>
      </c>
      <c r="AT2386" s="144">
        <f>M2386</f>
        <v>455</v>
      </c>
      <c r="AU2386" s="141">
        <f>AO2386</f>
        <v>455</v>
      </c>
      <c r="AV2386" s="142">
        <f>AU2386-AT2386</f>
        <v>0</v>
      </c>
      <c r="AW2386" s="143">
        <f>AV2386/AT2386</f>
        <v>0</v>
      </c>
      <c r="AX2386"/>
      <c r="AY2386" s="146" t="str">
        <f>RIGHT(LEFT(I2386,3),2)&amp;"."&amp;RIGHT(LEFT(I2386,5),2)</f>
        <v>41.40</v>
      </c>
      <c r="AZ2386" s="1048" t="b">
        <f>COUNTIF('[1]Codes SEC'!$B$2:$B$250,Ministres!AY2386)&gt;0</f>
        <v>1</v>
      </c>
      <c r="BA2386"/>
      <c r="BB2386"/>
      <c r="BC2386"/>
      <c r="BD2386"/>
      <c r="BE2386"/>
      <c r="BF2386"/>
      <c r="BG2386"/>
      <c r="BH2386"/>
      <c r="BI2386"/>
      <c r="BJ2386"/>
      <c r="BK2386"/>
      <c r="BL2386"/>
    </row>
    <row r="2387" spans="1:64" ht="35.1" customHeight="1" x14ac:dyDescent="0.25">
      <c r="A2387" s="15" t="s">
        <v>2799</v>
      </c>
      <c r="B2387" s="225">
        <v>9</v>
      </c>
      <c r="C2387" s="272" t="s">
        <v>120</v>
      </c>
      <c r="D2387" s="123">
        <v>1000</v>
      </c>
      <c r="E2387" s="226"/>
      <c r="F2387" s="1067">
        <v>12</v>
      </c>
      <c r="G2387" s="126">
        <v>1</v>
      </c>
      <c r="H2387" s="35" t="str">
        <f t="shared" si="1769"/>
        <v>020</v>
      </c>
      <c r="I2387" s="36" t="s">
        <v>1186</v>
      </c>
      <c r="J2387" s="37" t="s">
        <v>2817</v>
      </c>
      <c r="K2387" s="281" t="s">
        <v>2818</v>
      </c>
      <c r="L2387" s="232">
        <v>428</v>
      </c>
      <c r="M2387" s="233">
        <v>428</v>
      </c>
      <c r="N2387" s="130"/>
      <c r="O2387" s="131"/>
      <c r="P2387" s="131"/>
      <c r="Q2387" s="131"/>
      <c r="R2387" s="131"/>
      <c r="S2387" s="131"/>
      <c r="T2387" s="132" t="str">
        <f t="shared" si="1804"/>
        <v>OK</v>
      </c>
      <c r="U2387" s="138"/>
      <c r="V2387" s="138"/>
      <c r="W2387" s="139"/>
      <c r="X2387" s="139"/>
      <c r="Y2387" s="132" t="str">
        <f t="shared" si="1805"/>
        <v>OK</v>
      </c>
      <c r="Z2387" s="210"/>
      <c r="AA2387" s="204"/>
      <c r="AB2387" s="202"/>
      <c r="AC2387" s="202"/>
      <c r="AD2387" s="202"/>
      <c r="AE2387" s="202"/>
      <c r="AF2387" s="202"/>
      <c r="AG2387" s="132" t="str">
        <f t="shared" si="1806"/>
        <v>OK</v>
      </c>
      <c r="AH2387" s="138"/>
      <c r="AI2387" s="138"/>
      <c r="AJ2387" s="139"/>
      <c r="AK2387" s="139"/>
      <c r="AL2387" s="132" t="str">
        <f t="shared" si="1807"/>
        <v>OK</v>
      </c>
      <c r="AM2387" s="140"/>
      <c r="AN2387" s="119">
        <f t="shared" si="1808"/>
        <v>428</v>
      </c>
      <c r="AO2387" s="120">
        <f t="shared" si="1809"/>
        <v>428</v>
      </c>
      <c r="AP2387" s="39">
        <f>L2387</f>
        <v>428</v>
      </c>
      <c r="AQ2387" s="141">
        <f>AN2387</f>
        <v>428</v>
      </c>
      <c r="AR2387" s="142">
        <f>AQ2387-AP2387</f>
        <v>0</v>
      </c>
      <c r="AS2387" s="143">
        <f>AR2387/AP2387</f>
        <v>0</v>
      </c>
      <c r="AT2387" s="144">
        <f>M2387</f>
        <v>428</v>
      </c>
      <c r="AU2387" s="141">
        <f>AO2387</f>
        <v>428</v>
      </c>
      <c r="AV2387" s="142">
        <f>AU2387-AT2387</f>
        <v>0</v>
      </c>
      <c r="AW2387" s="143">
        <f>AV2387/AT2387</f>
        <v>0</v>
      </c>
      <c r="AY2387" s="146" t="str">
        <f>RIGHT(LEFT(I2387,3),2)&amp;"."&amp;RIGHT(LEFT(I2387,5),2)</f>
        <v>45.40</v>
      </c>
      <c r="AZ2387" s="1048" t="b">
        <f>COUNTIF('[1]Codes SEC'!$B$2:$B$250,Ministres!AY2387)&gt;0</f>
        <v>1</v>
      </c>
    </row>
    <row r="2388" spans="1:64" s="1053" customFormat="1" ht="12.75" customHeight="1" x14ac:dyDescent="0.25">
      <c r="A2388" s="350"/>
      <c r="B2388" s="1068"/>
      <c r="C2388" s="298"/>
      <c r="D2388" s="352"/>
      <c r="E2388" s="1069"/>
      <c r="F2388" s="150"/>
      <c r="G2388" s="154"/>
      <c r="H2388" s="155"/>
      <c r="I2388" s="156"/>
      <c r="J2388" s="157"/>
      <c r="K2388" s="158" t="s">
        <v>70</v>
      </c>
      <c r="L2388" s="417">
        <f t="shared" ref="L2388:S2388" si="1810">L2387+L2385+L2386</f>
        <v>67547</v>
      </c>
      <c r="M2388" s="1070">
        <f t="shared" si="1810"/>
        <v>67547</v>
      </c>
      <c r="N2388" s="1057">
        <f t="shared" si="1810"/>
        <v>0</v>
      </c>
      <c r="O2388" s="1058">
        <f t="shared" si="1810"/>
        <v>0</v>
      </c>
      <c r="P2388" s="1058">
        <f t="shared" si="1810"/>
        <v>0</v>
      </c>
      <c r="Q2388" s="1058">
        <f t="shared" si="1810"/>
        <v>0</v>
      </c>
      <c r="R2388" s="1058">
        <f t="shared" si="1810"/>
        <v>0</v>
      </c>
      <c r="S2388" s="1058">
        <f t="shared" si="1810"/>
        <v>0</v>
      </c>
      <c r="T2388" s="1059"/>
      <c r="U2388" s="1060">
        <f>U2387+U2385+U2386</f>
        <v>0</v>
      </c>
      <c r="V2388" s="1060">
        <f>V2387+V2385+V2386</f>
        <v>0</v>
      </c>
      <c r="W2388" s="1058">
        <f>W2387+W2385+W2386</f>
        <v>0</v>
      </c>
      <c r="X2388" s="1058">
        <f>X2387+X2385+X2386</f>
        <v>0</v>
      </c>
      <c r="Y2388" s="1059"/>
      <c r="Z2388" s="1060">
        <f t="shared" ref="Z2388:AF2388" si="1811">Z2387+Z2385+Z2386</f>
        <v>0</v>
      </c>
      <c r="AA2388" s="165">
        <f t="shared" si="1811"/>
        <v>0</v>
      </c>
      <c r="AB2388" s="1058">
        <f t="shared" si="1811"/>
        <v>0</v>
      </c>
      <c r="AC2388" s="1058">
        <f t="shared" si="1811"/>
        <v>0</v>
      </c>
      <c r="AD2388" s="1058">
        <f t="shared" si="1811"/>
        <v>0</v>
      </c>
      <c r="AE2388" s="1058">
        <f t="shared" si="1811"/>
        <v>0</v>
      </c>
      <c r="AF2388" s="1058">
        <f t="shared" si="1811"/>
        <v>0</v>
      </c>
      <c r="AG2388" s="1059"/>
      <c r="AH2388" s="1060">
        <f>AH2387+AH2385+AH2386</f>
        <v>0</v>
      </c>
      <c r="AI2388" s="1060">
        <f>AI2387+AI2385+AI2386</f>
        <v>0</v>
      </c>
      <c r="AJ2388" s="1058">
        <f>AJ2387+AJ2385+AJ2386</f>
        <v>0</v>
      </c>
      <c r="AK2388" s="1058">
        <f>AK2387+AK2385+AK2386</f>
        <v>0</v>
      </c>
      <c r="AL2388" s="1059"/>
      <c r="AM2388" s="1061">
        <f t="shared" ref="AM2388:AW2388" si="1812">AM2387+AM2385+AM2386</f>
        <v>0</v>
      </c>
      <c r="AN2388" s="167">
        <f>AN2387+AN2385+AN2386</f>
        <v>67547</v>
      </c>
      <c r="AO2388" s="1062">
        <f t="shared" si="1812"/>
        <v>67547</v>
      </c>
      <c r="AP2388" s="169">
        <f t="shared" si="1812"/>
        <v>67547</v>
      </c>
      <c r="AQ2388" s="1063">
        <f t="shared" si="1812"/>
        <v>67547</v>
      </c>
      <c r="AR2388" s="1064">
        <f t="shared" si="1812"/>
        <v>0</v>
      </c>
      <c r="AS2388" s="1065">
        <f t="shared" si="1812"/>
        <v>0</v>
      </c>
      <c r="AT2388" s="1066">
        <f t="shared" si="1812"/>
        <v>67547</v>
      </c>
      <c r="AU2388" s="1063">
        <f t="shared" si="1812"/>
        <v>67547</v>
      </c>
      <c r="AV2388" s="1064">
        <f t="shared" si="1812"/>
        <v>0</v>
      </c>
      <c r="AW2388" s="1065">
        <f t="shared" si="1812"/>
        <v>0</v>
      </c>
      <c r="AX2388"/>
      <c r="AY2388" s="146"/>
      <c r="AZ2388" s="1048"/>
      <c r="BA2388"/>
      <c r="BB2388"/>
      <c r="BC2388"/>
      <c r="BD2388"/>
      <c r="BE2388"/>
      <c r="BF2388"/>
      <c r="BG2388"/>
      <c r="BH2388"/>
      <c r="BI2388"/>
      <c r="BJ2388"/>
      <c r="BK2388"/>
      <c r="BL2388"/>
    </row>
    <row r="2389" spans="1:64" s="197" customFormat="1" ht="12.75" customHeight="1" x14ac:dyDescent="0.25">
      <c r="A2389" s="600"/>
      <c r="B2389" s="601"/>
      <c r="C2389" s="370"/>
      <c r="D2389" s="176"/>
      <c r="E2389" s="602"/>
      <c r="F2389" s="176"/>
      <c r="G2389" s="179"/>
      <c r="H2389" s="180"/>
      <c r="I2389" s="181"/>
      <c r="J2389" s="182"/>
      <c r="K2389" s="183" t="s">
        <v>2819</v>
      </c>
      <c r="L2389" s="184">
        <f t="shared" ref="L2389:X2389" si="1813">L2388</f>
        <v>67547</v>
      </c>
      <c r="M2389" s="185">
        <f t="shared" si="1813"/>
        <v>67547</v>
      </c>
      <c r="N2389" s="186">
        <f t="shared" si="1813"/>
        <v>0</v>
      </c>
      <c r="O2389" s="187">
        <f t="shared" si="1813"/>
        <v>0</v>
      </c>
      <c r="P2389" s="187">
        <f t="shared" si="1813"/>
        <v>0</v>
      </c>
      <c r="Q2389" s="187">
        <f t="shared" si="1813"/>
        <v>0</v>
      </c>
      <c r="R2389" s="187">
        <f t="shared" si="1813"/>
        <v>0</v>
      </c>
      <c r="S2389" s="187">
        <f t="shared" si="1813"/>
        <v>0</v>
      </c>
      <c r="T2389" s="188"/>
      <c r="U2389" s="187">
        <f t="shared" si="1813"/>
        <v>0</v>
      </c>
      <c r="V2389" s="187">
        <f t="shared" si="1813"/>
        <v>0</v>
      </c>
      <c r="W2389" s="187">
        <f t="shared" si="1813"/>
        <v>0</v>
      </c>
      <c r="X2389" s="187">
        <f t="shared" si="1813"/>
        <v>0</v>
      </c>
      <c r="Y2389" s="188"/>
      <c r="Z2389" s="187">
        <f t="shared" ref="Z2389:AK2389" si="1814">Z2388</f>
        <v>0</v>
      </c>
      <c r="AA2389" s="189">
        <f t="shared" si="1814"/>
        <v>0</v>
      </c>
      <c r="AB2389" s="187">
        <f t="shared" si="1814"/>
        <v>0</v>
      </c>
      <c r="AC2389" s="187">
        <f t="shared" si="1814"/>
        <v>0</v>
      </c>
      <c r="AD2389" s="187">
        <f t="shared" si="1814"/>
        <v>0</v>
      </c>
      <c r="AE2389" s="187">
        <f t="shared" si="1814"/>
        <v>0</v>
      </c>
      <c r="AF2389" s="187">
        <f t="shared" si="1814"/>
        <v>0</v>
      </c>
      <c r="AG2389" s="188"/>
      <c r="AH2389" s="187">
        <f t="shared" si="1814"/>
        <v>0</v>
      </c>
      <c r="AI2389" s="187">
        <f t="shared" si="1814"/>
        <v>0</v>
      </c>
      <c r="AJ2389" s="187">
        <f t="shared" si="1814"/>
        <v>0</v>
      </c>
      <c r="AK2389" s="187">
        <f t="shared" si="1814"/>
        <v>0</v>
      </c>
      <c r="AL2389" s="188"/>
      <c r="AM2389" s="190">
        <f t="shared" ref="AM2389:AW2389" si="1815">AM2388</f>
        <v>0</v>
      </c>
      <c r="AN2389" s="191">
        <f>AN2388</f>
        <v>67547</v>
      </c>
      <c r="AO2389" s="190">
        <f t="shared" si="1815"/>
        <v>67547</v>
      </c>
      <c r="AP2389" s="184">
        <f t="shared" si="1815"/>
        <v>67547</v>
      </c>
      <c r="AQ2389" s="192">
        <f t="shared" si="1815"/>
        <v>67547</v>
      </c>
      <c r="AR2389" s="193">
        <f t="shared" si="1815"/>
        <v>0</v>
      </c>
      <c r="AS2389" s="194">
        <f t="shared" si="1815"/>
        <v>0</v>
      </c>
      <c r="AT2389" s="195">
        <f t="shared" si="1815"/>
        <v>67547</v>
      </c>
      <c r="AU2389" s="192">
        <f t="shared" si="1815"/>
        <v>67547</v>
      </c>
      <c r="AV2389" s="193">
        <f t="shared" si="1815"/>
        <v>0</v>
      </c>
      <c r="AW2389" s="194">
        <f t="shared" si="1815"/>
        <v>0</v>
      </c>
      <c r="AX2389"/>
      <c r="AY2389" s="146"/>
      <c r="AZ2389" s="1048"/>
      <c r="BA2389" s="12"/>
      <c r="BB2389" s="12"/>
      <c r="BC2389" s="12"/>
      <c r="BD2389" s="12"/>
      <c r="BE2389" s="12"/>
      <c r="BF2389" s="12"/>
      <c r="BG2389" s="12"/>
      <c r="BH2389" s="12"/>
      <c r="BI2389" s="12"/>
      <c r="BJ2389" s="12"/>
      <c r="BK2389" s="12"/>
      <c r="BL2389" s="12"/>
    </row>
    <row r="2390" spans="1:64" ht="12.75" customHeight="1" x14ac:dyDescent="0.25">
      <c r="A2390" s="15"/>
      <c r="C2390" s="122"/>
      <c r="D2390" s="123"/>
      <c r="F2390" s="125"/>
      <c r="G2390" s="34"/>
      <c r="H2390" s="35"/>
      <c r="I2390" s="36"/>
      <c r="J2390" s="37"/>
      <c r="K2390" s="198" t="s">
        <v>72</v>
      </c>
      <c r="L2390" s="199">
        <v>0</v>
      </c>
      <c r="M2390" s="200">
        <v>0</v>
      </c>
      <c r="N2390" s="201">
        <v>0</v>
      </c>
      <c r="O2390" s="202">
        <v>0</v>
      </c>
      <c r="P2390" s="202">
        <v>0</v>
      </c>
      <c r="Q2390" s="202">
        <v>0</v>
      </c>
      <c r="R2390" s="202">
        <v>0</v>
      </c>
      <c r="S2390" s="202">
        <v>0</v>
      </c>
      <c r="T2390" s="203"/>
      <c r="U2390" s="135">
        <v>0</v>
      </c>
      <c r="V2390" s="135">
        <v>0</v>
      </c>
      <c r="W2390" s="202">
        <v>0</v>
      </c>
      <c r="X2390" s="202">
        <v>0</v>
      </c>
      <c r="Y2390" s="203"/>
      <c r="Z2390" s="135">
        <v>0</v>
      </c>
      <c r="AA2390" s="204">
        <v>0</v>
      </c>
      <c r="AB2390" s="202">
        <v>0</v>
      </c>
      <c r="AC2390" s="202">
        <v>0</v>
      </c>
      <c r="AD2390" s="202">
        <v>0</v>
      </c>
      <c r="AE2390" s="202">
        <v>0</v>
      </c>
      <c r="AF2390" s="202">
        <v>0</v>
      </c>
      <c r="AG2390" s="203"/>
      <c r="AH2390" s="135">
        <v>0</v>
      </c>
      <c r="AI2390" s="135">
        <v>0</v>
      </c>
      <c r="AJ2390" s="202">
        <v>0</v>
      </c>
      <c r="AK2390" s="202">
        <v>0</v>
      </c>
      <c r="AL2390" s="203"/>
      <c r="AM2390" s="205">
        <v>0</v>
      </c>
      <c r="AN2390" s="119">
        <v>0</v>
      </c>
      <c r="AO2390" s="120">
        <v>0</v>
      </c>
      <c r="AP2390" s="39">
        <v>0</v>
      </c>
      <c r="AQ2390" s="141">
        <v>0</v>
      </c>
      <c r="AR2390" s="141">
        <v>0</v>
      </c>
      <c r="AS2390" s="143">
        <v>0</v>
      </c>
      <c r="AT2390" s="144">
        <v>0</v>
      </c>
      <c r="AU2390" s="141">
        <v>0</v>
      </c>
      <c r="AV2390" s="141">
        <v>0</v>
      </c>
      <c r="AW2390" s="143">
        <v>0</v>
      </c>
      <c r="AX2390" s="12"/>
      <c r="AY2390" s="146"/>
      <c r="AZ2390" s="1048"/>
    </row>
    <row r="2391" spans="1:64" ht="12.75" customHeight="1" x14ac:dyDescent="0.25">
      <c r="A2391" s="356"/>
      <c r="B2391" s="225"/>
      <c r="C2391" s="272"/>
      <c r="D2391" s="357"/>
      <c r="E2391" s="226"/>
      <c r="F2391" s="122"/>
      <c r="G2391" s="126"/>
      <c r="H2391" s="35"/>
      <c r="I2391" s="36"/>
      <c r="J2391" s="37"/>
      <c r="K2391" s="198" t="s">
        <v>73</v>
      </c>
      <c r="L2391" s="241">
        <v>0</v>
      </c>
      <c r="M2391" s="242">
        <v>0</v>
      </c>
      <c r="N2391" s="201">
        <v>0</v>
      </c>
      <c r="O2391" s="202">
        <v>0</v>
      </c>
      <c r="P2391" s="202">
        <v>0</v>
      </c>
      <c r="Q2391" s="202">
        <v>0</v>
      </c>
      <c r="R2391" s="202">
        <v>0</v>
      </c>
      <c r="S2391" s="202">
        <v>0</v>
      </c>
      <c r="T2391" s="203"/>
      <c r="U2391" s="135">
        <v>0</v>
      </c>
      <c r="V2391" s="135">
        <v>0</v>
      </c>
      <c r="W2391" s="202">
        <v>0</v>
      </c>
      <c r="X2391" s="202">
        <v>0</v>
      </c>
      <c r="Y2391" s="203"/>
      <c r="Z2391" s="135">
        <v>0</v>
      </c>
      <c r="AA2391" s="204">
        <v>0</v>
      </c>
      <c r="AB2391" s="202">
        <v>0</v>
      </c>
      <c r="AC2391" s="202">
        <v>0</v>
      </c>
      <c r="AD2391" s="202">
        <v>0</v>
      </c>
      <c r="AE2391" s="202">
        <v>0</v>
      </c>
      <c r="AF2391" s="202">
        <v>0</v>
      </c>
      <c r="AG2391" s="203"/>
      <c r="AH2391" s="135">
        <v>0</v>
      </c>
      <c r="AI2391" s="135">
        <v>0</v>
      </c>
      <c r="AJ2391" s="202">
        <v>0</v>
      </c>
      <c r="AK2391" s="202">
        <v>0</v>
      </c>
      <c r="AL2391" s="203"/>
      <c r="AM2391" s="205">
        <v>0</v>
      </c>
      <c r="AN2391" s="119">
        <v>0</v>
      </c>
      <c r="AO2391" s="120">
        <v>0</v>
      </c>
      <c r="AP2391" s="39">
        <v>0</v>
      </c>
      <c r="AQ2391" s="141">
        <v>0</v>
      </c>
      <c r="AR2391" s="141">
        <v>0</v>
      </c>
      <c r="AS2391" s="143">
        <v>0</v>
      </c>
      <c r="AT2391" s="144">
        <v>0</v>
      </c>
      <c r="AU2391" s="141">
        <v>0</v>
      </c>
      <c r="AV2391" s="141">
        <v>0</v>
      </c>
      <c r="AW2391" s="143">
        <v>0</v>
      </c>
      <c r="AY2391" s="146"/>
      <c r="AZ2391" s="1048"/>
    </row>
    <row r="2392" spans="1:64" ht="12.75" customHeight="1" x14ac:dyDescent="0.25">
      <c r="A2392" s="356"/>
      <c r="B2392" s="225"/>
      <c r="C2392" s="272"/>
      <c r="D2392" s="357"/>
      <c r="E2392" s="226"/>
      <c r="F2392" s="122"/>
      <c r="G2392" s="126"/>
      <c r="H2392" s="35"/>
      <c r="I2392" s="36"/>
      <c r="J2392" s="37"/>
      <c r="K2392" s="198" t="s">
        <v>74</v>
      </c>
      <c r="L2392" s="241">
        <v>0</v>
      </c>
      <c r="M2392" s="242">
        <v>0</v>
      </c>
      <c r="N2392" s="201">
        <v>0</v>
      </c>
      <c r="O2392" s="202">
        <v>0</v>
      </c>
      <c r="P2392" s="202">
        <v>0</v>
      </c>
      <c r="Q2392" s="202">
        <v>0</v>
      </c>
      <c r="R2392" s="202">
        <v>0</v>
      </c>
      <c r="S2392" s="202">
        <v>0</v>
      </c>
      <c r="T2392" s="203"/>
      <c r="U2392" s="135">
        <v>0</v>
      </c>
      <c r="V2392" s="135">
        <v>0</v>
      </c>
      <c r="W2392" s="202">
        <v>0</v>
      </c>
      <c r="X2392" s="202">
        <v>0</v>
      </c>
      <c r="Y2392" s="203"/>
      <c r="Z2392" s="135">
        <v>0</v>
      </c>
      <c r="AA2392" s="204">
        <v>0</v>
      </c>
      <c r="AB2392" s="202">
        <v>0</v>
      </c>
      <c r="AC2392" s="202">
        <v>0</v>
      </c>
      <c r="AD2392" s="202">
        <v>0</v>
      </c>
      <c r="AE2392" s="202">
        <v>0</v>
      </c>
      <c r="AF2392" s="202">
        <v>0</v>
      </c>
      <c r="AG2392" s="203"/>
      <c r="AH2392" s="135">
        <v>0</v>
      </c>
      <c r="AI2392" s="135">
        <v>0</v>
      </c>
      <c r="AJ2392" s="202">
        <v>0</v>
      </c>
      <c r="AK2392" s="202">
        <v>0</v>
      </c>
      <c r="AL2392" s="203"/>
      <c r="AM2392" s="205">
        <v>0</v>
      </c>
      <c r="AN2392" s="119">
        <v>0</v>
      </c>
      <c r="AO2392" s="120">
        <v>0</v>
      </c>
      <c r="AP2392" s="39">
        <v>0</v>
      </c>
      <c r="AQ2392" s="141">
        <v>0</v>
      </c>
      <c r="AR2392" s="141">
        <v>0</v>
      </c>
      <c r="AS2392" s="143">
        <v>0</v>
      </c>
      <c r="AT2392" s="144">
        <v>0</v>
      </c>
      <c r="AU2392" s="141">
        <v>0</v>
      </c>
      <c r="AV2392" s="141">
        <v>0</v>
      </c>
      <c r="AW2392" s="143">
        <v>0</v>
      </c>
      <c r="AY2392" s="146"/>
      <c r="AZ2392" s="1048"/>
    </row>
    <row r="2393" spans="1:64" ht="12.75" customHeight="1" x14ac:dyDescent="0.25">
      <c r="A2393" s="356"/>
      <c r="B2393" s="225"/>
      <c r="C2393" s="272"/>
      <c r="D2393" s="357"/>
      <c r="E2393" s="226"/>
      <c r="F2393" s="122"/>
      <c r="G2393" s="126"/>
      <c r="H2393" s="35"/>
      <c r="I2393" s="36"/>
      <c r="J2393" s="37"/>
      <c r="K2393" s="198" t="s">
        <v>75</v>
      </c>
      <c r="L2393" s="241">
        <v>0</v>
      </c>
      <c r="M2393" s="242">
        <v>0</v>
      </c>
      <c r="N2393" s="201">
        <v>0</v>
      </c>
      <c r="O2393" s="202">
        <v>0</v>
      </c>
      <c r="P2393" s="202">
        <v>0</v>
      </c>
      <c r="Q2393" s="202">
        <v>0</v>
      </c>
      <c r="R2393" s="202">
        <v>0</v>
      </c>
      <c r="S2393" s="202">
        <v>0</v>
      </c>
      <c r="T2393" s="203"/>
      <c r="U2393" s="135">
        <v>0</v>
      </c>
      <c r="V2393" s="135">
        <v>0</v>
      </c>
      <c r="W2393" s="202">
        <v>0</v>
      </c>
      <c r="X2393" s="202">
        <v>0</v>
      </c>
      <c r="Y2393" s="203"/>
      <c r="Z2393" s="135">
        <v>0</v>
      </c>
      <c r="AA2393" s="204">
        <v>0</v>
      </c>
      <c r="AB2393" s="202">
        <v>0</v>
      </c>
      <c r="AC2393" s="202">
        <v>0</v>
      </c>
      <c r="AD2393" s="202">
        <v>0</v>
      </c>
      <c r="AE2393" s="202">
        <v>0</v>
      </c>
      <c r="AF2393" s="202">
        <v>0</v>
      </c>
      <c r="AG2393" s="203"/>
      <c r="AH2393" s="135">
        <v>0</v>
      </c>
      <c r="AI2393" s="135">
        <v>0</v>
      </c>
      <c r="AJ2393" s="202">
        <v>0</v>
      </c>
      <c r="AK2393" s="202">
        <v>0</v>
      </c>
      <c r="AL2393" s="203"/>
      <c r="AM2393" s="205">
        <v>0</v>
      </c>
      <c r="AN2393" s="119">
        <v>0</v>
      </c>
      <c r="AO2393" s="120">
        <v>0</v>
      </c>
      <c r="AP2393" s="39">
        <v>0</v>
      </c>
      <c r="AQ2393" s="141">
        <v>0</v>
      </c>
      <c r="AR2393" s="141">
        <v>0</v>
      </c>
      <c r="AS2393" s="143">
        <v>0</v>
      </c>
      <c r="AT2393" s="144">
        <v>0</v>
      </c>
      <c r="AU2393" s="141">
        <v>0</v>
      </c>
      <c r="AV2393" s="141">
        <v>0</v>
      </c>
      <c r="AW2393" s="143">
        <v>0</v>
      </c>
      <c r="AY2393" s="146"/>
      <c r="AZ2393" s="1048"/>
    </row>
    <row r="2394" spans="1:64" ht="12.75" customHeight="1" x14ac:dyDescent="0.25">
      <c r="A2394" s="356"/>
      <c r="B2394" s="225"/>
      <c r="C2394" s="272"/>
      <c r="D2394" s="357"/>
      <c r="E2394" s="226"/>
      <c r="F2394" s="122"/>
      <c r="G2394" s="126"/>
      <c r="H2394" s="35"/>
      <c r="I2394" s="36"/>
      <c r="J2394" s="37"/>
      <c r="K2394" s="206" t="s">
        <v>76</v>
      </c>
      <c r="L2394" s="241">
        <v>0</v>
      </c>
      <c r="M2394" s="242">
        <v>0</v>
      </c>
      <c r="N2394" s="201">
        <v>0</v>
      </c>
      <c r="O2394" s="202">
        <v>0</v>
      </c>
      <c r="P2394" s="202">
        <v>0</v>
      </c>
      <c r="Q2394" s="202">
        <v>0</v>
      </c>
      <c r="R2394" s="202">
        <v>0</v>
      </c>
      <c r="S2394" s="202">
        <v>0</v>
      </c>
      <c r="T2394" s="203"/>
      <c r="U2394" s="135">
        <v>0</v>
      </c>
      <c r="V2394" s="135">
        <v>0</v>
      </c>
      <c r="W2394" s="202">
        <v>0</v>
      </c>
      <c r="X2394" s="202">
        <v>0</v>
      </c>
      <c r="Y2394" s="203"/>
      <c r="Z2394" s="135">
        <v>0</v>
      </c>
      <c r="AA2394" s="204">
        <v>0</v>
      </c>
      <c r="AB2394" s="202">
        <v>0</v>
      </c>
      <c r="AC2394" s="202">
        <v>0</v>
      </c>
      <c r="AD2394" s="202">
        <v>0</v>
      </c>
      <c r="AE2394" s="202">
        <v>0</v>
      </c>
      <c r="AF2394" s="202">
        <v>0</v>
      </c>
      <c r="AG2394" s="203"/>
      <c r="AH2394" s="135">
        <v>0</v>
      </c>
      <c r="AI2394" s="135">
        <v>0</v>
      </c>
      <c r="AJ2394" s="202">
        <v>0</v>
      </c>
      <c r="AK2394" s="202">
        <v>0</v>
      </c>
      <c r="AL2394" s="203"/>
      <c r="AM2394" s="205">
        <v>0</v>
      </c>
      <c r="AN2394" s="119">
        <v>0</v>
      </c>
      <c r="AO2394" s="120">
        <v>0</v>
      </c>
      <c r="AP2394" s="39">
        <v>0</v>
      </c>
      <c r="AQ2394" s="141">
        <v>0</v>
      </c>
      <c r="AR2394" s="141">
        <v>0</v>
      </c>
      <c r="AS2394" s="143">
        <v>0</v>
      </c>
      <c r="AT2394" s="144">
        <v>0</v>
      </c>
      <c r="AU2394" s="141">
        <v>0</v>
      </c>
      <c r="AV2394" s="141">
        <v>0</v>
      </c>
      <c r="AW2394" s="143">
        <v>0</v>
      </c>
      <c r="AY2394" s="146"/>
      <c r="AZ2394" s="1048"/>
    </row>
    <row r="2395" spans="1:64" ht="12.75" customHeight="1" x14ac:dyDescent="0.25">
      <c r="A2395" s="15"/>
      <c r="C2395" s="367"/>
      <c r="D2395" s="123"/>
      <c r="F2395" s="125"/>
      <c r="G2395" s="126"/>
      <c r="H2395" s="35"/>
      <c r="I2395" s="36"/>
      <c r="J2395" s="37"/>
      <c r="K2395" s="1052"/>
      <c r="L2395" s="199"/>
      <c r="M2395" s="200"/>
      <c r="N2395" s="201"/>
      <c r="O2395" s="202"/>
      <c r="P2395" s="202"/>
      <c r="Q2395" s="202"/>
      <c r="R2395" s="202"/>
      <c r="S2395" s="202"/>
      <c r="T2395" s="224"/>
      <c r="U2395" s="138"/>
      <c r="V2395" s="138"/>
      <c r="W2395" s="139"/>
      <c r="X2395" s="139"/>
      <c r="Y2395" s="224"/>
      <c r="Z2395" s="210"/>
      <c r="AA2395" s="204"/>
      <c r="AB2395" s="202"/>
      <c r="AC2395" s="202"/>
      <c r="AD2395" s="202"/>
      <c r="AE2395" s="202"/>
      <c r="AF2395" s="202"/>
      <c r="AG2395" s="224"/>
      <c r="AH2395" s="138"/>
      <c r="AI2395" s="138"/>
      <c r="AJ2395" s="139"/>
      <c r="AK2395" s="139"/>
      <c r="AL2395" s="224"/>
      <c r="AM2395" s="140"/>
      <c r="AN2395" s="211"/>
      <c r="AO2395" s="212"/>
      <c r="AP2395" s="39"/>
      <c r="AQ2395" s="141"/>
      <c r="AR2395" s="141"/>
      <c r="AS2395" s="143"/>
      <c r="AU2395" s="141"/>
      <c r="AV2395" s="141"/>
      <c r="AW2395" s="143"/>
      <c r="AY2395" s="146"/>
      <c r="AZ2395" s="1048"/>
    </row>
    <row r="2396" spans="1:64" ht="12.75" customHeight="1" x14ac:dyDescent="0.25">
      <c r="A2396" s="15"/>
      <c r="C2396" s="367"/>
      <c r="D2396" s="123"/>
      <c r="F2396" s="125"/>
      <c r="G2396" s="126"/>
      <c r="H2396" s="35"/>
      <c r="I2396" s="36"/>
      <c r="J2396" s="37"/>
      <c r="K2396" s="381" t="s">
        <v>386</v>
      </c>
      <c r="L2396" s="199"/>
      <c r="M2396" s="200"/>
      <c r="N2396" s="201"/>
      <c r="O2396" s="202"/>
      <c r="P2396" s="202"/>
      <c r="Q2396" s="202"/>
      <c r="R2396" s="202"/>
      <c r="S2396" s="202"/>
      <c r="T2396" s="224"/>
      <c r="U2396" s="138"/>
      <c r="V2396" s="138"/>
      <c r="W2396" s="139"/>
      <c r="X2396" s="139"/>
      <c r="Y2396" s="224"/>
      <c r="Z2396" s="210"/>
      <c r="AA2396" s="204"/>
      <c r="AB2396" s="202"/>
      <c r="AC2396" s="202"/>
      <c r="AD2396" s="202"/>
      <c r="AE2396" s="202"/>
      <c r="AF2396" s="202"/>
      <c r="AG2396" s="224"/>
      <c r="AH2396" s="138"/>
      <c r="AI2396" s="138"/>
      <c r="AJ2396" s="139"/>
      <c r="AK2396" s="139"/>
      <c r="AL2396" s="224"/>
      <c r="AM2396" s="140"/>
      <c r="AN2396" s="211"/>
      <c r="AO2396" s="212"/>
      <c r="AP2396" s="39"/>
      <c r="AQ2396" s="141"/>
      <c r="AR2396" s="141"/>
      <c r="AS2396" s="143"/>
      <c r="AU2396" s="141"/>
      <c r="AV2396" s="141"/>
      <c r="AW2396" s="143"/>
      <c r="AY2396" s="146"/>
      <c r="AZ2396" s="1048"/>
    </row>
    <row r="2397" spans="1:64" x14ac:dyDescent="0.25">
      <c r="A2397" s="15"/>
      <c r="C2397" s="367"/>
      <c r="D2397" s="123"/>
      <c r="F2397" s="125"/>
      <c r="G2397" s="126"/>
      <c r="H2397" s="35"/>
      <c r="I2397" s="36"/>
      <c r="J2397" s="37"/>
      <c r="K2397" s="349" t="s">
        <v>387</v>
      </c>
      <c r="L2397" s="199"/>
      <c r="M2397" s="200"/>
      <c r="N2397" s="201"/>
      <c r="O2397" s="202"/>
      <c r="P2397" s="202"/>
      <c r="Q2397" s="202"/>
      <c r="R2397" s="202"/>
      <c r="S2397" s="202"/>
      <c r="T2397" s="224"/>
      <c r="U2397" s="138"/>
      <c r="V2397" s="138"/>
      <c r="W2397" s="139"/>
      <c r="X2397" s="139"/>
      <c r="Y2397" s="224"/>
      <c r="Z2397" s="210"/>
      <c r="AA2397" s="204"/>
      <c r="AB2397" s="202"/>
      <c r="AC2397" s="202"/>
      <c r="AD2397" s="202"/>
      <c r="AE2397" s="202"/>
      <c r="AF2397" s="202"/>
      <c r="AG2397" s="224"/>
      <c r="AH2397" s="138"/>
      <c r="AI2397" s="138"/>
      <c r="AJ2397" s="139"/>
      <c r="AK2397" s="139"/>
      <c r="AL2397" s="224"/>
      <c r="AM2397" s="140"/>
      <c r="AN2397" s="211"/>
      <c r="AO2397" s="212"/>
      <c r="AP2397" s="39"/>
      <c r="AQ2397" s="141"/>
      <c r="AR2397" s="141"/>
      <c r="AS2397" s="143"/>
      <c r="AU2397" s="141"/>
      <c r="AV2397" s="141"/>
      <c r="AW2397" s="143"/>
      <c r="AY2397" s="146"/>
      <c r="AZ2397" s="1048"/>
    </row>
    <row r="2398" spans="1:64" ht="12.75" customHeight="1" x14ac:dyDescent="0.25">
      <c r="A2398" s="15"/>
      <c r="C2398" s="122"/>
      <c r="D2398" s="123"/>
      <c r="F2398" s="125"/>
      <c r="G2398" s="126"/>
      <c r="H2398" s="35"/>
      <c r="I2398" s="36"/>
      <c r="J2398" s="37"/>
      <c r="K2398" s="206"/>
      <c r="L2398" s="199"/>
      <c r="M2398" s="200"/>
      <c r="N2398" s="201"/>
      <c r="O2398" s="202"/>
      <c r="P2398" s="202"/>
      <c r="Q2398" s="202"/>
      <c r="R2398" s="202"/>
      <c r="S2398" s="202"/>
      <c r="T2398" s="224"/>
      <c r="U2398" s="133"/>
      <c r="V2398" s="133"/>
      <c r="W2398" s="134"/>
      <c r="X2398" s="134"/>
      <c r="Y2398" s="224"/>
      <c r="Z2398" s="135"/>
      <c r="AA2398" s="204"/>
      <c r="AB2398" s="202"/>
      <c r="AC2398" s="202"/>
      <c r="AD2398" s="202"/>
      <c r="AE2398" s="202"/>
      <c r="AF2398" s="202"/>
      <c r="AG2398" s="224"/>
      <c r="AH2398" s="133"/>
      <c r="AI2398" s="133"/>
      <c r="AJ2398" s="134"/>
      <c r="AK2398" s="134"/>
      <c r="AL2398" s="224"/>
      <c r="AM2398" s="205"/>
      <c r="AN2398" s="119"/>
      <c r="AO2398" s="120"/>
      <c r="AP2398" s="39"/>
      <c r="AQ2398" s="141"/>
      <c r="AR2398" s="141"/>
      <c r="AS2398" s="143"/>
      <c r="AU2398" s="141"/>
      <c r="AV2398" s="141"/>
      <c r="AW2398" s="143"/>
      <c r="AY2398" s="146"/>
      <c r="AZ2398" s="1048"/>
    </row>
    <row r="2399" spans="1:64" ht="35.1" customHeight="1" x14ac:dyDescent="0.25">
      <c r="A2399" s="356" t="s">
        <v>2799</v>
      </c>
      <c r="B2399" s="225">
        <v>10</v>
      </c>
      <c r="C2399" s="122" t="s">
        <v>276</v>
      </c>
      <c r="D2399" s="123">
        <v>1000</v>
      </c>
      <c r="E2399" s="226"/>
      <c r="F2399" s="122">
        <v>12</v>
      </c>
      <c r="G2399" s="126">
        <v>1</v>
      </c>
      <c r="H2399" s="35" t="str">
        <f t="shared" ref="H2399:H2515" si="1816">LEFT(J2399,3)</f>
        <v>085</v>
      </c>
      <c r="I2399" s="36" t="s">
        <v>96</v>
      </c>
      <c r="J2399" s="37" t="s">
        <v>2820</v>
      </c>
      <c r="K2399" s="1071" t="s">
        <v>2821</v>
      </c>
      <c r="L2399" s="232">
        <v>178</v>
      </c>
      <c r="M2399" s="233">
        <v>177</v>
      </c>
      <c r="N2399" s="130"/>
      <c r="O2399" s="131"/>
      <c r="P2399" s="131"/>
      <c r="Q2399" s="131"/>
      <c r="R2399" s="131"/>
      <c r="S2399" s="131"/>
      <c r="T2399" s="132" t="str">
        <f t="shared" ref="T2399:T2402" si="1817">IF(SUM(N2399:S2399)=U2399,"OK",SUM(N2399:S2399)-U2399)</f>
        <v>OK</v>
      </c>
      <c r="U2399" s="138"/>
      <c r="V2399" s="138"/>
      <c r="W2399" s="139"/>
      <c r="X2399" s="139"/>
      <c r="Y2399" s="132" t="str">
        <f t="shared" ref="Y2399:Y2402" si="1818">IF(SUM(W2399:X2399)=Z2399,"OK",SUM(W2399:X2399)-Z2399)</f>
        <v>OK</v>
      </c>
      <c r="Z2399" s="210"/>
      <c r="AA2399" s="204"/>
      <c r="AB2399" s="202"/>
      <c r="AC2399" s="202"/>
      <c r="AD2399" s="202"/>
      <c r="AE2399" s="202"/>
      <c r="AF2399" s="202"/>
      <c r="AG2399" s="132" t="str">
        <f t="shared" ref="AG2399:AG2402" si="1819">IF(SUM(AA2399:AF2399)=AH2399,"OK",SUM(AA2399:AF2399)-AH2399)</f>
        <v>OK</v>
      </c>
      <c r="AH2399" s="138"/>
      <c r="AI2399" s="138"/>
      <c r="AJ2399" s="139"/>
      <c r="AK2399" s="139"/>
      <c r="AL2399" s="132" t="str">
        <f t="shared" ref="AL2399:AL2402" si="1820">IF(SUM(AJ2399:AK2399)=AM2399,"OK",SUM(AJ2399:AK2399)-AM2399)</f>
        <v>OK</v>
      </c>
      <c r="AM2399" s="140"/>
      <c r="AN2399" s="119">
        <f t="shared" ref="AN2399:AN2402" si="1821">L2399+U2399+V2399+Z2399</f>
        <v>178</v>
      </c>
      <c r="AO2399" s="120">
        <f t="shared" ref="AO2399:AO2402" si="1822">M2399+AH2399+AI2399+AM2399</f>
        <v>177</v>
      </c>
      <c r="AP2399" s="39">
        <f>L2399</f>
        <v>178</v>
      </c>
      <c r="AQ2399" s="141">
        <f>AN2399</f>
        <v>178</v>
      </c>
      <c r="AR2399" s="142">
        <f t="shared" ref="AR2399:AR2402" si="1823">AQ2399-AP2399</f>
        <v>0</v>
      </c>
      <c r="AS2399" s="143">
        <f t="shared" ref="AS2399:AS2402" si="1824">AR2399/AP2399</f>
        <v>0</v>
      </c>
      <c r="AT2399" s="144">
        <f>M2399</f>
        <v>177</v>
      </c>
      <c r="AU2399" s="141">
        <f t="shared" ref="AU2399:AU2402" si="1825">AO2399</f>
        <v>177</v>
      </c>
      <c r="AV2399" s="142">
        <f t="shared" ref="AV2399:AV2402" si="1826">AU2399-AT2399</f>
        <v>0</v>
      </c>
      <c r="AW2399" s="143">
        <f t="shared" ref="AW2399:AW2402" si="1827">AV2399/AT2399</f>
        <v>0</v>
      </c>
      <c r="AY2399" s="146" t="str">
        <f>RIGHT(LEFT(I2399,3),2)&amp;"."&amp;RIGHT(LEFT(I2399,5),2)</f>
        <v>12.11</v>
      </c>
      <c r="AZ2399" s="1048" t="b">
        <f>COUNTIF('[1]Codes SEC'!$B$2:$B$250,Ministres!AY2399)&gt;0</f>
        <v>1</v>
      </c>
    </row>
    <row r="2400" spans="1:64" ht="35.1" customHeight="1" x14ac:dyDescent="0.25">
      <c r="A2400" s="15" t="s">
        <v>2799</v>
      </c>
      <c r="B2400" s="225">
        <v>10</v>
      </c>
      <c r="C2400" s="122" t="s">
        <v>276</v>
      </c>
      <c r="D2400" s="123">
        <v>1000</v>
      </c>
      <c r="E2400" s="226"/>
      <c r="F2400" s="122">
        <v>12</v>
      </c>
      <c r="G2400" s="126">
        <v>1</v>
      </c>
      <c r="H2400" s="35" t="str">
        <f t="shared" si="1816"/>
        <v>085</v>
      </c>
      <c r="I2400" s="36">
        <v>83132000</v>
      </c>
      <c r="J2400" s="37" t="s">
        <v>2822</v>
      </c>
      <c r="K2400" s="581" t="s">
        <v>2823</v>
      </c>
      <c r="L2400" s="232">
        <v>0</v>
      </c>
      <c r="M2400" s="233">
        <v>75</v>
      </c>
      <c r="N2400" s="130"/>
      <c r="O2400" s="131"/>
      <c r="P2400" s="131"/>
      <c r="Q2400" s="131"/>
      <c r="R2400" s="131"/>
      <c r="S2400" s="131"/>
      <c r="T2400" s="132" t="str">
        <f t="shared" si="1817"/>
        <v>OK</v>
      </c>
      <c r="U2400" s="138"/>
      <c r="V2400" s="138"/>
      <c r="W2400" s="139"/>
      <c r="X2400" s="139"/>
      <c r="Y2400" s="132" t="str">
        <f t="shared" si="1818"/>
        <v>OK</v>
      </c>
      <c r="Z2400" s="210"/>
      <c r="AA2400" s="204"/>
      <c r="AB2400" s="202"/>
      <c r="AC2400" s="202"/>
      <c r="AD2400" s="202"/>
      <c r="AE2400" s="202"/>
      <c r="AF2400" s="202"/>
      <c r="AG2400" s="132" t="str">
        <f t="shared" si="1819"/>
        <v>OK</v>
      </c>
      <c r="AH2400" s="138"/>
      <c r="AI2400" s="138"/>
      <c r="AJ2400" s="139"/>
      <c r="AK2400" s="139"/>
      <c r="AL2400" s="132" t="str">
        <f t="shared" si="1820"/>
        <v>OK</v>
      </c>
      <c r="AM2400" s="140"/>
      <c r="AN2400" s="119">
        <f t="shared" si="1821"/>
        <v>0</v>
      </c>
      <c r="AO2400" s="120">
        <f t="shared" si="1822"/>
        <v>75</v>
      </c>
      <c r="AP2400" s="39">
        <f>L2400</f>
        <v>0</v>
      </c>
      <c r="AQ2400" s="141">
        <f>AN2400</f>
        <v>0</v>
      </c>
      <c r="AR2400" s="142">
        <f t="shared" si="1823"/>
        <v>0</v>
      </c>
      <c r="AS2400" s="143" t="e">
        <f t="shared" si="1824"/>
        <v>#DIV/0!</v>
      </c>
      <c r="AT2400" s="144">
        <f>M2400</f>
        <v>75</v>
      </c>
      <c r="AU2400" s="141">
        <f t="shared" si="1825"/>
        <v>75</v>
      </c>
      <c r="AV2400" s="142">
        <f t="shared" si="1826"/>
        <v>0</v>
      </c>
      <c r="AW2400" s="143">
        <f t="shared" si="1827"/>
        <v>0</v>
      </c>
      <c r="AY2400" s="146" t="str">
        <f>RIGHT(LEFT(I2400,3),2)&amp;"."&amp;RIGHT(LEFT(I2400,5),2)</f>
        <v>31.32</v>
      </c>
      <c r="AZ2400" s="1048" t="b">
        <f>COUNTIF('[1]Codes SEC'!$B$2:$B$250,Ministres!AY2400)&gt;0</f>
        <v>1</v>
      </c>
    </row>
    <row r="2401" spans="1:64" ht="35.1" customHeight="1" x14ac:dyDescent="0.25">
      <c r="A2401" s="15" t="s">
        <v>2799</v>
      </c>
      <c r="B2401" s="225">
        <v>10</v>
      </c>
      <c r="C2401" s="122" t="s">
        <v>276</v>
      </c>
      <c r="D2401" s="123">
        <v>1000</v>
      </c>
      <c r="E2401" s="226"/>
      <c r="F2401" s="122">
        <v>12</v>
      </c>
      <c r="G2401" s="126">
        <v>1</v>
      </c>
      <c r="H2401" s="35" t="str">
        <f t="shared" si="1816"/>
        <v>085</v>
      </c>
      <c r="I2401" s="36">
        <v>83300000</v>
      </c>
      <c r="J2401" s="37" t="s">
        <v>2824</v>
      </c>
      <c r="K2401" s="581" t="s">
        <v>2825</v>
      </c>
      <c r="L2401" s="232">
        <v>0</v>
      </c>
      <c r="M2401" s="233">
        <v>20</v>
      </c>
      <c r="N2401" s="130"/>
      <c r="O2401" s="131"/>
      <c r="P2401" s="131"/>
      <c r="Q2401" s="131"/>
      <c r="R2401" s="131"/>
      <c r="S2401" s="131"/>
      <c r="T2401" s="132" t="str">
        <f t="shared" si="1817"/>
        <v>OK</v>
      </c>
      <c r="U2401" s="138"/>
      <c r="V2401" s="138"/>
      <c r="W2401" s="139"/>
      <c r="X2401" s="139"/>
      <c r="Y2401" s="132" t="str">
        <f t="shared" si="1818"/>
        <v>OK</v>
      </c>
      <c r="Z2401" s="210"/>
      <c r="AA2401" s="204"/>
      <c r="AB2401" s="202"/>
      <c r="AC2401" s="202"/>
      <c r="AD2401" s="202"/>
      <c r="AE2401" s="202"/>
      <c r="AF2401" s="202"/>
      <c r="AG2401" s="132" t="str">
        <f t="shared" si="1819"/>
        <v>OK</v>
      </c>
      <c r="AH2401" s="138"/>
      <c r="AI2401" s="138"/>
      <c r="AJ2401" s="139"/>
      <c r="AK2401" s="139"/>
      <c r="AL2401" s="132" t="str">
        <f t="shared" si="1820"/>
        <v>OK</v>
      </c>
      <c r="AM2401" s="140"/>
      <c r="AN2401" s="119">
        <f t="shared" si="1821"/>
        <v>0</v>
      </c>
      <c r="AO2401" s="120">
        <f t="shared" si="1822"/>
        <v>20</v>
      </c>
      <c r="AP2401" s="39">
        <f>L2401</f>
        <v>0</v>
      </c>
      <c r="AQ2401" s="141">
        <f>AN2401</f>
        <v>0</v>
      </c>
      <c r="AR2401" s="142">
        <f t="shared" si="1823"/>
        <v>0</v>
      </c>
      <c r="AS2401" s="143" t="e">
        <f t="shared" si="1824"/>
        <v>#DIV/0!</v>
      </c>
      <c r="AT2401" s="144">
        <f>M2401</f>
        <v>20</v>
      </c>
      <c r="AU2401" s="141">
        <f t="shared" si="1825"/>
        <v>20</v>
      </c>
      <c r="AV2401" s="142">
        <f t="shared" si="1826"/>
        <v>0</v>
      </c>
      <c r="AW2401" s="143">
        <f t="shared" si="1827"/>
        <v>0</v>
      </c>
      <c r="AY2401" s="146" t="str">
        <f>RIGHT(LEFT(I2401,3),2)&amp;"."&amp;RIGHT(LEFT(I2401,5),2)</f>
        <v>33.00</v>
      </c>
      <c r="AZ2401" s="1048" t="b">
        <f>COUNTIF('[1]Codes SEC'!$B$2:$B$250,Ministres!AY2401)&gt;0</f>
        <v>1</v>
      </c>
    </row>
    <row r="2402" spans="1:64" ht="35.1" customHeight="1" x14ac:dyDescent="0.25">
      <c r="A2402" s="15" t="s">
        <v>2799</v>
      </c>
      <c r="B2402" s="225">
        <v>10</v>
      </c>
      <c r="C2402" s="122" t="s">
        <v>276</v>
      </c>
      <c r="D2402" s="123">
        <v>1000</v>
      </c>
      <c r="E2402" s="226"/>
      <c r="F2402" s="122">
        <v>12</v>
      </c>
      <c r="G2402" s="126">
        <v>1</v>
      </c>
      <c r="H2402" s="35" t="str">
        <f t="shared" si="1816"/>
        <v>085</v>
      </c>
      <c r="I2402" s="36">
        <v>83441000</v>
      </c>
      <c r="J2402" s="37" t="s">
        <v>2826</v>
      </c>
      <c r="K2402" s="581" t="s">
        <v>2827</v>
      </c>
      <c r="L2402" s="232">
        <v>0</v>
      </c>
      <c r="M2402" s="233">
        <v>5</v>
      </c>
      <c r="N2402" s="130"/>
      <c r="O2402" s="131"/>
      <c r="P2402" s="131"/>
      <c r="Q2402" s="131"/>
      <c r="R2402" s="131"/>
      <c r="S2402" s="131"/>
      <c r="T2402" s="132" t="str">
        <f t="shared" si="1817"/>
        <v>OK</v>
      </c>
      <c r="U2402" s="138"/>
      <c r="V2402" s="138"/>
      <c r="W2402" s="139"/>
      <c r="X2402" s="139"/>
      <c r="Y2402" s="132" t="str">
        <f t="shared" si="1818"/>
        <v>OK</v>
      </c>
      <c r="Z2402" s="210"/>
      <c r="AA2402" s="204"/>
      <c r="AB2402" s="202"/>
      <c r="AC2402" s="202"/>
      <c r="AD2402" s="202"/>
      <c r="AE2402" s="202"/>
      <c r="AF2402" s="202"/>
      <c r="AG2402" s="132" t="str">
        <f t="shared" si="1819"/>
        <v>OK</v>
      </c>
      <c r="AH2402" s="138"/>
      <c r="AI2402" s="138"/>
      <c r="AJ2402" s="139"/>
      <c r="AK2402" s="139"/>
      <c r="AL2402" s="132" t="str">
        <f t="shared" si="1820"/>
        <v>OK</v>
      </c>
      <c r="AM2402" s="140"/>
      <c r="AN2402" s="119">
        <f t="shared" si="1821"/>
        <v>0</v>
      </c>
      <c r="AO2402" s="120">
        <f t="shared" si="1822"/>
        <v>5</v>
      </c>
      <c r="AP2402" s="39">
        <f>L2402</f>
        <v>0</v>
      </c>
      <c r="AQ2402" s="141">
        <f>AN2402</f>
        <v>0</v>
      </c>
      <c r="AR2402" s="142">
        <f t="shared" si="1823"/>
        <v>0</v>
      </c>
      <c r="AS2402" s="143" t="e">
        <f t="shared" si="1824"/>
        <v>#DIV/0!</v>
      </c>
      <c r="AT2402" s="144">
        <f>M2402</f>
        <v>5</v>
      </c>
      <c r="AU2402" s="141">
        <f t="shared" si="1825"/>
        <v>5</v>
      </c>
      <c r="AV2402" s="142">
        <f t="shared" si="1826"/>
        <v>0</v>
      </c>
      <c r="AW2402" s="143">
        <f t="shared" si="1827"/>
        <v>0</v>
      </c>
      <c r="AY2402" s="146" t="str">
        <f>RIGHT(LEFT(I2402,3),2)&amp;"."&amp;RIGHT(LEFT(I2402,5),2)</f>
        <v>34.41</v>
      </c>
      <c r="AZ2402" s="1048" t="b">
        <f>COUNTIF('[1]Codes SEC'!$B$2:$B$250,Ministres!AY2402)&gt;0</f>
        <v>1</v>
      </c>
    </row>
    <row r="2403" spans="1:64" ht="12.75" customHeight="1" x14ac:dyDescent="0.25">
      <c r="A2403" s="350"/>
      <c r="B2403" s="1068"/>
      <c r="C2403" s="150"/>
      <c r="D2403" s="352"/>
      <c r="E2403" s="1069"/>
      <c r="F2403" s="150"/>
      <c r="G2403" s="154"/>
      <c r="H2403" s="155"/>
      <c r="I2403" s="156"/>
      <c r="J2403" s="157"/>
      <c r="K2403" s="158" t="s">
        <v>70</v>
      </c>
      <c r="L2403" s="236">
        <f t="shared" ref="L2403:S2403" si="1828">L2402+L2399+L2400+L2401</f>
        <v>178</v>
      </c>
      <c r="M2403" s="1056">
        <f t="shared" si="1828"/>
        <v>277</v>
      </c>
      <c r="N2403" s="1057">
        <f t="shared" si="1828"/>
        <v>0</v>
      </c>
      <c r="O2403" s="1058">
        <f t="shared" si="1828"/>
        <v>0</v>
      </c>
      <c r="P2403" s="1058">
        <f t="shared" si="1828"/>
        <v>0</v>
      </c>
      <c r="Q2403" s="1058">
        <f t="shared" si="1828"/>
        <v>0</v>
      </c>
      <c r="R2403" s="1058">
        <f t="shared" si="1828"/>
        <v>0</v>
      </c>
      <c r="S2403" s="1058">
        <f t="shared" si="1828"/>
        <v>0</v>
      </c>
      <c r="T2403" s="1059"/>
      <c r="U2403" s="1060">
        <f>U2402+U2399+U2400+U2401</f>
        <v>0</v>
      </c>
      <c r="V2403" s="1060">
        <f>V2402+V2399+V2400+V2401</f>
        <v>0</v>
      </c>
      <c r="W2403" s="1058">
        <f>W2402+W2399+W2400+W2401</f>
        <v>0</v>
      </c>
      <c r="X2403" s="1058">
        <f>X2402+X2399+X2400+X2401</f>
        <v>0</v>
      </c>
      <c r="Y2403" s="1059"/>
      <c r="Z2403" s="1060">
        <f t="shared" ref="Z2403:AF2403" si="1829">Z2402+Z2399+Z2400+Z2401</f>
        <v>0</v>
      </c>
      <c r="AA2403" s="165">
        <f t="shared" si="1829"/>
        <v>0</v>
      </c>
      <c r="AB2403" s="1058">
        <f t="shared" si="1829"/>
        <v>0</v>
      </c>
      <c r="AC2403" s="1058">
        <f t="shared" si="1829"/>
        <v>0</v>
      </c>
      <c r="AD2403" s="1058">
        <f t="shared" si="1829"/>
        <v>0</v>
      </c>
      <c r="AE2403" s="1058">
        <f t="shared" si="1829"/>
        <v>0</v>
      </c>
      <c r="AF2403" s="1058">
        <f t="shared" si="1829"/>
        <v>0</v>
      </c>
      <c r="AG2403" s="1059"/>
      <c r="AH2403" s="1060">
        <f>AH2402+AH2399+AH2400+AH2401</f>
        <v>0</v>
      </c>
      <c r="AI2403" s="1060">
        <f>AI2402+AI2399+AI2400+AI2401</f>
        <v>0</v>
      </c>
      <c r="AJ2403" s="1058">
        <f>AJ2402+AJ2399+AJ2400+AJ2401</f>
        <v>0</v>
      </c>
      <c r="AK2403" s="1058">
        <f>AK2402+AK2399+AK2400+AK2401</f>
        <v>0</v>
      </c>
      <c r="AL2403" s="1059"/>
      <c r="AM2403" s="1061">
        <f t="shared" ref="AM2403:AW2403" si="1830">AM2402+AM2399+AM2400+AM2401</f>
        <v>0</v>
      </c>
      <c r="AN2403" s="167">
        <f>AN2402+AN2399+AN2400+AN2401</f>
        <v>178</v>
      </c>
      <c r="AO2403" s="1062">
        <f t="shared" si="1830"/>
        <v>277</v>
      </c>
      <c r="AP2403" s="169">
        <f t="shared" si="1830"/>
        <v>178</v>
      </c>
      <c r="AQ2403" s="1063">
        <f t="shared" si="1830"/>
        <v>178</v>
      </c>
      <c r="AR2403" s="1064">
        <f t="shared" si="1830"/>
        <v>0</v>
      </c>
      <c r="AS2403" s="1065" t="e">
        <f t="shared" si="1830"/>
        <v>#DIV/0!</v>
      </c>
      <c r="AT2403" s="1066">
        <f t="shared" si="1830"/>
        <v>277</v>
      </c>
      <c r="AU2403" s="1063">
        <f t="shared" si="1830"/>
        <v>277</v>
      </c>
      <c r="AV2403" s="1064">
        <f t="shared" si="1830"/>
        <v>0</v>
      </c>
      <c r="AW2403" s="1065">
        <f t="shared" si="1830"/>
        <v>0</v>
      </c>
      <c r="AY2403" s="146"/>
      <c r="AZ2403" s="1072"/>
    </row>
    <row r="2404" spans="1:64" ht="12.75" customHeight="1" x14ac:dyDescent="0.25">
      <c r="A2404" s="356"/>
      <c r="B2404" s="225"/>
      <c r="C2404" s="122"/>
      <c r="D2404" s="357"/>
      <c r="E2404" s="226"/>
      <c r="F2404" s="122"/>
      <c r="G2404" s="126"/>
      <c r="H2404" s="35"/>
      <c r="I2404" s="36"/>
      <c r="J2404" s="37"/>
      <c r="K2404" s="860"/>
      <c r="L2404" s="241"/>
      <c r="M2404" s="242"/>
      <c r="N2404" s="258"/>
      <c r="O2404" s="259"/>
      <c r="P2404" s="259"/>
      <c r="Q2404" s="259"/>
      <c r="R2404" s="259"/>
      <c r="S2404" s="259"/>
      <c r="T2404" s="260"/>
      <c r="U2404" s="261"/>
      <c r="V2404" s="261"/>
      <c r="W2404" s="262"/>
      <c r="X2404" s="262"/>
      <c r="Y2404" s="260"/>
      <c r="Z2404" s="263"/>
      <c r="AA2404" s="264"/>
      <c r="AB2404" s="259"/>
      <c r="AC2404" s="259"/>
      <c r="AD2404" s="259"/>
      <c r="AE2404" s="259"/>
      <c r="AF2404" s="259"/>
      <c r="AG2404" s="260"/>
      <c r="AH2404" s="261"/>
      <c r="AI2404" s="261"/>
      <c r="AJ2404" s="262"/>
      <c r="AK2404" s="262"/>
      <c r="AL2404" s="260"/>
      <c r="AM2404" s="265"/>
      <c r="AN2404" s="266"/>
      <c r="AO2404" s="267"/>
      <c r="AP2404" s="268"/>
      <c r="AQ2404" s="269"/>
      <c r="AR2404" s="269"/>
      <c r="AS2404" s="270"/>
      <c r="AT2404" s="271"/>
      <c r="AU2404" s="269"/>
      <c r="AV2404" s="269"/>
      <c r="AW2404" s="270"/>
      <c r="AY2404" s="146"/>
      <c r="AZ2404" s="1048"/>
    </row>
    <row r="2405" spans="1:64" ht="12.75" customHeight="1" x14ac:dyDescent="0.25">
      <c r="A2405" s="356"/>
      <c r="B2405" s="225"/>
      <c r="C2405" s="122"/>
      <c r="D2405" s="357"/>
      <c r="E2405" s="226"/>
      <c r="F2405" s="122"/>
      <c r="G2405" s="126"/>
      <c r="H2405" s="35"/>
      <c r="I2405" s="36"/>
      <c r="J2405" s="37"/>
      <c r="K2405" s="243" t="s">
        <v>109</v>
      </c>
      <c r="L2405" s="241"/>
      <c r="M2405" s="242"/>
      <c r="N2405" s="258"/>
      <c r="O2405" s="259"/>
      <c r="P2405" s="259"/>
      <c r="Q2405" s="259"/>
      <c r="R2405" s="259"/>
      <c r="S2405" s="259"/>
      <c r="T2405" s="260"/>
      <c r="U2405" s="261"/>
      <c r="V2405" s="261"/>
      <c r="W2405" s="262"/>
      <c r="X2405" s="262"/>
      <c r="Y2405" s="260"/>
      <c r="Z2405" s="263"/>
      <c r="AA2405" s="264"/>
      <c r="AB2405" s="259"/>
      <c r="AC2405" s="259"/>
      <c r="AD2405" s="259"/>
      <c r="AE2405" s="259"/>
      <c r="AF2405" s="259"/>
      <c r="AG2405" s="260"/>
      <c r="AH2405" s="261"/>
      <c r="AI2405" s="261"/>
      <c r="AJ2405" s="262"/>
      <c r="AK2405" s="262"/>
      <c r="AL2405" s="260"/>
      <c r="AM2405" s="265"/>
      <c r="AN2405" s="266"/>
      <c r="AO2405" s="267"/>
      <c r="AP2405" s="268"/>
      <c r="AQ2405" s="269"/>
      <c r="AR2405" s="269"/>
      <c r="AS2405" s="270"/>
      <c r="AT2405" s="271"/>
      <c r="AU2405" s="269"/>
      <c r="AV2405" s="269"/>
      <c r="AW2405" s="270"/>
      <c r="AY2405" s="146"/>
      <c r="AZ2405" s="1048"/>
    </row>
    <row r="2406" spans="1:64" ht="12.75" customHeight="1" x14ac:dyDescent="0.25">
      <c r="A2406" s="356"/>
      <c r="B2406" s="225"/>
      <c r="C2406" s="122"/>
      <c r="D2406" s="357"/>
      <c r="E2406" s="226"/>
      <c r="F2406" s="122"/>
      <c r="G2406" s="126"/>
      <c r="H2406" s="35"/>
      <c r="I2406" s="36"/>
      <c r="J2406" s="37"/>
      <c r="K2406" s="243"/>
      <c r="L2406" s="241"/>
      <c r="M2406" s="242"/>
      <c r="N2406" s="258"/>
      <c r="O2406" s="259"/>
      <c r="P2406" s="259"/>
      <c r="Q2406" s="259"/>
      <c r="R2406" s="259"/>
      <c r="S2406" s="259"/>
      <c r="T2406" s="260"/>
      <c r="U2406" s="261"/>
      <c r="V2406" s="261"/>
      <c r="W2406" s="262"/>
      <c r="X2406" s="262"/>
      <c r="Y2406" s="260"/>
      <c r="Z2406" s="263"/>
      <c r="AA2406" s="264"/>
      <c r="AB2406" s="259"/>
      <c r="AC2406" s="259"/>
      <c r="AD2406" s="259"/>
      <c r="AE2406" s="259"/>
      <c r="AF2406" s="259"/>
      <c r="AG2406" s="260"/>
      <c r="AH2406" s="261"/>
      <c r="AI2406" s="261"/>
      <c r="AJ2406" s="262"/>
      <c r="AK2406" s="262"/>
      <c r="AL2406" s="260"/>
      <c r="AM2406" s="265"/>
      <c r="AN2406" s="266"/>
      <c r="AO2406" s="267"/>
      <c r="AP2406" s="268"/>
      <c r="AQ2406" s="269"/>
      <c r="AR2406" s="269"/>
      <c r="AS2406" s="270"/>
      <c r="AT2406" s="271"/>
      <c r="AU2406" s="269"/>
      <c r="AV2406" s="269"/>
      <c r="AW2406" s="270"/>
      <c r="AY2406" s="146"/>
      <c r="AZ2406" s="1048"/>
    </row>
    <row r="2407" spans="1:64" ht="35.1" customHeight="1" x14ac:dyDescent="0.25">
      <c r="A2407" s="15" t="s">
        <v>2799</v>
      </c>
      <c r="B2407" s="225">
        <v>10</v>
      </c>
      <c r="C2407" s="122" t="s">
        <v>276</v>
      </c>
      <c r="D2407" s="123">
        <v>1000</v>
      </c>
      <c r="E2407" s="226"/>
      <c r="F2407" s="122">
        <v>12</v>
      </c>
      <c r="G2407" s="126">
        <v>1</v>
      </c>
      <c r="H2407" s="35" t="str">
        <f t="shared" si="1816"/>
        <v>085</v>
      </c>
      <c r="I2407" s="36">
        <v>85112000</v>
      </c>
      <c r="J2407" s="37" t="s">
        <v>2828</v>
      </c>
      <c r="K2407" s="581" t="s">
        <v>2823</v>
      </c>
      <c r="L2407" s="232">
        <v>0</v>
      </c>
      <c r="M2407" s="233">
        <v>15</v>
      </c>
      <c r="N2407" s="130"/>
      <c r="O2407" s="131"/>
      <c r="P2407" s="131"/>
      <c r="Q2407" s="131"/>
      <c r="R2407" s="131"/>
      <c r="S2407" s="131"/>
      <c r="T2407" s="132" t="str">
        <f t="shared" ref="T2407:T2408" si="1831">IF(SUM(N2407:S2407)=U2407,"OK",SUM(N2407:S2407)-U2407)</f>
        <v>OK</v>
      </c>
      <c r="U2407" s="138"/>
      <c r="V2407" s="138"/>
      <c r="W2407" s="139"/>
      <c r="X2407" s="139"/>
      <c r="Y2407" s="132" t="str">
        <f t="shared" ref="Y2407:Y2408" si="1832">IF(SUM(W2407:X2407)=Z2407,"OK",SUM(W2407:X2407)-Z2407)</f>
        <v>OK</v>
      </c>
      <c r="Z2407" s="210"/>
      <c r="AA2407" s="204"/>
      <c r="AB2407" s="202"/>
      <c r="AC2407" s="202"/>
      <c r="AD2407" s="202"/>
      <c r="AE2407" s="202"/>
      <c r="AF2407" s="202"/>
      <c r="AG2407" s="132" t="str">
        <f t="shared" ref="AG2407:AG2408" si="1833">IF(SUM(AA2407:AF2407)=AH2407,"OK",SUM(AA2407:AF2407)-AH2407)</f>
        <v>OK</v>
      </c>
      <c r="AH2407" s="138"/>
      <c r="AI2407" s="138"/>
      <c r="AJ2407" s="139"/>
      <c r="AK2407" s="139"/>
      <c r="AL2407" s="132" t="str">
        <f t="shared" ref="AL2407:AL2408" si="1834">IF(SUM(AJ2407:AK2407)=AM2407,"OK",SUM(AJ2407:AK2407)-AM2407)</f>
        <v>OK</v>
      </c>
      <c r="AM2407" s="140"/>
      <c r="AN2407" s="119">
        <f t="shared" ref="AN2407:AN2408" si="1835">L2407+U2407+V2407+Z2407</f>
        <v>0</v>
      </c>
      <c r="AO2407" s="120">
        <f t="shared" ref="AO2407:AO2408" si="1836">M2407+AH2407+AI2407+AM2407</f>
        <v>15</v>
      </c>
      <c r="AP2407" s="39">
        <f>L2407</f>
        <v>0</v>
      </c>
      <c r="AQ2407" s="141">
        <f>AN2407</f>
        <v>0</v>
      </c>
      <c r="AR2407" s="142">
        <f>AQ2407-AP2407</f>
        <v>0</v>
      </c>
      <c r="AS2407" s="143" t="e">
        <f>AR2407/AP2407</f>
        <v>#DIV/0!</v>
      </c>
      <c r="AT2407" s="144">
        <f>M2407</f>
        <v>15</v>
      </c>
      <c r="AU2407" s="141">
        <f>AO2407</f>
        <v>15</v>
      </c>
      <c r="AV2407" s="142">
        <f>AU2407-AT2407</f>
        <v>0</v>
      </c>
      <c r="AW2407" s="143">
        <f>AV2407/AT2407</f>
        <v>0</v>
      </c>
      <c r="AY2407" s="146" t="str">
        <f>RIGHT(LEFT(I2407,3),2)&amp;"."&amp;RIGHT(LEFT(I2407,5),2)</f>
        <v>51.12</v>
      </c>
      <c r="AZ2407" s="1048" t="b">
        <f>COUNTIF('[1]Codes SEC'!$B$2:$B$250,Ministres!AY2407)&gt;0</f>
        <v>1</v>
      </c>
    </row>
    <row r="2408" spans="1:64" ht="35.1" customHeight="1" x14ac:dyDescent="0.25">
      <c r="A2408" s="15" t="s">
        <v>2799</v>
      </c>
      <c r="B2408" s="225">
        <v>10</v>
      </c>
      <c r="C2408" s="122" t="s">
        <v>276</v>
      </c>
      <c r="D2408" s="123">
        <v>1000</v>
      </c>
      <c r="E2408" s="226"/>
      <c r="F2408" s="122">
        <v>12</v>
      </c>
      <c r="G2408" s="126">
        <v>1</v>
      </c>
      <c r="H2408" s="35" t="str">
        <f t="shared" si="1816"/>
        <v>085</v>
      </c>
      <c r="I2408" s="36">
        <v>85210000</v>
      </c>
      <c r="J2408" s="37" t="s">
        <v>2829</v>
      </c>
      <c r="K2408" s="581" t="s">
        <v>2825</v>
      </c>
      <c r="L2408" s="232">
        <v>0</v>
      </c>
      <c r="M2408" s="233">
        <v>15</v>
      </c>
      <c r="N2408" s="130"/>
      <c r="O2408" s="131"/>
      <c r="P2408" s="131"/>
      <c r="Q2408" s="131"/>
      <c r="R2408" s="131"/>
      <c r="S2408" s="131"/>
      <c r="T2408" s="132" t="str">
        <f t="shared" si="1831"/>
        <v>OK</v>
      </c>
      <c r="U2408" s="138"/>
      <c r="V2408" s="138"/>
      <c r="W2408" s="139"/>
      <c r="X2408" s="139"/>
      <c r="Y2408" s="132" t="str">
        <f t="shared" si="1832"/>
        <v>OK</v>
      </c>
      <c r="Z2408" s="210"/>
      <c r="AA2408" s="204"/>
      <c r="AB2408" s="202"/>
      <c r="AC2408" s="202"/>
      <c r="AD2408" s="202"/>
      <c r="AE2408" s="202"/>
      <c r="AF2408" s="202"/>
      <c r="AG2408" s="132" t="str">
        <f t="shared" si="1833"/>
        <v>OK</v>
      </c>
      <c r="AH2408" s="138"/>
      <c r="AI2408" s="138"/>
      <c r="AJ2408" s="139"/>
      <c r="AK2408" s="139"/>
      <c r="AL2408" s="132" t="str">
        <f t="shared" si="1834"/>
        <v>OK</v>
      </c>
      <c r="AM2408" s="140"/>
      <c r="AN2408" s="119">
        <f t="shared" si="1835"/>
        <v>0</v>
      </c>
      <c r="AO2408" s="120">
        <f t="shared" si="1836"/>
        <v>15</v>
      </c>
      <c r="AP2408" s="39">
        <f>L2408</f>
        <v>0</v>
      </c>
      <c r="AQ2408" s="141">
        <f>AN2408</f>
        <v>0</v>
      </c>
      <c r="AR2408" s="142">
        <f>AQ2408-AP2408</f>
        <v>0</v>
      </c>
      <c r="AS2408" s="143" t="e">
        <f>AR2408/AP2408</f>
        <v>#DIV/0!</v>
      </c>
      <c r="AT2408" s="144">
        <f>M2408</f>
        <v>15</v>
      </c>
      <c r="AU2408" s="141">
        <f>AO2408</f>
        <v>15</v>
      </c>
      <c r="AV2408" s="142">
        <f>AU2408-AT2408</f>
        <v>0</v>
      </c>
      <c r="AW2408" s="143">
        <f>AV2408/AT2408</f>
        <v>0</v>
      </c>
      <c r="AY2408" s="146" t="str">
        <f>RIGHT(LEFT(I2408,3),2)&amp;"."&amp;RIGHT(LEFT(I2408,5),2)</f>
        <v>52.10</v>
      </c>
      <c r="AZ2408" s="1048" t="b">
        <f>COUNTIF('[1]Codes SEC'!$B$2:$B$250,Ministres!AY2408)&gt;0</f>
        <v>1</v>
      </c>
    </row>
    <row r="2409" spans="1:64" s="1085" customFormat="1" ht="12.75" customHeight="1" x14ac:dyDescent="0.25">
      <c r="A2409" s="350"/>
      <c r="B2409" s="1073"/>
      <c r="C2409" s="150"/>
      <c r="D2409" s="352"/>
      <c r="E2409" s="1074"/>
      <c r="F2409" s="150"/>
      <c r="G2409" s="154"/>
      <c r="H2409" s="155"/>
      <c r="I2409" s="156"/>
      <c r="J2409" s="157"/>
      <c r="K2409" s="158" t="s">
        <v>70</v>
      </c>
      <c r="L2409" s="369">
        <f t="shared" ref="L2409:S2409" si="1837">L2407+L2408</f>
        <v>0</v>
      </c>
      <c r="M2409" s="1075">
        <f t="shared" si="1837"/>
        <v>30</v>
      </c>
      <c r="N2409" s="1076">
        <f t="shared" si="1837"/>
        <v>0</v>
      </c>
      <c r="O2409" s="1077">
        <f t="shared" si="1837"/>
        <v>0</v>
      </c>
      <c r="P2409" s="1077">
        <f t="shared" si="1837"/>
        <v>0</v>
      </c>
      <c r="Q2409" s="1077">
        <f t="shared" si="1837"/>
        <v>0</v>
      </c>
      <c r="R2409" s="1077">
        <f t="shared" si="1837"/>
        <v>0</v>
      </c>
      <c r="S2409" s="1077">
        <f t="shared" si="1837"/>
        <v>0</v>
      </c>
      <c r="T2409" s="1078"/>
      <c r="U2409" s="1079">
        <f>U2407+U2408</f>
        <v>0</v>
      </c>
      <c r="V2409" s="1079">
        <f>V2407+V2408</f>
        <v>0</v>
      </c>
      <c r="W2409" s="1077">
        <f>W2407+W2408</f>
        <v>0</v>
      </c>
      <c r="X2409" s="1077">
        <f>X2407+X2408</f>
        <v>0</v>
      </c>
      <c r="Y2409" s="1078"/>
      <c r="Z2409" s="1079">
        <f t="shared" ref="Z2409:AF2409" si="1838">Z2407+Z2408</f>
        <v>0</v>
      </c>
      <c r="AA2409" s="165">
        <f t="shared" si="1838"/>
        <v>0</v>
      </c>
      <c r="AB2409" s="1077">
        <f t="shared" si="1838"/>
        <v>0</v>
      </c>
      <c r="AC2409" s="1077">
        <f t="shared" si="1838"/>
        <v>0</v>
      </c>
      <c r="AD2409" s="1077">
        <f t="shared" si="1838"/>
        <v>0</v>
      </c>
      <c r="AE2409" s="1077">
        <f t="shared" si="1838"/>
        <v>0</v>
      </c>
      <c r="AF2409" s="1077">
        <f t="shared" si="1838"/>
        <v>0</v>
      </c>
      <c r="AG2409" s="1078"/>
      <c r="AH2409" s="1079">
        <f>AH2407+AH2408</f>
        <v>0</v>
      </c>
      <c r="AI2409" s="1079">
        <f>AI2407+AI2408</f>
        <v>0</v>
      </c>
      <c r="AJ2409" s="1077">
        <f>AJ2407+AJ2408</f>
        <v>0</v>
      </c>
      <c r="AK2409" s="1077">
        <f>AK2407+AK2408</f>
        <v>0</v>
      </c>
      <c r="AL2409" s="1078"/>
      <c r="AM2409" s="1080">
        <f t="shared" ref="AM2409:AW2409" si="1839">AM2407+AM2408</f>
        <v>0</v>
      </c>
      <c r="AN2409" s="167">
        <f>AN2407+AN2408</f>
        <v>0</v>
      </c>
      <c r="AO2409" s="1081">
        <f t="shared" si="1839"/>
        <v>30</v>
      </c>
      <c r="AP2409" s="169">
        <f t="shared" si="1839"/>
        <v>0</v>
      </c>
      <c r="AQ2409" s="1082">
        <f t="shared" si="1839"/>
        <v>0</v>
      </c>
      <c r="AR2409" s="1082">
        <f t="shared" si="1839"/>
        <v>0</v>
      </c>
      <c r="AS2409" s="1083" t="e">
        <f t="shared" si="1839"/>
        <v>#DIV/0!</v>
      </c>
      <c r="AT2409" s="1084">
        <f t="shared" si="1839"/>
        <v>30</v>
      </c>
      <c r="AU2409" s="1082">
        <f t="shared" si="1839"/>
        <v>30</v>
      </c>
      <c r="AV2409" s="1082">
        <f t="shared" si="1839"/>
        <v>0</v>
      </c>
      <c r="AW2409" s="1083">
        <f t="shared" si="1839"/>
        <v>0</v>
      </c>
      <c r="AX2409"/>
      <c r="AY2409" s="146"/>
      <c r="AZ2409" s="1048"/>
      <c r="BA2409"/>
      <c r="BB2409"/>
      <c r="BC2409"/>
      <c r="BD2409"/>
      <c r="BE2409"/>
      <c r="BF2409"/>
      <c r="BG2409"/>
      <c r="BH2409"/>
      <c r="BI2409"/>
      <c r="BJ2409"/>
      <c r="BK2409"/>
      <c r="BL2409"/>
    </row>
    <row r="2410" spans="1:64" s="197" customFormat="1" ht="12.75" customHeight="1" x14ac:dyDescent="0.25">
      <c r="A2410" s="174"/>
      <c r="B2410" s="175"/>
      <c r="C2410" s="176"/>
      <c r="D2410" s="177"/>
      <c r="E2410" s="178"/>
      <c r="F2410" s="177"/>
      <c r="G2410" s="179"/>
      <c r="H2410" s="180"/>
      <c r="I2410" s="181"/>
      <c r="J2410" s="182"/>
      <c r="K2410" s="183" t="s">
        <v>390</v>
      </c>
      <c r="L2410" s="184">
        <f t="shared" ref="L2410:S2410" si="1840">L2403+L2409</f>
        <v>178</v>
      </c>
      <c r="M2410" s="185">
        <f t="shared" si="1840"/>
        <v>307</v>
      </c>
      <c r="N2410" s="186">
        <f t="shared" si="1840"/>
        <v>0</v>
      </c>
      <c r="O2410" s="187">
        <f t="shared" si="1840"/>
        <v>0</v>
      </c>
      <c r="P2410" s="187">
        <f t="shared" si="1840"/>
        <v>0</v>
      </c>
      <c r="Q2410" s="187">
        <f t="shared" si="1840"/>
        <v>0</v>
      </c>
      <c r="R2410" s="187">
        <f t="shared" si="1840"/>
        <v>0</v>
      </c>
      <c r="S2410" s="187">
        <f t="shared" si="1840"/>
        <v>0</v>
      </c>
      <c r="T2410" s="188"/>
      <c r="U2410" s="187">
        <f>U2403+U2409</f>
        <v>0</v>
      </c>
      <c r="V2410" s="187">
        <f>V2403+V2409</f>
        <v>0</v>
      </c>
      <c r="W2410" s="187">
        <f>W2403+W2409</f>
        <v>0</v>
      </c>
      <c r="X2410" s="187">
        <f>X2403+X2409</f>
        <v>0</v>
      </c>
      <c r="Y2410" s="188"/>
      <c r="Z2410" s="187">
        <f t="shared" ref="Z2410:AF2410" si="1841">Z2403+Z2409</f>
        <v>0</v>
      </c>
      <c r="AA2410" s="189">
        <f t="shared" si="1841"/>
        <v>0</v>
      </c>
      <c r="AB2410" s="187">
        <f t="shared" si="1841"/>
        <v>0</v>
      </c>
      <c r="AC2410" s="187">
        <f t="shared" si="1841"/>
        <v>0</v>
      </c>
      <c r="AD2410" s="187">
        <f t="shared" si="1841"/>
        <v>0</v>
      </c>
      <c r="AE2410" s="187">
        <f t="shared" si="1841"/>
        <v>0</v>
      </c>
      <c r="AF2410" s="187">
        <f t="shared" si="1841"/>
        <v>0</v>
      </c>
      <c r="AG2410" s="188"/>
      <c r="AH2410" s="187">
        <f>AH2403+AH2409</f>
        <v>0</v>
      </c>
      <c r="AI2410" s="187">
        <f>AI2403+AI2409</f>
        <v>0</v>
      </c>
      <c r="AJ2410" s="187">
        <f>AJ2403+AJ2409</f>
        <v>0</v>
      </c>
      <c r="AK2410" s="187">
        <f>AK2403+AK2409</f>
        <v>0</v>
      </c>
      <c r="AL2410" s="188"/>
      <c r="AM2410" s="190">
        <f t="shared" ref="AM2410:AW2410" si="1842">AM2403+AM2409</f>
        <v>0</v>
      </c>
      <c r="AN2410" s="191">
        <f>AN2403+AN2409</f>
        <v>178</v>
      </c>
      <c r="AO2410" s="190">
        <f t="shared" si="1842"/>
        <v>307</v>
      </c>
      <c r="AP2410" s="184">
        <f t="shared" si="1842"/>
        <v>178</v>
      </c>
      <c r="AQ2410" s="192">
        <f t="shared" si="1842"/>
        <v>178</v>
      </c>
      <c r="AR2410" s="193">
        <f t="shared" si="1842"/>
        <v>0</v>
      </c>
      <c r="AS2410" s="194" t="e">
        <f t="shared" si="1842"/>
        <v>#DIV/0!</v>
      </c>
      <c r="AT2410" s="195">
        <f t="shared" si="1842"/>
        <v>307</v>
      </c>
      <c r="AU2410" s="192">
        <f t="shared" si="1842"/>
        <v>307</v>
      </c>
      <c r="AV2410" s="193">
        <f t="shared" si="1842"/>
        <v>0</v>
      </c>
      <c r="AW2410" s="194">
        <f t="shared" si="1842"/>
        <v>0</v>
      </c>
      <c r="AX2410"/>
      <c r="AY2410" s="146"/>
      <c r="AZ2410" s="1048"/>
      <c r="BA2410" s="12"/>
      <c r="BB2410" s="12"/>
      <c r="BC2410" s="12"/>
      <c r="BD2410" s="12"/>
      <c r="BE2410" s="12"/>
      <c r="BF2410" s="12"/>
      <c r="BG2410" s="12"/>
      <c r="BH2410" s="12"/>
      <c r="BI2410" s="12"/>
      <c r="BJ2410" s="12"/>
      <c r="BK2410" s="12"/>
      <c r="BL2410" s="12"/>
    </row>
    <row r="2411" spans="1:64" ht="12.75" customHeight="1" x14ac:dyDescent="0.25">
      <c r="A2411" s="15"/>
      <c r="C2411" s="122"/>
      <c r="D2411" s="123"/>
      <c r="F2411" s="125"/>
      <c r="G2411" s="34"/>
      <c r="H2411" s="35"/>
      <c r="I2411" s="36"/>
      <c r="J2411" s="37"/>
      <c r="K2411" s="198" t="s">
        <v>72</v>
      </c>
      <c r="L2411" s="199">
        <v>0</v>
      </c>
      <c r="M2411" s="200">
        <v>0</v>
      </c>
      <c r="N2411" s="201">
        <v>0</v>
      </c>
      <c r="O2411" s="202">
        <v>0</v>
      </c>
      <c r="P2411" s="202">
        <v>0</v>
      </c>
      <c r="Q2411" s="202">
        <v>0</v>
      </c>
      <c r="R2411" s="202">
        <v>0</v>
      </c>
      <c r="S2411" s="202">
        <v>0</v>
      </c>
      <c r="T2411" s="203"/>
      <c r="U2411" s="135">
        <v>0</v>
      </c>
      <c r="V2411" s="135">
        <v>0</v>
      </c>
      <c r="W2411" s="202">
        <v>0</v>
      </c>
      <c r="X2411" s="202">
        <v>0</v>
      </c>
      <c r="Y2411" s="203"/>
      <c r="Z2411" s="135">
        <v>0</v>
      </c>
      <c r="AA2411" s="204">
        <v>0</v>
      </c>
      <c r="AB2411" s="202">
        <v>0</v>
      </c>
      <c r="AC2411" s="202">
        <v>0</v>
      </c>
      <c r="AD2411" s="202">
        <v>0</v>
      </c>
      <c r="AE2411" s="202">
        <v>0</v>
      </c>
      <c r="AF2411" s="202">
        <v>0</v>
      </c>
      <c r="AG2411" s="203"/>
      <c r="AH2411" s="135">
        <v>0</v>
      </c>
      <c r="AI2411" s="135">
        <v>0</v>
      </c>
      <c r="AJ2411" s="202">
        <v>0</v>
      </c>
      <c r="AK2411" s="202">
        <v>0</v>
      </c>
      <c r="AL2411" s="203"/>
      <c r="AM2411" s="205">
        <v>0</v>
      </c>
      <c r="AN2411" s="119">
        <v>0</v>
      </c>
      <c r="AO2411" s="120">
        <v>0</v>
      </c>
      <c r="AP2411" s="39">
        <v>0</v>
      </c>
      <c r="AQ2411" s="141">
        <v>0</v>
      </c>
      <c r="AR2411" s="141">
        <v>0</v>
      </c>
      <c r="AS2411" s="143">
        <v>0</v>
      </c>
      <c r="AT2411" s="144">
        <v>0</v>
      </c>
      <c r="AU2411" s="141">
        <v>0</v>
      </c>
      <c r="AV2411" s="141">
        <v>0</v>
      </c>
      <c r="AW2411" s="143">
        <v>0</v>
      </c>
      <c r="AX2411" s="12"/>
      <c r="AY2411" s="146"/>
      <c r="AZ2411" s="1048"/>
    </row>
    <row r="2412" spans="1:64" ht="12.75" customHeight="1" x14ac:dyDescent="0.25">
      <c r="A2412" s="356"/>
      <c r="B2412" s="225"/>
      <c r="C2412" s="122"/>
      <c r="D2412" s="357"/>
      <c r="E2412" s="226"/>
      <c r="F2412" s="122"/>
      <c r="G2412" s="126"/>
      <c r="H2412" s="35"/>
      <c r="I2412" s="36"/>
      <c r="J2412" s="37"/>
      <c r="K2412" s="198" t="s">
        <v>73</v>
      </c>
      <c r="L2412" s="199">
        <v>0</v>
      </c>
      <c r="M2412" s="200">
        <v>0</v>
      </c>
      <c r="N2412" s="201">
        <v>0</v>
      </c>
      <c r="O2412" s="202">
        <v>0</v>
      </c>
      <c r="P2412" s="202">
        <v>0</v>
      </c>
      <c r="Q2412" s="202">
        <v>0</v>
      </c>
      <c r="R2412" s="202">
        <v>0</v>
      </c>
      <c r="S2412" s="202">
        <v>0</v>
      </c>
      <c r="T2412" s="203"/>
      <c r="U2412" s="135">
        <v>0</v>
      </c>
      <c r="V2412" s="135">
        <v>0</v>
      </c>
      <c r="W2412" s="202">
        <v>0</v>
      </c>
      <c r="X2412" s="202">
        <v>0</v>
      </c>
      <c r="Y2412" s="203"/>
      <c r="Z2412" s="135">
        <v>0</v>
      </c>
      <c r="AA2412" s="204">
        <v>0</v>
      </c>
      <c r="AB2412" s="202">
        <v>0</v>
      </c>
      <c r="AC2412" s="202">
        <v>0</v>
      </c>
      <c r="AD2412" s="202">
        <v>0</v>
      </c>
      <c r="AE2412" s="202">
        <v>0</v>
      </c>
      <c r="AF2412" s="202">
        <v>0</v>
      </c>
      <c r="AG2412" s="203"/>
      <c r="AH2412" s="135">
        <v>0</v>
      </c>
      <c r="AI2412" s="135">
        <v>0</v>
      </c>
      <c r="AJ2412" s="202">
        <v>0</v>
      </c>
      <c r="AK2412" s="202">
        <v>0</v>
      </c>
      <c r="AL2412" s="203"/>
      <c r="AM2412" s="205">
        <v>0</v>
      </c>
      <c r="AN2412" s="119">
        <v>0</v>
      </c>
      <c r="AO2412" s="120">
        <v>0</v>
      </c>
      <c r="AP2412" s="39">
        <v>0</v>
      </c>
      <c r="AQ2412" s="141">
        <v>0</v>
      </c>
      <c r="AR2412" s="141">
        <v>0</v>
      </c>
      <c r="AS2412" s="143">
        <v>0</v>
      </c>
      <c r="AT2412" s="144">
        <v>0</v>
      </c>
      <c r="AU2412" s="141">
        <v>0</v>
      </c>
      <c r="AV2412" s="141">
        <v>0</v>
      </c>
      <c r="AW2412" s="143">
        <v>0</v>
      </c>
      <c r="AY2412" s="146"/>
      <c r="AZ2412" s="1048"/>
    </row>
    <row r="2413" spans="1:64" ht="12.75" customHeight="1" x14ac:dyDescent="0.25">
      <c r="A2413" s="356"/>
      <c r="B2413" s="225"/>
      <c r="C2413" s="122"/>
      <c r="D2413" s="357"/>
      <c r="E2413" s="226"/>
      <c r="F2413" s="122"/>
      <c r="G2413" s="126"/>
      <c r="H2413" s="35"/>
      <c r="I2413" s="36"/>
      <c r="J2413" s="37"/>
      <c r="K2413" s="198" t="s">
        <v>74</v>
      </c>
      <c r="L2413" s="199">
        <v>0</v>
      </c>
      <c r="M2413" s="200">
        <v>0</v>
      </c>
      <c r="N2413" s="201">
        <v>0</v>
      </c>
      <c r="O2413" s="202">
        <v>0</v>
      </c>
      <c r="P2413" s="202">
        <v>0</v>
      </c>
      <c r="Q2413" s="202">
        <v>0</v>
      </c>
      <c r="R2413" s="202">
        <v>0</v>
      </c>
      <c r="S2413" s="202">
        <v>0</v>
      </c>
      <c r="T2413" s="203"/>
      <c r="U2413" s="135">
        <v>0</v>
      </c>
      <c r="V2413" s="135">
        <v>0</v>
      </c>
      <c r="W2413" s="202">
        <v>0</v>
      </c>
      <c r="X2413" s="202">
        <v>0</v>
      </c>
      <c r="Y2413" s="203"/>
      <c r="Z2413" s="135">
        <v>0</v>
      </c>
      <c r="AA2413" s="204">
        <v>0</v>
      </c>
      <c r="AB2413" s="202">
        <v>0</v>
      </c>
      <c r="AC2413" s="202">
        <v>0</v>
      </c>
      <c r="AD2413" s="202">
        <v>0</v>
      </c>
      <c r="AE2413" s="202">
        <v>0</v>
      </c>
      <c r="AF2413" s="202">
        <v>0</v>
      </c>
      <c r="AG2413" s="203"/>
      <c r="AH2413" s="135">
        <v>0</v>
      </c>
      <c r="AI2413" s="135">
        <v>0</v>
      </c>
      <c r="AJ2413" s="202">
        <v>0</v>
      </c>
      <c r="AK2413" s="202">
        <v>0</v>
      </c>
      <c r="AL2413" s="203"/>
      <c r="AM2413" s="205">
        <v>0</v>
      </c>
      <c r="AN2413" s="119">
        <v>0</v>
      </c>
      <c r="AO2413" s="120">
        <v>0</v>
      </c>
      <c r="AP2413" s="39">
        <v>0</v>
      </c>
      <c r="AQ2413" s="141">
        <v>0</v>
      </c>
      <c r="AR2413" s="141">
        <v>0</v>
      </c>
      <c r="AS2413" s="143">
        <v>0</v>
      </c>
      <c r="AT2413" s="144">
        <v>0</v>
      </c>
      <c r="AU2413" s="141">
        <v>0</v>
      </c>
      <c r="AV2413" s="141">
        <v>0</v>
      </c>
      <c r="AW2413" s="143">
        <v>0</v>
      </c>
      <c r="AY2413" s="146"/>
      <c r="AZ2413" s="1048"/>
    </row>
    <row r="2414" spans="1:64" ht="12.75" customHeight="1" x14ac:dyDescent="0.25">
      <c r="A2414" s="356"/>
      <c r="B2414" s="225"/>
      <c r="C2414" s="122"/>
      <c r="D2414" s="357"/>
      <c r="E2414" s="226"/>
      <c r="F2414" s="122"/>
      <c r="G2414" s="126"/>
      <c r="H2414" s="35"/>
      <c r="I2414" s="36"/>
      <c r="J2414" s="37"/>
      <c r="K2414" s="198" t="s">
        <v>75</v>
      </c>
      <c r="L2414" s="199">
        <v>0</v>
      </c>
      <c r="M2414" s="200">
        <v>0</v>
      </c>
      <c r="N2414" s="201">
        <v>0</v>
      </c>
      <c r="O2414" s="202">
        <v>0</v>
      </c>
      <c r="P2414" s="202">
        <v>0</v>
      </c>
      <c r="Q2414" s="202">
        <v>0</v>
      </c>
      <c r="R2414" s="202">
        <v>0</v>
      </c>
      <c r="S2414" s="202">
        <v>0</v>
      </c>
      <c r="T2414" s="203"/>
      <c r="U2414" s="135">
        <v>0</v>
      </c>
      <c r="V2414" s="135">
        <v>0</v>
      </c>
      <c r="W2414" s="202">
        <v>0</v>
      </c>
      <c r="X2414" s="202">
        <v>0</v>
      </c>
      <c r="Y2414" s="203"/>
      <c r="Z2414" s="135">
        <v>0</v>
      </c>
      <c r="AA2414" s="204">
        <v>0</v>
      </c>
      <c r="AB2414" s="202">
        <v>0</v>
      </c>
      <c r="AC2414" s="202">
        <v>0</v>
      </c>
      <c r="AD2414" s="202">
        <v>0</v>
      </c>
      <c r="AE2414" s="202">
        <v>0</v>
      </c>
      <c r="AF2414" s="202">
        <v>0</v>
      </c>
      <c r="AG2414" s="203"/>
      <c r="AH2414" s="135">
        <v>0</v>
      </c>
      <c r="AI2414" s="135">
        <v>0</v>
      </c>
      <c r="AJ2414" s="202">
        <v>0</v>
      </c>
      <c r="AK2414" s="202">
        <v>0</v>
      </c>
      <c r="AL2414" s="203"/>
      <c r="AM2414" s="205">
        <v>0</v>
      </c>
      <c r="AN2414" s="119">
        <v>0</v>
      </c>
      <c r="AO2414" s="120">
        <v>0</v>
      </c>
      <c r="AP2414" s="39">
        <v>0</v>
      </c>
      <c r="AQ2414" s="141">
        <v>0</v>
      </c>
      <c r="AR2414" s="141">
        <v>0</v>
      </c>
      <c r="AS2414" s="143">
        <v>0</v>
      </c>
      <c r="AT2414" s="144">
        <v>0</v>
      </c>
      <c r="AU2414" s="141">
        <v>0</v>
      </c>
      <c r="AV2414" s="141">
        <v>0</v>
      </c>
      <c r="AW2414" s="143">
        <v>0</v>
      </c>
      <c r="AY2414" s="146"/>
      <c r="AZ2414" s="1048"/>
    </row>
    <row r="2415" spans="1:64" ht="12.75" customHeight="1" x14ac:dyDescent="0.25">
      <c r="A2415" s="356"/>
      <c r="B2415" s="225"/>
      <c r="C2415" s="122"/>
      <c r="D2415" s="357"/>
      <c r="E2415" s="226"/>
      <c r="F2415" s="122"/>
      <c r="G2415" s="126"/>
      <c r="H2415" s="35"/>
      <c r="I2415" s="36"/>
      <c r="J2415" s="37"/>
      <c r="K2415" s="206" t="s">
        <v>76</v>
      </c>
      <c r="L2415" s="199">
        <v>0</v>
      </c>
      <c r="M2415" s="200">
        <v>0</v>
      </c>
      <c r="N2415" s="201">
        <v>0</v>
      </c>
      <c r="O2415" s="202">
        <v>0</v>
      </c>
      <c r="P2415" s="202">
        <v>0</v>
      </c>
      <c r="Q2415" s="202">
        <v>0</v>
      </c>
      <c r="R2415" s="202">
        <v>0</v>
      </c>
      <c r="S2415" s="202">
        <v>0</v>
      </c>
      <c r="T2415" s="203"/>
      <c r="U2415" s="135">
        <v>0</v>
      </c>
      <c r="V2415" s="135">
        <v>0</v>
      </c>
      <c r="W2415" s="202">
        <v>0</v>
      </c>
      <c r="X2415" s="202">
        <v>0</v>
      </c>
      <c r="Y2415" s="203"/>
      <c r="Z2415" s="135">
        <v>0</v>
      </c>
      <c r="AA2415" s="204">
        <v>0</v>
      </c>
      <c r="AB2415" s="202">
        <v>0</v>
      </c>
      <c r="AC2415" s="202">
        <v>0</v>
      </c>
      <c r="AD2415" s="202">
        <v>0</v>
      </c>
      <c r="AE2415" s="202">
        <v>0</v>
      </c>
      <c r="AF2415" s="202">
        <v>0</v>
      </c>
      <c r="AG2415" s="203"/>
      <c r="AH2415" s="135">
        <v>0</v>
      </c>
      <c r="AI2415" s="135">
        <v>0</v>
      </c>
      <c r="AJ2415" s="202">
        <v>0</v>
      </c>
      <c r="AK2415" s="202">
        <v>0</v>
      </c>
      <c r="AL2415" s="203"/>
      <c r="AM2415" s="205">
        <v>0</v>
      </c>
      <c r="AN2415" s="119">
        <v>0</v>
      </c>
      <c r="AO2415" s="120">
        <v>0</v>
      </c>
      <c r="AP2415" s="39">
        <v>0</v>
      </c>
      <c r="AQ2415" s="141">
        <v>0</v>
      </c>
      <c r="AR2415" s="141">
        <v>0</v>
      </c>
      <c r="AS2415" s="143">
        <v>0</v>
      </c>
      <c r="AT2415" s="144">
        <v>0</v>
      </c>
      <c r="AU2415" s="141">
        <v>0</v>
      </c>
      <c r="AV2415" s="141">
        <v>0</v>
      </c>
      <c r="AW2415" s="143">
        <v>0</v>
      </c>
      <c r="AY2415" s="146"/>
      <c r="AZ2415" s="1048"/>
    </row>
    <row r="2416" spans="1:64" ht="12.75" customHeight="1" x14ac:dyDescent="0.25">
      <c r="A2416" s="15"/>
      <c r="C2416" s="122"/>
      <c r="D2416" s="123"/>
      <c r="F2416" s="125"/>
      <c r="G2416" s="126"/>
      <c r="H2416" s="35"/>
      <c r="I2416" s="36"/>
      <c r="J2416" s="37"/>
      <c r="K2416" s="206"/>
      <c r="L2416" s="199"/>
      <c r="M2416" s="200"/>
      <c r="N2416" s="201"/>
      <c r="O2416" s="202"/>
      <c r="P2416" s="202"/>
      <c r="Q2416" s="202"/>
      <c r="R2416" s="202"/>
      <c r="S2416" s="202"/>
      <c r="T2416" s="224"/>
      <c r="U2416" s="133"/>
      <c r="V2416" s="133"/>
      <c r="W2416" s="134"/>
      <c r="X2416" s="134"/>
      <c r="Y2416" s="224"/>
      <c r="Z2416" s="135"/>
      <c r="AA2416" s="204"/>
      <c r="AB2416" s="202"/>
      <c r="AC2416" s="202"/>
      <c r="AD2416" s="202"/>
      <c r="AE2416" s="202"/>
      <c r="AF2416" s="202"/>
      <c r="AG2416" s="224"/>
      <c r="AH2416" s="133"/>
      <c r="AI2416" s="133"/>
      <c r="AJ2416" s="134"/>
      <c r="AK2416" s="134"/>
      <c r="AL2416" s="224"/>
      <c r="AM2416" s="205"/>
      <c r="AN2416" s="119"/>
      <c r="AO2416" s="120"/>
      <c r="AP2416" s="39"/>
      <c r="AQ2416" s="141"/>
      <c r="AR2416" s="141"/>
      <c r="AS2416" s="143"/>
      <c r="AU2416" s="141"/>
      <c r="AV2416" s="141"/>
      <c r="AW2416" s="143"/>
      <c r="AY2416" s="146"/>
      <c r="AZ2416" s="1048"/>
    </row>
    <row r="2417" spans="1:52" ht="12.75" customHeight="1" x14ac:dyDescent="0.25">
      <c r="A2417" s="356"/>
      <c r="B2417" s="225"/>
      <c r="C2417" s="122"/>
      <c r="D2417" s="357"/>
      <c r="E2417" s="226"/>
      <c r="F2417" s="122"/>
      <c r="G2417" s="126"/>
      <c r="H2417" s="35"/>
      <c r="I2417" s="36"/>
      <c r="J2417" s="37"/>
      <c r="K2417" s="244"/>
      <c r="L2417" s="241"/>
      <c r="M2417" s="242"/>
      <c r="N2417" s="201"/>
      <c r="O2417" s="202"/>
      <c r="P2417" s="202"/>
      <c r="Q2417" s="202"/>
      <c r="R2417" s="202"/>
      <c r="S2417" s="202"/>
      <c r="T2417" s="224"/>
      <c r="U2417" s="138"/>
      <c r="V2417" s="138"/>
      <c r="W2417" s="139"/>
      <c r="X2417" s="139"/>
      <c r="Y2417" s="224"/>
      <c r="Z2417" s="210"/>
      <c r="AA2417" s="204"/>
      <c r="AB2417" s="202"/>
      <c r="AC2417" s="202"/>
      <c r="AD2417" s="202"/>
      <c r="AE2417" s="202"/>
      <c r="AF2417" s="202"/>
      <c r="AG2417" s="224"/>
      <c r="AH2417" s="138"/>
      <c r="AI2417" s="138"/>
      <c r="AJ2417" s="139"/>
      <c r="AK2417" s="139"/>
      <c r="AL2417" s="224"/>
      <c r="AM2417" s="140"/>
      <c r="AN2417" s="211"/>
      <c r="AO2417" s="212"/>
      <c r="AP2417" s="39"/>
      <c r="AQ2417" s="141"/>
      <c r="AR2417" s="141"/>
      <c r="AS2417" s="143"/>
      <c r="AU2417" s="141"/>
      <c r="AV2417" s="141"/>
      <c r="AW2417" s="143"/>
      <c r="AY2417" s="146"/>
      <c r="AZ2417" s="1048"/>
    </row>
    <row r="2418" spans="1:52" ht="12.75" customHeight="1" x14ac:dyDescent="0.25">
      <c r="A2418" s="15"/>
      <c r="C2418" s="122"/>
      <c r="D2418" s="123"/>
      <c r="F2418" s="125"/>
      <c r="G2418" s="126"/>
      <c r="H2418" s="35"/>
      <c r="I2418" s="36"/>
      <c r="J2418" s="37"/>
      <c r="K2418" s="381" t="s">
        <v>391</v>
      </c>
      <c r="L2418" s="199"/>
      <c r="M2418" s="200"/>
      <c r="N2418" s="201"/>
      <c r="O2418" s="202"/>
      <c r="P2418" s="202"/>
      <c r="Q2418" s="202"/>
      <c r="R2418" s="202"/>
      <c r="S2418" s="202"/>
      <c r="T2418" s="224"/>
      <c r="U2418" s="138"/>
      <c r="V2418" s="138"/>
      <c r="W2418" s="139"/>
      <c r="X2418" s="139"/>
      <c r="Y2418" s="224"/>
      <c r="Z2418" s="210"/>
      <c r="AA2418" s="204"/>
      <c r="AB2418" s="202"/>
      <c r="AC2418" s="202"/>
      <c r="AD2418" s="202"/>
      <c r="AE2418" s="202"/>
      <c r="AF2418" s="202"/>
      <c r="AG2418" s="224"/>
      <c r="AH2418" s="138"/>
      <c r="AI2418" s="138"/>
      <c r="AJ2418" s="139"/>
      <c r="AK2418" s="139"/>
      <c r="AL2418" s="224"/>
      <c r="AM2418" s="140"/>
      <c r="AN2418" s="211"/>
      <c r="AO2418" s="212"/>
      <c r="AP2418" s="39"/>
      <c r="AQ2418" s="141"/>
      <c r="AR2418" s="141"/>
      <c r="AS2418" s="143"/>
      <c r="AU2418" s="141"/>
      <c r="AV2418" s="141"/>
      <c r="AW2418" s="143"/>
      <c r="AY2418" s="146"/>
      <c r="AZ2418" s="1048"/>
    </row>
    <row r="2419" spans="1:52" ht="20.399999999999999" x14ac:dyDescent="0.25">
      <c r="A2419" s="15"/>
      <c r="C2419" s="122"/>
      <c r="D2419" s="123"/>
      <c r="F2419" s="125"/>
      <c r="G2419" s="126"/>
      <c r="H2419" s="35"/>
      <c r="I2419" s="36"/>
      <c r="J2419" s="37"/>
      <c r="K2419" s="116" t="s">
        <v>392</v>
      </c>
      <c r="L2419" s="199"/>
      <c r="M2419" s="200"/>
      <c r="N2419" s="201"/>
      <c r="O2419" s="202"/>
      <c r="P2419" s="202"/>
      <c r="Q2419" s="202"/>
      <c r="R2419" s="202"/>
      <c r="S2419" s="202"/>
      <c r="T2419" s="224"/>
      <c r="U2419" s="138"/>
      <c r="V2419" s="138"/>
      <c r="W2419" s="139"/>
      <c r="X2419" s="139"/>
      <c r="Y2419" s="224"/>
      <c r="Z2419" s="210"/>
      <c r="AA2419" s="204"/>
      <c r="AB2419" s="202"/>
      <c r="AC2419" s="202"/>
      <c r="AD2419" s="202"/>
      <c r="AE2419" s="202"/>
      <c r="AF2419" s="202"/>
      <c r="AG2419" s="224"/>
      <c r="AH2419" s="138"/>
      <c r="AI2419" s="138"/>
      <c r="AJ2419" s="139"/>
      <c r="AK2419" s="139"/>
      <c r="AL2419" s="224"/>
      <c r="AM2419" s="140"/>
      <c r="AN2419" s="211"/>
      <c r="AO2419" s="212"/>
      <c r="AP2419" s="39"/>
      <c r="AQ2419" s="141"/>
      <c r="AR2419" s="141"/>
      <c r="AS2419" s="143"/>
      <c r="AU2419" s="141"/>
      <c r="AV2419" s="141"/>
      <c r="AW2419" s="143"/>
      <c r="AY2419" s="146"/>
      <c r="AZ2419" s="1048"/>
    </row>
    <row r="2420" spans="1:52" ht="12.75" customHeight="1" x14ac:dyDescent="0.25">
      <c r="A2420" s="15"/>
      <c r="C2420" s="122"/>
      <c r="D2420" s="123"/>
      <c r="F2420" s="125"/>
      <c r="G2420" s="126"/>
      <c r="H2420" s="35"/>
      <c r="I2420" s="36"/>
      <c r="J2420" s="37"/>
      <c r="K2420" s="244"/>
      <c r="L2420" s="199"/>
      <c r="M2420" s="200"/>
      <c r="N2420" s="201"/>
      <c r="O2420" s="202"/>
      <c r="P2420" s="202"/>
      <c r="Q2420" s="202"/>
      <c r="R2420" s="202"/>
      <c r="S2420" s="202"/>
      <c r="T2420" s="224"/>
      <c r="U2420" s="138"/>
      <c r="V2420" s="138"/>
      <c r="W2420" s="139"/>
      <c r="X2420" s="139"/>
      <c r="Y2420" s="224"/>
      <c r="Z2420" s="210"/>
      <c r="AA2420" s="204"/>
      <c r="AB2420" s="202"/>
      <c r="AC2420" s="202"/>
      <c r="AD2420" s="202"/>
      <c r="AE2420" s="202"/>
      <c r="AF2420" s="202"/>
      <c r="AG2420" s="224"/>
      <c r="AH2420" s="138"/>
      <c r="AI2420" s="138"/>
      <c r="AJ2420" s="139"/>
      <c r="AK2420" s="139"/>
      <c r="AL2420" s="224"/>
      <c r="AM2420" s="140"/>
      <c r="AN2420" s="211"/>
      <c r="AO2420" s="212"/>
      <c r="AP2420" s="39"/>
      <c r="AQ2420" s="141"/>
      <c r="AR2420" s="141"/>
      <c r="AS2420" s="143"/>
      <c r="AU2420" s="141"/>
      <c r="AV2420" s="141"/>
      <c r="AW2420" s="143"/>
      <c r="AY2420" s="146"/>
      <c r="AZ2420" s="1048"/>
    </row>
    <row r="2421" spans="1:52" ht="35.1" customHeight="1" x14ac:dyDescent="0.25">
      <c r="A2421" s="15" t="s">
        <v>2799</v>
      </c>
      <c r="B2421" s="225" t="s">
        <v>265</v>
      </c>
      <c r="C2421" s="122" t="s">
        <v>237</v>
      </c>
      <c r="D2421" s="123">
        <v>1000</v>
      </c>
      <c r="E2421" s="226"/>
      <c r="F2421" s="122" t="s">
        <v>1122</v>
      </c>
      <c r="G2421" s="227"/>
      <c r="H2421" s="436">
        <v>122</v>
      </c>
      <c r="I2421" s="229">
        <v>81211000</v>
      </c>
      <c r="J2421" s="230" t="s">
        <v>2830</v>
      </c>
      <c r="K2421" s="231" t="s">
        <v>2831</v>
      </c>
      <c r="L2421" s="232">
        <v>0</v>
      </c>
      <c r="M2421" s="233">
        <v>0</v>
      </c>
      <c r="N2421" s="130"/>
      <c r="O2421" s="131"/>
      <c r="P2421" s="131"/>
      <c r="Q2421" s="131"/>
      <c r="R2421" s="131"/>
      <c r="S2421" s="131"/>
      <c r="T2421" s="132" t="str">
        <f>IF(SUM(N2421:S2421)=U2421,"OK",SUM(N2421:S2421)-U2421)</f>
        <v>OK</v>
      </c>
      <c r="U2421" s="138"/>
      <c r="V2421" s="138"/>
      <c r="W2421" s="139"/>
      <c r="X2421" s="139"/>
      <c r="Y2421" s="132" t="str">
        <f>IF(SUM(W2421:X2421)=Z2421,"OK",SUM(W2421:X2421)-Z2421)</f>
        <v>OK</v>
      </c>
      <c r="Z2421" s="210"/>
      <c r="AA2421" s="204"/>
      <c r="AB2421" s="202"/>
      <c r="AC2421" s="202"/>
      <c r="AD2421" s="202"/>
      <c r="AE2421" s="202"/>
      <c r="AF2421" s="202"/>
      <c r="AG2421" s="132" t="str">
        <f>IF(SUM(AA2421:AF2421)=AH2421,"OK",SUM(AA2421:AF2421)-AH2421)</f>
        <v>OK</v>
      </c>
      <c r="AH2421" s="138"/>
      <c r="AI2421" s="138"/>
      <c r="AJ2421" s="139"/>
      <c r="AK2421" s="139"/>
      <c r="AL2421" s="132" t="str">
        <f>IF(SUM(AJ2421:AK2421)=AM2421,"OK",SUM(AJ2421:AK2421)-AM2421)</f>
        <v>OK</v>
      </c>
      <c r="AM2421" s="140"/>
      <c r="AN2421" s="119">
        <f>L2421+U2421+V2421+Z2421</f>
        <v>0</v>
      </c>
      <c r="AO2421" s="120">
        <f>M2421+AH2421+AI2421+AM2421</f>
        <v>0</v>
      </c>
      <c r="AP2421" s="39">
        <f>L2421</f>
        <v>0</v>
      </c>
      <c r="AQ2421" s="141">
        <f>AN2421</f>
        <v>0</v>
      </c>
      <c r="AR2421" s="142">
        <f>AQ2421-AP2421</f>
        <v>0</v>
      </c>
      <c r="AS2421" s="143" t="e">
        <f>AR2421/AP2421</f>
        <v>#DIV/0!</v>
      </c>
      <c r="AT2421" s="144">
        <f>M2421</f>
        <v>0</v>
      </c>
      <c r="AU2421" s="141">
        <f>AO2421</f>
        <v>0</v>
      </c>
      <c r="AV2421" s="142">
        <f>AU2421-AT2421</f>
        <v>0</v>
      </c>
      <c r="AW2421" s="143" t="e">
        <f>AV2421/AT2421</f>
        <v>#DIV/0!</v>
      </c>
      <c r="AY2421" s="146" t="str">
        <f t="shared" ref="AY2421:AY2441" si="1843">RIGHT(LEFT(I2421,3),2)&amp;"."&amp;RIGHT(LEFT(I2421,5),2)</f>
        <v>12.11</v>
      </c>
      <c r="AZ2421" s="1048" t="b">
        <f>COUNTIF('[1]Codes SEC'!$B$2:$B$250,Ministres!AY2421)&gt;0</f>
        <v>1</v>
      </c>
    </row>
    <row r="2422" spans="1:52" ht="35.1" customHeight="1" x14ac:dyDescent="0.25">
      <c r="A2422" s="15" t="s">
        <v>2799</v>
      </c>
      <c r="B2422" s="225" t="s">
        <v>265</v>
      </c>
      <c r="C2422" s="122" t="s">
        <v>237</v>
      </c>
      <c r="D2422" s="123">
        <v>1000</v>
      </c>
      <c r="E2422" s="226"/>
      <c r="F2422" s="122" t="s">
        <v>1115</v>
      </c>
      <c r="G2422" s="227"/>
      <c r="H2422" s="436">
        <v>122</v>
      </c>
      <c r="I2422" s="229">
        <v>81211000</v>
      </c>
      <c r="J2422" s="230" t="s">
        <v>2832</v>
      </c>
      <c r="K2422" s="231" t="s">
        <v>2833</v>
      </c>
      <c r="L2422" s="232">
        <v>0</v>
      </c>
      <c r="M2422" s="233">
        <v>0</v>
      </c>
      <c r="N2422" s="130"/>
      <c r="O2422" s="131"/>
      <c r="P2422" s="131"/>
      <c r="Q2422" s="131"/>
      <c r="R2422" s="131"/>
      <c r="S2422" s="131"/>
      <c r="T2422" s="132" t="str">
        <f>IF(SUM(N2422:S2422)=U2422,"OK",SUM(N2422:S2422)-U2422)</f>
        <v>OK</v>
      </c>
      <c r="U2422" s="138"/>
      <c r="V2422" s="138"/>
      <c r="W2422" s="139"/>
      <c r="X2422" s="139"/>
      <c r="Y2422" s="132" t="str">
        <f>IF(SUM(W2422:X2422)=Z2422,"OK",SUM(W2422:X2422)-Z2422)</f>
        <v>OK</v>
      </c>
      <c r="Z2422" s="210"/>
      <c r="AA2422" s="204"/>
      <c r="AB2422" s="202"/>
      <c r="AC2422" s="202"/>
      <c r="AD2422" s="202"/>
      <c r="AE2422" s="202"/>
      <c r="AF2422" s="202"/>
      <c r="AG2422" s="132" t="str">
        <f>IF(SUM(AA2422:AF2422)=AH2422,"OK",SUM(AA2422:AF2422)-AH2422)</f>
        <v>OK</v>
      </c>
      <c r="AH2422" s="138"/>
      <c r="AI2422" s="138"/>
      <c r="AJ2422" s="139"/>
      <c r="AK2422" s="139"/>
      <c r="AL2422" s="132" t="str">
        <f>IF(SUM(AJ2422:AK2422)=AM2422,"OK",SUM(AJ2422:AK2422)-AM2422)</f>
        <v>OK</v>
      </c>
      <c r="AM2422" s="140"/>
      <c r="AN2422" s="119">
        <f>L2422+U2422+V2422+Z2422</f>
        <v>0</v>
      </c>
      <c r="AO2422" s="120">
        <f>M2422+AH2422+AI2422+AM2422</f>
        <v>0</v>
      </c>
      <c r="AP2422" s="39">
        <f>L2422</f>
        <v>0</v>
      </c>
      <c r="AQ2422" s="141">
        <f>AN2422</f>
        <v>0</v>
      </c>
      <c r="AR2422" s="142">
        <f>AQ2422-AP2422</f>
        <v>0</v>
      </c>
      <c r="AS2422" s="143" t="e">
        <f>AR2422/AP2422</f>
        <v>#DIV/0!</v>
      </c>
      <c r="AT2422" s="144">
        <f>M2422</f>
        <v>0</v>
      </c>
      <c r="AU2422" s="141">
        <f>AO2422</f>
        <v>0</v>
      </c>
      <c r="AV2422" s="142">
        <f>AU2422-AT2422</f>
        <v>0</v>
      </c>
      <c r="AW2422" s="143" t="e">
        <f>AV2422/AT2422</f>
        <v>#DIV/0!</v>
      </c>
      <c r="AY2422" s="146" t="str">
        <f t="shared" si="1843"/>
        <v>12.11</v>
      </c>
      <c r="AZ2422" s="1048" t="b">
        <f>COUNTIF('[1]Codes SEC'!$B$2:$B$250,Ministres!AY2422)&gt;0</f>
        <v>1</v>
      </c>
    </row>
    <row r="2423" spans="1:52" ht="35.1" customHeight="1" x14ac:dyDescent="0.25">
      <c r="A2423" s="15" t="s">
        <v>2799</v>
      </c>
      <c r="B2423" s="225" t="s">
        <v>265</v>
      </c>
      <c r="C2423" s="122" t="s">
        <v>237</v>
      </c>
      <c r="D2423" s="123">
        <v>1000</v>
      </c>
      <c r="E2423" s="226"/>
      <c r="F2423" s="122">
        <v>19</v>
      </c>
      <c r="G2423" s="227"/>
      <c r="H2423" s="436">
        <v>122</v>
      </c>
      <c r="I2423" s="229">
        <v>82150000</v>
      </c>
      <c r="J2423" s="230" t="s">
        <v>2834</v>
      </c>
      <c r="K2423" s="231" t="s">
        <v>2835</v>
      </c>
      <c r="L2423" s="232">
        <v>0</v>
      </c>
      <c r="M2423" s="233">
        <v>0</v>
      </c>
      <c r="N2423" s="130"/>
      <c r="O2423" s="131"/>
      <c r="P2423" s="131"/>
      <c r="Q2423" s="131"/>
      <c r="R2423" s="131"/>
      <c r="S2423" s="131"/>
      <c r="T2423" s="132" t="str">
        <f>IF(SUM(N2423:S2423)=U2423,"OK",SUM(N2423:S2423)-U2423)</f>
        <v>OK</v>
      </c>
      <c r="U2423" s="138"/>
      <c r="V2423" s="138"/>
      <c r="W2423" s="139"/>
      <c r="X2423" s="139"/>
      <c r="Y2423" s="132" t="str">
        <f>IF(SUM(W2423:X2423)=Z2423,"OK",SUM(W2423:X2423)-Z2423)</f>
        <v>OK</v>
      </c>
      <c r="Z2423" s="210"/>
      <c r="AA2423" s="204"/>
      <c r="AB2423" s="202"/>
      <c r="AC2423" s="202"/>
      <c r="AD2423" s="202"/>
      <c r="AE2423" s="202"/>
      <c r="AF2423" s="202"/>
      <c r="AG2423" s="132" t="str">
        <f>IF(SUM(AA2423:AF2423)=AH2423,"OK",SUM(AA2423:AF2423)-AH2423)</f>
        <v>OK</v>
      </c>
      <c r="AH2423" s="138"/>
      <c r="AI2423" s="138"/>
      <c r="AJ2423" s="139"/>
      <c r="AK2423" s="139"/>
      <c r="AL2423" s="132" t="str">
        <f>IF(SUM(AJ2423:AK2423)=AM2423,"OK",SUM(AJ2423:AK2423)-AM2423)</f>
        <v>OK</v>
      </c>
      <c r="AM2423" s="140"/>
      <c r="AN2423" s="119">
        <f>L2423+U2423+V2423+Z2423</f>
        <v>0</v>
      </c>
      <c r="AO2423" s="120">
        <f>M2423+AH2423+AI2423+AM2423</f>
        <v>0</v>
      </c>
      <c r="AP2423" s="39">
        <f>L2423</f>
        <v>0</v>
      </c>
      <c r="AQ2423" s="141">
        <f>AN2423</f>
        <v>0</v>
      </c>
      <c r="AR2423" s="142">
        <f>AQ2423-AP2423</f>
        <v>0</v>
      </c>
      <c r="AS2423" s="143" t="e">
        <f>AR2423/AP2423</f>
        <v>#DIV/0!</v>
      </c>
      <c r="AT2423" s="144">
        <f>M2423</f>
        <v>0</v>
      </c>
      <c r="AU2423" s="141">
        <f>AO2423</f>
        <v>0</v>
      </c>
      <c r="AV2423" s="142">
        <f>AU2423-AT2423</f>
        <v>0</v>
      </c>
      <c r="AW2423" s="143" t="e">
        <f>AV2423/AT2423</f>
        <v>#DIV/0!</v>
      </c>
      <c r="AY2423" s="146" t="str">
        <f t="shared" si="1843"/>
        <v>21.50</v>
      </c>
      <c r="AZ2423" s="1048" t="b">
        <f>COUNTIF('[1]Codes SEC'!$B$2:$B$250,Ministres!AY2423)&gt;0</f>
        <v>1</v>
      </c>
    </row>
    <row r="2424" spans="1:52" ht="35.1" customHeight="1" x14ac:dyDescent="0.25">
      <c r="A2424" s="15" t="s">
        <v>2799</v>
      </c>
      <c r="B2424" s="225" t="s">
        <v>265</v>
      </c>
      <c r="C2424" s="122" t="s">
        <v>237</v>
      </c>
      <c r="D2424" s="123">
        <v>1000</v>
      </c>
      <c r="E2424" s="226"/>
      <c r="F2424" s="122">
        <v>19</v>
      </c>
      <c r="G2424" s="227"/>
      <c r="H2424" s="436">
        <v>122</v>
      </c>
      <c r="I2424" s="229">
        <v>83122000</v>
      </c>
      <c r="J2424" s="230" t="s">
        <v>2836</v>
      </c>
      <c r="K2424" s="231" t="s">
        <v>2837</v>
      </c>
      <c r="L2424" s="232">
        <v>0</v>
      </c>
      <c r="M2424" s="233">
        <v>0</v>
      </c>
      <c r="N2424" s="130"/>
      <c r="O2424" s="131"/>
      <c r="P2424" s="131"/>
      <c r="Q2424" s="131"/>
      <c r="R2424" s="131"/>
      <c r="S2424" s="131"/>
      <c r="T2424" s="132" t="str">
        <f>IF(SUM(N2424:S2424)=U2424,"OK",SUM(N2424:S2424)-U2424)</f>
        <v>OK</v>
      </c>
      <c r="U2424" s="138"/>
      <c r="V2424" s="138"/>
      <c r="W2424" s="139"/>
      <c r="X2424" s="139"/>
      <c r="Y2424" s="132" t="str">
        <f>IF(SUM(W2424:X2424)=Z2424,"OK",SUM(W2424:X2424)-Z2424)</f>
        <v>OK</v>
      </c>
      <c r="Z2424" s="210"/>
      <c r="AA2424" s="204"/>
      <c r="AB2424" s="202"/>
      <c r="AC2424" s="202"/>
      <c r="AD2424" s="202"/>
      <c r="AE2424" s="202"/>
      <c r="AF2424" s="202"/>
      <c r="AG2424" s="132" t="str">
        <f>IF(SUM(AA2424:AF2424)=AH2424,"OK",SUM(AA2424:AF2424)-AH2424)</f>
        <v>OK</v>
      </c>
      <c r="AH2424" s="138"/>
      <c r="AI2424" s="138"/>
      <c r="AJ2424" s="139"/>
      <c r="AK2424" s="139"/>
      <c r="AL2424" s="132" t="str">
        <f>IF(SUM(AJ2424:AK2424)=AM2424,"OK",SUM(AJ2424:AK2424)-AM2424)</f>
        <v>OK</v>
      </c>
      <c r="AM2424" s="140"/>
      <c r="AN2424" s="119">
        <f>L2424+U2424+V2424+Z2424</f>
        <v>0</v>
      </c>
      <c r="AO2424" s="120">
        <f>M2424+AH2424+AI2424+AM2424</f>
        <v>0</v>
      </c>
      <c r="AP2424" s="39">
        <f>L2424</f>
        <v>0</v>
      </c>
      <c r="AQ2424" s="141">
        <f>AN2424</f>
        <v>0</v>
      </c>
      <c r="AR2424" s="142">
        <f>AQ2424-AP2424</f>
        <v>0</v>
      </c>
      <c r="AS2424" s="143" t="e">
        <f>AR2424/AP2424</f>
        <v>#DIV/0!</v>
      </c>
      <c r="AT2424" s="144">
        <f>M2424</f>
        <v>0</v>
      </c>
      <c r="AU2424" s="141">
        <f>AO2424</f>
        <v>0</v>
      </c>
      <c r="AV2424" s="142">
        <f>AU2424-AT2424</f>
        <v>0</v>
      </c>
      <c r="AW2424" s="143" t="e">
        <f>AV2424/AT2424</f>
        <v>#DIV/0!</v>
      </c>
      <c r="AY2424" s="146" t="str">
        <f t="shared" si="1843"/>
        <v>31.22</v>
      </c>
      <c r="AZ2424" s="1048" t="b">
        <f>COUNTIF('[1]Codes SEC'!$B$2:$B$250,Ministres!AY2424)&gt;0</f>
        <v>1</v>
      </c>
    </row>
    <row r="2425" spans="1:52" ht="35.1" customHeight="1" x14ac:dyDescent="0.25">
      <c r="A2425" s="15" t="s">
        <v>2799</v>
      </c>
      <c r="B2425" s="225" t="s">
        <v>265</v>
      </c>
      <c r="C2425" s="122" t="s">
        <v>237</v>
      </c>
      <c r="D2425" s="123">
        <v>1000</v>
      </c>
      <c r="E2425" s="226"/>
      <c r="F2425" s="122" t="s">
        <v>1115</v>
      </c>
      <c r="G2425" s="227"/>
      <c r="H2425" s="436">
        <v>122</v>
      </c>
      <c r="I2425" s="229">
        <v>83132000</v>
      </c>
      <c r="J2425" s="230" t="s">
        <v>2838</v>
      </c>
      <c r="K2425" s="231" t="s">
        <v>2839</v>
      </c>
      <c r="L2425" s="232">
        <v>0</v>
      </c>
      <c r="M2425" s="233">
        <v>0</v>
      </c>
      <c r="N2425" s="130"/>
      <c r="O2425" s="131"/>
      <c r="P2425" s="131"/>
      <c r="Q2425" s="131"/>
      <c r="R2425" s="131"/>
      <c r="S2425" s="131"/>
      <c r="T2425" s="132" t="str">
        <f t="shared" ref="T2425:T2435" si="1844">IF(SUM(N2425:S2425)=U2425,"OK",SUM(N2425:S2425)-U2425)</f>
        <v>OK</v>
      </c>
      <c r="U2425" s="138"/>
      <c r="V2425" s="138"/>
      <c r="W2425" s="139"/>
      <c r="X2425" s="139"/>
      <c r="Y2425" s="132" t="str">
        <f t="shared" ref="Y2425:Y2435" si="1845">IF(SUM(W2425:X2425)=Z2425,"OK",SUM(W2425:X2425)-Z2425)</f>
        <v>OK</v>
      </c>
      <c r="Z2425" s="210"/>
      <c r="AA2425" s="204"/>
      <c r="AB2425" s="202"/>
      <c r="AC2425" s="202"/>
      <c r="AD2425" s="202"/>
      <c r="AE2425" s="202"/>
      <c r="AF2425" s="202"/>
      <c r="AG2425" s="132" t="str">
        <f t="shared" ref="AG2425:AG2435" si="1846">IF(SUM(AA2425:AF2425)=AH2425,"OK",SUM(AA2425:AF2425)-AH2425)</f>
        <v>OK</v>
      </c>
      <c r="AH2425" s="138"/>
      <c r="AI2425" s="138"/>
      <c r="AJ2425" s="139"/>
      <c r="AK2425" s="139"/>
      <c r="AL2425" s="132" t="str">
        <f t="shared" ref="AL2425:AL2435" si="1847">IF(SUM(AJ2425:AK2425)=AM2425,"OK",SUM(AJ2425:AK2425)-AM2425)</f>
        <v>OK</v>
      </c>
      <c r="AM2425" s="140"/>
      <c r="AN2425" s="119">
        <f t="shared" ref="AN2425:AN2441" si="1848">L2425+U2425+V2425+Z2425</f>
        <v>0</v>
      </c>
      <c r="AO2425" s="120">
        <f t="shared" ref="AO2425:AO2441" si="1849">M2425+AH2425+AI2425+AM2425</f>
        <v>0</v>
      </c>
      <c r="AP2425" s="39">
        <f t="shared" ref="AP2425:AP2441" si="1850">L2425</f>
        <v>0</v>
      </c>
      <c r="AQ2425" s="141">
        <f t="shared" ref="AQ2425:AQ2441" si="1851">AN2425</f>
        <v>0</v>
      </c>
      <c r="AR2425" s="142">
        <f t="shared" ref="AR2425:AR2441" si="1852">AQ2425-AP2425</f>
        <v>0</v>
      </c>
      <c r="AS2425" s="143" t="e">
        <f t="shared" ref="AS2425:AS2441" si="1853">AR2425/AP2425</f>
        <v>#DIV/0!</v>
      </c>
      <c r="AT2425" s="144">
        <f t="shared" ref="AT2425:AT2441" si="1854">M2425</f>
        <v>0</v>
      </c>
      <c r="AU2425" s="141">
        <f t="shared" ref="AU2425:AU2441" si="1855">AO2425</f>
        <v>0</v>
      </c>
      <c r="AV2425" s="142">
        <f t="shared" ref="AV2425:AV2441" si="1856">AU2425-AT2425</f>
        <v>0</v>
      </c>
      <c r="AW2425" s="143" t="e">
        <f t="shared" ref="AW2425:AW2441" si="1857">AV2425/AT2425</f>
        <v>#DIV/0!</v>
      </c>
      <c r="AY2425" s="146" t="str">
        <f t="shared" si="1843"/>
        <v>31.32</v>
      </c>
      <c r="AZ2425" s="1048" t="b">
        <f>COUNTIF('[1]Codes SEC'!$B$2:$B$250,Ministres!AY2425)&gt;0</f>
        <v>1</v>
      </c>
    </row>
    <row r="2426" spans="1:52" ht="35.1" customHeight="1" x14ac:dyDescent="0.25">
      <c r="A2426" s="15" t="s">
        <v>2799</v>
      </c>
      <c r="B2426" s="225" t="s">
        <v>265</v>
      </c>
      <c r="C2426" s="122" t="s">
        <v>237</v>
      </c>
      <c r="D2426" s="123">
        <v>1000</v>
      </c>
      <c r="E2426" s="226"/>
      <c r="F2426" s="122" t="s">
        <v>1122</v>
      </c>
      <c r="G2426" s="227"/>
      <c r="H2426" s="436">
        <v>122</v>
      </c>
      <c r="I2426" s="229">
        <v>83132000</v>
      </c>
      <c r="J2426" s="230" t="s">
        <v>2840</v>
      </c>
      <c r="K2426" s="231" t="s">
        <v>2841</v>
      </c>
      <c r="L2426" s="232">
        <v>0</v>
      </c>
      <c r="M2426" s="233">
        <v>0</v>
      </c>
      <c r="N2426" s="130"/>
      <c r="O2426" s="131"/>
      <c r="P2426" s="131"/>
      <c r="Q2426" s="131"/>
      <c r="R2426" s="131"/>
      <c r="S2426" s="131"/>
      <c r="T2426" s="132" t="str">
        <f t="shared" ref="T2426:T2431" si="1858">IF(SUM(N2426:S2426)=U2426,"OK",SUM(N2426:S2426)-U2426)</f>
        <v>OK</v>
      </c>
      <c r="U2426" s="138"/>
      <c r="V2426" s="138"/>
      <c r="W2426" s="139"/>
      <c r="X2426" s="139"/>
      <c r="Y2426" s="132" t="str">
        <f t="shared" ref="Y2426:Y2431" si="1859">IF(SUM(W2426:X2426)=Z2426,"OK",SUM(W2426:X2426)-Z2426)</f>
        <v>OK</v>
      </c>
      <c r="Z2426" s="210"/>
      <c r="AA2426" s="204"/>
      <c r="AB2426" s="202"/>
      <c r="AC2426" s="202"/>
      <c r="AD2426" s="202"/>
      <c r="AE2426" s="202"/>
      <c r="AF2426" s="202"/>
      <c r="AG2426" s="132" t="str">
        <f t="shared" ref="AG2426:AG2431" si="1860">IF(SUM(AA2426:AF2426)=AH2426,"OK",SUM(AA2426:AF2426)-AH2426)</f>
        <v>OK</v>
      </c>
      <c r="AH2426" s="138"/>
      <c r="AI2426" s="138"/>
      <c r="AJ2426" s="139"/>
      <c r="AK2426" s="139"/>
      <c r="AL2426" s="132" t="str">
        <f t="shared" ref="AL2426:AL2431" si="1861">IF(SUM(AJ2426:AK2426)=AM2426,"OK",SUM(AJ2426:AK2426)-AM2426)</f>
        <v>OK</v>
      </c>
      <c r="AM2426" s="140"/>
      <c r="AN2426" s="119">
        <f t="shared" si="1848"/>
        <v>0</v>
      </c>
      <c r="AO2426" s="120">
        <f t="shared" si="1849"/>
        <v>0</v>
      </c>
      <c r="AP2426" s="39">
        <f t="shared" si="1850"/>
        <v>0</v>
      </c>
      <c r="AQ2426" s="141">
        <f t="shared" si="1851"/>
        <v>0</v>
      </c>
      <c r="AR2426" s="142">
        <f t="shared" si="1852"/>
        <v>0</v>
      </c>
      <c r="AS2426" s="143" t="e">
        <f t="shared" si="1853"/>
        <v>#DIV/0!</v>
      </c>
      <c r="AT2426" s="144">
        <f t="shared" si="1854"/>
        <v>0</v>
      </c>
      <c r="AU2426" s="141">
        <f t="shared" si="1855"/>
        <v>0</v>
      </c>
      <c r="AV2426" s="142">
        <f t="shared" si="1856"/>
        <v>0</v>
      </c>
      <c r="AW2426" s="143" t="e">
        <f t="shared" si="1857"/>
        <v>#DIV/0!</v>
      </c>
      <c r="AY2426" s="146" t="str">
        <f t="shared" si="1843"/>
        <v>31.32</v>
      </c>
      <c r="AZ2426" s="1048" t="b">
        <f>COUNTIF('[1]Codes SEC'!$B$2:$B$250,Ministres!AY2426)&gt;0</f>
        <v>1</v>
      </c>
    </row>
    <row r="2427" spans="1:52" ht="35.1" customHeight="1" x14ac:dyDescent="0.25">
      <c r="A2427" s="15" t="s">
        <v>2799</v>
      </c>
      <c r="B2427" s="225" t="s">
        <v>265</v>
      </c>
      <c r="C2427" s="122" t="s">
        <v>237</v>
      </c>
      <c r="D2427" s="123">
        <v>1000</v>
      </c>
      <c r="E2427" s="226"/>
      <c r="F2427" s="122">
        <v>19</v>
      </c>
      <c r="G2427" s="227"/>
      <c r="H2427" s="436">
        <v>122</v>
      </c>
      <c r="I2427" s="229">
        <v>83200000</v>
      </c>
      <c r="J2427" s="230" t="s">
        <v>2842</v>
      </c>
      <c r="K2427" s="231" t="s">
        <v>2843</v>
      </c>
      <c r="L2427" s="232">
        <v>0</v>
      </c>
      <c r="M2427" s="233">
        <v>0</v>
      </c>
      <c r="N2427" s="130"/>
      <c r="O2427" s="131"/>
      <c r="P2427" s="131"/>
      <c r="Q2427" s="131"/>
      <c r="R2427" s="131"/>
      <c r="S2427" s="131"/>
      <c r="T2427" s="132" t="str">
        <f t="shared" si="1858"/>
        <v>OK</v>
      </c>
      <c r="U2427" s="138"/>
      <c r="V2427" s="138"/>
      <c r="W2427" s="139"/>
      <c r="X2427" s="139"/>
      <c r="Y2427" s="132" t="str">
        <f t="shared" si="1859"/>
        <v>OK</v>
      </c>
      <c r="Z2427" s="210"/>
      <c r="AA2427" s="204"/>
      <c r="AB2427" s="202"/>
      <c r="AC2427" s="202"/>
      <c r="AD2427" s="202"/>
      <c r="AE2427" s="202"/>
      <c r="AF2427" s="202"/>
      <c r="AG2427" s="132" t="str">
        <f t="shared" si="1860"/>
        <v>OK</v>
      </c>
      <c r="AH2427" s="138"/>
      <c r="AI2427" s="138"/>
      <c r="AJ2427" s="139"/>
      <c r="AK2427" s="139"/>
      <c r="AL2427" s="132" t="str">
        <f t="shared" si="1861"/>
        <v>OK</v>
      </c>
      <c r="AM2427" s="140"/>
      <c r="AN2427" s="119">
        <f t="shared" si="1848"/>
        <v>0</v>
      </c>
      <c r="AO2427" s="120">
        <f t="shared" si="1849"/>
        <v>0</v>
      </c>
      <c r="AP2427" s="39">
        <f t="shared" si="1850"/>
        <v>0</v>
      </c>
      <c r="AQ2427" s="141">
        <f t="shared" si="1851"/>
        <v>0</v>
      </c>
      <c r="AR2427" s="142">
        <f t="shared" si="1852"/>
        <v>0</v>
      </c>
      <c r="AS2427" s="143" t="e">
        <f t="shared" si="1853"/>
        <v>#DIV/0!</v>
      </c>
      <c r="AT2427" s="144">
        <f t="shared" si="1854"/>
        <v>0</v>
      </c>
      <c r="AU2427" s="141">
        <f t="shared" si="1855"/>
        <v>0</v>
      </c>
      <c r="AV2427" s="142">
        <f t="shared" si="1856"/>
        <v>0</v>
      </c>
      <c r="AW2427" s="143" t="e">
        <f t="shared" si="1857"/>
        <v>#DIV/0!</v>
      </c>
      <c r="AY2427" s="146" t="str">
        <f t="shared" si="1843"/>
        <v>32.00</v>
      </c>
      <c r="AZ2427" s="1048" t="b">
        <f>COUNTIF('[1]Codes SEC'!$B$2:$B$250,Ministres!AY2427)&gt;0</f>
        <v>1</v>
      </c>
    </row>
    <row r="2428" spans="1:52" ht="35.1" customHeight="1" x14ac:dyDescent="0.25">
      <c r="A2428" s="15" t="s">
        <v>2799</v>
      </c>
      <c r="B2428" s="225" t="s">
        <v>265</v>
      </c>
      <c r="C2428" s="122" t="s">
        <v>237</v>
      </c>
      <c r="D2428" s="123">
        <v>1000</v>
      </c>
      <c r="E2428" s="226"/>
      <c r="F2428" s="122" t="s">
        <v>1115</v>
      </c>
      <c r="G2428" s="227"/>
      <c r="H2428" s="436">
        <v>122</v>
      </c>
      <c r="I2428" s="229">
        <v>83300000</v>
      </c>
      <c r="J2428" s="230" t="s">
        <v>2844</v>
      </c>
      <c r="K2428" s="231" t="s">
        <v>2845</v>
      </c>
      <c r="L2428" s="232">
        <v>0</v>
      </c>
      <c r="M2428" s="233">
        <v>0</v>
      </c>
      <c r="N2428" s="130"/>
      <c r="O2428" s="131"/>
      <c r="P2428" s="131"/>
      <c r="Q2428" s="131"/>
      <c r="R2428" s="131"/>
      <c r="S2428" s="131"/>
      <c r="T2428" s="132" t="str">
        <f t="shared" si="1858"/>
        <v>OK</v>
      </c>
      <c r="U2428" s="138"/>
      <c r="V2428" s="138"/>
      <c r="W2428" s="139"/>
      <c r="X2428" s="139"/>
      <c r="Y2428" s="132" t="str">
        <f t="shared" si="1859"/>
        <v>OK</v>
      </c>
      <c r="Z2428" s="210"/>
      <c r="AA2428" s="204"/>
      <c r="AB2428" s="202"/>
      <c r="AC2428" s="202"/>
      <c r="AD2428" s="202"/>
      <c r="AE2428" s="202"/>
      <c r="AF2428" s="202"/>
      <c r="AG2428" s="132" t="str">
        <f t="shared" si="1860"/>
        <v>OK</v>
      </c>
      <c r="AH2428" s="138"/>
      <c r="AI2428" s="138"/>
      <c r="AJ2428" s="139"/>
      <c r="AK2428" s="139"/>
      <c r="AL2428" s="132" t="str">
        <f t="shared" si="1861"/>
        <v>OK</v>
      </c>
      <c r="AM2428" s="140"/>
      <c r="AN2428" s="119">
        <f t="shared" si="1848"/>
        <v>0</v>
      </c>
      <c r="AO2428" s="120">
        <f t="shared" si="1849"/>
        <v>0</v>
      </c>
      <c r="AP2428" s="39">
        <f t="shared" si="1850"/>
        <v>0</v>
      </c>
      <c r="AQ2428" s="141">
        <f t="shared" si="1851"/>
        <v>0</v>
      </c>
      <c r="AR2428" s="142">
        <f t="shared" si="1852"/>
        <v>0</v>
      </c>
      <c r="AS2428" s="143" t="e">
        <f t="shared" si="1853"/>
        <v>#DIV/0!</v>
      </c>
      <c r="AT2428" s="144">
        <f t="shared" si="1854"/>
        <v>0</v>
      </c>
      <c r="AU2428" s="141">
        <f t="shared" si="1855"/>
        <v>0</v>
      </c>
      <c r="AV2428" s="142">
        <f t="shared" si="1856"/>
        <v>0</v>
      </c>
      <c r="AW2428" s="143" t="e">
        <f t="shared" si="1857"/>
        <v>#DIV/0!</v>
      </c>
      <c r="AY2428" s="146" t="str">
        <f t="shared" si="1843"/>
        <v>33.00</v>
      </c>
      <c r="AZ2428" s="1048" t="b">
        <f>COUNTIF('[1]Codes SEC'!$B$2:$B$250,Ministres!AY2428)&gt;0</f>
        <v>1</v>
      </c>
    </row>
    <row r="2429" spans="1:52" ht="35.1" customHeight="1" x14ac:dyDescent="0.25">
      <c r="A2429" s="15" t="s">
        <v>2799</v>
      </c>
      <c r="B2429" s="225" t="s">
        <v>265</v>
      </c>
      <c r="C2429" s="122" t="s">
        <v>237</v>
      </c>
      <c r="D2429" s="123">
        <v>1000</v>
      </c>
      <c r="E2429" s="226"/>
      <c r="F2429" s="122" t="s">
        <v>1115</v>
      </c>
      <c r="G2429" s="227"/>
      <c r="H2429" s="436">
        <v>122</v>
      </c>
      <c r="I2429" s="229">
        <v>83441000</v>
      </c>
      <c r="J2429" s="230" t="s">
        <v>2846</v>
      </c>
      <c r="K2429" s="231" t="s">
        <v>2847</v>
      </c>
      <c r="L2429" s="232">
        <v>0</v>
      </c>
      <c r="M2429" s="233">
        <v>0</v>
      </c>
      <c r="N2429" s="130"/>
      <c r="O2429" s="131"/>
      <c r="P2429" s="131"/>
      <c r="Q2429" s="131"/>
      <c r="R2429" s="131"/>
      <c r="S2429" s="131"/>
      <c r="T2429" s="132" t="str">
        <f t="shared" si="1858"/>
        <v>OK</v>
      </c>
      <c r="U2429" s="138"/>
      <c r="V2429" s="138"/>
      <c r="W2429" s="139"/>
      <c r="X2429" s="139"/>
      <c r="Y2429" s="132" t="str">
        <f t="shared" si="1859"/>
        <v>OK</v>
      </c>
      <c r="Z2429" s="210"/>
      <c r="AA2429" s="204"/>
      <c r="AB2429" s="202"/>
      <c r="AC2429" s="202"/>
      <c r="AD2429" s="202"/>
      <c r="AE2429" s="202"/>
      <c r="AF2429" s="202"/>
      <c r="AG2429" s="132" t="str">
        <f t="shared" si="1860"/>
        <v>OK</v>
      </c>
      <c r="AH2429" s="138"/>
      <c r="AI2429" s="138"/>
      <c r="AJ2429" s="139"/>
      <c r="AK2429" s="139"/>
      <c r="AL2429" s="132" t="str">
        <f t="shared" si="1861"/>
        <v>OK</v>
      </c>
      <c r="AM2429" s="140"/>
      <c r="AN2429" s="119">
        <f t="shared" si="1848"/>
        <v>0</v>
      </c>
      <c r="AO2429" s="120">
        <f t="shared" si="1849"/>
        <v>0</v>
      </c>
      <c r="AP2429" s="39">
        <f t="shared" si="1850"/>
        <v>0</v>
      </c>
      <c r="AQ2429" s="141">
        <f t="shared" si="1851"/>
        <v>0</v>
      </c>
      <c r="AR2429" s="142">
        <f t="shared" si="1852"/>
        <v>0</v>
      </c>
      <c r="AS2429" s="143" t="e">
        <f t="shared" si="1853"/>
        <v>#DIV/0!</v>
      </c>
      <c r="AT2429" s="144">
        <f t="shared" si="1854"/>
        <v>0</v>
      </c>
      <c r="AU2429" s="141">
        <f t="shared" si="1855"/>
        <v>0</v>
      </c>
      <c r="AV2429" s="142">
        <f t="shared" si="1856"/>
        <v>0</v>
      </c>
      <c r="AW2429" s="143" t="e">
        <f t="shared" si="1857"/>
        <v>#DIV/0!</v>
      </c>
      <c r="AY2429" s="146" t="str">
        <f t="shared" si="1843"/>
        <v>34.41</v>
      </c>
      <c r="AZ2429" s="1048" t="b">
        <f>COUNTIF('[1]Codes SEC'!$B$2:$B$250,Ministres!AY2429)&gt;0</f>
        <v>1</v>
      </c>
    </row>
    <row r="2430" spans="1:52" ht="35.1" customHeight="1" x14ac:dyDescent="0.25">
      <c r="A2430" s="15" t="s">
        <v>2799</v>
      </c>
      <c r="B2430" s="225" t="s">
        <v>265</v>
      </c>
      <c r="C2430" s="122" t="s">
        <v>237</v>
      </c>
      <c r="D2430" s="123">
        <v>1000</v>
      </c>
      <c r="E2430" s="226"/>
      <c r="F2430" s="122" t="s">
        <v>1115</v>
      </c>
      <c r="G2430" s="227"/>
      <c r="H2430" s="436">
        <v>122</v>
      </c>
      <c r="I2430" s="229">
        <v>84140000</v>
      </c>
      <c r="J2430" s="230" t="s">
        <v>2848</v>
      </c>
      <c r="K2430" s="231" t="s">
        <v>2849</v>
      </c>
      <c r="L2430" s="232">
        <v>0</v>
      </c>
      <c r="M2430" s="233">
        <v>0</v>
      </c>
      <c r="N2430" s="130"/>
      <c r="O2430" s="131"/>
      <c r="P2430" s="131"/>
      <c r="Q2430" s="131"/>
      <c r="R2430" s="131"/>
      <c r="S2430" s="131"/>
      <c r="T2430" s="132" t="str">
        <f t="shared" si="1858"/>
        <v>OK</v>
      </c>
      <c r="U2430" s="138"/>
      <c r="V2430" s="138"/>
      <c r="W2430" s="139"/>
      <c r="X2430" s="139"/>
      <c r="Y2430" s="132" t="str">
        <f t="shared" si="1859"/>
        <v>OK</v>
      </c>
      <c r="Z2430" s="210"/>
      <c r="AA2430" s="204"/>
      <c r="AB2430" s="202"/>
      <c r="AC2430" s="202"/>
      <c r="AD2430" s="202"/>
      <c r="AE2430" s="202"/>
      <c r="AF2430" s="202"/>
      <c r="AG2430" s="132" t="str">
        <f t="shared" si="1860"/>
        <v>OK</v>
      </c>
      <c r="AH2430" s="138"/>
      <c r="AI2430" s="138"/>
      <c r="AJ2430" s="139"/>
      <c r="AK2430" s="139"/>
      <c r="AL2430" s="132" t="str">
        <f t="shared" si="1861"/>
        <v>OK</v>
      </c>
      <c r="AM2430" s="140"/>
      <c r="AN2430" s="119">
        <f t="shared" si="1848"/>
        <v>0</v>
      </c>
      <c r="AO2430" s="120">
        <f t="shared" si="1849"/>
        <v>0</v>
      </c>
      <c r="AP2430" s="39">
        <f t="shared" si="1850"/>
        <v>0</v>
      </c>
      <c r="AQ2430" s="141">
        <f t="shared" si="1851"/>
        <v>0</v>
      </c>
      <c r="AR2430" s="142">
        <f t="shared" si="1852"/>
        <v>0</v>
      </c>
      <c r="AS2430" s="143" t="e">
        <f t="shared" si="1853"/>
        <v>#DIV/0!</v>
      </c>
      <c r="AT2430" s="144">
        <f t="shared" si="1854"/>
        <v>0</v>
      </c>
      <c r="AU2430" s="141">
        <f t="shared" si="1855"/>
        <v>0</v>
      </c>
      <c r="AV2430" s="142">
        <f t="shared" si="1856"/>
        <v>0</v>
      </c>
      <c r="AW2430" s="143" t="e">
        <f t="shared" si="1857"/>
        <v>#DIV/0!</v>
      </c>
      <c r="AY2430" s="146" t="str">
        <f t="shared" si="1843"/>
        <v>41.40</v>
      </c>
      <c r="AZ2430" s="1048" t="b">
        <f>COUNTIF('[1]Codes SEC'!$B$2:$B$250,Ministres!AY2430)&gt;0</f>
        <v>1</v>
      </c>
    </row>
    <row r="2431" spans="1:52" ht="35.1" customHeight="1" x14ac:dyDescent="0.25">
      <c r="A2431" s="15" t="s">
        <v>2799</v>
      </c>
      <c r="B2431" s="225" t="s">
        <v>265</v>
      </c>
      <c r="C2431" s="122" t="s">
        <v>237</v>
      </c>
      <c r="D2431" s="123">
        <v>1000</v>
      </c>
      <c r="E2431" s="226"/>
      <c r="F2431" s="122" t="s">
        <v>1122</v>
      </c>
      <c r="G2431" s="227"/>
      <c r="H2431" s="436">
        <v>122</v>
      </c>
      <c r="I2431" s="229">
        <v>84140000</v>
      </c>
      <c r="J2431" s="230" t="s">
        <v>2850</v>
      </c>
      <c r="K2431" s="231" t="s">
        <v>2851</v>
      </c>
      <c r="L2431" s="232">
        <v>0</v>
      </c>
      <c r="M2431" s="233">
        <v>0</v>
      </c>
      <c r="N2431" s="130"/>
      <c r="O2431" s="131"/>
      <c r="P2431" s="131"/>
      <c r="Q2431" s="131"/>
      <c r="R2431" s="131"/>
      <c r="S2431" s="131"/>
      <c r="T2431" s="132" t="str">
        <f t="shared" si="1858"/>
        <v>OK</v>
      </c>
      <c r="U2431" s="138"/>
      <c r="V2431" s="138"/>
      <c r="W2431" s="139"/>
      <c r="X2431" s="139"/>
      <c r="Y2431" s="132" t="str">
        <f t="shared" si="1859"/>
        <v>OK</v>
      </c>
      <c r="Z2431" s="210"/>
      <c r="AA2431" s="204"/>
      <c r="AB2431" s="202"/>
      <c r="AC2431" s="202"/>
      <c r="AD2431" s="202"/>
      <c r="AE2431" s="202"/>
      <c r="AF2431" s="202"/>
      <c r="AG2431" s="132" t="str">
        <f t="shared" si="1860"/>
        <v>OK</v>
      </c>
      <c r="AH2431" s="138"/>
      <c r="AI2431" s="138"/>
      <c r="AJ2431" s="139"/>
      <c r="AK2431" s="139"/>
      <c r="AL2431" s="132" t="str">
        <f t="shared" si="1861"/>
        <v>OK</v>
      </c>
      <c r="AM2431" s="140"/>
      <c r="AN2431" s="119">
        <f t="shared" si="1848"/>
        <v>0</v>
      </c>
      <c r="AO2431" s="120">
        <f t="shared" si="1849"/>
        <v>0</v>
      </c>
      <c r="AP2431" s="39">
        <f t="shared" si="1850"/>
        <v>0</v>
      </c>
      <c r="AQ2431" s="141">
        <f t="shared" si="1851"/>
        <v>0</v>
      </c>
      <c r="AR2431" s="142">
        <f t="shared" si="1852"/>
        <v>0</v>
      </c>
      <c r="AS2431" s="143" t="e">
        <f t="shared" si="1853"/>
        <v>#DIV/0!</v>
      </c>
      <c r="AT2431" s="144">
        <f t="shared" si="1854"/>
        <v>0</v>
      </c>
      <c r="AU2431" s="141">
        <f t="shared" si="1855"/>
        <v>0</v>
      </c>
      <c r="AV2431" s="142">
        <f t="shared" si="1856"/>
        <v>0</v>
      </c>
      <c r="AW2431" s="143" t="e">
        <f t="shared" si="1857"/>
        <v>#DIV/0!</v>
      </c>
      <c r="AY2431" s="146" t="str">
        <f t="shared" si="1843"/>
        <v>41.40</v>
      </c>
      <c r="AZ2431" s="1048" t="b">
        <f>COUNTIF('[1]Codes SEC'!$B$2:$B$250,Ministres!AY2431)&gt;0</f>
        <v>1</v>
      </c>
    </row>
    <row r="2432" spans="1:52" ht="35.1" customHeight="1" x14ac:dyDescent="0.25">
      <c r="A2432" s="15" t="s">
        <v>2799</v>
      </c>
      <c r="B2432" s="225" t="s">
        <v>265</v>
      </c>
      <c r="C2432" s="122" t="s">
        <v>237</v>
      </c>
      <c r="D2432" s="123">
        <v>1000</v>
      </c>
      <c r="E2432" s="226"/>
      <c r="F2432" s="122" t="s">
        <v>1115</v>
      </c>
      <c r="G2432" s="227"/>
      <c r="H2432" s="436">
        <v>122</v>
      </c>
      <c r="I2432" s="229">
        <v>84312000</v>
      </c>
      <c r="J2432" s="230" t="s">
        <v>2852</v>
      </c>
      <c r="K2432" s="231" t="s">
        <v>2853</v>
      </c>
      <c r="L2432" s="232">
        <v>0</v>
      </c>
      <c r="M2432" s="233">
        <v>0</v>
      </c>
      <c r="N2432" s="130"/>
      <c r="O2432" s="131"/>
      <c r="P2432" s="131"/>
      <c r="Q2432" s="131"/>
      <c r="R2432" s="131"/>
      <c r="S2432" s="131"/>
      <c r="T2432" s="132" t="str">
        <f t="shared" si="1844"/>
        <v>OK</v>
      </c>
      <c r="U2432" s="138"/>
      <c r="V2432" s="138"/>
      <c r="W2432" s="139"/>
      <c r="X2432" s="139"/>
      <c r="Y2432" s="132" t="str">
        <f t="shared" si="1845"/>
        <v>OK</v>
      </c>
      <c r="Z2432" s="210"/>
      <c r="AA2432" s="204"/>
      <c r="AB2432" s="202"/>
      <c r="AC2432" s="202"/>
      <c r="AD2432" s="202"/>
      <c r="AE2432" s="202"/>
      <c r="AF2432" s="202"/>
      <c r="AG2432" s="132" t="str">
        <f t="shared" si="1846"/>
        <v>OK</v>
      </c>
      <c r="AH2432" s="138"/>
      <c r="AI2432" s="138"/>
      <c r="AJ2432" s="139"/>
      <c r="AK2432" s="139"/>
      <c r="AL2432" s="132" t="str">
        <f t="shared" si="1847"/>
        <v>OK</v>
      </c>
      <c r="AM2432" s="140"/>
      <c r="AN2432" s="119">
        <f t="shared" si="1848"/>
        <v>0</v>
      </c>
      <c r="AO2432" s="120">
        <f t="shared" si="1849"/>
        <v>0</v>
      </c>
      <c r="AP2432" s="39">
        <f t="shared" si="1850"/>
        <v>0</v>
      </c>
      <c r="AQ2432" s="141">
        <f t="shared" si="1851"/>
        <v>0</v>
      </c>
      <c r="AR2432" s="142">
        <f t="shared" si="1852"/>
        <v>0</v>
      </c>
      <c r="AS2432" s="143" t="e">
        <f t="shared" si="1853"/>
        <v>#DIV/0!</v>
      </c>
      <c r="AT2432" s="144">
        <f t="shared" si="1854"/>
        <v>0</v>
      </c>
      <c r="AU2432" s="141">
        <f t="shared" si="1855"/>
        <v>0</v>
      </c>
      <c r="AV2432" s="142">
        <f t="shared" si="1856"/>
        <v>0</v>
      </c>
      <c r="AW2432" s="143" t="e">
        <f t="shared" si="1857"/>
        <v>#DIV/0!</v>
      </c>
      <c r="AY2432" s="146" t="str">
        <f t="shared" si="1843"/>
        <v>43.12</v>
      </c>
      <c r="AZ2432" s="1048" t="b">
        <f>COUNTIF('[1]Codes SEC'!$B$2:$B$250,Ministres!AY2432)&gt;0</f>
        <v>1</v>
      </c>
    </row>
    <row r="2433" spans="1:52" ht="35.1" customHeight="1" x14ac:dyDescent="0.25">
      <c r="A2433" s="15" t="s">
        <v>2799</v>
      </c>
      <c r="B2433" s="225" t="s">
        <v>265</v>
      </c>
      <c r="C2433" s="122" t="s">
        <v>237</v>
      </c>
      <c r="D2433" s="123">
        <v>1000</v>
      </c>
      <c r="E2433" s="226"/>
      <c r="F2433" s="122" t="s">
        <v>1115</v>
      </c>
      <c r="G2433" s="227"/>
      <c r="H2433" s="436">
        <v>122</v>
      </c>
      <c r="I2433" s="229">
        <v>84316000</v>
      </c>
      <c r="J2433" s="230" t="s">
        <v>2854</v>
      </c>
      <c r="K2433" s="231" t="s">
        <v>2855</v>
      </c>
      <c r="L2433" s="232">
        <v>0</v>
      </c>
      <c r="M2433" s="233">
        <v>0</v>
      </c>
      <c r="N2433" s="130"/>
      <c r="O2433" s="131"/>
      <c r="P2433" s="131"/>
      <c r="Q2433" s="131"/>
      <c r="R2433" s="131"/>
      <c r="S2433" s="131"/>
      <c r="T2433" s="132" t="str">
        <f t="shared" si="1844"/>
        <v>OK</v>
      </c>
      <c r="U2433" s="138"/>
      <c r="V2433" s="138"/>
      <c r="W2433" s="139"/>
      <c r="X2433" s="139"/>
      <c r="Y2433" s="132" t="str">
        <f t="shared" si="1845"/>
        <v>OK</v>
      </c>
      <c r="Z2433" s="210"/>
      <c r="AA2433" s="204"/>
      <c r="AB2433" s="202"/>
      <c r="AC2433" s="202"/>
      <c r="AD2433" s="202"/>
      <c r="AE2433" s="202"/>
      <c r="AF2433" s="202"/>
      <c r="AG2433" s="132" t="str">
        <f t="shared" si="1846"/>
        <v>OK</v>
      </c>
      <c r="AH2433" s="138"/>
      <c r="AI2433" s="138"/>
      <c r="AJ2433" s="139"/>
      <c r="AK2433" s="139"/>
      <c r="AL2433" s="132" t="str">
        <f t="shared" si="1847"/>
        <v>OK</v>
      </c>
      <c r="AM2433" s="140"/>
      <c r="AN2433" s="119">
        <f t="shared" si="1848"/>
        <v>0</v>
      </c>
      <c r="AO2433" s="120">
        <f t="shared" si="1849"/>
        <v>0</v>
      </c>
      <c r="AP2433" s="39">
        <f t="shared" si="1850"/>
        <v>0</v>
      </c>
      <c r="AQ2433" s="141">
        <f t="shared" si="1851"/>
        <v>0</v>
      </c>
      <c r="AR2433" s="142">
        <f t="shared" si="1852"/>
        <v>0</v>
      </c>
      <c r="AS2433" s="143" t="e">
        <f t="shared" si="1853"/>
        <v>#DIV/0!</v>
      </c>
      <c r="AT2433" s="144">
        <f t="shared" si="1854"/>
        <v>0</v>
      </c>
      <c r="AU2433" s="141">
        <f t="shared" si="1855"/>
        <v>0</v>
      </c>
      <c r="AV2433" s="142">
        <f t="shared" si="1856"/>
        <v>0</v>
      </c>
      <c r="AW2433" s="143" t="e">
        <f t="shared" si="1857"/>
        <v>#DIV/0!</v>
      </c>
      <c r="AY2433" s="146" t="str">
        <f t="shared" si="1843"/>
        <v>43.16</v>
      </c>
      <c r="AZ2433" s="1048" t="b">
        <f>COUNTIF('[1]Codes SEC'!$B$2:$B$250,Ministres!AY2433)&gt;0</f>
        <v>1</v>
      </c>
    </row>
    <row r="2434" spans="1:52" ht="35.1" customHeight="1" x14ac:dyDescent="0.25">
      <c r="A2434" s="15" t="s">
        <v>2799</v>
      </c>
      <c r="B2434" s="225" t="s">
        <v>265</v>
      </c>
      <c r="C2434" s="122" t="s">
        <v>237</v>
      </c>
      <c r="D2434" s="123">
        <v>1000</v>
      </c>
      <c r="E2434" s="226"/>
      <c r="F2434" s="122" t="s">
        <v>1115</v>
      </c>
      <c r="G2434" s="227"/>
      <c r="H2434" s="436">
        <v>122</v>
      </c>
      <c r="I2434" s="229">
        <v>84322000</v>
      </c>
      <c r="J2434" s="230" t="s">
        <v>2856</v>
      </c>
      <c r="K2434" s="231" t="s">
        <v>2857</v>
      </c>
      <c r="L2434" s="232">
        <v>0</v>
      </c>
      <c r="M2434" s="233">
        <v>0</v>
      </c>
      <c r="N2434" s="130"/>
      <c r="O2434" s="131"/>
      <c r="P2434" s="131"/>
      <c r="Q2434" s="131"/>
      <c r="R2434" s="131"/>
      <c r="S2434" s="131"/>
      <c r="T2434" s="132" t="str">
        <f>IF(SUM(N2434:S2434)=U2434,"OK",SUM(N2434:S2434)-U2434)</f>
        <v>OK</v>
      </c>
      <c r="U2434" s="138"/>
      <c r="V2434" s="138"/>
      <c r="W2434" s="139"/>
      <c r="X2434" s="139"/>
      <c r="Y2434" s="132" t="str">
        <f>IF(SUM(W2434:X2434)=Z2434,"OK",SUM(W2434:X2434)-Z2434)</f>
        <v>OK</v>
      </c>
      <c r="Z2434" s="210"/>
      <c r="AA2434" s="204"/>
      <c r="AB2434" s="202"/>
      <c r="AC2434" s="202"/>
      <c r="AD2434" s="202"/>
      <c r="AE2434" s="202"/>
      <c r="AF2434" s="202"/>
      <c r="AG2434" s="132" t="str">
        <f>IF(SUM(AA2434:AF2434)=AH2434,"OK",SUM(AA2434:AF2434)-AH2434)</f>
        <v>OK</v>
      </c>
      <c r="AH2434" s="138"/>
      <c r="AI2434" s="138"/>
      <c r="AJ2434" s="139"/>
      <c r="AK2434" s="139"/>
      <c r="AL2434" s="132" t="str">
        <f>IF(SUM(AJ2434:AK2434)=AM2434,"OK",SUM(AJ2434:AK2434)-AM2434)</f>
        <v>OK</v>
      </c>
      <c r="AM2434" s="140"/>
      <c r="AN2434" s="119">
        <f>L2434+U2434+V2434+Z2434</f>
        <v>0</v>
      </c>
      <c r="AO2434" s="120">
        <f>M2434+AH2434+AI2434+AM2434</f>
        <v>0</v>
      </c>
      <c r="AP2434" s="39">
        <f>L2434</f>
        <v>0</v>
      </c>
      <c r="AQ2434" s="141">
        <f>AN2434</f>
        <v>0</v>
      </c>
      <c r="AR2434" s="142">
        <f>AQ2434-AP2434</f>
        <v>0</v>
      </c>
      <c r="AS2434" s="143" t="e">
        <f>AR2434/AP2434</f>
        <v>#DIV/0!</v>
      </c>
      <c r="AT2434" s="144">
        <f>M2434</f>
        <v>0</v>
      </c>
      <c r="AU2434" s="141">
        <f>AO2434</f>
        <v>0</v>
      </c>
      <c r="AV2434" s="142">
        <f>AU2434-AT2434</f>
        <v>0</v>
      </c>
      <c r="AW2434" s="143" t="e">
        <f>AV2434/AT2434</f>
        <v>#DIV/0!</v>
      </c>
      <c r="AY2434" s="146" t="str">
        <f t="shared" si="1843"/>
        <v>43.22</v>
      </c>
      <c r="AZ2434" s="1048" t="b">
        <f>COUNTIF('[1]Codes SEC'!$B$2:$B$250,Ministres!AY2434)&gt;0</f>
        <v>1</v>
      </c>
    </row>
    <row r="2435" spans="1:52" ht="35.1" customHeight="1" x14ac:dyDescent="0.25">
      <c r="A2435" s="15" t="s">
        <v>2799</v>
      </c>
      <c r="B2435" s="225" t="s">
        <v>265</v>
      </c>
      <c r="C2435" s="122" t="s">
        <v>237</v>
      </c>
      <c r="D2435" s="123">
        <v>1000</v>
      </c>
      <c r="E2435" s="226"/>
      <c r="F2435" s="122" t="s">
        <v>1115</v>
      </c>
      <c r="G2435" s="227"/>
      <c r="H2435" s="436">
        <v>122</v>
      </c>
      <c r="I2435" s="229">
        <v>84326000</v>
      </c>
      <c r="J2435" s="230" t="s">
        <v>2858</v>
      </c>
      <c r="K2435" s="231" t="s">
        <v>2859</v>
      </c>
      <c r="L2435" s="232">
        <v>0</v>
      </c>
      <c r="M2435" s="233">
        <v>0</v>
      </c>
      <c r="N2435" s="130"/>
      <c r="O2435" s="131"/>
      <c r="P2435" s="131"/>
      <c r="Q2435" s="131"/>
      <c r="R2435" s="131"/>
      <c r="S2435" s="131"/>
      <c r="T2435" s="132" t="str">
        <f t="shared" si="1844"/>
        <v>OK</v>
      </c>
      <c r="U2435" s="138"/>
      <c r="V2435" s="138"/>
      <c r="W2435" s="139"/>
      <c r="X2435" s="139"/>
      <c r="Y2435" s="132" t="str">
        <f t="shared" si="1845"/>
        <v>OK</v>
      </c>
      <c r="Z2435" s="210"/>
      <c r="AA2435" s="204"/>
      <c r="AB2435" s="202"/>
      <c r="AC2435" s="202"/>
      <c r="AD2435" s="202"/>
      <c r="AE2435" s="202"/>
      <c r="AF2435" s="202"/>
      <c r="AG2435" s="132" t="str">
        <f t="shared" si="1846"/>
        <v>OK</v>
      </c>
      <c r="AH2435" s="138"/>
      <c r="AI2435" s="138"/>
      <c r="AJ2435" s="139"/>
      <c r="AK2435" s="139"/>
      <c r="AL2435" s="132" t="str">
        <f t="shared" si="1847"/>
        <v>OK</v>
      </c>
      <c r="AM2435" s="140"/>
      <c r="AN2435" s="119">
        <f t="shared" si="1848"/>
        <v>0</v>
      </c>
      <c r="AO2435" s="120">
        <f t="shared" si="1849"/>
        <v>0</v>
      </c>
      <c r="AP2435" s="39">
        <f t="shared" si="1850"/>
        <v>0</v>
      </c>
      <c r="AQ2435" s="141">
        <f t="shared" si="1851"/>
        <v>0</v>
      </c>
      <c r="AR2435" s="142">
        <f t="shared" si="1852"/>
        <v>0</v>
      </c>
      <c r="AS2435" s="143" t="e">
        <f t="shared" si="1853"/>
        <v>#DIV/0!</v>
      </c>
      <c r="AT2435" s="144">
        <f t="shared" si="1854"/>
        <v>0</v>
      </c>
      <c r="AU2435" s="141">
        <f t="shared" si="1855"/>
        <v>0</v>
      </c>
      <c r="AV2435" s="142">
        <f t="shared" si="1856"/>
        <v>0</v>
      </c>
      <c r="AW2435" s="143" t="e">
        <f t="shared" si="1857"/>
        <v>#DIV/0!</v>
      </c>
      <c r="AY2435" s="146" t="str">
        <f t="shared" si="1843"/>
        <v>43.26</v>
      </c>
      <c r="AZ2435" s="1048" t="b">
        <f>COUNTIF('[1]Codes SEC'!$B$2:$B$250,Ministres!AY2435)&gt;0</f>
        <v>1</v>
      </c>
    </row>
    <row r="2436" spans="1:52" ht="35.1" customHeight="1" x14ac:dyDescent="0.25">
      <c r="A2436" s="15" t="s">
        <v>2799</v>
      </c>
      <c r="B2436" s="225" t="s">
        <v>265</v>
      </c>
      <c r="C2436" s="122" t="s">
        <v>237</v>
      </c>
      <c r="D2436" s="123">
        <v>1000</v>
      </c>
      <c r="E2436" s="226"/>
      <c r="F2436" s="122" t="s">
        <v>1115</v>
      </c>
      <c r="G2436" s="227"/>
      <c r="H2436" s="436">
        <v>122</v>
      </c>
      <c r="I2436" s="229">
        <v>84340000</v>
      </c>
      <c r="J2436" s="230" t="s">
        <v>2860</v>
      </c>
      <c r="K2436" s="231" t="s">
        <v>2861</v>
      </c>
      <c r="L2436" s="232">
        <v>0</v>
      </c>
      <c r="M2436" s="233">
        <v>0</v>
      </c>
      <c r="N2436" s="130"/>
      <c r="O2436" s="131"/>
      <c r="P2436" s="131"/>
      <c r="Q2436" s="131"/>
      <c r="R2436" s="131"/>
      <c r="S2436" s="131"/>
      <c r="T2436" s="132" t="str">
        <f t="shared" ref="T2436:T2441" si="1862">IF(SUM(N2436:S2436)=U2436,"OK",SUM(N2436:S2436)-U2436)</f>
        <v>OK</v>
      </c>
      <c r="U2436" s="138"/>
      <c r="V2436" s="138"/>
      <c r="W2436" s="139"/>
      <c r="X2436" s="139"/>
      <c r="Y2436" s="132" t="str">
        <f t="shared" ref="Y2436:Y2441" si="1863">IF(SUM(W2436:X2436)=Z2436,"OK",SUM(W2436:X2436)-Z2436)</f>
        <v>OK</v>
      </c>
      <c r="Z2436" s="210"/>
      <c r="AA2436" s="204"/>
      <c r="AB2436" s="202"/>
      <c r="AC2436" s="202"/>
      <c r="AD2436" s="202"/>
      <c r="AE2436" s="202"/>
      <c r="AF2436" s="202"/>
      <c r="AG2436" s="132" t="str">
        <f t="shared" ref="AG2436:AG2441" si="1864">IF(SUM(AA2436:AF2436)=AH2436,"OK",SUM(AA2436:AF2436)-AH2436)</f>
        <v>OK</v>
      </c>
      <c r="AH2436" s="138"/>
      <c r="AI2436" s="138"/>
      <c r="AJ2436" s="139"/>
      <c r="AK2436" s="139"/>
      <c r="AL2436" s="132" t="str">
        <f t="shared" ref="AL2436:AL2441" si="1865">IF(SUM(AJ2436:AK2436)=AM2436,"OK",SUM(AJ2436:AK2436)-AM2436)</f>
        <v>OK</v>
      </c>
      <c r="AM2436" s="140"/>
      <c r="AN2436" s="119">
        <f t="shared" si="1848"/>
        <v>0</v>
      </c>
      <c r="AO2436" s="120">
        <f t="shared" si="1849"/>
        <v>0</v>
      </c>
      <c r="AP2436" s="39">
        <f t="shared" si="1850"/>
        <v>0</v>
      </c>
      <c r="AQ2436" s="141">
        <f t="shared" si="1851"/>
        <v>0</v>
      </c>
      <c r="AR2436" s="142">
        <f t="shared" si="1852"/>
        <v>0</v>
      </c>
      <c r="AS2436" s="143" t="e">
        <f t="shared" si="1853"/>
        <v>#DIV/0!</v>
      </c>
      <c r="AT2436" s="144">
        <f t="shared" si="1854"/>
        <v>0</v>
      </c>
      <c r="AU2436" s="141">
        <f t="shared" si="1855"/>
        <v>0</v>
      </c>
      <c r="AV2436" s="142">
        <f t="shared" si="1856"/>
        <v>0</v>
      </c>
      <c r="AW2436" s="143" t="e">
        <f t="shared" si="1857"/>
        <v>#DIV/0!</v>
      </c>
      <c r="AY2436" s="146" t="str">
        <f t="shared" si="1843"/>
        <v>43.40</v>
      </c>
      <c r="AZ2436" s="1048" t="b">
        <f>COUNTIF('[1]Codes SEC'!$B$2:$B$250,Ministres!AY2436)&gt;0</f>
        <v>1</v>
      </c>
    </row>
    <row r="2437" spans="1:52" ht="35.1" customHeight="1" x14ac:dyDescent="0.25">
      <c r="A2437" s="15" t="s">
        <v>2799</v>
      </c>
      <c r="B2437" s="225" t="s">
        <v>265</v>
      </c>
      <c r="C2437" s="122" t="s">
        <v>237</v>
      </c>
      <c r="D2437" s="123">
        <v>1000</v>
      </c>
      <c r="E2437" s="226"/>
      <c r="F2437" s="122" t="s">
        <v>1115</v>
      </c>
      <c r="G2437" s="227"/>
      <c r="H2437" s="436">
        <v>122</v>
      </c>
      <c r="I2437" s="229">
        <v>84352000</v>
      </c>
      <c r="J2437" s="230" t="s">
        <v>2862</v>
      </c>
      <c r="K2437" s="231" t="s">
        <v>2863</v>
      </c>
      <c r="L2437" s="232">
        <v>0</v>
      </c>
      <c r="M2437" s="233">
        <v>0</v>
      </c>
      <c r="N2437" s="130"/>
      <c r="O2437" s="131"/>
      <c r="P2437" s="131"/>
      <c r="Q2437" s="131"/>
      <c r="R2437" s="131"/>
      <c r="S2437" s="131"/>
      <c r="T2437" s="132" t="str">
        <f t="shared" si="1862"/>
        <v>OK</v>
      </c>
      <c r="U2437" s="138"/>
      <c r="V2437" s="138"/>
      <c r="W2437" s="139"/>
      <c r="X2437" s="139"/>
      <c r="Y2437" s="132" t="str">
        <f t="shared" si="1863"/>
        <v>OK</v>
      </c>
      <c r="Z2437" s="210"/>
      <c r="AA2437" s="204"/>
      <c r="AB2437" s="202"/>
      <c r="AC2437" s="202"/>
      <c r="AD2437" s="202"/>
      <c r="AE2437" s="202"/>
      <c r="AF2437" s="202"/>
      <c r="AG2437" s="132" t="str">
        <f t="shared" si="1864"/>
        <v>OK</v>
      </c>
      <c r="AH2437" s="138"/>
      <c r="AI2437" s="138"/>
      <c r="AJ2437" s="139"/>
      <c r="AK2437" s="139"/>
      <c r="AL2437" s="132" t="str">
        <f t="shared" si="1865"/>
        <v>OK</v>
      </c>
      <c r="AM2437" s="140"/>
      <c r="AN2437" s="119">
        <f t="shared" si="1848"/>
        <v>0</v>
      </c>
      <c r="AO2437" s="120">
        <f t="shared" si="1849"/>
        <v>0</v>
      </c>
      <c r="AP2437" s="39">
        <f t="shared" si="1850"/>
        <v>0</v>
      </c>
      <c r="AQ2437" s="141">
        <f t="shared" si="1851"/>
        <v>0</v>
      </c>
      <c r="AR2437" s="142">
        <f t="shared" si="1852"/>
        <v>0</v>
      </c>
      <c r="AS2437" s="143" t="e">
        <f t="shared" si="1853"/>
        <v>#DIV/0!</v>
      </c>
      <c r="AT2437" s="144">
        <f t="shared" si="1854"/>
        <v>0</v>
      </c>
      <c r="AU2437" s="141">
        <f t="shared" si="1855"/>
        <v>0</v>
      </c>
      <c r="AV2437" s="142">
        <f t="shared" si="1856"/>
        <v>0</v>
      </c>
      <c r="AW2437" s="143" t="e">
        <f t="shared" si="1857"/>
        <v>#DIV/0!</v>
      </c>
      <c r="AY2437" s="146" t="str">
        <f t="shared" si="1843"/>
        <v>43.52</v>
      </c>
      <c r="AZ2437" s="1048" t="b">
        <f>COUNTIF('[1]Codes SEC'!$B$2:$B$250,Ministres!AY2437)&gt;0</f>
        <v>1</v>
      </c>
    </row>
    <row r="2438" spans="1:52" ht="35.1" customHeight="1" x14ac:dyDescent="0.25">
      <c r="A2438" s="15" t="s">
        <v>2799</v>
      </c>
      <c r="B2438" s="225" t="s">
        <v>265</v>
      </c>
      <c r="C2438" s="122" t="s">
        <v>237</v>
      </c>
      <c r="D2438" s="123">
        <v>1000</v>
      </c>
      <c r="E2438" s="226"/>
      <c r="F2438" s="122" t="s">
        <v>1115</v>
      </c>
      <c r="G2438" s="227"/>
      <c r="H2438" s="436">
        <v>122</v>
      </c>
      <c r="I2438" s="229">
        <v>84353000</v>
      </c>
      <c r="J2438" s="230" t="s">
        <v>2864</v>
      </c>
      <c r="K2438" s="231" t="s">
        <v>2865</v>
      </c>
      <c r="L2438" s="232">
        <v>0</v>
      </c>
      <c r="M2438" s="233">
        <v>0</v>
      </c>
      <c r="N2438" s="130"/>
      <c r="O2438" s="131"/>
      <c r="P2438" s="131"/>
      <c r="Q2438" s="131"/>
      <c r="R2438" s="131"/>
      <c r="S2438" s="131"/>
      <c r="T2438" s="132" t="str">
        <f t="shared" si="1862"/>
        <v>OK</v>
      </c>
      <c r="U2438" s="138"/>
      <c r="V2438" s="138"/>
      <c r="W2438" s="139"/>
      <c r="X2438" s="139"/>
      <c r="Y2438" s="132" t="str">
        <f t="shared" si="1863"/>
        <v>OK</v>
      </c>
      <c r="Z2438" s="210"/>
      <c r="AA2438" s="204"/>
      <c r="AB2438" s="202"/>
      <c r="AC2438" s="202"/>
      <c r="AD2438" s="202"/>
      <c r="AE2438" s="202"/>
      <c r="AF2438" s="202"/>
      <c r="AG2438" s="132" t="str">
        <f t="shared" si="1864"/>
        <v>OK</v>
      </c>
      <c r="AH2438" s="138"/>
      <c r="AI2438" s="138"/>
      <c r="AJ2438" s="139"/>
      <c r="AK2438" s="139"/>
      <c r="AL2438" s="132" t="str">
        <f t="shared" si="1865"/>
        <v>OK</v>
      </c>
      <c r="AM2438" s="140"/>
      <c r="AN2438" s="119">
        <f t="shared" si="1848"/>
        <v>0</v>
      </c>
      <c r="AO2438" s="120">
        <f t="shared" si="1849"/>
        <v>0</v>
      </c>
      <c r="AP2438" s="39">
        <f t="shared" si="1850"/>
        <v>0</v>
      </c>
      <c r="AQ2438" s="141">
        <f t="shared" si="1851"/>
        <v>0</v>
      </c>
      <c r="AR2438" s="142">
        <f t="shared" si="1852"/>
        <v>0</v>
      </c>
      <c r="AS2438" s="143" t="e">
        <f t="shared" si="1853"/>
        <v>#DIV/0!</v>
      </c>
      <c r="AT2438" s="144">
        <f t="shared" si="1854"/>
        <v>0</v>
      </c>
      <c r="AU2438" s="141">
        <f t="shared" si="1855"/>
        <v>0</v>
      </c>
      <c r="AV2438" s="142">
        <f t="shared" si="1856"/>
        <v>0</v>
      </c>
      <c r="AW2438" s="143" t="e">
        <f t="shared" si="1857"/>
        <v>#DIV/0!</v>
      </c>
      <c r="AY2438" s="146" t="str">
        <f t="shared" si="1843"/>
        <v>43.53</v>
      </c>
      <c r="AZ2438" s="1048" t="b">
        <f>COUNTIF('[1]Codes SEC'!$B$2:$B$250,Ministres!AY2438)&gt;0</f>
        <v>1</v>
      </c>
    </row>
    <row r="2439" spans="1:52" ht="35.1" customHeight="1" x14ac:dyDescent="0.25">
      <c r="A2439" s="15" t="s">
        <v>2799</v>
      </c>
      <c r="B2439" s="225" t="s">
        <v>265</v>
      </c>
      <c r="C2439" s="122" t="s">
        <v>237</v>
      </c>
      <c r="D2439" s="123">
        <v>1000</v>
      </c>
      <c r="E2439" s="226"/>
      <c r="F2439" s="122" t="s">
        <v>1115</v>
      </c>
      <c r="G2439" s="227"/>
      <c r="H2439" s="436">
        <v>122</v>
      </c>
      <c r="I2439" s="229">
        <v>84359000</v>
      </c>
      <c r="J2439" s="230" t="s">
        <v>2866</v>
      </c>
      <c r="K2439" s="231" t="s">
        <v>2867</v>
      </c>
      <c r="L2439" s="232">
        <v>0</v>
      </c>
      <c r="M2439" s="233">
        <v>0</v>
      </c>
      <c r="N2439" s="130"/>
      <c r="O2439" s="131"/>
      <c r="P2439" s="131"/>
      <c r="Q2439" s="131"/>
      <c r="R2439" s="131"/>
      <c r="S2439" s="131"/>
      <c r="T2439" s="132" t="str">
        <f t="shared" si="1862"/>
        <v>OK</v>
      </c>
      <c r="U2439" s="138"/>
      <c r="V2439" s="138"/>
      <c r="W2439" s="139"/>
      <c r="X2439" s="139"/>
      <c r="Y2439" s="132" t="str">
        <f t="shared" si="1863"/>
        <v>OK</v>
      </c>
      <c r="Z2439" s="210"/>
      <c r="AA2439" s="204"/>
      <c r="AB2439" s="202"/>
      <c r="AC2439" s="202"/>
      <c r="AD2439" s="202"/>
      <c r="AE2439" s="202"/>
      <c r="AF2439" s="202"/>
      <c r="AG2439" s="132" t="str">
        <f t="shared" si="1864"/>
        <v>OK</v>
      </c>
      <c r="AH2439" s="138"/>
      <c r="AI2439" s="138"/>
      <c r="AJ2439" s="139"/>
      <c r="AK2439" s="139"/>
      <c r="AL2439" s="132" t="str">
        <f t="shared" si="1865"/>
        <v>OK</v>
      </c>
      <c r="AM2439" s="140"/>
      <c r="AN2439" s="119">
        <f t="shared" si="1848"/>
        <v>0</v>
      </c>
      <c r="AO2439" s="120">
        <f t="shared" si="1849"/>
        <v>0</v>
      </c>
      <c r="AP2439" s="39">
        <f t="shared" si="1850"/>
        <v>0</v>
      </c>
      <c r="AQ2439" s="141">
        <f t="shared" si="1851"/>
        <v>0</v>
      </c>
      <c r="AR2439" s="142">
        <f t="shared" si="1852"/>
        <v>0</v>
      </c>
      <c r="AS2439" s="143" t="e">
        <f t="shared" si="1853"/>
        <v>#DIV/0!</v>
      </c>
      <c r="AT2439" s="144">
        <f t="shared" si="1854"/>
        <v>0</v>
      </c>
      <c r="AU2439" s="141">
        <f t="shared" si="1855"/>
        <v>0</v>
      </c>
      <c r="AV2439" s="142">
        <f t="shared" si="1856"/>
        <v>0</v>
      </c>
      <c r="AW2439" s="143" t="e">
        <f t="shared" si="1857"/>
        <v>#DIV/0!</v>
      </c>
      <c r="AY2439" s="146" t="str">
        <f t="shared" si="1843"/>
        <v>43.59</v>
      </c>
      <c r="AZ2439" s="1048" t="b">
        <f>COUNTIF('[1]Codes SEC'!$B$2:$B$250,Ministres!AY2439)&gt;0</f>
        <v>1</v>
      </c>
    </row>
    <row r="2440" spans="1:52" ht="35.1" customHeight="1" x14ac:dyDescent="0.25">
      <c r="A2440" s="15" t="s">
        <v>2799</v>
      </c>
      <c r="B2440" s="225" t="s">
        <v>265</v>
      </c>
      <c r="C2440" s="122" t="s">
        <v>237</v>
      </c>
      <c r="D2440" s="123">
        <v>1000</v>
      </c>
      <c r="E2440" s="226"/>
      <c r="F2440" s="122" t="s">
        <v>1115</v>
      </c>
      <c r="G2440" s="227"/>
      <c r="H2440" s="436">
        <v>122</v>
      </c>
      <c r="I2440" s="229">
        <v>84524000</v>
      </c>
      <c r="J2440" s="230" t="s">
        <v>2868</v>
      </c>
      <c r="K2440" s="231" t="s">
        <v>2869</v>
      </c>
      <c r="L2440" s="232">
        <v>0</v>
      </c>
      <c r="M2440" s="233">
        <v>0</v>
      </c>
      <c r="N2440" s="130"/>
      <c r="O2440" s="131"/>
      <c r="P2440" s="131"/>
      <c r="Q2440" s="131"/>
      <c r="R2440" s="131"/>
      <c r="S2440" s="131"/>
      <c r="T2440" s="132" t="str">
        <f t="shared" si="1862"/>
        <v>OK</v>
      </c>
      <c r="U2440" s="138"/>
      <c r="V2440" s="138"/>
      <c r="W2440" s="139"/>
      <c r="X2440" s="139"/>
      <c r="Y2440" s="132" t="str">
        <f t="shared" si="1863"/>
        <v>OK</v>
      </c>
      <c r="Z2440" s="210"/>
      <c r="AA2440" s="204"/>
      <c r="AB2440" s="202"/>
      <c r="AC2440" s="202"/>
      <c r="AD2440" s="202"/>
      <c r="AE2440" s="202"/>
      <c r="AF2440" s="202"/>
      <c r="AG2440" s="132" t="str">
        <f t="shared" si="1864"/>
        <v>OK</v>
      </c>
      <c r="AH2440" s="138"/>
      <c r="AI2440" s="138"/>
      <c r="AJ2440" s="139"/>
      <c r="AK2440" s="139"/>
      <c r="AL2440" s="132" t="str">
        <f t="shared" si="1865"/>
        <v>OK</v>
      </c>
      <c r="AM2440" s="140"/>
      <c r="AN2440" s="119">
        <f t="shared" si="1848"/>
        <v>0</v>
      </c>
      <c r="AO2440" s="120">
        <f t="shared" si="1849"/>
        <v>0</v>
      </c>
      <c r="AP2440" s="39">
        <f t="shared" si="1850"/>
        <v>0</v>
      </c>
      <c r="AQ2440" s="141">
        <f t="shared" si="1851"/>
        <v>0</v>
      </c>
      <c r="AR2440" s="142">
        <f t="shared" si="1852"/>
        <v>0</v>
      </c>
      <c r="AS2440" s="143" t="e">
        <f t="shared" si="1853"/>
        <v>#DIV/0!</v>
      </c>
      <c r="AT2440" s="144">
        <f t="shared" si="1854"/>
        <v>0</v>
      </c>
      <c r="AU2440" s="141">
        <f t="shared" si="1855"/>
        <v>0</v>
      </c>
      <c r="AV2440" s="142">
        <f t="shared" si="1856"/>
        <v>0</v>
      </c>
      <c r="AW2440" s="143" t="e">
        <f t="shared" si="1857"/>
        <v>#DIV/0!</v>
      </c>
      <c r="AY2440" s="146" t="str">
        <f t="shared" si="1843"/>
        <v>45.24</v>
      </c>
      <c r="AZ2440" s="1048" t="b">
        <f>COUNTIF('[1]Codes SEC'!$B$2:$B$250,Ministres!AY2440)&gt;0</f>
        <v>1</v>
      </c>
    </row>
    <row r="2441" spans="1:52" ht="35.1" customHeight="1" x14ac:dyDescent="0.25">
      <c r="A2441" s="15" t="s">
        <v>2799</v>
      </c>
      <c r="B2441" s="225" t="s">
        <v>265</v>
      </c>
      <c r="C2441" s="122" t="s">
        <v>237</v>
      </c>
      <c r="D2441" s="123">
        <v>1000</v>
      </c>
      <c r="E2441" s="226"/>
      <c r="F2441" s="122" t="s">
        <v>1115</v>
      </c>
      <c r="G2441" s="227"/>
      <c r="H2441" s="436">
        <v>122</v>
      </c>
      <c r="I2441" s="229">
        <v>84550000</v>
      </c>
      <c r="J2441" s="230" t="s">
        <v>2870</v>
      </c>
      <c r="K2441" s="231" t="s">
        <v>2871</v>
      </c>
      <c r="L2441" s="232">
        <v>0</v>
      </c>
      <c r="M2441" s="233">
        <v>0</v>
      </c>
      <c r="N2441" s="130"/>
      <c r="O2441" s="131"/>
      <c r="P2441" s="131"/>
      <c r="Q2441" s="131"/>
      <c r="R2441" s="131"/>
      <c r="S2441" s="131"/>
      <c r="T2441" s="132" t="str">
        <f t="shared" si="1862"/>
        <v>OK</v>
      </c>
      <c r="U2441" s="138"/>
      <c r="V2441" s="138"/>
      <c r="W2441" s="139"/>
      <c r="X2441" s="139"/>
      <c r="Y2441" s="132" t="str">
        <f t="shared" si="1863"/>
        <v>OK</v>
      </c>
      <c r="Z2441" s="210"/>
      <c r="AA2441" s="204"/>
      <c r="AB2441" s="202"/>
      <c r="AC2441" s="202"/>
      <c r="AD2441" s="202"/>
      <c r="AE2441" s="202"/>
      <c r="AF2441" s="202"/>
      <c r="AG2441" s="132" t="str">
        <f t="shared" si="1864"/>
        <v>OK</v>
      </c>
      <c r="AH2441" s="138"/>
      <c r="AI2441" s="138"/>
      <c r="AJ2441" s="139"/>
      <c r="AK2441" s="139"/>
      <c r="AL2441" s="132" t="str">
        <f t="shared" si="1865"/>
        <v>OK</v>
      </c>
      <c r="AM2441" s="140"/>
      <c r="AN2441" s="119">
        <f t="shared" si="1848"/>
        <v>0</v>
      </c>
      <c r="AO2441" s="120">
        <f t="shared" si="1849"/>
        <v>0</v>
      </c>
      <c r="AP2441" s="39">
        <f t="shared" si="1850"/>
        <v>0</v>
      </c>
      <c r="AQ2441" s="141">
        <f t="shared" si="1851"/>
        <v>0</v>
      </c>
      <c r="AR2441" s="142">
        <f t="shared" si="1852"/>
        <v>0</v>
      </c>
      <c r="AS2441" s="143" t="e">
        <f t="shared" si="1853"/>
        <v>#DIV/0!</v>
      </c>
      <c r="AT2441" s="144">
        <f t="shared" si="1854"/>
        <v>0</v>
      </c>
      <c r="AU2441" s="141">
        <f t="shared" si="1855"/>
        <v>0</v>
      </c>
      <c r="AV2441" s="142">
        <f t="shared" si="1856"/>
        <v>0</v>
      </c>
      <c r="AW2441" s="143" t="e">
        <f t="shared" si="1857"/>
        <v>#DIV/0!</v>
      </c>
      <c r="AY2441" s="146" t="str">
        <f t="shared" si="1843"/>
        <v>45.50</v>
      </c>
      <c r="AZ2441" s="1048" t="b">
        <f>COUNTIF('[1]Codes SEC'!$B$2:$B$250,Ministres!AY2441)&gt;0</f>
        <v>1</v>
      </c>
    </row>
    <row r="2442" spans="1:52" ht="12.75" customHeight="1" x14ac:dyDescent="0.25">
      <c r="A2442" s="148"/>
      <c r="B2442" s="1086"/>
      <c r="C2442" s="150"/>
      <c r="D2442" s="151"/>
      <c r="E2442" s="1087"/>
      <c r="F2442" s="153"/>
      <c r="G2442" s="154"/>
      <c r="H2442" s="155"/>
      <c r="I2442" s="156"/>
      <c r="J2442" s="157"/>
      <c r="K2442" s="158" t="s">
        <v>70</v>
      </c>
      <c r="L2442" s="159">
        <f>L2421+L2422+L2423+L2424+L2425+L2426+L2427+L2428+L2429+L2430+L2431+L2432+L2433+L2434+L2435+L2436+L2437+L2438+L2439+L2440+L2441</f>
        <v>0</v>
      </c>
      <c r="M2442" s="1075">
        <f t="shared" ref="M2442:AW2442" si="1866">M2421+M2422+M2423+M2424+M2425+M2426+M2427+M2428+M2429+M2430+M2431+M2432+M2433+M2434+M2435+M2436+M2437+M2438+M2439+M2440+M2441</f>
        <v>0</v>
      </c>
      <c r="N2442" s="1076">
        <f t="shared" si="1866"/>
        <v>0</v>
      </c>
      <c r="O2442" s="1077">
        <f t="shared" si="1866"/>
        <v>0</v>
      </c>
      <c r="P2442" s="1077">
        <f t="shared" si="1866"/>
        <v>0</v>
      </c>
      <c r="Q2442" s="1077">
        <f t="shared" si="1866"/>
        <v>0</v>
      </c>
      <c r="R2442" s="1077">
        <f t="shared" si="1866"/>
        <v>0</v>
      </c>
      <c r="S2442" s="1077">
        <f t="shared" si="1866"/>
        <v>0</v>
      </c>
      <c r="T2442" s="1078"/>
      <c r="U2442" s="1079">
        <f t="shared" si="1866"/>
        <v>0</v>
      </c>
      <c r="V2442" s="1079">
        <f t="shared" si="1866"/>
        <v>0</v>
      </c>
      <c r="W2442" s="1077">
        <f t="shared" si="1866"/>
        <v>0</v>
      </c>
      <c r="X2442" s="1077">
        <f t="shared" si="1866"/>
        <v>0</v>
      </c>
      <c r="Y2442" s="1078"/>
      <c r="Z2442" s="1079">
        <f t="shared" si="1866"/>
        <v>0</v>
      </c>
      <c r="AA2442" s="165">
        <f t="shared" si="1866"/>
        <v>0</v>
      </c>
      <c r="AB2442" s="1077">
        <f t="shared" si="1866"/>
        <v>0</v>
      </c>
      <c r="AC2442" s="1077">
        <f t="shared" si="1866"/>
        <v>0</v>
      </c>
      <c r="AD2442" s="1077">
        <f t="shared" si="1866"/>
        <v>0</v>
      </c>
      <c r="AE2442" s="1077">
        <f t="shared" si="1866"/>
        <v>0</v>
      </c>
      <c r="AF2442" s="1077">
        <f t="shared" si="1866"/>
        <v>0</v>
      </c>
      <c r="AG2442" s="1078"/>
      <c r="AH2442" s="1079">
        <f t="shared" si="1866"/>
        <v>0</v>
      </c>
      <c r="AI2442" s="1079">
        <f t="shared" si="1866"/>
        <v>0</v>
      </c>
      <c r="AJ2442" s="1077">
        <f t="shared" si="1866"/>
        <v>0</v>
      </c>
      <c r="AK2442" s="1077">
        <f t="shared" si="1866"/>
        <v>0</v>
      </c>
      <c r="AL2442" s="1078"/>
      <c r="AM2442" s="1080">
        <f t="shared" si="1866"/>
        <v>0</v>
      </c>
      <c r="AN2442" s="167">
        <f t="shared" si="1866"/>
        <v>0</v>
      </c>
      <c r="AO2442" s="1081">
        <f t="shared" si="1866"/>
        <v>0</v>
      </c>
      <c r="AP2442" s="169">
        <f t="shared" si="1866"/>
        <v>0</v>
      </c>
      <c r="AQ2442" s="1082">
        <f t="shared" si="1866"/>
        <v>0</v>
      </c>
      <c r="AR2442" s="1088">
        <f t="shared" si="1866"/>
        <v>0</v>
      </c>
      <c r="AS2442" s="1089" t="e">
        <f t="shared" si="1866"/>
        <v>#DIV/0!</v>
      </c>
      <c r="AT2442" s="1084">
        <f t="shared" si="1866"/>
        <v>0</v>
      </c>
      <c r="AU2442" s="1082">
        <f t="shared" si="1866"/>
        <v>0</v>
      </c>
      <c r="AV2442" s="1088">
        <f t="shared" si="1866"/>
        <v>0</v>
      </c>
      <c r="AW2442" s="1089" t="e">
        <f t="shared" si="1866"/>
        <v>#DIV/0!</v>
      </c>
      <c r="AY2442" s="146"/>
      <c r="AZ2442" s="1048"/>
    </row>
    <row r="2443" spans="1:52" ht="12.75" customHeight="1" x14ac:dyDescent="0.25">
      <c r="A2443" s="15"/>
      <c r="C2443" s="122"/>
      <c r="D2443" s="123"/>
      <c r="F2443" s="125"/>
      <c r="G2443" s="126"/>
      <c r="H2443" s="35"/>
      <c r="I2443" s="36"/>
      <c r="J2443" s="37"/>
      <c r="K2443" s="240"/>
      <c r="L2443" s="199"/>
      <c r="M2443" s="200"/>
      <c r="N2443" s="201"/>
      <c r="O2443" s="202"/>
      <c r="P2443" s="202"/>
      <c r="Q2443" s="202"/>
      <c r="R2443" s="202"/>
      <c r="S2443" s="202"/>
      <c r="T2443" s="224"/>
      <c r="U2443" s="138"/>
      <c r="V2443" s="138"/>
      <c r="W2443" s="139"/>
      <c r="X2443" s="139"/>
      <c r="Y2443" s="224"/>
      <c r="Z2443" s="210"/>
      <c r="AA2443" s="204"/>
      <c r="AB2443" s="202"/>
      <c r="AC2443" s="202"/>
      <c r="AD2443" s="202"/>
      <c r="AE2443" s="202"/>
      <c r="AF2443" s="202"/>
      <c r="AG2443" s="224"/>
      <c r="AH2443" s="138"/>
      <c r="AI2443" s="138"/>
      <c r="AJ2443" s="139"/>
      <c r="AK2443" s="139"/>
      <c r="AL2443" s="224"/>
      <c r="AM2443" s="140"/>
      <c r="AN2443" s="211"/>
      <c r="AO2443" s="212"/>
      <c r="AP2443" s="39"/>
      <c r="AQ2443" s="141"/>
      <c r="AR2443" s="141"/>
      <c r="AS2443" s="143"/>
      <c r="AU2443" s="141"/>
      <c r="AV2443" s="141"/>
      <c r="AW2443" s="143"/>
      <c r="AY2443" s="146"/>
      <c r="AZ2443" s="1048"/>
    </row>
    <row r="2444" spans="1:52" ht="12.75" customHeight="1" x14ac:dyDescent="0.25">
      <c r="A2444" s="15"/>
      <c r="C2444" s="122"/>
      <c r="D2444" s="123"/>
      <c r="F2444" s="125"/>
      <c r="G2444" s="126"/>
      <c r="H2444" s="35"/>
      <c r="I2444" s="36"/>
      <c r="J2444" s="37"/>
      <c r="K2444" s="243" t="s">
        <v>109</v>
      </c>
      <c r="L2444" s="199"/>
      <c r="M2444" s="200"/>
      <c r="N2444" s="201"/>
      <c r="O2444" s="202"/>
      <c r="P2444" s="202"/>
      <c r="Q2444" s="202"/>
      <c r="R2444" s="202"/>
      <c r="S2444" s="202"/>
      <c r="T2444" s="224"/>
      <c r="U2444" s="138"/>
      <c r="V2444" s="138"/>
      <c r="W2444" s="139"/>
      <c r="X2444" s="139"/>
      <c r="Y2444" s="224"/>
      <c r="Z2444" s="210"/>
      <c r="AA2444" s="204"/>
      <c r="AB2444" s="202"/>
      <c r="AC2444" s="202"/>
      <c r="AD2444" s="202"/>
      <c r="AE2444" s="202"/>
      <c r="AF2444" s="202"/>
      <c r="AG2444" s="224"/>
      <c r="AH2444" s="138"/>
      <c r="AI2444" s="138"/>
      <c r="AJ2444" s="139"/>
      <c r="AK2444" s="139"/>
      <c r="AL2444" s="224"/>
      <c r="AM2444" s="140"/>
      <c r="AN2444" s="211"/>
      <c r="AO2444" s="212"/>
      <c r="AP2444" s="39"/>
      <c r="AQ2444" s="141"/>
      <c r="AR2444" s="141"/>
      <c r="AS2444" s="143"/>
      <c r="AU2444" s="141"/>
      <c r="AV2444" s="141"/>
      <c r="AW2444" s="143"/>
      <c r="AY2444" s="146"/>
      <c r="AZ2444" s="1048"/>
    </row>
    <row r="2445" spans="1:52" ht="12.75" customHeight="1" x14ac:dyDescent="0.25">
      <c r="A2445" s="15"/>
      <c r="C2445" s="122"/>
      <c r="D2445" s="123"/>
      <c r="F2445" s="125"/>
      <c r="G2445" s="126"/>
      <c r="H2445" s="35"/>
      <c r="I2445" s="36"/>
      <c r="J2445" s="37"/>
      <c r="K2445" s="244"/>
      <c r="L2445" s="199"/>
      <c r="M2445" s="200"/>
      <c r="N2445" s="201"/>
      <c r="O2445" s="202"/>
      <c r="P2445" s="202"/>
      <c r="Q2445" s="202"/>
      <c r="R2445" s="202"/>
      <c r="S2445" s="202"/>
      <c r="T2445" s="224"/>
      <c r="U2445" s="138"/>
      <c r="V2445" s="138"/>
      <c r="W2445" s="139"/>
      <c r="X2445" s="139"/>
      <c r="Y2445" s="224"/>
      <c r="Z2445" s="210"/>
      <c r="AA2445" s="204"/>
      <c r="AB2445" s="202"/>
      <c r="AC2445" s="202"/>
      <c r="AD2445" s="202"/>
      <c r="AE2445" s="202"/>
      <c r="AF2445" s="202"/>
      <c r="AG2445" s="224"/>
      <c r="AH2445" s="138"/>
      <c r="AI2445" s="138"/>
      <c r="AJ2445" s="139"/>
      <c r="AK2445" s="139"/>
      <c r="AL2445" s="224"/>
      <c r="AM2445" s="140"/>
      <c r="AN2445" s="211"/>
      <c r="AO2445" s="212"/>
      <c r="AP2445" s="39"/>
      <c r="AQ2445" s="141"/>
      <c r="AR2445" s="141"/>
      <c r="AS2445" s="143"/>
      <c r="AU2445" s="141"/>
      <c r="AV2445" s="141"/>
      <c r="AW2445" s="143"/>
      <c r="AY2445" s="146"/>
      <c r="AZ2445" s="1048"/>
    </row>
    <row r="2446" spans="1:52" ht="35.1" customHeight="1" x14ac:dyDescent="0.25">
      <c r="A2446" s="15" t="s">
        <v>2799</v>
      </c>
      <c r="B2446" s="225" t="s">
        <v>265</v>
      </c>
      <c r="C2446" s="122" t="s">
        <v>237</v>
      </c>
      <c r="D2446" s="123">
        <v>1000</v>
      </c>
      <c r="E2446" s="226"/>
      <c r="F2446" s="122" t="s">
        <v>1122</v>
      </c>
      <c r="G2446" s="227"/>
      <c r="H2446" s="436">
        <v>122</v>
      </c>
      <c r="I2446" s="229">
        <v>85111000</v>
      </c>
      <c r="J2446" s="230" t="s">
        <v>2872</v>
      </c>
      <c r="K2446" s="231" t="s">
        <v>2873</v>
      </c>
      <c r="L2446" s="232">
        <v>0</v>
      </c>
      <c r="M2446" s="233">
        <v>0</v>
      </c>
      <c r="N2446" s="130"/>
      <c r="O2446" s="131"/>
      <c r="P2446" s="131"/>
      <c r="Q2446" s="131"/>
      <c r="R2446" s="131"/>
      <c r="S2446" s="131"/>
      <c r="T2446" s="132" t="str">
        <f t="shared" ref="T2446:T2452" si="1867">IF(SUM(N2446:S2446)=U2446,"OK",SUM(N2446:S2446)-U2446)</f>
        <v>OK</v>
      </c>
      <c r="U2446" s="138"/>
      <c r="V2446" s="138"/>
      <c r="W2446" s="139"/>
      <c r="X2446" s="139"/>
      <c r="Y2446" s="132" t="str">
        <f t="shared" ref="Y2446:Y2452" si="1868">IF(SUM(W2446:X2446)=Z2446,"OK",SUM(W2446:X2446)-Z2446)</f>
        <v>OK</v>
      </c>
      <c r="Z2446" s="210"/>
      <c r="AA2446" s="204"/>
      <c r="AB2446" s="202"/>
      <c r="AC2446" s="202"/>
      <c r="AD2446" s="202"/>
      <c r="AE2446" s="202"/>
      <c r="AF2446" s="202"/>
      <c r="AG2446" s="132" t="str">
        <f t="shared" ref="AG2446:AG2452" si="1869">IF(SUM(AA2446:AF2446)=AH2446,"OK",SUM(AA2446:AF2446)-AH2446)</f>
        <v>OK</v>
      </c>
      <c r="AH2446" s="138"/>
      <c r="AI2446" s="138"/>
      <c r="AJ2446" s="139"/>
      <c r="AK2446" s="139"/>
      <c r="AL2446" s="132" t="str">
        <f t="shared" ref="AL2446:AL2452" si="1870">IF(SUM(AJ2446:AK2446)=AM2446,"OK",SUM(AJ2446:AK2446)-AM2446)</f>
        <v>OK</v>
      </c>
      <c r="AM2446" s="140"/>
      <c r="AN2446" s="119">
        <f t="shared" ref="AN2446:AN2465" si="1871">L2446+U2446+V2446+Z2446</f>
        <v>0</v>
      </c>
      <c r="AO2446" s="120">
        <f t="shared" ref="AO2446:AO2465" si="1872">M2446+AH2446+AI2446+AM2446</f>
        <v>0</v>
      </c>
      <c r="AP2446" s="39">
        <f t="shared" ref="AP2446:AP2465" si="1873">L2446</f>
        <v>0</v>
      </c>
      <c r="AQ2446" s="141">
        <f t="shared" ref="AQ2446:AQ2465" si="1874">AN2446</f>
        <v>0</v>
      </c>
      <c r="AR2446" s="142">
        <f t="shared" ref="AR2446:AR2465" si="1875">AQ2446-AP2446</f>
        <v>0</v>
      </c>
      <c r="AS2446" s="143" t="e">
        <f t="shared" ref="AS2446:AS2465" si="1876">AR2446/AP2446</f>
        <v>#DIV/0!</v>
      </c>
      <c r="AT2446" s="144">
        <f t="shared" ref="AT2446:AT2465" si="1877">M2446</f>
        <v>0</v>
      </c>
      <c r="AU2446" s="141">
        <f t="shared" ref="AU2446:AU2465" si="1878">AO2446</f>
        <v>0</v>
      </c>
      <c r="AV2446" s="142">
        <f t="shared" ref="AV2446:AV2465" si="1879">AU2446-AT2446</f>
        <v>0</v>
      </c>
      <c r="AW2446" s="143" t="e">
        <f t="shared" ref="AW2446:AW2465" si="1880">AV2446/AT2446</f>
        <v>#DIV/0!</v>
      </c>
      <c r="AY2446" s="146" t="str">
        <f t="shared" ref="AY2446:AY2466" si="1881">RIGHT(LEFT(I2446,3),2)&amp;"."&amp;RIGHT(LEFT(I2446,5),2)</f>
        <v>51.11</v>
      </c>
      <c r="AZ2446" s="1048" t="b">
        <f>COUNTIF('[1]Codes SEC'!$B$2:$B$250,Ministres!AY2446)&gt;0</f>
        <v>1</v>
      </c>
    </row>
    <row r="2447" spans="1:52" ht="35.1" customHeight="1" x14ac:dyDescent="0.25">
      <c r="A2447" s="15" t="s">
        <v>2799</v>
      </c>
      <c r="B2447" s="225" t="s">
        <v>265</v>
      </c>
      <c r="C2447" s="122" t="s">
        <v>237</v>
      </c>
      <c r="D2447" s="123">
        <v>1000</v>
      </c>
      <c r="E2447" s="226"/>
      <c r="F2447" s="122">
        <v>19</v>
      </c>
      <c r="G2447" s="227"/>
      <c r="H2447" s="436">
        <v>122</v>
      </c>
      <c r="I2447" s="229">
        <v>85111000</v>
      </c>
      <c r="J2447" s="230" t="s">
        <v>2874</v>
      </c>
      <c r="K2447" s="231" t="s">
        <v>2875</v>
      </c>
      <c r="L2447" s="232">
        <v>0</v>
      </c>
      <c r="M2447" s="233">
        <v>0</v>
      </c>
      <c r="N2447" s="130"/>
      <c r="O2447" s="131"/>
      <c r="P2447" s="131"/>
      <c r="Q2447" s="131"/>
      <c r="R2447" s="131"/>
      <c r="S2447" s="131"/>
      <c r="T2447" s="132" t="str">
        <f t="shared" si="1867"/>
        <v>OK</v>
      </c>
      <c r="U2447" s="138"/>
      <c r="V2447" s="138"/>
      <c r="W2447" s="139"/>
      <c r="X2447" s="139"/>
      <c r="Y2447" s="132" t="str">
        <f t="shared" si="1868"/>
        <v>OK</v>
      </c>
      <c r="Z2447" s="210"/>
      <c r="AA2447" s="204"/>
      <c r="AB2447" s="202"/>
      <c r="AC2447" s="202"/>
      <c r="AD2447" s="202"/>
      <c r="AE2447" s="202"/>
      <c r="AF2447" s="202"/>
      <c r="AG2447" s="132" t="str">
        <f t="shared" si="1869"/>
        <v>OK</v>
      </c>
      <c r="AH2447" s="138"/>
      <c r="AI2447" s="138"/>
      <c r="AJ2447" s="139"/>
      <c r="AK2447" s="139"/>
      <c r="AL2447" s="132" t="str">
        <f t="shared" si="1870"/>
        <v>OK</v>
      </c>
      <c r="AM2447" s="140"/>
      <c r="AN2447" s="119">
        <f t="shared" si="1871"/>
        <v>0</v>
      </c>
      <c r="AO2447" s="120">
        <f t="shared" si="1872"/>
        <v>0</v>
      </c>
      <c r="AP2447" s="39">
        <f t="shared" si="1873"/>
        <v>0</v>
      </c>
      <c r="AQ2447" s="141">
        <f t="shared" si="1874"/>
        <v>0</v>
      </c>
      <c r="AR2447" s="142">
        <f t="shared" si="1875"/>
        <v>0</v>
      </c>
      <c r="AS2447" s="143" t="e">
        <f t="shared" si="1876"/>
        <v>#DIV/0!</v>
      </c>
      <c r="AT2447" s="144">
        <f t="shared" si="1877"/>
        <v>0</v>
      </c>
      <c r="AU2447" s="141">
        <f t="shared" si="1878"/>
        <v>0</v>
      </c>
      <c r="AV2447" s="142">
        <f t="shared" si="1879"/>
        <v>0</v>
      </c>
      <c r="AW2447" s="143" t="e">
        <f t="shared" si="1880"/>
        <v>#DIV/0!</v>
      </c>
      <c r="AY2447" s="146" t="str">
        <f t="shared" si="1881"/>
        <v>51.11</v>
      </c>
      <c r="AZ2447" s="1048" t="b">
        <f>COUNTIF('[1]Codes SEC'!$B$2:$B$250,Ministres!AY2447)&gt;0</f>
        <v>1</v>
      </c>
    </row>
    <row r="2448" spans="1:52" ht="35.1" customHeight="1" x14ac:dyDescent="0.25">
      <c r="A2448" s="15" t="s">
        <v>2799</v>
      </c>
      <c r="B2448" s="225" t="s">
        <v>265</v>
      </c>
      <c r="C2448" s="122" t="s">
        <v>237</v>
      </c>
      <c r="D2448" s="123">
        <v>1000</v>
      </c>
      <c r="E2448" s="226"/>
      <c r="F2448" s="122" t="s">
        <v>1115</v>
      </c>
      <c r="G2448" s="227"/>
      <c r="H2448" s="436">
        <v>122</v>
      </c>
      <c r="I2448" s="229">
        <v>85112000</v>
      </c>
      <c r="J2448" s="230" t="s">
        <v>2876</v>
      </c>
      <c r="K2448" s="231" t="s">
        <v>2877</v>
      </c>
      <c r="L2448" s="232">
        <v>0</v>
      </c>
      <c r="M2448" s="233">
        <v>0</v>
      </c>
      <c r="N2448" s="130"/>
      <c r="O2448" s="131"/>
      <c r="P2448" s="131"/>
      <c r="Q2448" s="131"/>
      <c r="R2448" s="131"/>
      <c r="S2448" s="131"/>
      <c r="T2448" s="132" t="str">
        <f t="shared" si="1867"/>
        <v>OK</v>
      </c>
      <c r="U2448" s="138"/>
      <c r="V2448" s="138"/>
      <c r="W2448" s="139"/>
      <c r="X2448" s="139"/>
      <c r="Y2448" s="132" t="str">
        <f t="shared" si="1868"/>
        <v>OK</v>
      </c>
      <c r="Z2448" s="210"/>
      <c r="AA2448" s="204"/>
      <c r="AB2448" s="202"/>
      <c r="AC2448" s="202"/>
      <c r="AD2448" s="202"/>
      <c r="AE2448" s="202"/>
      <c r="AF2448" s="202"/>
      <c r="AG2448" s="132" t="str">
        <f t="shared" si="1869"/>
        <v>OK</v>
      </c>
      <c r="AH2448" s="138"/>
      <c r="AI2448" s="138"/>
      <c r="AJ2448" s="139"/>
      <c r="AK2448" s="139"/>
      <c r="AL2448" s="132" t="str">
        <f t="shared" si="1870"/>
        <v>OK</v>
      </c>
      <c r="AM2448" s="140"/>
      <c r="AN2448" s="119">
        <f t="shared" si="1871"/>
        <v>0</v>
      </c>
      <c r="AO2448" s="120">
        <f t="shared" si="1872"/>
        <v>0</v>
      </c>
      <c r="AP2448" s="39">
        <f t="shared" si="1873"/>
        <v>0</v>
      </c>
      <c r="AQ2448" s="141">
        <f t="shared" si="1874"/>
        <v>0</v>
      </c>
      <c r="AR2448" s="142">
        <f t="shared" si="1875"/>
        <v>0</v>
      </c>
      <c r="AS2448" s="143" t="e">
        <f t="shared" si="1876"/>
        <v>#DIV/0!</v>
      </c>
      <c r="AT2448" s="144">
        <f t="shared" si="1877"/>
        <v>0</v>
      </c>
      <c r="AU2448" s="141">
        <f t="shared" si="1878"/>
        <v>0</v>
      </c>
      <c r="AV2448" s="142">
        <f t="shared" si="1879"/>
        <v>0</v>
      </c>
      <c r="AW2448" s="143" t="e">
        <f t="shared" si="1880"/>
        <v>#DIV/0!</v>
      </c>
      <c r="AY2448" s="146" t="str">
        <f t="shared" si="1881"/>
        <v>51.12</v>
      </c>
      <c r="AZ2448" s="1048" t="b">
        <f>COUNTIF('[1]Codes SEC'!$B$2:$B$250,Ministres!AY2448)&gt;0</f>
        <v>1</v>
      </c>
    </row>
    <row r="2449" spans="1:52" ht="35.1" customHeight="1" x14ac:dyDescent="0.25">
      <c r="A2449" s="15" t="s">
        <v>2799</v>
      </c>
      <c r="B2449" s="225" t="s">
        <v>265</v>
      </c>
      <c r="C2449" s="122" t="s">
        <v>237</v>
      </c>
      <c r="D2449" s="123">
        <v>1000</v>
      </c>
      <c r="E2449" s="226"/>
      <c r="F2449" s="122" t="s">
        <v>1122</v>
      </c>
      <c r="G2449" s="227"/>
      <c r="H2449" s="436">
        <v>122</v>
      </c>
      <c r="I2449" s="229">
        <v>85210000</v>
      </c>
      <c r="J2449" s="230" t="s">
        <v>2878</v>
      </c>
      <c r="K2449" s="231" t="s">
        <v>2879</v>
      </c>
      <c r="L2449" s="232">
        <v>0</v>
      </c>
      <c r="M2449" s="233">
        <v>0</v>
      </c>
      <c r="N2449" s="130"/>
      <c r="O2449" s="131"/>
      <c r="P2449" s="131"/>
      <c r="Q2449" s="131"/>
      <c r="R2449" s="131"/>
      <c r="S2449" s="131"/>
      <c r="T2449" s="132" t="str">
        <f t="shared" si="1867"/>
        <v>OK</v>
      </c>
      <c r="U2449" s="138"/>
      <c r="V2449" s="138"/>
      <c r="W2449" s="139"/>
      <c r="X2449" s="139"/>
      <c r="Y2449" s="132" t="str">
        <f t="shared" si="1868"/>
        <v>OK</v>
      </c>
      <c r="Z2449" s="210"/>
      <c r="AA2449" s="204"/>
      <c r="AB2449" s="202"/>
      <c r="AC2449" s="202"/>
      <c r="AD2449" s="202"/>
      <c r="AE2449" s="202"/>
      <c r="AF2449" s="202"/>
      <c r="AG2449" s="132" t="str">
        <f t="shared" si="1869"/>
        <v>OK</v>
      </c>
      <c r="AH2449" s="138"/>
      <c r="AI2449" s="138"/>
      <c r="AJ2449" s="139"/>
      <c r="AK2449" s="139"/>
      <c r="AL2449" s="132" t="str">
        <f t="shared" si="1870"/>
        <v>OK</v>
      </c>
      <c r="AM2449" s="140"/>
      <c r="AN2449" s="119">
        <f t="shared" si="1871"/>
        <v>0</v>
      </c>
      <c r="AO2449" s="120">
        <f t="shared" si="1872"/>
        <v>0</v>
      </c>
      <c r="AP2449" s="39">
        <f t="shared" si="1873"/>
        <v>0</v>
      </c>
      <c r="AQ2449" s="141">
        <f t="shared" si="1874"/>
        <v>0</v>
      </c>
      <c r="AR2449" s="142">
        <f t="shared" si="1875"/>
        <v>0</v>
      </c>
      <c r="AS2449" s="143" t="e">
        <f t="shared" si="1876"/>
        <v>#DIV/0!</v>
      </c>
      <c r="AT2449" s="144">
        <f t="shared" si="1877"/>
        <v>0</v>
      </c>
      <c r="AU2449" s="141">
        <f t="shared" si="1878"/>
        <v>0</v>
      </c>
      <c r="AV2449" s="142">
        <f t="shared" si="1879"/>
        <v>0</v>
      </c>
      <c r="AW2449" s="143" t="e">
        <f t="shared" si="1880"/>
        <v>#DIV/0!</v>
      </c>
      <c r="AY2449" s="146" t="str">
        <f t="shared" si="1881"/>
        <v>52.10</v>
      </c>
      <c r="AZ2449" s="1048" t="b">
        <f>COUNTIF('[1]Codes SEC'!$B$2:$B$250,Ministres!AY2449)&gt;0</f>
        <v>1</v>
      </c>
    </row>
    <row r="2450" spans="1:52" ht="35.1" customHeight="1" x14ac:dyDescent="0.25">
      <c r="A2450" s="15" t="s">
        <v>2799</v>
      </c>
      <c r="B2450" s="225" t="s">
        <v>265</v>
      </c>
      <c r="C2450" s="122" t="s">
        <v>237</v>
      </c>
      <c r="D2450" s="123">
        <v>1000</v>
      </c>
      <c r="E2450" s="226"/>
      <c r="F2450" s="122" t="s">
        <v>1115</v>
      </c>
      <c r="G2450" s="227"/>
      <c r="H2450" s="436">
        <v>122</v>
      </c>
      <c r="I2450" s="229">
        <v>85210000</v>
      </c>
      <c r="J2450" s="230" t="s">
        <v>2880</v>
      </c>
      <c r="K2450" s="231" t="s">
        <v>2881</v>
      </c>
      <c r="L2450" s="232">
        <v>0</v>
      </c>
      <c r="M2450" s="233">
        <v>0</v>
      </c>
      <c r="N2450" s="130"/>
      <c r="O2450" s="131"/>
      <c r="P2450" s="131"/>
      <c r="Q2450" s="131"/>
      <c r="R2450" s="131"/>
      <c r="S2450" s="131"/>
      <c r="T2450" s="132" t="str">
        <f t="shared" si="1867"/>
        <v>OK</v>
      </c>
      <c r="U2450" s="138"/>
      <c r="V2450" s="138"/>
      <c r="W2450" s="139"/>
      <c r="X2450" s="139"/>
      <c r="Y2450" s="132" t="str">
        <f t="shared" si="1868"/>
        <v>OK</v>
      </c>
      <c r="Z2450" s="210"/>
      <c r="AA2450" s="204"/>
      <c r="AB2450" s="202"/>
      <c r="AC2450" s="202"/>
      <c r="AD2450" s="202"/>
      <c r="AE2450" s="202"/>
      <c r="AF2450" s="202"/>
      <c r="AG2450" s="132" t="str">
        <f t="shared" si="1869"/>
        <v>OK</v>
      </c>
      <c r="AH2450" s="138"/>
      <c r="AI2450" s="138"/>
      <c r="AJ2450" s="139"/>
      <c r="AK2450" s="139"/>
      <c r="AL2450" s="132" t="str">
        <f t="shared" si="1870"/>
        <v>OK</v>
      </c>
      <c r="AM2450" s="140"/>
      <c r="AN2450" s="119">
        <f t="shared" si="1871"/>
        <v>0</v>
      </c>
      <c r="AO2450" s="120">
        <f t="shared" si="1872"/>
        <v>0</v>
      </c>
      <c r="AP2450" s="39">
        <f t="shared" si="1873"/>
        <v>0</v>
      </c>
      <c r="AQ2450" s="141">
        <f t="shared" si="1874"/>
        <v>0</v>
      </c>
      <c r="AR2450" s="142">
        <f t="shared" si="1875"/>
        <v>0</v>
      </c>
      <c r="AS2450" s="143" t="e">
        <f t="shared" si="1876"/>
        <v>#DIV/0!</v>
      </c>
      <c r="AT2450" s="144">
        <f t="shared" si="1877"/>
        <v>0</v>
      </c>
      <c r="AU2450" s="141">
        <f t="shared" si="1878"/>
        <v>0</v>
      </c>
      <c r="AV2450" s="142">
        <f t="shared" si="1879"/>
        <v>0</v>
      </c>
      <c r="AW2450" s="143" t="e">
        <f t="shared" si="1880"/>
        <v>#DIV/0!</v>
      </c>
      <c r="AY2450" s="146" t="str">
        <f t="shared" si="1881"/>
        <v>52.10</v>
      </c>
      <c r="AZ2450" s="1048" t="b">
        <f>COUNTIF('[1]Codes SEC'!$B$2:$B$250,Ministres!AY2450)&gt;0</f>
        <v>1</v>
      </c>
    </row>
    <row r="2451" spans="1:52" ht="35.1" customHeight="1" x14ac:dyDescent="0.25">
      <c r="A2451" s="15" t="s">
        <v>2799</v>
      </c>
      <c r="B2451" s="225" t="s">
        <v>265</v>
      </c>
      <c r="C2451" s="122" t="s">
        <v>237</v>
      </c>
      <c r="D2451" s="123">
        <v>1000</v>
      </c>
      <c r="E2451" s="226"/>
      <c r="F2451" s="122" t="s">
        <v>1115</v>
      </c>
      <c r="G2451" s="227"/>
      <c r="H2451" s="436">
        <v>122</v>
      </c>
      <c r="I2451" s="229">
        <v>85310000</v>
      </c>
      <c r="J2451" s="230" t="s">
        <v>2882</v>
      </c>
      <c r="K2451" s="231" t="s">
        <v>2883</v>
      </c>
      <c r="L2451" s="232">
        <v>0</v>
      </c>
      <c r="M2451" s="233">
        <v>0</v>
      </c>
      <c r="N2451" s="130"/>
      <c r="O2451" s="131"/>
      <c r="P2451" s="131"/>
      <c r="Q2451" s="131"/>
      <c r="R2451" s="131"/>
      <c r="S2451" s="131"/>
      <c r="T2451" s="132" t="str">
        <f t="shared" si="1867"/>
        <v>OK</v>
      </c>
      <c r="U2451" s="138"/>
      <c r="V2451" s="138"/>
      <c r="W2451" s="139"/>
      <c r="X2451" s="139"/>
      <c r="Y2451" s="132" t="str">
        <f t="shared" si="1868"/>
        <v>OK</v>
      </c>
      <c r="Z2451" s="210"/>
      <c r="AA2451" s="204"/>
      <c r="AB2451" s="202"/>
      <c r="AC2451" s="202"/>
      <c r="AD2451" s="202"/>
      <c r="AE2451" s="202"/>
      <c r="AF2451" s="202"/>
      <c r="AG2451" s="132" t="str">
        <f t="shared" si="1869"/>
        <v>OK</v>
      </c>
      <c r="AH2451" s="138"/>
      <c r="AI2451" s="138"/>
      <c r="AJ2451" s="139"/>
      <c r="AK2451" s="139"/>
      <c r="AL2451" s="132" t="str">
        <f t="shared" si="1870"/>
        <v>OK</v>
      </c>
      <c r="AM2451" s="140"/>
      <c r="AN2451" s="119">
        <f t="shared" si="1871"/>
        <v>0</v>
      </c>
      <c r="AO2451" s="120">
        <f t="shared" si="1872"/>
        <v>0</v>
      </c>
      <c r="AP2451" s="39">
        <f t="shared" si="1873"/>
        <v>0</v>
      </c>
      <c r="AQ2451" s="141">
        <f t="shared" si="1874"/>
        <v>0</v>
      </c>
      <c r="AR2451" s="142">
        <f t="shared" si="1875"/>
        <v>0</v>
      </c>
      <c r="AS2451" s="143" t="e">
        <f t="shared" si="1876"/>
        <v>#DIV/0!</v>
      </c>
      <c r="AT2451" s="144">
        <f t="shared" si="1877"/>
        <v>0</v>
      </c>
      <c r="AU2451" s="141">
        <f t="shared" si="1878"/>
        <v>0</v>
      </c>
      <c r="AV2451" s="142">
        <f t="shared" si="1879"/>
        <v>0</v>
      </c>
      <c r="AW2451" s="143" t="e">
        <f t="shared" si="1880"/>
        <v>#DIV/0!</v>
      </c>
      <c r="AY2451" s="146" t="str">
        <f t="shared" si="1881"/>
        <v>53.10</v>
      </c>
      <c r="AZ2451" s="1048" t="b">
        <f>COUNTIF('[1]Codes SEC'!$B$2:$B$250,Ministres!AY2451)&gt;0</f>
        <v>1</v>
      </c>
    </row>
    <row r="2452" spans="1:52" ht="35.1" customHeight="1" x14ac:dyDescent="0.25">
      <c r="A2452" s="15" t="s">
        <v>2799</v>
      </c>
      <c r="B2452" s="225" t="s">
        <v>265</v>
      </c>
      <c r="C2452" s="122" t="s">
        <v>237</v>
      </c>
      <c r="D2452" s="123">
        <v>1000</v>
      </c>
      <c r="E2452" s="226"/>
      <c r="F2452" s="122" t="s">
        <v>1115</v>
      </c>
      <c r="G2452" s="227"/>
      <c r="H2452" s="436">
        <v>122</v>
      </c>
      <c r="I2452" s="229">
        <v>86141000</v>
      </c>
      <c r="J2452" s="230" t="s">
        <v>2884</v>
      </c>
      <c r="K2452" s="231" t="s">
        <v>2885</v>
      </c>
      <c r="L2452" s="232">
        <v>0</v>
      </c>
      <c r="M2452" s="233">
        <v>0</v>
      </c>
      <c r="N2452" s="130"/>
      <c r="O2452" s="131"/>
      <c r="P2452" s="131"/>
      <c r="Q2452" s="131"/>
      <c r="R2452" s="131"/>
      <c r="S2452" s="131"/>
      <c r="T2452" s="132" t="str">
        <f t="shared" si="1867"/>
        <v>OK</v>
      </c>
      <c r="U2452" s="138"/>
      <c r="V2452" s="138"/>
      <c r="W2452" s="139"/>
      <c r="X2452" s="139"/>
      <c r="Y2452" s="132" t="str">
        <f t="shared" si="1868"/>
        <v>OK</v>
      </c>
      <c r="Z2452" s="210"/>
      <c r="AA2452" s="204"/>
      <c r="AB2452" s="202"/>
      <c r="AC2452" s="202"/>
      <c r="AD2452" s="202"/>
      <c r="AE2452" s="202"/>
      <c r="AF2452" s="202"/>
      <c r="AG2452" s="132" t="str">
        <f t="shared" si="1869"/>
        <v>OK</v>
      </c>
      <c r="AH2452" s="138"/>
      <c r="AI2452" s="138"/>
      <c r="AJ2452" s="139"/>
      <c r="AK2452" s="139"/>
      <c r="AL2452" s="132" t="str">
        <f t="shared" si="1870"/>
        <v>OK</v>
      </c>
      <c r="AM2452" s="140"/>
      <c r="AN2452" s="119">
        <f t="shared" si="1871"/>
        <v>0</v>
      </c>
      <c r="AO2452" s="120">
        <f t="shared" si="1872"/>
        <v>0</v>
      </c>
      <c r="AP2452" s="39">
        <f t="shared" si="1873"/>
        <v>0</v>
      </c>
      <c r="AQ2452" s="141">
        <f t="shared" si="1874"/>
        <v>0</v>
      </c>
      <c r="AR2452" s="142">
        <f t="shared" si="1875"/>
        <v>0</v>
      </c>
      <c r="AS2452" s="143" t="e">
        <f t="shared" si="1876"/>
        <v>#DIV/0!</v>
      </c>
      <c r="AT2452" s="144">
        <f t="shared" si="1877"/>
        <v>0</v>
      </c>
      <c r="AU2452" s="141">
        <f t="shared" si="1878"/>
        <v>0</v>
      </c>
      <c r="AV2452" s="142">
        <f t="shared" si="1879"/>
        <v>0</v>
      </c>
      <c r="AW2452" s="143" t="e">
        <f t="shared" si="1880"/>
        <v>#DIV/0!</v>
      </c>
      <c r="AY2452" s="146" t="str">
        <f t="shared" si="1881"/>
        <v>61.41</v>
      </c>
      <c r="AZ2452" s="1048" t="b">
        <f>COUNTIF('[1]Codes SEC'!$B$2:$B$250,Ministres!AY2452)&gt;0</f>
        <v>1</v>
      </c>
    </row>
    <row r="2453" spans="1:52" ht="35.1" customHeight="1" x14ac:dyDescent="0.25">
      <c r="A2453" s="15" t="s">
        <v>2799</v>
      </c>
      <c r="B2453" s="225" t="s">
        <v>265</v>
      </c>
      <c r="C2453" s="122" t="s">
        <v>237</v>
      </c>
      <c r="D2453" s="123">
        <v>1000</v>
      </c>
      <c r="E2453" s="226"/>
      <c r="F2453" s="122" t="s">
        <v>1122</v>
      </c>
      <c r="G2453" s="227"/>
      <c r="H2453" s="436">
        <v>122</v>
      </c>
      <c r="I2453" s="229">
        <v>86141000</v>
      </c>
      <c r="J2453" s="230" t="s">
        <v>2886</v>
      </c>
      <c r="K2453" s="231" t="s">
        <v>2887</v>
      </c>
      <c r="L2453" s="232">
        <v>0</v>
      </c>
      <c r="M2453" s="233">
        <v>0</v>
      </c>
      <c r="N2453" s="130"/>
      <c r="O2453" s="131"/>
      <c r="P2453" s="131"/>
      <c r="Q2453" s="131"/>
      <c r="R2453" s="131"/>
      <c r="S2453" s="131"/>
      <c r="T2453" s="132" t="str">
        <f t="shared" ref="T2453:T2465" si="1882">IF(SUM(N2453:S2453)=U2453,"OK",SUM(N2453:S2453)-U2453)</f>
        <v>OK</v>
      </c>
      <c r="U2453" s="138"/>
      <c r="V2453" s="138"/>
      <c r="W2453" s="139"/>
      <c r="X2453" s="139"/>
      <c r="Y2453" s="132" t="str">
        <f t="shared" ref="Y2453:Y2465" si="1883">IF(SUM(W2453:X2453)=Z2453,"OK",SUM(W2453:X2453)-Z2453)</f>
        <v>OK</v>
      </c>
      <c r="Z2453" s="210"/>
      <c r="AA2453" s="204"/>
      <c r="AB2453" s="202"/>
      <c r="AC2453" s="202"/>
      <c r="AD2453" s="202"/>
      <c r="AE2453" s="202"/>
      <c r="AF2453" s="202"/>
      <c r="AG2453" s="132" t="str">
        <f t="shared" ref="AG2453:AG2465" si="1884">IF(SUM(AA2453:AF2453)=AH2453,"OK",SUM(AA2453:AF2453)-AH2453)</f>
        <v>OK</v>
      </c>
      <c r="AH2453" s="138"/>
      <c r="AI2453" s="138"/>
      <c r="AJ2453" s="139"/>
      <c r="AK2453" s="139"/>
      <c r="AL2453" s="132" t="str">
        <f t="shared" ref="AL2453:AL2465" si="1885">IF(SUM(AJ2453:AK2453)=AM2453,"OK",SUM(AJ2453:AK2453)-AM2453)</f>
        <v>OK</v>
      </c>
      <c r="AM2453" s="140"/>
      <c r="AN2453" s="119">
        <f t="shared" si="1871"/>
        <v>0</v>
      </c>
      <c r="AO2453" s="120">
        <f t="shared" si="1872"/>
        <v>0</v>
      </c>
      <c r="AP2453" s="39">
        <f t="shared" si="1873"/>
        <v>0</v>
      </c>
      <c r="AQ2453" s="141">
        <f t="shared" si="1874"/>
        <v>0</v>
      </c>
      <c r="AR2453" s="142">
        <f t="shared" si="1875"/>
        <v>0</v>
      </c>
      <c r="AS2453" s="143" t="e">
        <f t="shared" si="1876"/>
        <v>#DIV/0!</v>
      </c>
      <c r="AT2453" s="144">
        <f t="shared" si="1877"/>
        <v>0</v>
      </c>
      <c r="AU2453" s="141">
        <f t="shared" si="1878"/>
        <v>0</v>
      </c>
      <c r="AV2453" s="142">
        <f t="shared" si="1879"/>
        <v>0</v>
      </c>
      <c r="AW2453" s="143" t="e">
        <f t="shared" si="1880"/>
        <v>#DIV/0!</v>
      </c>
      <c r="AY2453" s="146" t="str">
        <f t="shared" si="1881"/>
        <v>61.41</v>
      </c>
      <c r="AZ2453" s="1048" t="b">
        <f>COUNTIF('[1]Codes SEC'!$B$2:$B$250,Ministres!AY2453)&gt;0</f>
        <v>1</v>
      </c>
    </row>
    <row r="2454" spans="1:52" ht="35.1" customHeight="1" x14ac:dyDescent="0.25">
      <c r="A2454" s="15" t="s">
        <v>2799</v>
      </c>
      <c r="B2454" s="225" t="s">
        <v>265</v>
      </c>
      <c r="C2454" s="122" t="s">
        <v>237</v>
      </c>
      <c r="D2454" s="123">
        <v>1000</v>
      </c>
      <c r="E2454" s="226"/>
      <c r="F2454" s="122" t="s">
        <v>1122</v>
      </c>
      <c r="G2454" s="227"/>
      <c r="H2454" s="436">
        <v>122</v>
      </c>
      <c r="I2454" s="229">
        <v>86161000</v>
      </c>
      <c r="J2454" s="230" t="s">
        <v>2888</v>
      </c>
      <c r="K2454" s="231" t="s">
        <v>2889</v>
      </c>
      <c r="L2454" s="232">
        <v>0</v>
      </c>
      <c r="M2454" s="233">
        <v>0</v>
      </c>
      <c r="N2454" s="130"/>
      <c r="O2454" s="131"/>
      <c r="P2454" s="131"/>
      <c r="Q2454" s="131"/>
      <c r="R2454" s="131"/>
      <c r="S2454" s="131"/>
      <c r="T2454" s="132" t="str">
        <f t="shared" ref="T2454:T2461" si="1886">IF(SUM(N2454:S2454)=U2454,"OK",SUM(N2454:S2454)-U2454)</f>
        <v>OK</v>
      </c>
      <c r="U2454" s="138"/>
      <c r="V2454" s="138"/>
      <c r="W2454" s="139"/>
      <c r="X2454" s="139"/>
      <c r="Y2454" s="132" t="str">
        <f t="shared" ref="Y2454:Y2461" si="1887">IF(SUM(W2454:X2454)=Z2454,"OK",SUM(W2454:X2454)-Z2454)</f>
        <v>OK</v>
      </c>
      <c r="Z2454" s="210"/>
      <c r="AA2454" s="204"/>
      <c r="AB2454" s="202"/>
      <c r="AC2454" s="202"/>
      <c r="AD2454" s="202"/>
      <c r="AE2454" s="202"/>
      <c r="AF2454" s="202"/>
      <c r="AG2454" s="132" t="str">
        <f t="shared" ref="AG2454:AG2461" si="1888">IF(SUM(AA2454:AF2454)=AH2454,"OK",SUM(AA2454:AF2454)-AH2454)</f>
        <v>OK</v>
      </c>
      <c r="AH2454" s="138"/>
      <c r="AI2454" s="138"/>
      <c r="AJ2454" s="139"/>
      <c r="AK2454" s="139"/>
      <c r="AL2454" s="132" t="str">
        <f t="shared" ref="AL2454:AL2461" si="1889">IF(SUM(AJ2454:AK2454)=AM2454,"OK",SUM(AJ2454:AK2454)-AM2454)</f>
        <v>OK</v>
      </c>
      <c r="AM2454" s="140"/>
      <c r="AN2454" s="119">
        <f t="shared" si="1871"/>
        <v>0</v>
      </c>
      <c r="AO2454" s="120">
        <f t="shared" si="1872"/>
        <v>0</v>
      </c>
      <c r="AP2454" s="39">
        <f t="shared" si="1873"/>
        <v>0</v>
      </c>
      <c r="AQ2454" s="141">
        <f t="shared" si="1874"/>
        <v>0</v>
      </c>
      <c r="AR2454" s="142">
        <f t="shared" si="1875"/>
        <v>0</v>
      </c>
      <c r="AS2454" s="143" t="e">
        <f t="shared" si="1876"/>
        <v>#DIV/0!</v>
      </c>
      <c r="AT2454" s="144">
        <f t="shared" si="1877"/>
        <v>0</v>
      </c>
      <c r="AU2454" s="141">
        <f t="shared" si="1878"/>
        <v>0</v>
      </c>
      <c r="AV2454" s="142">
        <f t="shared" si="1879"/>
        <v>0</v>
      </c>
      <c r="AW2454" s="143" t="e">
        <f t="shared" si="1880"/>
        <v>#DIV/0!</v>
      </c>
      <c r="AY2454" s="146" t="str">
        <f t="shared" si="1881"/>
        <v>61.61</v>
      </c>
      <c r="AZ2454" s="1048" t="b">
        <f>COUNTIF('[1]Codes SEC'!$B$2:$B$250,Ministres!AY2454)&gt;0</f>
        <v>1</v>
      </c>
    </row>
    <row r="2455" spans="1:52" ht="35.1" customHeight="1" x14ac:dyDescent="0.25">
      <c r="A2455" s="15" t="s">
        <v>2799</v>
      </c>
      <c r="B2455" s="225" t="s">
        <v>265</v>
      </c>
      <c r="C2455" s="122" t="s">
        <v>237</v>
      </c>
      <c r="D2455" s="123">
        <v>1000</v>
      </c>
      <c r="E2455" s="226"/>
      <c r="F2455" s="122" t="s">
        <v>1115</v>
      </c>
      <c r="G2455" s="227"/>
      <c r="H2455" s="436">
        <v>122</v>
      </c>
      <c r="I2455" s="229">
        <v>86311000</v>
      </c>
      <c r="J2455" s="230" t="s">
        <v>2890</v>
      </c>
      <c r="K2455" s="231" t="s">
        <v>2891</v>
      </c>
      <c r="L2455" s="232">
        <v>0</v>
      </c>
      <c r="M2455" s="233">
        <v>0</v>
      </c>
      <c r="N2455" s="130"/>
      <c r="O2455" s="131"/>
      <c r="P2455" s="131"/>
      <c r="Q2455" s="131"/>
      <c r="R2455" s="131"/>
      <c r="S2455" s="131"/>
      <c r="T2455" s="132" t="str">
        <f t="shared" si="1886"/>
        <v>OK</v>
      </c>
      <c r="U2455" s="138"/>
      <c r="V2455" s="138"/>
      <c r="W2455" s="139"/>
      <c r="X2455" s="139"/>
      <c r="Y2455" s="132" t="str">
        <f t="shared" si="1887"/>
        <v>OK</v>
      </c>
      <c r="Z2455" s="210"/>
      <c r="AA2455" s="204"/>
      <c r="AB2455" s="202"/>
      <c r="AC2455" s="202"/>
      <c r="AD2455" s="202"/>
      <c r="AE2455" s="202"/>
      <c r="AF2455" s="202"/>
      <c r="AG2455" s="132" t="str">
        <f t="shared" si="1888"/>
        <v>OK</v>
      </c>
      <c r="AH2455" s="138"/>
      <c r="AI2455" s="138"/>
      <c r="AJ2455" s="139"/>
      <c r="AK2455" s="139"/>
      <c r="AL2455" s="132" t="str">
        <f t="shared" si="1889"/>
        <v>OK</v>
      </c>
      <c r="AM2455" s="140"/>
      <c r="AN2455" s="119">
        <f t="shared" si="1871"/>
        <v>0</v>
      </c>
      <c r="AO2455" s="120">
        <f t="shared" si="1872"/>
        <v>0</v>
      </c>
      <c r="AP2455" s="39">
        <f t="shared" si="1873"/>
        <v>0</v>
      </c>
      <c r="AQ2455" s="141">
        <f t="shared" si="1874"/>
        <v>0</v>
      </c>
      <c r="AR2455" s="142">
        <f t="shared" si="1875"/>
        <v>0</v>
      </c>
      <c r="AS2455" s="143" t="e">
        <f t="shared" si="1876"/>
        <v>#DIV/0!</v>
      </c>
      <c r="AT2455" s="144">
        <f t="shared" si="1877"/>
        <v>0</v>
      </c>
      <c r="AU2455" s="141">
        <f t="shared" si="1878"/>
        <v>0</v>
      </c>
      <c r="AV2455" s="142">
        <f t="shared" si="1879"/>
        <v>0</v>
      </c>
      <c r="AW2455" s="143" t="e">
        <f t="shared" si="1880"/>
        <v>#DIV/0!</v>
      </c>
      <c r="AY2455" s="146" t="str">
        <f t="shared" si="1881"/>
        <v>63.11</v>
      </c>
      <c r="AZ2455" s="1048" t="b">
        <f>COUNTIF('[1]Codes SEC'!$B$2:$B$250,Ministres!AY2455)&gt;0</f>
        <v>1</v>
      </c>
    </row>
    <row r="2456" spans="1:52" ht="35.1" customHeight="1" x14ac:dyDescent="0.25">
      <c r="A2456" s="15" t="s">
        <v>2799</v>
      </c>
      <c r="B2456" s="225" t="s">
        <v>265</v>
      </c>
      <c r="C2456" s="122" t="s">
        <v>237</v>
      </c>
      <c r="D2456" s="123">
        <v>1000</v>
      </c>
      <c r="E2456" s="226"/>
      <c r="F2456" s="122" t="s">
        <v>1115</v>
      </c>
      <c r="G2456" s="227"/>
      <c r="H2456" s="436">
        <v>122</v>
      </c>
      <c r="I2456" s="229">
        <v>86321000</v>
      </c>
      <c r="J2456" s="230" t="s">
        <v>2892</v>
      </c>
      <c r="K2456" s="231" t="s">
        <v>2893</v>
      </c>
      <c r="L2456" s="232">
        <v>0</v>
      </c>
      <c r="M2456" s="233">
        <v>0</v>
      </c>
      <c r="N2456" s="130"/>
      <c r="O2456" s="131"/>
      <c r="P2456" s="131"/>
      <c r="Q2456" s="131"/>
      <c r="R2456" s="131"/>
      <c r="S2456" s="131"/>
      <c r="T2456" s="132" t="str">
        <f t="shared" si="1886"/>
        <v>OK</v>
      </c>
      <c r="U2456" s="138"/>
      <c r="V2456" s="138"/>
      <c r="W2456" s="139"/>
      <c r="X2456" s="139"/>
      <c r="Y2456" s="132" t="str">
        <f t="shared" si="1887"/>
        <v>OK</v>
      </c>
      <c r="Z2456" s="210"/>
      <c r="AA2456" s="204"/>
      <c r="AB2456" s="202"/>
      <c r="AC2456" s="202"/>
      <c r="AD2456" s="202"/>
      <c r="AE2456" s="202"/>
      <c r="AF2456" s="202"/>
      <c r="AG2456" s="132" t="str">
        <f t="shared" si="1888"/>
        <v>OK</v>
      </c>
      <c r="AH2456" s="138"/>
      <c r="AI2456" s="138"/>
      <c r="AJ2456" s="139"/>
      <c r="AK2456" s="139"/>
      <c r="AL2456" s="132" t="str">
        <f t="shared" si="1889"/>
        <v>OK</v>
      </c>
      <c r="AM2456" s="140"/>
      <c r="AN2456" s="119">
        <f t="shared" si="1871"/>
        <v>0</v>
      </c>
      <c r="AO2456" s="120">
        <f t="shared" si="1872"/>
        <v>0</v>
      </c>
      <c r="AP2456" s="39">
        <f t="shared" si="1873"/>
        <v>0</v>
      </c>
      <c r="AQ2456" s="141">
        <f t="shared" si="1874"/>
        <v>0</v>
      </c>
      <c r="AR2456" s="142">
        <f t="shared" si="1875"/>
        <v>0</v>
      </c>
      <c r="AS2456" s="143" t="e">
        <f t="shared" si="1876"/>
        <v>#DIV/0!</v>
      </c>
      <c r="AT2456" s="144">
        <f t="shared" si="1877"/>
        <v>0</v>
      </c>
      <c r="AU2456" s="141">
        <f t="shared" si="1878"/>
        <v>0</v>
      </c>
      <c r="AV2456" s="142">
        <f t="shared" si="1879"/>
        <v>0</v>
      </c>
      <c r="AW2456" s="143" t="e">
        <f t="shared" si="1880"/>
        <v>#DIV/0!</v>
      </c>
      <c r="AY2456" s="146" t="str">
        <f t="shared" si="1881"/>
        <v>63.21</v>
      </c>
      <c r="AZ2456" s="1048" t="b">
        <f>COUNTIF('[1]Codes SEC'!$B$2:$B$250,Ministres!AY2456)&gt;0</f>
        <v>1</v>
      </c>
    </row>
    <row r="2457" spans="1:52" ht="35.1" customHeight="1" x14ac:dyDescent="0.25">
      <c r="A2457" s="15" t="s">
        <v>2799</v>
      </c>
      <c r="B2457" s="225" t="s">
        <v>265</v>
      </c>
      <c r="C2457" s="122" t="s">
        <v>237</v>
      </c>
      <c r="D2457" s="123">
        <v>1000</v>
      </c>
      <c r="E2457" s="226"/>
      <c r="F2457" s="122" t="s">
        <v>1115</v>
      </c>
      <c r="G2457" s="227"/>
      <c r="H2457" s="436">
        <v>122</v>
      </c>
      <c r="I2457" s="229">
        <v>86341000</v>
      </c>
      <c r="J2457" s="230" t="s">
        <v>2894</v>
      </c>
      <c r="K2457" s="231" t="s">
        <v>2895</v>
      </c>
      <c r="L2457" s="232">
        <v>0</v>
      </c>
      <c r="M2457" s="233">
        <v>0</v>
      </c>
      <c r="N2457" s="130"/>
      <c r="O2457" s="131"/>
      <c r="P2457" s="131"/>
      <c r="Q2457" s="131"/>
      <c r="R2457" s="131"/>
      <c r="S2457" s="131"/>
      <c r="T2457" s="132" t="str">
        <f t="shared" si="1886"/>
        <v>OK</v>
      </c>
      <c r="U2457" s="138"/>
      <c r="V2457" s="138"/>
      <c r="W2457" s="139"/>
      <c r="X2457" s="139"/>
      <c r="Y2457" s="132" t="str">
        <f t="shared" si="1887"/>
        <v>OK</v>
      </c>
      <c r="Z2457" s="210"/>
      <c r="AA2457" s="204"/>
      <c r="AB2457" s="202"/>
      <c r="AC2457" s="202"/>
      <c r="AD2457" s="202"/>
      <c r="AE2457" s="202"/>
      <c r="AF2457" s="202"/>
      <c r="AG2457" s="132" t="str">
        <f t="shared" si="1888"/>
        <v>OK</v>
      </c>
      <c r="AH2457" s="138"/>
      <c r="AI2457" s="138"/>
      <c r="AJ2457" s="139"/>
      <c r="AK2457" s="139"/>
      <c r="AL2457" s="132" t="str">
        <f t="shared" si="1889"/>
        <v>OK</v>
      </c>
      <c r="AM2457" s="140"/>
      <c r="AN2457" s="119">
        <f t="shared" si="1871"/>
        <v>0</v>
      </c>
      <c r="AO2457" s="120">
        <f t="shared" si="1872"/>
        <v>0</v>
      </c>
      <c r="AP2457" s="39">
        <f t="shared" si="1873"/>
        <v>0</v>
      </c>
      <c r="AQ2457" s="141">
        <f t="shared" si="1874"/>
        <v>0</v>
      </c>
      <c r="AR2457" s="142">
        <f t="shared" si="1875"/>
        <v>0</v>
      </c>
      <c r="AS2457" s="143" t="e">
        <f t="shared" si="1876"/>
        <v>#DIV/0!</v>
      </c>
      <c r="AT2457" s="144">
        <f t="shared" si="1877"/>
        <v>0</v>
      </c>
      <c r="AU2457" s="141">
        <f t="shared" si="1878"/>
        <v>0</v>
      </c>
      <c r="AV2457" s="142">
        <f t="shared" si="1879"/>
        <v>0</v>
      </c>
      <c r="AW2457" s="143" t="e">
        <f t="shared" si="1880"/>
        <v>#DIV/0!</v>
      </c>
      <c r="AY2457" s="146" t="str">
        <f t="shared" si="1881"/>
        <v>63.41</v>
      </c>
      <c r="AZ2457" s="1048" t="b">
        <f>COUNTIF('[1]Codes SEC'!$B$2:$B$250,Ministres!AY2457)&gt;0</f>
        <v>1</v>
      </c>
    </row>
    <row r="2458" spans="1:52" ht="35.1" customHeight="1" x14ac:dyDescent="0.25">
      <c r="A2458" s="15" t="s">
        <v>2799</v>
      </c>
      <c r="B2458" s="225" t="s">
        <v>265</v>
      </c>
      <c r="C2458" s="122" t="s">
        <v>237</v>
      </c>
      <c r="D2458" s="123">
        <v>1000</v>
      </c>
      <c r="E2458" s="226"/>
      <c r="F2458" s="122" t="s">
        <v>1122</v>
      </c>
      <c r="G2458" s="227"/>
      <c r="H2458" s="436">
        <v>122</v>
      </c>
      <c r="I2458" s="229">
        <v>86341000</v>
      </c>
      <c r="J2458" s="230" t="s">
        <v>2896</v>
      </c>
      <c r="K2458" s="231" t="s">
        <v>2897</v>
      </c>
      <c r="L2458" s="232">
        <v>0</v>
      </c>
      <c r="M2458" s="233">
        <v>0</v>
      </c>
      <c r="N2458" s="130"/>
      <c r="O2458" s="131"/>
      <c r="P2458" s="131"/>
      <c r="Q2458" s="131"/>
      <c r="R2458" s="131"/>
      <c r="S2458" s="131"/>
      <c r="T2458" s="132" t="str">
        <f t="shared" si="1886"/>
        <v>OK</v>
      </c>
      <c r="U2458" s="138"/>
      <c r="V2458" s="138"/>
      <c r="W2458" s="139"/>
      <c r="X2458" s="139"/>
      <c r="Y2458" s="132" t="str">
        <f t="shared" si="1887"/>
        <v>OK</v>
      </c>
      <c r="Z2458" s="210"/>
      <c r="AA2458" s="204"/>
      <c r="AB2458" s="202"/>
      <c r="AC2458" s="202"/>
      <c r="AD2458" s="202"/>
      <c r="AE2458" s="202"/>
      <c r="AF2458" s="202"/>
      <c r="AG2458" s="132" t="str">
        <f t="shared" si="1888"/>
        <v>OK</v>
      </c>
      <c r="AH2458" s="138"/>
      <c r="AI2458" s="138"/>
      <c r="AJ2458" s="139"/>
      <c r="AK2458" s="139"/>
      <c r="AL2458" s="132" t="str">
        <f t="shared" si="1889"/>
        <v>OK</v>
      </c>
      <c r="AM2458" s="140"/>
      <c r="AN2458" s="119">
        <f t="shared" si="1871"/>
        <v>0</v>
      </c>
      <c r="AO2458" s="120">
        <f t="shared" si="1872"/>
        <v>0</v>
      </c>
      <c r="AP2458" s="39">
        <f t="shared" si="1873"/>
        <v>0</v>
      </c>
      <c r="AQ2458" s="141">
        <f t="shared" si="1874"/>
        <v>0</v>
      </c>
      <c r="AR2458" s="142">
        <f t="shared" si="1875"/>
        <v>0</v>
      </c>
      <c r="AS2458" s="143" t="e">
        <f t="shared" si="1876"/>
        <v>#DIV/0!</v>
      </c>
      <c r="AT2458" s="144">
        <f t="shared" si="1877"/>
        <v>0</v>
      </c>
      <c r="AU2458" s="141">
        <f t="shared" si="1878"/>
        <v>0</v>
      </c>
      <c r="AV2458" s="142">
        <f t="shared" si="1879"/>
        <v>0</v>
      </c>
      <c r="AW2458" s="143" t="e">
        <f t="shared" si="1880"/>
        <v>#DIV/0!</v>
      </c>
      <c r="AY2458" s="146" t="str">
        <f t="shared" si="1881"/>
        <v>63.41</v>
      </c>
      <c r="AZ2458" s="1048" t="b">
        <f>COUNTIF('[1]Codes SEC'!$B$2:$B$250,Ministres!AY2458)&gt;0</f>
        <v>1</v>
      </c>
    </row>
    <row r="2459" spans="1:52" ht="35.1" customHeight="1" x14ac:dyDescent="0.25">
      <c r="A2459" s="15" t="s">
        <v>2799</v>
      </c>
      <c r="B2459" s="225" t="s">
        <v>265</v>
      </c>
      <c r="C2459" s="122" t="s">
        <v>237</v>
      </c>
      <c r="D2459" s="123">
        <v>1000</v>
      </c>
      <c r="E2459" s="226"/>
      <c r="F2459" s="122" t="s">
        <v>1115</v>
      </c>
      <c r="G2459" s="227"/>
      <c r="H2459" s="436">
        <v>122</v>
      </c>
      <c r="I2459" s="229">
        <v>86352000</v>
      </c>
      <c r="J2459" s="230" t="s">
        <v>2898</v>
      </c>
      <c r="K2459" s="231" t="s">
        <v>2899</v>
      </c>
      <c r="L2459" s="232">
        <v>0</v>
      </c>
      <c r="M2459" s="233">
        <v>0</v>
      </c>
      <c r="N2459" s="130"/>
      <c r="O2459" s="131"/>
      <c r="P2459" s="131"/>
      <c r="Q2459" s="131"/>
      <c r="R2459" s="131"/>
      <c r="S2459" s="131"/>
      <c r="T2459" s="132" t="str">
        <f t="shared" si="1886"/>
        <v>OK</v>
      </c>
      <c r="U2459" s="138"/>
      <c r="V2459" s="138"/>
      <c r="W2459" s="139"/>
      <c r="X2459" s="139"/>
      <c r="Y2459" s="132" t="str">
        <f t="shared" si="1887"/>
        <v>OK</v>
      </c>
      <c r="Z2459" s="210"/>
      <c r="AA2459" s="204"/>
      <c r="AB2459" s="202"/>
      <c r="AC2459" s="202"/>
      <c r="AD2459" s="202"/>
      <c r="AE2459" s="202"/>
      <c r="AF2459" s="202"/>
      <c r="AG2459" s="132" t="str">
        <f t="shared" si="1888"/>
        <v>OK</v>
      </c>
      <c r="AH2459" s="138"/>
      <c r="AI2459" s="138"/>
      <c r="AJ2459" s="139"/>
      <c r="AK2459" s="139"/>
      <c r="AL2459" s="132" t="str">
        <f t="shared" si="1889"/>
        <v>OK</v>
      </c>
      <c r="AM2459" s="140"/>
      <c r="AN2459" s="119">
        <f t="shared" si="1871"/>
        <v>0</v>
      </c>
      <c r="AO2459" s="120">
        <f t="shared" si="1872"/>
        <v>0</v>
      </c>
      <c r="AP2459" s="39">
        <f t="shared" si="1873"/>
        <v>0</v>
      </c>
      <c r="AQ2459" s="141">
        <f t="shared" si="1874"/>
        <v>0</v>
      </c>
      <c r="AR2459" s="142">
        <f t="shared" si="1875"/>
        <v>0</v>
      </c>
      <c r="AS2459" s="143" t="e">
        <f t="shared" si="1876"/>
        <v>#DIV/0!</v>
      </c>
      <c r="AT2459" s="144">
        <f t="shared" si="1877"/>
        <v>0</v>
      </c>
      <c r="AU2459" s="141">
        <f t="shared" si="1878"/>
        <v>0</v>
      </c>
      <c r="AV2459" s="142">
        <f t="shared" si="1879"/>
        <v>0</v>
      </c>
      <c r="AW2459" s="143" t="e">
        <f t="shared" si="1880"/>
        <v>#DIV/0!</v>
      </c>
      <c r="AY2459" s="146" t="str">
        <f t="shared" si="1881"/>
        <v>63.52</v>
      </c>
      <c r="AZ2459" s="1048" t="b">
        <f>COUNTIF('[1]Codes SEC'!$B$2:$B$250,Ministres!AY2459)&gt;0</f>
        <v>1</v>
      </c>
    </row>
    <row r="2460" spans="1:52" ht="35.1" customHeight="1" x14ac:dyDescent="0.25">
      <c r="A2460" s="15" t="s">
        <v>2799</v>
      </c>
      <c r="B2460" s="225" t="s">
        <v>265</v>
      </c>
      <c r="C2460" s="122" t="s">
        <v>237</v>
      </c>
      <c r="D2460" s="123">
        <v>1000</v>
      </c>
      <c r="E2460" s="226"/>
      <c r="F2460" s="122" t="s">
        <v>1115</v>
      </c>
      <c r="G2460" s="227"/>
      <c r="H2460" s="436">
        <v>122</v>
      </c>
      <c r="I2460" s="229">
        <v>86353000</v>
      </c>
      <c r="J2460" s="230" t="s">
        <v>2900</v>
      </c>
      <c r="K2460" s="231" t="s">
        <v>2901</v>
      </c>
      <c r="L2460" s="232">
        <v>0</v>
      </c>
      <c r="M2460" s="233">
        <v>0</v>
      </c>
      <c r="N2460" s="130"/>
      <c r="O2460" s="131"/>
      <c r="P2460" s="131"/>
      <c r="Q2460" s="131"/>
      <c r="R2460" s="131"/>
      <c r="S2460" s="131"/>
      <c r="T2460" s="132" t="str">
        <f t="shared" si="1886"/>
        <v>OK</v>
      </c>
      <c r="U2460" s="138"/>
      <c r="V2460" s="138"/>
      <c r="W2460" s="139"/>
      <c r="X2460" s="139"/>
      <c r="Y2460" s="132" t="str">
        <f t="shared" si="1887"/>
        <v>OK</v>
      </c>
      <c r="Z2460" s="210"/>
      <c r="AA2460" s="204"/>
      <c r="AB2460" s="202"/>
      <c r="AC2460" s="202"/>
      <c r="AD2460" s="202"/>
      <c r="AE2460" s="202"/>
      <c r="AF2460" s="202"/>
      <c r="AG2460" s="132" t="str">
        <f t="shared" si="1888"/>
        <v>OK</v>
      </c>
      <c r="AH2460" s="138"/>
      <c r="AI2460" s="138"/>
      <c r="AJ2460" s="139"/>
      <c r="AK2460" s="139"/>
      <c r="AL2460" s="132" t="str">
        <f t="shared" si="1889"/>
        <v>OK</v>
      </c>
      <c r="AM2460" s="140"/>
      <c r="AN2460" s="119">
        <f t="shared" si="1871"/>
        <v>0</v>
      </c>
      <c r="AO2460" s="120">
        <f t="shared" si="1872"/>
        <v>0</v>
      </c>
      <c r="AP2460" s="39">
        <f t="shared" si="1873"/>
        <v>0</v>
      </c>
      <c r="AQ2460" s="141">
        <f t="shared" si="1874"/>
        <v>0</v>
      </c>
      <c r="AR2460" s="142">
        <f t="shared" si="1875"/>
        <v>0</v>
      </c>
      <c r="AS2460" s="143" t="e">
        <f t="shared" si="1876"/>
        <v>#DIV/0!</v>
      </c>
      <c r="AT2460" s="144">
        <f t="shared" si="1877"/>
        <v>0</v>
      </c>
      <c r="AU2460" s="141">
        <f t="shared" si="1878"/>
        <v>0</v>
      </c>
      <c r="AV2460" s="142">
        <f t="shared" si="1879"/>
        <v>0</v>
      </c>
      <c r="AW2460" s="143" t="e">
        <f t="shared" si="1880"/>
        <v>#DIV/0!</v>
      </c>
      <c r="AY2460" s="146" t="str">
        <f t="shared" si="1881"/>
        <v>63.53</v>
      </c>
      <c r="AZ2460" s="1048" t="b">
        <f>COUNTIF('[1]Codes SEC'!$B$2:$B$250,Ministres!AY2460)&gt;0</f>
        <v>1</v>
      </c>
    </row>
    <row r="2461" spans="1:52" ht="35.1" customHeight="1" x14ac:dyDescent="0.25">
      <c r="A2461" s="15" t="s">
        <v>2799</v>
      </c>
      <c r="B2461" s="225" t="s">
        <v>265</v>
      </c>
      <c r="C2461" s="122" t="s">
        <v>237</v>
      </c>
      <c r="D2461" s="123">
        <v>1000</v>
      </c>
      <c r="E2461" s="226"/>
      <c r="F2461" s="122" t="s">
        <v>1115</v>
      </c>
      <c r="G2461" s="227"/>
      <c r="H2461" s="436">
        <v>122</v>
      </c>
      <c r="I2461" s="229">
        <v>86524000</v>
      </c>
      <c r="J2461" s="230" t="s">
        <v>2902</v>
      </c>
      <c r="K2461" s="231" t="s">
        <v>2903</v>
      </c>
      <c r="L2461" s="232">
        <v>0</v>
      </c>
      <c r="M2461" s="233">
        <v>0</v>
      </c>
      <c r="N2461" s="130"/>
      <c r="O2461" s="131"/>
      <c r="P2461" s="131"/>
      <c r="Q2461" s="131"/>
      <c r="R2461" s="131"/>
      <c r="S2461" s="131"/>
      <c r="T2461" s="132" t="str">
        <f t="shared" si="1886"/>
        <v>OK</v>
      </c>
      <c r="U2461" s="138"/>
      <c r="V2461" s="138"/>
      <c r="W2461" s="139"/>
      <c r="X2461" s="139"/>
      <c r="Y2461" s="132" t="str">
        <f t="shared" si="1887"/>
        <v>OK</v>
      </c>
      <c r="Z2461" s="210"/>
      <c r="AA2461" s="204"/>
      <c r="AB2461" s="202"/>
      <c r="AC2461" s="202"/>
      <c r="AD2461" s="202"/>
      <c r="AE2461" s="202"/>
      <c r="AF2461" s="202"/>
      <c r="AG2461" s="132" t="str">
        <f t="shared" si="1888"/>
        <v>OK</v>
      </c>
      <c r="AH2461" s="138"/>
      <c r="AI2461" s="138"/>
      <c r="AJ2461" s="139"/>
      <c r="AK2461" s="139"/>
      <c r="AL2461" s="132" t="str">
        <f t="shared" si="1889"/>
        <v>OK</v>
      </c>
      <c r="AM2461" s="140"/>
      <c r="AN2461" s="119">
        <f t="shared" si="1871"/>
        <v>0</v>
      </c>
      <c r="AO2461" s="120">
        <f t="shared" si="1872"/>
        <v>0</v>
      </c>
      <c r="AP2461" s="39">
        <f t="shared" si="1873"/>
        <v>0</v>
      </c>
      <c r="AQ2461" s="141">
        <f t="shared" si="1874"/>
        <v>0</v>
      </c>
      <c r="AR2461" s="142">
        <f t="shared" si="1875"/>
        <v>0</v>
      </c>
      <c r="AS2461" s="143" t="e">
        <f t="shared" si="1876"/>
        <v>#DIV/0!</v>
      </c>
      <c r="AT2461" s="144">
        <f t="shared" si="1877"/>
        <v>0</v>
      </c>
      <c r="AU2461" s="141">
        <f t="shared" si="1878"/>
        <v>0</v>
      </c>
      <c r="AV2461" s="142">
        <f t="shared" si="1879"/>
        <v>0</v>
      </c>
      <c r="AW2461" s="143" t="e">
        <f t="shared" si="1880"/>
        <v>#DIV/0!</v>
      </c>
      <c r="AY2461" s="146" t="str">
        <f t="shared" si="1881"/>
        <v>65.24</v>
      </c>
      <c r="AZ2461" s="1048" t="b">
        <f>COUNTIF('[1]Codes SEC'!$B$2:$B$250,Ministres!AY2461)&gt;0</f>
        <v>1</v>
      </c>
    </row>
    <row r="2462" spans="1:52" ht="35.1" customHeight="1" x14ac:dyDescent="0.25">
      <c r="A2462" s="15" t="s">
        <v>2799</v>
      </c>
      <c r="B2462" s="225" t="s">
        <v>265</v>
      </c>
      <c r="C2462" s="122" t="s">
        <v>237</v>
      </c>
      <c r="D2462" s="123">
        <v>1000</v>
      </c>
      <c r="E2462" s="226"/>
      <c r="F2462" s="122" t="s">
        <v>1122</v>
      </c>
      <c r="G2462" s="227"/>
      <c r="H2462" s="436">
        <v>122</v>
      </c>
      <c r="I2462" s="229">
        <v>86524000</v>
      </c>
      <c r="J2462" s="230" t="s">
        <v>2904</v>
      </c>
      <c r="K2462" s="231" t="s">
        <v>2905</v>
      </c>
      <c r="L2462" s="232">
        <v>0</v>
      </c>
      <c r="M2462" s="233">
        <v>0</v>
      </c>
      <c r="N2462" s="130"/>
      <c r="O2462" s="131"/>
      <c r="P2462" s="131"/>
      <c r="Q2462" s="131"/>
      <c r="R2462" s="131"/>
      <c r="S2462" s="131"/>
      <c r="T2462" s="132" t="str">
        <f t="shared" si="1882"/>
        <v>OK</v>
      </c>
      <c r="U2462" s="138"/>
      <c r="V2462" s="138"/>
      <c r="W2462" s="139"/>
      <c r="X2462" s="139"/>
      <c r="Y2462" s="132" t="str">
        <f t="shared" si="1883"/>
        <v>OK</v>
      </c>
      <c r="Z2462" s="210"/>
      <c r="AA2462" s="204"/>
      <c r="AB2462" s="202"/>
      <c r="AC2462" s="202"/>
      <c r="AD2462" s="202"/>
      <c r="AE2462" s="202"/>
      <c r="AF2462" s="202"/>
      <c r="AG2462" s="132" t="str">
        <f t="shared" si="1884"/>
        <v>OK</v>
      </c>
      <c r="AH2462" s="138"/>
      <c r="AI2462" s="138"/>
      <c r="AJ2462" s="139"/>
      <c r="AK2462" s="139"/>
      <c r="AL2462" s="132" t="str">
        <f t="shared" si="1885"/>
        <v>OK</v>
      </c>
      <c r="AM2462" s="140"/>
      <c r="AN2462" s="119">
        <f t="shared" si="1871"/>
        <v>0</v>
      </c>
      <c r="AO2462" s="120">
        <f t="shared" si="1872"/>
        <v>0</v>
      </c>
      <c r="AP2462" s="39">
        <f t="shared" si="1873"/>
        <v>0</v>
      </c>
      <c r="AQ2462" s="141">
        <f t="shared" si="1874"/>
        <v>0</v>
      </c>
      <c r="AR2462" s="142">
        <f t="shared" si="1875"/>
        <v>0</v>
      </c>
      <c r="AS2462" s="143" t="e">
        <f t="shared" si="1876"/>
        <v>#DIV/0!</v>
      </c>
      <c r="AT2462" s="144">
        <f t="shared" si="1877"/>
        <v>0</v>
      </c>
      <c r="AU2462" s="141">
        <f t="shared" si="1878"/>
        <v>0</v>
      </c>
      <c r="AV2462" s="142">
        <f t="shared" si="1879"/>
        <v>0</v>
      </c>
      <c r="AW2462" s="143" t="e">
        <f t="shared" si="1880"/>
        <v>#DIV/0!</v>
      </c>
      <c r="AY2462" s="146" t="str">
        <f t="shared" si="1881"/>
        <v>65.24</v>
      </c>
      <c r="AZ2462" s="1048" t="b">
        <f>COUNTIF('[1]Codes SEC'!$B$2:$B$250,Ministres!AY2462)&gt;0</f>
        <v>1</v>
      </c>
    </row>
    <row r="2463" spans="1:52" ht="35.1" customHeight="1" x14ac:dyDescent="0.25">
      <c r="A2463" s="15" t="s">
        <v>2799</v>
      </c>
      <c r="B2463" s="225" t="s">
        <v>265</v>
      </c>
      <c r="C2463" s="122" t="s">
        <v>237</v>
      </c>
      <c r="D2463" s="123">
        <v>1000</v>
      </c>
      <c r="E2463" s="226"/>
      <c r="F2463" s="122">
        <v>19</v>
      </c>
      <c r="G2463" s="227"/>
      <c r="H2463" s="436">
        <v>122</v>
      </c>
      <c r="I2463" s="229">
        <v>86550000</v>
      </c>
      <c r="J2463" s="230" t="s">
        <v>2906</v>
      </c>
      <c r="K2463" s="231" t="s">
        <v>2907</v>
      </c>
      <c r="L2463" s="232">
        <v>0</v>
      </c>
      <c r="M2463" s="233">
        <v>0</v>
      </c>
      <c r="N2463" s="130"/>
      <c r="O2463" s="131"/>
      <c r="P2463" s="131"/>
      <c r="Q2463" s="131"/>
      <c r="R2463" s="131"/>
      <c r="S2463" s="131"/>
      <c r="T2463" s="132" t="str">
        <f>IF(SUM(N2463:S2463)=U2463,"OK",SUM(N2463:S2463)-U2463)</f>
        <v>OK</v>
      </c>
      <c r="U2463" s="138"/>
      <c r="V2463" s="138"/>
      <c r="W2463" s="139"/>
      <c r="X2463" s="139"/>
      <c r="Y2463" s="132" t="str">
        <f>IF(SUM(W2463:X2463)=Z2463,"OK",SUM(W2463:X2463)-Z2463)</f>
        <v>OK</v>
      </c>
      <c r="Z2463" s="210"/>
      <c r="AA2463" s="204"/>
      <c r="AB2463" s="202"/>
      <c r="AC2463" s="202"/>
      <c r="AD2463" s="202"/>
      <c r="AE2463" s="202"/>
      <c r="AF2463" s="202"/>
      <c r="AG2463" s="132" t="str">
        <f>IF(SUM(AA2463:AF2463)=AH2463,"OK",SUM(AA2463:AF2463)-AH2463)</f>
        <v>OK</v>
      </c>
      <c r="AH2463" s="138"/>
      <c r="AI2463" s="138"/>
      <c r="AJ2463" s="139"/>
      <c r="AK2463" s="139"/>
      <c r="AL2463" s="132" t="str">
        <f>IF(SUM(AJ2463:AK2463)=AM2463,"OK",SUM(AJ2463:AK2463)-AM2463)</f>
        <v>OK</v>
      </c>
      <c r="AM2463" s="140"/>
      <c r="AN2463" s="119">
        <f>L2463+U2463+V2463+Z2463</f>
        <v>0</v>
      </c>
      <c r="AO2463" s="120">
        <f>M2463+AH2463+AI2463+AM2463</f>
        <v>0</v>
      </c>
      <c r="AP2463" s="39">
        <f>L2463</f>
        <v>0</v>
      </c>
      <c r="AQ2463" s="141">
        <f>AN2463</f>
        <v>0</v>
      </c>
      <c r="AR2463" s="142">
        <f>AQ2463-AP2463</f>
        <v>0</v>
      </c>
      <c r="AS2463" s="143" t="e">
        <f>AR2463/AP2463</f>
        <v>#DIV/0!</v>
      </c>
      <c r="AT2463" s="144">
        <f>M2463</f>
        <v>0</v>
      </c>
      <c r="AU2463" s="141">
        <f>AO2463</f>
        <v>0</v>
      </c>
      <c r="AV2463" s="142">
        <f>AU2463-AT2463</f>
        <v>0</v>
      </c>
      <c r="AW2463" s="143" t="e">
        <f>AV2463/AT2463</f>
        <v>#DIV/0!</v>
      </c>
      <c r="AY2463" s="146" t="str">
        <f t="shared" si="1881"/>
        <v>65.50</v>
      </c>
      <c r="AZ2463" s="1048" t="b">
        <f>COUNTIF('[1]Codes SEC'!$B$2:$B$250,Ministres!AY2463)&gt;0</f>
        <v>1</v>
      </c>
    </row>
    <row r="2464" spans="1:52" ht="35.1" customHeight="1" x14ac:dyDescent="0.25">
      <c r="A2464" s="15" t="s">
        <v>2799</v>
      </c>
      <c r="B2464" s="225" t="s">
        <v>265</v>
      </c>
      <c r="C2464" s="122" t="s">
        <v>237</v>
      </c>
      <c r="D2464" s="123">
        <v>1000</v>
      </c>
      <c r="E2464" s="226"/>
      <c r="F2464" s="122" t="s">
        <v>1115</v>
      </c>
      <c r="G2464" s="227"/>
      <c r="H2464" s="436">
        <v>122</v>
      </c>
      <c r="I2464" s="229">
        <v>87422000</v>
      </c>
      <c r="J2464" s="230" t="s">
        <v>2908</v>
      </c>
      <c r="K2464" s="231" t="s">
        <v>2909</v>
      </c>
      <c r="L2464" s="232">
        <v>0</v>
      </c>
      <c r="M2464" s="233">
        <v>0</v>
      </c>
      <c r="N2464" s="130"/>
      <c r="O2464" s="131"/>
      <c r="P2464" s="131"/>
      <c r="Q2464" s="131"/>
      <c r="R2464" s="131"/>
      <c r="S2464" s="131"/>
      <c r="T2464" s="132" t="str">
        <f>IF(SUM(N2464:S2464)=U2464,"OK",SUM(N2464:S2464)-U2464)</f>
        <v>OK</v>
      </c>
      <c r="U2464" s="138"/>
      <c r="V2464" s="138"/>
      <c r="W2464" s="139"/>
      <c r="X2464" s="139"/>
      <c r="Y2464" s="132" t="str">
        <f>IF(SUM(W2464:X2464)=Z2464,"OK",SUM(W2464:X2464)-Z2464)</f>
        <v>OK</v>
      </c>
      <c r="Z2464" s="210"/>
      <c r="AA2464" s="204"/>
      <c r="AB2464" s="202"/>
      <c r="AC2464" s="202"/>
      <c r="AD2464" s="202"/>
      <c r="AE2464" s="202"/>
      <c r="AF2464" s="202"/>
      <c r="AG2464" s="132" t="str">
        <f>IF(SUM(AA2464:AF2464)=AH2464,"OK",SUM(AA2464:AF2464)-AH2464)</f>
        <v>OK</v>
      </c>
      <c r="AH2464" s="138"/>
      <c r="AI2464" s="138"/>
      <c r="AJ2464" s="139"/>
      <c r="AK2464" s="139"/>
      <c r="AL2464" s="132" t="str">
        <f>IF(SUM(AJ2464:AK2464)=AM2464,"OK",SUM(AJ2464:AK2464)-AM2464)</f>
        <v>OK</v>
      </c>
      <c r="AM2464" s="140"/>
      <c r="AN2464" s="119">
        <f>L2464+U2464+V2464+Z2464</f>
        <v>0</v>
      </c>
      <c r="AO2464" s="120">
        <f>M2464+AH2464+AI2464+AM2464</f>
        <v>0</v>
      </c>
      <c r="AP2464" s="39">
        <f>L2464</f>
        <v>0</v>
      </c>
      <c r="AQ2464" s="141">
        <f>AN2464</f>
        <v>0</v>
      </c>
      <c r="AR2464" s="142">
        <f>AQ2464-AP2464</f>
        <v>0</v>
      </c>
      <c r="AS2464" s="143" t="e">
        <f>AR2464/AP2464</f>
        <v>#DIV/0!</v>
      </c>
      <c r="AT2464" s="144">
        <f>M2464</f>
        <v>0</v>
      </c>
      <c r="AU2464" s="141">
        <f>AO2464</f>
        <v>0</v>
      </c>
      <c r="AV2464" s="142">
        <f>AU2464-AT2464</f>
        <v>0</v>
      </c>
      <c r="AW2464" s="143" t="e">
        <f>AV2464/AT2464</f>
        <v>#DIV/0!</v>
      </c>
      <c r="AY2464" s="146" t="str">
        <f t="shared" si="1881"/>
        <v>74.22</v>
      </c>
      <c r="AZ2464" s="1048" t="b">
        <f>COUNTIF('[1]Codes SEC'!$B$2:$B$250,Ministres!AY2464)&gt;0</f>
        <v>1</v>
      </c>
    </row>
    <row r="2465" spans="1:52" ht="35.1" customHeight="1" x14ac:dyDescent="0.25">
      <c r="A2465" s="15" t="s">
        <v>2799</v>
      </c>
      <c r="B2465" s="225" t="s">
        <v>265</v>
      </c>
      <c r="C2465" s="122" t="s">
        <v>237</v>
      </c>
      <c r="D2465" s="123">
        <v>1000</v>
      </c>
      <c r="E2465" s="226"/>
      <c r="F2465" s="122">
        <v>19</v>
      </c>
      <c r="G2465" s="227"/>
      <c r="H2465" s="436">
        <v>122</v>
      </c>
      <c r="I2465" s="229">
        <v>88561000</v>
      </c>
      <c r="J2465" s="230" t="s">
        <v>2910</v>
      </c>
      <c r="K2465" s="231" t="s">
        <v>2911</v>
      </c>
      <c r="L2465" s="232">
        <v>0</v>
      </c>
      <c r="M2465" s="233">
        <v>0</v>
      </c>
      <c r="N2465" s="130"/>
      <c r="O2465" s="131"/>
      <c r="P2465" s="131"/>
      <c r="Q2465" s="131"/>
      <c r="R2465" s="131"/>
      <c r="S2465" s="131"/>
      <c r="T2465" s="132" t="str">
        <f t="shared" si="1882"/>
        <v>OK</v>
      </c>
      <c r="U2465" s="138"/>
      <c r="V2465" s="138"/>
      <c r="W2465" s="139"/>
      <c r="X2465" s="139"/>
      <c r="Y2465" s="132" t="str">
        <f t="shared" si="1883"/>
        <v>OK</v>
      </c>
      <c r="Z2465" s="210"/>
      <c r="AA2465" s="204"/>
      <c r="AB2465" s="202"/>
      <c r="AC2465" s="202"/>
      <c r="AD2465" s="202"/>
      <c r="AE2465" s="202"/>
      <c r="AF2465" s="202"/>
      <c r="AG2465" s="132" t="str">
        <f t="shared" si="1884"/>
        <v>OK</v>
      </c>
      <c r="AH2465" s="138"/>
      <c r="AI2465" s="138"/>
      <c r="AJ2465" s="139"/>
      <c r="AK2465" s="139"/>
      <c r="AL2465" s="132" t="str">
        <f t="shared" si="1885"/>
        <v>OK</v>
      </c>
      <c r="AM2465" s="140"/>
      <c r="AN2465" s="119">
        <f t="shared" si="1871"/>
        <v>0</v>
      </c>
      <c r="AO2465" s="120">
        <f t="shared" si="1872"/>
        <v>0</v>
      </c>
      <c r="AP2465" s="39">
        <f t="shared" si="1873"/>
        <v>0</v>
      </c>
      <c r="AQ2465" s="141">
        <f t="shared" si="1874"/>
        <v>0</v>
      </c>
      <c r="AR2465" s="142">
        <f t="shared" si="1875"/>
        <v>0</v>
      </c>
      <c r="AS2465" s="143" t="e">
        <f t="shared" si="1876"/>
        <v>#DIV/0!</v>
      </c>
      <c r="AT2465" s="144">
        <f t="shared" si="1877"/>
        <v>0</v>
      </c>
      <c r="AU2465" s="141">
        <f t="shared" si="1878"/>
        <v>0</v>
      </c>
      <c r="AV2465" s="142">
        <f t="shared" si="1879"/>
        <v>0</v>
      </c>
      <c r="AW2465" s="143" t="e">
        <f t="shared" si="1880"/>
        <v>#DIV/0!</v>
      </c>
      <c r="AY2465" s="146" t="str">
        <f t="shared" si="1881"/>
        <v>85.61</v>
      </c>
      <c r="AZ2465" s="1048" t="b">
        <f>COUNTIF('[1]Codes SEC'!$B$2:$B$250,Ministres!AY2465)&gt;0</f>
        <v>1</v>
      </c>
    </row>
    <row r="2466" spans="1:52" ht="35.1" customHeight="1" x14ac:dyDescent="0.25">
      <c r="A2466" s="15" t="s">
        <v>2799</v>
      </c>
      <c r="B2466" s="225" t="s">
        <v>265</v>
      </c>
      <c r="C2466" s="122" t="s">
        <v>237</v>
      </c>
      <c r="D2466" s="123">
        <v>1000</v>
      </c>
      <c r="E2466" s="226"/>
      <c r="F2466" s="122">
        <v>19</v>
      </c>
      <c r="G2466" s="227"/>
      <c r="H2466" s="436">
        <v>122</v>
      </c>
      <c r="I2466" s="229">
        <v>89170000</v>
      </c>
      <c r="J2466" s="230" t="s">
        <v>2912</v>
      </c>
      <c r="K2466" s="231" t="s">
        <v>2913</v>
      </c>
      <c r="L2466" s="232">
        <v>0</v>
      </c>
      <c r="M2466" s="233">
        <v>0</v>
      </c>
      <c r="N2466" s="130"/>
      <c r="O2466" s="131"/>
      <c r="P2466" s="131"/>
      <c r="Q2466" s="131"/>
      <c r="R2466" s="131"/>
      <c r="S2466" s="131"/>
      <c r="T2466" s="132" t="str">
        <f>IF(SUM(N2466:S2466)=U2466,"OK",SUM(N2466:S2466)-U2466)</f>
        <v>OK</v>
      </c>
      <c r="U2466" s="138"/>
      <c r="V2466" s="138"/>
      <c r="W2466" s="139"/>
      <c r="X2466" s="139"/>
      <c r="Y2466" s="132" t="str">
        <f>IF(SUM(W2466:X2466)=Z2466,"OK",SUM(W2466:X2466)-Z2466)</f>
        <v>OK</v>
      </c>
      <c r="Z2466" s="210"/>
      <c r="AA2466" s="204"/>
      <c r="AB2466" s="202"/>
      <c r="AC2466" s="202"/>
      <c r="AD2466" s="202"/>
      <c r="AE2466" s="202"/>
      <c r="AF2466" s="202"/>
      <c r="AG2466" s="132" t="str">
        <f>IF(SUM(AA2466:AF2466)=AH2466,"OK",SUM(AA2466:AF2466)-AH2466)</f>
        <v>OK</v>
      </c>
      <c r="AH2466" s="138"/>
      <c r="AI2466" s="138"/>
      <c r="AJ2466" s="139"/>
      <c r="AK2466" s="139"/>
      <c r="AL2466" s="132" t="str">
        <f>IF(SUM(AJ2466:AK2466)=AM2466,"OK",SUM(AJ2466:AK2466)-AM2466)</f>
        <v>OK</v>
      </c>
      <c r="AM2466" s="140"/>
      <c r="AN2466" s="119">
        <f>L2466+U2466+V2466+Z2466</f>
        <v>0</v>
      </c>
      <c r="AO2466" s="120">
        <f>M2466+AH2466+AI2466+AM2466</f>
        <v>0</v>
      </c>
      <c r="AP2466" s="39">
        <f>L2466</f>
        <v>0</v>
      </c>
      <c r="AQ2466" s="141">
        <f>AN2466</f>
        <v>0</v>
      </c>
      <c r="AR2466" s="142">
        <f>AQ2466-AP2466</f>
        <v>0</v>
      </c>
      <c r="AS2466" s="143" t="e">
        <f>AR2466/AP2466</f>
        <v>#DIV/0!</v>
      </c>
      <c r="AT2466" s="144">
        <f>M2466</f>
        <v>0</v>
      </c>
      <c r="AU2466" s="141">
        <f>AO2466</f>
        <v>0</v>
      </c>
      <c r="AV2466" s="142">
        <f>AU2466-AT2466</f>
        <v>0</v>
      </c>
      <c r="AW2466" s="143" t="e">
        <f>AV2466/AT2466</f>
        <v>#DIV/0!</v>
      </c>
      <c r="AY2466" s="146" t="str">
        <f t="shared" si="1881"/>
        <v>91.70</v>
      </c>
      <c r="AZ2466" s="1048" t="b">
        <f>COUNTIF('[1]Codes SEC'!$B$2:$B$250,Ministres!AY2466)&gt;0</f>
        <v>1</v>
      </c>
    </row>
    <row r="2467" spans="1:52" ht="12.75" customHeight="1" x14ac:dyDescent="0.25">
      <c r="A2467" s="148"/>
      <c r="B2467" s="1086"/>
      <c r="C2467" s="150"/>
      <c r="D2467" s="151"/>
      <c r="E2467" s="1087"/>
      <c r="F2467" s="153"/>
      <c r="G2467" s="154"/>
      <c r="H2467" s="155"/>
      <c r="I2467" s="156"/>
      <c r="J2467" s="157"/>
      <c r="K2467" s="158" t="s">
        <v>116</v>
      </c>
      <c r="L2467" s="159">
        <f>L2446+L2447+L2448+L2449+L2450+L2452+L2453+L2454+L2455+L2456+L2457+L2458+L2459+L2460+L2461+L2462+L2463+L2464+L2465+L2466+L2451</f>
        <v>0</v>
      </c>
      <c r="M2467" s="1075">
        <f t="shared" ref="M2467:AW2467" si="1890">M2446+M2447+M2448+M2449+M2450+M2452+M2453+M2454+M2455+M2456+M2457+M2458+M2459+M2460+M2461+M2462+M2463+M2464+M2465+M2466+M2451</f>
        <v>0</v>
      </c>
      <c r="N2467" s="1076">
        <f t="shared" si="1890"/>
        <v>0</v>
      </c>
      <c r="O2467" s="1077">
        <f t="shared" si="1890"/>
        <v>0</v>
      </c>
      <c r="P2467" s="1077">
        <f t="shared" si="1890"/>
        <v>0</v>
      </c>
      <c r="Q2467" s="1077">
        <f t="shared" si="1890"/>
        <v>0</v>
      </c>
      <c r="R2467" s="1077">
        <f t="shared" si="1890"/>
        <v>0</v>
      </c>
      <c r="S2467" s="1077">
        <f t="shared" si="1890"/>
        <v>0</v>
      </c>
      <c r="T2467" s="1078"/>
      <c r="U2467" s="1079">
        <f t="shared" si="1890"/>
        <v>0</v>
      </c>
      <c r="V2467" s="1079">
        <f t="shared" si="1890"/>
        <v>0</v>
      </c>
      <c r="W2467" s="1077">
        <f t="shared" si="1890"/>
        <v>0</v>
      </c>
      <c r="X2467" s="1077">
        <f t="shared" si="1890"/>
        <v>0</v>
      </c>
      <c r="Y2467" s="1078"/>
      <c r="Z2467" s="1079">
        <f t="shared" si="1890"/>
        <v>0</v>
      </c>
      <c r="AA2467" s="165">
        <f t="shared" si="1890"/>
        <v>0</v>
      </c>
      <c r="AB2467" s="1077">
        <f t="shared" si="1890"/>
        <v>0</v>
      </c>
      <c r="AC2467" s="1077">
        <f t="shared" si="1890"/>
        <v>0</v>
      </c>
      <c r="AD2467" s="1077">
        <f t="shared" si="1890"/>
        <v>0</v>
      </c>
      <c r="AE2467" s="1077">
        <f t="shared" si="1890"/>
        <v>0</v>
      </c>
      <c r="AF2467" s="1077">
        <f t="shared" si="1890"/>
        <v>0</v>
      </c>
      <c r="AG2467" s="1078"/>
      <c r="AH2467" s="1079">
        <f t="shared" si="1890"/>
        <v>0</v>
      </c>
      <c r="AI2467" s="1079">
        <f t="shared" si="1890"/>
        <v>0</v>
      </c>
      <c r="AJ2467" s="1077">
        <f t="shared" si="1890"/>
        <v>0</v>
      </c>
      <c r="AK2467" s="1077">
        <f t="shared" si="1890"/>
        <v>0</v>
      </c>
      <c r="AL2467" s="1078"/>
      <c r="AM2467" s="1080">
        <f t="shared" si="1890"/>
        <v>0</v>
      </c>
      <c r="AN2467" s="167">
        <f t="shared" si="1890"/>
        <v>0</v>
      </c>
      <c r="AO2467" s="1081">
        <f t="shared" si="1890"/>
        <v>0</v>
      </c>
      <c r="AP2467" s="169">
        <f t="shared" si="1890"/>
        <v>0</v>
      </c>
      <c r="AQ2467" s="1082">
        <f t="shared" si="1890"/>
        <v>0</v>
      </c>
      <c r="AR2467" s="1088">
        <f t="shared" si="1890"/>
        <v>0</v>
      </c>
      <c r="AS2467" s="1089" t="e">
        <f t="shared" si="1890"/>
        <v>#DIV/0!</v>
      </c>
      <c r="AT2467" s="1084">
        <f t="shared" si="1890"/>
        <v>0</v>
      </c>
      <c r="AU2467" s="1082">
        <f t="shared" si="1890"/>
        <v>0</v>
      </c>
      <c r="AV2467" s="1088">
        <f t="shared" si="1890"/>
        <v>0</v>
      </c>
      <c r="AW2467" s="1089" t="e">
        <f t="shared" si="1890"/>
        <v>#DIV/0!</v>
      </c>
      <c r="AY2467" s="146"/>
      <c r="AZ2467" s="1090"/>
    </row>
    <row r="2468" spans="1:52" ht="12.75" customHeight="1" x14ac:dyDescent="0.25">
      <c r="A2468" s="174"/>
      <c r="B2468" s="175"/>
      <c r="C2468" s="176"/>
      <c r="D2468" s="177"/>
      <c r="E2468" s="178"/>
      <c r="F2468" s="177"/>
      <c r="G2468" s="179"/>
      <c r="H2468" s="180"/>
      <c r="I2468" s="181"/>
      <c r="J2468" s="182"/>
      <c r="K2468" s="183" t="s">
        <v>426</v>
      </c>
      <c r="L2468" s="184">
        <f t="shared" ref="L2468:S2468" si="1891">L2442+L2467</f>
        <v>0</v>
      </c>
      <c r="M2468" s="355">
        <f t="shared" si="1891"/>
        <v>0</v>
      </c>
      <c r="N2468" s="186">
        <f t="shared" si="1891"/>
        <v>0</v>
      </c>
      <c r="O2468" s="187">
        <f t="shared" si="1891"/>
        <v>0</v>
      </c>
      <c r="P2468" s="187">
        <f t="shared" si="1891"/>
        <v>0</v>
      </c>
      <c r="Q2468" s="187">
        <f t="shared" si="1891"/>
        <v>0</v>
      </c>
      <c r="R2468" s="187">
        <f t="shared" si="1891"/>
        <v>0</v>
      </c>
      <c r="S2468" s="187">
        <f t="shared" si="1891"/>
        <v>0</v>
      </c>
      <c r="T2468" s="188"/>
      <c r="U2468" s="187">
        <f>U2442+U2467</f>
        <v>0</v>
      </c>
      <c r="V2468" s="187">
        <f>V2442+V2467</f>
        <v>0</v>
      </c>
      <c r="W2468" s="187">
        <f>W2442+W2467</f>
        <v>0</v>
      </c>
      <c r="X2468" s="187">
        <f>X2442+X2467</f>
        <v>0</v>
      </c>
      <c r="Y2468" s="188"/>
      <c r="Z2468" s="187">
        <f t="shared" ref="Z2468:AF2468" si="1892">Z2442+Z2467</f>
        <v>0</v>
      </c>
      <c r="AA2468" s="189">
        <f t="shared" si="1892"/>
        <v>0</v>
      </c>
      <c r="AB2468" s="187">
        <f t="shared" si="1892"/>
        <v>0</v>
      </c>
      <c r="AC2468" s="187">
        <f t="shared" si="1892"/>
        <v>0</v>
      </c>
      <c r="AD2468" s="187">
        <f t="shared" si="1892"/>
        <v>0</v>
      </c>
      <c r="AE2468" s="187">
        <f t="shared" si="1892"/>
        <v>0</v>
      </c>
      <c r="AF2468" s="187">
        <f t="shared" si="1892"/>
        <v>0</v>
      </c>
      <c r="AG2468" s="188"/>
      <c r="AH2468" s="187">
        <f>AH2442+AH2467</f>
        <v>0</v>
      </c>
      <c r="AI2468" s="187">
        <f>AI2442+AI2467</f>
        <v>0</v>
      </c>
      <c r="AJ2468" s="187">
        <f>AJ2442+AJ2467</f>
        <v>0</v>
      </c>
      <c r="AK2468" s="187">
        <f>AK2442+AK2467</f>
        <v>0</v>
      </c>
      <c r="AL2468" s="188"/>
      <c r="AM2468" s="190">
        <f t="shared" ref="AM2468:AW2468" si="1893">AM2442+AM2467</f>
        <v>0</v>
      </c>
      <c r="AN2468" s="191">
        <f t="shared" si="1893"/>
        <v>0</v>
      </c>
      <c r="AO2468" s="190">
        <f t="shared" si="1893"/>
        <v>0</v>
      </c>
      <c r="AP2468" s="184">
        <f t="shared" si="1893"/>
        <v>0</v>
      </c>
      <c r="AQ2468" s="192">
        <f t="shared" si="1893"/>
        <v>0</v>
      </c>
      <c r="AR2468" s="193">
        <f t="shared" si="1893"/>
        <v>0</v>
      </c>
      <c r="AS2468" s="194" t="e">
        <f t="shared" si="1893"/>
        <v>#DIV/0!</v>
      </c>
      <c r="AT2468" s="195">
        <f t="shared" si="1893"/>
        <v>0</v>
      </c>
      <c r="AU2468" s="192">
        <f t="shared" si="1893"/>
        <v>0</v>
      </c>
      <c r="AV2468" s="193">
        <f t="shared" si="1893"/>
        <v>0</v>
      </c>
      <c r="AW2468" s="194" t="e">
        <f t="shared" si="1893"/>
        <v>#DIV/0!</v>
      </c>
      <c r="AX2468" s="12"/>
      <c r="AY2468" s="146"/>
      <c r="AZ2468" s="1048"/>
    </row>
    <row r="2469" spans="1:52" ht="12.75" customHeight="1" x14ac:dyDescent="0.25">
      <c r="A2469" s="15"/>
      <c r="C2469" s="122"/>
      <c r="D2469" s="123"/>
      <c r="F2469" s="125"/>
      <c r="G2469" s="34"/>
      <c r="H2469" s="35"/>
      <c r="I2469" s="36"/>
      <c r="J2469" s="37"/>
      <c r="K2469" s="198" t="s">
        <v>72</v>
      </c>
      <c r="L2469" s="199">
        <v>0</v>
      </c>
      <c r="M2469" s="200">
        <v>0</v>
      </c>
      <c r="N2469" s="201">
        <v>0</v>
      </c>
      <c r="O2469" s="202">
        <v>0</v>
      </c>
      <c r="P2469" s="202">
        <v>0</v>
      </c>
      <c r="Q2469" s="202">
        <v>0</v>
      </c>
      <c r="R2469" s="202">
        <v>0</v>
      </c>
      <c r="S2469" s="202">
        <v>0</v>
      </c>
      <c r="T2469" s="203"/>
      <c r="U2469" s="135">
        <v>0</v>
      </c>
      <c r="V2469" s="135">
        <v>0</v>
      </c>
      <c r="W2469" s="202">
        <v>0</v>
      </c>
      <c r="X2469" s="202">
        <v>0</v>
      </c>
      <c r="Y2469" s="203"/>
      <c r="Z2469" s="135">
        <v>0</v>
      </c>
      <c r="AA2469" s="204">
        <v>0</v>
      </c>
      <c r="AB2469" s="202">
        <v>0</v>
      </c>
      <c r="AC2469" s="202">
        <v>0</v>
      </c>
      <c r="AD2469" s="202">
        <v>0</v>
      </c>
      <c r="AE2469" s="202">
        <v>0</v>
      </c>
      <c r="AF2469" s="202">
        <v>0</v>
      </c>
      <c r="AG2469" s="203"/>
      <c r="AH2469" s="135">
        <v>0</v>
      </c>
      <c r="AI2469" s="135">
        <v>0</v>
      </c>
      <c r="AJ2469" s="202">
        <v>0</v>
      </c>
      <c r="AK2469" s="202">
        <v>0</v>
      </c>
      <c r="AL2469" s="203"/>
      <c r="AM2469" s="205">
        <v>0</v>
      </c>
      <c r="AN2469" s="119">
        <v>0</v>
      </c>
      <c r="AO2469" s="120">
        <v>0</v>
      </c>
      <c r="AP2469" s="39">
        <v>0</v>
      </c>
      <c r="AQ2469" s="141">
        <v>0</v>
      </c>
      <c r="AR2469" s="141">
        <v>0</v>
      </c>
      <c r="AS2469" s="143">
        <v>0</v>
      </c>
      <c r="AT2469" s="144">
        <v>0</v>
      </c>
      <c r="AU2469" s="141">
        <v>0</v>
      </c>
      <c r="AV2469" s="141">
        <v>0</v>
      </c>
      <c r="AW2469" s="143">
        <v>0</v>
      </c>
      <c r="AY2469" s="146"/>
      <c r="AZ2469" s="1090"/>
    </row>
    <row r="2470" spans="1:52" ht="12.75" customHeight="1" x14ac:dyDescent="0.25">
      <c r="A2470" s="15"/>
      <c r="C2470" s="122"/>
      <c r="D2470" s="123"/>
      <c r="F2470" s="125"/>
      <c r="G2470" s="126"/>
      <c r="H2470" s="35"/>
      <c r="I2470" s="36"/>
      <c r="J2470" s="37"/>
      <c r="K2470" s="198" t="s">
        <v>73</v>
      </c>
      <c r="L2470" s="199">
        <v>0</v>
      </c>
      <c r="M2470" s="200">
        <v>0</v>
      </c>
      <c r="N2470" s="201">
        <v>0</v>
      </c>
      <c r="O2470" s="202">
        <v>0</v>
      </c>
      <c r="P2470" s="202">
        <v>0</v>
      </c>
      <c r="Q2470" s="202">
        <v>0</v>
      </c>
      <c r="R2470" s="202">
        <v>0</v>
      </c>
      <c r="S2470" s="202">
        <v>0</v>
      </c>
      <c r="T2470" s="203"/>
      <c r="U2470" s="135">
        <v>0</v>
      </c>
      <c r="V2470" s="135">
        <v>0</v>
      </c>
      <c r="W2470" s="202">
        <v>0</v>
      </c>
      <c r="X2470" s="202">
        <v>0</v>
      </c>
      <c r="Y2470" s="203"/>
      <c r="Z2470" s="135">
        <v>0</v>
      </c>
      <c r="AA2470" s="204">
        <v>0</v>
      </c>
      <c r="AB2470" s="202">
        <v>0</v>
      </c>
      <c r="AC2470" s="202">
        <v>0</v>
      </c>
      <c r="AD2470" s="202">
        <v>0</v>
      </c>
      <c r="AE2470" s="202">
        <v>0</v>
      </c>
      <c r="AF2470" s="202">
        <v>0</v>
      </c>
      <c r="AG2470" s="203"/>
      <c r="AH2470" s="135">
        <v>0</v>
      </c>
      <c r="AI2470" s="135">
        <v>0</v>
      </c>
      <c r="AJ2470" s="202">
        <v>0</v>
      </c>
      <c r="AK2470" s="202">
        <v>0</v>
      </c>
      <c r="AL2470" s="203"/>
      <c r="AM2470" s="205">
        <v>0</v>
      </c>
      <c r="AN2470" s="119">
        <v>0</v>
      </c>
      <c r="AO2470" s="120">
        <v>0</v>
      </c>
      <c r="AP2470" s="39">
        <v>0</v>
      </c>
      <c r="AQ2470" s="141">
        <v>0</v>
      </c>
      <c r="AR2470" s="141">
        <v>0</v>
      </c>
      <c r="AS2470" s="143">
        <v>0</v>
      </c>
      <c r="AT2470" s="144">
        <v>0</v>
      </c>
      <c r="AU2470" s="141">
        <v>0</v>
      </c>
      <c r="AV2470" s="141">
        <v>0</v>
      </c>
      <c r="AW2470" s="143">
        <v>0</v>
      </c>
      <c r="AY2470" s="146"/>
      <c r="AZ2470" s="1090"/>
    </row>
    <row r="2471" spans="1:52" ht="12.75" customHeight="1" x14ac:dyDescent="0.25">
      <c r="A2471" s="15"/>
      <c r="C2471" s="122"/>
      <c r="D2471" s="123"/>
      <c r="F2471" s="125"/>
      <c r="G2471" s="126"/>
      <c r="H2471" s="35"/>
      <c r="I2471" s="36"/>
      <c r="J2471" s="37"/>
      <c r="K2471" s="198" t="s">
        <v>74</v>
      </c>
      <c r="L2471" s="199">
        <v>0</v>
      </c>
      <c r="M2471" s="200">
        <v>0</v>
      </c>
      <c r="N2471" s="201">
        <v>0</v>
      </c>
      <c r="O2471" s="202">
        <v>0</v>
      </c>
      <c r="P2471" s="202">
        <v>0</v>
      </c>
      <c r="Q2471" s="202">
        <v>0</v>
      </c>
      <c r="R2471" s="202">
        <v>0</v>
      </c>
      <c r="S2471" s="202">
        <v>0</v>
      </c>
      <c r="T2471" s="203"/>
      <c r="U2471" s="135">
        <v>0</v>
      </c>
      <c r="V2471" s="135">
        <v>0</v>
      </c>
      <c r="W2471" s="202">
        <v>0</v>
      </c>
      <c r="X2471" s="202">
        <v>0</v>
      </c>
      <c r="Y2471" s="203"/>
      <c r="Z2471" s="135">
        <v>0</v>
      </c>
      <c r="AA2471" s="204">
        <v>0</v>
      </c>
      <c r="AB2471" s="202">
        <v>0</v>
      </c>
      <c r="AC2471" s="202">
        <v>0</v>
      </c>
      <c r="AD2471" s="202">
        <v>0</v>
      </c>
      <c r="AE2471" s="202">
        <v>0</v>
      </c>
      <c r="AF2471" s="202">
        <v>0</v>
      </c>
      <c r="AG2471" s="203"/>
      <c r="AH2471" s="135">
        <v>0</v>
      </c>
      <c r="AI2471" s="135">
        <v>0</v>
      </c>
      <c r="AJ2471" s="202">
        <v>0</v>
      </c>
      <c r="AK2471" s="202">
        <v>0</v>
      </c>
      <c r="AL2471" s="203"/>
      <c r="AM2471" s="205">
        <v>0</v>
      </c>
      <c r="AN2471" s="119">
        <v>0</v>
      </c>
      <c r="AO2471" s="120">
        <v>0</v>
      </c>
      <c r="AP2471" s="39">
        <v>0</v>
      </c>
      <c r="AQ2471" s="141">
        <v>0</v>
      </c>
      <c r="AR2471" s="141">
        <v>0</v>
      </c>
      <c r="AS2471" s="143">
        <v>0</v>
      </c>
      <c r="AT2471" s="144">
        <v>0</v>
      </c>
      <c r="AU2471" s="141">
        <v>0</v>
      </c>
      <c r="AV2471" s="141">
        <v>0</v>
      </c>
      <c r="AW2471" s="143">
        <v>0</v>
      </c>
      <c r="AY2471" s="146"/>
      <c r="AZ2471" s="1090"/>
    </row>
    <row r="2472" spans="1:52" ht="12.75" customHeight="1" x14ac:dyDescent="0.25">
      <c r="A2472" s="15"/>
      <c r="C2472" s="122"/>
      <c r="D2472" s="123"/>
      <c r="F2472" s="125"/>
      <c r="G2472" s="126"/>
      <c r="H2472" s="35"/>
      <c r="I2472" s="36"/>
      <c r="J2472" s="37"/>
      <c r="K2472" s="198" t="s">
        <v>75</v>
      </c>
      <c r="L2472" s="199">
        <v>0</v>
      </c>
      <c r="M2472" s="200">
        <v>0</v>
      </c>
      <c r="N2472" s="201">
        <v>0</v>
      </c>
      <c r="O2472" s="202">
        <v>0</v>
      </c>
      <c r="P2472" s="202">
        <v>0</v>
      </c>
      <c r="Q2472" s="202">
        <v>0</v>
      </c>
      <c r="R2472" s="202">
        <v>0</v>
      </c>
      <c r="S2472" s="202">
        <v>0</v>
      </c>
      <c r="T2472" s="203"/>
      <c r="U2472" s="135">
        <v>0</v>
      </c>
      <c r="V2472" s="135">
        <v>0</v>
      </c>
      <c r="W2472" s="202">
        <v>0</v>
      </c>
      <c r="X2472" s="202">
        <v>0</v>
      </c>
      <c r="Y2472" s="203"/>
      <c r="Z2472" s="135">
        <v>0</v>
      </c>
      <c r="AA2472" s="204">
        <v>0</v>
      </c>
      <c r="AB2472" s="202">
        <v>0</v>
      </c>
      <c r="AC2472" s="202">
        <v>0</v>
      </c>
      <c r="AD2472" s="202">
        <v>0</v>
      </c>
      <c r="AE2472" s="202">
        <v>0</v>
      </c>
      <c r="AF2472" s="202">
        <v>0</v>
      </c>
      <c r="AG2472" s="203"/>
      <c r="AH2472" s="135">
        <v>0</v>
      </c>
      <c r="AI2472" s="135">
        <v>0</v>
      </c>
      <c r="AJ2472" s="202">
        <v>0</v>
      </c>
      <c r="AK2472" s="202">
        <v>0</v>
      </c>
      <c r="AL2472" s="203"/>
      <c r="AM2472" s="205">
        <v>0</v>
      </c>
      <c r="AN2472" s="119">
        <v>0</v>
      </c>
      <c r="AO2472" s="120">
        <v>0</v>
      </c>
      <c r="AP2472" s="39">
        <v>0</v>
      </c>
      <c r="AQ2472" s="141">
        <v>0</v>
      </c>
      <c r="AR2472" s="141">
        <v>0</v>
      </c>
      <c r="AS2472" s="143">
        <v>0</v>
      </c>
      <c r="AT2472" s="144">
        <v>0</v>
      </c>
      <c r="AU2472" s="141">
        <v>0</v>
      </c>
      <c r="AV2472" s="141">
        <v>0</v>
      </c>
      <c r="AW2472" s="143">
        <v>0</v>
      </c>
      <c r="AY2472" s="146"/>
      <c r="AZ2472" s="1090"/>
    </row>
    <row r="2473" spans="1:52" ht="12.75" customHeight="1" x14ac:dyDescent="0.25">
      <c r="A2473" s="15"/>
      <c r="C2473" s="122"/>
      <c r="D2473" s="123"/>
      <c r="F2473" s="125"/>
      <c r="G2473" s="126"/>
      <c r="H2473" s="35"/>
      <c r="I2473" s="36"/>
      <c r="J2473" s="37"/>
      <c r="K2473" s="206" t="s">
        <v>76</v>
      </c>
      <c r="L2473" s="199">
        <v>0</v>
      </c>
      <c r="M2473" s="200">
        <v>0</v>
      </c>
      <c r="N2473" s="201">
        <v>0</v>
      </c>
      <c r="O2473" s="202">
        <v>0</v>
      </c>
      <c r="P2473" s="202">
        <v>0</v>
      </c>
      <c r="Q2473" s="202">
        <v>0</v>
      </c>
      <c r="R2473" s="202">
        <v>0</v>
      </c>
      <c r="S2473" s="202">
        <v>0</v>
      </c>
      <c r="T2473" s="203"/>
      <c r="U2473" s="135">
        <v>0</v>
      </c>
      <c r="V2473" s="135">
        <v>0</v>
      </c>
      <c r="W2473" s="202">
        <v>0</v>
      </c>
      <c r="X2473" s="202">
        <v>0</v>
      </c>
      <c r="Y2473" s="203"/>
      <c r="Z2473" s="135">
        <v>0</v>
      </c>
      <c r="AA2473" s="204">
        <v>0</v>
      </c>
      <c r="AB2473" s="202">
        <v>0</v>
      </c>
      <c r="AC2473" s="202">
        <v>0</v>
      </c>
      <c r="AD2473" s="202">
        <v>0</v>
      </c>
      <c r="AE2473" s="202">
        <v>0</v>
      </c>
      <c r="AF2473" s="202">
        <v>0</v>
      </c>
      <c r="AG2473" s="203"/>
      <c r="AH2473" s="135">
        <v>0</v>
      </c>
      <c r="AI2473" s="135">
        <v>0</v>
      </c>
      <c r="AJ2473" s="202">
        <v>0</v>
      </c>
      <c r="AK2473" s="202">
        <v>0</v>
      </c>
      <c r="AL2473" s="203"/>
      <c r="AM2473" s="205">
        <v>0</v>
      </c>
      <c r="AN2473" s="119">
        <v>0</v>
      </c>
      <c r="AO2473" s="120">
        <v>0</v>
      </c>
      <c r="AP2473" s="39">
        <v>0</v>
      </c>
      <c r="AQ2473" s="141">
        <v>0</v>
      </c>
      <c r="AR2473" s="141">
        <v>0</v>
      </c>
      <c r="AS2473" s="143">
        <v>0</v>
      </c>
      <c r="AT2473" s="144">
        <v>0</v>
      </c>
      <c r="AU2473" s="141">
        <v>0</v>
      </c>
      <c r="AV2473" s="141">
        <v>0</v>
      </c>
      <c r="AW2473" s="143">
        <v>0</v>
      </c>
      <c r="AY2473" s="146"/>
      <c r="AZ2473" s="1090"/>
    </row>
    <row r="2474" spans="1:52" ht="12.75" customHeight="1" x14ac:dyDescent="0.25">
      <c r="A2474" s="15"/>
      <c r="C2474" s="122"/>
      <c r="D2474" s="123"/>
      <c r="F2474" s="125"/>
      <c r="G2474" s="126"/>
      <c r="H2474" s="35"/>
      <c r="I2474" s="36"/>
      <c r="J2474" s="37"/>
      <c r="K2474" s="198"/>
      <c r="L2474" s="199"/>
      <c r="M2474" s="200"/>
      <c r="N2474" s="201"/>
      <c r="O2474" s="202"/>
      <c r="P2474" s="202"/>
      <c r="Q2474" s="202"/>
      <c r="R2474" s="202"/>
      <c r="S2474" s="202"/>
      <c r="T2474" s="224"/>
      <c r="U2474" s="138"/>
      <c r="V2474" s="138"/>
      <c r="W2474" s="139"/>
      <c r="X2474" s="139"/>
      <c r="Y2474" s="224"/>
      <c r="Z2474" s="210"/>
      <c r="AA2474" s="204"/>
      <c r="AB2474" s="202"/>
      <c r="AC2474" s="202"/>
      <c r="AD2474" s="202"/>
      <c r="AE2474" s="202"/>
      <c r="AF2474" s="202"/>
      <c r="AG2474" s="224"/>
      <c r="AH2474" s="138"/>
      <c r="AI2474" s="138"/>
      <c r="AJ2474" s="139"/>
      <c r="AK2474" s="139"/>
      <c r="AL2474" s="224"/>
      <c r="AM2474" s="140"/>
      <c r="AN2474" s="211"/>
      <c r="AO2474" s="212"/>
      <c r="AP2474" s="39"/>
      <c r="AQ2474" s="141"/>
      <c r="AR2474" s="141"/>
      <c r="AS2474" s="143"/>
      <c r="AU2474" s="141"/>
      <c r="AV2474" s="141"/>
      <c r="AW2474" s="143"/>
      <c r="AY2474" s="146"/>
      <c r="AZ2474" s="1090"/>
    </row>
    <row r="2475" spans="1:52" ht="12.75" customHeight="1" x14ac:dyDescent="0.25">
      <c r="A2475" s="15"/>
      <c r="C2475" s="122"/>
      <c r="D2475" s="123"/>
      <c r="F2475" s="125"/>
      <c r="G2475" s="126"/>
      <c r="H2475" s="35"/>
      <c r="I2475" s="36"/>
      <c r="J2475" s="37"/>
      <c r="K2475" s="198"/>
      <c r="L2475" s="199"/>
      <c r="M2475" s="200"/>
      <c r="N2475" s="201"/>
      <c r="O2475" s="202"/>
      <c r="P2475" s="202"/>
      <c r="Q2475" s="202"/>
      <c r="R2475" s="202"/>
      <c r="S2475" s="202"/>
      <c r="T2475" s="224"/>
      <c r="U2475" s="138"/>
      <c r="V2475" s="138"/>
      <c r="W2475" s="139"/>
      <c r="X2475" s="139"/>
      <c r="Y2475" s="224"/>
      <c r="Z2475" s="210"/>
      <c r="AA2475" s="204"/>
      <c r="AB2475" s="202"/>
      <c r="AC2475" s="202"/>
      <c r="AD2475" s="202"/>
      <c r="AE2475" s="202"/>
      <c r="AF2475" s="202"/>
      <c r="AG2475" s="224"/>
      <c r="AH2475" s="138"/>
      <c r="AI2475" s="138"/>
      <c r="AJ2475" s="139"/>
      <c r="AK2475" s="139"/>
      <c r="AL2475" s="224"/>
      <c r="AM2475" s="140"/>
      <c r="AN2475" s="211"/>
      <c r="AO2475" s="212"/>
      <c r="AP2475" s="39"/>
      <c r="AQ2475" s="141"/>
      <c r="AR2475" s="141"/>
      <c r="AS2475" s="143"/>
      <c r="AU2475" s="141"/>
      <c r="AV2475" s="141"/>
      <c r="AW2475" s="143"/>
      <c r="AY2475" s="146"/>
      <c r="AZ2475" s="1090"/>
    </row>
    <row r="2476" spans="1:52" ht="12.75" customHeight="1" x14ac:dyDescent="0.25">
      <c r="A2476" s="356"/>
      <c r="B2476" s="225"/>
      <c r="C2476" s="122"/>
      <c r="D2476" s="357"/>
      <c r="E2476" s="226"/>
      <c r="F2476" s="122"/>
      <c r="G2476" s="126"/>
      <c r="H2476" s="35"/>
      <c r="I2476" s="36"/>
      <c r="J2476" s="37"/>
      <c r="K2476" s="116" t="s">
        <v>2914</v>
      </c>
      <c r="L2476" s="241"/>
      <c r="M2476" s="242"/>
      <c r="N2476" s="258"/>
      <c r="O2476" s="259"/>
      <c r="P2476" s="259"/>
      <c r="Q2476" s="259"/>
      <c r="R2476" s="259"/>
      <c r="S2476" s="259"/>
      <c r="T2476" s="260"/>
      <c r="U2476" s="261"/>
      <c r="V2476" s="261"/>
      <c r="W2476" s="262"/>
      <c r="X2476" s="262"/>
      <c r="Y2476" s="260"/>
      <c r="Z2476" s="263"/>
      <c r="AA2476" s="264"/>
      <c r="AB2476" s="259"/>
      <c r="AC2476" s="259"/>
      <c r="AD2476" s="259"/>
      <c r="AE2476" s="259"/>
      <c r="AF2476" s="259"/>
      <c r="AG2476" s="260"/>
      <c r="AH2476" s="261"/>
      <c r="AI2476" s="261"/>
      <c r="AJ2476" s="262"/>
      <c r="AK2476" s="262"/>
      <c r="AL2476" s="260"/>
      <c r="AM2476" s="265"/>
      <c r="AN2476" s="266"/>
      <c r="AO2476" s="267"/>
      <c r="AP2476" s="268"/>
      <c r="AQ2476" s="269"/>
      <c r="AR2476" s="269"/>
      <c r="AS2476" s="270"/>
      <c r="AT2476" s="271"/>
      <c r="AU2476" s="269"/>
      <c r="AV2476" s="269"/>
      <c r="AW2476" s="270"/>
      <c r="AY2476" s="146"/>
      <c r="AZ2476" s="1090"/>
    </row>
    <row r="2477" spans="1:52" ht="12.75" customHeight="1" x14ac:dyDescent="0.25">
      <c r="A2477" s="356"/>
      <c r="B2477" s="225"/>
      <c r="C2477" s="122"/>
      <c r="D2477" s="357"/>
      <c r="E2477" s="226"/>
      <c r="F2477" s="122"/>
      <c r="G2477" s="126"/>
      <c r="H2477" s="35"/>
      <c r="I2477" s="36"/>
      <c r="J2477" s="37"/>
      <c r="K2477" s="349" t="s">
        <v>387</v>
      </c>
      <c r="L2477" s="241"/>
      <c r="M2477" s="242"/>
      <c r="N2477" s="258"/>
      <c r="O2477" s="259"/>
      <c r="P2477" s="259"/>
      <c r="Q2477" s="259"/>
      <c r="R2477" s="259"/>
      <c r="S2477" s="259"/>
      <c r="T2477" s="260"/>
      <c r="U2477" s="261"/>
      <c r="V2477" s="261"/>
      <c r="W2477" s="262"/>
      <c r="X2477" s="262"/>
      <c r="Y2477" s="260"/>
      <c r="Z2477" s="263"/>
      <c r="AA2477" s="264"/>
      <c r="AB2477" s="259"/>
      <c r="AC2477" s="259"/>
      <c r="AD2477" s="259"/>
      <c r="AE2477" s="259"/>
      <c r="AF2477" s="259"/>
      <c r="AG2477" s="260"/>
      <c r="AH2477" s="261"/>
      <c r="AI2477" s="261"/>
      <c r="AJ2477" s="262"/>
      <c r="AK2477" s="262"/>
      <c r="AL2477" s="260"/>
      <c r="AM2477" s="265"/>
      <c r="AN2477" s="266"/>
      <c r="AO2477" s="267"/>
      <c r="AP2477" s="268"/>
      <c r="AQ2477" s="269"/>
      <c r="AR2477" s="269"/>
      <c r="AS2477" s="270"/>
      <c r="AT2477" s="271"/>
      <c r="AU2477" s="269"/>
      <c r="AV2477" s="269"/>
      <c r="AW2477" s="270"/>
      <c r="AY2477" s="146"/>
      <c r="AZ2477" s="1090"/>
    </row>
    <row r="2478" spans="1:52" ht="12.75" customHeight="1" x14ac:dyDescent="0.25">
      <c r="A2478" s="356"/>
      <c r="B2478" s="225"/>
      <c r="C2478" s="122"/>
      <c r="D2478" s="357"/>
      <c r="E2478" s="226"/>
      <c r="F2478" s="122"/>
      <c r="G2478" s="126"/>
      <c r="H2478" s="35"/>
      <c r="I2478" s="36"/>
      <c r="J2478" s="37"/>
      <c r="K2478" s="244"/>
      <c r="L2478" s="241"/>
      <c r="M2478" s="242"/>
      <c r="N2478" s="201"/>
      <c r="O2478" s="202"/>
      <c r="P2478" s="202"/>
      <c r="Q2478" s="202"/>
      <c r="R2478" s="202"/>
      <c r="S2478" s="202"/>
      <c r="T2478" s="224"/>
      <c r="U2478" s="138"/>
      <c r="V2478" s="138"/>
      <c r="W2478" s="139"/>
      <c r="X2478" s="139"/>
      <c r="Y2478" s="224"/>
      <c r="Z2478" s="210"/>
      <c r="AA2478" s="204"/>
      <c r="AB2478" s="202"/>
      <c r="AC2478" s="202"/>
      <c r="AD2478" s="202"/>
      <c r="AE2478" s="202"/>
      <c r="AF2478" s="202"/>
      <c r="AG2478" s="224"/>
      <c r="AH2478" s="138"/>
      <c r="AI2478" s="138"/>
      <c r="AJ2478" s="139"/>
      <c r="AK2478" s="139"/>
      <c r="AL2478" s="224"/>
      <c r="AM2478" s="140"/>
      <c r="AN2478" s="211"/>
      <c r="AO2478" s="212"/>
      <c r="AP2478" s="39"/>
      <c r="AQ2478" s="141"/>
      <c r="AR2478" s="141"/>
      <c r="AS2478" s="143"/>
      <c r="AU2478" s="141"/>
      <c r="AV2478" s="141"/>
      <c r="AW2478" s="143"/>
      <c r="AY2478" s="146"/>
      <c r="AZ2478" s="1090"/>
    </row>
    <row r="2479" spans="1:52" ht="35.1" customHeight="1" x14ac:dyDescent="0.25">
      <c r="A2479" s="15" t="s">
        <v>2799</v>
      </c>
      <c r="B2479" s="225">
        <v>16</v>
      </c>
      <c r="C2479" s="122" t="s">
        <v>2367</v>
      </c>
      <c r="D2479" s="123">
        <v>1000</v>
      </c>
      <c r="E2479" s="226"/>
      <c r="F2479" s="122">
        <v>12</v>
      </c>
      <c r="G2479" s="126">
        <v>1</v>
      </c>
      <c r="H2479" s="35" t="str">
        <f t="shared" si="1816"/>
        <v>085</v>
      </c>
      <c r="I2479" s="36" t="s">
        <v>207</v>
      </c>
      <c r="J2479" s="37" t="s">
        <v>2915</v>
      </c>
      <c r="K2479" s="244" t="s">
        <v>2916</v>
      </c>
      <c r="L2479" s="232">
        <v>15</v>
      </c>
      <c r="M2479" s="233">
        <v>20</v>
      </c>
      <c r="N2479" s="130"/>
      <c r="O2479" s="131"/>
      <c r="P2479" s="131"/>
      <c r="Q2479" s="131"/>
      <c r="R2479" s="131"/>
      <c r="S2479" s="131"/>
      <c r="T2479" s="132" t="str">
        <f t="shared" ref="T2479:T2480" si="1894">IF(SUM(N2479:S2479)=U2479,"OK",SUM(N2479:S2479)-U2479)</f>
        <v>OK</v>
      </c>
      <c r="U2479" s="138"/>
      <c r="V2479" s="138"/>
      <c r="W2479" s="139"/>
      <c r="X2479" s="139"/>
      <c r="Y2479" s="132" t="str">
        <f t="shared" ref="Y2479:Y2480" si="1895">IF(SUM(W2479:X2479)=Z2479,"OK",SUM(W2479:X2479)-Z2479)</f>
        <v>OK</v>
      </c>
      <c r="Z2479" s="210"/>
      <c r="AA2479" s="204"/>
      <c r="AB2479" s="202"/>
      <c r="AC2479" s="202"/>
      <c r="AD2479" s="202"/>
      <c r="AE2479" s="202"/>
      <c r="AF2479" s="202"/>
      <c r="AG2479" s="132" t="str">
        <f t="shared" ref="AG2479:AG2480" si="1896">IF(SUM(AA2479:AF2479)=AH2479,"OK",SUM(AA2479:AF2479)-AH2479)</f>
        <v>OK</v>
      </c>
      <c r="AH2479" s="138"/>
      <c r="AI2479" s="138"/>
      <c r="AJ2479" s="139"/>
      <c r="AK2479" s="139"/>
      <c r="AL2479" s="132" t="str">
        <f t="shared" ref="AL2479:AL2480" si="1897">IF(SUM(AJ2479:AK2479)=AM2479,"OK",SUM(AJ2479:AK2479)-AM2479)</f>
        <v>OK</v>
      </c>
      <c r="AM2479" s="140"/>
      <c r="AN2479" s="119">
        <f t="shared" ref="AN2479:AN2480" si="1898">L2479+U2479+V2479+Z2479</f>
        <v>15</v>
      </c>
      <c r="AO2479" s="120">
        <f t="shared" ref="AO2479:AO2480" si="1899">M2479+AH2479+AI2479+AM2479</f>
        <v>20</v>
      </c>
      <c r="AP2479" s="39">
        <f>L2479</f>
        <v>15</v>
      </c>
      <c r="AQ2479" s="141">
        <f>AN2479</f>
        <v>15</v>
      </c>
      <c r="AR2479" s="142">
        <f>AQ2479-AP2479</f>
        <v>0</v>
      </c>
      <c r="AS2479" s="143">
        <f>AR2479/AP2479</f>
        <v>0</v>
      </c>
      <c r="AT2479" s="144">
        <f>M2479</f>
        <v>20</v>
      </c>
      <c r="AU2479" s="141">
        <f>AO2479</f>
        <v>20</v>
      </c>
      <c r="AV2479" s="142">
        <f>AU2479-AT2479</f>
        <v>0</v>
      </c>
      <c r="AW2479" s="143">
        <f>AV2479/AT2479</f>
        <v>0</v>
      </c>
      <c r="AY2479" s="146" t="str">
        <f>RIGHT(LEFT(I2479,3),2)&amp;"."&amp;RIGHT(LEFT(I2479,5),2)</f>
        <v>33.00</v>
      </c>
      <c r="AZ2479" s="1090" t="b">
        <f>COUNTIF('[1]Codes SEC'!$B$2:$B$250,Ministres!AY2479)&gt;0</f>
        <v>1</v>
      </c>
    </row>
    <row r="2480" spans="1:52" ht="35.1" customHeight="1" x14ac:dyDescent="0.25">
      <c r="A2480" s="15" t="s">
        <v>2799</v>
      </c>
      <c r="B2480" s="225">
        <v>16</v>
      </c>
      <c r="C2480" s="122" t="s">
        <v>2367</v>
      </c>
      <c r="D2480" s="123">
        <v>1000</v>
      </c>
      <c r="E2480" s="226"/>
      <c r="F2480" s="122">
        <v>12</v>
      </c>
      <c r="G2480" s="126">
        <v>1</v>
      </c>
      <c r="H2480" s="35" t="str">
        <f t="shared" si="1816"/>
        <v>085</v>
      </c>
      <c r="I2480" s="36" t="s">
        <v>301</v>
      </c>
      <c r="J2480" s="37" t="s">
        <v>2917</v>
      </c>
      <c r="K2480" s="281" t="s">
        <v>2918</v>
      </c>
      <c r="L2480" s="232">
        <v>0</v>
      </c>
      <c r="M2480" s="233">
        <v>0</v>
      </c>
      <c r="N2480" s="130"/>
      <c r="O2480" s="131"/>
      <c r="P2480" s="131"/>
      <c r="Q2480" s="131"/>
      <c r="R2480" s="131"/>
      <c r="S2480" s="131"/>
      <c r="T2480" s="132" t="str">
        <f t="shared" si="1894"/>
        <v>OK</v>
      </c>
      <c r="U2480" s="138"/>
      <c r="V2480" s="138"/>
      <c r="W2480" s="139"/>
      <c r="X2480" s="139"/>
      <c r="Y2480" s="132" t="str">
        <f t="shared" si="1895"/>
        <v>OK</v>
      </c>
      <c r="Z2480" s="210"/>
      <c r="AA2480" s="204"/>
      <c r="AB2480" s="202"/>
      <c r="AC2480" s="202"/>
      <c r="AD2480" s="202"/>
      <c r="AE2480" s="202"/>
      <c r="AF2480" s="202"/>
      <c r="AG2480" s="132" t="str">
        <f t="shared" si="1896"/>
        <v>OK</v>
      </c>
      <c r="AH2480" s="138"/>
      <c r="AI2480" s="138"/>
      <c r="AJ2480" s="139"/>
      <c r="AK2480" s="139"/>
      <c r="AL2480" s="132" t="str">
        <f t="shared" si="1897"/>
        <v>OK</v>
      </c>
      <c r="AM2480" s="140"/>
      <c r="AN2480" s="119">
        <f t="shared" si="1898"/>
        <v>0</v>
      </c>
      <c r="AO2480" s="120">
        <f t="shared" si="1899"/>
        <v>0</v>
      </c>
      <c r="AP2480" s="39">
        <f>L2480</f>
        <v>0</v>
      </c>
      <c r="AQ2480" s="141">
        <f>AN2480</f>
        <v>0</v>
      </c>
      <c r="AR2480" s="142">
        <f>AQ2480-AP2480</f>
        <v>0</v>
      </c>
      <c r="AS2480" s="143" t="e">
        <f>AR2480/AP2480</f>
        <v>#DIV/0!</v>
      </c>
      <c r="AT2480" s="144">
        <f>M2480</f>
        <v>0</v>
      </c>
      <c r="AU2480" s="141">
        <f>AO2480</f>
        <v>0</v>
      </c>
      <c r="AV2480" s="142">
        <f>AU2480-AT2480</f>
        <v>0</v>
      </c>
      <c r="AW2480" s="143" t="e">
        <f>AV2480/AT2480</f>
        <v>#DIV/0!</v>
      </c>
      <c r="AX2480" s="12"/>
      <c r="AY2480" s="146" t="str">
        <f>RIGHT(LEFT(I2480,3),2)&amp;"."&amp;RIGHT(LEFT(I2480,5),2)</f>
        <v>45.24</v>
      </c>
      <c r="AZ2480" s="1090" t="b">
        <f>COUNTIF('[1]Codes SEC'!$B$2:$B$250,Ministres!AY2480)&gt;0</f>
        <v>1</v>
      </c>
    </row>
    <row r="2481" spans="1:52" ht="12.75" customHeight="1" x14ac:dyDescent="0.25">
      <c r="A2481" s="350"/>
      <c r="B2481" s="1091"/>
      <c r="C2481" s="150"/>
      <c r="D2481" s="352"/>
      <c r="E2481" s="1092"/>
      <c r="F2481" s="150"/>
      <c r="G2481" s="154"/>
      <c r="H2481" s="155"/>
      <c r="I2481" s="156"/>
      <c r="J2481" s="157"/>
      <c r="K2481" s="158" t="s">
        <v>70</v>
      </c>
      <c r="L2481" s="417">
        <f t="shared" ref="L2481:X2481" si="1900">L2479+L2480</f>
        <v>15</v>
      </c>
      <c r="M2481" s="1093">
        <f t="shared" si="1900"/>
        <v>20</v>
      </c>
      <c r="N2481" s="1094">
        <f t="shared" si="1900"/>
        <v>0</v>
      </c>
      <c r="O2481" s="1095">
        <f t="shared" si="1900"/>
        <v>0</v>
      </c>
      <c r="P2481" s="1095">
        <f t="shared" si="1900"/>
        <v>0</v>
      </c>
      <c r="Q2481" s="1095">
        <f t="shared" si="1900"/>
        <v>0</v>
      </c>
      <c r="R2481" s="1095">
        <f t="shared" si="1900"/>
        <v>0</v>
      </c>
      <c r="S2481" s="1095">
        <f t="shared" si="1900"/>
        <v>0</v>
      </c>
      <c r="T2481" s="1096"/>
      <c r="U2481" s="1097">
        <f t="shared" si="1900"/>
        <v>0</v>
      </c>
      <c r="V2481" s="1097">
        <f t="shared" si="1900"/>
        <v>0</v>
      </c>
      <c r="W2481" s="1095">
        <f t="shared" si="1900"/>
        <v>0</v>
      </c>
      <c r="X2481" s="1095">
        <f t="shared" si="1900"/>
        <v>0</v>
      </c>
      <c r="Y2481" s="1096"/>
      <c r="Z2481" s="1097">
        <f t="shared" ref="Z2481:AK2481" si="1901">Z2479+Z2480</f>
        <v>0</v>
      </c>
      <c r="AA2481" s="165">
        <f t="shared" si="1901"/>
        <v>0</v>
      </c>
      <c r="AB2481" s="1095">
        <f t="shared" si="1901"/>
        <v>0</v>
      </c>
      <c r="AC2481" s="1095">
        <f t="shared" si="1901"/>
        <v>0</v>
      </c>
      <c r="AD2481" s="1095">
        <f t="shared" si="1901"/>
        <v>0</v>
      </c>
      <c r="AE2481" s="1095">
        <f t="shared" si="1901"/>
        <v>0</v>
      </c>
      <c r="AF2481" s="1095">
        <f t="shared" si="1901"/>
        <v>0</v>
      </c>
      <c r="AG2481" s="1096"/>
      <c r="AH2481" s="1097">
        <f t="shared" si="1901"/>
        <v>0</v>
      </c>
      <c r="AI2481" s="1097">
        <f t="shared" si="1901"/>
        <v>0</v>
      </c>
      <c r="AJ2481" s="1095">
        <f t="shared" si="1901"/>
        <v>0</v>
      </c>
      <c r="AK2481" s="1095">
        <f t="shared" si="1901"/>
        <v>0</v>
      </c>
      <c r="AL2481" s="1096"/>
      <c r="AM2481" s="1098">
        <f t="shared" ref="AM2481:AW2481" si="1902">AM2479+AM2480</f>
        <v>0</v>
      </c>
      <c r="AN2481" s="167">
        <f>AN2479+AN2480</f>
        <v>15</v>
      </c>
      <c r="AO2481" s="1099">
        <f t="shared" si="1902"/>
        <v>20</v>
      </c>
      <c r="AP2481" s="169">
        <f t="shared" si="1902"/>
        <v>15</v>
      </c>
      <c r="AQ2481" s="1100">
        <f t="shared" si="1902"/>
        <v>15</v>
      </c>
      <c r="AR2481" s="1101">
        <f t="shared" si="1902"/>
        <v>0</v>
      </c>
      <c r="AS2481" s="1102" t="e">
        <f t="shared" si="1902"/>
        <v>#DIV/0!</v>
      </c>
      <c r="AT2481" s="1103">
        <f t="shared" si="1902"/>
        <v>20</v>
      </c>
      <c r="AU2481" s="1100">
        <f t="shared" si="1902"/>
        <v>20</v>
      </c>
      <c r="AV2481" s="1101">
        <f t="shared" si="1902"/>
        <v>0</v>
      </c>
      <c r="AW2481" s="1102" t="e">
        <f t="shared" si="1902"/>
        <v>#DIV/0!</v>
      </c>
      <c r="AY2481" s="146"/>
      <c r="AZ2481" s="1090"/>
    </row>
    <row r="2482" spans="1:52" ht="12.75" customHeight="1" x14ac:dyDescent="0.25">
      <c r="A2482" s="600"/>
      <c r="B2482" s="601"/>
      <c r="C2482" s="176"/>
      <c r="D2482" s="176"/>
      <c r="E2482" s="602"/>
      <c r="F2482" s="176"/>
      <c r="G2482" s="179"/>
      <c r="H2482" s="180"/>
      <c r="I2482" s="181"/>
      <c r="J2482" s="182"/>
      <c r="K2482" s="183" t="s">
        <v>2919</v>
      </c>
      <c r="L2482" s="184">
        <f t="shared" ref="L2482:X2482" si="1903">L2481</f>
        <v>15</v>
      </c>
      <c r="M2482" s="185">
        <f t="shared" si="1903"/>
        <v>20</v>
      </c>
      <c r="N2482" s="186">
        <f t="shared" si="1903"/>
        <v>0</v>
      </c>
      <c r="O2482" s="187">
        <f t="shared" si="1903"/>
        <v>0</v>
      </c>
      <c r="P2482" s="187">
        <f t="shared" si="1903"/>
        <v>0</v>
      </c>
      <c r="Q2482" s="187">
        <f t="shared" si="1903"/>
        <v>0</v>
      </c>
      <c r="R2482" s="187">
        <f t="shared" si="1903"/>
        <v>0</v>
      </c>
      <c r="S2482" s="187">
        <f t="shared" si="1903"/>
        <v>0</v>
      </c>
      <c r="T2482" s="188"/>
      <c r="U2482" s="187">
        <f t="shared" si="1903"/>
        <v>0</v>
      </c>
      <c r="V2482" s="187">
        <f t="shared" si="1903"/>
        <v>0</v>
      </c>
      <c r="W2482" s="187">
        <f t="shared" si="1903"/>
        <v>0</v>
      </c>
      <c r="X2482" s="187">
        <f t="shared" si="1903"/>
        <v>0</v>
      </c>
      <c r="Y2482" s="188"/>
      <c r="Z2482" s="187">
        <f t="shared" ref="Z2482:AK2482" si="1904">Z2481</f>
        <v>0</v>
      </c>
      <c r="AA2482" s="189">
        <f t="shared" si="1904"/>
        <v>0</v>
      </c>
      <c r="AB2482" s="187">
        <f t="shared" si="1904"/>
        <v>0</v>
      </c>
      <c r="AC2482" s="187">
        <f t="shared" si="1904"/>
        <v>0</v>
      </c>
      <c r="AD2482" s="187">
        <f t="shared" si="1904"/>
        <v>0</v>
      </c>
      <c r="AE2482" s="187">
        <f t="shared" si="1904"/>
        <v>0</v>
      </c>
      <c r="AF2482" s="187">
        <f t="shared" si="1904"/>
        <v>0</v>
      </c>
      <c r="AG2482" s="188"/>
      <c r="AH2482" s="187">
        <f t="shared" si="1904"/>
        <v>0</v>
      </c>
      <c r="AI2482" s="187">
        <f t="shared" si="1904"/>
        <v>0</v>
      </c>
      <c r="AJ2482" s="187">
        <f t="shared" si="1904"/>
        <v>0</v>
      </c>
      <c r="AK2482" s="187">
        <f t="shared" si="1904"/>
        <v>0</v>
      </c>
      <c r="AL2482" s="188"/>
      <c r="AM2482" s="190">
        <f t="shared" ref="AM2482:AW2482" si="1905">AM2481</f>
        <v>0</v>
      </c>
      <c r="AN2482" s="191">
        <f>AN2481</f>
        <v>15</v>
      </c>
      <c r="AO2482" s="190">
        <f t="shared" si="1905"/>
        <v>20</v>
      </c>
      <c r="AP2482" s="184">
        <f t="shared" si="1905"/>
        <v>15</v>
      </c>
      <c r="AQ2482" s="192">
        <f t="shared" si="1905"/>
        <v>15</v>
      </c>
      <c r="AR2482" s="193">
        <f t="shared" si="1905"/>
        <v>0</v>
      </c>
      <c r="AS2482" s="194" t="e">
        <f t="shared" si="1905"/>
        <v>#DIV/0!</v>
      </c>
      <c r="AT2482" s="195">
        <f t="shared" si="1905"/>
        <v>20</v>
      </c>
      <c r="AU2482" s="192">
        <f t="shared" si="1905"/>
        <v>20</v>
      </c>
      <c r="AV2482" s="193">
        <f t="shared" si="1905"/>
        <v>0</v>
      </c>
      <c r="AW2482" s="194" t="e">
        <f t="shared" si="1905"/>
        <v>#DIV/0!</v>
      </c>
      <c r="AY2482" s="146"/>
      <c r="AZ2482" s="1090"/>
    </row>
    <row r="2483" spans="1:52" ht="12.75" customHeight="1" x14ac:dyDescent="0.25">
      <c r="A2483" s="15"/>
      <c r="C2483" s="122"/>
      <c r="D2483" s="123"/>
      <c r="F2483" s="125"/>
      <c r="G2483" s="34"/>
      <c r="H2483" s="35"/>
      <c r="I2483" s="36"/>
      <c r="J2483" s="37"/>
      <c r="K2483" s="198" t="s">
        <v>72</v>
      </c>
      <c r="L2483" s="199">
        <v>0</v>
      </c>
      <c r="M2483" s="200">
        <v>0</v>
      </c>
      <c r="N2483" s="201">
        <v>0</v>
      </c>
      <c r="O2483" s="202">
        <v>0</v>
      </c>
      <c r="P2483" s="202">
        <v>0</v>
      </c>
      <c r="Q2483" s="202">
        <v>0</v>
      </c>
      <c r="R2483" s="202">
        <v>0</v>
      </c>
      <c r="S2483" s="202">
        <v>0</v>
      </c>
      <c r="T2483" s="203"/>
      <c r="U2483" s="135">
        <v>0</v>
      </c>
      <c r="V2483" s="135">
        <v>0</v>
      </c>
      <c r="W2483" s="202">
        <v>0</v>
      </c>
      <c r="X2483" s="202">
        <v>0</v>
      </c>
      <c r="Y2483" s="203"/>
      <c r="Z2483" s="135">
        <v>0</v>
      </c>
      <c r="AA2483" s="204">
        <v>0</v>
      </c>
      <c r="AB2483" s="202">
        <v>0</v>
      </c>
      <c r="AC2483" s="202">
        <v>0</v>
      </c>
      <c r="AD2483" s="202">
        <v>0</v>
      </c>
      <c r="AE2483" s="202">
        <v>0</v>
      </c>
      <c r="AF2483" s="202">
        <v>0</v>
      </c>
      <c r="AG2483" s="203"/>
      <c r="AH2483" s="135">
        <v>0</v>
      </c>
      <c r="AI2483" s="135">
        <v>0</v>
      </c>
      <c r="AJ2483" s="202">
        <v>0</v>
      </c>
      <c r="AK2483" s="202">
        <v>0</v>
      </c>
      <c r="AL2483" s="203"/>
      <c r="AM2483" s="205">
        <v>0</v>
      </c>
      <c r="AN2483" s="119">
        <v>0</v>
      </c>
      <c r="AO2483" s="120">
        <v>0</v>
      </c>
      <c r="AP2483" s="39">
        <v>0</v>
      </c>
      <c r="AQ2483" s="141">
        <v>0</v>
      </c>
      <c r="AR2483" s="141">
        <v>0</v>
      </c>
      <c r="AS2483" s="143">
        <v>0</v>
      </c>
      <c r="AT2483" s="144">
        <v>0</v>
      </c>
      <c r="AU2483" s="141">
        <v>0</v>
      </c>
      <c r="AV2483" s="141">
        <v>0</v>
      </c>
      <c r="AW2483" s="143">
        <v>0</v>
      </c>
      <c r="AY2483" s="146"/>
      <c r="AZ2483" s="1090"/>
    </row>
    <row r="2484" spans="1:52" ht="12.75" customHeight="1" x14ac:dyDescent="0.25">
      <c r="A2484" s="356"/>
      <c r="B2484" s="225"/>
      <c r="C2484" s="122"/>
      <c r="D2484" s="357"/>
      <c r="E2484" s="226"/>
      <c r="F2484" s="122"/>
      <c r="G2484" s="126"/>
      <c r="H2484" s="35"/>
      <c r="I2484" s="36"/>
      <c r="J2484" s="37"/>
      <c r="K2484" s="198" t="s">
        <v>73</v>
      </c>
      <c r="L2484" s="241">
        <v>0</v>
      </c>
      <c r="M2484" s="242">
        <v>0</v>
      </c>
      <c r="N2484" s="201">
        <v>0</v>
      </c>
      <c r="O2484" s="202">
        <v>0</v>
      </c>
      <c r="P2484" s="202">
        <v>0</v>
      </c>
      <c r="Q2484" s="202">
        <v>0</v>
      </c>
      <c r="R2484" s="202">
        <v>0</v>
      </c>
      <c r="S2484" s="202">
        <v>0</v>
      </c>
      <c r="T2484" s="203"/>
      <c r="U2484" s="135">
        <v>0</v>
      </c>
      <c r="V2484" s="135">
        <v>0</v>
      </c>
      <c r="W2484" s="202">
        <v>0</v>
      </c>
      <c r="X2484" s="202">
        <v>0</v>
      </c>
      <c r="Y2484" s="203"/>
      <c r="Z2484" s="135">
        <v>0</v>
      </c>
      <c r="AA2484" s="204">
        <v>0</v>
      </c>
      <c r="AB2484" s="202">
        <v>0</v>
      </c>
      <c r="AC2484" s="202">
        <v>0</v>
      </c>
      <c r="AD2484" s="202">
        <v>0</v>
      </c>
      <c r="AE2484" s="202">
        <v>0</v>
      </c>
      <c r="AF2484" s="202">
        <v>0</v>
      </c>
      <c r="AG2484" s="203"/>
      <c r="AH2484" s="135">
        <v>0</v>
      </c>
      <c r="AI2484" s="135">
        <v>0</v>
      </c>
      <c r="AJ2484" s="202">
        <v>0</v>
      </c>
      <c r="AK2484" s="202">
        <v>0</v>
      </c>
      <c r="AL2484" s="203"/>
      <c r="AM2484" s="205">
        <v>0</v>
      </c>
      <c r="AN2484" s="119">
        <v>0</v>
      </c>
      <c r="AO2484" s="120">
        <v>0</v>
      </c>
      <c r="AP2484" s="39">
        <v>0</v>
      </c>
      <c r="AQ2484" s="141">
        <v>0</v>
      </c>
      <c r="AR2484" s="141">
        <v>0</v>
      </c>
      <c r="AS2484" s="143">
        <v>0</v>
      </c>
      <c r="AT2484" s="144">
        <v>0</v>
      </c>
      <c r="AU2484" s="141">
        <v>0</v>
      </c>
      <c r="AV2484" s="141">
        <v>0</v>
      </c>
      <c r="AW2484" s="143">
        <v>0</v>
      </c>
      <c r="AY2484" s="146"/>
      <c r="AZ2484" s="1090"/>
    </row>
    <row r="2485" spans="1:52" ht="12.75" customHeight="1" x14ac:dyDescent="0.25">
      <c r="A2485" s="356"/>
      <c r="B2485" s="225"/>
      <c r="C2485" s="122"/>
      <c r="D2485" s="357"/>
      <c r="E2485" s="226"/>
      <c r="F2485" s="122"/>
      <c r="G2485" s="126"/>
      <c r="H2485" s="35"/>
      <c r="I2485" s="36"/>
      <c r="J2485" s="37"/>
      <c r="K2485" s="198" t="s">
        <v>74</v>
      </c>
      <c r="L2485" s="241">
        <v>0</v>
      </c>
      <c r="M2485" s="242">
        <v>0</v>
      </c>
      <c r="N2485" s="201">
        <v>0</v>
      </c>
      <c r="O2485" s="202">
        <v>0</v>
      </c>
      <c r="P2485" s="202">
        <v>0</v>
      </c>
      <c r="Q2485" s="202">
        <v>0</v>
      </c>
      <c r="R2485" s="202">
        <v>0</v>
      </c>
      <c r="S2485" s="202">
        <v>0</v>
      </c>
      <c r="T2485" s="203"/>
      <c r="U2485" s="135">
        <v>0</v>
      </c>
      <c r="V2485" s="135">
        <v>0</v>
      </c>
      <c r="W2485" s="202">
        <v>0</v>
      </c>
      <c r="X2485" s="202">
        <v>0</v>
      </c>
      <c r="Y2485" s="203"/>
      <c r="Z2485" s="135">
        <v>0</v>
      </c>
      <c r="AA2485" s="204">
        <v>0</v>
      </c>
      <c r="AB2485" s="202">
        <v>0</v>
      </c>
      <c r="AC2485" s="202">
        <v>0</v>
      </c>
      <c r="AD2485" s="202">
        <v>0</v>
      </c>
      <c r="AE2485" s="202">
        <v>0</v>
      </c>
      <c r="AF2485" s="202">
        <v>0</v>
      </c>
      <c r="AG2485" s="203"/>
      <c r="AH2485" s="135">
        <v>0</v>
      </c>
      <c r="AI2485" s="135">
        <v>0</v>
      </c>
      <c r="AJ2485" s="202">
        <v>0</v>
      </c>
      <c r="AK2485" s="202">
        <v>0</v>
      </c>
      <c r="AL2485" s="203"/>
      <c r="AM2485" s="205">
        <v>0</v>
      </c>
      <c r="AN2485" s="119">
        <v>0</v>
      </c>
      <c r="AO2485" s="120">
        <v>0</v>
      </c>
      <c r="AP2485" s="39">
        <v>0</v>
      </c>
      <c r="AQ2485" s="141">
        <v>0</v>
      </c>
      <c r="AR2485" s="141">
        <v>0</v>
      </c>
      <c r="AS2485" s="143">
        <v>0</v>
      </c>
      <c r="AT2485" s="144">
        <v>0</v>
      </c>
      <c r="AU2485" s="141">
        <v>0</v>
      </c>
      <c r="AV2485" s="141">
        <v>0</v>
      </c>
      <c r="AW2485" s="143">
        <v>0</v>
      </c>
      <c r="AY2485" s="146"/>
      <c r="AZ2485" s="1090"/>
    </row>
    <row r="2486" spans="1:52" ht="12.75" customHeight="1" x14ac:dyDescent="0.25">
      <c r="A2486" s="356"/>
      <c r="B2486" s="225"/>
      <c r="C2486" s="122"/>
      <c r="D2486" s="357"/>
      <c r="E2486" s="226"/>
      <c r="F2486" s="122"/>
      <c r="G2486" s="126"/>
      <c r="H2486" s="35"/>
      <c r="I2486" s="36"/>
      <c r="J2486" s="37"/>
      <c r="K2486" s="198" t="s">
        <v>75</v>
      </c>
      <c r="L2486" s="241">
        <v>0</v>
      </c>
      <c r="M2486" s="242">
        <v>0</v>
      </c>
      <c r="N2486" s="201">
        <v>0</v>
      </c>
      <c r="O2486" s="202">
        <v>0</v>
      </c>
      <c r="P2486" s="202">
        <v>0</v>
      </c>
      <c r="Q2486" s="202">
        <v>0</v>
      </c>
      <c r="R2486" s="202">
        <v>0</v>
      </c>
      <c r="S2486" s="202">
        <v>0</v>
      </c>
      <c r="T2486" s="203"/>
      <c r="U2486" s="135">
        <v>0</v>
      </c>
      <c r="V2486" s="135">
        <v>0</v>
      </c>
      <c r="W2486" s="202">
        <v>0</v>
      </c>
      <c r="X2486" s="202">
        <v>0</v>
      </c>
      <c r="Y2486" s="203"/>
      <c r="Z2486" s="135">
        <v>0</v>
      </c>
      <c r="AA2486" s="204">
        <v>0</v>
      </c>
      <c r="AB2486" s="202">
        <v>0</v>
      </c>
      <c r="AC2486" s="202">
        <v>0</v>
      </c>
      <c r="AD2486" s="202">
        <v>0</v>
      </c>
      <c r="AE2486" s="202">
        <v>0</v>
      </c>
      <c r="AF2486" s="202">
        <v>0</v>
      </c>
      <c r="AG2486" s="203"/>
      <c r="AH2486" s="135">
        <v>0</v>
      </c>
      <c r="AI2486" s="135">
        <v>0</v>
      </c>
      <c r="AJ2486" s="202">
        <v>0</v>
      </c>
      <c r="AK2486" s="202">
        <v>0</v>
      </c>
      <c r="AL2486" s="203"/>
      <c r="AM2486" s="205">
        <v>0</v>
      </c>
      <c r="AN2486" s="119">
        <v>0</v>
      </c>
      <c r="AO2486" s="120">
        <v>0</v>
      </c>
      <c r="AP2486" s="39">
        <v>0</v>
      </c>
      <c r="AQ2486" s="141">
        <v>0</v>
      </c>
      <c r="AR2486" s="141">
        <v>0</v>
      </c>
      <c r="AS2486" s="143">
        <v>0</v>
      </c>
      <c r="AT2486" s="144">
        <v>0</v>
      </c>
      <c r="AU2486" s="141">
        <v>0</v>
      </c>
      <c r="AV2486" s="141">
        <v>0</v>
      </c>
      <c r="AW2486" s="143">
        <v>0</v>
      </c>
      <c r="AY2486" s="146"/>
      <c r="AZ2486" s="1090"/>
    </row>
    <row r="2487" spans="1:52" ht="12.75" customHeight="1" x14ac:dyDescent="0.25">
      <c r="A2487" s="356"/>
      <c r="B2487" s="225"/>
      <c r="C2487" s="122"/>
      <c r="D2487" s="357"/>
      <c r="E2487" s="226"/>
      <c r="F2487" s="122"/>
      <c r="G2487" s="126"/>
      <c r="H2487" s="35"/>
      <c r="I2487" s="36"/>
      <c r="J2487" s="37"/>
      <c r="K2487" s="206" t="s">
        <v>76</v>
      </c>
      <c r="L2487" s="241">
        <v>0</v>
      </c>
      <c r="M2487" s="242">
        <v>0</v>
      </c>
      <c r="N2487" s="201">
        <v>0</v>
      </c>
      <c r="O2487" s="202">
        <v>0</v>
      </c>
      <c r="P2487" s="202">
        <v>0</v>
      </c>
      <c r="Q2487" s="202">
        <v>0</v>
      </c>
      <c r="R2487" s="202">
        <v>0</v>
      </c>
      <c r="S2487" s="202">
        <v>0</v>
      </c>
      <c r="T2487" s="203"/>
      <c r="U2487" s="135">
        <v>0</v>
      </c>
      <c r="V2487" s="135">
        <v>0</v>
      </c>
      <c r="W2487" s="202">
        <v>0</v>
      </c>
      <c r="X2487" s="202">
        <v>0</v>
      </c>
      <c r="Y2487" s="203"/>
      <c r="Z2487" s="135">
        <v>0</v>
      </c>
      <c r="AA2487" s="204">
        <v>0</v>
      </c>
      <c r="AB2487" s="202">
        <v>0</v>
      </c>
      <c r="AC2487" s="202">
        <v>0</v>
      </c>
      <c r="AD2487" s="202">
        <v>0</v>
      </c>
      <c r="AE2487" s="202">
        <v>0</v>
      </c>
      <c r="AF2487" s="202">
        <v>0</v>
      </c>
      <c r="AG2487" s="203"/>
      <c r="AH2487" s="135">
        <v>0</v>
      </c>
      <c r="AI2487" s="135">
        <v>0</v>
      </c>
      <c r="AJ2487" s="202">
        <v>0</v>
      </c>
      <c r="AK2487" s="202">
        <v>0</v>
      </c>
      <c r="AL2487" s="203"/>
      <c r="AM2487" s="205">
        <v>0</v>
      </c>
      <c r="AN2487" s="119">
        <v>0</v>
      </c>
      <c r="AO2487" s="120">
        <v>0</v>
      </c>
      <c r="AP2487" s="39">
        <v>0</v>
      </c>
      <c r="AQ2487" s="141">
        <v>0</v>
      </c>
      <c r="AR2487" s="141">
        <v>0</v>
      </c>
      <c r="AS2487" s="143">
        <v>0</v>
      </c>
      <c r="AT2487" s="144">
        <v>0</v>
      </c>
      <c r="AU2487" s="141">
        <v>0</v>
      </c>
      <c r="AV2487" s="141">
        <v>0</v>
      </c>
      <c r="AW2487" s="143">
        <v>0</v>
      </c>
      <c r="AY2487" s="146"/>
      <c r="AZ2487" s="1090"/>
    </row>
    <row r="2488" spans="1:52" ht="12.75" customHeight="1" x14ac:dyDescent="0.25">
      <c r="A2488" s="15"/>
      <c r="C2488" s="367"/>
      <c r="D2488" s="123"/>
      <c r="F2488" s="125"/>
      <c r="G2488" s="126"/>
      <c r="H2488" s="35"/>
      <c r="I2488" s="36"/>
      <c r="J2488" s="37"/>
      <c r="K2488" s="331"/>
      <c r="L2488" s="199"/>
      <c r="M2488" s="200"/>
      <c r="N2488" s="201"/>
      <c r="O2488" s="202"/>
      <c r="P2488" s="202"/>
      <c r="Q2488" s="202"/>
      <c r="R2488" s="202"/>
      <c r="S2488" s="202"/>
      <c r="T2488" s="224"/>
      <c r="U2488" s="138"/>
      <c r="V2488" s="138"/>
      <c r="W2488" s="139"/>
      <c r="X2488" s="139"/>
      <c r="Y2488" s="224"/>
      <c r="Z2488" s="210"/>
      <c r="AA2488" s="204"/>
      <c r="AB2488" s="202"/>
      <c r="AC2488" s="202"/>
      <c r="AD2488" s="202"/>
      <c r="AE2488" s="202"/>
      <c r="AF2488" s="202"/>
      <c r="AG2488" s="224"/>
      <c r="AH2488" s="138"/>
      <c r="AI2488" s="138"/>
      <c r="AJ2488" s="139"/>
      <c r="AK2488" s="139"/>
      <c r="AL2488" s="224"/>
      <c r="AM2488" s="140"/>
      <c r="AN2488" s="211"/>
      <c r="AO2488" s="212"/>
      <c r="AP2488" s="39"/>
      <c r="AQ2488" s="141"/>
      <c r="AR2488" s="141"/>
      <c r="AS2488" s="143"/>
      <c r="AU2488" s="141"/>
      <c r="AV2488" s="141"/>
      <c r="AW2488" s="143"/>
      <c r="AY2488" s="146"/>
      <c r="AZ2488" s="1090"/>
    </row>
    <row r="2489" spans="1:52" ht="12.75" customHeight="1" x14ac:dyDescent="0.25">
      <c r="A2489" s="15"/>
      <c r="C2489" s="367"/>
      <c r="D2489" s="123"/>
      <c r="F2489" s="125"/>
      <c r="G2489" s="126"/>
      <c r="H2489" s="35"/>
      <c r="I2489" s="36"/>
      <c r="J2489" s="37"/>
      <c r="K2489" s="331"/>
      <c r="L2489" s="199"/>
      <c r="M2489" s="200"/>
      <c r="N2489" s="201"/>
      <c r="O2489" s="202"/>
      <c r="P2489" s="202"/>
      <c r="Q2489" s="202"/>
      <c r="R2489" s="202"/>
      <c r="S2489" s="202"/>
      <c r="T2489" s="224"/>
      <c r="U2489" s="138"/>
      <c r="V2489" s="138"/>
      <c r="W2489" s="139"/>
      <c r="X2489" s="139"/>
      <c r="Y2489" s="224"/>
      <c r="Z2489" s="210"/>
      <c r="AA2489" s="204"/>
      <c r="AB2489" s="202"/>
      <c r="AC2489" s="202"/>
      <c r="AD2489" s="202"/>
      <c r="AE2489" s="202"/>
      <c r="AF2489" s="202"/>
      <c r="AG2489" s="224"/>
      <c r="AH2489" s="138"/>
      <c r="AI2489" s="138"/>
      <c r="AJ2489" s="139"/>
      <c r="AK2489" s="139"/>
      <c r="AL2489" s="224"/>
      <c r="AM2489" s="140"/>
      <c r="AN2489" s="211"/>
      <c r="AO2489" s="212"/>
      <c r="AP2489" s="39"/>
      <c r="AQ2489" s="141"/>
      <c r="AR2489" s="141"/>
      <c r="AS2489" s="143"/>
      <c r="AU2489" s="141"/>
      <c r="AV2489" s="141"/>
      <c r="AW2489" s="143"/>
      <c r="AY2489" s="146"/>
      <c r="AZ2489" s="1090"/>
    </row>
    <row r="2490" spans="1:52" ht="12.75" customHeight="1" x14ac:dyDescent="0.25">
      <c r="A2490" s="356"/>
      <c r="B2490" s="225"/>
      <c r="C2490" s="122"/>
      <c r="D2490" s="357"/>
      <c r="E2490" s="226"/>
      <c r="F2490" s="122"/>
      <c r="G2490" s="126"/>
      <c r="H2490" s="35"/>
      <c r="I2490" s="36"/>
      <c r="J2490" s="37"/>
      <c r="K2490" s="116" t="s">
        <v>1309</v>
      </c>
      <c r="L2490" s="241"/>
      <c r="M2490" s="242"/>
      <c r="N2490" s="258"/>
      <c r="O2490" s="259"/>
      <c r="P2490" s="259"/>
      <c r="Q2490" s="259"/>
      <c r="R2490" s="259"/>
      <c r="S2490" s="259"/>
      <c r="T2490" s="260"/>
      <c r="U2490" s="261"/>
      <c r="V2490" s="261"/>
      <c r="W2490" s="262"/>
      <c r="X2490" s="262"/>
      <c r="Y2490" s="260"/>
      <c r="Z2490" s="263"/>
      <c r="AA2490" s="264"/>
      <c r="AB2490" s="259"/>
      <c r="AC2490" s="259"/>
      <c r="AD2490" s="259"/>
      <c r="AE2490" s="259"/>
      <c r="AF2490" s="259"/>
      <c r="AG2490" s="260"/>
      <c r="AH2490" s="261"/>
      <c r="AI2490" s="261"/>
      <c r="AJ2490" s="262"/>
      <c r="AK2490" s="262"/>
      <c r="AL2490" s="260"/>
      <c r="AM2490" s="265"/>
      <c r="AN2490" s="266"/>
      <c r="AO2490" s="267"/>
      <c r="AP2490" s="268"/>
      <c r="AQ2490" s="269"/>
      <c r="AR2490" s="269"/>
      <c r="AS2490" s="270"/>
      <c r="AT2490" s="271"/>
      <c r="AU2490" s="269"/>
      <c r="AV2490" s="269"/>
      <c r="AW2490" s="270"/>
      <c r="AY2490" s="146"/>
      <c r="AZ2490" s="1090"/>
    </row>
    <row r="2491" spans="1:52" ht="12.75" customHeight="1" x14ac:dyDescent="0.25">
      <c r="A2491" s="356"/>
      <c r="B2491" s="225"/>
      <c r="C2491" s="122"/>
      <c r="D2491" s="357"/>
      <c r="E2491" s="226"/>
      <c r="F2491" s="122"/>
      <c r="G2491" s="126"/>
      <c r="H2491" s="35"/>
      <c r="I2491" s="36"/>
      <c r="J2491" s="37"/>
      <c r="K2491" s="505" t="s">
        <v>2920</v>
      </c>
      <c r="L2491" s="241"/>
      <c r="M2491" s="242"/>
      <c r="N2491" s="258"/>
      <c r="O2491" s="259"/>
      <c r="P2491" s="259"/>
      <c r="Q2491" s="259"/>
      <c r="R2491" s="259"/>
      <c r="S2491" s="259"/>
      <c r="T2491" s="260"/>
      <c r="U2491" s="261"/>
      <c r="V2491" s="261"/>
      <c r="W2491" s="262"/>
      <c r="X2491" s="262"/>
      <c r="Y2491" s="260"/>
      <c r="Z2491" s="263"/>
      <c r="AA2491" s="264"/>
      <c r="AB2491" s="259"/>
      <c r="AC2491" s="259"/>
      <c r="AD2491" s="259"/>
      <c r="AE2491" s="259"/>
      <c r="AF2491" s="259"/>
      <c r="AG2491" s="260"/>
      <c r="AH2491" s="261"/>
      <c r="AI2491" s="261"/>
      <c r="AJ2491" s="262"/>
      <c r="AK2491" s="262"/>
      <c r="AL2491" s="260"/>
      <c r="AM2491" s="265"/>
      <c r="AN2491" s="266"/>
      <c r="AO2491" s="267"/>
      <c r="AP2491" s="268"/>
      <c r="AQ2491" s="269"/>
      <c r="AR2491" s="269"/>
      <c r="AS2491" s="270"/>
      <c r="AT2491" s="271"/>
      <c r="AU2491" s="269"/>
      <c r="AV2491" s="269"/>
      <c r="AW2491" s="270"/>
      <c r="AY2491" s="146"/>
      <c r="AZ2491" s="1090"/>
    </row>
    <row r="2492" spans="1:52" ht="12.75" customHeight="1" x14ac:dyDescent="0.25">
      <c r="A2492" s="356"/>
      <c r="B2492" s="225"/>
      <c r="C2492" s="122"/>
      <c r="D2492" s="357"/>
      <c r="E2492" s="226"/>
      <c r="F2492" s="122"/>
      <c r="G2492" s="126"/>
      <c r="H2492" s="35"/>
      <c r="I2492" s="36"/>
      <c r="J2492" s="37"/>
      <c r="K2492" s="244"/>
      <c r="L2492" s="241"/>
      <c r="M2492" s="242"/>
      <c r="N2492" s="201"/>
      <c r="O2492" s="202"/>
      <c r="P2492" s="202"/>
      <c r="Q2492" s="202"/>
      <c r="R2492" s="202"/>
      <c r="S2492" s="202"/>
      <c r="T2492" s="224"/>
      <c r="U2492" s="138"/>
      <c r="V2492" s="138"/>
      <c r="W2492" s="139"/>
      <c r="X2492" s="139"/>
      <c r="Y2492" s="224"/>
      <c r="Z2492" s="210"/>
      <c r="AA2492" s="204"/>
      <c r="AB2492" s="202"/>
      <c r="AC2492" s="202"/>
      <c r="AD2492" s="202"/>
      <c r="AE2492" s="202"/>
      <c r="AF2492" s="202"/>
      <c r="AG2492" s="224"/>
      <c r="AH2492" s="138"/>
      <c r="AI2492" s="138"/>
      <c r="AJ2492" s="139"/>
      <c r="AK2492" s="139"/>
      <c r="AL2492" s="224"/>
      <c r="AM2492" s="140"/>
      <c r="AN2492" s="211"/>
      <c r="AO2492" s="212"/>
      <c r="AP2492" s="39"/>
      <c r="AQ2492" s="141"/>
      <c r="AR2492" s="141"/>
      <c r="AS2492" s="143"/>
      <c r="AU2492" s="141"/>
      <c r="AV2492" s="141"/>
      <c r="AW2492" s="143"/>
      <c r="AY2492" s="146"/>
      <c r="AZ2492" s="1090"/>
    </row>
    <row r="2493" spans="1:52" ht="35.1" customHeight="1" x14ac:dyDescent="0.25">
      <c r="A2493" s="15" t="s">
        <v>2799</v>
      </c>
      <c r="B2493" s="225">
        <v>17</v>
      </c>
      <c r="C2493" s="122" t="s">
        <v>1280</v>
      </c>
      <c r="D2493" s="123">
        <v>1000</v>
      </c>
      <c r="E2493" s="226"/>
      <c r="F2493" s="122">
        <v>12</v>
      </c>
      <c r="G2493" s="126">
        <v>3</v>
      </c>
      <c r="H2493" s="35" t="str">
        <f t="shared" si="1816"/>
        <v>094</v>
      </c>
      <c r="I2493" s="36" t="s">
        <v>1181</v>
      </c>
      <c r="J2493" s="37" t="s">
        <v>2921</v>
      </c>
      <c r="K2493" s="244" t="s">
        <v>2922</v>
      </c>
      <c r="L2493" s="232">
        <v>13177</v>
      </c>
      <c r="M2493" s="233">
        <v>13177</v>
      </c>
      <c r="N2493" s="130"/>
      <c r="O2493" s="131"/>
      <c r="P2493" s="131"/>
      <c r="Q2493" s="131"/>
      <c r="R2493" s="131"/>
      <c r="S2493" s="131"/>
      <c r="T2493" s="132" t="str">
        <f t="shared" ref="T2493:T2495" si="1906">IF(SUM(N2493:S2493)=U2493,"OK",SUM(N2493:S2493)-U2493)</f>
        <v>OK</v>
      </c>
      <c r="U2493" s="138"/>
      <c r="V2493" s="138"/>
      <c r="W2493" s="139"/>
      <c r="X2493" s="139"/>
      <c r="Y2493" s="132" t="str">
        <f t="shared" ref="Y2493:Y2495" si="1907">IF(SUM(W2493:X2493)=Z2493,"OK",SUM(W2493:X2493)-Z2493)</f>
        <v>OK</v>
      </c>
      <c r="Z2493" s="210"/>
      <c r="AA2493" s="204"/>
      <c r="AB2493" s="202"/>
      <c r="AC2493" s="202"/>
      <c r="AD2493" s="202"/>
      <c r="AE2493" s="202"/>
      <c r="AF2493" s="202"/>
      <c r="AG2493" s="132" t="str">
        <f t="shared" ref="AG2493:AG2495" si="1908">IF(SUM(AA2493:AF2493)=AH2493,"OK",SUM(AA2493:AF2493)-AH2493)</f>
        <v>OK</v>
      </c>
      <c r="AH2493" s="138"/>
      <c r="AI2493" s="138"/>
      <c r="AJ2493" s="139"/>
      <c r="AK2493" s="139"/>
      <c r="AL2493" s="132" t="str">
        <f t="shared" ref="AL2493:AL2495" si="1909">IF(SUM(AJ2493:AK2493)=AM2493,"OK",SUM(AJ2493:AK2493)-AM2493)</f>
        <v>OK</v>
      </c>
      <c r="AM2493" s="140"/>
      <c r="AN2493" s="119">
        <f t="shared" ref="AN2493:AN2495" si="1910">L2493+U2493+V2493+Z2493</f>
        <v>13177</v>
      </c>
      <c r="AO2493" s="120">
        <f t="shared" ref="AO2493:AO2495" si="1911">M2493+AH2493+AI2493+AM2493</f>
        <v>13177</v>
      </c>
      <c r="AP2493" s="39">
        <f>L2493</f>
        <v>13177</v>
      </c>
      <c r="AQ2493" s="141">
        <f>AN2493</f>
        <v>13177</v>
      </c>
      <c r="AR2493" s="142">
        <f>AQ2493-AP2493</f>
        <v>0</v>
      </c>
      <c r="AS2493" s="143">
        <f>AR2493/AP2493</f>
        <v>0</v>
      </c>
      <c r="AT2493" s="144">
        <f>M2493</f>
        <v>13177</v>
      </c>
      <c r="AU2493" s="141">
        <f>AO2493</f>
        <v>13177</v>
      </c>
      <c r="AV2493" s="142">
        <f>AU2493-AT2493</f>
        <v>0</v>
      </c>
      <c r="AW2493" s="143">
        <f>AV2493/AT2493</f>
        <v>0</v>
      </c>
      <c r="AY2493" s="146" t="str">
        <f>RIGHT(LEFT(I2493,3),2)&amp;"."&amp;RIGHT(LEFT(I2493,5),2)</f>
        <v>43.52</v>
      </c>
      <c r="AZ2493" s="1090" t="b">
        <f>COUNTIF('[1]Codes SEC'!$B$2:$B$250,Ministres!AY2493)&gt;0</f>
        <v>1</v>
      </c>
    </row>
    <row r="2494" spans="1:52" ht="35.1" customHeight="1" x14ac:dyDescent="0.25">
      <c r="A2494" s="15" t="s">
        <v>2799</v>
      </c>
      <c r="B2494" s="225">
        <v>17</v>
      </c>
      <c r="C2494" s="122" t="s">
        <v>1280</v>
      </c>
      <c r="D2494" s="123">
        <v>1000</v>
      </c>
      <c r="E2494" s="226"/>
      <c r="F2494" s="122">
        <v>16</v>
      </c>
      <c r="G2494" s="126">
        <v>3</v>
      </c>
      <c r="H2494" s="35" t="str">
        <f t="shared" si="1816"/>
        <v>094</v>
      </c>
      <c r="I2494" s="36" t="s">
        <v>1181</v>
      </c>
      <c r="J2494" s="37" t="s">
        <v>2923</v>
      </c>
      <c r="K2494" s="244" t="s">
        <v>2924</v>
      </c>
      <c r="L2494" s="232">
        <v>5772</v>
      </c>
      <c r="M2494" s="233">
        <v>5772</v>
      </c>
      <c r="N2494" s="130"/>
      <c r="O2494" s="131"/>
      <c r="P2494" s="131"/>
      <c r="Q2494" s="131"/>
      <c r="R2494" s="131"/>
      <c r="S2494" s="131"/>
      <c r="T2494" s="132" t="str">
        <f t="shared" si="1906"/>
        <v>OK</v>
      </c>
      <c r="U2494" s="138"/>
      <c r="V2494" s="138"/>
      <c r="W2494" s="139"/>
      <c r="X2494" s="139"/>
      <c r="Y2494" s="132" t="str">
        <f t="shared" si="1907"/>
        <v>OK</v>
      </c>
      <c r="Z2494" s="210"/>
      <c r="AA2494" s="204"/>
      <c r="AB2494" s="202"/>
      <c r="AC2494" s="202"/>
      <c r="AD2494" s="202"/>
      <c r="AE2494" s="202"/>
      <c r="AF2494" s="202"/>
      <c r="AG2494" s="132" t="str">
        <f t="shared" si="1908"/>
        <v>OK</v>
      </c>
      <c r="AH2494" s="138"/>
      <c r="AI2494" s="138"/>
      <c r="AJ2494" s="139"/>
      <c r="AK2494" s="139"/>
      <c r="AL2494" s="132" t="str">
        <f t="shared" si="1909"/>
        <v>OK</v>
      </c>
      <c r="AM2494" s="140"/>
      <c r="AN2494" s="119">
        <f t="shared" si="1910"/>
        <v>5772</v>
      </c>
      <c r="AO2494" s="120">
        <f t="shared" si="1911"/>
        <v>5772</v>
      </c>
      <c r="AP2494" s="39">
        <f>L2494</f>
        <v>5772</v>
      </c>
      <c r="AQ2494" s="141">
        <f>AN2494</f>
        <v>5772</v>
      </c>
      <c r="AR2494" s="142">
        <f>AQ2494-AP2494</f>
        <v>0</v>
      </c>
      <c r="AS2494" s="143">
        <f>AR2494/AP2494</f>
        <v>0</v>
      </c>
      <c r="AT2494" s="144">
        <f>M2494</f>
        <v>5772</v>
      </c>
      <c r="AU2494" s="141">
        <f>AO2494</f>
        <v>5772</v>
      </c>
      <c r="AV2494" s="142">
        <f>AU2494-AT2494</f>
        <v>0</v>
      </c>
      <c r="AW2494" s="143">
        <f>AV2494/AT2494</f>
        <v>0</v>
      </c>
      <c r="AY2494" s="146" t="str">
        <f>RIGHT(LEFT(I2494,3),2)&amp;"."&amp;RIGHT(LEFT(I2494,5),2)</f>
        <v>43.52</v>
      </c>
      <c r="AZ2494" s="1090" t="b">
        <f>COUNTIF('[1]Codes SEC'!$B$2:$B$250,Ministres!AY2494)&gt;0</f>
        <v>1</v>
      </c>
    </row>
    <row r="2495" spans="1:52" ht="35.1" customHeight="1" x14ac:dyDescent="0.25">
      <c r="A2495" s="15" t="s">
        <v>2799</v>
      </c>
      <c r="B2495" s="225">
        <v>17</v>
      </c>
      <c r="C2495" s="122" t="s">
        <v>1280</v>
      </c>
      <c r="D2495" s="123">
        <v>1000</v>
      </c>
      <c r="E2495" s="226"/>
      <c r="F2495" s="122">
        <v>16</v>
      </c>
      <c r="G2495" s="126">
        <v>3</v>
      </c>
      <c r="H2495" s="35" t="str">
        <f t="shared" si="1816"/>
        <v>094</v>
      </c>
      <c r="I2495" s="36" t="s">
        <v>1181</v>
      </c>
      <c r="J2495" s="37" t="s">
        <v>2925</v>
      </c>
      <c r="K2495" s="244" t="s">
        <v>2926</v>
      </c>
      <c r="L2495" s="232">
        <v>109961</v>
      </c>
      <c r="M2495" s="233">
        <v>109961</v>
      </c>
      <c r="N2495" s="130"/>
      <c r="O2495" s="131"/>
      <c r="P2495" s="131"/>
      <c r="Q2495" s="131"/>
      <c r="R2495" s="131"/>
      <c r="S2495" s="131"/>
      <c r="T2495" s="132" t="str">
        <f t="shared" si="1906"/>
        <v>OK</v>
      </c>
      <c r="U2495" s="138"/>
      <c r="V2495" s="138"/>
      <c r="W2495" s="139"/>
      <c r="X2495" s="139"/>
      <c r="Y2495" s="132" t="str">
        <f t="shared" si="1907"/>
        <v>OK</v>
      </c>
      <c r="Z2495" s="210"/>
      <c r="AA2495" s="204"/>
      <c r="AB2495" s="202"/>
      <c r="AC2495" s="202"/>
      <c r="AD2495" s="202"/>
      <c r="AE2495" s="202"/>
      <c r="AF2495" s="202"/>
      <c r="AG2495" s="132" t="str">
        <f t="shared" si="1908"/>
        <v>OK</v>
      </c>
      <c r="AH2495" s="138"/>
      <c r="AI2495" s="138"/>
      <c r="AJ2495" s="139"/>
      <c r="AK2495" s="139"/>
      <c r="AL2495" s="132" t="str">
        <f t="shared" si="1909"/>
        <v>OK</v>
      </c>
      <c r="AM2495" s="140"/>
      <c r="AN2495" s="119">
        <f t="shared" si="1910"/>
        <v>109961</v>
      </c>
      <c r="AO2495" s="120">
        <f t="shared" si="1911"/>
        <v>109961</v>
      </c>
      <c r="AP2495" s="39">
        <f>L2495</f>
        <v>109961</v>
      </c>
      <c r="AQ2495" s="141">
        <f>AN2495</f>
        <v>109961</v>
      </c>
      <c r="AR2495" s="142">
        <f>AQ2495-AP2495</f>
        <v>0</v>
      </c>
      <c r="AS2495" s="143">
        <f>AR2495/AP2495</f>
        <v>0</v>
      </c>
      <c r="AT2495" s="144">
        <f>M2495</f>
        <v>109961</v>
      </c>
      <c r="AU2495" s="141">
        <f>AO2495</f>
        <v>109961</v>
      </c>
      <c r="AV2495" s="142">
        <f>AU2495-AT2495</f>
        <v>0</v>
      </c>
      <c r="AW2495" s="143">
        <f>AV2495/AT2495</f>
        <v>0</v>
      </c>
      <c r="AY2495" s="146" t="str">
        <f>RIGHT(LEFT(I2495,3),2)&amp;"."&amp;RIGHT(LEFT(I2495,5),2)</f>
        <v>43.52</v>
      </c>
      <c r="AZ2495" s="1090" t="b">
        <f>COUNTIF('[1]Codes SEC'!$B$2:$B$250,Ministres!AY2495)&gt;0</f>
        <v>1</v>
      </c>
    </row>
    <row r="2496" spans="1:52" ht="12.75" customHeight="1" x14ac:dyDescent="0.25">
      <c r="A2496" s="350"/>
      <c r="B2496" s="1091"/>
      <c r="C2496" s="150"/>
      <c r="D2496" s="352"/>
      <c r="E2496" s="1092"/>
      <c r="F2496" s="150"/>
      <c r="G2496" s="154"/>
      <c r="H2496" s="155"/>
      <c r="I2496" s="156"/>
      <c r="J2496" s="157"/>
      <c r="K2496" s="158" t="s">
        <v>70</v>
      </c>
      <c r="L2496" s="417">
        <f t="shared" ref="L2496:AW2496" si="1912">L2493+L2494+L2495</f>
        <v>128910</v>
      </c>
      <c r="M2496" s="1093">
        <f t="shared" si="1912"/>
        <v>128910</v>
      </c>
      <c r="N2496" s="1094">
        <f t="shared" si="1912"/>
        <v>0</v>
      </c>
      <c r="O2496" s="1095">
        <f t="shared" si="1912"/>
        <v>0</v>
      </c>
      <c r="P2496" s="1095">
        <f t="shared" si="1912"/>
        <v>0</v>
      </c>
      <c r="Q2496" s="1095">
        <f t="shared" si="1912"/>
        <v>0</v>
      </c>
      <c r="R2496" s="1095">
        <f t="shared" si="1912"/>
        <v>0</v>
      </c>
      <c r="S2496" s="1095">
        <f t="shared" si="1912"/>
        <v>0</v>
      </c>
      <c r="T2496" s="1096"/>
      <c r="U2496" s="1097">
        <f t="shared" si="1912"/>
        <v>0</v>
      </c>
      <c r="V2496" s="1097">
        <f t="shared" si="1912"/>
        <v>0</v>
      </c>
      <c r="W2496" s="1095">
        <f t="shared" si="1912"/>
        <v>0</v>
      </c>
      <c r="X2496" s="1095">
        <f t="shared" si="1912"/>
        <v>0</v>
      </c>
      <c r="Y2496" s="1096"/>
      <c r="Z2496" s="1097">
        <f t="shared" si="1912"/>
        <v>0</v>
      </c>
      <c r="AA2496" s="165">
        <f t="shared" si="1912"/>
        <v>0</v>
      </c>
      <c r="AB2496" s="1095">
        <f t="shared" si="1912"/>
        <v>0</v>
      </c>
      <c r="AC2496" s="1095">
        <f t="shared" si="1912"/>
        <v>0</v>
      </c>
      <c r="AD2496" s="1095">
        <f t="shared" si="1912"/>
        <v>0</v>
      </c>
      <c r="AE2496" s="1095">
        <f t="shared" si="1912"/>
        <v>0</v>
      </c>
      <c r="AF2496" s="1095">
        <f t="shared" si="1912"/>
        <v>0</v>
      </c>
      <c r="AG2496" s="1096"/>
      <c r="AH2496" s="1097">
        <f t="shared" si="1912"/>
        <v>0</v>
      </c>
      <c r="AI2496" s="1097">
        <f t="shared" si="1912"/>
        <v>0</v>
      </c>
      <c r="AJ2496" s="1095">
        <f t="shared" si="1912"/>
        <v>0</v>
      </c>
      <c r="AK2496" s="1095">
        <f t="shared" si="1912"/>
        <v>0</v>
      </c>
      <c r="AL2496" s="1096"/>
      <c r="AM2496" s="1098">
        <f t="shared" si="1912"/>
        <v>0</v>
      </c>
      <c r="AN2496" s="167">
        <f>AN2493+AN2494+AN2495</f>
        <v>128910</v>
      </c>
      <c r="AO2496" s="1099">
        <f t="shared" si="1912"/>
        <v>128910</v>
      </c>
      <c r="AP2496" s="169">
        <f t="shared" si="1912"/>
        <v>128910</v>
      </c>
      <c r="AQ2496" s="1100">
        <f t="shared" si="1912"/>
        <v>128910</v>
      </c>
      <c r="AR2496" s="1101">
        <f t="shared" si="1912"/>
        <v>0</v>
      </c>
      <c r="AS2496" s="1102">
        <f t="shared" si="1912"/>
        <v>0</v>
      </c>
      <c r="AT2496" s="1103">
        <f t="shared" si="1912"/>
        <v>128910</v>
      </c>
      <c r="AU2496" s="1100">
        <f t="shared" si="1912"/>
        <v>128910</v>
      </c>
      <c r="AV2496" s="1101">
        <f t="shared" si="1912"/>
        <v>0</v>
      </c>
      <c r="AW2496" s="1102">
        <f t="shared" si="1912"/>
        <v>0</v>
      </c>
      <c r="AY2496" s="146"/>
      <c r="AZ2496" s="1104"/>
    </row>
    <row r="2497" spans="1:64" ht="12.75" customHeight="1" x14ac:dyDescent="0.25">
      <c r="A2497" s="600"/>
      <c r="B2497" s="601"/>
      <c r="C2497" s="176"/>
      <c r="D2497" s="176"/>
      <c r="E2497" s="602"/>
      <c r="F2497" s="176"/>
      <c r="G2497" s="179"/>
      <c r="H2497" s="180"/>
      <c r="I2497" s="181"/>
      <c r="J2497" s="182"/>
      <c r="K2497" s="183" t="s">
        <v>1313</v>
      </c>
      <c r="L2497" s="184">
        <f t="shared" ref="L2497:S2497" si="1913">L2496</f>
        <v>128910</v>
      </c>
      <c r="M2497" s="185">
        <f t="shared" si="1913"/>
        <v>128910</v>
      </c>
      <c r="N2497" s="186">
        <f t="shared" si="1913"/>
        <v>0</v>
      </c>
      <c r="O2497" s="187">
        <f t="shared" si="1913"/>
        <v>0</v>
      </c>
      <c r="P2497" s="187">
        <f t="shared" si="1913"/>
        <v>0</v>
      </c>
      <c r="Q2497" s="187">
        <f t="shared" si="1913"/>
        <v>0</v>
      </c>
      <c r="R2497" s="187">
        <f t="shared" si="1913"/>
        <v>0</v>
      </c>
      <c r="S2497" s="187">
        <f t="shared" si="1913"/>
        <v>0</v>
      </c>
      <c r="T2497" s="188"/>
      <c r="U2497" s="187">
        <f t="shared" ref="U2497:X2497" si="1914">U2496</f>
        <v>0</v>
      </c>
      <c r="V2497" s="187">
        <f t="shared" si="1914"/>
        <v>0</v>
      </c>
      <c r="W2497" s="187">
        <f t="shared" si="1914"/>
        <v>0</v>
      </c>
      <c r="X2497" s="187">
        <f t="shared" si="1914"/>
        <v>0</v>
      </c>
      <c r="Y2497" s="188"/>
      <c r="Z2497" s="187">
        <f t="shared" ref="Z2497:AF2497" si="1915">Z2496</f>
        <v>0</v>
      </c>
      <c r="AA2497" s="189">
        <f t="shared" si="1915"/>
        <v>0</v>
      </c>
      <c r="AB2497" s="187">
        <f t="shared" si="1915"/>
        <v>0</v>
      </c>
      <c r="AC2497" s="187">
        <f t="shared" si="1915"/>
        <v>0</v>
      </c>
      <c r="AD2497" s="187">
        <f t="shared" si="1915"/>
        <v>0</v>
      </c>
      <c r="AE2497" s="187">
        <f t="shared" si="1915"/>
        <v>0</v>
      </c>
      <c r="AF2497" s="187">
        <f t="shared" si="1915"/>
        <v>0</v>
      </c>
      <c r="AG2497" s="188"/>
      <c r="AH2497" s="187">
        <f t="shared" ref="AH2497:AK2497" si="1916">AH2496</f>
        <v>0</v>
      </c>
      <c r="AI2497" s="187">
        <f t="shared" si="1916"/>
        <v>0</v>
      </c>
      <c r="AJ2497" s="187">
        <f t="shared" si="1916"/>
        <v>0</v>
      </c>
      <c r="AK2497" s="187">
        <f t="shared" si="1916"/>
        <v>0</v>
      </c>
      <c r="AL2497" s="188"/>
      <c r="AM2497" s="190">
        <f t="shared" ref="AM2497" si="1917">AM2496</f>
        <v>0</v>
      </c>
      <c r="AN2497" s="191">
        <f>AN2496</f>
        <v>128910</v>
      </c>
      <c r="AO2497" s="190">
        <f t="shared" ref="AO2497:AW2497" si="1918">AO2496</f>
        <v>128910</v>
      </c>
      <c r="AP2497" s="184">
        <f t="shared" si="1918"/>
        <v>128910</v>
      </c>
      <c r="AQ2497" s="192">
        <f t="shared" si="1918"/>
        <v>128910</v>
      </c>
      <c r="AR2497" s="193">
        <f t="shared" si="1918"/>
        <v>0</v>
      </c>
      <c r="AS2497" s="194">
        <f t="shared" si="1918"/>
        <v>0</v>
      </c>
      <c r="AT2497" s="195">
        <f t="shared" si="1918"/>
        <v>128910</v>
      </c>
      <c r="AU2497" s="192">
        <f t="shared" si="1918"/>
        <v>128910</v>
      </c>
      <c r="AV2497" s="193">
        <f t="shared" si="1918"/>
        <v>0</v>
      </c>
      <c r="AW2497" s="194">
        <f t="shared" si="1918"/>
        <v>0</v>
      </c>
      <c r="AY2497" s="146"/>
      <c r="AZ2497" s="1104"/>
    </row>
    <row r="2498" spans="1:64" ht="12.75" customHeight="1" x14ac:dyDescent="0.25">
      <c r="A2498" s="15"/>
      <c r="C2498" s="122"/>
      <c r="D2498" s="123"/>
      <c r="F2498" s="125"/>
      <c r="G2498" s="34"/>
      <c r="H2498" s="35"/>
      <c r="I2498" s="36"/>
      <c r="J2498" s="37"/>
      <c r="K2498" s="198" t="s">
        <v>72</v>
      </c>
      <c r="L2498" s="199">
        <v>0</v>
      </c>
      <c r="M2498" s="200">
        <v>0</v>
      </c>
      <c r="N2498" s="201">
        <v>0</v>
      </c>
      <c r="O2498" s="202">
        <v>0</v>
      </c>
      <c r="P2498" s="202">
        <v>0</v>
      </c>
      <c r="Q2498" s="202">
        <v>0</v>
      </c>
      <c r="R2498" s="202">
        <v>0</v>
      </c>
      <c r="S2498" s="202">
        <v>0</v>
      </c>
      <c r="T2498" s="203"/>
      <c r="U2498" s="135">
        <v>0</v>
      </c>
      <c r="V2498" s="135">
        <v>0</v>
      </c>
      <c r="W2498" s="202">
        <v>0</v>
      </c>
      <c r="X2498" s="202">
        <v>0</v>
      </c>
      <c r="Y2498" s="203"/>
      <c r="Z2498" s="135">
        <v>0</v>
      </c>
      <c r="AA2498" s="204">
        <v>0</v>
      </c>
      <c r="AB2498" s="202">
        <v>0</v>
      </c>
      <c r="AC2498" s="202">
        <v>0</v>
      </c>
      <c r="AD2498" s="202">
        <v>0</v>
      </c>
      <c r="AE2498" s="202">
        <v>0</v>
      </c>
      <c r="AF2498" s="202">
        <v>0</v>
      </c>
      <c r="AG2498" s="203"/>
      <c r="AH2498" s="135">
        <v>0</v>
      </c>
      <c r="AI2498" s="135">
        <v>0</v>
      </c>
      <c r="AJ2498" s="202">
        <v>0</v>
      </c>
      <c r="AK2498" s="202">
        <v>0</v>
      </c>
      <c r="AL2498" s="203"/>
      <c r="AM2498" s="205">
        <v>0</v>
      </c>
      <c r="AN2498" s="119">
        <v>0</v>
      </c>
      <c r="AO2498" s="120">
        <v>0</v>
      </c>
      <c r="AP2498" s="39">
        <v>0</v>
      </c>
      <c r="AQ2498" s="141">
        <v>0</v>
      </c>
      <c r="AR2498" s="141">
        <v>0</v>
      </c>
      <c r="AS2498" s="143">
        <v>0</v>
      </c>
      <c r="AT2498" s="144">
        <v>0</v>
      </c>
      <c r="AU2498" s="141">
        <v>0</v>
      </c>
      <c r="AV2498" s="141">
        <v>0</v>
      </c>
      <c r="AW2498" s="143">
        <v>0</v>
      </c>
      <c r="AY2498" s="146"/>
      <c r="AZ2498" s="1104"/>
    </row>
    <row r="2499" spans="1:64" ht="12.75" customHeight="1" x14ac:dyDescent="0.25">
      <c r="A2499" s="356"/>
      <c r="B2499" s="225"/>
      <c r="C2499" s="122"/>
      <c r="D2499" s="357"/>
      <c r="E2499" s="226"/>
      <c r="F2499" s="122"/>
      <c r="G2499" s="126"/>
      <c r="H2499" s="35"/>
      <c r="I2499" s="36"/>
      <c r="J2499" s="37"/>
      <c r="K2499" s="198" t="s">
        <v>73</v>
      </c>
      <c r="L2499" s="241">
        <v>0</v>
      </c>
      <c r="M2499" s="242">
        <v>0</v>
      </c>
      <c r="N2499" s="201">
        <v>0</v>
      </c>
      <c r="O2499" s="202">
        <v>0</v>
      </c>
      <c r="P2499" s="202">
        <v>0</v>
      </c>
      <c r="Q2499" s="202">
        <v>0</v>
      </c>
      <c r="R2499" s="202">
        <v>0</v>
      </c>
      <c r="S2499" s="202">
        <v>0</v>
      </c>
      <c r="T2499" s="203"/>
      <c r="U2499" s="135">
        <v>0</v>
      </c>
      <c r="V2499" s="135">
        <v>0</v>
      </c>
      <c r="W2499" s="202">
        <v>0</v>
      </c>
      <c r="X2499" s="202">
        <v>0</v>
      </c>
      <c r="Y2499" s="203"/>
      <c r="Z2499" s="135">
        <v>0</v>
      </c>
      <c r="AA2499" s="204">
        <v>0</v>
      </c>
      <c r="AB2499" s="202">
        <v>0</v>
      </c>
      <c r="AC2499" s="202">
        <v>0</v>
      </c>
      <c r="AD2499" s="202">
        <v>0</v>
      </c>
      <c r="AE2499" s="202">
        <v>0</v>
      </c>
      <c r="AF2499" s="202">
        <v>0</v>
      </c>
      <c r="AG2499" s="203"/>
      <c r="AH2499" s="135">
        <v>0</v>
      </c>
      <c r="AI2499" s="135">
        <v>0</v>
      </c>
      <c r="AJ2499" s="202">
        <v>0</v>
      </c>
      <c r="AK2499" s="202">
        <v>0</v>
      </c>
      <c r="AL2499" s="203"/>
      <c r="AM2499" s="205">
        <v>0</v>
      </c>
      <c r="AN2499" s="119">
        <v>0</v>
      </c>
      <c r="AO2499" s="120">
        <v>0</v>
      </c>
      <c r="AP2499" s="39">
        <v>0</v>
      </c>
      <c r="AQ2499" s="141">
        <v>0</v>
      </c>
      <c r="AR2499" s="141">
        <v>0</v>
      </c>
      <c r="AS2499" s="143">
        <v>0</v>
      </c>
      <c r="AT2499" s="144">
        <v>0</v>
      </c>
      <c r="AU2499" s="141">
        <v>0</v>
      </c>
      <c r="AV2499" s="141">
        <v>0</v>
      </c>
      <c r="AW2499" s="143">
        <v>0</v>
      </c>
      <c r="AY2499" s="146"/>
      <c r="AZ2499" s="1104"/>
    </row>
    <row r="2500" spans="1:64" ht="12.75" customHeight="1" x14ac:dyDescent="0.25">
      <c r="A2500" s="356"/>
      <c r="B2500" s="225"/>
      <c r="C2500" s="122"/>
      <c r="D2500" s="357"/>
      <c r="E2500" s="226"/>
      <c r="F2500" s="122"/>
      <c r="G2500" s="126"/>
      <c r="H2500" s="35"/>
      <c r="I2500" s="36"/>
      <c r="J2500" s="37"/>
      <c r="K2500" s="198" t="s">
        <v>74</v>
      </c>
      <c r="L2500" s="241">
        <v>0</v>
      </c>
      <c r="M2500" s="242">
        <v>0</v>
      </c>
      <c r="N2500" s="201">
        <v>0</v>
      </c>
      <c r="O2500" s="202">
        <v>0</v>
      </c>
      <c r="P2500" s="202">
        <v>0</v>
      </c>
      <c r="Q2500" s="202">
        <v>0</v>
      </c>
      <c r="R2500" s="202">
        <v>0</v>
      </c>
      <c r="S2500" s="202">
        <v>0</v>
      </c>
      <c r="T2500" s="203"/>
      <c r="U2500" s="135">
        <v>0</v>
      </c>
      <c r="V2500" s="135">
        <v>0</v>
      </c>
      <c r="W2500" s="202">
        <v>0</v>
      </c>
      <c r="X2500" s="202">
        <v>0</v>
      </c>
      <c r="Y2500" s="203"/>
      <c r="Z2500" s="135">
        <v>0</v>
      </c>
      <c r="AA2500" s="204">
        <v>0</v>
      </c>
      <c r="AB2500" s="202">
        <v>0</v>
      </c>
      <c r="AC2500" s="202">
        <v>0</v>
      </c>
      <c r="AD2500" s="202">
        <v>0</v>
      </c>
      <c r="AE2500" s="202">
        <v>0</v>
      </c>
      <c r="AF2500" s="202">
        <v>0</v>
      </c>
      <c r="AG2500" s="203"/>
      <c r="AH2500" s="135">
        <v>0</v>
      </c>
      <c r="AI2500" s="135">
        <v>0</v>
      </c>
      <c r="AJ2500" s="202">
        <v>0</v>
      </c>
      <c r="AK2500" s="202">
        <v>0</v>
      </c>
      <c r="AL2500" s="203"/>
      <c r="AM2500" s="205">
        <v>0</v>
      </c>
      <c r="AN2500" s="119">
        <v>0</v>
      </c>
      <c r="AO2500" s="120">
        <v>0</v>
      </c>
      <c r="AP2500" s="39">
        <v>0</v>
      </c>
      <c r="AQ2500" s="141">
        <v>0</v>
      </c>
      <c r="AR2500" s="141">
        <v>0</v>
      </c>
      <c r="AS2500" s="143">
        <v>0</v>
      </c>
      <c r="AT2500" s="144">
        <v>0</v>
      </c>
      <c r="AU2500" s="141">
        <v>0</v>
      </c>
      <c r="AV2500" s="141">
        <v>0</v>
      </c>
      <c r="AW2500" s="143">
        <v>0</v>
      </c>
      <c r="AY2500" s="146"/>
      <c r="AZ2500" s="1104"/>
    </row>
    <row r="2501" spans="1:64" ht="12.75" customHeight="1" x14ac:dyDescent="0.25">
      <c r="A2501" s="356"/>
      <c r="B2501" s="225"/>
      <c r="C2501" s="122"/>
      <c r="D2501" s="357"/>
      <c r="E2501" s="226"/>
      <c r="F2501" s="122"/>
      <c r="G2501" s="126"/>
      <c r="H2501" s="35"/>
      <c r="I2501" s="36"/>
      <c r="J2501" s="37"/>
      <c r="K2501" s="198" t="s">
        <v>75</v>
      </c>
      <c r="L2501" s="241">
        <v>0</v>
      </c>
      <c r="M2501" s="242">
        <v>0</v>
      </c>
      <c r="N2501" s="201">
        <v>0</v>
      </c>
      <c r="O2501" s="202">
        <v>0</v>
      </c>
      <c r="P2501" s="202">
        <v>0</v>
      </c>
      <c r="Q2501" s="202">
        <v>0</v>
      </c>
      <c r="R2501" s="202">
        <v>0</v>
      </c>
      <c r="S2501" s="202">
        <v>0</v>
      </c>
      <c r="T2501" s="203"/>
      <c r="U2501" s="135">
        <v>0</v>
      </c>
      <c r="V2501" s="135">
        <v>0</v>
      </c>
      <c r="W2501" s="202">
        <v>0</v>
      </c>
      <c r="X2501" s="202">
        <v>0</v>
      </c>
      <c r="Y2501" s="203"/>
      <c r="Z2501" s="135">
        <v>0</v>
      </c>
      <c r="AA2501" s="204">
        <v>0</v>
      </c>
      <c r="AB2501" s="202">
        <v>0</v>
      </c>
      <c r="AC2501" s="202">
        <v>0</v>
      </c>
      <c r="AD2501" s="202">
        <v>0</v>
      </c>
      <c r="AE2501" s="202">
        <v>0</v>
      </c>
      <c r="AF2501" s="202">
        <v>0</v>
      </c>
      <c r="AG2501" s="203"/>
      <c r="AH2501" s="135">
        <v>0</v>
      </c>
      <c r="AI2501" s="135">
        <v>0</v>
      </c>
      <c r="AJ2501" s="202">
        <v>0</v>
      </c>
      <c r="AK2501" s="202">
        <v>0</v>
      </c>
      <c r="AL2501" s="203"/>
      <c r="AM2501" s="205">
        <v>0</v>
      </c>
      <c r="AN2501" s="119">
        <v>0</v>
      </c>
      <c r="AO2501" s="120">
        <v>0</v>
      </c>
      <c r="AP2501" s="39">
        <v>0</v>
      </c>
      <c r="AQ2501" s="141">
        <v>0</v>
      </c>
      <c r="AR2501" s="141">
        <v>0</v>
      </c>
      <c r="AS2501" s="143">
        <v>0</v>
      </c>
      <c r="AT2501" s="144">
        <v>0</v>
      </c>
      <c r="AU2501" s="141">
        <v>0</v>
      </c>
      <c r="AV2501" s="141">
        <v>0</v>
      </c>
      <c r="AW2501" s="143">
        <v>0</v>
      </c>
      <c r="AY2501" s="146"/>
      <c r="AZ2501" s="1104"/>
    </row>
    <row r="2502" spans="1:64" ht="12.75" customHeight="1" x14ac:dyDescent="0.25">
      <c r="A2502" s="356"/>
      <c r="B2502" s="225"/>
      <c r="C2502" s="122"/>
      <c r="D2502" s="357"/>
      <c r="E2502" s="226"/>
      <c r="F2502" s="122"/>
      <c r="G2502" s="126"/>
      <c r="H2502" s="35"/>
      <c r="I2502" s="36"/>
      <c r="J2502" s="37"/>
      <c r="K2502" s="206" t="s">
        <v>76</v>
      </c>
      <c r="L2502" s="241">
        <v>0</v>
      </c>
      <c r="M2502" s="242">
        <v>0</v>
      </c>
      <c r="N2502" s="201">
        <v>0</v>
      </c>
      <c r="O2502" s="202">
        <v>0</v>
      </c>
      <c r="P2502" s="202">
        <v>0</v>
      </c>
      <c r="Q2502" s="202">
        <v>0</v>
      </c>
      <c r="R2502" s="202">
        <v>0</v>
      </c>
      <c r="S2502" s="202">
        <v>0</v>
      </c>
      <c r="T2502" s="203"/>
      <c r="U2502" s="135">
        <v>0</v>
      </c>
      <c r="V2502" s="135">
        <v>0</v>
      </c>
      <c r="W2502" s="202">
        <v>0</v>
      </c>
      <c r="X2502" s="202">
        <v>0</v>
      </c>
      <c r="Y2502" s="203"/>
      <c r="Z2502" s="135">
        <v>0</v>
      </c>
      <c r="AA2502" s="204">
        <v>0</v>
      </c>
      <c r="AB2502" s="202">
        <v>0</v>
      </c>
      <c r="AC2502" s="202">
        <v>0</v>
      </c>
      <c r="AD2502" s="202">
        <v>0</v>
      </c>
      <c r="AE2502" s="202">
        <v>0</v>
      </c>
      <c r="AF2502" s="202">
        <v>0</v>
      </c>
      <c r="AG2502" s="203"/>
      <c r="AH2502" s="135">
        <v>0</v>
      </c>
      <c r="AI2502" s="135">
        <v>0</v>
      </c>
      <c r="AJ2502" s="202">
        <v>0</v>
      </c>
      <c r="AK2502" s="202">
        <v>0</v>
      </c>
      <c r="AL2502" s="203"/>
      <c r="AM2502" s="205">
        <v>0</v>
      </c>
      <c r="AN2502" s="119">
        <v>0</v>
      </c>
      <c r="AO2502" s="120">
        <v>0</v>
      </c>
      <c r="AP2502" s="39">
        <v>0</v>
      </c>
      <c r="AQ2502" s="141">
        <v>0</v>
      </c>
      <c r="AR2502" s="141">
        <v>0</v>
      </c>
      <c r="AS2502" s="143">
        <v>0</v>
      </c>
      <c r="AT2502" s="144">
        <v>0</v>
      </c>
      <c r="AU2502" s="141">
        <v>0</v>
      </c>
      <c r="AV2502" s="141">
        <v>0</v>
      </c>
      <c r="AW2502" s="143">
        <v>0</v>
      </c>
      <c r="AY2502" s="146"/>
      <c r="AZ2502" s="1104"/>
    </row>
    <row r="2503" spans="1:64" ht="12.75" customHeight="1" x14ac:dyDescent="0.25">
      <c r="A2503" s="15"/>
      <c r="C2503" s="367"/>
      <c r="D2503" s="123"/>
      <c r="F2503" s="125"/>
      <c r="G2503" s="126"/>
      <c r="H2503" s="35"/>
      <c r="I2503" s="36"/>
      <c r="J2503" s="37"/>
      <c r="K2503" s="331"/>
      <c r="L2503" s="199"/>
      <c r="M2503" s="200"/>
      <c r="N2503" s="201"/>
      <c r="O2503" s="202"/>
      <c r="P2503" s="202"/>
      <c r="Q2503" s="202"/>
      <c r="R2503" s="202"/>
      <c r="S2503" s="202"/>
      <c r="T2503" s="224"/>
      <c r="U2503" s="138"/>
      <c r="V2503" s="138"/>
      <c r="W2503" s="139"/>
      <c r="X2503" s="139"/>
      <c r="Y2503" s="224"/>
      <c r="Z2503" s="210"/>
      <c r="AA2503" s="204"/>
      <c r="AB2503" s="202"/>
      <c r="AC2503" s="202"/>
      <c r="AD2503" s="202"/>
      <c r="AE2503" s="202"/>
      <c r="AF2503" s="202"/>
      <c r="AG2503" s="224"/>
      <c r="AH2503" s="138"/>
      <c r="AI2503" s="138"/>
      <c r="AJ2503" s="139"/>
      <c r="AK2503" s="139"/>
      <c r="AL2503" s="224"/>
      <c r="AM2503" s="140"/>
      <c r="AN2503" s="211"/>
      <c r="AO2503" s="212"/>
      <c r="AP2503" s="39"/>
      <c r="AQ2503" s="141"/>
      <c r="AR2503" s="141"/>
      <c r="AS2503" s="143"/>
      <c r="AU2503" s="141"/>
      <c r="AV2503" s="141"/>
      <c r="AW2503" s="143"/>
      <c r="AY2503" s="146"/>
      <c r="AZ2503" s="1104"/>
    </row>
    <row r="2504" spans="1:64" ht="12.75" customHeight="1" x14ac:dyDescent="0.25">
      <c r="A2504" s="15"/>
      <c r="C2504" s="367"/>
      <c r="D2504" s="123"/>
      <c r="F2504" s="125"/>
      <c r="G2504" s="126"/>
      <c r="H2504" s="35"/>
      <c r="I2504" s="36"/>
      <c r="J2504" s="37"/>
      <c r="K2504" s="331"/>
      <c r="L2504" s="199"/>
      <c r="M2504" s="200"/>
      <c r="N2504" s="201"/>
      <c r="O2504" s="202"/>
      <c r="P2504" s="202"/>
      <c r="Q2504" s="202"/>
      <c r="R2504" s="202"/>
      <c r="S2504" s="202"/>
      <c r="T2504" s="224"/>
      <c r="U2504" s="138"/>
      <c r="V2504" s="138"/>
      <c r="W2504" s="139"/>
      <c r="X2504" s="139"/>
      <c r="Y2504" s="224"/>
      <c r="Z2504" s="210"/>
      <c r="AA2504" s="204"/>
      <c r="AB2504" s="202"/>
      <c r="AC2504" s="202"/>
      <c r="AD2504" s="202"/>
      <c r="AE2504" s="202"/>
      <c r="AF2504" s="202"/>
      <c r="AG2504" s="224"/>
      <c r="AH2504" s="138"/>
      <c r="AI2504" s="138"/>
      <c r="AJ2504" s="139"/>
      <c r="AK2504" s="139"/>
      <c r="AL2504" s="224"/>
      <c r="AM2504" s="140"/>
      <c r="AN2504" s="211"/>
      <c r="AO2504" s="212"/>
      <c r="AP2504" s="39"/>
      <c r="AQ2504" s="141"/>
      <c r="AR2504" s="141"/>
      <c r="AS2504" s="143"/>
      <c r="AU2504" s="141"/>
      <c r="AV2504" s="141"/>
      <c r="AW2504" s="143"/>
      <c r="AY2504" s="146"/>
      <c r="AZ2504" s="1104"/>
    </row>
    <row r="2505" spans="1:64" ht="12.75" customHeight="1" x14ac:dyDescent="0.25">
      <c r="A2505" s="356"/>
      <c r="B2505" s="225"/>
      <c r="C2505" s="122"/>
      <c r="D2505" s="357"/>
      <c r="E2505" s="226"/>
      <c r="F2505" s="122"/>
      <c r="G2505" s="126"/>
      <c r="H2505" s="35"/>
      <c r="I2505" s="36"/>
      <c r="J2505" s="37"/>
      <c r="K2505" s="116" t="s">
        <v>1314</v>
      </c>
      <c r="L2505" s="241"/>
      <c r="M2505" s="242"/>
      <c r="N2505" s="201"/>
      <c r="O2505" s="202"/>
      <c r="P2505" s="202"/>
      <c r="Q2505" s="202"/>
      <c r="R2505" s="202"/>
      <c r="S2505" s="202"/>
      <c r="T2505" s="224"/>
      <c r="U2505" s="138"/>
      <c r="V2505" s="138"/>
      <c r="W2505" s="139"/>
      <c r="X2505" s="139"/>
      <c r="Y2505" s="224"/>
      <c r="Z2505" s="210"/>
      <c r="AA2505" s="204"/>
      <c r="AB2505" s="202"/>
      <c r="AC2505" s="202"/>
      <c r="AD2505" s="202"/>
      <c r="AE2505" s="202"/>
      <c r="AF2505" s="202"/>
      <c r="AG2505" s="224"/>
      <c r="AH2505" s="138"/>
      <c r="AI2505" s="138"/>
      <c r="AJ2505" s="139"/>
      <c r="AK2505" s="139"/>
      <c r="AL2505" s="224"/>
      <c r="AM2505" s="140"/>
      <c r="AN2505" s="211"/>
      <c r="AO2505" s="212"/>
      <c r="AP2505" s="39"/>
      <c r="AQ2505" s="141"/>
      <c r="AR2505" s="141"/>
      <c r="AS2505" s="143"/>
      <c r="AU2505" s="141"/>
      <c r="AV2505" s="141"/>
      <c r="AW2505" s="143"/>
      <c r="AY2505" s="146"/>
      <c r="AZ2505" s="1104"/>
    </row>
    <row r="2506" spans="1:64" ht="12.75" customHeight="1" x14ac:dyDescent="0.25">
      <c r="A2506" s="356"/>
      <c r="B2506" s="225"/>
      <c r="C2506" s="122"/>
      <c r="D2506" s="357"/>
      <c r="E2506" s="226"/>
      <c r="F2506" s="122"/>
      <c r="G2506" s="126"/>
      <c r="H2506" s="35"/>
      <c r="I2506" s="36"/>
      <c r="J2506" s="37"/>
      <c r="K2506" s="349" t="s">
        <v>236</v>
      </c>
      <c r="L2506" s="241"/>
      <c r="M2506" s="242"/>
      <c r="N2506" s="201"/>
      <c r="O2506" s="202"/>
      <c r="P2506" s="202"/>
      <c r="Q2506" s="202"/>
      <c r="R2506" s="202"/>
      <c r="S2506" s="202"/>
      <c r="T2506" s="224"/>
      <c r="U2506" s="138"/>
      <c r="V2506" s="138"/>
      <c r="W2506" s="139"/>
      <c r="X2506" s="139"/>
      <c r="Y2506" s="224"/>
      <c r="Z2506" s="210"/>
      <c r="AA2506" s="204"/>
      <c r="AB2506" s="202"/>
      <c r="AC2506" s="202"/>
      <c r="AD2506" s="202"/>
      <c r="AE2506" s="202"/>
      <c r="AF2506" s="202"/>
      <c r="AG2506" s="224"/>
      <c r="AH2506" s="138"/>
      <c r="AI2506" s="138"/>
      <c r="AJ2506" s="139"/>
      <c r="AK2506" s="139"/>
      <c r="AL2506" s="224"/>
      <c r="AM2506" s="140"/>
      <c r="AN2506" s="211"/>
      <c r="AO2506" s="212"/>
      <c r="AP2506" s="39"/>
      <c r="AQ2506" s="141"/>
      <c r="AR2506" s="141"/>
      <c r="AS2506" s="143"/>
      <c r="AU2506" s="141"/>
      <c r="AV2506" s="141"/>
      <c r="AW2506" s="143"/>
      <c r="AY2506" s="146"/>
      <c r="AZ2506" s="1104"/>
    </row>
    <row r="2507" spans="1:64" ht="12.75" customHeight="1" x14ac:dyDescent="0.25">
      <c r="A2507" s="356"/>
      <c r="B2507" s="225"/>
      <c r="C2507" s="122"/>
      <c r="D2507" s="357"/>
      <c r="E2507" s="226"/>
      <c r="F2507" s="122"/>
      <c r="G2507" s="126"/>
      <c r="H2507" s="35"/>
      <c r="I2507" s="36"/>
      <c r="J2507" s="37"/>
      <c r="K2507" s="349"/>
      <c r="L2507" s="241"/>
      <c r="M2507" s="242"/>
      <c r="N2507" s="201"/>
      <c r="O2507" s="202"/>
      <c r="P2507" s="202"/>
      <c r="Q2507" s="202"/>
      <c r="R2507" s="202"/>
      <c r="S2507" s="202"/>
      <c r="T2507" s="224"/>
      <c r="U2507" s="138"/>
      <c r="V2507" s="138"/>
      <c r="W2507" s="139"/>
      <c r="X2507" s="139"/>
      <c r="Y2507" s="224"/>
      <c r="Z2507" s="210"/>
      <c r="AA2507" s="204"/>
      <c r="AB2507" s="202"/>
      <c r="AC2507" s="202"/>
      <c r="AD2507" s="202"/>
      <c r="AE2507" s="202"/>
      <c r="AF2507" s="202"/>
      <c r="AG2507" s="224"/>
      <c r="AH2507" s="138"/>
      <c r="AI2507" s="138"/>
      <c r="AJ2507" s="139"/>
      <c r="AK2507" s="139"/>
      <c r="AL2507" s="224"/>
      <c r="AM2507" s="140"/>
      <c r="AN2507" s="211"/>
      <c r="AO2507" s="212"/>
      <c r="AP2507" s="39"/>
      <c r="AQ2507" s="141"/>
      <c r="AR2507" s="141"/>
      <c r="AS2507" s="143"/>
      <c r="AU2507" s="141"/>
      <c r="AV2507" s="141"/>
      <c r="AW2507" s="143"/>
      <c r="AY2507" s="146"/>
      <c r="AZ2507" s="1104"/>
    </row>
    <row r="2508" spans="1:64" s="1105" customFormat="1" ht="30.6" x14ac:dyDescent="0.25">
      <c r="A2508" s="15" t="s">
        <v>2799</v>
      </c>
      <c r="B2508" s="225">
        <v>18</v>
      </c>
      <c r="C2508" s="122" t="s">
        <v>1315</v>
      </c>
      <c r="D2508" s="123">
        <v>1000</v>
      </c>
      <c r="E2508" s="226"/>
      <c r="F2508" s="122">
        <v>12</v>
      </c>
      <c r="G2508" s="126">
        <v>3</v>
      </c>
      <c r="H2508" s="35" t="str">
        <f t="shared" si="1816"/>
        <v>001</v>
      </c>
      <c r="I2508" s="36" t="s">
        <v>96</v>
      </c>
      <c r="J2508" s="37" t="s">
        <v>2927</v>
      </c>
      <c r="K2508" s="281" t="s">
        <v>2928</v>
      </c>
      <c r="L2508" s="232">
        <v>140</v>
      </c>
      <c r="M2508" s="233">
        <v>120</v>
      </c>
      <c r="N2508" s="130"/>
      <c r="O2508" s="131"/>
      <c r="P2508" s="131"/>
      <c r="Q2508" s="131"/>
      <c r="R2508" s="131"/>
      <c r="S2508" s="131"/>
      <c r="T2508" s="132" t="str">
        <f t="shared" ref="T2508:T2515" si="1919">IF(SUM(N2508:S2508)=U2508,"OK",SUM(N2508:S2508)-U2508)</f>
        <v>OK</v>
      </c>
      <c r="U2508" s="138"/>
      <c r="V2508" s="138"/>
      <c r="W2508" s="139"/>
      <c r="X2508" s="139"/>
      <c r="Y2508" s="132" t="str">
        <f t="shared" ref="Y2508:Y2515" si="1920">IF(SUM(W2508:X2508)=Z2508,"OK",SUM(W2508:X2508)-Z2508)</f>
        <v>OK</v>
      </c>
      <c r="Z2508" s="210"/>
      <c r="AA2508" s="204"/>
      <c r="AB2508" s="202"/>
      <c r="AC2508" s="202"/>
      <c r="AD2508" s="202"/>
      <c r="AE2508" s="202"/>
      <c r="AF2508" s="202"/>
      <c r="AG2508" s="132" t="str">
        <f t="shared" ref="AG2508:AG2515" si="1921">IF(SUM(AA2508:AF2508)=AH2508,"OK",SUM(AA2508:AF2508)-AH2508)</f>
        <v>OK</v>
      </c>
      <c r="AH2508" s="138"/>
      <c r="AI2508" s="138"/>
      <c r="AJ2508" s="139"/>
      <c r="AK2508" s="139"/>
      <c r="AL2508" s="132" t="str">
        <f t="shared" ref="AL2508:AL2515" si="1922">IF(SUM(AJ2508:AK2508)=AM2508,"OK",SUM(AJ2508:AK2508)-AM2508)</f>
        <v>OK</v>
      </c>
      <c r="AM2508" s="140"/>
      <c r="AN2508" s="119">
        <f t="shared" ref="AN2508:AN2515" si="1923">L2508+U2508+V2508+Z2508</f>
        <v>140</v>
      </c>
      <c r="AO2508" s="120">
        <f t="shared" ref="AO2508:AO2515" si="1924">M2508+AH2508+AI2508+AM2508</f>
        <v>120</v>
      </c>
      <c r="AP2508" s="39">
        <f t="shared" ref="AP2508:AP2515" si="1925">L2508</f>
        <v>140</v>
      </c>
      <c r="AQ2508" s="141">
        <f t="shared" ref="AQ2508:AQ2515" si="1926">AN2508</f>
        <v>140</v>
      </c>
      <c r="AR2508" s="142">
        <f t="shared" ref="AR2508:AR2515" si="1927">AQ2508-AP2508</f>
        <v>0</v>
      </c>
      <c r="AS2508" s="143">
        <f t="shared" ref="AS2508:AS2515" si="1928">AR2508/AP2508</f>
        <v>0</v>
      </c>
      <c r="AT2508" s="144">
        <f t="shared" ref="AT2508:AT2515" si="1929">M2508</f>
        <v>120</v>
      </c>
      <c r="AU2508" s="141">
        <f t="shared" ref="AU2508:AU2515" si="1930">AO2508</f>
        <v>120</v>
      </c>
      <c r="AV2508" s="142">
        <f t="shared" ref="AV2508:AV2515" si="1931">AU2508-AT2508</f>
        <v>0</v>
      </c>
      <c r="AW2508" s="143">
        <f t="shared" ref="AW2508:AW2515" si="1932">AV2508/AT2508</f>
        <v>0</v>
      </c>
      <c r="AX2508"/>
      <c r="AY2508" s="146" t="str">
        <f t="shared" ref="AY2508:AY2515" si="1933">RIGHT(LEFT(I2508,3),2)&amp;"."&amp;RIGHT(LEFT(I2508,5),2)</f>
        <v>12.11</v>
      </c>
      <c r="AZ2508" s="1104" t="b">
        <f>COUNTIF('[1]Codes SEC'!$B$2:$B$250,Ministres!AY2508)&gt;0</f>
        <v>1</v>
      </c>
      <c r="BA2508"/>
      <c r="BB2508"/>
      <c r="BC2508"/>
      <c r="BD2508"/>
      <c r="BE2508"/>
      <c r="BF2508"/>
      <c r="BG2508"/>
      <c r="BH2508"/>
      <c r="BI2508"/>
      <c r="BJ2508"/>
      <c r="BK2508"/>
      <c r="BL2508"/>
    </row>
    <row r="2509" spans="1:64" ht="35.1" customHeight="1" x14ac:dyDescent="0.25">
      <c r="A2509" s="356" t="s">
        <v>2799</v>
      </c>
      <c r="B2509" s="225">
        <v>18</v>
      </c>
      <c r="C2509" s="122" t="s">
        <v>1315</v>
      </c>
      <c r="D2509" s="123">
        <v>1000</v>
      </c>
      <c r="E2509" s="226"/>
      <c r="F2509" s="122">
        <v>12</v>
      </c>
      <c r="G2509" s="126">
        <v>1</v>
      </c>
      <c r="H2509" s="35" t="str">
        <f t="shared" si="1816"/>
        <v>001</v>
      </c>
      <c r="I2509" s="36" t="s">
        <v>96</v>
      </c>
      <c r="J2509" s="37" t="s">
        <v>2929</v>
      </c>
      <c r="K2509" s="244" t="s">
        <v>2930</v>
      </c>
      <c r="L2509" s="232">
        <v>918</v>
      </c>
      <c r="M2509" s="233">
        <v>822</v>
      </c>
      <c r="N2509" s="130"/>
      <c r="O2509" s="131"/>
      <c r="P2509" s="131"/>
      <c r="Q2509" s="131"/>
      <c r="R2509" s="131"/>
      <c r="S2509" s="131"/>
      <c r="T2509" s="132" t="str">
        <f>IF(SUM(N2509:S2509)=U2509,"OK",SUM(N2509:S2509)-U2509)</f>
        <v>OK</v>
      </c>
      <c r="U2509" s="138"/>
      <c r="V2509" s="138"/>
      <c r="W2509" s="139"/>
      <c r="X2509" s="139"/>
      <c r="Y2509" s="132" t="str">
        <f>IF(SUM(W2509:X2509)=Z2509,"OK",SUM(W2509:X2509)-Z2509)</f>
        <v>OK</v>
      </c>
      <c r="Z2509" s="210"/>
      <c r="AA2509" s="204"/>
      <c r="AB2509" s="202"/>
      <c r="AC2509" s="202"/>
      <c r="AD2509" s="202"/>
      <c r="AE2509" s="202"/>
      <c r="AF2509" s="202"/>
      <c r="AG2509" s="132" t="str">
        <f>IF(SUM(AA2509:AF2509)=AH2509,"OK",SUM(AA2509:AF2509)-AH2509)</f>
        <v>OK</v>
      </c>
      <c r="AH2509" s="138"/>
      <c r="AI2509" s="138"/>
      <c r="AJ2509" s="139"/>
      <c r="AK2509" s="139"/>
      <c r="AL2509" s="132" t="str">
        <f>IF(SUM(AJ2509:AK2509)=AM2509,"OK",SUM(AJ2509:AK2509)-AM2509)</f>
        <v>OK</v>
      </c>
      <c r="AM2509" s="140"/>
      <c r="AN2509" s="119">
        <f>L2509+U2509+V2509+Z2509</f>
        <v>918</v>
      </c>
      <c r="AO2509" s="120">
        <f>M2509+AH2509+AI2509+AM2509</f>
        <v>822</v>
      </c>
      <c r="AP2509" s="39">
        <f>L2509</f>
        <v>918</v>
      </c>
      <c r="AQ2509" s="141">
        <f>AN2509</f>
        <v>918</v>
      </c>
      <c r="AR2509" s="142">
        <f>AQ2509-AP2509</f>
        <v>0</v>
      </c>
      <c r="AS2509" s="143">
        <f>AR2509/AP2509</f>
        <v>0</v>
      </c>
      <c r="AT2509" s="144">
        <f>M2509</f>
        <v>822</v>
      </c>
      <c r="AU2509" s="141">
        <f>AO2509</f>
        <v>822</v>
      </c>
      <c r="AV2509" s="142">
        <f>AU2509-AT2509</f>
        <v>0</v>
      </c>
      <c r="AW2509" s="143">
        <f>AV2509/AT2509</f>
        <v>0</v>
      </c>
      <c r="AY2509" s="146" t="str">
        <f t="shared" si="1933"/>
        <v>12.11</v>
      </c>
      <c r="AZ2509" s="1104" t="b">
        <f>COUNTIF('[1]Codes SEC'!$B$2:$B$250,Ministres!AY2509)&gt;0</f>
        <v>1</v>
      </c>
    </row>
    <row r="2510" spans="1:64" ht="35.1" customHeight="1" x14ac:dyDescent="0.25">
      <c r="A2510" s="356" t="s">
        <v>2799</v>
      </c>
      <c r="B2510" s="225">
        <v>18</v>
      </c>
      <c r="C2510" s="122" t="s">
        <v>1315</v>
      </c>
      <c r="D2510" s="123">
        <v>1000</v>
      </c>
      <c r="E2510" s="226"/>
      <c r="F2510" s="122">
        <v>12</v>
      </c>
      <c r="G2510" s="126">
        <v>1</v>
      </c>
      <c r="H2510" s="35" t="str">
        <f t="shared" si="1816"/>
        <v>001</v>
      </c>
      <c r="I2510" s="36" t="s">
        <v>96</v>
      </c>
      <c r="J2510" s="37" t="s">
        <v>2931</v>
      </c>
      <c r="K2510" s="244" t="s">
        <v>2932</v>
      </c>
      <c r="L2510" s="232">
        <v>4203</v>
      </c>
      <c r="M2510" s="233">
        <v>2954</v>
      </c>
      <c r="N2510" s="130"/>
      <c r="O2510" s="131"/>
      <c r="P2510" s="131"/>
      <c r="Q2510" s="131"/>
      <c r="R2510" s="131"/>
      <c r="S2510" s="131"/>
      <c r="T2510" s="132" t="str">
        <f t="shared" si="1919"/>
        <v>OK</v>
      </c>
      <c r="U2510" s="138"/>
      <c r="V2510" s="138"/>
      <c r="W2510" s="139"/>
      <c r="X2510" s="139"/>
      <c r="Y2510" s="132" t="str">
        <f t="shared" si="1920"/>
        <v>OK</v>
      </c>
      <c r="Z2510" s="210"/>
      <c r="AA2510" s="204"/>
      <c r="AB2510" s="202"/>
      <c r="AC2510" s="202"/>
      <c r="AD2510" s="202"/>
      <c r="AE2510" s="202"/>
      <c r="AF2510" s="202"/>
      <c r="AG2510" s="132" t="str">
        <f t="shared" si="1921"/>
        <v>OK</v>
      </c>
      <c r="AH2510" s="138"/>
      <c r="AI2510" s="138"/>
      <c r="AJ2510" s="139"/>
      <c r="AK2510" s="139"/>
      <c r="AL2510" s="132" t="str">
        <f t="shared" si="1922"/>
        <v>OK</v>
      </c>
      <c r="AM2510" s="140"/>
      <c r="AN2510" s="119">
        <f t="shared" si="1923"/>
        <v>4203</v>
      </c>
      <c r="AO2510" s="120">
        <f t="shared" si="1924"/>
        <v>2954</v>
      </c>
      <c r="AP2510" s="39">
        <f t="shared" si="1925"/>
        <v>4203</v>
      </c>
      <c r="AQ2510" s="141">
        <f t="shared" si="1926"/>
        <v>4203</v>
      </c>
      <c r="AR2510" s="142">
        <f t="shared" si="1927"/>
        <v>0</v>
      </c>
      <c r="AS2510" s="143">
        <f t="shared" si="1928"/>
        <v>0</v>
      </c>
      <c r="AT2510" s="144">
        <f t="shared" si="1929"/>
        <v>2954</v>
      </c>
      <c r="AU2510" s="141">
        <f t="shared" si="1930"/>
        <v>2954</v>
      </c>
      <c r="AV2510" s="142">
        <f t="shared" si="1931"/>
        <v>0</v>
      </c>
      <c r="AW2510" s="143">
        <f t="shared" si="1932"/>
        <v>0</v>
      </c>
      <c r="AY2510" s="146" t="str">
        <f t="shared" si="1933"/>
        <v>12.11</v>
      </c>
      <c r="AZ2510" s="1104" t="b">
        <f>COUNTIF('[1]Codes SEC'!$B$2:$B$250,Ministres!AY2510)&gt;0</f>
        <v>1</v>
      </c>
    </row>
    <row r="2511" spans="1:64" ht="35.1" customHeight="1" x14ac:dyDescent="0.25">
      <c r="A2511" s="15" t="s">
        <v>2799</v>
      </c>
      <c r="B2511" s="225">
        <v>18</v>
      </c>
      <c r="C2511" s="122" t="s">
        <v>1315</v>
      </c>
      <c r="D2511" s="123">
        <v>1000</v>
      </c>
      <c r="E2511" s="226"/>
      <c r="F2511" s="122">
        <v>12</v>
      </c>
      <c r="G2511" s="126">
        <v>1</v>
      </c>
      <c r="H2511" s="35" t="str">
        <f t="shared" si="1816"/>
        <v>001</v>
      </c>
      <c r="I2511" s="36" t="s">
        <v>96</v>
      </c>
      <c r="J2511" s="37" t="s">
        <v>2933</v>
      </c>
      <c r="K2511" s="244" t="s">
        <v>2552</v>
      </c>
      <c r="L2511" s="232">
        <v>280</v>
      </c>
      <c r="M2511" s="233">
        <v>180</v>
      </c>
      <c r="N2511" s="130"/>
      <c r="O2511" s="131"/>
      <c r="P2511" s="131"/>
      <c r="Q2511" s="131"/>
      <c r="R2511" s="131"/>
      <c r="S2511" s="131"/>
      <c r="T2511" s="132" t="str">
        <f>IF(SUM(N2511:S2511)=U2511,"OK",SUM(N2511:S2511)-U2511)</f>
        <v>OK</v>
      </c>
      <c r="U2511" s="138"/>
      <c r="V2511" s="138"/>
      <c r="W2511" s="139"/>
      <c r="X2511" s="139"/>
      <c r="Y2511" s="132" t="str">
        <f>IF(SUM(W2511:X2511)=Z2511,"OK",SUM(W2511:X2511)-Z2511)</f>
        <v>OK</v>
      </c>
      <c r="Z2511" s="210"/>
      <c r="AA2511" s="204"/>
      <c r="AB2511" s="202"/>
      <c r="AC2511" s="202"/>
      <c r="AD2511" s="202"/>
      <c r="AE2511" s="202"/>
      <c r="AF2511" s="202"/>
      <c r="AG2511" s="132" t="str">
        <f>IF(SUM(AA2511:AF2511)=AH2511,"OK",SUM(AA2511:AF2511)-AH2511)</f>
        <v>OK</v>
      </c>
      <c r="AH2511" s="138"/>
      <c r="AI2511" s="138"/>
      <c r="AJ2511" s="139"/>
      <c r="AK2511" s="139"/>
      <c r="AL2511" s="132" t="str">
        <f>IF(SUM(AJ2511:AK2511)=AM2511,"OK",SUM(AJ2511:AK2511)-AM2511)</f>
        <v>OK</v>
      </c>
      <c r="AM2511" s="140"/>
      <c r="AN2511" s="119">
        <f>L2511+U2511+V2511+Z2511</f>
        <v>280</v>
      </c>
      <c r="AO2511" s="120">
        <f>M2511+AH2511+AI2511+AM2511</f>
        <v>180</v>
      </c>
      <c r="AP2511" s="39">
        <f>L2511</f>
        <v>280</v>
      </c>
      <c r="AQ2511" s="141">
        <f>AN2511</f>
        <v>280</v>
      </c>
      <c r="AR2511" s="142">
        <f>AQ2511-AP2511</f>
        <v>0</v>
      </c>
      <c r="AS2511" s="143">
        <f>AR2511/AP2511</f>
        <v>0</v>
      </c>
      <c r="AT2511" s="144">
        <f>M2511</f>
        <v>180</v>
      </c>
      <c r="AU2511" s="141">
        <f>AO2511</f>
        <v>180</v>
      </c>
      <c r="AV2511" s="142">
        <f>AU2511-AT2511</f>
        <v>0</v>
      </c>
      <c r="AW2511" s="143">
        <f>AV2511/AT2511</f>
        <v>0</v>
      </c>
      <c r="AY2511" s="146" t="str">
        <f t="shared" si="1933"/>
        <v>12.11</v>
      </c>
      <c r="AZ2511" s="1104" t="b">
        <f>COUNTIF('[1]Codes SEC'!$B$2:$B$250,Ministres!AY2511)&gt;0</f>
        <v>1</v>
      </c>
    </row>
    <row r="2512" spans="1:64" ht="35.1" customHeight="1" x14ac:dyDescent="0.25">
      <c r="A2512" s="356" t="s">
        <v>2799</v>
      </c>
      <c r="B2512" s="225">
        <v>18</v>
      </c>
      <c r="C2512" s="122" t="s">
        <v>1315</v>
      </c>
      <c r="D2512" s="123">
        <v>1000</v>
      </c>
      <c r="E2512" s="226"/>
      <c r="F2512" s="122">
        <v>12</v>
      </c>
      <c r="G2512" s="126">
        <v>1</v>
      </c>
      <c r="H2512" s="35" t="str">
        <f t="shared" si="1816"/>
        <v>001</v>
      </c>
      <c r="I2512" s="36" t="s">
        <v>96</v>
      </c>
      <c r="J2512" s="37" t="s">
        <v>2934</v>
      </c>
      <c r="K2512" s="244" t="s">
        <v>2552</v>
      </c>
      <c r="L2512" s="232">
        <v>489</v>
      </c>
      <c r="M2512" s="233">
        <v>409</v>
      </c>
      <c r="N2512" s="130"/>
      <c r="O2512" s="131"/>
      <c r="P2512" s="131"/>
      <c r="Q2512" s="131"/>
      <c r="R2512" s="131"/>
      <c r="S2512" s="131"/>
      <c r="T2512" s="132" t="str">
        <f t="shared" si="1919"/>
        <v>OK</v>
      </c>
      <c r="U2512" s="138"/>
      <c r="V2512" s="138"/>
      <c r="W2512" s="139"/>
      <c r="X2512" s="139"/>
      <c r="Y2512" s="132" t="str">
        <f t="shared" si="1920"/>
        <v>OK</v>
      </c>
      <c r="Z2512" s="210"/>
      <c r="AA2512" s="204"/>
      <c r="AB2512" s="202"/>
      <c r="AC2512" s="202"/>
      <c r="AD2512" s="202"/>
      <c r="AE2512" s="202"/>
      <c r="AF2512" s="202"/>
      <c r="AG2512" s="132" t="str">
        <f t="shared" si="1921"/>
        <v>OK</v>
      </c>
      <c r="AH2512" s="138"/>
      <c r="AI2512" s="138"/>
      <c r="AJ2512" s="139"/>
      <c r="AK2512" s="139"/>
      <c r="AL2512" s="132" t="str">
        <f t="shared" si="1922"/>
        <v>OK</v>
      </c>
      <c r="AM2512" s="140"/>
      <c r="AN2512" s="119">
        <f t="shared" si="1923"/>
        <v>489</v>
      </c>
      <c r="AO2512" s="120">
        <f t="shared" si="1924"/>
        <v>409</v>
      </c>
      <c r="AP2512" s="39">
        <f t="shared" si="1925"/>
        <v>489</v>
      </c>
      <c r="AQ2512" s="141">
        <f t="shared" si="1926"/>
        <v>489</v>
      </c>
      <c r="AR2512" s="142">
        <f t="shared" si="1927"/>
        <v>0</v>
      </c>
      <c r="AS2512" s="143">
        <f t="shared" si="1928"/>
        <v>0</v>
      </c>
      <c r="AT2512" s="144">
        <f t="shared" si="1929"/>
        <v>409</v>
      </c>
      <c r="AU2512" s="141">
        <f t="shared" si="1930"/>
        <v>409</v>
      </c>
      <c r="AV2512" s="142">
        <f t="shared" si="1931"/>
        <v>0</v>
      </c>
      <c r="AW2512" s="143">
        <f t="shared" si="1932"/>
        <v>0</v>
      </c>
      <c r="AY2512" s="146" t="str">
        <f t="shared" si="1933"/>
        <v>12.11</v>
      </c>
      <c r="AZ2512" s="1104" t="b">
        <f>COUNTIF('[1]Codes SEC'!$B$2:$B$250,Ministres!AY2512)&gt;0</f>
        <v>1</v>
      </c>
    </row>
    <row r="2513" spans="1:64" ht="35.1" customHeight="1" x14ac:dyDescent="0.25">
      <c r="A2513" s="15" t="s">
        <v>2799</v>
      </c>
      <c r="B2513" s="225" t="s">
        <v>1335</v>
      </c>
      <c r="C2513" s="122" t="s">
        <v>1315</v>
      </c>
      <c r="D2513" s="123">
        <v>1000</v>
      </c>
      <c r="E2513" s="226"/>
      <c r="F2513" s="122">
        <v>12</v>
      </c>
      <c r="G2513" s="227"/>
      <c r="H2513" s="228" t="str">
        <f t="shared" si="1816"/>
        <v>001</v>
      </c>
      <c r="I2513" s="229">
        <v>81221000</v>
      </c>
      <c r="J2513" s="230" t="s">
        <v>2935</v>
      </c>
      <c r="K2513" s="231" t="s">
        <v>2936</v>
      </c>
      <c r="L2513" s="232">
        <v>0</v>
      </c>
      <c r="M2513" s="233">
        <v>0</v>
      </c>
      <c r="N2513" s="130"/>
      <c r="O2513" s="131"/>
      <c r="P2513" s="131"/>
      <c r="Q2513" s="131"/>
      <c r="R2513" s="131"/>
      <c r="S2513" s="131"/>
      <c r="T2513" s="132" t="str">
        <f t="shared" si="1919"/>
        <v>OK</v>
      </c>
      <c r="U2513" s="138"/>
      <c r="V2513" s="138"/>
      <c r="W2513" s="139"/>
      <c r="X2513" s="139"/>
      <c r="Y2513" s="132" t="str">
        <f t="shared" si="1920"/>
        <v>OK</v>
      </c>
      <c r="Z2513" s="210"/>
      <c r="AA2513" s="204"/>
      <c r="AB2513" s="202"/>
      <c r="AC2513" s="202"/>
      <c r="AD2513" s="202"/>
      <c r="AE2513" s="202"/>
      <c r="AF2513" s="202"/>
      <c r="AG2513" s="132" t="str">
        <f t="shared" si="1921"/>
        <v>OK</v>
      </c>
      <c r="AH2513" s="138"/>
      <c r="AI2513" s="138"/>
      <c r="AJ2513" s="139"/>
      <c r="AK2513" s="139"/>
      <c r="AL2513" s="132" t="str">
        <f t="shared" si="1922"/>
        <v>OK</v>
      </c>
      <c r="AM2513" s="140"/>
      <c r="AN2513" s="119">
        <f t="shared" si="1923"/>
        <v>0</v>
      </c>
      <c r="AO2513" s="120">
        <f t="shared" si="1924"/>
        <v>0</v>
      </c>
      <c r="AP2513" s="39">
        <f t="shared" si="1925"/>
        <v>0</v>
      </c>
      <c r="AQ2513" s="141">
        <f t="shared" si="1926"/>
        <v>0</v>
      </c>
      <c r="AR2513" s="142">
        <f t="shared" si="1927"/>
        <v>0</v>
      </c>
      <c r="AS2513" s="143" t="e">
        <f t="shared" si="1928"/>
        <v>#DIV/0!</v>
      </c>
      <c r="AT2513" s="144">
        <f t="shared" si="1929"/>
        <v>0</v>
      </c>
      <c r="AU2513" s="141">
        <f t="shared" si="1930"/>
        <v>0</v>
      </c>
      <c r="AV2513" s="142">
        <f t="shared" si="1931"/>
        <v>0</v>
      </c>
      <c r="AW2513" s="143" t="e">
        <f t="shared" si="1932"/>
        <v>#DIV/0!</v>
      </c>
      <c r="AY2513" s="146" t="str">
        <f t="shared" si="1933"/>
        <v>12.21</v>
      </c>
      <c r="AZ2513" s="1104" t="b">
        <f>COUNTIF('[1]Codes SEC'!$B$2:$B$250,Ministres!AY2513)&gt;0</f>
        <v>1</v>
      </c>
    </row>
    <row r="2514" spans="1:64" ht="35.1" customHeight="1" x14ac:dyDescent="0.25">
      <c r="A2514" s="15" t="s">
        <v>2799</v>
      </c>
      <c r="B2514" s="225" t="s">
        <v>1335</v>
      </c>
      <c r="C2514" s="122" t="s">
        <v>1315</v>
      </c>
      <c r="D2514" s="123">
        <v>1000</v>
      </c>
      <c r="E2514" s="226"/>
      <c r="F2514" s="122">
        <v>12</v>
      </c>
      <c r="G2514" s="227">
        <v>1</v>
      </c>
      <c r="H2514" s="228" t="str">
        <f t="shared" si="1816"/>
        <v>001</v>
      </c>
      <c r="I2514" s="229">
        <v>82140000</v>
      </c>
      <c r="J2514" s="230" t="s">
        <v>2937</v>
      </c>
      <c r="K2514" s="231" t="s">
        <v>2938</v>
      </c>
      <c r="L2514" s="232">
        <v>0</v>
      </c>
      <c r="M2514" s="233">
        <v>0</v>
      </c>
      <c r="N2514" s="130"/>
      <c r="O2514" s="131"/>
      <c r="P2514" s="131"/>
      <c r="Q2514" s="131"/>
      <c r="R2514" s="131"/>
      <c r="S2514" s="131"/>
      <c r="T2514" s="132" t="str">
        <f t="shared" si="1919"/>
        <v>OK</v>
      </c>
      <c r="U2514" s="138"/>
      <c r="V2514" s="138"/>
      <c r="W2514" s="139"/>
      <c r="X2514" s="139"/>
      <c r="Y2514" s="132" t="str">
        <f t="shared" si="1920"/>
        <v>OK</v>
      </c>
      <c r="Z2514" s="210"/>
      <c r="AA2514" s="204"/>
      <c r="AB2514" s="202"/>
      <c r="AC2514" s="202"/>
      <c r="AD2514" s="202"/>
      <c r="AE2514" s="202"/>
      <c r="AF2514" s="202"/>
      <c r="AG2514" s="132" t="str">
        <f t="shared" si="1921"/>
        <v>OK</v>
      </c>
      <c r="AH2514" s="138"/>
      <c r="AI2514" s="138"/>
      <c r="AJ2514" s="139"/>
      <c r="AK2514" s="139"/>
      <c r="AL2514" s="132" t="str">
        <f t="shared" si="1922"/>
        <v>OK</v>
      </c>
      <c r="AM2514" s="140"/>
      <c r="AN2514" s="119">
        <f t="shared" si="1923"/>
        <v>0</v>
      </c>
      <c r="AO2514" s="120">
        <f t="shared" si="1924"/>
        <v>0</v>
      </c>
      <c r="AP2514" s="39">
        <f t="shared" si="1925"/>
        <v>0</v>
      </c>
      <c r="AQ2514" s="141">
        <f t="shared" si="1926"/>
        <v>0</v>
      </c>
      <c r="AR2514" s="142">
        <f t="shared" si="1927"/>
        <v>0</v>
      </c>
      <c r="AS2514" s="143" t="e">
        <f t="shared" si="1928"/>
        <v>#DIV/0!</v>
      </c>
      <c r="AT2514" s="144">
        <f t="shared" si="1929"/>
        <v>0</v>
      </c>
      <c r="AU2514" s="141">
        <f t="shared" si="1930"/>
        <v>0</v>
      </c>
      <c r="AV2514" s="142">
        <f t="shared" si="1931"/>
        <v>0</v>
      </c>
      <c r="AW2514" s="143" t="e">
        <f t="shared" si="1932"/>
        <v>#DIV/0!</v>
      </c>
      <c r="AY2514" s="146" t="str">
        <f t="shared" si="1933"/>
        <v>21.40</v>
      </c>
      <c r="AZ2514" s="1104" t="b">
        <f>COUNTIF('[1]Codes SEC'!$B$2:$B$250,Ministres!AY2514)&gt;0</f>
        <v>1</v>
      </c>
    </row>
    <row r="2515" spans="1:64" ht="35.1" customHeight="1" x14ac:dyDescent="0.25">
      <c r="A2515" s="15" t="s">
        <v>2799</v>
      </c>
      <c r="B2515" s="225" t="s">
        <v>1335</v>
      </c>
      <c r="C2515" s="122" t="s">
        <v>1315</v>
      </c>
      <c r="D2515" s="123">
        <v>1000</v>
      </c>
      <c r="E2515" s="226"/>
      <c r="F2515" s="122">
        <v>12</v>
      </c>
      <c r="G2515" s="227">
        <v>1</v>
      </c>
      <c r="H2515" s="228" t="str">
        <f t="shared" si="1816"/>
        <v>001</v>
      </c>
      <c r="I2515" s="229">
        <v>82160000</v>
      </c>
      <c r="J2515" s="230" t="s">
        <v>2939</v>
      </c>
      <c r="K2515" s="231" t="s">
        <v>2020</v>
      </c>
      <c r="L2515" s="232">
        <v>0</v>
      </c>
      <c r="M2515" s="233">
        <v>0</v>
      </c>
      <c r="N2515" s="130"/>
      <c r="O2515" s="131"/>
      <c r="P2515" s="131"/>
      <c r="Q2515" s="131"/>
      <c r="R2515" s="131"/>
      <c r="S2515" s="131"/>
      <c r="T2515" s="132" t="str">
        <f t="shared" si="1919"/>
        <v>OK</v>
      </c>
      <c r="U2515" s="138"/>
      <c r="V2515" s="138"/>
      <c r="W2515" s="139"/>
      <c r="X2515" s="139"/>
      <c r="Y2515" s="132" t="str">
        <f t="shared" si="1920"/>
        <v>OK</v>
      </c>
      <c r="Z2515" s="210"/>
      <c r="AA2515" s="204"/>
      <c r="AB2515" s="202"/>
      <c r="AC2515" s="202"/>
      <c r="AD2515" s="202"/>
      <c r="AE2515" s="202"/>
      <c r="AF2515" s="202"/>
      <c r="AG2515" s="132" t="str">
        <f t="shared" si="1921"/>
        <v>OK</v>
      </c>
      <c r="AH2515" s="138"/>
      <c r="AI2515" s="138"/>
      <c r="AJ2515" s="139"/>
      <c r="AK2515" s="139"/>
      <c r="AL2515" s="132" t="str">
        <f t="shared" si="1922"/>
        <v>OK</v>
      </c>
      <c r="AM2515" s="140"/>
      <c r="AN2515" s="119">
        <f t="shared" si="1923"/>
        <v>0</v>
      </c>
      <c r="AO2515" s="120">
        <f t="shared" si="1924"/>
        <v>0</v>
      </c>
      <c r="AP2515" s="39">
        <f t="shared" si="1925"/>
        <v>0</v>
      </c>
      <c r="AQ2515" s="141">
        <f t="shared" si="1926"/>
        <v>0</v>
      </c>
      <c r="AR2515" s="142">
        <f t="shared" si="1927"/>
        <v>0</v>
      </c>
      <c r="AS2515" s="143" t="e">
        <f t="shared" si="1928"/>
        <v>#DIV/0!</v>
      </c>
      <c r="AT2515" s="144">
        <f t="shared" si="1929"/>
        <v>0</v>
      </c>
      <c r="AU2515" s="141">
        <f t="shared" si="1930"/>
        <v>0</v>
      </c>
      <c r="AV2515" s="142">
        <f t="shared" si="1931"/>
        <v>0</v>
      </c>
      <c r="AW2515" s="143" t="e">
        <f t="shared" si="1932"/>
        <v>#DIV/0!</v>
      </c>
      <c r="AY2515" s="146" t="str">
        <f t="shared" si="1933"/>
        <v>21.60</v>
      </c>
      <c r="AZ2515" s="1104" t="b">
        <f>COUNTIF('[1]Codes SEC'!$B$2:$B$250,Ministres!AY2515)&gt;0</f>
        <v>1</v>
      </c>
    </row>
    <row r="2516" spans="1:64" s="197" customFormat="1" ht="12.75" customHeight="1" x14ac:dyDescent="0.25">
      <c r="A2516" s="350"/>
      <c r="B2516" s="1106"/>
      <c r="C2516" s="150"/>
      <c r="D2516" s="352"/>
      <c r="E2516" s="1107"/>
      <c r="F2516" s="150"/>
      <c r="G2516" s="154"/>
      <c r="H2516" s="155"/>
      <c r="I2516" s="156"/>
      <c r="J2516" s="157"/>
      <c r="K2516" s="158" t="s">
        <v>70</v>
      </c>
      <c r="L2516" s="417">
        <f t="shared" ref="L2516:S2516" si="1934">L2509+L2511+L2508+L2510+L2512+L2513+L2514+L2515</f>
        <v>6030</v>
      </c>
      <c r="M2516" s="1108">
        <f t="shared" si="1934"/>
        <v>4485</v>
      </c>
      <c r="N2516" s="1109">
        <f t="shared" si="1934"/>
        <v>0</v>
      </c>
      <c r="O2516" s="1110">
        <f t="shared" si="1934"/>
        <v>0</v>
      </c>
      <c r="P2516" s="1110">
        <f t="shared" si="1934"/>
        <v>0</v>
      </c>
      <c r="Q2516" s="1110">
        <f t="shared" si="1934"/>
        <v>0</v>
      </c>
      <c r="R2516" s="1110">
        <f t="shared" si="1934"/>
        <v>0</v>
      </c>
      <c r="S2516" s="1110">
        <f t="shared" si="1934"/>
        <v>0</v>
      </c>
      <c r="T2516" s="1111"/>
      <c r="U2516" s="1112">
        <f>U2509+U2511+U2508+U2510+U2512+U2513+U2514+U2515</f>
        <v>0</v>
      </c>
      <c r="V2516" s="1112">
        <f>V2509+V2511+V2508+V2510+V2512+V2513+V2514+V2515</f>
        <v>0</v>
      </c>
      <c r="W2516" s="1110">
        <f>W2509+W2511+W2508+W2510+W2512+W2513+W2514+W2515</f>
        <v>0</v>
      </c>
      <c r="X2516" s="1110">
        <f>X2509+X2511+X2508+X2510+X2512+X2513+X2514+X2515</f>
        <v>0</v>
      </c>
      <c r="Y2516" s="1111"/>
      <c r="Z2516" s="1112">
        <f t="shared" ref="Z2516:AF2516" si="1935">Z2509+Z2511+Z2508+Z2510+Z2512+Z2513+Z2514+Z2515</f>
        <v>0</v>
      </c>
      <c r="AA2516" s="165">
        <f t="shared" si="1935"/>
        <v>0</v>
      </c>
      <c r="AB2516" s="1110">
        <f t="shared" si="1935"/>
        <v>0</v>
      </c>
      <c r="AC2516" s="1110">
        <f t="shared" si="1935"/>
        <v>0</v>
      </c>
      <c r="AD2516" s="1110">
        <f t="shared" si="1935"/>
        <v>0</v>
      </c>
      <c r="AE2516" s="1110">
        <f t="shared" si="1935"/>
        <v>0</v>
      </c>
      <c r="AF2516" s="1110">
        <f t="shared" si="1935"/>
        <v>0</v>
      </c>
      <c r="AG2516" s="1111"/>
      <c r="AH2516" s="1112">
        <f>AH2509+AH2511+AH2508+AH2510+AH2512+AH2513+AH2514+AH2515</f>
        <v>0</v>
      </c>
      <c r="AI2516" s="1112">
        <f>AI2509+AI2511+AI2508+AI2510+AI2512+AI2513+AI2514+AI2515</f>
        <v>0</v>
      </c>
      <c r="AJ2516" s="1110">
        <f>AJ2509+AJ2511+AJ2508+AJ2510+AJ2512+AJ2513+AJ2514+AJ2515</f>
        <v>0</v>
      </c>
      <c r="AK2516" s="1110">
        <f>AK2509+AK2511+AK2508+AK2510+AK2512+AK2513+AK2514+AK2515</f>
        <v>0</v>
      </c>
      <c r="AL2516" s="1111"/>
      <c r="AM2516" s="1113">
        <f t="shared" ref="AM2516:AW2516" si="1936">AM2509+AM2511+AM2508+AM2510+AM2512+AM2513+AM2514+AM2515</f>
        <v>0</v>
      </c>
      <c r="AN2516" s="167">
        <f t="shared" si="1936"/>
        <v>6030</v>
      </c>
      <c r="AO2516" s="1114">
        <f t="shared" si="1936"/>
        <v>4485</v>
      </c>
      <c r="AP2516" s="169">
        <f t="shared" si="1936"/>
        <v>6030</v>
      </c>
      <c r="AQ2516" s="1115">
        <f t="shared" si="1936"/>
        <v>6030</v>
      </c>
      <c r="AR2516" s="1116">
        <f t="shared" si="1936"/>
        <v>0</v>
      </c>
      <c r="AS2516" s="1117" t="e">
        <f t="shared" si="1936"/>
        <v>#DIV/0!</v>
      </c>
      <c r="AT2516" s="1118">
        <f t="shared" si="1936"/>
        <v>4485</v>
      </c>
      <c r="AU2516" s="1115">
        <f t="shared" si="1936"/>
        <v>4485</v>
      </c>
      <c r="AV2516" s="1116">
        <f t="shared" si="1936"/>
        <v>0</v>
      </c>
      <c r="AW2516" s="1117" t="e">
        <f t="shared" si="1936"/>
        <v>#DIV/0!</v>
      </c>
      <c r="AX2516"/>
      <c r="AY2516" s="146"/>
      <c r="AZ2516" s="1104"/>
      <c r="BA2516" s="12"/>
      <c r="BB2516" s="12"/>
      <c r="BC2516" s="12"/>
      <c r="BD2516" s="12"/>
      <c r="BE2516" s="12"/>
      <c r="BF2516" s="12"/>
      <c r="BG2516" s="12"/>
      <c r="BH2516" s="12"/>
      <c r="BI2516" s="12"/>
      <c r="BJ2516" s="12"/>
      <c r="BK2516" s="12"/>
      <c r="BL2516" s="12"/>
    </row>
    <row r="2517" spans="1:64" ht="12.75" customHeight="1" x14ac:dyDescent="0.25">
      <c r="A2517" s="356"/>
      <c r="B2517" s="225"/>
      <c r="C2517" s="122"/>
      <c r="D2517" s="357"/>
      <c r="E2517" s="226"/>
      <c r="F2517" s="122"/>
      <c r="G2517" s="126"/>
      <c r="H2517" s="35"/>
      <c r="I2517" s="36"/>
      <c r="J2517" s="37"/>
      <c r="K2517" s="860"/>
      <c r="L2517" s="241"/>
      <c r="M2517" s="242"/>
      <c r="N2517" s="258"/>
      <c r="O2517" s="259"/>
      <c r="P2517" s="259"/>
      <c r="Q2517" s="259"/>
      <c r="R2517" s="259"/>
      <c r="S2517" s="259"/>
      <c r="T2517" s="260"/>
      <c r="U2517" s="261"/>
      <c r="V2517" s="261"/>
      <c r="W2517" s="262"/>
      <c r="X2517" s="262"/>
      <c r="Y2517" s="260"/>
      <c r="Z2517" s="263"/>
      <c r="AA2517" s="264"/>
      <c r="AB2517" s="259"/>
      <c r="AC2517" s="259"/>
      <c r="AD2517" s="259"/>
      <c r="AE2517" s="259"/>
      <c r="AF2517" s="259"/>
      <c r="AG2517" s="260"/>
      <c r="AH2517" s="261"/>
      <c r="AI2517" s="261"/>
      <c r="AJ2517" s="262"/>
      <c r="AK2517" s="262"/>
      <c r="AL2517" s="260"/>
      <c r="AM2517" s="265"/>
      <c r="AN2517" s="266"/>
      <c r="AO2517" s="267"/>
      <c r="AP2517" s="268"/>
      <c r="AQ2517" s="269"/>
      <c r="AR2517" s="269"/>
      <c r="AS2517" s="270"/>
      <c r="AT2517" s="271"/>
      <c r="AU2517" s="269"/>
      <c r="AV2517" s="269"/>
      <c r="AW2517" s="270"/>
      <c r="AY2517" s="146"/>
      <c r="AZ2517" s="1104"/>
    </row>
    <row r="2518" spans="1:64" ht="12.75" customHeight="1" x14ac:dyDescent="0.25">
      <c r="A2518" s="356"/>
      <c r="B2518" s="225"/>
      <c r="C2518" s="122"/>
      <c r="D2518" s="357"/>
      <c r="E2518" s="226"/>
      <c r="F2518" s="122"/>
      <c r="G2518" s="126"/>
      <c r="H2518" s="35"/>
      <c r="I2518" s="36"/>
      <c r="J2518" s="37"/>
      <c r="K2518" s="243" t="s">
        <v>109</v>
      </c>
      <c r="L2518" s="241"/>
      <c r="M2518" s="242"/>
      <c r="N2518" s="258"/>
      <c r="O2518" s="259"/>
      <c r="P2518" s="259"/>
      <c r="Q2518" s="259"/>
      <c r="R2518" s="259"/>
      <c r="S2518" s="259"/>
      <c r="T2518" s="260"/>
      <c r="U2518" s="261"/>
      <c r="V2518" s="261"/>
      <c r="W2518" s="262"/>
      <c r="X2518" s="262"/>
      <c r="Y2518" s="260"/>
      <c r="Z2518" s="263"/>
      <c r="AA2518" s="264"/>
      <c r="AB2518" s="259"/>
      <c r="AC2518" s="259"/>
      <c r="AD2518" s="259"/>
      <c r="AE2518" s="259"/>
      <c r="AF2518" s="259"/>
      <c r="AG2518" s="260"/>
      <c r="AH2518" s="261"/>
      <c r="AI2518" s="261"/>
      <c r="AJ2518" s="262"/>
      <c r="AK2518" s="262"/>
      <c r="AL2518" s="260"/>
      <c r="AM2518" s="265"/>
      <c r="AN2518" s="266"/>
      <c r="AO2518" s="267"/>
      <c r="AP2518" s="268"/>
      <c r="AQ2518" s="269"/>
      <c r="AR2518" s="269"/>
      <c r="AS2518" s="270"/>
      <c r="AT2518" s="271"/>
      <c r="AU2518" s="269"/>
      <c r="AV2518" s="269"/>
      <c r="AW2518" s="270"/>
      <c r="AY2518" s="146"/>
      <c r="AZ2518" s="1104"/>
    </row>
    <row r="2519" spans="1:64" ht="12.75" customHeight="1" x14ac:dyDescent="0.25">
      <c r="A2519" s="356"/>
      <c r="B2519" s="225"/>
      <c r="C2519" s="122"/>
      <c r="D2519" s="357"/>
      <c r="E2519" s="226"/>
      <c r="F2519" s="122"/>
      <c r="G2519" s="126"/>
      <c r="H2519" s="35"/>
      <c r="I2519" s="36"/>
      <c r="J2519" s="37"/>
      <c r="K2519" s="244"/>
      <c r="L2519" s="241"/>
      <c r="M2519" s="242"/>
      <c r="N2519" s="258"/>
      <c r="O2519" s="259"/>
      <c r="P2519" s="259"/>
      <c r="Q2519" s="259"/>
      <c r="R2519" s="259"/>
      <c r="S2519" s="259"/>
      <c r="T2519" s="260"/>
      <c r="U2519" s="261"/>
      <c r="V2519" s="261"/>
      <c r="W2519" s="262"/>
      <c r="X2519" s="262"/>
      <c r="Y2519" s="260"/>
      <c r="Z2519" s="263"/>
      <c r="AA2519" s="264"/>
      <c r="AB2519" s="259"/>
      <c r="AC2519" s="259"/>
      <c r="AD2519" s="259"/>
      <c r="AE2519" s="259"/>
      <c r="AF2519" s="259"/>
      <c r="AG2519" s="260"/>
      <c r="AH2519" s="261"/>
      <c r="AI2519" s="261"/>
      <c r="AJ2519" s="262"/>
      <c r="AK2519" s="262"/>
      <c r="AL2519" s="260"/>
      <c r="AM2519" s="265"/>
      <c r="AN2519" s="266"/>
      <c r="AO2519" s="267"/>
      <c r="AP2519" s="268"/>
      <c r="AQ2519" s="269"/>
      <c r="AR2519" s="269"/>
      <c r="AS2519" s="270"/>
      <c r="AT2519" s="271"/>
      <c r="AU2519" s="269"/>
      <c r="AV2519" s="269"/>
      <c r="AW2519" s="270"/>
      <c r="AY2519" s="146"/>
      <c r="AZ2519" s="1104"/>
    </row>
    <row r="2520" spans="1:64" ht="30.6" x14ac:dyDescent="0.25">
      <c r="A2520" s="15" t="s">
        <v>2799</v>
      </c>
      <c r="B2520" s="225">
        <v>18</v>
      </c>
      <c r="C2520" s="122" t="s">
        <v>1315</v>
      </c>
      <c r="D2520" s="123">
        <v>1000</v>
      </c>
      <c r="E2520" s="226"/>
      <c r="F2520" s="122">
        <v>12</v>
      </c>
      <c r="G2520" s="126">
        <v>1</v>
      </c>
      <c r="H2520" s="35" t="str">
        <f t="shared" ref="H2520:H2579" si="1937">LEFT(J2520,3)</f>
        <v>001</v>
      </c>
      <c r="I2520" s="36" t="s">
        <v>113</v>
      </c>
      <c r="J2520" s="37" t="s">
        <v>2940</v>
      </c>
      <c r="K2520" s="281" t="s">
        <v>2941</v>
      </c>
      <c r="L2520" s="232">
        <v>576</v>
      </c>
      <c r="M2520" s="233">
        <v>533</v>
      </c>
      <c r="N2520" s="130"/>
      <c r="O2520" s="131"/>
      <c r="P2520" s="131"/>
      <c r="Q2520" s="131"/>
      <c r="R2520" s="131"/>
      <c r="S2520" s="131"/>
      <c r="T2520" s="132" t="str">
        <f>IF(SUM(N2520:S2520)=U2520,"OK",SUM(N2520:S2520)-U2520)</f>
        <v>OK</v>
      </c>
      <c r="U2520" s="138"/>
      <c r="V2520" s="138"/>
      <c r="W2520" s="139"/>
      <c r="X2520" s="139"/>
      <c r="Y2520" s="132" t="str">
        <f>IF(SUM(W2520:X2520)=Z2520,"OK",SUM(W2520:X2520)-Z2520)</f>
        <v>OK</v>
      </c>
      <c r="Z2520" s="210"/>
      <c r="AA2520" s="204"/>
      <c r="AB2520" s="202"/>
      <c r="AC2520" s="202"/>
      <c r="AD2520" s="202"/>
      <c r="AE2520" s="202"/>
      <c r="AF2520" s="202"/>
      <c r="AG2520" s="132" t="str">
        <f>IF(SUM(AA2520:AF2520)=AH2520,"OK",SUM(AA2520:AF2520)-AH2520)</f>
        <v>OK</v>
      </c>
      <c r="AH2520" s="138"/>
      <c r="AI2520" s="138"/>
      <c r="AJ2520" s="139"/>
      <c r="AK2520" s="139"/>
      <c r="AL2520" s="132" t="str">
        <f>IF(SUM(AJ2520:AK2520)=AM2520,"OK",SUM(AJ2520:AK2520)-AM2520)</f>
        <v>OK</v>
      </c>
      <c r="AM2520" s="140"/>
      <c r="AN2520" s="119">
        <f>L2520+U2520+V2520+Z2520</f>
        <v>576</v>
      </c>
      <c r="AO2520" s="120">
        <f>M2520+AH2520+AI2520+AM2520</f>
        <v>533</v>
      </c>
      <c r="AP2520" s="39">
        <f>L2520</f>
        <v>576</v>
      </c>
      <c r="AQ2520" s="141">
        <f>AN2520</f>
        <v>576</v>
      </c>
      <c r="AR2520" s="142">
        <f>AQ2520-AP2520</f>
        <v>0</v>
      </c>
      <c r="AS2520" s="143">
        <f>AR2520/AP2520</f>
        <v>0</v>
      </c>
      <c r="AT2520" s="144">
        <f>M2520</f>
        <v>533</v>
      </c>
      <c r="AU2520" s="141">
        <f>AO2520</f>
        <v>533</v>
      </c>
      <c r="AV2520" s="142">
        <f>AU2520-AT2520</f>
        <v>0</v>
      </c>
      <c r="AW2520" s="143">
        <f>AV2520/AT2520</f>
        <v>0</v>
      </c>
      <c r="AY2520" s="146" t="str">
        <f>RIGHT(LEFT(I2520,3),2)&amp;"."&amp;RIGHT(LEFT(I2520,5),2)</f>
        <v>74.22</v>
      </c>
      <c r="AZ2520" s="1104" t="b">
        <f>COUNTIF('[1]Codes SEC'!$B$2:$B$250,Ministres!AY2520)&gt;0</f>
        <v>1</v>
      </c>
    </row>
    <row r="2521" spans="1:64" ht="30.6" x14ac:dyDescent="0.25">
      <c r="A2521" s="356" t="s">
        <v>2799</v>
      </c>
      <c r="B2521" s="225">
        <v>18</v>
      </c>
      <c r="C2521" s="122" t="s">
        <v>1315</v>
      </c>
      <c r="D2521" s="123">
        <v>1000</v>
      </c>
      <c r="E2521" s="226"/>
      <c r="F2521" s="122">
        <v>12</v>
      </c>
      <c r="G2521" s="126">
        <v>1</v>
      </c>
      <c r="H2521" s="35" t="str">
        <f t="shared" si="1937"/>
        <v>001</v>
      </c>
      <c r="I2521" s="36" t="s">
        <v>113</v>
      </c>
      <c r="J2521" s="37" t="s">
        <v>2942</v>
      </c>
      <c r="K2521" s="281" t="s">
        <v>2941</v>
      </c>
      <c r="L2521" s="232">
        <v>344</v>
      </c>
      <c r="M2521" s="233">
        <v>317</v>
      </c>
      <c r="N2521" s="130"/>
      <c r="O2521" s="131"/>
      <c r="P2521" s="131"/>
      <c r="Q2521" s="131"/>
      <c r="R2521" s="131"/>
      <c r="S2521" s="131"/>
      <c r="T2521" s="132" t="str">
        <f t="shared" ref="T2521" si="1938">IF(SUM(N2521:S2521)=U2521,"OK",SUM(N2521:S2521)-U2521)</f>
        <v>OK</v>
      </c>
      <c r="U2521" s="138"/>
      <c r="V2521" s="138"/>
      <c r="W2521" s="139"/>
      <c r="X2521" s="139"/>
      <c r="Y2521" s="132" t="str">
        <f t="shared" ref="Y2521" si="1939">IF(SUM(W2521:X2521)=Z2521,"OK",SUM(W2521:X2521)-Z2521)</f>
        <v>OK</v>
      </c>
      <c r="Z2521" s="210"/>
      <c r="AA2521" s="204"/>
      <c r="AB2521" s="202"/>
      <c r="AC2521" s="202"/>
      <c r="AD2521" s="202"/>
      <c r="AE2521" s="202"/>
      <c r="AF2521" s="202"/>
      <c r="AG2521" s="132" t="str">
        <f t="shared" ref="AG2521" si="1940">IF(SUM(AA2521:AF2521)=AH2521,"OK",SUM(AA2521:AF2521)-AH2521)</f>
        <v>OK</v>
      </c>
      <c r="AH2521" s="138"/>
      <c r="AI2521" s="138"/>
      <c r="AJ2521" s="139"/>
      <c r="AK2521" s="139"/>
      <c r="AL2521" s="132" t="str">
        <f t="shared" ref="AL2521" si="1941">IF(SUM(AJ2521:AK2521)=AM2521,"OK",SUM(AJ2521:AK2521)-AM2521)</f>
        <v>OK</v>
      </c>
      <c r="AM2521" s="140"/>
      <c r="AN2521" s="119">
        <f t="shared" ref="AN2521" si="1942">L2521+U2521+V2521+Z2521</f>
        <v>344</v>
      </c>
      <c r="AO2521" s="120">
        <f t="shared" ref="AO2521" si="1943">M2521+AH2521+AI2521+AM2521</f>
        <v>317</v>
      </c>
      <c r="AP2521" s="39">
        <f>L2521</f>
        <v>344</v>
      </c>
      <c r="AQ2521" s="141">
        <f>AN2521</f>
        <v>344</v>
      </c>
      <c r="AR2521" s="142">
        <f>AQ2521-AP2521</f>
        <v>0</v>
      </c>
      <c r="AS2521" s="143">
        <f>AR2521/AP2521</f>
        <v>0</v>
      </c>
      <c r="AT2521" s="144">
        <f>M2521</f>
        <v>317</v>
      </c>
      <c r="AU2521" s="141">
        <f>AO2521</f>
        <v>317</v>
      </c>
      <c r="AV2521" s="142">
        <f>AU2521-AT2521</f>
        <v>0</v>
      </c>
      <c r="AW2521" s="143">
        <f>AV2521/AT2521</f>
        <v>0</v>
      </c>
      <c r="AY2521" s="146" t="str">
        <f>RIGHT(LEFT(I2521,3),2)&amp;"."&amp;RIGHT(LEFT(I2521,5),2)</f>
        <v>74.22</v>
      </c>
      <c r="AZ2521" s="1104" t="b">
        <f>COUNTIF('[1]Codes SEC'!$B$2:$B$250,Ministres!AY2521)&gt;0</f>
        <v>1</v>
      </c>
    </row>
    <row r="2522" spans="1:64" ht="12.75" customHeight="1" x14ac:dyDescent="0.25">
      <c r="A2522" s="350"/>
      <c r="B2522" s="1106"/>
      <c r="C2522" s="150"/>
      <c r="D2522" s="352"/>
      <c r="E2522" s="1107"/>
      <c r="F2522" s="150"/>
      <c r="G2522" s="154"/>
      <c r="H2522" s="155"/>
      <c r="I2522" s="156"/>
      <c r="J2522" s="157"/>
      <c r="K2522" s="158" t="s">
        <v>116</v>
      </c>
      <c r="L2522" s="417">
        <f t="shared" ref="L2522:S2522" si="1944">L2520+L2521</f>
        <v>920</v>
      </c>
      <c r="M2522" s="1108">
        <f t="shared" si="1944"/>
        <v>850</v>
      </c>
      <c r="N2522" s="1109">
        <f t="shared" si="1944"/>
        <v>0</v>
      </c>
      <c r="O2522" s="1110">
        <f t="shared" si="1944"/>
        <v>0</v>
      </c>
      <c r="P2522" s="1110">
        <f t="shared" si="1944"/>
        <v>0</v>
      </c>
      <c r="Q2522" s="1110">
        <f t="shared" si="1944"/>
        <v>0</v>
      </c>
      <c r="R2522" s="1110">
        <f t="shared" si="1944"/>
        <v>0</v>
      </c>
      <c r="S2522" s="1110">
        <f t="shared" si="1944"/>
        <v>0</v>
      </c>
      <c r="T2522" s="1111"/>
      <c r="U2522" s="1112">
        <f>U2520+U2521</f>
        <v>0</v>
      </c>
      <c r="V2522" s="1112">
        <f>V2520+V2521</f>
        <v>0</v>
      </c>
      <c r="W2522" s="1110">
        <f>W2520+W2521</f>
        <v>0</v>
      </c>
      <c r="X2522" s="1110">
        <f>X2520+X2521</f>
        <v>0</v>
      </c>
      <c r="Y2522" s="1111"/>
      <c r="Z2522" s="1112">
        <f t="shared" ref="Z2522:AF2522" si="1945">Z2520+Z2521</f>
        <v>0</v>
      </c>
      <c r="AA2522" s="165">
        <f t="shared" si="1945"/>
        <v>0</v>
      </c>
      <c r="AB2522" s="1110">
        <f t="shared" si="1945"/>
        <v>0</v>
      </c>
      <c r="AC2522" s="1110">
        <f t="shared" si="1945"/>
        <v>0</v>
      </c>
      <c r="AD2522" s="1110">
        <f t="shared" si="1945"/>
        <v>0</v>
      </c>
      <c r="AE2522" s="1110">
        <f t="shared" si="1945"/>
        <v>0</v>
      </c>
      <c r="AF2522" s="1110">
        <f t="shared" si="1945"/>
        <v>0</v>
      </c>
      <c r="AG2522" s="1111"/>
      <c r="AH2522" s="1112">
        <f>AH2520+AH2521</f>
        <v>0</v>
      </c>
      <c r="AI2522" s="1112">
        <f>AI2520+AI2521</f>
        <v>0</v>
      </c>
      <c r="AJ2522" s="1110">
        <f>AJ2520+AJ2521</f>
        <v>0</v>
      </c>
      <c r="AK2522" s="1110">
        <f>AK2520+AK2521</f>
        <v>0</v>
      </c>
      <c r="AL2522" s="1111"/>
      <c r="AM2522" s="1113">
        <f t="shared" ref="AM2522:AW2522" si="1946">AM2520+AM2521</f>
        <v>0</v>
      </c>
      <c r="AN2522" s="167">
        <f t="shared" si="1946"/>
        <v>920</v>
      </c>
      <c r="AO2522" s="1114">
        <f t="shared" si="1946"/>
        <v>850</v>
      </c>
      <c r="AP2522" s="169">
        <f t="shared" si="1946"/>
        <v>920</v>
      </c>
      <c r="AQ2522" s="1115">
        <f t="shared" si="1946"/>
        <v>920</v>
      </c>
      <c r="AR2522" s="1116">
        <f t="shared" si="1946"/>
        <v>0</v>
      </c>
      <c r="AS2522" s="1117">
        <f t="shared" si="1946"/>
        <v>0</v>
      </c>
      <c r="AT2522" s="1118">
        <f t="shared" si="1946"/>
        <v>850</v>
      </c>
      <c r="AU2522" s="1115">
        <f t="shared" si="1946"/>
        <v>850</v>
      </c>
      <c r="AV2522" s="1116">
        <f t="shared" si="1946"/>
        <v>0</v>
      </c>
      <c r="AW2522" s="1117">
        <f t="shared" si="1946"/>
        <v>0</v>
      </c>
      <c r="AY2522" s="146"/>
      <c r="AZ2522" s="1104"/>
    </row>
    <row r="2523" spans="1:64" ht="12.75" customHeight="1" x14ac:dyDescent="0.25">
      <c r="A2523" s="174"/>
      <c r="B2523" s="175"/>
      <c r="C2523" s="176"/>
      <c r="D2523" s="177"/>
      <c r="E2523" s="178"/>
      <c r="F2523" s="177"/>
      <c r="G2523" s="179"/>
      <c r="H2523" s="180"/>
      <c r="I2523" s="181"/>
      <c r="J2523" s="182"/>
      <c r="K2523" s="183" t="s">
        <v>1320</v>
      </c>
      <c r="L2523" s="184">
        <f t="shared" ref="L2523:S2523" si="1947">L2516+L2522</f>
        <v>6950</v>
      </c>
      <c r="M2523" s="185">
        <f t="shared" si="1947"/>
        <v>5335</v>
      </c>
      <c r="N2523" s="186">
        <f t="shared" si="1947"/>
        <v>0</v>
      </c>
      <c r="O2523" s="187">
        <f t="shared" si="1947"/>
        <v>0</v>
      </c>
      <c r="P2523" s="187">
        <f t="shared" si="1947"/>
        <v>0</v>
      </c>
      <c r="Q2523" s="187">
        <f t="shared" si="1947"/>
        <v>0</v>
      </c>
      <c r="R2523" s="187">
        <f t="shared" si="1947"/>
        <v>0</v>
      </c>
      <c r="S2523" s="187">
        <f t="shared" si="1947"/>
        <v>0</v>
      </c>
      <c r="T2523" s="188"/>
      <c r="U2523" s="187">
        <f>U2516+U2522</f>
        <v>0</v>
      </c>
      <c r="V2523" s="187">
        <f>V2516+V2522</f>
        <v>0</v>
      </c>
      <c r="W2523" s="187">
        <f>W2516+W2522</f>
        <v>0</v>
      </c>
      <c r="X2523" s="187">
        <f>X2516+X2522</f>
        <v>0</v>
      </c>
      <c r="Y2523" s="188"/>
      <c r="Z2523" s="187">
        <f t="shared" ref="Z2523:AF2523" si="1948">Z2516+Z2522</f>
        <v>0</v>
      </c>
      <c r="AA2523" s="189">
        <f t="shared" si="1948"/>
        <v>0</v>
      </c>
      <c r="AB2523" s="187">
        <f t="shared" si="1948"/>
        <v>0</v>
      </c>
      <c r="AC2523" s="187">
        <f t="shared" si="1948"/>
        <v>0</v>
      </c>
      <c r="AD2523" s="187">
        <f t="shared" si="1948"/>
        <v>0</v>
      </c>
      <c r="AE2523" s="187">
        <f t="shared" si="1948"/>
        <v>0</v>
      </c>
      <c r="AF2523" s="187">
        <f t="shared" si="1948"/>
        <v>0</v>
      </c>
      <c r="AG2523" s="188"/>
      <c r="AH2523" s="187">
        <f>AH2516+AH2522</f>
        <v>0</v>
      </c>
      <c r="AI2523" s="187">
        <f>AI2516+AI2522</f>
        <v>0</v>
      </c>
      <c r="AJ2523" s="187">
        <f>AJ2516+AJ2522</f>
        <v>0</v>
      </c>
      <c r="AK2523" s="187">
        <f>AK2516+AK2522</f>
        <v>0</v>
      </c>
      <c r="AL2523" s="188"/>
      <c r="AM2523" s="190">
        <f t="shared" ref="AM2523:AW2523" si="1949">AM2516+AM2522</f>
        <v>0</v>
      </c>
      <c r="AN2523" s="191">
        <f t="shared" si="1949"/>
        <v>6950</v>
      </c>
      <c r="AO2523" s="190">
        <f t="shared" si="1949"/>
        <v>5335</v>
      </c>
      <c r="AP2523" s="184">
        <f t="shared" si="1949"/>
        <v>6950</v>
      </c>
      <c r="AQ2523" s="192">
        <f t="shared" si="1949"/>
        <v>6950</v>
      </c>
      <c r="AR2523" s="193">
        <f t="shared" si="1949"/>
        <v>0</v>
      </c>
      <c r="AS2523" s="194" t="e">
        <f t="shared" si="1949"/>
        <v>#DIV/0!</v>
      </c>
      <c r="AT2523" s="195">
        <f t="shared" si="1949"/>
        <v>5335</v>
      </c>
      <c r="AU2523" s="192">
        <f t="shared" si="1949"/>
        <v>5335</v>
      </c>
      <c r="AV2523" s="193">
        <f t="shared" si="1949"/>
        <v>0</v>
      </c>
      <c r="AW2523" s="194" t="e">
        <f t="shared" si="1949"/>
        <v>#DIV/0!</v>
      </c>
      <c r="AY2523" s="146"/>
      <c r="AZ2523" s="1104"/>
    </row>
    <row r="2524" spans="1:64" ht="12.75" customHeight="1" x14ac:dyDescent="0.25">
      <c r="A2524" s="15"/>
      <c r="C2524" s="122"/>
      <c r="D2524" s="123"/>
      <c r="F2524" s="125"/>
      <c r="G2524" s="34"/>
      <c r="H2524" s="35"/>
      <c r="I2524" s="36"/>
      <c r="J2524" s="37"/>
      <c r="K2524" s="198" t="s">
        <v>72</v>
      </c>
      <c r="L2524" s="199">
        <v>0</v>
      </c>
      <c r="M2524" s="200">
        <v>0</v>
      </c>
      <c r="N2524" s="201">
        <v>0</v>
      </c>
      <c r="O2524" s="202">
        <v>0</v>
      </c>
      <c r="P2524" s="202">
        <v>0</v>
      </c>
      <c r="Q2524" s="202">
        <v>0</v>
      </c>
      <c r="R2524" s="202">
        <v>0</v>
      </c>
      <c r="S2524" s="202">
        <v>0</v>
      </c>
      <c r="T2524" s="203"/>
      <c r="U2524" s="135">
        <v>0</v>
      </c>
      <c r="V2524" s="135">
        <v>0</v>
      </c>
      <c r="W2524" s="202">
        <v>0</v>
      </c>
      <c r="X2524" s="202">
        <v>0</v>
      </c>
      <c r="Y2524" s="203"/>
      <c r="Z2524" s="135">
        <v>0</v>
      </c>
      <c r="AA2524" s="204">
        <v>0</v>
      </c>
      <c r="AB2524" s="202">
        <v>0</v>
      </c>
      <c r="AC2524" s="202">
        <v>0</v>
      </c>
      <c r="AD2524" s="202">
        <v>0</v>
      </c>
      <c r="AE2524" s="202">
        <v>0</v>
      </c>
      <c r="AF2524" s="202">
        <v>0</v>
      </c>
      <c r="AG2524" s="203"/>
      <c r="AH2524" s="135">
        <v>0</v>
      </c>
      <c r="AI2524" s="135">
        <v>0</v>
      </c>
      <c r="AJ2524" s="202">
        <v>0</v>
      </c>
      <c r="AK2524" s="202">
        <v>0</v>
      </c>
      <c r="AL2524" s="203"/>
      <c r="AM2524" s="205">
        <v>0</v>
      </c>
      <c r="AN2524" s="119">
        <v>0</v>
      </c>
      <c r="AO2524" s="120">
        <v>0</v>
      </c>
      <c r="AP2524" s="39">
        <v>0</v>
      </c>
      <c r="AQ2524" s="141">
        <v>0</v>
      </c>
      <c r="AR2524" s="141">
        <v>0</v>
      </c>
      <c r="AS2524" s="143">
        <v>0</v>
      </c>
      <c r="AT2524" s="144">
        <v>0</v>
      </c>
      <c r="AU2524" s="141">
        <v>0</v>
      </c>
      <c r="AV2524" s="141">
        <v>0</v>
      </c>
      <c r="AW2524" s="143">
        <v>0</v>
      </c>
      <c r="AY2524" s="146"/>
      <c r="AZ2524" s="1104"/>
    </row>
    <row r="2525" spans="1:64" ht="12.75" customHeight="1" x14ac:dyDescent="0.25">
      <c r="A2525" s="356"/>
      <c r="B2525" s="225"/>
      <c r="C2525" s="122"/>
      <c r="D2525" s="357"/>
      <c r="E2525" s="226"/>
      <c r="F2525" s="122"/>
      <c r="G2525" s="126"/>
      <c r="H2525" s="35"/>
      <c r="I2525" s="36"/>
      <c r="J2525" s="37"/>
      <c r="K2525" s="198" t="s">
        <v>73</v>
      </c>
      <c r="L2525" s="241">
        <v>0</v>
      </c>
      <c r="M2525" s="242">
        <v>0</v>
      </c>
      <c r="N2525" s="201">
        <v>0</v>
      </c>
      <c r="O2525" s="202">
        <v>0</v>
      </c>
      <c r="P2525" s="202">
        <v>0</v>
      </c>
      <c r="Q2525" s="202">
        <v>0</v>
      </c>
      <c r="R2525" s="202">
        <v>0</v>
      </c>
      <c r="S2525" s="202">
        <v>0</v>
      </c>
      <c r="T2525" s="203"/>
      <c r="U2525" s="135">
        <v>0</v>
      </c>
      <c r="V2525" s="135">
        <v>0</v>
      </c>
      <c r="W2525" s="202">
        <v>0</v>
      </c>
      <c r="X2525" s="202">
        <v>0</v>
      </c>
      <c r="Y2525" s="203"/>
      <c r="Z2525" s="135">
        <v>0</v>
      </c>
      <c r="AA2525" s="204">
        <v>0</v>
      </c>
      <c r="AB2525" s="202">
        <v>0</v>
      </c>
      <c r="AC2525" s="202">
        <v>0</v>
      </c>
      <c r="AD2525" s="202">
        <v>0</v>
      </c>
      <c r="AE2525" s="202">
        <v>0</v>
      </c>
      <c r="AF2525" s="202">
        <v>0</v>
      </c>
      <c r="AG2525" s="203"/>
      <c r="AH2525" s="135">
        <v>0</v>
      </c>
      <c r="AI2525" s="135">
        <v>0</v>
      </c>
      <c r="AJ2525" s="202">
        <v>0</v>
      </c>
      <c r="AK2525" s="202">
        <v>0</v>
      </c>
      <c r="AL2525" s="203"/>
      <c r="AM2525" s="205">
        <v>0</v>
      </c>
      <c r="AN2525" s="119">
        <v>0</v>
      </c>
      <c r="AO2525" s="120">
        <v>0</v>
      </c>
      <c r="AP2525" s="39">
        <v>0</v>
      </c>
      <c r="AQ2525" s="141">
        <v>0</v>
      </c>
      <c r="AR2525" s="141">
        <v>0</v>
      </c>
      <c r="AS2525" s="143">
        <v>0</v>
      </c>
      <c r="AT2525" s="144">
        <v>0</v>
      </c>
      <c r="AU2525" s="141">
        <v>0</v>
      </c>
      <c r="AV2525" s="141">
        <v>0</v>
      </c>
      <c r="AW2525" s="143">
        <v>0</v>
      </c>
      <c r="AY2525" s="146"/>
      <c r="AZ2525" s="1104"/>
    </row>
    <row r="2526" spans="1:64" ht="12.75" customHeight="1" x14ac:dyDescent="0.25">
      <c r="A2526" s="356"/>
      <c r="B2526" s="225"/>
      <c r="C2526" s="122"/>
      <c r="D2526" s="357"/>
      <c r="E2526" s="226"/>
      <c r="F2526" s="122"/>
      <c r="G2526" s="126"/>
      <c r="H2526" s="35"/>
      <c r="I2526" s="36"/>
      <c r="J2526" s="37"/>
      <c r="K2526" s="198" t="s">
        <v>74</v>
      </c>
      <c r="L2526" s="241">
        <v>0</v>
      </c>
      <c r="M2526" s="242">
        <v>0</v>
      </c>
      <c r="N2526" s="201">
        <v>0</v>
      </c>
      <c r="O2526" s="202">
        <v>0</v>
      </c>
      <c r="P2526" s="202">
        <v>0</v>
      </c>
      <c r="Q2526" s="202">
        <v>0</v>
      </c>
      <c r="R2526" s="202">
        <v>0</v>
      </c>
      <c r="S2526" s="202">
        <v>0</v>
      </c>
      <c r="T2526" s="203"/>
      <c r="U2526" s="135">
        <v>0</v>
      </c>
      <c r="V2526" s="135">
        <v>0</v>
      </c>
      <c r="W2526" s="202">
        <v>0</v>
      </c>
      <c r="X2526" s="202">
        <v>0</v>
      </c>
      <c r="Y2526" s="203"/>
      <c r="Z2526" s="135">
        <v>0</v>
      </c>
      <c r="AA2526" s="204">
        <v>0</v>
      </c>
      <c r="AB2526" s="202">
        <v>0</v>
      </c>
      <c r="AC2526" s="202">
        <v>0</v>
      </c>
      <c r="AD2526" s="202">
        <v>0</v>
      </c>
      <c r="AE2526" s="202">
        <v>0</v>
      </c>
      <c r="AF2526" s="202">
        <v>0</v>
      </c>
      <c r="AG2526" s="203"/>
      <c r="AH2526" s="135">
        <v>0</v>
      </c>
      <c r="AI2526" s="135">
        <v>0</v>
      </c>
      <c r="AJ2526" s="202">
        <v>0</v>
      </c>
      <c r="AK2526" s="202">
        <v>0</v>
      </c>
      <c r="AL2526" s="203"/>
      <c r="AM2526" s="205">
        <v>0</v>
      </c>
      <c r="AN2526" s="119">
        <v>0</v>
      </c>
      <c r="AO2526" s="120">
        <v>0</v>
      </c>
      <c r="AP2526" s="39">
        <v>0</v>
      </c>
      <c r="AQ2526" s="141">
        <v>0</v>
      </c>
      <c r="AR2526" s="141">
        <v>0</v>
      </c>
      <c r="AS2526" s="143">
        <v>0</v>
      </c>
      <c r="AT2526" s="144">
        <v>0</v>
      </c>
      <c r="AU2526" s="141">
        <v>0</v>
      </c>
      <c r="AV2526" s="141">
        <v>0</v>
      </c>
      <c r="AW2526" s="143">
        <v>0</v>
      </c>
      <c r="AY2526" s="146"/>
      <c r="AZ2526" s="1104"/>
    </row>
    <row r="2527" spans="1:64" ht="12.75" customHeight="1" x14ac:dyDescent="0.25">
      <c r="A2527" s="356"/>
      <c r="B2527" s="225"/>
      <c r="C2527" s="122"/>
      <c r="D2527" s="357"/>
      <c r="E2527" s="226"/>
      <c r="F2527" s="122"/>
      <c r="G2527" s="126"/>
      <c r="H2527" s="35"/>
      <c r="I2527" s="36"/>
      <c r="J2527" s="37"/>
      <c r="K2527" s="198" t="s">
        <v>75</v>
      </c>
      <c r="L2527" s="241">
        <v>0</v>
      </c>
      <c r="M2527" s="242">
        <v>0</v>
      </c>
      <c r="N2527" s="201">
        <v>0</v>
      </c>
      <c r="O2527" s="202">
        <v>0</v>
      </c>
      <c r="P2527" s="202">
        <v>0</v>
      </c>
      <c r="Q2527" s="202">
        <v>0</v>
      </c>
      <c r="R2527" s="202">
        <v>0</v>
      </c>
      <c r="S2527" s="202">
        <v>0</v>
      </c>
      <c r="T2527" s="203"/>
      <c r="U2527" s="135">
        <v>0</v>
      </c>
      <c r="V2527" s="135">
        <v>0</v>
      </c>
      <c r="W2527" s="202">
        <v>0</v>
      </c>
      <c r="X2527" s="202">
        <v>0</v>
      </c>
      <c r="Y2527" s="203"/>
      <c r="Z2527" s="135">
        <v>0</v>
      </c>
      <c r="AA2527" s="204">
        <v>0</v>
      </c>
      <c r="AB2527" s="202">
        <v>0</v>
      </c>
      <c r="AC2527" s="202">
        <v>0</v>
      </c>
      <c r="AD2527" s="202">
        <v>0</v>
      </c>
      <c r="AE2527" s="202">
        <v>0</v>
      </c>
      <c r="AF2527" s="202">
        <v>0</v>
      </c>
      <c r="AG2527" s="203"/>
      <c r="AH2527" s="135">
        <v>0</v>
      </c>
      <c r="AI2527" s="135">
        <v>0</v>
      </c>
      <c r="AJ2527" s="202">
        <v>0</v>
      </c>
      <c r="AK2527" s="202">
        <v>0</v>
      </c>
      <c r="AL2527" s="203"/>
      <c r="AM2527" s="205">
        <v>0</v>
      </c>
      <c r="AN2527" s="119">
        <v>0</v>
      </c>
      <c r="AO2527" s="120">
        <v>0</v>
      </c>
      <c r="AP2527" s="39">
        <v>0</v>
      </c>
      <c r="AQ2527" s="141">
        <v>0</v>
      </c>
      <c r="AR2527" s="141">
        <v>0</v>
      </c>
      <c r="AS2527" s="143">
        <v>0</v>
      </c>
      <c r="AT2527" s="144">
        <v>0</v>
      </c>
      <c r="AU2527" s="141">
        <v>0</v>
      </c>
      <c r="AV2527" s="141">
        <v>0</v>
      </c>
      <c r="AW2527" s="143">
        <v>0</v>
      </c>
      <c r="AY2527" s="146"/>
      <c r="AZ2527" s="1104"/>
    </row>
    <row r="2528" spans="1:64" ht="12.75" customHeight="1" x14ac:dyDescent="0.25">
      <c r="A2528" s="356"/>
      <c r="B2528" s="225"/>
      <c r="C2528" s="122"/>
      <c r="D2528" s="357"/>
      <c r="E2528" s="226"/>
      <c r="F2528" s="122"/>
      <c r="G2528" s="126"/>
      <c r="H2528" s="35"/>
      <c r="I2528" s="36"/>
      <c r="J2528" s="37"/>
      <c r="K2528" s="206" t="s">
        <v>76</v>
      </c>
      <c r="L2528" s="241">
        <v>0</v>
      </c>
      <c r="M2528" s="242">
        <v>0</v>
      </c>
      <c r="N2528" s="201">
        <v>0</v>
      </c>
      <c r="O2528" s="202">
        <v>0</v>
      </c>
      <c r="P2528" s="202">
        <v>0</v>
      </c>
      <c r="Q2528" s="202">
        <v>0</v>
      </c>
      <c r="R2528" s="202">
        <v>0</v>
      </c>
      <c r="S2528" s="202">
        <v>0</v>
      </c>
      <c r="T2528" s="203"/>
      <c r="U2528" s="135">
        <v>0</v>
      </c>
      <c r="V2528" s="135">
        <v>0</v>
      </c>
      <c r="W2528" s="202">
        <v>0</v>
      </c>
      <c r="X2528" s="202">
        <v>0</v>
      </c>
      <c r="Y2528" s="203"/>
      <c r="Z2528" s="135">
        <v>0</v>
      </c>
      <c r="AA2528" s="204">
        <v>0</v>
      </c>
      <c r="AB2528" s="202">
        <v>0</v>
      </c>
      <c r="AC2528" s="202">
        <v>0</v>
      </c>
      <c r="AD2528" s="202">
        <v>0</v>
      </c>
      <c r="AE2528" s="202">
        <v>0</v>
      </c>
      <c r="AF2528" s="202">
        <v>0</v>
      </c>
      <c r="AG2528" s="203"/>
      <c r="AH2528" s="135">
        <v>0</v>
      </c>
      <c r="AI2528" s="135">
        <v>0</v>
      </c>
      <c r="AJ2528" s="202">
        <v>0</v>
      </c>
      <c r="AK2528" s="202">
        <v>0</v>
      </c>
      <c r="AL2528" s="203"/>
      <c r="AM2528" s="205">
        <v>0</v>
      </c>
      <c r="AN2528" s="119">
        <v>0</v>
      </c>
      <c r="AO2528" s="120">
        <v>0</v>
      </c>
      <c r="AP2528" s="39">
        <v>0</v>
      </c>
      <c r="AQ2528" s="141">
        <v>0</v>
      </c>
      <c r="AR2528" s="141">
        <v>0</v>
      </c>
      <c r="AS2528" s="143">
        <v>0</v>
      </c>
      <c r="AT2528" s="144">
        <v>0</v>
      </c>
      <c r="AU2528" s="141">
        <v>0</v>
      </c>
      <c r="AV2528" s="141">
        <v>0</v>
      </c>
      <c r="AW2528" s="143">
        <v>0</v>
      </c>
      <c r="AY2528" s="146"/>
      <c r="AZ2528" s="1104"/>
    </row>
    <row r="2529" spans="1:64" ht="12.75" customHeight="1" x14ac:dyDescent="0.25">
      <c r="A2529" s="356"/>
      <c r="B2529" s="225"/>
      <c r="C2529" s="122"/>
      <c r="D2529" s="357"/>
      <c r="F2529" s="125"/>
      <c r="G2529" s="126"/>
      <c r="H2529" s="35"/>
      <c r="I2529" s="36"/>
      <c r="J2529" s="37"/>
      <c r="K2529" s="244"/>
      <c r="L2529" s="241"/>
      <c r="M2529" s="242"/>
      <c r="N2529" s="201"/>
      <c r="O2529" s="202"/>
      <c r="P2529" s="202"/>
      <c r="Q2529" s="202"/>
      <c r="R2529" s="202"/>
      <c r="S2529" s="202"/>
      <c r="T2529" s="224"/>
      <c r="U2529" s="138"/>
      <c r="V2529" s="138"/>
      <c r="W2529" s="139"/>
      <c r="X2529" s="139"/>
      <c r="Y2529" s="224"/>
      <c r="Z2529" s="210"/>
      <c r="AA2529" s="204"/>
      <c r="AB2529" s="202"/>
      <c r="AC2529" s="202"/>
      <c r="AD2529" s="202"/>
      <c r="AE2529" s="202"/>
      <c r="AF2529" s="202"/>
      <c r="AG2529" s="224"/>
      <c r="AH2529" s="138"/>
      <c r="AI2529" s="138"/>
      <c r="AJ2529" s="139"/>
      <c r="AK2529" s="139"/>
      <c r="AL2529" s="224"/>
      <c r="AM2529" s="140"/>
      <c r="AN2529" s="211"/>
      <c r="AO2529" s="212"/>
      <c r="AP2529" s="39"/>
      <c r="AQ2529" s="141"/>
      <c r="AR2529" s="141"/>
      <c r="AS2529" s="143"/>
      <c r="AU2529" s="141"/>
      <c r="AV2529" s="141"/>
      <c r="AW2529" s="143"/>
      <c r="AY2529" s="146"/>
      <c r="AZ2529" s="1104"/>
    </row>
    <row r="2530" spans="1:64" ht="12.75" customHeight="1" x14ac:dyDescent="0.25">
      <c r="A2530" s="356"/>
      <c r="B2530" s="225"/>
      <c r="C2530" s="122"/>
      <c r="D2530" s="357"/>
      <c r="E2530" s="226"/>
      <c r="F2530" s="122"/>
      <c r="G2530" s="126"/>
      <c r="H2530" s="35"/>
      <c r="I2530" s="36"/>
      <c r="J2530" s="37"/>
      <c r="K2530" s="206"/>
      <c r="L2530" s="241"/>
      <c r="M2530" s="242"/>
      <c r="N2530" s="258"/>
      <c r="O2530" s="259"/>
      <c r="P2530" s="259"/>
      <c r="Q2530" s="259"/>
      <c r="R2530" s="259"/>
      <c r="S2530" s="259"/>
      <c r="T2530" s="260"/>
      <c r="U2530" s="261"/>
      <c r="V2530" s="261"/>
      <c r="W2530" s="262"/>
      <c r="X2530" s="262"/>
      <c r="Y2530" s="260"/>
      <c r="Z2530" s="263"/>
      <c r="AA2530" s="264"/>
      <c r="AB2530" s="259"/>
      <c r="AC2530" s="259"/>
      <c r="AD2530" s="259"/>
      <c r="AE2530" s="259"/>
      <c r="AF2530" s="259"/>
      <c r="AG2530" s="260"/>
      <c r="AH2530" s="261"/>
      <c r="AI2530" s="261"/>
      <c r="AJ2530" s="262"/>
      <c r="AK2530" s="262"/>
      <c r="AL2530" s="260"/>
      <c r="AM2530" s="265"/>
      <c r="AN2530" s="266"/>
      <c r="AO2530" s="267"/>
      <c r="AP2530" s="268"/>
      <c r="AQ2530" s="269"/>
      <c r="AR2530" s="269"/>
      <c r="AS2530" s="270"/>
      <c r="AT2530" s="271"/>
      <c r="AU2530" s="269"/>
      <c r="AV2530" s="269"/>
      <c r="AW2530" s="270"/>
      <c r="AY2530" s="146"/>
      <c r="AZ2530" s="1104"/>
    </row>
    <row r="2531" spans="1:64" ht="12.75" customHeight="1" x14ac:dyDescent="0.25">
      <c r="A2531" s="356"/>
      <c r="B2531" s="225"/>
      <c r="C2531" s="122"/>
      <c r="D2531" s="357"/>
      <c r="E2531" s="226"/>
      <c r="F2531" s="122"/>
      <c r="G2531" s="126"/>
      <c r="H2531" s="35"/>
      <c r="I2531" s="36"/>
      <c r="J2531" s="37"/>
      <c r="K2531" s="116" t="s">
        <v>2943</v>
      </c>
      <c r="L2531" s="241"/>
      <c r="M2531" s="242"/>
      <c r="N2531" s="201"/>
      <c r="O2531" s="202"/>
      <c r="P2531" s="202"/>
      <c r="Q2531" s="202"/>
      <c r="R2531" s="202"/>
      <c r="S2531" s="202"/>
      <c r="T2531" s="224"/>
      <c r="U2531" s="138"/>
      <c r="V2531" s="138"/>
      <c r="W2531" s="139"/>
      <c r="X2531" s="139"/>
      <c r="Y2531" s="224"/>
      <c r="Z2531" s="210"/>
      <c r="AA2531" s="204"/>
      <c r="AB2531" s="202"/>
      <c r="AC2531" s="202"/>
      <c r="AD2531" s="202"/>
      <c r="AE2531" s="202"/>
      <c r="AF2531" s="202"/>
      <c r="AG2531" s="224"/>
      <c r="AH2531" s="138"/>
      <c r="AI2531" s="138"/>
      <c r="AJ2531" s="139"/>
      <c r="AK2531" s="139"/>
      <c r="AL2531" s="224"/>
      <c r="AM2531" s="140"/>
      <c r="AN2531" s="211"/>
      <c r="AO2531" s="212"/>
      <c r="AP2531" s="39"/>
      <c r="AQ2531" s="141"/>
      <c r="AR2531" s="141"/>
      <c r="AS2531" s="143"/>
      <c r="AU2531" s="141"/>
      <c r="AV2531" s="141"/>
      <c r="AW2531" s="143"/>
      <c r="AY2531" s="146"/>
      <c r="AZ2531" s="1104"/>
    </row>
    <row r="2532" spans="1:64" x14ac:dyDescent="0.25">
      <c r="A2532" s="356"/>
      <c r="B2532" s="225"/>
      <c r="C2532" s="122"/>
      <c r="D2532" s="357"/>
      <c r="E2532" s="226"/>
      <c r="F2532" s="122"/>
      <c r="G2532" s="126"/>
      <c r="H2532" s="35"/>
      <c r="I2532" s="36"/>
      <c r="J2532" s="37"/>
      <c r="K2532" s="116" t="s">
        <v>2944</v>
      </c>
      <c r="L2532" s="241"/>
      <c r="M2532" s="242"/>
      <c r="N2532" s="201"/>
      <c r="O2532" s="202"/>
      <c r="P2532" s="202"/>
      <c r="Q2532" s="202"/>
      <c r="R2532" s="202"/>
      <c r="S2532" s="202"/>
      <c r="T2532" s="224"/>
      <c r="U2532" s="138"/>
      <c r="V2532" s="138"/>
      <c r="W2532" s="139"/>
      <c r="X2532" s="139"/>
      <c r="Y2532" s="224"/>
      <c r="Z2532" s="210"/>
      <c r="AA2532" s="204"/>
      <c r="AB2532" s="202"/>
      <c r="AC2532" s="202"/>
      <c r="AD2532" s="202"/>
      <c r="AE2532" s="202"/>
      <c r="AF2532" s="202"/>
      <c r="AG2532" s="224"/>
      <c r="AH2532" s="138"/>
      <c r="AI2532" s="138"/>
      <c r="AJ2532" s="139"/>
      <c r="AK2532" s="139"/>
      <c r="AL2532" s="224"/>
      <c r="AM2532" s="140"/>
      <c r="AN2532" s="211"/>
      <c r="AO2532" s="212"/>
      <c r="AP2532" s="39"/>
      <c r="AQ2532" s="141"/>
      <c r="AR2532" s="141"/>
      <c r="AS2532" s="143"/>
      <c r="AU2532" s="141"/>
      <c r="AV2532" s="141"/>
      <c r="AW2532" s="143"/>
      <c r="AY2532" s="146"/>
      <c r="AZ2532" s="1104"/>
    </row>
    <row r="2533" spans="1:64" ht="12.75" customHeight="1" x14ac:dyDescent="0.25">
      <c r="A2533" s="356"/>
      <c r="B2533" s="225"/>
      <c r="C2533" s="122"/>
      <c r="D2533" s="357"/>
      <c r="E2533" s="226"/>
      <c r="F2533" s="122"/>
      <c r="G2533" s="126"/>
      <c r="H2533" s="35"/>
      <c r="I2533" s="36"/>
      <c r="J2533" s="37"/>
      <c r="K2533" s="331"/>
      <c r="L2533" s="241"/>
      <c r="M2533" s="242"/>
      <c r="N2533" s="201"/>
      <c r="O2533" s="202"/>
      <c r="P2533" s="202"/>
      <c r="Q2533" s="202"/>
      <c r="R2533" s="202"/>
      <c r="S2533" s="202"/>
      <c r="T2533" s="224"/>
      <c r="U2533" s="138"/>
      <c r="V2533" s="138"/>
      <c r="W2533" s="139"/>
      <c r="X2533" s="139"/>
      <c r="Y2533" s="224"/>
      <c r="Z2533" s="210"/>
      <c r="AA2533" s="204"/>
      <c r="AB2533" s="202"/>
      <c r="AC2533" s="202"/>
      <c r="AD2533" s="202"/>
      <c r="AE2533" s="202"/>
      <c r="AF2533" s="202"/>
      <c r="AG2533" s="224"/>
      <c r="AH2533" s="138"/>
      <c r="AI2533" s="138"/>
      <c r="AJ2533" s="139"/>
      <c r="AK2533" s="139"/>
      <c r="AL2533" s="224"/>
      <c r="AM2533" s="140"/>
      <c r="AN2533" s="211"/>
      <c r="AO2533" s="212"/>
      <c r="AP2533" s="39"/>
      <c r="AQ2533" s="141"/>
      <c r="AR2533" s="141"/>
      <c r="AS2533" s="143"/>
      <c r="AU2533" s="141"/>
      <c r="AV2533" s="141"/>
      <c r="AW2533" s="143"/>
      <c r="AY2533" s="146"/>
      <c r="AZ2533" s="1104"/>
    </row>
    <row r="2534" spans="1:64" ht="12.75" customHeight="1" x14ac:dyDescent="0.25">
      <c r="A2534" s="356"/>
      <c r="B2534" s="225"/>
      <c r="C2534" s="122"/>
      <c r="D2534" s="357"/>
      <c r="E2534" s="226"/>
      <c r="F2534" s="122"/>
      <c r="G2534" s="126"/>
      <c r="H2534" s="35"/>
      <c r="I2534" s="36"/>
      <c r="J2534" s="37"/>
      <c r="K2534" s="243" t="s">
        <v>109</v>
      </c>
      <c r="L2534" s="241"/>
      <c r="M2534" s="242"/>
      <c r="N2534" s="201"/>
      <c r="O2534" s="202"/>
      <c r="P2534" s="202"/>
      <c r="Q2534" s="202"/>
      <c r="R2534" s="202"/>
      <c r="S2534" s="202"/>
      <c r="T2534" s="224"/>
      <c r="U2534" s="138"/>
      <c r="V2534" s="138"/>
      <c r="W2534" s="139"/>
      <c r="X2534" s="139"/>
      <c r="Y2534" s="224"/>
      <c r="Z2534" s="210"/>
      <c r="AA2534" s="204"/>
      <c r="AB2534" s="202"/>
      <c r="AC2534" s="202"/>
      <c r="AD2534" s="202"/>
      <c r="AE2534" s="202"/>
      <c r="AF2534" s="202"/>
      <c r="AG2534" s="224"/>
      <c r="AH2534" s="138"/>
      <c r="AI2534" s="138"/>
      <c r="AJ2534" s="139"/>
      <c r="AK2534" s="139"/>
      <c r="AL2534" s="224"/>
      <c r="AM2534" s="140"/>
      <c r="AN2534" s="211"/>
      <c r="AO2534" s="212"/>
      <c r="AP2534" s="39"/>
      <c r="AQ2534" s="141"/>
      <c r="AR2534" s="141"/>
      <c r="AS2534" s="143"/>
      <c r="AU2534" s="141"/>
      <c r="AV2534" s="141"/>
      <c r="AW2534" s="143"/>
      <c r="AY2534" s="146"/>
      <c r="AZ2534" s="1104"/>
    </row>
    <row r="2535" spans="1:64" ht="12.75" customHeight="1" x14ac:dyDescent="0.25">
      <c r="A2535" s="356"/>
      <c r="B2535" s="225"/>
      <c r="C2535" s="122"/>
      <c r="D2535" s="357"/>
      <c r="E2535" s="226"/>
      <c r="F2535" s="122"/>
      <c r="G2535" s="126"/>
      <c r="H2535" s="35"/>
      <c r="I2535" s="36"/>
      <c r="J2535" s="37"/>
      <c r="K2535" s="244"/>
      <c r="L2535" s="241"/>
      <c r="M2535" s="242"/>
      <c r="N2535" s="201"/>
      <c r="O2535" s="202"/>
      <c r="P2535" s="202"/>
      <c r="Q2535" s="202"/>
      <c r="R2535" s="202"/>
      <c r="S2535" s="202"/>
      <c r="T2535" s="224"/>
      <c r="U2535" s="138"/>
      <c r="V2535" s="138"/>
      <c r="W2535" s="139"/>
      <c r="X2535" s="139"/>
      <c r="Y2535" s="224"/>
      <c r="Z2535" s="210"/>
      <c r="AA2535" s="204"/>
      <c r="AB2535" s="202"/>
      <c r="AC2535" s="202"/>
      <c r="AD2535" s="202"/>
      <c r="AE2535" s="202"/>
      <c r="AF2535" s="202"/>
      <c r="AG2535" s="224"/>
      <c r="AH2535" s="138"/>
      <c r="AI2535" s="138"/>
      <c r="AJ2535" s="139"/>
      <c r="AK2535" s="139"/>
      <c r="AL2535" s="224"/>
      <c r="AM2535" s="140"/>
      <c r="AN2535" s="211"/>
      <c r="AO2535" s="212"/>
      <c r="AP2535" s="39"/>
      <c r="AQ2535" s="141"/>
      <c r="AR2535" s="141"/>
      <c r="AS2535" s="143"/>
      <c r="AU2535" s="141"/>
      <c r="AV2535" s="141"/>
      <c r="AW2535" s="143"/>
      <c r="AY2535" s="146"/>
      <c r="AZ2535" s="1104"/>
    </row>
    <row r="2536" spans="1:64" s="1105" customFormat="1" ht="35.1" customHeight="1" x14ac:dyDescent="0.25">
      <c r="A2536" s="15" t="s">
        <v>2799</v>
      </c>
      <c r="B2536" s="225">
        <v>18</v>
      </c>
      <c r="C2536" s="122" t="s">
        <v>1315</v>
      </c>
      <c r="D2536" s="123">
        <v>1000</v>
      </c>
      <c r="E2536" s="124"/>
      <c r="F2536" s="125">
        <v>12</v>
      </c>
      <c r="G2536" s="126">
        <v>1</v>
      </c>
      <c r="H2536" s="35" t="str">
        <f t="shared" si="1937"/>
        <v>096</v>
      </c>
      <c r="I2536" s="36">
        <v>85111000</v>
      </c>
      <c r="J2536" s="37" t="s">
        <v>2945</v>
      </c>
      <c r="K2536" s="281" t="s">
        <v>2946</v>
      </c>
      <c r="L2536" s="128">
        <v>0</v>
      </c>
      <c r="M2536" s="129">
        <v>0</v>
      </c>
      <c r="N2536" s="130"/>
      <c r="O2536" s="131"/>
      <c r="P2536" s="131"/>
      <c r="Q2536" s="131"/>
      <c r="R2536" s="131"/>
      <c r="S2536" s="131"/>
      <c r="T2536" s="132" t="str">
        <f>IF(SUM(N2536:S2536)=U2536,"OK",SUM(N2536:S2536)-U2536)</f>
        <v>OK</v>
      </c>
      <c r="U2536" s="138"/>
      <c r="V2536" s="138"/>
      <c r="W2536" s="139"/>
      <c r="X2536" s="139"/>
      <c r="Y2536" s="132" t="str">
        <f>IF(SUM(W2536:X2536)=Z2536,"OK",SUM(W2536:X2536)-Z2536)</f>
        <v>OK</v>
      </c>
      <c r="Z2536" s="210"/>
      <c r="AA2536" s="204"/>
      <c r="AB2536" s="202"/>
      <c r="AC2536" s="202"/>
      <c r="AD2536" s="202"/>
      <c r="AE2536" s="202"/>
      <c r="AF2536" s="202"/>
      <c r="AG2536" s="132" t="str">
        <f>IF(SUM(AA2536:AF2536)=AH2536,"OK",SUM(AA2536:AF2536)-AH2536)</f>
        <v>OK</v>
      </c>
      <c r="AH2536" s="138"/>
      <c r="AI2536" s="138"/>
      <c r="AJ2536" s="139"/>
      <c r="AK2536" s="139"/>
      <c r="AL2536" s="132" t="str">
        <f>IF(SUM(AJ2536:AK2536)=AM2536,"OK",SUM(AJ2536:AK2536)-AM2536)</f>
        <v>OK</v>
      </c>
      <c r="AM2536" s="140"/>
      <c r="AN2536" s="119">
        <f>L2536+U2536+V2536+Z2536</f>
        <v>0</v>
      </c>
      <c r="AO2536" s="120">
        <f>M2536+AH2536+AI2536+AM2536</f>
        <v>0</v>
      </c>
      <c r="AP2536" s="39">
        <f>L2536</f>
        <v>0</v>
      </c>
      <c r="AQ2536" s="141">
        <f>AN2536</f>
        <v>0</v>
      </c>
      <c r="AR2536" s="142">
        <f>AQ2536-AP2536</f>
        <v>0</v>
      </c>
      <c r="AS2536" s="143" t="e">
        <f>AR2536/AP2536</f>
        <v>#DIV/0!</v>
      </c>
      <c r="AT2536" s="144">
        <f>M2536</f>
        <v>0</v>
      </c>
      <c r="AU2536" s="141">
        <f>AO2536</f>
        <v>0</v>
      </c>
      <c r="AV2536" s="142">
        <f>AU2536-AT2536</f>
        <v>0</v>
      </c>
      <c r="AW2536" s="143" t="e">
        <f>AV2536/AT2536</f>
        <v>#DIV/0!</v>
      </c>
      <c r="AX2536"/>
      <c r="AY2536" s="146" t="str">
        <f t="shared" ref="AY2536:AY2547" si="1950">RIGHT(LEFT(I2536,3),2)&amp;"."&amp;RIGHT(LEFT(I2536,5),2)</f>
        <v>51.11</v>
      </c>
      <c r="AZ2536" s="1104" t="b">
        <f>COUNTIF('[1]Codes SEC'!$B$2:$B$250,Ministres!AY2536)&gt;0</f>
        <v>1</v>
      </c>
      <c r="BA2536"/>
      <c r="BB2536"/>
      <c r="BC2536"/>
      <c r="BD2536"/>
      <c r="BE2536"/>
      <c r="BF2536"/>
      <c r="BG2536"/>
      <c r="BH2536"/>
      <c r="BI2536"/>
      <c r="BJ2536"/>
      <c r="BK2536"/>
      <c r="BL2536"/>
    </row>
    <row r="2537" spans="1:64" ht="35.1" customHeight="1" x14ac:dyDescent="0.25">
      <c r="A2537" s="15" t="s">
        <v>2799</v>
      </c>
      <c r="B2537" s="225">
        <v>18</v>
      </c>
      <c r="C2537" s="122" t="s">
        <v>1315</v>
      </c>
      <c r="D2537" s="123">
        <v>1000</v>
      </c>
      <c r="E2537" s="226"/>
      <c r="F2537" s="122">
        <v>12</v>
      </c>
      <c r="G2537" s="126">
        <v>1</v>
      </c>
      <c r="H2537" s="35" t="str">
        <f t="shared" si="1937"/>
        <v>096</v>
      </c>
      <c r="I2537" s="36" t="s">
        <v>1500</v>
      </c>
      <c r="J2537" s="37" t="s">
        <v>2947</v>
      </c>
      <c r="K2537" s="244" t="s">
        <v>2948</v>
      </c>
      <c r="L2537" s="232">
        <v>19000</v>
      </c>
      <c r="M2537" s="233">
        <v>8000</v>
      </c>
      <c r="N2537" s="130"/>
      <c r="O2537" s="131"/>
      <c r="P2537" s="131"/>
      <c r="Q2537" s="131"/>
      <c r="R2537" s="131"/>
      <c r="S2537" s="131"/>
      <c r="T2537" s="132" t="str">
        <f t="shared" ref="T2537:T2547" si="1951">IF(SUM(N2537:S2537)=U2537,"OK",SUM(N2537:S2537)-U2537)</f>
        <v>OK</v>
      </c>
      <c r="U2537" s="138"/>
      <c r="V2537" s="138"/>
      <c r="W2537" s="139"/>
      <c r="X2537" s="139"/>
      <c r="Y2537" s="132" t="str">
        <f t="shared" ref="Y2537:Y2547" si="1952">IF(SUM(W2537:X2537)=Z2537,"OK",SUM(W2537:X2537)-Z2537)</f>
        <v>OK</v>
      </c>
      <c r="Z2537" s="210"/>
      <c r="AA2537" s="204"/>
      <c r="AB2537" s="202"/>
      <c r="AC2537" s="202"/>
      <c r="AD2537" s="202"/>
      <c r="AE2537" s="202"/>
      <c r="AF2537" s="202"/>
      <c r="AG2537" s="132" t="str">
        <f t="shared" ref="AG2537:AG2547" si="1953">IF(SUM(AA2537:AF2537)=AH2537,"OK",SUM(AA2537:AF2537)-AH2537)</f>
        <v>OK</v>
      </c>
      <c r="AH2537" s="138"/>
      <c r="AI2537" s="138"/>
      <c r="AJ2537" s="139"/>
      <c r="AK2537" s="139"/>
      <c r="AL2537" s="132" t="str">
        <f t="shared" ref="AL2537:AL2547" si="1954">IF(SUM(AJ2537:AK2537)=AM2537,"OK",SUM(AJ2537:AK2537)-AM2537)</f>
        <v>OK</v>
      </c>
      <c r="AM2537" s="140"/>
      <c r="AN2537" s="119">
        <f t="shared" ref="AN2537:AN2547" si="1955">L2537+U2537+V2537+Z2537</f>
        <v>19000</v>
      </c>
      <c r="AO2537" s="120">
        <f t="shared" ref="AO2537:AO2547" si="1956">M2537+AH2537+AI2537+AM2537</f>
        <v>8000</v>
      </c>
      <c r="AP2537" s="39">
        <f t="shared" ref="AP2537:AP2547" si="1957">L2537</f>
        <v>19000</v>
      </c>
      <c r="AQ2537" s="141">
        <f t="shared" ref="AQ2537:AQ2547" si="1958">AN2537</f>
        <v>19000</v>
      </c>
      <c r="AR2537" s="142">
        <f t="shared" ref="AR2537:AR2547" si="1959">AQ2537-AP2537</f>
        <v>0</v>
      </c>
      <c r="AS2537" s="143">
        <f t="shared" ref="AS2537:AS2547" si="1960">AR2537/AP2537</f>
        <v>0</v>
      </c>
      <c r="AT2537" s="144">
        <f t="shared" ref="AT2537:AT2547" si="1961">M2537</f>
        <v>8000</v>
      </c>
      <c r="AU2537" s="141">
        <f t="shared" ref="AU2537:AU2547" si="1962">AO2537</f>
        <v>8000</v>
      </c>
      <c r="AV2537" s="142">
        <f t="shared" ref="AV2537:AV2547" si="1963">AU2537-AT2537</f>
        <v>0</v>
      </c>
      <c r="AW2537" s="143">
        <f t="shared" ref="AW2537:AW2547" si="1964">AV2537/AT2537</f>
        <v>0</v>
      </c>
      <c r="AY2537" s="146" t="str">
        <f t="shared" si="1950"/>
        <v>51.12</v>
      </c>
      <c r="AZ2537" s="1104" t="b">
        <f>COUNTIF('[1]Codes SEC'!$B$2:$B$250,Ministres!AY2537)&gt;0</f>
        <v>1</v>
      </c>
    </row>
    <row r="2538" spans="1:64" ht="35.1" customHeight="1" x14ac:dyDescent="0.25">
      <c r="A2538" s="15" t="s">
        <v>2799</v>
      </c>
      <c r="B2538" s="225">
        <v>18</v>
      </c>
      <c r="C2538" s="122" t="s">
        <v>1315</v>
      </c>
      <c r="D2538" s="123">
        <v>1000</v>
      </c>
      <c r="E2538" s="226"/>
      <c r="F2538" s="122">
        <v>12</v>
      </c>
      <c r="G2538" s="126">
        <v>1</v>
      </c>
      <c r="H2538" s="35" t="str">
        <f t="shared" si="1937"/>
        <v>096</v>
      </c>
      <c r="I2538" s="36" t="s">
        <v>1500</v>
      </c>
      <c r="J2538" s="37" t="s">
        <v>2949</v>
      </c>
      <c r="K2538" s="244" t="s">
        <v>2950</v>
      </c>
      <c r="L2538" s="232">
        <v>19500</v>
      </c>
      <c r="M2538" s="233">
        <v>14000</v>
      </c>
      <c r="N2538" s="130"/>
      <c r="O2538" s="131"/>
      <c r="P2538" s="131"/>
      <c r="Q2538" s="131"/>
      <c r="R2538" s="131"/>
      <c r="S2538" s="131"/>
      <c r="T2538" s="132" t="str">
        <f t="shared" si="1951"/>
        <v>OK</v>
      </c>
      <c r="U2538" s="138"/>
      <c r="V2538" s="138"/>
      <c r="W2538" s="139"/>
      <c r="X2538" s="139"/>
      <c r="Y2538" s="132" t="str">
        <f t="shared" si="1952"/>
        <v>OK</v>
      </c>
      <c r="Z2538" s="210"/>
      <c r="AA2538" s="204"/>
      <c r="AB2538" s="202"/>
      <c r="AC2538" s="202"/>
      <c r="AD2538" s="202"/>
      <c r="AE2538" s="202"/>
      <c r="AF2538" s="202"/>
      <c r="AG2538" s="132" t="str">
        <f t="shared" si="1953"/>
        <v>OK</v>
      </c>
      <c r="AH2538" s="138"/>
      <c r="AI2538" s="138"/>
      <c r="AJ2538" s="139"/>
      <c r="AK2538" s="139"/>
      <c r="AL2538" s="132" t="str">
        <f t="shared" si="1954"/>
        <v>OK</v>
      </c>
      <c r="AM2538" s="140"/>
      <c r="AN2538" s="119">
        <f t="shared" si="1955"/>
        <v>19500</v>
      </c>
      <c r="AO2538" s="120">
        <f t="shared" si="1956"/>
        <v>14000</v>
      </c>
      <c r="AP2538" s="39">
        <f t="shared" si="1957"/>
        <v>19500</v>
      </c>
      <c r="AQ2538" s="141">
        <f t="shared" si="1958"/>
        <v>19500</v>
      </c>
      <c r="AR2538" s="142">
        <f t="shared" si="1959"/>
        <v>0</v>
      </c>
      <c r="AS2538" s="143">
        <f t="shared" si="1960"/>
        <v>0</v>
      </c>
      <c r="AT2538" s="144">
        <f t="shared" si="1961"/>
        <v>14000</v>
      </c>
      <c r="AU2538" s="141">
        <f t="shared" si="1962"/>
        <v>14000</v>
      </c>
      <c r="AV2538" s="142">
        <f t="shared" si="1963"/>
        <v>0</v>
      </c>
      <c r="AW2538" s="143">
        <f t="shared" si="1964"/>
        <v>0</v>
      </c>
      <c r="AY2538" s="146" t="str">
        <f t="shared" si="1950"/>
        <v>51.12</v>
      </c>
      <c r="AZ2538" s="1104" t="b">
        <f>COUNTIF('[1]Codes SEC'!$B$2:$B$250,Ministres!AY2538)&gt;0</f>
        <v>1</v>
      </c>
    </row>
    <row r="2539" spans="1:64" ht="35.1" customHeight="1" x14ac:dyDescent="0.25">
      <c r="A2539" s="15" t="s">
        <v>2799</v>
      </c>
      <c r="B2539" s="225">
        <v>18</v>
      </c>
      <c r="C2539" s="122" t="s">
        <v>1315</v>
      </c>
      <c r="D2539" s="123">
        <v>1000</v>
      </c>
      <c r="E2539" s="226"/>
      <c r="F2539" s="122">
        <v>12</v>
      </c>
      <c r="G2539" s="126">
        <v>1</v>
      </c>
      <c r="H2539" s="35" t="str">
        <f t="shared" si="1937"/>
        <v>096</v>
      </c>
      <c r="I2539" s="36" t="s">
        <v>1500</v>
      </c>
      <c r="J2539" s="37" t="s">
        <v>2951</v>
      </c>
      <c r="K2539" s="244" t="s">
        <v>2952</v>
      </c>
      <c r="L2539" s="232">
        <v>50000</v>
      </c>
      <c r="M2539" s="233">
        <v>46100</v>
      </c>
      <c r="N2539" s="130"/>
      <c r="O2539" s="131"/>
      <c r="P2539" s="131"/>
      <c r="Q2539" s="131"/>
      <c r="R2539" s="131"/>
      <c r="S2539" s="131"/>
      <c r="T2539" s="132" t="str">
        <f t="shared" si="1951"/>
        <v>OK</v>
      </c>
      <c r="U2539" s="138"/>
      <c r="V2539" s="138"/>
      <c r="W2539" s="139"/>
      <c r="X2539" s="139"/>
      <c r="Y2539" s="132" t="str">
        <f t="shared" si="1952"/>
        <v>OK</v>
      </c>
      <c r="Z2539" s="210"/>
      <c r="AA2539" s="204"/>
      <c r="AB2539" s="202"/>
      <c r="AC2539" s="202"/>
      <c r="AD2539" s="202"/>
      <c r="AE2539" s="202"/>
      <c r="AF2539" s="202"/>
      <c r="AG2539" s="132" t="str">
        <f t="shared" si="1953"/>
        <v>OK</v>
      </c>
      <c r="AH2539" s="138"/>
      <c r="AI2539" s="138"/>
      <c r="AJ2539" s="139"/>
      <c r="AK2539" s="139"/>
      <c r="AL2539" s="132" t="str">
        <f t="shared" si="1954"/>
        <v>OK</v>
      </c>
      <c r="AM2539" s="140"/>
      <c r="AN2539" s="119">
        <f t="shared" si="1955"/>
        <v>50000</v>
      </c>
      <c r="AO2539" s="120">
        <f t="shared" si="1956"/>
        <v>46100</v>
      </c>
      <c r="AP2539" s="39">
        <f t="shared" si="1957"/>
        <v>50000</v>
      </c>
      <c r="AQ2539" s="141">
        <f t="shared" si="1958"/>
        <v>50000</v>
      </c>
      <c r="AR2539" s="142">
        <f>AQ2539-AP2539</f>
        <v>0</v>
      </c>
      <c r="AS2539" s="143">
        <f t="shared" si="1960"/>
        <v>0</v>
      </c>
      <c r="AT2539" s="144">
        <f t="shared" si="1961"/>
        <v>46100</v>
      </c>
      <c r="AU2539" s="141">
        <f t="shared" si="1962"/>
        <v>46100</v>
      </c>
      <c r="AV2539" s="142">
        <f>AU2539-AT2539</f>
        <v>0</v>
      </c>
      <c r="AW2539" s="143">
        <f t="shared" si="1964"/>
        <v>0</v>
      </c>
      <c r="AY2539" s="146" t="str">
        <f t="shared" si="1950"/>
        <v>51.12</v>
      </c>
      <c r="AZ2539" s="1104" t="b">
        <f>COUNTIF('[1]Codes SEC'!$B$2:$B$250,Ministres!AY2539)&gt;0</f>
        <v>1</v>
      </c>
    </row>
    <row r="2540" spans="1:64" ht="35.1" customHeight="1" x14ac:dyDescent="0.25">
      <c r="A2540" s="15" t="s">
        <v>2799</v>
      </c>
      <c r="B2540" s="225">
        <v>18</v>
      </c>
      <c r="C2540" s="122" t="s">
        <v>1315</v>
      </c>
      <c r="D2540" s="123">
        <v>1000</v>
      </c>
      <c r="E2540" s="226"/>
      <c r="F2540" s="122">
        <v>17</v>
      </c>
      <c r="G2540" s="126">
        <v>1</v>
      </c>
      <c r="H2540" s="35" t="str">
        <f t="shared" si="1937"/>
        <v>096</v>
      </c>
      <c r="I2540" s="36" t="s">
        <v>1500</v>
      </c>
      <c r="J2540" s="37" t="s">
        <v>2953</v>
      </c>
      <c r="K2540" s="244" t="s">
        <v>2954</v>
      </c>
      <c r="L2540" s="232">
        <v>20000</v>
      </c>
      <c r="M2540" s="233">
        <v>20000</v>
      </c>
      <c r="N2540" s="130"/>
      <c r="O2540" s="131"/>
      <c r="P2540" s="131"/>
      <c r="Q2540" s="131"/>
      <c r="R2540" s="131"/>
      <c r="S2540" s="131"/>
      <c r="T2540" s="132" t="str">
        <f t="shared" si="1951"/>
        <v>OK</v>
      </c>
      <c r="U2540" s="138"/>
      <c r="V2540" s="138"/>
      <c r="W2540" s="139"/>
      <c r="X2540" s="139"/>
      <c r="Y2540" s="132" t="str">
        <f t="shared" si="1952"/>
        <v>OK</v>
      </c>
      <c r="Z2540" s="210"/>
      <c r="AA2540" s="204"/>
      <c r="AB2540" s="202"/>
      <c r="AC2540" s="202"/>
      <c r="AD2540" s="202"/>
      <c r="AE2540" s="202"/>
      <c r="AF2540" s="202"/>
      <c r="AG2540" s="132" t="str">
        <f t="shared" si="1953"/>
        <v>OK</v>
      </c>
      <c r="AH2540" s="138"/>
      <c r="AI2540" s="138"/>
      <c r="AJ2540" s="139"/>
      <c r="AK2540" s="139"/>
      <c r="AL2540" s="132" t="str">
        <f t="shared" si="1954"/>
        <v>OK</v>
      </c>
      <c r="AM2540" s="140"/>
      <c r="AN2540" s="119">
        <f t="shared" si="1955"/>
        <v>20000</v>
      </c>
      <c r="AO2540" s="120">
        <f t="shared" si="1956"/>
        <v>20000</v>
      </c>
      <c r="AP2540" s="39">
        <f t="shared" si="1957"/>
        <v>20000</v>
      </c>
      <c r="AQ2540" s="141">
        <f t="shared" si="1958"/>
        <v>20000</v>
      </c>
      <c r="AR2540" s="142">
        <f t="shared" si="1959"/>
        <v>0</v>
      </c>
      <c r="AS2540" s="143">
        <f t="shared" si="1960"/>
        <v>0</v>
      </c>
      <c r="AT2540" s="144">
        <f t="shared" si="1961"/>
        <v>20000</v>
      </c>
      <c r="AU2540" s="141">
        <f t="shared" si="1962"/>
        <v>20000</v>
      </c>
      <c r="AV2540" s="142">
        <f t="shared" si="1963"/>
        <v>0</v>
      </c>
      <c r="AW2540" s="143">
        <f t="shared" si="1964"/>
        <v>0</v>
      </c>
      <c r="AY2540" s="146" t="str">
        <f t="shared" si="1950"/>
        <v>51.12</v>
      </c>
      <c r="AZ2540" s="1104" t="b">
        <f>COUNTIF('[1]Codes SEC'!$B$2:$B$250,Ministres!AY2540)&gt;0</f>
        <v>1</v>
      </c>
    </row>
    <row r="2541" spans="1:64" ht="35.1" customHeight="1" x14ac:dyDescent="0.25">
      <c r="A2541" s="15" t="s">
        <v>2799</v>
      </c>
      <c r="B2541" s="225">
        <v>18</v>
      </c>
      <c r="C2541" s="122" t="s">
        <v>1315</v>
      </c>
      <c r="D2541" s="123">
        <v>1000</v>
      </c>
      <c r="E2541" s="226"/>
      <c r="F2541" s="122">
        <v>12</v>
      </c>
      <c r="G2541" s="126">
        <v>1</v>
      </c>
      <c r="H2541" s="35" t="str">
        <f t="shared" si="1937"/>
        <v>096</v>
      </c>
      <c r="I2541" s="36" t="s">
        <v>1500</v>
      </c>
      <c r="J2541" s="37" t="s">
        <v>2955</v>
      </c>
      <c r="K2541" s="1119" t="s">
        <v>2956</v>
      </c>
      <c r="L2541" s="199">
        <v>105</v>
      </c>
      <c r="M2541" s="200">
        <v>884</v>
      </c>
      <c r="N2541" s="130"/>
      <c r="O2541" s="131"/>
      <c r="P2541" s="131"/>
      <c r="Q2541" s="131"/>
      <c r="R2541" s="131"/>
      <c r="S2541" s="131"/>
      <c r="T2541" s="132" t="str">
        <f t="shared" si="1951"/>
        <v>OK</v>
      </c>
      <c r="U2541" s="138"/>
      <c r="V2541" s="138"/>
      <c r="W2541" s="139"/>
      <c r="X2541" s="139"/>
      <c r="Y2541" s="132" t="str">
        <f t="shared" si="1952"/>
        <v>OK</v>
      </c>
      <c r="Z2541" s="210"/>
      <c r="AA2541" s="204"/>
      <c r="AB2541" s="202"/>
      <c r="AC2541" s="202"/>
      <c r="AD2541" s="202"/>
      <c r="AE2541" s="202"/>
      <c r="AF2541" s="202"/>
      <c r="AG2541" s="132" t="str">
        <f t="shared" si="1953"/>
        <v>OK</v>
      </c>
      <c r="AH2541" s="138"/>
      <c r="AI2541" s="138"/>
      <c r="AJ2541" s="139"/>
      <c r="AK2541" s="139"/>
      <c r="AL2541" s="132" t="str">
        <f t="shared" si="1954"/>
        <v>OK</v>
      </c>
      <c r="AM2541" s="140"/>
      <c r="AN2541" s="119">
        <f t="shared" si="1955"/>
        <v>105</v>
      </c>
      <c r="AO2541" s="120">
        <f t="shared" si="1956"/>
        <v>884</v>
      </c>
      <c r="AP2541" s="39">
        <f t="shared" si="1957"/>
        <v>105</v>
      </c>
      <c r="AQ2541" s="141">
        <f t="shared" si="1958"/>
        <v>105</v>
      </c>
      <c r="AR2541" s="142">
        <f t="shared" si="1959"/>
        <v>0</v>
      </c>
      <c r="AS2541" s="143">
        <f t="shared" si="1960"/>
        <v>0</v>
      </c>
      <c r="AT2541" s="144">
        <f t="shared" si="1961"/>
        <v>884</v>
      </c>
      <c r="AU2541" s="141">
        <f t="shared" si="1962"/>
        <v>884</v>
      </c>
      <c r="AV2541" s="142">
        <f t="shared" si="1963"/>
        <v>0</v>
      </c>
      <c r="AW2541" s="143">
        <f t="shared" si="1964"/>
        <v>0</v>
      </c>
      <c r="AY2541" s="146" t="str">
        <f t="shared" si="1950"/>
        <v>51.12</v>
      </c>
      <c r="AZ2541" s="1104" t="b">
        <f>COUNTIF('[1]Codes SEC'!$B$2:$B$250,Ministres!AY2541)&gt;0</f>
        <v>1</v>
      </c>
    </row>
    <row r="2542" spans="1:64" ht="35.1" customHeight="1" x14ac:dyDescent="0.25">
      <c r="A2542" s="15" t="s">
        <v>2799</v>
      </c>
      <c r="B2542" s="225">
        <v>18</v>
      </c>
      <c r="C2542" s="122" t="s">
        <v>1315</v>
      </c>
      <c r="D2542" s="123">
        <v>1000</v>
      </c>
      <c r="E2542" s="226"/>
      <c r="F2542" s="122">
        <v>12</v>
      </c>
      <c r="G2542" s="126">
        <v>1</v>
      </c>
      <c r="H2542" s="35" t="str">
        <f t="shared" si="1937"/>
        <v>096</v>
      </c>
      <c r="I2542" s="36" t="s">
        <v>1500</v>
      </c>
      <c r="J2542" s="37" t="s">
        <v>2957</v>
      </c>
      <c r="K2542" s="493" t="s">
        <v>2958</v>
      </c>
      <c r="L2542" s="232">
        <v>1000</v>
      </c>
      <c r="M2542" s="233">
        <v>1000</v>
      </c>
      <c r="N2542" s="130"/>
      <c r="O2542" s="131"/>
      <c r="P2542" s="131"/>
      <c r="Q2542" s="131"/>
      <c r="R2542" s="131"/>
      <c r="S2542" s="131"/>
      <c r="T2542" s="132" t="str">
        <f t="shared" si="1951"/>
        <v>OK</v>
      </c>
      <c r="U2542" s="138"/>
      <c r="V2542" s="138"/>
      <c r="W2542" s="139"/>
      <c r="X2542" s="139"/>
      <c r="Y2542" s="132" t="str">
        <f t="shared" si="1952"/>
        <v>OK</v>
      </c>
      <c r="Z2542" s="210"/>
      <c r="AA2542" s="204"/>
      <c r="AB2542" s="202"/>
      <c r="AC2542" s="202"/>
      <c r="AD2542" s="202"/>
      <c r="AE2542" s="202"/>
      <c r="AF2542" s="202"/>
      <c r="AG2542" s="132" t="str">
        <f t="shared" si="1953"/>
        <v>OK</v>
      </c>
      <c r="AH2542" s="138"/>
      <c r="AI2542" s="138"/>
      <c r="AJ2542" s="139"/>
      <c r="AK2542" s="139"/>
      <c r="AL2542" s="132" t="str">
        <f t="shared" si="1954"/>
        <v>OK</v>
      </c>
      <c r="AM2542" s="140"/>
      <c r="AN2542" s="119">
        <f t="shared" si="1955"/>
        <v>1000</v>
      </c>
      <c r="AO2542" s="120">
        <f t="shared" si="1956"/>
        <v>1000</v>
      </c>
      <c r="AP2542" s="39">
        <f t="shared" si="1957"/>
        <v>1000</v>
      </c>
      <c r="AQ2542" s="141">
        <f t="shared" si="1958"/>
        <v>1000</v>
      </c>
      <c r="AR2542" s="142">
        <f t="shared" si="1959"/>
        <v>0</v>
      </c>
      <c r="AS2542" s="143">
        <f t="shared" si="1960"/>
        <v>0</v>
      </c>
      <c r="AT2542" s="144">
        <f t="shared" si="1961"/>
        <v>1000</v>
      </c>
      <c r="AU2542" s="141">
        <f t="shared" si="1962"/>
        <v>1000</v>
      </c>
      <c r="AV2542" s="142">
        <f t="shared" si="1963"/>
        <v>0</v>
      </c>
      <c r="AW2542" s="143">
        <f t="shared" si="1964"/>
        <v>0</v>
      </c>
      <c r="AY2542" s="146" t="str">
        <f t="shared" si="1950"/>
        <v>51.12</v>
      </c>
      <c r="AZ2542" s="1104" t="b">
        <f>COUNTIF('[1]Codes SEC'!$B$2:$B$250,Ministres!AY2542)&gt;0</f>
        <v>1</v>
      </c>
    </row>
    <row r="2543" spans="1:64" s="1105" customFormat="1" ht="35.1" customHeight="1" x14ac:dyDescent="0.25">
      <c r="A2543" s="15" t="s">
        <v>2799</v>
      </c>
      <c r="B2543" s="225">
        <v>18</v>
      </c>
      <c r="C2543" s="122" t="s">
        <v>1315</v>
      </c>
      <c r="D2543" s="123">
        <v>1000</v>
      </c>
      <c r="E2543" s="226"/>
      <c r="F2543" s="122">
        <v>6</v>
      </c>
      <c r="G2543" s="126">
        <v>1</v>
      </c>
      <c r="H2543" s="35" t="str">
        <f t="shared" si="1937"/>
        <v>096</v>
      </c>
      <c r="I2543" s="36" t="s">
        <v>1500</v>
      </c>
      <c r="J2543" s="37" t="s">
        <v>2959</v>
      </c>
      <c r="K2543" s="500" t="s">
        <v>2960</v>
      </c>
      <c r="L2543" s="232">
        <v>0</v>
      </c>
      <c r="M2543" s="233">
        <v>0</v>
      </c>
      <c r="N2543" s="130"/>
      <c r="O2543" s="131"/>
      <c r="P2543" s="131"/>
      <c r="Q2543" s="131"/>
      <c r="R2543" s="131"/>
      <c r="S2543" s="131"/>
      <c r="T2543" s="132" t="str">
        <f t="shared" si="1951"/>
        <v>OK</v>
      </c>
      <c r="U2543" s="138"/>
      <c r="V2543" s="138"/>
      <c r="W2543" s="139"/>
      <c r="X2543" s="139"/>
      <c r="Y2543" s="132" t="str">
        <f t="shared" si="1952"/>
        <v>OK</v>
      </c>
      <c r="Z2543" s="210"/>
      <c r="AA2543" s="204"/>
      <c r="AB2543" s="202"/>
      <c r="AC2543" s="202"/>
      <c r="AD2543" s="202"/>
      <c r="AE2543" s="202"/>
      <c r="AF2543" s="202"/>
      <c r="AG2543" s="132" t="str">
        <f t="shared" si="1953"/>
        <v>OK</v>
      </c>
      <c r="AH2543" s="138"/>
      <c r="AI2543" s="138"/>
      <c r="AJ2543" s="139"/>
      <c r="AK2543" s="139"/>
      <c r="AL2543" s="132" t="str">
        <f t="shared" si="1954"/>
        <v>OK</v>
      </c>
      <c r="AM2543" s="140"/>
      <c r="AN2543" s="119">
        <f t="shared" si="1955"/>
        <v>0</v>
      </c>
      <c r="AO2543" s="120">
        <f t="shared" si="1956"/>
        <v>0</v>
      </c>
      <c r="AP2543" s="39">
        <f t="shared" si="1957"/>
        <v>0</v>
      </c>
      <c r="AQ2543" s="141">
        <f t="shared" si="1958"/>
        <v>0</v>
      </c>
      <c r="AR2543" s="142">
        <f t="shared" si="1959"/>
        <v>0</v>
      </c>
      <c r="AS2543" s="143" t="e">
        <f t="shared" si="1960"/>
        <v>#DIV/0!</v>
      </c>
      <c r="AT2543" s="144">
        <f t="shared" si="1961"/>
        <v>0</v>
      </c>
      <c r="AU2543" s="141">
        <f t="shared" si="1962"/>
        <v>0</v>
      </c>
      <c r="AV2543" s="142">
        <f t="shared" si="1963"/>
        <v>0</v>
      </c>
      <c r="AW2543" s="143" t="e">
        <f t="shared" si="1964"/>
        <v>#DIV/0!</v>
      </c>
      <c r="AX2543"/>
      <c r="AY2543" s="146" t="str">
        <f t="shared" si="1950"/>
        <v>51.12</v>
      </c>
      <c r="AZ2543" s="1104" t="b">
        <f>COUNTIF('[1]Codes SEC'!$B$2:$B$250,Ministres!AY2543)&gt;0</f>
        <v>1</v>
      </c>
      <c r="BA2543"/>
      <c r="BB2543"/>
      <c r="BC2543"/>
      <c r="BD2543"/>
      <c r="BE2543"/>
      <c r="BF2543"/>
      <c r="BG2543"/>
      <c r="BH2543"/>
      <c r="BI2543"/>
      <c r="BJ2543"/>
      <c r="BK2543"/>
      <c r="BL2543"/>
    </row>
    <row r="2544" spans="1:64" ht="35.1" customHeight="1" x14ac:dyDescent="0.25">
      <c r="A2544" s="15" t="s">
        <v>2799</v>
      </c>
      <c r="B2544" s="225" t="s">
        <v>1335</v>
      </c>
      <c r="C2544" s="122" t="s">
        <v>1315</v>
      </c>
      <c r="D2544" s="123">
        <v>1000</v>
      </c>
      <c r="E2544" s="226"/>
      <c r="F2544" s="122" t="s">
        <v>1336</v>
      </c>
      <c r="G2544" s="227">
        <v>1</v>
      </c>
      <c r="H2544" s="228" t="str">
        <f t="shared" si="1937"/>
        <v>096</v>
      </c>
      <c r="I2544" s="229">
        <v>85112000</v>
      </c>
      <c r="J2544" s="230" t="s">
        <v>2961</v>
      </c>
      <c r="K2544" s="231" t="s">
        <v>2962</v>
      </c>
      <c r="L2544" s="232">
        <v>0</v>
      </c>
      <c r="M2544" s="233">
        <v>0</v>
      </c>
      <c r="N2544" s="130"/>
      <c r="O2544" s="131"/>
      <c r="P2544" s="131"/>
      <c r="Q2544" s="131"/>
      <c r="R2544" s="131"/>
      <c r="S2544" s="131"/>
      <c r="T2544" s="132" t="str">
        <f>IF(SUM(N2544:S2544)=U2544,"OK",SUM(N2544:S2544)-U2544)</f>
        <v>OK</v>
      </c>
      <c r="U2544" s="138"/>
      <c r="V2544" s="138"/>
      <c r="W2544" s="139"/>
      <c r="X2544" s="139"/>
      <c r="Y2544" s="132" t="str">
        <f>IF(SUM(W2544:X2544)=Z2544,"OK",SUM(W2544:X2544)-Z2544)</f>
        <v>OK</v>
      </c>
      <c r="Z2544" s="210"/>
      <c r="AA2544" s="204"/>
      <c r="AB2544" s="202"/>
      <c r="AC2544" s="202"/>
      <c r="AD2544" s="202"/>
      <c r="AE2544" s="202"/>
      <c r="AF2544" s="202"/>
      <c r="AG2544" s="132" t="str">
        <f>IF(SUM(AA2544:AF2544)=AH2544,"OK",SUM(AA2544:AF2544)-AH2544)</f>
        <v>OK</v>
      </c>
      <c r="AH2544" s="138"/>
      <c r="AI2544" s="138"/>
      <c r="AJ2544" s="139"/>
      <c r="AK2544" s="139"/>
      <c r="AL2544" s="132" t="str">
        <f>IF(SUM(AJ2544:AK2544)=AM2544,"OK",SUM(AJ2544:AK2544)-AM2544)</f>
        <v>OK</v>
      </c>
      <c r="AM2544" s="140"/>
      <c r="AN2544" s="119">
        <f>L2544+U2544+V2544+Z2544</f>
        <v>0</v>
      </c>
      <c r="AO2544" s="120">
        <f>M2544+AH2544+AI2544+AM2544</f>
        <v>0</v>
      </c>
      <c r="AP2544" s="39">
        <f>L2544</f>
        <v>0</v>
      </c>
      <c r="AQ2544" s="141">
        <f>AN2544</f>
        <v>0</v>
      </c>
      <c r="AR2544" s="142">
        <f t="shared" si="1959"/>
        <v>0</v>
      </c>
      <c r="AS2544" s="143" t="e">
        <f>AR2544/AP2544</f>
        <v>#DIV/0!</v>
      </c>
      <c r="AT2544" s="144">
        <f>M2544</f>
        <v>0</v>
      </c>
      <c r="AU2544" s="141">
        <f>AO2544</f>
        <v>0</v>
      </c>
      <c r="AV2544" s="142">
        <f t="shared" si="1963"/>
        <v>0</v>
      </c>
      <c r="AW2544" s="143" t="e">
        <f>AV2544/AT2544</f>
        <v>#DIV/0!</v>
      </c>
      <c r="AY2544" s="146" t="str">
        <f t="shared" si="1950"/>
        <v>51.12</v>
      </c>
      <c r="AZ2544" s="1104" t="b">
        <f>COUNTIF('[1]Codes SEC'!$B$2:$B$250,Ministres!AY2544)&gt;0</f>
        <v>1</v>
      </c>
    </row>
    <row r="2545" spans="1:52" ht="35.1" customHeight="1" x14ac:dyDescent="0.25">
      <c r="A2545" s="15" t="s">
        <v>2799</v>
      </c>
      <c r="B2545" s="225">
        <v>18</v>
      </c>
      <c r="C2545" s="122" t="s">
        <v>1315</v>
      </c>
      <c r="D2545" s="123">
        <v>1000</v>
      </c>
      <c r="E2545" s="226"/>
      <c r="F2545" s="122">
        <v>12</v>
      </c>
      <c r="G2545" s="227"/>
      <c r="H2545" s="228" t="str">
        <f t="shared" si="1937"/>
        <v>096</v>
      </c>
      <c r="I2545" s="229">
        <v>85210000</v>
      </c>
      <c r="J2545" s="230" t="s">
        <v>2963</v>
      </c>
      <c r="K2545" s="231" t="s">
        <v>2964</v>
      </c>
      <c r="L2545" s="232">
        <v>0</v>
      </c>
      <c r="M2545" s="233">
        <v>0</v>
      </c>
      <c r="N2545" s="130"/>
      <c r="O2545" s="131"/>
      <c r="P2545" s="131"/>
      <c r="Q2545" s="131"/>
      <c r="R2545" s="131"/>
      <c r="S2545" s="131"/>
      <c r="T2545" s="132" t="str">
        <f t="shared" si="1951"/>
        <v>OK</v>
      </c>
      <c r="U2545" s="138"/>
      <c r="V2545" s="138"/>
      <c r="W2545" s="139"/>
      <c r="X2545" s="139"/>
      <c r="Y2545" s="132" t="str">
        <f t="shared" si="1952"/>
        <v>OK</v>
      </c>
      <c r="Z2545" s="210"/>
      <c r="AA2545" s="204"/>
      <c r="AB2545" s="202"/>
      <c r="AC2545" s="202"/>
      <c r="AD2545" s="202"/>
      <c r="AE2545" s="202"/>
      <c r="AF2545" s="202"/>
      <c r="AG2545" s="132" t="str">
        <f t="shared" si="1953"/>
        <v>OK</v>
      </c>
      <c r="AH2545" s="138"/>
      <c r="AI2545" s="138"/>
      <c r="AJ2545" s="139"/>
      <c r="AK2545" s="139"/>
      <c r="AL2545" s="132" t="str">
        <f t="shared" si="1954"/>
        <v>OK</v>
      </c>
      <c r="AM2545" s="140"/>
      <c r="AN2545" s="119">
        <f t="shared" si="1955"/>
        <v>0</v>
      </c>
      <c r="AO2545" s="120">
        <f t="shared" si="1956"/>
        <v>0</v>
      </c>
      <c r="AP2545" s="39">
        <f t="shared" si="1957"/>
        <v>0</v>
      </c>
      <c r="AQ2545" s="141">
        <f t="shared" si="1958"/>
        <v>0</v>
      </c>
      <c r="AR2545" s="142">
        <f t="shared" si="1959"/>
        <v>0</v>
      </c>
      <c r="AS2545" s="143" t="e">
        <f>AR2545/AP2545</f>
        <v>#DIV/0!</v>
      </c>
      <c r="AT2545" s="144">
        <f t="shared" si="1961"/>
        <v>0</v>
      </c>
      <c r="AU2545" s="141">
        <f>AO2545</f>
        <v>0</v>
      </c>
      <c r="AV2545" s="142">
        <f t="shared" si="1963"/>
        <v>0</v>
      </c>
      <c r="AW2545" s="143" t="e">
        <f>AV2545/AT2545</f>
        <v>#DIV/0!</v>
      </c>
      <c r="AY2545" s="146" t="str">
        <f t="shared" si="1950"/>
        <v>52.10</v>
      </c>
      <c r="AZ2545" s="1104" t="b">
        <f>COUNTIF('[1]Codes SEC'!$B$2:$B$250,Ministres!AY2545)&gt;0</f>
        <v>1</v>
      </c>
    </row>
    <row r="2546" spans="1:52" ht="35.1" customHeight="1" x14ac:dyDescent="0.25">
      <c r="A2546" s="15" t="s">
        <v>2799</v>
      </c>
      <c r="B2546" s="225">
        <v>18</v>
      </c>
      <c r="C2546" s="122" t="s">
        <v>1315</v>
      </c>
      <c r="D2546" s="123">
        <v>1000</v>
      </c>
      <c r="E2546" s="226"/>
      <c r="F2546" s="122">
        <v>12</v>
      </c>
      <c r="G2546" s="126">
        <v>1</v>
      </c>
      <c r="H2546" s="35" t="str">
        <f t="shared" si="1937"/>
        <v>096</v>
      </c>
      <c r="I2546" s="36">
        <v>85310000</v>
      </c>
      <c r="J2546" s="37" t="s">
        <v>2965</v>
      </c>
      <c r="K2546" s="581" t="s">
        <v>2966</v>
      </c>
      <c r="L2546" s="232">
        <v>2000</v>
      </c>
      <c r="M2546" s="233">
        <v>200</v>
      </c>
      <c r="N2546" s="130"/>
      <c r="O2546" s="131"/>
      <c r="P2546" s="131"/>
      <c r="Q2546" s="131"/>
      <c r="R2546" s="131"/>
      <c r="S2546" s="131"/>
      <c r="T2546" s="132" t="str">
        <f t="shared" si="1951"/>
        <v>OK</v>
      </c>
      <c r="U2546" s="138"/>
      <c r="V2546" s="138"/>
      <c r="W2546" s="139"/>
      <c r="X2546" s="139"/>
      <c r="Y2546" s="132" t="str">
        <f t="shared" si="1952"/>
        <v>OK</v>
      </c>
      <c r="Z2546" s="210"/>
      <c r="AA2546" s="204"/>
      <c r="AB2546" s="202"/>
      <c r="AC2546" s="202"/>
      <c r="AD2546" s="202"/>
      <c r="AE2546" s="202"/>
      <c r="AF2546" s="202"/>
      <c r="AG2546" s="132" t="str">
        <f t="shared" si="1953"/>
        <v>OK</v>
      </c>
      <c r="AH2546" s="138"/>
      <c r="AI2546" s="138"/>
      <c r="AJ2546" s="139"/>
      <c r="AK2546" s="139"/>
      <c r="AL2546" s="132" t="str">
        <f t="shared" si="1954"/>
        <v>OK</v>
      </c>
      <c r="AM2546" s="140"/>
      <c r="AN2546" s="119">
        <f t="shared" si="1955"/>
        <v>2000</v>
      </c>
      <c r="AO2546" s="120">
        <f t="shared" si="1956"/>
        <v>200</v>
      </c>
      <c r="AP2546" s="39">
        <f t="shared" si="1957"/>
        <v>2000</v>
      </c>
      <c r="AQ2546" s="141">
        <f t="shared" si="1958"/>
        <v>2000</v>
      </c>
      <c r="AR2546" s="142">
        <f t="shared" si="1959"/>
        <v>0</v>
      </c>
      <c r="AS2546" s="143">
        <f t="shared" si="1960"/>
        <v>0</v>
      </c>
      <c r="AT2546" s="144">
        <f t="shared" si="1961"/>
        <v>200</v>
      </c>
      <c r="AU2546" s="141">
        <f t="shared" si="1962"/>
        <v>200</v>
      </c>
      <c r="AV2546" s="142">
        <f t="shared" si="1963"/>
        <v>0</v>
      </c>
      <c r="AW2546" s="143">
        <f t="shared" si="1964"/>
        <v>0</v>
      </c>
      <c r="AY2546" s="146" t="str">
        <f t="shared" si="1950"/>
        <v>53.10</v>
      </c>
      <c r="AZ2546" s="1104" t="b">
        <f>COUNTIF('[1]Codes SEC'!$B$2:$B$250,Ministres!AY2546)&gt;0</f>
        <v>1</v>
      </c>
    </row>
    <row r="2547" spans="1:52" ht="35.1" customHeight="1" x14ac:dyDescent="0.25">
      <c r="A2547" s="15" t="s">
        <v>2799</v>
      </c>
      <c r="B2547" s="225">
        <v>18</v>
      </c>
      <c r="C2547" s="122" t="s">
        <v>1315</v>
      </c>
      <c r="D2547" s="123">
        <v>1000</v>
      </c>
      <c r="E2547" s="226"/>
      <c r="F2547" s="122">
        <v>12</v>
      </c>
      <c r="G2547" s="126">
        <v>1</v>
      </c>
      <c r="H2547" s="35" t="str">
        <f t="shared" si="1937"/>
        <v>096</v>
      </c>
      <c r="I2547" s="36">
        <v>85431000</v>
      </c>
      <c r="J2547" s="37" t="s">
        <v>2967</v>
      </c>
      <c r="K2547" s="581" t="s">
        <v>2968</v>
      </c>
      <c r="L2547" s="232">
        <v>0</v>
      </c>
      <c r="M2547" s="233">
        <v>0</v>
      </c>
      <c r="N2547" s="130"/>
      <c r="O2547" s="131"/>
      <c r="P2547" s="131"/>
      <c r="Q2547" s="131"/>
      <c r="R2547" s="131"/>
      <c r="S2547" s="131"/>
      <c r="T2547" s="132" t="str">
        <f t="shared" si="1951"/>
        <v>OK</v>
      </c>
      <c r="U2547" s="138"/>
      <c r="V2547" s="138"/>
      <c r="W2547" s="139"/>
      <c r="X2547" s="139"/>
      <c r="Y2547" s="132" t="str">
        <f t="shared" si="1952"/>
        <v>OK</v>
      </c>
      <c r="Z2547" s="210"/>
      <c r="AA2547" s="204"/>
      <c r="AB2547" s="202"/>
      <c r="AC2547" s="202"/>
      <c r="AD2547" s="202"/>
      <c r="AE2547" s="202"/>
      <c r="AF2547" s="202"/>
      <c r="AG2547" s="132" t="str">
        <f t="shared" si="1953"/>
        <v>OK</v>
      </c>
      <c r="AH2547" s="138"/>
      <c r="AI2547" s="138"/>
      <c r="AJ2547" s="139"/>
      <c r="AK2547" s="139"/>
      <c r="AL2547" s="132" t="str">
        <f t="shared" si="1954"/>
        <v>OK</v>
      </c>
      <c r="AM2547" s="140"/>
      <c r="AN2547" s="119">
        <f t="shared" si="1955"/>
        <v>0</v>
      </c>
      <c r="AO2547" s="120">
        <f t="shared" si="1956"/>
        <v>0</v>
      </c>
      <c r="AP2547" s="39">
        <f t="shared" si="1957"/>
        <v>0</v>
      </c>
      <c r="AQ2547" s="141">
        <f t="shared" si="1958"/>
        <v>0</v>
      </c>
      <c r="AR2547" s="142">
        <f t="shared" si="1959"/>
        <v>0</v>
      </c>
      <c r="AS2547" s="143" t="e">
        <f t="shared" si="1960"/>
        <v>#DIV/0!</v>
      </c>
      <c r="AT2547" s="144">
        <f t="shared" si="1961"/>
        <v>0</v>
      </c>
      <c r="AU2547" s="141">
        <f t="shared" si="1962"/>
        <v>0</v>
      </c>
      <c r="AV2547" s="142">
        <f t="shared" si="1963"/>
        <v>0</v>
      </c>
      <c r="AW2547" s="143" t="e">
        <f t="shared" si="1964"/>
        <v>#DIV/0!</v>
      </c>
      <c r="AY2547" s="146" t="str">
        <f t="shared" si="1950"/>
        <v>54.31</v>
      </c>
      <c r="AZ2547" s="1104" t="b">
        <f>COUNTIF('[1]Codes SEC'!$B$2:$B$250,Ministres!AY2547)&gt;0</f>
        <v>1</v>
      </c>
    </row>
    <row r="2548" spans="1:52" ht="12.75" customHeight="1" x14ac:dyDescent="0.25">
      <c r="A2548" s="350"/>
      <c r="B2548" s="1106"/>
      <c r="C2548" s="150"/>
      <c r="D2548" s="352"/>
      <c r="E2548" s="1107"/>
      <c r="F2548" s="150"/>
      <c r="G2548" s="154"/>
      <c r="H2548" s="155"/>
      <c r="I2548" s="156"/>
      <c r="J2548" s="157"/>
      <c r="K2548" s="158" t="s">
        <v>116</v>
      </c>
      <c r="L2548" s="236">
        <f t="shared" ref="L2548:S2548" si="1965">L2537+L2538+L2540+L2541+L2543+L2539+L2542+L2536+L2546+L2547+L2544+L2545</f>
        <v>111605</v>
      </c>
      <c r="M2548" s="1120">
        <f t="shared" si="1965"/>
        <v>90184</v>
      </c>
      <c r="N2548" s="1109">
        <f t="shared" si="1965"/>
        <v>0</v>
      </c>
      <c r="O2548" s="1110">
        <f t="shared" si="1965"/>
        <v>0</v>
      </c>
      <c r="P2548" s="1110">
        <f t="shared" si="1965"/>
        <v>0</v>
      </c>
      <c r="Q2548" s="1110">
        <f t="shared" si="1965"/>
        <v>0</v>
      </c>
      <c r="R2548" s="1110">
        <f t="shared" si="1965"/>
        <v>0</v>
      </c>
      <c r="S2548" s="1110">
        <f t="shared" si="1965"/>
        <v>0</v>
      </c>
      <c r="T2548" s="1111"/>
      <c r="U2548" s="1112">
        <f>U2537+U2538+U2540+U2541+U2543+U2539+U2542+U2536+U2546+U2547+U2544+U2545</f>
        <v>0</v>
      </c>
      <c r="V2548" s="1112">
        <f>V2537+V2538+V2540+V2541+V2543+V2539+V2542+V2536+V2546+V2547+V2544+V2545</f>
        <v>0</v>
      </c>
      <c r="W2548" s="1110">
        <f>W2537+W2538+W2540+W2541+W2543+W2539+W2542+W2536+W2546+W2547+W2544+W2545</f>
        <v>0</v>
      </c>
      <c r="X2548" s="1110">
        <f>X2537+X2538+X2540+X2541+X2543+X2539+X2542+X2536+X2546+X2547+X2544+X2545</f>
        <v>0</v>
      </c>
      <c r="Y2548" s="1111"/>
      <c r="Z2548" s="1112">
        <f t="shared" ref="Z2548:AF2548" si="1966">Z2537+Z2538+Z2540+Z2541+Z2543+Z2539+Z2542+Z2536+Z2546+Z2547+Z2544+Z2545</f>
        <v>0</v>
      </c>
      <c r="AA2548" s="165">
        <f t="shared" si="1966"/>
        <v>0</v>
      </c>
      <c r="AB2548" s="1110">
        <f t="shared" si="1966"/>
        <v>0</v>
      </c>
      <c r="AC2548" s="1110">
        <f t="shared" si="1966"/>
        <v>0</v>
      </c>
      <c r="AD2548" s="1110">
        <f t="shared" si="1966"/>
        <v>0</v>
      </c>
      <c r="AE2548" s="1110">
        <f t="shared" si="1966"/>
        <v>0</v>
      </c>
      <c r="AF2548" s="1110">
        <f t="shared" si="1966"/>
        <v>0</v>
      </c>
      <c r="AG2548" s="1111"/>
      <c r="AH2548" s="1112">
        <f>AH2537+AH2538+AH2540+AH2541+AH2543+AH2539+AH2542+AH2536+AH2546+AH2547+AH2544+AH2545</f>
        <v>0</v>
      </c>
      <c r="AI2548" s="1112">
        <f>AI2537+AI2538+AI2540+AI2541+AI2543+AI2539+AI2542+AI2536+AI2546+AI2547+AI2544+AI2545</f>
        <v>0</v>
      </c>
      <c r="AJ2548" s="1110">
        <f>AJ2537+AJ2538+AJ2540+AJ2541+AJ2543+AJ2539+AJ2542+AJ2536+AJ2546+AJ2547+AJ2544+AJ2545</f>
        <v>0</v>
      </c>
      <c r="AK2548" s="1110">
        <f>AK2537+AK2538+AK2540+AK2541+AK2543+AK2539+AK2542+AK2536+AK2546+AK2547+AK2544+AK2545</f>
        <v>0</v>
      </c>
      <c r="AL2548" s="1111"/>
      <c r="AM2548" s="1113">
        <f t="shared" ref="AM2548:AW2548" si="1967">AM2537+AM2538+AM2540+AM2541+AM2543+AM2539+AM2542+AM2536+AM2546+AM2547+AM2544+AM2545</f>
        <v>0</v>
      </c>
      <c r="AN2548" s="167">
        <f t="shared" si="1967"/>
        <v>111605</v>
      </c>
      <c r="AO2548" s="1114">
        <f t="shared" si="1967"/>
        <v>90184</v>
      </c>
      <c r="AP2548" s="169">
        <f t="shared" si="1967"/>
        <v>111605</v>
      </c>
      <c r="AQ2548" s="1115">
        <f t="shared" si="1967"/>
        <v>111605</v>
      </c>
      <c r="AR2548" s="1116">
        <f t="shared" si="1967"/>
        <v>0</v>
      </c>
      <c r="AS2548" s="1117" t="e">
        <f t="shared" si="1967"/>
        <v>#DIV/0!</v>
      </c>
      <c r="AT2548" s="1118">
        <f t="shared" si="1967"/>
        <v>90184</v>
      </c>
      <c r="AU2548" s="1115">
        <f t="shared" si="1967"/>
        <v>90184</v>
      </c>
      <c r="AV2548" s="1116">
        <f t="shared" si="1967"/>
        <v>0</v>
      </c>
      <c r="AW2548" s="1117" t="e">
        <f t="shared" si="1967"/>
        <v>#DIV/0!</v>
      </c>
      <c r="AY2548" s="146"/>
      <c r="AZ2548" s="1104"/>
    </row>
    <row r="2549" spans="1:52" ht="12.75" customHeight="1" x14ac:dyDescent="0.25">
      <c r="A2549" s="174"/>
      <c r="B2549" s="175"/>
      <c r="C2549" s="176"/>
      <c r="D2549" s="177"/>
      <c r="E2549" s="178"/>
      <c r="F2549" s="177"/>
      <c r="G2549" s="179"/>
      <c r="H2549" s="180"/>
      <c r="I2549" s="181"/>
      <c r="J2549" s="182"/>
      <c r="K2549" s="183" t="s">
        <v>2969</v>
      </c>
      <c r="L2549" s="184">
        <f t="shared" ref="L2549:AW2549" si="1968">L2548</f>
        <v>111605</v>
      </c>
      <c r="M2549" s="185">
        <f t="shared" si="1968"/>
        <v>90184</v>
      </c>
      <c r="N2549" s="186">
        <f t="shared" si="1968"/>
        <v>0</v>
      </c>
      <c r="O2549" s="187">
        <f t="shared" si="1968"/>
        <v>0</v>
      </c>
      <c r="P2549" s="187">
        <f t="shared" si="1968"/>
        <v>0</v>
      </c>
      <c r="Q2549" s="187">
        <f t="shared" si="1968"/>
        <v>0</v>
      </c>
      <c r="R2549" s="187">
        <f t="shared" si="1968"/>
        <v>0</v>
      </c>
      <c r="S2549" s="187">
        <f t="shared" si="1968"/>
        <v>0</v>
      </c>
      <c r="T2549" s="188"/>
      <c r="U2549" s="187">
        <f t="shared" si="1968"/>
        <v>0</v>
      </c>
      <c r="V2549" s="187">
        <f t="shared" si="1968"/>
        <v>0</v>
      </c>
      <c r="W2549" s="187">
        <f t="shared" si="1968"/>
        <v>0</v>
      </c>
      <c r="X2549" s="187">
        <f t="shared" si="1968"/>
        <v>0</v>
      </c>
      <c r="Y2549" s="188"/>
      <c r="Z2549" s="187">
        <f t="shared" si="1968"/>
        <v>0</v>
      </c>
      <c r="AA2549" s="189">
        <f t="shared" si="1968"/>
        <v>0</v>
      </c>
      <c r="AB2549" s="187">
        <f t="shared" si="1968"/>
        <v>0</v>
      </c>
      <c r="AC2549" s="187">
        <f t="shared" si="1968"/>
        <v>0</v>
      </c>
      <c r="AD2549" s="187">
        <f t="shared" si="1968"/>
        <v>0</v>
      </c>
      <c r="AE2549" s="187">
        <f t="shared" si="1968"/>
        <v>0</v>
      </c>
      <c r="AF2549" s="187">
        <f t="shared" si="1968"/>
        <v>0</v>
      </c>
      <c r="AG2549" s="188"/>
      <c r="AH2549" s="187">
        <f t="shared" si="1968"/>
        <v>0</v>
      </c>
      <c r="AI2549" s="187">
        <f t="shared" si="1968"/>
        <v>0</v>
      </c>
      <c r="AJ2549" s="187">
        <f t="shared" si="1968"/>
        <v>0</v>
      </c>
      <c r="AK2549" s="187">
        <f t="shared" si="1968"/>
        <v>0</v>
      </c>
      <c r="AL2549" s="188"/>
      <c r="AM2549" s="190">
        <f t="shared" si="1968"/>
        <v>0</v>
      </c>
      <c r="AN2549" s="191">
        <f>AN2548</f>
        <v>111605</v>
      </c>
      <c r="AO2549" s="190">
        <f t="shared" si="1968"/>
        <v>90184</v>
      </c>
      <c r="AP2549" s="184">
        <f t="shared" si="1968"/>
        <v>111605</v>
      </c>
      <c r="AQ2549" s="192">
        <f t="shared" si="1968"/>
        <v>111605</v>
      </c>
      <c r="AR2549" s="193">
        <f t="shared" si="1968"/>
        <v>0</v>
      </c>
      <c r="AS2549" s="194" t="e">
        <f t="shared" si="1968"/>
        <v>#DIV/0!</v>
      </c>
      <c r="AT2549" s="195">
        <f t="shared" si="1968"/>
        <v>90184</v>
      </c>
      <c r="AU2549" s="192">
        <f t="shared" si="1968"/>
        <v>90184</v>
      </c>
      <c r="AV2549" s="193">
        <f t="shared" si="1968"/>
        <v>0</v>
      </c>
      <c r="AW2549" s="194" t="e">
        <f t="shared" si="1968"/>
        <v>#DIV/0!</v>
      </c>
      <c r="AY2549" s="146"/>
      <c r="AZ2549" s="1104"/>
    </row>
    <row r="2550" spans="1:52" ht="12.75" customHeight="1" x14ac:dyDescent="0.25">
      <c r="A2550" s="15"/>
      <c r="C2550" s="122"/>
      <c r="D2550" s="123"/>
      <c r="F2550" s="125"/>
      <c r="G2550" s="34"/>
      <c r="H2550" s="35"/>
      <c r="I2550" s="36"/>
      <c r="J2550" s="37"/>
      <c r="K2550" s="198" t="s">
        <v>72</v>
      </c>
      <c r="L2550" s="199">
        <v>0</v>
      </c>
      <c r="M2550" s="200">
        <v>0</v>
      </c>
      <c r="N2550" s="201">
        <v>0</v>
      </c>
      <c r="O2550" s="202">
        <v>0</v>
      </c>
      <c r="P2550" s="202">
        <v>0</v>
      </c>
      <c r="Q2550" s="202">
        <v>0</v>
      </c>
      <c r="R2550" s="202">
        <v>0</v>
      </c>
      <c r="S2550" s="202">
        <v>0</v>
      </c>
      <c r="T2550" s="203"/>
      <c r="U2550" s="135">
        <v>0</v>
      </c>
      <c r="V2550" s="135">
        <v>0</v>
      </c>
      <c r="W2550" s="202">
        <v>0</v>
      </c>
      <c r="X2550" s="202">
        <v>0</v>
      </c>
      <c r="Y2550" s="203"/>
      <c r="Z2550" s="135">
        <v>0</v>
      </c>
      <c r="AA2550" s="204">
        <v>0</v>
      </c>
      <c r="AB2550" s="202">
        <v>0</v>
      </c>
      <c r="AC2550" s="202">
        <v>0</v>
      </c>
      <c r="AD2550" s="202">
        <v>0</v>
      </c>
      <c r="AE2550" s="202">
        <v>0</v>
      </c>
      <c r="AF2550" s="202">
        <v>0</v>
      </c>
      <c r="AG2550" s="203"/>
      <c r="AH2550" s="135">
        <v>0</v>
      </c>
      <c r="AI2550" s="135">
        <v>0</v>
      </c>
      <c r="AJ2550" s="202">
        <v>0</v>
      </c>
      <c r="AK2550" s="202">
        <v>0</v>
      </c>
      <c r="AL2550" s="203"/>
      <c r="AM2550" s="205">
        <v>0</v>
      </c>
      <c r="AN2550" s="119">
        <v>0</v>
      </c>
      <c r="AO2550" s="120">
        <v>0</v>
      </c>
      <c r="AP2550" s="39">
        <v>0</v>
      </c>
      <c r="AQ2550" s="141">
        <v>0</v>
      </c>
      <c r="AR2550" s="141">
        <v>0</v>
      </c>
      <c r="AS2550" s="143">
        <v>0</v>
      </c>
      <c r="AT2550" s="144">
        <v>0</v>
      </c>
      <c r="AU2550" s="141">
        <v>0</v>
      </c>
      <c r="AV2550" s="141">
        <v>0</v>
      </c>
      <c r="AW2550" s="143">
        <v>0</v>
      </c>
      <c r="AY2550" s="146"/>
      <c r="AZ2550" s="1104"/>
    </row>
    <row r="2551" spans="1:52" ht="12.75" customHeight="1" x14ac:dyDescent="0.25">
      <c r="A2551" s="356"/>
      <c r="B2551" s="225"/>
      <c r="C2551" s="122"/>
      <c r="D2551" s="357"/>
      <c r="E2551" s="226"/>
      <c r="F2551" s="122"/>
      <c r="G2551" s="126"/>
      <c r="H2551" s="35"/>
      <c r="I2551" s="36"/>
      <c r="J2551" s="37"/>
      <c r="K2551" s="198" t="s">
        <v>73</v>
      </c>
      <c r="L2551" s="241">
        <v>0</v>
      </c>
      <c r="M2551" s="242">
        <v>0</v>
      </c>
      <c r="N2551" s="201">
        <v>0</v>
      </c>
      <c r="O2551" s="202">
        <v>0</v>
      </c>
      <c r="P2551" s="202">
        <v>0</v>
      </c>
      <c r="Q2551" s="202">
        <v>0</v>
      </c>
      <c r="R2551" s="202">
        <v>0</v>
      </c>
      <c r="S2551" s="202">
        <v>0</v>
      </c>
      <c r="T2551" s="203"/>
      <c r="U2551" s="135">
        <v>0</v>
      </c>
      <c r="V2551" s="135">
        <v>0</v>
      </c>
      <c r="W2551" s="202">
        <v>0</v>
      </c>
      <c r="X2551" s="202">
        <v>0</v>
      </c>
      <c r="Y2551" s="203"/>
      <c r="Z2551" s="135">
        <v>0</v>
      </c>
      <c r="AA2551" s="204">
        <v>0</v>
      </c>
      <c r="AB2551" s="202">
        <v>0</v>
      </c>
      <c r="AC2551" s="202">
        <v>0</v>
      </c>
      <c r="AD2551" s="202">
        <v>0</v>
      </c>
      <c r="AE2551" s="202">
        <v>0</v>
      </c>
      <c r="AF2551" s="202">
        <v>0</v>
      </c>
      <c r="AG2551" s="203"/>
      <c r="AH2551" s="135">
        <v>0</v>
      </c>
      <c r="AI2551" s="135">
        <v>0</v>
      </c>
      <c r="AJ2551" s="202">
        <v>0</v>
      </c>
      <c r="AK2551" s="202">
        <v>0</v>
      </c>
      <c r="AL2551" s="203"/>
      <c r="AM2551" s="205">
        <v>0</v>
      </c>
      <c r="AN2551" s="119">
        <v>0</v>
      </c>
      <c r="AO2551" s="120">
        <v>0</v>
      </c>
      <c r="AP2551" s="39">
        <v>0</v>
      </c>
      <c r="AQ2551" s="141">
        <v>0</v>
      </c>
      <c r="AR2551" s="141">
        <v>0</v>
      </c>
      <c r="AS2551" s="143">
        <v>0</v>
      </c>
      <c r="AT2551" s="144">
        <v>0</v>
      </c>
      <c r="AU2551" s="141">
        <v>0</v>
      </c>
      <c r="AV2551" s="141">
        <v>0</v>
      </c>
      <c r="AW2551" s="143">
        <v>0</v>
      </c>
      <c r="AY2551" s="146"/>
      <c r="AZ2551" s="1104"/>
    </row>
    <row r="2552" spans="1:52" ht="12.75" customHeight="1" x14ac:dyDescent="0.25">
      <c r="A2552" s="356"/>
      <c r="B2552" s="225"/>
      <c r="C2552" s="122"/>
      <c r="D2552" s="357"/>
      <c r="E2552" s="226"/>
      <c r="F2552" s="122"/>
      <c r="G2552" s="126"/>
      <c r="H2552" s="35"/>
      <c r="I2552" s="36"/>
      <c r="J2552" s="37"/>
      <c r="K2552" s="198" t="s">
        <v>74</v>
      </c>
      <c r="L2552" s="241">
        <v>0</v>
      </c>
      <c r="M2552" s="242">
        <v>0</v>
      </c>
      <c r="N2552" s="201">
        <v>0</v>
      </c>
      <c r="O2552" s="202">
        <v>0</v>
      </c>
      <c r="P2552" s="202">
        <v>0</v>
      </c>
      <c r="Q2552" s="202">
        <v>0</v>
      </c>
      <c r="R2552" s="202">
        <v>0</v>
      </c>
      <c r="S2552" s="202">
        <v>0</v>
      </c>
      <c r="T2552" s="203"/>
      <c r="U2552" s="135">
        <v>0</v>
      </c>
      <c r="V2552" s="135">
        <v>0</v>
      </c>
      <c r="W2552" s="202">
        <v>0</v>
      </c>
      <c r="X2552" s="202">
        <v>0</v>
      </c>
      <c r="Y2552" s="203"/>
      <c r="Z2552" s="135">
        <v>0</v>
      </c>
      <c r="AA2552" s="204">
        <v>0</v>
      </c>
      <c r="AB2552" s="202">
        <v>0</v>
      </c>
      <c r="AC2552" s="202">
        <v>0</v>
      </c>
      <c r="AD2552" s="202">
        <v>0</v>
      </c>
      <c r="AE2552" s="202">
        <v>0</v>
      </c>
      <c r="AF2552" s="202">
        <v>0</v>
      </c>
      <c r="AG2552" s="203"/>
      <c r="AH2552" s="135">
        <v>0</v>
      </c>
      <c r="AI2552" s="135">
        <v>0</v>
      </c>
      <c r="AJ2552" s="202">
        <v>0</v>
      </c>
      <c r="AK2552" s="202">
        <v>0</v>
      </c>
      <c r="AL2552" s="203"/>
      <c r="AM2552" s="205">
        <v>0</v>
      </c>
      <c r="AN2552" s="119">
        <v>0</v>
      </c>
      <c r="AO2552" s="120">
        <v>0</v>
      </c>
      <c r="AP2552" s="39">
        <v>0</v>
      </c>
      <c r="AQ2552" s="141">
        <v>0</v>
      </c>
      <c r="AR2552" s="141">
        <v>0</v>
      </c>
      <c r="AS2552" s="143">
        <v>0</v>
      </c>
      <c r="AT2552" s="144">
        <v>0</v>
      </c>
      <c r="AU2552" s="141">
        <v>0</v>
      </c>
      <c r="AV2552" s="141">
        <v>0</v>
      </c>
      <c r="AW2552" s="143">
        <v>0</v>
      </c>
      <c r="AY2552" s="146"/>
      <c r="AZ2552" s="1104"/>
    </row>
    <row r="2553" spans="1:52" ht="12.75" customHeight="1" x14ac:dyDescent="0.25">
      <c r="A2553" s="356"/>
      <c r="B2553" s="225"/>
      <c r="C2553" s="122"/>
      <c r="D2553" s="357"/>
      <c r="E2553" s="226"/>
      <c r="F2553" s="122"/>
      <c r="G2553" s="126"/>
      <c r="H2553" s="35"/>
      <c r="I2553" s="36"/>
      <c r="J2553" s="37"/>
      <c r="K2553" s="198" t="s">
        <v>75</v>
      </c>
      <c r="L2553" s="241">
        <v>0</v>
      </c>
      <c r="M2553" s="242">
        <v>0</v>
      </c>
      <c r="N2553" s="201">
        <v>0</v>
      </c>
      <c r="O2553" s="202">
        <v>0</v>
      </c>
      <c r="P2553" s="202">
        <v>0</v>
      </c>
      <c r="Q2553" s="202">
        <v>0</v>
      </c>
      <c r="R2553" s="202">
        <v>0</v>
      </c>
      <c r="S2553" s="202">
        <v>0</v>
      </c>
      <c r="T2553" s="203"/>
      <c r="U2553" s="135">
        <v>0</v>
      </c>
      <c r="V2553" s="135">
        <v>0</v>
      </c>
      <c r="W2553" s="202">
        <v>0</v>
      </c>
      <c r="X2553" s="202">
        <v>0</v>
      </c>
      <c r="Y2553" s="203"/>
      <c r="Z2553" s="135">
        <v>0</v>
      </c>
      <c r="AA2553" s="204">
        <v>0</v>
      </c>
      <c r="AB2553" s="202">
        <v>0</v>
      </c>
      <c r="AC2553" s="202">
        <v>0</v>
      </c>
      <c r="AD2553" s="202">
        <v>0</v>
      </c>
      <c r="AE2553" s="202">
        <v>0</v>
      </c>
      <c r="AF2553" s="202">
        <v>0</v>
      </c>
      <c r="AG2553" s="203"/>
      <c r="AH2553" s="135">
        <v>0</v>
      </c>
      <c r="AI2553" s="135">
        <v>0</v>
      </c>
      <c r="AJ2553" s="202">
        <v>0</v>
      </c>
      <c r="AK2553" s="202">
        <v>0</v>
      </c>
      <c r="AL2553" s="203"/>
      <c r="AM2553" s="205">
        <v>0</v>
      </c>
      <c r="AN2553" s="119">
        <v>0</v>
      </c>
      <c r="AO2553" s="120">
        <v>0</v>
      </c>
      <c r="AP2553" s="39">
        <v>0</v>
      </c>
      <c r="AQ2553" s="141">
        <v>0</v>
      </c>
      <c r="AR2553" s="141">
        <v>0</v>
      </c>
      <c r="AS2553" s="143">
        <v>0</v>
      </c>
      <c r="AT2553" s="144">
        <v>0</v>
      </c>
      <c r="AU2553" s="141">
        <v>0</v>
      </c>
      <c r="AV2553" s="141">
        <v>0</v>
      </c>
      <c r="AW2553" s="143">
        <v>0</v>
      </c>
      <c r="AY2553" s="146"/>
      <c r="AZ2553" s="1104"/>
    </row>
    <row r="2554" spans="1:52" ht="12.75" customHeight="1" x14ac:dyDescent="0.25">
      <c r="A2554" s="356"/>
      <c r="B2554" s="225"/>
      <c r="C2554" s="122"/>
      <c r="D2554" s="357"/>
      <c r="E2554" s="226"/>
      <c r="F2554" s="122"/>
      <c r="G2554" s="126"/>
      <c r="H2554" s="35"/>
      <c r="I2554" s="36"/>
      <c r="J2554" s="37"/>
      <c r="K2554" s="206" t="s">
        <v>76</v>
      </c>
      <c r="L2554" s="241">
        <f t="shared" ref="L2554:S2554" si="1969">L2543+L2544</f>
        <v>0</v>
      </c>
      <c r="M2554" s="242">
        <f t="shared" si="1969"/>
        <v>0</v>
      </c>
      <c r="N2554" s="201">
        <f t="shared" si="1969"/>
        <v>0</v>
      </c>
      <c r="O2554" s="202">
        <f t="shared" si="1969"/>
        <v>0</v>
      </c>
      <c r="P2554" s="202">
        <f t="shared" si="1969"/>
        <v>0</v>
      </c>
      <c r="Q2554" s="202">
        <f t="shared" si="1969"/>
        <v>0</v>
      </c>
      <c r="R2554" s="202">
        <f t="shared" si="1969"/>
        <v>0</v>
      </c>
      <c r="S2554" s="202">
        <f t="shared" si="1969"/>
        <v>0</v>
      </c>
      <c r="T2554" s="203"/>
      <c r="U2554" s="135">
        <f>U2543+U2544</f>
        <v>0</v>
      </c>
      <c r="V2554" s="135">
        <f>V2543+V2544</f>
        <v>0</v>
      </c>
      <c r="W2554" s="202">
        <f>W2543+W2544</f>
        <v>0</v>
      </c>
      <c r="X2554" s="202">
        <f>X2543+X2544</f>
        <v>0</v>
      </c>
      <c r="Y2554" s="203"/>
      <c r="Z2554" s="135">
        <f t="shared" ref="Z2554:AF2554" si="1970">Z2543+Z2544</f>
        <v>0</v>
      </c>
      <c r="AA2554" s="204">
        <f t="shared" si="1970"/>
        <v>0</v>
      </c>
      <c r="AB2554" s="202">
        <f t="shared" si="1970"/>
        <v>0</v>
      </c>
      <c r="AC2554" s="202">
        <f t="shared" si="1970"/>
        <v>0</v>
      </c>
      <c r="AD2554" s="202">
        <f t="shared" si="1970"/>
        <v>0</v>
      </c>
      <c r="AE2554" s="202">
        <f t="shared" si="1970"/>
        <v>0</v>
      </c>
      <c r="AF2554" s="202">
        <f t="shared" si="1970"/>
        <v>0</v>
      </c>
      <c r="AG2554" s="203"/>
      <c r="AH2554" s="135">
        <f>AH2543+AH2544</f>
        <v>0</v>
      </c>
      <c r="AI2554" s="135">
        <f>AI2543+AI2544</f>
        <v>0</v>
      </c>
      <c r="AJ2554" s="202">
        <f>AJ2543+AJ2544</f>
        <v>0</v>
      </c>
      <c r="AK2554" s="202">
        <f>AK2543+AK2544</f>
        <v>0</v>
      </c>
      <c r="AL2554" s="203"/>
      <c r="AM2554" s="205">
        <f t="shared" ref="AM2554:AW2554" si="1971">AM2543+AM2544</f>
        <v>0</v>
      </c>
      <c r="AN2554" s="119">
        <f t="shared" si="1971"/>
        <v>0</v>
      </c>
      <c r="AO2554" s="120">
        <f t="shared" si="1971"/>
        <v>0</v>
      </c>
      <c r="AP2554" s="39">
        <f t="shared" si="1971"/>
        <v>0</v>
      </c>
      <c r="AQ2554" s="141">
        <f t="shared" si="1971"/>
        <v>0</v>
      </c>
      <c r="AR2554" s="141">
        <f t="shared" si="1971"/>
        <v>0</v>
      </c>
      <c r="AS2554" s="143" t="e">
        <f t="shared" si="1971"/>
        <v>#DIV/0!</v>
      </c>
      <c r="AT2554" s="144">
        <f t="shared" si="1971"/>
        <v>0</v>
      </c>
      <c r="AU2554" s="141">
        <f t="shared" si="1971"/>
        <v>0</v>
      </c>
      <c r="AV2554" s="141">
        <f t="shared" si="1971"/>
        <v>0</v>
      </c>
      <c r="AW2554" s="143" t="e">
        <f t="shared" si="1971"/>
        <v>#DIV/0!</v>
      </c>
      <c r="AX2554" s="374"/>
      <c r="AY2554" s="146"/>
      <c r="AZ2554" s="1104"/>
    </row>
    <row r="2555" spans="1:52" ht="12.75" customHeight="1" x14ac:dyDescent="0.25">
      <c r="A2555" s="356"/>
      <c r="B2555" s="225"/>
      <c r="C2555" s="122"/>
      <c r="D2555" s="357"/>
      <c r="E2555" s="226"/>
      <c r="F2555" s="122"/>
      <c r="G2555" s="126"/>
      <c r="H2555" s="35"/>
      <c r="I2555" s="36"/>
      <c r="J2555" s="37"/>
      <c r="K2555" s="206"/>
      <c r="L2555" s="241"/>
      <c r="M2555" s="242"/>
      <c r="N2555" s="201"/>
      <c r="O2555" s="202"/>
      <c r="P2555" s="202"/>
      <c r="Q2555" s="202"/>
      <c r="R2555" s="202"/>
      <c r="S2555" s="202"/>
      <c r="T2555" s="224"/>
      <c r="U2555" s="133"/>
      <c r="V2555" s="133"/>
      <c r="W2555" s="134"/>
      <c r="X2555" s="134"/>
      <c r="Y2555" s="224"/>
      <c r="Z2555" s="135"/>
      <c r="AA2555" s="204"/>
      <c r="AB2555" s="202"/>
      <c r="AC2555" s="202"/>
      <c r="AD2555" s="202"/>
      <c r="AE2555" s="202"/>
      <c r="AF2555" s="202"/>
      <c r="AG2555" s="224"/>
      <c r="AH2555" s="133"/>
      <c r="AI2555" s="133"/>
      <c r="AJ2555" s="134"/>
      <c r="AK2555" s="134"/>
      <c r="AL2555" s="224"/>
      <c r="AM2555" s="205"/>
      <c r="AN2555" s="119"/>
      <c r="AO2555" s="120"/>
      <c r="AP2555" s="39"/>
      <c r="AQ2555" s="141"/>
      <c r="AR2555" s="141"/>
      <c r="AS2555" s="143"/>
      <c r="AU2555" s="141"/>
      <c r="AV2555" s="141"/>
      <c r="AW2555" s="143"/>
      <c r="AY2555" s="146"/>
      <c r="AZ2555" s="1104"/>
    </row>
    <row r="2556" spans="1:52" ht="12.75" customHeight="1" x14ac:dyDescent="0.25">
      <c r="A2556" s="15"/>
      <c r="C2556" s="122"/>
      <c r="D2556" s="123"/>
      <c r="F2556" s="125"/>
      <c r="G2556" s="126"/>
      <c r="H2556" s="35"/>
      <c r="I2556" s="36"/>
      <c r="J2556" s="37"/>
      <c r="K2556" s="206"/>
      <c r="L2556" s="241"/>
      <c r="M2556" s="242"/>
      <c r="N2556" s="258"/>
      <c r="O2556" s="259"/>
      <c r="P2556" s="259"/>
      <c r="Q2556" s="259"/>
      <c r="R2556" s="259"/>
      <c r="S2556" s="259"/>
      <c r="T2556" s="260"/>
      <c r="U2556" s="261"/>
      <c r="V2556" s="261"/>
      <c r="W2556" s="262"/>
      <c r="X2556" s="262"/>
      <c r="Y2556" s="260"/>
      <c r="Z2556" s="263"/>
      <c r="AA2556" s="264"/>
      <c r="AB2556" s="259"/>
      <c r="AC2556" s="259"/>
      <c r="AD2556" s="259"/>
      <c r="AE2556" s="259"/>
      <c r="AF2556" s="259"/>
      <c r="AG2556" s="260"/>
      <c r="AH2556" s="261"/>
      <c r="AI2556" s="261"/>
      <c r="AJ2556" s="262"/>
      <c r="AK2556" s="262"/>
      <c r="AL2556" s="260"/>
      <c r="AM2556" s="265"/>
      <c r="AN2556" s="266"/>
      <c r="AO2556" s="267"/>
      <c r="AP2556" s="268"/>
      <c r="AQ2556" s="269"/>
      <c r="AR2556" s="642"/>
      <c r="AS2556" s="270"/>
      <c r="AT2556" s="271"/>
      <c r="AU2556" s="269"/>
      <c r="AV2556" s="642"/>
      <c r="AW2556" s="270"/>
      <c r="AY2556" s="146"/>
      <c r="AZ2556" s="1104"/>
    </row>
    <row r="2557" spans="1:52" ht="12.75" customHeight="1" x14ac:dyDescent="0.25">
      <c r="A2557" s="356"/>
      <c r="B2557" s="225"/>
      <c r="C2557" s="122"/>
      <c r="D2557" s="357"/>
      <c r="E2557" s="226"/>
      <c r="F2557" s="122"/>
      <c r="G2557" s="126"/>
      <c r="H2557" s="35"/>
      <c r="I2557" s="36"/>
      <c r="J2557" s="37"/>
      <c r="K2557" s="116" t="s">
        <v>2970</v>
      </c>
      <c r="L2557" s="241"/>
      <c r="M2557" s="242"/>
      <c r="N2557" s="201"/>
      <c r="O2557" s="202"/>
      <c r="P2557" s="202"/>
      <c r="Q2557" s="202"/>
      <c r="R2557" s="202"/>
      <c r="S2557" s="202"/>
      <c r="T2557" s="224"/>
      <c r="U2557" s="138"/>
      <c r="V2557" s="138"/>
      <c r="W2557" s="139"/>
      <c r="X2557" s="139"/>
      <c r="Y2557" s="224"/>
      <c r="Z2557" s="210"/>
      <c r="AA2557" s="204"/>
      <c r="AB2557" s="202"/>
      <c r="AC2557" s="202"/>
      <c r="AD2557" s="202"/>
      <c r="AE2557" s="202"/>
      <c r="AF2557" s="202"/>
      <c r="AG2557" s="224"/>
      <c r="AH2557" s="138"/>
      <c r="AI2557" s="138"/>
      <c r="AJ2557" s="139"/>
      <c r="AK2557" s="139"/>
      <c r="AL2557" s="224"/>
      <c r="AM2557" s="140"/>
      <c r="AN2557" s="211"/>
      <c r="AO2557" s="212"/>
      <c r="AP2557" s="39"/>
      <c r="AQ2557" s="141"/>
      <c r="AR2557" s="141"/>
      <c r="AS2557" s="143"/>
      <c r="AU2557" s="141"/>
      <c r="AV2557" s="141"/>
      <c r="AW2557" s="143"/>
      <c r="AY2557" s="146"/>
      <c r="AZ2557" s="1104"/>
    </row>
    <row r="2558" spans="1:52" ht="12.75" customHeight="1" x14ac:dyDescent="0.25">
      <c r="A2558" s="356"/>
      <c r="B2558" s="225"/>
      <c r="C2558" s="122"/>
      <c r="D2558" s="357"/>
      <c r="E2558" s="226"/>
      <c r="F2558" s="122"/>
      <c r="G2558" s="126"/>
      <c r="H2558" s="35"/>
      <c r="I2558" s="36"/>
      <c r="J2558" s="37"/>
      <c r="K2558" s="116" t="s">
        <v>2971</v>
      </c>
      <c r="L2558" s="241"/>
      <c r="M2558" s="242"/>
      <c r="N2558" s="201"/>
      <c r="O2558" s="202"/>
      <c r="P2558" s="202"/>
      <c r="Q2558" s="202"/>
      <c r="R2558" s="202"/>
      <c r="S2558" s="202"/>
      <c r="T2558" s="224"/>
      <c r="U2558" s="138"/>
      <c r="V2558" s="138"/>
      <c r="W2558" s="139"/>
      <c r="X2558" s="139"/>
      <c r="Y2558" s="224"/>
      <c r="Z2558" s="210"/>
      <c r="AA2558" s="204"/>
      <c r="AB2558" s="202"/>
      <c r="AC2558" s="202"/>
      <c r="AD2558" s="202"/>
      <c r="AE2558" s="202"/>
      <c r="AF2558" s="202"/>
      <c r="AG2558" s="224"/>
      <c r="AH2558" s="138"/>
      <c r="AI2558" s="138"/>
      <c r="AJ2558" s="139"/>
      <c r="AK2558" s="139"/>
      <c r="AL2558" s="224"/>
      <c r="AM2558" s="140"/>
      <c r="AN2558" s="211"/>
      <c r="AO2558" s="212"/>
      <c r="AP2558" s="39"/>
      <c r="AQ2558" s="141"/>
      <c r="AR2558" s="141"/>
      <c r="AS2558" s="143"/>
      <c r="AU2558" s="141"/>
      <c r="AV2558" s="141"/>
      <c r="AW2558" s="143"/>
      <c r="AY2558" s="146"/>
      <c r="AZ2558" s="1104"/>
    </row>
    <row r="2559" spans="1:52" ht="12.75" customHeight="1" x14ac:dyDescent="0.25">
      <c r="A2559" s="356"/>
      <c r="B2559" s="225"/>
      <c r="C2559" s="122"/>
      <c r="D2559" s="357"/>
      <c r="E2559" s="226"/>
      <c r="F2559" s="122"/>
      <c r="G2559" s="126"/>
      <c r="H2559" s="35"/>
      <c r="I2559" s="36"/>
      <c r="J2559" s="37"/>
      <c r="K2559" s="331"/>
      <c r="L2559" s="241"/>
      <c r="M2559" s="242"/>
      <c r="N2559" s="201"/>
      <c r="O2559" s="202"/>
      <c r="P2559" s="202"/>
      <c r="Q2559" s="202"/>
      <c r="R2559" s="202"/>
      <c r="S2559" s="202"/>
      <c r="T2559" s="224"/>
      <c r="U2559" s="138"/>
      <c r="V2559" s="138"/>
      <c r="W2559" s="139"/>
      <c r="X2559" s="139"/>
      <c r="Y2559" s="224"/>
      <c r="Z2559" s="210"/>
      <c r="AA2559" s="204"/>
      <c r="AB2559" s="202"/>
      <c r="AC2559" s="202"/>
      <c r="AD2559" s="202"/>
      <c r="AE2559" s="202"/>
      <c r="AF2559" s="202"/>
      <c r="AG2559" s="224"/>
      <c r="AH2559" s="138"/>
      <c r="AI2559" s="138"/>
      <c r="AJ2559" s="139"/>
      <c r="AK2559" s="139"/>
      <c r="AL2559" s="224"/>
      <c r="AM2559" s="140"/>
      <c r="AN2559" s="211"/>
      <c r="AO2559" s="212"/>
      <c r="AP2559" s="39"/>
      <c r="AQ2559" s="141"/>
      <c r="AR2559" s="141"/>
      <c r="AS2559" s="143"/>
      <c r="AU2559" s="141"/>
      <c r="AV2559" s="141"/>
      <c r="AW2559" s="143"/>
      <c r="AY2559" s="146"/>
      <c r="AZ2559" s="1104"/>
    </row>
    <row r="2560" spans="1:52" ht="35.1" customHeight="1" x14ac:dyDescent="0.25">
      <c r="A2560" s="15" t="s">
        <v>2799</v>
      </c>
      <c r="B2560" s="225">
        <v>18</v>
      </c>
      <c r="C2560" s="122" t="s">
        <v>1315</v>
      </c>
      <c r="D2560" s="123">
        <v>1000</v>
      </c>
      <c r="E2560" s="226"/>
      <c r="F2560" s="122">
        <v>1</v>
      </c>
      <c r="G2560" s="126" t="s">
        <v>129</v>
      </c>
      <c r="H2560" s="35" t="str">
        <f t="shared" si="1937"/>
        <v>097</v>
      </c>
      <c r="I2560" s="36">
        <v>81100000</v>
      </c>
      <c r="J2560" s="37" t="s">
        <v>2972</v>
      </c>
      <c r="K2560" s="213" t="s">
        <v>2973</v>
      </c>
      <c r="L2560" s="376">
        <v>0</v>
      </c>
      <c r="M2560" s="377">
        <v>0</v>
      </c>
      <c r="N2560" s="130"/>
      <c r="O2560" s="131"/>
      <c r="P2560" s="131"/>
      <c r="Q2560" s="131"/>
      <c r="R2560" s="131"/>
      <c r="S2560" s="131"/>
      <c r="T2560" s="132" t="str">
        <f>IF(SUM(N2560:S2560)=U2560,"OK",SUM(N2560:S2560)-U2560)</f>
        <v>OK</v>
      </c>
      <c r="U2560" s="138"/>
      <c r="V2560" s="138"/>
      <c r="W2560" s="139"/>
      <c r="X2560" s="139"/>
      <c r="Y2560" s="132" t="str">
        <f>IF(SUM(W2560:X2560)=Z2560,"OK",SUM(W2560:X2560)-Z2560)</f>
        <v>OK</v>
      </c>
      <c r="Z2560" s="210"/>
      <c r="AA2560" s="204"/>
      <c r="AB2560" s="202"/>
      <c r="AC2560" s="202"/>
      <c r="AD2560" s="202"/>
      <c r="AE2560" s="202"/>
      <c r="AF2560" s="202"/>
      <c r="AG2560" s="132" t="str">
        <f>IF(SUM(AA2560:AF2560)=AH2560,"OK",SUM(AA2560:AF2560)-AH2560)</f>
        <v>OK</v>
      </c>
      <c r="AH2560" s="138"/>
      <c r="AI2560" s="138"/>
      <c r="AJ2560" s="139"/>
      <c r="AK2560" s="139"/>
      <c r="AL2560" s="132" t="str">
        <f>IF(SUM(AJ2560:AK2560)=AM2560,"OK",SUM(AJ2560:AK2560)-AM2560)</f>
        <v>OK</v>
      </c>
      <c r="AM2560" s="140"/>
      <c r="AN2560" s="119">
        <f>L2560+U2560+V2560+Z2560</f>
        <v>0</v>
      </c>
      <c r="AO2560" s="120">
        <f>M2560+AH2560+AI2560+AM2560</f>
        <v>0</v>
      </c>
      <c r="AP2560" s="39">
        <f>L2560</f>
        <v>0</v>
      </c>
      <c r="AQ2560" s="141">
        <f>AN2560</f>
        <v>0</v>
      </c>
      <c r="AR2560" s="142">
        <f>AQ2560-AP2560</f>
        <v>0</v>
      </c>
      <c r="AS2560" s="143" t="e">
        <f>AR2560/AP2560</f>
        <v>#DIV/0!</v>
      </c>
      <c r="AT2560" s="144">
        <f>M2560</f>
        <v>0</v>
      </c>
      <c r="AU2560" s="141">
        <f>AO2560</f>
        <v>0</v>
      </c>
      <c r="AV2560" s="142">
        <f>AU2560-AT2560</f>
        <v>0</v>
      </c>
      <c r="AW2560" s="143" t="e">
        <f>AV2560/AT2560</f>
        <v>#DIV/0!</v>
      </c>
      <c r="AY2560" s="146" t="str">
        <f>RIGHT(LEFT(I2560,3),2)&amp;"."&amp;RIGHT(LEFT(I2560,5),2)</f>
        <v>11.00</v>
      </c>
      <c r="AZ2560" s="1104" t="b">
        <f>COUNTIF('[1]Codes SEC'!$B$2:$B$250,Ministres!AY2560)&gt;0</f>
        <v>1</v>
      </c>
    </row>
    <row r="2561" spans="1:52" ht="64.8" x14ac:dyDescent="0.25">
      <c r="A2561" s="15"/>
      <c r="C2561" s="122"/>
      <c r="D2561" s="123"/>
      <c r="F2561" s="125"/>
      <c r="G2561" s="126"/>
      <c r="H2561" s="35"/>
      <c r="I2561" s="234" t="s">
        <v>88</v>
      </c>
      <c r="J2561" s="37"/>
      <c r="K2561" s="235"/>
      <c r="L2561" s="232"/>
      <c r="M2561" s="233"/>
      <c r="N2561" s="130"/>
      <c r="O2561" s="131"/>
      <c r="P2561" s="131"/>
      <c r="Q2561" s="131"/>
      <c r="R2561" s="131"/>
      <c r="S2561" s="131"/>
      <c r="T2561" s="132"/>
      <c r="U2561" s="138"/>
      <c r="V2561" s="138"/>
      <c r="W2561" s="139"/>
      <c r="X2561" s="139"/>
      <c r="Y2561" s="132"/>
      <c r="Z2561" s="210"/>
      <c r="AA2561" s="204"/>
      <c r="AB2561" s="202"/>
      <c r="AC2561" s="202"/>
      <c r="AD2561" s="202"/>
      <c r="AE2561" s="202"/>
      <c r="AF2561" s="202"/>
      <c r="AG2561" s="132"/>
      <c r="AH2561" s="138"/>
      <c r="AI2561" s="138"/>
      <c r="AJ2561" s="139"/>
      <c r="AK2561" s="139"/>
      <c r="AL2561" s="132"/>
      <c r="AM2561" s="140"/>
      <c r="AN2561" s="211"/>
      <c r="AO2561" s="212"/>
      <c r="AP2561" s="39"/>
      <c r="AQ2561" s="141"/>
      <c r="AR2561" s="142"/>
      <c r="AS2561" s="143"/>
      <c r="AU2561" s="141"/>
      <c r="AV2561" s="142"/>
      <c r="AW2561" s="143"/>
      <c r="AY2561" s="146"/>
      <c r="AZ2561" s="1104"/>
    </row>
    <row r="2562" spans="1:52" ht="35.1" customHeight="1" x14ac:dyDescent="0.25">
      <c r="A2562" s="15" t="s">
        <v>2799</v>
      </c>
      <c r="B2562" s="225">
        <v>18</v>
      </c>
      <c r="C2562" s="122" t="s">
        <v>1315</v>
      </c>
      <c r="D2562" s="123">
        <v>1000</v>
      </c>
      <c r="E2562" s="226"/>
      <c r="F2562" s="122">
        <v>1</v>
      </c>
      <c r="G2562" s="126" t="s">
        <v>129</v>
      </c>
      <c r="H2562" s="35" t="str">
        <f t="shared" si="1937"/>
        <v>097</v>
      </c>
      <c r="I2562" s="36">
        <v>81112000</v>
      </c>
      <c r="J2562" s="37" t="s">
        <v>2974</v>
      </c>
      <c r="K2562" s="244" t="s">
        <v>2975</v>
      </c>
      <c r="L2562" s="376">
        <v>0</v>
      </c>
      <c r="M2562" s="377">
        <v>0</v>
      </c>
      <c r="N2562" s="130"/>
      <c r="O2562" s="131"/>
      <c r="P2562" s="131"/>
      <c r="Q2562" s="131"/>
      <c r="R2562" s="131"/>
      <c r="S2562" s="131"/>
      <c r="T2562" s="132" t="str">
        <f t="shared" ref="T2562:T2569" si="1972">IF(SUM(N2562:S2562)=U2562,"OK",SUM(N2562:S2562)-U2562)</f>
        <v>OK</v>
      </c>
      <c r="U2562" s="138"/>
      <c r="V2562" s="138"/>
      <c r="W2562" s="139"/>
      <c r="X2562" s="139"/>
      <c r="Y2562" s="132" t="str">
        <f t="shared" ref="Y2562:Y2569" si="1973">IF(SUM(W2562:X2562)=Z2562,"OK",SUM(W2562:X2562)-Z2562)</f>
        <v>OK</v>
      </c>
      <c r="Z2562" s="210"/>
      <c r="AA2562" s="204"/>
      <c r="AB2562" s="202"/>
      <c r="AC2562" s="202"/>
      <c r="AD2562" s="202"/>
      <c r="AE2562" s="202"/>
      <c r="AF2562" s="202"/>
      <c r="AG2562" s="132" t="str">
        <f t="shared" ref="AG2562:AG2569" si="1974">IF(SUM(AA2562:AF2562)=AH2562,"OK",SUM(AA2562:AF2562)-AH2562)</f>
        <v>OK</v>
      </c>
      <c r="AH2562" s="138"/>
      <c r="AI2562" s="138"/>
      <c r="AJ2562" s="139"/>
      <c r="AK2562" s="139"/>
      <c r="AL2562" s="132" t="str">
        <f t="shared" ref="AL2562:AL2569" si="1975">IF(SUM(AJ2562:AK2562)=AM2562,"OK",SUM(AJ2562:AK2562)-AM2562)</f>
        <v>OK</v>
      </c>
      <c r="AM2562" s="140"/>
      <c r="AN2562" s="119">
        <f t="shared" ref="AN2562:AN2569" si="1976">L2562+U2562+V2562+Z2562</f>
        <v>0</v>
      </c>
      <c r="AO2562" s="120">
        <f t="shared" ref="AO2562:AO2569" si="1977">M2562+AH2562+AI2562+AM2562</f>
        <v>0</v>
      </c>
      <c r="AP2562" s="39">
        <f t="shared" ref="AP2562:AP2569" si="1978">L2562</f>
        <v>0</v>
      </c>
      <c r="AQ2562" s="141">
        <f t="shared" ref="AQ2562:AQ2569" si="1979">AN2562</f>
        <v>0</v>
      </c>
      <c r="AR2562" s="142">
        <f t="shared" ref="AR2562:AR2569" si="1980">AQ2562-AP2562</f>
        <v>0</v>
      </c>
      <c r="AS2562" s="143" t="e">
        <f>AR2562/AP2562</f>
        <v>#DIV/0!</v>
      </c>
      <c r="AT2562" s="144">
        <f t="shared" ref="AT2562:AT2569" si="1981">M2562</f>
        <v>0</v>
      </c>
      <c r="AU2562" s="141">
        <f>AO2562</f>
        <v>0</v>
      </c>
      <c r="AV2562" s="142">
        <f t="shared" ref="AV2562:AV2569" si="1982">AU2562-AT2562</f>
        <v>0</v>
      </c>
      <c r="AW2562" s="143" t="e">
        <f>AV2562/AT2562</f>
        <v>#DIV/0!</v>
      </c>
      <c r="AY2562" s="146" t="str">
        <f t="shared" ref="AY2562:AY2569" si="1983">RIGHT(LEFT(I2562,3),2)&amp;"."&amp;RIGHT(LEFT(I2562,5),2)</f>
        <v>11.12</v>
      </c>
      <c r="AZ2562" s="1104" t="b">
        <f>COUNTIF('[1]Codes SEC'!$B$2:$B$250,Ministres!AY2562)&gt;0</f>
        <v>1</v>
      </c>
    </row>
    <row r="2563" spans="1:52" ht="35.1" customHeight="1" x14ac:dyDescent="0.25">
      <c r="A2563" s="15" t="s">
        <v>2799</v>
      </c>
      <c r="B2563" s="225">
        <v>18</v>
      </c>
      <c r="C2563" s="122" t="s">
        <v>1315</v>
      </c>
      <c r="D2563" s="123">
        <v>1000</v>
      </c>
      <c r="E2563" s="226"/>
      <c r="F2563" s="122">
        <v>5</v>
      </c>
      <c r="G2563" s="126" t="s">
        <v>129</v>
      </c>
      <c r="H2563" s="35" t="str">
        <f t="shared" si="1937"/>
        <v>097</v>
      </c>
      <c r="I2563" s="36">
        <v>81140000</v>
      </c>
      <c r="J2563" s="37" t="s">
        <v>2976</v>
      </c>
      <c r="K2563" s="244" t="s">
        <v>2977</v>
      </c>
      <c r="L2563" s="376">
        <v>0</v>
      </c>
      <c r="M2563" s="377">
        <v>0</v>
      </c>
      <c r="N2563" s="130"/>
      <c r="O2563" s="131"/>
      <c r="P2563" s="131"/>
      <c r="Q2563" s="131"/>
      <c r="R2563" s="131"/>
      <c r="S2563" s="131"/>
      <c r="T2563" s="132" t="str">
        <f t="shared" si="1972"/>
        <v>OK</v>
      </c>
      <c r="U2563" s="138"/>
      <c r="V2563" s="138"/>
      <c r="W2563" s="139"/>
      <c r="X2563" s="139"/>
      <c r="Y2563" s="132" t="str">
        <f t="shared" si="1973"/>
        <v>OK</v>
      </c>
      <c r="Z2563" s="210"/>
      <c r="AA2563" s="204"/>
      <c r="AB2563" s="202"/>
      <c r="AC2563" s="202"/>
      <c r="AD2563" s="202"/>
      <c r="AE2563" s="202"/>
      <c r="AF2563" s="202"/>
      <c r="AG2563" s="132" t="str">
        <f t="shared" si="1974"/>
        <v>OK</v>
      </c>
      <c r="AH2563" s="138"/>
      <c r="AI2563" s="138"/>
      <c r="AJ2563" s="139"/>
      <c r="AK2563" s="139"/>
      <c r="AL2563" s="132" t="str">
        <f t="shared" si="1975"/>
        <v>OK</v>
      </c>
      <c r="AM2563" s="140"/>
      <c r="AN2563" s="119">
        <f t="shared" si="1976"/>
        <v>0</v>
      </c>
      <c r="AO2563" s="120">
        <f t="shared" si="1977"/>
        <v>0</v>
      </c>
      <c r="AP2563" s="39">
        <f t="shared" si="1978"/>
        <v>0</v>
      </c>
      <c r="AQ2563" s="141">
        <f t="shared" si="1979"/>
        <v>0</v>
      </c>
      <c r="AR2563" s="142">
        <f t="shared" si="1980"/>
        <v>0</v>
      </c>
      <c r="AS2563" s="143" t="e">
        <f>AR2563/AP2563</f>
        <v>#DIV/0!</v>
      </c>
      <c r="AT2563" s="144">
        <f t="shared" si="1981"/>
        <v>0</v>
      </c>
      <c r="AU2563" s="141">
        <f>AO2563</f>
        <v>0</v>
      </c>
      <c r="AV2563" s="142">
        <f t="shared" si="1982"/>
        <v>0</v>
      </c>
      <c r="AW2563" s="143" t="e">
        <f>AV2563/AT2563</f>
        <v>#DIV/0!</v>
      </c>
      <c r="AY2563" s="146" t="str">
        <f t="shared" si="1983"/>
        <v>11.40</v>
      </c>
      <c r="AZ2563" s="1104" t="b">
        <f>COUNTIF('[1]Codes SEC'!$B$2:$B$250,Ministres!AY2563)&gt;0</f>
        <v>1</v>
      </c>
    </row>
    <row r="2564" spans="1:52" s="374" customFormat="1" ht="35.1" customHeight="1" x14ac:dyDescent="0.25">
      <c r="A2564" s="15" t="s">
        <v>2799</v>
      </c>
      <c r="B2564" s="225">
        <v>18</v>
      </c>
      <c r="C2564" s="122" t="s">
        <v>1315</v>
      </c>
      <c r="D2564" s="123">
        <v>1000</v>
      </c>
      <c r="E2564" s="226"/>
      <c r="F2564" s="122">
        <v>5</v>
      </c>
      <c r="G2564" s="126">
        <v>1</v>
      </c>
      <c r="H2564" s="35" t="str">
        <f t="shared" si="1937"/>
        <v>097</v>
      </c>
      <c r="I2564" s="36">
        <v>81211000</v>
      </c>
      <c r="J2564" s="37" t="s">
        <v>2978</v>
      </c>
      <c r="K2564" s="244" t="s">
        <v>2979</v>
      </c>
      <c r="L2564" s="1121">
        <v>0</v>
      </c>
      <c r="M2564" s="1122">
        <v>0</v>
      </c>
      <c r="N2564" s="987"/>
      <c r="O2564" s="988"/>
      <c r="P2564" s="988"/>
      <c r="Q2564" s="988"/>
      <c r="R2564" s="988"/>
      <c r="S2564" s="988"/>
      <c r="T2564" s="132" t="str">
        <f t="shared" si="1972"/>
        <v>OK</v>
      </c>
      <c r="U2564" s="989"/>
      <c r="V2564" s="989"/>
      <c r="W2564" s="990"/>
      <c r="X2564" s="990"/>
      <c r="Y2564" s="132" t="str">
        <f t="shared" si="1973"/>
        <v>OK</v>
      </c>
      <c r="Z2564" s="991"/>
      <c r="AA2564" s="992"/>
      <c r="AB2564" s="993"/>
      <c r="AC2564" s="993"/>
      <c r="AD2564" s="993"/>
      <c r="AE2564" s="993"/>
      <c r="AF2564" s="993"/>
      <c r="AG2564" s="132" t="str">
        <f t="shared" si="1974"/>
        <v>OK</v>
      </c>
      <c r="AH2564" s="989"/>
      <c r="AI2564" s="989"/>
      <c r="AJ2564" s="990"/>
      <c r="AK2564" s="990"/>
      <c r="AL2564" s="132" t="str">
        <f t="shared" si="1975"/>
        <v>OK</v>
      </c>
      <c r="AM2564" s="994"/>
      <c r="AN2564" s="119">
        <f t="shared" si="1976"/>
        <v>0</v>
      </c>
      <c r="AO2564" s="120">
        <f t="shared" si="1977"/>
        <v>0</v>
      </c>
      <c r="AP2564" s="39">
        <f t="shared" si="1978"/>
        <v>0</v>
      </c>
      <c r="AQ2564" s="141">
        <f t="shared" si="1979"/>
        <v>0</v>
      </c>
      <c r="AR2564" s="142">
        <f t="shared" si="1980"/>
        <v>0</v>
      </c>
      <c r="AS2564" s="143">
        <v>0</v>
      </c>
      <c r="AT2564" s="144">
        <f t="shared" si="1981"/>
        <v>0</v>
      </c>
      <c r="AU2564" s="141">
        <f t="shared" ref="AU2564:AU2575" si="1984">AO2564</f>
        <v>0</v>
      </c>
      <c r="AV2564" s="142">
        <f t="shared" si="1982"/>
        <v>0</v>
      </c>
      <c r="AW2564" s="143">
        <v>0</v>
      </c>
      <c r="AY2564" s="146" t="str">
        <f t="shared" si="1983"/>
        <v>12.11</v>
      </c>
      <c r="AZ2564" s="1104" t="b">
        <f>COUNTIF('[1]Codes SEC'!$B$2:$B$250,Ministres!AY2564)&gt;0</f>
        <v>1</v>
      </c>
    </row>
    <row r="2565" spans="1:52" ht="35.1" customHeight="1" x14ac:dyDescent="0.25">
      <c r="A2565" s="15" t="s">
        <v>2799</v>
      </c>
      <c r="B2565" s="225">
        <v>18</v>
      </c>
      <c r="C2565" s="122" t="s">
        <v>1315</v>
      </c>
      <c r="D2565" s="123">
        <v>1000</v>
      </c>
      <c r="E2565" s="226"/>
      <c r="F2565" s="122">
        <v>5</v>
      </c>
      <c r="G2565" s="126">
        <v>1</v>
      </c>
      <c r="H2565" s="35" t="str">
        <f t="shared" si="1937"/>
        <v>097</v>
      </c>
      <c r="I2565" s="36">
        <v>81250000</v>
      </c>
      <c r="J2565" s="37" t="s">
        <v>2980</v>
      </c>
      <c r="K2565" s="244" t="s">
        <v>2981</v>
      </c>
      <c r="L2565" s="128">
        <v>0</v>
      </c>
      <c r="M2565" s="129">
        <v>0</v>
      </c>
      <c r="N2565" s="130"/>
      <c r="O2565" s="131"/>
      <c r="P2565" s="131"/>
      <c r="Q2565" s="131"/>
      <c r="R2565" s="131"/>
      <c r="S2565" s="131"/>
      <c r="T2565" s="132" t="str">
        <f t="shared" si="1972"/>
        <v>OK</v>
      </c>
      <c r="U2565" s="138"/>
      <c r="V2565" s="138"/>
      <c r="W2565" s="139"/>
      <c r="X2565" s="139"/>
      <c r="Y2565" s="132" t="str">
        <f t="shared" si="1973"/>
        <v>OK</v>
      </c>
      <c r="Z2565" s="210"/>
      <c r="AA2565" s="204"/>
      <c r="AB2565" s="202"/>
      <c r="AC2565" s="202"/>
      <c r="AD2565" s="202"/>
      <c r="AE2565" s="202"/>
      <c r="AF2565" s="202"/>
      <c r="AG2565" s="132" t="str">
        <f t="shared" si="1974"/>
        <v>OK</v>
      </c>
      <c r="AH2565" s="138"/>
      <c r="AI2565" s="138"/>
      <c r="AJ2565" s="139"/>
      <c r="AK2565" s="139"/>
      <c r="AL2565" s="132" t="str">
        <f t="shared" si="1975"/>
        <v>OK</v>
      </c>
      <c r="AM2565" s="140"/>
      <c r="AN2565" s="119">
        <f t="shared" si="1976"/>
        <v>0</v>
      </c>
      <c r="AO2565" s="120">
        <f t="shared" si="1977"/>
        <v>0</v>
      </c>
      <c r="AP2565" s="39">
        <f t="shared" si="1978"/>
        <v>0</v>
      </c>
      <c r="AQ2565" s="141">
        <f t="shared" si="1979"/>
        <v>0</v>
      </c>
      <c r="AR2565" s="142">
        <f t="shared" si="1980"/>
        <v>0</v>
      </c>
      <c r="AS2565" s="143" t="e">
        <f>AR2565/AP2565</f>
        <v>#DIV/0!</v>
      </c>
      <c r="AT2565" s="144">
        <f t="shared" si="1981"/>
        <v>0</v>
      </c>
      <c r="AU2565" s="141">
        <f>AO2565</f>
        <v>0</v>
      </c>
      <c r="AV2565" s="142">
        <f t="shared" si="1982"/>
        <v>0</v>
      </c>
      <c r="AW2565" s="143" t="e">
        <f>AV2565/AT2565</f>
        <v>#DIV/0!</v>
      </c>
      <c r="AY2565" s="146" t="str">
        <f t="shared" si="1983"/>
        <v>12.50</v>
      </c>
      <c r="AZ2565" s="1104" t="b">
        <f>COUNTIF('[1]Codes SEC'!$B$2:$B$250,Ministres!AY2565)&gt;0</f>
        <v>1</v>
      </c>
    </row>
    <row r="2566" spans="1:52" ht="35.1" customHeight="1" x14ac:dyDescent="0.25">
      <c r="A2566" s="15" t="s">
        <v>2799</v>
      </c>
      <c r="B2566" s="225">
        <v>18</v>
      </c>
      <c r="C2566" s="122" t="s">
        <v>1315</v>
      </c>
      <c r="D2566" s="123">
        <v>1000</v>
      </c>
      <c r="E2566" s="226"/>
      <c r="F2566" s="122">
        <v>5</v>
      </c>
      <c r="G2566" s="126">
        <v>3</v>
      </c>
      <c r="H2566" s="35" t="str">
        <f t="shared" si="1937"/>
        <v>097</v>
      </c>
      <c r="I2566" s="36" t="s">
        <v>121</v>
      </c>
      <c r="J2566" s="37" t="s">
        <v>2982</v>
      </c>
      <c r="K2566" s="244" t="s">
        <v>2983</v>
      </c>
      <c r="L2566" s="376">
        <v>17994</v>
      </c>
      <c r="M2566" s="377">
        <v>19481</v>
      </c>
      <c r="N2566" s="130"/>
      <c r="O2566" s="131"/>
      <c r="P2566" s="131"/>
      <c r="Q2566" s="131"/>
      <c r="R2566" s="131"/>
      <c r="S2566" s="131"/>
      <c r="T2566" s="132" t="str">
        <f t="shared" si="1972"/>
        <v>OK</v>
      </c>
      <c r="U2566" s="138"/>
      <c r="V2566" s="138"/>
      <c r="W2566" s="139"/>
      <c r="X2566" s="139"/>
      <c r="Y2566" s="132" t="str">
        <f t="shared" si="1973"/>
        <v>OK</v>
      </c>
      <c r="Z2566" s="210"/>
      <c r="AA2566" s="204"/>
      <c r="AB2566" s="202"/>
      <c r="AC2566" s="202"/>
      <c r="AD2566" s="202"/>
      <c r="AE2566" s="202"/>
      <c r="AF2566" s="202"/>
      <c r="AG2566" s="132" t="str">
        <f t="shared" si="1974"/>
        <v>OK</v>
      </c>
      <c r="AH2566" s="138"/>
      <c r="AI2566" s="138"/>
      <c r="AJ2566" s="139"/>
      <c r="AK2566" s="139"/>
      <c r="AL2566" s="132" t="str">
        <f t="shared" si="1975"/>
        <v>OK</v>
      </c>
      <c r="AM2566" s="140"/>
      <c r="AN2566" s="119">
        <f t="shared" si="1976"/>
        <v>17994</v>
      </c>
      <c r="AO2566" s="120">
        <f t="shared" si="1977"/>
        <v>19481</v>
      </c>
      <c r="AP2566" s="39">
        <f t="shared" si="1978"/>
        <v>17994</v>
      </c>
      <c r="AQ2566" s="141">
        <f t="shared" si="1979"/>
        <v>17994</v>
      </c>
      <c r="AR2566" s="142">
        <f t="shared" si="1980"/>
        <v>0</v>
      </c>
      <c r="AS2566" s="143">
        <f t="shared" ref="AS2566:AS2575" si="1985">AR2566/AP2566</f>
        <v>0</v>
      </c>
      <c r="AT2566" s="144">
        <f t="shared" si="1981"/>
        <v>19481</v>
      </c>
      <c r="AU2566" s="141">
        <f t="shared" si="1984"/>
        <v>19481</v>
      </c>
      <c r="AV2566" s="142">
        <f t="shared" si="1982"/>
        <v>0</v>
      </c>
      <c r="AW2566" s="143">
        <f t="shared" ref="AW2566:AW2575" si="1986">AV2566/AT2566</f>
        <v>0</v>
      </c>
      <c r="AY2566" s="146" t="str">
        <f t="shared" si="1983"/>
        <v>41.40</v>
      </c>
      <c r="AZ2566" s="1104" t="b">
        <f>COUNTIF('[1]Codes SEC'!$B$2:$B$250,Ministres!AY2566)&gt;0</f>
        <v>1</v>
      </c>
    </row>
    <row r="2567" spans="1:52" ht="35.1" customHeight="1" x14ac:dyDescent="0.25">
      <c r="A2567" s="15" t="s">
        <v>2799</v>
      </c>
      <c r="B2567" s="225">
        <v>18</v>
      </c>
      <c r="C2567" s="122" t="s">
        <v>1315</v>
      </c>
      <c r="D2567" s="123">
        <v>1000</v>
      </c>
      <c r="E2567" s="226"/>
      <c r="F2567" s="122">
        <v>5</v>
      </c>
      <c r="G2567" s="126">
        <v>1</v>
      </c>
      <c r="H2567" s="35" t="str">
        <f t="shared" si="1937"/>
        <v>097</v>
      </c>
      <c r="I2567" s="36" t="s">
        <v>121</v>
      </c>
      <c r="J2567" s="37" t="s">
        <v>2984</v>
      </c>
      <c r="K2567" s="244" t="s">
        <v>2985</v>
      </c>
      <c r="L2567" s="376">
        <v>8683</v>
      </c>
      <c r="M2567" s="377">
        <v>7865</v>
      </c>
      <c r="N2567" s="130"/>
      <c r="O2567" s="131"/>
      <c r="P2567" s="131"/>
      <c r="Q2567" s="131"/>
      <c r="R2567" s="131"/>
      <c r="S2567" s="131"/>
      <c r="T2567" s="132" t="str">
        <f t="shared" si="1972"/>
        <v>OK</v>
      </c>
      <c r="U2567" s="138"/>
      <c r="V2567" s="138"/>
      <c r="W2567" s="139"/>
      <c r="X2567" s="139"/>
      <c r="Y2567" s="132" t="str">
        <f t="shared" si="1973"/>
        <v>OK</v>
      </c>
      <c r="Z2567" s="210"/>
      <c r="AA2567" s="204"/>
      <c r="AB2567" s="202"/>
      <c r="AC2567" s="202"/>
      <c r="AD2567" s="202"/>
      <c r="AE2567" s="202"/>
      <c r="AF2567" s="202"/>
      <c r="AG2567" s="132" t="str">
        <f t="shared" si="1974"/>
        <v>OK</v>
      </c>
      <c r="AH2567" s="138"/>
      <c r="AI2567" s="138"/>
      <c r="AJ2567" s="139"/>
      <c r="AK2567" s="139"/>
      <c r="AL2567" s="132" t="str">
        <f t="shared" si="1975"/>
        <v>OK</v>
      </c>
      <c r="AM2567" s="140"/>
      <c r="AN2567" s="119">
        <f t="shared" si="1976"/>
        <v>8683</v>
      </c>
      <c r="AO2567" s="120">
        <f t="shared" si="1977"/>
        <v>7865</v>
      </c>
      <c r="AP2567" s="39">
        <f t="shared" si="1978"/>
        <v>8683</v>
      </c>
      <c r="AQ2567" s="141">
        <f t="shared" si="1979"/>
        <v>8683</v>
      </c>
      <c r="AR2567" s="142">
        <f t="shared" si="1980"/>
        <v>0</v>
      </c>
      <c r="AS2567" s="143">
        <f t="shared" si="1985"/>
        <v>0</v>
      </c>
      <c r="AT2567" s="144">
        <f t="shared" si="1981"/>
        <v>7865</v>
      </c>
      <c r="AU2567" s="141">
        <f t="shared" si="1984"/>
        <v>7865</v>
      </c>
      <c r="AV2567" s="142">
        <f t="shared" si="1982"/>
        <v>0</v>
      </c>
      <c r="AW2567" s="143">
        <f t="shared" si="1986"/>
        <v>0</v>
      </c>
      <c r="AY2567" s="146" t="str">
        <f t="shared" si="1983"/>
        <v>41.40</v>
      </c>
      <c r="AZ2567" s="1104" t="b">
        <f>COUNTIF('[1]Codes SEC'!$B$2:$B$250,Ministres!AY2567)&gt;0</f>
        <v>1</v>
      </c>
    </row>
    <row r="2568" spans="1:52" ht="44.25" customHeight="1" x14ac:dyDescent="0.25">
      <c r="A2568" s="15" t="s">
        <v>2799</v>
      </c>
      <c r="B2568" s="225">
        <v>18</v>
      </c>
      <c r="C2568" s="122" t="s">
        <v>1315</v>
      </c>
      <c r="D2568" s="123">
        <v>1000</v>
      </c>
      <c r="E2568" s="226"/>
      <c r="F2568" s="122">
        <v>12</v>
      </c>
      <c r="G2568" s="126">
        <v>1</v>
      </c>
      <c r="H2568" s="35" t="str">
        <f t="shared" si="1937"/>
        <v>097</v>
      </c>
      <c r="I2568" s="36" t="s">
        <v>121</v>
      </c>
      <c r="J2568" s="37" t="s">
        <v>2986</v>
      </c>
      <c r="K2568" s="244" t="s">
        <v>2987</v>
      </c>
      <c r="L2568" s="376">
        <v>8075</v>
      </c>
      <c r="M2568" s="377">
        <v>7475</v>
      </c>
      <c r="N2568" s="130"/>
      <c r="O2568" s="131"/>
      <c r="P2568" s="131"/>
      <c r="Q2568" s="131"/>
      <c r="R2568" s="131"/>
      <c r="S2568" s="131"/>
      <c r="T2568" s="132" t="str">
        <f t="shared" si="1972"/>
        <v>OK</v>
      </c>
      <c r="U2568" s="138"/>
      <c r="V2568" s="138"/>
      <c r="W2568" s="139"/>
      <c r="X2568" s="139"/>
      <c r="Y2568" s="132" t="str">
        <f t="shared" si="1973"/>
        <v>OK</v>
      </c>
      <c r="Z2568" s="210"/>
      <c r="AA2568" s="204"/>
      <c r="AB2568" s="202"/>
      <c r="AC2568" s="202"/>
      <c r="AD2568" s="202"/>
      <c r="AE2568" s="202"/>
      <c r="AF2568" s="202"/>
      <c r="AG2568" s="132" t="str">
        <f t="shared" si="1974"/>
        <v>OK</v>
      </c>
      <c r="AH2568" s="138"/>
      <c r="AI2568" s="138"/>
      <c r="AJ2568" s="139"/>
      <c r="AK2568" s="139"/>
      <c r="AL2568" s="132" t="str">
        <f t="shared" si="1975"/>
        <v>OK</v>
      </c>
      <c r="AM2568" s="140"/>
      <c r="AN2568" s="119">
        <f t="shared" si="1976"/>
        <v>8075</v>
      </c>
      <c r="AO2568" s="120">
        <f t="shared" si="1977"/>
        <v>7475</v>
      </c>
      <c r="AP2568" s="39">
        <f t="shared" si="1978"/>
        <v>8075</v>
      </c>
      <c r="AQ2568" s="141">
        <f t="shared" si="1979"/>
        <v>8075</v>
      </c>
      <c r="AR2568" s="142">
        <f t="shared" si="1980"/>
        <v>0</v>
      </c>
      <c r="AS2568" s="143">
        <f t="shared" si="1985"/>
        <v>0</v>
      </c>
      <c r="AT2568" s="144">
        <f t="shared" si="1981"/>
        <v>7475</v>
      </c>
      <c r="AU2568" s="141">
        <f t="shared" si="1984"/>
        <v>7475</v>
      </c>
      <c r="AV2568" s="142">
        <f t="shared" si="1982"/>
        <v>0</v>
      </c>
      <c r="AW2568" s="143">
        <f t="shared" si="1986"/>
        <v>0</v>
      </c>
      <c r="AY2568" s="146" t="str">
        <f t="shared" si="1983"/>
        <v>41.40</v>
      </c>
      <c r="AZ2568" s="1104" t="b">
        <f>COUNTIF('[1]Codes SEC'!$B$2:$B$250,Ministres!AY2568)&gt;0</f>
        <v>1</v>
      </c>
    </row>
    <row r="2569" spans="1:52" ht="35.1" customHeight="1" x14ac:dyDescent="0.25">
      <c r="A2569" s="15" t="s">
        <v>2799</v>
      </c>
      <c r="B2569" s="225">
        <v>18</v>
      </c>
      <c r="C2569" s="122" t="s">
        <v>1315</v>
      </c>
      <c r="D2569" s="123">
        <v>1000</v>
      </c>
      <c r="E2569" s="226"/>
      <c r="F2569" s="122">
        <v>4</v>
      </c>
      <c r="G2569" s="126">
        <v>1</v>
      </c>
      <c r="H2569" s="35" t="str">
        <f t="shared" si="1937"/>
        <v>097</v>
      </c>
      <c r="I2569" s="36">
        <v>84540000</v>
      </c>
      <c r="J2569" s="37" t="s">
        <v>2988</v>
      </c>
      <c r="K2569" s="281" t="s">
        <v>2989</v>
      </c>
      <c r="L2569" s="376">
        <v>0</v>
      </c>
      <c r="M2569" s="377">
        <v>14200</v>
      </c>
      <c r="N2569" s="130"/>
      <c r="O2569" s="131"/>
      <c r="P2569" s="131"/>
      <c r="Q2569" s="131"/>
      <c r="R2569" s="131"/>
      <c r="S2569" s="131"/>
      <c r="T2569" s="132" t="str">
        <f t="shared" si="1972"/>
        <v>OK</v>
      </c>
      <c r="U2569" s="138"/>
      <c r="V2569" s="138"/>
      <c r="W2569" s="139"/>
      <c r="X2569" s="139"/>
      <c r="Y2569" s="132" t="str">
        <f t="shared" si="1973"/>
        <v>OK</v>
      </c>
      <c r="Z2569" s="210"/>
      <c r="AA2569" s="204"/>
      <c r="AB2569" s="202"/>
      <c r="AC2569" s="202"/>
      <c r="AD2569" s="202"/>
      <c r="AE2569" s="202"/>
      <c r="AF2569" s="202"/>
      <c r="AG2569" s="132" t="str">
        <f t="shared" si="1974"/>
        <v>OK</v>
      </c>
      <c r="AH2569" s="138"/>
      <c r="AI2569" s="138"/>
      <c r="AJ2569" s="139"/>
      <c r="AK2569" s="139"/>
      <c r="AL2569" s="132" t="str">
        <f t="shared" si="1975"/>
        <v>OK</v>
      </c>
      <c r="AM2569" s="140"/>
      <c r="AN2569" s="119">
        <f t="shared" si="1976"/>
        <v>0</v>
      </c>
      <c r="AO2569" s="120">
        <f t="shared" si="1977"/>
        <v>14200</v>
      </c>
      <c r="AP2569" s="39">
        <f t="shared" si="1978"/>
        <v>0</v>
      </c>
      <c r="AQ2569" s="141">
        <f t="shared" si="1979"/>
        <v>0</v>
      </c>
      <c r="AR2569" s="142">
        <f t="shared" si="1980"/>
        <v>0</v>
      </c>
      <c r="AS2569" s="143" t="e">
        <f t="shared" si="1985"/>
        <v>#DIV/0!</v>
      </c>
      <c r="AT2569" s="144">
        <f t="shared" si="1981"/>
        <v>14200</v>
      </c>
      <c r="AU2569" s="141">
        <f t="shared" si="1984"/>
        <v>14200</v>
      </c>
      <c r="AV2569" s="142">
        <f t="shared" si="1982"/>
        <v>0</v>
      </c>
      <c r="AW2569" s="143">
        <f t="shared" si="1986"/>
        <v>0</v>
      </c>
      <c r="AY2569" s="146" t="str">
        <f t="shared" si="1983"/>
        <v>45.40</v>
      </c>
      <c r="AZ2569" s="1104" t="b">
        <f>COUNTIF('[1]Codes SEC'!$B$2:$B$250,Ministres!AY2569)&gt;0</f>
        <v>1</v>
      </c>
    </row>
    <row r="2570" spans="1:52" ht="12.75" customHeight="1" x14ac:dyDescent="0.25">
      <c r="A2570" s="350"/>
      <c r="B2570" s="1106"/>
      <c r="C2570" s="150"/>
      <c r="D2570" s="352"/>
      <c r="E2570" s="1107"/>
      <c r="F2570" s="150"/>
      <c r="G2570" s="154"/>
      <c r="H2570" s="155"/>
      <c r="I2570" s="156"/>
      <c r="J2570" s="157"/>
      <c r="K2570" s="158" t="s">
        <v>70</v>
      </c>
      <c r="L2570" s="236">
        <f t="shared" ref="L2570:AW2570" si="1987">L2566+L2567+L2568+L2569+L2563+L2564+L2560+L2562+L2565</f>
        <v>34752</v>
      </c>
      <c r="M2570" s="1120">
        <f t="shared" si="1987"/>
        <v>49021</v>
      </c>
      <c r="N2570" s="1109">
        <f t="shared" si="1987"/>
        <v>0</v>
      </c>
      <c r="O2570" s="1110">
        <f t="shared" si="1987"/>
        <v>0</v>
      </c>
      <c r="P2570" s="1110">
        <f t="shared" si="1987"/>
        <v>0</v>
      </c>
      <c r="Q2570" s="1110">
        <f t="shared" si="1987"/>
        <v>0</v>
      </c>
      <c r="R2570" s="1110">
        <f t="shared" si="1987"/>
        <v>0</v>
      </c>
      <c r="S2570" s="1110">
        <f t="shared" si="1987"/>
        <v>0</v>
      </c>
      <c r="T2570" s="1111"/>
      <c r="U2570" s="1112">
        <f t="shared" si="1987"/>
        <v>0</v>
      </c>
      <c r="V2570" s="1112">
        <f t="shared" si="1987"/>
        <v>0</v>
      </c>
      <c r="W2570" s="1110">
        <f t="shared" si="1987"/>
        <v>0</v>
      </c>
      <c r="X2570" s="1110">
        <f t="shared" si="1987"/>
        <v>0</v>
      </c>
      <c r="Y2570" s="1111"/>
      <c r="Z2570" s="1112">
        <f t="shared" si="1987"/>
        <v>0</v>
      </c>
      <c r="AA2570" s="165">
        <f t="shared" si="1987"/>
        <v>0</v>
      </c>
      <c r="AB2570" s="1110">
        <f t="shared" si="1987"/>
        <v>0</v>
      </c>
      <c r="AC2570" s="1110">
        <f t="shared" si="1987"/>
        <v>0</v>
      </c>
      <c r="AD2570" s="1110">
        <f t="shared" si="1987"/>
        <v>0</v>
      </c>
      <c r="AE2570" s="1110">
        <f t="shared" si="1987"/>
        <v>0</v>
      </c>
      <c r="AF2570" s="1110">
        <f t="shared" si="1987"/>
        <v>0</v>
      </c>
      <c r="AG2570" s="1111"/>
      <c r="AH2570" s="1112">
        <f t="shared" si="1987"/>
        <v>0</v>
      </c>
      <c r="AI2570" s="1112">
        <f t="shared" si="1987"/>
        <v>0</v>
      </c>
      <c r="AJ2570" s="1110">
        <f t="shared" si="1987"/>
        <v>0</v>
      </c>
      <c r="AK2570" s="1110">
        <f t="shared" si="1987"/>
        <v>0</v>
      </c>
      <c r="AL2570" s="1111"/>
      <c r="AM2570" s="1113">
        <f t="shared" si="1987"/>
        <v>0</v>
      </c>
      <c r="AN2570" s="167">
        <f>AN2566+AN2567+AN2568+AN2569+AN2563+AN2564+AN2560+AN2562+AN2565</f>
        <v>34752</v>
      </c>
      <c r="AO2570" s="1114">
        <f t="shared" si="1987"/>
        <v>49021</v>
      </c>
      <c r="AP2570" s="169">
        <f t="shared" si="1987"/>
        <v>34752</v>
      </c>
      <c r="AQ2570" s="1115">
        <f t="shared" si="1987"/>
        <v>34752</v>
      </c>
      <c r="AR2570" s="1116">
        <f t="shared" si="1987"/>
        <v>0</v>
      </c>
      <c r="AS2570" s="1117" t="e">
        <f t="shared" si="1987"/>
        <v>#DIV/0!</v>
      </c>
      <c r="AT2570" s="1118">
        <f t="shared" si="1987"/>
        <v>49021</v>
      </c>
      <c r="AU2570" s="1115">
        <f t="shared" si="1987"/>
        <v>49021</v>
      </c>
      <c r="AV2570" s="1116">
        <f t="shared" si="1987"/>
        <v>0</v>
      </c>
      <c r="AW2570" s="1117" t="e">
        <f t="shared" si="1987"/>
        <v>#DIV/0!</v>
      </c>
      <c r="AY2570" s="146"/>
      <c r="AZ2570" s="1123"/>
    </row>
    <row r="2571" spans="1:52" ht="12.75" customHeight="1" x14ac:dyDescent="0.25">
      <c r="A2571" s="356"/>
      <c r="B2571" s="225"/>
      <c r="C2571" s="122"/>
      <c r="D2571" s="357"/>
      <c r="E2571" s="226"/>
      <c r="F2571" s="122"/>
      <c r="G2571" s="126"/>
      <c r="H2571" s="35"/>
      <c r="I2571" s="36"/>
      <c r="J2571" s="37"/>
      <c r="K2571" s="240"/>
      <c r="L2571" s="1124"/>
      <c r="M2571" s="1125"/>
      <c r="N2571" s="201"/>
      <c r="O2571" s="202"/>
      <c r="P2571" s="202"/>
      <c r="Q2571" s="202"/>
      <c r="R2571" s="202"/>
      <c r="S2571" s="202"/>
      <c r="T2571" s="224"/>
      <c r="U2571" s="138"/>
      <c r="V2571" s="138"/>
      <c r="W2571" s="139"/>
      <c r="X2571" s="139"/>
      <c r="Y2571" s="224"/>
      <c r="Z2571" s="210"/>
      <c r="AA2571" s="204"/>
      <c r="AB2571" s="202"/>
      <c r="AC2571" s="202"/>
      <c r="AD2571" s="202"/>
      <c r="AE2571" s="202"/>
      <c r="AF2571" s="202"/>
      <c r="AG2571" s="224"/>
      <c r="AH2571" s="138"/>
      <c r="AI2571" s="138"/>
      <c r="AJ2571" s="139"/>
      <c r="AK2571" s="139"/>
      <c r="AL2571" s="224"/>
      <c r="AM2571" s="140"/>
      <c r="AN2571" s="211"/>
      <c r="AO2571" s="212"/>
      <c r="AP2571" s="39"/>
      <c r="AQ2571" s="141"/>
      <c r="AR2571" s="141"/>
      <c r="AS2571" s="143"/>
      <c r="AU2571" s="141"/>
      <c r="AV2571" s="141"/>
      <c r="AW2571" s="143"/>
      <c r="AY2571" s="146"/>
      <c r="AZ2571" s="1104"/>
    </row>
    <row r="2572" spans="1:52" ht="12.75" customHeight="1" x14ac:dyDescent="0.25">
      <c r="A2572" s="356"/>
      <c r="B2572" s="225"/>
      <c r="C2572" s="122"/>
      <c r="D2572" s="357"/>
      <c r="E2572" s="226"/>
      <c r="F2572" s="122"/>
      <c r="G2572" s="126"/>
      <c r="H2572" s="35"/>
      <c r="I2572" s="36"/>
      <c r="J2572" s="37"/>
      <c r="K2572" s="243" t="s">
        <v>109</v>
      </c>
      <c r="L2572" s="1124"/>
      <c r="M2572" s="1125"/>
      <c r="N2572" s="201"/>
      <c r="O2572" s="202"/>
      <c r="P2572" s="202"/>
      <c r="Q2572" s="202"/>
      <c r="R2572" s="202"/>
      <c r="S2572" s="202"/>
      <c r="T2572" s="224"/>
      <c r="U2572" s="138"/>
      <c r="V2572" s="138"/>
      <c r="W2572" s="139"/>
      <c r="X2572" s="139"/>
      <c r="Y2572" s="224"/>
      <c r="Z2572" s="210"/>
      <c r="AA2572" s="204"/>
      <c r="AB2572" s="202"/>
      <c r="AC2572" s="202"/>
      <c r="AD2572" s="202"/>
      <c r="AE2572" s="202"/>
      <c r="AF2572" s="202"/>
      <c r="AG2572" s="224"/>
      <c r="AH2572" s="138"/>
      <c r="AI2572" s="138"/>
      <c r="AJ2572" s="139"/>
      <c r="AK2572" s="139"/>
      <c r="AL2572" s="224"/>
      <c r="AM2572" s="140"/>
      <c r="AN2572" s="211"/>
      <c r="AO2572" s="212"/>
      <c r="AP2572" s="39"/>
      <c r="AQ2572" s="141"/>
      <c r="AR2572" s="141"/>
      <c r="AS2572" s="143"/>
      <c r="AU2572" s="141"/>
      <c r="AV2572" s="141"/>
      <c r="AW2572" s="143"/>
      <c r="AY2572" s="146"/>
      <c r="AZ2572" s="1104"/>
    </row>
    <row r="2573" spans="1:52" ht="12.75" customHeight="1" x14ac:dyDescent="0.25">
      <c r="A2573" s="356"/>
      <c r="B2573" s="225"/>
      <c r="C2573" s="122"/>
      <c r="D2573" s="357"/>
      <c r="E2573" s="226"/>
      <c r="F2573" s="122"/>
      <c r="G2573" s="126"/>
      <c r="H2573" s="35"/>
      <c r="I2573" s="36"/>
      <c r="J2573" s="37"/>
      <c r="K2573" s="244"/>
      <c r="L2573" s="1124"/>
      <c r="M2573" s="1125"/>
      <c r="N2573" s="201"/>
      <c r="O2573" s="202"/>
      <c r="P2573" s="202"/>
      <c r="Q2573" s="202"/>
      <c r="R2573" s="202"/>
      <c r="S2573" s="202"/>
      <c r="T2573" s="224"/>
      <c r="U2573" s="138"/>
      <c r="V2573" s="138"/>
      <c r="W2573" s="139"/>
      <c r="X2573" s="139"/>
      <c r="Y2573" s="224"/>
      <c r="Z2573" s="210"/>
      <c r="AA2573" s="204"/>
      <c r="AB2573" s="202"/>
      <c r="AC2573" s="202"/>
      <c r="AD2573" s="202"/>
      <c r="AE2573" s="202"/>
      <c r="AF2573" s="202"/>
      <c r="AG2573" s="224"/>
      <c r="AH2573" s="138"/>
      <c r="AI2573" s="138"/>
      <c r="AJ2573" s="139"/>
      <c r="AK2573" s="139"/>
      <c r="AL2573" s="224"/>
      <c r="AM2573" s="140"/>
      <c r="AN2573" s="211"/>
      <c r="AO2573" s="212"/>
      <c r="AP2573" s="39"/>
      <c r="AQ2573" s="141"/>
      <c r="AR2573" s="141"/>
      <c r="AS2573" s="143"/>
      <c r="AU2573" s="141"/>
      <c r="AV2573" s="141"/>
      <c r="AW2573" s="143"/>
      <c r="AY2573" s="146"/>
      <c r="AZ2573" s="1104"/>
    </row>
    <row r="2574" spans="1:52" ht="35.1" customHeight="1" x14ac:dyDescent="0.25">
      <c r="A2574" s="15" t="s">
        <v>2799</v>
      </c>
      <c r="B2574" s="225">
        <v>18</v>
      </c>
      <c r="C2574" s="122" t="s">
        <v>1315</v>
      </c>
      <c r="D2574" s="123">
        <v>1000</v>
      </c>
      <c r="E2574" s="226"/>
      <c r="F2574" s="122">
        <v>12</v>
      </c>
      <c r="G2574" s="126">
        <v>1</v>
      </c>
      <c r="H2574" s="35" t="str">
        <f t="shared" si="1937"/>
        <v>097</v>
      </c>
      <c r="I2574" s="36" t="s">
        <v>113</v>
      </c>
      <c r="J2574" s="37" t="s">
        <v>2990</v>
      </c>
      <c r="K2574" s="244" t="s">
        <v>2991</v>
      </c>
      <c r="L2574" s="128">
        <v>0</v>
      </c>
      <c r="M2574" s="129">
        <v>0</v>
      </c>
      <c r="N2574" s="130"/>
      <c r="O2574" s="131"/>
      <c r="P2574" s="131"/>
      <c r="Q2574" s="131"/>
      <c r="R2574" s="131"/>
      <c r="S2574" s="131"/>
      <c r="T2574" s="132" t="str">
        <f t="shared" ref="T2574:T2577" si="1988">IF(SUM(N2574:S2574)=U2574,"OK",SUM(N2574:S2574)-U2574)</f>
        <v>OK</v>
      </c>
      <c r="U2574" s="138"/>
      <c r="V2574" s="138"/>
      <c r="W2574" s="139"/>
      <c r="X2574" s="139"/>
      <c r="Y2574" s="132" t="str">
        <f t="shared" ref="Y2574:Y2577" si="1989">IF(SUM(W2574:X2574)=Z2574,"OK",SUM(W2574:X2574)-Z2574)</f>
        <v>OK</v>
      </c>
      <c r="Z2574" s="210"/>
      <c r="AA2574" s="204"/>
      <c r="AB2574" s="202"/>
      <c r="AC2574" s="202"/>
      <c r="AD2574" s="202"/>
      <c r="AE2574" s="202"/>
      <c r="AF2574" s="202"/>
      <c r="AG2574" s="132" t="str">
        <f t="shared" ref="AG2574:AG2577" si="1990">IF(SUM(AA2574:AF2574)=AH2574,"OK",SUM(AA2574:AF2574)-AH2574)</f>
        <v>OK</v>
      </c>
      <c r="AH2574" s="138"/>
      <c r="AI2574" s="138"/>
      <c r="AJ2574" s="139"/>
      <c r="AK2574" s="139"/>
      <c r="AL2574" s="132" t="str">
        <f t="shared" ref="AL2574:AL2577" si="1991">IF(SUM(AJ2574:AK2574)=AM2574,"OK",SUM(AJ2574:AK2574)-AM2574)</f>
        <v>OK</v>
      </c>
      <c r="AM2574" s="140"/>
      <c r="AN2574" s="119">
        <f t="shared" ref="AN2574:AN2577" si="1992">L2574+U2574+V2574+Z2574</f>
        <v>0</v>
      </c>
      <c r="AO2574" s="120">
        <f t="shared" ref="AO2574:AO2577" si="1993">M2574+AH2574+AI2574+AM2574</f>
        <v>0</v>
      </c>
      <c r="AP2574" s="39">
        <f t="shared" ref="AP2574:AP2577" si="1994">L2574</f>
        <v>0</v>
      </c>
      <c r="AQ2574" s="141">
        <f t="shared" ref="AQ2574:AQ2577" si="1995">AN2574</f>
        <v>0</v>
      </c>
      <c r="AR2574" s="142">
        <f t="shared" ref="AR2574:AR2577" si="1996">AQ2574-AP2574</f>
        <v>0</v>
      </c>
      <c r="AS2574" s="143" t="e">
        <f t="shared" si="1985"/>
        <v>#DIV/0!</v>
      </c>
      <c r="AT2574" s="144">
        <f t="shared" ref="AT2574:AT2577" si="1997">M2574</f>
        <v>0</v>
      </c>
      <c r="AU2574" s="141">
        <f t="shared" si="1984"/>
        <v>0</v>
      </c>
      <c r="AV2574" s="142">
        <f t="shared" ref="AV2574:AV2577" si="1998">AU2574-AT2574</f>
        <v>0</v>
      </c>
      <c r="AW2574" s="143" t="e">
        <f t="shared" si="1986"/>
        <v>#DIV/0!</v>
      </c>
      <c r="AY2574" s="146" t="str">
        <f t="shared" ref="AY2574:AY2579" si="1999">RIGHT(LEFT(I2574,3),2)&amp;"."&amp;RIGHT(LEFT(I2574,5),2)</f>
        <v>74.22</v>
      </c>
      <c r="AZ2574" s="1104" t="b">
        <f>COUNTIF('[1]Codes SEC'!$B$2:$B$250,Ministres!AY2574)&gt;0</f>
        <v>1</v>
      </c>
    </row>
    <row r="2575" spans="1:52" ht="35.1" customHeight="1" x14ac:dyDescent="0.25">
      <c r="A2575" s="15" t="s">
        <v>2799</v>
      </c>
      <c r="B2575" s="225">
        <v>18</v>
      </c>
      <c r="C2575" s="122" t="s">
        <v>1315</v>
      </c>
      <c r="D2575" s="123">
        <v>1000</v>
      </c>
      <c r="E2575" s="226"/>
      <c r="F2575" s="122">
        <v>12</v>
      </c>
      <c r="G2575" s="126">
        <v>1</v>
      </c>
      <c r="H2575" s="35" t="str">
        <f t="shared" si="1937"/>
        <v>097</v>
      </c>
      <c r="I2575" s="36" t="s">
        <v>2992</v>
      </c>
      <c r="J2575" s="37" t="s">
        <v>2993</v>
      </c>
      <c r="K2575" s="244" t="s">
        <v>2994</v>
      </c>
      <c r="L2575" s="128">
        <v>2500</v>
      </c>
      <c r="M2575" s="129">
        <v>2500</v>
      </c>
      <c r="N2575" s="130"/>
      <c r="O2575" s="131"/>
      <c r="P2575" s="131"/>
      <c r="Q2575" s="131"/>
      <c r="R2575" s="131"/>
      <c r="S2575" s="131"/>
      <c r="T2575" s="132" t="str">
        <f t="shared" si="1988"/>
        <v>OK</v>
      </c>
      <c r="U2575" s="138"/>
      <c r="V2575" s="138"/>
      <c r="W2575" s="139"/>
      <c r="X2575" s="139"/>
      <c r="Y2575" s="132" t="str">
        <f t="shared" si="1989"/>
        <v>OK</v>
      </c>
      <c r="Z2575" s="210"/>
      <c r="AA2575" s="204"/>
      <c r="AB2575" s="202"/>
      <c r="AC2575" s="202"/>
      <c r="AD2575" s="202"/>
      <c r="AE2575" s="202"/>
      <c r="AF2575" s="202"/>
      <c r="AG2575" s="132" t="str">
        <f t="shared" si="1990"/>
        <v>OK</v>
      </c>
      <c r="AH2575" s="138"/>
      <c r="AI2575" s="138"/>
      <c r="AJ2575" s="139"/>
      <c r="AK2575" s="139"/>
      <c r="AL2575" s="132" t="str">
        <f t="shared" si="1991"/>
        <v>OK</v>
      </c>
      <c r="AM2575" s="140"/>
      <c r="AN2575" s="119">
        <f t="shared" si="1992"/>
        <v>2500</v>
      </c>
      <c r="AO2575" s="120">
        <f t="shared" si="1993"/>
        <v>2500</v>
      </c>
      <c r="AP2575" s="39">
        <f t="shared" si="1994"/>
        <v>2500</v>
      </c>
      <c r="AQ2575" s="141">
        <f t="shared" si="1995"/>
        <v>2500</v>
      </c>
      <c r="AR2575" s="142">
        <f t="shared" si="1996"/>
        <v>0</v>
      </c>
      <c r="AS2575" s="143">
        <f t="shared" si="1985"/>
        <v>0</v>
      </c>
      <c r="AT2575" s="144">
        <f t="shared" si="1997"/>
        <v>2500</v>
      </c>
      <c r="AU2575" s="141">
        <f t="shared" si="1984"/>
        <v>2500</v>
      </c>
      <c r="AV2575" s="142">
        <f t="shared" si="1998"/>
        <v>0</v>
      </c>
      <c r="AW2575" s="143">
        <f t="shared" si="1986"/>
        <v>0</v>
      </c>
      <c r="AY2575" s="146" t="str">
        <f t="shared" si="1999"/>
        <v>85.14</v>
      </c>
      <c r="AZ2575" s="1104" t="b">
        <f>COUNTIF('[1]Codes SEC'!$B$2:$B$250,Ministres!AY2575)&gt;0</f>
        <v>1</v>
      </c>
    </row>
    <row r="2576" spans="1:52" ht="35.1" customHeight="1" x14ac:dyDescent="0.25">
      <c r="A2576" s="15" t="s">
        <v>2799</v>
      </c>
      <c r="B2576" s="121">
        <v>18</v>
      </c>
      <c r="C2576" s="122" t="s">
        <v>1315</v>
      </c>
      <c r="D2576" s="123">
        <v>1000</v>
      </c>
      <c r="F2576" s="125">
        <v>12</v>
      </c>
      <c r="G2576" s="34">
        <v>1</v>
      </c>
      <c r="H2576" s="35" t="str">
        <f t="shared" si="1937"/>
        <v>097</v>
      </c>
      <c r="I2576" s="36" t="s">
        <v>2992</v>
      </c>
      <c r="J2576" s="37" t="s">
        <v>2995</v>
      </c>
      <c r="K2576" s="244" t="s">
        <v>2996</v>
      </c>
      <c r="L2576" s="232">
        <v>0</v>
      </c>
      <c r="M2576" s="233">
        <v>0</v>
      </c>
      <c r="N2576" s="130"/>
      <c r="O2576" s="131"/>
      <c r="P2576" s="131"/>
      <c r="Q2576" s="131"/>
      <c r="R2576" s="131"/>
      <c r="S2576" s="131"/>
      <c r="T2576" s="132" t="str">
        <f>IF(SUM(N2576:S2576)=U2576,"OK",SUM(N2576:S2576)-U2576)</f>
        <v>OK</v>
      </c>
      <c r="U2576" s="138"/>
      <c r="V2576" s="138"/>
      <c r="W2576" s="139"/>
      <c r="X2576" s="139"/>
      <c r="Y2576" s="132" t="str">
        <f>IF(SUM(W2576:X2576)=Z2576,"OK",SUM(W2576:X2576)-Z2576)</f>
        <v>OK</v>
      </c>
      <c r="Z2576" s="210"/>
      <c r="AA2576" s="204"/>
      <c r="AB2576" s="202"/>
      <c r="AC2576" s="202"/>
      <c r="AD2576" s="202"/>
      <c r="AE2576" s="202"/>
      <c r="AF2576" s="202"/>
      <c r="AG2576" s="132" t="str">
        <f>IF(SUM(AA2576:AF2576)=AH2576,"OK",SUM(AA2576:AF2576)-AH2576)</f>
        <v>OK</v>
      </c>
      <c r="AH2576" s="138"/>
      <c r="AI2576" s="138"/>
      <c r="AJ2576" s="139"/>
      <c r="AK2576" s="139"/>
      <c r="AL2576" s="132" t="str">
        <f>IF(SUM(AJ2576:AK2576)=AM2576,"OK",SUM(AJ2576:AK2576)-AM2576)</f>
        <v>OK</v>
      </c>
      <c r="AM2576" s="140"/>
      <c r="AN2576" s="119">
        <f>L2576+U2576+V2576+Z2576</f>
        <v>0</v>
      </c>
      <c r="AO2576" s="120">
        <f>M2576+AH2576+AI2576+AM2576</f>
        <v>0</v>
      </c>
      <c r="AP2576" s="39">
        <f>L2576</f>
        <v>0</v>
      </c>
      <c r="AQ2576" s="141">
        <f>AN2576</f>
        <v>0</v>
      </c>
      <c r="AR2576" s="142">
        <f>AQ2576-AP2576</f>
        <v>0</v>
      </c>
      <c r="AS2576" s="143" t="e">
        <f>AR2576/AP2576</f>
        <v>#DIV/0!</v>
      </c>
      <c r="AT2576" s="144">
        <f>M2576</f>
        <v>0</v>
      </c>
      <c r="AU2576" s="141">
        <f>AO2576</f>
        <v>0</v>
      </c>
      <c r="AV2576" s="142">
        <f>AU2576-AT2576</f>
        <v>0</v>
      </c>
      <c r="AW2576" s="143" t="e">
        <f>AV2576/AT2576</f>
        <v>#DIV/0!</v>
      </c>
      <c r="AY2576" s="146" t="str">
        <f t="shared" si="1999"/>
        <v>85.14</v>
      </c>
      <c r="AZ2576" s="1104" t="b">
        <f>COUNTIF('[1]Codes SEC'!$B$2:$B$250,Ministres!AY2576)&gt;0</f>
        <v>1</v>
      </c>
    </row>
    <row r="2577" spans="1:52" ht="36.6" customHeight="1" x14ac:dyDescent="0.25">
      <c r="A2577" s="15" t="s">
        <v>2799</v>
      </c>
      <c r="B2577" s="225" t="s">
        <v>1335</v>
      </c>
      <c r="C2577" s="122" t="s">
        <v>1315</v>
      </c>
      <c r="D2577" s="123">
        <v>1000</v>
      </c>
      <c r="E2577" s="226"/>
      <c r="F2577" s="122" t="s">
        <v>1336</v>
      </c>
      <c r="G2577" s="227"/>
      <c r="H2577" s="228" t="str">
        <f t="shared" si="1937"/>
        <v>097</v>
      </c>
      <c r="I2577" s="229">
        <v>88514000</v>
      </c>
      <c r="J2577" s="230" t="s">
        <v>2997</v>
      </c>
      <c r="K2577" s="231" t="s">
        <v>2998</v>
      </c>
      <c r="L2577" s="232">
        <v>0</v>
      </c>
      <c r="M2577" s="233">
        <v>0</v>
      </c>
      <c r="N2577" s="130"/>
      <c r="O2577" s="131"/>
      <c r="P2577" s="131"/>
      <c r="Q2577" s="131"/>
      <c r="R2577" s="131"/>
      <c r="S2577" s="131"/>
      <c r="T2577" s="132" t="str">
        <f t="shared" si="1988"/>
        <v>OK</v>
      </c>
      <c r="U2577" s="138"/>
      <c r="V2577" s="138"/>
      <c r="W2577" s="139"/>
      <c r="X2577" s="139"/>
      <c r="Y2577" s="132" t="str">
        <f t="shared" si="1989"/>
        <v>OK</v>
      </c>
      <c r="Z2577" s="210"/>
      <c r="AA2577" s="204"/>
      <c r="AB2577" s="202"/>
      <c r="AC2577" s="202"/>
      <c r="AD2577" s="202"/>
      <c r="AE2577" s="202"/>
      <c r="AF2577" s="202"/>
      <c r="AG2577" s="132" t="str">
        <f t="shared" si="1990"/>
        <v>OK</v>
      </c>
      <c r="AH2577" s="138"/>
      <c r="AI2577" s="138"/>
      <c r="AJ2577" s="139"/>
      <c r="AK2577" s="139"/>
      <c r="AL2577" s="132" t="str">
        <f t="shared" si="1991"/>
        <v>OK</v>
      </c>
      <c r="AM2577" s="140"/>
      <c r="AN2577" s="119">
        <f t="shared" si="1992"/>
        <v>0</v>
      </c>
      <c r="AO2577" s="120">
        <f t="shared" si="1993"/>
        <v>0</v>
      </c>
      <c r="AP2577" s="39">
        <f t="shared" si="1994"/>
        <v>0</v>
      </c>
      <c r="AQ2577" s="141">
        <f t="shared" si="1995"/>
        <v>0</v>
      </c>
      <c r="AR2577" s="142">
        <f t="shared" si="1996"/>
        <v>0</v>
      </c>
      <c r="AS2577" s="143" t="e">
        <f t="shared" ref="AS2577" si="2000">AR2577/AP2577</f>
        <v>#DIV/0!</v>
      </c>
      <c r="AT2577" s="144">
        <f t="shared" si="1997"/>
        <v>0</v>
      </c>
      <c r="AU2577" s="141">
        <f t="shared" ref="AU2577" si="2001">AO2577</f>
        <v>0</v>
      </c>
      <c r="AV2577" s="142">
        <f t="shared" si="1998"/>
        <v>0</v>
      </c>
      <c r="AW2577" s="143" t="e">
        <f t="shared" ref="AW2577" si="2002">AV2577/AT2577</f>
        <v>#DIV/0!</v>
      </c>
      <c r="AY2577" s="146" t="str">
        <f t="shared" si="1999"/>
        <v>85.14</v>
      </c>
      <c r="AZ2577" s="1104" t="b">
        <f>COUNTIF('[1]Codes SEC'!$B$2:$B$250,Ministres!AY2577)&gt;0</f>
        <v>1</v>
      </c>
    </row>
    <row r="2578" spans="1:52" ht="30.6" x14ac:dyDescent="0.25">
      <c r="A2578" s="15" t="s">
        <v>2799</v>
      </c>
      <c r="B2578" s="225">
        <v>18</v>
      </c>
      <c r="C2578" s="122" t="s">
        <v>1315</v>
      </c>
      <c r="D2578" s="123">
        <v>1000</v>
      </c>
      <c r="E2578" s="226"/>
      <c r="F2578" s="122">
        <v>12</v>
      </c>
      <c r="G2578" s="126">
        <v>1</v>
      </c>
      <c r="H2578" s="35" t="str">
        <f t="shared" si="1937"/>
        <v>097</v>
      </c>
      <c r="I2578" s="36" t="s">
        <v>2999</v>
      </c>
      <c r="J2578" s="37" t="s">
        <v>3000</v>
      </c>
      <c r="K2578" s="244" t="s">
        <v>3001</v>
      </c>
      <c r="L2578" s="128">
        <v>122200</v>
      </c>
      <c r="M2578" s="129">
        <v>122200</v>
      </c>
      <c r="N2578" s="130"/>
      <c r="O2578" s="131"/>
      <c r="P2578" s="131"/>
      <c r="Q2578" s="131"/>
      <c r="R2578" s="131"/>
      <c r="S2578" s="131"/>
      <c r="T2578" s="132" t="str">
        <f>IF(SUM(N2578:S2578)=U2578,"OK",SUM(N2578:S2578)-U2578)</f>
        <v>OK</v>
      </c>
      <c r="U2578" s="138"/>
      <c r="V2578" s="138"/>
      <c r="W2578" s="139"/>
      <c r="X2578" s="139"/>
      <c r="Y2578" s="132" t="str">
        <f>IF(SUM(W2578:X2578)=Z2578,"OK",SUM(W2578:X2578)-Z2578)</f>
        <v>OK</v>
      </c>
      <c r="Z2578" s="210"/>
      <c r="AA2578" s="204"/>
      <c r="AB2578" s="202"/>
      <c r="AC2578" s="202"/>
      <c r="AD2578" s="202"/>
      <c r="AE2578" s="202"/>
      <c r="AF2578" s="202"/>
      <c r="AG2578" s="132" t="str">
        <f>IF(SUM(AA2578:AF2578)=AH2578,"OK",SUM(AA2578:AF2578)-AH2578)</f>
        <v>OK</v>
      </c>
      <c r="AH2578" s="138"/>
      <c r="AI2578" s="138"/>
      <c r="AJ2578" s="139"/>
      <c r="AK2578" s="139"/>
      <c r="AL2578" s="132" t="str">
        <f>IF(SUM(AJ2578:AK2578)=AM2578,"OK",SUM(AJ2578:AK2578)-AM2578)</f>
        <v>OK</v>
      </c>
      <c r="AM2578" s="140"/>
      <c r="AN2578" s="119">
        <f>L2578+U2578+V2578+Z2578</f>
        <v>122200</v>
      </c>
      <c r="AO2578" s="120">
        <f>M2578+AH2578+AI2578+AM2578</f>
        <v>122200</v>
      </c>
      <c r="AP2578" s="39">
        <f>L2578</f>
        <v>122200</v>
      </c>
      <c r="AQ2578" s="141">
        <f>AN2578</f>
        <v>122200</v>
      </c>
      <c r="AR2578" s="142">
        <f>AQ2578-AP2578</f>
        <v>0</v>
      </c>
      <c r="AS2578" s="143">
        <f>AR2578/AP2578</f>
        <v>0</v>
      </c>
      <c r="AT2578" s="144">
        <f>M2578</f>
        <v>122200</v>
      </c>
      <c r="AU2578" s="141">
        <f>AO2578</f>
        <v>122200</v>
      </c>
      <c r="AV2578" s="142">
        <f>AU2578-AT2578</f>
        <v>0</v>
      </c>
      <c r="AW2578" s="143">
        <f>AV2578/AT2578</f>
        <v>0</v>
      </c>
      <c r="AY2578" s="146" t="str">
        <f t="shared" si="1999"/>
        <v>85.61</v>
      </c>
      <c r="AZ2578" s="1104" t="b">
        <f>COUNTIF('[1]Codes SEC'!$B$2:$B$250,Ministres!AY2578)&gt;0</f>
        <v>1</v>
      </c>
    </row>
    <row r="2579" spans="1:52" ht="35.1" customHeight="1" x14ac:dyDescent="0.25">
      <c r="A2579" s="15" t="s">
        <v>2799</v>
      </c>
      <c r="B2579" s="225" t="s">
        <v>1335</v>
      </c>
      <c r="C2579" s="122" t="s">
        <v>1315</v>
      </c>
      <c r="D2579" s="123">
        <v>1000</v>
      </c>
      <c r="E2579" s="226"/>
      <c r="F2579" s="122" t="s">
        <v>1336</v>
      </c>
      <c r="G2579" s="227">
        <v>1</v>
      </c>
      <c r="H2579" s="228" t="str">
        <f t="shared" si="1937"/>
        <v>097</v>
      </c>
      <c r="I2579" s="229">
        <v>88561000</v>
      </c>
      <c r="J2579" s="230" t="s">
        <v>3002</v>
      </c>
      <c r="K2579" s="231" t="s">
        <v>3003</v>
      </c>
      <c r="L2579" s="232">
        <v>0</v>
      </c>
      <c r="M2579" s="233">
        <v>0</v>
      </c>
      <c r="N2579" s="130"/>
      <c r="O2579" s="131"/>
      <c r="P2579" s="131"/>
      <c r="Q2579" s="131"/>
      <c r="R2579" s="131"/>
      <c r="S2579" s="131"/>
      <c r="T2579" s="132" t="str">
        <f>IF(SUM(N2579:S2579)=U2579,"OK",SUM(N2579:S2579)-U2579)</f>
        <v>OK</v>
      </c>
      <c r="U2579" s="138"/>
      <c r="V2579" s="138"/>
      <c r="W2579" s="139"/>
      <c r="X2579" s="139"/>
      <c r="Y2579" s="132" t="str">
        <f>IF(SUM(W2579:X2579)=Z2579,"OK",SUM(W2579:X2579)-Z2579)</f>
        <v>OK</v>
      </c>
      <c r="Z2579" s="210"/>
      <c r="AA2579" s="204"/>
      <c r="AB2579" s="202"/>
      <c r="AC2579" s="202"/>
      <c r="AD2579" s="202"/>
      <c r="AE2579" s="202"/>
      <c r="AF2579" s="202"/>
      <c r="AG2579" s="132" t="str">
        <f>IF(SUM(AA2579:AF2579)=AH2579,"OK",SUM(AA2579:AF2579)-AH2579)</f>
        <v>OK</v>
      </c>
      <c r="AH2579" s="138"/>
      <c r="AI2579" s="138"/>
      <c r="AJ2579" s="139"/>
      <c r="AK2579" s="139"/>
      <c r="AL2579" s="132" t="str">
        <f>IF(SUM(AJ2579:AK2579)=AM2579,"OK",SUM(AJ2579:AK2579)-AM2579)</f>
        <v>OK</v>
      </c>
      <c r="AM2579" s="140"/>
      <c r="AN2579" s="119">
        <f>L2579+U2579+V2579+Z2579</f>
        <v>0</v>
      </c>
      <c r="AO2579" s="120">
        <f>M2579+AH2579+AI2579+AM2579</f>
        <v>0</v>
      </c>
      <c r="AP2579" s="39">
        <f>L2579</f>
        <v>0</v>
      </c>
      <c r="AQ2579" s="141">
        <f>AN2579</f>
        <v>0</v>
      </c>
      <c r="AR2579" s="142">
        <f>AQ2579-AP2579</f>
        <v>0</v>
      </c>
      <c r="AS2579" s="143" t="e">
        <f>AR2579/AP2579</f>
        <v>#DIV/0!</v>
      </c>
      <c r="AT2579" s="144">
        <f>M2579</f>
        <v>0</v>
      </c>
      <c r="AU2579" s="141">
        <f>AO2579</f>
        <v>0</v>
      </c>
      <c r="AV2579" s="142">
        <f>AU2579-AT2579</f>
        <v>0</v>
      </c>
      <c r="AW2579" s="143" t="e">
        <f>AV2579/AT2579</f>
        <v>#DIV/0!</v>
      </c>
      <c r="AY2579" s="146" t="str">
        <f t="shared" si="1999"/>
        <v>85.61</v>
      </c>
      <c r="AZ2579" s="1104" t="b">
        <f>COUNTIF('[1]Codes SEC'!$B$2:$B$250,Ministres!AY2579)&gt;0</f>
        <v>1</v>
      </c>
    </row>
    <row r="2580" spans="1:52" ht="12.75" customHeight="1" x14ac:dyDescent="0.25">
      <c r="A2580" s="350"/>
      <c r="B2580" s="1126"/>
      <c r="C2580" s="150"/>
      <c r="D2580" s="352"/>
      <c r="E2580" s="1127"/>
      <c r="F2580" s="150"/>
      <c r="G2580" s="154"/>
      <c r="H2580" s="155"/>
      <c r="I2580" s="156"/>
      <c r="J2580" s="157"/>
      <c r="K2580" s="158" t="s">
        <v>116</v>
      </c>
      <c r="L2580" s="236">
        <f t="shared" ref="L2580:S2580" si="2003">L2574+L2578+L2575+L2576+L2579+L2577</f>
        <v>124700</v>
      </c>
      <c r="M2580" s="1128">
        <f t="shared" si="2003"/>
        <v>124700</v>
      </c>
      <c r="N2580" s="1129">
        <f t="shared" si="2003"/>
        <v>0</v>
      </c>
      <c r="O2580" s="1130">
        <f t="shared" si="2003"/>
        <v>0</v>
      </c>
      <c r="P2580" s="1130">
        <f t="shared" si="2003"/>
        <v>0</v>
      </c>
      <c r="Q2580" s="1130">
        <f t="shared" si="2003"/>
        <v>0</v>
      </c>
      <c r="R2580" s="1130">
        <f t="shared" si="2003"/>
        <v>0</v>
      </c>
      <c r="S2580" s="1130">
        <f t="shared" si="2003"/>
        <v>0</v>
      </c>
      <c r="T2580" s="1131"/>
      <c r="U2580" s="1132">
        <f>U2574+U2578+U2575+U2576+U2579+U2577</f>
        <v>0</v>
      </c>
      <c r="V2580" s="1132">
        <f>V2574+V2578+V2575+V2576+V2579+V2577</f>
        <v>0</v>
      </c>
      <c r="W2580" s="1130">
        <f>W2574+W2578+W2575+W2576+W2579+W2577</f>
        <v>0</v>
      </c>
      <c r="X2580" s="1130">
        <f>X2574+X2578+X2575+X2576+X2579+X2577</f>
        <v>0</v>
      </c>
      <c r="Y2580" s="1131"/>
      <c r="Z2580" s="1132">
        <f t="shared" ref="Z2580:AF2580" si="2004">Z2574+Z2578+Z2575+Z2576+Z2579+Z2577</f>
        <v>0</v>
      </c>
      <c r="AA2580" s="165">
        <f t="shared" si="2004"/>
        <v>0</v>
      </c>
      <c r="AB2580" s="1130">
        <f t="shared" si="2004"/>
        <v>0</v>
      </c>
      <c r="AC2580" s="1130">
        <f t="shared" si="2004"/>
        <v>0</v>
      </c>
      <c r="AD2580" s="1130">
        <f t="shared" si="2004"/>
        <v>0</v>
      </c>
      <c r="AE2580" s="1130">
        <f t="shared" si="2004"/>
        <v>0</v>
      </c>
      <c r="AF2580" s="1130">
        <f t="shared" si="2004"/>
        <v>0</v>
      </c>
      <c r="AG2580" s="1131"/>
      <c r="AH2580" s="1132">
        <f>AH2574+AH2578+AH2575+AH2576+AH2579+AH2577</f>
        <v>0</v>
      </c>
      <c r="AI2580" s="1132">
        <f>AI2574+AI2578+AI2575+AI2576+AI2579+AI2577</f>
        <v>0</v>
      </c>
      <c r="AJ2580" s="1130">
        <f>AJ2574+AJ2578+AJ2575+AJ2576+AJ2579+AJ2577</f>
        <v>0</v>
      </c>
      <c r="AK2580" s="1130">
        <f>AK2574+AK2578+AK2575+AK2576+AK2579+AK2577</f>
        <v>0</v>
      </c>
      <c r="AL2580" s="1131"/>
      <c r="AM2580" s="1133">
        <f t="shared" ref="AM2580:AW2580" si="2005">AM2574+AM2578+AM2575+AM2576+AM2579+AM2577</f>
        <v>0</v>
      </c>
      <c r="AN2580" s="167">
        <f t="shared" si="2005"/>
        <v>124700</v>
      </c>
      <c r="AO2580" s="1134">
        <f t="shared" si="2005"/>
        <v>124700</v>
      </c>
      <c r="AP2580" s="169">
        <f t="shared" si="2005"/>
        <v>124700</v>
      </c>
      <c r="AQ2580" s="1135">
        <f t="shared" si="2005"/>
        <v>124700</v>
      </c>
      <c r="AR2580" s="1136">
        <f t="shared" si="2005"/>
        <v>0</v>
      </c>
      <c r="AS2580" s="1137" t="e">
        <f t="shared" si="2005"/>
        <v>#DIV/0!</v>
      </c>
      <c r="AT2580" s="1138">
        <f t="shared" si="2005"/>
        <v>124700</v>
      </c>
      <c r="AU2580" s="1135">
        <f t="shared" si="2005"/>
        <v>124700</v>
      </c>
      <c r="AV2580" s="1136">
        <f t="shared" si="2005"/>
        <v>0</v>
      </c>
      <c r="AW2580" s="1137" t="e">
        <f t="shared" si="2005"/>
        <v>#DIV/0!</v>
      </c>
      <c r="AY2580" s="146"/>
      <c r="AZ2580" s="1104"/>
    </row>
    <row r="2581" spans="1:52" ht="12.75" customHeight="1" x14ac:dyDescent="0.25">
      <c r="A2581" s="174"/>
      <c r="B2581" s="175"/>
      <c r="C2581" s="176"/>
      <c r="D2581" s="177"/>
      <c r="E2581" s="178"/>
      <c r="F2581" s="177"/>
      <c r="G2581" s="179"/>
      <c r="H2581" s="180"/>
      <c r="I2581" s="181"/>
      <c r="J2581" s="182"/>
      <c r="K2581" s="183" t="s">
        <v>3004</v>
      </c>
      <c r="L2581" s="184">
        <f t="shared" ref="L2581:S2581" si="2006">L2580+L2570</f>
        <v>159452</v>
      </c>
      <c r="M2581" s="185">
        <f t="shared" si="2006"/>
        <v>173721</v>
      </c>
      <c r="N2581" s="186">
        <f t="shared" si="2006"/>
        <v>0</v>
      </c>
      <c r="O2581" s="187">
        <f t="shared" si="2006"/>
        <v>0</v>
      </c>
      <c r="P2581" s="187">
        <f t="shared" si="2006"/>
        <v>0</v>
      </c>
      <c r="Q2581" s="187">
        <f t="shared" si="2006"/>
        <v>0</v>
      </c>
      <c r="R2581" s="187">
        <f t="shared" si="2006"/>
        <v>0</v>
      </c>
      <c r="S2581" s="187">
        <f t="shared" si="2006"/>
        <v>0</v>
      </c>
      <c r="T2581" s="188"/>
      <c r="U2581" s="187">
        <f>U2580+U2570</f>
        <v>0</v>
      </c>
      <c r="V2581" s="187">
        <f>V2580+V2570</f>
        <v>0</v>
      </c>
      <c r="W2581" s="187">
        <f>W2580+W2570</f>
        <v>0</v>
      </c>
      <c r="X2581" s="187">
        <f>X2580+X2570</f>
        <v>0</v>
      </c>
      <c r="Y2581" s="188"/>
      <c r="Z2581" s="187">
        <f t="shared" ref="Z2581:AF2581" si="2007">Z2580+Z2570</f>
        <v>0</v>
      </c>
      <c r="AA2581" s="189">
        <f t="shared" si="2007"/>
        <v>0</v>
      </c>
      <c r="AB2581" s="187">
        <f t="shared" si="2007"/>
        <v>0</v>
      </c>
      <c r="AC2581" s="187">
        <f t="shared" si="2007"/>
        <v>0</v>
      </c>
      <c r="AD2581" s="187">
        <f t="shared" si="2007"/>
        <v>0</v>
      </c>
      <c r="AE2581" s="187">
        <f t="shared" si="2007"/>
        <v>0</v>
      </c>
      <c r="AF2581" s="187">
        <f t="shared" si="2007"/>
        <v>0</v>
      </c>
      <c r="AG2581" s="188"/>
      <c r="AH2581" s="187">
        <f>AH2580+AH2570</f>
        <v>0</v>
      </c>
      <c r="AI2581" s="187">
        <f>AI2580+AI2570</f>
        <v>0</v>
      </c>
      <c r="AJ2581" s="187">
        <f>AJ2580+AJ2570</f>
        <v>0</v>
      </c>
      <c r="AK2581" s="187">
        <f>AK2580+AK2570</f>
        <v>0</v>
      </c>
      <c r="AL2581" s="188"/>
      <c r="AM2581" s="190">
        <f t="shared" ref="AM2581:AW2581" si="2008">AM2580+AM2570</f>
        <v>0</v>
      </c>
      <c r="AN2581" s="191">
        <f t="shared" si="2008"/>
        <v>159452</v>
      </c>
      <c r="AO2581" s="190">
        <f t="shared" si="2008"/>
        <v>173721</v>
      </c>
      <c r="AP2581" s="184">
        <f t="shared" si="2008"/>
        <v>159452</v>
      </c>
      <c r="AQ2581" s="192">
        <f t="shared" si="2008"/>
        <v>159452</v>
      </c>
      <c r="AR2581" s="193">
        <f t="shared" si="2008"/>
        <v>0</v>
      </c>
      <c r="AS2581" s="194" t="e">
        <f t="shared" si="2008"/>
        <v>#DIV/0!</v>
      </c>
      <c r="AT2581" s="195">
        <f t="shared" si="2008"/>
        <v>173721</v>
      </c>
      <c r="AU2581" s="192">
        <f t="shared" si="2008"/>
        <v>173721</v>
      </c>
      <c r="AV2581" s="193">
        <f t="shared" si="2008"/>
        <v>0</v>
      </c>
      <c r="AW2581" s="194" t="e">
        <f t="shared" si="2008"/>
        <v>#DIV/0!</v>
      </c>
      <c r="AY2581" s="146"/>
      <c r="AZ2581" s="1104"/>
    </row>
    <row r="2582" spans="1:52" ht="12.75" customHeight="1" x14ac:dyDescent="0.25">
      <c r="A2582" s="15"/>
      <c r="C2582" s="122"/>
      <c r="D2582" s="123"/>
      <c r="F2582" s="125"/>
      <c r="G2582" s="34"/>
      <c r="H2582" s="35"/>
      <c r="I2582" s="36"/>
      <c r="J2582" s="37"/>
      <c r="K2582" s="198" t="s">
        <v>72</v>
      </c>
      <c r="L2582" s="199">
        <f t="shared" ref="L2582:S2582" si="2009">L2560+L2562+L2563</f>
        <v>0</v>
      </c>
      <c r="M2582" s="200">
        <f t="shared" si="2009"/>
        <v>0</v>
      </c>
      <c r="N2582" s="201">
        <f t="shared" si="2009"/>
        <v>0</v>
      </c>
      <c r="O2582" s="202">
        <f t="shared" si="2009"/>
        <v>0</v>
      </c>
      <c r="P2582" s="202">
        <f t="shared" si="2009"/>
        <v>0</v>
      </c>
      <c r="Q2582" s="202">
        <f t="shared" si="2009"/>
        <v>0</v>
      </c>
      <c r="R2582" s="202">
        <f t="shared" si="2009"/>
        <v>0</v>
      </c>
      <c r="S2582" s="202">
        <f t="shared" si="2009"/>
        <v>0</v>
      </c>
      <c r="T2582" s="203"/>
      <c r="U2582" s="135">
        <f>U2560+U2562+U2563</f>
        <v>0</v>
      </c>
      <c r="V2582" s="135">
        <f>V2560+V2562+V2563</f>
        <v>0</v>
      </c>
      <c r="W2582" s="202">
        <f>W2560+W2562+W2563</f>
        <v>0</v>
      </c>
      <c r="X2582" s="202">
        <f>X2560+X2562+X2563</f>
        <v>0</v>
      </c>
      <c r="Y2582" s="203"/>
      <c r="Z2582" s="135">
        <f t="shared" ref="Z2582:AF2582" si="2010">Z2560+Z2562+Z2563</f>
        <v>0</v>
      </c>
      <c r="AA2582" s="204">
        <f t="shared" si="2010"/>
        <v>0</v>
      </c>
      <c r="AB2582" s="202">
        <f t="shared" si="2010"/>
        <v>0</v>
      </c>
      <c r="AC2582" s="202">
        <f t="shared" si="2010"/>
        <v>0</v>
      </c>
      <c r="AD2582" s="202">
        <f t="shared" si="2010"/>
        <v>0</v>
      </c>
      <c r="AE2582" s="202">
        <f t="shared" si="2010"/>
        <v>0</v>
      </c>
      <c r="AF2582" s="202">
        <f t="shared" si="2010"/>
        <v>0</v>
      </c>
      <c r="AG2582" s="203"/>
      <c r="AH2582" s="135">
        <f>AH2560+AH2562+AH2563</f>
        <v>0</v>
      </c>
      <c r="AI2582" s="135">
        <f>AI2560+AI2562+AI2563</f>
        <v>0</v>
      </c>
      <c r="AJ2582" s="202">
        <f>AJ2560+AJ2562+AJ2563</f>
        <v>0</v>
      </c>
      <c r="AK2582" s="202">
        <f>AK2560+AK2562+AK2563</f>
        <v>0</v>
      </c>
      <c r="AL2582" s="203"/>
      <c r="AM2582" s="205">
        <f t="shared" ref="AM2582:AW2582" si="2011">AM2560+AM2562+AM2563</f>
        <v>0</v>
      </c>
      <c r="AN2582" s="119">
        <f t="shared" si="2011"/>
        <v>0</v>
      </c>
      <c r="AO2582" s="120">
        <f t="shared" si="2011"/>
        <v>0</v>
      </c>
      <c r="AP2582" s="39">
        <f t="shared" si="2011"/>
        <v>0</v>
      </c>
      <c r="AQ2582" s="141">
        <f t="shared" si="2011"/>
        <v>0</v>
      </c>
      <c r="AR2582" s="141">
        <f t="shared" si="2011"/>
        <v>0</v>
      </c>
      <c r="AS2582" s="143" t="e">
        <f t="shared" si="2011"/>
        <v>#DIV/0!</v>
      </c>
      <c r="AT2582" s="144">
        <f t="shared" si="2011"/>
        <v>0</v>
      </c>
      <c r="AU2582" s="141">
        <f t="shared" si="2011"/>
        <v>0</v>
      </c>
      <c r="AV2582" s="141">
        <f t="shared" si="2011"/>
        <v>0</v>
      </c>
      <c r="AW2582" s="143" t="e">
        <f t="shared" si="2011"/>
        <v>#DIV/0!</v>
      </c>
      <c r="AY2582" s="146"/>
      <c r="AZ2582" s="1104"/>
    </row>
    <row r="2583" spans="1:52" ht="12.75" customHeight="1" x14ac:dyDescent="0.25">
      <c r="A2583" s="356"/>
      <c r="B2583" s="225"/>
      <c r="C2583" s="122"/>
      <c r="D2583" s="357"/>
      <c r="E2583" s="226"/>
      <c r="F2583" s="122"/>
      <c r="G2583" s="126"/>
      <c r="H2583" s="35"/>
      <c r="I2583" s="36"/>
      <c r="J2583" s="37"/>
      <c r="K2583" s="198" t="s">
        <v>73</v>
      </c>
      <c r="L2583" s="199">
        <v>0</v>
      </c>
      <c r="M2583" s="200">
        <v>0</v>
      </c>
      <c r="N2583" s="201">
        <v>0</v>
      </c>
      <c r="O2583" s="202">
        <v>0</v>
      </c>
      <c r="P2583" s="202">
        <v>0</v>
      </c>
      <c r="Q2583" s="202">
        <v>0</v>
      </c>
      <c r="R2583" s="202">
        <v>0</v>
      </c>
      <c r="S2583" s="202">
        <v>0</v>
      </c>
      <c r="T2583" s="203"/>
      <c r="U2583" s="135">
        <v>0</v>
      </c>
      <c r="V2583" s="135">
        <v>0</v>
      </c>
      <c r="W2583" s="202">
        <v>0</v>
      </c>
      <c r="X2583" s="202">
        <v>0</v>
      </c>
      <c r="Y2583" s="203"/>
      <c r="Z2583" s="135">
        <v>0</v>
      </c>
      <c r="AA2583" s="204">
        <v>0</v>
      </c>
      <c r="AB2583" s="202">
        <v>0</v>
      </c>
      <c r="AC2583" s="202">
        <v>0</v>
      </c>
      <c r="AD2583" s="202">
        <v>0</v>
      </c>
      <c r="AE2583" s="202">
        <v>0</v>
      </c>
      <c r="AF2583" s="202">
        <v>0</v>
      </c>
      <c r="AG2583" s="203"/>
      <c r="AH2583" s="135">
        <v>0</v>
      </c>
      <c r="AI2583" s="135">
        <v>0</v>
      </c>
      <c r="AJ2583" s="202">
        <v>0</v>
      </c>
      <c r="AK2583" s="202">
        <v>0</v>
      </c>
      <c r="AL2583" s="203"/>
      <c r="AM2583" s="205">
        <v>0</v>
      </c>
      <c r="AN2583" s="119">
        <v>0</v>
      </c>
      <c r="AO2583" s="120">
        <v>0</v>
      </c>
      <c r="AP2583" s="39">
        <v>0</v>
      </c>
      <c r="AQ2583" s="141">
        <v>0</v>
      </c>
      <c r="AR2583" s="141">
        <v>0</v>
      </c>
      <c r="AS2583" s="143">
        <v>0</v>
      </c>
      <c r="AT2583" s="144">
        <v>0</v>
      </c>
      <c r="AU2583" s="141">
        <v>0</v>
      </c>
      <c r="AV2583" s="141">
        <v>0</v>
      </c>
      <c r="AW2583" s="143">
        <v>0</v>
      </c>
      <c r="AY2583" s="146"/>
      <c r="AZ2583" s="1104"/>
    </row>
    <row r="2584" spans="1:52" ht="12.75" customHeight="1" x14ac:dyDescent="0.25">
      <c r="A2584" s="356"/>
      <c r="B2584" s="225"/>
      <c r="C2584" s="122"/>
      <c r="D2584" s="357"/>
      <c r="E2584" s="226"/>
      <c r="F2584" s="122"/>
      <c r="G2584" s="126"/>
      <c r="H2584" s="35"/>
      <c r="I2584" s="36"/>
      <c r="J2584" s="37"/>
      <c r="K2584" s="198" t="s">
        <v>74</v>
      </c>
      <c r="L2584" s="199">
        <v>0</v>
      </c>
      <c r="M2584" s="200">
        <v>0</v>
      </c>
      <c r="N2584" s="201">
        <v>0</v>
      </c>
      <c r="O2584" s="202">
        <v>0</v>
      </c>
      <c r="P2584" s="202">
        <v>0</v>
      </c>
      <c r="Q2584" s="202">
        <v>0</v>
      </c>
      <c r="R2584" s="202">
        <v>0</v>
      </c>
      <c r="S2584" s="202">
        <v>0</v>
      </c>
      <c r="T2584" s="203"/>
      <c r="U2584" s="135">
        <v>0</v>
      </c>
      <c r="V2584" s="135">
        <v>0</v>
      </c>
      <c r="W2584" s="202">
        <v>0</v>
      </c>
      <c r="X2584" s="202">
        <v>0</v>
      </c>
      <c r="Y2584" s="203"/>
      <c r="Z2584" s="135">
        <v>0</v>
      </c>
      <c r="AA2584" s="204">
        <v>0</v>
      </c>
      <c r="AB2584" s="202">
        <v>0</v>
      </c>
      <c r="AC2584" s="202">
        <v>0</v>
      </c>
      <c r="AD2584" s="202">
        <v>0</v>
      </c>
      <c r="AE2584" s="202">
        <v>0</v>
      </c>
      <c r="AF2584" s="202">
        <v>0</v>
      </c>
      <c r="AG2584" s="203"/>
      <c r="AH2584" s="135">
        <v>0</v>
      </c>
      <c r="AI2584" s="135">
        <v>0</v>
      </c>
      <c r="AJ2584" s="202">
        <v>0</v>
      </c>
      <c r="AK2584" s="202">
        <v>0</v>
      </c>
      <c r="AL2584" s="203"/>
      <c r="AM2584" s="205">
        <v>0</v>
      </c>
      <c r="AN2584" s="119">
        <v>0</v>
      </c>
      <c r="AO2584" s="120">
        <v>0</v>
      </c>
      <c r="AP2584" s="39">
        <v>0</v>
      </c>
      <c r="AQ2584" s="141">
        <v>0</v>
      </c>
      <c r="AR2584" s="141">
        <v>0</v>
      </c>
      <c r="AS2584" s="143">
        <v>0</v>
      </c>
      <c r="AT2584" s="144">
        <v>0</v>
      </c>
      <c r="AU2584" s="141">
        <v>0</v>
      </c>
      <c r="AV2584" s="141">
        <v>0</v>
      </c>
      <c r="AW2584" s="143">
        <v>0</v>
      </c>
      <c r="AY2584" s="146"/>
      <c r="AZ2584" s="1104"/>
    </row>
    <row r="2585" spans="1:52" ht="12.75" customHeight="1" x14ac:dyDescent="0.25">
      <c r="A2585" s="356"/>
      <c r="B2585" s="225"/>
      <c r="C2585" s="122"/>
      <c r="D2585" s="357"/>
      <c r="E2585" s="226"/>
      <c r="F2585" s="122"/>
      <c r="G2585" s="126"/>
      <c r="H2585" s="35"/>
      <c r="I2585" s="36"/>
      <c r="J2585" s="37"/>
      <c r="K2585" s="198" t="s">
        <v>75</v>
      </c>
      <c r="L2585" s="199">
        <v>0</v>
      </c>
      <c r="M2585" s="200">
        <v>0</v>
      </c>
      <c r="N2585" s="201">
        <v>0</v>
      </c>
      <c r="O2585" s="202">
        <v>0</v>
      </c>
      <c r="P2585" s="202">
        <v>0</v>
      </c>
      <c r="Q2585" s="202">
        <v>0</v>
      </c>
      <c r="R2585" s="202">
        <v>0</v>
      </c>
      <c r="S2585" s="202">
        <v>0</v>
      </c>
      <c r="T2585" s="203"/>
      <c r="U2585" s="135">
        <v>0</v>
      </c>
      <c r="V2585" s="135">
        <v>0</v>
      </c>
      <c r="W2585" s="202">
        <v>0</v>
      </c>
      <c r="X2585" s="202">
        <v>0</v>
      </c>
      <c r="Y2585" s="203"/>
      <c r="Z2585" s="135">
        <v>0</v>
      </c>
      <c r="AA2585" s="204">
        <v>0</v>
      </c>
      <c r="AB2585" s="202">
        <v>0</v>
      </c>
      <c r="AC2585" s="202">
        <v>0</v>
      </c>
      <c r="AD2585" s="202">
        <v>0</v>
      </c>
      <c r="AE2585" s="202">
        <v>0</v>
      </c>
      <c r="AF2585" s="202">
        <v>0</v>
      </c>
      <c r="AG2585" s="203"/>
      <c r="AH2585" s="135">
        <v>0</v>
      </c>
      <c r="AI2585" s="135">
        <v>0</v>
      </c>
      <c r="AJ2585" s="202">
        <v>0</v>
      </c>
      <c r="AK2585" s="202">
        <v>0</v>
      </c>
      <c r="AL2585" s="203"/>
      <c r="AM2585" s="205">
        <v>0</v>
      </c>
      <c r="AN2585" s="119">
        <v>0</v>
      </c>
      <c r="AO2585" s="120">
        <v>0</v>
      </c>
      <c r="AP2585" s="39">
        <v>0</v>
      </c>
      <c r="AQ2585" s="141">
        <v>0</v>
      </c>
      <c r="AR2585" s="141">
        <v>0</v>
      </c>
      <c r="AS2585" s="143">
        <v>0</v>
      </c>
      <c r="AT2585" s="144">
        <v>0</v>
      </c>
      <c r="AU2585" s="141">
        <v>0</v>
      </c>
      <c r="AV2585" s="141">
        <v>0</v>
      </c>
      <c r="AW2585" s="143">
        <v>0</v>
      </c>
      <c r="AY2585" s="146"/>
      <c r="AZ2585" s="1104"/>
    </row>
    <row r="2586" spans="1:52" ht="12.75" customHeight="1" x14ac:dyDescent="0.25">
      <c r="A2586" s="356"/>
      <c r="B2586" s="225"/>
      <c r="C2586" s="122"/>
      <c r="D2586" s="357"/>
      <c r="E2586" s="226"/>
      <c r="F2586" s="122"/>
      <c r="G2586" s="126"/>
      <c r="H2586" s="35"/>
      <c r="I2586" s="36"/>
      <c r="J2586" s="37"/>
      <c r="K2586" s="206" t="s">
        <v>76</v>
      </c>
      <c r="L2586" s="199">
        <f t="shared" ref="L2586:S2586" si="2012">L2579+L2577</f>
        <v>0</v>
      </c>
      <c r="M2586" s="200">
        <f t="shared" si="2012"/>
        <v>0</v>
      </c>
      <c r="N2586" s="201">
        <f t="shared" si="2012"/>
        <v>0</v>
      </c>
      <c r="O2586" s="202">
        <f t="shared" si="2012"/>
        <v>0</v>
      </c>
      <c r="P2586" s="202">
        <f t="shared" si="2012"/>
        <v>0</v>
      </c>
      <c r="Q2586" s="202">
        <f t="shared" si="2012"/>
        <v>0</v>
      </c>
      <c r="R2586" s="202">
        <f t="shared" si="2012"/>
        <v>0</v>
      </c>
      <c r="S2586" s="202">
        <f t="shared" si="2012"/>
        <v>0</v>
      </c>
      <c r="T2586" s="203"/>
      <c r="U2586" s="135">
        <f>U2579+U2577</f>
        <v>0</v>
      </c>
      <c r="V2586" s="135">
        <f>V2579+V2577</f>
        <v>0</v>
      </c>
      <c r="W2586" s="202">
        <f>W2579+W2577</f>
        <v>0</v>
      </c>
      <c r="X2586" s="202">
        <f>X2579+X2577</f>
        <v>0</v>
      </c>
      <c r="Y2586" s="203"/>
      <c r="Z2586" s="135">
        <f t="shared" ref="Z2586:AF2586" si="2013">Z2579+Z2577</f>
        <v>0</v>
      </c>
      <c r="AA2586" s="204">
        <f t="shared" si="2013"/>
        <v>0</v>
      </c>
      <c r="AB2586" s="202">
        <f t="shared" si="2013"/>
        <v>0</v>
      </c>
      <c r="AC2586" s="202">
        <f t="shared" si="2013"/>
        <v>0</v>
      </c>
      <c r="AD2586" s="202">
        <f t="shared" si="2013"/>
        <v>0</v>
      </c>
      <c r="AE2586" s="202">
        <f t="shared" si="2013"/>
        <v>0</v>
      </c>
      <c r="AF2586" s="202">
        <f t="shared" si="2013"/>
        <v>0</v>
      </c>
      <c r="AG2586" s="203"/>
      <c r="AH2586" s="135">
        <f>AH2579+AH2577</f>
        <v>0</v>
      </c>
      <c r="AI2586" s="135">
        <f>AI2579+AI2577</f>
        <v>0</v>
      </c>
      <c r="AJ2586" s="202">
        <f>AJ2579+AJ2577</f>
        <v>0</v>
      </c>
      <c r="AK2586" s="202">
        <f>AK2579+AK2577</f>
        <v>0</v>
      </c>
      <c r="AL2586" s="203"/>
      <c r="AM2586" s="205">
        <f t="shared" ref="AM2586:AW2586" si="2014">AM2579+AM2577</f>
        <v>0</v>
      </c>
      <c r="AN2586" s="119">
        <f t="shared" si="2014"/>
        <v>0</v>
      </c>
      <c r="AO2586" s="120">
        <f t="shared" si="2014"/>
        <v>0</v>
      </c>
      <c r="AP2586" s="39">
        <f t="shared" si="2014"/>
        <v>0</v>
      </c>
      <c r="AQ2586" s="141">
        <f t="shared" si="2014"/>
        <v>0</v>
      </c>
      <c r="AR2586" s="141">
        <f t="shared" si="2014"/>
        <v>0</v>
      </c>
      <c r="AS2586" s="143" t="e">
        <f t="shared" si="2014"/>
        <v>#DIV/0!</v>
      </c>
      <c r="AT2586" s="144">
        <f t="shared" si="2014"/>
        <v>0</v>
      </c>
      <c r="AU2586" s="141">
        <f t="shared" si="2014"/>
        <v>0</v>
      </c>
      <c r="AV2586" s="141">
        <f t="shared" si="2014"/>
        <v>0</v>
      </c>
      <c r="AW2586" s="143" t="e">
        <f t="shared" si="2014"/>
        <v>#DIV/0!</v>
      </c>
      <c r="AX2586" s="374"/>
      <c r="AY2586" s="146"/>
      <c r="AZ2586" s="1104"/>
    </row>
    <row r="2587" spans="1:52" ht="12.75" customHeight="1" x14ac:dyDescent="0.25">
      <c r="A2587" s="15"/>
      <c r="C2587" s="122"/>
      <c r="D2587" s="123"/>
      <c r="F2587" s="125"/>
      <c r="G2587" s="126"/>
      <c r="H2587" s="35"/>
      <c r="I2587" s="36"/>
      <c r="J2587" s="37"/>
      <c r="K2587" s="198"/>
      <c r="L2587" s="199"/>
      <c r="M2587" s="200"/>
      <c r="N2587" s="201"/>
      <c r="O2587" s="202"/>
      <c r="P2587" s="202"/>
      <c r="Q2587" s="202"/>
      <c r="R2587" s="202"/>
      <c r="S2587" s="202"/>
      <c r="T2587" s="224"/>
      <c r="U2587" s="138"/>
      <c r="V2587" s="138"/>
      <c r="W2587" s="139"/>
      <c r="X2587" s="139"/>
      <c r="Y2587" s="224"/>
      <c r="Z2587" s="210"/>
      <c r="AA2587" s="204"/>
      <c r="AB2587" s="202"/>
      <c r="AC2587" s="202"/>
      <c r="AD2587" s="202"/>
      <c r="AE2587" s="202"/>
      <c r="AF2587" s="202"/>
      <c r="AG2587" s="224"/>
      <c r="AH2587" s="138"/>
      <c r="AI2587" s="138"/>
      <c r="AJ2587" s="139"/>
      <c r="AK2587" s="139"/>
      <c r="AL2587" s="224"/>
      <c r="AM2587" s="140"/>
      <c r="AN2587" s="211"/>
      <c r="AO2587" s="212"/>
      <c r="AP2587" s="39"/>
      <c r="AQ2587" s="141"/>
      <c r="AR2587" s="141"/>
      <c r="AS2587" s="143"/>
      <c r="AU2587" s="141"/>
      <c r="AV2587" s="141"/>
      <c r="AW2587" s="143"/>
      <c r="AY2587" s="146"/>
      <c r="AZ2587" s="1104"/>
    </row>
    <row r="2588" spans="1:52" ht="12.75" customHeight="1" x14ac:dyDescent="0.25">
      <c r="A2588" s="15"/>
      <c r="C2588" s="122"/>
      <c r="D2588" s="123"/>
      <c r="F2588" s="125"/>
      <c r="G2588" s="126"/>
      <c r="H2588" s="35"/>
      <c r="I2588" s="36"/>
      <c r="J2588" s="37"/>
      <c r="K2588" s="603"/>
      <c r="L2588" s="199"/>
      <c r="M2588" s="200"/>
      <c r="N2588" s="201"/>
      <c r="O2588" s="202"/>
      <c r="P2588" s="202"/>
      <c r="Q2588" s="202"/>
      <c r="R2588" s="202"/>
      <c r="S2588" s="202"/>
      <c r="T2588" s="224"/>
      <c r="U2588" s="138"/>
      <c r="V2588" s="138"/>
      <c r="W2588" s="139"/>
      <c r="X2588" s="139"/>
      <c r="Y2588" s="224"/>
      <c r="Z2588" s="210"/>
      <c r="AA2588" s="204"/>
      <c r="AB2588" s="202"/>
      <c r="AC2588" s="202"/>
      <c r="AD2588" s="202"/>
      <c r="AE2588" s="202"/>
      <c r="AF2588" s="202"/>
      <c r="AG2588" s="224"/>
      <c r="AH2588" s="138"/>
      <c r="AI2588" s="138"/>
      <c r="AJ2588" s="139"/>
      <c r="AK2588" s="139"/>
      <c r="AL2588" s="224"/>
      <c r="AM2588" s="140"/>
      <c r="AN2588" s="211"/>
      <c r="AO2588" s="212"/>
      <c r="AP2588" s="39"/>
      <c r="AQ2588" s="141"/>
      <c r="AR2588" s="141"/>
      <c r="AS2588" s="143"/>
      <c r="AU2588" s="141"/>
      <c r="AV2588" s="141"/>
      <c r="AW2588" s="143"/>
      <c r="AY2588" s="146"/>
      <c r="AZ2588" s="1104"/>
    </row>
    <row r="2589" spans="1:52" ht="12.75" customHeight="1" x14ac:dyDescent="0.25">
      <c r="A2589" s="356"/>
      <c r="B2589" s="225"/>
      <c r="C2589" s="122"/>
      <c r="D2589" s="357"/>
      <c r="E2589" s="226"/>
      <c r="F2589" s="122"/>
      <c r="G2589" s="126"/>
      <c r="H2589" s="35"/>
      <c r="I2589" s="36"/>
      <c r="J2589" s="37"/>
      <c r="K2589" s="116" t="s">
        <v>3005</v>
      </c>
      <c r="L2589" s="199"/>
      <c r="M2589" s="200"/>
      <c r="N2589" s="201"/>
      <c r="O2589" s="202"/>
      <c r="P2589" s="202"/>
      <c r="Q2589" s="202"/>
      <c r="R2589" s="202"/>
      <c r="S2589" s="202"/>
      <c r="T2589" s="224"/>
      <c r="U2589" s="138"/>
      <c r="V2589" s="138"/>
      <c r="W2589" s="139"/>
      <c r="X2589" s="139"/>
      <c r="Y2589" s="224"/>
      <c r="Z2589" s="210"/>
      <c r="AA2589" s="204"/>
      <c r="AB2589" s="202"/>
      <c r="AC2589" s="202"/>
      <c r="AD2589" s="202"/>
      <c r="AE2589" s="202"/>
      <c r="AF2589" s="202"/>
      <c r="AG2589" s="224"/>
      <c r="AH2589" s="138"/>
      <c r="AI2589" s="138"/>
      <c r="AJ2589" s="139"/>
      <c r="AK2589" s="139"/>
      <c r="AL2589" s="224"/>
      <c r="AM2589" s="140"/>
      <c r="AN2589" s="211"/>
      <c r="AO2589" s="212"/>
      <c r="AP2589" s="39"/>
      <c r="AQ2589" s="141"/>
      <c r="AR2589" s="141"/>
      <c r="AS2589" s="143"/>
      <c r="AU2589" s="141"/>
      <c r="AV2589" s="141"/>
      <c r="AW2589" s="143"/>
      <c r="AY2589" s="146"/>
      <c r="AZ2589" s="1104"/>
    </row>
    <row r="2590" spans="1:52" x14ac:dyDescent="0.25">
      <c r="A2590" s="356"/>
      <c r="B2590" s="225"/>
      <c r="C2590" s="122"/>
      <c r="D2590" s="357"/>
      <c r="E2590" s="226"/>
      <c r="F2590" s="122"/>
      <c r="G2590" s="126"/>
      <c r="H2590" s="35"/>
      <c r="I2590" s="36"/>
      <c r="J2590" s="37"/>
      <c r="K2590" s="116" t="s">
        <v>3006</v>
      </c>
      <c r="L2590" s="199"/>
      <c r="M2590" s="200"/>
      <c r="N2590" s="201"/>
      <c r="O2590" s="202"/>
      <c r="P2590" s="202"/>
      <c r="Q2590" s="202"/>
      <c r="R2590" s="202"/>
      <c r="S2590" s="202"/>
      <c r="T2590" s="224"/>
      <c r="U2590" s="138"/>
      <c r="V2590" s="138"/>
      <c r="W2590" s="139"/>
      <c r="X2590" s="139"/>
      <c r="Y2590" s="224"/>
      <c r="Z2590" s="210"/>
      <c r="AA2590" s="204"/>
      <c r="AB2590" s="202"/>
      <c r="AC2590" s="202"/>
      <c r="AD2590" s="202"/>
      <c r="AE2590" s="202"/>
      <c r="AF2590" s="202"/>
      <c r="AG2590" s="224"/>
      <c r="AH2590" s="138"/>
      <c r="AI2590" s="138"/>
      <c r="AJ2590" s="139"/>
      <c r="AK2590" s="139"/>
      <c r="AL2590" s="224"/>
      <c r="AM2590" s="140"/>
      <c r="AN2590" s="211"/>
      <c r="AO2590" s="212"/>
      <c r="AP2590" s="39"/>
      <c r="AQ2590" s="141"/>
      <c r="AR2590" s="141"/>
      <c r="AS2590" s="143"/>
      <c r="AU2590" s="141"/>
      <c r="AV2590" s="141"/>
      <c r="AW2590" s="143"/>
      <c r="AY2590" s="146"/>
      <c r="AZ2590" s="1104"/>
    </row>
    <row r="2591" spans="1:52" ht="12.75" customHeight="1" x14ac:dyDescent="0.25">
      <c r="A2591" s="356"/>
      <c r="B2591" s="225"/>
      <c r="C2591" s="122"/>
      <c r="D2591" s="357"/>
      <c r="E2591" s="226"/>
      <c r="F2591" s="122"/>
      <c r="G2591" s="126"/>
      <c r="H2591" s="35"/>
      <c r="I2591" s="36"/>
      <c r="J2591" s="37"/>
      <c r="K2591" s="244"/>
      <c r="L2591" s="199"/>
      <c r="M2591" s="200"/>
      <c r="N2591" s="201"/>
      <c r="O2591" s="202"/>
      <c r="P2591" s="202"/>
      <c r="Q2591" s="202"/>
      <c r="R2591" s="202"/>
      <c r="S2591" s="202"/>
      <c r="T2591" s="224"/>
      <c r="U2591" s="138"/>
      <c r="V2591" s="138"/>
      <c r="W2591" s="139"/>
      <c r="X2591" s="139"/>
      <c r="Y2591" s="224"/>
      <c r="Z2591" s="210"/>
      <c r="AA2591" s="204"/>
      <c r="AB2591" s="202"/>
      <c r="AC2591" s="202"/>
      <c r="AD2591" s="202"/>
      <c r="AE2591" s="202"/>
      <c r="AF2591" s="202"/>
      <c r="AG2591" s="224"/>
      <c r="AH2591" s="138"/>
      <c r="AI2591" s="138"/>
      <c r="AJ2591" s="139"/>
      <c r="AK2591" s="139"/>
      <c r="AL2591" s="224"/>
      <c r="AM2591" s="140"/>
      <c r="AN2591" s="211"/>
      <c r="AO2591" s="212"/>
      <c r="AP2591" s="39"/>
      <c r="AQ2591" s="141"/>
      <c r="AR2591" s="141"/>
      <c r="AS2591" s="143"/>
      <c r="AU2591" s="141"/>
      <c r="AV2591" s="141"/>
      <c r="AW2591" s="143"/>
      <c r="AY2591" s="146"/>
      <c r="AZ2591" s="1104"/>
    </row>
    <row r="2592" spans="1:52" ht="35.1" customHeight="1" x14ac:dyDescent="0.25">
      <c r="A2592" s="15" t="s">
        <v>2799</v>
      </c>
      <c r="B2592" s="225">
        <v>18</v>
      </c>
      <c r="C2592" s="122" t="s">
        <v>1315</v>
      </c>
      <c r="D2592" s="123">
        <v>1000</v>
      </c>
      <c r="E2592" s="226"/>
      <c r="F2592" s="122">
        <v>12</v>
      </c>
      <c r="G2592" s="126">
        <v>1</v>
      </c>
      <c r="H2592" s="35" t="str">
        <f t="shared" ref="H2592:H2655" si="2015">LEFT(J2592,3)</f>
        <v>099</v>
      </c>
      <c r="I2592" s="36">
        <v>83122000</v>
      </c>
      <c r="J2592" s="37" t="s">
        <v>3007</v>
      </c>
      <c r="K2592" s="693" t="s">
        <v>3008</v>
      </c>
      <c r="L2592" s="128">
        <v>562</v>
      </c>
      <c r="M2592" s="129">
        <v>637</v>
      </c>
      <c r="N2592" s="130"/>
      <c r="O2592" s="131"/>
      <c r="P2592" s="131"/>
      <c r="Q2592" s="131"/>
      <c r="R2592" s="131"/>
      <c r="S2592" s="131"/>
      <c r="T2592" s="132" t="str">
        <f>IF(SUM(N2592:S2592)=U2592,"OK",SUM(N2592:S2592)-U2592)</f>
        <v>OK</v>
      </c>
      <c r="U2592" s="138"/>
      <c r="V2592" s="138"/>
      <c r="W2592" s="139"/>
      <c r="X2592" s="139"/>
      <c r="Y2592" s="132" t="str">
        <f>IF(SUM(W2592:X2592)=Z2592,"OK",SUM(W2592:X2592)-Z2592)</f>
        <v>OK</v>
      </c>
      <c r="Z2592" s="210"/>
      <c r="AA2592" s="204"/>
      <c r="AB2592" s="202"/>
      <c r="AC2592" s="202"/>
      <c r="AD2592" s="202"/>
      <c r="AE2592" s="202"/>
      <c r="AF2592" s="202"/>
      <c r="AG2592" s="132" t="str">
        <f>IF(SUM(AA2592:AF2592)=AH2592,"OK",SUM(AA2592:AF2592)-AH2592)</f>
        <v>OK</v>
      </c>
      <c r="AH2592" s="138"/>
      <c r="AI2592" s="138"/>
      <c r="AJ2592" s="139"/>
      <c r="AK2592" s="139"/>
      <c r="AL2592" s="132" t="str">
        <f>IF(SUM(AJ2592:AK2592)=AM2592,"OK",SUM(AJ2592:AK2592)-AM2592)</f>
        <v>OK</v>
      </c>
      <c r="AM2592" s="140"/>
      <c r="AN2592" s="119">
        <f>L2592+U2592+V2592+Z2592</f>
        <v>562</v>
      </c>
      <c r="AO2592" s="120">
        <f>M2592+AH2592+AI2592+AM2592</f>
        <v>637</v>
      </c>
      <c r="AP2592" s="39">
        <f>L2592</f>
        <v>562</v>
      </c>
      <c r="AQ2592" s="141">
        <f>AN2592</f>
        <v>562</v>
      </c>
      <c r="AR2592" s="142">
        <f>AQ2592-AP2592</f>
        <v>0</v>
      </c>
      <c r="AS2592" s="143">
        <f>AR2592/AP2592</f>
        <v>0</v>
      </c>
      <c r="AT2592" s="144">
        <f>M2592</f>
        <v>637</v>
      </c>
      <c r="AU2592" s="141">
        <f>AO2592</f>
        <v>637</v>
      </c>
      <c r="AV2592" s="142">
        <f>AU2592-AT2592</f>
        <v>0</v>
      </c>
      <c r="AW2592" s="143">
        <f>AV2592/AT2592</f>
        <v>0</v>
      </c>
      <c r="AY2592" s="146" t="str">
        <f t="shared" ref="AY2592:AY2619" si="2016">RIGHT(LEFT(I2592,3),2)&amp;"."&amp;RIGHT(LEFT(I2592,5),2)</f>
        <v>31.22</v>
      </c>
      <c r="AZ2592" s="1104" t="b">
        <f>COUNTIF('[1]Codes SEC'!$B$2:$B$250,Ministres!AY2592)&gt;0</f>
        <v>1</v>
      </c>
    </row>
    <row r="2593" spans="1:52" ht="35.1" customHeight="1" x14ac:dyDescent="0.25">
      <c r="A2593" s="15" t="s">
        <v>2799</v>
      </c>
      <c r="B2593" s="225" t="s">
        <v>1335</v>
      </c>
      <c r="C2593" s="122" t="s">
        <v>1315</v>
      </c>
      <c r="D2593" s="123">
        <v>1000</v>
      </c>
      <c r="E2593" s="226"/>
      <c r="F2593" s="122">
        <v>12</v>
      </c>
      <c r="G2593" s="227"/>
      <c r="H2593" s="228" t="str">
        <f t="shared" si="2015"/>
        <v>099</v>
      </c>
      <c r="I2593" s="229">
        <v>83122000</v>
      </c>
      <c r="J2593" s="230" t="s">
        <v>3009</v>
      </c>
      <c r="K2593" s="231" t="s">
        <v>3010</v>
      </c>
      <c r="L2593" s="232">
        <v>0</v>
      </c>
      <c r="M2593" s="233">
        <v>0</v>
      </c>
      <c r="N2593" s="130"/>
      <c r="O2593" s="131"/>
      <c r="P2593" s="131"/>
      <c r="Q2593" s="131"/>
      <c r="R2593" s="131"/>
      <c r="S2593" s="131"/>
      <c r="T2593" s="132" t="str">
        <f t="shared" ref="T2593:T2618" si="2017">IF(SUM(N2593:S2593)=U2593,"OK",SUM(N2593:S2593)-U2593)</f>
        <v>OK</v>
      </c>
      <c r="U2593" s="138"/>
      <c r="V2593" s="138"/>
      <c r="W2593" s="139"/>
      <c r="X2593" s="139"/>
      <c r="Y2593" s="132" t="str">
        <f t="shared" ref="Y2593:Y2618" si="2018">IF(SUM(W2593:X2593)=Z2593,"OK",SUM(W2593:X2593)-Z2593)</f>
        <v>OK</v>
      </c>
      <c r="Z2593" s="210"/>
      <c r="AA2593" s="204"/>
      <c r="AB2593" s="202"/>
      <c r="AC2593" s="202"/>
      <c r="AD2593" s="202"/>
      <c r="AE2593" s="202"/>
      <c r="AF2593" s="202"/>
      <c r="AG2593" s="132" t="str">
        <f t="shared" ref="AG2593:AG2618" si="2019">IF(SUM(AA2593:AF2593)=AH2593,"OK",SUM(AA2593:AF2593)-AH2593)</f>
        <v>OK</v>
      </c>
      <c r="AH2593" s="138"/>
      <c r="AI2593" s="138"/>
      <c r="AJ2593" s="139"/>
      <c r="AK2593" s="139"/>
      <c r="AL2593" s="132" t="str">
        <f t="shared" ref="AL2593:AL2618" si="2020">IF(SUM(AJ2593:AK2593)=AM2593,"OK",SUM(AJ2593:AK2593)-AM2593)</f>
        <v>OK</v>
      </c>
      <c r="AM2593" s="140"/>
      <c r="AN2593" s="119">
        <f t="shared" ref="AN2593:AN2618" si="2021">L2593+U2593+V2593+Z2593</f>
        <v>0</v>
      </c>
      <c r="AO2593" s="120">
        <f t="shared" ref="AO2593:AO2618" si="2022">M2593+AH2593+AI2593+AM2593</f>
        <v>0</v>
      </c>
      <c r="AP2593" s="39">
        <f t="shared" ref="AP2593:AP2618" si="2023">L2593</f>
        <v>0</v>
      </c>
      <c r="AQ2593" s="141">
        <f t="shared" ref="AQ2593:AQ2618" si="2024">AN2593</f>
        <v>0</v>
      </c>
      <c r="AR2593" s="142">
        <f>AQ2593-AP2593</f>
        <v>0</v>
      </c>
      <c r="AS2593" s="143" t="e">
        <f>AR2593/AP2593</f>
        <v>#DIV/0!</v>
      </c>
      <c r="AT2593" s="144">
        <f t="shared" ref="AT2593:AT2618" si="2025">M2593</f>
        <v>0</v>
      </c>
      <c r="AU2593" s="141">
        <f>AO2593</f>
        <v>0</v>
      </c>
      <c r="AV2593" s="142">
        <f>AU2593-AT2593</f>
        <v>0</v>
      </c>
      <c r="AW2593" s="143" t="e">
        <f>AV2593/AT2593</f>
        <v>#DIV/0!</v>
      </c>
      <c r="AY2593" s="146" t="str">
        <f t="shared" si="2016"/>
        <v>31.22</v>
      </c>
      <c r="AZ2593" s="1104" t="b">
        <f>COUNTIF('[1]Codes SEC'!$B$2:$B$250,Ministres!AY2593)&gt;0</f>
        <v>1</v>
      </c>
    </row>
    <row r="2594" spans="1:52" ht="35.1" customHeight="1" x14ac:dyDescent="0.25">
      <c r="A2594" s="356" t="s">
        <v>2799</v>
      </c>
      <c r="B2594" s="225">
        <v>18</v>
      </c>
      <c r="C2594" s="122" t="s">
        <v>1315</v>
      </c>
      <c r="D2594" s="123">
        <v>1000</v>
      </c>
      <c r="E2594" s="226"/>
      <c r="F2594" s="122">
        <v>12</v>
      </c>
      <c r="G2594" s="126">
        <v>1</v>
      </c>
      <c r="H2594" s="35" t="str">
        <f t="shared" si="2015"/>
        <v>099</v>
      </c>
      <c r="I2594" s="36" t="s">
        <v>204</v>
      </c>
      <c r="J2594" s="37" t="s">
        <v>3011</v>
      </c>
      <c r="K2594" s="244" t="s">
        <v>3012</v>
      </c>
      <c r="L2594" s="232">
        <v>1979</v>
      </c>
      <c r="M2594" s="233">
        <v>1310</v>
      </c>
      <c r="N2594" s="130"/>
      <c r="O2594" s="131"/>
      <c r="P2594" s="131"/>
      <c r="Q2594" s="131"/>
      <c r="R2594" s="131"/>
      <c r="S2594" s="131"/>
      <c r="T2594" s="132" t="str">
        <f t="shared" si="2017"/>
        <v>OK</v>
      </c>
      <c r="U2594" s="138"/>
      <c r="V2594" s="138"/>
      <c r="W2594" s="139"/>
      <c r="X2594" s="139"/>
      <c r="Y2594" s="132" t="str">
        <f t="shared" si="2018"/>
        <v>OK</v>
      </c>
      <c r="Z2594" s="210"/>
      <c r="AA2594" s="204"/>
      <c r="AB2594" s="202"/>
      <c r="AC2594" s="202"/>
      <c r="AD2594" s="202"/>
      <c r="AE2594" s="202"/>
      <c r="AF2594" s="202"/>
      <c r="AG2594" s="132" t="str">
        <f t="shared" si="2019"/>
        <v>OK</v>
      </c>
      <c r="AH2594" s="138"/>
      <c r="AI2594" s="138"/>
      <c r="AJ2594" s="139"/>
      <c r="AK2594" s="139"/>
      <c r="AL2594" s="132" t="str">
        <f t="shared" si="2020"/>
        <v>OK</v>
      </c>
      <c r="AM2594" s="140"/>
      <c r="AN2594" s="119">
        <f t="shared" si="2021"/>
        <v>1979</v>
      </c>
      <c r="AO2594" s="120">
        <f t="shared" si="2022"/>
        <v>1310</v>
      </c>
      <c r="AP2594" s="39">
        <f t="shared" si="2023"/>
        <v>1979</v>
      </c>
      <c r="AQ2594" s="141">
        <f t="shared" si="2024"/>
        <v>1979</v>
      </c>
      <c r="AR2594" s="142">
        <f t="shared" ref="AR2594:AR2618" si="2026">AQ2594-AP2594</f>
        <v>0</v>
      </c>
      <c r="AS2594" s="143">
        <f t="shared" ref="AS2594:AS2616" si="2027">AR2594/AP2594</f>
        <v>0</v>
      </c>
      <c r="AT2594" s="144">
        <f t="shared" si="2025"/>
        <v>1310</v>
      </c>
      <c r="AU2594" s="141">
        <f t="shared" ref="AU2594:AU2618" si="2028">AO2594</f>
        <v>1310</v>
      </c>
      <c r="AV2594" s="142">
        <f t="shared" ref="AV2594:AV2618" si="2029">AU2594-AT2594</f>
        <v>0</v>
      </c>
      <c r="AW2594" s="143">
        <f t="shared" ref="AW2594:AW2616" si="2030">AV2594/AT2594</f>
        <v>0</v>
      </c>
      <c r="AY2594" s="146" t="str">
        <f t="shared" si="2016"/>
        <v>31.32</v>
      </c>
      <c r="AZ2594" s="1104" t="b">
        <f>COUNTIF('[1]Codes SEC'!$B$2:$B$250,Ministres!AY2594)&gt;0</f>
        <v>1</v>
      </c>
    </row>
    <row r="2595" spans="1:52" ht="35.1" customHeight="1" x14ac:dyDescent="0.25">
      <c r="A2595" s="15" t="s">
        <v>2799</v>
      </c>
      <c r="B2595" s="225">
        <v>18</v>
      </c>
      <c r="C2595" s="122" t="s">
        <v>1315</v>
      </c>
      <c r="D2595" s="123">
        <v>1000</v>
      </c>
      <c r="E2595" s="226"/>
      <c r="F2595" s="122">
        <v>12</v>
      </c>
      <c r="G2595" s="126">
        <v>1</v>
      </c>
      <c r="H2595" s="35" t="str">
        <f t="shared" si="2015"/>
        <v>099</v>
      </c>
      <c r="I2595" s="559" t="s">
        <v>204</v>
      </c>
      <c r="J2595" s="560" t="s">
        <v>3013</v>
      </c>
      <c r="K2595" s="244" t="s">
        <v>3014</v>
      </c>
      <c r="L2595" s="232">
        <v>1176</v>
      </c>
      <c r="M2595" s="233">
        <v>900</v>
      </c>
      <c r="N2595" s="130"/>
      <c r="O2595" s="131"/>
      <c r="P2595" s="131"/>
      <c r="Q2595" s="131"/>
      <c r="R2595" s="131"/>
      <c r="S2595" s="131"/>
      <c r="T2595" s="132" t="str">
        <f t="shared" si="2017"/>
        <v>OK</v>
      </c>
      <c r="U2595" s="138"/>
      <c r="V2595" s="138"/>
      <c r="W2595" s="139"/>
      <c r="X2595" s="139"/>
      <c r="Y2595" s="132" t="str">
        <f t="shared" si="2018"/>
        <v>OK</v>
      </c>
      <c r="Z2595" s="210"/>
      <c r="AA2595" s="204"/>
      <c r="AB2595" s="202"/>
      <c r="AC2595" s="202"/>
      <c r="AD2595" s="202"/>
      <c r="AE2595" s="202"/>
      <c r="AF2595" s="202"/>
      <c r="AG2595" s="132" t="str">
        <f t="shared" si="2019"/>
        <v>OK</v>
      </c>
      <c r="AH2595" s="138"/>
      <c r="AI2595" s="138"/>
      <c r="AJ2595" s="139"/>
      <c r="AK2595" s="139"/>
      <c r="AL2595" s="132" t="str">
        <f t="shared" si="2020"/>
        <v>OK</v>
      </c>
      <c r="AM2595" s="140"/>
      <c r="AN2595" s="119">
        <f t="shared" si="2021"/>
        <v>1176</v>
      </c>
      <c r="AO2595" s="120">
        <f t="shared" si="2022"/>
        <v>900</v>
      </c>
      <c r="AP2595" s="39">
        <f t="shared" si="2023"/>
        <v>1176</v>
      </c>
      <c r="AQ2595" s="141">
        <f t="shared" si="2024"/>
        <v>1176</v>
      </c>
      <c r="AR2595" s="142">
        <f t="shared" si="2026"/>
        <v>0</v>
      </c>
      <c r="AS2595" s="143">
        <f t="shared" si="2027"/>
        <v>0</v>
      </c>
      <c r="AT2595" s="144">
        <f t="shared" si="2025"/>
        <v>900</v>
      </c>
      <c r="AU2595" s="141">
        <f t="shared" si="2028"/>
        <v>900</v>
      </c>
      <c r="AV2595" s="142">
        <f t="shared" si="2029"/>
        <v>0</v>
      </c>
      <c r="AW2595" s="143">
        <f t="shared" si="2030"/>
        <v>0</v>
      </c>
      <c r="AY2595" s="146" t="str">
        <f t="shared" si="2016"/>
        <v>31.32</v>
      </c>
      <c r="AZ2595" s="1104" t="b">
        <f>COUNTIF('[1]Codes SEC'!$B$2:$B$250,Ministres!AY2595)&gt;0</f>
        <v>1</v>
      </c>
    </row>
    <row r="2596" spans="1:52" ht="35.1" customHeight="1" x14ac:dyDescent="0.25">
      <c r="A2596" s="15" t="s">
        <v>2799</v>
      </c>
      <c r="B2596" s="225">
        <v>18</v>
      </c>
      <c r="C2596" s="122" t="s">
        <v>1315</v>
      </c>
      <c r="D2596" s="123">
        <v>1000</v>
      </c>
      <c r="E2596" s="226"/>
      <c r="F2596" s="122">
        <v>12</v>
      </c>
      <c r="G2596" s="126">
        <v>1</v>
      </c>
      <c r="H2596" s="35" t="str">
        <f t="shared" si="2015"/>
        <v>099</v>
      </c>
      <c r="I2596" s="559" t="s">
        <v>204</v>
      </c>
      <c r="J2596" s="560" t="s">
        <v>3015</v>
      </c>
      <c r="K2596" s="244" t="s">
        <v>3016</v>
      </c>
      <c r="L2596" s="232">
        <v>2160</v>
      </c>
      <c r="M2596" s="233">
        <v>2160</v>
      </c>
      <c r="N2596" s="130"/>
      <c r="O2596" s="131"/>
      <c r="P2596" s="131"/>
      <c r="Q2596" s="131"/>
      <c r="R2596" s="131"/>
      <c r="S2596" s="131"/>
      <c r="T2596" s="132" t="str">
        <f t="shared" si="2017"/>
        <v>OK</v>
      </c>
      <c r="U2596" s="138"/>
      <c r="V2596" s="138"/>
      <c r="W2596" s="139"/>
      <c r="X2596" s="139"/>
      <c r="Y2596" s="132" t="str">
        <f t="shared" si="2018"/>
        <v>OK</v>
      </c>
      <c r="Z2596" s="210"/>
      <c r="AA2596" s="204"/>
      <c r="AB2596" s="202"/>
      <c r="AC2596" s="202"/>
      <c r="AD2596" s="202"/>
      <c r="AE2596" s="202"/>
      <c r="AF2596" s="202"/>
      <c r="AG2596" s="132" t="str">
        <f t="shared" si="2019"/>
        <v>OK</v>
      </c>
      <c r="AH2596" s="138"/>
      <c r="AI2596" s="138"/>
      <c r="AJ2596" s="139"/>
      <c r="AK2596" s="139"/>
      <c r="AL2596" s="132" t="str">
        <f t="shared" si="2020"/>
        <v>OK</v>
      </c>
      <c r="AM2596" s="140"/>
      <c r="AN2596" s="119">
        <f t="shared" si="2021"/>
        <v>2160</v>
      </c>
      <c r="AO2596" s="120">
        <f t="shared" si="2022"/>
        <v>2160</v>
      </c>
      <c r="AP2596" s="39">
        <f t="shared" si="2023"/>
        <v>2160</v>
      </c>
      <c r="AQ2596" s="141">
        <f t="shared" si="2024"/>
        <v>2160</v>
      </c>
      <c r="AR2596" s="142">
        <f t="shared" si="2026"/>
        <v>0</v>
      </c>
      <c r="AS2596" s="143">
        <f t="shared" si="2027"/>
        <v>0</v>
      </c>
      <c r="AT2596" s="144">
        <f t="shared" si="2025"/>
        <v>2160</v>
      </c>
      <c r="AU2596" s="141">
        <f t="shared" si="2028"/>
        <v>2160</v>
      </c>
      <c r="AV2596" s="142">
        <f t="shared" si="2029"/>
        <v>0</v>
      </c>
      <c r="AW2596" s="143">
        <f t="shared" si="2030"/>
        <v>0</v>
      </c>
      <c r="AY2596" s="146" t="str">
        <f t="shared" si="2016"/>
        <v>31.32</v>
      </c>
      <c r="AZ2596" s="1104" t="b">
        <f>COUNTIF('[1]Codes SEC'!$B$2:$B$250,Ministres!AY2596)&gt;0</f>
        <v>1</v>
      </c>
    </row>
    <row r="2597" spans="1:52" ht="35.1" customHeight="1" x14ac:dyDescent="0.25">
      <c r="A2597" s="356" t="s">
        <v>2799</v>
      </c>
      <c r="B2597" s="225">
        <v>18</v>
      </c>
      <c r="C2597" s="122" t="s">
        <v>1315</v>
      </c>
      <c r="D2597" s="123">
        <v>1000</v>
      </c>
      <c r="E2597" s="226"/>
      <c r="F2597" s="122">
        <v>12</v>
      </c>
      <c r="G2597" s="126">
        <v>1</v>
      </c>
      <c r="H2597" s="35" t="str">
        <f t="shared" si="2015"/>
        <v>099</v>
      </c>
      <c r="I2597" s="559" t="s">
        <v>204</v>
      </c>
      <c r="J2597" s="560" t="s">
        <v>3017</v>
      </c>
      <c r="K2597" s="244" t="s">
        <v>3018</v>
      </c>
      <c r="L2597" s="232">
        <v>5466</v>
      </c>
      <c r="M2597" s="233">
        <v>5267</v>
      </c>
      <c r="N2597" s="130"/>
      <c r="O2597" s="131"/>
      <c r="P2597" s="131"/>
      <c r="Q2597" s="131"/>
      <c r="R2597" s="131"/>
      <c r="S2597" s="131"/>
      <c r="T2597" s="132" t="str">
        <f t="shared" si="2017"/>
        <v>OK</v>
      </c>
      <c r="U2597" s="138"/>
      <c r="V2597" s="138"/>
      <c r="W2597" s="139"/>
      <c r="X2597" s="139"/>
      <c r="Y2597" s="132" t="str">
        <f t="shared" si="2018"/>
        <v>OK</v>
      </c>
      <c r="Z2597" s="210"/>
      <c r="AA2597" s="204"/>
      <c r="AB2597" s="202"/>
      <c r="AC2597" s="202"/>
      <c r="AD2597" s="202"/>
      <c r="AE2597" s="202"/>
      <c r="AF2597" s="202"/>
      <c r="AG2597" s="132" t="str">
        <f t="shared" si="2019"/>
        <v>OK</v>
      </c>
      <c r="AH2597" s="138"/>
      <c r="AI2597" s="138"/>
      <c r="AJ2597" s="139"/>
      <c r="AK2597" s="139"/>
      <c r="AL2597" s="132" t="str">
        <f t="shared" si="2020"/>
        <v>OK</v>
      </c>
      <c r="AM2597" s="140"/>
      <c r="AN2597" s="119">
        <f t="shared" si="2021"/>
        <v>5466</v>
      </c>
      <c r="AO2597" s="120">
        <f t="shared" si="2022"/>
        <v>5267</v>
      </c>
      <c r="AP2597" s="39">
        <f t="shared" si="2023"/>
        <v>5466</v>
      </c>
      <c r="AQ2597" s="141">
        <f t="shared" si="2024"/>
        <v>5466</v>
      </c>
      <c r="AR2597" s="142">
        <f t="shared" si="2026"/>
        <v>0</v>
      </c>
      <c r="AS2597" s="143">
        <f t="shared" si="2027"/>
        <v>0</v>
      </c>
      <c r="AT2597" s="144">
        <f t="shared" si="2025"/>
        <v>5267</v>
      </c>
      <c r="AU2597" s="141">
        <f t="shared" si="2028"/>
        <v>5267</v>
      </c>
      <c r="AV2597" s="142">
        <f t="shared" si="2029"/>
        <v>0</v>
      </c>
      <c r="AW2597" s="143">
        <f t="shared" si="2030"/>
        <v>0</v>
      </c>
      <c r="AY2597" s="146" t="str">
        <f t="shared" si="2016"/>
        <v>31.32</v>
      </c>
      <c r="AZ2597" s="1104" t="b">
        <f>COUNTIF('[1]Codes SEC'!$B$2:$B$250,Ministres!AY2597)&gt;0</f>
        <v>1</v>
      </c>
    </row>
    <row r="2598" spans="1:52" ht="35.1" customHeight="1" x14ac:dyDescent="0.25">
      <c r="A2598" s="15" t="s">
        <v>2799</v>
      </c>
      <c r="B2598" s="225">
        <v>18</v>
      </c>
      <c r="C2598" s="122" t="s">
        <v>1315</v>
      </c>
      <c r="D2598" s="123">
        <v>1000</v>
      </c>
      <c r="E2598" s="226"/>
      <c r="F2598" s="122">
        <v>12</v>
      </c>
      <c r="G2598" s="126">
        <v>1</v>
      </c>
      <c r="H2598" s="35" t="str">
        <f t="shared" si="2015"/>
        <v>099</v>
      </c>
      <c r="I2598" s="36" t="s">
        <v>204</v>
      </c>
      <c r="J2598" s="37" t="s">
        <v>3019</v>
      </c>
      <c r="K2598" s="244" t="s">
        <v>3020</v>
      </c>
      <c r="L2598" s="128">
        <v>17000</v>
      </c>
      <c r="M2598" s="129">
        <v>17000</v>
      </c>
      <c r="N2598" s="130"/>
      <c r="O2598" s="131"/>
      <c r="P2598" s="131"/>
      <c r="Q2598" s="131"/>
      <c r="R2598" s="131"/>
      <c r="S2598" s="131"/>
      <c r="T2598" s="132" t="str">
        <f t="shared" si="2017"/>
        <v>OK</v>
      </c>
      <c r="U2598" s="138"/>
      <c r="V2598" s="138"/>
      <c r="W2598" s="139"/>
      <c r="X2598" s="139"/>
      <c r="Y2598" s="132" t="str">
        <f t="shared" si="2018"/>
        <v>OK</v>
      </c>
      <c r="Z2598" s="210"/>
      <c r="AA2598" s="204"/>
      <c r="AB2598" s="202"/>
      <c r="AC2598" s="202"/>
      <c r="AD2598" s="202"/>
      <c r="AE2598" s="202"/>
      <c r="AF2598" s="202"/>
      <c r="AG2598" s="132" t="str">
        <f t="shared" si="2019"/>
        <v>OK</v>
      </c>
      <c r="AH2598" s="138"/>
      <c r="AI2598" s="138"/>
      <c r="AJ2598" s="139"/>
      <c r="AK2598" s="139"/>
      <c r="AL2598" s="132" t="str">
        <f t="shared" si="2020"/>
        <v>OK</v>
      </c>
      <c r="AM2598" s="140"/>
      <c r="AN2598" s="119">
        <f t="shared" si="2021"/>
        <v>17000</v>
      </c>
      <c r="AO2598" s="120">
        <f t="shared" si="2022"/>
        <v>17000</v>
      </c>
      <c r="AP2598" s="39">
        <f t="shared" si="2023"/>
        <v>17000</v>
      </c>
      <c r="AQ2598" s="141">
        <f t="shared" si="2024"/>
        <v>17000</v>
      </c>
      <c r="AR2598" s="142">
        <f t="shared" si="2026"/>
        <v>0</v>
      </c>
      <c r="AS2598" s="143">
        <f t="shared" si="2027"/>
        <v>0</v>
      </c>
      <c r="AT2598" s="144">
        <f t="shared" si="2025"/>
        <v>17000</v>
      </c>
      <c r="AU2598" s="141">
        <f t="shared" si="2028"/>
        <v>17000</v>
      </c>
      <c r="AV2598" s="142">
        <f t="shared" si="2029"/>
        <v>0</v>
      </c>
      <c r="AW2598" s="143">
        <f t="shared" si="2030"/>
        <v>0</v>
      </c>
      <c r="AY2598" s="146" t="str">
        <f t="shared" si="2016"/>
        <v>31.32</v>
      </c>
      <c r="AZ2598" s="1104" t="b">
        <f>COUNTIF('[1]Codes SEC'!$B$2:$B$250,Ministres!AY2598)&gt;0</f>
        <v>1</v>
      </c>
    </row>
    <row r="2599" spans="1:52" ht="35.1" customHeight="1" x14ac:dyDescent="0.25">
      <c r="A2599" s="15" t="s">
        <v>2799</v>
      </c>
      <c r="B2599" s="225">
        <v>18</v>
      </c>
      <c r="C2599" s="122" t="s">
        <v>1315</v>
      </c>
      <c r="D2599" s="123">
        <v>1000</v>
      </c>
      <c r="E2599" s="226"/>
      <c r="F2599" s="122">
        <v>12</v>
      </c>
      <c r="G2599" s="126">
        <v>1</v>
      </c>
      <c r="H2599" s="35" t="str">
        <f t="shared" si="2015"/>
        <v>099</v>
      </c>
      <c r="I2599" s="36">
        <v>83132000</v>
      </c>
      <c r="J2599" s="37" t="s">
        <v>3021</v>
      </c>
      <c r="K2599" s="581" t="s">
        <v>3022</v>
      </c>
      <c r="L2599" s="232">
        <v>500</v>
      </c>
      <c r="M2599" s="233">
        <v>500</v>
      </c>
      <c r="N2599" s="130"/>
      <c r="O2599" s="131"/>
      <c r="P2599" s="131"/>
      <c r="Q2599" s="131"/>
      <c r="R2599" s="131"/>
      <c r="S2599" s="131"/>
      <c r="T2599" s="132" t="str">
        <f>IF(SUM(N2599:S2599)=U2599,"OK",SUM(N2599:S2599)-U2599)</f>
        <v>OK</v>
      </c>
      <c r="U2599" s="138"/>
      <c r="V2599" s="138"/>
      <c r="W2599" s="139"/>
      <c r="X2599" s="139"/>
      <c r="Y2599" s="132" t="str">
        <f>IF(SUM(W2599:X2599)=Z2599,"OK",SUM(W2599:X2599)-Z2599)</f>
        <v>OK</v>
      </c>
      <c r="Z2599" s="210"/>
      <c r="AA2599" s="204"/>
      <c r="AB2599" s="202"/>
      <c r="AC2599" s="202"/>
      <c r="AD2599" s="202"/>
      <c r="AE2599" s="202"/>
      <c r="AF2599" s="202"/>
      <c r="AG2599" s="132" t="str">
        <f>IF(SUM(AA2599:AF2599)=AH2599,"OK",SUM(AA2599:AF2599)-AH2599)</f>
        <v>OK</v>
      </c>
      <c r="AH2599" s="138"/>
      <c r="AI2599" s="138"/>
      <c r="AJ2599" s="139"/>
      <c r="AK2599" s="139"/>
      <c r="AL2599" s="132" t="str">
        <f>IF(SUM(AJ2599:AK2599)=AM2599,"OK",SUM(AJ2599:AK2599)-AM2599)</f>
        <v>OK</v>
      </c>
      <c r="AM2599" s="140"/>
      <c r="AN2599" s="119">
        <f>L2599+U2599+V2599+Z2599</f>
        <v>500</v>
      </c>
      <c r="AO2599" s="120">
        <f>M2599+AH2599+AI2599+AM2599</f>
        <v>500</v>
      </c>
      <c r="AP2599" s="39">
        <f>L2599</f>
        <v>500</v>
      </c>
      <c r="AQ2599" s="141">
        <f>AN2599</f>
        <v>500</v>
      </c>
      <c r="AR2599" s="142">
        <f>AQ2599-AP2599</f>
        <v>0</v>
      </c>
      <c r="AS2599" s="143">
        <f>AR2599/AP2599</f>
        <v>0</v>
      </c>
      <c r="AT2599" s="144">
        <f>M2599</f>
        <v>500</v>
      </c>
      <c r="AU2599" s="141">
        <f>AO2599</f>
        <v>500</v>
      </c>
      <c r="AV2599" s="142">
        <f>AU2599-AT2599</f>
        <v>0</v>
      </c>
      <c r="AW2599" s="143">
        <f>AV2599/AT2599</f>
        <v>0</v>
      </c>
      <c r="AY2599" s="146" t="str">
        <f t="shared" si="2016"/>
        <v>31.32</v>
      </c>
      <c r="AZ2599" s="1104" t="b">
        <f>COUNTIF('[1]Codes SEC'!$B$2:$B$250,Ministres!AY2599)&gt;0</f>
        <v>1</v>
      </c>
    </row>
    <row r="2600" spans="1:52" ht="35.1" customHeight="1" x14ac:dyDescent="0.25">
      <c r="A2600" s="356" t="s">
        <v>2799</v>
      </c>
      <c r="B2600" s="225">
        <v>18</v>
      </c>
      <c r="C2600" s="122" t="s">
        <v>1315</v>
      </c>
      <c r="D2600" s="123">
        <v>1000</v>
      </c>
      <c r="E2600" s="226"/>
      <c r="F2600" s="122">
        <v>12</v>
      </c>
      <c r="G2600" s="126">
        <v>1</v>
      </c>
      <c r="H2600" s="35" t="str">
        <f t="shared" si="2015"/>
        <v>099</v>
      </c>
      <c r="I2600" s="36">
        <v>83132000</v>
      </c>
      <c r="J2600" s="37" t="s">
        <v>3023</v>
      </c>
      <c r="K2600" s="244" t="s">
        <v>3024</v>
      </c>
      <c r="L2600" s="376">
        <v>0</v>
      </c>
      <c r="M2600" s="377">
        <v>25</v>
      </c>
      <c r="N2600" s="130"/>
      <c r="O2600" s="131"/>
      <c r="P2600" s="131"/>
      <c r="Q2600" s="131"/>
      <c r="R2600" s="131"/>
      <c r="S2600" s="131"/>
      <c r="T2600" s="132" t="str">
        <f>IF(SUM(N2600:S2600)=U2600,"OK",SUM(N2600:S2600)-U2600)</f>
        <v>OK</v>
      </c>
      <c r="U2600" s="138"/>
      <c r="V2600" s="138"/>
      <c r="W2600" s="139"/>
      <c r="X2600" s="139"/>
      <c r="Y2600" s="132" t="str">
        <f>IF(SUM(W2600:X2600)=Z2600,"OK",SUM(W2600:X2600)-Z2600)</f>
        <v>OK</v>
      </c>
      <c r="Z2600" s="210"/>
      <c r="AA2600" s="204"/>
      <c r="AB2600" s="202"/>
      <c r="AC2600" s="202"/>
      <c r="AD2600" s="202"/>
      <c r="AE2600" s="202"/>
      <c r="AF2600" s="202"/>
      <c r="AG2600" s="132" t="str">
        <f>IF(SUM(AA2600:AF2600)=AH2600,"OK",SUM(AA2600:AF2600)-AH2600)</f>
        <v>OK</v>
      </c>
      <c r="AH2600" s="138"/>
      <c r="AI2600" s="138"/>
      <c r="AJ2600" s="139"/>
      <c r="AK2600" s="139"/>
      <c r="AL2600" s="132" t="str">
        <f>IF(SUM(AJ2600:AK2600)=AM2600,"OK",SUM(AJ2600:AK2600)-AM2600)</f>
        <v>OK</v>
      </c>
      <c r="AM2600" s="140"/>
      <c r="AN2600" s="119">
        <f>L2600+U2600+V2600+Z2600</f>
        <v>0</v>
      </c>
      <c r="AO2600" s="120">
        <f>M2600+AH2600+AI2600+AM2600</f>
        <v>25</v>
      </c>
      <c r="AP2600" s="39">
        <f>L2600</f>
        <v>0</v>
      </c>
      <c r="AQ2600" s="141">
        <f>AN2600</f>
        <v>0</v>
      </c>
      <c r="AR2600" s="142">
        <f>AQ2600-AP2600</f>
        <v>0</v>
      </c>
      <c r="AS2600" s="143" t="e">
        <f>AR2600/AP2600</f>
        <v>#DIV/0!</v>
      </c>
      <c r="AT2600" s="144">
        <f>M2600</f>
        <v>25</v>
      </c>
      <c r="AU2600" s="141">
        <f>AO2600</f>
        <v>25</v>
      </c>
      <c r="AV2600" s="142">
        <f>AU2600-AT2600</f>
        <v>0</v>
      </c>
      <c r="AW2600" s="143">
        <f>AV2600/AT2600</f>
        <v>0</v>
      </c>
      <c r="AY2600" s="146" t="str">
        <f t="shared" si="2016"/>
        <v>31.32</v>
      </c>
      <c r="AZ2600" s="1104" t="b">
        <f>COUNTIF('[1]Codes SEC'!$B$2:$B$250,Ministres!AY2600)&gt;0</f>
        <v>1</v>
      </c>
    </row>
    <row r="2601" spans="1:52" ht="35.1" customHeight="1" x14ac:dyDescent="0.25">
      <c r="A2601" s="15" t="s">
        <v>2799</v>
      </c>
      <c r="B2601" s="225">
        <v>18</v>
      </c>
      <c r="C2601" s="122" t="s">
        <v>1315</v>
      </c>
      <c r="D2601" s="123">
        <v>1000</v>
      </c>
      <c r="E2601" s="226"/>
      <c r="F2601" s="122">
        <v>12</v>
      </c>
      <c r="G2601" s="126">
        <v>1</v>
      </c>
      <c r="H2601" s="35" t="str">
        <f t="shared" si="2015"/>
        <v>099</v>
      </c>
      <c r="I2601" s="36">
        <v>83132000</v>
      </c>
      <c r="J2601" s="37" t="s">
        <v>3025</v>
      </c>
      <c r="K2601" s="244" t="s">
        <v>3026</v>
      </c>
      <c r="L2601" s="232">
        <v>0</v>
      </c>
      <c r="M2601" s="233">
        <v>0</v>
      </c>
      <c r="N2601" s="130"/>
      <c r="O2601" s="131"/>
      <c r="P2601" s="131"/>
      <c r="Q2601" s="131"/>
      <c r="R2601" s="131"/>
      <c r="S2601" s="131"/>
      <c r="T2601" s="132" t="str">
        <f>IF(SUM(N2601:S2601)=U2601,"OK",SUM(N2601:S2601)-U2601)</f>
        <v>OK</v>
      </c>
      <c r="U2601" s="138"/>
      <c r="V2601" s="138"/>
      <c r="W2601" s="139"/>
      <c r="X2601" s="139"/>
      <c r="Y2601" s="132" t="str">
        <f>IF(SUM(W2601:X2601)=Z2601,"OK",SUM(W2601:X2601)-Z2601)</f>
        <v>OK</v>
      </c>
      <c r="Z2601" s="210"/>
      <c r="AA2601" s="204"/>
      <c r="AB2601" s="202"/>
      <c r="AC2601" s="202"/>
      <c r="AD2601" s="202"/>
      <c r="AE2601" s="202"/>
      <c r="AF2601" s="202"/>
      <c r="AG2601" s="132" t="str">
        <f>IF(SUM(AA2601:AF2601)=AH2601,"OK",SUM(AA2601:AF2601)-AH2601)</f>
        <v>OK</v>
      </c>
      <c r="AH2601" s="138"/>
      <c r="AI2601" s="138"/>
      <c r="AJ2601" s="139"/>
      <c r="AK2601" s="139"/>
      <c r="AL2601" s="132" t="str">
        <f>IF(SUM(AJ2601:AK2601)=AM2601,"OK",SUM(AJ2601:AK2601)-AM2601)</f>
        <v>OK</v>
      </c>
      <c r="AM2601" s="140"/>
      <c r="AN2601" s="119">
        <f>L2601+U2601+V2601+Z2601</f>
        <v>0</v>
      </c>
      <c r="AO2601" s="120">
        <f>M2601+AH2601+AI2601+AM2601</f>
        <v>0</v>
      </c>
      <c r="AP2601" s="39">
        <f>L2601</f>
        <v>0</v>
      </c>
      <c r="AQ2601" s="141">
        <f>AN2601</f>
        <v>0</v>
      </c>
      <c r="AR2601" s="142">
        <f>AQ2601-AP2601</f>
        <v>0</v>
      </c>
      <c r="AS2601" s="143" t="e">
        <f>AR2601/AP2601</f>
        <v>#DIV/0!</v>
      </c>
      <c r="AT2601" s="144">
        <f>M2601</f>
        <v>0</v>
      </c>
      <c r="AU2601" s="141">
        <f>AO2601</f>
        <v>0</v>
      </c>
      <c r="AV2601" s="142">
        <f>AU2601-AT2601</f>
        <v>0</v>
      </c>
      <c r="AW2601" s="143" t="e">
        <f>AV2601/AT2601</f>
        <v>#DIV/0!</v>
      </c>
      <c r="AY2601" s="146" t="str">
        <f t="shared" si="2016"/>
        <v>31.32</v>
      </c>
      <c r="AZ2601" s="1104" t="b">
        <f>COUNTIF('[1]Codes SEC'!$B$2:$B$250,Ministres!AY2601)&gt;0</f>
        <v>1</v>
      </c>
    </row>
    <row r="2602" spans="1:52" ht="35.1" customHeight="1" x14ac:dyDescent="0.25">
      <c r="A2602" s="15" t="s">
        <v>2799</v>
      </c>
      <c r="B2602" s="225">
        <v>18</v>
      </c>
      <c r="C2602" s="122" t="s">
        <v>1315</v>
      </c>
      <c r="D2602" s="123">
        <v>1000</v>
      </c>
      <c r="E2602" s="226"/>
      <c r="F2602" s="122">
        <v>12</v>
      </c>
      <c r="G2602" s="126">
        <v>1</v>
      </c>
      <c r="H2602" s="35" t="str">
        <f t="shared" si="2015"/>
        <v>099</v>
      </c>
      <c r="I2602" s="36">
        <v>83132000</v>
      </c>
      <c r="J2602" s="37" t="s">
        <v>3027</v>
      </c>
      <c r="K2602" s="244" t="s">
        <v>3028</v>
      </c>
      <c r="L2602" s="232">
        <v>0</v>
      </c>
      <c r="M2602" s="233">
        <v>0</v>
      </c>
      <c r="N2602" s="130"/>
      <c r="O2602" s="131"/>
      <c r="P2602" s="131"/>
      <c r="Q2602" s="131"/>
      <c r="R2602" s="131"/>
      <c r="S2602" s="131"/>
      <c r="T2602" s="132" t="str">
        <f>IF(SUM(N2602:S2602)=U2602,"OK",SUM(N2602:S2602)-U2602)</f>
        <v>OK</v>
      </c>
      <c r="U2602" s="138"/>
      <c r="V2602" s="138"/>
      <c r="W2602" s="139"/>
      <c r="X2602" s="139"/>
      <c r="Y2602" s="132" t="str">
        <f>IF(SUM(W2602:X2602)=Z2602,"OK",SUM(W2602:X2602)-Z2602)</f>
        <v>OK</v>
      </c>
      <c r="Z2602" s="210"/>
      <c r="AA2602" s="204"/>
      <c r="AB2602" s="202"/>
      <c r="AC2602" s="202"/>
      <c r="AD2602" s="202"/>
      <c r="AE2602" s="202"/>
      <c r="AF2602" s="202"/>
      <c r="AG2602" s="132" t="str">
        <f>IF(SUM(AA2602:AF2602)=AH2602,"OK",SUM(AA2602:AF2602)-AH2602)</f>
        <v>OK</v>
      </c>
      <c r="AH2602" s="138"/>
      <c r="AI2602" s="138"/>
      <c r="AJ2602" s="139"/>
      <c r="AK2602" s="139"/>
      <c r="AL2602" s="132" t="str">
        <f>IF(SUM(AJ2602:AK2602)=AM2602,"OK",SUM(AJ2602:AK2602)-AM2602)</f>
        <v>OK</v>
      </c>
      <c r="AM2602" s="140"/>
      <c r="AN2602" s="119">
        <f>L2602+U2602+V2602+Z2602</f>
        <v>0</v>
      </c>
      <c r="AO2602" s="120">
        <f>M2602+AH2602+AI2602+AM2602</f>
        <v>0</v>
      </c>
      <c r="AP2602" s="39">
        <f>L2602</f>
        <v>0</v>
      </c>
      <c r="AQ2602" s="141">
        <f>AN2602</f>
        <v>0</v>
      </c>
      <c r="AR2602" s="142">
        <f>AQ2602-AP2602</f>
        <v>0</v>
      </c>
      <c r="AS2602" s="143" t="e">
        <f>AR2602/AP2602</f>
        <v>#DIV/0!</v>
      </c>
      <c r="AT2602" s="144">
        <f>M2602</f>
        <v>0</v>
      </c>
      <c r="AU2602" s="141">
        <f>AO2602</f>
        <v>0</v>
      </c>
      <c r="AV2602" s="142">
        <f>AU2602-AT2602</f>
        <v>0</v>
      </c>
      <c r="AW2602" s="143" t="e">
        <f>AV2602/AT2602</f>
        <v>#DIV/0!</v>
      </c>
      <c r="AY2602" s="146" t="str">
        <f t="shared" si="2016"/>
        <v>31.32</v>
      </c>
      <c r="AZ2602" s="1104" t="b">
        <f>COUNTIF('[1]Codes SEC'!$B$2:$B$250,Ministres!AY2602)&gt;0</f>
        <v>1</v>
      </c>
    </row>
    <row r="2603" spans="1:52" ht="35.1" customHeight="1" x14ac:dyDescent="0.25">
      <c r="A2603" s="15" t="s">
        <v>2799</v>
      </c>
      <c r="B2603" s="225">
        <v>18</v>
      </c>
      <c r="C2603" s="122" t="s">
        <v>1315</v>
      </c>
      <c r="D2603" s="123">
        <v>1000</v>
      </c>
      <c r="E2603" s="226"/>
      <c r="F2603" s="122">
        <v>12</v>
      </c>
      <c r="G2603" s="126">
        <v>1</v>
      </c>
      <c r="H2603" s="35" t="str">
        <f t="shared" si="2015"/>
        <v>099</v>
      </c>
      <c r="I2603" s="559" t="s">
        <v>2029</v>
      </c>
      <c r="J2603" s="560" t="s">
        <v>3029</v>
      </c>
      <c r="K2603" s="244" t="s">
        <v>3030</v>
      </c>
      <c r="L2603" s="128">
        <v>16</v>
      </c>
      <c r="M2603" s="129">
        <v>406</v>
      </c>
      <c r="N2603" s="130"/>
      <c r="O2603" s="131"/>
      <c r="P2603" s="131"/>
      <c r="Q2603" s="131"/>
      <c r="R2603" s="131"/>
      <c r="S2603" s="131"/>
      <c r="T2603" s="132" t="str">
        <f t="shared" si="2017"/>
        <v>OK</v>
      </c>
      <c r="U2603" s="138"/>
      <c r="V2603" s="138"/>
      <c r="W2603" s="139"/>
      <c r="X2603" s="139"/>
      <c r="Y2603" s="132" t="str">
        <f t="shared" si="2018"/>
        <v>OK</v>
      </c>
      <c r="Z2603" s="210"/>
      <c r="AA2603" s="204"/>
      <c r="AB2603" s="202"/>
      <c r="AC2603" s="202"/>
      <c r="AD2603" s="202"/>
      <c r="AE2603" s="202"/>
      <c r="AF2603" s="202"/>
      <c r="AG2603" s="132" t="str">
        <f t="shared" si="2019"/>
        <v>OK</v>
      </c>
      <c r="AH2603" s="138"/>
      <c r="AI2603" s="138"/>
      <c r="AJ2603" s="139"/>
      <c r="AK2603" s="139"/>
      <c r="AL2603" s="132" t="str">
        <f t="shared" si="2020"/>
        <v>OK</v>
      </c>
      <c r="AM2603" s="140"/>
      <c r="AN2603" s="119">
        <f t="shared" si="2021"/>
        <v>16</v>
      </c>
      <c r="AO2603" s="120">
        <f t="shared" si="2022"/>
        <v>406</v>
      </c>
      <c r="AP2603" s="39">
        <f t="shared" si="2023"/>
        <v>16</v>
      </c>
      <c r="AQ2603" s="141">
        <f t="shared" si="2024"/>
        <v>16</v>
      </c>
      <c r="AR2603" s="142">
        <f t="shared" si="2026"/>
        <v>0</v>
      </c>
      <c r="AS2603" s="143">
        <f t="shared" si="2027"/>
        <v>0</v>
      </c>
      <c r="AT2603" s="144">
        <f t="shared" si="2025"/>
        <v>406</v>
      </c>
      <c r="AU2603" s="141">
        <f t="shared" si="2028"/>
        <v>406</v>
      </c>
      <c r="AV2603" s="142">
        <f t="shared" si="2029"/>
        <v>0</v>
      </c>
      <c r="AW2603" s="143">
        <f t="shared" si="2030"/>
        <v>0</v>
      </c>
      <c r="AY2603" s="146" t="str">
        <f t="shared" si="2016"/>
        <v>32.00</v>
      </c>
      <c r="AZ2603" s="1104" t="b">
        <f>COUNTIF('[1]Codes SEC'!$B$2:$B$250,Ministres!AY2603)&gt;0</f>
        <v>1</v>
      </c>
    </row>
    <row r="2604" spans="1:52" ht="35.1" customHeight="1" x14ac:dyDescent="0.25">
      <c r="A2604" s="15" t="s">
        <v>2799</v>
      </c>
      <c r="B2604" s="225" t="s">
        <v>1335</v>
      </c>
      <c r="C2604" s="122" t="s">
        <v>1315</v>
      </c>
      <c r="D2604" s="123">
        <v>1000</v>
      </c>
      <c r="E2604" s="226"/>
      <c r="F2604" s="122">
        <v>12</v>
      </c>
      <c r="G2604" s="227">
        <v>1</v>
      </c>
      <c r="H2604" s="228" t="str">
        <f t="shared" si="2015"/>
        <v>099</v>
      </c>
      <c r="I2604" s="229">
        <v>83200000</v>
      </c>
      <c r="J2604" s="230" t="s">
        <v>3031</v>
      </c>
      <c r="K2604" s="231" t="s">
        <v>3032</v>
      </c>
      <c r="L2604" s="232">
        <v>0</v>
      </c>
      <c r="M2604" s="233">
        <v>0</v>
      </c>
      <c r="N2604" s="130"/>
      <c r="O2604" s="131"/>
      <c r="P2604" s="131"/>
      <c r="Q2604" s="131"/>
      <c r="R2604" s="131"/>
      <c r="S2604" s="131"/>
      <c r="T2604" s="132" t="str">
        <f t="shared" si="2017"/>
        <v>OK</v>
      </c>
      <c r="U2604" s="138"/>
      <c r="V2604" s="138"/>
      <c r="W2604" s="139"/>
      <c r="X2604" s="139"/>
      <c r="Y2604" s="132" t="str">
        <f t="shared" si="2018"/>
        <v>OK</v>
      </c>
      <c r="Z2604" s="210"/>
      <c r="AA2604" s="204"/>
      <c r="AB2604" s="202"/>
      <c r="AC2604" s="202"/>
      <c r="AD2604" s="202"/>
      <c r="AE2604" s="202"/>
      <c r="AF2604" s="202"/>
      <c r="AG2604" s="132" t="str">
        <f t="shared" si="2019"/>
        <v>OK</v>
      </c>
      <c r="AH2604" s="138"/>
      <c r="AI2604" s="138"/>
      <c r="AJ2604" s="139"/>
      <c r="AK2604" s="139"/>
      <c r="AL2604" s="132" t="str">
        <f t="shared" si="2020"/>
        <v>OK</v>
      </c>
      <c r="AM2604" s="140"/>
      <c r="AN2604" s="119">
        <f t="shared" si="2021"/>
        <v>0</v>
      </c>
      <c r="AO2604" s="120">
        <f t="shared" si="2022"/>
        <v>0</v>
      </c>
      <c r="AP2604" s="39">
        <f t="shared" si="2023"/>
        <v>0</v>
      </c>
      <c r="AQ2604" s="141">
        <f t="shared" si="2024"/>
        <v>0</v>
      </c>
      <c r="AR2604" s="142">
        <f t="shared" si="2026"/>
        <v>0</v>
      </c>
      <c r="AS2604" s="143" t="e">
        <f t="shared" si="2027"/>
        <v>#DIV/0!</v>
      </c>
      <c r="AT2604" s="144">
        <f t="shared" si="2025"/>
        <v>0</v>
      </c>
      <c r="AU2604" s="141">
        <f t="shared" si="2028"/>
        <v>0</v>
      </c>
      <c r="AV2604" s="142">
        <f t="shared" si="2029"/>
        <v>0</v>
      </c>
      <c r="AW2604" s="143" t="e">
        <f t="shared" si="2030"/>
        <v>#DIV/0!</v>
      </c>
      <c r="AY2604" s="146" t="str">
        <f t="shared" si="2016"/>
        <v>32.00</v>
      </c>
      <c r="AZ2604" s="1104" t="b">
        <f>COUNTIF('[1]Codes SEC'!$B$2:$B$250,Ministres!AY2604)&gt;0</f>
        <v>1</v>
      </c>
    </row>
    <row r="2605" spans="1:52" ht="35.1" customHeight="1" x14ac:dyDescent="0.25">
      <c r="A2605" s="15" t="s">
        <v>2799</v>
      </c>
      <c r="B2605" s="225">
        <v>18</v>
      </c>
      <c r="C2605" s="122" t="s">
        <v>1315</v>
      </c>
      <c r="D2605" s="123">
        <v>1000</v>
      </c>
      <c r="E2605" s="226"/>
      <c r="F2605" s="122">
        <v>12</v>
      </c>
      <c r="G2605" s="126">
        <v>1</v>
      </c>
      <c r="H2605" s="35" t="str">
        <f t="shared" si="2015"/>
        <v>099</v>
      </c>
      <c r="I2605" s="559" t="s">
        <v>207</v>
      </c>
      <c r="J2605" s="560" t="s">
        <v>3033</v>
      </c>
      <c r="K2605" s="244" t="s">
        <v>3034</v>
      </c>
      <c r="L2605" s="232">
        <v>160</v>
      </c>
      <c r="M2605" s="233">
        <v>160</v>
      </c>
      <c r="N2605" s="130"/>
      <c r="O2605" s="131"/>
      <c r="P2605" s="131"/>
      <c r="Q2605" s="131"/>
      <c r="R2605" s="131"/>
      <c r="S2605" s="131"/>
      <c r="T2605" s="132" t="str">
        <f>IF(SUM(N2605:S2605)=U2605,"OK",SUM(N2605:S2605)-U2605)</f>
        <v>OK</v>
      </c>
      <c r="U2605" s="138"/>
      <c r="V2605" s="138"/>
      <c r="W2605" s="139"/>
      <c r="X2605" s="139"/>
      <c r="Y2605" s="132" t="str">
        <f>IF(SUM(W2605:X2605)=Z2605,"OK",SUM(W2605:X2605)-Z2605)</f>
        <v>OK</v>
      </c>
      <c r="Z2605" s="210"/>
      <c r="AA2605" s="204"/>
      <c r="AB2605" s="202"/>
      <c r="AC2605" s="202"/>
      <c r="AD2605" s="202"/>
      <c r="AE2605" s="202"/>
      <c r="AF2605" s="202"/>
      <c r="AG2605" s="132" t="str">
        <f>IF(SUM(AA2605:AF2605)=AH2605,"OK",SUM(AA2605:AF2605)-AH2605)</f>
        <v>OK</v>
      </c>
      <c r="AH2605" s="138"/>
      <c r="AI2605" s="138"/>
      <c r="AJ2605" s="139"/>
      <c r="AK2605" s="139"/>
      <c r="AL2605" s="132" t="str">
        <f>IF(SUM(AJ2605:AK2605)=AM2605,"OK",SUM(AJ2605:AK2605)-AM2605)</f>
        <v>OK</v>
      </c>
      <c r="AM2605" s="140"/>
      <c r="AN2605" s="119">
        <f>L2605+U2605+V2605+Z2605</f>
        <v>160</v>
      </c>
      <c r="AO2605" s="120">
        <f>M2605+AH2605+AI2605+AM2605</f>
        <v>160</v>
      </c>
      <c r="AP2605" s="39">
        <f>L2605</f>
        <v>160</v>
      </c>
      <c r="AQ2605" s="141">
        <f>AN2605</f>
        <v>160</v>
      </c>
      <c r="AR2605" s="142">
        <f>AQ2605-AP2605</f>
        <v>0</v>
      </c>
      <c r="AS2605" s="143">
        <f>AR2605/AP2605</f>
        <v>0</v>
      </c>
      <c r="AT2605" s="144">
        <f>M2605</f>
        <v>160</v>
      </c>
      <c r="AU2605" s="141">
        <f>AO2605</f>
        <v>160</v>
      </c>
      <c r="AV2605" s="142">
        <f>AU2605-AT2605</f>
        <v>0</v>
      </c>
      <c r="AW2605" s="143">
        <f>AV2605/AT2605</f>
        <v>0</v>
      </c>
      <c r="AY2605" s="146" t="str">
        <f t="shared" si="2016"/>
        <v>33.00</v>
      </c>
      <c r="AZ2605" s="1104" t="b">
        <f>COUNTIF('[1]Codes SEC'!$B$2:$B$250,Ministres!AY2605)&gt;0</f>
        <v>1</v>
      </c>
    </row>
    <row r="2606" spans="1:52" ht="35.1" customHeight="1" x14ac:dyDescent="0.25">
      <c r="A2606" s="15" t="s">
        <v>2799</v>
      </c>
      <c r="B2606" s="225" t="s">
        <v>1335</v>
      </c>
      <c r="C2606" s="122" t="s">
        <v>1315</v>
      </c>
      <c r="D2606" s="123">
        <v>1000</v>
      </c>
      <c r="E2606" s="226"/>
      <c r="F2606" s="122">
        <v>12</v>
      </c>
      <c r="G2606" s="227"/>
      <c r="H2606" s="228" t="str">
        <f t="shared" si="2015"/>
        <v>099</v>
      </c>
      <c r="I2606" s="229">
        <v>83300000</v>
      </c>
      <c r="J2606" s="230" t="s">
        <v>3035</v>
      </c>
      <c r="K2606" s="231" t="s">
        <v>3036</v>
      </c>
      <c r="L2606" s="232">
        <v>0</v>
      </c>
      <c r="M2606" s="233">
        <v>0</v>
      </c>
      <c r="N2606" s="130"/>
      <c r="O2606" s="131"/>
      <c r="P2606" s="131"/>
      <c r="Q2606" s="131"/>
      <c r="R2606" s="131"/>
      <c r="S2606" s="131"/>
      <c r="T2606" s="132" t="str">
        <f t="shared" si="2017"/>
        <v>OK</v>
      </c>
      <c r="U2606" s="138"/>
      <c r="V2606" s="138"/>
      <c r="W2606" s="139"/>
      <c r="X2606" s="139"/>
      <c r="Y2606" s="132" t="str">
        <f t="shared" si="2018"/>
        <v>OK</v>
      </c>
      <c r="Z2606" s="210"/>
      <c r="AA2606" s="204"/>
      <c r="AB2606" s="202"/>
      <c r="AC2606" s="202"/>
      <c r="AD2606" s="202"/>
      <c r="AE2606" s="202"/>
      <c r="AF2606" s="202"/>
      <c r="AG2606" s="132" t="str">
        <f t="shared" si="2019"/>
        <v>OK</v>
      </c>
      <c r="AH2606" s="138"/>
      <c r="AI2606" s="138"/>
      <c r="AJ2606" s="139"/>
      <c r="AK2606" s="139"/>
      <c r="AL2606" s="132" t="str">
        <f t="shared" si="2020"/>
        <v>OK</v>
      </c>
      <c r="AM2606" s="140"/>
      <c r="AN2606" s="119">
        <f t="shared" si="2021"/>
        <v>0</v>
      </c>
      <c r="AO2606" s="120">
        <f t="shared" si="2022"/>
        <v>0</v>
      </c>
      <c r="AP2606" s="39">
        <f t="shared" si="2023"/>
        <v>0</v>
      </c>
      <c r="AQ2606" s="141">
        <f t="shared" si="2024"/>
        <v>0</v>
      </c>
      <c r="AR2606" s="142">
        <f>AQ2606-AP2606</f>
        <v>0</v>
      </c>
      <c r="AS2606" s="143" t="e">
        <f>AR2606/AP2606</f>
        <v>#DIV/0!</v>
      </c>
      <c r="AT2606" s="144">
        <f t="shared" si="2025"/>
        <v>0</v>
      </c>
      <c r="AU2606" s="141">
        <f>AO2606</f>
        <v>0</v>
      </c>
      <c r="AV2606" s="142">
        <f>AU2606-AT2606</f>
        <v>0</v>
      </c>
      <c r="AW2606" s="143" t="e">
        <f>AV2606/AT2606</f>
        <v>#DIV/0!</v>
      </c>
      <c r="AY2606" s="146" t="str">
        <f t="shared" si="2016"/>
        <v>33.00</v>
      </c>
      <c r="AZ2606" s="1104" t="b">
        <f>COUNTIF('[1]Codes SEC'!$B$2:$B$250,Ministres!AY2606)&gt;0</f>
        <v>1</v>
      </c>
    </row>
    <row r="2607" spans="1:52" ht="35.1" customHeight="1" x14ac:dyDescent="0.25">
      <c r="A2607" s="356" t="s">
        <v>2799</v>
      </c>
      <c r="B2607" s="225">
        <v>18</v>
      </c>
      <c r="C2607" s="122" t="s">
        <v>1315</v>
      </c>
      <c r="D2607" s="123">
        <v>1000</v>
      </c>
      <c r="E2607" s="226"/>
      <c r="F2607" s="122">
        <v>12</v>
      </c>
      <c r="G2607" s="126">
        <v>1</v>
      </c>
      <c r="H2607" s="35" t="str">
        <f t="shared" si="2015"/>
        <v>099</v>
      </c>
      <c r="I2607" s="36">
        <v>83450000</v>
      </c>
      <c r="J2607" s="37" t="s">
        <v>3037</v>
      </c>
      <c r="K2607" s="244" t="s">
        <v>3038</v>
      </c>
      <c r="L2607" s="376">
        <v>6000</v>
      </c>
      <c r="M2607" s="377">
        <v>2052</v>
      </c>
      <c r="N2607" s="130"/>
      <c r="O2607" s="131"/>
      <c r="P2607" s="131"/>
      <c r="Q2607" s="131"/>
      <c r="R2607" s="131"/>
      <c r="S2607" s="131"/>
      <c r="T2607" s="132" t="str">
        <f t="shared" si="2017"/>
        <v>OK</v>
      </c>
      <c r="U2607" s="138"/>
      <c r="V2607" s="138"/>
      <c r="W2607" s="139"/>
      <c r="X2607" s="139"/>
      <c r="Y2607" s="132" t="str">
        <f t="shared" si="2018"/>
        <v>OK</v>
      </c>
      <c r="Z2607" s="210"/>
      <c r="AA2607" s="204"/>
      <c r="AB2607" s="202"/>
      <c r="AC2607" s="202"/>
      <c r="AD2607" s="202"/>
      <c r="AE2607" s="202"/>
      <c r="AF2607" s="202"/>
      <c r="AG2607" s="132" t="str">
        <f t="shared" si="2019"/>
        <v>OK</v>
      </c>
      <c r="AH2607" s="138"/>
      <c r="AI2607" s="138"/>
      <c r="AJ2607" s="139"/>
      <c r="AK2607" s="139"/>
      <c r="AL2607" s="132" t="str">
        <f t="shared" si="2020"/>
        <v>OK</v>
      </c>
      <c r="AM2607" s="140"/>
      <c r="AN2607" s="119">
        <f t="shared" si="2021"/>
        <v>6000</v>
      </c>
      <c r="AO2607" s="120">
        <f t="shared" si="2022"/>
        <v>2052</v>
      </c>
      <c r="AP2607" s="39">
        <f t="shared" si="2023"/>
        <v>6000</v>
      </c>
      <c r="AQ2607" s="141">
        <f t="shared" si="2024"/>
        <v>6000</v>
      </c>
      <c r="AR2607" s="142">
        <f t="shared" si="2026"/>
        <v>0</v>
      </c>
      <c r="AS2607" s="143">
        <f t="shared" si="2027"/>
        <v>0</v>
      </c>
      <c r="AT2607" s="144">
        <f t="shared" si="2025"/>
        <v>2052</v>
      </c>
      <c r="AU2607" s="141">
        <f t="shared" si="2028"/>
        <v>2052</v>
      </c>
      <c r="AV2607" s="142">
        <f t="shared" si="2029"/>
        <v>0</v>
      </c>
      <c r="AW2607" s="143">
        <f t="shared" si="2030"/>
        <v>0</v>
      </c>
      <c r="AY2607" s="146" t="str">
        <f t="shared" si="2016"/>
        <v>34.50</v>
      </c>
      <c r="AZ2607" s="1104" t="b">
        <f>COUNTIF('[1]Codes SEC'!$B$2:$B$250,Ministres!AY2607)&gt;0</f>
        <v>1</v>
      </c>
    </row>
    <row r="2608" spans="1:52" ht="35.1" customHeight="1" x14ac:dyDescent="0.25">
      <c r="A2608" s="356" t="s">
        <v>2799</v>
      </c>
      <c r="B2608" s="225">
        <v>18</v>
      </c>
      <c r="C2608" s="122" t="s">
        <v>1315</v>
      </c>
      <c r="D2608" s="123">
        <v>1000</v>
      </c>
      <c r="E2608" s="226"/>
      <c r="F2608" s="122">
        <v>12</v>
      </c>
      <c r="G2608" s="126">
        <v>1</v>
      </c>
      <c r="H2608" s="35" t="str">
        <f t="shared" si="2015"/>
        <v>099</v>
      </c>
      <c r="I2608" s="36">
        <v>83450000</v>
      </c>
      <c r="J2608" s="37" t="s">
        <v>3039</v>
      </c>
      <c r="K2608" s="244" t="s">
        <v>3040</v>
      </c>
      <c r="L2608" s="376">
        <v>0</v>
      </c>
      <c r="M2608" s="377">
        <v>25</v>
      </c>
      <c r="N2608" s="130"/>
      <c r="O2608" s="131"/>
      <c r="P2608" s="131"/>
      <c r="Q2608" s="131"/>
      <c r="R2608" s="131"/>
      <c r="S2608" s="131"/>
      <c r="T2608" s="132" t="str">
        <f t="shared" si="2017"/>
        <v>OK</v>
      </c>
      <c r="U2608" s="138"/>
      <c r="V2608" s="138"/>
      <c r="W2608" s="139"/>
      <c r="X2608" s="139"/>
      <c r="Y2608" s="132" t="str">
        <f t="shared" si="2018"/>
        <v>OK</v>
      </c>
      <c r="Z2608" s="210"/>
      <c r="AA2608" s="204"/>
      <c r="AB2608" s="202"/>
      <c r="AC2608" s="202"/>
      <c r="AD2608" s="202"/>
      <c r="AE2608" s="202"/>
      <c r="AF2608" s="202"/>
      <c r="AG2608" s="132" t="str">
        <f t="shared" si="2019"/>
        <v>OK</v>
      </c>
      <c r="AH2608" s="138"/>
      <c r="AI2608" s="138"/>
      <c r="AJ2608" s="139"/>
      <c r="AK2608" s="139"/>
      <c r="AL2608" s="132" t="str">
        <f t="shared" si="2020"/>
        <v>OK</v>
      </c>
      <c r="AM2608" s="140"/>
      <c r="AN2608" s="119">
        <f t="shared" si="2021"/>
        <v>0</v>
      </c>
      <c r="AO2608" s="120">
        <f t="shared" si="2022"/>
        <v>25</v>
      </c>
      <c r="AP2608" s="39">
        <f t="shared" si="2023"/>
        <v>0</v>
      </c>
      <c r="AQ2608" s="141">
        <f t="shared" si="2024"/>
        <v>0</v>
      </c>
      <c r="AR2608" s="142">
        <f t="shared" si="2026"/>
        <v>0</v>
      </c>
      <c r="AS2608" s="143" t="e">
        <f t="shared" si="2027"/>
        <v>#DIV/0!</v>
      </c>
      <c r="AT2608" s="144">
        <f t="shared" si="2025"/>
        <v>25</v>
      </c>
      <c r="AU2608" s="141">
        <f t="shared" si="2028"/>
        <v>25</v>
      </c>
      <c r="AV2608" s="142">
        <f t="shared" si="2029"/>
        <v>0</v>
      </c>
      <c r="AW2608" s="143">
        <f t="shared" si="2030"/>
        <v>0</v>
      </c>
      <c r="AY2608" s="146" t="str">
        <f t="shared" si="2016"/>
        <v>34.50</v>
      </c>
      <c r="AZ2608" s="1104" t="b">
        <f>COUNTIF('[1]Codes SEC'!$B$2:$B$250,Ministres!AY2608)&gt;0</f>
        <v>1</v>
      </c>
    </row>
    <row r="2609" spans="1:52" ht="35.1" customHeight="1" x14ac:dyDescent="0.25">
      <c r="A2609" s="15" t="s">
        <v>2799</v>
      </c>
      <c r="B2609" s="225">
        <v>18</v>
      </c>
      <c r="C2609" s="122" t="s">
        <v>1315</v>
      </c>
      <c r="D2609" s="123">
        <v>1000</v>
      </c>
      <c r="E2609" s="226"/>
      <c r="F2609" s="122">
        <v>12</v>
      </c>
      <c r="G2609" s="126">
        <v>1</v>
      </c>
      <c r="H2609" s="35" t="str">
        <f t="shared" si="2015"/>
        <v>099</v>
      </c>
      <c r="I2609" s="559" t="s">
        <v>121</v>
      </c>
      <c r="J2609" s="560" t="s">
        <v>3041</v>
      </c>
      <c r="K2609" s="244" t="s">
        <v>3042</v>
      </c>
      <c r="L2609" s="128">
        <v>2930</v>
      </c>
      <c r="M2609" s="129">
        <v>1677</v>
      </c>
      <c r="N2609" s="130"/>
      <c r="O2609" s="131"/>
      <c r="P2609" s="131"/>
      <c r="Q2609" s="131"/>
      <c r="R2609" s="131"/>
      <c r="S2609" s="131"/>
      <c r="T2609" s="132" t="str">
        <f t="shared" si="2017"/>
        <v>OK</v>
      </c>
      <c r="U2609" s="138"/>
      <c r="V2609" s="138"/>
      <c r="W2609" s="139"/>
      <c r="X2609" s="139"/>
      <c r="Y2609" s="132" t="str">
        <f t="shared" si="2018"/>
        <v>OK</v>
      </c>
      <c r="Z2609" s="210"/>
      <c r="AA2609" s="204"/>
      <c r="AB2609" s="202"/>
      <c r="AC2609" s="202"/>
      <c r="AD2609" s="202"/>
      <c r="AE2609" s="202"/>
      <c r="AF2609" s="202"/>
      <c r="AG2609" s="132" t="str">
        <f t="shared" si="2019"/>
        <v>OK</v>
      </c>
      <c r="AH2609" s="138"/>
      <c r="AI2609" s="138"/>
      <c r="AJ2609" s="139"/>
      <c r="AK2609" s="139"/>
      <c r="AL2609" s="132" t="str">
        <f t="shared" si="2020"/>
        <v>OK</v>
      </c>
      <c r="AM2609" s="140"/>
      <c r="AN2609" s="119">
        <f t="shared" si="2021"/>
        <v>2930</v>
      </c>
      <c r="AO2609" s="120">
        <f t="shared" si="2022"/>
        <v>1677</v>
      </c>
      <c r="AP2609" s="39">
        <f t="shared" si="2023"/>
        <v>2930</v>
      </c>
      <c r="AQ2609" s="141">
        <f t="shared" si="2024"/>
        <v>2930</v>
      </c>
      <c r="AR2609" s="142">
        <f t="shared" si="2026"/>
        <v>0</v>
      </c>
      <c r="AS2609" s="143">
        <f t="shared" si="2027"/>
        <v>0</v>
      </c>
      <c r="AT2609" s="144">
        <f t="shared" si="2025"/>
        <v>1677</v>
      </c>
      <c r="AU2609" s="141">
        <f t="shared" si="2028"/>
        <v>1677</v>
      </c>
      <c r="AV2609" s="142">
        <f t="shared" si="2029"/>
        <v>0</v>
      </c>
      <c r="AW2609" s="143">
        <f t="shared" si="2030"/>
        <v>0</v>
      </c>
      <c r="AY2609" s="146" t="str">
        <f t="shared" si="2016"/>
        <v>41.40</v>
      </c>
      <c r="AZ2609" s="1104" t="b">
        <f>COUNTIF('[1]Codes SEC'!$B$2:$B$250,Ministres!AY2609)&gt;0</f>
        <v>1</v>
      </c>
    </row>
    <row r="2610" spans="1:52" ht="35.1" customHeight="1" x14ac:dyDescent="0.25">
      <c r="A2610" s="356" t="s">
        <v>2799</v>
      </c>
      <c r="B2610" s="225">
        <v>18</v>
      </c>
      <c r="C2610" s="122" t="s">
        <v>1315</v>
      </c>
      <c r="D2610" s="123">
        <v>1000</v>
      </c>
      <c r="E2610" s="226"/>
      <c r="F2610" s="122">
        <v>12</v>
      </c>
      <c r="G2610" s="126">
        <v>1</v>
      </c>
      <c r="H2610" s="35" t="str">
        <f t="shared" si="2015"/>
        <v>099</v>
      </c>
      <c r="I2610" s="36" t="s">
        <v>121</v>
      </c>
      <c r="J2610" s="37" t="s">
        <v>3043</v>
      </c>
      <c r="K2610" s="244" t="s">
        <v>3044</v>
      </c>
      <c r="L2610" s="232">
        <v>200</v>
      </c>
      <c r="M2610" s="233">
        <v>200</v>
      </c>
      <c r="N2610" s="130"/>
      <c r="O2610" s="131"/>
      <c r="P2610" s="131"/>
      <c r="Q2610" s="131"/>
      <c r="R2610" s="131"/>
      <c r="S2610" s="131"/>
      <c r="T2610" s="132" t="str">
        <f t="shared" si="2017"/>
        <v>OK</v>
      </c>
      <c r="U2610" s="138"/>
      <c r="V2610" s="138"/>
      <c r="W2610" s="139"/>
      <c r="X2610" s="139"/>
      <c r="Y2610" s="132" t="str">
        <f t="shared" si="2018"/>
        <v>OK</v>
      </c>
      <c r="Z2610" s="210"/>
      <c r="AA2610" s="204"/>
      <c r="AB2610" s="202"/>
      <c r="AC2610" s="202"/>
      <c r="AD2610" s="202"/>
      <c r="AE2610" s="202"/>
      <c r="AF2610" s="202"/>
      <c r="AG2610" s="132" t="str">
        <f t="shared" si="2019"/>
        <v>OK</v>
      </c>
      <c r="AH2610" s="138"/>
      <c r="AI2610" s="138"/>
      <c r="AJ2610" s="139"/>
      <c r="AK2610" s="139"/>
      <c r="AL2610" s="132" t="str">
        <f t="shared" si="2020"/>
        <v>OK</v>
      </c>
      <c r="AM2610" s="140"/>
      <c r="AN2610" s="119">
        <f t="shared" si="2021"/>
        <v>200</v>
      </c>
      <c r="AO2610" s="120">
        <f t="shared" si="2022"/>
        <v>200</v>
      </c>
      <c r="AP2610" s="39">
        <f t="shared" si="2023"/>
        <v>200</v>
      </c>
      <c r="AQ2610" s="141">
        <f t="shared" si="2024"/>
        <v>200</v>
      </c>
      <c r="AR2610" s="142">
        <f t="shared" si="2026"/>
        <v>0</v>
      </c>
      <c r="AS2610" s="143">
        <f t="shared" si="2027"/>
        <v>0</v>
      </c>
      <c r="AT2610" s="144">
        <f t="shared" si="2025"/>
        <v>200</v>
      </c>
      <c r="AU2610" s="141">
        <f t="shared" si="2028"/>
        <v>200</v>
      </c>
      <c r="AV2610" s="142">
        <f t="shared" si="2029"/>
        <v>0</v>
      </c>
      <c r="AW2610" s="143">
        <f t="shared" si="2030"/>
        <v>0</v>
      </c>
      <c r="AY2610" s="146" t="str">
        <f t="shared" si="2016"/>
        <v>41.40</v>
      </c>
      <c r="AZ2610" s="1104" t="b">
        <f>COUNTIF('[1]Codes SEC'!$B$2:$B$250,Ministres!AY2610)&gt;0</f>
        <v>1</v>
      </c>
    </row>
    <row r="2611" spans="1:52" ht="35.1" customHeight="1" x14ac:dyDescent="0.25">
      <c r="A2611" s="356" t="s">
        <v>2799</v>
      </c>
      <c r="B2611" s="225" t="s">
        <v>1335</v>
      </c>
      <c r="C2611" s="122" t="s">
        <v>1315</v>
      </c>
      <c r="D2611" s="123">
        <v>1000</v>
      </c>
      <c r="E2611" s="226"/>
      <c r="F2611" s="122">
        <v>12</v>
      </c>
      <c r="G2611" s="227">
        <v>1</v>
      </c>
      <c r="H2611" s="228" t="str">
        <f t="shared" si="2015"/>
        <v>099</v>
      </c>
      <c r="I2611" s="229">
        <v>84322000</v>
      </c>
      <c r="J2611" s="230" t="s">
        <v>3045</v>
      </c>
      <c r="K2611" s="231" t="s">
        <v>3046</v>
      </c>
      <c r="L2611" s="232">
        <v>0</v>
      </c>
      <c r="M2611" s="233">
        <v>0</v>
      </c>
      <c r="N2611" s="130"/>
      <c r="O2611" s="131"/>
      <c r="P2611" s="131"/>
      <c r="Q2611" s="131"/>
      <c r="R2611" s="131"/>
      <c r="S2611" s="131"/>
      <c r="T2611" s="132" t="str">
        <f>IF(SUM(N2611:S2611)=U2611,"OK",SUM(N2611:S2611)-U2611)</f>
        <v>OK</v>
      </c>
      <c r="U2611" s="138"/>
      <c r="V2611" s="138"/>
      <c r="W2611" s="139"/>
      <c r="X2611" s="139"/>
      <c r="Y2611" s="132" t="str">
        <f>IF(SUM(W2611:X2611)=Z2611,"OK",SUM(W2611:X2611)-Z2611)</f>
        <v>OK</v>
      </c>
      <c r="Z2611" s="210"/>
      <c r="AA2611" s="204"/>
      <c r="AB2611" s="202"/>
      <c r="AC2611" s="202"/>
      <c r="AD2611" s="202"/>
      <c r="AE2611" s="202"/>
      <c r="AF2611" s="202"/>
      <c r="AG2611" s="132" t="str">
        <f>IF(SUM(AA2611:AF2611)=AH2611,"OK",SUM(AA2611:AF2611)-AH2611)</f>
        <v>OK</v>
      </c>
      <c r="AH2611" s="138"/>
      <c r="AI2611" s="138"/>
      <c r="AJ2611" s="139"/>
      <c r="AK2611" s="139"/>
      <c r="AL2611" s="132" t="str">
        <f>IF(SUM(AJ2611:AK2611)=AM2611,"OK",SUM(AJ2611:AK2611)-AM2611)</f>
        <v>OK</v>
      </c>
      <c r="AM2611" s="140"/>
      <c r="AN2611" s="119">
        <f>L2611+U2611+V2611+Z2611</f>
        <v>0</v>
      </c>
      <c r="AO2611" s="120">
        <f>M2611+AH2611+AI2611+AM2611</f>
        <v>0</v>
      </c>
      <c r="AP2611" s="39">
        <f>L2611</f>
        <v>0</v>
      </c>
      <c r="AQ2611" s="141">
        <f>AN2611</f>
        <v>0</v>
      </c>
      <c r="AR2611" s="142">
        <f>AQ2611-AP2611</f>
        <v>0</v>
      </c>
      <c r="AS2611" s="143" t="e">
        <f>AR2611/AP2611</f>
        <v>#DIV/0!</v>
      </c>
      <c r="AT2611" s="144">
        <f>M2611</f>
        <v>0</v>
      </c>
      <c r="AU2611" s="141">
        <f>AO2611</f>
        <v>0</v>
      </c>
      <c r="AV2611" s="142">
        <f>AU2611-AT2611</f>
        <v>0</v>
      </c>
      <c r="AW2611" s="143" t="e">
        <f>AV2611/AT2611</f>
        <v>#DIV/0!</v>
      </c>
      <c r="AY2611" s="146" t="str">
        <f t="shared" si="2016"/>
        <v>43.22</v>
      </c>
      <c r="AZ2611" s="1104" t="b">
        <f>COUNTIF('[1]Codes SEC'!$B$2:$B$250,Ministres!AY2611)&gt;0</f>
        <v>1</v>
      </c>
    </row>
    <row r="2612" spans="1:52" ht="35.1" customHeight="1" x14ac:dyDescent="0.25">
      <c r="A2612" s="15" t="s">
        <v>2799</v>
      </c>
      <c r="B2612" s="225">
        <v>18</v>
      </c>
      <c r="C2612" s="122" t="s">
        <v>1315</v>
      </c>
      <c r="D2612" s="123">
        <v>1000</v>
      </c>
      <c r="E2612" s="226"/>
      <c r="F2612" s="122">
        <v>12</v>
      </c>
      <c r="G2612" s="126">
        <v>1</v>
      </c>
      <c r="H2612" s="35" t="str">
        <f t="shared" si="2015"/>
        <v>099</v>
      </c>
      <c r="I2612" s="559" t="s">
        <v>1178</v>
      </c>
      <c r="J2612" s="560" t="s">
        <v>3047</v>
      </c>
      <c r="K2612" s="244" t="s">
        <v>3048</v>
      </c>
      <c r="L2612" s="232">
        <v>918</v>
      </c>
      <c r="M2612" s="233">
        <v>868</v>
      </c>
      <c r="N2612" s="130"/>
      <c r="O2612" s="131"/>
      <c r="P2612" s="131"/>
      <c r="Q2612" s="131"/>
      <c r="R2612" s="131"/>
      <c r="S2612" s="131"/>
      <c r="T2612" s="132" t="str">
        <f t="shared" si="2017"/>
        <v>OK</v>
      </c>
      <c r="U2612" s="138"/>
      <c r="V2612" s="138"/>
      <c r="W2612" s="139"/>
      <c r="X2612" s="139"/>
      <c r="Y2612" s="132" t="str">
        <f t="shared" si="2018"/>
        <v>OK</v>
      </c>
      <c r="Z2612" s="210"/>
      <c r="AA2612" s="204"/>
      <c r="AB2612" s="202"/>
      <c r="AC2612" s="202"/>
      <c r="AD2612" s="202"/>
      <c r="AE2612" s="202"/>
      <c r="AF2612" s="202"/>
      <c r="AG2612" s="132" t="str">
        <f t="shared" si="2019"/>
        <v>OK</v>
      </c>
      <c r="AH2612" s="138"/>
      <c r="AI2612" s="138"/>
      <c r="AJ2612" s="139"/>
      <c r="AK2612" s="139"/>
      <c r="AL2612" s="132" t="str">
        <f t="shared" si="2020"/>
        <v>OK</v>
      </c>
      <c r="AM2612" s="140"/>
      <c r="AN2612" s="119">
        <f t="shared" si="2021"/>
        <v>918</v>
      </c>
      <c r="AO2612" s="120">
        <f t="shared" si="2022"/>
        <v>868</v>
      </c>
      <c r="AP2612" s="39">
        <f t="shared" si="2023"/>
        <v>918</v>
      </c>
      <c r="AQ2612" s="141">
        <f t="shared" si="2024"/>
        <v>918</v>
      </c>
      <c r="AR2612" s="142">
        <f t="shared" si="2026"/>
        <v>0</v>
      </c>
      <c r="AS2612" s="143">
        <f t="shared" si="2027"/>
        <v>0</v>
      </c>
      <c r="AT2612" s="144">
        <f t="shared" si="2025"/>
        <v>868</v>
      </c>
      <c r="AU2612" s="141">
        <f t="shared" si="2028"/>
        <v>868</v>
      </c>
      <c r="AV2612" s="142">
        <f t="shared" si="2029"/>
        <v>0</v>
      </c>
      <c r="AW2612" s="143">
        <f t="shared" si="2030"/>
        <v>0</v>
      </c>
      <c r="AY2612" s="146" t="str">
        <f t="shared" si="2016"/>
        <v>43.40</v>
      </c>
      <c r="AZ2612" s="1104" t="b">
        <f>COUNTIF('[1]Codes SEC'!$B$2:$B$250,Ministres!AY2612)&gt;0</f>
        <v>1</v>
      </c>
    </row>
    <row r="2613" spans="1:52" ht="35.1" customHeight="1" x14ac:dyDescent="0.25">
      <c r="A2613" s="15" t="s">
        <v>2799</v>
      </c>
      <c r="B2613" s="225" t="s">
        <v>1335</v>
      </c>
      <c r="C2613" s="122" t="s">
        <v>1315</v>
      </c>
      <c r="D2613" s="123">
        <v>1000</v>
      </c>
      <c r="E2613" s="226"/>
      <c r="F2613" s="122">
        <v>12</v>
      </c>
      <c r="G2613" s="227"/>
      <c r="H2613" s="228" t="str">
        <f t="shared" si="2015"/>
        <v>099</v>
      </c>
      <c r="I2613" s="229">
        <v>84340000</v>
      </c>
      <c r="J2613" s="230" t="s">
        <v>3049</v>
      </c>
      <c r="K2613" s="231" t="s">
        <v>3050</v>
      </c>
      <c r="L2613" s="232">
        <v>0</v>
      </c>
      <c r="M2613" s="233">
        <v>0</v>
      </c>
      <c r="N2613" s="130"/>
      <c r="O2613" s="131"/>
      <c r="P2613" s="131"/>
      <c r="Q2613" s="131"/>
      <c r="R2613" s="131"/>
      <c r="S2613" s="131"/>
      <c r="T2613" s="132" t="str">
        <f>IF(SUM(N2613:S2613)=U2613,"OK",SUM(N2613:S2613)-U2613)</f>
        <v>OK</v>
      </c>
      <c r="U2613" s="138"/>
      <c r="V2613" s="138"/>
      <c r="W2613" s="139"/>
      <c r="X2613" s="139"/>
      <c r="Y2613" s="132" t="str">
        <f>IF(SUM(W2613:X2613)=Z2613,"OK",SUM(W2613:X2613)-Z2613)</f>
        <v>OK</v>
      </c>
      <c r="Z2613" s="210"/>
      <c r="AA2613" s="204"/>
      <c r="AB2613" s="202"/>
      <c r="AC2613" s="202"/>
      <c r="AD2613" s="202"/>
      <c r="AE2613" s="202"/>
      <c r="AF2613" s="202"/>
      <c r="AG2613" s="132" t="str">
        <f>IF(SUM(AA2613:AF2613)=AH2613,"OK",SUM(AA2613:AF2613)-AH2613)</f>
        <v>OK</v>
      </c>
      <c r="AH2613" s="138"/>
      <c r="AI2613" s="138"/>
      <c r="AJ2613" s="139"/>
      <c r="AK2613" s="139"/>
      <c r="AL2613" s="132" t="str">
        <f>IF(SUM(AJ2613:AK2613)=AM2613,"OK",SUM(AJ2613:AK2613)-AM2613)</f>
        <v>OK</v>
      </c>
      <c r="AM2613" s="140"/>
      <c r="AN2613" s="119">
        <f>L2613+U2613+V2613+Z2613</f>
        <v>0</v>
      </c>
      <c r="AO2613" s="120">
        <f>M2613+AH2613+AI2613+AM2613</f>
        <v>0</v>
      </c>
      <c r="AP2613" s="39">
        <f>L2613</f>
        <v>0</v>
      </c>
      <c r="AQ2613" s="141">
        <f>AN2613</f>
        <v>0</v>
      </c>
      <c r="AR2613" s="142">
        <f>AQ2613-AP2613</f>
        <v>0</v>
      </c>
      <c r="AS2613" s="143" t="e">
        <f>AR2613/AP2613</f>
        <v>#DIV/0!</v>
      </c>
      <c r="AT2613" s="144">
        <f>M2613</f>
        <v>0</v>
      </c>
      <c r="AU2613" s="141">
        <f>AO2613</f>
        <v>0</v>
      </c>
      <c r="AV2613" s="142">
        <f>AU2613-AT2613</f>
        <v>0</v>
      </c>
      <c r="AW2613" s="143" t="e">
        <f>AV2613/AT2613</f>
        <v>#DIV/0!</v>
      </c>
      <c r="AY2613" s="146" t="str">
        <f t="shared" si="2016"/>
        <v>43.40</v>
      </c>
      <c r="AZ2613" s="1104" t="b">
        <f>COUNTIF('[1]Codes SEC'!$B$2:$B$250,Ministres!AY2613)&gt;0</f>
        <v>1</v>
      </c>
    </row>
    <row r="2614" spans="1:52" ht="35.1" customHeight="1" x14ac:dyDescent="0.25">
      <c r="A2614" s="15" t="s">
        <v>2799</v>
      </c>
      <c r="B2614" s="225" t="s">
        <v>1335</v>
      </c>
      <c r="C2614" s="122" t="s">
        <v>1315</v>
      </c>
      <c r="D2614" s="123">
        <v>1000</v>
      </c>
      <c r="E2614" s="226"/>
      <c r="F2614" s="122">
        <v>12</v>
      </c>
      <c r="G2614" s="227"/>
      <c r="H2614" s="228" t="str">
        <f t="shared" si="2015"/>
        <v>099</v>
      </c>
      <c r="I2614" s="229">
        <v>84340000</v>
      </c>
      <c r="J2614" s="230" t="s">
        <v>3051</v>
      </c>
      <c r="K2614" s="231" t="s">
        <v>3052</v>
      </c>
      <c r="L2614" s="232">
        <v>0</v>
      </c>
      <c r="M2614" s="233">
        <v>0</v>
      </c>
      <c r="N2614" s="130"/>
      <c r="O2614" s="131"/>
      <c r="P2614" s="131"/>
      <c r="Q2614" s="131"/>
      <c r="R2614" s="131"/>
      <c r="S2614" s="131"/>
      <c r="T2614" s="132" t="str">
        <f>IF(SUM(N2614:S2614)=U2614,"OK",SUM(N2614:S2614)-U2614)</f>
        <v>OK</v>
      </c>
      <c r="U2614" s="138"/>
      <c r="V2614" s="138"/>
      <c r="W2614" s="139"/>
      <c r="X2614" s="139"/>
      <c r="Y2614" s="132" t="str">
        <f>IF(SUM(W2614:X2614)=Z2614,"OK",SUM(W2614:X2614)-Z2614)</f>
        <v>OK</v>
      </c>
      <c r="Z2614" s="210"/>
      <c r="AA2614" s="204"/>
      <c r="AB2614" s="202"/>
      <c r="AC2614" s="202"/>
      <c r="AD2614" s="202"/>
      <c r="AE2614" s="202"/>
      <c r="AF2614" s="202"/>
      <c r="AG2614" s="132" t="str">
        <f>IF(SUM(AA2614:AF2614)=AH2614,"OK",SUM(AA2614:AF2614)-AH2614)</f>
        <v>OK</v>
      </c>
      <c r="AH2614" s="138"/>
      <c r="AI2614" s="138"/>
      <c r="AJ2614" s="139"/>
      <c r="AK2614" s="139"/>
      <c r="AL2614" s="132" t="str">
        <f>IF(SUM(AJ2614:AK2614)=AM2614,"OK",SUM(AJ2614:AK2614)-AM2614)</f>
        <v>OK</v>
      </c>
      <c r="AM2614" s="140"/>
      <c r="AN2614" s="119">
        <f>L2614+U2614+V2614+Z2614</f>
        <v>0</v>
      </c>
      <c r="AO2614" s="120">
        <f>M2614+AH2614+AI2614+AM2614</f>
        <v>0</v>
      </c>
      <c r="AP2614" s="39">
        <f>L2614</f>
        <v>0</v>
      </c>
      <c r="AQ2614" s="141">
        <f>AN2614</f>
        <v>0</v>
      </c>
      <c r="AR2614" s="142">
        <f>AQ2614-AP2614</f>
        <v>0</v>
      </c>
      <c r="AS2614" s="143" t="e">
        <f>AR2614/AP2614</f>
        <v>#DIV/0!</v>
      </c>
      <c r="AT2614" s="144">
        <f>M2614</f>
        <v>0</v>
      </c>
      <c r="AU2614" s="141">
        <f>AO2614</f>
        <v>0</v>
      </c>
      <c r="AV2614" s="142">
        <f>AU2614-AT2614</f>
        <v>0</v>
      </c>
      <c r="AW2614" s="143" t="e">
        <f>AV2614/AT2614</f>
        <v>#DIV/0!</v>
      </c>
      <c r="AY2614" s="146" t="str">
        <f t="shared" si="2016"/>
        <v>43.40</v>
      </c>
      <c r="AZ2614" s="1104" t="b">
        <f>COUNTIF('[1]Codes SEC'!$B$2:$B$250,Ministres!AY2614)&gt;0</f>
        <v>1</v>
      </c>
    </row>
    <row r="2615" spans="1:52" ht="35.1" customHeight="1" x14ac:dyDescent="0.25">
      <c r="A2615" s="356" t="s">
        <v>2799</v>
      </c>
      <c r="B2615" s="225">
        <v>18</v>
      </c>
      <c r="C2615" s="122" t="s">
        <v>1315</v>
      </c>
      <c r="D2615" s="123">
        <v>1000</v>
      </c>
      <c r="E2615" s="226"/>
      <c r="F2615" s="122">
        <v>12</v>
      </c>
      <c r="G2615" s="126">
        <v>1</v>
      </c>
      <c r="H2615" s="35" t="str">
        <f t="shared" si="2015"/>
        <v>099</v>
      </c>
      <c r="I2615" s="559" t="s">
        <v>1407</v>
      </c>
      <c r="J2615" s="560" t="s">
        <v>3053</v>
      </c>
      <c r="K2615" s="244" t="s">
        <v>3054</v>
      </c>
      <c r="L2615" s="232">
        <v>520</v>
      </c>
      <c r="M2615" s="233">
        <v>981</v>
      </c>
      <c r="N2615" s="130"/>
      <c r="O2615" s="131"/>
      <c r="P2615" s="131"/>
      <c r="Q2615" s="131"/>
      <c r="R2615" s="131"/>
      <c r="S2615" s="131"/>
      <c r="T2615" s="132" t="str">
        <f>IF(SUM(N2615:S2615)=U2615,"OK",SUM(N2615:S2615)-U2615)</f>
        <v>OK</v>
      </c>
      <c r="U2615" s="138"/>
      <c r="V2615" s="138"/>
      <c r="W2615" s="139"/>
      <c r="X2615" s="139"/>
      <c r="Y2615" s="132" t="str">
        <f>IF(SUM(W2615:X2615)=Z2615,"OK",SUM(W2615:X2615)-Z2615)</f>
        <v>OK</v>
      </c>
      <c r="Z2615" s="210"/>
      <c r="AA2615" s="204"/>
      <c r="AB2615" s="202"/>
      <c r="AC2615" s="202"/>
      <c r="AD2615" s="202"/>
      <c r="AE2615" s="202"/>
      <c r="AF2615" s="202"/>
      <c r="AG2615" s="132" t="str">
        <f>IF(SUM(AA2615:AF2615)=AH2615,"OK",SUM(AA2615:AF2615)-AH2615)</f>
        <v>OK</v>
      </c>
      <c r="AH2615" s="138"/>
      <c r="AI2615" s="138"/>
      <c r="AJ2615" s="139"/>
      <c r="AK2615" s="139"/>
      <c r="AL2615" s="132" t="str">
        <f>IF(SUM(AJ2615:AK2615)=AM2615,"OK",SUM(AJ2615:AK2615)-AM2615)</f>
        <v>OK</v>
      </c>
      <c r="AM2615" s="140"/>
      <c r="AN2615" s="119">
        <f>L2615+U2615+V2615+Z2615</f>
        <v>520</v>
      </c>
      <c r="AO2615" s="120">
        <f>M2615+AH2615+AI2615+AM2615</f>
        <v>981</v>
      </c>
      <c r="AP2615" s="39">
        <f>L2615</f>
        <v>520</v>
      </c>
      <c r="AQ2615" s="141">
        <f>AN2615</f>
        <v>520</v>
      </c>
      <c r="AR2615" s="142">
        <f>AQ2615-AP2615</f>
        <v>0</v>
      </c>
      <c r="AS2615" s="143">
        <f>AR2615/AP2615</f>
        <v>0</v>
      </c>
      <c r="AT2615" s="144">
        <f>M2615</f>
        <v>981</v>
      </c>
      <c r="AU2615" s="141">
        <f>AO2615</f>
        <v>981</v>
      </c>
      <c r="AV2615" s="142">
        <f>AU2615-AT2615</f>
        <v>0</v>
      </c>
      <c r="AW2615" s="143">
        <f>AV2615/AT2615</f>
        <v>0</v>
      </c>
      <c r="AY2615" s="146" t="str">
        <f t="shared" si="2016"/>
        <v>43.53</v>
      </c>
      <c r="AZ2615" s="1104" t="b">
        <f>COUNTIF('[1]Codes SEC'!$B$2:$B$250,Ministres!AY2615)&gt;0</f>
        <v>1</v>
      </c>
    </row>
    <row r="2616" spans="1:52" ht="35.1" customHeight="1" x14ac:dyDescent="0.25">
      <c r="A2616" s="15" t="s">
        <v>2799</v>
      </c>
      <c r="B2616" s="225">
        <v>18</v>
      </c>
      <c r="C2616" s="122" t="s">
        <v>1315</v>
      </c>
      <c r="D2616" s="123">
        <v>1000</v>
      </c>
      <c r="E2616" s="226"/>
      <c r="F2616" s="122">
        <v>12</v>
      </c>
      <c r="G2616" s="126">
        <v>1</v>
      </c>
      <c r="H2616" s="35" t="str">
        <f t="shared" si="2015"/>
        <v>099</v>
      </c>
      <c r="I2616" s="559" t="s">
        <v>2701</v>
      </c>
      <c r="J2616" s="560" t="s">
        <v>3055</v>
      </c>
      <c r="K2616" s="244" t="s">
        <v>3056</v>
      </c>
      <c r="L2616" s="232">
        <v>0</v>
      </c>
      <c r="M2616" s="233">
        <v>0</v>
      </c>
      <c r="N2616" s="130"/>
      <c r="O2616" s="131"/>
      <c r="P2616" s="131"/>
      <c r="Q2616" s="131"/>
      <c r="R2616" s="131"/>
      <c r="S2616" s="131"/>
      <c r="T2616" s="132" t="str">
        <f t="shared" si="2017"/>
        <v>OK</v>
      </c>
      <c r="U2616" s="138"/>
      <c r="V2616" s="138"/>
      <c r="W2616" s="139"/>
      <c r="X2616" s="139"/>
      <c r="Y2616" s="132" t="str">
        <f t="shared" si="2018"/>
        <v>OK</v>
      </c>
      <c r="Z2616" s="210"/>
      <c r="AA2616" s="204"/>
      <c r="AB2616" s="202"/>
      <c r="AC2616" s="202"/>
      <c r="AD2616" s="202"/>
      <c r="AE2616" s="202"/>
      <c r="AF2616" s="202"/>
      <c r="AG2616" s="132" t="str">
        <f t="shared" si="2019"/>
        <v>OK</v>
      </c>
      <c r="AH2616" s="138"/>
      <c r="AI2616" s="138"/>
      <c r="AJ2616" s="139"/>
      <c r="AK2616" s="139"/>
      <c r="AL2616" s="132" t="str">
        <f t="shared" si="2020"/>
        <v>OK</v>
      </c>
      <c r="AM2616" s="140"/>
      <c r="AN2616" s="119">
        <f t="shared" si="2021"/>
        <v>0</v>
      </c>
      <c r="AO2616" s="120">
        <f t="shared" si="2022"/>
        <v>0</v>
      </c>
      <c r="AP2616" s="39">
        <f t="shared" si="2023"/>
        <v>0</v>
      </c>
      <c r="AQ2616" s="141">
        <f t="shared" si="2024"/>
        <v>0</v>
      </c>
      <c r="AR2616" s="142">
        <f t="shared" si="2026"/>
        <v>0</v>
      </c>
      <c r="AS2616" s="143" t="e">
        <f t="shared" si="2027"/>
        <v>#DIV/0!</v>
      </c>
      <c r="AT2616" s="144">
        <f t="shared" si="2025"/>
        <v>0</v>
      </c>
      <c r="AU2616" s="141">
        <f t="shared" si="2028"/>
        <v>0</v>
      </c>
      <c r="AV2616" s="142">
        <f t="shared" si="2029"/>
        <v>0</v>
      </c>
      <c r="AW2616" s="143" t="e">
        <f t="shared" si="2030"/>
        <v>#DIV/0!</v>
      </c>
      <c r="AY2616" s="146" t="str">
        <f t="shared" si="2016"/>
        <v>43.59</v>
      </c>
      <c r="AZ2616" s="1104" t="b">
        <f>COUNTIF('[1]Codes SEC'!$B$2:$B$250,Ministres!AY2616)&gt;0</f>
        <v>1</v>
      </c>
    </row>
    <row r="2617" spans="1:52" ht="35.1" customHeight="1" x14ac:dyDescent="0.25">
      <c r="A2617" s="15" t="s">
        <v>2799</v>
      </c>
      <c r="B2617" s="225" t="s">
        <v>1335</v>
      </c>
      <c r="C2617" s="122" t="s">
        <v>1315</v>
      </c>
      <c r="D2617" s="123">
        <v>1000</v>
      </c>
      <c r="E2617" s="226"/>
      <c r="F2617" s="122">
        <v>12</v>
      </c>
      <c r="G2617" s="227"/>
      <c r="H2617" s="228" t="str">
        <f t="shared" si="2015"/>
        <v>099</v>
      </c>
      <c r="I2617" s="229">
        <v>84359000</v>
      </c>
      <c r="J2617" s="230" t="s">
        <v>3057</v>
      </c>
      <c r="K2617" s="231" t="s">
        <v>3058</v>
      </c>
      <c r="L2617" s="232">
        <v>0</v>
      </c>
      <c r="M2617" s="233">
        <v>0</v>
      </c>
      <c r="N2617" s="130"/>
      <c r="O2617" s="131"/>
      <c r="P2617" s="131"/>
      <c r="Q2617" s="131"/>
      <c r="R2617" s="131"/>
      <c r="S2617" s="131"/>
      <c r="T2617" s="132" t="str">
        <f t="shared" si="2017"/>
        <v>OK</v>
      </c>
      <c r="U2617" s="138"/>
      <c r="V2617" s="138"/>
      <c r="W2617" s="139"/>
      <c r="X2617" s="139"/>
      <c r="Y2617" s="132" t="str">
        <f t="shared" si="2018"/>
        <v>OK</v>
      </c>
      <c r="Z2617" s="210"/>
      <c r="AA2617" s="204"/>
      <c r="AB2617" s="202"/>
      <c r="AC2617" s="202"/>
      <c r="AD2617" s="202"/>
      <c r="AE2617" s="202"/>
      <c r="AF2617" s="202"/>
      <c r="AG2617" s="132" t="str">
        <f t="shared" si="2019"/>
        <v>OK</v>
      </c>
      <c r="AH2617" s="138"/>
      <c r="AI2617" s="138"/>
      <c r="AJ2617" s="139"/>
      <c r="AK2617" s="139"/>
      <c r="AL2617" s="132" t="str">
        <f t="shared" si="2020"/>
        <v>OK</v>
      </c>
      <c r="AM2617" s="140"/>
      <c r="AN2617" s="119">
        <f t="shared" si="2021"/>
        <v>0</v>
      </c>
      <c r="AO2617" s="120">
        <f t="shared" si="2022"/>
        <v>0</v>
      </c>
      <c r="AP2617" s="39">
        <f t="shared" si="2023"/>
        <v>0</v>
      </c>
      <c r="AQ2617" s="141">
        <f t="shared" si="2024"/>
        <v>0</v>
      </c>
      <c r="AR2617" s="142">
        <f>AQ2617-AP2617</f>
        <v>0</v>
      </c>
      <c r="AS2617" s="143" t="e">
        <f>AR2617/AP2617</f>
        <v>#DIV/0!</v>
      </c>
      <c r="AT2617" s="144">
        <f t="shared" si="2025"/>
        <v>0</v>
      </c>
      <c r="AU2617" s="141">
        <f>AO2617</f>
        <v>0</v>
      </c>
      <c r="AV2617" s="142">
        <f>AU2617-AT2617</f>
        <v>0</v>
      </c>
      <c r="AW2617" s="143" t="e">
        <f>AV2617/AT2617</f>
        <v>#DIV/0!</v>
      </c>
      <c r="AY2617" s="146" t="str">
        <f t="shared" si="2016"/>
        <v>43.59</v>
      </c>
      <c r="AZ2617" s="1104" t="b">
        <f>COUNTIF('[1]Codes SEC'!$B$2:$B$250,Ministres!AY2617)&gt;0</f>
        <v>1</v>
      </c>
    </row>
    <row r="2618" spans="1:52" ht="35.1" customHeight="1" x14ac:dyDescent="0.25">
      <c r="A2618" s="15" t="s">
        <v>2799</v>
      </c>
      <c r="B2618" s="225">
        <v>18</v>
      </c>
      <c r="C2618" s="122" t="s">
        <v>1315</v>
      </c>
      <c r="D2618" s="123">
        <v>1000</v>
      </c>
      <c r="E2618" s="226"/>
      <c r="F2618" s="122">
        <v>12</v>
      </c>
      <c r="G2618" s="126">
        <v>1</v>
      </c>
      <c r="H2618" s="35" t="str">
        <f t="shared" si="2015"/>
        <v>099</v>
      </c>
      <c r="I2618" s="559" t="s">
        <v>301</v>
      </c>
      <c r="J2618" s="560" t="s">
        <v>3059</v>
      </c>
      <c r="K2618" s="281" t="s">
        <v>3060</v>
      </c>
      <c r="L2618" s="232">
        <v>200</v>
      </c>
      <c r="M2618" s="233">
        <v>200</v>
      </c>
      <c r="N2618" s="130"/>
      <c r="O2618" s="131"/>
      <c r="P2618" s="131"/>
      <c r="Q2618" s="131"/>
      <c r="R2618" s="131"/>
      <c r="S2618" s="131"/>
      <c r="T2618" s="132" t="str">
        <f t="shared" si="2017"/>
        <v>OK</v>
      </c>
      <c r="U2618" s="138"/>
      <c r="V2618" s="138"/>
      <c r="W2618" s="139"/>
      <c r="X2618" s="139"/>
      <c r="Y2618" s="132" t="str">
        <f t="shared" si="2018"/>
        <v>OK</v>
      </c>
      <c r="Z2618" s="210"/>
      <c r="AA2618" s="204"/>
      <c r="AB2618" s="202"/>
      <c r="AC2618" s="202"/>
      <c r="AD2618" s="202"/>
      <c r="AE2618" s="202"/>
      <c r="AF2618" s="202"/>
      <c r="AG2618" s="132" t="str">
        <f t="shared" si="2019"/>
        <v>OK</v>
      </c>
      <c r="AH2618" s="138"/>
      <c r="AI2618" s="138"/>
      <c r="AJ2618" s="139"/>
      <c r="AK2618" s="139"/>
      <c r="AL2618" s="132" t="str">
        <f t="shared" si="2020"/>
        <v>OK</v>
      </c>
      <c r="AM2618" s="140"/>
      <c r="AN2618" s="119">
        <f t="shared" si="2021"/>
        <v>200</v>
      </c>
      <c r="AO2618" s="120">
        <f t="shared" si="2022"/>
        <v>200</v>
      </c>
      <c r="AP2618" s="39">
        <f t="shared" si="2023"/>
        <v>200</v>
      </c>
      <c r="AQ2618" s="141">
        <f t="shared" si="2024"/>
        <v>200</v>
      </c>
      <c r="AR2618" s="142">
        <f t="shared" si="2026"/>
        <v>0</v>
      </c>
      <c r="AS2618" s="143">
        <f>AR2618/AP2618</f>
        <v>0</v>
      </c>
      <c r="AT2618" s="144">
        <f t="shared" si="2025"/>
        <v>200</v>
      </c>
      <c r="AU2618" s="141">
        <f t="shared" si="2028"/>
        <v>200</v>
      </c>
      <c r="AV2618" s="142">
        <f t="shared" si="2029"/>
        <v>0</v>
      </c>
      <c r="AW2618" s="143">
        <f>AV2618/AT2618</f>
        <v>0</v>
      </c>
      <c r="AY2618" s="146" t="str">
        <f t="shared" si="2016"/>
        <v>45.24</v>
      </c>
      <c r="AZ2618" s="1104" t="b">
        <f>COUNTIF('[1]Codes SEC'!$B$2:$B$250,Ministres!AY2618)&gt;0</f>
        <v>1</v>
      </c>
    </row>
    <row r="2619" spans="1:52" ht="35.1" customHeight="1" x14ac:dyDescent="0.25">
      <c r="A2619" s="15" t="s">
        <v>2799</v>
      </c>
      <c r="B2619" s="225" t="s">
        <v>1335</v>
      </c>
      <c r="C2619" s="122" t="s">
        <v>1315</v>
      </c>
      <c r="D2619" s="123">
        <v>1000</v>
      </c>
      <c r="E2619" s="226"/>
      <c r="F2619" s="122">
        <v>12</v>
      </c>
      <c r="G2619" s="227"/>
      <c r="H2619" s="228" t="str">
        <f t="shared" si="2015"/>
        <v>099</v>
      </c>
      <c r="I2619" s="229">
        <v>84540000</v>
      </c>
      <c r="J2619" s="230" t="s">
        <v>3061</v>
      </c>
      <c r="K2619" s="231" t="s">
        <v>3062</v>
      </c>
      <c r="L2619" s="232">
        <v>0</v>
      </c>
      <c r="M2619" s="233">
        <v>0</v>
      </c>
      <c r="N2619" s="130"/>
      <c r="O2619" s="131"/>
      <c r="P2619" s="131"/>
      <c r="Q2619" s="131"/>
      <c r="R2619" s="131"/>
      <c r="S2619" s="131"/>
      <c r="T2619" s="132" t="str">
        <f>IF(SUM(N2619:S2619)=U2619,"OK",SUM(N2619:S2619)-U2619)</f>
        <v>OK</v>
      </c>
      <c r="U2619" s="138"/>
      <c r="V2619" s="138"/>
      <c r="W2619" s="139"/>
      <c r="X2619" s="139"/>
      <c r="Y2619" s="132" t="str">
        <f>IF(SUM(W2619:X2619)=Z2619,"OK",SUM(W2619:X2619)-Z2619)</f>
        <v>OK</v>
      </c>
      <c r="Z2619" s="210"/>
      <c r="AA2619" s="204"/>
      <c r="AB2619" s="202"/>
      <c r="AC2619" s="202"/>
      <c r="AD2619" s="202"/>
      <c r="AE2619" s="202"/>
      <c r="AF2619" s="202"/>
      <c r="AG2619" s="132" t="str">
        <f>IF(SUM(AA2619:AF2619)=AH2619,"OK",SUM(AA2619:AF2619)-AH2619)</f>
        <v>OK</v>
      </c>
      <c r="AH2619" s="138"/>
      <c r="AI2619" s="138"/>
      <c r="AJ2619" s="139"/>
      <c r="AK2619" s="139"/>
      <c r="AL2619" s="132" t="str">
        <f>IF(SUM(AJ2619:AK2619)=AM2619,"OK",SUM(AJ2619:AK2619)-AM2619)</f>
        <v>OK</v>
      </c>
      <c r="AM2619" s="140"/>
      <c r="AN2619" s="119">
        <f>L2619+U2619+V2619+Z2619</f>
        <v>0</v>
      </c>
      <c r="AO2619" s="120">
        <f>M2619+AH2619+AI2619+AM2619</f>
        <v>0</v>
      </c>
      <c r="AP2619" s="39">
        <f>L2619</f>
        <v>0</v>
      </c>
      <c r="AQ2619" s="141">
        <f>AN2619</f>
        <v>0</v>
      </c>
      <c r="AR2619" s="142">
        <f>AQ2619-AP2619</f>
        <v>0</v>
      </c>
      <c r="AS2619" s="143" t="e">
        <f>AR2619/AP2619</f>
        <v>#DIV/0!</v>
      </c>
      <c r="AT2619" s="144">
        <f>M2619</f>
        <v>0</v>
      </c>
      <c r="AU2619" s="141">
        <f>AO2619</f>
        <v>0</v>
      </c>
      <c r="AV2619" s="142">
        <f>AU2619-AT2619</f>
        <v>0</v>
      </c>
      <c r="AW2619" s="143" t="e">
        <f>AV2619/AT2619</f>
        <v>#DIV/0!</v>
      </c>
      <c r="AY2619" s="146" t="str">
        <f t="shared" si="2016"/>
        <v>45.40</v>
      </c>
      <c r="AZ2619" s="1104" t="b">
        <f>COUNTIF('[1]Codes SEC'!$B$2:$B$250,Ministres!AY2619)&gt;0</f>
        <v>1</v>
      </c>
    </row>
    <row r="2620" spans="1:52" ht="12.75" customHeight="1" x14ac:dyDescent="0.25">
      <c r="A2620" s="350"/>
      <c r="B2620" s="1126"/>
      <c r="C2620" s="150"/>
      <c r="D2620" s="352"/>
      <c r="E2620" s="1127"/>
      <c r="F2620" s="150"/>
      <c r="G2620" s="154"/>
      <c r="H2620" s="155"/>
      <c r="I2620" s="156"/>
      <c r="J2620" s="157"/>
      <c r="K2620" s="158" t="s">
        <v>70</v>
      </c>
      <c r="L2620" s="236">
        <f>L2594+L2598+L2610+L2595+L2596+L2603+L2609+L2612+L2615+L2616+L2618+L2597+L2605+L2592+L2599+L2600+L2607+L2608+L2601+L2602+L2604+L2611+L2613+L2617+L2614+L2593+L2606+L2619</f>
        <v>39787</v>
      </c>
      <c r="M2620" s="1128">
        <f t="shared" ref="M2620:AW2620" si="2031">M2594+M2598+M2610+M2595+M2596+M2603+M2609+M2612+M2615+M2616+M2618+M2597+M2605+M2592+M2599+M2600+M2607+M2608+M2601+M2602+M2604+M2611+M2613+M2617+M2614+M2593+M2606+M2619</f>
        <v>34368</v>
      </c>
      <c r="N2620" s="1129">
        <f t="shared" si="2031"/>
        <v>0</v>
      </c>
      <c r="O2620" s="1130">
        <f t="shared" si="2031"/>
        <v>0</v>
      </c>
      <c r="P2620" s="1130">
        <f t="shared" si="2031"/>
        <v>0</v>
      </c>
      <c r="Q2620" s="1130">
        <f t="shared" si="2031"/>
        <v>0</v>
      </c>
      <c r="R2620" s="1130">
        <f t="shared" si="2031"/>
        <v>0</v>
      </c>
      <c r="S2620" s="1130">
        <f t="shared" si="2031"/>
        <v>0</v>
      </c>
      <c r="T2620" s="1131"/>
      <c r="U2620" s="1132">
        <f t="shared" si="2031"/>
        <v>0</v>
      </c>
      <c r="V2620" s="1132">
        <f t="shared" si="2031"/>
        <v>0</v>
      </c>
      <c r="W2620" s="1130">
        <f t="shared" si="2031"/>
        <v>0</v>
      </c>
      <c r="X2620" s="1130">
        <f t="shared" si="2031"/>
        <v>0</v>
      </c>
      <c r="Y2620" s="1131"/>
      <c r="Z2620" s="1132">
        <f t="shared" si="2031"/>
        <v>0</v>
      </c>
      <c r="AA2620" s="165">
        <f t="shared" si="2031"/>
        <v>0</v>
      </c>
      <c r="AB2620" s="1130">
        <f t="shared" si="2031"/>
        <v>0</v>
      </c>
      <c r="AC2620" s="1130">
        <f t="shared" si="2031"/>
        <v>0</v>
      </c>
      <c r="AD2620" s="1130">
        <f t="shared" si="2031"/>
        <v>0</v>
      </c>
      <c r="AE2620" s="1130">
        <f t="shared" si="2031"/>
        <v>0</v>
      </c>
      <c r="AF2620" s="1130">
        <f t="shared" si="2031"/>
        <v>0</v>
      </c>
      <c r="AG2620" s="1131"/>
      <c r="AH2620" s="1132">
        <f t="shared" si="2031"/>
        <v>0</v>
      </c>
      <c r="AI2620" s="1132">
        <f t="shared" si="2031"/>
        <v>0</v>
      </c>
      <c r="AJ2620" s="1130">
        <f t="shared" si="2031"/>
        <v>0</v>
      </c>
      <c r="AK2620" s="1130">
        <f t="shared" si="2031"/>
        <v>0</v>
      </c>
      <c r="AL2620" s="1131"/>
      <c r="AM2620" s="1133">
        <f t="shared" si="2031"/>
        <v>0</v>
      </c>
      <c r="AN2620" s="167">
        <f t="shared" si="2031"/>
        <v>39787</v>
      </c>
      <c r="AO2620" s="1134">
        <f t="shared" si="2031"/>
        <v>34368</v>
      </c>
      <c r="AP2620" s="169">
        <f t="shared" si="2031"/>
        <v>39787</v>
      </c>
      <c r="AQ2620" s="1135">
        <f t="shared" si="2031"/>
        <v>39787</v>
      </c>
      <c r="AR2620" s="1136">
        <f t="shared" si="2031"/>
        <v>0</v>
      </c>
      <c r="AS2620" s="1137" t="e">
        <f t="shared" si="2031"/>
        <v>#DIV/0!</v>
      </c>
      <c r="AT2620" s="1138">
        <f t="shared" si="2031"/>
        <v>34368</v>
      </c>
      <c r="AU2620" s="1135">
        <f t="shared" si="2031"/>
        <v>34368</v>
      </c>
      <c r="AV2620" s="1136">
        <f t="shared" si="2031"/>
        <v>0</v>
      </c>
      <c r="AW2620" s="1137" t="e">
        <f t="shared" si="2031"/>
        <v>#DIV/0!</v>
      </c>
      <c r="AY2620" s="146"/>
      <c r="AZ2620" s="1139"/>
    </row>
    <row r="2621" spans="1:52" ht="12.75" customHeight="1" x14ac:dyDescent="0.25">
      <c r="A2621" s="356"/>
      <c r="B2621" s="225"/>
      <c r="C2621" s="122"/>
      <c r="D2621" s="357"/>
      <c r="E2621" s="226"/>
      <c r="F2621" s="122"/>
      <c r="G2621" s="126"/>
      <c r="H2621" s="35"/>
      <c r="I2621" s="36"/>
      <c r="J2621" s="37"/>
      <c r="K2621" s="240"/>
      <c r="L2621" s="241"/>
      <c r="M2621" s="242"/>
      <c r="N2621" s="201"/>
      <c r="O2621" s="202"/>
      <c r="P2621" s="202"/>
      <c r="Q2621" s="202"/>
      <c r="R2621" s="202"/>
      <c r="S2621" s="202"/>
      <c r="T2621" s="224"/>
      <c r="U2621" s="138"/>
      <c r="V2621" s="138"/>
      <c r="W2621" s="139"/>
      <c r="X2621" s="139"/>
      <c r="Y2621" s="224"/>
      <c r="Z2621" s="210"/>
      <c r="AA2621" s="204"/>
      <c r="AB2621" s="202"/>
      <c r="AC2621" s="202"/>
      <c r="AD2621" s="202"/>
      <c r="AE2621" s="202"/>
      <c r="AF2621" s="202"/>
      <c r="AG2621" s="224"/>
      <c r="AH2621" s="138"/>
      <c r="AI2621" s="138"/>
      <c r="AJ2621" s="139"/>
      <c r="AK2621" s="139"/>
      <c r="AL2621" s="224"/>
      <c r="AM2621" s="140"/>
      <c r="AN2621" s="211"/>
      <c r="AO2621" s="212"/>
      <c r="AP2621" s="39"/>
      <c r="AQ2621" s="141"/>
      <c r="AR2621" s="141"/>
      <c r="AS2621" s="143"/>
      <c r="AU2621" s="141"/>
      <c r="AV2621" s="141"/>
      <c r="AW2621" s="143"/>
      <c r="AY2621" s="146"/>
      <c r="AZ2621" s="1139"/>
    </row>
    <row r="2622" spans="1:52" ht="12.75" customHeight="1" x14ac:dyDescent="0.25">
      <c r="A2622" s="356"/>
      <c r="B2622" s="225"/>
      <c r="C2622" s="122"/>
      <c r="D2622" s="357"/>
      <c r="E2622" s="226"/>
      <c r="F2622" s="122"/>
      <c r="G2622" s="126"/>
      <c r="H2622" s="35"/>
      <c r="I2622" s="36"/>
      <c r="J2622" s="37"/>
      <c r="K2622" s="243" t="s">
        <v>109</v>
      </c>
      <c r="L2622" s="241"/>
      <c r="M2622" s="242"/>
      <c r="N2622" s="201"/>
      <c r="O2622" s="202"/>
      <c r="P2622" s="202"/>
      <c r="Q2622" s="202"/>
      <c r="R2622" s="202"/>
      <c r="S2622" s="202"/>
      <c r="T2622" s="224"/>
      <c r="U2622" s="138"/>
      <c r="V2622" s="138"/>
      <c r="W2622" s="139"/>
      <c r="X2622" s="139"/>
      <c r="Y2622" s="224"/>
      <c r="Z2622" s="210"/>
      <c r="AA2622" s="204"/>
      <c r="AB2622" s="202"/>
      <c r="AC2622" s="202"/>
      <c r="AD2622" s="202"/>
      <c r="AE2622" s="202"/>
      <c r="AF2622" s="202"/>
      <c r="AG2622" s="224"/>
      <c r="AH2622" s="138"/>
      <c r="AI2622" s="138"/>
      <c r="AJ2622" s="139"/>
      <c r="AK2622" s="139"/>
      <c r="AL2622" s="224"/>
      <c r="AM2622" s="140"/>
      <c r="AN2622" s="211"/>
      <c r="AO2622" s="212"/>
      <c r="AP2622" s="39"/>
      <c r="AQ2622" s="141"/>
      <c r="AR2622" s="141"/>
      <c r="AS2622" s="143"/>
      <c r="AU2622" s="141"/>
      <c r="AV2622" s="141"/>
      <c r="AW2622" s="143"/>
      <c r="AY2622" s="146"/>
      <c r="AZ2622" s="1139"/>
    </row>
    <row r="2623" spans="1:52" ht="12.75" customHeight="1" x14ac:dyDescent="0.25">
      <c r="A2623" s="356"/>
      <c r="B2623" s="225"/>
      <c r="C2623" s="122"/>
      <c r="D2623" s="357"/>
      <c r="E2623" s="226"/>
      <c r="F2623" s="122"/>
      <c r="G2623" s="126"/>
      <c r="H2623" s="35"/>
      <c r="I2623" s="36"/>
      <c r="J2623" s="37"/>
      <c r="K2623" s="244"/>
      <c r="L2623" s="241"/>
      <c r="M2623" s="242"/>
      <c r="N2623" s="201"/>
      <c r="O2623" s="202"/>
      <c r="P2623" s="202"/>
      <c r="Q2623" s="202"/>
      <c r="R2623" s="202"/>
      <c r="S2623" s="202"/>
      <c r="T2623" s="224"/>
      <c r="U2623" s="138"/>
      <c r="V2623" s="138"/>
      <c r="W2623" s="139"/>
      <c r="X2623" s="139"/>
      <c r="Y2623" s="224"/>
      <c r="Z2623" s="210"/>
      <c r="AA2623" s="204"/>
      <c r="AB2623" s="202"/>
      <c r="AC2623" s="202"/>
      <c r="AD2623" s="202"/>
      <c r="AE2623" s="202"/>
      <c r="AF2623" s="202"/>
      <c r="AG2623" s="224"/>
      <c r="AH2623" s="138"/>
      <c r="AI2623" s="138"/>
      <c r="AJ2623" s="139"/>
      <c r="AK2623" s="139"/>
      <c r="AL2623" s="224"/>
      <c r="AM2623" s="140"/>
      <c r="AN2623" s="211"/>
      <c r="AO2623" s="212"/>
      <c r="AP2623" s="39"/>
      <c r="AQ2623" s="141"/>
      <c r="AR2623" s="141"/>
      <c r="AS2623" s="143"/>
      <c r="AU2623" s="141"/>
      <c r="AV2623" s="141"/>
      <c r="AW2623" s="143"/>
      <c r="AY2623" s="146"/>
      <c r="AZ2623" s="1139"/>
    </row>
    <row r="2624" spans="1:52" ht="35.1" customHeight="1" x14ac:dyDescent="0.25">
      <c r="A2624" s="15" t="s">
        <v>2799</v>
      </c>
      <c r="B2624" s="225">
        <v>18</v>
      </c>
      <c r="C2624" s="122" t="s">
        <v>1315</v>
      </c>
      <c r="D2624" s="123">
        <v>1000</v>
      </c>
      <c r="E2624" s="226"/>
      <c r="F2624" s="122">
        <v>12</v>
      </c>
      <c r="G2624" s="126">
        <v>1</v>
      </c>
      <c r="H2624" s="35" t="str">
        <f t="shared" si="2015"/>
        <v>099</v>
      </c>
      <c r="I2624" s="36">
        <v>85111000</v>
      </c>
      <c r="J2624" s="37" t="s">
        <v>3063</v>
      </c>
      <c r="K2624" s="581" t="s">
        <v>3064</v>
      </c>
      <c r="L2624" s="232">
        <v>0</v>
      </c>
      <c r="M2624" s="233">
        <v>0</v>
      </c>
      <c r="N2624" s="130"/>
      <c r="O2624" s="131"/>
      <c r="P2624" s="131"/>
      <c r="Q2624" s="131"/>
      <c r="R2624" s="131"/>
      <c r="S2624" s="131"/>
      <c r="T2624" s="132" t="str">
        <f t="shared" ref="T2624:T2629" si="2032">IF(SUM(N2624:S2624)=U2624,"OK",SUM(N2624:S2624)-U2624)</f>
        <v>OK</v>
      </c>
      <c r="U2624" s="138"/>
      <c r="V2624" s="138"/>
      <c r="W2624" s="139"/>
      <c r="X2624" s="139"/>
      <c r="Y2624" s="132" t="str">
        <f t="shared" ref="Y2624:Y2629" si="2033">IF(SUM(W2624:X2624)=Z2624,"OK",SUM(W2624:X2624)-Z2624)</f>
        <v>OK</v>
      </c>
      <c r="Z2624" s="210"/>
      <c r="AA2624" s="204"/>
      <c r="AB2624" s="202"/>
      <c r="AC2624" s="202"/>
      <c r="AD2624" s="202"/>
      <c r="AE2624" s="202"/>
      <c r="AF2624" s="202"/>
      <c r="AG2624" s="132" t="str">
        <f t="shared" ref="AG2624:AG2629" si="2034">IF(SUM(AA2624:AF2624)=AH2624,"OK",SUM(AA2624:AF2624)-AH2624)</f>
        <v>OK</v>
      </c>
      <c r="AH2624" s="138"/>
      <c r="AI2624" s="138"/>
      <c r="AJ2624" s="139"/>
      <c r="AK2624" s="139"/>
      <c r="AL2624" s="132" t="str">
        <f t="shared" ref="AL2624:AL2629" si="2035">IF(SUM(AJ2624:AK2624)=AM2624,"OK",SUM(AJ2624:AK2624)-AM2624)</f>
        <v>OK</v>
      </c>
      <c r="AM2624" s="140"/>
      <c r="AN2624" s="119">
        <f t="shared" ref="AN2624:AN2629" si="2036">L2624+U2624+V2624+Z2624</f>
        <v>0</v>
      </c>
      <c r="AO2624" s="120">
        <f t="shared" ref="AO2624:AO2629" si="2037">M2624+AH2624+AI2624+AM2624</f>
        <v>0</v>
      </c>
      <c r="AP2624" s="39">
        <f t="shared" ref="AP2624:AP2629" si="2038">L2624</f>
        <v>0</v>
      </c>
      <c r="AQ2624" s="141">
        <f t="shared" ref="AQ2624:AQ2629" si="2039">AN2624</f>
        <v>0</v>
      </c>
      <c r="AR2624" s="142">
        <f t="shared" ref="AR2624:AR2629" si="2040">AQ2624-AP2624</f>
        <v>0</v>
      </c>
      <c r="AS2624" s="143" t="e">
        <f t="shared" ref="AS2624:AS2629" si="2041">AR2624/AP2624</f>
        <v>#DIV/0!</v>
      </c>
      <c r="AT2624" s="144">
        <f t="shared" ref="AT2624:AT2629" si="2042">M2624</f>
        <v>0</v>
      </c>
      <c r="AU2624" s="141">
        <f t="shared" ref="AU2624:AU2629" si="2043">AO2624</f>
        <v>0</v>
      </c>
      <c r="AV2624" s="142">
        <f t="shared" ref="AV2624:AV2629" si="2044">AU2624-AT2624</f>
        <v>0</v>
      </c>
      <c r="AW2624" s="143" t="e">
        <f t="shared" ref="AW2624:AW2629" si="2045">AV2624/AT2624</f>
        <v>#DIV/0!</v>
      </c>
      <c r="AY2624" s="146" t="str">
        <f t="shared" ref="AY2624:AY2629" si="2046">RIGHT(LEFT(I2624,3),2)&amp;"."&amp;RIGHT(LEFT(I2624,5),2)</f>
        <v>51.11</v>
      </c>
      <c r="AZ2624" s="1139" t="b">
        <f>COUNTIF('[1]Codes SEC'!$B$2:$B$250,Ministres!AY2624)&gt;0</f>
        <v>1</v>
      </c>
    </row>
    <row r="2625" spans="1:52" ht="35.1" customHeight="1" x14ac:dyDescent="0.25">
      <c r="A2625" s="356" t="s">
        <v>2799</v>
      </c>
      <c r="B2625" s="225">
        <v>18</v>
      </c>
      <c r="C2625" s="122" t="s">
        <v>1315</v>
      </c>
      <c r="D2625" s="123">
        <v>1000</v>
      </c>
      <c r="E2625" s="226"/>
      <c r="F2625" s="122">
        <v>12</v>
      </c>
      <c r="G2625" s="126">
        <v>1</v>
      </c>
      <c r="H2625" s="35" t="str">
        <f t="shared" si="2015"/>
        <v>099</v>
      </c>
      <c r="I2625" s="36">
        <v>85122000</v>
      </c>
      <c r="J2625" s="37" t="s">
        <v>3065</v>
      </c>
      <c r="K2625" s="244" t="s">
        <v>3066</v>
      </c>
      <c r="L2625" s="232">
        <v>0</v>
      </c>
      <c r="M2625" s="233">
        <v>25</v>
      </c>
      <c r="N2625" s="130"/>
      <c r="O2625" s="131"/>
      <c r="P2625" s="131"/>
      <c r="Q2625" s="131"/>
      <c r="R2625" s="131"/>
      <c r="S2625" s="131"/>
      <c r="T2625" s="132" t="str">
        <f>IF(SUM(N2625:S2625)=U2625,"OK",SUM(N2625:S2625)-U2625)</f>
        <v>OK</v>
      </c>
      <c r="U2625" s="138"/>
      <c r="V2625" s="138"/>
      <c r="W2625" s="139"/>
      <c r="X2625" s="139"/>
      <c r="Y2625" s="132" t="str">
        <f>IF(SUM(W2625:X2625)=Z2625,"OK",SUM(W2625:X2625)-Z2625)</f>
        <v>OK</v>
      </c>
      <c r="Z2625" s="210"/>
      <c r="AA2625" s="204"/>
      <c r="AB2625" s="202"/>
      <c r="AC2625" s="202"/>
      <c r="AD2625" s="202"/>
      <c r="AE2625" s="202"/>
      <c r="AF2625" s="202"/>
      <c r="AG2625" s="132" t="str">
        <f>IF(SUM(AA2625:AF2625)=AH2625,"OK",SUM(AA2625:AF2625)-AH2625)</f>
        <v>OK</v>
      </c>
      <c r="AH2625" s="138"/>
      <c r="AI2625" s="138"/>
      <c r="AJ2625" s="139"/>
      <c r="AK2625" s="139"/>
      <c r="AL2625" s="132" t="str">
        <f>IF(SUM(AJ2625:AK2625)=AM2625,"OK",SUM(AJ2625:AK2625)-AM2625)</f>
        <v>OK</v>
      </c>
      <c r="AM2625" s="140"/>
      <c r="AN2625" s="119">
        <f>L2625+U2625+V2625+Z2625</f>
        <v>0</v>
      </c>
      <c r="AO2625" s="120">
        <f>M2625+AH2625+AI2625+AM2625</f>
        <v>25</v>
      </c>
      <c r="AP2625" s="39">
        <f>L2625</f>
        <v>0</v>
      </c>
      <c r="AQ2625" s="141">
        <f>AN2625</f>
        <v>0</v>
      </c>
      <c r="AR2625" s="142">
        <f>AQ2625-AP2625</f>
        <v>0</v>
      </c>
      <c r="AS2625" s="143" t="e">
        <f>AR2625/AP2625</f>
        <v>#DIV/0!</v>
      </c>
      <c r="AT2625" s="144">
        <f>M2625</f>
        <v>25</v>
      </c>
      <c r="AU2625" s="141">
        <f>AO2625</f>
        <v>25</v>
      </c>
      <c r="AV2625" s="142">
        <f>AU2625-AT2625</f>
        <v>0</v>
      </c>
      <c r="AW2625" s="143">
        <f>AV2625/AT2625</f>
        <v>0</v>
      </c>
      <c r="AY2625" s="146" t="str">
        <f t="shared" si="2046"/>
        <v>51.22</v>
      </c>
      <c r="AZ2625" s="1139" t="b">
        <f>COUNTIF('[1]Codes SEC'!$B$2:$B$250,Ministres!AY2625)&gt;0</f>
        <v>1</v>
      </c>
    </row>
    <row r="2626" spans="1:52" ht="35.1" customHeight="1" x14ac:dyDescent="0.25">
      <c r="A2626" s="15" t="s">
        <v>2799</v>
      </c>
      <c r="B2626" s="225" t="s">
        <v>1335</v>
      </c>
      <c r="C2626" s="122" t="s">
        <v>1315</v>
      </c>
      <c r="D2626" s="123">
        <v>1000</v>
      </c>
      <c r="E2626" s="226"/>
      <c r="F2626" s="122">
        <v>12</v>
      </c>
      <c r="G2626" s="227"/>
      <c r="H2626" s="228" t="str">
        <f t="shared" si="2015"/>
        <v>099</v>
      </c>
      <c r="I2626" s="229">
        <v>85210000</v>
      </c>
      <c r="J2626" s="230" t="s">
        <v>3067</v>
      </c>
      <c r="K2626" s="231" t="s">
        <v>3068</v>
      </c>
      <c r="L2626" s="232">
        <v>0</v>
      </c>
      <c r="M2626" s="233">
        <v>0</v>
      </c>
      <c r="N2626" s="130"/>
      <c r="O2626" s="131"/>
      <c r="P2626" s="131"/>
      <c r="Q2626" s="131"/>
      <c r="R2626" s="131"/>
      <c r="S2626" s="131"/>
      <c r="T2626" s="132" t="str">
        <f t="shared" si="2032"/>
        <v>OK</v>
      </c>
      <c r="U2626" s="138"/>
      <c r="V2626" s="138"/>
      <c r="W2626" s="139"/>
      <c r="X2626" s="139"/>
      <c r="Y2626" s="132" t="str">
        <f t="shared" si="2033"/>
        <v>OK</v>
      </c>
      <c r="Z2626" s="210"/>
      <c r="AA2626" s="204"/>
      <c r="AB2626" s="202"/>
      <c r="AC2626" s="202"/>
      <c r="AD2626" s="202"/>
      <c r="AE2626" s="202"/>
      <c r="AF2626" s="202"/>
      <c r="AG2626" s="132" t="str">
        <f t="shared" si="2034"/>
        <v>OK</v>
      </c>
      <c r="AH2626" s="138"/>
      <c r="AI2626" s="138"/>
      <c r="AJ2626" s="139"/>
      <c r="AK2626" s="139"/>
      <c r="AL2626" s="132" t="str">
        <f t="shared" si="2035"/>
        <v>OK</v>
      </c>
      <c r="AM2626" s="140"/>
      <c r="AN2626" s="119">
        <f t="shared" si="2036"/>
        <v>0</v>
      </c>
      <c r="AO2626" s="120">
        <f t="shared" si="2037"/>
        <v>0</v>
      </c>
      <c r="AP2626" s="39">
        <f t="shared" si="2038"/>
        <v>0</v>
      </c>
      <c r="AQ2626" s="141">
        <f t="shared" si="2039"/>
        <v>0</v>
      </c>
      <c r="AR2626" s="142">
        <f t="shared" si="2040"/>
        <v>0</v>
      </c>
      <c r="AS2626" s="143" t="e">
        <f t="shared" si="2041"/>
        <v>#DIV/0!</v>
      </c>
      <c r="AT2626" s="144">
        <f t="shared" si="2042"/>
        <v>0</v>
      </c>
      <c r="AU2626" s="141">
        <f t="shared" si="2043"/>
        <v>0</v>
      </c>
      <c r="AV2626" s="142">
        <f t="shared" si="2044"/>
        <v>0</v>
      </c>
      <c r="AW2626" s="143" t="e">
        <f t="shared" si="2045"/>
        <v>#DIV/0!</v>
      </c>
      <c r="AY2626" s="146" t="str">
        <f t="shared" si="2046"/>
        <v>52.10</v>
      </c>
      <c r="AZ2626" s="1139" t="b">
        <f>COUNTIF('[1]Codes SEC'!$B$2:$B$250,Ministres!AY2626)&gt;0</f>
        <v>1</v>
      </c>
    </row>
    <row r="2627" spans="1:52" ht="35.1" customHeight="1" x14ac:dyDescent="0.25">
      <c r="A2627" s="356" t="s">
        <v>2799</v>
      </c>
      <c r="B2627" s="225">
        <v>18</v>
      </c>
      <c r="C2627" s="122" t="s">
        <v>1315</v>
      </c>
      <c r="D2627" s="123">
        <v>1000</v>
      </c>
      <c r="E2627" s="226"/>
      <c r="F2627" s="122">
        <v>12</v>
      </c>
      <c r="G2627" s="126">
        <v>1</v>
      </c>
      <c r="H2627" s="35" t="str">
        <f t="shared" si="2015"/>
        <v>099</v>
      </c>
      <c r="I2627" s="36">
        <v>85320000</v>
      </c>
      <c r="J2627" s="37" t="s">
        <v>3069</v>
      </c>
      <c r="K2627" s="244" t="s">
        <v>3070</v>
      </c>
      <c r="L2627" s="232">
        <v>0</v>
      </c>
      <c r="M2627" s="233">
        <v>25</v>
      </c>
      <c r="N2627" s="130"/>
      <c r="O2627" s="131"/>
      <c r="P2627" s="131"/>
      <c r="Q2627" s="131"/>
      <c r="R2627" s="131"/>
      <c r="S2627" s="131"/>
      <c r="T2627" s="132" t="str">
        <f t="shared" si="2032"/>
        <v>OK</v>
      </c>
      <c r="U2627" s="138"/>
      <c r="V2627" s="138"/>
      <c r="W2627" s="139"/>
      <c r="X2627" s="139"/>
      <c r="Y2627" s="132" t="str">
        <f t="shared" si="2033"/>
        <v>OK</v>
      </c>
      <c r="Z2627" s="210"/>
      <c r="AA2627" s="204"/>
      <c r="AB2627" s="202"/>
      <c r="AC2627" s="202"/>
      <c r="AD2627" s="202"/>
      <c r="AE2627" s="202"/>
      <c r="AF2627" s="202"/>
      <c r="AG2627" s="132" t="str">
        <f t="shared" si="2034"/>
        <v>OK</v>
      </c>
      <c r="AH2627" s="138"/>
      <c r="AI2627" s="138"/>
      <c r="AJ2627" s="139"/>
      <c r="AK2627" s="139"/>
      <c r="AL2627" s="132" t="str">
        <f t="shared" si="2035"/>
        <v>OK</v>
      </c>
      <c r="AM2627" s="140"/>
      <c r="AN2627" s="119">
        <f t="shared" si="2036"/>
        <v>0</v>
      </c>
      <c r="AO2627" s="120">
        <f t="shared" si="2037"/>
        <v>25</v>
      </c>
      <c r="AP2627" s="39">
        <f t="shared" si="2038"/>
        <v>0</v>
      </c>
      <c r="AQ2627" s="141">
        <f t="shared" si="2039"/>
        <v>0</v>
      </c>
      <c r="AR2627" s="142">
        <f t="shared" si="2040"/>
        <v>0</v>
      </c>
      <c r="AS2627" s="143" t="e">
        <f t="shared" si="2041"/>
        <v>#DIV/0!</v>
      </c>
      <c r="AT2627" s="144">
        <f t="shared" si="2042"/>
        <v>25</v>
      </c>
      <c r="AU2627" s="141">
        <f t="shared" si="2043"/>
        <v>25</v>
      </c>
      <c r="AV2627" s="142">
        <f t="shared" si="2044"/>
        <v>0</v>
      </c>
      <c r="AW2627" s="143">
        <f t="shared" si="2045"/>
        <v>0</v>
      </c>
      <c r="AY2627" s="146" t="str">
        <f t="shared" si="2046"/>
        <v>53.20</v>
      </c>
      <c r="AZ2627" s="1139" t="b">
        <f>COUNTIF('[1]Codes SEC'!$B$2:$B$250,Ministres!AY2627)&gt;0</f>
        <v>1</v>
      </c>
    </row>
    <row r="2628" spans="1:52" ht="35.1" customHeight="1" x14ac:dyDescent="0.25">
      <c r="A2628" s="15" t="s">
        <v>2799</v>
      </c>
      <c r="B2628" s="225">
        <v>18</v>
      </c>
      <c r="C2628" s="122" t="s">
        <v>1315</v>
      </c>
      <c r="D2628" s="123">
        <v>1000</v>
      </c>
      <c r="E2628" s="226"/>
      <c r="F2628" s="122">
        <v>12</v>
      </c>
      <c r="G2628" s="126">
        <v>1</v>
      </c>
      <c r="H2628" s="35" t="str">
        <f t="shared" si="2015"/>
        <v>099</v>
      </c>
      <c r="I2628" s="36" t="s">
        <v>1454</v>
      </c>
      <c r="J2628" s="37" t="s">
        <v>3071</v>
      </c>
      <c r="K2628" s="281" t="s">
        <v>3072</v>
      </c>
      <c r="L2628" s="232">
        <v>852</v>
      </c>
      <c r="M2628" s="233">
        <v>852</v>
      </c>
      <c r="N2628" s="130"/>
      <c r="O2628" s="131"/>
      <c r="P2628" s="131"/>
      <c r="Q2628" s="131"/>
      <c r="R2628" s="131"/>
      <c r="S2628" s="131"/>
      <c r="T2628" s="132" t="str">
        <f t="shared" si="2032"/>
        <v>OK</v>
      </c>
      <c r="U2628" s="138"/>
      <c r="V2628" s="138"/>
      <c r="W2628" s="139"/>
      <c r="X2628" s="139"/>
      <c r="Y2628" s="132" t="str">
        <f t="shared" si="2033"/>
        <v>OK</v>
      </c>
      <c r="Z2628" s="210"/>
      <c r="AA2628" s="204"/>
      <c r="AB2628" s="202"/>
      <c r="AC2628" s="202"/>
      <c r="AD2628" s="202"/>
      <c r="AE2628" s="202"/>
      <c r="AF2628" s="202"/>
      <c r="AG2628" s="132" t="str">
        <f t="shared" si="2034"/>
        <v>OK</v>
      </c>
      <c r="AH2628" s="138"/>
      <c r="AI2628" s="138"/>
      <c r="AJ2628" s="139"/>
      <c r="AK2628" s="139"/>
      <c r="AL2628" s="132" t="str">
        <f t="shared" si="2035"/>
        <v>OK</v>
      </c>
      <c r="AM2628" s="140"/>
      <c r="AN2628" s="119">
        <f t="shared" si="2036"/>
        <v>852</v>
      </c>
      <c r="AO2628" s="120">
        <f t="shared" si="2037"/>
        <v>852</v>
      </c>
      <c r="AP2628" s="39">
        <f t="shared" si="2038"/>
        <v>852</v>
      </c>
      <c r="AQ2628" s="141">
        <f t="shared" si="2039"/>
        <v>852</v>
      </c>
      <c r="AR2628" s="142">
        <f t="shared" si="2040"/>
        <v>0</v>
      </c>
      <c r="AS2628" s="143">
        <f t="shared" si="2041"/>
        <v>0</v>
      </c>
      <c r="AT2628" s="144">
        <f t="shared" si="2042"/>
        <v>852</v>
      </c>
      <c r="AU2628" s="141">
        <f t="shared" si="2043"/>
        <v>852</v>
      </c>
      <c r="AV2628" s="142">
        <f t="shared" si="2044"/>
        <v>0</v>
      </c>
      <c r="AW2628" s="143">
        <f t="shared" si="2045"/>
        <v>0</v>
      </c>
      <c r="AY2628" s="146" t="str">
        <f t="shared" si="2046"/>
        <v>63.53</v>
      </c>
      <c r="AZ2628" s="1139" t="b">
        <f>COUNTIF('[1]Codes SEC'!$B$2:$B$250,Ministres!AY2628)&gt;0</f>
        <v>1</v>
      </c>
    </row>
    <row r="2629" spans="1:52" ht="35.1" customHeight="1" x14ac:dyDescent="0.25">
      <c r="A2629" s="15" t="s">
        <v>2799</v>
      </c>
      <c r="B2629" s="225" t="s">
        <v>1335</v>
      </c>
      <c r="C2629" s="122" t="s">
        <v>1315</v>
      </c>
      <c r="D2629" s="123">
        <v>1000</v>
      </c>
      <c r="E2629" s="226"/>
      <c r="F2629" s="122">
        <v>12</v>
      </c>
      <c r="G2629" s="227">
        <v>1</v>
      </c>
      <c r="H2629" s="228" t="str">
        <f t="shared" si="2015"/>
        <v>099</v>
      </c>
      <c r="I2629" s="229">
        <v>88561000</v>
      </c>
      <c r="J2629" s="230" t="s">
        <v>3073</v>
      </c>
      <c r="K2629" s="231" t="s">
        <v>3074</v>
      </c>
      <c r="L2629" s="232">
        <v>0</v>
      </c>
      <c r="M2629" s="233">
        <v>0</v>
      </c>
      <c r="N2629" s="130"/>
      <c r="O2629" s="131"/>
      <c r="P2629" s="131"/>
      <c r="Q2629" s="131"/>
      <c r="R2629" s="131"/>
      <c r="S2629" s="131"/>
      <c r="T2629" s="132" t="str">
        <f t="shared" si="2032"/>
        <v>OK</v>
      </c>
      <c r="U2629" s="138"/>
      <c r="V2629" s="138"/>
      <c r="W2629" s="139"/>
      <c r="X2629" s="139"/>
      <c r="Y2629" s="132" t="str">
        <f t="shared" si="2033"/>
        <v>OK</v>
      </c>
      <c r="Z2629" s="210"/>
      <c r="AA2629" s="204"/>
      <c r="AB2629" s="202"/>
      <c r="AC2629" s="202"/>
      <c r="AD2629" s="202"/>
      <c r="AE2629" s="202"/>
      <c r="AF2629" s="202"/>
      <c r="AG2629" s="132" t="str">
        <f t="shared" si="2034"/>
        <v>OK</v>
      </c>
      <c r="AH2629" s="138"/>
      <c r="AI2629" s="138"/>
      <c r="AJ2629" s="139"/>
      <c r="AK2629" s="139"/>
      <c r="AL2629" s="132" t="str">
        <f t="shared" si="2035"/>
        <v>OK</v>
      </c>
      <c r="AM2629" s="140"/>
      <c r="AN2629" s="119">
        <f t="shared" si="2036"/>
        <v>0</v>
      </c>
      <c r="AO2629" s="120">
        <f t="shared" si="2037"/>
        <v>0</v>
      </c>
      <c r="AP2629" s="39">
        <f t="shared" si="2038"/>
        <v>0</v>
      </c>
      <c r="AQ2629" s="141">
        <f t="shared" si="2039"/>
        <v>0</v>
      </c>
      <c r="AR2629" s="142">
        <f t="shared" si="2040"/>
        <v>0</v>
      </c>
      <c r="AS2629" s="143" t="e">
        <f t="shared" si="2041"/>
        <v>#DIV/0!</v>
      </c>
      <c r="AT2629" s="144">
        <f t="shared" si="2042"/>
        <v>0</v>
      </c>
      <c r="AU2629" s="141">
        <f t="shared" si="2043"/>
        <v>0</v>
      </c>
      <c r="AV2629" s="142">
        <f t="shared" si="2044"/>
        <v>0</v>
      </c>
      <c r="AW2629" s="143" t="e">
        <f t="shared" si="2045"/>
        <v>#DIV/0!</v>
      </c>
      <c r="AY2629" s="146" t="str">
        <f t="shared" si="2046"/>
        <v>85.61</v>
      </c>
      <c r="AZ2629" s="1139" t="b">
        <f>COUNTIF('[1]Codes SEC'!$B$2:$B$250,Ministres!AY2629)&gt;0</f>
        <v>1</v>
      </c>
    </row>
    <row r="2630" spans="1:52" ht="12.75" customHeight="1" x14ac:dyDescent="0.25">
      <c r="A2630" s="350"/>
      <c r="B2630" s="1140"/>
      <c r="C2630" s="150"/>
      <c r="D2630" s="352"/>
      <c r="E2630" s="1141"/>
      <c r="F2630" s="150"/>
      <c r="G2630" s="154"/>
      <c r="H2630" s="155"/>
      <c r="I2630" s="156"/>
      <c r="J2630" s="157"/>
      <c r="K2630" s="158" t="s">
        <v>116</v>
      </c>
      <c r="L2630" s="236">
        <f t="shared" ref="L2630:S2630" si="2047">L2628+L2625+L2627+L2624+L2629+L2626</f>
        <v>852</v>
      </c>
      <c r="M2630" s="1142">
        <f t="shared" si="2047"/>
        <v>902</v>
      </c>
      <c r="N2630" s="1143">
        <f t="shared" si="2047"/>
        <v>0</v>
      </c>
      <c r="O2630" s="1144">
        <f t="shared" si="2047"/>
        <v>0</v>
      </c>
      <c r="P2630" s="1144">
        <f t="shared" si="2047"/>
        <v>0</v>
      </c>
      <c r="Q2630" s="1144">
        <f t="shared" si="2047"/>
        <v>0</v>
      </c>
      <c r="R2630" s="1144">
        <f t="shared" si="2047"/>
        <v>0</v>
      </c>
      <c r="S2630" s="1144">
        <f t="shared" si="2047"/>
        <v>0</v>
      </c>
      <c r="T2630" s="1145"/>
      <c r="U2630" s="1146">
        <f>U2628+U2625+U2627+U2624+U2629+U2626</f>
        <v>0</v>
      </c>
      <c r="V2630" s="1146">
        <f>V2628+V2625+V2627+V2624+V2629+V2626</f>
        <v>0</v>
      </c>
      <c r="W2630" s="1144">
        <f>W2628+W2625+W2627+W2624+W2629+W2626</f>
        <v>0</v>
      </c>
      <c r="X2630" s="1144">
        <f>X2628+X2625+X2627+X2624+X2629+X2626</f>
        <v>0</v>
      </c>
      <c r="Y2630" s="1145"/>
      <c r="Z2630" s="1146">
        <f t="shared" ref="Z2630:AF2630" si="2048">Z2628+Z2625+Z2627+Z2624+Z2629+Z2626</f>
        <v>0</v>
      </c>
      <c r="AA2630" s="165">
        <f t="shared" si="2048"/>
        <v>0</v>
      </c>
      <c r="AB2630" s="1144">
        <f t="shared" si="2048"/>
        <v>0</v>
      </c>
      <c r="AC2630" s="1144">
        <f t="shared" si="2048"/>
        <v>0</v>
      </c>
      <c r="AD2630" s="1144">
        <f t="shared" si="2048"/>
        <v>0</v>
      </c>
      <c r="AE2630" s="1144">
        <f t="shared" si="2048"/>
        <v>0</v>
      </c>
      <c r="AF2630" s="1144">
        <f t="shared" si="2048"/>
        <v>0</v>
      </c>
      <c r="AG2630" s="1145"/>
      <c r="AH2630" s="1146">
        <f>AH2628+AH2625+AH2627+AH2624+AH2629+AH2626</f>
        <v>0</v>
      </c>
      <c r="AI2630" s="1146">
        <f>AI2628+AI2625+AI2627+AI2624+AI2629+AI2626</f>
        <v>0</v>
      </c>
      <c r="AJ2630" s="1144">
        <f>AJ2628+AJ2625+AJ2627+AJ2624+AJ2629+AJ2626</f>
        <v>0</v>
      </c>
      <c r="AK2630" s="1144">
        <f>AK2628+AK2625+AK2627+AK2624+AK2629+AK2626</f>
        <v>0</v>
      </c>
      <c r="AL2630" s="1145"/>
      <c r="AM2630" s="1147">
        <f t="shared" ref="AM2630:AW2630" si="2049">AM2628+AM2625+AM2627+AM2624+AM2629+AM2626</f>
        <v>0</v>
      </c>
      <c r="AN2630" s="167">
        <f t="shared" si="2049"/>
        <v>852</v>
      </c>
      <c r="AO2630" s="1148">
        <f t="shared" si="2049"/>
        <v>902</v>
      </c>
      <c r="AP2630" s="169">
        <f t="shared" si="2049"/>
        <v>852</v>
      </c>
      <c r="AQ2630" s="1149">
        <f t="shared" si="2049"/>
        <v>852</v>
      </c>
      <c r="AR2630" s="1150">
        <f t="shared" si="2049"/>
        <v>0</v>
      </c>
      <c r="AS2630" s="1151" t="e">
        <f t="shared" si="2049"/>
        <v>#DIV/0!</v>
      </c>
      <c r="AT2630" s="1152">
        <f t="shared" si="2049"/>
        <v>902</v>
      </c>
      <c r="AU2630" s="1149">
        <f t="shared" si="2049"/>
        <v>902</v>
      </c>
      <c r="AV2630" s="1150">
        <f t="shared" si="2049"/>
        <v>0</v>
      </c>
      <c r="AW2630" s="1151" t="e">
        <f t="shared" si="2049"/>
        <v>#DIV/0!</v>
      </c>
      <c r="AY2630" s="146"/>
      <c r="AZ2630" s="1153"/>
    </row>
    <row r="2631" spans="1:52" ht="12.75" customHeight="1" x14ac:dyDescent="0.25">
      <c r="A2631" s="174"/>
      <c r="B2631" s="175"/>
      <c r="C2631" s="176"/>
      <c r="D2631" s="177"/>
      <c r="E2631" s="178"/>
      <c r="F2631" s="177"/>
      <c r="G2631" s="179"/>
      <c r="H2631" s="180"/>
      <c r="I2631" s="181"/>
      <c r="J2631" s="182"/>
      <c r="K2631" s="183" t="s">
        <v>3075</v>
      </c>
      <c r="L2631" s="184">
        <f t="shared" ref="L2631:S2631" si="2050">L2630+L2620</f>
        <v>40639</v>
      </c>
      <c r="M2631" s="185">
        <f t="shared" si="2050"/>
        <v>35270</v>
      </c>
      <c r="N2631" s="186">
        <f t="shared" si="2050"/>
        <v>0</v>
      </c>
      <c r="O2631" s="187">
        <f t="shared" si="2050"/>
        <v>0</v>
      </c>
      <c r="P2631" s="187">
        <f t="shared" si="2050"/>
        <v>0</v>
      </c>
      <c r="Q2631" s="187">
        <f t="shared" si="2050"/>
        <v>0</v>
      </c>
      <c r="R2631" s="187">
        <f t="shared" si="2050"/>
        <v>0</v>
      </c>
      <c r="S2631" s="187">
        <f t="shared" si="2050"/>
        <v>0</v>
      </c>
      <c r="T2631" s="188"/>
      <c r="U2631" s="187">
        <f>U2630+U2620</f>
        <v>0</v>
      </c>
      <c r="V2631" s="187">
        <f>V2630+V2620</f>
        <v>0</v>
      </c>
      <c r="W2631" s="187">
        <f>W2630+W2620</f>
        <v>0</v>
      </c>
      <c r="X2631" s="187">
        <f>X2630+X2620</f>
        <v>0</v>
      </c>
      <c r="Y2631" s="188"/>
      <c r="Z2631" s="187">
        <f t="shared" ref="Z2631:AF2631" si="2051">Z2630+Z2620</f>
        <v>0</v>
      </c>
      <c r="AA2631" s="189">
        <f t="shared" si="2051"/>
        <v>0</v>
      </c>
      <c r="AB2631" s="187">
        <f t="shared" si="2051"/>
        <v>0</v>
      </c>
      <c r="AC2631" s="187">
        <f t="shared" si="2051"/>
        <v>0</v>
      </c>
      <c r="AD2631" s="187">
        <f t="shared" si="2051"/>
        <v>0</v>
      </c>
      <c r="AE2631" s="187">
        <f t="shared" si="2051"/>
        <v>0</v>
      </c>
      <c r="AF2631" s="187">
        <f t="shared" si="2051"/>
        <v>0</v>
      </c>
      <c r="AG2631" s="188"/>
      <c r="AH2631" s="187">
        <f>AH2630+AH2620</f>
        <v>0</v>
      </c>
      <c r="AI2631" s="187">
        <f>AI2630+AI2620</f>
        <v>0</v>
      </c>
      <c r="AJ2631" s="187">
        <f>AJ2630+AJ2620</f>
        <v>0</v>
      </c>
      <c r="AK2631" s="187">
        <f>AK2630+AK2620</f>
        <v>0</v>
      </c>
      <c r="AL2631" s="188"/>
      <c r="AM2631" s="190">
        <f t="shared" ref="AM2631:AW2631" si="2052">AM2630+AM2620</f>
        <v>0</v>
      </c>
      <c r="AN2631" s="191">
        <f t="shared" si="2052"/>
        <v>40639</v>
      </c>
      <c r="AO2631" s="190">
        <f t="shared" si="2052"/>
        <v>35270</v>
      </c>
      <c r="AP2631" s="184">
        <f t="shared" si="2052"/>
        <v>40639</v>
      </c>
      <c r="AQ2631" s="192">
        <f t="shared" si="2052"/>
        <v>40639</v>
      </c>
      <c r="AR2631" s="193">
        <f t="shared" si="2052"/>
        <v>0</v>
      </c>
      <c r="AS2631" s="194" t="e">
        <f t="shared" si="2052"/>
        <v>#DIV/0!</v>
      </c>
      <c r="AT2631" s="195">
        <f t="shared" si="2052"/>
        <v>35270</v>
      </c>
      <c r="AU2631" s="192">
        <f t="shared" si="2052"/>
        <v>35270</v>
      </c>
      <c r="AV2631" s="193">
        <f t="shared" si="2052"/>
        <v>0</v>
      </c>
      <c r="AW2631" s="194" t="e">
        <f t="shared" si="2052"/>
        <v>#DIV/0!</v>
      </c>
      <c r="AY2631" s="146"/>
      <c r="AZ2631" s="1153"/>
    </row>
    <row r="2632" spans="1:52" ht="12.75" customHeight="1" x14ac:dyDescent="0.25">
      <c r="A2632" s="15"/>
      <c r="C2632" s="122"/>
      <c r="D2632" s="123"/>
      <c r="F2632" s="125"/>
      <c r="G2632" s="34"/>
      <c r="H2632" s="35"/>
      <c r="I2632" s="36"/>
      <c r="J2632" s="37"/>
      <c r="K2632" s="198" t="s">
        <v>72</v>
      </c>
      <c r="L2632" s="199">
        <v>0</v>
      </c>
      <c r="M2632" s="200">
        <v>0</v>
      </c>
      <c r="N2632" s="201">
        <v>0</v>
      </c>
      <c r="O2632" s="202">
        <v>0</v>
      </c>
      <c r="P2632" s="202">
        <v>0</v>
      </c>
      <c r="Q2632" s="202">
        <v>0</v>
      </c>
      <c r="R2632" s="202">
        <v>0</v>
      </c>
      <c r="S2632" s="202">
        <v>0</v>
      </c>
      <c r="T2632" s="203"/>
      <c r="U2632" s="135">
        <v>0</v>
      </c>
      <c r="V2632" s="135">
        <v>0</v>
      </c>
      <c r="W2632" s="202">
        <v>0</v>
      </c>
      <c r="X2632" s="202">
        <v>0</v>
      </c>
      <c r="Y2632" s="203"/>
      <c r="Z2632" s="135">
        <v>0</v>
      </c>
      <c r="AA2632" s="204">
        <v>0</v>
      </c>
      <c r="AB2632" s="202">
        <v>0</v>
      </c>
      <c r="AC2632" s="202">
        <v>0</v>
      </c>
      <c r="AD2632" s="202">
        <v>0</v>
      </c>
      <c r="AE2632" s="202">
        <v>0</v>
      </c>
      <c r="AF2632" s="202">
        <v>0</v>
      </c>
      <c r="AG2632" s="203"/>
      <c r="AH2632" s="135">
        <v>0</v>
      </c>
      <c r="AI2632" s="135">
        <v>0</v>
      </c>
      <c r="AJ2632" s="202">
        <v>0</v>
      </c>
      <c r="AK2632" s="202">
        <v>0</v>
      </c>
      <c r="AL2632" s="203"/>
      <c r="AM2632" s="205">
        <v>0</v>
      </c>
      <c r="AN2632" s="119">
        <v>0</v>
      </c>
      <c r="AO2632" s="120">
        <v>0</v>
      </c>
      <c r="AP2632" s="39">
        <v>0</v>
      </c>
      <c r="AQ2632" s="141">
        <v>0</v>
      </c>
      <c r="AR2632" s="141">
        <v>0</v>
      </c>
      <c r="AS2632" s="143">
        <v>0</v>
      </c>
      <c r="AT2632" s="144">
        <v>0</v>
      </c>
      <c r="AU2632" s="141">
        <v>0</v>
      </c>
      <c r="AV2632" s="141">
        <v>0</v>
      </c>
      <c r="AW2632" s="143">
        <v>0</v>
      </c>
      <c r="AY2632" s="146"/>
      <c r="AZ2632" s="1153"/>
    </row>
    <row r="2633" spans="1:52" ht="12.75" customHeight="1" x14ac:dyDescent="0.25">
      <c r="A2633" s="356"/>
      <c r="B2633" s="225"/>
      <c r="C2633" s="122"/>
      <c r="D2633" s="357"/>
      <c r="E2633" s="226"/>
      <c r="F2633" s="122"/>
      <c r="G2633" s="126"/>
      <c r="H2633" s="35"/>
      <c r="I2633" s="36"/>
      <c r="J2633" s="37"/>
      <c r="K2633" s="198" t="s">
        <v>73</v>
      </c>
      <c r="L2633" s="241">
        <v>0</v>
      </c>
      <c r="M2633" s="242">
        <v>0</v>
      </c>
      <c r="N2633" s="201">
        <v>0</v>
      </c>
      <c r="O2633" s="202">
        <v>0</v>
      </c>
      <c r="P2633" s="202">
        <v>0</v>
      </c>
      <c r="Q2633" s="202">
        <v>0</v>
      </c>
      <c r="R2633" s="202">
        <v>0</v>
      </c>
      <c r="S2633" s="202">
        <v>0</v>
      </c>
      <c r="T2633" s="203"/>
      <c r="U2633" s="135">
        <v>0</v>
      </c>
      <c r="V2633" s="135">
        <v>0</v>
      </c>
      <c r="W2633" s="202">
        <v>0</v>
      </c>
      <c r="X2633" s="202">
        <v>0</v>
      </c>
      <c r="Y2633" s="203"/>
      <c r="Z2633" s="135">
        <v>0</v>
      </c>
      <c r="AA2633" s="204">
        <v>0</v>
      </c>
      <c r="AB2633" s="202">
        <v>0</v>
      </c>
      <c r="AC2633" s="202">
        <v>0</v>
      </c>
      <c r="AD2633" s="202">
        <v>0</v>
      </c>
      <c r="AE2633" s="202">
        <v>0</v>
      </c>
      <c r="AF2633" s="202">
        <v>0</v>
      </c>
      <c r="AG2633" s="203"/>
      <c r="AH2633" s="135">
        <v>0</v>
      </c>
      <c r="AI2633" s="135">
        <v>0</v>
      </c>
      <c r="AJ2633" s="202">
        <v>0</v>
      </c>
      <c r="AK2633" s="202">
        <v>0</v>
      </c>
      <c r="AL2633" s="203"/>
      <c r="AM2633" s="205">
        <v>0</v>
      </c>
      <c r="AN2633" s="119">
        <v>0</v>
      </c>
      <c r="AO2633" s="120">
        <v>0</v>
      </c>
      <c r="AP2633" s="39">
        <v>0</v>
      </c>
      <c r="AQ2633" s="141">
        <v>0</v>
      </c>
      <c r="AR2633" s="141">
        <v>0</v>
      </c>
      <c r="AS2633" s="143">
        <v>0</v>
      </c>
      <c r="AT2633" s="144">
        <v>0</v>
      </c>
      <c r="AU2633" s="141">
        <v>0</v>
      </c>
      <c r="AV2633" s="141">
        <v>0</v>
      </c>
      <c r="AW2633" s="143">
        <v>0</v>
      </c>
      <c r="AY2633" s="146"/>
      <c r="AZ2633" s="1153"/>
    </row>
    <row r="2634" spans="1:52" ht="12.75" customHeight="1" x14ac:dyDescent="0.25">
      <c r="A2634" s="356"/>
      <c r="B2634" s="225"/>
      <c r="C2634" s="122"/>
      <c r="D2634" s="357"/>
      <c r="E2634" s="226"/>
      <c r="F2634" s="122"/>
      <c r="G2634" s="126"/>
      <c r="H2634" s="35"/>
      <c r="I2634" s="36"/>
      <c r="J2634" s="37"/>
      <c r="K2634" s="198" t="s">
        <v>74</v>
      </c>
      <c r="L2634" s="241">
        <v>0</v>
      </c>
      <c r="M2634" s="242">
        <v>0</v>
      </c>
      <c r="N2634" s="201">
        <v>0</v>
      </c>
      <c r="O2634" s="202">
        <v>0</v>
      </c>
      <c r="P2634" s="202">
        <v>0</v>
      </c>
      <c r="Q2634" s="202">
        <v>0</v>
      </c>
      <c r="R2634" s="202">
        <v>0</v>
      </c>
      <c r="S2634" s="202">
        <v>0</v>
      </c>
      <c r="T2634" s="203"/>
      <c r="U2634" s="135">
        <v>0</v>
      </c>
      <c r="V2634" s="135">
        <v>0</v>
      </c>
      <c r="W2634" s="202">
        <v>0</v>
      </c>
      <c r="X2634" s="202">
        <v>0</v>
      </c>
      <c r="Y2634" s="203"/>
      <c r="Z2634" s="135">
        <v>0</v>
      </c>
      <c r="AA2634" s="204">
        <v>0</v>
      </c>
      <c r="AB2634" s="202">
        <v>0</v>
      </c>
      <c r="AC2634" s="202">
        <v>0</v>
      </c>
      <c r="AD2634" s="202">
        <v>0</v>
      </c>
      <c r="AE2634" s="202">
        <v>0</v>
      </c>
      <c r="AF2634" s="202">
        <v>0</v>
      </c>
      <c r="AG2634" s="203"/>
      <c r="AH2634" s="135">
        <v>0</v>
      </c>
      <c r="AI2634" s="135">
        <v>0</v>
      </c>
      <c r="AJ2634" s="202">
        <v>0</v>
      </c>
      <c r="AK2634" s="202">
        <v>0</v>
      </c>
      <c r="AL2634" s="203"/>
      <c r="AM2634" s="205">
        <v>0</v>
      </c>
      <c r="AN2634" s="119">
        <v>0</v>
      </c>
      <c r="AO2634" s="120">
        <v>0</v>
      </c>
      <c r="AP2634" s="39">
        <v>0</v>
      </c>
      <c r="AQ2634" s="141">
        <v>0</v>
      </c>
      <c r="AR2634" s="141">
        <v>0</v>
      </c>
      <c r="AS2634" s="143">
        <v>0</v>
      </c>
      <c r="AT2634" s="144">
        <v>0</v>
      </c>
      <c r="AU2634" s="141">
        <v>0</v>
      </c>
      <c r="AV2634" s="141">
        <v>0</v>
      </c>
      <c r="AW2634" s="143">
        <v>0</v>
      </c>
      <c r="AY2634" s="146"/>
      <c r="AZ2634" s="1153"/>
    </row>
    <row r="2635" spans="1:52" ht="12.75" customHeight="1" x14ac:dyDescent="0.25">
      <c r="A2635" s="356"/>
      <c r="B2635" s="225"/>
      <c r="C2635" s="122"/>
      <c r="D2635" s="357"/>
      <c r="E2635" s="226"/>
      <c r="F2635" s="122"/>
      <c r="G2635" s="126"/>
      <c r="H2635" s="35"/>
      <c r="I2635" s="36"/>
      <c r="J2635" s="37"/>
      <c r="K2635" s="198" t="s">
        <v>75</v>
      </c>
      <c r="L2635" s="241">
        <v>0</v>
      </c>
      <c r="M2635" s="242">
        <v>0</v>
      </c>
      <c r="N2635" s="201">
        <v>0</v>
      </c>
      <c r="O2635" s="202">
        <v>0</v>
      </c>
      <c r="P2635" s="202">
        <v>0</v>
      </c>
      <c r="Q2635" s="202">
        <v>0</v>
      </c>
      <c r="R2635" s="202">
        <v>0</v>
      </c>
      <c r="S2635" s="202">
        <v>0</v>
      </c>
      <c r="T2635" s="203"/>
      <c r="U2635" s="135">
        <v>0</v>
      </c>
      <c r="V2635" s="135">
        <v>0</v>
      </c>
      <c r="W2635" s="202">
        <v>0</v>
      </c>
      <c r="X2635" s="202">
        <v>0</v>
      </c>
      <c r="Y2635" s="203"/>
      <c r="Z2635" s="135">
        <v>0</v>
      </c>
      <c r="AA2635" s="204">
        <v>0</v>
      </c>
      <c r="AB2635" s="202">
        <v>0</v>
      </c>
      <c r="AC2635" s="202">
        <v>0</v>
      </c>
      <c r="AD2635" s="202">
        <v>0</v>
      </c>
      <c r="AE2635" s="202">
        <v>0</v>
      </c>
      <c r="AF2635" s="202">
        <v>0</v>
      </c>
      <c r="AG2635" s="203"/>
      <c r="AH2635" s="135">
        <v>0</v>
      </c>
      <c r="AI2635" s="135">
        <v>0</v>
      </c>
      <c r="AJ2635" s="202">
        <v>0</v>
      </c>
      <c r="AK2635" s="202">
        <v>0</v>
      </c>
      <c r="AL2635" s="203"/>
      <c r="AM2635" s="205">
        <v>0</v>
      </c>
      <c r="AN2635" s="119">
        <v>0</v>
      </c>
      <c r="AO2635" s="120">
        <v>0</v>
      </c>
      <c r="AP2635" s="39">
        <v>0</v>
      </c>
      <c r="AQ2635" s="141">
        <v>0</v>
      </c>
      <c r="AR2635" s="141">
        <v>0</v>
      </c>
      <c r="AS2635" s="143">
        <v>0</v>
      </c>
      <c r="AT2635" s="144">
        <v>0</v>
      </c>
      <c r="AU2635" s="141">
        <v>0</v>
      </c>
      <c r="AV2635" s="141">
        <v>0</v>
      </c>
      <c r="AW2635" s="143">
        <v>0</v>
      </c>
      <c r="AY2635" s="146"/>
      <c r="AZ2635" s="1153"/>
    </row>
    <row r="2636" spans="1:52" ht="12.75" customHeight="1" x14ac:dyDescent="0.25">
      <c r="A2636" s="356"/>
      <c r="B2636" s="225"/>
      <c r="C2636" s="122"/>
      <c r="D2636" s="357"/>
      <c r="E2636" s="226"/>
      <c r="F2636" s="122"/>
      <c r="G2636" s="126"/>
      <c r="H2636" s="35"/>
      <c r="I2636" s="36"/>
      <c r="J2636" s="37"/>
      <c r="K2636" s="206" t="s">
        <v>76</v>
      </c>
      <c r="L2636" s="241">
        <v>0</v>
      </c>
      <c r="M2636" s="242">
        <v>0</v>
      </c>
      <c r="N2636" s="201">
        <v>0</v>
      </c>
      <c r="O2636" s="202">
        <v>0</v>
      </c>
      <c r="P2636" s="202">
        <v>0</v>
      </c>
      <c r="Q2636" s="202">
        <v>0</v>
      </c>
      <c r="R2636" s="202">
        <v>0</v>
      </c>
      <c r="S2636" s="202">
        <v>0</v>
      </c>
      <c r="T2636" s="203"/>
      <c r="U2636" s="135">
        <v>0</v>
      </c>
      <c r="V2636" s="135">
        <v>0</v>
      </c>
      <c r="W2636" s="202">
        <v>0</v>
      </c>
      <c r="X2636" s="202">
        <v>0</v>
      </c>
      <c r="Y2636" s="203"/>
      <c r="Z2636" s="135">
        <v>0</v>
      </c>
      <c r="AA2636" s="204">
        <v>0</v>
      </c>
      <c r="AB2636" s="202">
        <v>0</v>
      </c>
      <c r="AC2636" s="202">
        <v>0</v>
      </c>
      <c r="AD2636" s="202">
        <v>0</v>
      </c>
      <c r="AE2636" s="202">
        <v>0</v>
      </c>
      <c r="AF2636" s="202">
        <v>0</v>
      </c>
      <c r="AG2636" s="203"/>
      <c r="AH2636" s="135">
        <v>0</v>
      </c>
      <c r="AI2636" s="135">
        <v>0</v>
      </c>
      <c r="AJ2636" s="202">
        <v>0</v>
      </c>
      <c r="AK2636" s="202">
        <v>0</v>
      </c>
      <c r="AL2636" s="203"/>
      <c r="AM2636" s="205">
        <v>0</v>
      </c>
      <c r="AN2636" s="119">
        <v>0</v>
      </c>
      <c r="AO2636" s="120">
        <v>0</v>
      </c>
      <c r="AP2636" s="39">
        <v>0</v>
      </c>
      <c r="AQ2636" s="141">
        <v>0</v>
      </c>
      <c r="AR2636" s="141">
        <v>0</v>
      </c>
      <c r="AS2636" s="143">
        <v>0</v>
      </c>
      <c r="AT2636" s="144">
        <v>0</v>
      </c>
      <c r="AU2636" s="141">
        <v>0</v>
      </c>
      <c r="AV2636" s="141">
        <v>0</v>
      </c>
      <c r="AW2636" s="143">
        <v>0</v>
      </c>
      <c r="AY2636" s="146"/>
      <c r="AZ2636" s="1153"/>
    </row>
    <row r="2637" spans="1:52" ht="12.75" customHeight="1" x14ac:dyDescent="0.25">
      <c r="A2637" s="356"/>
      <c r="B2637" s="225"/>
      <c r="C2637" s="122"/>
      <c r="D2637" s="357"/>
      <c r="E2637" s="226"/>
      <c r="F2637" s="122"/>
      <c r="G2637" s="126"/>
      <c r="H2637" s="35"/>
      <c r="I2637" s="36"/>
      <c r="J2637" s="37"/>
      <c r="K2637" s="206"/>
      <c r="L2637" s="241"/>
      <c r="M2637" s="242"/>
      <c r="N2637" s="258"/>
      <c r="O2637" s="259"/>
      <c r="P2637" s="259"/>
      <c r="Q2637" s="259"/>
      <c r="R2637" s="259"/>
      <c r="S2637" s="259"/>
      <c r="T2637" s="260"/>
      <c r="U2637" s="261"/>
      <c r="V2637" s="261"/>
      <c r="W2637" s="262"/>
      <c r="X2637" s="262"/>
      <c r="Y2637" s="260"/>
      <c r="Z2637" s="263"/>
      <c r="AA2637" s="264"/>
      <c r="AB2637" s="259"/>
      <c r="AC2637" s="259"/>
      <c r="AD2637" s="259"/>
      <c r="AE2637" s="259"/>
      <c r="AF2637" s="259"/>
      <c r="AG2637" s="260"/>
      <c r="AH2637" s="261"/>
      <c r="AI2637" s="261"/>
      <c r="AJ2637" s="262"/>
      <c r="AK2637" s="262"/>
      <c r="AL2637" s="260"/>
      <c r="AM2637" s="265"/>
      <c r="AN2637" s="266"/>
      <c r="AO2637" s="267"/>
      <c r="AP2637" s="268"/>
      <c r="AQ2637" s="269"/>
      <c r="AR2637" s="269"/>
      <c r="AS2637" s="270"/>
      <c r="AT2637" s="271"/>
      <c r="AU2637" s="269"/>
      <c r="AV2637" s="269"/>
      <c r="AW2637" s="270"/>
      <c r="AY2637" s="146"/>
      <c r="AZ2637" s="1153"/>
    </row>
    <row r="2638" spans="1:52" ht="12.75" customHeight="1" x14ac:dyDescent="0.25">
      <c r="A2638" s="356"/>
      <c r="B2638" s="225"/>
      <c r="C2638" s="122"/>
      <c r="D2638" s="357"/>
      <c r="E2638" s="226"/>
      <c r="F2638" s="122"/>
      <c r="G2638" s="126"/>
      <c r="H2638" s="35"/>
      <c r="I2638" s="36"/>
      <c r="J2638" s="37"/>
      <c r="K2638" s="206"/>
      <c r="L2638" s="199"/>
      <c r="M2638" s="200"/>
      <c r="N2638" s="201"/>
      <c r="O2638" s="202"/>
      <c r="P2638" s="202"/>
      <c r="Q2638" s="202"/>
      <c r="R2638" s="202"/>
      <c r="S2638" s="202"/>
      <c r="T2638" s="224"/>
      <c r="U2638" s="133"/>
      <c r="V2638" s="133"/>
      <c r="W2638" s="134"/>
      <c r="X2638" s="134"/>
      <c r="Y2638" s="224"/>
      <c r="Z2638" s="135"/>
      <c r="AA2638" s="204"/>
      <c r="AB2638" s="202"/>
      <c r="AC2638" s="202"/>
      <c r="AD2638" s="202"/>
      <c r="AE2638" s="202"/>
      <c r="AF2638" s="202"/>
      <c r="AG2638" s="224"/>
      <c r="AH2638" s="133"/>
      <c r="AI2638" s="133"/>
      <c r="AJ2638" s="134"/>
      <c r="AK2638" s="134"/>
      <c r="AL2638" s="224"/>
      <c r="AM2638" s="205"/>
      <c r="AN2638" s="119"/>
      <c r="AO2638" s="120"/>
      <c r="AP2638" s="39"/>
      <c r="AQ2638" s="141"/>
      <c r="AR2638" s="141"/>
      <c r="AS2638" s="143"/>
      <c r="AU2638" s="141"/>
      <c r="AV2638" s="141"/>
      <c r="AW2638" s="143"/>
      <c r="AY2638" s="146"/>
      <c r="AZ2638" s="1153"/>
    </row>
    <row r="2639" spans="1:52" ht="12.75" customHeight="1" x14ac:dyDescent="0.25">
      <c r="A2639" s="356"/>
      <c r="B2639" s="225"/>
      <c r="C2639" s="122"/>
      <c r="D2639" s="357"/>
      <c r="E2639" s="226"/>
      <c r="F2639" s="122"/>
      <c r="G2639" s="126"/>
      <c r="H2639" s="35"/>
      <c r="I2639" s="36"/>
      <c r="J2639" s="37"/>
      <c r="K2639" s="116" t="s">
        <v>1321</v>
      </c>
      <c r="L2639" s="241"/>
      <c r="M2639" s="242"/>
      <c r="N2639" s="201"/>
      <c r="O2639" s="202"/>
      <c r="P2639" s="202"/>
      <c r="Q2639" s="202"/>
      <c r="R2639" s="202"/>
      <c r="S2639" s="202"/>
      <c r="T2639" s="224"/>
      <c r="U2639" s="138"/>
      <c r="V2639" s="138"/>
      <c r="W2639" s="139"/>
      <c r="X2639" s="139"/>
      <c r="Y2639" s="224"/>
      <c r="Z2639" s="210"/>
      <c r="AA2639" s="204"/>
      <c r="AB2639" s="202"/>
      <c r="AC2639" s="202"/>
      <c r="AD2639" s="202"/>
      <c r="AE2639" s="202"/>
      <c r="AF2639" s="202"/>
      <c r="AG2639" s="224"/>
      <c r="AH2639" s="138"/>
      <c r="AI2639" s="138"/>
      <c r="AJ2639" s="139"/>
      <c r="AK2639" s="139"/>
      <c r="AL2639" s="224"/>
      <c r="AM2639" s="140"/>
      <c r="AN2639" s="211"/>
      <c r="AO2639" s="212"/>
      <c r="AP2639" s="39"/>
      <c r="AQ2639" s="141"/>
      <c r="AR2639" s="141"/>
      <c r="AS2639" s="143"/>
      <c r="AU2639" s="141"/>
      <c r="AV2639" s="141"/>
      <c r="AW2639" s="143"/>
      <c r="AY2639" s="146"/>
      <c r="AZ2639" s="1153"/>
    </row>
    <row r="2640" spans="1:52" x14ac:dyDescent="0.25">
      <c r="A2640" s="356"/>
      <c r="B2640" s="225"/>
      <c r="C2640" s="122"/>
      <c r="D2640" s="357"/>
      <c r="E2640" s="226"/>
      <c r="F2640" s="122"/>
      <c r="G2640" s="126"/>
      <c r="H2640" s="35"/>
      <c r="I2640" s="36"/>
      <c r="J2640" s="37"/>
      <c r="K2640" s="349" t="s">
        <v>1322</v>
      </c>
      <c r="L2640" s="241"/>
      <c r="M2640" s="242"/>
      <c r="N2640" s="201"/>
      <c r="O2640" s="202"/>
      <c r="P2640" s="202"/>
      <c r="Q2640" s="202"/>
      <c r="R2640" s="202"/>
      <c r="S2640" s="202"/>
      <c r="T2640" s="224"/>
      <c r="U2640" s="138"/>
      <c r="V2640" s="138"/>
      <c r="W2640" s="139"/>
      <c r="X2640" s="139"/>
      <c r="Y2640" s="224"/>
      <c r="Z2640" s="210"/>
      <c r="AA2640" s="204"/>
      <c r="AB2640" s="202"/>
      <c r="AC2640" s="202"/>
      <c r="AD2640" s="202"/>
      <c r="AE2640" s="202"/>
      <c r="AF2640" s="202"/>
      <c r="AG2640" s="224"/>
      <c r="AH2640" s="138"/>
      <c r="AI2640" s="138"/>
      <c r="AJ2640" s="139"/>
      <c r="AK2640" s="139"/>
      <c r="AL2640" s="224"/>
      <c r="AM2640" s="140"/>
      <c r="AN2640" s="211"/>
      <c r="AO2640" s="212"/>
      <c r="AP2640" s="39"/>
      <c r="AQ2640" s="141"/>
      <c r="AR2640" s="141"/>
      <c r="AS2640" s="143"/>
      <c r="AU2640" s="141"/>
      <c r="AV2640" s="141"/>
      <c r="AW2640" s="143"/>
      <c r="AY2640" s="146"/>
      <c r="AZ2640" s="1153"/>
    </row>
    <row r="2641" spans="1:52" ht="12.75" customHeight="1" x14ac:dyDescent="0.25">
      <c r="A2641" s="356"/>
      <c r="B2641" s="225"/>
      <c r="C2641" s="122"/>
      <c r="D2641" s="357"/>
      <c r="E2641" s="226"/>
      <c r="F2641" s="122"/>
      <c r="G2641" s="126"/>
      <c r="H2641" s="35"/>
      <c r="I2641" s="36"/>
      <c r="J2641" s="37"/>
      <c r="K2641" s="349"/>
      <c r="L2641" s="241"/>
      <c r="M2641" s="242"/>
      <c r="N2641" s="201"/>
      <c r="O2641" s="202"/>
      <c r="P2641" s="202"/>
      <c r="Q2641" s="202"/>
      <c r="R2641" s="202"/>
      <c r="S2641" s="202"/>
      <c r="T2641" s="224"/>
      <c r="U2641" s="138"/>
      <c r="V2641" s="138"/>
      <c r="W2641" s="139"/>
      <c r="X2641" s="139"/>
      <c r="Y2641" s="224"/>
      <c r="Z2641" s="210"/>
      <c r="AA2641" s="204"/>
      <c r="AB2641" s="202"/>
      <c r="AC2641" s="202"/>
      <c r="AD2641" s="202"/>
      <c r="AE2641" s="202"/>
      <c r="AF2641" s="202"/>
      <c r="AG2641" s="224"/>
      <c r="AH2641" s="138"/>
      <c r="AI2641" s="138"/>
      <c r="AJ2641" s="139"/>
      <c r="AK2641" s="139"/>
      <c r="AL2641" s="224"/>
      <c r="AM2641" s="140"/>
      <c r="AN2641" s="211"/>
      <c r="AO2641" s="212"/>
      <c r="AP2641" s="39"/>
      <c r="AQ2641" s="141"/>
      <c r="AR2641" s="141"/>
      <c r="AS2641" s="143"/>
      <c r="AU2641" s="141"/>
      <c r="AV2641" s="141"/>
      <c r="AW2641" s="143"/>
      <c r="AX2641" s="12"/>
      <c r="AY2641" s="146"/>
      <c r="AZ2641" s="1153"/>
    </row>
    <row r="2642" spans="1:52" ht="34.950000000000003" customHeight="1" x14ac:dyDescent="0.25">
      <c r="A2642" s="15" t="s">
        <v>2799</v>
      </c>
      <c r="B2642" s="225">
        <v>18</v>
      </c>
      <c r="C2642" s="122" t="s">
        <v>1315</v>
      </c>
      <c r="D2642" s="123">
        <v>1000</v>
      </c>
      <c r="E2642" s="226"/>
      <c r="F2642" s="122">
        <v>6</v>
      </c>
      <c r="G2642" s="227"/>
      <c r="H2642" s="228" t="str">
        <f t="shared" si="2015"/>
        <v>100</v>
      </c>
      <c r="I2642" s="229">
        <v>81211000</v>
      </c>
      <c r="J2642" s="230" t="s">
        <v>3076</v>
      </c>
      <c r="K2642" s="231" t="s">
        <v>3077</v>
      </c>
      <c r="L2642" s="232">
        <v>0</v>
      </c>
      <c r="M2642" s="233">
        <v>0</v>
      </c>
      <c r="N2642" s="130"/>
      <c r="O2642" s="131"/>
      <c r="P2642" s="131"/>
      <c r="Q2642" s="131"/>
      <c r="R2642" s="131"/>
      <c r="S2642" s="131"/>
      <c r="T2642" s="132" t="str">
        <f t="shared" ref="T2642:T2653" si="2053">IF(SUM(N2642:S2642)=U2642,"OK",SUM(N2642:S2642)-U2642)</f>
        <v>OK</v>
      </c>
      <c r="U2642" s="138"/>
      <c r="V2642" s="138"/>
      <c r="W2642" s="139"/>
      <c r="X2642" s="139"/>
      <c r="Y2642" s="132" t="str">
        <f t="shared" ref="Y2642:Y2653" si="2054">IF(SUM(W2642:X2642)=Z2642,"OK",SUM(W2642:X2642)-Z2642)</f>
        <v>OK</v>
      </c>
      <c r="Z2642" s="210"/>
      <c r="AA2642" s="204"/>
      <c r="AB2642" s="202"/>
      <c r="AC2642" s="202"/>
      <c r="AD2642" s="202"/>
      <c r="AE2642" s="202"/>
      <c r="AF2642" s="202"/>
      <c r="AG2642" s="132" t="str">
        <f t="shared" ref="AG2642:AG2653" si="2055">IF(SUM(AA2642:AF2642)=AH2642,"OK",SUM(AA2642:AF2642)-AH2642)</f>
        <v>OK</v>
      </c>
      <c r="AH2642" s="138"/>
      <c r="AI2642" s="138"/>
      <c r="AJ2642" s="139"/>
      <c r="AK2642" s="139"/>
      <c r="AL2642" s="132" t="str">
        <f t="shared" ref="AL2642:AL2653" si="2056">IF(SUM(AJ2642:AK2642)=AM2642,"OK",SUM(AJ2642:AK2642)-AM2642)</f>
        <v>OK</v>
      </c>
      <c r="AM2642" s="140"/>
      <c r="AN2642" s="119">
        <f t="shared" ref="AN2642:AN2653" si="2057">L2642+U2642+V2642+Z2642</f>
        <v>0</v>
      </c>
      <c r="AO2642" s="120">
        <f t="shared" ref="AO2642:AO2653" si="2058">M2642+AH2642+AI2642+AM2642</f>
        <v>0</v>
      </c>
      <c r="AP2642" s="39">
        <f t="shared" ref="AP2642:AP2653" si="2059">L2642</f>
        <v>0</v>
      </c>
      <c r="AQ2642" s="141">
        <f t="shared" ref="AQ2642:AQ2653" si="2060">AN2642</f>
        <v>0</v>
      </c>
      <c r="AR2642" s="142">
        <f>AQ2642-AP2642</f>
        <v>0</v>
      </c>
      <c r="AS2642" s="143" t="e">
        <f>AR2642/AP2642</f>
        <v>#DIV/0!</v>
      </c>
      <c r="AT2642" s="144">
        <f t="shared" ref="AT2642:AT2653" si="2061">M2642</f>
        <v>0</v>
      </c>
      <c r="AU2642" s="141">
        <f>AO2642</f>
        <v>0</v>
      </c>
      <c r="AV2642" s="142">
        <f>AU2642-AT2642</f>
        <v>0</v>
      </c>
      <c r="AW2642" s="143" t="e">
        <f>AV2642/AT2642</f>
        <v>#DIV/0!</v>
      </c>
      <c r="AY2642" s="146" t="str">
        <f t="shared" ref="AY2642:AY2656" si="2062">RIGHT(LEFT(I2642,3),2)&amp;"."&amp;RIGHT(LEFT(I2642,5),2)</f>
        <v>12.11</v>
      </c>
      <c r="AZ2642" s="1153" t="b">
        <f>COUNTIF('[1]Codes SEC'!$B$2:$B$250,Ministres!AY2642)&gt;0</f>
        <v>1</v>
      </c>
    </row>
    <row r="2643" spans="1:52" ht="34.950000000000003" customHeight="1" x14ac:dyDescent="0.25">
      <c r="A2643" s="15" t="s">
        <v>2799</v>
      </c>
      <c r="B2643" s="225">
        <v>18</v>
      </c>
      <c r="C2643" s="122" t="s">
        <v>1315</v>
      </c>
      <c r="D2643" s="123">
        <v>1000</v>
      </c>
      <c r="E2643" s="226"/>
      <c r="F2643" s="122">
        <v>6</v>
      </c>
      <c r="G2643" s="126">
        <v>3</v>
      </c>
      <c r="H2643" s="35" t="str">
        <f t="shared" si="2015"/>
        <v>100</v>
      </c>
      <c r="I2643" s="559">
        <v>83122000</v>
      </c>
      <c r="J2643" s="37" t="s">
        <v>3078</v>
      </c>
      <c r="K2643" s="244" t="s">
        <v>3079</v>
      </c>
      <c r="L2643" s="199">
        <v>0</v>
      </c>
      <c r="M2643" s="200">
        <v>0</v>
      </c>
      <c r="N2643" s="130"/>
      <c r="O2643" s="131"/>
      <c r="P2643" s="131"/>
      <c r="Q2643" s="131"/>
      <c r="R2643" s="131"/>
      <c r="S2643" s="131"/>
      <c r="T2643" s="132" t="str">
        <f>IF(SUM(N2643:S2643)=U2643,"OK",SUM(N2643:S2643)-U2643)</f>
        <v>OK</v>
      </c>
      <c r="U2643" s="138"/>
      <c r="V2643" s="138"/>
      <c r="W2643" s="139"/>
      <c r="X2643" s="139"/>
      <c r="Y2643" s="132" t="str">
        <f>IF(SUM(W2643:X2643)=Z2643,"OK",SUM(W2643:X2643)-Z2643)</f>
        <v>OK</v>
      </c>
      <c r="Z2643" s="210"/>
      <c r="AA2643" s="204"/>
      <c r="AB2643" s="202"/>
      <c r="AC2643" s="202"/>
      <c r="AD2643" s="202"/>
      <c r="AE2643" s="202"/>
      <c r="AF2643" s="202"/>
      <c r="AG2643" s="132" t="str">
        <f>IF(SUM(AA2643:AF2643)=AH2643,"OK",SUM(AA2643:AF2643)-AH2643)</f>
        <v>OK</v>
      </c>
      <c r="AH2643" s="138"/>
      <c r="AI2643" s="138"/>
      <c r="AJ2643" s="139"/>
      <c r="AK2643" s="139"/>
      <c r="AL2643" s="132" t="str">
        <f>IF(SUM(AJ2643:AK2643)=AM2643,"OK",SUM(AJ2643:AK2643)-AM2643)</f>
        <v>OK</v>
      </c>
      <c r="AM2643" s="140"/>
      <c r="AN2643" s="119">
        <f>L2643+U2643+V2643+Z2643</f>
        <v>0</v>
      </c>
      <c r="AO2643" s="120">
        <f>M2643+AH2643+AI2643+AM2643</f>
        <v>0</v>
      </c>
      <c r="AP2643" s="39">
        <f>L2643</f>
        <v>0</v>
      </c>
      <c r="AQ2643" s="141">
        <f>AN2643</f>
        <v>0</v>
      </c>
      <c r="AR2643" s="142">
        <f>AQ2643-AP2643</f>
        <v>0</v>
      </c>
      <c r="AS2643" s="143" t="e">
        <f>AR2643/AP2643</f>
        <v>#DIV/0!</v>
      </c>
      <c r="AT2643" s="144">
        <f>M2643</f>
        <v>0</v>
      </c>
      <c r="AU2643" s="141">
        <f>AO2643</f>
        <v>0</v>
      </c>
      <c r="AV2643" s="142">
        <f>AU2643-AT2643</f>
        <v>0</v>
      </c>
      <c r="AW2643" s="143" t="e">
        <f>AV2643/AT2643</f>
        <v>#DIV/0!</v>
      </c>
      <c r="AY2643" s="146" t="str">
        <f t="shared" si="2062"/>
        <v>31.22</v>
      </c>
      <c r="AZ2643" s="1153" t="b">
        <f>COUNTIF('[1]Codes SEC'!$B$2:$B$250,Ministres!AY2643)&gt;0</f>
        <v>1</v>
      </c>
    </row>
    <row r="2644" spans="1:52" ht="34.950000000000003" customHeight="1" x14ac:dyDescent="0.25">
      <c r="A2644" s="15" t="s">
        <v>2799</v>
      </c>
      <c r="B2644" s="121">
        <v>18</v>
      </c>
      <c r="C2644" s="122" t="s">
        <v>1315</v>
      </c>
      <c r="D2644" s="123">
        <v>1000</v>
      </c>
      <c r="F2644" s="125">
        <v>6</v>
      </c>
      <c r="G2644" s="126">
        <v>3</v>
      </c>
      <c r="H2644" s="35" t="str">
        <f t="shared" si="2015"/>
        <v>100</v>
      </c>
      <c r="I2644" s="36" t="s">
        <v>204</v>
      </c>
      <c r="J2644" s="37" t="s">
        <v>3080</v>
      </c>
      <c r="K2644" s="244" t="s">
        <v>3081</v>
      </c>
      <c r="L2644" s="232">
        <v>0</v>
      </c>
      <c r="M2644" s="233">
        <v>0</v>
      </c>
      <c r="N2644" s="130"/>
      <c r="O2644" s="131"/>
      <c r="P2644" s="131"/>
      <c r="Q2644" s="131"/>
      <c r="R2644" s="131"/>
      <c r="S2644" s="131"/>
      <c r="T2644" s="132" t="str">
        <f t="shared" si="2053"/>
        <v>OK</v>
      </c>
      <c r="U2644" s="138"/>
      <c r="V2644" s="138"/>
      <c r="W2644" s="139"/>
      <c r="X2644" s="139"/>
      <c r="Y2644" s="132" t="str">
        <f t="shared" si="2054"/>
        <v>OK</v>
      </c>
      <c r="Z2644" s="210"/>
      <c r="AA2644" s="204"/>
      <c r="AB2644" s="202"/>
      <c r="AC2644" s="202"/>
      <c r="AD2644" s="202"/>
      <c r="AE2644" s="202"/>
      <c r="AF2644" s="202"/>
      <c r="AG2644" s="132" t="str">
        <f t="shared" si="2055"/>
        <v>OK</v>
      </c>
      <c r="AH2644" s="138"/>
      <c r="AI2644" s="138"/>
      <c r="AJ2644" s="139"/>
      <c r="AK2644" s="139"/>
      <c r="AL2644" s="132" t="str">
        <f t="shared" si="2056"/>
        <v>OK</v>
      </c>
      <c r="AM2644" s="140"/>
      <c r="AN2644" s="119">
        <f t="shared" si="2057"/>
        <v>0</v>
      </c>
      <c r="AO2644" s="120">
        <f t="shared" si="2058"/>
        <v>0</v>
      </c>
      <c r="AP2644" s="39">
        <f t="shared" si="2059"/>
        <v>0</v>
      </c>
      <c r="AQ2644" s="141">
        <f t="shared" si="2060"/>
        <v>0</v>
      </c>
      <c r="AR2644" s="142">
        <f t="shared" ref="AR2644:AR2653" si="2063">AQ2644-AP2644</f>
        <v>0</v>
      </c>
      <c r="AS2644" s="143" t="e">
        <f t="shared" ref="AS2644:AS2653" si="2064">AR2644/AP2644</f>
        <v>#DIV/0!</v>
      </c>
      <c r="AT2644" s="144">
        <f t="shared" si="2061"/>
        <v>0</v>
      </c>
      <c r="AU2644" s="141">
        <f t="shared" ref="AU2644:AU2653" si="2065">AO2644</f>
        <v>0</v>
      </c>
      <c r="AV2644" s="142">
        <f t="shared" ref="AV2644:AV2653" si="2066">AU2644-AT2644</f>
        <v>0</v>
      </c>
      <c r="AW2644" s="143" t="e">
        <f t="shared" ref="AW2644:AW2653" si="2067">AV2644/AT2644</f>
        <v>#DIV/0!</v>
      </c>
      <c r="AY2644" s="146" t="str">
        <f t="shared" si="2062"/>
        <v>31.32</v>
      </c>
      <c r="AZ2644" s="1153" t="b">
        <f>COUNTIF('[1]Codes SEC'!$B$2:$B$250,Ministres!AY2644)&gt;0</f>
        <v>1</v>
      </c>
    </row>
    <row r="2645" spans="1:52" ht="34.950000000000003" customHeight="1" x14ac:dyDescent="0.25">
      <c r="A2645" s="15" t="s">
        <v>2799</v>
      </c>
      <c r="B2645" s="121">
        <v>18</v>
      </c>
      <c r="C2645" s="122" t="s">
        <v>1315</v>
      </c>
      <c r="D2645" s="123">
        <v>1000</v>
      </c>
      <c r="F2645" s="125">
        <v>6</v>
      </c>
      <c r="G2645" s="126">
        <v>3</v>
      </c>
      <c r="H2645" s="35" t="str">
        <f t="shared" si="2015"/>
        <v>100</v>
      </c>
      <c r="I2645" s="36" t="s">
        <v>207</v>
      </c>
      <c r="J2645" s="37" t="s">
        <v>3082</v>
      </c>
      <c r="K2645" s="244" t="s">
        <v>3083</v>
      </c>
      <c r="L2645" s="232">
        <v>0</v>
      </c>
      <c r="M2645" s="233">
        <v>0</v>
      </c>
      <c r="N2645" s="130"/>
      <c r="O2645" s="131"/>
      <c r="P2645" s="131"/>
      <c r="Q2645" s="131"/>
      <c r="R2645" s="131"/>
      <c r="S2645" s="131"/>
      <c r="T2645" s="132" t="str">
        <f t="shared" si="2053"/>
        <v>OK</v>
      </c>
      <c r="U2645" s="138"/>
      <c r="V2645" s="138"/>
      <c r="W2645" s="139"/>
      <c r="X2645" s="139"/>
      <c r="Y2645" s="132" t="str">
        <f t="shared" si="2054"/>
        <v>OK</v>
      </c>
      <c r="Z2645" s="210"/>
      <c r="AA2645" s="204"/>
      <c r="AB2645" s="202"/>
      <c r="AC2645" s="202"/>
      <c r="AD2645" s="202"/>
      <c r="AE2645" s="202"/>
      <c r="AF2645" s="202"/>
      <c r="AG2645" s="132" t="str">
        <f t="shared" si="2055"/>
        <v>OK</v>
      </c>
      <c r="AH2645" s="138"/>
      <c r="AI2645" s="138"/>
      <c r="AJ2645" s="139"/>
      <c r="AK2645" s="139"/>
      <c r="AL2645" s="132" t="str">
        <f t="shared" si="2056"/>
        <v>OK</v>
      </c>
      <c r="AM2645" s="140"/>
      <c r="AN2645" s="119">
        <f t="shared" si="2057"/>
        <v>0</v>
      </c>
      <c r="AO2645" s="120">
        <f t="shared" si="2058"/>
        <v>0</v>
      </c>
      <c r="AP2645" s="39">
        <f t="shared" si="2059"/>
        <v>0</v>
      </c>
      <c r="AQ2645" s="141">
        <f t="shared" si="2060"/>
        <v>0</v>
      </c>
      <c r="AR2645" s="142">
        <f t="shared" si="2063"/>
        <v>0</v>
      </c>
      <c r="AS2645" s="143" t="e">
        <f t="shared" si="2064"/>
        <v>#DIV/0!</v>
      </c>
      <c r="AT2645" s="144">
        <f t="shared" si="2061"/>
        <v>0</v>
      </c>
      <c r="AU2645" s="141">
        <f t="shared" si="2065"/>
        <v>0</v>
      </c>
      <c r="AV2645" s="142">
        <f t="shared" si="2066"/>
        <v>0</v>
      </c>
      <c r="AW2645" s="143" t="e">
        <f t="shared" si="2067"/>
        <v>#DIV/0!</v>
      </c>
      <c r="AY2645" s="146" t="str">
        <f t="shared" si="2062"/>
        <v>33.00</v>
      </c>
      <c r="AZ2645" s="1153" t="b">
        <f>COUNTIF('[1]Codes SEC'!$B$2:$B$250,Ministres!AY2645)&gt;0</f>
        <v>1</v>
      </c>
    </row>
    <row r="2646" spans="1:52" ht="34.950000000000003" customHeight="1" x14ac:dyDescent="0.25">
      <c r="A2646" s="15" t="s">
        <v>2799</v>
      </c>
      <c r="B2646" s="121">
        <v>18</v>
      </c>
      <c r="C2646" s="122" t="s">
        <v>1315</v>
      </c>
      <c r="D2646" s="123">
        <v>1000</v>
      </c>
      <c r="F2646" s="125">
        <v>6</v>
      </c>
      <c r="G2646" s="126">
        <v>3</v>
      </c>
      <c r="H2646" s="35" t="str">
        <f t="shared" si="2015"/>
        <v>100</v>
      </c>
      <c r="I2646" s="36" t="s">
        <v>1766</v>
      </c>
      <c r="J2646" s="37" t="s">
        <v>3084</v>
      </c>
      <c r="K2646" s="244" t="s">
        <v>3085</v>
      </c>
      <c r="L2646" s="232">
        <v>0</v>
      </c>
      <c r="M2646" s="233">
        <v>0</v>
      </c>
      <c r="N2646" s="130"/>
      <c r="O2646" s="131"/>
      <c r="P2646" s="131"/>
      <c r="Q2646" s="131"/>
      <c r="R2646" s="131"/>
      <c r="S2646" s="131"/>
      <c r="T2646" s="132" t="str">
        <f t="shared" si="2053"/>
        <v>OK</v>
      </c>
      <c r="U2646" s="138"/>
      <c r="V2646" s="138"/>
      <c r="W2646" s="139"/>
      <c r="X2646" s="139"/>
      <c r="Y2646" s="132" t="str">
        <f t="shared" si="2054"/>
        <v>OK</v>
      </c>
      <c r="Z2646" s="210"/>
      <c r="AA2646" s="204"/>
      <c r="AB2646" s="202"/>
      <c r="AC2646" s="202"/>
      <c r="AD2646" s="202"/>
      <c r="AE2646" s="202"/>
      <c r="AF2646" s="202"/>
      <c r="AG2646" s="132" t="str">
        <f t="shared" si="2055"/>
        <v>OK</v>
      </c>
      <c r="AH2646" s="138"/>
      <c r="AI2646" s="138"/>
      <c r="AJ2646" s="139"/>
      <c r="AK2646" s="139"/>
      <c r="AL2646" s="132" t="str">
        <f t="shared" si="2056"/>
        <v>OK</v>
      </c>
      <c r="AM2646" s="140"/>
      <c r="AN2646" s="119">
        <f t="shared" si="2057"/>
        <v>0</v>
      </c>
      <c r="AO2646" s="120">
        <f t="shared" si="2058"/>
        <v>0</v>
      </c>
      <c r="AP2646" s="39">
        <f t="shared" si="2059"/>
        <v>0</v>
      </c>
      <c r="AQ2646" s="141">
        <f t="shared" si="2060"/>
        <v>0</v>
      </c>
      <c r="AR2646" s="142">
        <f t="shared" si="2063"/>
        <v>0</v>
      </c>
      <c r="AS2646" s="143" t="e">
        <f t="shared" si="2064"/>
        <v>#DIV/0!</v>
      </c>
      <c r="AT2646" s="144">
        <f t="shared" si="2061"/>
        <v>0</v>
      </c>
      <c r="AU2646" s="141">
        <f t="shared" si="2065"/>
        <v>0</v>
      </c>
      <c r="AV2646" s="142">
        <f t="shared" si="2066"/>
        <v>0</v>
      </c>
      <c r="AW2646" s="143" t="e">
        <f t="shared" si="2067"/>
        <v>#DIV/0!</v>
      </c>
      <c r="AY2646" s="146" t="str">
        <f t="shared" si="2062"/>
        <v>35.20</v>
      </c>
      <c r="AZ2646" s="1153" t="b">
        <f>COUNTIF('[1]Codes SEC'!$B$2:$B$250,Ministres!AY2646)&gt;0</f>
        <v>1</v>
      </c>
    </row>
    <row r="2647" spans="1:52" ht="34.950000000000003" customHeight="1" x14ac:dyDescent="0.25">
      <c r="A2647" s="15" t="s">
        <v>2799</v>
      </c>
      <c r="B2647" s="121">
        <v>18</v>
      </c>
      <c r="C2647" s="122" t="s">
        <v>1315</v>
      </c>
      <c r="D2647" s="123">
        <v>1000</v>
      </c>
      <c r="F2647" s="125">
        <v>6</v>
      </c>
      <c r="G2647" s="126">
        <v>3</v>
      </c>
      <c r="H2647" s="35" t="str">
        <f t="shared" si="2015"/>
        <v>100</v>
      </c>
      <c r="I2647" s="36" t="s">
        <v>121</v>
      </c>
      <c r="J2647" s="37" t="s">
        <v>3086</v>
      </c>
      <c r="K2647" s="244" t="s">
        <v>3087</v>
      </c>
      <c r="L2647" s="232">
        <v>0</v>
      </c>
      <c r="M2647" s="233">
        <v>0</v>
      </c>
      <c r="N2647" s="130"/>
      <c r="O2647" s="131"/>
      <c r="P2647" s="131"/>
      <c r="Q2647" s="131"/>
      <c r="R2647" s="131"/>
      <c r="S2647" s="131"/>
      <c r="T2647" s="132" t="str">
        <f t="shared" si="2053"/>
        <v>OK</v>
      </c>
      <c r="U2647" s="138"/>
      <c r="V2647" s="138"/>
      <c r="W2647" s="139"/>
      <c r="X2647" s="139"/>
      <c r="Y2647" s="132" t="str">
        <f t="shared" si="2054"/>
        <v>OK</v>
      </c>
      <c r="Z2647" s="210"/>
      <c r="AA2647" s="204"/>
      <c r="AB2647" s="202"/>
      <c r="AC2647" s="202"/>
      <c r="AD2647" s="202"/>
      <c r="AE2647" s="202"/>
      <c r="AF2647" s="202"/>
      <c r="AG2647" s="132" t="str">
        <f t="shared" si="2055"/>
        <v>OK</v>
      </c>
      <c r="AH2647" s="138"/>
      <c r="AI2647" s="138"/>
      <c r="AJ2647" s="139"/>
      <c r="AK2647" s="139"/>
      <c r="AL2647" s="132" t="str">
        <f t="shared" si="2056"/>
        <v>OK</v>
      </c>
      <c r="AM2647" s="140"/>
      <c r="AN2647" s="119">
        <f t="shared" si="2057"/>
        <v>0</v>
      </c>
      <c r="AO2647" s="120">
        <f t="shared" si="2058"/>
        <v>0</v>
      </c>
      <c r="AP2647" s="39">
        <f t="shared" si="2059"/>
        <v>0</v>
      </c>
      <c r="AQ2647" s="141">
        <f t="shared" si="2060"/>
        <v>0</v>
      </c>
      <c r="AR2647" s="142">
        <f t="shared" si="2063"/>
        <v>0</v>
      </c>
      <c r="AS2647" s="143" t="e">
        <f t="shared" si="2064"/>
        <v>#DIV/0!</v>
      </c>
      <c r="AT2647" s="144">
        <f t="shared" si="2061"/>
        <v>0</v>
      </c>
      <c r="AU2647" s="141">
        <f t="shared" si="2065"/>
        <v>0</v>
      </c>
      <c r="AV2647" s="142">
        <f t="shared" si="2066"/>
        <v>0</v>
      </c>
      <c r="AW2647" s="143" t="e">
        <f t="shared" si="2067"/>
        <v>#DIV/0!</v>
      </c>
      <c r="AY2647" s="146" t="str">
        <f t="shared" si="2062"/>
        <v>41.40</v>
      </c>
      <c r="AZ2647" s="1153" t="b">
        <f>COUNTIF('[1]Codes SEC'!$B$2:$B$250,Ministres!AY2647)&gt;0</f>
        <v>1</v>
      </c>
    </row>
    <row r="2648" spans="1:52" ht="34.950000000000003" customHeight="1" x14ac:dyDescent="0.25">
      <c r="A2648" s="15" t="s">
        <v>2799</v>
      </c>
      <c r="B2648" s="121">
        <v>18</v>
      </c>
      <c r="C2648" s="122" t="s">
        <v>1315</v>
      </c>
      <c r="D2648" s="123">
        <v>1000</v>
      </c>
      <c r="F2648" s="125">
        <v>6</v>
      </c>
      <c r="G2648" s="126">
        <v>3</v>
      </c>
      <c r="H2648" s="35" t="str">
        <f t="shared" si="2015"/>
        <v>100</v>
      </c>
      <c r="I2648" s="36" t="s">
        <v>121</v>
      </c>
      <c r="J2648" s="37" t="s">
        <v>3088</v>
      </c>
      <c r="K2648" s="244" t="s">
        <v>3089</v>
      </c>
      <c r="L2648" s="232">
        <v>0</v>
      </c>
      <c r="M2648" s="233">
        <v>0</v>
      </c>
      <c r="N2648" s="130"/>
      <c r="O2648" s="131"/>
      <c r="P2648" s="131"/>
      <c r="Q2648" s="131"/>
      <c r="R2648" s="131"/>
      <c r="S2648" s="131"/>
      <c r="T2648" s="132" t="str">
        <f t="shared" si="2053"/>
        <v>OK</v>
      </c>
      <c r="U2648" s="138"/>
      <c r="V2648" s="138"/>
      <c r="W2648" s="139"/>
      <c r="X2648" s="139"/>
      <c r="Y2648" s="132" t="str">
        <f t="shared" si="2054"/>
        <v>OK</v>
      </c>
      <c r="Z2648" s="210"/>
      <c r="AA2648" s="204"/>
      <c r="AB2648" s="202"/>
      <c r="AC2648" s="202"/>
      <c r="AD2648" s="202"/>
      <c r="AE2648" s="202"/>
      <c r="AF2648" s="202"/>
      <c r="AG2648" s="132" t="str">
        <f t="shared" si="2055"/>
        <v>OK</v>
      </c>
      <c r="AH2648" s="138"/>
      <c r="AI2648" s="138"/>
      <c r="AJ2648" s="139"/>
      <c r="AK2648" s="139"/>
      <c r="AL2648" s="132" t="str">
        <f t="shared" si="2056"/>
        <v>OK</v>
      </c>
      <c r="AM2648" s="140"/>
      <c r="AN2648" s="119">
        <f t="shared" si="2057"/>
        <v>0</v>
      </c>
      <c r="AO2648" s="120">
        <f t="shared" si="2058"/>
        <v>0</v>
      </c>
      <c r="AP2648" s="39">
        <f t="shared" si="2059"/>
        <v>0</v>
      </c>
      <c r="AQ2648" s="141">
        <f t="shared" si="2060"/>
        <v>0</v>
      </c>
      <c r="AR2648" s="142">
        <f t="shared" si="2063"/>
        <v>0</v>
      </c>
      <c r="AS2648" s="143" t="e">
        <f t="shared" si="2064"/>
        <v>#DIV/0!</v>
      </c>
      <c r="AT2648" s="144">
        <f t="shared" si="2061"/>
        <v>0</v>
      </c>
      <c r="AU2648" s="141">
        <f t="shared" si="2065"/>
        <v>0</v>
      </c>
      <c r="AV2648" s="142">
        <f t="shared" si="2066"/>
        <v>0</v>
      </c>
      <c r="AW2648" s="143" t="e">
        <f t="shared" si="2067"/>
        <v>#DIV/0!</v>
      </c>
      <c r="AY2648" s="146" t="str">
        <f t="shared" si="2062"/>
        <v>41.40</v>
      </c>
      <c r="AZ2648" s="1153" t="b">
        <f>COUNTIF('[1]Codes SEC'!$B$2:$B$250,Ministres!AY2648)&gt;0</f>
        <v>1</v>
      </c>
    </row>
    <row r="2649" spans="1:52" ht="34.950000000000003" customHeight="1" x14ac:dyDescent="0.25">
      <c r="A2649" s="15" t="s">
        <v>2799</v>
      </c>
      <c r="B2649" s="121">
        <v>18</v>
      </c>
      <c r="C2649" s="122" t="s">
        <v>1315</v>
      </c>
      <c r="D2649" s="123">
        <v>1000</v>
      </c>
      <c r="F2649" s="125">
        <v>6</v>
      </c>
      <c r="G2649" s="126">
        <v>3</v>
      </c>
      <c r="H2649" s="35" t="str">
        <f t="shared" si="2015"/>
        <v>100</v>
      </c>
      <c r="I2649" s="36" t="s">
        <v>121</v>
      </c>
      <c r="J2649" s="37" t="s">
        <v>3090</v>
      </c>
      <c r="K2649" s="244" t="s">
        <v>3091</v>
      </c>
      <c r="L2649" s="232">
        <v>0</v>
      </c>
      <c r="M2649" s="233">
        <v>0</v>
      </c>
      <c r="N2649" s="130"/>
      <c r="O2649" s="131"/>
      <c r="P2649" s="131"/>
      <c r="Q2649" s="131"/>
      <c r="R2649" s="131"/>
      <c r="S2649" s="131"/>
      <c r="T2649" s="132" t="str">
        <f t="shared" si="2053"/>
        <v>OK</v>
      </c>
      <c r="U2649" s="138"/>
      <c r="V2649" s="138"/>
      <c r="W2649" s="139"/>
      <c r="X2649" s="139"/>
      <c r="Y2649" s="132" t="str">
        <f t="shared" si="2054"/>
        <v>OK</v>
      </c>
      <c r="Z2649" s="210"/>
      <c r="AA2649" s="204"/>
      <c r="AB2649" s="202"/>
      <c r="AC2649" s="202"/>
      <c r="AD2649" s="202"/>
      <c r="AE2649" s="202"/>
      <c r="AF2649" s="202"/>
      <c r="AG2649" s="132" t="str">
        <f t="shared" si="2055"/>
        <v>OK</v>
      </c>
      <c r="AH2649" s="138"/>
      <c r="AI2649" s="138"/>
      <c r="AJ2649" s="139"/>
      <c r="AK2649" s="139"/>
      <c r="AL2649" s="132" t="str">
        <f t="shared" si="2056"/>
        <v>OK</v>
      </c>
      <c r="AM2649" s="140"/>
      <c r="AN2649" s="119">
        <f t="shared" si="2057"/>
        <v>0</v>
      </c>
      <c r="AO2649" s="120">
        <f t="shared" si="2058"/>
        <v>0</v>
      </c>
      <c r="AP2649" s="39">
        <f t="shared" si="2059"/>
        <v>0</v>
      </c>
      <c r="AQ2649" s="141">
        <f t="shared" si="2060"/>
        <v>0</v>
      </c>
      <c r="AR2649" s="142">
        <f t="shared" si="2063"/>
        <v>0</v>
      </c>
      <c r="AS2649" s="143" t="e">
        <f t="shared" si="2064"/>
        <v>#DIV/0!</v>
      </c>
      <c r="AT2649" s="144">
        <f t="shared" si="2061"/>
        <v>0</v>
      </c>
      <c r="AU2649" s="141">
        <f t="shared" si="2065"/>
        <v>0</v>
      </c>
      <c r="AV2649" s="142">
        <f t="shared" si="2066"/>
        <v>0</v>
      </c>
      <c r="AW2649" s="143" t="e">
        <f t="shared" si="2067"/>
        <v>#DIV/0!</v>
      </c>
      <c r="AY2649" s="146" t="str">
        <f t="shared" si="2062"/>
        <v>41.40</v>
      </c>
      <c r="AZ2649" s="1153" t="b">
        <f>COUNTIF('[1]Codes SEC'!$B$2:$B$250,Ministres!AY2649)&gt;0</f>
        <v>1</v>
      </c>
    </row>
    <row r="2650" spans="1:52" ht="34.950000000000003" customHeight="1" x14ac:dyDescent="0.25">
      <c r="A2650" s="15" t="s">
        <v>2799</v>
      </c>
      <c r="B2650" s="225">
        <v>18</v>
      </c>
      <c r="C2650" s="122" t="s">
        <v>1315</v>
      </c>
      <c r="D2650" s="123">
        <v>1000</v>
      </c>
      <c r="E2650" s="226"/>
      <c r="F2650" s="122">
        <v>6</v>
      </c>
      <c r="G2650" s="227"/>
      <c r="H2650" s="228" t="str">
        <f t="shared" si="2015"/>
        <v>100</v>
      </c>
      <c r="I2650" s="229">
        <v>84140000</v>
      </c>
      <c r="J2650" s="230" t="s">
        <v>3092</v>
      </c>
      <c r="K2650" s="231" t="s">
        <v>3093</v>
      </c>
      <c r="L2650" s="232">
        <v>0</v>
      </c>
      <c r="M2650" s="233">
        <v>0</v>
      </c>
      <c r="N2650" s="130"/>
      <c r="O2650" s="131"/>
      <c r="P2650" s="131"/>
      <c r="Q2650" s="131"/>
      <c r="R2650" s="131"/>
      <c r="S2650" s="131"/>
      <c r="T2650" s="132" t="str">
        <f>IF(SUM(N2650:S2650)=U2650,"OK",SUM(N2650:S2650)-U2650)</f>
        <v>OK</v>
      </c>
      <c r="U2650" s="138"/>
      <c r="V2650" s="138"/>
      <c r="W2650" s="139"/>
      <c r="X2650" s="139"/>
      <c r="Y2650" s="132" t="str">
        <f>IF(SUM(W2650:X2650)=Z2650,"OK",SUM(W2650:X2650)-Z2650)</f>
        <v>OK</v>
      </c>
      <c r="Z2650" s="210"/>
      <c r="AA2650" s="204"/>
      <c r="AB2650" s="202"/>
      <c r="AC2650" s="202"/>
      <c r="AD2650" s="202"/>
      <c r="AE2650" s="202"/>
      <c r="AF2650" s="202"/>
      <c r="AG2650" s="132" t="str">
        <f>IF(SUM(AA2650:AF2650)=AH2650,"OK",SUM(AA2650:AF2650)-AH2650)</f>
        <v>OK</v>
      </c>
      <c r="AH2650" s="138"/>
      <c r="AI2650" s="138"/>
      <c r="AJ2650" s="139"/>
      <c r="AK2650" s="139"/>
      <c r="AL2650" s="132" t="str">
        <f>IF(SUM(AJ2650:AK2650)=AM2650,"OK",SUM(AJ2650:AK2650)-AM2650)</f>
        <v>OK</v>
      </c>
      <c r="AM2650" s="140"/>
      <c r="AN2650" s="119">
        <f>L2650+U2650+V2650+Z2650</f>
        <v>0</v>
      </c>
      <c r="AO2650" s="120">
        <f>M2650+AH2650+AI2650+AM2650</f>
        <v>0</v>
      </c>
      <c r="AP2650" s="39">
        <f>L2650</f>
        <v>0</v>
      </c>
      <c r="AQ2650" s="141">
        <f>AN2650</f>
        <v>0</v>
      </c>
      <c r="AR2650" s="142">
        <f>AQ2650-AP2650</f>
        <v>0</v>
      </c>
      <c r="AS2650" s="143" t="e">
        <f>AR2650/AP2650</f>
        <v>#DIV/0!</v>
      </c>
      <c r="AT2650" s="144">
        <f>M2650</f>
        <v>0</v>
      </c>
      <c r="AU2650" s="141">
        <f>AO2650</f>
        <v>0</v>
      </c>
      <c r="AV2650" s="142">
        <f>AU2650-AT2650</f>
        <v>0</v>
      </c>
      <c r="AW2650" s="143" t="e">
        <f>AV2650/AT2650</f>
        <v>#DIV/0!</v>
      </c>
      <c r="AY2650" s="146" t="str">
        <f t="shared" si="2062"/>
        <v>41.40</v>
      </c>
      <c r="AZ2650" s="1153" t="b">
        <f>COUNTIF('[1]Codes SEC'!$B$2:$B$250,Ministres!AY2650)&gt;0</f>
        <v>1</v>
      </c>
    </row>
    <row r="2651" spans="1:52" ht="34.950000000000003" customHeight="1" x14ac:dyDescent="0.25">
      <c r="A2651" s="15" t="s">
        <v>2799</v>
      </c>
      <c r="B2651" s="225">
        <v>18</v>
      </c>
      <c r="C2651" s="122" t="s">
        <v>1315</v>
      </c>
      <c r="D2651" s="123">
        <v>1000</v>
      </c>
      <c r="E2651" s="226"/>
      <c r="F2651" s="122">
        <v>6</v>
      </c>
      <c r="G2651" s="227"/>
      <c r="H2651" s="228" t="str">
        <f t="shared" si="2015"/>
        <v>100</v>
      </c>
      <c r="I2651" s="229">
        <v>84160000</v>
      </c>
      <c r="J2651" s="230" t="s">
        <v>3094</v>
      </c>
      <c r="K2651" s="231" t="s">
        <v>3095</v>
      </c>
      <c r="L2651" s="232">
        <v>0</v>
      </c>
      <c r="M2651" s="233">
        <v>0</v>
      </c>
      <c r="N2651" s="130"/>
      <c r="O2651" s="131"/>
      <c r="P2651" s="131"/>
      <c r="Q2651" s="131"/>
      <c r="R2651" s="131"/>
      <c r="S2651" s="131"/>
      <c r="T2651" s="132" t="str">
        <f>IF(SUM(N2651:S2651)=U2651,"OK",SUM(N2651:S2651)-U2651)</f>
        <v>OK</v>
      </c>
      <c r="U2651" s="138"/>
      <c r="V2651" s="138"/>
      <c r="W2651" s="139"/>
      <c r="X2651" s="139"/>
      <c r="Y2651" s="132" t="str">
        <f>IF(SUM(W2651:X2651)=Z2651,"OK",SUM(W2651:X2651)-Z2651)</f>
        <v>OK</v>
      </c>
      <c r="Z2651" s="210"/>
      <c r="AA2651" s="204"/>
      <c r="AB2651" s="202"/>
      <c r="AC2651" s="202"/>
      <c r="AD2651" s="202"/>
      <c r="AE2651" s="202"/>
      <c r="AF2651" s="202"/>
      <c r="AG2651" s="132" t="str">
        <f>IF(SUM(AA2651:AF2651)=AH2651,"OK",SUM(AA2651:AF2651)-AH2651)</f>
        <v>OK</v>
      </c>
      <c r="AH2651" s="138"/>
      <c r="AI2651" s="138"/>
      <c r="AJ2651" s="139"/>
      <c r="AK2651" s="139"/>
      <c r="AL2651" s="132" t="str">
        <f>IF(SUM(AJ2651:AK2651)=AM2651,"OK",SUM(AJ2651:AK2651)-AM2651)</f>
        <v>OK</v>
      </c>
      <c r="AM2651" s="140"/>
      <c r="AN2651" s="119">
        <f>L2651+U2651+V2651+Z2651</f>
        <v>0</v>
      </c>
      <c r="AO2651" s="120">
        <f>M2651+AH2651+AI2651+AM2651</f>
        <v>0</v>
      </c>
      <c r="AP2651" s="39">
        <f>L2651</f>
        <v>0</v>
      </c>
      <c r="AQ2651" s="141">
        <f>AN2651</f>
        <v>0</v>
      </c>
      <c r="AR2651" s="142">
        <f>AQ2651-AP2651</f>
        <v>0</v>
      </c>
      <c r="AS2651" s="143" t="e">
        <f>AR2651/AP2651</f>
        <v>#DIV/0!</v>
      </c>
      <c r="AT2651" s="144">
        <f>M2651</f>
        <v>0</v>
      </c>
      <c r="AU2651" s="141">
        <f>AO2651</f>
        <v>0</v>
      </c>
      <c r="AV2651" s="142">
        <f>AU2651-AT2651</f>
        <v>0</v>
      </c>
      <c r="AW2651" s="143" t="e">
        <f>AV2651/AT2651</f>
        <v>#DIV/0!</v>
      </c>
      <c r="AY2651" s="146" t="str">
        <f t="shared" si="2062"/>
        <v>41.60</v>
      </c>
      <c r="AZ2651" s="1153" t="b">
        <f>COUNTIF('[1]Codes SEC'!$B$2:$B$250,Ministres!AY2651)&gt;0</f>
        <v>1</v>
      </c>
    </row>
    <row r="2652" spans="1:52" ht="34.950000000000003" customHeight="1" x14ac:dyDescent="0.25">
      <c r="A2652" s="15" t="s">
        <v>2799</v>
      </c>
      <c r="B2652" s="121">
        <v>18</v>
      </c>
      <c r="C2652" s="122" t="s">
        <v>1315</v>
      </c>
      <c r="D2652" s="123">
        <v>1000</v>
      </c>
      <c r="F2652" s="125">
        <v>6</v>
      </c>
      <c r="G2652" s="126">
        <v>3</v>
      </c>
      <c r="H2652" s="35" t="str">
        <f t="shared" si="2015"/>
        <v>100</v>
      </c>
      <c r="I2652" s="36" t="s">
        <v>1173</v>
      </c>
      <c r="J2652" s="37" t="s">
        <v>3096</v>
      </c>
      <c r="K2652" s="244" t="s">
        <v>3097</v>
      </c>
      <c r="L2652" s="232">
        <v>0</v>
      </c>
      <c r="M2652" s="233">
        <v>0</v>
      </c>
      <c r="N2652" s="130"/>
      <c r="O2652" s="131"/>
      <c r="P2652" s="131"/>
      <c r="Q2652" s="131"/>
      <c r="R2652" s="131"/>
      <c r="S2652" s="131"/>
      <c r="T2652" s="132" t="str">
        <f t="shared" si="2053"/>
        <v>OK</v>
      </c>
      <c r="U2652" s="138"/>
      <c r="V2652" s="138"/>
      <c r="W2652" s="139"/>
      <c r="X2652" s="139"/>
      <c r="Y2652" s="132" t="str">
        <f t="shared" si="2054"/>
        <v>OK</v>
      </c>
      <c r="Z2652" s="210"/>
      <c r="AA2652" s="204"/>
      <c r="AB2652" s="202"/>
      <c r="AC2652" s="202"/>
      <c r="AD2652" s="202"/>
      <c r="AE2652" s="202"/>
      <c r="AF2652" s="202"/>
      <c r="AG2652" s="132" t="str">
        <f t="shared" si="2055"/>
        <v>OK</v>
      </c>
      <c r="AH2652" s="138"/>
      <c r="AI2652" s="138"/>
      <c r="AJ2652" s="139"/>
      <c r="AK2652" s="139"/>
      <c r="AL2652" s="132" t="str">
        <f t="shared" si="2056"/>
        <v>OK</v>
      </c>
      <c r="AM2652" s="140"/>
      <c r="AN2652" s="119">
        <f t="shared" si="2057"/>
        <v>0</v>
      </c>
      <c r="AO2652" s="120">
        <f t="shared" si="2058"/>
        <v>0</v>
      </c>
      <c r="AP2652" s="39">
        <f t="shared" si="2059"/>
        <v>0</v>
      </c>
      <c r="AQ2652" s="141">
        <f t="shared" si="2060"/>
        <v>0</v>
      </c>
      <c r="AR2652" s="142">
        <f t="shared" si="2063"/>
        <v>0</v>
      </c>
      <c r="AS2652" s="143" t="e">
        <f t="shared" si="2064"/>
        <v>#DIV/0!</v>
      </c>
      <c r="AT2652" s="144">
        <f t="shared" si="2061"/>
        <v>0</v>
      </c>
      <c r="AU2652" s="141">
        <f t="shared" si="2065"/>
        <v>0</v>
      </c>
      <c r="AV2652" s="142">
        <f t="shared" si="2066"/>
        <v>0</v>
      </c>
      <c r="AW2652" s="143" t="e">
        <f t="shared" si="2067"/>
        <v>#DIV/0!</v>
      </c>
      <c r="AY2652" s="146" t="str">
        <f t="shared" si="2062"/>
        <v>43.12</v>
      </c>
      <c r="AZ2652" s="1153" t="b">
        <f>COUNTIF('[1]Codes SEC'!$B$2:$B$250,Ministres!AY2652)&gt;0</f>
        <v>1</v>
      </c>
    </row>
    <row r="2653" spans="1:52" ht="34.950000000000003" customHeight="1" x14ac:dyDescent="0.25">
      <c r="A2653" s="15" t="s">
        <v>2799</v>
      </c>
      <c r="B2653" s="225">
        <v>18</v>
      </c>
      <c r="C2653" s="122" t="s">
        <v>1315</v>
      </c>
      <c r="D2653" s="123">
        <v>1000</v>
      </c>
      <c r="E2653" s="226"/>
      <c r="F2653" s="122">
        <v>6</v>
      </c>
      <c r="G2653" s="126">
        <v>3</v>
      </c>
      <c r="H2653" s="35" t="str">
        <f t="shared" si="2015"/>
        <v>100</v>
      </c>
      <c r="I2653" s="559">
        <v>84340000</v>
      </c>
      <c r="J2653" s="37" t="s">
        <v>3098</v>
      </c>
      <c r="K2653" s="244" t="s">
        <v>3099</v>
      </c>
      <c r="L2653" s="199">
        <v>0</v>
      </c>
      <c r="M2653" s="200">
        <v>0</v>
      </c>
      <c r="N2653" s="130"/>
      <c r="O2653" s="131"/>
      <c r="P2653" s="131"/>
      <c r="Q2653" s="131"/>
      <c r="R2653" s="131"/>
      <c r="S2653" s="131"/>
      <c r="T2653" s="132" t="str">
        <f t="shared" si="2053"/>
        <v>OK</v>
      </c>
      <c r="U2653" s="138"/>
      <c r="V2653" s="138"/>
      <c r="W2653" s="139"/>
      <c r="X2653" s="139"/>
      <c r="Y2653" s="132" t="str">
        <f t="shared" si="2054"/>
        <v>OK</v>
      </c>
      <c r="Z2653" s="210"/>
      <c r="AA2653" s="204"/>
      <c r="AB2653" s="202"/>
      <c r="AC2653" s="202"/>
      <c r="AD2653" s="202"/>
      <c r="AE2653" s="202"/>
      <c r="AF2653" s="202"/>
      <c r="AG2653" s="132" t="str">
        <f t="shared" si="2055"/>
        <v>OK</v>
      </c>
      <c r="AH2653" s="138"/>
      <c r="AI2653" s="138"/>
      <c r="AJ2653" s="139"/>
      <c r="AK2653" s="139"/>
      <c r="AL2653" s="132" t="str">
        <f t="shared" si="2056"/>
        <v>OK</v>
      </c>
      <c r="AM2653" s="140"/>
      <c r="AN2653" s="119">
        <f t="shared" si="2057"/>
        <v>0</v>
      </c>
      <c r="AO2653" s="120">
        <f t="shared" si="2058"/>
        <v>0</v>
      </c>
      <c r="AP2653" s="39">
        <f t="shared" si="2059"/>
        <v>0</v>
      </c>
      <c r="AQ2653" s="141">
        <f t="shared" si="2060"/>
        <v>0</v>
      </c>
      <c r="AR2653" s="142">
        <f t="shared" si="2063"/>
        <v>0</v>
      </c>
      <c r="AS2653" s="143" t="e">
        <f t="shared" si="2064"/>
        <v>#DIV/0!</v>
      </c>
      <c r="AT2653" s="144">
        <f t="shared" si="2061"/>
        <v>0</v>
      </c>
      <c r="AU2653" s="141">
        <f t="shared" si="2065"/>
        <v>0</v>
      </c>
      <c r="AV2653" s="142">
        <f t="shared" si="2066"/>
        <v>0</v>
      </c>
      <c r="AW2653" s="143" t="e">
        <f t="shared" si="2067"/>
        <v>#DIV/0!</v>
      </c>
      <c r="AY2653" s="146" t="str">
        <f t="shared" si="2062"/>
        <v>43.40</v>
      </c>
      <c r="AZ2653" s="1153" t="b">
        <f>COUNTIF('[1]Codes SEC'!$B$2:$B$250,Ministres!AY2653)&gt;0</f>
        <v>1</v>
      </c>
    </row>
    <row r="2654" spans="1:52" ht="34.950000000000003" customHeight="1" x14ac:dyDescent="0.25">
      <c r="A2654" s="15" t="s">
        <v>2799</v>
      </c>
      <c r="B2654" s="121">
        <v>18</v>
      </c>
      <c r="C2654" s="122" t="s">
        <v>1315</v>
      </c>
      <c r="D2654" s="123">
        <v>1000</v>
      </c>
      <c r="F2654" s="125">
        <v>6</v>
      </c>
      <c r="G2654" s="126">
        <v>3</v>
      </c>
      <c r="H2654" s="35" t="str">
        <f t="shared" si="2015"/>
        <v>100</v>
      </c>
      <c r="I2654" s="36" t="s">
        <v>1407</v>
      </c>
      <c r="J2654" s="37" t="s">
        <v>3100</v>
      </c>
      <c r="K2654" s="244" t="s">
        <v>3101</v>
      </c>
      <c r="L2654" s="232">
        <v>0</v>
      </c>
      <c r="M2654" s="233">
        <v>0</v>
      </c>
      <c r="N2654" s="130"/>
      <c r="O2654" s="131"/>
      <c r="P2654" s="131"/>
      <c r="Q2654" s="131"/>
      <c r="R2654" s="131"/>
      <c r="S2654" s="131"/>
      <c r="T2654" s="132" t="str">
        <f>IF(SUM(N2654:S2654)=U2654,"OK",SUM(N2654:S2654)-U2654)</f>
        <v>OK</v>
      </c>
      <c r="U2654" s="138"/>
      <c r="V2654" s="138"/>
      <c r="W2654" s="139"/>
      <c r="X2654" s="139"/>
      <c r="Y2654" s="132" t="str">
        <f>IF(SUM(W2654:X2654)=Z2654,"OK",SUM(W2654:X2654)-Z2654)</f>
        <v>OK</v>
      </c>
      <c r="Z2654" s="210"/>
      <c r="AA2654" s="204"/>
      <c r="AB2654" s="202"/>
      <c r="AC2654" s="202"/>
      <c r="AD2654" s="202"/>
      <c r="AE2654" s="202"/>
      <c r="AF2654" s="202"/>
      <c r="AG2654" s="132" t="str">
        <f>IF(SUM(AA2654:AF2654)=AH2654,"OK",SUM(AA2654:AF2654)-AH2654)</f>
        <v>OK</v>
      </c>
      <c r="AH2654" s="138"/>
      <c r="AI2654" s="138"/>
      <c r="AJ2654" s="139"/>
      <c r="AK2654" s="139"/>
      <c r="AL2654" s="132" t="str">
        <f>IF(SUM(AJ2654:AK2654)=AM2654,"OK",SUM(AJ2654:AK2654)-AM2654)</f>
        <v>OK</v>
      </c>
      <c r="AM2654" s="140"/>
      <c r="AN2654" s="119">
        <f>L2654+U2654+V2654+Z2654</f>
        <v>0</v>
      </c>
      <c r="AO2654" s="120">
        <f>M2654+AH2654+AI2654+AM2654</f>
        <v>0</v>
      </c>
      <c r="AP2654" s="39">
        <f>L2654</f>
        <v>0</v>
      </c>
      <c r="AQ2654" s="141">
        <f>AN2654</f>
        <v>0</v>
      </c>
      <c r="AR2654" s="142">
        <f>AQ2654-AP2654</f>
        <v>0</v>
      </c>
      <c r="AS2654" s="143" t="e">
        <f>AR2654/AP2654</f>
        <v>#DIV/0!</v>
      </c>
      <c r="AT2654" s="144">
        <f>M2654</f>
        <v>0</v>
      </c>
      <c r="AU2654" s="141">
        <f>AO2654</f>
        <v>0</v>
      </c>
      <c r="AV2654" s="142">
        <f>AU2654-AT2654</f>
        <v>0</v>
      </c>
      <c r="AW2654" s="143" t="e">
        <f>AV2654/AT2654</f>
        <v>#DIV/0!</v>
      </c>
      <c r="AY2654" s="146" t="str">
        <f t="shared" si="2062"/>
        <v>43.53</v>
      </c>
      <c r="AZ2654" s="1153" t="b">
        <f>COUNTIF('[1]Codes SEC'!$B$2:$B$250,Ministres!AY2654)&gt;0</f>
        <v>1</v>
      </c>
    </row>
    <row r="2655" spans="1:52" ht="34.950000000000003" customHeight="1" x14ac:dyDescent="0.25">
      <c r="A2655" s="15" t="s">
        <v>2799</v>
      </c>
      <c r="B2655" s="121">
        <v>18</v>
      </c>
      <c r="C2655" s="122" t="s">
        <v>1315</v>
      </c>
      <c r="D2655" s="123">
        <v>1000</v>
      </c>
      <c r="F2655" s="125">
        <v>6</v>
      </c>
      <c r="G2655" s="126">
        <v>3</v>
      </c>
      <c r="H2655" s="35" t="str">
        <f t="shared" si="2015"/>
        <v>100</v>
      </c>
      <c r="I2655" s="36" t="s">
        <v>301</v>
      </c>
      <c r="J2655" s="37" t="s">
        <v>3102</v>
      </c>
      <c r="K2655" s="281" t="s">
        <v>3103</v>
      </c>
      <c r="L2655" s="232">
        <v>0</v>
      </c>
      <c r="M2655" s="233">
        <v>0</v>
      </c>
      <c r="N2655" s="130"/>
      <c r="O2655" s="131"/>
      <c r="P2655" s="131"/>
      <c r="Q2655" s="131"/>
      <c r="R2655" s="131"/>
      <c r="S2655" s="131"/>
      <c r="T2655" s="132" t="str">
        <f>IF(SUM(N2655:S2655)=U2655,"OK",SUM(N2655:S2655)-U2655)</f>
        <v>OK</v>
      </c>
      <c r="U2655" s="138"/>
      <c r="V2655" s="138"/>
      <c r="W2655" s="139"/>
      <c r="X2655" s="139"/>
      <c r="Y2655" s="132" t="str">
        <f>IF(SUM(W2655:X2655)=Z2655,"OK",SUM(W2655:X2655)-Z2655)</f>
        <v>OK</v>
      </c>
      <c r="Z2655" s="210"/>
      <c r="AA2655" s="204"/>
      <c r="AB2655" s="202"/>
      <c r="AC2655" s="202"/>
      <c r="AD2655" s="202"/>
      <c r="AE2655" s="202"/>
      <c r="AF2655" s="202"/>
      <c r="AG2655" s="132" t="str">
        <f>IF(SUM(AA2655:AF2655)=AH2655,"OK",SUM(AA2655:AF2655)-AH2655)</f>
        <v>OK</v>
      </c>
      <c r="AH2655" s="138"/>
      <c r="AI2655" s="138"/>
      <c r="AJ2655" s="139"/>
      <c r="AK2655" s="139"/>
      <c r="AL2655" s="132" t="str">
        <f>IF(SUM(AJ2655:AK2655)=AM2655,"OK",SUM(AJ2655:AK2655)-AM2655)</f>
        <v>OK</v>
      </c>
      <c r="AM2655" s="140"/>
      <c r="AN2655" s="119">
        <f>L2655+U2655+V2655+Z2655</f>
        <v>0</v>
      </c>
      <c r="AO2655" s="120">
        <f>M2655+AH2655+AI2655+AM2655</f>
        <v>0</v>
      </c>
      <c r="AP2655" s="39">
        <f>L2655</f>
        <v>0</v>
      </c>
      <c r="AQ2655" s="141">
        <f>AN2655</f>
        <v>0</v>
      </c>
      <c r="AR2655" s="142">
        <f>AQ2655-AP2655</f>
        <v>0</v>
      </c>
      <c r="AS2655" s="143" t="e">
        <f>AR2655/AP2655</f>
        <v>#DIV/0!</v>
      </c>
      <c r="AT2655" s="144">
        <f>M2655</f>
        <v>0</v>
      </c>
      <c r="AU2655" s="141">
        <f>AO2655</f>
        <v>0</v>
      </c>
      <c r="AV2655" s="142">
        <f>AU2655-AT2655</f>
        <v>0</v>
      </c>
      <c r="AW2655" s="143" t="e">
        <f>AV2655/AT2655</f>
        <v>#DIV/0!</v>
      </c>
      <c r="AY2655" s="146" t="str">
        <f t="shared" si="2062"/>
        <v>45.24</v>
      </c>
      <c r="AZ2655" s="1153" t="b">
        <f>COUNTIF('[1]Codes SEC'!$B$2:$B$250,Ministres!AY2655)&gt;0</f>
        <v>1</v>
      </c>
    </row>
    <row r="2656" spans="1:52" ht="34.950000000000003" customHeight="1" x14ac:dyDescent="0.25">
      <c r="A2656" s="15" t="s">
        <v>2799</v>
      </c>
      <c r="B2656" s="225">
        <v>18</v>
      </c>
      <c r="C2656" s="122" t="s">
        <v>1315</v>
      </c>
      <c r="D2656" s="123">
        <v>1000</v>
      </c>
      <c r="E2656" s="226"/>
      <c r="F2656" s="122">
        <v>6</v>
      </c>
      <c r="G2656" s="227"/>
      <c r="H2656" s="228" t="str">
        <f t="shared" ref="H2656:H2705" si="2068">LEFT(J2656,3)</f>
        <v>100</v>
      </c>
      <c r="I2656" s="229">
        <v>84524000</v>
      </c>
      <c r="J2656" s="230" t="s">
        <v>3104</v>
      </c>
      <c r="K2656" s="231" t="s">
        <v>3105</v>
      </c>
      <c r="L2656" s="232">
        <v>0</v>
      </c>
      <c r="M2656" s="233">
        <v>0</v>
      </c>
      <c r="N2656" s="130"/>
      <c r="O2656" s="131"/>
      <c r="P2656" s="131"/>
      <c r="Q2656" s="131"/>
      <c r="R2656" s="131"/>
      <c r="S2656" s="131"/>
      <c r="T2656" s="132" t="str">
        <f>IF(SUM(N2656:S2656)=U2656,"OK",SUM(N2656:S2656)-U2656)</f>
        <v>OK</v>
      </c>
      <c r="U2656" s="138"/>
      <c r="V2656" s="138"/>
      <c r="W2656" s="139"/>
      <c r="X2656" s="139"/>
      <c r="Y2656" s="132" t="str">
        <f>IF(SUM(W2656:X2656)=Z2656,"OK",SUM(W2656:X2656)-Z2656)</f>
        <v>OK</v>
      </c>
      <c r="Z2656" s="210"/>
      <c r="AA2656" s="204"/>
      <c r="AB2656" s="202"/>
      <c r="AC2656" s="202"/>
      <c r="AD2656" s="202"/>
      <c r="AE2656" s="202"/>
      <c r="AF2656" s="202"/>
      <c r="AG2656" s="132" t="str">
        <f>IF(SUM(AA2656:AF2656)=AH2656,"OK",SUM(AA2656:AF2656)-AH2656)</f>
        <v>OK</v>
      </c>
      <c r="AH2656" s="138"/>
      <c r="AI2656" s="138"/>
      <c r="AJ2656" s="139"/>
      <c r="AK2656" s="139"/>
      <c r="AL2656" s="132" t="str">
        <f>IF(SUM(AJ2656:AK2656)=AM2656,"OK",SUM(AJ2656:AK2656)-AM2656)</f>
        <v>OK</v>
      </c>
      <c r="AM2656" s="140"/>
      <c r="AN2656" s="119">
        <f>L2656+U2656+V2656+Z2656</f>
        <v>0</v>
      </c>
      <c r="AO2656" s="120">
        <f>M2656+AH2656+AI2656+AM2656</f>
        <v>0</v>
      </c>
      <c r="AP2656" s="39">
        <f>L2656</f>
        <v>0</v>
      </c>
      <c r="AQ2656" s="141">
        <f>AN2656</f>
        <v>0</v>
      </c>
      <c r="AR2656" s="142">
        <f>AQ2656-AP2656</f>
        <v>0</v>
      </c>
      <c r="AS2656" s="143" t="e">
        <f>AR2656/AP2656</f>
        <v>#DIV/0!</v>
      </c>
      <c r="AT2656" s="144">
        <f>M2656</f>
        <v>0</v>
      </c>
      <c r="AU2656" s="141">
        <f>AO2656</f>
        <v>0</v>
      </c>
      <c r="AV2656" s="142">
        <f>AU2656-AT2656</f>
        <v>0</v>
      </c>
      <c r="AW2656" s="143" t="e">
        <f>AV2656/AT2656</f>
        <v>#DIV/0!</v>
      </c>
      <c r="AY2656" s="146" t="str">
        <f t="shared" si="2062"/>
        <v>45.24</v>
      </c>
      <c r="AZ2656" s="1153" t="b">
        <f>COUNTIF('[1]Codes SEC'!$B$2:$B$250,Ministres!AY2656)&gt;0</f>
        <v>1</v>
      </c>
    </row>
    <row r="2657" spans="1:64" ht="12.75" customHeight="1" x14ac:dyDescent="0.25">
      <c r="A2657" s="350"/>
      <c r="B2657" s="1154"/>
      <c r="C2657" s="150"/>
      <c r="D2657" s="352"/>
      <c r="E2657" s="1155"/>
      <c r="F2657" s="150"/>
      <c r="G2657" s="154"/>
      <c r="H2657" s="155"/>
      <c r="I2657" s="156"/>
      <c r="J2657" s="157"/>
      <c r="K2657" s="158" t="s">
        <v>70</v>
      </c>
      <c r="L2657" s="417">
        <f t="shared" ref="L2657:S2657" si="2069">L2644+L2645+L2646+L2647+L2648+L2649+L2652+L2654+L2655+L2643+L2653+L2642+L2650+L2651+L2656</f>
        <v>0</v>
      </c>
      <c r="M2657" s="1156">
        <f t="shared" si="2069"/>
        <v>0</v>
      </c>
      <c r="N2657" s="1157">
        <f t="shared" si="2069"/>
        <v>0</v>
      </c>
      <c r="O2657" s="1158">
        <f t="shared" si="2069"/>
        <v>0</v>
      </c>
      <c r="P2657" s="1158">
        <f t="shared" si="2069"/>
        <v>0</v>
      </c>
      <c r="Q2657" s="1158">
        <f t="shared" si="2069"/>
        <v>0</v>
      </c>
      <c r="R2657" s="1158">
        <f t="shared" si="2069"/>
        <v>0</v>
      </c>
      <c r="S2657" s="1158">
        <f t="shared" si="2069"/>
        <v>0</v>
      </c>
      <c r="T2657" s="1159"/>
      <c r="U2657" s="1160">
        <f>U2644+U2645+U2646+U2647+U2648+U2649+U2652+U2654+U2655+U2643+U2653+U2642+U2650+U2651+U2656</f>
        <v>0</v>
      </c>
      <c r="V2657" s="1160">
        <f>V2644+V2645+V2646+V2647+V2648+V2649+V2652+V2654+V2655+V2643+V2653+V2642+V2650+V2651+V2656</f>
        <v>0</v>
      </c>
      <c r="W2657" s="1158">
        <f>W2644+W2645+W2646+W2647+W2648+W2649+W2652+W2654+W2655+W2643+W2653+W2642+W2650+W2651+W2656</f>
        <v>0</v>
      </c>
      <c r="X2657" s="1158">
        <f>X2644+X2645+X2646+X2647+X2648+X2649+X2652+X2654+X2655+X2643+X2653+X2642+X2650+X2651+X2656</f>
        <v>0</v>
      </c>
      <c r="Y2657" s="1159"/>
      <c r="Z2657" s="1160">
        <f t="shared" ref="Z2657:AF2657" si="2070">Z2644+Z2645+Z2646+Z2647+Z2648+Z2649+Z2652+Z2654+Z2655+Z2643+Z2653+Z2642+Z2650+Z2651+Z2656</f>
        <v>0</v>
      </c>
      <c r="AA2657" s="165">
        <f t="shared" si="2070"/>
        <v>0</v>
      </c>
      <c r="AB2657" s="1158">
        <f t="shared" si="2070"/>
        <v>0</v>
      </c>
      <c r="AC2657" s="1158">
        <f t="shared" si="2070"/>
        <v>0</v>
      </c>
      <c r="AD2657" s="1158">
        <f t="shared" si="2070"/>
        <v>0</v>
      </c>
      <c r="AE2657" s="1158">
        <f t="shared" si="2070"/>
        <v>0</v>
      </c>
      <c r="AF2657" s="1158">
        <f t="shared" si="2070"/>
        <v>0</v>
      </c>
      <c r="AG2657" s="1159"/>
      <c r="AH2657" s="1160">
        <f>AH2644+AH2645+AH2646+AH2647+AH2648+AH2649+AH2652+AH2654+AH2655+AH2643+AH2653+AH2642+AH2650+AH2651+AH2656</f>
        <v>0</v>
      </c>
      <c r="AI2657" s="1160">
        <f>AI2644+AI2645+AI2646+AI2647+AI2648+AI2649+AI2652+AI2654+AI2655+AI2643+AI2653+AI2642+AI2650+AI2651+AI2656</f>
        <v>0</v>
      </c>
      <c r="AJ2657" s="1158">
        <f>AJ2644+AJ2645+AJ2646+AJ2647+AJ2648+AJ2649+AJ2652+AJ2654+AJ2655+AJ2643+AJ2653+AJ2642+AJ2650+AJ2651+AJ2656</f>
        <v>0</v>
      </c>
      <c r="AK2657" s="1158">
        <f>AK2644+AK2645+AK2646+AK2647+AK2648+AK2649+AK2652+AK2654+AK2655+AK2643+AK2653+AK2642+AK2650+AK2651+AK2656</f>
        <v>0</v>
      </c>
      <c r="AL2657" s="1159"/>
      <c r="AM2657" s="1161">
        <f t="shared" ref="AM2657:AW2657" si="2071">AM2644+AM2645+AM2646+AM2647+AM2648+AM2649+AM2652+AM2654+AM2655+AM2643+AM2653+AM2642+AM2650+AM2651+AM2656</f>
        <v>0</v>
      </c>
      <c r="AN2657" s="167">
        <f t="shared" si="2071"/>
        <v>0</v>
      </c>
      <c r="AO2657" s="1162">
        <f t="shared" si="2071"/>
        <v>0</v>
      </c>
      <c r="AP2657" s="169">
        <f t="shared" si="2071"/>
        <v>0</v>
      </c>
      <c r="AQ2657" s="1163">
        <f t="shared" si="2071"/>
        <v>0</v>
      </c>
      <c r="AR2657" s="1164">
        <f t="shared" si="2071"/>
        <v>0</v>
      </c>
      <c r="AS2657" s="1165" t="e">
        <f t="shared" si="2071"/>
        <v>#DIV/0!</v>
      </c>
      <c r="AT2657" s="1166">
        <f t="shared" si="2071"/>
        <v>0</v>
      </c>
      <c r="AU2657" s="1163">
        <f t="shared" si="2071"/>
        <v>0</v>
      </c>
      <c r="AV2657" s="1164">
        <f t="shared" si="2071"/>
        <v>0</v>
      </c>
      <c r="AW2657" s="1165" t="e">
        <f t="shared" si="2071"/>
        <v>#DIV/0!</v>
      </c>
      <c r="AY2657" s="146"/>
      <c r="AZ2657" s="1153"/>
    </row>
    <row r="2658" spans="1:64" ht="12.75" customHeight="1" x14ac:dyDescent="0.25">
      <c r="A2658" s="356"/>
      <c r="B2658" s="225"/>
      <c r="C2658" s="122"/>
      <c r="D2658" s="357"/>
      <c r="E2658" s="226"/>
      <c r="F2658" s="122"/>
      <c r="G2658" s="126"/>
      <c r="H2658" s="35"/>
      <c r="I2658" s="36"/>
      <c r="J2658" s="37"/>
      <c r="K2658" s="860"/>
      <c r="L2658" s="241"/>
      <c r="M2658" s="242"/>
      <c r="N2658" s="258"/>
      <c r="O2658" s="259"/>
      <c r="P2658" s="259"/>
      <c r="Q2658" s="259"/>
      <c r="R2658" s="259"/>
      <c r="S2658" s="259"/>
      <c r="T2658" s="260"/>
      <c r="U2658" s="261"/>
      <c r="V2658" s="261"/>
      <c r="W2658" s="262"/>
      <c r="X2658" s="262"/>
      <c r="Y2658" s="260"/>
      <c r="Z2658" s="263"/>
      <c r="AA2658" s="264"/>
      <c r="AB2658" s="259"/>
      <c r="AC2658" s="259"/>
      <c r="AD2658" s="259"/>
      <c r="AE2658" s="259"/>
      <c r="AF2658" s="259"/>
      <c r="AG2658" s="260"/>
      <c r="AH2658" s="261"/>
      <c r="AI2658" s="261"/>
      <c r="AJ2658" s="262"/>
      <c r="AK2658" s="262"/>
      <c r="AL2658" s="260"/>
      <c r="AM2658" s="265"/>
      <c r="AN2658" s="266"/>
      <c r="AO2658" s="267"/>
      <c r="AP2658" s="268"/>
      <c r="AQ2658" s="269"/>
      <c r="AR2658" s="269"/>
      <c r="AS2658" s="270"/>
      <c r="AT2658" s="271"/>
      <c r="AU2658" s="269"/>
      <c r="AV2658" s="269"/>
      <c r="AW2658" s="270"/>
      <c r="AY2658" s="146"/>
      <c r="AZ2658" s="1153"/>
    </row>
    <row r="2659" spans="1:64" ht="12.75" customHeight="1" x14ac:dyDescent="0.25">
      <c r="A2659" s="356"/>
      <c r="B2659" s="225"/>
      <c r="C2659" s="122"/>
      <c r="D2659" s="357"/>
      <c r="E2659" s="226"/>
      <c r="F2659" s="122"/>
      <c r="G2659" s="126"/>
      <c r="H2659" s="35"/>
      <c r="I2659" s="36"/>
      <c r="J2659" s="37"/>
      <c r="K2659" s="243" t="s">
        <v>109</v>
      </c>
      <c r="L2659" s="241"/>
      <c r="M2659" s="242"/>
      <c r="N2659" s="258"/>
      <c r="O2659" s="259"/>
      <c r="P2659" s="259"/>
      <c r="Q2659" s="259"/>
      <c r="R2659" s="259"/>
      <c r="S2659" s="259"/>
      <c r="T2659" s="260"/>
      <c r="U2659" s="261"/>
      <c r="V2659" s="261"/>
      <c r="W2659" s="262"/>
      <c r="X2659" s="262"/>
      <c r="Y2659" s="260"/>
      <c r="Z2659" s="263"/>
      <c r="AA2659" s="264"/>
      <c r="AB2659" s="259"/>
      <c r="AC2659" s="259"/>
      <c r="AD2659" s="259"/>
      <c r="AE2659" s="259"/>
      <c r="AF2659" s="259"/>
      <c r="AG2659" s="260"/>
      <c r="AH2659" s="261"/>
      <c r="AI2659" s="261"/>
      <c r="AJ2659" s="262"/>
      <c r="AK2659" s="262"/>
      <c r="AL2659" s="260"/>
      <c r="AM2659" s="265"/>
      <c r="AN2659" s="266"/>
      <c r="AO2659" s="267"/>
      <c r="AP2659" s="268"/>
      <c r="AQ2659" s="269"/>
      <c r="AR2659" s="269"/>
      <c r="AS2659" s="270"/>
      <c r="AT2659" s="271"/>
      <c r="AU2659" s="269"/>
      <c r="AV2659" s="269"/>
      <c r="AW2659" s="270"/>
      <c r="AY2659" s="146"/>
      <c r="AZ2659" s="1153"/>
    </row>
    <row r="2660" spans="1:64" ht="12.75" customHeight="1" x14ac:dyDescent="0.25">
      <c r="A2660" s="356"/>
      <c r="B2660" s="225"/>
      <c r="C2660" s="122"/>
      <c r="D2660" s="357"/>
      <c r="E2660" s="226"/>
      <c r="F2660" s="122"/>
      <c r="G2660" s="126"/>
      <c r="H2660" s="35"/>
      <c r="I2660" s="36"/>
      <c r="J2660" s="37"/>
      <c r="K2660" s="244"/>
      <c r="L2660" s="241"/>
      <c r="M2660" s="242"/>
      <c r="N2660" s="258"/>
      <c r="O2660" s="259"/>
      <c r="P2660" s="259"/>
      <c r="Q2660" s="259"/>
      <c r="R2660" s="259"/>
      <c r="S2660" s="259"/>
      <c r="T2660" s="260"/>
      <c r="U2660" s="261"/>
      <c r="V2660" s="261"/>
      <c r="W2660" s="262"/>
      <c r="X2660" s="262"/>
      <c r="Y2660" s="260"/>
      <c r="Z2660" s="263"/>
      <c r="AA2660" s="264"/>
      <c r="AB2660" s="259"/>
      <c r="AC2660" s="259"/>
      <c r="AD2660" s="259"/>
      <c r="AE2660" s="259"/>
      <c r="AF2660" s="259"/>
      <c r="AG2660" s="260"/>
      <c r="AH2660" s="261"/>
      <c r="AI2660" s="261"/>
      <c r="AJ2660" s="262"/>
      <c r="AK2660" s="262"/>
      <c r="AL2660" s="260"/>
      <c r="AM2660" s="265"/>
      <c r="AN2660" s="266"/>
      <c r="AO2660" s="267"/>
      <c r="AP2660" s="268"/>
      <c r="AQ2660" s="269"/>
      <c r="AR2660" s="269"/>
      <c r="AS2660" s="270"/>
      <c r="AT2660" s="271"/>
      <c r="AU2660" s="269"/>
      <c r="AV2660" s="269"/>
      <c r="AW2660" s="270"/>
      <c r="AY2660" s="146"/>
      <c r="AZ2660" s="1153"/>
    </row>
    <row r="2661" spans="1:64" ht="35.1" customHeight="1" x14ac:dyDescent="0.25">
      <c r="A2661" s="15" t="s">
        <v>2799</v>
      </c>
      <c r="B2661" s="121">
        <v>18</v>
      </c>
      <c r="C2661" s="122" t="s">
        <v>1315</v>
      </c>
      <c r="D2661" s="123">
        <v>1000</v>
      </c>
      <c r="F2661" s="125">
        <v>6</v>
      </c>
      <c r="G2661" s="126">
        <v>1</v>
      </c>
      <c r="H2661" s="35" t="str">
        <f t="shared" si="2068"/>
        <v>100</v>
      </c>
      <c r="I2661" s="36" t="s">
        <v>1265</v>
      </c>
      <c r="J2661" s="37" t="s">
        <v>3106</v>
      </c>
      <c r="K2661" s="244" t="s">
        <v>3107</v>
      </c>
      <c r="L2661" s="232">
        <v>0</v>
      </c>
      <c r="M2661" s="233">
        <v>0</v>
      </c>
      <c r="N2661" s="130"/>
      <c r="O2661" s="131"/>
      <c r="P2661" s="131"/>
      <c r="Q2661" s="131"/>
      <c r="R2661" s="131"/>
      <c r="S2661" s="131"/>
      <c r="T2661" s="132" t="str">
        <f t="shared" ref="T2661:T2666" si="2072">IF(SUM(N2661:S2661)=U2661,"OK",SUM(N2661:S2661)-U2661)</f>
        <v>OK</v>
      </c>
      <c r="U2661" s="138"/>
      <c r="V2661" s="138"/>
      <c r="W2661" s="139"/>
      <c r="X2661" s="139"/>
      <c r="Y2661" s="132" t="str">
        <f t="shared" ref="Y2661:Y2666" si="2073">IF(SUM(W2661:X2661)=Z2661,"OK",SUM(W2661:X2661)-Z2661)</f>
        <v>OK</v>
      </c>
      <c r="Z2661" s="210"/>
      <c r="AA2661" s="204"/>
      <c r="AB2661" s="202"/>
      <c r="AC2661" s="202"/>
      <c r="AD2661" s="202"/>
      <c r="AE2661" s="202"/>
      <c r="AF2661" s="202"/>
      <c r="AG2661" s="132" t="str">
        <f t="shared" ref="AG2661:AG2666" si="2074">IF(SUM(AA2661:AF2661)=AH2661,"OK",SUM(AA2661:AF2661)-AH2661)</f>
        <v>OK</v>
      </c>
      <c r="AH2661" s="138"/>
      <c r="AI2661" s="138"/>
      <c r="AJ2661" s="139"/>
      <c r="AK2661" s="139"/>
      <c r="AL2661" s="132" t="str">
        <f t="shared" ref="AL2661:AL2666" si="2075">IF(SUM(AJ2661:AK2661)=AM2661,"OK",SUM(AJ2661:AK2661)-AM2661)</f>
        <v>OK</v>
      </c>
      <c r="AM2661" s="140"/>
      <c r="AN2661" s="119">
        <f t="shared" ref="AN2661:AN2666" si="2076">L2661+U2661+V2661+Z2661</f>
        <v>0</v>
      </c>
      <c r="AO2661" s="120">
        <f t="shared" ref="AO2661:AO2666" si="2077">M2661+AH2661+AI2661+AM2661</f>
        <v>0</v>
      </c>
      <c r="AP2661" s="39">
        <f t="shared" ref="AP2661:AP2666" si="2078">L2661</f>
        <v>0</v>
      </c>
      <c r="AQ2661" s="141">
        <f t="shared" ref="AQ2661:AQ2666" si="2079">AN2661</f>
        <v>0</v>
      </c>
      <c r="AR2661" s="142">
        <f t="shared" ref="AR2661:AR2666" si="2080">AQ2661-AP2661</f>
        <v>0</v>
      </c>
      <c r="AS2661" s="143" t="e">
        <f t="shared" ref="AS2661:AS2666" si="2081">AR2661/AP2661</f>
        <v>#DIV/0!</v>
      </c>
      <c r="AT2661" s="144">
        <f t="shared" ref="AT2661:AT2666" si="2082">M2661</f>
        <v>0</v>
      </c>
      <c r="AU2661" s="141">
        <f t="shared" ref="AU2661:AU2666" si="2083">AO2661</f>
        <v>0</v>
      </c>
      <c r="AV2661" s="142">
        <f t="shared" ref="AV2661:AV2666" si="2084">AU2661-AT2661</f>
        <v>0</v>
      </c>
      <c r="AW2661" s="143" t="e">
        <f t="shared" ref="AW2661:AW2666" si="2085">AV2661/AT2661</f>
        <v>#DIV/0!</v>
      </c>
      <c r="AY2661" s="146" t="str">
        <f t="shared" ref="AY2661:AY2666" si="2086">RIGHT(LEFT(I2661,3),2)&amp;"."&amp;RIGHT(LEFT(I2661,5),2)</f>
        <v>52.10</v>
      </c>
      <c r="AZ2661" s="1153" t="b">
        <f>COUNTIF('[1]Codes SEC'!$B$2:$B$250,Ministres!AY2661)&gt;0</f>
        <v>1</v>
      </c>
    </row>
    <row r="2662" spans="1:64" ht="35.1" customHeight="1" x14ac:dyDescent="0.25">
      <c r="A2662" s="15" t="s">
        <v>2799</v>
      </c>
      <c r="B2662" s="121">
        <v>18</v>
      </c>
      <c r="C2662" s="122" t="s">
        <v>1315</v>
      </c>
      <c r="D2662" s="123">
        <v>1000</v>
      </c>
      <c r="F2662" s="125">
        <v>6</v>
      </c>
      <c r="G2662" s="126">
        <v>1</v>
      </c>
      <c r="H2662" s="35" t="str">
        <f t="shared" si="2068"/>
        <v>100</v>
      </c>
      <c r="I2662" s="36" t="s">
        <v>3108</v>
      </c>
      <c r="J2662" s="37" t="s">
        <v>3109</v>
      </c>
      <c r="K2662" s="244" t="s">
        <v>3110</v>
      </c>
      <c r="L2662" s="232">
        <v>0</v>
      </c>
      <c r="M2662" s="233">
        <v>0</v>
      </c>
      <c r="N2662" s="130"/>
      <c r="O2662" s="131"/>
      <c r="P2662" s="131"/>
      <c r="Q2662" s="131"/>
      <c r="R2662" s="131"/>
      <c r="S2662" s="131"/>
      <c r="T2662" s="132" t="str">
        <f>IF(SUM(N2662:S2662)=U2662,"OK",SUM(N2662:S2662)-U2662)</f>
        <v>OK</v>
      </c>
      <c r="U2662" s="138"/>
      <c r="V2662" s="138"/>
      <c r="W2662" s="139"/>
      <c r="X2662" s="139"/>
      <c r="Y2662" s="132" t="str">
        <f>IF(SUM(W2662:X2662)=Z2662,"OK",SUM(W2662:X2662)-Z2662)</f>
        <v>OK</v>
      </c>
      <c r="Z2662" s="210"/>
      <c r="AA2662" s="204"/>
      <c r="AB2662" s="202"/>
      <c r="AC2662" s="202"/>
      <c r="AD2662" s="202"/>
      <c r="AE2662" s="202"/>
      <c r="AF2662" s="202"/>
      <c r="AG2662" s="132" t="str">
        <f>IF(SUM(AA2662:AF2662)=AH2662,"OK",SUM(AA2662:AF2662)-AH2662)</f>
        <v>OK</v>
      </c>
      <c r="AH2662" s="138"/>
      <c r="AI2662" s="138"/>
      <c r="AJ2662" s="139"/>
      <c r="AK2662" s="139"/>
      <c r="AL2662" s="132" t="str">
        <f>IF(SUM(AJ2662:AK2662)=AM2662,"OK",SUM(AJ2662:AK2662)-AM2662)</f>
        <v>OK</v>
      </c>
      <c r="AM2662" s="140"/>
      <c r="AN2662" s="119">
        <f>L2662+U2662+V2662+Z2662</f>
        <v>0</v>
      </c>
      <c r="AO2662" s="120">
        <f>M2662+AH2662+AI2662+AM2662</f>
        <v>0</v>
      </c>
      <c r="AP2662" s="39">
        <f>L2662</f>
        <v>0</v>
      </c>
      <c r="AQ2662" s="141">
        <f>AN2662</f>
        <v>0</v>
      </c>
      <c r="AR2662" s="142">
        <f>AQ2662-AP2662</f>
        <v>0</v>
      </c>
      <c r="AS2662" s="143" t="e">
        <f>AR2662/AP2662</f>
        <v>#DIV/0!</v>
      </c>
      <c r="AT2662" s="144">
        <f>M2662</f>
        <v>0</v>
      </c>
      <c r="AU2662" s="141">
        <f>AO2662</f>
        <v>0</v>
      </c>
      <c r="AV2662" s="142">
        <f>AU2662-AT2662</f>
        <v>0</v>
      </c>
      <c r="AW2662" s="143" t="e">
        <f>AV2662/AT2662</f>
        <v>#DIV/0!</v>
      </c>
      <c r="AY2662" s="146" t="str">
        <f t="shared" si="2086"/>
        <v>61.31</v>
      </c>
      <c r="AZ2662" s="1153" t="b">
        <f>COUNTIF('[1]Codes SEC'!$B$2:$B$250,Ministres!AY2662)&gt;0</f>
        <v>1</v>
      </c>
    </row>
    <row r="2663" spans="1:64" ht="35.1" customHeight="1" x14ac:dyDescent="0.25">
      <c r="A2663" s="15" t="s">
        <v>2799</v>
      </c>
      <c r="B2663" s="121">
        <v>18</v>
      </c>
      <c r="C2663" s="122" t="s">
        <v>1315</v>
      </c>
      <c r="D2663" s="123">
        <v>1000</v>
      </c>
      <c r="F2663" s="125">
        <v>6</v>
      </c>
      <c r="G2663" s="126">
        <v>1</v>
      </c>
      <c r="H2663" s="35" t="str">
        <f t="shared" si="2068"/>
        <v>100</v>
      </c>
      <c r="I2663" s="36" t="s">
        <v>1441</v>
      </c>
      <c r="J2663" s="37" t="s">
        <v>3111</v>
      </c>
      <c r="K2663" s="244" t="s">
        <v>3112</v>
      </c>
      <c r="L2663" s="232">
        <v>0</v>
      </c>
      <c r="M2663" s="233">
        <v>0</v>
      </c>
      <c r="N2663" s="130"/>
      <c r="O2663" s="131"/>
      <c r="P2663" s="131"/>
      <c r="Q2663" s="131"/>
      <c r="R2663" s="131"/>
      <c r="S2663" s="131"/>
      <c r="T2663" s="132" t="str">
        <f t="shared" si="2072"/>
        <v>OK</v>
      </c>
      <c r="U2663" s="138"/>
      <c r="V2663" s="138"/>
      <c r="W2663" s="139"/>
      <c r="X2663" s="139"/>
      <c r="Y2663" s="132" t="str">
        <f t="shared" si="2073"/>
        <v>OK</v>
      </c>
      <c r="Z2663" s="210"/>
      <c r="AA2663" s="204"/>
      <c r="AB2663" s="202"/>
      <c r="AC2663" s="202"/>
      <c r="AD2663" s="202"/>
      <c r="AE2663" s="202"/>
      <c r="AF2663" s="202"/>
      <c r="AG2663" s="132" t="str">
        <f t="shared" si="2074"/>
        <v>OK</v>
      </c>
      <c r="AH2663" s="138"/>
      <c r="AI2663" s="138"/>
      <c r="AJ2663" s="139"/>
      <c r="AK2663" s="139"/>
      <c r="AL2663" s="132" t="str">
        <f t="shared" si="2075"/>
        <v>OK</v>
      </c>
      <c r="AM2663" s="140"/>
      <c r="AN2663" s="119">
        <f t="shared" si="2076"/>
        <v>0</v>
      </c>
      <c r="AO2663" s="120">
        <f t="shared" si="2077"/>
        <v>0</v>
      </c>
      <c r="AP2663" s="39">
        <f t="shared" si="2078"/>
        <v>0</v>
      </c>
      <c r="AQ2663" s="141">
        <f t="shared" si="2079"/>
        <v>0</v>
      </c>
      <c r="AR2663" s="142">
        <f t="shared" si="2080"/>
        <v>0</v>
      </c>
      <c r="AS2663" s="143" t="e">
        <f t="shared" si="2081"/>
        <v>#DIV/0!</v>
      </c>
      <c r="AT2663" s="144">
        <f t="shared" si="2082"/>
        <v>0</v>
      </c>
      <c r="AU2663" s="141">
        <f t="shared" si="2083"/>
        <v>0</v>
      </c>
      <c r="AV2663" s="142">
        <f t="shared" si="2084"/>
        <v>0</v>
      </c>
      <c r="AW2663" s="143" t="e">
        <f t="shared" si="2085"/>
        <v>#DIV/0!</v>
      </c>
      <c r="AY2663" s="146" t="str">
        <f t="shared" si="2086"/>
        <v>61.41</v>
      </c>
      <c r="AZ2663" s="1153" t="b">
        <f>COUNTIF('[1]Codes SEC'!$B$2:$B$250,Ministres!AY2663)&gt;0</f>
        <v>1</v>
      </c>
    </row>
    <row r="2664" spans="1:64" ht="35.1" customHeight="1" x14ac:dyDescent="0.25">
      <c r="A2664" s="15" t="s">
        <v>2799</v>
      </c>
      <c r="B2664" s="121">
        <v>18</v>
      </c>
      <c r="C2664" s="122" t="s">
        <v>1315</v>
      </c>
      <c r="D2664" s="123">
        <v>1000</v>
      </c>
      <c r="F2664" s="125">
        <v>6</v>
      </c>
      <c r="G2664" s="126">
        <v>1</v>
      </c>
      <c r="H2664" s="35" t="str">
        <f t="shared" si="2068"/>
        <v>100</v>
      </c>
      <c r="I2664" s="36" t="s">
        <v>1441</v>
      </c>
      <c r="J2664" s="37" t="s">
        <v>3113</v>
      </c>
      <c r="K2664" s="244" t="s">
        <v>3114</v>
      </c>
      <c r="L2664" s="232">
        <v>0</v>
      </c>
      <c r="M2664" s="233">
        <v>0</v>
      </c>
      <c r="N2664" s="130"/>
      <c r="O2664" s="131"/>
      <c r="P2664" s="131"/>
      <c r="Q2664" s="131"/>
      <c r="R2664" s="131"/>
      <c r="S2664" s="131"/>
      <c r="T2664" s="132" t="str">
        <f t="shared" si="2072"/>
        <v>OK</v>
      </c>
      <c r="U2664" s="138"/>
      <c r="V2664" s="138"/>
      <c r="W2664" s="139"/>
      <c r="X2664" s="139"/>
      <c r="Y2664" s="132" t="str">
        <f t="shared" si="2073"/>
        <v>OK</v>
      </c>
      <c r="Z2664" s="210"/>
      <c r="AA2664" s="204"/>
      <c r="AB2664" s="202"/>
      <c r="AC2664" s="202"/>
      <c r="AD2664" s="202"/>
      <c r="AE2664" s="202"/>
      <c r="AF2664" s="202"/>
      <c r="AG2664" s="132" t="str">
        <f t="shared" si="2074"/>
        <v>OK</v>
      </c>
      <c r="AH2664" s="138"/>
      <c r="AI2664" s="138"/>
      <c r="AJ2664" s="139"/>
      <c r="AK2664" s="139"/>
      <c r="AL2664" s="132" t="str">
        <f t="shared" si="2075"/>
        <v>OK</v>
      </c>
      <c r="AM2664" s="140"/>
      <c r="AN2664" s="119">
        <f t="shared" si="2076"/>
        <v>0</v>
      </c>
      <c r="AO2664" s="120">
        <f t="shared" si="2077"/>
        <v>0</v>
      </c>
      <c r="AP2664" s="39">
        <f t="shared" si="2078"/>
        <v>0</v>
      </c>
      <c r="AQ2664" s="141">
        <f t="shared" si="2079"/>
        <v>0</v>
      </c>
      <c r="AR2664" s="142">
        <f t="shared" si="2080"/>
        <v>0</v>
      </c>
      <c r="AS2664" s="143" t="e">
        <f t="shared" si="2081"/>
        <v>#DIV/0!</v>
      </c>
      <c r="AT2664" s="144">
        <f t="shared" si="2082"/>
        <v>0</v>
      </c>
      <c r="AU2664" s="141">
        <f t="shared" si="2083"/>
        <v>0</v>
      </c>
      <c r="AV2664" s="142">
        <f t="shared" si="2084"/>
        <v>0</v>
      </c>
      <c r="AW2664" s="143" t="e">
        <f t="shared" si="2085"/>
        <v>#DIV/0!</v>
      </c>
      <c r="AY2664" s="146" t="str">
        <f t="shared" si="2086"/>
        <v>61.41</v>
      </c>
      <c r="AZ2664" s="1153" t="b">
        <f>COUNTIF('[1]Codes SEC'!$B$2:$B$250,Ministres!AY2664)&gt;0</f>
        <v>1</v>
      </c>
    </row>
    <row r="2665" spans="1:64" ht="35.1" customHeight="1" x14ac:dyDescent="0.25">
      <c r="A2665" s="15" t="s">
        <v>2799</v>
      </c>
      <c r="B2665" s="121">
        <v>18</v>
      </c>
      <c r="C2665" s="122" t="s">
        <v>1315</v>
      </c>
      <c r="D2665" s="123">
        <v>1000</v>
      </c>
      <c r="F2665" s="125">
        <v>6</v>
      </c>
      <c r="G2665" s="126">
        <v>1</v>
      </c>
      <c r="H2665" s="35" t="str">
        <f t="shared" si="2068"/>
        <v>100</v>
      </c>
      <c r="I2665" s="36" t="s">
        <v>3115</v>
      </c>
      <c r="J2665" s="37" t="s">
        <v>3116</v>
      </c>
      <c r="K2665" s="281" t="s">
        <v>3117</v>
      </c>
      <c r="L2665" s="232">
        <v>0</v>
      </c>
      <c r="M2665" s="233">
        <v>0</v>
      </c>
      <c r="N2665" s="130"/>
      <c r="O2665" s="131"/>
      <c r="P2665" s="131"/>
      <c r="Q2665" s="131"/>
      <c r="R2665" s="131"/>
      <c r="S2665" s="131"/>
      <c r="T2665" s="132" t="str">
        <f t="shared" si="2072"/>
        <v>OK</v>
      </c>
      <c r="U2665" s="138"/>
      <c r="V2665" s="138"/>
      <c r="W2665" s="139"/>
      <c r="X2665" s="139"/>
      <c r="Y2665" s="132" t="str">
        <f t="shared" si="2073"/>
        <v>OK</v>
      </c>
      <c r="Z2665" s="210"/>
      <c r="AA2665" s="204"/>
      <c r="AB2665" s="202"/>
      <c r="AC2665" s="202"/>
      <c r="AD2665" s="202"/>
      <c r="AE2665" s="202"/>
      <c r="AF2665" s="202"/>
      <c r="AG2665" s="132" t="str">
        <f t="shared" si="2074"/>
        <v>OK</v>
      </c>
      <c r="AH2665" s="138"/>
      <c r="AI2665" s="138"/>
      <c r="AJ2665" s="139"/>
      <c r="AK2665" s="139"/>
      <c r="AL2665" s="132" t="str">
        <f t="shared" si="2075"/>
        <v>OK</v>
      </c>
      <c r="AM2665" s="140"/>
      <c r="AN2665" s="119">
        <f t="shared" si="2076"/>
        <v>0</v>
      </c>
      <c r="AO2665" s="120">
        <f t="shared" si="2077"/>
        <v>0</v>
      </c>
      <c r="AP2665" s="39">
        <f t="shared" si="2078"/>
        <v>0</v>
      </c>
      <c r="AQ2665" s="141">
        <f t="shared" si="2079"/>
        <v>0</v>
      </c>
      <c r="AR2665" s="142">
        <f t="shared" si="2080"/>
        <v>0</v>
      </c>
      <c r="AS2665" s="143" t="e">
        <f t="shared" si="2081"/>
        <v>#DIV/0!</v>
      </c>
      <c r="AT2665" s="144">
        <f t="shared" si="2082"/>
        <v>0</v>
      </c>
      <c r="AU2665" s="141">
        <f t="shared" si="2083"/>
        <v>0</v>
      </c>
      <c r="AV2665" s="142">
        <f t="shared" si="2084"/>
        <v>0</v>
      </c>
      <c r="AW2665" s="143" t="e">
        <f t="shared" si="2085"/>
        <v>#DIV/0!</v>
      </c>
      <c r="AY2665" s="146" t="str">
        <f t="shared" si="2086"/>
        <v>63.11</v>
      </c>
      <c r="AZ2665" s="1153" t="b">
        <f>COUNTIF('[1]Codes SEC'!$B$2:$B$250,Ministres!AY2665)&gt;0</f>
        <v>1</v>
      </c>
    </row>
    <row r="2666" spans="1:64" ht="35.1" customHeight="1" x14ac:dyDescent="0.25">
      <c r="A2666" s="15" t="s">
        <v>2799</v>
      </c>
      <c r="B2666" s="225" t="s">
        <v>1335</v>
      </c>
      <c r="C2666" s="122" t="s">
        <v>1315</v>
      </c>
      <c r="D2666" s="123">
        <v>1000</v>
      </c>
      <c r="E2666" s="226"/>
      <c r="F2666" s="122">
        <v>6</v>
      </c>
      <c r="G2666" s="227"/>
      <c r="H2666" s="228" t="str">
        <f t="shared" si="2068"/>
        <v>100</v>
      </c>
      <c r="I2666" s="229">
        <v>86524000</v>
      </c>
      <c r="J2666" s="230" t="s">
        <v>3118</v>
      </c>
      <c r="K2666" s="231" t="s">
        <v>3119</v>
      </c>
      <c r="L2666" s="232">
        <v>0</v>
      </c>
      <c r="M2666" s="233">
        <v>0</v>
      </c>
      <c r="N2666" s="130"/>
      <c r="O2666" s="131"/>
      <c r="P2666" s="131"/>
      <c r="Q2666" s="131"/>
      <c r="R2666" s="131"/>
      <c r="S2666" s="131"/>
      <c r="T2666" s="132" t="str">
        <f t="shared" si="2072"/>
        <v>OK</v>
      </c>
      <c r="U2666" s="138"/>
      <c r="V2666" s="138"/>
      <c r="W2666" s="139"/>
      <c r="X2666" s="139"/>
      <c r="Y2666" s="132" t="str">
        <f t="shared" si="2073"/>
        <v>OK</v>
      </c>
      <c r="Z2666" s="210"/>
      <c r="AA2666" s="204"/>
      <c r="AB2666" s="202"/>
      <c r="AC2666" s="202"/>
      <c r="AD2666" s="202"/>
      <c r="AE2666" s="202"/>
      <c r="AF2666" s="202"/>
      <c r="AG2666" s="132" t="str">
        <f t="shared" si="2074"/>
        <v>OK</v>
      </c>
      <c r="AH2666" s="138"/>
      <c r="AI2666" s="138"/>
      <c r="AJ2666" s="139"/>
      <c r="AK2666" s="139"/>
      <c r="AL2666" s="132" t="str">
        <f t="shared" si="2075"/>
        <v>OK</v>
      </c>
      <c r="AM2666" s="140"/>
      <c r="AN2666" s="119">
        <f t="shared" si="2076"/>
        <v>0</v>
      </c>
      <c r="AO2666" s="120">
        <f t="shared" si="2077"/>
        <v>0</v>
      </c>
      <c r="AP2666" s="39">
        <f t="shared" si="2078"/>
        <v>0</v>
      </c>
      <c r="AQ2666" s="141">
        <f t="shared" si="2079"/>
        <v>0</v>
      </c>
      <c r="AR2666" s="142">
        <f t="shared" si="2080"/>
        <v>0</v>
      </c>
      <c r="AS2666" s="143" t="e">
        <f t="shared" si="2081"/>
        <v>#DIV/0!</v>
      </c>
      <c r="AT2666" s="144">
        <f t="shared" si="2082"/>
        <v>0</v>
      </c>
      <c r="AU2666" s="141">
        <f t="shared" si="2083"/>
        <v>0</v>
      </c>
      <c r="AV2666" s="142">
        <f t="shared" si="2084"/>
        <v>0</v>
      </c>
      <c r="AW2666" s="143" t="e">
        <f t="shared" si="2085"/>
        <v>#DIV/0!</v>
      </c>
      <c r="AY2666" s="146" t="str">
        <f t="shared" si="2086"/>
        <v>65.24</v>
      </c>
      <c r="AZ2666" s="1153" t="b">
        <f>COUNTIF('[1]Codes SEC'!$B$2:$B$250,Ministres!AY2666)&gt;0</f>
        <v>1</v>
      </c>
    </row>
    <row r="2667" spans="1:64" ht="12.75" customHeight="1" x14ac:dyDescent="0.25">
      <c r="A2667" s="350"/>
      <c r="B2667" s="1154"/>
      <c r="C2667" s="150"/>
      <c r="D2667" s="352"/>
      <c r="E2667" s="1155"/>
      <c r="F2667" s="150"/>
      <c r="G2667" s="154"/>
      <c r="H2667" s="155"/>
      <c r="I2667" s="156"/>
      <c r="J2667" s="157"/>
      <c r="K2667" s="158" t="s">
        <v>116</v>
      </c>
      <c r="L2667" s="417">
        <f t="shared" ref="L2667:S2667" si="2087">L2661+L2663+L2662+L2664+L2665+L2666</f>
        <v>0</v>
      </c>
      <c r="M2667" s="1156">
        <f t="shared" si="2087"/>
        <v>0</v>
      </c>
      <c r="N2667" s="1157">
        <f t="shared" si="2087"/>
        <v>0</v>
      </c>
      <c r="O2667" s="1158">
        <f t="shared" si="2087"/>
        <v>0</v>
      </c>
      <c r="P2667" s="1158">
        <f t="shared" si="2087"/>
        <v>0</v>
      </c>
      <c r="Q2667" s="1158">
        <f t="shared" si="2087"/>
        <v>0</v>
      </c>
      <c r="R2667" s="1158">
        <f t="shared" si="2087"/>
        <v>0</v>
      </c>
      <c r="S2667" s="1158">
        <f t="shared" si="2087"/>
        <v>0</v>
      </c>
      <c r="T2667" s="1159"/>
      <c r="U2667" s="1160">
        <f>U2661+U2663+U2662+U2664+U2665+U2666</f>
        <v>0</v>
      </c>
      <c r="V2667" s="1160">
        <f>V2661+V2663+V2662+V2664+V2665+V2666</f>
        <v>0</v>
      </c>
      <c r="W2667" s="1158">
        <f>W2661+W2663+W2662+W2664+W2665+W2666</f>
        <v>0</v>
      </c>
      <c r="X2667" s="1158">
        <f>X2661+X2663+X2662+X2664+X2665+X2666</f>
        <v>0</v>
      </c>
      <c r="Y2667" s="1159"/>
      <c r="Z2667" s="1160">
        <f t="shared" ref="Z2667:AF2667" si="2088">Z2661+Z2663+Z2662+Z2664+Z2665+Z2666</f>
        <v>0</v>
      </c>
      <c r="AA2667" s="165">
        <f t="shared" si="2088"/>
        <v>0</v>
      </c>
      <c r="AB2667" s="1158">
        <f t="shared" si="2088"/>
        <v>0</v>
      </c>
      <c r="AC2667" s="1158">
        <f t="shared" si="2088"/>
        <v>0</v>
      </c>
      <c r="AD2667" s="1158">
        <f t="shared" si="2088"/>
        <v>0</v>
      </c>
      <c r="AE2667" s="1158">
        <f t="shared" si="2088"/>
        <v>0</v>
      </c>
      <c r="AF2667" s="1158">
        <f t="shared" si="2088"/>
        <v>0</v>
      </c>
      <c r="AG2667" s="1159"/>
      <c r="AH2667" s="1160">
        <f>AH2661+AH2663+AH2662+AH2664+AH2665+AH2666</f>
        <v>0</v>
      </c>
      <c r="AI2667" s="1160">
        <f>AI2661+AI2663+AI2662+AI2664+AI2665+AI2666</f>
        <v>0</v>
      </c>
      <c r="AJ2667" s="1158">
        <f>AJ2661+AJ2663+AJ2662+AJ2664+AJ2665+AJ2666</f>
        <v>0</v>
      </c>
      <c r="AK2667" s="1158">
        <f>AK2661+AK2663+AK2662+AK2664+AK2665+AK2666</f>
        <v>0</v>
      </c>
      <c r="AL2667" s="1159"/>
      <c r="AM2667" s="1161">
        <f t="shared" ref="AM2667:AW2667" si="2089">AM2661+AM2663+AM2662+AM2664+AM2665+AM2666</f>
        <v>0</v>
      </c>
      <c r="AN2667" s="167">
        <f t="shared" si="2089"/>
        <v>0</v>
      </c>
      <c r="AO2667" s="1162">
        <f t="shared" si="2089"/>
        <v>0</v>
      </c>
      <c r="AP2667" s="169">
        <f t="shared" si="2089"/>
        <v>0</v>
      </c>
      <c r="AQ2667" s="1163">
        <f t="shared" si="2089"/>
        <v>0</v>
      </c>
      <c r="AR2667" s="1164">
        <f t="shared" si="2089"/>
        <v>0</v>
      </c>
      <c r="AS2667" s="1165" t="e">
        <f t="shared" si="2089"/>
        <v>#DIV/0!</v>
      </c>
      <c r="AT2667" s="1166">
        <f t="shared" si="2089"/>
        <v>0</v>
      </c>
      <c r="AU2667" s="1163">
        <f t="shared" si="2089"/>
        <v>0</v>
      </c>
      <c r="AV2667" s="1164">
        <f t="shared" si="2089"/>
        <v>0</v>
      </c>
      <c r="AW2667" s="1165" t="e">
        <f t="shared" si="2089"/>
        <v>#DIV/0!</v>
      </c>
      <c r="AY2667" s="146"/>
      <c r="AZ2667" s="1153"/>
    </row>
    <row r="2668" spans="1:64" ht="12.75" customHeight="1" x14ac:dyDescent="0.25">
      <c r="A2668" s="174"/>
      <c r="B2668" s="175"/>
      <c r="C2668" s="176"/>
      <c r="D2668" s="177"/>
      <c r="E2668" s="178"/>
      <c r="F2668" s="177"/>
      <c r="G2668" s="179"/>
      <c r="H2668" s="180"/>
      <c r="I2668" s="181"/>
      <c r="J2668" s="182"/>
      <c r="K2668" s="183" t="s">
        <v>1459</v>
      </c>
      <c r="L2668" s="184">
        <f t="shared" ref="L2668:S2668" si="2090">L2657+L2667</f>
        <v>0</v>
      </c>
      <c r="M2668" s="185">
        <f t="shared" si="2090"/>
        <v>0</v>
      </c>
      <c r="N2668" s="186">
        <f t="shared" si="2090"/>
        <v>0</v>
      </c>
      <c r="O2668" s="187">
        <f t="shared" si="2090"/>
        <v>0</v>
      </c>
      <c r="P2668" s="187">
        <f t="shared" si="2090"/>
        <v>0</v>
      </c>
      <c r="Q2668" s="187">
        <f t="shared" si="2090"/>
        <v>0</v>
      </c>
      <c r="R2668" s="187">
        <f t="shared" si="2090"/>
        <v>0</v>
      </c>
      <c r="S2668" s="187">
        <f t="shared" si="2090"/>
        <v>0</v>
      </c>
      <c r="T2668" s="188"/>
      <c r="U2668" s="187">
        <f>U2657+U2667</f>
        <v>0</v>
      </c>
      <c r="V2668" s="187">
        <f>V2657+V2667</f>
        <v>0</v>
      </c>
      <c r="W2668" s="187">
        <f>W2657+W2667</f>
        <v>0</v>
      </c>
      <c r="X2668" s="187">
        <f>X2657+X2667</f>
        <v>0</v>
      </c>
      <c r="Y2668" s="188"/>
      <c r="Z2668" s="187">
        <f t="shared" ref="Z2668:AF2668" si="2091">Z2657+Z2667</f>
        <v>0</v>
      </c>
      <c r="AA2668" s="189">
        <f t="shared" si="2091"/>
        <v>0</v>
      </c>
      <c r="AB2668" s="187">
        <f t="shared" si="2091"/>
        <v>0</v>
      </c>
      <c r="AC2668" s="187">
        <f t="shared" si="2091"/>
        <v>0</v>
      </c>
      <c r="AD2668" s="187">
        <f t="shared" si="2091"/>
        <v>0</v>
      </c>
      <c r="AE2668" s="187">
        <f t="shared" si="2091"/>
        <v>0</v>
      </c>
      <c r="AF2668" s="187">
        <f t="shared" si="2091"/>
        <v>0</v>
      </c>
      <c r="AG2668" s="188"/>
      <c r="AH2668" s="187">
        <f>AH2657+AH2667</f>
        <v>0</v>
      </c>
      <c r="AI2668" s="187">
        <f>AI2657+AI2667</f>
        <v>0</v>
      </c>
      <c r="AJ2668" s="187">
        <f>AJ2657+AJ2667</f>
        <v>0</v>
      </c>
      <c r="AK2668" s="187">
        <f>AK2657+AK2667</f>
        <v>0</v>
      </c>
      <c r="AL2668" s="188"/>
      <c r="AM2668" s="190">
        <f t="shared" ref="AM2668:AW2668" si="2092">AM2657+AM2667</f>
        <v>0</v>
      </c>
      <c r="AN2668" s="191">
        <f t="shared" si="2092"/>
        <v>0</v>
      </c>
      <c r="AO2668" s="190">
        <f t="shared" si="2092"/>
        <v>0</v>
      </c>
      <c r="AP2668" s="184">
        <f t="shared" si="2092"/>
        <v>0</v>
      </c>
      <c r="AQ2668" s="192">
        <f t="shared" si="2092"/>
        <v>0</v>
      </c>
      <c r="AR2668" s="193">
        <f t="shared" si="2092"/>
        <v>0</v>
      </c>
      <c r="AS2668" s="194" t="e">
        <f t="shared" si="2092"/>
        <v>#DIV/0!</v>
      </c>
      <c r="AT2668" s="195">
        <f t="shared" si="2092"/>
        <v>0</v>
      </c>
      <c r="AU2668" s="192">
        <f t="shared" si="2092"/>
        <v>0</v>
      </c>
      <c r="AV2668" s="193">
        <f t="shared" si="2092"/>
        <v>0</v>
      </c>
      <c r="AW2668" s="194" t="e">
        <f t="shared" si="2092"/>
        <v>#DIV/0!</v>
      </c>
      <c r="AY2668" s="146"/>
      <c r="AZ2668" s="1153"/>
    </row>
    <row r="2669" spans="1:64" ht="12.75" customHeight="1" x14ac:dyDescent="0.25">
      <c r="A2669" s="15"/>
      <c r="C2669" s="122"/>
      <c r="D2669" s="123"/>
      <c r="F2669" s="125"/>
      <c r="G2669" s="34"/>
      <c r="H2669" s="35"/>
      <c r="I2669" s="36"/>
      <c r="J2669" s="37"/>
      <c r="K2669" s="198" t="s">
        <v>72</v>
      </c>
      <c r="L2669" s="199">
        <v>0</v>
      </c>
      <c r="M2669" s="200">
        <v>0</v>
      </c>
      <c r="N2669" s="201">
        <v>0</v>
      </c>
      <c r="O2669" s="202">
        <v>0</v>
      </c>
      <c r="P2669" s="202">
        <v>0</v>
      </c>
      <c r="Q2669" s="202">
        <v>0</v>
      </c>
      <c r="R2669" s="202">
        <v>0</v>
      </c>
      <c r="S2669" s="202">
        <v>0</v>
      </c>
      <c r="T2669" s="203"/>
      <c r="U2669" s="135">
        <v>0</v>
      </c>
      <c r="V2669" s="135">
        <v>0</v>
      </c>
      <c r="W2669" s="202">
        <v>0</v>
      </c>
      <c r="X2669" s="202">
        <v>0</v>
      </c>
      <c r="Y2669" s="203"/>
      <c r="Z2669" s="135">
        <v>0</v>
      </c>
      <c r="AA2669" s="204">
        <v>0</v>
      </c>
      <c r="AB2669" s="202">
        <v>0</v>
      </c>
      <c r="AC2669" s="202">
        <v>0</v>
      </c>
      <c r="AD2669" s="202">
        <v>0</v>
      </c>
      <c r="AE2669" s="202">
        <v>0</v>
      </c>
      <c r="AF2669" s="202">
        <v>0</v>
      </c>
      <c r="AG2669" s="203"/>
      <c r="AH2669" s="135">
        <v>0</v>
      </c>
      <c r="AI2669" s="135">
        <v>0</v>
      </c>
      <c r="AJ2669" s="202">
        <v>0</v>
      </c>
      <c r="AK2669" s="202">
        <v>0</v>
      </c>
      <c r="AL2669" s="203"/>
      <c r="AM2669" s="205">
        <v>0</v>
      </c>
      <c r="AN2669" s="119">
        <v>0</v>
      </c>
      <c r="AO2669" s="120">
        <v>0</v>
      </c>
      <c r="AP2669" s="39">
        <v>0</v>
      </c>
      <c r="AQ2669" s="141">
        <v>0</v>
      </c>
      <c r="AR2669" s="141">
        <v>0</v>
      </c>
      <c r="AS2669" s="143">
        <v>0</v>
      </c>
      <c r="AT2669" s="144">
        <v>0</v>
      </c>
      <c r="AU2669" s="141">
        <v>0</v>
      </c>
      <c r="AV2669" s="141">
        <v>0</v>
      </c>
      <c r="AW2669" s="143">
        <v>0</v>
      </c>
      <c r="AY2669" s="146"/>
      <c r="AZ2669" s="1153"/>
    </row>
    <row r="2670" spans="1:64" ht="12.75" customHeight="1" x14ac:dyDescent="0.25">
      <c r="A2670" s="356"/>
      <c r="B2670" s="225"/>
      <c r="C2670" s="122"/>
      <c r="D2670" s="357"/>
      <c r="E2670" s="226"/>
      <c r="F2670" s="122"/>
      <c r="G2670" s="126"/>
      <c r="H2670" s="35"/>
      <c r="I2670" s="36"/>
      <c r="J2670" s="37"/>
      <c r="K2670" s="198" t="s">
        <v>73</v>
      </c>
      <c r="L2670" s="241">
        <v>0</v>
      </c>
      <c r="M2670" s="242">
        <v>0</v>
      </c>
      <c r="N2670" s="201">
        <v>0</v>
      </c>
      <c r="O2670" s="202">
        <v>0</v>
      </c>
      <c r="P2670" s="202">
        <v>0</v>
      </c>
      <c r="Q2670" s="202">
        <v>0</v>
      </c>
      <c r="R2670" s="202">
        <v>0</v>
      </c>
      <c r="S2670" s="202">
        <v>0</v>
      </c>
      <c r="T2670" s="203"/>
      <c r="U2670" s="135">
        <v>0</v>
      </c>
      <c r="V2670" s="135">
        <v>0</v>
      </c>
      <c r="W2670" s="202">
        <v>0</v>
      </c>
      <c r="X2670" s="202">
        <v>0</v>
      </c>
      <c r="Y2670" s="203"/>
      <c r="Z2670" s="135">
        <v>0</v>
      </c>
      <c r="AA2670" s="204">
        <v>0</v>
      </c>
      <c r="AB2670" s="202">
        <v>0</v>
      </c>
      <c r="AC2670" s="202">
        <v>0</v>
      </c>
      <c r="AD2670" s="202">
        <v>0</v>
      </c>
      <c r="AE2670" s="202">
        <v>0</v>
      </c>
      <c r="AF2670" s="202">
        <v>0</v>
      </c>
      <c r="AG2670" s="203"/>
      <c r="AH2670" s="135">
        <v>0</v>
      </c>
      <c r="AI2670" s="135">
        <v>0</v>
      </c>
      <c r="AJ2670" s="202">
        <v>0</v>
      </c>
      <c r="AK2670" s="202">
        <v>0</v>
      </c>
      <c r="AL2670" s="203"/>
      <c r="AM2670" s="205">
        <v>0</v>
      </c>
      <c r="AN2670" s="119">
        <v>0</v>
      </c>
      <c r="AO2670" s="120">
        <v>0</v>
      </c>
      <c r="AP2670" s="39">
        <v>0</v>
      </c>
      <c r="AQ2670" s="141">
        <v>0</v>
      </c>
      <c r="AR2670" s="141">
        <v>0</v>
      </c>
      <c r="AS2670" s="143">
        <v>0</v>
      </c>
      <c r="AT2670" s="144">
        <v>0</v>
      </c>
      <c r="AU2670" s="141">
        <v>0</v>
      </c>
      <c r="AV2670" s="141">
        <v>0</v>
      </c>
      <c r="AW2670" s="143">
        <v>0</v>
      </c>
      <c r="AY2670" s="146"/>
      <c r="AZ2670" s="1153"/>
    </row>
    <row r="2671" spans="1:64" ht="12.75" customHeight="1" x14ac:dyDescent="0.25">
      <c r="A2671" s="356"/>
      <c r="B2671" s="225"/>
      <c r="C2671" s="122"/>
      <c r="D2671" s="357"/>
      <c r="E2671" s="226"/>
      <c r="F2671" s="122"/>
      <c r="G2671" s="126"/>
      <c r="H2671" s="35"/>
      <c r="I2671" s="36"/>
      <c r="J2671" s="37"/>
      <c r="K2671" s="198" t="s">
        <v>74</v>
      </c>
      <c r="L2671" s="241">
        <v>0</v>
      </c>
      <c r="M2671" s="242">
        <v>0</v>
      </c>
      <c r="N2671" s="201">
        <v>0</v>
      </c>
      <c r="O2671" s="202">
        <v>0</v>
      </c>
      <c r="P2671" s="202">
        <v>0</v>
      </c>
      <c r="Q2671" s="202">
        <v>0</v>
      </c>
      <c r="R2671" s="202">
        <v>0</v>
      </c>
      <c r="S2671" s="202">
        <v>0</v>
      </c>
      <c r="T2671" s="203"/>
      <c r="U2671" s="135">
        <v>0</v>
      </c>
      <c r="V2671" s="135">
        <v>0</v>
      </c>
      <c r="W2671" s="202">
        <v>0</v>
      </c>
      <c r="X2671" s="202">
        <v>0</v>
      </c>
      <c r="Y2671" s="203"/>
      <c r="Z2671" s="135">
        <v>0</v>
      </c>
      <c r="AA2671" s="204">
        <v>0</v>
      </c>
      <c r="AB2671" s="202">
        <v>0</v>
      </c>
      <c r="AC2671" s="202">
        <v>0</v>
      </c>
      <c r="AD2671" s="202">
        <v>0</v>
      </c>
      <c r="AE2671" s="202">
        <v>0</v>
      </c>
      <c r="AF2671" s="202">
        <v>0</v>
      </c>
      <c r="AG2671" s="203"/>
      <c r="AH2671" s="135">
        <v>0</v>
      </c>
      <c r="AI2671" s="135">
        <v>0</v>
      </c>
      <c r="AJ2671" s="202">
        <v>0</v>
      </c>
      <c r="AK2671" s="202">
        <v>0</v>
      </c>
      <c r="AL2671" s="203"/>
      <c r="AM2671" s="205">
        <v>0</v>
      </c>
      <c r="AN2671" s="119">
        <v>0</v>
      </c>
      <c r="AO2671" s="120">
        <v>0</v>
      </c>
      <c r="AP2671" s="39">
        <v>0</v>
      </c>
      <c r="AQ2671" s="141">
        <v>0</v>
      </c>
      <c r="AR2671" s="141">
        <v>0</v>
      </c>
      <c r="AS2671" s="143">
        <v>0</v>
      </c>
      <c r="AT2671" s="144">
        <v>0</v>
      </c>
      <c r="AU2671" s="141">
        <v>0</v>
      </c>
      <c r="AV2671" s="141">
        <v>0</v>
      </c>
      <c r="AW2671" s="143">
        <v>0</v>
      </c>
      <c r="AY2671" s="146"/>
      <c r="AZ2671" s="1153"/>
    </row>
    <row r="2672" spans="1:64" s="1167" customFormat="1" ht="12.75" customHeight="1" x14ac:dyDescent="0.25">
      <c r="A2672" s="356"/>
      <c r="B2672" s="225"/>
      <c r="C2672" s="122"/>
      <c r="D2672" s="357"/>
      <c r="E2672" s="226"/>
      <c r="F2672" s="122"/>
      <c r="G2672" s="126"/>
      <c r="H2672" s="35"/>
      <c r="I2672" s="36"/>
      <c r="J2672" s="37"/>
      <c r="K2672" s="198" t="s">
        <v>75</v>
      </c>
      <c r="L2672" s="241">
        <v>0</v>
      </c>
      <c r="M2672" s="242">
        <v>0</v>
      </c>
      <c r="N2672" s="201">
        <v>0</v>
      </c>
      <c r="O2672" s="202">
        <v>0</v>
      </c>
      <c r="P2672" s="202">
        <v>0</v>
      </c>
      <c r="Q2672" s="202">
        <v>0</v>
      </c>
      <c r="R2672" s="202">
        <v>0</v>
      </c>
      <c r="S2672" s="202">
        <v>0</v>
      </c>
      <c r="T2672" s="203"/>
      <c r="U2672" s="135">
        <v>0</v>
      </c>
      <c r="V2672" s="135">
        <v>0</v>
      </c>
      <c r="W2672" s="202">
        <v>0</v>
      </c>
      <c r="X2672" s="202">
        <v>0</v>
      </c>
      <c r="Y2672" s="203"/>
      <c r="Z2672" s="135">
        <v>0</v>
      </c>
      <c r="AA2672" s="204">
        <v>0</v>
      </c>
      <c r="AB2672" s="202">
        <v>0</v>
      </c>
      <c r="AC2672" s="202">
        <v>0</v>
      </c>
      <c r="AD2672" s="202">
        <v>0</v>
      </c>
      <c r="AE2672" s="202">
        <v>0</v>
      </c>
      <c r="AF2672" s="202">
        <v>0</v>
      </c>
      <c r="AG2672" s="203"/>
      <c r="AH2672" s="135">
        <v>0</v>
      </c>
      <c r="AI2672" s="135">
        <v>0</v>
      </c>
      <c r="AJ2672" s="202">
        <v>0</v>
      </c>
      <c r="AK2672" s="202">
        <v>0</v>
      </c>
      <c r="AL2672" s="203"/>
      <c r="AM2672" s="205">
        <v>0</v>
      </c>
      <c r="AN2672" s="119">
        <v>0</v>
      </c>
      <c r="AO2672" s="120">
        <v>0</v>
      </c>
      <c r="AP2672" s="39">
        <v>0</v>
      </c>
      <c r="AQ2672" s="141">
        <v>0</v>
      </c>
      <c r="AR2672" s="141">
        <v>0</v>
      </c>
      <c r="AS2672" s="143">
        <v>0</v>
      </c>
      <c r="AT2672" s="144">
        <v>0</v>
      </c>
      <c r="AU2672" s="141">
        <v>0</v>
      </c>
      <c r="AV2672" s="141">
        <v>0</v>
      </c>
      <c r="AW2672" s="143">
        <v>0</v>
      </c>
      <c r="AX2672"/>
      <c r="AY2672" s="146"/>
      <c r="AZ2672" s="1153"/>
      <c r="BA2672"/>
      <c r="BB2672"/>
      <c r="BC2672"/>
      <c r="BD2672"/>
      <c r="BE2672"/>
      <c r="BF2672"/>
      <c r="BG2672"/>
      <c r="BH2672"/>
      <c r="BI2672"/>
      <c r="BJ2672"/>
      <c r="BK2672"/>
      <c r="BL2672"/>
    </row>
    <row r="2673" spans="1:64" s="197" customFormat="1" ht="12.75" customHeight="1" x14ac:dyDescent="0.25">
      <c r="A2673" s="356"/>
      <c r="B2673" s="225"/>
      <c r="C2673" s="122"/>
      <c r="D2673" s="357"/>
      <c r="E2673" s="226"/>
      <c r="F2673" s="122"/>
      <c r="G2673" s="126"/>
      <c r="H2673" s="35"/>
      <c r="I2673" s="36"/>
      <c r="J2673" s="37"/>
      <c r="K2673" s="206" t="s">
        <v>76</v>
      </c>
      <c r="L2673" s="241">
        <f t="shared" ref="L2673:S2673" si="2093">L2644+L2645+L2646+L2647+L2648+L2649+L2652+L2654+L2655+L2661+L2663+L2662+L2664+L2665+L2643+L2653</f>
        <v>0</v>
      </c>
      <c r="M2673" s="242">
        <f t="shared" si="2093"/>
        <v>0</v>
      </c>
      <c r="N2673" s="201">
        <f t="shared" si="2093"/>
        <v>0</v>
      </c>
      <c r="O2673" s="202">
        <f t="shared" si="2093"/>
        <v>0</v>
      </c>
      <c r="P2673" s="202">
        <f t="shared" si="2093"/>
        <v>0</v>
      </c>
      <c r="Q2673" s="202">
        <f t="shared" si="2093"/>
        <v>0</v>
      </c>
      <c r="R2673" s="202">
        <f t="shared" si="2093"/>
        <v>0</v>
      </c>
      <c r="S2673" s="202">
        <f t="shared" si="2093"/>
        <v>0</v>
      </c>
      <c r="T2673" s="203"/>
      <c r="U2673" s="135">
        <f>U2644+U2645+U2646+U2647+U2648+U2649+U2652+U2654+U2655+U2661+U2663+U2662+U2664+U2665+U2643+U2653</f>
        <v>0</v>
      </c>
      <c r="V2673" s="135">
        <f>V2644+V2645+V2646+V2647+V2648+V2649+V2652+V2654+V2655+V2661+V2663+V2662+V2664+V2665+V2643+V2653</f>
        <v>0</v>
      </c>
      <c r="W2673" s="202">
        <f>W2644+W2645+W2646+W2647+W2648+W2649+W2652+W2654+W2655+W2661+W2663+W2662+W2664+W2665+W2643+W2653</f>
        <v>0</v>
      </c>
      <c r="X2673" s="202">
        <f>X2644+X2645+X2646+X2647+X2648+X2649+X2652+X2654+X2655+X2661+X2663+X2662+X2664+X2665+X2643+X2653</f>
        <v>0</v>
      </c>
      <c r="Y2673" s="203"/>
      <c r="Z2673" s="135">
        <f t="shared" ref="Z2673:AF2673" si="2094">Z2644+Z2645+Z2646+Z2647+Z2648+Z2649+Z2652+Z2654+Z2655+Z2661+Z2663+Z2662+Z2664+Z2665+Z2643+Z2653</f>
        <v>0</v>
      </c>
      <c r="AA2673" s="204">
        <f t="shared" si="2094"/>
        <v>0</v>
      </c>
      <c r="AB2673" s="202">
        <f t="shared" si="2094"/>
        <v>0</v>
      </c>
      <c r="AC2673" s="202">
        <f t="shared" si="2094"/>
        <v>0</v>
      </c>
      <c r="AD2673" s="202">
        <f t="shared" si="2094"/>
        <v>0</v>
      </c>
      <c r="AE2673" s="202">
        <f t="shared" si="2094"/>
        <v>0</v>
      </c>
      <c r="AF2673" s="202">
        <f t="shared" si="2094"/>
        <v>0</v>
      </c>
      <c r="AG2673" s="203"/>
      <c r="AH2673" s="135">
        <f>AH2644+AH2645+AH2646+AH2647+AH2648+AH2649+AH2652+AH2654+AH2655+AH2661+AH2663+AH2662+AH2664+AH2665+AH2643+AH2653</f>
        <v>0</v>
      </c>
      <c r="AI2673" s="135">
        <f>AI2644+AI2645+AI2646+AI2647+AI2648+AI2649+AI2652+AI2654+AI2655+AI2661+AI2663+AI2662+AI2664+AI2665+AI2643+AI2653</f>
        <v>0</v>
      </c>
      <c r="AJ2673" s="202">
        <f>AJ2644+AJ2645+AJ2646+AJ2647+AJ2648+AJ2649+AJ2652+AJ2654+AJ2655+AJ2661+AJ2663+AJ2662+AJ2664+AJ2665+AJ2643+AJ2653</f>
        <v>0</v>
      </c>
      <c r="AK2673" s="202">
        <f>AK2644+AK2645+AK2646+AK2647+AK2648+AK2649+AK2652+AK2654+AK2655+AK2661+AK2663+AK2662+AK2664+AK2665+AK2643+AK2653</f>
        <v>0</v>
      </c>
      <c r="AL2673" s="203"/>
      <c r="AM2673" s="205">
        <f t="shared" ref="AM2673:AW2673" si="2095">AM2644+AM2645+AM2646+AM2647+AM2648+AM2649+AM2652+AM2654+AM2655+AM2661+AM2663+AM2662+AM2664+AM2665+AM2643+AM2653</f>
        <v>0</v>
      </c>
      <c r="AN2673" s="119">
        <f t="shared" si="2095"/>
        <v>0</v>
      </c>
      <c r="AO2673" s="120">
        <f t="shared" si="2095"/>
        <v>0</v>
      </c>
      <c r="AP2673" s="39">
        <f t="shared" si="2095"/>
        <v>0</v>
      </c>
      <c r="AQ2673" s="141">
        <f t="shared" si="2095"/>
        <v>0</v>
      </c>
      <c r="AR2673" s="141">
        <f t="shared" si="2095"/>
        <v>0</v>
      </c>
      <c r="AS2673" s="143" t="e">
        <f t="shared" si="2095"/>
        <v>#DIV/0!</v>
      </c>
      <c r="AT2673" s="144">
        <f t="shared" si="2095"/>
        <v>0</v>
      </c>
      <c r="AU2673" s="141">
        <f t="shared" si="2095"/>
        <v>0</v>
      </c>
      <c r="AV2673" s="141">
        <f t="shared" si="2095"/>
        <v>0</v>
      </c>
      <c r="AW2673" s="143" t="e">
        <f t="shared" si="2095"/>
        <v>#DIV/0!</v>
      </c>
      <c r="AX2673"/>
      <c r="AY2673" s="146"/>
      <c r="AZ2673" s="1153"/>
      <c r="BA2673" s="12"/>
      <c r="BB2673" s="12"/>
      <c r="BC2673" s="12"/>
      <c r="BD2673" s="12"/>
      <c r="BE2673" s="12"/>
      <c r="BF2673" s="12"/>
      <c r="BG2673" s="12"/>
      <c r="BH2673" s="12"/>
      <c r="BI2673" s="12"/>
      <c r="BJ2673" s="12"/>
      <c r="BK2673" s="12"/>
      <c r="BL2673" s="12"/>
    </row>
    <row r="2674" spans="1:64" ht="12.75" customHeight="1" x14ac:dyDescent="0.25">
      <c r="A2674" s="356"/>
      <c r="B2674" s="225"/>
      <c r="C2674" s="122"/>
      <c r="D2674" s="357"/>
      <c r="F2674" s="125"/>
      <c r="G2674" s="126"/>
      <c r="H2674" s="35"/>
      <c r="I2674" s="36"/>
      <c r="J2674" s="37"/>
      <c r="K2674" s="244"/>
      <c r="L2674" s="241"/>
      <c r="M2674" s="242"/>
      <c r="N2674" s="201"/>
      <c r="O2674" s="202"/>
      <c r="P2674" s="202"/>
      <c r="Q2674" s="202"/>
      <c r="R2674" s="202"/>
      <c r="S2674" s="202"/>
      <c r="T2674" s="224"/>
      <c r="U2674" s="138"/>
      <c r="V2674" s="138"/>
      <c r="W2674" s="139"/>
      <c r="X2674" s="139"/>
      <c r="Y2674" s="224"/>
      <c r="Z2674" s="210"/>
      <c r="AA2674" s="204"/>
      <c r="AB2674" s="202"/>
      <c r="AC2674" s="202"/>
      <c r="AD2674" s="202"/>
      <c r="AE2674" s="202"/>
      <c r="AF2674" s="202"/>
      <c r="AG2674" s="224"/>
      <c r="AH2674" s="138"/>
      <c r="AI2674" s="138"/>
      <c r="AJ2674" s="139"/>
      <c r="AK2674" s="139"/>
      <c r="AL2674" s="224"/>
      <c r="AM2674" s="140"/>
      <c r="AN2674" s="211"/>
      <c r="AO2674" s="212"/>
      <c r="AP2674" s="39"/>
      <c r="AQ2674" s="141"/>
      <c r="AR2674" s="141"/>
      <c r="AS2674" s="143"/>
      <c r="AU2674" s="141"/>
      <c r="AV2674" s="141"/>
      <c r="AW2674" s="143"/>
      <c r="AY2674" s="146"/>
      <c r="AZ2674" s="1153"/>
    </row>
    <row r="2675" spans="1:64" ht="12.75" customHeight="1" x14ac:dyDescent="0.25">
      <c r="A2675" s="356"/>
      <c r="B2675" s="225"/>
      <c r="C2675" s="122"/>
      <c r="D2675" s="357"/>
      <c r="E2675" s="226"/>
      <c r="F2675" s="122"/>
      <c r="G2675" s="126"/>
      <c r="H2675" s="35"/>
      <c r="I2675" s="36"/>
      <c r="J2675" s="37"/>
      <c r="K2675" s="206"/>
      <c r="L2675" s="241"/>
      <c r="M2675" s="242"/>
      <c r="N2675" s="258"/>
      <c r="O2675" s="259"/>
      <c r="P2675" s="259"/>
      <c r="Q2675" s="259"/>
      <c r="R2675" s="259"/>
      <c r="S2675" s="259"/>
      <c r="T2675" s="260"/>
      <c r="U2675" s="261"/>
      <c r="V2675" s="261"/>
      <c r="W2675" s="262"/>
      <c r="X2675" s="262"/>
      <c r="Y2675" s="260"/>
      <c r="Z2675" s="263"/>
      <c r="AA2675" s="264"/>
      <c r="AB2675" s="259"/>
      <c r="AC2675" s="259"/>
      <c r="AD2675" s="259"/>
      <c r="AE2675" s="259"/>
      <c r="AF2675" s="259"/>
      <c r="AG2675" s="260"/>
      <c r="AH2675" s="261"/>
      <c r="AI2675" s="261"/>
      <c r="AJ2675" s="262"/>
      <c r="AK2675" s="262"/>
      <c r="AL2675" s="260"/>
      <c r="AM2675" s="265"/>
      <c r="AN2675" s="266"/>
      <c r="AO2675" s="267"/>
      <c r="AP2675" s="268"/>
      <c r="AQ2675" s="269"/>
      <c r="AR2675" s="269"/>
      <c r="AS2675" s="270"/>
      <c r="AT2675" s="271"/>
      <c r="AU2675" s="269"/>
      <c r="AV2675" s="269"/>
      <c r="AW2675" s="270"/>
      <c r="AY2675" s="146"/>
      <c r="AZ2675" s="1153"/>
    </row>
    <row r="2676" spans="1:64" ht="12.75" customHeight="1" x14ac:dyDescent="0.25">
      <c r="A2676" s="356"/>
      <c r="B2676" s="225"/>
      <c r="C2676" s="122"/>
      <c r="D2676" s="357"/>
      <c r="E2676" s="226"/>
      <c r="F2676" s="122"/>
      <c r="G2676" s="126"/>
      <c r="H2676" s="35"/>
      <c r="I2676" s="36"/>
      <c r="J2676" s="37"/>
      <c r="K2676" s="116" t="s">
        <v>3120</v>
      </c>
      <c r="L2676" s="241"/>
      <c r="M2676" s="242"/>
      <c r="N2676" s="201"/>
      <c r="O2676" s="202"/>
      <c r="P2676" s="202"/>
      <c r="Q2676" s="202"/>
      <c r="R2676" s="202"/>
      <c r="S2676" s="202"/>
      <c r="T2676" s="224"/>
      <c r="U2676" s="138"/>
      <c r="V2676" s="138"/>
      <c r="W2676" s="139"/>
      <c r="X2676" s="139"/>
      <c r="Y2676" s="224"/>
      <c r="Z2676" s="210"/>
      <c r="AA2676" s="204"/>
      <c r="AB2676" s="202"/>
      <c r="AC2676" s="202"/>
      <c r="AD2676" s="202"/>
      <c r="AE2676" s="202"/>
      <c r="AF2676" s="202"/>
      <c r="AG2676" s="224"/>
      <c r="AH2676" s="138"/>
      <c r="AI2676" s="138"/>
      <c r="AJ2676" s="139"/>
      <c r="AK2676" s="139"/>
      <c r="AL2676" s="224"/>
      <c r="AM2676" s="140"/>
      <c r="AN2676" s="211"/>
      <c r="AO2676" s="212"/>
      <c r="AP2676" s="39"/>
      <c r="AQ2676" s="141"/>
      <c r="AR2676" s="141"/>
      <c r="AS2676" s="143"/>
      <c r="AU2676" s="141"/>
      <c r="AV2676" s="141"/>
      <c r="AW2676" s="143"/>
      <c r="AY2676" s="146"/>
      <c r="AZ2676" s="1153"/>
    </row>
    <row r="2677" spans="1:64" x14ac:dyDescent="0.25">
      <c r="A2677" s="356"/>
      <c r="B2677" s="225"/>
      <c r="C2677" s="122"/>
      <c r="D2677" s="357"/>
      <c r="E2677" s="226"/>
      <c r="F2677" s="122"/>
      <c r="G2677" s="126"/>
      <c r="H2677" s="35"/>
      <c r="I2677" s="36"/>
      <c r="J2677" s="37"/>
      <c r="K2677" s="349" t="s">
        <v>3121</v>
      </c>
      <c r="L2677" s="241"/>
      <c r="M2677" s="242"/>
      <c r="N2677" s="201"/>
      <c r="O2677" s="202"/>
      <c r="P2677" s="202"/>
      <c r="Q2677" s="202"/>
      <c r="R2677" s="202"/>
      <c r="S2677" s="202"/>
      <c r="T2677" s="224"/>
      <c r="U2677" s="138"/>
      <c r="V2677" s="138"/>
      <c r="W2677" s="139"/>
      <c r="X2677" s="139"/>
      <c r="Y2677" s="224"/>
      <c r="Z2677" s="210"/>
      <c r="AA2677" s="204"/>
      <c r="AB2677" s="202"/>
      <c r="AC2677" s="202"/>
      <c r="AD2677" s="202"/>
      <c r="AE2677" s="202"/>
      <c r="AF2677" s="202"/>
      <c r="AG2677" s="224"/>
      <c r="AH2677" s="138"/>
      <c r="AI2677" s="138"/>
      <c r="AJ2677" s="139"/>
      <c r="AK2677" s="139"/>
      <c r="AL2677" s="224"/>
      <c r="AM2677" s="140"/>
      <c r="AN2677" s="211"/>
      <c r="AO2677" s="212"/>
      <c r="AP2677" s="39"/>
      <c r="AQ2677" s="141"/>
      <c r="AR2677" s="141"/>
      <c r="AS2677" s="143"/>
      <c r="AU2677" s="141"/>
      <c r="AV2677" s="141"/>
      <c r="AW2677" s="143"/>
      <c r="AY2677" s="146"/>
      <c r="AZ2677" s="1153"/>
    </row>
    <row r="2678" spans="1:64" ht="12.75" customHeight="1" x14ac:dyDescent="0.25">
      <c r="A2678" s="356"/>
      <c r="B2678" s="225"/>
      <c r="C2678" s="122"/>
      <c r="D2678" s="357"/>
      <c r="E2678" s="226"/>
      <c r="F2678" s="122"/>
      <c r="G2678" s="126"/>
      <c r="H2678" s="35"/>
      <c r="I2678" s="36"/>
      <c r="J2678" s="37"/>
      <c r="K2678" s="349"/>
      <c r="L2678" s="241"/>
      <c r="M2678" s="242"/>
      <c r="N2678" s="201"/>
      <c r="O2678" s="202"/>
      <c r="P2678" s="202"/>
      <c r="Q2678" s="202"/>
      <c r="R2678" s="202"/>
      <c r="S2678" s="202"/>
      <c r="T2678" s="224"/>
      <c r="U2678" s="138"/>
      <c r="V2678" s="138"/>
      <c r="W2678" s="139"/>
      <c r="X2678" s="139"/>
      <c r="Y2678" s="224"/>
      <c r="Z2678" s="210"/>
      <c r="AA2678" s="204"/>
      <c r="AB2678" s="202"/>
      <c r="AC2678" s="202"/>
      <c r="AD2678" s="202"/>
      <c r="AE2678" s="202"/>
      <c r="AF2678" s="202"/>
      <c r="AG2678" s="224"/>
      <c r="AH2678" s="138"/>
      <c r="AI2678" s="138"/>
      <c r="AJ2678" s="139"/>
      <c r="AK2678" s="139"/>
      <c r="AL2678" s="224"/>
      <c r="AM2678" s="140"/>
      <c r="AN2678" s="211"/>
      <c r="AO2678" s="212"/>
      <c r="AP2678" s="39"/>
      <c r="AQ2678" s="141"/>
      <c r="AR2678" s="141"/>
      <c r="AS2678" s="143"/>
      <c r="AU2678" s="141"/>
      <c r="AV2678" s="141"/>
      <c r="AW2678" s="143"/>
      <c r="AY2678" s="146"/>
      <c r="AZ2678" s="1153"/>
    </row>
    <row r="2679" spans="1:64" ht="30.6" x14ac:dyDescent="0.25">
      <c r="A2679" s="15" t="s">
        <v>2799</v>
      </c>
      <c r="B2679" s="225">
        <v>18</v>
      </c>
      <c r="C2679" s="122" t="s">
        <v>1315</v>
      </c>
      <c r="D2679" s="123">
        <v>1000</v>
      </c>
      <c r="E2679" s="226"/>
      <c r="F2679" s="122">
        <v>17</v>
      </c>
      <c r="G2679" s="126">
        <v>2</v>
      </c>
      <c r="H2679" s="35" t="str">
        <f t="shared" si="2068"/>
        <v>101</v>
      </c>
      <c r="I2679" s="36" t="s">
        <v>204</v>
      </c>
      <c r="J2679" s="37" t="s">
        <v>3122</v>
      </c>
      <c r="K2679" s="244" t="s">
        <v>3123</v>
      </c>
      <c r="L2679" s="232">
        <v>150</v>
      </c>
      <c r="M2679" s="233">
        <v>150</v>
      </c>
      <c r="N2679" s="130"/>
      <c r="O2679" s="131"/>
      <c r="P2679" s="131"/>
      <c r="Q2679" s="131"/>
      <c r="R2679" s="131"/>
      <c r="S2679" s="131"/>
      <c r="T2679" s="132" t="str">
        <f>IF(SUM(N2679:S2679)=U2679,"OK",SUM(N2679:S2679)-U2679)</f>
        <v>OK</v>
      </c>
      <c r="U2679" s="138"/>
      <c r="V2679" s="138"/>
      <c r="W2679" s="139"/>
      <c r="X2679" s="139"/>
      <c r="Y2679" s="132" t="str">
        <f>IF(SUM(W2679:X2679)=Z2679,"OK",SUM(W2679:X2679)-Z2679)</f>
        <v>OK</v>
      </c>
      <c r="Z2679" s="210"/>
      <c r="AA2679" s="204"/>
      <c r="AB2679" s="202"/>
      <c r="AC2679" s="202"/>
      <c r="AD2679" s="202"/>
      <c r="AE2679" s="202"/>
      <c r="AF2679" s="202"/>
      <c r="AG2679" s="132" t="str">
        <f>IF(SUM(AA2679:AF2679)=AH2679,"OK",SUM(AA2679:AF2679)-AH2679)</f>
        <v>OK</v>
      </c>
      <c r="AH2679" s="138"/>
      <c r="AI2679" s="138"/>
      <c r="AJ2679" s="139"/>
      <c r="AK2679" s="139"/>
      <c r="AL2679" s="132" t="str">
        <f>IF(SUM(AJ2679:AK2679)=AM2679,"OK",SUM(AJ2679:AK2679)-AM2679)</f>
        <v>OK</v>
      </c>
      <c r="AM2679" s="140"/>
      <c r="AN2679" s="119">
        <f>L2679+U2679+V2679+Z2679</f>
        <v>150</v>
      </c>
      <c r="AO2679" s="120">
        <f>M2679+AH2679+AI2679+AM2679</f>
        <v>150</v>
      </c>
      <c r="AP2679" s="39">
        <f>L2679</f>
        <v>150</v>
      </c>
      <c r="AQ2679" s="141">
        <f>AN2679</f>
        <v>150</v>
      </c>
      <c r="AR2679" s="142">
        <f>AQ2679-AP2679</f>
        <v>0</v>
      </c>
      <c r="AS2679" s="143">
        <f>AR2679/AP2679</f>
        <v>0</v>
      </c>
      <c r="AT2679" s="144">
        <f>M2679</f>
        <v>150</v>
      </c>
      <c r="AU2679" s="141">
        <f>AO2679</f>
        <v>150</v>
      </c>
      <c r="AV2679" s="142">
        <f>AU2679-AT2679</f>
        <v>0</v>
      </c>
      <c r="AW2679" s="143">
        <f>AV2679/AT2679</f>
        <v>0</v>
      </c>
      <c r="AY2679" s="146" t="str">
        <f t="shared" ref="AY2679:AY2705" si="2096">RIGHT(LEFT(I2679,3),2)&amp;"."&amp;RIGHT(LEFT(I2679,5),2)</f>
        <v>31.32</v>
      </c>
      <c r="AZ2679" s="1153" t="b">
        <f>COUNTIF('[1]Codes SEC'!$B$2:$B$250,Ministres!AY2679)&gt;0</f>
        <v>1</v>
      </c>
    </row>
    <row r="2680" spans="1:64" ht="30.6" x14ac:dyDescent="0.25">
      <c r="A2680" s="15" t="s">
        <v>2799</v>
      </c>
      <c r="B2680" s="225">
        <v>18</v>
      </c>
      <c r="C2680" s="122" t="s">
        <v>1315</v>
      </c>
      <c r="D2680" s="123">
        <v>1000</v>
      </c>
      <c r="E2680" s="226"/>
      <c r="F2680" s="122">
        <v>12</v>
      </c>
      <c r="G2680" s="126">
        <v>3</v>
      </c>
      <c r="H2680" s="35" t="str">
        <f t="shared" si="2068"/>
        <v>101</v>
      </c>
      <c r="I2680" s="36" t="s">
        <v>204</v>
      </c>
      <c r="J2680" s="37" t="s">
        <v>3124</v>
      </c>
      <c r="K2680" s="244" t="s">
        <v>3125</v>
      </c>
      <c r="L2680" s="232">
        <v>0</v>
      </c>
      <c r="M2680" s="233">
        <v>0</v>
      </c>
      <c r="N2680" s="130"/>
      <c r="O2680" s="131"/>
      <c r="P2680" s="131"/>
      <c r="Q2680" s="131"/>
      <c r="R2680" s="131"/>
      <c r="S2680" s="131"/>
      <c r="T2680" s="132" t="str">
        <f t="shared" ref="T2680:T2705" si="2097">IF(SUM(N2680:S2680)=U2680,"OK",SUM(N2680:S2680)-U2680)</f>
        <v>OK</v>
      </c>
      <c r="U2680" s="138"/>
      <c r="V2680" s="138"/>
      <c r="W2680" s="139"/>
      <c r="X2680" s="139"/>
      <c r="Y2680" s="132" t="str">
        <f t="shared" ref="Y2680:Y2705" si="2098">IF(SUM(W2680:X2680)=Z2680,"OK",SUM(W2680:X2680)-Z2680)</f>
        <v>OK</v>
      </c>
      <c r="Z2680" s="210"/>
      <c r="AA2680" s="204"/>
      <c r="AB2680" s="202"/>
      <c r="AC2680" s="202"/>
      <c r="AD2680" s="202"/>
      <c r="AE2680" s="202"/>
      <c r="AF2680" s="202"/>
      <c r="AG2680" s="132" t="str">
        <f t="shared" ref="AG2680:AG2705" si="2099">IF(SUM(AA2680:AF2680)=AH2680,"OK",SUM(AA2680:AF2680)-AH2680)</f>
        <v>OK</v>
      </c>
      <c r="AH2680" s="138"/>
      <c r="AI2680" s="138"/>
      <c r="AJ2680" s="139"/>
      <c r="AK2680" s="139"/>
      <c r="AL2680" s="132" t="str">
        <f t="shared" ref="AL2680:AL2705" si="2100">IF(SUM(AJ2680:AK2680)=AM2680,"OK",SUM(AJ2680:AK2680)-AM2680)</f>
        <v>OK</v>
      </c>
      <c r="AM2680" s="140"/>
      <c r="AN2680" s="119">
        <f t="shared" ref="AN2680:AN2705" si="2101">L2680+U2680+V2680+Z2680</f>
        <v>0</v>
      </c>
      <c r="AO2680" s="120">
        <f t="shared" ref="AO2680:AO2705" si="2102">M2680+AH2680+AI2680+AM2680</f>
        <v>0</v>
      </c>
      <c r="AP2680" s="39">
        <f t="shared" ref="AP2680:AP2705" si="2103">L2680</f>
        <v>0</v>
      </c>
      <c r="AQ2680" s="141">
        <f t="shared" ref="AQ2680:AQ2705" si="2104">AN2680</f>
        <v>0</v>
      </c>
      <c r="AR2680" s="142">
        <f t="shared" ref="AR2680:AR2705" si="2105">AQ2680-AP2680</f>
        <v>0</v>
      </c>
      <c r="AS2680" s="143" t="e">
        <f t="shared" ref="AS2680:AS2695" si="2106">AR2680/AP2680</f>
        <v>#DIV/0!</v>
      </c>
      <c r="AT2680" s="144">
        <f t="shared" ref="AT2680:AT2705" si="2107">M2680</f>
        <v>0</v>
      </c>
      <c r="AU2680" s="141">
        <f t="shared" ref="AU2680:AU2695" si="2108">AO2680</f>
        <v>0</v>
      </c>
      <c r="AV2680" s="142">
        <f t="shared" ref="AV2680:AV2705" si="2109">AU2680-AT2680</f>
        <v>0</v>
      </c>
      <c r="AW2680" s="143" t="e">
        <f t="shared" ref="AW2680:AW2695" si="2110">AV2680/AT2680</f>
        <v>#DIV/0!</v>
      </c>
      <c r="AY2680" s="146" t="str">
        <f t="shared" si="2096"/>
        <v>31.32</v>
      </c>
      <c r="AZ2680" s="1153" t="b">
        <f>COUNTIF('[1]Codes SEC'!$B$2:$B$250,Ministres!AY2680)&gt;0</f>
        <v>1</v>
      </c>
    </row>
    <row r="2681" spans="1:64" ht="30.6" x14ac:dyDescent="0.25">
      <c r="A2681" s="15" t="s">
        <v>2799</v>
      </c>
      <c r="B2681" s="225">
        <v>18</v>
      </c>
      <c r="C2681" s="122" t="s">
        <v>1315</v>
      </c>
      <c r="D2681" s="123">
        <v>1000</v>
      </c>
      <c r="E2681" s="226"/>
      <c r="F2681" s="122">
        <v>12</v>
      </c>
      <c r="G2681" s="126">
        <v>3</v>
      </c>
      <c r="H2681" s="35" t="str">
        <f t="shared" si="2068"/>
        <v>101</v>
      </c>
      <c r="I2681" s="36" t="s">
        <v>204</v>
      </c>
      <c r="J2681" s="37" t="s">
        <v>3126</v>
      </c>
      <c r="K2681" s="244" t="s">
        <v>3127</v>
      </c>
      <c r="L2681" s="232">
        <v>250</v>
      </c>
      <c r="M2681" s="233">
        <v>250</v>
      </c>
      <c r="N2681" s="130"/>
      <c r="O2681" s="131"/>
      <c r="P2681" s="131"/>
      <c r="Q2681" s="131"/>
      <c r="R2681" s="131"/>
      <c r="S2681" s="131"/>
      <c r="T2681" s="132" t="str">
        <f t="shared" si="2097"/>
        <v>OK</v>
      </c>
      <c r="U2681" s="138"/>
      <c r="V2681" s="138"/>
      <c r="W2681" s="139"/>
      <c r="X2681" s="139"/>
      <c r="Y2681" s="132" t="str">
        <f t="shared" si="2098"/>
        <v>OK</v>
      </c>
      <c r="Z2681" s="210"/>
      <c r="AA2681" s="204"/>
      <c r="AB2681" s="202"/>
      <c r="AC2681" s="202"/>
      <c r="AD2681" s="202"/>
      <c r="AE2681" s="202"/>
      <c r="AF2681" s="202"/>
      <c r="AG2681" s="132" t="str">
        <f t="shared" si="2099"/>
        <v>OK</v>
      </c>
      <c r="AH2681" s="138"/>
      <c r="AI2681" s="138"/>
      <c r="AJ2681" s="139"/>
      <c r="AK2681" s="139"/>
      <c r="AL2681" s="132" t="str">
        <f t="shared" si="2100"/>
        <v>OK</v>
      </c>
      <c r="AM2681" s="140"/>
      <c r="AN2681" s="119">
        <f t="shared" si="2101"/>
        <v>250</v>
      </c>
      <c r="AO2681" s="120">
        <f t="shared" si="2102"/>
        <v>250</v>
      </c>
      <c r="AP2681" s="39">
        <f t="shared" si="2103"/>
        <v>250</v>
      </c>
      <c r="AQ2681" s="141">
        <f t="shared" si="2104"/>
        <v>250</v>
      </c>
      <c r="AR2681" s="142">
        <f t="shared" si="2105"/>
        <v>0</v>
      </c>
      <c r="AS2681" s="143">
        <f>AR2681/AP2681</f>
        <v>0</v>
      </c>
      <c r="AT2681" s="144">
        <f t="shared" si="2107"/>
        <v>250</v>
      </c>
      <c r="AU2681" s="141">
        <f t="shared" si="2108"/>
        <v>250</v>
      </c>
      <c r="AV2681" s="142">
        <f t="shared" si="2109"/>
        <v>0</v>
      </c>
      <c r="AW2681" s="143">
        <f>AV2681/AT2681</f>
        <v>0</v>
      </c>
      <c r="AY2681" s="146" t="str">
        <f t="shared" si="2096"/>
        <v>31.32</v>
      </c>
      <c r="AZ2681" s="1153" t="b">
        <f>COUNTIF('[1]Codes SEC'!$B$2:$B$250,Ministres!AY2681)&gt;0</f>
        <v>1</v>
      </c>
    </row>
    <row r="2682" spans="1:64" ht="30.6" x14ac:dyDescent="0.25">
      <c r="A2682" s="15" t="s">
        <v>2799</v>
      </c>
      <c r="B2682" s="225">
        <v>18</v>
      </c>
      <c r="C2682" s="122" t="s">
        <v>1315</v>
      </c>
      <c r="D2682" s="123">
        <v>1000</v>
      </c>
      <c r="E2682" s="226"/>
      <c r="F2682" s="122">
        <v>12</v>
      </c>
      <c r="G2682" s="126" t="s">
        <v>3128</v>
      </c>
      <c r="H2682" s="35" t="str">
        <f t="shared" si="2068"/>
        <v>101</v>
      </c>
      <c r="I2682" s="36">
        <v>83132000</v>
      </c>
      <c r="J2682" s="37" t="s">
        <v>3129</v>
      </c>
      <c r="K2682" s="244" t="s">
        <v>3130</v>
      </c>
      <c r="L2682" s="232">
        <v>100</v>
      </c>
      <c r="M2682" s="233">
        <v>100</v>
      </c>
      <c r="N2682" s="130"/>
      <c r="O2682" s="131"/>
      <c r="P2682" s="131"/>
      <c r="Q2682" s="131"/>
      <c r="R2682" s="131"/>
      <c r="S2682" s="131"/>
      <c r="T2682" s="132" t="str">
        <f t="shared" si="2097"/>
        <v>OK</v>
      </c>
      <c r="U2682" s="138"/>
      <c r="V2682" s="138"/>
      <c r="W2682" s="139"/>
      <c r="X2682" s="139"/>
      <c r="Y2682" s="132" t="str">
        <f t="shared" si="2098"/>
        <v>OK</v>
      </c>
      <c r="Z2682" s="210"/>
      <c r="AA2682" s="204"/>
      <c r="AB2682" s="202"/>
      <c r="AC2682" s="202"/>
      <c r="AD2682" s="202"/>
      <c r="AE2682" s="202"/>
      <c r="AF2682" s="202"/>
      <c r="AG2682" s="132" t="str">
        <f t="shared" si="2099"/>
        <v>OK</v>
      </c>
      <c r="AH2682" s="138"/>
      <c r="AI2682" s="138"/>
      <c r="AJ2682" s="139"/>
      <c r="AK2682" s="139"/>
      <c r="AL2682" s="132" t="str">
        <f t="shared" si="2100"/>
        <v>OK</v>
      </c>
      <c r="AM2682" s="140"/>
      <c r="AN2682" s="119">
        <f t="shared" si="2101"/>
        <v>100</v>
      </c>
      <c r="AO2682" s="120">
        <f t="shared" si="2102"/>
        <v>100</v>
      </c>
      <c r="AP2682" s="39">
        <f t="shared" si="2103"/>
        <v>100</v>
      </c>
      <c r="AQ2682" s="141">
        <f t="shared" si="2104"/>
        <v>100</v>
      </c>
      <c r="AR2682" s="142">
        <f t="shared" si="2105"/>
        <v>0</v>
      </c>
      <c r="AS2682" s="143">
        <f>AR2682/AP2682</f>
        <v>0</v>
      </c>
      <c r="AT2682" s="144">
        <f t="shared" si="2107"/>
        <v>100</v>
      </c>
      <c r="AU2682" s="141">
        <f t="shared" si="2108"/>
        <v>100</v>
      </c>
      <c r="AV2682" s="142">
        <f t="shared" si="2109"/>
        <v>0</v>
      </c>
      <c r="AW2682" s="143">
        <f>AV2682/AT2682</f>
        <v>0</v>
      </c>
      <c r="AY2682" s="146" t="str">
        <f t="shared" si="2096"/>
        <v>31.32</v>
      </c>
      <c r="AZ2682" s="1153" t="b">
        <f>COUNTIF('[1]Codes SEC'!$B$2:$B$250,Ministres!AY2682)&gt;0</f>
        <v>1</v>
      </c>
    </row>
    <row r="2683" spans="1:64" ht="35.1" customHeight="1" x14ac:dyDescent="0.25">
      <c r="A2683" s="15" t="s">
        <v>2799</v>
      </c>
      <c r="B2683" s="225" t="s">
        <v>1335</v>
      </c>
      <c r="C2683" s="122" t="s">
        <v>1315</v>
      </c>
      <c r="D2683" s="123">
        <v>1000</v>
      </c>
      <c r="E2683" s="226"/>
      <c r="F2683" s="122">
        <v>1</v>
      </c>
      <c r="G2683" s="227"/>
      <c r="H2683" s="228" t="str">
        <f t="shared" si="2068"/>
        <v>101</v>
      </c>
      <c r="I2683" s="229">
        <v>83132000</v>
      </c>
      <c r="J2683" s="230" t="s">
        <v>3131</v>
      </c>
      <c r="K2683" s="231" t="s">
        <v>3132</v>
      </c>
      <c r="L2683" s="232">
        <v>0</v>
      </c>
      <c r="M2683" s="233">
        <v>0</v>
      </c>
      <c r="N2683" s="130"/>
      <c r="O2683" s="131"/>
      <c r="P2683" s="131"/>
      <c r="Q2683" s="131"/>
      <c r="R2683" s="131"/>
      <c r="S2683" s="131"/>
      <c r="T2683" s="132" t="str">
        <f t="shared" si="2097"/>
        <v>OK</v>
      </c>
      <c r="U2683" s="138"/>
      <c r="V2683" s="138"/>
      <c r="W2683" s="139"/>
      <c r="X2683" s="139"/>
      <c r="Y2683" s="132" t="str">
        <f t="shared" si="2098"/>
        <v>OK</v>
      </c>
      <c r="Z2683" s="210"/>
      <c r="AA2683" s="204"/>
      <c r="AB2683" s="202"/>
      <c r="AC2683" s="202"/>
      <c r="AD2683" s="202"/>
      <c r="AE2683" s="202"/>
      <c r="AF2683" s="202"/>
      <c r="AG2683" s="132" t="str">
        <f t="shared" si="2099"/>
        <v>OK</v>
      </c>
      <c r="AH2683" s="138"/>
      <c r="AI2683" s="138"/>
      <c r="AJ2683" s="139"/>
      <c r="AK2683" s="139"/>
      <c r="AL2683" s="132" t="str">
        <f t="shared" si="2100"/>
        <v>OK</v>
      </c>
      <c r="AM2683" s="140"/>
      <c r="AN2683" s="119">
        <f t="shared" si="2101"/>
        <v>0</v>
      </c>
      <c r="AO2683" s="120">
        <f t="shared" si="2102"/>
        <v>0</v>
      </c>
      <c r="AP2683" s="39">
        <f t="shared" si="2103"/>
        <v>0</v>
      </c>
      <c r="AQ2683" s="141">
        <f t="shared" si="2104"/>
        <v>0</v>
      </c>
      <c r="AR2683" s="142">
        <f>AQ2683-AP2683</f>
        <v>0</v>
      </c>
      <c r="AS2683" s="143" t="e">
        <f>AR2683/AP2683</f>
        <v>#DIV/0!</v>
      </c>
      <c r="AT2683" s="144">
        <f t="shared" si="2107"/>
        <v>0</v>
      </c>
      <c r="AU2683" s="141">
        <f>AO2683</f>
        <v>0</v>
      </c>
      <c r="AV2683" s="142">
        <f>AU2683-AT2683</f>
        <v>0</v>
      </c>
      <c r="AW2683" s="143" t="e">
        <f>AV2683/AT2683</f>
        <v>#DIV/0!</v>
      </c>
      <c r="AY2683" s="146" t="str">
        <f t="shared" si="2096"/>
        <v>31.32</v>
      </c>
      <c r="AZ2683" s="1153" t="b">
        <f>COUNTIF('[1]Codes SEC'!$B$2:$B$250,Ministres!AY2683)&gt;0</f>
        <v>1</v>
      </c>
    </row>
    <row r="2684" spans="1:64" ht="30.6" x14ac:dyDescent="0.25">
      <c r="A2684" s="15" t="s">
        <v>2799</v>
      </c>
      <c r="B2684" s="225">
        <v>18</v>
      </c>
      <c r="C2684" s="122" t="s">
        <v>1315</v>
      </c>
      <c r="D2684" s="123">
        <v>1000</v>
      </c>
      <c r="E2684" s="226"/>
      <c r="F2684" s="122">
        <v>12</v>
      </c>
      <c r="G2684" s="126">
        <v>3</v>
      </c>
      <c r="H2684" s="35" t="str">
        <f t="shared" si="2068"/>
        <v>101</v>
      </c>
      <c r="I2684" s="36" t="s">
        <v>207</v>
      </c>
      <c r="J2684" s="37" t="s">
        <v>3133</v>
      </c>
      <c r="K2684" s="244" t="s">
        <v>3134</v>
      </c>
      <c r="L2684" s="232">
        <v>431</v>
      </c>
      <c r="M2684" s="233">
        <v>400</v>
      </c>
      <c r="N2684" s="130"/>
      <c r="O2684" s="131"/>
      <c r="P2684" s="131"/>
      <c r="Q2684" s="131"/>
      <c r="R2684" s="131"/>
      <c r="S2684" s="131"/>
      <c r="T2684" s="132" t="str">
        <f t="shared" si="2097"/>
        <v>OK</v>
      </c>
      <c r="U2684" s="138"/>
      <c r="V2684" s="138"/>
      <c r="W2684" s="139"/>
      <c r="X2684" s="139"/>
      <c r="Y2684" s="132" t="str">
        <f t="shared" si="2098"/>
        <v>OK</v>
      </c>
      <c r="Z2684" s="210"/>
      <c r="AA2684" s="204"/>
      <c r="AB2684" s="202"/>
      <c r="AC2684" s="202"/>
      <c r="AD2684" s="202"/>
      <c r="AE2684" s="202"/>
      <c r="AF2684" s="202"/>
      <c r="AG2684" s="132" t="str">
        <f t="shared" si="2099"/>
        <v>OK</v>
      </c>
      <c r="AH2684" s="138"/>
      <c r="AI2684" s="138"/>
      <c r="AJ2684" s="139"/>
      <c r="AK2684" s="139"/>
      <c r="AL2684" s="132" t="str">
        <f t="shared" si="2100"/>
        <v>OK</v>
      </c>
      <c r="AM2684" s="140"/>
      <c r="AN2684" s="119">
        <f t="shared" si="2101"/>
        <v>431</v>
      </c>
      <c r="AO2684" s="120">
        <f t="shared" si="2102"/>
        <v>400</v>
      </c>
      <c r="AP2684" s="39">
        <f t="shared" si="2103"/>
        <v>431</v>
      </c>
      <c r="AQ2684" s="141">
        <f t="shared" si="2104"/>
        <v>431</v>
      </c>
      <c r="AR2684" s="142">
        <f t="shared" si="2105"/>
        <v>0</v>
      </c>
      <c r="AS2684" s="143">
        <f t="shared" si="2106"/>
        <v>0</v>
      </c>
      <c r="AT2684" s="144">
        <f t="shared" si="2107"/>
        <v>400</v>
      </c>
      <c r="AU2684" s="141">
        <f t="shared" si="2108"/>
        <v>400</v>
      </c>
      <c r="AV2684" s="142">
        <f t="shared" si="2109"/>
        <v>0</v>
      </c>
      <c r="AW2684" s="143">
        <f t="shared" si="2110"/>
        <v>0</v>
      </c>
      <c r="AY2684" s="146" t="str">
        <f t="shared" si="2096"/>
        <v>33.00</v>
      </c>
      <c r="AZ2684" s="1153" t="b">
        <f>COUNTIF('[1]Codes SEC'!$B$2:$B$250,Ministres!AY2684)&gt;0</f>
        <v>1</v>
      </c>
    </row>
    <row r="2685" spans="1:64" ht="30.6" x14ac:dyDescent="0.25">
      <c r="A2685" s="15" t="s">
        <v>2799</v>
      </c>
      <c r="B2685" s="225">
        <v>18</v>
      </c>
      <c r="C2685" s="122" t="s">
        <v>1315</v>
      </c>
      <c r="D2685" s="123">
        <v>1000</v>
      </c>
      <c r="E2685" s="226"/>
      <c r="F2685" s="122">
        <v>1</v>
      </c>
      <c r="G2685" s="126">
        <v>3</v>
      </c>
      <c r="H2685" s="35" t="str">
        <f t="shared" si="2068"/>
        <v>101</v>
      </c>
      <c r="I2685" s="36" t="s">
        <v>207</v>
      </c>
      <c r="J2685" s="37" t="s">
        <v>3135</v>
      </c>
      <c r="K2685" s="244" t="s">
        <v>3136</v>
      </c>
      <c r="L2685" s="232">
        <v>10779</v>
      </c>
      <c r="M2685" s="233">
        <v>10728</v>
      </c>
      <c r="N2685" s="130"/>
      <c r="O2685" s="131"/>
      <c r="P2685" s="131"/>
      <c r="Q2685" s="131"/>
      <c r="R2685" s="131"/>
      <c r="S2685" s="131"/>
      <c r="T2685" s="132" t="str">
        <f t="shared" si="2097"/>
        <v>OK</v>
      </c>
      <c r="U2685" s="138"/>
      <c r="V2685" s="138"/>
      <c r="W2685" s="139"/>
      <c r="X2685" s="139"/>
      <c r="Y2685" s="132" t="str">
        <f t="shared" si="2098"/>
        <v>OK</v>
      </c>
      <c r="Z2685" s="210"/>
      <c r="AA2685" s="204"/>
      <c r="AB2685" s="202"/>
      <c r="AC2685" s="202"/>
      <c r="AD2685" s="202"/>
      <c r="AE2685" s="202"/>
      <c r="AF2685" s="202"/>
      <c r="AG2685" s="132" t="str">
        <f t="shared" si="2099"/>
        <v>OK</v>
      </c>
      <c r="AH2685" s="138"/>
      <c r="AI2685" s="138"/>
      <c r="AJ2685" s="139"/>
      <c r="AK2685" s="139"/>
      <c r="AL2685" s="132" t="str">
        <f t="shared" si="2100"/>
        <v>OK</v>
      </c>
      <c r="AM2685" s="140"/>
      <c r="AN2685" s="119">
        <f t="shared" si="2101"/>
        <v>10779</v>
      </c>
      <c r="AO2685" s="120">
        <f t="shared" si="2102"/>
        <v>10728</v>
      </c>
      <c r="AP2685" s="39">
        <f t="shared" si="2103"/>
        <v>10779</v>
      </c>
      <c r="AQ2685" s="141">
        <f t="shared" si="2104"/>
        <v>10779</v>
      </c>
      <c r="AR2685" s="142">
        <f t="shared" si="2105"/>
        <v>0</v>
      </c>
      <c r="AS2685" s="143">
        <f t="shared" si="2106"/>
        <v>0</v>
      </c>
      <c r="AT2685" s="144">
        <f t="shared" si="2107"/>
        <v>10728</v>
      </c>
      <c r="AU2685" s="141">
        <f t="shared" si="2108"/>
        <v>10728</v>
      </c>
      <c r="AV2685" s="142">
        <f t="shared" si="2109"/>
        <v>0</v>
      </c>
      <c r="AW2685" s="143">
        <f t="shared" si="2110"/>
        <v>0</v>
      </c>
      <c r="AY2685" s="146" t="str">
        <f t="shared" si="2096"/>
        <v>33.00</v>
      </c>
      <c r="AZ2685" s="1153" t="b">
        <f>COUNTIF('[1]Codes SEC'!$B$2:$B$250,Ministres!AY2685)&gt;0</f>
        <v>1</v>
      </c>
    </row>
    <row r="2686" spans="1:64" ht="30.6" x14ac:dyDescent="0.25">
      <c r="A2686" s="15" t="s">
        <v>2799</v>
      </c>
      <c r="B2686" s="225">
        <v>18</v>
      </c>
      <c r="C2686" s="122" t="s">
        <v>1315</v>
      </c>
      <c r="D2686" s="123">
        <v>1000</v>
      </c>
      <c r="E2686" s="226"/>
      <c r="F2686" s="122">
        <v>12</v>
      </c>
      <c r="G2686" s="126">
        <v>3</v>
      </c>
      <c r="H2686" s="35" t="str">
        <f t="shared" si="2068"/>
        <v>101</v>
      </c>
      <c r="I2686" s="36" t="s">
        <v>207</v>
      </c>
      <c r="J2686" s="37" t="s">
        <v>3137</v>
      </c>
      <c r="K2686" s="244" t="s">
        <v>3138</v>
      </c>
      <c r="L2686" s="232">
        <v>0</v>
      </c>
      <c r="M2686" s="233">
        <v>0</v>
      </c>
      <c r="N2686" s="130"/>
      <c r="O2686" s="131"/>
      <c r="P2686" s="131"/>
      <c r="Q2686" s="131"/>
      <c r="R2686" s="131"/>
      <c r="S2686" s="131"/>
      <c r="T2686" s="132" t="str">
        <f t="shared" si="2097"/>
        <v>OK</v>
      </c>
      <c r="U2686" s="138"/>
      <c r="V2686" s="138"/>
      <c r="W2686" s="139"/>
      <c r="X2686" s="139"/>
      <c r="Y2686" s="132" t="str">
        <f t="shared" si="2098"/>
        <v>OK</v>
      </c>
      <c r="Z2686" s="210"/>
      <c r="AA2686" s="204"/>
      <c r="AB2686" s="202"/>
      <c r="AC2686" s="202"/>
      <c r="AD2686" s="202"/>
      <c r="AE2686" s="202"/>
      <c r="AF2686" s="202"/>
      <c r="AG2686" s="132" t="str">
        <f t="shared" si="2099"/>
        <v>OK</v>
      </c>
      <c r="AH2686" s="138"/>
      <c r="AI2686" s="138"/>
      <c r="AJ2686" s="139"/>
      <c r="AK2686" s="139"/>
      <c r="AL2686" s="132" t="str">
        <f t="shared" si="2100"/>
        <v>OK</v>
      </c>
      <c r="AM2686" s="140"/>
      <c r="AN2686" s="119">
        <f t="shared" si="2101"/>
        <v>0</v>
      </c>
      <c r="AO2686" s="120">
        <f t="shared" si="2102"/>
        <v>0</v>
      </c>
      <c r="AP2686" s="39">
        <f t="shared" si="2103"/>
        <v>0</v>
      </c>
      <c r="AQ2686" s="141">
        <f t="shared" si="2104"/>
        <v>0</v>
      </c>
      <c r="AR2686" s="142">
        <f t="shared" si="2105"/>
        <v>0</v>
      </c>
      <c r="AS2686" s="143" t="e">
        <f t="shared" si="2106"/>
        <v>#DIV/0!</v>
      </c>
      <c r="AT2686" s="144">
        <f t="shared" si="2107"/>
        <v>0</v>
      </c>
      <c r="AU2686" s="141">
        <f t="shared" si="2108"/>
        <v>0</v>
      </c>
      <c r="AV2686" s="142">
        <f t="shared" si="2109"/>
        <v>0</v>
      </c>
      <c r="AW2686" s="143" t="e">
        <f t="shared" si="2110"/>
        <v>#DIV/0!</v>
      </c>
      <c r="AY2686" s="146" t="str">
        <f t="shared" si="2096"/>
        <v>33.00</v>
      </c>
      <c r="AZ2686" s="1153" t="b">
        <f>COUNTIF('[1]Codes SEC'!$B$2:$B$250,Ministres!AY2686)&gt;0</f>
        <v>1</v>
      </c>
    </row>
    <row r="2687" spans="1:64" ht="30.6" x14ac:dyDescent="0.25">
      <c r="A2687" s="15" t="s">
        <v>2799</v>
      </c>
      <c r="B2687" s="225">
        <v>18</v>
      </c>
      <c r="C2687" s="122" t="s">
        <v>1315</v>
      </c>
      <c r="D2687" s="123">
        <v>1000</v>
      </c>
      <c r="E2687" s="226"/>
      <c r="F2687" s="122">
        <v>12</v>
      </c>
      <c r="G2687" s="126">
        <v>3</v>
      </c>
      <c r="H2687" s="35" t="str">
        <f t="shared" si="2068"/>
        <v>101</v>
      </c>
      <c r="I2687" s="36" t="s">
        <v>207</v>
      </c>
      <c r="J2687" s="37" t="s">
        <v>3139</v>
      </c>
      <c r="K2687" s="244" t="s">
        <v>3140</v>
      </c>
      <c r="L2687" s="232">
        <v>3911</v>
      </c>
      <c r="M2687" s="233">
        <v>3851</v>
      </c>
      <c r="N2687" s="130"/>
      <c r="O2687" s="131"/>
      <c r="P2687" s="131"/>
      <c r="Q2687" s="131"/>
      <c r="R2687" s="131"/>
      <c r="S2687" s="131"/>
      <c r="T2687" s="132" t="str">
        <f t="shared" si="2097"/>
        <v>OK</v>
      </c>
      <c r="U2687" s="138"/>
      <c r="V2687" s="138"/>
      <c r="W2687" s="139"/>
      <c r="X2687" s="139"/>
      <c r="Y2687" s="132" t="str">
        <f t="shared" si="2098"/>
        <v>OK</v>
      </c>
      <c r="Z2687" s="210"/>
      <c r="AA2687" s="204"/>
      <c r="AB2687" s="202"/>
      <c r="AC2687" s="202"/>
      <c r="AD2687" s="202"/>
      <c r="AE2687" s="202"/>
      <c r="AF2687" s="202"/>
      <c r="AG2687" s="132" t="str">
        <f t="shared" si="2099"/>
        <v>OK</v>
      </c>
      <c r="AH2687" s="138"/>
      <c r="AI2687" s="138"/>
      <c r="AJ2687" s="139"/>
      <c r="AK2687" s="139"/>
      <c r="AL2687" s="132" t="str">
        <f t="shared" si="2100"/>
        <v>OK</v>
      </c>
      <c r="AM2687" s="140"/>
      <c r="AN2687" s="119">
        <f t="shared" si="2101"/>
        <v>3911</v>
      </c>
      <c r="AO2687" s="120">
        <f t="shared" si="2102"/>
        <v>3851</v>
      </c>
      <c r="AP2687" s="39">
        <f t="shared" si="2103"/>
        <v>3911</v>
      </c>
      <c r="AQ2687" s="141">
        <f t="shared" si="2104"/>
        <v>3911</v>
      </c>
      <c r="AR2687" s="142">
        <f t="shared" si="2105"/>
        <v>0</v>
      </c>
      <c r="AS2687" s="143">
        <f t="shared" si="2106"/>
        <v>0</v>
      </c>
      <c r="AT2687" s="144">
        <f t="shared" si="2107"/>
        <v>3851</v>
      </c>
      <c r="AU2687" s="141">
        <f t="shared" si="2108"/>
        <v>3851</v>
      </c>
      <c r="AV2687" s="142">
        <f t="shared" si="2109"/>
        <v>0</v>
      </c>
      <c r="AW2687" s="143">
        <f t="shared" si="2110"/>
        <v>0</v>
      </c>
      <c r="AY2687" s="146" t="str">
        <f t="shared" si="2096"/>
        <v>33.00</v>
      </c>
      <c r="AZ2687" s="1153" t="b">
        <f>COUNTIF('[1]Codes SEC'!$B$2:$B$250,Ministres!AY2687)&gt;0</f>
        <v>1</v>
      </c>
    </row>
    <row r="2688" spans="1:64" ht="30.6" x14ac:dyDescent="0.25">
      <c r="A2688" s="15" t="s">
        <v>2799</v>
      </c>
      <c r="B2688" s="225">
        <v>18</v>
      </c>
      <c r="C2688" s="122" t="s">
        <v>1315</v>
      </c>
      <c r="D2688" s="123">
        <v>1000</v>
      </c>
      <c r="E2688" s="226"/>
      <c r="F2688" s="122">
        <v>12</v>
      </c>
      <c r="G2688" s="126">
        <v>3</v>
      </c>
      <c r="H2688" s="35" t="str">
        <f t="shared" si="2068"/>
        <v>101</v>
      </c>
      <c r="I2688" s="36" t="s">
        <v>207</v>
      </c>
      <c r="J2688" s="37" t="s">
        <v>3141</v>
      </c>
      <c r="K2688" s="244" t="s">
        <v>3142</v>
      </c>
      <c r="L2688" s="128">
        <v>0</v>
      </c>
      <c r="M2688" s="129">
        <v>0</v>
      </c>
      <c r="N2688" s="130"/>
      <c r="O2688" s="131"/>
      <c r="P2688" s="131"/>
      <c r="Q2688" s="131"/>
      <c r="R2688" s="131"/>
      <c r="S2688" s="131"/>
      <c r="T2688" s="132" t="str">
        <f t="shared" si="2097"/>
        <v>OK</v>
      </c>
      <c r="U2688" s="138"/>
      <c r="V2688" s="138"/>
      <c r="W2688" s="139"/>
      <c r="X2688" s="139"/>
      <c r="Y2688" s="132" t="str">
        <f t="shared" si="2098"/>
        <v>OK</v>
      </c>
      <c r="Z2688" s="210"/>
      <c r="AA2688" s="204"/>
      <c r="AB2688" s="202"/>
      <c r="AC2688" s="202"/>
      <c r="AD2688" s="202"/>
      <c r="AE2688" s="202"/>
      <c r="AF2688" s="202"/>
      <c r="AG2688" s="132" t="str">
        <f t="shared" si="2099"/>
        <v>OK</v>
      </c>
      <c r="AH2688" s="138"/>
      <c r="AI2688" s="138"/>
      <c r="AJ2688" s="139"/>
      <c r="AK2688" s="139"/>
      <c r="AL2688" s="132" t="str">
        <f t="shared" si="2100"/>
        <v>OK</v>
      </c>
      <c r="AM2688" s="140"/>
      <c r="AN2688" s="119">
        <f t="shared" si="2101"/>
        <v>0</v>
      </c>
      <c r="AO2688" s="120">
        <f t="shared" si="2102"/>
        <v>0</v>
      </c>
      <c r="AP2688" s="39">
        <f t="shared" si="2103"/>
        <v>0</v>
      </c>
      <c r="AQ2688" s="141">
        <f t="shared" si="2104"/>
        <v>0</v>
      </c>
      <c r="AR2688" s="142">
        <f t="shared" si="2105"/>
        <v>0</v>
      </c>
      <c r="AS2688" s="143" t="e">
        <f t="shared" si="2106"/>
        <v>#DIV/0!</v>
      </c>
      <c r="AT2688" s="144">
        <f t="shared" si="2107"/>
        <v>0</v>
      </c>
      <c r="AU2688" s="141">
        <f t="shared" si="2108"/>
        <v>0</v>
      </c>
      <c r="AV2688" s="142">
        <f t="shared" si="2109"/>
        <v>0</v>
      </c>
      <c r="AW2688" s="143" t="e">
        <f t="shared" si="2110"/>
        <v>#DIV/0!</v>
      </c>
      <c r="AX2688" s="12"/>
      <c r="AY2688" s="146" t="str">
        <f t="shared" si="2096"/>
        <v>33.00</v>
      </c>
      <c r="AZ2688" s="1153" t="b">
        <f>COUNTIF('[1]Codes SEC'!$B$2:$B$250,Ministres!AY2688)&gt;0</f>
        <v>1</v>
      </c>
    </row>
    <row r="2689" spans="1:64" ht="30.6" x14ac:dyDescent="0.25">
      <c r="A2689" s="15" t="s">
        <v>2799</v>
      </c>
      <c r="B2689" s="121">
        <v>18</v>
      </c>
      <c r="C2689" s="122" t="s">
        <v>1315</v>
      </c>
      <c r="D2689" s="123">
        <v>1000</v>
      </c>
      <c r="F2689" s="125">
        <v>12</v>
      </c>
      <c r="G2689" s="126">
        <v>3</v>
      </c>
      <c r="H2689" s="35" t="str">
        <f t="shared" si="2068"/>
        <v>101</v>
      </c>
      <c r="I2689" s="36" t="s">
        <v>207</v>
      </c>
      <c r="J2689" s="37" t="s">
        <v>3143</v>
      </c>
      <c r="K2689" s="360" t="s">
        <v>3144</v>
      </c>
      <c r="L2689" s="232">
        <v>0</v>
      </c>
      <c r="M2689" s="233">
        <v>19</v>
      </c>
      <c r="N2689" s="130"/>
      <c r="O2689" s="131"/>
      <c r="P2689" s="131"/>
      <c r="Q2689" s="131"/>
      <c r="R2689" s="131"/>
      <c r="S2689" s="131"/>
      <c r="T2689" s="132" t="str">
        <f t="shared" si="2097"/>
        <v>OK</v>
      </c>
      <c r="U2689" s="138"/>
      <c r="V2689" s="138"/>
      <c r="W2689" s="139"/>
      <c r="X2689" s="139"/>
      <c r="Y2689" s="132" t="str">
        <f t="shared" si="2098"/>
        <v>OK</v>
      </c>
      <c r="Z2689" s="210"/>
      <c r="AA2689" s="204"/>
      <c r="AB2689" s="202"/>
      <c r="AC2689" s="202"/>
      <c r="AD2689" s="202"/>
      <c r="AE2689" s="202"/>
      <c r="AF2689" s="202"/>
      <c r="AG2689" s="132" t="str">
        <f t="shared" si="2099"/>
        <v>OK</v>
      </c>
      <c r="AH2689" s="138"/>
      <c r="AI2689" s="138"/>
      <c r="AJ2689" s="139"/>
      <c r="AK2689" s="139"/>
      <c r="AL2689" s="132" t="str">
        <f t="shared" si="2100"/>
        <v>OK</v>
      </c>
      <c r="AM2689" s="140"/>
      <c r="AN2689" s="119">
        <f t="shared" si="2101"/>
        <v>0</v>
      </c>
      <c r="AO2689" s="120">
        <f t="shared" si="2102"/>
        <v>19</v>
      </c>
      <c r="AP2689" s="39">
        <f t="shared" si="2103"/>
        <v>0</v>
      </c>
      <c r="AQ2689" s="141">
        <f t="shared" si="2104"/>
        <v>0</v>
      </c>
      <c r="AR2689" s="142">
        <f t="shared" si="2105"/>
        <v>0</v>
      </c>
      <c r="AS2689" s="143" t="e">
        <f>AR2689/AP2689</f>
        <v>#DIV/0!</v>
      </c>
      <c r="AT2689" s="144">
        <f t="shared" si="2107"/>
        <v>19</v>
      </c>
      <c r="AU2689" s="141">
        <f>AO2689</f>
        <v>19</v>
      </c>
      <c r="AV2689" s="142">
        <f t="shared" si="2109"/>
        <v>0</v>
      </c>
      <c r="AW2689" s="143">
        <f>AV2689/AT2689</f>
        <v>0</v>
      </c>
      <c r="AY2689" s="146" t="str">
        <f t="shared" si="2096"/>
        <v>33.00</v>
      </c>
      <c r="AZ2689" s="1153" t="b">
        <f>COUNTIF('[1]Codes SEC'!$B$2:$B$250,Ministres!AY2689)&gt;0</f>
        <v>1</v>
      </c>
    </row>
    <row r="2690" spans="1:64" ht="35.1" customHeight="1" x14ac:dyDescent="0.25">
      <c r="A2690" s="15" t="s">
        <v>2799</v>
      </c>
      <c r="B2690" s="121">
        <v>18</v>
      </c>
      <c r="C2690" s="122" t="s">
        <v>1315</v>
      </c>
      <c r="D2690" s="123">
        <v>1000</v>
      </c>
      <c r="F2690" s="125">
        <v>19</v>
      </c>
      <c r="G2690" s="126">
        <v>3</v>
      </c>
      <c r="H2690" s="35" t="str">
        <f t="shared" si="2068"/>
        <v>101</v>
      </c>
      <c r="I2690" s="36">
        <v>83300000</v>
      </c>
      <c r="J2690" s="37" t="s">
        <v>3145</v>
      </c>
      <c r="K2690" s="244" t="s">
        <v>3146</v>
      </c>
      <c r="L2690" s="128">
        <v>0</v>
      </c>
      <c r="M2690" s="129">
        <v>0</v>
      </c>
      <c r="N2690" s="130"/>
      <c r="O2690" s="131"/>
      <c r="P2690" s="131"/>
      <c r="Q2690" s="131"/>
      <c r="R2690" s="131"/>
      <c r="S2690" s="131"/>
      <c r="T2690" s="132" t="str">
        <f t="shared" si="2097"/>
        <v>OK</v>
      </c>
      <c r="U2690" s="138"/>
      <c r="V2690" s="138"/>
      <c r="W2690" s="139"/>
      <c r="X2690" s="139"/>
      <c r="Y2690" s="132" t="str">
        <f t="shared" si="2098"/>
        <v>OK</v>
      </c>
      <c r="Z2690" s="210"/>
      <c r="AA2690" s="204"/>
      <c r="AB2690" s="202"/>
      <c r="AC2690" s="202"/>
      <c r="AD2690" s="202"/>
      <c r="AE2690" s="202"/>
      <c r="AF2690" s="202"/>
      <c r="AG2690" s="132" t="str">
        <f t="shared" si="2099"/>
        <v>OK</v>
      </c>
      <c r="AH2690" s="138"/>
      <c r="AI2690" s="138"/>
      <c r="AJ2690" s="139"/>
      <c r="AK2690" s="139"/>
      <c r="AL2690" s="132" t="str">
        <f t="shared" si="2100"/>
        <v>OK</v>
      </c>
      <c r="AM2690" s="140"/>
      <c r="AN2690" s="119">
        <f t="shared" si="2101"/>
        <v>0</v>
      </c>
      <c r="AO2690" s="120">
        <f t="shared" si="2102"/>
        <v>0</v>
      </c>
      <c r="AP2690" s="39">
        <f t="shared" si="2103"/>
        <v>0</v>
      </c>
      <c r="AQ2690" s="141">
        <f t="shared" si="2104"/>
        <v>0</v>
      </c>
      <c r="AR2690" s="142">
        <f t="shared" si="2105"/>
        <v>0</v>
      </c>
      <c r="AS2690" s="143" t="e">
        <f>AR2690/AP2690</f>
        <v>#DIV/0!</v>
      </c>
      <c r="AT2690" s="144">
        <f t="shared" si="2107"/>
        <v>0</v>
      </c>
      <c r="AU2690" s="141">
        <f>AO2690</f>
        <v>0</v>
      </c>
      <c r="AV2690" s="142">
        <f t="shared" si="2109"/>
        <v>0</v>
      </c>
      <c r="AW2690" s="143" t="e">
        <f>AV2690/AT2690</f>
        <v>#DIV/0!</v>
      </c>
      <c r="AY2690" s="146" t="str">
        <f t="shared" si="2096"/>
        <v>33.00</v>
      </c>
      <c r="AZ2690" s="1153" t="b">
        <f>COUNTIF('[1]Codes SEC'!$B$2:$B$250,Ministres!AY2690)&gt;0</f>
        <v>1</v>
      </c>
    </row>
    <row r="2691" spans="1:64" ht="35.1" customHeight="1" x14ac:dyDescent="0.25">
      <c r="A2691" s="15" t="s">
        <v>2799</v>
      </c>
      <c r="B2691" s="121">
        <v>18</v>
      </c>
      <c r="C2691" s="122" t="s">
        <v>1315</v>
      </c>
      <c r="D2691" s="123">
        <v>1000</v>
      </c>
      <c r="F2691" s="125">
        <v>12</v>
      </c>
      <c r="G2691" s="126">
        <v>3</v>
      </c>
      <c r="H2691" s="35" t="str">
        <f t="shared" si="2068"/>
        <v>101</v>
      </c>
      <c r="I2691" s="36">
        <v>83530000</v>
      </c>
      <c r="J2691" s="37" t="s">
        <v>3147</v>
      </c>
      <c r="K2691" s="244" t="s">
        <v>3148</v>
      </c>
      <c r="L2691" s="128">
        <v>0</v>
      </c>
      <c r="M2691" s="129">
        <v>0</v>
      </c>
      <c r="N2691" s="130"/>
      <c r="O2691" s="131"/>
      <c r="P2691" s="131"/>
      <c r="Q2691" s="131"/>
      <c r="R2691" s="131"/>
      <c r="S2691" s="131"/>
      <c r="T2691" s="132" t="str">
        <f>IF(SUM(N2691:S2691)=U2691,"OK",SUM(N2691:S2691)-U2691)</f>
        <v>OK</v>
      </c>
      <c r="U2691" s="138"/>
      <c r="V2691" s="138"/>
      <c r="W2691" s="139"/>
      <c r="X2691" s="139"/>
      <c r="Y2691" s="132" t="str">
        <f>IF(SUM(W2691:X2691)=Z2691,"OK",SUM(W2691:X2691)-Z2691)</f>
        <v>OK</v>
      </c>
      <c r="Z2691" s="210"/>
      <c r="AA2691" s="204"/>
      <c r="AB2691" s="202"/>
      <c r="AC2691" s="202"/>
      <c r="AD2691" s="202"/>
      <c r="AE2691" s="202"/>
      <c r="AF2691" s="202"/>
      <c r="AG2691" s="132" t="str">
        <f>IF(SUM(AA2691:AF2691)=AH2691,"OK",SUM(AA2691:AF2691)-AH2691)</f>
        <v>OK</v>
      </c>
      <c r="AH2691" s="138"/>
      <c r="AI2691" s="138"/>
      <c r="AJ2691" s="139"/>
      <c r="AK2691" s="139"/>
      <c r="AL2691" s="132" t="str">
        <f>IF(SUM(AJ2691:AK2691)=AM2691,"OK",SUM(AJ2691:AK2691)-AM2691)</f>
        <v>OK</v>
      </c>
      <c r="AM2691" s="140"/>
      <c r="AN2691" s="119">
        <f>L2691+U2691+V2691+Z2691</f>
        <v>0</v>
      </c>
      <c r="AO2691" s="120">
        <f>M2691+AH2691+AI2691+AM2691</f>
        <v>0</v>
      </c>
      <c r="AP2691" s="39">
        <f>L2691</f>
        <v>0</v>
      </c>
      <c r="AQ2691" s="141">
        <f>AN2691</f>
        <v>0</v>
      </c>
      <c r="AR2691" s="142">
        <f>AQ2691-AP2691</f>
        <v>0</v>
      </c>
      <c r="AS2691" s="143" t="e">
        <f>AR2691/AP2691</f>
        <v>#DIV/0!</v>
      </c>
      <c r="AT2691" s="144">
        <f>M2691</f>
        <v>0</v>
      </c>
      <c r="AU2691" s="141">
        <f>AO2691</f>
        <v>0</v>
      </c>
      <c r="AV2691" s="142">
        <f>AU2691-AT2691</f>
        <v>0</v>
      </c>
      <c r="AW2691" s="143" t="e">
        <f>AV2691/AT2691</f>
        <v>#DIV/0!</v>
      </c>
      <c r="AY2691" s="146" t="str">
        <f t="shared" si="2096"/>
        <v>35.30</v>
      </c>
      <c r="AZ2691" s="1153" t="b">
        <f>COUNTIF('[1]Codes SEC'!$B$2:$B$250,Ministres!AY2691)&gt;0</f>
        <v>1</v>
      </c>
    </row>
    <row r="2692" spans="1:64" ht="30.6" x14ac:dyDescent="0.25">
      <c r="A2692" s="15" t="s">
        <v>2799</v>
      </c>
      <c r="B2692" s="225">
        <v>18</v>
      </c>
      <c r="C2692" s="122" t="s">
        <v>1315</v>
      </c>
      <c r="D2692" s="123">
        <v>1000</v>
      </c>
      <c r="E2692" s="226"/>
      <c r="F2692" s="122">
        <v>12</v>
      </c>
      <c r="G2692" s="126">
        <v>3</v>
      </c>
      <c r="H2692" s="35" t="str">
        <f t="shared" si="2068"/>
        <v>101</v>
      </c>
      <c r="I2692" s="36" t="s">
        <v>1275</v>
      </c>
      <c r="J2692" s="37" t="s">
        <v>3149</v>
      </c>
      <c r="K2692" s="231" t="s">
        <v>3150</v>
      </c>
      <c r="L2692" s="232">
        <v>23</v>
      </c>
      <c r="M2692" s="233">
        <v>23</v>
      </c>
      <c r="N2692" s="130"/>
      <c r="O2692" s="131"/>
      <c r="P2692" s="131"/>
      <c r="Q2692" s="131"/>
      <c r="R2692" s="131"/>
      <c r="S2692" s="131"/>
      <c r="T2692" s="132" t="str">
        <f>IF(SUM(N2692:S2692)=U2692,"OK",SUM(N2692:S2692)-U2692)</f>
        <v>OK</v>
      </c>
      <c r="U2692" s="138"/>
      <c r="V2692" s="138"/>
      <c r="W2692" s="139"/>
      <c r="X2692" s="139"/>
      <c r="Y2692" s="132" t="str">
        <f>IF(SUM(W2692:X2692)=Z2692,"OK",SUM(W2692:X2692)-Z2692)</f>
        <v>OK</v>
      </c>
      <c r="Z2692" s="210"/>
      <c r="AA2692" s="204"/>
      <c r="AB2692" s="202"/>
      <c r="AC2692" s="202"/>
      <c r="AD2692" s="202"/>
      <c r="AE2692" s="202"/>
      <c r="AF2692" s="202"/>
      <c r="AG2692" s="132" t="str">
        <f>IF(SUM(AA2692:AF2692)=AH2692,"OK",SUM(AA2692:AF2692)-AH2692)</f>
        <v>OK</v>
      </c>
      <c r="AH2692" s="138"/>
      <c r="AI2692" s="138"/>
      <c r="AJ2692" s="139"/>
      <c r="AK2692" s="139"/>
      <c r="AL2692" s="132" t="str">
        <f>IF(SUM(AJ2692:AK2692)=AM2692,"OK",SUM(AJ2692:AK2692)-AM2692)</f>
        <v>OK</v>
      </c>
      <c r="AM2692" s="140"/>
      <c r="AN2692" s="119">
        <f>L2692+U2692+V2692+Z2692</f>
        <v>23</v>
      </c>
      <c r="AO2692" s="120">
        <f>M2692+AH2692+AI2692+AM2692</f>
        <v>23</v>
      </c>
      <c r="AP2692" s="39">
        <f>L2692</f>
        <v>23</v>
      </c>
      <c r="AQ2692" s="141">
        <f>AN2692</f>
        <v>23</v>
      </c>
      <c r="AR2692" s="142">
        <f>AQ2692-AP2692</f>
        <v>0</v>
      </c>
      <c r="AS2692" s="143">
        <f>AR2692/AP2692</f>
        <v>0</v>
      </c>
      <c r="AT2692" s="144">
        <f>M2692</f>
        <v>23</v>
      </c>
      <c r="AU2692" s="141">
        <f>AO2692</f>
        <v>23</v>
      </c>
      <c r="AV2692" s="142">
        <f>AU2692-AT2692</f>
        <v>0</v>
      </c>
      <c r="AW2692" s="143">
        <f>AV2692/AT2692</f>
        <v>0</v>
      </c>
      <c r="AY2692" s="146" t="str">
        <f t="shared" si="2096"/>
        <v>35.40</v>
      </c>
      <c r="AZ2692" s="1153" t="b">
        <f>COUNTIF('[1]Codes SEC'!$B$2:$B$250,Ministres!AY2692)&gt;0</f>
        <v>1</v>
      </c>
    </row>
    <row r="2693" spans="1:64" ht="30.6" x14ac:dyDescent="0.25">
      <c r="A2693" s="15" t="s">
        <v>2799</v>
      </c>
      <c r="B2693" s="225">
        <v>18</v>
      </c>
      <c r="C2693" s="122" t="s">
        <v>1315</v>
      </c>
      <c r="D2693" s="123">
        <v>1000</v>
      </c>
      <c r="E2693" s="226"/>
      <c r="F2693" s="122">
        <v>12</v>
      </c>
      <c r="G2693" s="126">
        <v>3</v>
      </c>
      <c r="H2693" s="35" t="str">
        <f t="shared" si="2068"/>
        <v>101</v>
      </c>
      <c r="I2693" s="36">
        <v>83540000</v>
      </c>
      <c r="J2693" s="37" t="s">
        <v>3151</v>
      </c>
      <c r="K2693" s="231" t="s">
        <v>3152</v>
      </c>
      <c r="L2693" s="232">
        <v>0</v>
      </c>
      <c r="M2693" s="233">
        <v>0</v>
      </c>
      <c r="N2693" s="130"/>
      <c r="O2693" s="131"/>
      <c r="P2693" s="131"/>
      <c r="Q2693" s="131"/>
      <c r="R2693" s="131"/>
      <c r="S2693" s="131"/>
      <c r="T2693" s="132" t="str">
        <f>IF(SUM(N2693:S2693)=U2693,"OK",SUM(N2693:S2693)-U2693)</f>
        <v>OK</v>
      </c>
      <c r="U2693" s="138"/>
      <c r="V2693" s="138"/>
      <c r="W2693" s="139"/>
      <c r="X2693" s="139"/>
      <c r="Y2693" s="132" t="str">
        <f>IF(SUM(W2693:X2693)=Z2693,"OK",SUM(W2693:X2693)-Z2693)</f>
        <v>OK</v>
      </c>
      <c r="Z2693" s="210"/>
      <c r="AA2693" s="204"/>
      <c r="AB2693" s="202"/>
      <c r="AC2693" s="202"/>
      <c r="AD2693" s="202"/>
      <c r="AE2693" s="202"/>
      <c r="AF2693" s="202"/>
      <c r="AG2693" s="132" t="str">
        <f>IF(SUM(AA2693:AF2693)=AH2693,"OK",SUM(AA2693:AF2693)-AH2693)</f>
        <v>OK</v>
      </c>
      <c r="AH2693" s="138"/>
      <c r="AI2693" s="138"/>
      <c r="AJ2693" s="139"/>
      <c r="AK2693" s="139"/>
      <c r="AL2693" s="132" t="str">
        <f>IF(SUM(AJ2693:AK2693)=AM2693,"OK",SUM(AJ2693:AK2693)-AM2693)</f>
        <v>OK</v>
      </c>
      <c r="AM2693" s="140"/>
      <c r="AN2693" s="119">
        <f>L2693+U2693+V2693+Z2693</f>
        <v>0</v>
      </c>
      <c r="AO2693" s="120">
        <f>M2693+AH2693+AI2693+AM2693</f>
        <v>0</v>
      </c>
      <c r="AP2693" s="39">
        <f>L2693</f>
        <v>0</v>
      </c>
      <c r="AQ2693" s="141">
        <f>AN2693</f>
        <v>0</v>
      </c>
      <c r="AR2693" s="142">
        <f>AQ2693-AP2693</f>
        <v>0</v>
      </c>
      <c r="AS2693" s="143" t="e">
        <f>AR2693/AP2693</f>
        <v>#DIV/0!</v>
      </c>
      <c r="AT2693" s="144">
        <f>M2693</f>
        <v>0</v>
      </c>
      <c r="AU2693" s="141">
        <f>AO2693</f>
        <v>0</v>
      </c>
      <c r="AV2693" s="142">
        <f>AU2693-AT2693</f>
        <v>0</v>
      </c>
      <c r="AW2693" s="143" t="e">
        <f>AV2693/AT2693</f>
        <v>#DIV/0!</v>
      </c>
      <c r="AY2693" s="146" t="str">
        <f t="shared" si="2096"/>
        <v>35.40</v>
      </c>
      <c r="AZ2693" s="1153" t="b">
        <f>COUNTIF('[1]Codes SEC'!$B$2:$B$250,Ministres!AY2693)&gt;0</f>
        <v>1</v>
      </c>
    </row>
    <row r="2694" spans="1:64" ht="30.6" x14ac:dyDescent="0.25">
      <c r="A2694" s="15" t="s">
        <v>2799</v>
      </c>
      <c r="B2694" s="225">
        <v>18</v>
      </c>
      <c r="C2694" s="122" t="s">
        <v>1315</v>
      </c>
      <c r="D2694" s="123">
        <v>1000</v>
      </c>
      <c r="E2694" s="226"/>
      <c r="F2694" s="122">
        <v>12</v>
      </c>
      <c r="G2694" s="126">
        <v>3</v>
      </c>
      <c r="H2694" s="35" t="str">
        <f t="shared" si="2068"/>
        <v>101</v>
      </c>
      <c r="I2694" s="36" t="s">
        <v>121</v>
      </c>
      <c r="J2694" s="37" t="s">
        <v>3153</v>
      </c>
      <c r="K2694" s="244" t="s">
        <v>3154</v>
      </c>
      <c r="L2694" s="232">
        <v>0</v>
      </c>
      <c r="M2694" s="233">
        <v>0</v>
      </c>
      <c r="N2694" s="130"/>
      <c r="O2694" s="131"/>
      <c r="P2694" s="131"/>
      <c r="Q2694" s="131"/>
      <c r="R2694" s="131"/>
      <c r="S2694" s="131"/>
      <c r="T2694" s="132" t="str">
        <f t="shared" si="2097"/>
        <v>OK</v>
      </c>
      <c r="U2694" s="138"/>
      <c r="V2694" s="138"/>
      <c r="W2694" s="139"/>
      <c r="X2694" s="139"/>
      <c r="Y2694" s="132" t="str">
        <f t="shared" si="2098"/>
        <v>OK</v>
      </c>
      <c r="Z2694" s="210"/>
      <c r="AA2694" s="204"/>
      <c r="AB2694" s="202"/>
      <c r="AC2694" s="202"/>
      <c r="AD2694" s="202"/>
      <c r="AE2694" s="202"/>
      <c r="AF2694" s="202"/>
      <c r="AG2694" s="132" t="str">
        <f t="shared" si="2099"/>
        <v>OK</v>
      </c>
      <c r="AH2694" s="138"/>
      <c r="AI2694" s="138"/>
      <c r="AJ2694" s="139"/>
      <c r="AK2694" s="139"/>
      <c r="AL2694" s="132" t="str">
        <f t="shared" si="2100"/>
        <v>OK</v>
      </c>
      <c r="AM2694" s="140"/>
      <c r="AN2694" s="119">
        <f t="shared" si="2101"/>
        <v>0</v>
      </c>
      <c r="AO2694" s="120">
        <f t="shared" si="2102"/>
        <v>0</v>
      </c>
      <c r="AP2694" s="39">
        <f t="shared" si="2103"/>
        <v>0</v>
      </c>
      <c r="AQ2694" s="141">
        <f t="shared" si="2104"/>
        <v>0</v>
      </c>
      <c r="AR2694" s="142">
        <f t="shared" si="2105"/>
        <v>0</v>
      </c>
      <c r="AS2694" s="143" t="e">
        <f t="shared" si="2106"/>
        <v>#DIV/0!</v>
      </c>
      <c r="AT2694" s="144">
        <f t="shared" si="2107"/>
        <v>0</v>
      </c>
      <c r="AU2694" s="141">
        <f t="shared" si="2108"/>
        <v>0</v>
      </c>
      <c r="AV2694" s="142">
        <f t="shared" si="2109"/>
        <v>0</v>
      </c>
      <c r="AW2694" s="143" t="e">
        <f t="shared" si="2110"/>
        <v>#DIV/0!</v>
      </c>
      <c r="AY2694" s="146" t="str">
        <f t="shared" si="2096"/>
        <v>41.40</v>
      </c>
      <c r="AZ2694" s="1153" t="b">
        <f>COUNTIF('[1]Codes SEC'!$B$2:$B$250,Ministres!AY2694)&gt;0</f>
        <v>1</v>
      </c>
    </row>
    <row r="2695" spans="1:64" ht="30.6" x14ac:dyDescent="0.25">
      <c r="A2695" s="15" t="s">
        <v>2799</v>
      </c>
      <c r="B2695" s="121">
        <v>18</v>
      </c>
      <c r="C2695" s="122" t="s">
        <v>1315</v>
      </c>
      <c r="D2695" s="123">
        <v>1000</v>
      </c>
      <c r="F2695" s="125">
        <v>5</v>
      </c>
      <c r="G2695" s="126">
        <v>3</v>
      </c>
      <c r="H2695" s="35" t="str">
        <f t="shared" si="2068"/>
        <v>101</v>
      </c>
      <c r="I2695" s="36" t="s">
        <v>121</v>
      </c>
      <c r="J2695" s="37" t="s">
        <v>3155</v>
      </c>
      <c r="K2695" s="244" t="s">
        <v>3156</v>
      </c>
      <c r="L2695" s="128">
        <v>1</v>
      </c>
      <c r="M2695" s="129">
        <v>1</v>
      </c>
      <c r="N2695" s="130"/>
      <c r="O2695" s="131"/>
      <c r="P2695" s="131"/>
      <c r="Q2695" s="131"/>
      <c r="R2695" s="131"/>
      <c r="S2695" s="131"/>
      <c r="T2695" s="132" t="str">
        <f t="shared" si="2097"/>
        <v>OK</v>
      </c>
      <c r="U2695" s="138"/>
      <c r="V2695" s="138"/>
      <c r="W2695" s="139"/>
      <c r="X2695" s="139"/>
      <c r="Y2695" s="132" t="str">
        <f t="shared" si="2098"/>
        <v>OK</v>
      </c>
      <c r="Z2695" s="210"/>
      <c r="AA2695" s="204"/>
      <c r="AB2695" s="202"/>
      <c r="AC2695" s="202"/>
      <c r="AD2695" s="202"/>
      <c r="AE2695" s="202"/>
      <c r="AF2695" s="202"/>
      <c r="AG2695" s="132" t="str">
        <f t="shared" si="2099"/>
        <v>OK</v>
      </c>
      <c r="AH2695" s="138"/>
      <c r="AI2695" s="138"/>
      <c r="AJ2695" s="139"/>
      <c r="AK2695" s="139"/>
      <c r="AL2695" s="132" t="str">
        <f t="shared" si="2100"/>
        <v>OK</v>
      </c>
      <c r="AM2695" s="140"/>
      <c r="AN2695" s="119">
        <f t="shared" si="2101"/>
        <v>1</v>
      </c>
      <c r="AO2695" s="120">
        <f t="shared" si="2102"/>
        <v>1</v>
      </c>
      <c r="AP2695" s="39">
        <f t="shared" si="2103"/>
        <v>1</v>
      </c>
      <c r="AQ2695" s="141">
        <f t="shared" si="2104"/>
        <v>1</v>
      </c>
      <c r="AR2695" s="142">
        <f t="shared" si="2105"/>
        <v>0</v>
      </c>
      <c r="AS2695" s="143">
        <f t="shared" si="2106"/>
        <v>0</v>
      </c>
      <c r="AT2695" s="144">
        <f t="shared" si="2107"/>
        <v>1</v>
      </c>
      <c r="AU2695" s="141">
        <f t="shared" si="2108"/>
        <v>1</v>
      </c>
      <c r="AV2695" s="142">
        <f t="shared" si="2109"/>
        <v>0</v>
      </c>
      <c r="AW2695" s="143">
        <f t="shared" si="2110"/>
        <v>0</v>
      </c>
      <c r="AY2695" s="146" t="str">
        <f t="shared" si="2096"/>
        <v>41.40</v>
      </c>
      <c r="AZ2695" s="1153" t="b">
        <f>COUNTIF('[1]Codes SEC'!$B$2:$B$250,Ministres!AY2695)&gt;0</f>
        <v>1</v>
      </c>
    </row>
    <row r="2696" spans="1:64" ht="30.6" x14ac:dyDescent="0.25">
      <c r="A2696" s="15" t="s">
        <v>2799</v>
      </c>
      <c r="B2696" s="225">
        <v>18</v>
      </c>
      <c r="C2696" s="122" t="s">
        <v>1315</v>
      </c>
      <c r="D2696" s="123">
        <v>1000</v>
      </c>
      <c r="E2696" s="226"/>
      <c r="F2696" s="122">
        <v>12</v>
      </c>
      <c r="G2696" s="126">
        <v>3</v>
      </c>
      <c r="H2696" s="35" t="str">
        <f t="shared" si="2068"/>
        <v>101</v>
      </c>
      <c r="I2696" s="36" t="s">
        <v>1173</v>
      </c>
      <c r="J2696" s="37" t="s">
        <v>3157</v>
      </c>
      <c r="K2696" s="244" t="s">
        <v>3158</v>
      </c>
      <c r="L2696" s="232">
        <v>0</v>
      </c>
      <c r="M2696" s="233">
        <v>0</v>
      </c>
      <c r="N2696" s="130"/>
      <c r="O2696" s="131"/>
      <c r="P2696" s="131"/>
      <c r="Q2696" s="131"/>
      <c r="R2696" s="131"/>
      <c r="S2696" s="131"/>
      <c r="T2696" s="132" t="str">
        <f>IF(SUM(N2696:S2696)=U2696,"OK",SUM(N2696:S2696)-U2696)</f>
        <v>OK</v>
      </c>
      <c r="U2696" s="138"/>
      <c r="V2696" s="138"/>
      <c r="W2696" s="139"/>
      <c r="X2696" s="139"/>
      <c r="Y2696" s="132" t="str">
        <f>IF(SUM(W2696:X2696)=Z2696,"OK",SUM(W2696:X2696)-Z2696)</f>
        <v>OK</v>
      </c>
      <c r="Z2696" s="210"/>
      <c r="AA2696" s="204"/>
      <c r="AB2696" s="202"/>
      <c r="AC2696" s="202"/>
      <c r="AD2696" s="202"/>
      <c r="AE2696" s="202"/>
      <c r="AF2696" s="202"/>
      <c r="AG2696" s="132" t="str">
        <f>IF(SUM(AA2696:AF2696)=AH2696,"OK",SUM(AA2696:AF2696)-AH2696)</f>
        <v>OK</v>
      </c>
      <c r="AH2696" s="138"/>
      <c r="AI2696" s="138"/>
      <c r="AJ2696" s="139"/>
      <c r="AK2696" s="139"/>
      <c r="AL2696" s="132" t="str">
        <f>IF(SUM(AJ2696:AK2696)=AM2696,"OK",SUM(AJ2696:AK2696)-AM2696)</f>
        <v>OK</v>
      </c>
      <c r="AM2696" s="140"/>
      <c r="AN2696" s="119">
        <f>L2696+U2696+V2696+Z2696</f>
        <v>0</v>
      </c>
      <c r="AO2696" s="120">
        <f>M2696+AH2696+AI2696+AM2696</f>
        <v>0</v>
      </c>
      <c r="AP2696" s="39">
        <f>L2696</f>
        <v>0</v>
      </c>
      <c r="AQ2696" s="141">
        <f>AN2696</f>
        <v>0</v>
      </c>
      <c r="AR2696" s="142">
        <f>AQ2696-AP2696</f>
        <v>0</v>
      </c>
      <c r="AS2696" s="143" t="e">
        <f>AR2696/AP2696</f>
        <v>#DIV/0!</v>
      </c>
      <c r="AT2696" s="144">
        <f>M2696</f>
        <v>0</v>
      </c>
      <c r="AU2696" s="141">
        <f>AO2696</f>
        <v>0</v>
      </c>
      <c r="AV2696" s="142">
        <f>AU2696-AT2696</f>
        <v>0</v>
      </c>
      <c r="AW2696" s="143" t="e">
        <f>AV2696/AT2696</f>
        <v>#DIV/0!</v>
      </c>
      <c r="AY2696" s="146" t="str">
        <f t="shared" si="2096"/>
        <v>43.12</v>
      </c>
      <c r="AZ2696" s="1153" t="b">
        <f>COUNTIF('[1]Codes SEC'!$B$2:$B$250,Ministres!AY2696)&gt;0</f>
        <v>1</v>
      </c>
    </row>
    <row r="2697" spans="1:64" ht="30.6" x14ac:dyDescent="0.25">
      <c r="A2697" s="15" t="s">
        <v>2799</v>
      </c>
      <c r="B2697" s="225">
        <v>18</v>
      </c>
      <c r="C2697" s="122" t="s">
        <v>1315</v>
      </c>
      <c r="D2697" s="123">
        <v>1000</v>
      </c>
      <c r="E2697" s="226"/>
      <c r="F2697" s="122">
        <v>12</v>
      </c>
      <c r="G2697" s="126">
        <v>2</v>
      </c>
      <c r="H2697" s="35" t="str">
        <f t="shared" si="2068"/>
        <v>101</v>
      </c>
      <c r="I2697" s="36" t="s">
        <v>1178</v>
      </c>
      <c r="J2697" s="37" t="s">
        <v>3159</v>
      </c>
      <c r="K2697" s="244" t="s">
        <v>3160</v>
      </c>
      <c r="L2697" s="232">
        <v>0</v>
      </c>
      <c r="M2697" s="233">
        <v>0</v>
      </c>
      <c r="N2697" s="130"/>
      <c r="O2697" s="131"/>
      <c r="P2697" s="131"/>
      <c r="Q2697" s="131"/>
      <c r="R2697" s="131"/>
      <c r="S2697" s="131"/>
      <c r="T2697" s="132" t="str">
        <f>IF(SUM(N2697:S2697)=U2697,"OK",SUM(N2697:S2697)-U2697)</f>
        <v>OK</v>
      </c>
      <c r="U2697" s="138"/>
      <c r="V2697" s="138"/>
      <c r="W2697" s="139"/>
      <c r="X2697" s="139"/>
      <c r="Y2697" s="132" t="str">
        <f>IF(SUM(W2697:X2697)=Z2697,"OK",SUM(W2697:X2697)-Z2697)</f>
        <v>OK</v>
      </c>
      <c r="Z2697" s="210"/>
      <c r="AA2697" s="204"/>
      <c r="AB2697" s="202"/>
      <c r="AC2697" s="202"/>
      <c r="AD2697" s="202"/>
      <c r="AE2697" s="202"/>
      <c r="AF2697" s="202"/>
      <c r="AG2697" s="132" t="str">
        <f>IF(SUM(AA2697:AF2697)=AH2697,"OK",SUM(AA2697:AF2697)-AH2697)</f>
        <v>OK</v>
      </c>
      <c r="AH2697" s="138"/>
      <c r="AI2697" s="138"/>
      <c r="AJ2697" s="139"/>
      <c r="AK2697" s="139"/>
      <c r="AL2697" s="132" t="str">
        <f>IF(SUM(AJ2697:AK2697)=AM2697,"OK",SUM(AJ2697:AK2697)-AM2697)</f>
        <v>OK</v>
      </c>
      <c r="AM2697" s="140"/>
      <c r="AN2697" s="119">
        <f>L2697+U2697+V2697+Z2697</f>
        <v>0</v>
      </c>
      <c r="AO2697" s="120">
        <f>M2697+AH2697+AI2697+AM2697</f>
        <v>0</v>
      </c>
      <c r="AP2697" s="39">
        <f>L2697</f>
        <v>0</v>
      </c>
      <c r="AQ2697" s="141">
        <f>AN2697</f>
        <v>0</v>
      </c>
      <c r="AR2697" s="142">
        <f>AQ2697-AP2697</f>
        <v>0</v>
      </c>
      <c r="AS2697" s="143" t="e">
        <f>AR2697/AP2697</f>
        <v>#DIV/0!</v>
      </c>
      <c r="AT2697" s="144">
        <f>M2697</f>
        <v>0</v>
      </c>
      <c r="AU2697" s="141">
        <f>AO2697</f>
        <v>0</v>
      </c>
      <c r="AV2697" s="142">
        <f>AU2697-AT2697</f>
        <v>0</v>
      </c>
      <c r="AW2697" s="143" t="e">
        <f>AV2697/AT2697</f>
        <v>#DIV/0!</v>
      </c>
      <c r="AY2697" s="146" t="str">
        <f t="shared" si="2096"/>
        <v>43.40</v>
      </c>
      <c r="AZ2697" s="1153" t="b">
        <f>COUNTIF('[1]Codes SEC'!$B$2:$B$250,Ministres!AY2697)&gt;0</f>
        <v>1</v>
      </c>
    </row>
    <row r="2698" spans="1:64" ht="30.6" x14ac:dyDescent="0.25">
      <c r="A2698" s="15" t="s">
        <v>2799</v>
      </c>
      <c r="B2698" s="225">
        <v>18</v>
      </c>
      <c r="C2698" s="122" t="s">
        <v>1315</v>
      </c>
      <c r="D2698" s="123">
        <v>1000</v>
      </c>
      <c r="E2698" s="226"/>
      <c r="F2698" s="122">
        <v>12</v>
      </c>
      <c r="G2698" s="126">
        <v>3</v>
      </c>
      <c r="H2698" s="35" t="str">
        <f t="shared" si="2068"/>
        <v>101</v>
      </c>
      <c r="I2698" s="36" t="s">
        <v>1178</v>
      </c>
      <c r="J2698" s="37" t="s">
        <v>3161</v>
      </c>
      <c r="K2698" s="244" t="s">
        <v>3162</v>
      </c>
      <c r="L2698" s="232">
        <v>141</v>
      </c>
      <c r="M2698" s="233">
        <v>141</v>
      </c>
      <c r="N2698" s="130"/>
      <c r="O2698" s="131"/>
      <c r="P2698" s="131"/>
      <c r="Q2698" s="131"/>
      <c r="R2698" s="131"/>
      <c r="S2698" s="131"/>
      <c r="T2698" s="132" t="str">
        <f t="shared" si="2097"/>
        <v>OK</v>
      </c>
      <c r="U2698" s="138"/>
      <c r="V2698" s="138"/>
      <c r="W2698" s="139"/>
      <c r="X2698" s="139"/>
      <c r="Y2698" s="132" t="str">
        <f t="shared" si="2098"/>
        <v>OK</v>
      </c>
      <c r="Z2698" s="210"/>
      <c r="AA2698" s="204"/>
      <c r="AB2698" s="202"/>
      <c r="AC2698" s="202"/>
      <c r="AD2698" s="202"/>
      <c r="AE2698" s="202"/>
      <c r="AF2698" s="202"/>
      <c r="AG2698" s="132" t="str">
        <f t="shared" si="2099"/>
        <v>OK</v>
      </c>
      <c r="AH2698" s="138"/>
      <c r="AI2698" s="138"/>
      <c r="AJ2698" s="139"/>
      <c r="AK2698" s="139"/>
      <c r="AL2698" s="132" t="str">
        <f t="shared" si="2100"/>
        <v>OK</v>
      </c>
      <c r="AM2698" s="140"/>
      <c r="AN2698" s="119">
        <f t="shared" si="2101"/>
        <v>141</v>
      </c>
      <c r="AO2698" s="120">
        <f t="shared" si="2102"/>
        <v>141</v>
      </c>
      <c r="AP2698" s="39">
        <f t="shared" si="2103"/>
        <v>141</v>
      </c>
      <c r="AQ2698" s="141">
        <f t="shared" si="2104"/>
        <v>141</v>
      </c>
      <c r="AR2698" s="142">
        <f t="shared" si="2105"/>
        <v>0</v>
      </c>
      <c r="AS2698" s="143">
        <f t="shared" ref="AS2698:AS2705" si="2111">AR2698/AP2698</f>
        <v>0</v>
      </c>
      <c r="AT2698" s="144">
        <f t="shared" si="2107"/>
        <v>141</v>
      </c>
      <c r="AU2698" s="141">
        <f t="shared" ref="AU2698:AU2705" si="2112">AO2698</f>
        <v>141</v>
      </c>
      <c r="AV2698" s="142">
        <f t="shared" si="2109"/>
        <v>0</v>
      </c>
      <c r="AW2698" s="143">
        <f t="shared" ref="AW2698:AW2705" si="2113">AV2698/AT2698</f>
        <v>0</v>
      </c>
      <c r="AY2698" s="146" t="str">
        <f t="shared" si="2096"/>
        <v>43.40</v>
      </c>
      <c r="AZ2698" s="1153" t="b">
        <f>COUNTIF('[1]Codes SEC'!$B$2:$B$250,Ministres!AY2698)&gt;0</f>
        <v>1</v>
      </c>
    </row>
    <row r="2699" spans="1:64" ht="30.6" x14ac:dyDescent="0.25">
      <c r="A2699" s="15" t="s">
        <v>2799</v>
      </c>
      <c r="B2699" s="225">
        <v>18</v>
      </c>
      <c r="C2699" s="122" t="s">
        <v>1315</v>
      </c>
      <c r="D2699" s="123">
        <v>1000</v>
      </c>
      <c r="E2699" s="226"/>
      <c r="F2699" s="122">
        <v>12</v>
      </c>
      <c r="G2699" s="126">
        <v>3</v>
      </c>
      <c r="H2699" s="35" t="str">
        <f t="shared" si="2068"/>
        <v>101</v>
      </c>
      <c r="I2699" s="36" t="s">
        <v>1178</v>
      </c>
      <c r="J2699" s="37" t="s">
        <v>3163</v>
      </c>
      <c r="K2699" s="244" t="s">
        <v>3164</v>
      </c>
      <c r="L2699" s="232">
        <v>250</v>
      </c>
      <c r="M2699" s="233">
        <v>250</v>
      </c>
      <c r="N2699" s="130"/>
      <c r="O2699" s="131"/>
      <c r="P2699" s="131"/>
      <c r="Q2699" s="131"/>
      <c r="R2699" s="131"/>
      <c r="S2699" s="131"/>
      <c r="T2699" s="132" t="str">
        <f t="shared" si="2097"/>
        <v>OK</v>
      </c>
      <c r="U2699" s="138"/>
      <c r="V2699" s="138"/>
      <c r="W2699" s="139"/>
      <c r="X2699" s="139"/>
      <c r="Y2699" s="132" t="str">
        <f t="shared" si="2098"/>
        <v>OK</v>
      </c>
      <c r="Z2699" s="210"/>
      <c r="AA2699" s="204"/>
      <c r="AB2699" s="202"/>
      <c r="AC2699" s="202"/>
      <c r="AD2699" s="202"/>
      <c r="AE2699" s="202"/>
      <c r="AF2699" s="202"/>
      <c r="AG2699" s="132" t="str">
        <f t="shared" si="2099"/>
        <v>OK</v>
      </c>
      <c r="AH2699" s="138"/>
      <c r="AI2699" s="138"/>
      <c r="AJ2699" s="139"/>
      <c r="AK2699" s="139"/>
      <c r="AL2699" s="132" t="str">
        <f t="shared" si="2100"/>
        <v>OK</v>
      </c>
      <c r="AM2699" s="140"/>
      <c r="AN2699" s="119">
        <f t="shared" si="2101"/>
        <v>250</v>
      </c>
      <c r="AO2699" s="120">
        <f t="shared" si="2102"/>
        <v>250</v>
      </c>
      <c r="AP2699" s="39">
        <f t="shared" si="2103"/>
        <v>250</v>
      </c>
      <c r="AQ2699" s="141">
        <f t="shared" si="2104"/>
        <v>250</v>
      </c>
      <c r="AR2699" s="142">
        <f t="shared" si="2105"/>
        <v>0</v>
      </c>
      <c r="AS2699" s="143">
        <f t="shared" si="2111"/>
        <v>0</v>
      </c>
      <c r="AT2699" s="144">
        <f t="shared" si="2107"/>
        <v>250</v>
      </c>
      <c r="AU2699" s="141">
        <f t="shared" si="2112"/>
        <v>250</v>
      </c>
      <c r="AV2699" s="142">
        <f t="shared" si="2109"/>
        <v>0</v>
      </c>
      <c r="AW2699" s="143">
        <f t="shared" si="2113"/>
        <v>0</v>
      </c>
      <c r="AY2699" s="146" t="str">
        <f t="shared" si="2096"/>
        <v>43.40</v>
      </c>
      <c r="AZ2699" s="1153" t="b">
        <f>COUNTIF('[1]Codes SEC'!$B$2:$B$250,Ministres!AY2699)&gt;0</f>
        <v>1</v>
      </c>
    </row>
    <row r="2700" spans="1:64" s="1167" customFormat="1" ht="30.6" x14ac:dyDescent="0.25">
      <c r="A2700" s="15" t="s">
        <v>2799</v>
      </c>
      <c r="B2700" s="225">
        <v>18</v>
      </c>
      <c r="C2700" s="122" t="s">
        <v>1315</v>
      </c>
      <c r="D2700" s="123">
        <v>1000</v>
      </c>
      <c r="E2700" s="226"/>
      <c r="F2700" s="122">
        <v>12</v>
      </c>
      <c r="G2700" s="126">
        <v>3</v>
      </c>
      <c r="H2700" s="35" t="str">
        <f t="shared" si="2068"/>
        <v>101</v>
      </c>
      <c r="I2700" s="36" t="s">
        <v>1181</v>
      </c>
      <c r="J2700" s="37" t="s">
        <v>3165</v>
      </c>
      <c r="K2700" s="244" t="s">
        <v>3166</v>
      </c>
      <c r="L2700" s="232">
        <v>0</v>
      </c>
      <c r="M2700" s="233">
        <v>0</v>
      </c>
      <c r="N2700" s="130"/>
      <c r="O2700" s="131"/>
      <c r="P2700" s="131"/>
      <c r="Q2700" s="131"/>
      <c r="R2700" s="131"/>
      <c r="S2700" s="131"/>
      <c r="T2700" s="132" t="str">
        <f>IF(SUM(N2700:S2700)=U2700,"OK",SUM(N2700:S2700)-U2700)</f>
        <v>OK</v>
      </c>
      <c r="U2700" s="138"/>
      <c r="V2700" s="138"/>
      <c r="W2700" s="139"/>
      <c r="X2700" s="139"/>
      <c r="Y2700" s="132" t="str">
        <f>IF(SUM(W2700:X2700)=Z2700,"OK",SUM(W2700:X2700)-Z2700)</f>
        <v>OK</v>
      </c>
      <c r="Z2700" s="210"/>
      <c r="AA2700" s="204"/>
      <c r="AB2700" s="202"/>
      <c r="AC2700" s="202"/>
      <c r="AD2700" s="202"/>
      <c r="AE2700" s="202"/>
      <c r="AF2700" s="202"/>
      <c r="AG2700" s="132" t="str">
        <f>IF(SUM(AA2700:AF2700)=AH2700,"OK",SUM(AA2700:AF2700)-AH2700)</f>
        <v>OK</v>
      </c>
      <c r="AH2700" s="138"/>
      <c r="AI2700" s="138"/>
      <c r="AJ2700" s="139"/>
      <c r="AK2700" s="139"/>
      <c r="AL2700" s="132" t="str">
        <f>IF(SUM(AJ2700:AK2700)=AM2700,"OK",SUM(AJ2700:AK2700)-AM2700)</f>
        <v>OK</v>
      </c>
      <c r="AM2700" s="140"/>
      <c r="AN2700" s="119">
        <f>L2700+U2700+V2700+Z2700</f>
        <v>0</v>
      </c>
      <c r="AO2700" s="120">
        <f>M2700+AH2700+AI2700+AM2700</f>
        <v>0</v>
      </c>
      <c r="AP2700" s="39">
        <f>L2700</f>
        <v>0</v>
      </c>
      <c r="AQ2700" s="141">
        <f>AN2700</f>
        <v>0</v>
      </c>
      <c r="AR2700" s="142">
        <f>AQ2700-AP2700</f>
        <v>0</v>
      </c>
      <c r="AS2700" s="143" t="e">
        <f>AR2700/AP2700</f>
        <v>#DIV/0!</v>
      </c>
      <c r="AT2700" s="144">
        <f>M2700</f>
        <v>0</v>
      </c>
      <c r="AU2700" s="141">
        <f>AO2700</f>
        <v>0</v>
      </c>
      <c r="AV2700" s="142">
        <f>AU2700-AT2700</f>
        <v>0</v>
      </c>
      <c r="AW2700" s="143" t="e">
        <f>AV2700/AT2700</f>
        <v>#DIV/0!</v>
      </c>
      <c r="AX2700"/>
      <c r="AY2700" s="146" t="str">
        <f t="shared" si="2096"/>
        <v>43.52</v>
      </c>
      <c r="AZ2700" s="1153" t="b">
        <f>COUNTIF('[1]Codes SEC'!$B$2:$B$250,Ministres!AY2700)&gt;0</f>
        <v>1</v>
      </c>
      <c r="BA2700"/>
      <c r="BB2700"/>
      <c r="BC2700"/>
      <c r="BD2700"/>
      <c r="BE2700"/>
      <c r="BF2700"/>
      <c r="BG2700"/>
      <c r="BH2700"/>
      <c r="BI2700"/>
      <c r="BJ2700"/>
      <c r="BK2700"/>
      <c r="BL2700"/>
    </row>
    <row r="2701" spans="1:64" ht="30.6" x14ac:dyDescent="0.25">
      <c r="A2701" s="15" t="s">
        <v>2799</v>
      </c>
      <c r="B2701" s="225">
        <v>18</v>
      </c>
      <c r="C2701" s="122" t="s">
        <v>1315</v>
      </c>
      <c r="D2701" s="123">
        <v>1000</v>
      </c>
      <c r="E2701" s="226"/>
      <c r="F2701" s="122">
        <v>12</v>
      </c>
      <c r="G2701" s="126">
        <v>3</v>
      </c>
      <c r="H2701" s="35" t="str">
        <f t="shared" si="2068"/>
        <v>101</v>
      </c>
      <c r="I2701" s="36" t="s">
        <v>1407</v>
      </c>
      <c r="J2701" s="37" t="s">
        <v>3167</v>
      </c>
      <c r="K2701" s="244" t="s">
        <v>3168</v>
      </c>
      <c r="L2701" s="232">
        <v>0</v>
      </c>
      <c r="M2701" s="233">
        <v>0</v>
      </c>
      <c r="N2701" s="130"/>
      <c r="O2701" s="131"/>
      <c r="P2701" s="131"/>
      <c r="Q2701" s="131"/>
      <c r="R2701" s="131"/>
      <c r="S2701" s="131"/>
      <c r="T2701" s="132" t="str">
        <f>IF(SUM(N2701:S2701)=U2701,"OK",SUM(N2701:S2701)-U2701)</f>
        <v>OK</v>
      </c>
      <c r="U2701" s="138"/>
      <c r="V2701" s="138"/>
      <c r="W2701" s="139"/>
      <c r="X2701" s="139"/>
      <c r="Y2701" s="132" t="str">
        <f>IF(SUM(W2701:X2701)=Z2701,"OK",SUM(W2701:X2701)-Z2701)</f>
        <v>OK</v>
      </c>
      <c r="Z2701" s="210"/>
      <c r="AA2701" s="204"/>
      <c r="AB2701" s="202"/>
      <c r="AC2701" s="202"/>
      <c r="AD2701" s="202"/>
      <c r="AE2701" s="202"/>
      <c r="AF2701" s="202"/>
      <c r="AG2701" s="132" t="str">
        <f>IF(SUM(AA2701:AF2701)=AH2701,"OK",SUM(AA2701:AF2701)-AH2701)</f>
        <v>OK</v>
      </c>
      <c r="AH2701" s="138"/>
      <c r="AI2701" s="138"/>
      <c r="AJ2701" s="139"/>
      <c r="AK2701" s="139"/>
      <c r="AL2701" s="132" t="str">
        <f>IF(SUM(AJ2701:AK2701)=AM2701,"OK",SUM(AJ2701:AK2701)-AM2701)</f>
        <v>OK</v>
      </c>
      <c r="AM2701" s="140"/>
      <c r="AN2701" s="119">
        <f>L2701+U2701+V2701+Z2701</f>
        <v>0</v>
      </c>
      <c r="AO2701" s="120">
        <f>M2701+AH2701+AI2701+AM2701</f>
        <v>0</v>
      </c>
      <c r="AP2701" s="39">
        <f>L2701</f>
        <v>0</v>
      </c>
      <c r="AQ2701" s="141">
        <f>AN2701</f>
        <v>0</v>
      </c>
      <c r="AR2701" s="142">
        <f>AQ2701-AP2701</f>
        <v>0</v>
      </c>
      <c r="AS2701" s="143" t="e">
        <f>AR2701/AP2701</f>
        <v>#DIV/0!</v>
      </c>
      <c r="AT2701" s="144">
        <f>M2701</f>
        <v>0</v>
      </c>
      <c r="AU2701" s="141">
        <f>AO2701</f>
        <v>0</v>
      </c>
      <c r="AV2701" s="142">
        <f>AU2701-AT2701</f>
        <v>0</v>
      </c>
      <c r="AW2701" s="143" t="e">
        <f>AV2701/AT2701</f>
        <v>#DIV/0!</v>
      </c>
      <c r="AY2701" s="146" t="str">
        <f t="shared" si="2096"/>
        <v>43.53</v>
      </c>
      <c r="AZ2701" s="1153" t="b">
        <f>COUNTIF('[1]Codes SEC'!$B$2:$B$250,Ministres!AY2701)&gt;0</f>
        <v>1</v>
      </c>
    </row>
    <row r="2702" spans="1:64" ht="30.6" x14ac:dyDescent="0.25">
      <c r="A2702" s="15" t="s">
        <v>2799</v>
      </c>
      <c r="B2702" s="225">
        <v>18</v>
      </c>
      <c r="C2702" s="122" t="s">
        <v>1315</v>
      </c>
      <c r="D2702" s="123">
        <v>1000</v>
      </c>
      <c r="E2702" s="226"/>
      <c r="F2702" s="122">
        <v>12</v>
      </c>
      <c r="G2702" s="126">
        <v>3</v>
      </c>
      <c r="H2702" s="35" t="str">
        <f t="shared" si="2068"/>
        <v>101</v>
      </c>
      <c r="I2702" s="36" t="s">
        <v>2701</v>
      </c>
      <c r="J2702" s="37" t="s">
        <v>3169</v>
      </c>
      <c r="K2702" s="244" t="s">
        <v>3170</v>
      </c>
      <c r="L2702" s="232">
        <v>4482</v>
      </c>
      <c r="M2702" s="233">
        <v>4340</v>
      </c>
      <c r="N2702" s="130"/>
      <c r="O2702" s="131"/>
      <c r="P2702" s="131"/>
      <c r="Q2702" s="131"/>
      <c r="R2702" s="131"/>
      <c r="S2702" s="131"/>
      <c r="T2702" s="132" t="str">
        <f>IF(SUM(N2702:S2702)=U2702,"OK",SUM(N2702:S2702)-U2702)</f>
        <v>OK</v>
      </c>
      <c r="U2702" s="138"/>
      <c r="V2702" s="138"/>
      <c r="W2702" s="139"/>
      <c r="X2702" s="139"/>
      <c r="Y2702" s="132" t="str">
        <f>IF(SUM(W2702:X2702)=Z2702,"OK",SUM(W2702:X2702)-Z2702)</f>
        <v>OK</v>
      </c>
      <c r="Z2702" s="210"/>
      <c r="AA2702" s="204"/>
      <c r="AB2702" s="202"/>
      <c r="AC2702" s="202"/>
      <c r="AD2702" s="202"/>
      <c r="AE2702" s="202"/>
      <c r="AF2702" s="202"/>
      <c r="AG2702" s="132" t="str">
        <f>IF(SUM(AA2702:AF2702)=AH2702,"OK",SUM(AA2702:AF2702)-AH2702)</f>
        <v>OK</v>
      </c>
      <c r="AH2702" s="138"/>
      <c r="AI2702" s="138"/>
      <c r="AJ2702" s="139"/>
      <c r="AK2702" s="139"/>
      <c r="AL2702" s="132" t="str">
        <f>IF(SUM(AJ2702:AK2702)=AM2702,"OK",SUM(AJ2702:AK2702)-AM2702)</f>
        <v>OK</v>
      </c>
      <c r="AM2702" s="140"/>
      <c r="AN2702" s="119">
        <f>L2702+U2702+V2702+Z2702</f>
        <v>4482</v>
      </c>
      <c r="AO2702" s="120">
        <f>M2702+AH2702+AI2702+AM2702</f>
        <v>4340</v>
      </c>
      <c r="AP2702" s="39">
        <f>L2702</f>
        <v>4482</v>
      </c>
      <c r="AQ2702" s="141">
        <f>AN2702</f>
        <v>4482</v>
      </c>
      <c r="AR2702" s="142">
        <f>AQ2702-AP2702</f>
        <v>0</v>
      </c>
      <c r="AS2702" s="143">
        <f>AR2702/AP2702</f>
        <v>0</v>
      </c>
      <c r="AT2702" s="144">
        <f>M2702</f>
        <v>4340</v>
      </c>
      <c r="AU2702" s="141">
        <f>AO2702</f>
        <v>4340</v>
      </c>
      <c r="AV2702" s="142">
        <f>AU2702-AT2702</f>
        <v>0</v>
      </c>
      <c r="AW2702" s="143">
        <f>AV2702/AT2702</f>
        <v>0</v>
      </c>
      <c r="AY2702" s="146" t="str">
        <f t="shared" si="2096"/>
        <v>43.59</v>
      </c>
      <c r="AZ2702" s="1153" t="b">
        <f>COUNTIF('[1]Codes SEC'!$B$2:$B$250,Ministres!AY2702)&gt;0</f>
        <v>1</v>
      </c>
    </row>
    <row r="2703" spans="1:64" ht="30.6" x14ac:dyDescent="0.25">
      <c r="A2703" s="15" t="s">
        <v>2799</v>
      </c>
      <c r="B2703" s="225">
        <v>18</v>
      </c>
      <c r="C2703" s="122" t="s">
        <v>1315</v>
      </c>
      <c r="D2703" s="123">
        <v>1000</v>
      </c>
      <c r="E2703" s="226"/>
      <c r="F2703" s="122">
        <v>12</v>
      </c>
      <c r="G2703" s="126">
        <v>3</v>
      </c>
      <c r="H2703" s="35" t="str">
        <f t="shared" si="2068"/>
        <v>101</v>
      </c>
      <c r="I2703" s="36" t="s">
        <v>2701</v>
      </c>
      <c r="J2703" s="37" t="s">
        <v>3171</v>
      </c>
      <c r="K2703" s="244" t="s">
        <v>3172</v>
      </c>
      <c r="L2703" s="232">
        <v>0</v>
      </c>
      <c r="M2703" s="233">
        <v>0</v>
      </c>
      <c r="N2703" s="130"/>
      <c r="O2703" s="131"/>
      <c r="P2703" s="131"/>
      <c r="Q2703" s="131"/>
      <c r="R2703" s="131"/>
      <c r="S2703" s="131"/>
      <c r="T2703" s="132" t="str">
        <f>IF(SUM(N2703:S2703)=U2703,"OK",SUM(N2703:S2703)-U2703)</f>
        <v>OK</v>
      </c>
      <c r="U2703" s="138"/>
      <c r="V2703" s="138"/>
      <c r="W2703" s="139"/>
      <c r="X2703" s="139"/>
      <c r="Y2703" s="132" t="str">
        <f>IF(SUM(W2703:X2703)=Z2703,"OK",SUM(W2703:X2703)-Z2703)</f>
        <v>OK</v>
      </c>
      <c r="Z2703" s="210"/>
      <c r="AA2703" s="204"/>
      <c r="AB2703" s="202"/>
      <c r="AC2703" s="202"/>
      <c r="AD2703" s="202"/>
      <c r="AE2703" s="202"/>
      <c r="AF2703" s="202"/>
      <c r="AG2703" s="132" t="str">
        <f>IF(SUM(AA2703:AF2703)=AH2703,"OK",SUM(AA2703:AF2703)-AH2703)</f>
        <v>OK</v>
      </c>
      <c r="AH2703" s="138"/>
      <c r="AI2703" s="138"/>
      <c r="AJ2703" s="139"/>
      <c r="AK2703" s="139"/>
      <c r="AL2703" s="132" t="str">
        <f>IF(SUM(AJ2703:AK2703)=AM2703,"OK",SUM(AJ2703:AK2703)-AM2703)</f>
        <v>OK</v>
      </c>
      <c r="AM2703" s="140"/>
      <c r="AN2703" s="119">
        <f>L2703+U2703+V2703+Z2703</f>
        <v>0</v>
      </c>
      <c r="AO2703" s="120">
        <f>M2703+AH2703+AI2703+AM2703</f>
        <v>0</v>
      </c>
      <c r="AP2703" s="39">
        <f>L2703</f>
        <v>0</v>
      </c>
      <c r="AQ2703" s="141">
        <f>AN2703</f>
        <v>0</v>
      </c>
      <c r="AR2703" s="142">
        <f>AQ2703-AP2703</f>
        <v>0</v>
      </c>
      <c r="AS2703" s="143" t="e">
        <f>AR2703/AP2703</f>
        <v>#DIV/0!</v>
      </c>
      <c r="AT2703" s="144">
        <f>M2703</f>
        <v>0</v>
      </c>
      <c r="AU2703" s="141">
        <f>AO2703</f>
        <v>0</v>
      </c>
      <c r="AV2703" s="142">
        <f>AU2703-AT2703</f>
        <v>0</v>
      </c>
      <c r="AW2703" s="143" t="e">
        <f>AV2703/AT2703</f>
        <v>#DIV/0!</v>
      </c>
      <c r="AY2703" s="146" t="str">
        <f t="shared" si="2096"/>
        <v>43.59</v>
      </c>
      <c r="AZ2703" s="1153" t="b">
        <f>COUNTIF('[1]Codes SEC'!$B$2:$B$250,Ministres!AY2703)&gt;0</f>
        <v>1</v>
      </c>
    </row>
    <row r="2704" spans="1:64" ht="30.6" x14ac:dyDescent="0.25">
      <c r="A2704" s="15" t="s">
        <v>2799</v>
      </c>
      <c r="B2704" s="225">
        <v>18</v>
      </c>
      <c r="C2704" s="122" t="s">
        <v>1315</v>
      </c>
      <c r="D2704" s="123">
        <v>1000</v>
      </c>
      <c r="E2704" s="226"/>
      <c r="F2704" s="122">
        <v>12</v>
      </c>
      <c r="G2704" s="126">
        <v>3</v>
      </c>
      <c r="H2704" s="35" t="str">
        <f t="shared" si="2068"/>
        <v>101</v>
      </c>
      <c r="I2704" s="36" t="s">
        <v>301</v>
      </c>
      <c r="J2704" s="37" t="s">
        <v>3173</v>
      </c>
      <c r="K2704" s="281" t="s">
        <v>3174</v>
      </c>
      <c r="L2704" s="232">
        <v>0</v>
      </c>
      <c r="M2704" s="233">
        <v>0</v>
      </c>
      <c r="N2704" s="130"/>
      <c r="O2704" s="131"/>
      <c r="P2704" s="131"/>
      <c r="Q2704" s="131"/>
      <c r="R2704" s="131"/>
      <c r="S2704" s="131"/>
      <c r="T2704" s="132" t="str">
        <f>IF(SUM(N2704:S2704)=U2704,"OK",SUM(N2704:S2704)-U2704)</f>
        <v>OK</v>
      </c>
      <c r="U2704" s="138"/>
      <c r="V2704" s="138"/>
      <c r="W2704" s="139"/>
      <c r="X2704" s="139"/>
      <c r="Y2704" s="132" t="str">
        <f>IF(SUM(W2704:X2704)=Z2704,"OK",SUM(W2704:X2704)-Z2704)</f>
        <v>OK</v>
      </c>
      <c r="Z2704" s="210"/>
      <c r="AA2704" s="204"/>
      <c r="AB2704" s="202"/>
      <c r="AC2704" s="202"/>
      <c r="AD2704" s="202"/>
      <c r="AE2704" s="202"/>
      <c r="AF2704" s="202"/>
      <c r="AG2704" s="132" t="str">
        <f>IF(SUM(AA2704:AF2704)=AH2704,"OK",SUM(AA2704:AF2704)-AH2704)</f>
        <v>OK</v>
      </c>
      <c r="AH2704" s="138"/>
      <c r="AI2704" s="138"/>
      <c r="AJ2704" s="139"/>
      <c r="AK2704" s="139"/>
      <c r="AL2704" s="132" t="str">
        <f>IF(SUM(AJ2704:AK2704)=AM2704,"OK",SUM(AJ2704:AK2704)-AM2704)</f>
        <v>OK</v>
      </c>
      <c r="AM2704" s="140"/>
      <c r="AN2704" s="119">
        <f>L2704+U2704+V2704+Z2704</f>
        <v>0</v>
      </c>
      <c r="AO2704" s="120">
        <f>M2704+AH2704+AI2704+AM2704</f>
        <v>0</v>
      </c>
      <c r="AP2704" s="39">
        <f>L2704</f>
        <v>0</v>
      </c>
      <c r="AQ2704" s="141">
        <f>AN2704</f>
        <v>0</v>
      </c>
      <c r="AR2704" s="142">
        <f>AQ2704-AP2704</f>
        <v>0</v>
      </c>
      <c r="AS2704" s="143" t="e">
        <f>AR2704/AP2704</f>
        <v>#DIV/0!</v>
      </c>
      <c r="AT2704" s="144">
        <f>M2704</f>
        <v>0</v>
      </c>
      <c r="AU2704" s="141">
        <f>AO2704</f>
        <v>0</v>
      </c>
      <c r="AV2704" s="142">
        <f>AU2704-AT2704</f>
        <v>0</v>
      </c>
      <c r="AW2704" s="143" t="e">
        <f>AV2704/AT2704</f>
        <v>#DIV/0!</v>
      </c>
      <c r="AY2704" s="146" t="str">
        <f t="shared" si="2096"/>
        <v>45.24</v>
      </c>
      <c r="AZ2704" s="1153" t="b">
        <f>COUNTIF('[1]Codes SEC'!$B$2:$B$250,Ministres!AY2704)&gt;0</f>
        <v>1</v>
      </c>
    </row>
    <row r="2705" spans="1:64" ht="30.6" x14ac:dyDescent="0.25">
      <c r="A2705" s="15" t="s">
        <v>2799</v>
      </c>
      <c r="B2705" s="225">
        <v>18</v>
      </c>
      <c r="C2705" s="122" t="s">
        <v>1315</v>
      </c>
      <c r="D2705" s="123">
        <v>1000</v>
      </c>
      <c r="E2705" s="226"/>
      <c r="F2705" s="122">
        <v>4</v>
      </c>
      <c r="G2705" s="126">
        <v>3</v>
      </c>
      <c r="H2705" s="35" t="str">
        <f t="shared" si="2068"/>
        <v>101</v>
      </c>
      <c r="I2705" s="36" t="s">
        <v>355</v>
      </c>
      <c r="J2705" s="37" t="s">
        <v>3175</v>
      </c>
      <c r="K2705" s="244" t="s">
        <v>3176</v>
      </c>
      <c r="L2705" s="232">
        <v>43556</v>
      </c>
      <c r="M2705" s="233">
        <v>43556</v>
      </c>
      <c r="N2705" s="130"/>
      <c r="O2705" s="131"/>
      <c r="P2705" s="131"/>
      <c r="Q2705" s="131"/>
      <c r="R2705" s="131"/>
      <c r="S2705" s="131"/>
      <c r="T2705" s="132" t="str">
        <f t="shared" si="2097"/>
        <v>OK</v>
      </c>
      <c r="U2705" s="138"/>
      <c r="V2705" s="138"/>
      <c r="W2705" s="139"/>
      <c r="X2705" s="139"/>
      <c r="Y2705" s="132" t="str">
        <f t="shared" si="2098"/>
        <v>OK</v>
      </c>
      <c r="Z2705" s="210"/>
      <c r="AA2705" s="204"/>
      <c r="AB2705" s="202"/>
      <c r="AC2705" s="202"/>
      <c r="AD2705" s="202"/>
      <c r="AE2705" s="202"/>
      <c r="AF2705" s="202"/>
      <c r="AG2705" s="132" t="str">
        <f t="shared" si="2099"/>
        <v>OK</v>
      </c>
      <c r="AH2705" s="138"/>
      <c r="AI2705" s="138"/>
      <c r="AJ2705" s="139"/>
      <c r="AK2705" s="139"/>
      <c r="AL2705" s="132" t="str">
        <f t="shared" si="2100"/>
        <v>OK</v>
      </c>
      <c r="AM2705" s="140"/>
      <c r="AN2705" s="119">
        <f t="shared" si="2101"/>
        <v>43556</v>
      </c>
      <c r="AO2705" s="120">
        <f t="shared" si="2102"/>
        <v>43556</v>
      </c>
      <c r="AP2705" s="39">
        <f t="shared" si="2103"/>
        <v>43556</v>
      </c>
      <c r="AQ2705" s="141">
        <f t="shared" si="2104"/>
        <v>43556</v>
      </c>
      <c r="AR2705" s="142">
        <f t="shared" si="2105"/>
        <v>0</v>
      </c>
      <c r="AS2705" s="143">
        <f t="shared" si="2111"/>
        <v>0</v>
      </c>
      <c r="AT2705" s="144">
        <f t="shared" si="2107"/>
        <v>43556</v>
      </c>
      <c r="AU2705" s="141">
        <f t="shared" si="2112"/>
        <v>43556</v>
      </c>
      <c r="AV2705" s="142">
        <f t="shared" si="2109"/>
        <v>0</v>
      </c>
      <c r="AW2705" s="143">
        <f t="shared" si="2113"/>
        <v>0</v>
      </c>
      <c r="AY2705" s="146" t="str">
        <f t="shared" si="2096"/>
        <v>45.26</v>
      </c>
      <c r="AZ2705" s="1153" t="b">
        <f>COUNTIF('[1]Codes SEC'!$B$2:$B$250,Ministres!AY2705)&gt;0</f>
        <v>1</v>
      </c>
    </row>
    <row r="2706" spans="1:64" ht="12.75" customHeight="1" x14ac:dyDescent="0.25">
      <c r="A2706" s="350"/>
      <c r="B2706" s="1154"/>
      <c r="C2706" s="150"/>
      <c r="D2706" s="352"/>
      <c r="E2706" s="1155"/>
      <c r="F2706" s="150"/>
      <c r="G2706" s="154"/>
      <c r="H2706" s="155"/>
      <c r="I2706" s="156"/>
      <c r="J2706" s="157"/>
      <c r="K2706" s="158" t="s">
        <v>70</v>
      </c>
      <c r="L2706" s="417">
        <f t="shared" ref="L2706:S2706" si="2114">L2679+L2684+L2685+L2686+L2687+L2688+L2692+L2694+L2689+L2695+L2697+L2705+L2680+L2681+L2702+L2698+L2701+L2703+L2696+L2700+L2699+L2704+L2693+L2690+L2691+L2682+L2683</f>
        <v>64074</v>
      </c>
      <c r="M2706" s="1156">
        <f t="shared" si="2114"/>
        <v>63809</v>
      </c>
      <c r="N2706" s="1157">
        <f t="shared" si="2114"/>
        <v>0</v>
      </c>
      <c r="O2706" s="1158">
        <f t="shared" si="2114"/>
        <v>0</v>
      </c>
      <c r="P2706" s="1158">
        <f t="shared" si="2114"/>
        <v>0</v>
      </c>
      <c r="Q2706" s="1158">
        <f t="shared" si="2114"/>
        <v>0</v>
      </c>
      <c r="R2706" s="1158">
        <f t="shared" si="2114"/>
        <v>0</v>
      </c>
      <c r="S2706" s="1158">
        <f t="shared" si="2114"/>
        <v>0</v>
      </c>
      <c r="T2706" s="1159"/>
      <c r="U2706" s="1160">
        <f>U2679+U2684+U2685+U2686+U2687+U2688+U2692+U2694+U2689+U2695+U2697+U2705+U2680+U2681+U2702+U2698+U2701+U2703+U2696+U2700+U2699+U2704+U2693+U2690+U2691+U2682+U2683</f>
        <v>0</v>
      </c>
      <c r="V2706" s="1160">
        <f>V2679+V2684+V2685+V2686+V2687+V2688+V2692+V2694+V2689+V2695+V2697+V2705+V2680+V2681+V2702+V2698+V2701+V2703+V2696+V2700+V2699+V2704+V2693+V2690+V2691+V2682+V2683</f>
        <v>0</v>
      </c>
      <c r="W2706" s="1158">
        <f>W2679+W2684+W2685+W2686+W2687+W2688+W2692+W2694+W2689+W2695+W2697+W2705+W2680+W2681+W2702+W2698+W2701+W2703+W2696+W2700+W2699+W2704+W2693+W2690+W2691+W2682+W2683</f>
        <v>0</v>
      </c>
      <c r="X2706" s="1158">
        <f>X2679+X2684+X2685+X2686+X2687+X2688+X2692+X2694+X2689+X2695+X2697+X2705+X2680+X2681+X2702+X2698+X2701+X2703+X2696+X2700+X2699+X2704+X2693+X2690+X2691+X2682+X2683</f>
        <v>0</v>
      </c>
      <c r="Y2706" s="1159"/>
      <c r="Z2706" s="1160">
        <f t="shared" ref="Z2706:AF2706" si="2115">Z2679+Z2684+Z2685+Z2686+Z2687+Z2688+Z2692+Z2694+Z2689+Z2695+Z2697+Z2705+Z2680+Z2681+Z2702+Z2698+Z2701+Z2703+Z2696+Z2700+Z2699+Z2704+Z2693+Z2690+Z2691+Z2682+Z2683</f>
        <v>0</v>
      </c>
      <c r="AA2706" s="165">
        <f t="shared" si="2115"/>
        <v>0</v>
      </c>
      <c r="AB2706" s="1158">
        <f t="shared" si="2115"/>
        <v>0</v>
      </c>
      <c r="AC2706" s="1158">
        <f t="shared" si="2115"/>
        <v>0</v>
      </c>
      <c r="AD2706" s="1158">
        <f t="shared" si="2115"/>
        <v>0</v>
      </c>
      <c r="AE2706" s="1158">
        <f t="shared" si="2115"/>
        <v>0</v>
      </c>
      <c r="AF2706" s="1158">
        <f t="shared" si="2115"/>
        <v>0</v>
      </c>
      <c r="AG2706" s="1159"/>
      <c r="AH2706" s="1160">
        <f>AH2679+AH2684+AH2685+AH2686+AH2687+AH2688+AH2692+AH2694+AH2689+AH2695+AH2697+AH2705+AH2680+AH2681+AH2702+AH2698+AH2701+AH2703+AH2696+AH2700+AH2699+AH2704+AH2693+AH2690+AH2691+AH2682+AH2683</f>
        <v>0</v>
      </c>
      <c r="AI2706" s="1160">
        <f>AI2679+AI2684+AI2685+AI2686+AI2687+AI2688+AI2692+AI2694+AI2689+AI2695+AI2697+AI2705+AI2680+AI2681+AI2702+AI2698+AI2701+AI2703+AI2696+AI2700+AI2699+AI2704+AI2693+AI2690+AI2691+AI2682+AI2683</f>
        <v>0</v>
      </c>
      <c r="AJ2706" s="1158">
        <f>AJ2679+AJ2684+AJ2685+AJ2686+AJ2687+AJ2688+AJ2692+AJ2694+AJ2689+AJ2695+AJ2697+AJ2705+AJ2680+AJ2681+AJ2702+AJ2698+AJ2701+AJ2703+AJ2696+AJ2700+AJ2699+AJ2704+AJ2693+AJ2690+AJ2691+AJ2682+AJ2683</f>
        <v>0</v>
      </c>
      <c r="AK2706" s="1158">
        <f>AK2679+AK2684+AK2685+AK2686+AK2687+AK2688+AK2692+AK2694+AK2689+AK2695+AK2697+AK2705+AK2680+AK2681+AK2702+AK2698+AK2701+AK2703+AK2696+AK2700+AK2699+AK2704+AK2693+AK2690+AK2691+AK2682+AK2683</f>
        <v>0</v>
      </c>
      <c r="AL2706" s="1159"/>
      <c r="AM2706" s="1161">
        <f t="shared" ref="AM2706:AW2706" si="2116">AM2679+AM2684+AM2685+AM2686+AM2687+AM2688+AM2692+AM2694+AM2689+AM2695+AM2697+AM2705+AM2680+AM2681+AM2702+AM2698+AM2701+AM2703+AM2696+AM2700+AM2699+AM2704+AM2693+AM2690+AM2691+AM2682+AM2683</f>
        <v>0</v>
      </c>
      <c r="AN2706" s="167">
        <f t="shared" si="2116"/>
        <v>64074</v>
      </c>
      <c r="AO2706" s="1162">
        <f t="shared" si="2116"/>
        <v>63809</v>
      </c>
      <c r="AP2706" s="169">
        <f t="shared" si="2116"/>
        <v>64074</v>
      </c>
      <c r="AQ2706" s="1163">
        <f t="shared" si="2116"/>
        <v>64074</v>
      </c>
      <c r="AR2706" s="1164">
        <f t="shared" si="2116"/>
        <v>0</v>
      </c>
      <c r="AS2706" s="1165" t="e">
        <f t="shared" si="2116"/>
        <v>#DIV/0!</v>
      </c>
      <c r="AT2706" s="1166">
        <f t="shared" si="2116"/>
        <v>63809</v>
      </c>
      <c r="AU2706" s="1163">
        <f t="shared" si="2116"/>
        <v>63809</v>
      </c>
      <c r="AV2706" s="1164">
        <f t="shared" si="2116"/>
        <v>0</v>
      </c>
      <c r="AW2706" s="1165" t="e">
        <f t="shared" si="2116"/>
        <v>#DIV/0!</v>
      </c>
      <c r="AY2706" s="146"/>
      <c r="AZ2706" s="1153"/>
    </row>
    <row r="2707" spans="1:64" s="1167" customFormat="1" ht="12.75" customHeight="1" x14ac:dyDescent="0.25">
      <c r="A2707" s="174"/>
      <c r="B2707" s="175"/>
      <c r="C2707" s="176"/>
      <c r="D2707" s="177"/>
      <c r="E2707" s="178"/>
      <c r="F2707" s="177"/>
      <c r="G2707" s="179"/>
      <c r="H2707" s="180"/>
      <c r="I2707" s="181"/>
      <c r="J2707" s="182"/>
      <c r="K2707" s="183" t="s">
        <v>3177</v>
      </c>
      <c r="L2707" s="184">
        <f t="shared" ref="L2707:X2707" si="2117">L2706</f>
        <v>64074</v>
      </c>
      <c r="M2707" s="185">
        <f t="shared" si="2117"/>
        <v>63809</v>
      </c>
      <c r="N2707" s="186">
        <f t="shared" si="2117"/>
        <v>0</v>
      </c>
      <c r="O2707" s="187">
        <f t="shared" si="2117"/>
        <v>0</v>
      </c>
      <c r="P2707" s="187">
        <f t="shared" si="2117"/>
        <v>0</v>
      </c>
      <c r="Q2707" s="187">
        <f t="shared" si="2117"/>
        <v>0</v>
      </c>
      <c r="R2707" s="187">
        <f t="shared" si="2117"/>
        <v>0</v>
      </c>
      <c r="S2707" s="187">
        <f t="shared" si="2117"/>
        <v>0</v>
      </c>
      <c r="T2707" s="188"/>
      <c r="U2707" s="187">
        <f t="shared" si="2117"/>
        <v>0</v>
      </c>
      <c r="V2707" s="187">
        <f t="shared" si="2117"/>
        <v>0</v>
      </c>
      <c r="W2707" s="187">
        <f t="shared" si="2117"/>
        <v>0</v>
      </c>
      <c r="X2707" s="187">
        <f t="shared" si="2117"/>
        <v>0</v>
      </c>
      <c r="Y2707" s="188"/>
      <c r="Z2707" s="187">
        <f t="shared" ref="Z2707:AK2707" si="2118">Z2706</f>
        <v>0</v>
      </c>
      <c r="AA2707" s="189">
        <f t="shared" si="2118"/>
        <v>0</v>
      </c>
      <c r="AB2707" s="187">
        <f t="shared" si="2118"/>
        <v>0</v>
      </c>
      <c r="AC2707" s="187">
        <f t="shared" si="2118"/>
        <v>0</v>
      </c>
      <c r="AD2707" s="187">
        <f t="shared" si="2118"/>
        <v>0</v>
      </c>
      <c r="AE2707" s="187">
        <f t="shared" si="2118"/>
        <v>0</v>
      </c>
      <c r="AF2707" s="187">
        <f t="shared" si="2118"/>
        <v>0</v>
      </c>
      <c r="AG2707" s="188"/>
      <c r="AH2707" s="187">
        <f t="shared" si="2118"/>
        <v>0</v>
      </c>
      <c r="AI2707" s="187">
        <f t="shared" si="2118"/>
        <v>0</v>
      </c>
      <c r="AJ2707" s="187">
        <f t="shared" si="2118"/>
        <v>0</v>
      </c>
      <c r="AK2707" s="187">
        <f t="shared" si="2118"/>
        <v>0</v>
      </c>
      <c r="AL2707" s="188"/>
      <c r="AM2707" s="190">
        <f t="shared" ref="AM2707:AW2707" si="2119">AM2706</f>
        <v>0</v>
      </c>
      <c r="AN2707" s="191">
        <f>AN2706</f>
        <v>64074</v>
      </c>
      <c r="AO2707" s="190">
        <f t="shared" si="2119"/>
        <v>63809</v>
      </c>
      <c r="AP2707" s="184">
        <f t="shared" si="2119"/>
        <v>64074</v>
      </c>
      <c r="AQ2707" s="192">
        <f t="shared" si="2119"/>
        <v>64074</v>
      </c>
      <c r="AR2707" s="193">
        <f t="shared" si="2119"/>
        <v>0</v>
      </c>
      <c r="AS2707" s="194" t="e">
        <f t="shared" si="2119"/>
        <v>#DIV/0!</v>
      </c>
      <c r="AT2707" s="195">
        <f t="shared" si="2119"/>
        <v>63809</v>
      </c>
      <c r="AU2707" s="192">
        <f t="shared" si="2119"/>
        <v>63809</v>
      </c>
      <c r="AV2707" s="193">
        <f t="shared" si="2119"/>
        <v>0</v>
      </c>
      <c r="AW2707" s="194" t="e">
        <f t="shared" si="2119"/>
        <v>#DIV/0!</v>
      </c>
      <c r="AX2707"/>
      <c r="AY2707" s="146"/>
      <c r="AZ2707" s="1153"/>
      <c r="BA2707"/>
      <c r="BB2707"/>
      <c r="BC2707"/>
      <c r="BD2707"/>
      <c r="BE2707"/>
      <c r="BF2707"/>
      <c r="BG2707"/>
      <c r="BH2707"/>
      <c r="BI2707"/>
      <c r="BJ2707"/>
      <c r="BK2707"/>
      <c r="BL2707"/>
    </row>
    <row r="2708" spans="1:64" s="197" customFormat="1" ht="12.75" customHeight="1" x14ac:dyDescent="0.25">
      <c r="A2708" s="15"/>
      <c r="B2708" s="121"/>
      <c r="C2708" s="122"/>
      <c r="D2708" s="123"/>
      <c r="E2708" s="124"/>
      <c r="F2708" s="125"/>
      <c r="G2708" s="34"/>
      <c r="H2708" s="35"/>
      <c r="I2708" s="36"/>
      <c r="J2708" s="37"/>
      <c r="K2708" s="198" t="s">
        <v>72</v>
      </c>
      <c r="L2708" s="199">
        <v>0</v>
      </c>
      <c r="M2708" s="200">
        <v>0</v>
      </c>
      <c r="N2708" s="201">
        <v>0</v>
      </c>
      <c r="O2708" s="202">
        <v>0</v>
      </c>
      <c r="P2708" s="202">
        <v>0</v>
      </c>
      <c r="Q2708" s="202">
        <v>0</v>
      </c>
      <c r="R2708" s="202">
        <v>0</v>
      </c>
      <c r="S2708" s="202">
        <v>0</v>
      </c>
      <c r="T2708" s="203"/>
      <c r="U2708" s="135">
        <v>0</v>
      </c>
      <c r="V2708" s="135">
        <v>0</v>
      </c>
      <c r="W2708" s="202">
        <v>0</v>
      </c>
      <c r="X2708" s="202">
        <v>0</v>
      </c>
      <c r="Y2708" s="203"/>
      <c r="Z2708" s="135">
        <v>0</v>
      </c>
      <c r="AA2708" s="204">
        <v>0</v>
      </c>
      <c r="AB2708" s="202">
        <v>0</v>
      </c>
      <c r="AC2708" s="202">
        <v>0</v>
      </c>
      <c r="AD2708" s="202">
        <v>0</v>
      </c>
      <c r="AE2708" s="202">
        <v>0</v>
      </c>
      <c r="AF2708" s="202">
        <v>0</v>
      </c>
      <c r="AG2708" s="203"/>
      <c r="AH2708" s="135">
        <v>0</v>
      </c>
      <c r="AI2708" s="135">
        <v>0</v>
      </c>
      <c r="AJ2708" s="202">
        <v>0</v>
      </c>
      <c r="AK2708" s="202">
        <v>0</v>
      </c>
      <c r="AL2708" s="203"/>
      <c r="AM2708" s="205">
        <v>0</v>
      </c>
      <c r="AN2708" s="119">
        <v>0</v>
      </c>
      <c r="AO2708" s="120">
        <v>0</v>
      </c>
      <c r="AP2708" s="39">
        <v>0</v>
      </c>
      <c r="AQ2708" s="141">
        <v>0</v>
      </c>
      <c r="AR2708" s="141">
        <v>0</v>
      </c>
      <c r="AS2708" s="143">
        <v>0</v>
      </c>
      <c r="AT2708" s="144">
        <v>0</v>
      </c>
      <c r="AU2708" s="141">
        <v>0</v>
      </c>
      <c r="AV2708" s="141">
        <v>0</v>
      </c>
      <c r="AW2708" s="143">
        <v>0</v>
      </c>
      <c r="AX2708"/>
      <c r="AY2708" s="146"/>
      <c r="AZ2708" s="1153"/>
      <c r="BA2708" s="12"/>
      <c r="BB2708" s="12"/>
      <c r="BC2708" s="12"/>
      <c r="BD2708" s="12"/>
      <c r="BE2708" s="12"/>
      <c r="BF2708" s="12"/>
      <c r="BG2708" s="12"/>
      <c r="BH2708" s="12"/>
      <c r="BI2708" s="12"/>
      <c r="BJ2708" s="12"/>
      <c r="BK2708" s="12"/>
      <c r="BL2708" s="12"/>
    </row>
    <row r="2709" spans="1:64" ht="12.75" customHeight="1" x14ac:dyDescent="0.25">
      <c r="A2709" s="356"/>
      <c r="B2709" s="225"/>
      <c r="C2709" s="122"/>
      <c r="D2709" s="357"/>
      <c r="E2709" s="226"/>
      <c r="F2709" s="122"/>
      <c r="G2709" s="126"/>
      <c r="H2709" s="35"/>
      <c r="I2709" s="36"/>
      <c r="J2709" s="37"/>
      <c r="K2709" s="198" t="s">
        <v>73</v>
      </c>
      <c r="L2709" s="241">
        <v>0</v>
      </c>
      <c r="M2709" s="242">
        <v>0</v>
      </c>
      <c r="N2709" s="201">
        <v>0</v>
      </c>
      <c r="O2709" s="202">
        <v>0</v>
      </c>
      <c r="P2709" s="202">
        <v>0</v>
      </c>
      <c r="Q2709" s="202">
        <v>0</v>
      </c>
      <c r="R2709" s="202">
        <v>0</v>
      </c>
      <c r="S2709" s="202">
        <v>0</v>
      </c>
      <c r="T2709" s="203"/>
      <c r="U2709" s="135">
        <v>0</v>
      </c>
      <c r="V2709" s="135">
        <v>0</v>
      </c>
      <c r="W2709" s="202">
        <v>0</v>
      </c>
      <c r="X2709" s="202">
        <v>0</v>
      </c>
      <c r="Y2709" s="203"/>
      <c r="Z2709" s="135">
        <v>0</v>
      </c>
      <c r="AA2709" s="204">
        <v>0</v>
      </c>
      <c r="AB2709" s="202">
        <v>0</v>
      </c>
      <c r="AC2709" s="202">
        <v>0</v>
      </c>
      <c r="AD2709" s="202">
        <v>0</v>
      </c>
      <c r="AE2709" s="202">
        <v>0</v>
      </c>
      <c r="AF2709" s="202">
        <v>0</v>
      </c>
      <c r="AG2709" s="203"/>
      <c r="AH2709" s="135">
        <v>0</v>
      </c>
      <c r="AI2709" s="135">
        <v>0</v>
      </c>
      <c r="AJ2709" s="202">
        <v>0</v>
      </c>
      <c r="AK2709" s="202">
        <v>0</v>
      </c>
      <c r="AL2709" s="203"/>
      <c r="AM2709" s="205">
        <v>0</v>
      </c>
      <c r="AN2709" s="119">
        <v>0</v>
      </c>
      <c r="AO2709" s="120">
        <v>0</v>
      </c>
      <c r="AP2709" s="39">
        <v>0</v>
      </c>
      <c r="AQ2709" s="141">
        <v>0</v>
      </c>
      <c r="AR2709" s="141">
        <v>0</v>
      </c>
      <c r="AS2709" s="143">
        <v>0</v>
      </c>
      <c r="AT2709" s="144">
        <v>0</v>
      </c>
      <c r="AU2709" s="141">
        <v>0</v>
      </c>
      <c r="AV2709" s="141">
        <v>0</v>
      </c>
      <c r="AW2709" s="143">
        <v>0</v>
      </c>
      <c r="AY2709" s="146"/>
      <c r="AZ2709" s="1153"/>
    </row>
    <row r="2710" spans="1:64" ht="12.75" customHeight="1" x14ac:dyDescent="0.25">
      <c r="A2710" s="356"/>
      <c r="B2710" s="225"/>
      <c r="C2710" s="122"/>
      <c r="D2710" s="357"/>
      <c r="E2710" s="226"/>
      <c r="F2710" s="122"/>
      <c r="G2710" s="126"/>
      <c r="H2710" s="35"/>
      <c r="I2710" s="36"/>
      <c r="J2710" s="37"/>
      <c r="K2710" s="198" t="s">
        <v>74</v>
      </c>
      <c r="L2710" s="241">
        <v>0</v>
      </c>
      <c r="M2710" s="242">
        <v>0</v>
      </c>
      <c r="N2710" s="201">
        <v>0</v>
      </c>
      <c r="O2710" s="202">
        <v>0</v>
      </c>
      <c r="P2710" s="202">
        <v>0</v>
      </c>
      <c r="Q2710" s="202">
        <v>0</v>
      </c>
      <c r="R2710" s="202">
        <v>0</v>
      </c>
      <c r="S2710" s="202">
        <v>0</v>
      </c>
      <c r="T2710" s="203"/>
      <c r="U2710" s="135">
        <v>0</v>
      </c>
      <c r="V2710" s="135">
        <v>0</v>
      </c>
      <c r="W2710" s="202">
        <v>0</v>
      </c>
      <c r="X2710" s="202">
        <v>0</v>
      </c>
      <c r="Y2710" s="203"/>
      <c r="Z2710" s="135">
        <v>0</v>
      </c>
      <c r="AA2710" s="204">
        <v>0</v>
      </c>
      <c r="AB2710" s="202">
        <v>0</v>
      </c>
      <c r="AC2710" s="202">
        <v>0</v>
      </c>
      <c r="AD2710" s="202">
        <v>0</v>
      </c>
      <c r="AE2710" s="202">
        <v>0</v>
      </c>
      <c r="AF2710" s="202">
        <v>0</v>
      </c>
      <c r="AG2710" s="203"/>
      <c r="AH2710" s="135">
        <v>0</v>
      </c>
      <c r="AI2710" s="135">
        <v>0</v>
      </c>
      <c r="AJ2710" s="202">
        <v>0</v>
      </c>
      <c r="AK2710" s="202">
        <v>0</v>
      </c>
      <c r="AL2710" s="203"/>
      <c r="AM2710" s="205">
        <v>0</v>
      </c>
      <c r="AN2710" s="119">
        <v>0</v>
      </c>
      <c r="AO2710" s="120">
        <v>0</v>
      </c>
      <c r="AP2710" s="39">
        <v>0</v>
      </c>
      <c r="AQ2710" s="141">
        <v>0</v>
      </c>
      <c r="AR2710" s="141">
        <v>0</v>
      </c>
      <c r="AS2710" s="143">
        <v>0</v>
      </c>
      <c r="AT2710" s="144">
        <v>0</v>
      </c>
      <c r="AU2710" s="141">
        <v>0</v>
      </c>
      <c r="AV2710" s="141">
        <v>0</v>
      </c>
      <c r="AW2710" s="143">
        <v>0</v>
      </c>
      <c r="AY2710" s="146"/>
      <c r="AZ2710" s="1153"/>
    </row>
    <row r="2711" spans="1:64" ht="12.75" customHeight="1" x14ac:dyDescent="0.25">
      <c r="A2711" s="356"/>
      <c r="B2711" s="225"/>
      <c r="C2711" s="122"/>
      <c r="D2711" s="357"/>
      <c r="E2711" s="226"/>
      <c r="F2711" s="122"/>
      <c r="G2711" s="126"/>
      <c r="H2711" s="35"/>
      <c r="I2711" s="36"/>
      <c r="J2711" s="37"/>
      <c r="K2711" s="198" t="s">
        <v>75</v>
      </c>
      <c r="L2711" s="241">
        <v>0</v>
      </c>
      <c r="M2711" s="242">
        <v>0</v>
      </c>
      <c r="N2711" s="201">
        <v>0</v>
      </c>
      <c r="O2711" s="202">
        <v>0</v>
      </c>
      <c r="P2711" s="202">
        <v>0</v>
      </c>
      <c r="Q2711" s="202">
        <v>0</v>
      </c>
      <c r="R2711" s="202">
        <v>0</v>
      </c>
      <c r="S2711" s="202">
        <v>0</v>
      </c>
      <c r="T2711" s="203"/>
      <c r="U2711" s="135">
        <v>0</v>
      </c>
      <c r="V2711" s="135">
        <v>0</v>
      </c>
      <c r="W2711" s="202">
        <v>0</v>
      </c>
      <c r="X2711" s="202">
        <v>0</v>
      </c>
      <c r="Y2711" s="203"/>
      <c r="Z2711" s="135">
        <v>0</v>
      </c>
      <c r="AA2711" s="204">
        <v>0</v>
      </c>
      <c r="AB2711" s="202">
        <v>0</v>
      </c>
      <c r="AC2711" s="202">
        <v>0</v>
      </c>
      <c r="AD2711" s="202">
        <v>0</v>
      </c>
      <c r="AE2711" s="202">
        <v>0</v>
      </c>
      <c r="AF2711" s="202">
        <v>0</v>
      </c>
      <c r="AG2711" s="203"/>
      <c r="AH2711" s="135">
        <v>0</v>
      </c>
      <c r="AI2711" s="135">
        <v>0</v>
      </c>
      <c r="AJ2711" s="202">
        <v>0</v>
      </c>
      <c r="AK2711" s="202">
        <v>0</v>
      </c>
      <c r="AL2711" s="203"/>
      <c r="AM2711" s="205">
        <v>0</v>
      </c>
      <c r="AN2711" s="119">
        <v>0</v>
      </c>
      <c r="AO2711" s="120">
        <v>0</v>
      </c>
      <c r="AP2711" s="39">
        <v>0</v>
      </c>
      <c r="AQ2711" s="141">
        <v>0</v>
      </c>
      <c r="AR2711" s="141">
        <v>0</v>
      </c>
      <c r="AS2711" s="143">
        <v>0</v>
      </c>
      <c r="AT2711" s="144">
        <v>0</v>
      </c>
      <c r="AU2711" s="141">
        <v>0</v>
      </c>
      <c r="AV2711" s="141">
        <v>0</v>
      </c>
      <c r="AW2711" s="143">
        <v>0</v>
      </c>
      <c r="AY2711" s="146"/>
      <c r="AZ2711" s="1153"/>
    </row>
    <row r="2712" spans="1:64" ht="12.75" customHeight="1" x14ac:dyDescent="0.25">
      <c r="A2712" s="356"/>
      <c r="B2712" s="225"/>
      <c r="C2712" s="122"/>
      <c r="D2712" s="357"/>
      <c r="E2712" s="226"/>
      <c r="F2712" s="122"/>
      <c r="G2712" s="126"/>
      <c r="H2712" s="35"/>
      <c r="I2712" s="36"/>
      <c r="J2712" s="37"/>
      <c r="K2712" s="206" t="s">
        <v>76</v>
      </c>
      <c r="L2712" s="241">
        <v>0</v>
      </c>
      <c r="M2712" s="242">
        <v>0</v>
      </c>
      <c r="N2712" s="201">
        <v>0</v>
      </c>
      <c r="O2712" s="202">
        <v>0</v>
      </c>
      <c r="P2712" s="202">
        <v>0</v>
      </c>
      <c r="Q2712" s="202">
        <v>0</v>
      </c>
      <c r="R2712" s="202">
        <v>0</v>
      </c>
      <c r="S2712" s="202">
        <v>0</v>
      </c>
      <c r="T2712" s="203"/>
      <c r="U2712" s="135">
        <v>0</v>
      </c>
      <c r="V2712" s="135">
        <v>0</v>
      </c>
      <c r="W2712" s="202">
        <v>0</v>
      </c>
      <c r="X2712" s="202">
        <v>0</v>
      </c>
      <c r="Y2712" s="203"/>
      <c r="Z2712" s="135">
        <v>0</v>
      </c>
      <c r="AA2712" s="204">
        <v>0</v>
      </c>
      <c r="AB2712" s="202">
        <v>0</v>
      </c>
      <c r="AC2712" s="202">
        <v>0</v>
      </c>
      <c r="AD2712" s="202">
        <v>0</v>
      </c>
      <c r="AE2712" s="202">
        <v>0</v>
      </c>
      <c r="AF2712" s="202">
        <v>0</v>
      </c>
      <c r="AG2712" s="203"/>
      <c r="AH2712" s="135">
        <v>0</v>
      </c>
      <c r="AI2712" s="135">
        <v>0</v>
      </c>
      <c r="AJ2712" s="202">
        <v>0</v>
      </c>
      <c r="AK2712" s="202">
        <v>0</v>
      </c>
      <c r="AL2712" s="203"/>
      <c r="AM2712" s="205">
        <v>0</v>
      </c>
      <c r="AN2712" s="119">
        <v>0</v>
      </c>
      <c r="AO2712" s="120">
        <v>0</v>
      </c>
      <c r="AP2712" s="39">
        <v>0</v>
      </c>
      <c r="AQ2712" s="141">
        <v>0</v>
      </c>
      <c r="AR2712" s="141">
        <v>0</v>
      </c>
      <c r="AS2712" s="143">
        <v>0</v>
      </c>
      <c r="AT2712" s="144">
        <v>0</v>
      </c>
      <c r="AU2712" s="141">
        <v>0</v>
      </c>
      <c r="AV2712" s="141">
        <v>0</v>
      </c>
      <c r="AW2712" s="143">
        <v>0</v>
      </c>
      <c r="AY2712" s="146"/>
      <c r="AZ2712" s="1153"/>
    </row>
    <row r="2713" spans="1:64" ht="12.75" customHeight="1" x14ac:dyDescent="0.25">
      <c r="A2713" s="356"/>
      <c r="B2713" s="225"/>
      <c r="C2713" s="122"/>
      <c r="D2713" s="357"/>
      <c r="F2713" s="125"/>
      <c r="G2713" s="126"/>
      <c r="H2713" s="35"/>
      <c r="I2713" s="36"/>
      <c r="J2713" s="37"/>
      <c r="K2713" s="244"/>
      <c r="L2713" s="241"/>
      <c r="M2713" s="242"/>
      <c r="N2713" s="201"/>
      <c r="O2713" s="202"/>
      <c r="P2713" s="202"/>
      <c r="Q2713" s="202"/>
      <c r="R2713" s="202"/>
      <c r="S2713" s="202"/>
      <c r="T2713" s="224"/>
      <c r="U2713" s="138"/>
      <c r="V2713" s="138"/>
      <c r="W2713" s="139"/>
      <c r="X2713" s="139"/>
      <c r="Y2713" s="224"/>
      <c r="Z2713" s="210"/>
      <c r="AA2713" s="204"/>
      <c r="AB2713" s="202"/>
      <c r="AC2713" s="202"/>
      <c r="AD2713" s="202"/>
      <c r="AE2713" s="202"/>
      <c r="AF2713" s="202"/>
      <c r="AG2713" s="224"/>
      <c r="AH2713" s="138"/>
      <c r="AI2713" s="138"/>
      <c r="AJ2713" s="139"/>
      <c r="AK2713" s="139"/>
      <c r="AL2713" s="224"/>
      <c r="AM2713" s="140"/>
      <c r="AN2713" s="211"/>
      <c r="AO2713" s="212"/>
      <c r="AP2713" s="39"/>
      <c r="AQ2713" s="141"/>
      <c r="AR2713" s="141"/>
      <c r="AS2713" s="143"/>
      <c r="AU2713" s="141"/>
      <c r="AV2713" s="141"/>
      <c r="AW2713" s="143"/>
      <c r="AY2713" s="146"/>
      <c r="AZ2713" s="1153"/>
    </row>
    <row r="2714" spans="1:64" ht="12.75" customHeight="1" x14ac:dyDescent="0.25">
      <c r="A2714" s="356"/>
      <c r="B2714" s="225"/>
      <c r="C2714" s="122"/>
      <c r="D2714" s="357"/>
      <c r="E2714" s="226"/>
      <c r="F2714" s="122"/>
      <c r="G2714" s="126"/>
      <c r="H2714" s="35"/>
      <c r="I2714" s="36"/>
      <c r="J2714" s="37"/>
      <c r="K2714" s="116" t="s">
        <v>3178</v>
      </c>
      <c r="L2714" s="241"/>
      <c r="M2714" s="242"/>
      <c r="N2714" s="201"/>
      <c r="O2714" s="202"/>
      <c r="P2714" s="202"/>
      <c r="Q2714" s="202"/>
      <c r="R2714" s="202"/>
      <c r="S2714" s="202"/>
      <c r="T2714" s="224"/>
      <c r="U2714" s="138"/>
      <c r="V2714" s="138"/>
      <c r="W2714" s="139"/>
      <c r="X2714" s="139"/>
      <c r="Y2714" s="224"/>
      <c r="Z2714" s="210"/>
      <c r="AA2714" s="204"/>
      <c r="AB2714" s="202"/>
      <c r="AC2714" s="202"/>
      <c r="AD2714" s="202"/>
      <c r="AE2714" s="202"/>
      <c r="AF2714" s="202"/>
      <c r="AG2714" s="224"/>
      <c r="AH2714" s="138"/>
      <c r="AI2714" s="138"/>
      <c r="AJ2714" s="139"/>
      <c r="AK2714" s="139"/>
      <c r="AL2714" s="224"/>
      <c r="AM2714" s="140"/>
      <c r="AN2714" s="211"/>
      <c r="AO2714" s="212"/>
      <c r="AP2714" s="39"/>
      <c r="AQ2714" s="141"/>
      <c r="AR2714" s="141"/>
      <c r="AS2714" s="143"/>
      <c r="AU2714" s="141"/>
      <c r="AV2714" s="141"/>
      <c r="AW2714" s="143"/>
      <c r="AY2714" s="146"/>
      <c r="AZ2714" s="1153"/>
    </row>
    <row r="2715" spans="1:64" x14ac:dyDescent="0.25">
      <c r="A2715" s="356"/>
      <c r="B2715" s="225"/>
      <c r="C2715" s="122"/>
      <c r="D2715" s="357"/>
      <c r="E2715" s="226"/>
      <c r="F2715" s="122"/>
      <c r="G2715" s="126"/>
      <c r="H2715" s="35"/>
      <c r="I2715" s="36"/>
      <c r="J2715" s="37"/>
      <c r="K2715" s="116" t="s">
        <v>3179</v>
      </c>
      <c r="L2715" s="241"/>
      <c r="M2715" s="242"/>
      <c r="N2715" s="201"/>
      <c r="O2715" s="202"/>
      <c r="P2715" s="202"/>
      <c r="Q2715" s="202"/>
      <c r="R2715" s="202"/>
      <c r="S2715" s="202"/>
      <c r="T2715" s="224"/>
      <c r="U2715" s="138"/>
      <c r="V2715" s="138"/>
      <c r="W2715" s="139"/>
      <c r="X2715" s="139"/>
      <c r="Y2715" s="224"/>
      <c r="Z2715" s="210"/>
      <c r="AA2715" s="204"/>
      <c r="AB2715" s="202"/>
      <c r="AC2715" s="202"/>
      <c r="AD2715" s="202"/>
      <c r="AE2715" s="202"/>
      <c r="AF2715" s="202"/>
      <c r="AG2715" s="224"/>
      <c r="AH2715" s="138"/>
      <c r="AI2715" s="138"/>
      <c r="AJ2715" s="139"/>
      <c r="AK2715" s="139"/>
      <c r="AL2715" s="224"/>
      <c r="AM2715" s="140"/>
      <c r="AN2715" s="211"/>
      <c r="AO2715" s="212"/>
      <c r="AP2715" s="39"/>
      <c r="AQ2715" s="141"/>
      <c r="AR2715" s="141"/>
      <c r="AS2715" s="143"/>
      <c r="AU2715" s="141"/>
      <c r="AV2715" s="141"/>
      <c r="AW2715" s="143"/>
      <c r="AY2715" s="146"/>
      <c r="AZ2715" s="1153"/>
    </row>
    <row r="2716" spans="1:64" ht="12.75" customHeight="1" x14ac:dyDescent="0.25">
      <c r="A2716" s="356"/>
      <c r="B2716" s="225"/>
      <c r="C2716" s="122"/>
      <c r="D2716" s="357"/>
      <c r="E2716" s="226"/>
      <c r="F2716" s="122"/>
      <c r="G2716" s="126"/>
      <c r="H2716" s="35"/>
      <c r="I2716" s="36"/>
      <c r="J2716" s="37"/>
      <c r="K2716" s="331"/>
      <c r="L2716" s="241"/>
      <c r="M2716" s="242"/>
      <c r="N2716" s="201"/>
      <c r="O2716" s="202"/>
      <c r="P2716" s="202"/>
      <c r="Q2716" s="202"/>
      <c r="R2716" s="202"/>
      <c r="S2716" s="202"/>
      <c r="T2716" s="224"/>
      <c r="U2716" s="138"/>
      <c r="V2716" s="138"/>
      <c r="W2716" s="139"/>
      <c r="X2716" s="139"/>
      <c r="Y2716" s="224"/>
      <c r="Z2716" s="210"/>
      <c r="AA2716" s="204"/>
      <c r="AB2716" s="202"/>
      <c r="AC2716" s="202"/>
      <c r="AD2716" s="202"/>
      <c r="AE2716" s="202"/>
      <c r="AF2716" s="202"/>
      <c r="AG2716" s="224"/>
      <c r="AH2716" s="138"/>
      <c r="AI2716" s="138"/>
      <c r="AJ2716" s="139"/>
      <c r="AK2716" s="139"/>
      <c r="AL2716" s="224"/>
      <c r="AM2716" s="140"/>
      <c r="AN2716" s="211"/>
      <c r="AO2716" s="212"/>
      <c r="AP2716" s="39"/>
      <c r="AQ2716" s="141"/>
      <c r="AR2716" s="141"/>
      <c r="AS2716" s="143"/>
      <c r="AU2716" s="141"/>
      <c r="AV2716" s="141"/>
      <c r="AW2716" s="143"/>
      <c r="AY2716" s="146"/>
      <c r="AZ2716" s="1153"/>
    </row>
    <row r="2717" spans="1:64" ht="30.6" x14ac:dyDescent="0.25">
      <c r="A2717" s="15" t="s">
        <v>2799</v>
      </c>
      <c r="B2717" s="225">
        <v>18</v>
      </c>
      <c r="C2717" s="122" t="s">
        <v>1315</v>
      </c>
      <c r="D2717" s="123">
        <v>1000</v>
      </c>
      <c r="E2717" s="226"/>
      <c r="F2717" s="122">
        <v>5</v>
      </c>
      <c r="G2717" s="126">
        <v>3</v>
      </c>
      <c r="H2717" s="35" t="str">
        <f t="shared" ref="H2717:H2766" si="2120">LEFT(J2717,3)</f>
        <v>102</v>
      </c>
      <c r="I2717" s="36" t="s">
        <v>121</v>
      </c>
      <c r="J2717" s="37" t="s">
        <v>3180</v>
      </c>
      <c r="K2717" s="244" t="s">
        <v>3181</v>
      </c>
      <c r="L2717" s="232">
        <v>44058</v>
      </c>
      <c r="M2717" s="233">
        <v>44058</v>
      </c>
      <c r="N2717" s="130"/>
      <c r="O2717" s="131"/>
      <c r="P2717" s="131"/>
      <c r="Q2717" s="131"/>
      <c r="R2717" s="131"/>
      <c r="S2717" s="131"/>
      <c r="T2717" s="132" t="str">
        <f t="shared" ref="T2717:T2733" si="2121">IF(SUM(N2717:S2717)=U2717,"OK",SUM(N2717:S2717)-U2717)</f>
        <v>OK</v>
      </c>
      <c r="U2717" s="138"/>
      <c r="V2717" s="138"/>
      <c r="W2717" s="139"/>
      <c r="X2717" s="139"/>
      <c r="Y2717" s="132" t="str">
        <f t="shared" ref="Y2717:Y2733" si="2122">IF(SUM(W2717:X2717)=Z2717,"OK",SUM(W2717:X2717)-Z2717)</f>
        <v>OK</v>
      </c>
      <c r="Z2717" s="210"/>
      <c r="AA2717" s="204"/>
      <c r="AB2717" s="202"/>
      <c r="AC2717" s="202"/>
      <c r="AD2717" s="202"/>
      <c r="AE2717" s="202"/>
      <c r="AF2717" s="202"/>
      <c r="AG2717" s="132" t="str">
        <f t="shared" ref="AG2717:AG2733" si="2123">IF(SUM(AA2717:AF2717)=AH2717,"OK",SUM(AA2717:AF2717)-AH2717)</f>
        <v>OK</v>
      </c>
      <c r="AH2717" s="138"/>
      <c r="AI2717" s="138"/>
      <c r="AJ2717" s="139"/>
      <c r="AK2717" s="139"/>
      <c r="AL2717" s="132" t="str">
        <f t="shared" ref="AL2717:AL2733" si="2124">IF(SUM(AJ2717:AK2717)=AM2717,"OK",SUM(AJ2717:AK2717)-AM2717)</f>
        <v>OK</v>
      </c>
      <c r="AM2717" s="140"/>
      <c r="AN2717" s="119">
        <f t="shared" ref="AN2717:AN2733" si="2125">L2717+U2717+V2717+Z2717</f>
        <v>44058</v>
      </c>
      <c r="AO2717" s="120">
        <f t="shared" ref="AO2717:AO2733" si="2126">M2717+AH2717+AI2717+AM2717</f>
        <v>44058</v>
      </c>
      <c r="AP2717" s="39">
        <f t="shared" ref="AP2717:AP2733" si="2127">L2717</f>
        <v>44058</v>
      </c>
      <c r="AQ2717" s="141">
        <f t="shared" ref="AQ2717:AQ2733" si="2128">AN2717</f>
        <v>44058</v>
      </c>
      <c r="AR2717" s="142">
        <f t="shared" ref="AR2717:AR2729" si="2129">AQ2717-AP2717</f>
        <v>0</v>
      </c>
      <c r="AS2717" s="143">
        <f t="shared" ref="AS2717:AS2729" si="2130">AR2717/AP2717</f>
        <v>0</v>
      </c>
      <c r="AT2717" s="144">
        <f t="shared" ref="AT2717:AT2733" si="2131">M2717</f>
        <v>44058</v>
      </c>
      <c r="AU2717" s="141">
        <f t="shared" ref="AU2717:AU2729" si="2132">AO2717</f>
        <v>44058</v>
      </c>
      <c r="AV2717" s="142">
        <f t="shared" ref="AV2717:AV2729" si="2133">AU2717-AT2717</f>
        <v>0</v>
      </c>
      <c r="AW2717" s="143">
        <f t="shared" ref="AW2717:AW2729" si="2134">AV2717/AT2717</f>
        <v>0</v>
      </c>
      <c r="AY2717" s="146" t="str">
        <f t="shared" ref="AY2717:AY2733" si="2135">RIGHT(LEFT(I2717,3),2)&amp;"."&amp;RIGHT(LEFT(I2717,5),2)</f>
        <v>41.40</v>
      </c>
      <c r="AZ2717" s="1153" t="b">
        <f>COUNTIF('[1]Codes SEC'!$B$2:$B$250,Ministres!AY2717)&gt;0</f>
        <v>1</v>
      </c>
    </row>
    <row r="2718" spans="1:64" ht="30.6" x14ac:dyDescent="0.25">
      <c r="A2718" s="15" t="s">
        <v>2799</v>
      </c>
      <c r="B2718" s="225">
        <v>18</v>
      </c>
      <c r="C2718" s="122" t="s">
        <v>1315</v>
      </c>
      <c r="D2718" s="123">
        <v>1000</v>
      </c>
      <c r="E2718" s="226"/>
      <c r="F2718" s="122">
        <v>5</v>
      </c>
      <c r="G2718" s="126">
        <v>3</v>
      </c>
      <c r="H2718" s="35" t="str">
        <f t="shared" si="2120"/>
        <v>102</v>
      </c>
      <c r="I2718" s="36" t="s">
        <v>121</v>
      </c>
      <c r="J2718" s="37" t="s">
        <v>3182</v>
      </c>
      <c r="K2718" s="244" t="s">
        <v>3183</v>
      </c>
      <c r="L2718" s="232">
        <v>154688</v>
      </c>
      <c r="M2718" s="233">
        <v>154688</v>
      </c>
      <c r="N2718" s="130"/>
      <c r="O2718" s="131"/>
      <c r="P2718" s="131"/>
      <c r="Q2718" s="131"/>
      <c r="R2718" s="131"/>
      <c r="S2718" s="131"/>
      <c r="T2718" s="132" t="str">
        <f t="shared" si="2121"/>
        <v>OK</v>
      </c>
      <c r="U2718" s="138"/>
      <c r="V2718" s="138"/>
      <c r="W2718" s="139"/>
      <c r="X2718" s="139"/>
      <c r="Y2718" s="132" t="str">
        <f t="shared" si="2122"/>
        <v>OK</v>
      </c>
      <c r="Z2718" s="210"/>
      <c r="AA2718" s="204"/>
      <c r="AB2718" s="202"/>
      <c r="AC2718" s="202"/>
      <c r="AD2718" s="202"/>
      <c r="AE2718" s="202"/>
      <c r="AF2718" s="202"/>
      <c r="AG2718" s="132" t="str">
        <f t="shared" si="2123"/>
        <v>OK</v>
      </c>
      <c r="AH2718" s="138"/>
      <c r="AI2718" s="138"/>
      <c r="AJ2718" s="139"/>
      <c r="AK2718" s="139"/>
      <c r="AL2718" s="132" t="str">
        <f t="shared" si="2124"/>
        <v>OK</v>
      </c>
      <c r="AM2718" s="140"/>
      <c r="AN2718" s="119">
        <f t="shared" si="2125"/>
        <v>154688</v>
      </c>
      <c r="AO2718" s="120">
        <f t="shared" si="2126"/>
        <v>154688</v>
      </c>
      <c r="AP2718" s="39">
        <f t="shared" si="2127"/>
        <v>154688</v>
      </c>
      <c r="AQ2718" s="141">
        <f t="shared" si="2128"/>
        <v>154688</v>
      </c>
      <c r="AR2718" s="142">
        <f t="shared" si="2129"/>
        <v>0</v>
      </c>
      <c r="AS2718" s="143">
        <f t="shared" si="2130"/>
        <v>0</v>
      </c>
      <c r="AT2718" s="144">
        <f t="shared" si="2131"/>
        <v>154688</v>
      </c>
      <c r="AU2718" s="141">
        <f t="shared" si="2132"/>
        <v>154688</v>
      </c>
      <c r="AV2718" s="142">
        <f t="shared" si="2133"/>
        <v>0</v>
      </c>
      <c r="AW2718" s="143">
        <f t="shared" si="2134"/>
        <v>0</v>
      </c>
      <c r="AY2718" s="146" t="str">
        <f t="shared" si="2135"/>
        <v>41.40</v>
      </c>
      <c r="AZ2718" s="1153" t="b">
        <f>COUNTIF('[1]Codes SEC'!$B$2:$B$250,Ministres!AY2718)&gt;0</f>
        <v>1</v>
      </c>
    </row>
    <row r="2719" spans="1:64" ht="30.6" x14ac:dyDescent="0.25">
      <c r="A2719" s="15" t="s">
        <v>2799</v>
      </c>
      <c r="B2719" s="225">
        <v>18</v>
      </c>
      <c r="C2719" s="122" t="s">
        <v>1315</v>
      </c>
      <c r="D2719" s="123">
        <v>1000</v>
      </c>
      <c r="E2719" s="226"/>
      <c r="F2719" s="122">
        <v>5</v>
      </c>
      <c r="G2719" s="126">
        <v>3</v>
      </c>
      <c r="H2719" s="35" t="str">
        <f t="shared" si="2120"/>
        <v>102</v>
      </c>
      <c r="I2719" s="36" t="s">
        <v>121</v>
      </c>
      <c r="J2719" s="37" t="s">
        <v>3184</v>
      </c>
      <c r="K2719" s="244" t="s">
        <v>3185</v>
      </c>
      <c r="L2719" s="232">
        <v>7410</v>
      </c>
      <c r="M2719" s="233">
        <v>7410</v>
      </c>
      <c r="N2719" s="130"/>
      <c r="O2719" s="131"/>
      <c r="P2719" s="131"/>
      <c r="Q2719" s="131"/>
      <c r="R2719" s="131"/>
      <c r="S2719" s="131"/>
      <c r="T2719" s="132" t="str">
        <f t="shared" si="2121"/>
        <v>OK</v>
      </c>
      <c r="U2719" s="138"/>
      <c r="V2719" s="138"/>
      <c r="W2719" s="139"/>
      <c r="X2719" s="139"/>
      <c r="Y2719" s="132" t="str">
        <f t="shared" si="2122"/>
        <v>OK</v>
      </c>
      <c r="Z2719" s="210"/>
      <c r="AA2719" s="204"/>
      <c r="AB2719" s="202"/>
      <c r="AC2719" s="202"/>
      <c r="AD2719" s="202"/>
      <c r="AE2719" s="202"/>
      <c r="AF2719" s="202"/>
      <c r="AG2719" s="132" t="str">
        <f t="shared" si="2123"/>
        <v>OK</v>
      </c>
      <c r="AH2719" s="138"/>
      <c r="AI2719" s="138"/>
      <c r="AJ2719" s="139"/>
      <c r="AK2719" s="139"/>
      <c r="AL2719" s="132" t="str">
        <f t="shared" si="2124"/>
        <v>OK</v>
      </c>
      <c r="AM2719" s="140"/>
      <c r="AN2719" s="119">
        <f t="shared" si="2125"/>
        <v>7410</v>
      </c>
      <c r="AO2719" s="120">
        <f t="shared" si="2126"/>
        <v>7410</v>
      </c>
      <c r="AP2719" s="39">
        <f t="shared" si="2127"/>
        <v>7410</v>
      </c>
      <c r="AQ2719" s="141">
        <f t="shared" si="2128"/>
        <v>7410</v>
      </c>
      <c r="AR2719" s="142">
        <f t="shared" si="2129"/>
        <v>0</v>
      </c>
      <c r="AS2719" s="143">
        <f t="shared" si="2130"/>
        <v>0</v>
      </c>
      <c r="AT2719" s="144">
        <f t="shared" si="2131"/>
        <v>7410</v>
      </c>
      <c r="AU2719" s="141">
        <f t="shared" si="2132"/>
        <v>7410</v>
      </c>
      <c r="AV2719" s="142">
        <f t="shared" si="2133"/>
        <v>0</v>
      </c>
      <c r="AW2719" s="143">
        <f t="shared" si="2134"/>
        <v>0</v>
      </c>
      <c r="AY2719" s="146" t="str">
        <f t="shared" si="2135"/>
        <v>41.40</v>
      </c>
      <c r="AZ2719" s="1153" t="b">
        <f>COUNTIF('[1]Codes SEC'!$B$2:$B$250,Ministres!AY2719)&gt;0</f>
        <v>1</v>
      </c>
    </row>
    <row r="2720" spans="1:64" ht="30.6" x14ac:dyDescent="0.25">
      <c r="A2720" s="15" t="s">
        <v>2799</v>
      </c>
      <c r="B2720" s="225">
        <v>18</v>
      </c>
      <c r="C2720" s="122" t="s">
        <v>1315</v>
      </c>
      <c r="D2720" s="123">
        <v>1000</v>
      </c>
      <c r="E2720" s="226"/>
      <c r="F2720" s="122">
        <v>5</v>
      </c>
      <c r="G2720" s="126">
        <v>3</v>
      </c>
      <c r="H2720" s="35" t="str">
        <f t="shared" si="2120"/>
        <v>102</v>
      </c>
      <c r="I2720" s="36" t="s">
        <v>121</v>
      </c>
      <c r="J2720" s="37" t="s">
        <v>3186</v>
      </c>
      <c r="K2720" s="244" t="s">
        <v>3187</v>
      </c>
      <c r="L2720" s="232">
        <v>9229</v>
      </c>
      <c r="M2720" s="233">
        <v>9229</v>
      </c>
      <c r="N2720" s="130"/>
      <c r="O2720" s="131"/>
      <c r="P2720" s="131"/>
      <c r="Q2720" s="131"/>
      <c r="R2720" s="131"/>
      <c r="S2720" s="131"/>
      <c r="T2720" s="132" t="str">
        <f t="shared" si="2121"/>
        <v>OK</v>
      </c>
      <c r="U2720" s="138"/>
      <c r="V2720" s="138"/>
      <c r="W2720" s="139"/>
      <c r="X2720" s="139"/>
      <c r="Y2720" s="132" t="str">
        <f t="shared" si="2122"/>
        <v>OK</v>
      </c>
      <c r="Z2720" s="210"/>
      <c r="AA2720" s="204"/>
      <c r="AB2720" s="202"/>
      <c r="AC2720" s="202"/>
      <c r="AD2720" s="202"/>
      <c r="AE2720" s="202"/>
      <c r="AF2720" s="202"/>
      <c r="AG2720" s="132" t="str">
        <f t="shared" si="2123"/>
        <v>OK</v>
      </c>
      <c r="AH2720" s="138"/>
      <c r="AI2720" s="138"/>
      <c r="AJ2720" s="139"/>
      <c r="AK2720" s="139"/>
      <c r="AL2720" s="132" t="str">
        <f t="shared" si="2124"/>
        <v>OK</v>
      </c>
      <c r="AM2720" s="140"/>
      <c r="AN2720" s="119">
        <f t="shared" si="2125"/>
        <v>9229</v>
      </c>
      <c r="AO2720" s="120">
        <f t="shared" si="2126"/>
        <v>9229</v>
      </c>
      <c r="AP2720" s="39">
        <f t="shared" si="2127"/>
        <v>9229</v>
      </c>
      <c r="AQ2720" s="141">
        <f t="shared" si="2128"/>
        <v>9229</v>
      </c>
      <c r="AR2720" s="142">
        <f t="shared" si="2129"/>
        <v>0</v>
      </c>
      <c r="AS2720" s="143">
        <f t="shared" si="2130"/>
        <v>0</v>
      </c>
      <c r="AT2720" s="144">
        <f t="shared" si="2131"/>
        <v>9229</v>
      </c>
      <c r="AU2720" s="141">
        <f t="shared" si="2132"/>
        <v>9229</v>
      </c>
      <c r="AV2720" s="142">
        <f t="shared" si="2133"/>
        <v>0</v>
      </c>
      <c r="AW2720" s="143">
        <f t="shared" si="2134"/>
        <v>0</v>
      </c>
      <c r="AY2720" s="146" t="str">
        <f t="shared" si="2135"/>
        <v>41.40</v>
      </c>
      <c r="AZ2720" s="1153" t="b">
        <f>COUNTIF('[1]Codes SEC'!$B$2:$B$250,Ministres!AY2720)&gt;0</f>
        <v>1</v>
      </c>
    </row>
    <row r="2721" spans="1:64" ht="30.6" x14ac:dyDescent="0.25">
      <c r="A2721" s="15" t="s">
        <v>2799</v>
      </c>
      <c r="B2721" s="225">
        <v>18</v>
      </c>
      <c r="C2721" s="122" t="s">
        <v>1315</v>
      </c>
      <c r="D2721" s="123">
        <v>1000</v>
      </c>
      <c r="E2721" s="226"/>
      <c r="F2721" s="122">
        <v>5</v>
      </c>
      <c r="G2721" s="126">
        <v>3</v>
      </c>
      <c r="H2721" s="35" t="str">
        <f t="shared" si="2120"/>
        <v>102</v>
      </c>
      <c r="I2721" s="36" t="s">
        <v>121</v>
      </c>
      <c r="J2721" s="37" t="s">
        <v>3188</v>
      </c>
      <c r="K2721" s="331" t="s">
        <v>3189</v>
      </c>
      <c r="L2721" s="232">
        <v>4046</v>
      </c>
      <c r="M2721" s="233">
        <v>4046</v>
      </c>
      <c r="N2721" s="130"/>
      <c r="O2721" s="131"/>
      <c r="P2721" s="131"/>
      <c r="Q2721" s="131"/>
      <c r="R2721" s="131"/>
      <c r="S2721" s="131"/>
      <c r="T2721" s="132" t="str">
        <f t="shared" si="2121"/>
        <v>OK</v>
      </c>
      <c r="U2721" s="138"/>
      <c r="V2721" s="138"/>
      <c r="W2721" s="139"/>
      <c r="X2721" s="139"/>
      <c r="Y2721" s="132" t="str">
        <f t="shared" si="2122"/>
        <v>OK</v>
      </c>
      <c r="Z2721" s="210"/>
      <c r="AA2721" s="204"/>
      <c r="AB2721" s="202"/>
      <c r="AC2721" s="202"/>
      <c r="AD2721" s="202"/>
      <c r="AE2721" s="202"/>
      <c r="AF2721" s="202"/>
      <c r="AG2721" s="132" t="str">
        <f t="shared" si="2123"/>
        <v>OK</v>
      </c>
      <c r="AH2721" s="138"/>
      <c r="AI2721" s="138"/>
      <c r="AJ2721" s="139"/>
      <c r="AK2721" s="139"/>
      <c r="AL2721" s="132" t="str">
        <f t="shared" si="2124"/>
        <v>OK</v>
      </c>
      <c r="AM2721" s="140"/>
      <c r="AN2721" s="119">
        <f t="shared" si="2125"/>
        <v>4046</v>
      </c>
      <c r="AO2721" s="120">
        <f t="shared" si="2126"/>
        <v>4046</v>
      </c>
      <c r="AP2721" s="39">
        <f t="shared" si="2127"/>
        <v>4046</v>
      </c>
      <c r="AQ2721" s="141">
        <f t="shared" si="2128"/>
        <v>4046</v>
      </c>
      <c r="AR2721" s="142">
        <f t="shared" si="2129"/>
        <v>0</v>
      </c>
      <c r="AS2721" s="143">
        <f t="shared" si="2130"/>
        <v>0</v>
      </c>
      <c r="AT2721" s="144">
        <f t="shared" si="2131"/>
        <v>4046</v>
      </c>
      <c r="AU2721" s="141">
        <f t="shared" si="2132"/>
        <v>4046</v>
      </c>
      <c r="AV2721" s="142">
        <f t="shared" si="2133"/>
        <v>0</v>
      </c>
      <c r="AW2721" s="143">
        <f t="shared" si="2134"/>
        <v>0</v>
      </c>
      <c r="AY2721" s="146" t="str">
        <f t="shared" si="2135"/>
        <v>41.40</v>
      </c>
      <c r="AZ2721" s="1153" t="b">
        <f>COUNTIF('[1]Codes SEC'!$B$2:$B$250,Ministres!AY2721)&gt;0</f>
        <v>1</v>
      </c>
    </row>
    <row r="2722" spans="1:64" ht="30.6" x14ac:dyDescent="0.25">
      <c r="A2722" s="15" t="s">
        <v>2799</v>
      </c>
      <c r="B2722" s="121">
        <v>18</v>
      </c>
      <c r="C2722" s="122" t="s">
        <v>1315</v>
      </c>
      <c r="D2722" s="123">
        <v>1000</v>
      </c>
      <c r="F2722" s="122">
        <v>16</v>
      </c>
      <c r="G2722" s="126">
        <v>3</v>
      </c>
      <c r="H2722" s="35" t="str">
        <f t="shared" si="2120"/>
        <v>102</v>
      </c>
      <c r="I2722" s="36" t="s">
        <v>121</v>
      </c>
      <c r="J2722" s="37" t="s">
        <v>3190</v>
      </c>
      <c r="K2722" s="244" t="s">
        <v>3191</v>
      </c>
      <c r="L2722" s="232">
        <v>82823</v>
      </c>
      <c r="M2722" s="233">
        <v>82823</v>
      </c>
      <c r="N2722" s="130"/>
      <c r="O2722" s="131"/>
      <c r="P2722" s="131"/>
      <c r="Q2722" s="131"/>
      <c r="R2722" s="131"/>
      <c r="S2722" s="131"/>
      <c r="T2722" s="132" t="str">
        <f t="shared" si="2121"/>
        <v>OK</v>
      </c>
      <c r="U2722" s="138"/>
      <c r="V2722" s="138"/>
      <c r="W2722" s="139"/>
      <c r="X2722" s="139"/>
      <c r="Y2722" s="132" t="str">
        <f t="shared" si="2122"/>
        <v>OK</v>
      </c>
      <c r="Z2722" s="210"/>
      <c r="AA2722" s="204"/>
      <c r="AB2722" s="202"/>
      <c r="AC2722" s="202"/>
      <c r="AD2722" s="202"/>
      <c r="AE2722" s="202"/>
      <c r="AF2722" s="202"/>
      <c r="AG2722" s="132" t="str">
        <f t="shared" si="2123"/>
        <v>OK</v>
      </c>
      <c r="AH2722" s="138"/>
      <c r="AI2722" s="138"/>
      <c r="AJ2722" s="139"/>
      <c r="AK2722" s="139"/>
      <c r="AL2722" s="132" t="str">
        <f t="shared" si="2124"/>
        <v>OK</v>
      </c>
      <c r="AM2722" s="140"/>
      <c r="AN2722" s="119">
        <f t="shared" si="2125"/>
        <v>82823</v>
      </c>
      <c r="AO2722" s="120">
        <f t="shared" si="2126"/>
        <v>82823</v>
      </c>
      <c r="AP2722" s="39">
        <f t="shared" si="2127"/>
        <v>82823</v>
      </c>
      <c r="AQ2722" s="141">
        <f t="shared" si="2128"/>
        <v>82823</v>
      </c>
      <c r="AR2722" s="142">
        <f t="shared" si="2129"/>
        <v>0</v>
      </c>
      <c r="AS2722" s="143">
        <f t="shared" si="2130"/>
        <v>0</v>
      </c>
      <c r="AT2722" s="144">
        <f t="shared" si="2131"/>
        <v>82823</v>
      </c>
      <c r="AU2722" s="141">
        <f t="shared" si="2132"/>
        <v>82823</v>
      </c>
      <c r="AV2722" s="142">
        <f t="shared" si="2133"/>
        <v>0</v>
      </c>
      <c r="AW2722" s="143">
        <f t="shared" si="2134"/>
        <v>0</v>
      </c>
      <c r="AY2722" s="146" t="str">
        <f t="shared" si="2135"/>
        <v>41.40</v>
      </c>
      <c r="AZ2722" s="1153" t="b">
        <f>COUNTIF('[1]Codes SEC'!$B$2:$B$250,Ministres!AY2722)&gt;0</f>
        <v>1</v>
      </c>
    </row>
    <row r="2723" spans="1:64" ht="30.6" x14ac:dyDescent="0.25">
      <c r="A2723" s="15" t="s">
        <v>2799</v>
      </c>
      <c r="B2723" s="121">
        <v>18</v>
      </c>
      <c r="C2723" s="122" t="s">
        <v>1315</v>
      </c>
      <c r="D2723" s="123">
        <v>1000</v>
      </c>
      <c r="F2723" s="122">
        <v>16</v>
      </c>
      <c r="G2723" s="126">
        <v>3</v>
      </c>
      <c r="H2723" s="35" t="str">
        <f t="shared" si="2120"/>
        <v>102</v>
      </c>
      <c r="I2723" s="36" t="s">
        <v>121</v>
      </c>
      <c r="J2723" s="37" t="s">
        <v>3192</v>
      </c>
      <c r="K2723" s="244" t="s">
        <v>3193</v>
      </c>
      <c r="L2723" s="232">
        <v>528</v>
      </c>
      <c r="M2723" s="233">
        <v>528</v>
      </c>
      <c r="N2723" s="130"/>
      <c r="O2723" s="131"/>
      <c r="P2723" s="131"/>
      <c r="Q2723" s="131"/>
      <c r="R2723" s="131"/>
      <c r="S2723" s="131"/>
      <c r="T2723" s="132" t="str">
        <f t="shared" si="2121"/>
        <v>OK</v>
      </c>
      <c r="U2723" s="138"/>
      <c r="V2723" s="138"/>
      <c r="W2723" s="139"/>
      <c r="X2723" s="139"/>
      <c r="Y2723" s="132" t="str">
        <f t="shared" si="2122"/>
        <v>OK</v>
      </c>
      <c r="Z2723" s="210"/>
      <c r="AA2723" s="204"/>
      <c r="AB2723" s="202"/>
      <c r="AC2723" s="202"/>
      <c r="AD2723" s="202"/>
      <c r="AE2723" s="202"/>
      <c r="AF2723" s="202"/>
      <c r="AG2723" s="132" t="str">
        <f t="shared" si="2123"/>
        <v>OK</v>
      </c>
      <c r="AH2723" s="138"/>
      <c r="AI2723" s="138"/>
      <c r="AJ2723" s="139"/>
      <c r="AK2723" s="139"/>
      <c r="AL2723" s="132" t="str">
        <f t="shared" si="2124"/>
        <v>OK</v>
      </c>
      <c r="AM2723" s="140"/>
      <c r="AN2723" s="119">
        <f t="shared" si="2125"/>
        <v>528</v>
      </c>
      <c r="AO2723" s="120">
        <f t="shared" si="2126"/>
        <v>528</v>
      </c>
      <c r="AP2723" s="39">
        <f t="shared" si="2127"/>
        <v>528</v>
      </c>
      <c r="AQ2723" s="141">
        <f t="shared" si="2128"/>
        <v>528</v>
      </c>
      <c r="AR2723" s="142">
        <f t="shared" si="2129"/>
        <v>0</v>
      </c>
      <c r="AS2723" s="143">
        <f t="shared" si="2130"/>
        <v>0</v>
      </c>
      <c r="AT2723" s="144">
        <f t="shared" si="2131"/>
        <v>528</v>
      </c>
      <c r="AU2723" s="141">
        <f t="shared" si="2132"/>
        <v>528</v>
      </c>
      <c r="AV2723" s="142">
        <f t="shared" si="2133"/>
        <v>0</v>
      </c>
      <c r="AW2723" s="143">
        <f t="shared" si="2134"/>
        <v>0</v>
      </c>
      <c r="AY2723" s="146" t="str">
        <f t="shared" si="2135"/>
        <v>41.40</v>
      </c>
      <c r="AZ2723" s="1153" t="b">
        <f>COUNTIF('[1]Codes SEC'!$B$2:$B$250,Ministres!AY2723)&gt;0</f>
        <v>1</v>
      </c>
    </row>
    <row r="2724" spans="1:64" ht="30.6" x14ac:dyDescent="0.25">
      <c r="A2724" s="15" t="s">
        <v>2799</v>
      </c>
      <c r="B2724" s="121">
        <v>18</v>
      </c>
      <c r="C2724" s="122" t="s">
        <v>1315</v>
      </c>
      <c r="D2724" s="123">
        <v>1000</v>
      </c>
      <c r="F2724" s="122">
        <v>16</v>
      </c>
      <c r="G2724" s="126">
        <v>3</v>
      </c>
      <c r="H2724" s="35" t="str">
        <f t="shared" si="2120"/>
        <v>102</v>
      </c>
      <c r="I2724" s="36" t="s">
        <v>121</v>
      </c>
      <c r="J2724" s="37" t="s">
        <v>3194</v>
      </c>
      <c r="K2724" s="244" t="s">
        <v>3195</v>
      </c>
      <c r="L2724" s="232">
        <v>36247</v>
      </c>
      <c r="M2724" s="233">
        <v>36247</v>
      </c>
      <c r="N2724" s="130"/>
      <c r="O2724" s="131"/>
      <c r="P2724" s="131"/>
      <c r="Q2724" s="131"/>
      <c r="R2724" s="131"/>
      <c r="S2724" s="131"/>
      <c r="T2724" s="132" t="str">
        <f t="shared" si="2121"/>
        <v>OK</v>
      </c>
      <c r="U2724" s="138"/>
      <c r="V2724" s="138"/>
      <c r="W2724" s="139"/>
      <c r="X2724" s="139"/>
      <c r="Y2724" s="132" t="str">
        <f t="shared" si="2122"/>
        <v>OK</v>
      </c>
      <c r="Z2724" s="210"/>
      <c r="AA2724" s="204"/>
      <c r="AB2724" s="202"/>
      <c r="AC2724" s="202"/>
      <c r="AD2724" s="202"/>
      <c r="AE2724" s="202"/>
      <c r="AF2724" s="202"/>
      <c r="AG2724" s="132" t="str">
        <f t="shared" si="2123"/>
        <v>OK</v>
      </c>
      <c r="AH2724" s="138"/>
      <c r="AI2724" s="138"/>
      <c r="AJ2724" s="139"/>
      <c r="AK2724" s="139"/>
      <c r="AL2724" s="132" t="str">
        <f t="shared" si="2124"/>
        <v>OK</v>
      </c>
      <c r="AM2724" s="140"/>
      <c r="AN2724" s="119">
        <f t="shared" si="2125"/>
        <v>36247</v>
      </c>
      <c r="AO2724" s="120">
        <f t="shared" si="2126"/>
        <v>36247</v>
      </c>
      <c r="AP2724" s="39">
        <f t="shared" si="2127"/>
        <v>36247</v>
      </c>
      <c r="AQ2724" s="141">
        <f t="shared" si="2128"/>
        <v>36247</v>
      </c>
      <c r="AR2724" s="142">
        <f t="shared" si="2129"/>
        <v>0</v>
      </c>
      <c r="AS2724" s="143">
        <f t="shared" si="2130"/>
        <v>0</v>
      </c>
      <c r="AT2724" s="144">
        <f t="shared" si="2131"/>
        <v>36247</v>
      </c>
      <c r="AU2724" s="141">
        <f t="shared" si="2132"/>
        <v>36247</v>
      </c>
      <c r="AV2724" s="142">
        <f t="shared" si="2133"/>
        <v>0</v>
      </c>
      <c r="AW2724" s="143">
        <f t="shared" si="2134"/>
        <v>0</v>
      </c>
      <c r="AY2724" s="146" t="str">
        <f t="shared" si="2135"/>
        <v>41.40</v>
      </c>
      <c r="AZ2724" s="1153" t="b">
        <f>COUNTIF('[1]Codes SEC'!$B$2:$B$250,Ministres!AY2724)&gt;0</f>
        <v>1</v>
      </c>
    </row>
    <row r="2725" spans="1:64" ht="30.6" x14ac:dyDescent="0.25">
      <c r="A2725" s="15" t="s">
        <v>2799</v>
      </c>
      <c r="B2725" s="121">
        <v>18</v>
      </c>
      <c r="C2725" s="122" t="s">
        <v>1315</v>
      </c>
      <c r="D2725" s="123">
        <v>1000</v>
      </c>
      <c r="F2725" s="122">
        <v>16</v>
      </c>
      <c r="G2725" s="126">
        <v>3</v>
      </c>
      <c r="H2725" s="35" t="str">
        <f t="shared" si="2120"/>
        <v>102</v>
      </c>
      <c r="I2725" s="36" t="s">
        <v>121</v>
      </c>
      <c r="J2725" s="37" t="s">
        <v>3196</v>
      </c>
      <c r="K2725" s="244" t="s">
        <v>3197</v>
      </c>
      <c r="L2725" s="232">
        <v>12844</v>
      </c>
      <c r="M2725" s="233">
        <v>12844</v>
      </c>
      <c r="N2725" s="130"/>
      <c r="O2725" s="131"/>
      <c r="P2725" s="131"/>
      <c r="Q2725" s="131"/>
      <c r="R2725" s="131"/>
      <c r="S2725" s="131"/>
      <c r="T2725" s="132" t="str">
        <f t="shared" si="2121"/>
        <v>OK</v>
      </c>
      <c r="U2725" s="138"/>
      <c r="V2725" s="138"/>
      <c r="W2725" s="139"/>
      <c r="X2725" s="139"/>
      <c r="Y2725" s="132" t="str">
        <f t="shared" si="2122"/>
        <v>OK</v>
      </c>
      <c r="Z2725" s="210"/>
      <c r="AA2725" s="204"/>
      <c r="AB2725" s="202"/>
      <c r="AC2725" s="202"/>
      <c r="AD2725" s="202"/>
      <c r="AE2725" s="202"/>
      <c r="AF2725" s="202"/>
      <c r="AG2725" s="132" t="str">
        <f t="shared" si="2123"/>
        <v>OK</v>
      </c>
      <c r="AH2725" s="138"/>
      <c r="AI2725" s="138"/>
      <c r="AJ2725" s="139"/>
      <c r="AK2725" s="139"/>
      <c r="AL2725" s="132" t="str">
        <f t="shared" si="2124"/>
        <v>OK</v>
      </c>
      <c r="AM2725" s="140"/>
      <c r="AN2725" s="119">
        <f t="shared" si="2125"/>
        <v>12844</v>
      </c>
      <c r="AO2725" s="120">
        <f t="shared" si="2126"/>
        <v>12844</v>
      </c>
      <c r="AP2725" s="39">
        <f t="shared" si="2127"/>
        <v>12844</v>
      </c>
      <c r="AQ2725" s="141">
        <f t="shared" si="2128"/>
        <v>12844</v>
      </c>
      <c r="AR2725" s="142">
        <f t="shared" si="2129"/>
        <v>0</v>
      </c>
      <c r="AS2725" s="143">
        <f t="shared" si="2130"/>
        <v>0</v>
      </c>
      <c r="AT2725" s="144">
        <f t="shared" si="2131"/>
        <v>12844</v>
      </c>
      <c r="AU2725" s="141">
        <f t="shared" si="2132"/>
        <v>12844</v>
      </c>
      <c r="AV2725" s="142">
        <f t="shared" si="2133"/>
        <v>0</v>
      </c>
      <c r="AW2725" s="143">
        <f t="shared" si="2134"/>
        <v>0</v>
      </c>
      <c r="AY2725" s="146" t="str">
        <f t="shared" si="2135"/>
        <v>41.40</v>
      </c>
      <c r="AZ2725" s="1153" t="b">
        <f>COUNTIF('[1]Codes SEC'!$B$2:$B$250,Ministres!AY2725)&gt;0</f>
        <v>1</v>
      </c>
    </row>
    <row r="2726" spans="1:64" ht="30.6" x14ac:dyDescent="0.25">
      <c r="A2726" s="15" t="s">
        <v>2799</v>
      </c>
      <c r="B2726" s="121">
        <v>18</v>
      </c>
      <c r="C2726" s="122" t="s">
        <v>1315</v>
      </c>
      <c r="D2726" s="123">
        <v>1000</v>
      </c>
      <c r="F2726" s="122">
        <v>16</v>
      </c>
      <c r="G2726" s="126">
        <v>3</v>
      </c>
      <c r="H2726" s="35" t="str">
        <f t="shared" si="2120"/>
        <v>102</v>
      </c>
      <c r="I2726" s="36" t="s">
        <v>121</v>
      </c>
      <c r="J2726" s="37" t="s">
        <v>3198</v>
      </c>
      <c r="K2726" s="244" t="s">
        <v>3199</v>
      </c>
      <c r="L2726" s="232">
        <v>98</v>
      </c>
      <c r="M2726" s="233">
        <v>98</v>
      </c>
      <c r="N2726" s="130"/>
      <c r="O2726" s="131"/>
      <c r="P2726" s="131"/>
      <c r="Q2726" s="131"/>
      <c r="R2726" s="131"/>
      <c r="S2726" s="131"/>
      <c r="T2726" s="132" t="str">
        <f t="shared" si="2121"/>
        <v>OK</v>
      </c>
      <c r="U2726" s="138"/>
      <c r="V2726" s="138"/>
      <c r="W2726" s="139"/>
      <c r="X2726" s="139"/>
      <c r="Y2726" s="132" t="str">
        <f t="shared" si="2122"/>
        <v>OK</v>
      </c>
      <c r="Z2726" s="210"/>
      <c r="AA2726" s="204"/>
      <c r="AB2726" s="202"/>
      <c r="AC2726" s="202"/>
      <c r="AD2726" s="202"/>
      <c r="AE2726" s="202"/>
      <c r="AF2726" s="202"/>
      <c r="AG2726" s="132" t="str">
        <f t="shared" si="2123"/>
        <v>OK</v>
      </c>
      <c r="AH2726" s="138"/>
      <c r="AI2726" s="138"/>
      <c r="AJ2726" s="139"/>
      <c r="AK2726" s="139"/>
      <c r="AL2726" s="132" t="str">
        <f t="shared" si="2124"/>
        <v>OK</v>
      </c>
      <c r="AM2726" s="140"/>
      <c r="AN2726" s="119">
        <f t="shared" si="2125"/>
        <v>98</v>
      </c>
      <c r="AO2726" s="120">
        <f t="shared" si="2126"/>
        <v>98</v>
      </c>
      <c r="AP2726" s="39">
        <f t="shared" si="2127"/>
        <v>98</v>
      </c>
      <c r="AQ2726" s="141">
        <f t="shared" si="2128"/>
        <v>98</v>
      </c>
      <c r="AR2726" s="142">
        <f t="shared" si="2129"/>
        <v>0</v>
      </c>
      <c r="AS2726" s="143">
        <f t="shared" si="2130"/>
        <v>0</v>
      </c>
      <c r="AT2726" s="144">
        <f t="shared" si="2131"/>
        <v>98</v>
      </c>
      <c r="AU2726" s="141">
        <f t="shared" si="2132"/>
        <v>98</v>
      </c>
      <c r="AV2726" s="142">
        <f t="shared" si="2133"/>
        <v>0</v>
      </c>
      <c r="AW2726" s="143">
        <f t="shared" si="2134"/>
        <v>0</v>
      </c>
      <c r="AY2726" s="146" t="str">
        <f t="shared" si="2135"/>
        <v>41.40</v>
      </c>
      <c r="AZ2726" s="1153" t="b">
        <f>COUNTIF('[1]Codes SEC'!$B$2:$B$250,Ministres!AY2726)&gt;0</f>
        <v>1</v>
      </c>
    </row>
    <row r="2727" spans="1:64" ht="30.6" x14ac:dyDescent="0.25">
      <c r="A2727" s="15" t="s">
        <v>2799</v>
      </c>
      <c r="B2727" s="121">
        <v>18</v>
      </c>
      <c r="C2727" s="122" t="s">
        <v>1315</v>
      </c>
      <c r="D2727" s="123">
        <v>1000</v>
      </c>
      <c r="F2727" s="122">
        <v>16</v>
      </c>
      <c r="G2727" s="126">
        <v>3</v>
      </c>
      <c r="H2727" s="35" t="str">
        <f t="shared" si="2120"/>
        <v>102</v>
      </c>
      <c r="I2727" s="36" t="s">
        <v>121</v>
      </c>
      <c r="J2727" s="37" t="s">
        <v>3200</v>
      </c>
      <c r="K2727" s="244" t="s">
        <v>3201</v>
      </c>
      <c r="L2727" s="232">
        <v>955</v>
      </c>
      <c r="M2727" s="233">
        <v>955</v>
      </c>
      <c r="N2727" s="130"/>
      <c r="O2727" s="131"/>
      <c r="P2727" s="131"/>
      <c r="Q2727" s="131"/>
      <c r="R2727" s="131"/>
      <c r="S2727" s="131"/>
      <c r="T2727" s="132" t="str">
        <f t="shared" si="2121"/>
        <v>OK</v>
      </c>
      <c r="U2727" s="138"/>
      <c r="V2727" s="138"/>
      <c r="W2727" s="139"/>
      <c r="X2727" s="139"/>
      <c r="Y2727" s="132" t="str">
        <f t="shared" si="2122"/>
        <v>OK</v>
      </c>
      <c r="Z2727" s="210"/>
      <c r="AA2727" s="204"/>
      <c r="AB2727" s="202"/>
      <c r="AC2727" s="202"/>
      <c r="AD2727" s="202"/>
      <c r="AE2727" s="202"/>
      <c r="AF2727" s="202"/>
      <c r="AG2727" s="132" t="str">
        <f t="shared" si="2123"/>
        <v>OK</v>
      </c>
      <c r="AH2727" s="138"/>
      <c r="AI2727" s="138"/>
      <c r="AJ2727" s="139"/>
      <c r="AK2727" s="139"/>
      <c r="AL2727" s="132" t="str">
        <f t="shared" si="2124"/>
        <v>OK</v>
      </c>
      <c r="AM2727" s="140"/>
      <c r="AN2727" s="119">
        <f t="shared" si="2125"/>
        <v>955</v>
      </c>
      <c r="AO2727" s="120">
        <f t="shared" si="2126"/>
        <v>955</v>
      </c>
      <c r="AP2727" s="39">
        <f t="shared" si="2127"/>
        <v>955</v>
      </c>
      <c r="AQ2727" s="141">
        <f t="shared" si="2128"/>
        <v>955</v>
      </c>
      <c r="AR2727" s="142">
        <f t="shared" si="2129"/>
        <v>0</v>
      </c>
      <c r="AS2727" s="143">
        <f t="shared" si="2130"/>
        <v>0</v>
      </c>
      <c r="AT2727" s="144">
        <f t="shared" si="2131"/>
        <v>955</v>
      </c>
      <c r="AU2727" s="141">
        <f t="shared" si="2132"/>
        <v>955</v>
      </c>
      <c r="AV2727" s="142">
        <f t="shared" si="2133"/>
        <v>0</v>
      </c>
      <c r="AW2727" s="143">
        <f t="shared" si="2134"/>
        <v>0</v>
      </c>
      <c r="AY2727" s="146" t="str">
        <f t="shared" si="2135"/>
        <v>41.40</v>
      </c>
      <c r="AZ2727" s="1153" t="b">
        <f>COUNTIF('[1]Codes SEC'!$B$2:$B$250,Ministres!AY2727)&gt;0</f>
        <v>1</v>
      </c>
    </row>
    <row r="2728" spans="1:64" ht="30.6" x14ac:dyDescent="0.25">
      <c r="A2728" s="15" t="s">
        <v>2799</v>
      </c>
      <c r="B2728" s="121">
        <v>18</v>
      </c>
      <c r="C2728" s="122" t="s">
        <v>1315</v>
      </c>
      <c r="D2728" s="123">
        <v>1000</v>
      </c>
      <c r="F2728" s="122">
        <v>16</v>
      </c>
      <c r="G2728" s="126">
        <v>3</v>
      </c>
      <c r="H2728" s="35" t="str">
        <f t="shared" si="2120"/>
        <v>102</v>
      </c>
      <c r="I2728" s="36" t="s">
        <v>121</v>
      </c>
      <c r="J2728" s="37" t="s">
        <v>3202</v>
      </c>
      <c r="K2728" s="244" t="s">
        <v>3203</v>
      </c>
      <c r="L2728" s="232">
        <v>406</v>
      </c>
      <c r="M2728" s="233">
        <v>406</v>
      </c>
      <c r="N2728" s="130"/>
      <c r="O2728" s="131"/>
      <c r="P2728" s="131"/>
      <c r="Q2728" s="131"/>
      <c r="R2728" s="131"/>
      <c r="S2728" s="131"/>
      <c r="T2728" s="132" t="str">
        <f t="shared" si="2121"/>
        <v>OK</v>
      </c>
      <c r="U2728" s="138"/>
      <c r="V2728" s="138"/>
      <c r="W2728" s="139"/>
      <c r="X2728" s="139"/>
      <c r="Y2728" s="132" t="str">
        <f t="shared" si="2122"/>
        <v>OK</v>
      </c>
      <c r="Z2728" s="210"/>
      <c r="AA2728" s="204"/>
      <c r="AB2728" s="202"/>
      <c r="AC2728" s="202"/>
      <c r="AD2728" s="202"/>
      <c r="AE2728" s="202"/>
      <c r="AF2728" s="202"/>
      <c r="AG2728" s="132" t="str">
        <f t="shared" si="2123"/>
        <v>OK</v>
      </c>
      <c r="AH2728" s="138"/>
      <c r="AI2728" s="138"/>
      <c r="AJ2728" s="139"/>
      <c r="AK2728" s="139"/>
      <c r="AL2728" s="132" t="str">
        <f t="shared" si="2124"/>
        <v>OK</v>
      </c>
      <c r="AM2728" s="140"/>
      <c r="AN2728" s="119">
        <f t="shared" si="2125"/>
        <v>406</v>
      </c>
      <c r="AO2728" s="120">
        <f t="shared" si="2126"/>
        <v>406</v>
      </c>
      <c r="AP2728" s="39">
        <f t="shared" si="2127"/>
        <v>406</v>
      </c>
      <c r="AQ2728" s="141">
        <f t="shared" si="2128"/>
        <v>406</v>
      </c>
      <c r="AR2728" s="142">
        <f t="shared" si="2129"/>
        <v>0</v>
      </c>
      <c r="AS2728" s="143">
        <f t="shared" si="2130"/>
        <v>0</v>
      </c>
      <c r="AT2728" s="144">
        <f t="shared" si="2131"/>
        <v>406</v>
      </c>
      <c r="AU2728" s="141">
        <f t="shared" si="2132"/>
        <v>406</v>
      </c>
      <c r="AV2728" s="142">
        <f t="shared" si="2133"/>
        <v>0</v>
      </c>
      <c r="AW2728" s="143">
        <f t="shared" si="2134"/>
        <v>0</v>
      </c>
      <c r="AY2728" s="146" t="str">
        <f t="shared" si="2135"/>
        <v>41.40</v>
      </c>
      <c r="AZ2728" s="1153" t="b">
        <f>COUNTIF('[1]Codes SEC'!$B$2:$B$250,Ministres!AY2728)&gt;0</f>
        <v>1</v>
      </c>
    </row>
    <row r="2729" spans="1:64" ht="30.6" x14ac:dyDescent="0.25">
      <c r="A2729" s="15" t="s">
        <v>2799</v>
      </c>
      <c r="B2729" s="121">
        <v>18</v>
      </c>
      <c r="C2729" s="122" t="s">
        <v>1315</v>
      </c>
      <c r="D2729" s="123">
        <v>1000</v>
      </c>
      <c r="F2729" s="122">
        <v>16</v>
      </c>
      <c r="G2729" s="126">
        <v>3</v>
      </c>
      <c r="H2729" s="35" t="str">
        <f t="shared" si="2120"/>
        <v>102</v>
      </c>
      <c r="I2729" s="36" t="s">
        <v>121</v>
      </c>
      <c r="J2729" s="37" t="s">
        <v>3204</v>
      </c>
      <c r="K2729" s="244" t="s">
        <v>3205</v>
      </c>
      <c r="L2729" s="232">
        <v>9243</v>
      </c>
      <c r="M2729" s="233">
        <v>9243</v>
      </c>
      <c r="N2729" s="130"/>
      <c r="O2729" s="131"/>
      <c r="P2729" s="131"/>
      <c r="Q2729" s="131"/>
      <c r="R2729" s="131"/>
      <c r="S2729" s="131"/>
      <c r="T2729" s="132" t="str">
        <f t="shared" si="2121"/>
        <v>OK</v>
      </c>
      <c r="U2729" s="138"/>
      <c r="V2729" s="138"/>
      <c r="W2729" s="139"/>
      <c r="X2729" s="139"/>
      <c r="Y2729" s="132" t="str">
        <f t="shared" si="2122"/>
        <v>OK</v>
      </c>
      <c r="Z2729" s="210"/>
      <c r="AA2729" s="204"/>
      <c r="AB2729" s="202"/>
      <c r="AC2729" s="202"/>
      <c r="AD2729" s="202"/>
      <c r="AE2729" s="202"/>
      <c r="AF2729" s="202"/>
      <c r="AG2729" s="132" t="str">
        <f t="shared" si="2123"/>
        <v>OK</v>
      </c>
      <c r="AH2729" s="138"/>
      <c r="AI2729" s="138"/>
      <c r="AJ2729" s="139"/>
      <c r="AK2729" s="139"/>
      <c r="AL2729" s="132" t="str">
        <f t="shared" si="2124"/>
        <v>OK</v>
      </c>
      <c r="AM2729" s="140"/>
      <c r="AN2729" s="119">
        <f t="shared" si="2125"/>
        <v>9243</v>
      </c>
      <c r="AO2729" s="120">
        <f t="shared" si="2126"/>
        <v>9243</v>
      </c>
      <c r="AP2729" s="39">
        <f t="shared" si="2127"/>
        <v>9243</v>
      </c>
      <c r="AQ2729" s="141">
        <f t="shared" si="2128"/>
        <v>9243</v>
      </c>
      <c r="AR2729" s="142">
        <f t="shared" si="2129"/>
        <v>0</v>
      </c>
      <c r="AS2729" s="143">
        <f t="shared" si="2130"/>
        <v>0</v>
      </c>
      <c r="AT2729" s="144">
        <f t="shared" si="2131"/>
        <v>9243</v>
      </c>
      <c r="AU2729" s="141">
        <f t="shared" si="2132"/>
        <v>9243</v>
      </c>
      <c r="AV2729" s="142">
        <f t="shared" si="2133"/>
        <v>0</v>
      </c>
      <c r="AW2729" s="143">
        <f t="shared" si="2134"/>
        <v>0</v>
      </c>
      <c r="AY2729" s="146" t="str">
        <f t="shared" si="2135"/>
        <v>41.40</v>
      </c>
      <c r="AZ2729" s="1153" t="b">
        <f>COUNTIF('[1]Codes SEC'!$B$2:$B$250,Ministres!AY2729)&gt;0</f>
        <v>1</v>
      </c>
    </row>
    <row r="2730" spans="1:64" ht="30.6" x14ac:dyDescent="0.25">
      <c r="A2730" s="15" t="s">
        <v>2799</v>
      </c>
      <c r="B2730" s="121">
        <v>18</v>
      </c>
      <c r="C2730" s="122" t="s">
        <v>1315</v>
      </c>
      <c r="D2730" s="123">
        <v>1000</v>
      </c>
      <c r="F2730" s="122">
        <v>12</v>
      </c>
      <c r="G2730" s="126">
        <v>3</v>
      </c>
      <c r="H2730" s="35" t="str">
        <f t="shared" si="2120"/>
        <v>102</v>
      </c>
      <c r="I2730" s="36" t="s">
        <v>121</v>
      </c>
      <c r="J2730" s="37" t="s">
        <v>3206</v>
      </c>
      <c r="K2730" s="281" t="s">
        <v>3207</v>
      </c>
      <c r="L2730" s="232">
        <v>175</v>
      </c>
      <c r="M2730" s="233">
        <v>175</v>
      </c>
      <c r="N2730" s="130"/>
      <c r="O2730" s="131"/>
      <c r="P2730" s="131"/>
      <c r="Q2730" s="131"/>
      <c r="R2730" s="131"/>
      <c r="S2730" s="131"/>
      <c r="T2730" s="132" t="str">
        <f>IF(SUM(N2730:S2730)=U2730,"OK",SUM(N2730:S2730)-U2730)</f>
        <v>OK</v>
      </c>
      <c r="U2730" s="133"/>
      <c r="V2730" s="133"/>
      <c r="W2730" s="134"/>
      <c r="X2730" s="134"/>
      <c r="Y2730" s="132" t="str">
        <f>IF(SUM(W2730:X2730)=Z2730,"OK",SUM(W2730:X2730)-Z2730)</f>
        <v>OK</v>
      </c>
      <c r="Z2730" s="135"/>
      <c r="AA2730" s="204"/>
      <c r="AB2730" s="202"/>
      <c r="AC2730" s="202"/>
      <c r="AD2730" s="202"/>
      <c r="AE2730" s="202"/>
      <c r="AF2730" s="202"/>
      <c r="AG2730" s="132" t="str">
        <f>IF(SUM(AA2730:AF2730)=AH2730,"OK",SUM(AA2730:AF2730)-AH2730)</f>
        <v>OK</v>
      </c>
      <c r="AH2730" s="133"/>
      <c r="AI2730" s="133"/>
      <c r="AJ2730" s="134"/>
      <c r="AK2730" s="134"/>
      <c r="AL2730" s="132" t="str">
        <f>IF(SUM(AJ2730:AK2730)=AM2730,"OK",SUM(AJ2730:AK2730)-AM2730)</f>
        <v>OK</v>
      </c>
      <c r="AM2730" s="205"/>
      <c r="AN2730" s="119">
        <f>L2730+U2730+V2730+Z2730</f>
        <v>175</v>
      </c>
      <c r="AO2730" s="120">
        <f>M2730+AH2730+AI2730+AM2730</f>
        <v>175</v>
      </c>
      <c r="AP2730" s="39">
        <f>L2730</f>
        <v>175</v>
      </c>
      <c r="AQ2730" s="141">
        <f>AN2730</f>
        <v>175</v>
      </c>
      <c r="AR2730" s="142">
        <f>AQ2730-AP2730</f>
        <v>0</v>
      </c>
      <c r="AS2730" s="143">
        <f>AR2730/AP2730</f>
        <v>0</v>
      </c>
      <c r="AT2730" s="144">
        <f>M2730</f>
        <v>175</v>
      </c>
      <c r="AU2730" s="141">
        <f>AO2730</f>
        <v>175</v>
      </c>
      <c r="AV2730" s="142">
        <f>AU2730-AT2730</f>
        <v>0</v>
      </c>
      <c r="AW2730" s="143">
        <f>AV2730/AT2730</f>
        <v>0</v>
      </c>
      <c r="AY2730" s="146" t="str">
        <f t="shared" si="2135"/>
        <v>41.40</v>
      </c>
      <c r="AZ2730" s="1153" t="b">
        <f>COUNTIF('[1]Codes SEC'!$B$2:$B$250,Ministres!AY2730)&gt;0</f>
        <v>1</v>
      </c>
    </row>
    <row r="2731" spans="1:64" s="197" customFormat="1" ht="30.6" x14ac:dyDescent="0.25">
      <c r="A2731" s="15" t="s">
        <v>2799</v>
      </c>
      <c r="B2731" s="225">
        <v>18</v>
      </c>
      <c r="C2731" s="122" t="s">
        <v>1315</v>
      </c>
      <c r="D2731" s="123">
        <v>1000</v>
      </c>
      <c r="E2731" s="226"/>
      <c r="F2731" s="122">
        <v>12</v>
      </c>
      <c r="G2731" s="126">
        <v>3</v>
      </c>
      <c r="H2731" s="35" t="str">
        <f t="shared" si="2120"/>
        <v>102</v>
      </c>
      <c r="I2731" s="36" t="s">
        <v>121</v>
      </c>
      <c r="J2731" s="37" t="s">
        <v>3208</v>
      </c>
      <c r="K2731" s="331" t="s">
        <v>3209</v>
      </c>
      <c r="L2731" s="232">
        <v>0</v>
      </c>
      <c r="M2731" s="233">
        <v>0</v>
      </c>
      <c r="N2731" s="130"/>
      <c r="O2731" s="131"/>
      <c r="P2731" s="131"/>
      <c r="Q2731" s="131"/>
      <c r="R2731" s="131"/>
      <c r="S2731" s="131"/>
      <c r="T2731" s="132" t="str">
        <f>IF(SUM(N2731:S2731)=U2731,"OK",SUM(N2731:S2731)-U2731)</f>
        <v>OK</v>
      </c>
      <c r="U2731" s="138"/>
      <c r="V2731" s="138"/>
      <c r="W2731" s="139"/>
      <c r="X2731" s="139"/>
      <c r="Y2731" s="132" t="str">
        <f>IF(SUM(W2731:X2731)=Z2731,"OK",SUM(W2731:X2731)-Z2731)</f>
        <v>OK</v>
      </c>
      <c r="Z2731" s="210"/>
      <c r="AA2731" s="204"/>
      <c r="AB2731" s="202"/>
      <c r="AC2731" s="202"/>
      <c r="AD2731" s="202"/>
      <c r="AE2731" s="202"/>
      <c r="AF2731" s="202"/>
      <c r="AG2731" s="132" t="str">
        <f>IF(SUM(AA2731:AF2731)=AH2731,"OK",SUM(AA2731:AF2731)-AH2731)</f>
        <v>OK</v>
      </c>
      <c r="AH2731" s="138"/>
      <c r="AI2731" s="138"/>
      <c r="AJ2731" s="139"/>
      <c r="AK2731" s="139"/>
      <c r="AL2731" s="132" t="str">
        <f>IF(SUM(AJ2731:AK2731)=AM2731,"OK",SUM(AJ2731:AK2731)-AM2731)</f>
        <v>OK</v>
      </c>
      <c r="AM2731" s="140"/>
      <c r="AN2731" s="119">
        <f>L2731+U2731+V2731+Z2731</f>
        <v>0</v>
      </c>
      <c r="AO2731" s="120">
        <f>M2731+AH2731+AI2731+AM2731</f>
        <v>0</v>
      </c>
      <c r="AP2731" s="39">
        <f>L2731</f>
        <v>0</v>
      </c>
      <c r="AQ2731" s="141">
        <f>AN2731</f>
        <v>0</v>
      </c>
      <c r="AR2731" s="142">
        <f>AQ2731-AP2731</f>
        <v>0</v>
      </c>
      <c r="AS2731" s="143" t="e">
        <f>AR2731/AP2731</f>
        <v>#DIV/0!</v>
      </c>
      <c r="AT2731" s="144">
        <f>M2731</f>
        <v>0</v>
      </c>
      <c r="AU2731" s="141">
        <f>AO2731</f>
        <v>0</v>
      </c>
      <c r="AV2731" s="142">
        <f>AU2731-AT2731</f>
        <v>0</v>
      </c>
      <c r="AW2731" s="143" t="e">
        <f>AV2731/AT2731</f>
        <v>#DIV/0!</v>
      </c>
      <c r="AX2731" s="12"/>
      <c r="AY2731" s="146" t="str">
        <f t="shared" si="2135"/>
        <v>41.40</v>
      </c>
      <c r="AZ2731" s="1153" t="b">
        <f>COUNTIF('[1]Codes SEC'!$B$2:$B$250,Ministres!AY2731)&gt;0</f>
        <v>1</v>
      </c>
      <c r="BA2731" s="12"/>
      <c r="BB2731" s="12"/>
      <c r="BC2731" s="12"/>
      <c r="BD2731" s="12"/>
      <c r="BE2731" s="12"/>
      <c r="BF2731" s="12"/>
      <c r="BG2731" s="12"/>
      <c r="BH2731" s="12"/>
      <c r="BI2731" s="12"/>
      <c r="BJ2731" s="12"/>
      <c r="BK2731" s="12"/>
      <c r="BL2731" s="12"/>
    </row>
    <row r="2732" spans="1:64" ht="30.6" x14ac:dyDescent="0.25">
      <c r="A2732" s="15" t="s">
        <v>2799</v>
      </c>
      <c r="B2732" s="121">
        <v>18</v>
      </c>
      <c r="C2732" s="122" t="s">
        <v>1315</v>
      </c>
      <c r="D2732" s="123">
        <v>1000</v>
      </c>
      <c r="F2732" s="122">
        <v>12</v>
      </c>
      <c r="G2732" s="126">
        <v>3</v>
      </c>
      <c r="H2732" s="35" t="str">
        <f t="shared" si="2120"/>
        <v>102</v>
      </c>
      <c r="I2732" s="36" t="s">
        <v>121</v>
      </c>
      <c r="J2732" s="37" t="s">
        <v>3210</v>
      </c>
      <c r="K2732" s="244" t="s">
        <v>3211</v>
      </c>
      <c r="L2732" s="232">
        <v>709</v>
      </c>
      <c r="M2732" s="233">
        <v>709</v>
      </c>
      <c r="N2732" s="130"/>
      <c r="O2732" s="131"/>
      <c r="P2732" s="131"/>
      <c r="Q2732" s="131"/>
      <c r="R2732" s="131"/>
      <c r="S2732" s="131"/>
      <c r="T2732" s="132" t="str">
        <f t="shared" si="2121"/>
        <v>OK</v>
      </c>
      <c r="U2732" s="138"/>
      <c r="V2732" s="138"/>
      <c r="W2732" s="139"/>
      <c r="X2732" s="139"/>
      <c r="Y2732" s="132" t="str">
        <f t="shared" si="2122"/>
        <v>OK</v>
      </c>
      <c r="Z2732" s="210"/>
      <c r="AA2732" s="204"/>
      <c r="AB2732" s="202"/>
      <c r="AC2732" s="202"/>
      <c r="AD2732" s="202"/>
      <c r="AE2732" s="202"/>
      <c r="AF2732" s="202"/>
      <c r="AG2732" s="132" t="str">
        <f t="shared" si="2123"/>
        <v>OK</v>
      </c>
      <c r="AH2732" s="138"/>
      <c r="AI2732" s="138"/>
      <c r="AJ2732" s="139"/>
      <c r="AK2732" s="139"/>
      <c r="AL2732" s="132" t="str">
        <f t="shared" si="2124"/>
        <v>OK</v>
      </c>
      <c r="AM2732" s="140"/>
      <c r="AN2732" s="119">
        <f t="shared" si="2125"/>
        <v>709</v>
      </c>
      <c r="AO2732" s="120">
        <f t="shared" si="2126"/>
        <v>709</v>
      </c>
      <c r="AP2732" s="39">
        <f t="shared" si="2127"/>
        <v>709</v>
      </c>
      <c r="AQ2732" s="141">
        <f t="shared" si="2128"/>
        <v>709</v>
      </c>
      <c r="AR2732" s="142">
        <f>AQ2732-AP2732</f>
        <v>0</v>
      </c>
      <c r="AS2732" s="143">
        <f>AR2732/AP2732</f>
        <v>0</v>
      </c>
      <c r="AT2732" s="144">
        <f t="shared" si="2131"/>
        <v>709</v>
      </c>
      <c r="AU2732" s="141">
        <f>AO2732</f>
        <v>709</v>
      </c>
      <c r="AV2732" s="142">
        <f>AU2732-AT2732</f>
        <v>0</v>
      </c>
      <c r="AW2732" s="143">
        <f>AV2732/AT2732</f>
        <v>0</v>
      </c>
      <c r="AY2732" s="146" t="str">
        <f t="shared" si="2135"/>
        <v>41.40</v>
      </c>
      <c r="AZ2732" s="1153" t="b">
        <f>COUNTIF('[1]Codes SEC'!$B$2:$B$250,Ministres!AY2732)&gt;0</f>
        <v>1</v>
      </c>
    </row>
    <row r="2733" spans="1:64" ht="35.1" customHeight="1" x14ac:dyDescent="0.25">
      <c r="A2733" s="15" t="s">
        <v>2799</v>
      </c>
      <c r="B2733" s="121">
        <v>18</v>
      </c>
      <c r="C2733" s="122" t="s">
        <v>1315</v>
      </c>
      <c r="D2733" s="123">
        <v>1000</v>
      </c>
      <c r="F2733" s="122">
        <v>19</v>
      </c>
      <c r="G2733" s="126">
        <v>3</v>
      </c>
      <c r="H2733" s="35" t="str">
        <f t="shared" si="2120"/>
        <v>102</v>
      </c>
      <c r="I2733" s="36">
        <v>84140000</v>
      </c>
      <c r="J2733" s="37" t="s">
        <v>3212</v>
      </c>
      <c r="K2733" s="244" t="s">
        <v>3213</v>
      </c>
      <c r="L2733" s="128">
        <v>0</v>
      </c>
      <c r="M2733" s="129">
        <v>0</v>
      </c>
      <c r="N2733" s="130"/>
      <c r="O2733" s="131"/>
      <c r="P2733" s="131"/>
      <c r="Q2733" s="131"/>
      <c r="R2733" s="131"/>
      <c r="S2733" s="131"/>
      <c r="T2733" s="132" t="str">
        <f t="shared" si="2121"/>
        <v>OK</v>
      </c>
      <c r="U2733" s="138"/>
      <c r="V2733" s="138"/>
      <c r="W2733" s="139"/>
      <c r="X2733" s="139"/>
      <c r="Y2733" s="132" t="str">
        <f t="shared" si="2122"/>
        <v>OK</v>
      </c>
      <c r="Z2733" s="210"/>
      <c r="AA2733" s="204"/>
      <c r="AB2733" s="202"/>
      <c r="AC2733" s="202"/>
      <c r="AD2733" s="202"/>
      <c r="AE2733" s="202"/>
      <c r="AF2733" s="202"/>
      <c r="AG2733" s="132" t="str">
        <f t="shared" si="2123"/>
        <v>OK</v>
      </c>
      <c r="AH2733" s="138"/>
      <c r="AI2733" s="138"/>
      <c r="AJ2733" s="139"/>
      <c r="AK2733" s="139"/>
      <c r="AL2733" s="132" t="str">
        <f t="shared" si="2124"/>
        <v>OK</v>
      </c>
      <c r="AM2733" s="140"/>
      <c r="AN2733" s="119">
        <f t="shared" si="2125"/>
        <v>0</v>
      </c>
      <c r="AO2733" s="120">
        <f t="shared" si="2126"/>
        <v>0</v>
      </c>
      <c r="AP2733" s="39">
        <f t="shared" si="2127"/>
        <v>0</v>
      </c>
      <c r="AQ2733" s="141">
        <f t="shared" si="2128"/>
        <v>0</v>
      </c>
      <c r="AR2733" s="142">
        <f>AQ2733-AP2733</f>
        <v>0</v>
      </c>
      <c r="AS2733" s="143" t="e">
        <f>AR2733/AP2733</f>
        <v>#DIV/0!</v>
      </c>
      <c r="AT2733" s="144">
        <f t="shared" si="2131"/>
        <v>0</v>
      </c>
      <c r="AU2733" s="141">
        <f>AO2733</f>
        <v>0</v>
      </c>
      <c r="AV2733" s="142">
        <f>AU2733-AT2733</f>
        <v>0</v>
      </c>
      <c r="AW2733" s="143" t="e">
        <f>AV2733/AT2733</f>
        <v>#DIV/0!</v>
      </c>
      <c r="AY2733" s="146" t="str">
        <f t="shared" si="2135"/>
        <v>41.40</v>
      </c>
      <c r="AZ2733" s="1153" t="b">
        <f>COUNTIF('[1]Codes SEC'!$B$2:$B$250,Ministres!AY2733)&gt;0</f>
        <v>1</v>
      </c>
    </row>
    <row r="2734" spans="1:64" ht="12.75" customHeight="1" x14ac:dyDescent="0.25">
      <c r="A2734" s="350"/>
      <c r="B2734" s="1154"/>
      <c r="C2734" s="150"/>
      <c r="D2734" s="352"/>
      <c r="E2734" s="1155"/>
      <c r="F2734" s="150"/>
      <c r="G2734" s="154"/>
      <c r="H2734" s="155"/>
      <c r="I2734" s="156"/>
      <c r="J2734" s="157"/>
      <c r="K2734" s="158" t="s">
        <v>70</v>
      </c>
      <c r="L2734" s="417">
        <f t="shared" ref="L2734:S2734" si="2136">L2717+L2718+L2719+L2720+L2721+L2722+L2723+L2724+L2725+L2726+L2727+L2728+L2729+L2730+L2731+L2732+L2733</f>
        <v>363459</v>
      </c>
      <c r="M2734" s="1168">
        <f t="shared" si="2136"/>
        <v>363459</v>
      </c>
      <c r="N2734" s="1157">
        <f t="shared" si="2136"/>
        <v>0</v>
      </c>
      <c r="O2734" s="1158">
        <f t="shared" si="2136"/>
        <v>0</v>
      </c>
      <c r="P2734" s="1158">
        <f t="shared" si="2136"/>
        <v>0</v>
      </c>
      <c r="Q2734" s="1158">
        <f t="shared" si="2136"/>
        <v>0</v>
      </c>
      <c r="R2734" s="1158">
        <f t="shared" si="2136"/>
        <v>0</v>
      </c>
      <c r="S2734" s="1158">
        <f t="shared" si="2136"/>
        <v>0</v>
      </c>
      <c r="T2734" s="1159"/>
      <c r="U2734" s="1160">
        <f>U2717+U2718+U2719+U2720+U2721+U2722+U2723+U2724+U2725+U2726+U2727+U2728+U2729+U2730+U2731+U2732+U2733</f>
        <v>0</v>
      </c>
      <c r="V2734" s="1160">
        <f>V2717+V2718+V2719+V2720+V2721+V2722+V2723+V2724+V2725+V2726+V2727+V2728+V2729+V2730+V2731+V2732+V2733</f>
        <v>0</v>
      </c>
      <c r="W2734" s="1158">
        <f>W2717+W2718+W2719+W2720+W2721+W2722+W2723+W2724+W2725+W2726+W2727+W2728+W2729+W2730+W2731+W2732+W2733</f>
        <v>0</v>
      </c>
      <c r="X2734" s="1158">
        <f>X2717+X2718+X2719+X2720+X2721+X2722+X2723+X2724+X2725+X2726+X2727+X2728+X2729+X2730+X2731+X2732+X2733</f>
        <v>0</v>
      </c>
      <c r="Y2734" s="1159"/>
      <c r="Z2734" s="1160">
        <f t="shared" ref="Z2734:AF2734" si="2137">Z2717+Z2718+Z2719+Z2720+Z2721+Z2722+Z2723+Z2724+Z2725+Z2726+Z2727+Z2728+Z2729+Z2730+Z2731+Z2732+Z2733</f>
        <v>0</v>
      </c>
      <c r="AA2734" s="165">
        <f t="shared" si="2137"/>
        <v>0</v>
      </c>
      <c r="AB2734" s="1158">
        <f t="shared" si="2137"/>
        <v>0</v>
      </c>
      <c r="AC2734" s="1158">
        <f t="shared" si="2137"/>
        <v>0</v>
      </c>
      <c r="AD2734" s="1158">
        <f t="shared" si="2137"/>
        <v>0</v>
      </c>
      <c r="AE2734" s="1158">
        <f t="shared" si="2137"/>
        <v>0</v>
      </c>
      <c r="AF2734" s="1158">
        <f t="shared" si="2137"/>
        <v>0</v>
      </c>
      <c r="AG2734" s="1159"/>
      <c r="AH2734" s="1160">
        <f>AH2717+AH2718+AH2719+AH2720+AH2721+AH2722+AH2723+AH2724+AH2725+AH2726+AH2727+AH2728+AH2729+AH2730+AH2731+AH2732+AH2733</f>
        <v>0</v>
      </c>
      <c r="AI2734" s="1160">
        <f>AI2717+AI2718+AI2719+AI2720+AI2721+AI2722+AI2723+AI2724+AI2725+AI2726+AI2727+AI2728+AI2729+AI2730+AI2731+AI2732+AI2733</f>
        <v>0</v>
      </c>
      <c r="AJ2734" s="1158">
        <f>AJ2717+AJ2718+AJ2719+AJ2720+AJ2721+AJ2722+AJ2723+AJ2724+AJ2725+AJ2726+AJ2727+AJ2728+AJ2729+AJ2730+AJ2731+AJ2732+AJ2733</f>
        <v>0</v>
      </c>
      <c r="AK2734" s="1158">
        <f>AK2717+AK2718+AK2719+AK2720+AK2721+AK2722+AK2723+AK2724+AK2725+AK2726+AK2727+AK2728+AK2729+AK2730+AK2731+AK2732+AK2733</f>
        <v>0</v>
      </c>
      <c r="AL2734" s="1159"/>
      <c r="AM2734" s="1161">
        <f t="shared" ref="AM2734:AW2734" si="2138">AM2717+AM2718+AM2719+AM2720+AM2721+AM2722+AM2723+AM2724+AM2725+AM2726+AM2727+AM2728+AM2729+AM2730+AM2731+AM2732+AM2733</f>
        <v>0</v>
      </c>
      <c r="AN2734" s="167">
        <f t="shared" si="2138"/>
        <v>363459</v>
      </c>
      <c r="AO2734" s="1162">
        <f t="shared" si="2138"/>
        <v>363459</v>
      </c>
      <c r="AP2734" s="169">
        <f t="shared" si="2138"/>
        <v>363459</v>
      </c>
      <c r="AQ2734" s="1163">
        <f t="shared" si="2138"/>
        <v>363459</v>
      </c>
      <c r="AR2734" s="1164">
        <f t="shared" si="2138"/>
        <v>0</v>
      </c>
      <c r="AS2734" s="1165" t="e">
        <f t="shared" si="2138"/>
        <v>#DIV/0!</v>
      </c>
      <c r="AT2734" s="1166">
        <f t="shared" si="2138"/>
        <v>363459</v>
      </c>
      <c r="AU2734" s="1163">
        <f t="shared" si="2138"/>
        <v>363459</v>
      </c>
      <c r="AV2734" s="1164">
        <f t="shared" si="2138"/>
        <v>0</v>
      </c>
      <c r="AW2734" s="1165" t="e">
        <f t="shared" si="2138"/>
        <v>#DIV/0!</v>
      </c>
      <c r="AY2734" s="146"/>
      <c r="AZ2734" s="1169"/>
    </row>
    <row r="2735" spans="1:64" ht="12.75" customHeight="1" x14ac:dyDescent="0.25">
      <c r="A2735" s="356"/>
      <c r="B2735" s="225"/>
      <c r="C2735" s="122"/>
      <c r="D2735" s="357"/>
      <c r="E2735" s="226"/>
      <c r="F2735" s="122"/>
      <c r="G2735" s="126"/>
      <c r="H2735" s="35"/>
      <c r="I2735" s="36"/>
      <c r="J2735" s="37"/>
      <c r="K2735" s="240"/>
      <c r="L2735" s="241"/>
      <c r="M2735" s="242"/>
      <c r="N2735" s="201"/>
      <c r="O2735" s="202"/>
      <c r="P2735" s="202"/>
      <c r="Q2735" s="202"/>
      <c r="R2735" s="202"/>
      <c r="S2735" s="202"/>
      <c r="T2735" s="224"/>
      <c r="U2735" s="138"/>
      <c r="V2735" s="138"/>
      <c r="W2735" s="139"/>
      <c r="X2735" s="139"/>
      <c r="Y2735" s="224"/>
      <c r="Z2735" s="210"/>
      <c r="AA2735" s="204"/>
      <c r="AB2735" s="202"/>
      <c r="AC2735" s="202"/>
      <c r="AD2735" s="202"/>
      <c r="AE2735" s="202"/>
      <c r="AF2735" s="202"/>
      <c r="AG2735" s="224"/>
      <c r="AH2735" s="138"/>
      <c r="AI2735" s="138"/>
      <c r="AJ2735" s="139"/>
      <c r="AK2735" s="139"/>
      <c r="AL2735" s="224"/>
      <c r="AM2735" s="140"/>
      <c r="AN2735" s="211"/>
      <c r="AO2735" s="212"/>
      <c r="AP2735" s="39"/>
      <c r="AQ2735" s="141"/>
      <c r="AR2735" s="141"/>
      <c r="AS2735" s="143"/>
      <c r="AU2735" s="141"/>
      <c r="AV2735" s="141"/>
      <c r="AW2735" s="143"/>
      <c r="AY2735" s="146"/>
      <c r="AZ2735" s="1153"/>
    </row>
    <row r="2736" spans="1:64" ht="12.75" customHeight="1" x14ac:dyDescent="0.25">
      <c r="A2736" s="356"/>
      <c r="B2736" s="225"/>
      <c r="C2736" s="122"/>
      <c r="D2736" s="357"/>
      <c r="E2736" s="226"/>
      <c r="F2736" s="122"/>
      <c r="G2736" s="126"/>
      <c r="H2736" s="35"/>
      <c r="I2736" s="36"/>
      <c r="J2736" s="37"/>
      <c r="K2736" s="243" t="s">
        <v>109</v>
      </c>
      <c r="L2736" s="241"/>
      <c r="M2736" s="242"/>
      <c r="N2736" s="201"/>
      <c r="O2736" s="202"/>
      <c r="P2736" s="202"/>
      <c r="Q2736" s="202"/>
      <c r="R2736" s="202"/>
      <c r="S2736" s="202"/>
      <c r="T2736" s="224"/>
      <c r="U2736" s="138"/>
      <c r="V2736" s="138"/>
      <c r="W2736" s="139"/>
      <c r="X2736" s="139"/>
      <c r="Y2736" s="224"/>
      <c r="Z2736" s="210"/>
      <c r="AA2736" s="204"/>
      <c r="AB2736" s="202"/>
      <c r="AC2736" s="202"/>
      <c r="AD2736" s="202"/>
      <c r="AE2736" s="202"/>
      <c r="AF2736" s="202"/>
      <c r="AG2736" s="224"/>
      <c r="AH2736" s="138"/>
      <c r="AI2736" s="138"/>
      <c r="AJ2736" s="139"/>
      <c r="AK2736" s="139"/>
      <c r="AL2736" s="224"/>
      <c r="AM2736" s="140"/>
      <c r="AN2736" s="211"/>
      <c r="AO2736" s="212"/>
      <c r="AP2736" s="39"/>
      <c r="AQ2736" s="141"/>
      <c r="AR2736" s="141"/>
      <c r="AS2736" s="143"/>
      <c r="AU2736" s="141"/>
      <c r="AV2736" s="141"/>
      <c r="AW2736" s="143"/>
      <c r="AY2736" s="146"/>
      <c r="AZ2736" s="1153"/>
    </row>
    <row r="2737" spans="1:52" ht="12.75" customHeight="1" x14ac:dyDescent="0.25">
      <c r="A2737" s="356"/>
      <c r="B2737" s="225"/>
      <c r="C2737" s="122"/>
      <c r="D2737" s="357"/>
      <c r="E2737" s="226"/>
      <c r="F2737" s="122"/>
      <c r="G2737" s="126"/>
      <c r="H2737" s="35"/>
      <c r="I2737" s="36"/>
      <c r="J2737" s="37"/>
      <c r="K2737" s="244"/>
      <c r="L2737" s="241"/>
      <c r="M2737" s="242"/>
      <c r="N2737" s="201"/>
      <c r="O2737" s="202"/>
      <c r="P2737" s="202"/>
      <c r="Q2737" s="202"/>
      <c r="R2737" s="202"/>
      <c r="S2737" s="202"/>
      <c r="T2737" s="224"/>
      <c r="U2737" s="138"/>
      <c r="V2737" s="138"/>
      <c r="W2737" s="139"/>
      <c r="X2737" s="139"/>
      <c r="Y2737" s="224"/>
      <c r="Z2737" s="210"/>
      <c r="AA2737" s="204"/>
      <c r="AB2737" s="202"/>
      <c r="AC2737" s="202"/>
      <c r="AD2737" s="202"/>
      <c r="AE2737" s="202"/>
      <c r="AF2737" s="202"/>
      <c r="AG2737" s="224"/>
      <c r="AH2737" s="138"/>
      <c r="AI2737" s="138"/>
      <c r="AJ2737" s="139"/>
      <c r="AK2737" s="139"/>
      <c r="AL2737" s="224"/>
      <c r="AM2737" s="140"/>
      <c r="AN2737" s="211"/>
      <c r="AO2737" s="212"/>
      <c r="AP2737" s="39"/>
      <c r="AQ2737" s="141"/>
      <c r="AR2737" s="141"/>
      <c r="AS2737" s="143"/>
      <c r="AU2737" s="141"/>
      <c r="AV2737" s="141"/>
      <c r="AW2737" s="143"/>
      <c r="AX2737" s="12"/>
      <c r="AY2737" s="146"/>
      <c r="AZ2737" s="1153"/>
    </row>
    <row r="2738" spans="1:52" ht="30.6" x14ac:dyDescent="0.25">
      <c r="A2738" s="15" t="s">
        <v>2799</v>
      </c>
      <c r="B2738" s="225">
        <v>18</v>
      </c>
      <c r="C2738" s="122" t="s">
        <v>1315</v>
      </c>
      <c r="D2738" s="123">
        <v>1000</v>
      </c>
      <c r="E2738" s="226"/>
      <c r="F2738" s="122">
        <v>5</v>
      </c>
      <c r="G2738" s="126">
        <v>1</v>
      </c>
      <c r="H2738" s="35" t="str">
        <f t="shared" si="2120"/>
        <v>102</v>
      </c>
      <c r="I2738" s="36" t="s">
        <v>1441</v>
      </c>
      <c r="J2738" s="37" t="s">
        <v>3214</v>
      </c>
      <c r="K2738" s="244" t="s">
        <v>3215</v>
      </c>
      <c r="L2738" s="232">
        <v>6613</v>
      </c>
      <c r="M2738" s="233">
        <v>6613</v>
      </c>
      <c r="N2738" s="130"/>
      <c r="O2738" s="131"/>
      <c r="P2738" s="131"/>
      <c r="Q2738" s="131"/>
      <c r="R2738" s="131"/>
      <c r="S2738" s="131"/>
      <c r="T2738" s="132" t="str">
        <f>IF(SUM(N2738:S2738)=U2738,"OK",SUM(N2738:S2738)-U2738)</f>
        <v>OK</v>
      </c>
      <c r="U2738" s="138"/>
      <c r="V2738" s="138"/>
      <c r="W2738" s="139"/>
      <c r="X2738" s="139"/>
      <c r="Y2738" s="132" t="str">
        <f>IF(SUM(W2738:X2738)=Z2738,"OK",SUM(W2738:X2738)-Z2738)</f>
        <v>OK</v>
      </c>
      <c r="Z2738" s="210"/>
      <c r="AA2738" s="204"/>
      <c r="AB2738" s="202"/>
      <c r="AC2738" s="202"/>
      <c r="AD2738" s="202"/>
      <c r="AE2738" s="202"/>
      <c r="AF2738" s="202"/>
      <c r="AG2738" s="132" t="str">
        <f>IF(SUM(AA2738:AF2738)=AH2738,"OK",SUM(AA2738:AF2738)-AH2738)</f>
        <v>OK</v>
      </c>
      <c r="AH2738" s="138"/>
      <c r="AI2738" s="138"/>
      <c r="AJ2738" s="139"/>
      <c r="AK2738" s="139"/>
      <c r="AL2738" s="132" t="str">
        <f>IF(SUM(AJ2738:AK2738)=AM2738,"OK",SUM(AJ2738:AK2738)-AM2738)</f>
        <v>OK</v>
      </c>
      <c r="AM2738" s="140"/>
      <c r="AN2738" s="119">
        <f>L2738+U2738+V2738+Z2738</f>
        <v>6613</v>
      </c>
      <c r="AO2738" s="120">
        <f>M2738+AH2738+AI2738+AM2738</f>
        <v>6613</v>
      </c>
      <c r="AP2738" s="39">
        <f>L2738</f>
        <v>6613</v>
      </c>
      <c r="AQ2738" s="141">
        <f>AN2738</f>
        <v>6613</v>
      </c>
      <c r="AR2738" s="142">
        <f>AQ2738-AP2738</f>
        <v>0</v>
      </c>
      <c r="AS2738" s="143">
        <f>AR2738/AP2738</f>
        <v>0</v>
      </c>
      <c r="AT2738" s="144">
        <f>M2738</f>
        <v>6613</v>
      </c>
      <c r="AU2738" s="141">
        <f>AO2738</f>
        <v>6613</v>
      </c>
      <c r="AV2738" s="142">
        <f>AU2738-AT2738</f>
        <v>0</v>
      </c>
      <c r="AW2738" s="143">
        <f>AV2738/AT2738</f>
        <v>0</v>
      </c>
      <c r="AY2738" s="146" t="str">
        <f>RIGHT(LEFT(I2738,3),2)&amp;"."&amp;RIGHT(LEFT(I2738,5),2)</f>
        <v>61.41</v>
      </c>
      <c r="AZ2738" s="1153" t="b">
        <f>COUNTIF('[1]Codes SEC'!$B$2:$B$250,Ministres!AY2738)&gt;0</f>
        <v>1</v>
      </c>
    </row>
    <row r="2739" spans="1:52" ht="12.75" customHeight="1" x14ac:dyDescent="0.25">
      <c r="A2739" s="350"/>
      <c r="B2739" s="1170"/>
      <c r="C2739" s="150"/>
      <c r="D2739" s="352"/>
      <c r="E2739" s="1171"/>
      <c r="F2739" s="150"/>
      <c r="G2739" s="154"/>
      <c r="H2739" s="155"/>
      <c r="I2739" s="156"/>
      <c r="J2739" s="157"/>
      <c r="K2739" s="158" t="s">
        <v>116</v>
      </c>
      <c r="L2739" s="417">
        <f t="shared" ref="L2739:S2739" si="2139">L2738</f>
        <v>6613</v>
      </c>
      <c r="M2739" s="1172">
        <f t="shared" si="2139"/>
        <v>6613</v>
      </c>
      <c r="N2739" s="1173">
        <f t="shared" si="2139"/>
        <v>0</v>
      </c>
      <c r="O2739" s="1174">
        <f t="shared" si="2139"/>
        <v>0</v>
      </c>
      <c r="P2739" s="1174">
        <f t="shared" si="2139"/>
        <v>0</v>
      </c>
      <c r="Q2739" s="1174">
        <f t="shared" si="2139"/>
        <v>0</v>
      </c>
      <c r="R2739" s="1174">
        <f t="shared" si="2139"/>
        <v>0</v>
      </c>
      <c r="S2739" s="1174">
        <f t="shared" si="2139"/>
        <v>0</v>
      </c>
      <c r="T2739" s="1175"/>
      <c r="U2739" s="1176">
        <f>U2738</f>
        <v>0</v>
      </c>
      <c r="V2739" s="1176">
        <f>V2738</f>
        <v>0</v>
      </c>
      <c r="W2739" s="1174">
        <f>W2738</f>
        <v>0</v>
      </c>
      <c r="X2739" s="1174">
        <f>X2738</f>
        <v>0</v>
      </c>
      <c r="Y2739" s="1175"/>
      <c r="Z2739" s="1176">
        <f t="shared" ref="Z2739:AF2739" si="2140">Z2738</f>
        <v>0</v>
      </c>
      <c r="AA2739" s="165">
        <f t="shared" si="2140"/>
        <v>0</v>
      </c>
      <c r="AB2739" s="1174">
        <f t="shared" si="2140"/>
        <v>0</v>
      </c>
      <c r="AC2739" s="1174">
        <f t="shared" si="2140"/>
        <v>0</v>
      </c>
      <c r="AD2739" s="1174">
        <f t="shared" si="2140"/>
        <v>0</v>
      </c>
      <c r="AE2739" s="1174">
        <f t="shared" si="2140"/>
        <v>0</v>
      </c>
      <c r="AF2739" s="1174">
        <f t="shared" si="2140"/>
        <v>0</v>
      </c>
      <c r="AG2739" s="1175"/>
      <c r="AH2739" s="1176">
        <f>AH2738</f>
        <v>0</v>
      </c>
      <c r="AI2739" s="1176">
        <f>AI2738</f>
        <v>0</v>
      </c>
      <c r="AJ2739" s="1174">
        <f>AJ2738</f>
        <v>0</v>
      </c>
      <c r="AK2739" s="1174">
        <f>AK2738</f>
        <v>0</v>
      </c>
      <c r="AL2739" s="1175"/>
      <c r="AM2739" s="1177">
        <f t="shared" ref="AM2739:AW2739" si="2141">AM2738</f>
        <v>0</v>
      </c>
      <c r="AN2739" s="167">
        <f>AN2738</f>
        <v>6613</v>
      </c>
      <c r="AO2739" s="1178">
        <f t="shared" si="2141"/>
        <v>6613</v>
      </c>
      <c r="AP2739" s="169">
        <f t="shared" si="2141"/>
        <v>6613</v>
      </c>
      <c r="AQ2739" s="1179">
        <f t="shared" si="2141"/>
        <v>6613</v>
      </c>
      <c r="AR2739" s="1180">
        <f t="shared" si="2141"/>
        <v>0</v>
      </c>
      <c r="AS2739" s="1181">
        <f t="shared" si="2141"/>
        <v>0</v>
      </c>
      <c r="AT2739" s="1182">
        <f t="shared" si="2141"/>
        <v>6613</v>
      </c>
      <c r="AU2739" s="1179">
        <f t="shared" si="2141"/>
        <v>6613</v>
      </c>
      <c r="AV2739" s="1180">
        <f t="shared" si="2141"/>
        <v>0</v>
      </c>
      <c r="AW2739" s="1181">
        <f t="shared" si="2141"/>
        <v>0</v>
      </c>
      <c r="AY2739" s="146"/>
      <c r="AZ2739" s="1153"/>
    </row>
    <row r="2740" spans="1:52" ht="12.75" customHeight="1" x14ac:dyDescent="0.25">
      <c r="A2740" s="174"/>
      <c r="B2740" s="175"/>
      <c r="C2740" s="176"/>
      <c r="D2740" s="177"/>
      <c r="E2740" s="178"/>
      <c r="F2740" s="177"/>
      <c r="G2740" s="179"/>
      <c r="H2740" s="180"/>
      <c r="I2740" s="181"/>
      <c r="J2740" s="182"/>
      <c r="K2740" s="183" t="s">
        <v>3216</v>
      </c>
      <c r="L2740" s="184">
        <f t="shared" ref="L2740:S2740" si="2142">L2739+L2734</f>
        <v>370072</v>
      </c>
      <c r="M2740" s="185">
        <f t="shared" si="2142"/>
        <v>370072</v>
      </c>
      <c r="N2740" s="186">
        <f t="shared" si="2142"/>
        <v>0</v>
      </c>
      <c r="O2740" s="187">
        <f t="shared" si="2142"/>
        <v>0</v>
      </c>
      <c r="P2740" s="187">
        <f t="shared" si="2142"/>
        <v>0</v>
      </c>
      <c r="Q2740" s="187">
        <f t="shared" si="2142"/>
        <v>0</v>
      </c>
      <c r="R2740" s="187">
        <f t="shared" si="2142"/>
        <v>0</v>
      </c>
      <c r="S2740" s="187">
        <f t="shared" si="2142"/>
        <v>0</v>
      </c>
      <c r="T2740" s="188"/>
      <c r="U2740" s="187">
        <f>U2739+U2734</f>
        <v>0</v>
      </c>
      <c r="V2740" s="187">
        <f>V2739+V2734</f>
        <v>0</v>
      </c>
      <c r="W2740" s="187">
        <f>W2739+W2734</f>
        <v>0</v>
      </c>
      <c r="X2740" s="187">
        <f>X2739+X2734</f>
        <v>0</v>
      </c>
      <c r="Y2740" s="188"/>
      <c r="Z2740" s="187">
        <f t="shared" ref="Z2740:AF2740" si="2143">Z2739+Z2734</f>
        <v>0</v>
      </c>
      <c r="AA2740" s="189">
        <f t="shared" si="2143"/>
        <v>0</v>
      </c>
      <c r="AB2740" s="187">
        <f t="shared" si="2143"/>
        <v>0</v>
      </c>
      <c r="AC2740" s="187">
        <f t="shared" si="2143"/>
        <v>0</v>
      </c>
      <c r="AD2740" s="187">
        <f t="shared" si="2143"/>
        <v>0</v>
      </c>
      <c r="AE2740" s="187">
        <f t="shared" si="2143"/>
        <v>0</v>
      </c>
      <c r="AF2740" s="187">
        <f t="shared" si="2143"/>
        <v>0</v>
      </c>
      <c r="AG2740" s="188"/>
      <c r="AH2740" s="187">
        <f>AH2739+AH2734</f>
        <v>0</v>
      </c>
      <c r="AI2740" s="187">
        <f>AI2739+AI2734</f>
        <v>0</v>
      </c>
      <c r="AJ2740" s="187">
        <f>AJ2739+AJ2734</f>
        <v>0</v>
      </c>
      <c r="AK2740" s="187">
        <f>AK2739+AK2734</f>
        <v>0</v>
      </c>
      <c r="AL2740" s="188"/>
      <c r="AM2740" s="190">
        <f t="shared" ref="AM2740:AW2740" si="2144">AM2739+AM2734</f>
        <v>0</v>
      </c>
      <c r="AN2740" s="191">
        <f>AN2739+AN2734</f>
        <v>370072</v>
      </c>
      <c r="AO2740" s="190">
        <f t="shared" si="2144"/>
        <v>370072</v>
      </c>
      <c r="AP2740" s="184">
        <f t="shared" si="2144"/>
        <v>370072</v>
      </c>
      <c r="AQ2740" s="192">
        <f t="shared" si="2144"/>
        <v>370072</v>
      </c>
      <c r="AR2740" s="193">
        <f t="shared" si="2144"/>
        <v>0</v>
      </c>
      <c r="AS2740" s="194" t="e">
        <f t="shared" si="2144"/>
        <v>#DIV/0!</v>
      </c>
      <c r="AT2740" s="195">
        <f t="shared" si="2144"/>
        <v>370072</v>
      </c>
      <c r="AU2740" s="192">
        <f t="shared" si="2144"/>
        <v>370072</v>
      </c>
      <c r="AV2740" s="193">
        <f t="shared" si="2144"/>
        <v>0</v>
      </c>
      <c r="AW2740" s="194" t="e">
        <f t="shared" si="2144"/>
        <v>#DIV/0!</v>
      </c>
      <c r="AY2740" s="146"/>
      <c r="AZ2740" s="1153"/>
    </row>
    <row r="2741" spans="1:52" ht="12.75" customHeight="1" x14ac:dyDescent="0.25">
      <c r="A2741" s="15"/>
      <c r="C2741" s="122"/>
      <c r="D2741" s="123"/>
      <c r="F2741" s="125"/>
      <c r="G2741" s="34"/>
      <c r="H2741" s="35"/>
      <c r="I2741" s="36"/>
      <c r="J2741" s="37"/>
      <c r="K2741" s="198" t="s">
        <v>72</v>
      </c>
      <c r="L2741" s="199">
        <v>0</v>
      </c>
      <c r="M2741" s="200">
        <v>0</v>
      </c>
      <c r="N2741" s="201">
        <v>0</v>
      </c>
      <c r="O2741" s="202">
        <v>0</v>
      </c>
      <c r="P2741" s="202">
        <v>0</v>
      </c>
      <c r="Q2741" s="202">
        <v>0</v>
      </c>
      <c r="R2741" s="202">
        <v>0</v>
      </c>
      <c r="S2741" s="202">
        <v>0</v>
      </c>
      <c r="T2741" s="203"/>
      <c r="U2741" s="135">
        <v>0</v>
      </c>
      <c r="V2741" s="135">
        <v>0</v>
      </c>
      <c r="W2741" s="202">
        <v>0</v>
      </c>
      <c r="X2741" s="202">
        <v>0</v>
      </c>
      <c r="Y2741" s="203"/>
      <c r="Z2741" s="135">
        <v>0</v>
      </c>
      <c r="AA2741" s="204">
        <v>0</v>
      </c>
      <c r="AB2741" s="202">
        <v>0</v>
      </c>
      <c r="AC2741" s="202">
        <v>0</v>
      </c>
      <c r="AD2741" s="202">
        <v>0</v>
      </c>
      <c r="AE2741" s="202">
        <v>0</v>
      </c>
      <c r="AF2741" s="202">
        <v>0</v>
      </c>
      <c r="AG2741" s="203"/>
      <c r="AH2741" s="135">
        <v>0</v>
      </c>
      <c r="AI2741" s="135">
        <v>0</v>
      </c>
      <c r="AJ2741" s="202">
        <v>0</v>
      </c>
      <c r="AK2741" s="202">
        <v>0</v>
      </c>
      <c r="AL2741" s="203"/>
      <c r="AM2741" s="205">
        <v>0</v>
      </c>
      <c r="AN2741" s="119">
        <v>0</v>
      </c>
      <c r="AO2741" s="120">
        <v>0</v>
      </c>
      <c r="AP2741" s="39">
        <v>0</v>
      </c>
      <c r="AQ2741" s="141">
        <v>0</v>
      </c>
      <c r="AR2741" s="141">
        <v>0</v>
      </c>
      <c r="AS2741" s="143">
        <v>0</v>
      </c>
      <c r="AT2741" s="144">
        <v>0</v>
      </c>
      <c r="AU2741" s="141">
        <v>0</v>
      </c>
      <c r="AV2741" s="141">
        <v>0</v>
      </c>
      <c r="AW2741" s="143">
        <v>0</v>
      </c>
      <c r="AY2741" s="146"/>
      <c r="AZ2741" s="1153"/>
    </row>
    <row r="2742" spans="1:52" ht="12.75" customHeight="1" x14ac:dyDescent="0.25">
      <c r="A2742" s="356"/>
      <c r="B2742" s="225"/>
      <c r="C2742" s="122"/>
      <c r="D2742" s="357"/>
      <c r="E2742" s="226"/>
      <c r="F2742" s="122"/>
      <c r="G2742" s="126"/>
      <c r="H2742" s="35"/>
      <c r="I2742" s="36"/>
      <c r="J2742" s="37"/>
      <c r="K2742" s="198" t="s">
        <v>73</v>
      </c>
      <c r="L2742" s="241">
        <v>0</v>
      </c>
      <c r="M2742" s="242">
        <v>0</v>
      </c>
      <c r="N2742" s="201">
        <v>0</v>
      </c>
      <c r="O2742" s="202">
        <v>0</v>
      </c>
      <c r="P2742" s="202">
        <v>0</v>
      </c>
      <c r="Q2742" s="202">
        <v>0</v>
      </c>
      <c r="R2742" s="202">
        <v>0</v>
      </c>
      <c r="S2742" s="202">
        <v>0</v>
      </c>
      <c r="T2742" s="203"/>
      <c r="U2742" s="135">
        <v>0</v>
      </c>
      <c r="V2742" s="135">
        <v>0</v>
      </c>
      <c r="W2742" s="202">
        <v>0</v>
      </c>
      <c r="X2742" s="202">
        <v>0</v>
      </c>
      <c r="Y2742" s="203"/>
      <c r="Z2742" s="135">
        <v>0</v>
      </c>
      <c r="AA2742" s="204">
        <v>0</v>
      </c>
      <c r="AB2742" s="202">
        <v>0</v>
      </c>
      <c r="AC2742" s="202">
        <v>0</v>
      </c>
      <c r="AD2742" s="202">
        <v>0</v>
      </c>
      <c r="AE2742" s="202">
        <v>0</v>
      </c>
      <c r="AF2742" s="202">
        <v>0</v>
      </c>
      <c r="AG2742" s="203"/>
      <c r="AH2742" s="135">
        <v>0</v>
      </c>
      <c r="AI2742" s="135">
        <v>0</v>
      </c>
      <c r="AJ2742" s="202">
        <v>0</v>
      </c>
      <c r="AK2742" s="202">
        <v>0</v>
      </c>
      <c r="AL2742" s="203"/>
      <c r="AM2742" s="205">
        <v>0</v>
      </c>
      <c r="AN2742" s="119">
        <v>0</v>
      </c>
      <c r="AO2742" s="120">
        <v>0</v>
      </c>
      <c r="AP2742" s="39">
        <v>0</v>
      </c>
      <c r="AQ2742" s="141">
        <v>0</v>
      </c>
      <c r="AR2742" s="141">
        <v>0</v>
      </c>
      <c r="AS2742" s="143">
        <v>0</v>
      </c>
      <c r="AT2742" s="144">
        <v>0</v>
      </c>
      <c r="AU2742" s="141">
        <v>0</v>
      </c>
      <c r="AV2742" s="141">
        <v>0</v>
      </c>
      <c r="AW2742" s="143">
        <v>0</v>
      </c>
      <c r="AY2742" s="146"/>
      <c r="AZ2742" s="1153"/>
    </row>
    <row r="2743" spans="1:52" ht="12.75" customHeight="1" x14ac:dyDescent="0.25">
      <c r="A2743" s="356"/>
      <c r="B2743" s="225"/>
      <c r="C2743" s="122"/>
      <c r="D2743" s="357"/>
      <c r="E2743" s="226"/>
      <c r="F2743" s="122"/>
      <c r="G2743" s="126"/>
      <c r="H2743" s="35"/>
      <c r="I2743" s="36"/>
      <c r="J2743" s="37"/>
      <c r="K2743" s="198" t="s">
        <v>74</v>
      </c>
      <c r="L2743" s="241">
        <v>0</v>
      </c>
      <c r="M2743" s="242">
        <v>0</v>
      </c>
      <c r="N2743" s="201">
        <v>0</v>
      </c>
      <c r="O2743" s="202">
        <v>0</v>
      </c>
      <c r="P2743" s="202">
        <v>0</v>
      </c>
      <c r="Q2743" s="202">
        <v>0</v>
      </c>
      <c r="R2743" s="202">
        <v>0</v>
      </c>
      <c r="S2743" s="202">
        <v>0</v>
      </c>
      <c r="T2743" s="203"/>
      <c r="U2743" s="135">
        <v>0</v>
      </c>
      <c r="V2743" s="135">
        <v>0</v>
      </c>
      <c r="W2743" s="202">
        <v>0</v>
      </c>
      <c r="X2743" s="202">
        <v>0</v>
      </c>
      <c r="Y2743" s="203"/>
      <c r="Z2743" s="135">
        <v>0</v>
      </c>
      <c r="AA2743" s="204">
        <v>0</v>
      </c>
      <c r="AB2743" s="202">
        <v>0</v>
      </c>
      <c r="AC2743" s="202">
        <v>0</v>
      </c>
      <c r="AD2743" s="202">
        <v>0</v>
      </c>
      <c r="AE2743" s="202">
        <v>0</v>
      </c>
      <c r="AF2743" s="202">
        <v>0</v>
      </c>
      <c r="AG2743" s="203"/>
      <c r="AH2743" s="135">
        <v>0</v>
      </c>
      <c r="AI2743" s="135">
        <v>0</v>
      </c>
      <c r="AJ2743" s="202">
        <v>0</v>
      </c>
      <c r="AK2743" s="202">
        <v>0</v>
      </c>
      <c r="AL2743" s="203"/>
      <c r="AM2743" s="205">
        <v>0</v>
      </c>
      <c r="AN2743" s="119">
        <v>0</v>
      </c>
      <c r="AO2743" s="120">
        <v>0</v>
      </c>
      <c r="AP2743" s="39">
        <v>0</v>
      </c>
      <c r="AQ2743" s="141">
        <v>0</v>
      </c>
      <c r="AR2743" s="141">
        <v>0</v>
      </c>
      <c r="AS2743" s="143">
        <v>0</v>
      </c>
      <c r="AT2743" s="144">
        <v>0</v>
      </c>
      <c r="AU2743" s="141">
        <v>0</v>
      </c>
      <c r="AV2743" s="141">
        <v>0</v>
      </c>
      <c r="AW2743" s="143">
        <v>0</v>
      </c>
      <c r="AY2743" s="146"/>
      <c r="AZ2743" s="1153"/>
    </row>
    <row r="2744" spans="1:52" ht="12.75" customHeight="1" x14ac:dyDescent="0.25">
      <c r="A2744" s="356"/>
      <c r="B2744" s="225"/>
      <c r="C2744" s="122"/>
      <c r="D2744" s="357"/>
      <c r="E2744" s="226"/>
      <c r="F2744" s="122"/>
      <c r="G2744" s="126"/>
      <c r="H2744" s="35"/>
      <c r="I2744" s="36"/>
      <c r="J2744" s="37"/>
      <c r="K2744" s="198" t="s">
        <v>75</v>
      </c>
      <c r="L2744" s="241">
        <v>0</v>
      </c>
      <c r="M2744" s="242">
        <v>0</v>
      </c>
      <c r="N2744" s="201">
        <v>0</v>
      </c>
      <c r="O2744" s="202">
        <v>0</v>
      </c>
      <c r="P2744" s="202">
        <v>0</v>
      </c>
      <c r="Q2744" s="202">
        <v>0</v>
      </c>
      <c r="R2744" s="202">
        <v>0</v>
      </c>
      <c r="S2744" s="202">
        <v>0</v>
      </c>
      <c r="T2744" s="203"/>
      <c r="U2744" s="135">
        <v>0</v>
      </c>
      <c r="V2744" s="135">
        <v>0</v>
      </c>
      <c r="W2744" s="202">
        <v>0</v>
      </c>
      <c r="X2744" s="202">
        <v>0</v>
      </c>
      <c r="Y2744" s="203"/>
      <c r="Z2744" s="135">
        <v>0</v>
      </c>
      <c r="AA2744" s="204">
        <v>0</v>
      </c>
      <c r="AB2744" s="202">
        <v>0</v>
      </c>
      <c r="AC2744" s="202">
        <v>0</v>
      </c>
      <c r="AD2744" s="202">
        <v>0</v>
      </c>
      <c r="AE2744" s="202">
        <v>0</v>
      </c>
      <c r="AF2744" s="202">
        <v>0</v>
      </c>
      <c r="AG2744" s="203"/>
      <c r="AH2744" s="135">
        <v>0</v>
      </c>
      <c r="AI2744" s="135">
        <v>0</v>
      </c>
      <c r="AJ2744" s="202">
        <v>0</v>
      </c>
      <c r="AK2744" s="202">
        <v>0</v>
      </c>
      <c r="AL2744" s="203"/>
      <c r="AM2744" s="205">
        <v>0</v>
      </c>
      <c r="AN2744" s="119">
        <v>0</v>
      </c>
      <c r="AO2744" s="120">
        <v>0</v>
      </c>
      <c r="AP2744" s="39">
        <v>0</v>
      </c>
      <c r="AQ2744" s="141">
        <v>0</v>
      </c>
      <c r="AR2744" s="141">
        <v>0</v>
      </c>
      <c r="AS2744" s="143">
        <v>0</v>
      </c>
      <c r="AT2744" s="144">
        <v>0</v>
      </c>
      <c r="AU2744" s="141">
        <v>0</v>
      </c>
      <c r="AV2744" s="141">
        <v>0</v>
      </c>
      <c r="AW2744" s="143">
        <v>0</v>
      </c>
      <c r="AY2744" s="146"/>
      <c r="AZ2744" s="1153"/>
    </row>
    <row r="2745" spans="1:52" ht="12.75" customHeight="1" x14ac:dyDescent="0.25">
      <c r="A2745" s="356"/>
      <c r="B2745" s="225"/>
      <c r="C2745" s="122"/>
      <c r="D2745" s="357"/>
      <c r="E2745" s="226"/>
      <c r="F2745" s="122"/>
      <c r="G2745" s="126"/>
      <c r="H2745" s="35"/>
      <c r="I2745" s="36"/>
      <c r="J2745" s="37"/>
      <c r="K2745" s="206" t="s">
        <v>76</v>
      </c>
      <c r="L2745" s="241">
        <v>0</v>
      </c>
      <c r="M2745" s="242">
        <v>0</v>
      </c>
      <c r="N2745" s="201">
        <v>0</v>
      </c>
      <c r="O2745" s="202">
        <v>0</v>
      </c>
      <c r="P2745" s="202">
        <v>0</v>
      </c>
      <c r="Q2745" s="202">
        <v>0</v>
      </c>
      <c r="R2745" s="202">
        <v>0</v>
      </c>
      <c r="S2745" s="202">
        <v>0</v>
      </c>
      <c r="T2745" s="203"/>
      <c r="U2745" s="135">
        <v>0</v>
      </c>
      <c r="V2745" s="135">
        <v>0</v>
      </c>
      <c r="W2745" s="202">
        <v>0</v>
      </c>
      <c r="X2745" s="202">
        <v>0</v>
      </c>
      <c r="Y2745" s="203"/>
      <c r="Z2745" s="135">
        <v>0</v>
      </c>
      <c r="AA2745" s="204">
        <v>0</v>
      </c>
      <c r="AB2745" s="202">
        <v>0</v>
      </c>
      <c r="AC2745" s="202">
        <v>0</v>
      </c>
      <c r="AD2745" s="202">
        <v>0</v>
      </c>
      <c r="AE2745" s="202">
        <v>0</v>
      </c>
      <c r="AF2745" s="202">
        <v>0</v>
      </c>
      <c r="AG2745" s="203"/>
      <c r="AH2745" s="135">
        <v>0</v>
      </c>
      <c r="AI2745" s="135">
        <v>0</v>
      </c>
      <c r="AJ2745" s="202">
        <v>0</v>
      </c>
      <c r="AK2745" s="202">
        <v>0</v>
      </c>
      <c r="AL2745" s="203"/>
      <c r="AM2745" s="205">
        <v>0</v>
      </c>
      <c r="AN2745" s="119">
        <v>0</v>
      </c>
      <c r="AO2745" s="120">
        <v>0</v>
      </c>
      <c r="AP2745" s="39">
        <v>0</v>
      </c>
      <c r="AQ2745" s="141">
        <v>0</v>
      </c>
      <c r="AR2745" s="141">
        <v>0</v>
      </c>
      <c r="AS2745" s="143">
        <v>0</v>
      </c>
      <c r="AT2745" s="144">
        <v>0</v>
      </c>
      <c r="AU2745" s="141">
        <v>0</v>
      </c>
      <c r="AV2745" s="141">
        <v>0</v>
      </c>
      <c r="AW2745" s="143">
        <v>0</v>
      </c>
      <c r="AY2745" s="146"/>
      <c r="AZ2745" s="1153"/>
    </row>
    <row r="2746" spans="1:52" ht="12.75" customHeight="1" x14ac:dyDescent="0.25">
      <c r="A2746" s="356"/>
      <c r="B2746" s="225"/>
      <c r="C2746" s="122"/>
      <c r="D2746" s="357"/>
      <c r="E2746" s="226"/>
      <c r="F2746" s="122"/>
      <c r="G2746" s="126"/>
      <c r="H2746" s="35"/>
      <c r="I2746" s="36"/>
      <c r="J2746" s="37"/>
      <c r="K2746" s="206"/>
      <c r="L2746" s="241"/>
      <c r="M2746" s="242"/>
      <c r="N2746" s="201"/>
      <c r="O2746" s="202"/>
      <c r="P2746" s="202"/>
      <c r="Q2746" s="202"/>
      <c r="R2746" s="202"/>
      <c r="S2746" s="202"/>
      <c r="T2746" s="224"/>
      <c r="U2746" s="133"/>
      <c r="V2746" s="133"/>
      <c r="W2746" s="134"/>
      <c r="X2746" s="134"/>
      <c r="Y2746" s="224"/>
      <c r="Z2746" s="135"/>
      <c r="AA2746" s="204"/>
      <c r="AB2746" s="202"/>
      <c r="AC2746" s="202"/>
      <c r="AD2746" s="202"/>
      <c r="AE2746" s="202"/>
      <c r="AF2746" s="202"/>
      <c r="AG2746" s="224"/>
      <c r="AH2746" s="133"/>
      <c r="AI2746" s="133"/>
      <c r="AJ2746" s="134"/>
      <c r="AK2746" s="134"/>
      <c r="AL2746" s="224"/>
      <c r="AM2746" s="205"/>
      <c r="AN2746" s="119"/>
      <c r="AO2746" s="120"/>
      <c r="AP2746" s="39"/>
      <c r="AQ2746" s="141"/>
      <c r="AR2746" s="141"/>
      <c r="AS2746" s="143"/>
      <c r="AU2746" s="141"/>
      <c r="AV2746" s="141"/>
      <c r="AW2746" s="143"/>
      <c r="AY2746" s="146"/>
      <c r="AZ2746" s="1153"/>
    </row>
    <row r="2747" spans="1:52" ht="12.75" customHeight="1" x14ac:dyDescent="0.25">
      <c r="A2747" s="356"/>
      <c r="B2747" s="225"/>
      <c r="C2747" s="122"/>
      <c r="D2747" s="357"/>
      <c r="E2747" s="226"/>
      <c r="F2747" s="122"/>
      <c r="G2747" s="126"/>
      <c r="H2747" s="35"/>
      <c r="I2747" s="36"/>
      <c r="J2747" s="37"/>
      <c r="K2747" s="206"/>
      <c r="L2747" s="241"/>
      <c r="M2747" s="242"/>
      <c r="N2747" s="201"/>
      <c r="O2747" s="202"/>
      <c r="P2747" s="202"/>
      <c r="Q2747" s="202"/>
      <c r="R2747" s="202"/>
      <c r="S2747" s="202"/>
      <c r="T2747" s="224"/>
      <c r="U2747" s="133"/>
      <c r="V2747" s="133"/>
      <c r="W2747" s="134"/>
      <c r="X2747" s="134"/>
      <c r="Y2747" s="224"/>
      <c r="Z2747" s="135"/>
      <c r="AA2747" s="204"/>
      <c r="AB2747" s="202"/>
      <c r="AC2747" s="202"/>
      <c r="AD2747" s="202"/>
      <c r="AE2747" s="202"/>
      <c r="AF2747" s="202"/>
      <c r="AG2747" s="224"/>
      <c r="AH2747" s="133"/>
      <c r="AI2747" s="133"/>
      <c r="AJ2747" s="134"/>
      <c r="AK2747" s="134"/>
      <c r="AL2747" s="224"/>
      <c r="AM2747" s="205"/>
      <c r="AN2747" s="119"/>
      <c r="AO2747" s="120"/>
      <c r="AP2747" s="39"/>
      <c r="AQ2747" s="141"/>
      <c r="AR2747" s="141"/>
      <c r="AS2747" s="143"/>
      <c r="AU2747" s="141"/>
      <c r="AV2747" s="141"/>
      <c r="AW2747" s="143"/>
      <c r="AY2747" s="146"/>
      <c r="AZ2747" s="1153"/>
    </row>
    <row r="2748" spans="1:52" ht="12.75" customHeight="1" x14ac:dyDescent="0.25">
      <c r="A2748" s="356"/>
      <c r="B2748" s="225"/>
      <c r="C2748" s="122"/>
      <c r="D2748" s="357"/>
      <c r="E2748" s="226"/>
      <c r="F2748" s="122"/>
      <c r="G2748" s="126"/>
      <c r="H2748" s="35"/>
      <c r="I2748" s="36"/>
      <c r="J2748" s="37"/>
      <c r="K2748" s="116" t="s">
        <v>3217</v>
      </c>
      <c r="L2748" s="241"/>
      <c r="M2748" s="242"/>
      <c r="N2748" s="201"/>
      <c r="O2748" s="202"/>
      <c r="P2748" s="202"/>
      <c r="Q2748" s="202"/>
      <c r="R2748" s="202"/>
      <c r="S2748" s="202"/>
      <c r="T2748" s="224"/>
      <c r="U2748" s="138"/>
      <c r="V2748" s="138"/>
      <c r="W2748" s="139"/>
      <c r="X2748" s="139"/>
      <c r="Y2748" s="224"/>
      <c r="Z2748" s="210"/>
      <c r="AA2748" s="204"/>
      <c r="AB2748" s="202"/>
      <c r="AC2748" s="202"/>
      <c r="AD2748" s="202"/>
      <c r="AE2748" s="202"/>
      <c r="AF2748" s="202"/>
      <c r="AG2748" s="224"/>
      <c r="AH2748" s="138"/>
      <c r="AI2748" s="138"/>
      <c r="AJ2748" s="139"/>
      <c r="AK2748" s="139"/>
      <c r="AL2748" s="224"/>
      <c r="AM2748" s="140"/>
      <c r="AN2748" s="211"/>
      <c r="AO2748" s="212"/>
      <c r="AP2748" s="39"/>
      <c r="AQ2748" s="141"/>
      <c r="AR2748" s="141"/>
      <c r="AS2748" s="143"/>
      <c r="AU2748" s="141"/>
      <c r="AV2748" s="141"/>
      <c r="AW2748" s="143"/>
      <c r="AY2748" s="146"/>
      <c r="AZ2748" s="1153"/>
    </row>
    <row r="2749" spans="1:52" ht="20.399999999999999" x14ac:dyDescent="0.25">
      <c r="A2749" s="356"/>
      <c r="B2749" s="225"/>
      <c r="C2749" s="122"/>
      <c r="D2749" s="357"/>
      <c r="E2749" s="226"/>
      <c r="F2749" s="122"/>
      <c r="G2749" s="126"/>
      <c r="H2749" s="35"/>
      <c r="I2749" s="36"/>
      <c r="J2749" s="37"/>
      <c r="K2749" s="116" t="s">
        <v>3218</v>
      </c>
      <c r="L2749" s="241"/>
      <c r="M2749" s="242"/>
      <c r="N2749" s="201"/>
      <c r="O2749" s="202"/>
      <c r="P2749" s="202"/>
      <c r="Q2749" s="202"/>
      <c r="R2749" s="202"/>
      <c r="S2749" s="202"/>
      <c r="T2749" s="224"/>
      <c r="U2749" s="138"/>
      <c r="V2749" s="138"/>
      <c r="W2749" s="139"/>
      <c r="X2749" s="139"/>
      <c r="Y2749" s="224"/>
      <c r="Z2749" s="210"/>
      <c r="AA2749" s="204"/>
      <c r="AB2749" s="202"/>
      <c r="AC2749" s="202"/>
      <c r="AD2749" s="202"/>
      <c r="AE2749" s="202"/>
      <c r="AF2749" s="202"/>
      <c r="AG2749" s="224"/>
      <c r="AH2749" s="138"/>
      <c r="AI2749" s="138"/>
      <c r="AJ2749" s="139"/>
      <c r="AK2749" s="139"/>
      <c r="AL2749" s="224"/>
      <c r="AM2749" s="140"/>
      <c r="AN2749" s="211"/>
      <c r="AO2749" s="212"/>
      <c r="AP2749" s="39"/>
      <c r="AQ2749" s="141"/>
      <c r="AR2749" s="141"/>
      <c r="AS2749" s="143"/>
      <c r="AU2749" s="141"/>
      <c r="AV2749" s="141"/>
      <c r="AW2749" s="143"/>
      <c r="AY2749" s="146"/>
      <c r="AZ2749" s="1153"/>
    </row>
    <row r="2750" spans="1:52" ht="12.75" customHeight="1" x14ac:dyDescent="0.25">
      <c r="A2750" s="356"/>
      <c r="B2750" s="225"/>
      <c r="C2750" s="122"/>
      <c r="D2750" s="357"/>
      <c r="E2750" s="226"/>
      <c r="F2750" s="122"/>
      <c r="G2750" s="126"/>
      <c r="H2750" s="35"/>
      <c r="I2750" s="36"/>
      <c r="J2750" s="37"/>
      <c r="K2750" s="244"/>
      <c r="L2750" s="241"/>
      <c r="M2750" s="242"/>
      <c r="N2750" s="201"/>
      <c r="O2750" s="202"/>
      <c r="P2750" s="202"/>
      <c r="Q2750" s="202"/>
      <c r="R2750" s="202"/>
      <c r="S2750" s="202"/>
      <c r="T2750" s="224"/>
      <c r="U2750" s="138"/>
      <c r="V2750" s="138"/>
      <c r="W2750" s="139"/>
      <c r="X2750" s="139"/>
      <c r="Y2750" s="224"/>
      <c r="Z2750" s="210"/>
      <c r="AA2750" s="204"/>
      <c r="AB2750" s="202"/>
      <c r="AC2750" s="202"/>
      <c r="AD2750" s="202"/>
      <c r="AE2750" s="202"/>
      <c r="AF2750" s="202"/>
      <c r="AG2750" s="224"/>
      <c r="AH2750" s="138"/>
      <c r="AI2750" s="138"/>
      <c r="AJ2750" s="139"/>
      <c r="AK2750" s="139"/>
      <c r="AL2750" s="224"/>
      <c r="AM2750" s="140"/>
      <c r="AN2750" s="211"/>
      <c r="AO2750" s="212"/>
      <c r="AP2750" s="39"/>
      <c r="AQ2750" s="141"/>
      <c r="AR2750" s="141"/>
      <c r="AS2750" s="143"/>
      <c r="AU2750" s="141"/>
      <c r="AV2750" s="141"/>
      <c r="AW2750" s="143"/>
      <c r="AY2750" s="146"/>
      <c r="AZ2750" s="1153"/>
    </row>
    <row r="2751" spans="1:52" ht="40.799999999999997" x14ac:dyDescent="0.25">
      <c r="A2751" s="15" t="s">
        <v>2799</v>
      </c>
      <c r="B2751" s="225">
        <v>18</v>
      </c>
      <c r="C2751" s="122" t="s">
        <v>1315</v>
      </c>
      <c r="D2751" s="123">
        <v>1000</v>
      </c>
      <c r="E2751" s="226"/>
      <c r="F2751" s="122">
        <v>4</v>
      </c>
      <c r="G2751" s="126">
        <v>3</v>
      </c>
      <c r="H2751" s="35" t="str">
        <f t="shared" si="2120"/>
        <v>103</v>
      </c>
      <c r="I2751" s="36" t="s">
        <v>121</v>
      </c>
      <c r="J2751" s="37" t="s">
        <v>3219</v>
      </c>
      <c r="K2751" s="244" t="s">
        <v>3220</v>
      </c>
      <c r="L2751" s="232">
        <v>4290</v>
      </c>
      <c r="M2751" s="233">
        <v>4290</v>
      </c>
      <c r="N2751" s="130"/>
      <c r="O2751" s="131"/>
      <c r="P2751" s="131"/>
      <c r="Q2751" s="131"/>
      <c r="R2751" s="131"/>
      <c r="S2751" s="131"/>
      <c r="T2751" s="132" t="str">
        <f t="shared" ref="T2751:T2753" si="2145">IF(SUM(N2751:S2751)=U2751,"OK",SUM(N2751:S2751)-U2751)</f>
        <v>OK</v>
      </c>
      <c r="U2751" s="138"/>
      <c r="V2751" s="138"/>
      <c r="W2751" s="139"/>
      <c r="X2751" s="139"/>
      <c r="Y2751" s="132" t="str">
        <f t="shared" ref="Y2751:Y2753" si="2146">IF(SUM(W2751:X2751)=Z2751,"OK",SUM(W2751:X2751)-Z2751)</f>
        <v>OK</v>
      </c>
      <c r="Z2751" s="210"/>
      <c r="AA2751" s="204"/>
      <c r="AB2751" s="202"/>
      <c r="AC2751" s="202"/>
      <c r="AD2751" s="202"/>
      <c r="AE2751" s="202"/>
      <c r="AF2751" s="202"/>
      <c r="AG2751" s="132" t="str">
        <f t="shared" ref="AG2751:AG2753" si="2147">IF(SUM(AA2751:AF2751)=AH2751,"OK",SUM(AA2751:AF2751)-AH2751)</f>
        <v>OK</v>
      </c>
      <c r="AH2751" s="138"/>
      <c r="AI2751" s="138"/>
      <c r="AJ2751" s="139"/>
      <c r="AK2751" s="139"/>
      <c r="AL2751" s="132" t="str">
        <f t="shared" ref="AL2751:AL2753" si="2148">IF(SUM(AJ2751:AK2751)=AM2751,"OK",SUM(AJ2751:AK2751)-AM2751)</f>
        <v>OK</v>
      </c>
      <c r="AM2751" s="140"/>
      <c r="AN2751" s="119">
        <f t="shared" ref="AN2751:AN2753" si="2149">L2751+U2751+V2751+Z2751</f>
        <v>4290</v>
      </c>
      <c r="AO2751" s="120">
        <f t="shared" ref="AO2751:AO2753" si="2150">M2751+AH2751+AI2751+AM2751</f>
        <v>4290</v>
      </c>
      <c r="AP2751" s="39">
        <f>L2751</f>
        <v>4290</v>
      </c>
      <c r="AQ2751" s="141">
        <f>AN2751</f>
        <v>4290</v>
      </c>
      <c r="AR2751" s="142">
        <f>AQ2751-AP2751</f>
        <v>0</v>
      </c>
      <c r="AS2751" s="143">
        <f>AR2751/AP2751</f>
        <v>0</v>
      </c>
      <c r="AT2751" s="144">
        <f>M2751</f>
        <v>4290</v>
      </c>
      <c r="AU2751" s="141">
        <f>AO2751</f>
        <v>4290</v>
      </c>
      <c r="AV2751" s="142">
        <f>AU2751-AT2751</f>
        <v>0</v>
      </c>
      <c r="AW2751" s="143">
        <f>AV2751/AT2751</f>
        <v>0</v>
      </c>
      <c r="AY2751" s="146" t="str">
        <f>RIGHT(LEFT(I2751,3),2)&amp;"."&amp;RIGHT(LEFT(I2751,5),2)</f>
        <v>41.40</v>
      </c>
      <c r="AZ2751" s="1153" t="b">
        <f>COUNTIF('[1]Codes SEC'!$B$2:$B$250,Ministres!AY2751)&gt;0</f>
        <v>1</v>
      </c>
    </row>
    <row r="2752" spans="1:52" ht="35.1" customHeight="1" x14ac:dyDescent="0.25">
      <c r="A2752" s="15" t="s">
        <v>2799</v>
      </c>
      <c r="B2752" s="225">
        <v>18</v>
      </c>
      <c r="C2752" s="122" t="s">
        <v>1315</v>
      </c>
      <c r="D2752" s="123">
        <v>1000</v>
      </c>
      <c r="E2752" s="226"/>
      <c r="F2752" s="122">
        <v>4</v>
      </c>
      <c r="G2752" s="126">
        <v>3</v>
      </c>
      <c r="H2752" s="35" t="str">
        <f t="shared" si="2120"/>
        <v>103</v>
      </c>
      <c r="I2752" s="36" t="s">
        <v>121</v>
      </c>
      <c r="J2752" s="37" t="s">
        <v>3221</v>
      </c>
      <c r="K2752" s="244" t="s">
        <v>3222</v>
      </c>
      <c r="L2752" s="232">
        <v>105454</v>
      </c>
      <c r="M2752" s="233">
        <v>105454</v>
      </c>
      <c r="N2752" s="130"/>
      <c r="O2752" s="131"/>
      <c r="P2752" s="131"/>
      <c r="Q2752" s="131"/>
      <c r="R2752" s="131"/>
      <c r="S2752" s="131"/>
      <c r="T2752" s="132" t="str">
        <f t="shared" si="2145"/>
        <v>OK</v>
      </c>
      <c r="U2752" s="138"/>
      <c r="V2752" s="138"/>
      <c r="W2752" s="139"/>
      <c r="X2752" s="139"/>
      <c r="Y2752" s="132" t="str">
        <f t="shared" si="2146"/>
        <v>OK</v>
      </c>
      <c r="Z2752" s="210"/>
      <c r="AA2752" s="204"/>
      <c r="AB2752" s="202"/>
      <c r="AC2752" s="202"/>
      <c r="AD2752" s="202"/>
      <c r="AE2752" s="202"/>
      <c r="AF2752" s="202"/>
      <c r="AG2752" s="132" t="str">
        <f t="shared" si="2147"/>
        <v>OK</v>
      </c>
      <c r="AH2752" s="138"/>
      <c r="AI2752" s="138"/>
      <c r="AJ2752" s="139"/>
      <c r="AK2752" s="139"/>
      <c r="AL2752" s="132" t="str">
        <f t="shared" si="2148"/>
        <v>OK</v>
      </c>
      <c r="AM2752" s="140"/>
      <c r="AN2752" s="119">
        <f t="shared" si="2149"/>
        <v>105454</v>
      </c>
      <c r="AO2752" s="120">
        <f t="shared" si="2150"/>
        <v>105454</v>
      </c>
      <c r="AP2752" s="39">
        <f>L2752</f>
        <v>105454</v>
      </c>
      <c r="AQ2752" s="141">
        <f>AN2752</f>
        <v>105454</v>
      </c>
      <c r="AR2752" s="142">
        <f>AQ2752-AP2752</f>
        <v>0</v>
      </c>
      <c r="AS2752" s="143">
        <f>AR2752/AP2752</f>
        <v>0</v>
      </c>
      <c r="AT2752" s="144">
        <f>M2752</f>
        <v>105454</v>
      </c>
      <c r="AU2752" s="141">
        <f>AO2752</f>
        <v>105454</v>
      </c>
      <c r="AV2752" s="142">
        <f>AU2752-AT2752</f>
        <v>0</v>
      </c>
      <c r="AW2752" s="143">
        <f>AV2752/AT2752</f>
        <v>0</v>
      </c>
      <c r="AY2752" s="146" t="str">
        <f>RIGHT(LEFT(I2752,3),2)&amp;"."&amp;RIGHT(LEFT(I2752,5),2)</f>
        <v>41.40</v>
      </c>
      <c r="AZ2752" s="1153" t="b">
        <f>COUNTIF('[1]Codes SEC'!$B$2:$B$250,Ministres!AY2752)&gt;0</f>
        <v>1</v>
      </c>
    </row>
    <row r="2753" spans="1:64" ht="35.1" customHeight="1" x14ac:dyDescent="0.25">
      <c r="A2753" s="15" t="s">
        <v>2799</v>
      </c>
      <c r="B2753" s="225">
        <v>18</v>
      </c>
      <c r="C2753" s="122" t="s">
        <v>1315</v>
      </c>
      <c r="D2753" s="123">
        <v>1000</v>
      </c>
      <c r="E2753" s="226"/>
      <c r="F2753" s="122">
        <v>4</v>
      </c>
      <c r="G2753" s="126">
        <v>3</v>
      </c>
      <c r="H2753" s="35" t="str">
        <f t="shared" si="2120"/>
        <v>103</v>
      </c>
      <c r="I2753" s="36" t="s">
        <v>121</v>
      </c>
      <c r="J2753" s="37" t="s">
        <v>3223</v>
      </c>
      <c r="K2753" s="281" t="s">
        <v>3224</v>
      </c>
      <c r="L2753" s="232">
        <v>1317137</v>
      </c>
      <c r="M2753" s="233">
        <v>1317137</v>
      </c>
      <c r="N2753" s="130"/>
      <c r="O2753" s="131"/>
      <c r="P2753" s="131"/>
      <c r="Q2753" s="131"/>
      <c r="R2753" s="131"/>
      <c r="S2753" s="131"/>
      <c r="T2753" s="132" t="str">
        <f t="shared" si="2145"/>
        <v>OK</v>
      </c>
      <c r="U2753" s="138"/>
      <c r="V2753" s="138"/>
      <c r="W2753" s="139"/>
      <c r="X2753" s="139"/>
      <c r="Y2753" s="132" t="str">
        <f t="shared" si="2146"/>
        <v>OK</v>
      </c>
      <c r="Z2753" s="210"/>
      <c r="AA2753" s="204"/>
      <c r="AB2753" s="202"/>
      <c r="AC2753" s="202"/>
      <c r="AD2753" s="202"/>
      <c r="AE2753" s="202"/>
      <c r="AF2753" s="202"/>
      <c r="AG2753" s="132" t="str">
        <f t="shared" si="2147"/>
        <v>OK</v>
      </c>
      <c r="AH2753" s="138"/>
      <c r="AI2753" s="138"/>
      <c r="AJ2753" s="139"/>
      <c r="AK2753" s="139"/>
      <c r="AL2753" s="132" t="str">
        <f t="shared" si="2148"/>
        <v>OK</v>
      </c>
      <c r="AM2753" s="140"/>
      <c r="AN2753" s="119">
        <f t="shared" si="2149"/>
        <v>1317137</v>
      </c>
      <c r="AO2753" s="120">
        <f t="shared" si="2150"/>
        <v>1317137</v>
      </c>
      <c r="AP2753" s="39">
        <f>L2753</f>
        <v>1317137</v>
      </c>
      <c r="AQ2753" s="141">
        <f>AN2753</f>
        <v>1317137</v>
      </c>
      <c r="AR2753" s="142">
        <f>AQ2753-AP2753</f>
        <v>0</v>
      </c>
      <c r="AS2753" s="143">
        <f>AR2753/AP2753</f>
        <v>0</v>
      </c>
      <c r="AT2753" s="144">
        <f>M2753</f>
        <v>1317137</v>
      </c>
      <c r="AU2753" s="141">
        <f>AO2753</f>
        <v>1317137</v>
      </c>
      <c r="AV2753" s="142">
        <f>AU2753-AT2753</f>
        <v>0</v>
      </c>
      <c r="AW2753" s="143">
        <f>AV2753/AT2753</f>
        <v>0</v>
      </c>
      <c r="AY2753" s="146" t="str">
        <f>RIGHT(LEFT(I2753,3),2)&amp;"."&amp;RIGHT(LEFT(I2753,5),2)</f>
        <v>41.40</v>
      </c>
      <c r="AZ2753" s="1153" t="b">
        <f>COUNTIF('[1]Codes SEC'!$B$2:$B$250,Ministres!AY2753)&gt;0</f>
        <v>1</v>
      </c>
    </row>
    <row r="2754" spans="1:64" ht="12.75" customHeight="1" x14ac:dyDescent="0.25">
      <c r="A2754" s="350"/>
      <c r="B2754" s="1170"/>
      <c r="C2754" s="150"/>
      <c r="D2754" s="352"/>
      <c r="E2754" s="1171"/>
      <c r="F2754" s="150"/>
      <c r="G2754" s="154"/>
      <c r="H2754" s="155"/>
      <c r="I2754" s="156"/>
      <c r="J2754" s="157"/>
      <c r="K2754" s="158" t="s">
        <v>70</v>
      </c>
      <c r="L2754" s="417">
        <f t="shared" ref="L2754:S2754" si="2151">L2753+L2751+L2752</f>
        <v>1426881</v>
      </c>
      <c r="M2754" s="1172">
        <f t="shared" si="2151"/>
        <v>1426881</v>
      </c>
      <c r="N2754" s="1173">
        <f t="shared" si="2151"/>
        <v>0</v>
      </c>
      <c r="O2754" s="1174">
        <f t="shared" si="2151"/>
        <v>0</v>
      </c>
      <c r="P2754" s="1174">
        <f t="shared" si="2151"/>
        <v>0</v>
      </c>
      <c r="Q2754" s="1174">
        <f t="shared" si="2151"/>
        <v>0</v>
      </c>
      <c r="R2754" s="1174">
        <f t="shared" si="2151"/>
        <v>0</v>
      </c>
      <c r="S2754" s="1174">
        <f t="shared" si="2151"/>
        <v>0</v>
      </c>
      <c r="T2754" s="1175"/>
      <c r="U2754" s="1176">
        <f>U2753+U2751+U2752</f>
        <v>0</v>
      </c>
      <c r="V2754" s="1176">
        <f>V2753+V2751+V2752</f>
        <v>0</v>
      </c>
      <c r="W2754" s="1174">
        <f>W2753+W2751+W2752</f>
        <v>0</v>
      </c>
      <c r="X2754" s="1174">
        <f>X2753+X2751+X2752</f>
        <v>0</v>
      </c>
      <c r="Y2754" s="1175"/>
      <c r="Z2754" s="1176">
        <f t="shared" ref="Z2754:AF2754" si="2152">Z2753+Z2751+Z2752</f>
        <v>0</v>
      </c>
      <c r="AA2754" s="165">
        <f t="shared" si="2152"/>
        <v>0</v>
      </c>
      <c r="AB2754" s="1174">
        <f t="shared" si="2152"/>
        <v>0</v>
      </c>
      <c r="AC2754" s="1174">
        <f t="shared" si="2152"/>
        <v>0</v>
      </c>
      <c r="AD2754" s="1174">
        <f t="shared" si="2152"/>
        <v>0</v>
      </c>
      <c r="AE2754" s="1174">
        <f t="shared" si="2152"/>
        <v>0</v>
      </c>
      <c r="AF2754" s="1174">
        <f t="shared" si="2152"/>
        <v>0</v>
      </c>
      <c r="AG2754" s="1175"/>
      <c r="AH2754" s="1176">
        <f>AH2753+AH2751+AH2752</f>
        <v>0</v>
      </c>
      <c r="AI2754" s="1176">
        <f>AI2753+AI2751+AI2752</f>
        <v>0</v>
      </c>
      <c r="AJ2754" s="1174">
        <f>AJ2753+AJ2751+AJ2752</f>
        <v>0</v>
      </c>
      <c r="AK2754" s="1174">
        <f>AK2753+AK2751+AK2752</f>
        <v>0</v>
      </c>
      <c r="AL2754" s="1175"/>
      <c r="AM2754" s="1177">
        <f t="shared" ref="AM2754:AW2754" si="2153">AM2753+AM2751+AM2752</f>
        <v>0</v>
      </c>
      <c r="AN2754" s="167">
        <f>AN2753+AN2751+AN2752</f>
        <v>1426881</v>
      </c>
      <c r="AO2754" s="1178">
        <f>AO2753+AO2751+AO2752</f>
        <v>1426881</v>
      </c>
      <c r="AP2754" s="169">
        <f t="shared" si="2153"/>
        <v>1426881</v>
      </c>
      <c r="AQ2754" s="1179">
        <f t="shared" si="2153"/>
        <v>1426881</v>
      </c>
      <c r="AR2754" s="1180">
        <f t="shared" si="2153"/>
        <v>0</v>
      </c>
      <c r="AS2754" s="1181">
        <f t="shared" si="2153"/>
        <v>0</v>
      </c>
      <c r="AT2754" s="1182">
        <f t="shared" si="2153"/>
        <v>1426881</v>
      </c>
      <c r="AU2754" s="1179">
        <f t="shared" si="2153"/>
        <v>1426881</v>
      </c>
      <c r="AV2754" s="1180">
        <f t="shared" si="2153"/>
        <v>0</v>
      </c>
      <c r="AW2754" s="1181">
        <f t="shared" si="2153"/>
        <v>0</v>
      </c>
      <c r="AY2754" s="146"/>
      <c r="AZ2754" s="1153"/>
    </row>
    <row r="2755" spans="1:64" ht="12.75" customHeight="1" x14ac:dyDescent="0.25">
      <c r="A2755" s="174"/>
      <c r="B2755" s="175"/>
      <c r="C2755" s="176"/>
      <c r="D2755" s="177"/>
      <c r="E2755" s="178"/>
      <c r="F2755" s="177"/>
      <c r="G2755" s="179"/>
      <c r="H2755" s="180"/>
      <c r="I2755" s="181"/>
      <c r="J2755" s="182"/>
      <c r="K2755" s="183" t="s">
        <v>3225</v>
      </c>
      <c r="L2755" s="184">
        <f t="shared" ref="L2755:X2755" si="2154">L2754</f>
        <v>1426881</v>
      </c>
      <c r="M2755" s="185">
        <f t="shared" si="2154"/>
        <v>1426881</v>
      </c>
      <c r="N2755" s="186">
        <f t="shared" si="2154"/>
        <v>0</v>
      </c>
      <c r="O2755" s="187">
        <f t="shared" si="2154"/>
        <v>0</v>
      </c>
      <c r="P2755" s="187">
        <f t="shared" si="2154"/>
        <v>0</v>
      </c>
      <c r="Q2755" s="187">
        <f t="shared" si="2154"/>
        <v>0</v>
      </c>
      <c r="R2755" s="187">
        <f t="shared" si="2154"/>
        <v>0</v>
      </c>
      <c r="S2755" s="187">
        <f t="shared" si="2154"/>
        <v>0</v>
      </c>
      <c r="T2755" s="188"/>
      <c r="U2755" s="187">
        <f t="shared" si="2154"/>
        <v>0</v>
      </c>
      <c r="V2755" s="187">
        <f t="shared" si="2154"/>
        <v>0</v>
      </c>
      <c r="W2755" s="187">
        <f t="shared" si="2154"/>
        <v>0</v>
      </c>
      <c r="X2755" s="187">
        <f t="shared" si="2154"/>
        <v>0</v>
      </c>
      <c r="Y2755" s="188"/>
      <c r="Z2755" s="187">
        <f t="shared" ref="Z2755:AK2755" si="2155">Z2754</f>
        <v>0</v>
      </c>
      <c r="AA2755" s="189">
        <f t="shared" si="2155"/>
        <v>0</v>
      </c>
      <c r="AB2755" s="187">
        <f t="shared" si="2155"/>
        <v>0</v>
      </c>
      <c r="AC2755" s="187">
        <f t="shared" si="2155"/>
        <v>0</v>
      </c>
      <c r="AD2755" s="187">
        <f t="shared" si="2155"/>
        <v>0</v>
      </c>
      <c r="AE2755" s="187">
        <f t="shared" si="2155"/>
        <v>0</v>
      </c>
      <c r="AF2755" s="187">
        <f t="shared" si="2155"/>
        <v>0</v>
      </c>
      <c r="AG2755" s="188"/>
      <c r="AH2755" s="187">
        <f t="shared" si="2155"/>
        <v>0</v>
      </c>
      <c r="AI2755" s="187">
        <f t="shared" si="2155"/>
        <v>0</v>
      </c>
      <c r="AJ2755" s="187">
        <f t="shared" si="2155"/>
        <v>0</v>
      </c>
      <c r="AK2755" s="187">
        <f t="shared" si="2155"/>
        <v>0</v>
      </c>
      <c r="AL2755" s="188"/>
      <c r="AM2755" s="190">
        <f t="shared" ref="AM2755:AW2755" si="2156">AM2754</f>
        <v>0</v>
      </c>
      <c r="AN2755" s="191">
        <f>AN2754</f>
        <v>1426881</v>
      </c>
      <c r="AO2755" s="190">
        <f t="shared" si="2156"/>
        <v>1426881</v>
      </c>
      <c r="AP2755" s="184">
        <f t="shared" si="2156"/>
        <v>1426881</v>
      </c>
      <c r="AQ2755" s="192">
        <f t="shared" si="2156"/>
        <v>1426881</v>
      </c>
      <c r="AR2755" s="193">
        <f t="shared" si="2156"/>
        <v>0</v>
      </c>
      <c r="AS2755" s="194">
        <f t="shared" si="2156"/>
        <v>0</v>
      </c>
      <c r="AT2755" s="195">
        <f t="shared" si="2156"/>
        <v>1426881</v>
      </c>
      <c r="AU2755" s="192">
        <f t="shared" si="2156"/>
        <v>1426881</v>
      </c>
      <c r="AV2755" s="193">
        <f t="shared" si="2156"/>
        <v>0</v>
      </c>
      <c r="AW2755" s="194">
        <f t="shared" si="2156"/>
        <v>0</v>
      </c>
      <c r="AY2755" s="146"/>
      <c r="AZ2755" s="1153"/>
    </row>
    <row r="2756" spans="1:64" s="1183" customFormat="1" ht="12.75" customHeight="1" x14ac:dyDescent="0.25">
      <c r="A2756" s="15"/>
      <c r="B2756" s="121"/>
      <c r="C2756" s="122"/>
      <c r="D2756" s="123"/>
      <c r="E2756" s="124"/>
      <c r="F2756" s="125"/>
      <c r="G2756" s="34"/>
      <c r="H2756" s="35"/>
      <c r="I2756" s="36"/>
      <c r="J2756" s="37"/>
      <c r="K2756" s="198" t="s">
        <v>72</v>
      </c>
      <c r="L2756" s="199">
        <v>0</v>
      </c>
      <c r="M2756" s="200">
        <v>0</v>
      </c>
      <c r="N2756" s="201">
        <v>0</v>
      </c>
      <c r="O2756" s="202">
        <v>0</v>
      </c>
      <c r="P2756" s="202">
        <v>0</v>
      </c>
      <c r="Q2756" s="202">
        <v>0</v>
      </c>
      <c r="R2756" s="202">
        <v>0</v>
      </c>
      <c r="S2756" s="202">
        <v>0</v>
      </c>
      <c r="T2756" s="203"/>
      <c r="U2756" s="135">
        <v>0</v>
      </c>
      <c r="V2756" s="135">
        <v>0</v>
      </c>
      <c r="W2756" s="202">
        <v>0</v>
      </c>
      <c r="X2756" s="202">
        <v>0</v>
      </c>
      <c r="Y2756" s="203"/>
      <c r="Z2756" s="135">
        <v>0</v>
      </c>
      <c r="AA2756" s="204">
        <v>0</v>
      </c>
      <c r="AB2756" s="202">
        <v>0</v>
      </c>
      <c r="AC2756" s="202">
        <v>0</v>
      </c>
      <c r="AD2756" s="202">
        <v>0</v>
      </c>
      <c r="AE2756" s="202">
        <v>0</v>
      </c>
      <c r="AF2756" s="202">
        <v>0</v>
      </c>
      <c r="AG2756" s="203"/>
      <c r="AH2756" s="135">
        <v>0</v>
      </c>
      <c r="AI2756" s="135">
        <v>0</v>
      </c>
      <c r="AJ2756" s="202">
        <v>0</v>
      </c>
      <c r="AK2756" s="202">
        <v>0</v>
      </c>
      <c r="AL2756" s="203"/>
      <c r="AM2756" s="205">
        <v>0</v>
      </c>
      <c r="AN2756" s="119">
        <v>0</v>
      </c>
      <c r="AO2756" s="120">
        <v>0</v>
      </c>
      <c r="AP2756" s="39">
        <v>0</v>
      </c>
      <c r="AQ2756" s="141">
        <v>0</v>
      </c>
      <c r="AR2756" s="141">
        <v>0</v>
      </c>
      <c r="AS2756" s="143">
        <v>0</v>
      </c>
      <c r="AT2756" s="144">
        <v>0</v>
      </c>
      <c r="AU2756" s="141">
        <v>0</v>
      </c>
      <c r="AV2756" s="141">
        <v>0</v>
      </c>
      <c r="AW2756" s="143">
        <v>0</v>
      </c>
      <c r="AX2756"/>
      <c r="AY2756" s="146"/>
      <c r="AZ2756" s="1153"/>
      <c r="BA2756"/>
      <c r="BB2756"/>
      <c r="BC2756"/>
      <c r="BD2756"/>
      <c r="BE2756"/>
      <c r="BF2756"/>
      <c r="BG2756"/>
      <c r="BH2756"/>
      <c r="BI2756"/>
      <c r="BJ2756"/>
      <c r="BK2756"/>
      <c r="BL2756"/>
    </row>
    <row r="2757" spans="1:64" ht="12.75" customHeight="1" x14ac:dyDescent="0.25">
      <c r="A2757" s="356"/>
      <c r="B2757" s="225"/>
      <c r="C2757" s="122"/>
      <c r="D2757" s="357"/>
      <c r="E2757" s="226"/>
      <c r="F2757" s="122"/>
      <c r="G2757" s="126"/>
      <c r="H2757" s="35"/>
      <c r="I2757" s="36"/>
      <c r="J2757" s="37"/>
      <c r="K2757" s="198" t="s">
        <v>73</v>
      </c>
      <c r="L2757" s="241">
        <v>0</v>
      </c>
      <c r="M2757" s="242">
        <v>0</v>
      </c>
      <c r="N2757" s="201">
        <v>0</v>
      </c>
      <c r="O2757" s="202">
        <v>0</v>
      </c>
      <c r="P2757" s="202">
        <v>0</v>
      </c>
      <c r="Q2757" s="202">
        <v>0</v>
      </c>
      <c r="R2757" s="202">
        <v>0</v>
      </c>
      <c r="S2757" s="202">
        <v>0</v>
      </c>
      <c r="T2757" s="203"/>
      <c r="U2757" s="135">
        <v>0</v>
      </c>
      <c r="V2757" s="135">
        <v>0</v>
      </c>
      <c r="W2757" s="202">
        <v>0</v>
      </c>
      <c r="X2757" s="202">
        <v>0</v>
      </c>
      <c r="Y2757" s="203"/>
      <c r="Z2757" s="135">
        <v>0</v>
      </c>
      <c r="AA2757" s="204">
        <v>0</v>
      </c>
      <c r="AB2757" s="202">
        <v>0</v>
      </c>
      <c r="AC2757" s="202">
        <v>0</v>
      </c>
      <c r="AD2757" s="202">
        <v>0</v>
      </c>
      <c r="AE2757" s="202">
        <v>0</v>
      </c>
      <c r="AF2757" s="202">
        <v>0</v>
      </c>
      <c r="AG2757" s="203"/>
      <c r="AH2757" s="135">
        <v>0</v>
      </c>
      <c r="AI2757" s="135">
        <v>0</v>
      </c>
      <c r="AJ2757" s="202">
        <v>0</v>
      </c>
      <c r="AK2757" s="202">
        <v>0</v>
      </c>
      <c r="AL2757" s="203"/>
      <c r="AM2757" s="205">
        <v>0</v>
      </c>
      <c r="AN2757" s="119">
        <v>0</v>
      </c>
      <c r="AO2757" s="120">
        <v>0</v>
      </c>
      <c r="AP2757" s="39">
        <v>0</v>
      </c>
      <c r="AQ2757" s="141">
        <v>0</v>
      </c>
      <c r="AR2757" s="141">
        <v>0</v>
      </c>
      <c r="AS2757" s="143">
        <v>0</v>
      </c>
      <c r="AT2757" s="144">
        <v>0</v>
      </c>
      <c r="AU2757" s="141">
        <v>0</v>
      </c>
      <c r="AV2757" s="141">
        <v>0</v>
      </c>
      <c r="AW2757" s="143">
        <v>0</v>
      </c>
      <c r="AY2757" s="146"/>
      <c r="AZ2757" s="1153"/>
    </row>
    <row r="2758" spans="1:64" ht="12.75" customHeight="1" x14ac:dyDescent="0.25">
      <c r="A2758" s="356"/>
      <c r="B2758" s="225"/>
      <c r="C2758" s="122"/>
      <c r="D2758" s="357"/>
      <c r="E2758" s="226"/>
      <c r="F2758" s="122"/>
      <c r="G2758" s="126"/>
      <c r="H2758" s="35"/>
      <c r="I2758" s="36"/>
      <c r="J2758" s="37"/>
      <c r="K2758" s="198" t="s">
        <v>74</v>
      </c>
      <c r="L2758" s="241">
        <v>0</v>
      </c>
      <c r="M2758" s="242">
        <v>0</v>
      </c>
      <c r="N2758" s="201">
        <v>0</v>
      </c>
      <c r="O2758" s="202">
        <v>0</v>
      </c>
      <c r="P2758" s="202">
        <v>0</v>
      </c>
      <c r="Q2758" s="202">
        <v>0</v>
      </c>
      <c r="R2758" s="202">
        <v>0</v>
      </c>
      <c r="S2758" s="202">
        <v>0</v>
      </c>
      <c r="T2758" s="203"/>
      <c r="U2758" s="135">
        <v>0</v>
      </c>
      <c r="V2758" s="135">
        <v>0</v>
      </c>
      <c r="W2758" s="202">
        <v>0</v>
      </c>
      <c r="X2758" s="202">
        <v>0</v>
      </c>
      <c r="Y2758" s="203"/>
      <c r="Z2758" s="135">
        <v>0</v>
      </c>
      <c r="AA2758" s="204">
        <v>0</v>
      </c>
      <c r="AB2758" s="202">
        <v>0</v>
      </c>
      <c r="AC2758" s="202">
        <v>0</v>
      </c>
      <c r="AD2758" s="202">
        <v>0</v>
      </c>
      <c r="AE2758" s="202">
        <v>0</v>
      </c>
      <c r="AF2758" s="202">
        <v>0</v>
      </c>
      <c r="AG2758" s="203"/>
      <c r="AH2758" s="135">
        <v>0</v>
      </c>
      <c r="AI2758" s="135">
        <v>0</v>
      </c>
      <c r="AJ2758" s="202">
        <v>0</v>
      </c>
      <c r="AK2758" s="202">
        <v>0</v>
      </c>
      <c r="AL2758" s="203"/>
      <c r="AM2758" s="205">
        <v>0</v>
      </c>
      <c r="AN2758" s="119">
        <v>0</v>
      </c>
      <c r="AO2758" s="120">
        <v>0</v>
      </c>
      <c r="AP2758" s="39">
        <v>0</v>
      </c>
      <c r="AQ2758" s="141">
        <v>0</v>
      </c>
      <c r="AR2758" s="141">
        <v>0</v>
      </c>
      <c r="AS2758" s="143">
        <v>0</v>
      </c>
      <c r="AT2758" s="144">
        <v>0</v>
      </c>
      <c r="AU2758" s="141">
        <v>0</v>
      </c>
      <c r="AV2758" s="141">
        <v>0</v>
      </c>
      <c r="AW2758" s="143">
        <v>0</v>
      </c>
      <c r="AY2758" s="146"/>
      <c r="AZ2758" s="1153"/>
    </row>
    <row r="2759" spans="1:64" ht="12.75" customHeight="1" x14ac:dyDescent="0.25">
      <c r="A2759" s="356"/>
      <c r="B2759" s="225"/>
      <c r="C2759" s="122"/>
      <c r="D2759" s="357"/>
      <c r="E2759" s="226"/>
      <c r="F2759" s="122"/>
      <c r="G2759" s="126"/>
      <c r="H2759" s="35"/>
      <c r="I2759" s="36"/>
      <c r="J2759" s="37"/>
      <c r="K2759" s="198" t="s">
        <v>75</v>
      </c>
      <c r="L2759" s="241">
        <v>0</v>
      </c>
      <c r="M2759" s="242">
        <v>0</v>
      </c>
      <c r="N2759" s="201">
        <v>0</v>
      </c>
      <c r="O2759" s="202">
        <v>0</v>
      </c>
      <c r="P2759" s="202">
        <v>0</v>
      </c>
      <c r="Q2759" s="202">
        <v>0</v>
      </c>
      <c r="R2759" s="202">
        <v>0</v>
      </c>
      <c r="S2759" s="202">
        <v>0</v>
      </c>
      <c r="T2759" s="203"/>
      <c r="U2759" s="135">
        <v>0</v>
      </c>
      <c r="V2759" s="135">
        <v>0</v>
      </c>
      <c r="W2759" s="202">
        <v>0</v>
      </c>
      <c r="X2759" s="202">
        <v>0</v>
      </c>
      <c r="Y2759" s="203"/>
      <c r="Z2759" s="135">
        <v>0</v>
      </c>
      <c r="AA2759" s="204">
        <v>0</v>
      </c>
      <c r="AB2759" s="202">
        <v>0</v>
      </c>
      <c r="AC2759" s="202">
        <v>0</v>
      </c>
      <c r="AD2759" s="202">
        <v>0</v>
      </c>
      <c r="AE2759" s="202">
        <v>0</v>
      </c>
      <c r="AF2759" s="202">
        <v>0</v>
      </c>
      <c r="AG2759" s="203"/>
      <c r="AH2759" s="135">
        <v>0</v>
      </c>
      <c r="AI2759" s="135">
        <v>0</v>
      </c>
      <c r="AJ2759" s="202">
        <v>0</v>
      </c>
      <c r="AK2759" s="202">
        <v>0</v>
      </c>
      <c r="AL2759" s="203"/>
      <c r="AM2759" s="205">
        <v>0</v>
      </c>
      <c r="AN2759" s="119">
        <v>0</v>
      </c>
      <c r="AO2759" s="120">
        <v>0</v>
      </c>
      <c r="AP2759" s="39">
        <v>0</v>
      </c>
      <c r="AQ2759" s="141">
        <v>0</v>
      </c>
      <c r="AR2759" s="141">
        <v>0</v>
      </c>
      <c r="AS2759" s="143">
        <v>0</v>
      </c>
      <c r="AT2759" s="144">
        <v>0</v>
      </c>
      <c r="AU2759" s="141">
        <v>0</v>
      </c>
      <c r="AV2759" s="141">
        <v>0</v>
      </c>
      <c r="AW2759" s="143">
        <v>0</v>
      </c>
      <c r="AY2759" s="146"/>
      <c r="AZ2759" s="1153"/>
    </row>
    <row r="2760" spans="1:64" ht="12.75" customHeight="1" x14ac:dyDescent="0.25">
      <c r="A2760" s="356"/>
      <c r="B2760" s="225"/>
      <c r="C2760" s="122"/>
      <c r="D2760" s="357"/>
      <c r="E2760" s="226"/>
      <c r="F2760" s="122"/>
      <c r="G2760" s="126"/>
      <c r="H2760" s="35"/>
      <c r="I2760" s="36"/>
      <c r="J2760" s="37"/>
      <c r="K2760" s="206" t="s">
        <v>76</v>
      </c>
      <c r="L2760" s="241">
        <v>0</v>
      </c>
      <c r="M2760" s="242">
        <v>0</v>
      </c>
      <c r="N2760" s="201">
        <v>0</v>
      </c>
      <c r="O2760" s="202">
        <v>0</v>
      </c>
      <c r="P2760" s="202">
        <v>0</v>
      </c>
      <c r="Q2760" s="202">
        <v>0</v>
      </c>
      <c r="R2760" s="202">
        <v>0</v>
      </c>
      <c r="S2760" s="202">
        <v>0</v>
      </c>
      <c r="T2760" s="203"/>
      <c r="U2760" s="135">
        <v>0</v>
      </c>
      <c r="V2760" s="135">
        <v>0</v>
      </c>
      <c r="W2760" s="202">
        <v>0</v>
      </c>
      <c r="X2760" s="202">
        <v>0</v>
      </c>
      <c r="Y2760" s="203"/>
      <c r="Z2760" s="135">
        <v>0</v>
      </c>
      <c r="AA2760" s="204">
        <v>0</v>
      </c>
      <c r="AB2760" s="202">
        <v>0</v>
      </c>
      <c r="AC2760" s="202">
        <v>0</v>
      </c>
      <c r="AD2760" s="202">
        <v>0</v>
      </c>
      <c r="AE2760" s="202">
        <v>0</v>
      </c>
      <c r="AF2760" s="202">
        <v>0</v>
      </c>
      <c r="AG2760" s="203"/>
      <c r="AH2760" s="135">
        <v>0</v>
      </c>
      <c r="AI2760" s="135">
        <v>0</v>
      </c>
      <c r="AJ2760" s="202">
        <v>0</v>
      </c>
      <c r="AK2760" s="202">
        <v>0</v>
      </c>
      <c r="AL2760" s="203"/>
      <c r="AM2760" s="205">
        <v>0</v>
      </c>
      <c r="AN2760" s="119">
        <v>0</v>
      </c>
      <c r="AO2760" s="120">
        <v>0</v>
      </c>
      <c r="AP2760" s="39">
        <v>0</v>
      </c>
      <c r="AQ2760" s="141">
        <v>0</v>
      </c>
      <c r="AR2760" s="141">
        <v>0</v>
      </c>
      <c r="AS2760" s="143">
        <v>0</v>
      </c>
      <c r="AT2760" s="144">
        <v>0</v>
      </c>
      <c r="AU2760" s="141">
        <v>0</v>
      </c>
      <c r="AV2760" s="141">
        <v>0</v>
      </c>
      <c r="AW2760" s="143">
        <v>0</v>
      </c>
      <c r="AY2760" s="146"/>
      <c r="AZ2760" s="1153"/>
    </row>
    <row r="2761" spans="1:64" ht="12.75" customHeight="1" x14ac:dyDescent="0.25">
      <c r="A2761" s="356"/>
      <c r="B2761" s="225"/>
      <c r="C2761" s="122"/>
      <c r="D2761" s="357"/>
      <c r="E2761" s="226"/>
      <c r="F2761" s="122"/>
      <c r="G2761" s="126"/>
      <c r="H2761" s="35"/>
      <c r="I2761" s="36"/>
      <c r="J2761" s="37"/>
      <c r="K2761" s="206"/>
      <c r="L2761" s="199"/>
      <c r="M2761" s="200"/>
      <c r="N2761" s="201"/>
      <c r="O2761" s="202"/>
      <c r="P2761" s="202"/>
      <c r="Q2761" s="202"/>
      <c r="R2761" s="202"/>
      <c r="S2761" s="202"/>
      <c r="T2761" s="224"/>
      <c r="U2761" s="133"/>
      <c r="V2761" s="133"/>
      <c r="W2761" s="134"/>
      <c r="X2761" s="134"/>
      <c r="Y2761" s="224"/>
      <c r="Z2761" s="135"/>
      <c r="AA2761" s="204"/>
      <c r="AB2761" s="202"/>
      <c r="AC2761" s="202"/>
      <c r="AD2761" s="202"/>
      <c r="AE2761" s="202"/>
      <c r="AF2761" s="202"/>
      <c r="AG2761" s="224"/>
      <c r="AH2761" s="133"/>
      <c r="AI2761" s="133"/>
      <c r="AJ2761" s="134"/>
      <c r="AK2761" s="134"/>
      <c r="AL2761" s="224"/>
      <c r="AM2761" s="205"/>
      <c r="AN2761" s="119"/>
      <c r="AO2761" s="120"/>
      <c r="AP2761" s="39"/>
      <c r="AQ2761" s="141"/>
      <c r="AR2761" s="141"/>
      <c r="AS2761" s="143"/>
      <c r="AU2761" s="141"/>
      <c r="AV2761" s="141"/>
      <c r="AW2761" s="143"/>
      <c r="AY2761" s="146"/>
      <c r="AZ2761" s="1153"/>
    </row>
    <row r="2762" spans="1:64" ht="12.75" customHeight="1" x14ac:dyDescent="0.25">
      <c r="A2762" s="356"/>
      <c r="B2762" s="225"/>
      <c r="C2762" s="122"/>
      <c r="D2762" s="357"/>
      <c r="E2762" s="226"/>
      <c r="F2762" s="122"/>
      <c r="G2762" s="126"/>
      <c r="H2762" s="35"/>
      <c r="I2762" s="36"/>
      <c r="J2762" s="37"/>
      <c r="K2762" s="206"/>
      <c r="L2762" s="199"/>
      <c r="M2762" s="200"/>
      <c r="N2762" s="201"/>
      <c r="O2762" s="202"/>
      <c r="P2762" s="202"/>
      <c r="Q2762" s="202"/>
      <c r="R2762" s="202"/>
      <c r="S2762" s="202"/>
      <c r="T2762" s="224"/>
      <c r="U2762" s="133"/>
      <c r="V2762" s="133"/>
      <c r="W2762" s="134"/>
      <c r="X2762" s="134"/>
      <c r="Y2762" s="224"/>
      <c r="Z2762" s="135"/>
      <c r="AA2762" s="204"/>
      <c r="AB2762" s="202"/>
      <c r="AC2762" s="202"/>
      <c r="AD2762" s="202"/>
      <c r="AE2762" s="202"/>
      <c r="AF2762" s="202"/>
      <c r="AG2762" s="224"/>
      <c r="AH2762" s="133"/>
      <c r="AI2762" s="133"/>
      <c r="AJ2762" s="134"/>
      <c r="AK2762" s="134"/>
      <c r="AL2762" s="224"/>
      <c r="AM2762" s="205"/>
      <c r="AN2762" s="119"/>
      <c r="AO2762" s="120"/>
      <c r="AP2762" s="39"/>
      <c r="AQ2762" s="141"/>
      <c r="AR2762" s="141"/>
      <c r="AS2762" s="143"/>
      <c r="AU2762" s="141"/>
      <c r="AV2762" s="141"/>
      <c r="AW2762" s="143"/>
      <c r="AY2762" s="146"/>
      <c r="AZ2762" s="1153"/>
    </row>
    <row r="2763" spans="1:64" ht="12.75" customHeight="1" x14ac:dyDescent="0.25">
      <c r="A2763" s="356"/>
      <c r="B2763" s="225"/>
      <c r="C2763" s="122"/>
      <c r="D2763" s="357"/>
      <c r="E2763" s="226"/>
      <c r="F2763" s="122"/>
      <c r="G2763" s="126"/>
      <c r="H2763" s="35"/>
      <c r="I2763" s="36"/>
      <c r="J2763" s="37"/>
      <c r="K2763" s="116" t="s">
        <v>3226</v>
      </c>
      <c r="L2763" s="241"/>
      <c r="M2763" s="242"/>
      <c r="N2763" s="201"/>
      <c r="O2763" s="202"/>
      <c r="P2763" s="202"/>
      <c r="Q2763" s="202"/>
      <c r="R2763" s="202"/>
      <c r="S2763" s="202"/>
      <c r="T2763" s="224"/>
      <c r="U2763" s="138"/>
      <c r="V2763" s="138"/>
      <c r="W2763" s="139"/>
      <c r="X2763" s="139"/>
      <c r="Y2763" s="224"/>
      <c r="Z2763" s="210"/>
      <c r="AA2763" s="204"/>
      <c r="AB2763" s="202"/>
      <c r="AC2763" s="202"/>
      <c r="AD2763" s="202"/>
      <c r="AE2763" s="202"/>
      <c r="AF2763" s="202"/>
      <c r="AG2763" s="224"/>
      <c r="AH2763" s="138"/>
      <c r="AI2763" s="138"/>
      <c r="AJ2763" s="139"/>
      <c r="AK2763" s="139"/>
      <c r="AL2763" s="224"/>
      <c r="AM2763" s="140"/>
      <c r="AN2763" s="211"/>
      <c r="AO2763" s="212"/>
      <c r="AP2763" s="39"/>
      <c r="AQ2763" s="141"/>
      <c r="AR2763" s="141"/>
      <c r="AS2763" s="143"/>
      <c r="AU2763" s="141"/>
      <c r="AV2763" s="141"/>
      <c r="AW2763" s="143"/>
      <c r="AY2763" s="146"/>
      <c r="AZ2763" s="1153"/>
    </row>
    <row r="2764" spans="1:64" x14ac:dyDescent="0.25">
      <c r="A2764" s="356"/>
      <c r="B2764" s="225"/>
      <c r="C2764" s="122"/>
      <c r="D2764" s="357"/>
      <c r="E2764" s="226"/>
      <c r="F2764" s="122"/>
      <c r="G2764" s="126"/>
      <c r="H2764" s="35"/>
      <c r="I2764" s="36"/>
      <c r="J2764" s="37"/>
      <c r="K2764" s="381" t="s">
        <v>3227</v>
      </c>
      <c r="L2764" s="241"/>
      <c r="M2764" s="242"/>
      <c r="N2764" s="201"/>
      <c r="O2764" s="202"/>
      <c r="P2764" s="202"/>
      <c r="Q2764" s="202"/>
      <c r="R2764" s="202"/>
      <c r="S2764" s="202"/>
      <c r="T2764" s="224"/>
      <c r="U2764" s="138"/>
      <c r="V2764" s="138"/>
      <c r="W2764" s="139"/>
      <c r="X2764" s="139"/>
      <c r="Y2764" s="224"/>
      <c r="Z2764" s="210"/>
      <c r="AA2764" s="204"/>
      <c r="AB2764" s="202"/>
      <c r="AC2764" s="202"/>
      <c r="AD2764" s="202"/>
      <c r="AE2764" s="202"/>
      <c r="AF2764" s="202"/>
      <c r="AG2764" s="224"/>
      <c r="AH2764" s="138"/>
      <c r="AI2764" s="138"/>
      <c r="AJ2764" s="139"/>
      <c r="AK2764" s="139"/>
      <c r="AL2764" s="224"/>
      <c r="AM2764" s="140"/>
      <c r="AN2764" s="211"/>
      <c r="AO2764" s="212"/>
      <c r="AP2764" s="39"/>
      <c r="AQ2764" s="141"/>
      <c r="AR2764" s="141"/>
      <c r="AS2764" s="143"/>
      <c r="AU2764" s="141"/>
      <c r="AV2764" s="141"/>
      <c r="AW2764" s="143"/>
      <c r="AY2764" s="146"/>
      <c r="AZ2764" s="1153"/>
    </row>
    <row r="2765" spans="1:64" ht="12.75" customHeight="1" x14ac:dyDescent="0.25">
      <c r="A2765" s="356"/>
      <c r="B2765" s="225"/>
      <c r="C2765" s="122"/>
      <c r="D2765" s="357"/>
      <c r="E2765" s="226"/>
      <c r="F2765" s="122"/>
      <c r="G2765" s="126"/>
      <c r="H2765" s="35"/>
      <c r="I2765" s="36"/>
      <c r="J2765" s="37"/>
      <c r="K2765" s="244"/>
      <c r="L2765" s="241"/>
      <c r="M2765" s="242"/>
      <c r="N2765" s="201"/>
      <c r="O2765" s="202"/>
      <c r="P2765" s="202"/>
      <c r="Q2765" s="202"/>
      <c r="R2765" s="202"/>
      <c r="S2765" s="202"/>
      <c r="T2765" s="224"/>
      <c r="U2765" s="138"/>
      <c r="V2765" s="138"/>
      <c r="W2765" s="139"/>
      <c r="X2765" s="139"/>
      <c r="Y2765" s="224"/>
      <c r="Z2765" s="210"/>
      <c r="AA2765" s="204"/>
      <c r="AB2765" s="202"/>
      <c r="AC2765" s="202"/>
      <c r="AD2765" s="202"/>
      <c r="AE2765" s="202"/>
      <c r="AF2765" s="202"/>
      <c r="AG2765" s="224"/>
      <c r="AH2765" s="138"/>
      <c r="AI2765" s="138"/>
      <c r="AJ2765" s="139"/>
      <c r="AK2765" s="139"/>
      <c r="AL2765" s="224"/>
      <c r="AM2765" s="140"/>
      <c r="AN2765" s="211"/>
      <c r="AO2765" s="212"/>
      <c r="AP2765" s="39"/>
      <c r="AQ2765" s="141"/>
      <c r="AR2765" s="141"/>
      <c r="AS2765" s="143"/>
      <c r="AU2765" s="141"/>
      <c r="AV2765" s="141"/>
      <c r="AW2765" s="143"/>
      <c r="AY2765" s="146"/>
      <c r="AZ2765" s="1153"/>
    </row>
    <row r="2766" spans="1:64" ht="30.6" x14ac:dyDescent="0.25">
      <c r="A2766" s="15" t="s">
        <v>2799</v>
      </c>
      <c r="B2766" s="225">
        <v>18</v>
      </c>
      <c r="C2766" s="122" t="s">
        <v>1315</v>
      </c>
      <c r="D2766" s="123">
        <v>1000</v>
      </c>
      <c r="F2766" s="125">
        <v>16</v>
      </c>
      <c r="G2766" s="126">
        <v>1</v>
      </c>
      <c r="H2766" s="35" t="str">
        <f t="shared" si="2120"/>
        <v>105</v>
      </c>
      <c r="I2766" s="36" t="s">
        <v>121</v>
      </c>
      <c r="J2766" s="37" t="s">
        <v>3228</v>
      </c>
      <c r="K2766" s="281" t="s">
        <v>3229</v>
      </c>
      <c r="L2766" s="232">
        <v>25387</v>
      </c>
      <c r="M2766" s="233">
        <v>25387</v>
      </c>
      <c r="N2766" s="130"/>
      <c r="O2766" s="131"/>
      <c r="P2766" s="131"/>
      <c r="Q2766" s="131"/>
      <c r="R2766" s="131"/>
      <c r="S2766" s="131"/>
      <c r="T2766" s="132" t="str">
        <f>IF(SUM(N2766:S2766)=U2766,"OK",SUM(N2766:S2766)-U2766)</f>
        <v>OK</v>
      </c>
      <c r="U2766" s="138"/>
      <c r="V2766" s="138"/>
      <c r="W2766" s="139"/>
      <c r="X2766" s="139"/>
      <c r="Y2766" s="132" t="str">
        <f>IF(SUM(W2766:X2766)=Z2766,"OK",SUM(W2766:X2766)-Z2766)</f>
        <v>OK</v>
      </c>
      <c r="Z2766" s="210"/>
      <c r="AA2766" s="204"/>
      <c r="AB2766" s="202"/>
      <c r="AC2766" s="202"/>
      <c r="AD2766" s="202"/>
      <c r="AE2766" s="202"/>
      <c r="AF2766" s="202"/>
      <c r="AG2766" s="132" t="str">
        <f>IF(SUM(AA2766:AF2766)=AH2766,"OK",SUM(AA2766:AF2766)-AH2766)</f>
        <v>OK</v>
      </c>
      <c r="AH2766" s="138"/>
      <c r="AI2766" s="138"/>
      <c r="AJ2766" s="139"/>
      <c r="AK2766" s="139"/>
      <c r="AL2766" s="132" t="str">
        <f>IF(SUM(AJ2766:AK2766)=AM2766,"OK",SUM(AJ2766:AK2766)-AM2766)</f>
        <v>OK</v>
      </c>
      <c r="AM2766" s="140"/>
      <c r="AN2766" s="119">
        <f>L2766+U2766+V2766+Z2766</f>
        <v>25387</v>
      </c>
      <c r="AO2766" s="120">
        <f>M2766+AH2766+AI2766+AM2766</f>
        <v>25387</v>
      </c>
      <c r="AP2766" s="39">
        <f>L2766</f>
        <v>25387</v>
      </c>
      <c r="AQ2766" s="141">
        <f>AN2766</f>
        <v>25387</v>
      </c>
      <c r="AR2766" s="142">
        <f>AQ2766-AP2766</f>
        <v>0</v>
      </c>
      <c r="AS2766" s="143">
        <f>AR2766/AP2766</f>
        <v>0</v>
      </c>
      <c r="AT2766" s="144">
        <f>M2766</f>
        <v>25387</v>
      </c>
      <c r="AU2766" s="141">
        <f>AO2766</f>
        <v>25387</v>
      </c>
      <c r="AV2766" s="142">
        <f>AU2766-AT2766</f>
        <v>0</v>
      </c>
      <c r="AW2766" s="143">
        <f>AV2766/AT2766</f>
        <v>0</v>
      </c>
      <c r="AY2766" s="146" t="str">
        <f>RIGHT(LEFT(I2766,3),2)&amp;"."&amp;RIGHT(LEFT(I2766,5),2)</f>
        <v>41.40</v>
      </c>
      <c r="AZ2766" s="1153" t="b">
        <f>COUNTIF('[1]Codes SEC'!$B$2:$B$250,Ministres!AY2766)&gt;0</f>
        <v>1</v>
      </c>
    </row>
    <row r="2767" spans="1:64" ht="12.75" customHeight="1" x14ac:dyDescent="0.25">
      <c r="A2767" s="350"/>
      <c r="B2767" s="1170"/>
      <c r="C2767" s="150"/>
      <c r="D2767" s="352"/>
      <c r="E2767" s="1171"/>
      <c r="F2767" s="150"/>
      <c r="G2767" s="154"/>
      <c r="H2767" s="155"/>
      <c r="I2767" s="156"/>
      <c r="J2767" s="157"/>
      <c r="K2767" s="158" t="s">
        <v>70</v>
      </c>
      <c r="L2767" s="417">
        <f t="shared" ref="L2767:X2768" si="2157">L2766</f>
        <v>25387</v>
      </c>
      <c r="M2767" s="1184">
        <f t="shared" si="2157"/>
        <v>25387</v>
      </c>
      <c r="N2767" s="1173">
        <f t="shared" si="2157"/>
        <v>0</v>
      </c>
      <c r="O2767" s="1174">
        <f t="shared" si="2157"/>
        <v>0</v>
      </c>
      <c r="P2767" s="1174">
        <f t="shared" si="2157"/>
        <v>0</v>
      </c>
      <c r="Q2767" s="1174">
        <f t="shared" si="2157"/>
        <v>0</v>
      </c>
      <c r="R2767" s="1174">
        <f t="shared" si="2157"/>
        <v>0</v>
      </c>
      <c r="S2767" s="1174">
        <f t="shared" si="2157"/>
        <v>0</v>
      </c>
      <c r="T2767" s="1175"/>
      <c r="U2767" s="1176">
        <f t="shared" si="2157"/>
        <v>0</v>
      </c>
      <c r="V2767" s="1176">
        <f t="shared" si="2157"/>
        <v>0</v>
      </c>
      <c r="W2767" s="1174">
        <f t="shared" si="2157"/>
        <v>0</v>
      </c>
      <c r="X2767" s="1174">
        <f t="shared" si="2157"/>
        <v>0</v>
      </c>
      <c r="Y2767" s="1175"/>
      <c r="Z2767" s="1176">
        <f t="shared" ref="Z2767:AK2768" si="2158">Z2766</f>
        <v>0</v>
      </c>
      <c r="AA2767" s="165">
        <f t="shared" si="2158"/>
        <v>0</v>
      </c>
      <c r="AB2767" s="1174">
        <f t="shared" si="2158"/>
        <v>0</v>
      </c>
      <c r="AC2767" s="1174">
        <f t="shared" si="2158"/>
        <v>0</v>
      </c>
      <c r="AD2767" s="1174">
        <f t="shared" si="2158"/>
        <v>0</v>
      </c>
      <c r="AE2767" s="1174">
        <f t="shared" si="2158"/>
        <v>0</v>
      </c>
      <c r="AF2767" s="1174">
        <f t="shared" si="2158"/>
        <v>0</v>
      </c>
      <c r="AG2767" s="1175"/>
      <c r="AH2767" s="1176">
        <f t="shared" si="2158"/>
        <v>0</v>
      </c>
      <c r="AI2767" s="1176">
        <f t="shared" si="2158"/>
        <v>0</v>
      </c>
      <c r="AJ2767" s="1174">
        <f t="shared" si="2158"/>
        <v>0</v>
      </c>
      <c r="AK2767" s="1174">
        <f t="shared" si="2158"/>
        <v>0</v>
      </c>
      <c r="AL2767" s="1175"/>
      <c r="AM2767" s="1177">
        <f t="shared" ref="AM2767:AW2768" si="2159">AM2766</f>
        <v>0</v>
      </c>
      <c r="AN2767" s="167">
        <f>AN2766</f>
        <v>25387</v>
      </c>
      <c r="AO2767" s="1178">
        <f t="shared" si="2159"/>
        <v>25387</v>
      </c>
      <c r="AP2767" s="169">
        <f t="shared" si="2159"/>
        <v>25387</v>
      </c>
      <c r="AQ2767" s="1179">
        <f t="shared" si="2159"/>
        <v>25387</v>
      </c>
      <c r="AR2767" s="1180">
        <f t="shared" si="2159"/>
        <v>0</v>
      </c>
      <c r="AS2767" s="1181">
        <f t="shared" si="2159"/>
        <v>0</v>
      </c>
      <c r="AT2767" s="1182">
        <f t="shared" si="2159"/>
        <v>25387</v>
      </c>
      <c r="AU2767" s="1179">
        <f t="shared" si="2159"/>
        <v>25387</v>
      </c>
      <c r="AV2767" s="1180">
        <f t="shared" si="2159"/>
        <v>0</v>
      </c>
      <c r="AW2767" s="1181">
        <f t="shared" si="2159"/>
        <v>0</v>
      </c>
      <c r="AY2767" s="146"/>
      <c r="AZ2767" s="1153"/>
    </row>
    <row r="2768" spans="1:64" ht="12.75" customHeight="1" x14ac:dyDescent="0.25">
      <c r="A2768" s="174"/>
      <c r="B2768" s="175"/>
      <c r="C2768" s="176"/>
      <c r="D2768" s="177"/>
      <c r="E2768" s="178"/>
      <c r="F2768" s="177"/>
      <c r="G2768" s="179"/>
      <c r="H2768" s="180"/>
      <c r="I2768" s="181"/>
      <c r="J2768" s="182"/>
      <c r="K2768" s="183" t="s">
        <v>3230</v>
      </c>
      <c r="L2768" s="184">
        <f t="shared" si="2157"/>
        <v>25387</v>
      </c>
      <c r="M2768" s="185">
        <f t="shared" si="2157"/>
        <v>25387</v>
      </c>
      <c r="N2768" s="186">
        <f t="shared" si="2157"/>
        <v>0</v>
      </c>
      <c r="O2768" s="187">
        <f t="shared" si="2157"/>
        <v>0</v>
      </c>
      <c r="P2768" s="187">
        <f t="shared" si="2157"/>
        <v>0</v>
      </c>
      <c r="Q2768" s="187">
        <f t="shared" si="2157"/>
        <v>0</v>
      </c>
      <c r="R2768" s="187">
        <f t="shared" si="2157"/>
        <v>0</v>
      </c>
      <c r="S2768" s="187">
        <f t="shared" si="2157"/>
        <v>0</v>
      </c>
      <c r="T2768" s="188"/>
      <c r="U2768" s="187">
        <f t="shared" si="2157"/>
        <v>0</v>
      </c>
      <c r="V2768" s="187">
        <f t="shared" si="2157"/>
        <v>0</v>
      </c>
      <c r="W2768" s="187">
        <f t="shared" si="2157"/>
        <v>0</v>
      </c>
      <c r="X2768" s="187">
        <f t="shared" si="2157"/>
        <v>0</v>
      </c>
      <c r="Y2768" s="188"/>
      <c r="Z2768" s="187">
        <f t="shared" si="2158"/>
        <v>0</v>
      </c>
      <c r="AA2768" s="189">
        <f t="shared" si="2158"/>
        <v>0</v>
      </c>
      <c r="AB2768" s="187">
        <f t="shared" si="2158"/>
        <v>0</v>
      </c>
      <c r="AC2768" s="187">
        <f t="shared" si="2158"/>
        <v>0</v>
      </c>
      <c r="AD2768" s="187">
        <f t="shared" si="2158"/>
        <v>0</v>
      </c>
      <c r="AE2768" s="187">
        <f t="shared" si="2158"/>
        <v>0</v>
      </c>
      <c r="AF2768" s="187">
        <f t="shared" si="2158"/>
        <v>0</v>
      </c>
      <c r="AG2768" s="188"/>
      <c r="AH2768" s="187">
        <f t="shared" si="2158"/>
        <v>0</v>
      </c>
      <c r="AI2768" s="187">
        <f t="shared" si="2158"/>
        <v>0</v>
      </c>
      <c r="AJ2768" s="187">
        <f t="shared" si="2158"/>
        <v>0</v>
      </c>
      <c r="AK2768" s="187">
        <f t="shared" si="2158"/>
        <v>0</v>
      </c>
      <c r="AL2768" s="188"/>
      <c r="AM2768" s="190">
        <f t="shared" si="2159"/>
        <v>0</v>
      </c>
      <c r="AN2768" s="191">
        <f>AN2767</f>
        <v>25387</v>
      </c>
      <c r="AO2768" s="190">
        <f t="shared" si="2159"/>
        <v>25387</v>
      </c>
      <c r="AP2768" s="184">
        <f t="shared" si="2159"/>
        <v>25387</v>
      </c>
      <c r="AQ2768" s="192">
        <f t="shared" si="2159"/>
        <v>25387</v>
      </c>
      <c r="AR2768" s="193">
        <f t="shared" si="2159"/>
        <v>0</v>
      </c>
      <c r="AS2768" s="194">
        <f t="shared" si="2159"/>
        <v>0</v>
      </c>
      <c r="AT2768" s="195">
        <f t="shared" si="2159"/>
        <v>25387</v>
      </c>
      <c r="AU2768" s="192">
        <f t="shared" si="2159"/>
        <v>25387</v>
      </c>
      <c r="AV2768" s="193">
        <f t="shared" si="2159"/>
        <v>0</v>
      </c>
      <c r="AW2768" s="194">
        <f t="shared" si="2159"/>
        <v>0</v>
      </c>
      <c r="AY2768" s="146"/>
      <c r="AZ2768" s="1153"/>
    </row>
    <row r="2769" spans="1:52" ht="12.75" customHeight="1" x14ac:dyDescent="0.25">
      <c r="A2769" s="15"/>
      <c r="C2769" s="122"/>
      <c r="D2769" s="123"/>
      <c r="F2769" s="125"/>
      <c r="G2769" s="34"/>
      <c r="H2769" s="35"/>
      <c r="I2769" s="36"/>
      <c r="J2769" s="37"/>
      <c r="K2769" s="198" t="s">
        <v>72</v>
      </c>
      <c r="L2769" s="199">
        <v>0</v>
      </c>
      <c r="M2769" s="200">
        <v>0</v>
      </c>
      <c r="N2769" s="201">
        <v>0</v>
      </c>
      <c r="O2769" s="202">
        <v>0</v>
      </c>
      <c r="P2769" s="202">
        <v>0</v>
      </c>
      <c r="Q2769" s="202">
        <v>0</v>
      </c>
      <c r="R2769" s="202">
        <v>0</v>
      </c>
      <c r="S2769" s="202">
        <v>0</v>
      </c>
      <c r="T2769" s="203"/>
      <c r="U2769" s="135">
        <v>0</v>
      </c>
      <c r="V2769" s="135">
        <v>0</v>
      </c>
      <c r="W2769" s="202">
        <v>0</v>
      </c>
      <c r="X2769" s="202">
        <v>0</v>
      </c>
      <c r="Y2769" s="203"/>
      <c r="Z2769" s="135">
        <v>0</v>
      </c>
      <c r="AA2769" s="204">
        <v>0</v>
      </c>
      <c r="AB2769" s="202">
        <v>0</v>
      </c>
      <c r="AC2769" s="202">
        <v>0</v>
      </c>
      <c r="AD2769" s="202">
        <v>0</v>
      </c>
      <c r="AE2769" s="202">
        <v>0</v>
      </c>
      <c r="AF2769" s="202">
        <v>0</v>
      </c>
      <c r="AG2769" s="203"/>
      <c r="AH2769" s="135">
        <v>0</v>
      </c>
      <c r="AI2769" s="135">
        <v>0</v>
      </c>
      <c r="AJ2769" s="202">
        <v>0</v>
      </c>
      <c r="AK2769" s="202">
        <v>0</v>
      </c>
      <c r="AL2769" s="203"/>
      <c r="AM2769" s="205">
        <v>0</v>
      </c>
      <c r="AN2769" s="119">
        <v>0</v>
      </c>
      <c r="AO2769" s="120">
        <v>0</v>
      </c>
      <c r="AP2769" s="39">
        <v>0</v>
      </c>
      <c r="AQ2769" s="141">
        <v>0</v>
      </c>
      <c r="AR2769" s="141">
        <v>0</v>
      </c>
      <c r="AS2769" s="143">
        <v>0</v>
      </c>
      <c r="AT2769" s="144">
        <v>0</v>
      </c>
      <c r="AU2769" s="141">
        <v>0</v>
      </c>
      <c r="AV2769" s="141">
        <v>0</v>
      </c>
      <c r="AW2769" s="143">
        <v>0</v>
      </c>
      <c r="AY2769" s="146"/>
      <c r="AZ2769" s="1153"/>
    </row>
    <row r="2770" spans="1:52" ht="12.75" customHeight="1" x14ac:dyDescent="0.25">
      <c r="A2770" s="356"/>
      <c r="B2770" s="225"/>
      <c r="C2770" s="122"/>
      <c r="D2770" s="357"/>
      <c r="E2770" s="226"/>
      <c r="F2770" s="122"/>
      <c r="G2770" s="126"/>
      <c r="H2770" s="35"/>
      <c r="I2770" s="36"/>
      <c r="J2770" s="37"/>
      <c r="K2770" s="198" t="s">
        <v>73</v>
      </c>
      <c r="L2770" s="241">
        <v>0</v>
      </c>
      <c r="M2770" s="242">
        <v>0</v>
      </c>
      <c r="N2770" s="201">
        <v>0</v>
      </c>
      <c r="O2770" s="202">
        <v>0</v>
      </c>
      <c r="P2770" s="202">
        <v>0</v>
      </c>
      <c r="Q2770" s="202">
        <v>0</v>
      </c>
      <c r="R2770" s="202">
        <v>0</v>
      </c>
      <c r="S2770" s="202">
        <v>0</v>
      </c>
      <c r="T2770" s="203"/>
      <c r="U2770" s="135">
        <v>0</v>
      </c>
      <c r="V2770" s="135">
        <v>0</v>
      </c>
      <c r="W2770" s="202">
        <v>0</v>
      </c>
      <c r="X2770" s="202">
        <v>0</v>
      </c>
      <c r="Y2770" s="203"/>
      <c r="Z2770" s="135">
        <v>0</v>
      </c>
      <c r="AA2770" s="204">
        <v>0</v>
      </c>
      <c r="AB2770" s="202">
        <v>0</v>
      </c>
      <c r="AC2770" s="202">
        <v>0</v>
      </c>
      <c r="AD2770" s="202">
        <v>0</v>
      </c>
      <c r="AE2770" s="202">
        <v>0</v>
      </c>
      <c r="AF2770" s="202">
        <v>0</v>
      </c>
      <c r="AG2770" s="203"/>
      <c r="AH2770" s="135">
        <v>0</v>
      </c>
      <c r="AI2770" s="135">
        <v>0</v>
      </c>
      <c r="AJ2770" s="202">
        <v>0</v>
      </c>
      <c r="AK2770" s="202">
        <v>0</v>
      </c>
      <c r="AL2770" s="203"/>
      <c r="AM2770" s="205">
        <v>0</v>
      </c>
      <c r="AN2770" s="119">
        <v>0</v>
      </c>
      <c r="AO2770" s="120">
        <v>0</v>
      </c>
      <c r="AP2770" s="39">
        <v>0</v>
      </c>
      <c r="AQ2770" s="141">
        <v>0</v>
      </c>
      <c r="AR2770" s="141">
        <v>0</v>
      </c>
      <c r="AS2770" s="143">
        <v>0</v>
      </c>
      <c r="AT2770" s="144">
        <v>0</v>
      </c>
      <c r="AU2770" s="141">
        <v>0</v>
      </c>
      <c r="AV2770" s="141">
        <v>0</v>
      </c>
      <c r="AW2770" s="143">
        <v>0</v>
      </c>
      <c r="AY2770" s="146"/>
      <c r="AZ2770" s="1153"/>
    </row>
    <row r="2771" spans="1:52" ht="12.75" customHeight="1" x14ac:dyDescent="0.25">
      <c r="A2771" s="356"/>
      <c r="B2771" s="225"/>
      <c r="C2771" s="122"/>
      <c r="D2771" s="357"/>
      <c r="E2771" s="226"/>
      <c r="F2771" s="122"/>
      <c r="G2771" s="126"/>
      <c r="H2771" s="35"/>
      <c r="I2771" s="36"/>
      <c r="J2771" s="37"/>
      <c r="K2771" s="198" t="s">
        <v>74</v>
      </c>
      <c r="L2771" s="241">
        <v>0</v>
      </c>
      <c r="M2771" s="242">
        <v>0</v>
      </c>
      <c r="N2771" s="201">
        <v>0</v>
      </c>
      <c r="O2771" s="202">
        <v>0</v>
      </c>
      <c r="P2771" s="202">
        <v>0</v>
      </c>
      <c r="Q2771" s="202">
        <v>0</v>
      </c>
      <c r="R2771" s="202">
        <v>0</v>
      </c>
      <c r="S2771" s="202">
        <v>0</v>
      </c>
      <c r="T2771" s="203"/>
      <c r="U2771" s="135">
        <v>0</v>
      </c>
      <c r="V2771" s="135">
        <v>0</v>
      </c>
      <c r="W2771" s="202">
        <v>0</v>
      </c>
      <c r="X2771" s="202">
        <v>0</v>
      </c>
      <c r="Y2771" s="203"/>
      <c r="Z2771" s="135">
        <v>0</v>
      </c>
      <c r="AA2771" s="204">
        <v>0</v>
      </c>
      <c r="AB2771" s="202">
        <v>0</v>
      </c>
      <c r="AC2771" s="202">
        <v>0</v>
      </c>
      <c r="AD2771" s="202">
        <v>0</v>
      </c>
      <c r="AE2771" s="202">
        <v>0</v>
      </c>
      <c r="AF2771" s="202">
        <v>0</v>
      </c>
      <c r="AG2771" s="203"/>
      <c r="AH2771" s="135">
        <v>0</v>
      </c>
      <c r="AI2771" s="135">
        <v>0</v>
      </c>
      <c r="AJ2771" s="202">
        <v>0</v>
      </c>
      <c r="AK2771" s="202">
        <v>0</v>
      </c>
      <c r="AL2771" s="203"/>
      <c r="AM2771" s="205">
        <v>0</v>
      </c>
      <c r="AN2771" s="119">
        <v>0</v>
      </c>
      <c r="AO2771" s="120">
        <v>0</v>
      </c>
      <c r="AP2771" s="39">
        <v>0</v>
      </c>
      <c r="AQ2771" s="141">
        <v>0</v>
      </c>
      <c r="AR2771" s="141">
        <v>0</v>
      </c>
      <c r="AS2771" s="143">
        <v>0</v>
      </c>
      <c r="AT2771" s="144">
        <v>0</v>
      </c>
      <c r="AU2771" s="141">
        <v>0</v>
      </c>
      <c r="AV2771" s="141">
        <v>0</v>
      </c>
      <c r="AW2771" s="143">
        <v>0</v>
      </c>
      <c r="AY2771" s="146"/>
      <c r="AZ2771" s="1153"/>
    </row>
    <row r="2772" spans="1:52" ht="12.75" customHeight="1" x14ac:dyDescent="0.25">
      <c r="A2772" s="356"/>
      <c r="B2772" s="225"/>
      <c r="C2772" s="122"/>
      <c r="D2772" s="357"/>
      <c r="E2772" s="226"/>
      <c r="F2772" s="122"/>
      <c r="G2772" s="126"/>
      <c r="H2772" s="35"/>
      <c r="I2772" s="36"/>
      <c r="J2772" s="37"/>
      <c r="K2772" s="198" t="s">
        <v>75</v>
      </c>
      <c r="L2772" s="241">
        <v>0</v>
      </c>
      <c r="M2772" s="242">
        <v>0</v>
      </c>
      <c r="N2772" s="201">
        <v>0</v>
      </c>
      <c r="O2772" s="202">
        <v>0</v>
      </c>
      <c r="P2772" s="202">
        <v>0</v>
      </c>
      <c r="Q2772" s="202">
        <v>0</v>
      </c>
      <c r="R2772" s="202">
        <v>0</v>
      </c>
      <c r="S2772" s="202">
        <v>0</v>
      </c>
      <c r="T2772" s="203"/>
      <c r="U2772" s="135">
        <v>0</v>
      </c>
      <c r="V2772" s="135">
        <v>0</v>
      </c>
      <c r="W2772" s="202">
        <v>0</v>
      </c>
      <c r="X2772" s="202">
        <v>0</v>
      </c>
      <c r="Y2772" s="203"/>
      <c r="Z2772" s="135">
        <v>0</v>
      </c>
      <c r="AA2772" s="204">
        <v>0</v>
      </c>
      <c r="AB2772" s="202">
        <v>0</v>
      </c>
      <c r="AC2772" s="202">
        <v>0</v>
      </c>
      <c r="AD2772" s="202">
        <v>0</v>
      </c>
      <c r="AE2772" s="202">
        <v>0</v>
      </c>
      <c r="AF2772" s="202">
        <v>0</v>
      </c>
      <c r="AG2772" s="203"/>
      <c r="AH2772" s="135">
        <v>0</v>
      </c>
      <c r="AI2772" s="135">
        <v>0</v>
      </c>
      <c r="AJ2772" s="202">
        <v>0</v>
      </c>
      <c r="AK2772" s="202">
        <v>0</v>
      </c>
      <c r="AL2772" s="203"/>
      <c r="AM2772" s="205">
        <v>0</v>
      </c>
      <c r="AN2772" s="119">
        <v>0</v>
      </c>
      <c r="AO2772" s="120">
        <v>0</v>
      </c>
      <c r="AP2772" s="39">
        <v>0</v>
      </c>
      <c r="AQ2772" s="141">
        <v>0</v>
      </c>
      <c r="AR2772" s="141">
        <v>0</v>
      </c>
      <c r="AS2772" s="143">
        <v>0</v>
      </c>
      <c r="AT2772" s="144">
        <v>0</v>
      </c>
      <c r="AU2772" s="141">
        <v>0</v>
      </c>
      <c r="AV2772" s="141">
        <v>0</v>
      </c>
      <c r="AW2772" s="143">
        <v>0</v>
      </c>
      <c r="AY2772" s="146"/>
      <c r="AZ2772" s="1153"/>
    </row>
    <row r="2773" spans="1:52" ht="12.75" customHeight="1" x14ac:dyDescent="0.25">
      <c r="A2773" s="356"/>
      <c r="B2773" s="225"/>
      <c r="C2773" s="122"/>
      <c r="D2773" s="357"/>
      <c r="E2773" s="226"/>
      <c r="F2773" s="122"/>
      <c r="G2773" s="126"/>
      <c r="H2773" s="35"/>
      <c r="I2773" s="36"/>
      <c r="J2773" s="37"/>
      <c r="K2773" s="206" t="s">
        <v>76</v>
      </c>
      <c r="L2773" s="241">
        <v>0</v>
      </c>
      <c r="M2773" s="242">
        <v>0</v>
      </c>
      <c r="N2773" s="201">
        <v>0</v>
      </c>
      <c r="O2773" s="202">
        <v>0</v>
      </c>
      <c r="P2773" s="202">
        <v>0</v>
      </c>
      <c r="Q2773" s="202">
        <v>0</v>
      </c>
      <c r="R2773" s="202">
        <v>0</v>
      </c>
      <c r="S2773" s="202">
        <v>0</v>
      </c>
      <c r="T2773" s="203"/>
      <c r="U2773" s="135">
        <v>0</v>
      </c>
      <c r="V2773" s="135">
        <v>0</v>
      </c>
      <c r="W2773" s="202">
        <v>0</v>
      </c>
      <c r="X2773" s="202">
        <v>0</v>
      </c>
      <c r="Y2773" s="203"/>
      <c r="Z2773" s="135">
        <v>0</v>
      </c>
      <c r="AA2773" s="204">
        <v>0</v>
      </c>
      <c r="AB2773" s="202">
        <v>0</v>
      </c>
      <c r="AC2773" s="202">
        <v>0</v>
      </c>
      <c r="AD2773" s="202">
        <v>0</v>
      </c>
      <c r="AE2773" s="202">
        <v>0</v>
      </c>
      <c r="AF2773" s="202">
        <v>0</v>
      </c>
      <c r="AG2773" s="203"/>
      <c r="AH2773" s="135">
        <v>0</v>
      </c>
      <c r="AI2773" s="135">
        <v>0</v>
      </c>
      <c r="AJ2773" s="202">
        <v>0</v>
      </c>
      <c r="AK2773" s="202">
        <v>0</v>
      </c>
      <c r="AL2773" s="203"/>
      <c r="AM2773" s="205">
        <v>0</v>
      </c>
      <c r="AN2773" s="119">
        <v>0</v>
      </c>
      <c r="AO2773" s="120">
        <v>0</v>
      </c>
      <c r="AP2773" s="39">
        <v>0</v>
      </c>
      <c r="AQ2773" s="141">
        <v>0</v>
      </c>
      <c r="AR2773" s="141">
        <v>0</v>
      </c>
      <c r="AS2773" s="143">
        <v>0</v>
      </c>
      <c r="AT2773" s="144">
        <v>0</v>
      </c>
      <c r="AU2773" s="141">
        <v>0</v>
      </c>
      <c r="AV2773" s="141">
        <v>0</v>
      </c>
      <c r="AW2773" s="143">
        <v>0</v>
      </c>
      <c r="AY2773" s="146"/>
      <c r="AZ2773" s="1153"/>
    </row>
    <row r="2774" spans="1:52" ht="12.75" customHeight="1" x14ac:dyDescent="0.25">
      <c r="A2774" s="356"/>
      <c r="B2774" s="225"/>
      <c r="C2774" s="122"/>
      <c r="D2774" s="357"/>
      <c r="E2774" s="226"/>
      <c r="F2774" s="122"/>
      <c r="G2774" s="126"/>
      <c r="H2774" s="35"/>
      <c r="I2774" s="36"/>
      <c r="J2774" s="37"/>
      <c r="K2774" s="206"/>
      <c r="L2774" s="241"/>
      <c r="M2774" s="242"/>
      <c r="N2774" s="258"/>
      <c r="O2774" s="259"/>
      <c r="P2774" s="259"/>
      <c r="Q2774" s="259"/>
      <c r="R2774" s="259"/>
      <c r="S2774" s="259"/>
      <c r="T2774" s="260"/>
      <c r="U2774" s="261"/>
      <c r="V2774" s="261"/>
      <c r="W2774" s="262"/>
      <c r="X2774" s="262"/>
      <c r="Y2774" s="260"/>
      <c r="Z2774" s="263"/>
      <c r="AA2774" s="264"/>
      <c r="AB2774" s="259"/>
      <c r="AC2774" s="259"/>
      <c r="AD2774" s="259"/>
      <c r="AE2774" s="259"/>
      <c r="AF2774" s="259"/>
      <c r="AG2774" s="260"/>
      <c r="AH2774" s="261"/>
      <c r="AI2774" s="261"/>
      <c r="AJ2774" s="262"/>
      <c r="AK2774" s="262"/>
      <c r="AL2774" s="260"/>
      <c r="AM2774" s="265"/>
      <c r="AN2774" s="266"/>
      <c r="AO2774" s="267"/>
      <c r="AP2774" s="268"/>
      <c r="AQ2774" s="269"/>
      <c r="AR2774" s="269"/>
      <c r="AS2774" s="270"/>
      <c r="AT2774" s="271"/>
      <c r="AU2774" s="269"/>
      <c r="AV2774" s="269"/>
      <c r="AW2774" s="270"/>
      <c r="AY2774" s="146"/>
      <c r="AZ2774" s="1153"/>
    </row>
    <row r="2775" spans="1:52" ht="12.75" customHeight="1" x14ac:dyDescent="0.25">
      <c r="A2775" s="356"/>
      <c r="B2775" s="225"/>
      <c r="C2775" s="122"/>
      <c r="D2775" s="357"/>
      <c r="E2775" s="226"/>
      <c r="F2775" s="122"/>
      <c r="G2775" s="126"/>
      <c r="H2775" s="35"/>
      <c r="I2775" s="36"/>
      <c r="J2775" s="37"/>
      <c r="K2775" s="244"/>
      <c r="L2775" s="241"/>
      <c r="M2775" s="242"/>
      <c r="N2775" s="201"/>
      <c r="O2775" s="202"/>
      <c r="P2775" s="202"/>
      <c r="Q2775" s="202"/>
      <c r="R2775" s="202"/>
      <c r="S2775" s="202"/>
      <c r="T2775" s="224"/>
      <c r="U2775" s="138"/>
      <c r="V2775" s="138"/>
      <c r="W2775" s="139"/>
      <c r="X2775" s="139"/>
      <c r="Y2775" s="224"/>
      <c r="Z2775" s="210"/>
      <c r="AA2775" s="204"/>
      <c r="AB2775" s="202"/>
      <c r="AC2775" s="202"/>
      <c r="AD2775" s="202"/>
      <c r="AE2775" s="202"/>
      <c r="AF2775" s="202"/>
      <c r="AG2775" s="224"/>
      <c r="AH2775" s="138"/>
      <c r="AI2775" s="138"/>
      <c r="AJ2775" s="139"/>
      <c r="AK2775" s="139"/>
      <c r="AL2775" s="224"/>
      <c r="AM2775" s="140"/>
      <c r="AN2775" s="211"/>
      <c r="AO2775" s="212"/>
      <c r="AP2775" s="39"/>
      <c r="AQ2775" s="141"/>
      <c r="AR2775" s="141"/>
      <c r="AS2775" s="143"/>
      <c r="AU2775" s="141"/>
      <c r="AV2775" s="141"/>
      <c r="AW2775" s="143"/>
      <c r="AY2775" s="146"/>
      <c r="AZ2775" s="1153"/>
    </row>
    <row r="2776" spans="1:52" ht="12.75" customHeight="1" x14ac:dyDescent="0.25">
      <c r="A2776" s="356"/>
      <c r="B2776" s="225"/>
      <c r="C2776" s="122"/>
      <c r="D2776" s="357"/>
      <c r="E2776" s="226"/>
      <c r="F2776" s="122"/>
      <c r="G2776" s="126"/>
      <c r="H2776" s="35"/>
      <c r="I2776" s="36"/>
      <c r="J2776" s="37"/>
      <c r="K2776" s="116" t="s">
        <v>3231</v>
      </c>
      <c r="L2776" s="241"/>
      <c r="M2776" s="242"/>
      <c r="N2776" s="201"/>
      <c r="O2776" s="202"/>
      <c r="P2776" s="202"/>
      <c r="Q2776" s="202"/>
      <c r="R2776" s="202"/>
      <c r="S2776" s="202"/>
      <c r="T2776" s="224"/>
      <c r="U2776" s="138"/>
      <c r="V2776" s="138"/>
      <c r="W2776" s="139"/>
      <c r="X2776" s="139"/>
      <c r="Y2776" s="224"/>
      <c r="Z2776" s="210"/>
      <c r="AA2776" s="204"/>
      <c r="AB2776" s="202"/>
      <c r="AC2776" s="202"/>
      <c r="AD2776" s="202"/>
      <c r="AE2776" s="202"/>
      <c r="AF2776" s="202"/>
      <c r="AG2776" s="224"/>
      <c r="AH2776" s="138"/>
      <c r="AI2776" s="138"/>
      <c r="AJ2776" s="139"/>
      <c r="AK2776" s="139"/>
      <c r="AL2776" s="224"/>
      <c r="AM2776" s="140"/>
      <c r="AN2776" s="211"/>
      <c r="AO2776" s="212"/>
      <c r="AP2776" s="39"/>
      <c r="AQ2776" s="141"/>
      <c r="AR2776" s="141"/>
      <c r="AS2776" s="143"/>
      <c r="AU2776" s="141"/>
      <c r="AV2776" s="141"/>
      <c r="AW2776" s="143"/>
      <c r="AX2776" s="12"/>
      <c r="AY2776" s="146"/>
      <c r="AZ2776" s="1153"/>
    </row>
    <row r="2777" spans="1:52" x14ac:dyDescent="0.25">
      <c r="A2777" s="356"/>
      <c r="B2777" s="225"/>
      <c r="C2777" s="122"/>
      <c r="D2777" s="357"/>
      <c r="E2777" s="226"/>
      <c r="F2777" s="122"/>
      <c r="G2777" s="126"/>
      <c r="H2777" s="35"/>
      <c r="I2777" s="36"/>
      <c r="J2777" s="37"/>
      <c r="K2777" s="381" t="s">
        <v>3232</v>
      </c>
      <c r="L2777" s="241"/>
      <c r="M2777" s="242"/>
      <c r="N2777" s="201"/>
      <c r="O2777" s="202"/>
      <c r="P2777" s="202"/>
      <c r="Q2777" s="202"/>
      <c r="R2777" s="202"/>
      <c r="S2777" s="202"/>
      <c r="T2777" s="224"/>
      <c r="U2777" s="138"/>
      <c r="V2777" s="138"/>
      <c r="W2777" s="139"/>
      <c r="X2777" s="139"/>
      <c r="Y2777" s="224"/>
      <c r="Z2777" s="210"/>
      <c r="AA2777" s="204"/>
      <c r="AB2777" s="202"/>
      <c r="AC2777" s="202"/>
      <c r="AD2777" s="202"/>
      <c r="AE2777" s="202"/>
      <c r="AF2777" s="202"/>
      <c r="AG2777" s="224"/>
      <c r="AH2777" s="138"/>
      <c r="AI2777" s="138"/>
      <c r="AJ2777" s="139"/>
      <c r="AK2777" s="139"/>
      <c r="AL2777" s="224"/>
      <c r="AM2777" s="140"/>
      <c r="AN2777" s="211"/>
      <c r="AO2777" s="212"/>
      <c r="AP2777" s="39"/>
      <c r="AQ2777" s="141"/>
      <c r="AR2777" s="141"/>
      <c r="AS2777" s="143"/>
      <c r="AU2777" s="141"/>
      <c r="AV2777" s="141"/>
      <c r="AW2777" s="143"/>
      <c r="AY2777" s="146"/>
      <c r="AZ2777" s="1153"/>
    </row>
    <row r="2778" spans="1:52" ht="12.75" customHeight="1" x14ac:dyDescent="0.25">
      <c r="A2778" s="356"/>
      <c r="B2778" s="225"/>
      <c r="C2778" s="122"/>
      <c r="D2778" s="357"/>
      <c r="E2778" s="226"/>
      <c r="F2778" s="122"/>
      <c r="G2778" s="126"/>
      <c r="H2778" s="35"/>
      <c r="I2778" s="36"/>
      <c r="J2778" s="37"/>
      <c r="K2778" s="244"/>
      <c r="L2778" s="241"/>
      <c r="M2778" s="242"/>
      <c r="N2778" s="201"/>
      <c r="O2778" s="202"/>
      <c r="P2778" s="202"/>
      <c r="Q2778" s="202"/>
      <c r="R2778" s="202"/>
      <c r="S2778" s="202"/>
      <c r="T2778" s="224"/>
      <c r="U2778" s="138"/>
      <c r="V2778" s="138"/>
      <c r="W2778" s="139"/>
      <c r="X2778" s="139"/>
      <c r="Y2778" s="224"/>
      <c r="Z2778" s="210"/>
      <c r="AA2778" s="204"/>
      <c r="AB2778" s="202"/>
      <c r="AC2778" s="202"/>
      <c r="AD2778" s="202"/>
      <c r="AE2778" s="202"/>
      <c r="AF2778" s="202"/>
      <c r="AG2778" s="224"/>
      <c r="AH2778" s="138"/>
      <c r="AI2778" s="138"/>
      <c r="AJ2778" s="139"/>
      <c r="AK2778" s="139"/>
      <c r="AL2778" s="224"/>
      <c r="AM2778" s="140"/>
      <c r="AN2778" s="211"/>
      <c r="AO2778" s="212"/>
      <c r="AP2778" s="39"/>
      <c r="AQ2778" s="141"/>
      <c r="AR2778" s="141"/>
      <c r="AS2778" s="143"/>
      <c r="AU2778" s="141"/>
      <c r="AV2778" s="141"/>
      <c r="AW2778" s="143"/>
      <c r="AY2778" s="146"/>
      <c r="AZ2778" s="1153"/>
    </row>
    <row r="2779" spans="1:52" ht="30.6" x14ac:dyDescent="0.25">
      <c r="A2779" s="15" t="s">
        <v>2799</v>
      </c>
      <c r="B2779" s="225">
        <v>18</v>
      </c>
      <c r="C2779" s="122" t="s">
        <v>1315</v>
      </c>
      <c r="D2779" s="123">
        <v>1000</v>
      </c>
      <c r="F2779" s="125">
        <v>16</v>
      </c>
      <c r="G2779" s="126">
        <v>3</v>
      </c>
      <c r="H2779" s="35" t="str">
        <f t="shared" ref="H2779:H2841" si="2160">LEFT(J2779,3)</f>
        <v>106</v>
      </c>
      <c r="I2779" s="36" t="s">
        <v>121</v>
      </c>
      <c r="J2779" s="37" t="s">
        <v>3233</v>
      </c>
      <c r="K2779" s="244" t="s">
        <v>3234</v>
      </c>
      <c r="L2779" s="232">
        <v>564932</v>
      </c>
      <c r="M2779" s="233">
        <v>564932</v>
      </c>
      <c r="N2779" s="130"/>
      <c r="O2779" s="131"/>
      <c r="P2779" s="131"/>
      <c r="Q2779" s="131"/>
      <c r="R2779" s="131"/>
      <c r="S2779" s="131"/>
      <c r="T2779" s="132" t="str">
        <f t="shared" ref="T2779:T2780" si="2161">IF(SUM(N2779:S2779)=U2779,"OK",SUM(N2779:S2779)-U2779)</f>
        <v>OK</v>
      </c>
      <c r="U2779" s="138"/>
      <c r="V2779" s="138"/>
      <c r="W2779" s="139"/>
      <c r="X2779" s="139"/>
      <c r="Y2779" s="132" t="str">
        <f t="shared" ref="Y2779:Y2780" si="2162">IF(SUM(W2779:X2779)=Z2779,"OK",SUM(W2779:X2779)-Z2779)</f>
        <v>OK</v>
      </c>
      <c r="Z2779" s="210"/>
      <c r="AA2779" s="204"/>
      <c r="AB2779" s="202"/>
      <c r="AC2779" s="202"/>
      <c r="AD2779" s="202"/>
      <c r="AE2779" s="202"/>
      <c r="AF2779" s="202"/>
      <c r="AG2779" s="132" t="str">
        <f t="shared" ref="AG2779:AG2780" si="2163">IF(SUM(AA2779:AF2779)=AH2779,"OK",SUM(AA2779:AF2779)-AH2779)</f>
        <v>OK</v>
      </c>
      <c r="AH2779" s="138"/>
      <c r="AI2779" s="138"/>
      <c r="AJ2779" s="139"/>
      <c r="AK2779" s="139"/>
      <c r="AL2779" s="132" t="str">
        <f t="shared" ref="AL2779:AL2780" si="2164">IF(SUM(AJ2779:AK2779)=AM2779,"OK",SUM(AJ2779:AK2779)-AM2779)</f>
        <v>OK</v>
      </c>
      <c r="AM2779" s="140"/>
      <c r="AN2779" s="119">
        <f t="shared" ref="AN2779:AN2780" si="2165">L2779+U2779+V2779+Z2779</f>
        <v>564932</v>
      </c>
      <c r="AO2779" s="120">
        <f t="shared" ref="AO2779:AO2780" si="2166">M2779+AH2779+AI2779+AM2779</f>
        <v>564932</v>
      </c>
      <c r="AP2779" s="39">
        <f>L2779</f>
        <v>564932</v>
      </c>
      <c r="AQ2779" s="141">
        <f>AN2779</f>
        <v>564932</v>
      </c>
      <c r="AR2779" s="142">
        <f>AQ2779-AP2779</f>
        <v>0</v>
      </c>
      <c r="AS2779" s="143">
        <f>AR2779/AP2779</f>
        <v>0</v>
      </c>
      <c r="AT2779" s="144">
        <f>M2779</f>
        <v>564932</v>
      </c>
      <c r="AU2779" s="141">
        <f>AO2779</f>
        <v>564932</v>
      </c>
      <c r="AV2779" s="142">
        <f>AU2779-AT2779</f>
        <v>0</v>
      </c>
      <c r="AW2779" s="143">
        <f>AV2779/AT2779</f>
        <v>0</v>
      </c>
      <c r="AY2779" s="146" t="str">
        <f>RIGHT(LEFT(I2779,3),2)&amp;"."&amp;RIGHT(LEFT(I2779,5),2)</f>
        <v>41.40</v>
      </c>
      <c r="AZ2779" s="1153" t="b">
        <f>COUNTIF('[1]Codes SEC'!$B$2:$B$250,Ministres!AY2779)&gt;0</f>
        <v>1</v>
      </c>
    </row>
    <row r="2780" spans="1:52" ht="35.1" customHeight="1" x14ac:dyDescent="0.25">
      <c r="A2780" s="15" t="s">
        <v>2799</v>
      </c>
      <c r="B2780" s="225">
        <v>18</v>
      </c>
      <c r="C2780" s="122" t="s">
        <v>1315</v>
      </c>
      <c r="D2780" s="123">
        <v>1000</v>
      </c>
      <c r="F2780" s="125">
        <v>16</v>
      </c>
      <c r="G2780" s="126">
        <v>3</v>
      </c>
      <c r="H2780" s="35" t="str">
        <f t="shared" si="2160"/>
        <v>106</v>
      </c>
      <c r="I2780" s="36" t="s">
        <v>121</v>
      </c>
      <c r="J2780" s="37" t="s">
        <v>3235</v>
      </c>
      <c r="K2780" s="281" t="s">
        <v>3236</v>
      </c>
      <c r="L2780" s="232">
        <v>2682</v>
      </c>
      <c r="M2780" s="233">
        <v>2682</v>
      </c>
      <c r="N2780" s="130"/>
      <c r="O2780" s="131"/>
      <c r="P2780" s="131"/>
      <c r="Q2780" s="131"/>
      <c r="R2780" s="131"/>
      <c r="S2780" s="131"/>
      <c r="T2780" s="132" t="str">
        <f t="shared" si="2161"/>
        <v>OK</v>
      </c>
      <c r="U2780" s="138"/>
      <c r="V2780" s="138"/>
      <c r="W2780" s="139"/>
      <c r="X2780" s="139"/>
      <c r="Y2780" s="132" t="str">
        <f t="shared" si="2162"/>
        <v>OK</v>
      </c>
      <c r="Z2780" s="210"/>
      <c r="AA2780" s="204"/>
      <c r="AB2780" s="202"/>
      <c r="AC2780" s="202"/>
      <c r="AD2780" s="202"/>
      <c r="AE2780" s="202"/>
      <c r="AF2780" s="202"/>
      <c r="AG2780" s="132" t="str">
        <f t="shared" si="2163"/>
        <v>OK</v>
      </c>
      <c r="AH2780" s="138"/>
      <c r="AI2780" s="138"/>
      <c r="AJ2780" s="139"/>
      <c r="AK2780" s="139"/>
      <c r="AL2780" s="132" t="str">
        <f t="shared" si="2164"/>
        <v>OK</v>
      </c>
      <c r="AM2780" s="140"/>
      <c r="AN2780" s="119">
        <f t="shared" si="2165"/>
        <v>2682</v>
      </c>
      <c r="AO2780" s="120">
        <f t="shared" si="2166"/>
        <v>2682</v>
      </c>
      <c r="AP2780" s="39">
        <f>L2780</f>
        <v>2682</v>
      </c>
      <c r="AQ2780" s="141">
        <f>AN2780</f>
        <v>2682</v>
      </c>
      <c r="AR2780" s="142">
        <f>AQ2780-AP2780</f>
        <v>0</v>
      </c>
      <c r="AS2780" s="143">
        <f>AR2780/AP2780</f>
        <v>0</v>
      </c>
      <c r="AT2780" s="144">
        <f>M2780</f>
        <v>2682</v>
      </c>
      <c r="AU2780" s="141">
        <f>AO2780</f>
        <v>2682</v>
      </c>
      <c r="AV2780" s="142">
        <f>AU2780-AT2780</f>
        <v>0</v>
      </c>
      <c r="AW2780" s="143">
        <f>AV2780/AT2780</f>
        <v>0</v>
      </c>
      <c r="AY2780" s="146" t="str">
        <f>RIGHT(LEFT(I2780,3),2)&amp;"."&amp;RIGHT(LEFT(I2780,5),2)</f>
        <v>41.40</v>
      </c>
      <c r="AZ2780" s="1153" t="b">
        <f>COUNTIF('[1]Codes SEC'!$B$2:$B$250,Ministres!AY2780)&gt;0</f>
        <v>1</v>
      </c>
    </row>
    <row r="2781" spans="1:52" ht="12.75" customHeight="1" x14ac:dyDescent="0.25">
      <c r="A2781" s="350"/>
      <c r="B2781" s="1170"/>
      <c r="C2781" s="150"/>
      <c r="D2781" s="352"/>
      <c r="E2781" s="1171"/>
      <c r="F2781" s="150"/>
      <c r="G2781" s="154"/>
      <c r="H2781" s="155"/>
      <c r="I2781" s="156"/>
      <c r="J2781" s="157"/>
      <c r="K2781" s="158" t="s">
        <v>70</v>
      </c>
      <c r="L2781" s="417">
        <f t="shared" ref="L2781:X2781" si="2167">L2780+L2779</f>
        <v>567614</v>
      </c>
      <c r="M2781" s="1184">
        <f t="shared" si="2167"/>
        <v>567614</v>
      </c>
      <c r="N2781" s="1173">
        <f t="shared" si="2167"/>
        <v>0</v>
      </c>
      <c r="O2781" s="1174">
        <f t="shared" si="2167"/>
        <v>0</v>
      </c>
      <c r="P2781" s="1174">
        <f t="shared" si="2167"/>
        <v>0</v>
      </c>
      <c r="Q2781" s="1174">
        <f t="shared" si="2167"/>
        <v>0</v>
      </c>
      <c r="R2781" s="1174">
        <f t="shared" si="2167"/>
        <v>0</v>
      </c>
      <c r="S2781" s="1174">
        <f t="shared" si="2167"/>
        <v>0</v>
      </c>
      <c r="T2781" s="1175"/>
      <c r="U2781" s="1176">
        <f t="shared" si="2167"/>
        <v>0</v>
      </c>
      <c r="V2781" s="1176">
        <f t="shared" si="2167"/>
        <v>0</v>
      </c>
      <c r="W2781" s="1174">
        <f t="shared" si="2167"/>
        <v>0</v>
      </c>
      <c r="X2781" s="1174">
        <f t="shared" si="2167"/>
        <v>0</v>
      </c>
      <c r="Y2781" s="1175"/>
      <c r="Z2781" s="1176">
        <f t="shared" ref="Z2781:AK2781" si="2168">Z2780+Z2779</f>
        <v>0</v>
      </c>
      <c r="AA2781" s="165">
        <f t="shared" si="2168"/>
        <v>0</v>
      </c>
      <c r="AB2781" s="1174">
        <f t="shared" si="2168"/>
        <v>0</v>
      </c>
      <c r="AC2781" s="1174">
        <f t="shared" si="2168"/>
        <v>0</v>
      </c>
      <c r="AD2781" s="1174">
        <f t="shared" si="2168"/>
        <v>0</v>
      </c>
      <c r="AE2781" s="1174">
        <f t="shared" si="2168"/>
        <v>0</v>
      </c>
      <c r="AF2781" s="1174">
        <f t="shared" si="2168"/>
        <v>0</v>
      </c>
      <c r="AG2781" s="1175"/>
      <c r="AH2781" s="1176">
        <f t="shared" si="2168"/>
        <v>0</v>
      </c>
      <c r="AI2781" s="1176">
        <f t="shared" si="2168"/>
        <v>0</v>
      </c>
      <c r="AJ2781" s="1174">
        <f t="shared" si="2168"/>
        <v>0</v>
      </c>
      <c r="AK2781" s="1174">
        <f t="shared" si="2168"/>
        <v>0</v>
      </c>
      <c r="AL2781" s="1175"/>
      <c r="AM2781" s="1177">
        <f t="shared" ref="AM2781:AW2781" si="2169">AM2780+AM2779</f>
        <v>0</v>
      </c>
      <c r="AN2781" s="167">
        <f>AN2780+AN2779</f>
        <v>567614</v>
      </c>
      <c r="AO2781" s="1178">
        <f t="shared" si="2169"/>
        <v>567614</v>
      </c>
      <c r="AP2781" s="169">
        <f t="shared" si="2169"/>
        <v>567614</v>
      </c>
      <c r="AQ2781" s="1179">
        <f t="shared" si="2169"/>
        <v>567614</v>
      </c>
      <c r="AR2781" s="1180">
        <f t="shared" si="2169"/>
        <v>0</v>
      </c>
      <c r="AS2781" s="1181">
        <f t="shared" si="2169"/>
        <v>0</v>
      </c>
      <c r="AT2781" s="1182">
        <f t="shared" si="2169"/>
        <v>567614</v>
      </c>
      <c r="AU2781" s="1179">
        <f t="shared" si="2169"/>
        <v>567614</v>
      </c>
      <c r="AV2781" s="1180">
        <f t="shared" si="2169"/>
        <v>0</v>
      </c>
      <c r="AW2781" s="1181">
        <f t="shared" si="2169"/>
        <v>0</v>
      </c>
      <c r="AY2781" s="146"/>
      <c r="AZ2781" s="1153"/>
    </row>
    <row r="2782" spans="1:52" ht="12.75" customHeight="1" x14ac:dyDescent="0.25">
      <c r="A2782" s="174"/>
      <c r="B2782" s="175"/>
      <c r="C2782" s="176"/>
      <c r="D2782" s="177"/>
      <c r="E2782" s="178"/>
      <c r="F2782" s="177"/>
      <c r="G2782" s="179"/>
      <c r="H2782" s="180"/>
      <c r="I2782" s="181"/>
      <c r="J2782" s="182"/>
      <c r="K2782" s="183" t="s">
        <v>3237</v>
      </c>
      <c r="L2782" s="184">
        <f t="shared" ref="L2782:X2782" si="2170">L2781</f>
        <v>567614</v>
      </c>
      <c r="M2782" s="185">
        <f t="shared" si="2170"/>
        <v>567614</v>
      </c>
      <c r="N2782" s="186">
        <f t="shared" si="2170"/>
        <v>0</v>
      </c>
      <c r="O2782" s="187">
        <f t="shared" si="2170"/>
        <v>0</v>
      </c>
      <c r="P2782" s="187">
        <f t="shared" si="2170"/>
        <v>0</v>
      </c>
      <c r="Q2782" s="187">
        <f t="shared" si="2170"/>
        <v>0</v>
      </c>
      <c r="R2782" s="187">
        <f t="shared" si="2170"/>
        <v>0</v>
      </c>
      <c r="S2782" s="187">
        <f t="shared" si="2170"/>
        <v>0</v>
      </c>
      <c r="T2782" s="188"/>
      <c r="U2782" s="187">
        <f t="shared" si="2170"/>
        <v>0</v>
      </c>
      <c r="V2782" s="187">
        <f t="shared" si="2170"/>
        <v>0</v>
      </c>
      <c r="W2782" s="187">
        <f t="shared" si="2170"/>
        <v>0</v>
      </c>
      <c r="X2782" s="187">
        <f t="shared" si="2170"/>
        <v>0</v>
      </c>
      <c r="Y2782" s="188"/>
      <c r="Z2782" s="187">
        <f t="shared" ref="Z2782:AK2782" si="2171">Z2781</f>
        <v>0</v>
      </c>
      <c r="AA2782" s="189">
        <f t="shared" si="2171"/>
        <v>0</v>
      </c>
      <c r="AB2782" s="187">
        <f t="shared" si="2171"/>
        <v>0</v>
      </c>
      <c r="AC2782" s="187">
        <f t="shared" si="2171"/>
        <v>0</v>
      </c>
      <c r="AD2782" s="187">
        <f t="shared" si="2171"/>
        <v>0</v>
      </c>
      <c r="AE2782" s="187">
        <f t="shared" si="2171"/>
        <v>0</v>
      </c>
      <c r="AF2782" s="187">
        <f t="shared" si="2171"/>
        <v>0</v>
      </c>
      <c r="AG2782" s="188"/>
      <c r="AH2782" s="187">
        <f t="shared" si="2171"/>
        <v>0</v>
      </c>
      <c r="AI2782" s="187">
        <f t="shared" si="2171"/>
        <v>0</v>
      </c>
      <c r="AJ2782" s="187">
        <f t="shared" si="2171"/>
        <v>0</v>
      </c>
      <c r="AK2782" s="187">
        <f t="shared" si="2171"/>
        <v>0</v>
      </c>
      <c r="AL2782" s="188"/>
      <c r="AM2782" s="190">
        <f t="shared" ref="AM2782:AW2782" si="2172">AM2781</f>
        <v>0</v>
      </c>
      <c r="AN2782" s="191">
        <f>AN2781</f>
        <v>567614</v>
      </c>
      <c r="AO2782" s="190">
        <f t="shared" si="2172"/>
        <v>567614</v>
      </c>
      <c r="AP2782" s="184">
        <f t="shared" si="2172"/>
        <v>567614</v>
      </c>
      <c r="AQ2782" s="192">
        <f t="shared" si="2172"/>
        <v>567614</v>
      </c>
      <c r="AR2782" s="193">
        <f t="shared" si="2172"/>
        <v>0</v>
      </c>
      <c r="AS2782" s="194">
        <f t="shared" si="2172"/>
        <v>0</v>
      </c>
      <c r="AT2782" s="195">
        <f t="shared" si="2172"/>
        <v>567614</v>
      </c>
      <c r="AU2782" s="192">
        <f t="shared" si="2172"/>
        <v>567614</v>
      </c>
      <c r="AV2782" s="193">
        <f t="shared" si="2172"/>
        <v>0</v>
      </c>
      <c r="AW2782" s="194">
        <f t="shared" si="2172"/>
        <v>0</v>
      </c>
      <c r="AY2782" s="146"/>
      <c r="AZ2782" s="1153"/>
    </row>
    <row r="2783" spans="1:52" ht="12.75" customHeight="1" x14ac:dyDescent="0.25">
      <c r="A2783" s="15"/>
      <c r="C2783" s="122"/>
      <c r="D2783" s="123"/>
      <c r="F2783" s="125"/>
      <c r="G2783" s="34"/>
      <c r="H2783" s="35"/>
      <c r="I2783" s="36"/>
      <c r="J2783" s="37"/>
      <c r="K2783" s="198" t="s">
        <v>72</v>
      </c>
      <c r="L2783" s="199">
        <v>0</v>
      </c>
      <c r="M2783" s="200">
        <v>0</v>
      </c>
      <c r="N2783" s="201">
        <v>0</v>
      </c>
      <c r="O2783" s="202">
        <v>0</v>
      </c>
      <c r="P2783" s="202">
        <v>0</v>
      </c>
      <c r="Q2783" s="202">
        <v>0</v>
      </c>
      <c r="R2783" s="202">
        <v>0</v>
      </c>
      <c r="S2783" s="202">
        <v>0</v>
      </c>
      <c r="T2783" s="203"/>
      <c r="U2783" s="135">
        <v>0</v>
      </c>
      <c r="V2783" s="135">
        <v>0</v>
      </c>
      <c r="W2783" s="202">
        <v>0</v>
      </c>
      <c r="X2783" s="202">
        <v>0</v>
      </c>
      <c r="Y2783" s="203"/>
      <c r="Z2783" s="135">
        <v>0</v>
      </c>
      <c r="AA2783" s="204">
        <v>0</v>
      </c>
      <c r="AB2783" s="202">
        <v>0</v>
      </c>
      <c r="AC2783" s="202">
        <v>0</v>
      </c>
      <c r="AD2783" s="202">
        <v>0</v>
      </c>
      <c r="AE2783" s="202">
        <v>0</v>
      </c>
      <c r="AF2783" s="202">
        <v>0</v>
      </c>
      <c r="AG2783" s="203"/>
      <c r="AH2783" s="135">
        <v>0</v>
      </c>
      <c r="AI2783" s="135">
        <v>0</v>
      </c>
      <c r="AJ2783" s="202">
        <v>0</v>
      </c>
      <c r="AK2783" s="202">
        <v>0</v>
      </c>
      <c r="AL2783" s="203"/>
      <c r="AM2783" s="205">
        <v>0</v>
      </c>
      <c r="AN2783" s="119">
        <v>0</v>
      </c>
      <c r="AO2783" s="120">
        <v>0</v>
      </c>
      <c r="AP2783" s="39">
        <v>0</v>
      </c>
      <c r="AQ2783" s="141">
        <v>0</v>
      </c>
      <c r="AR2783" s="141">
        <v>0</v>
      </c>
      <c r="AS2783" s="143">
        <v>0</v>
      </c>
      <c r="AT2783" s="144">
        <v>0</v>
      </c>
      <c r="AU2783" s="141">
        <v>0</v>
      </c>
      <c r="AV2783" s="141">
        <v>0</v>
      </c>
      <c r="AW2783" s="143">
        <v>0</v>
      </c>
      <c r="AY2783" s="146"/>
      <c r="AZ2783" s="1153"/>
    </row>
    <row r="2784" spans="1:52" ht="12.75" customHeight="1" x14ac:dyDescent="0.25">
      <c r="A2784" s="356"/>
      <c r="B2784" s="225"/>
      <c r="C2784" s="122"/>
      <c r="D2784" s="357"/>
      <c r="E2784" s="226"/>
      <c r="F2784" s="122"/>
      <c r="G2784" s="126"/>
      <c r="H2784" s="35"/>
      <c r="I2784" s="36"/>
      <c r="J2784" s="37"/>
      <c r="K2784" s="198" t="s">
        <v>73</v>
      </c>
      <c r="L2784" s="241">
        <v>0</v>
      </c>
      <c r="M2784" s="242">
        <v>0</v>
      </c>
      <c r="N2784" s="201">
        <v>0</v>
      </c>
      <c r="O2784" s="202">
        <v>0</v>
      </c>
      <c r="P2784" s="202">
        <v>0</v>
      </c>
      <c r="Q2784" s="202">
        <v>0</v>
      </c>
      <c r="R2784" s="202">
        <v>0</v>
      </c>
      <c r="S2784" s="202">
        <v>0</v>
      </c>
      <c r="T2784" s="203"/>
      <c r="U2784" s="135">
        <v>0</v>
      </c>
      <c r="V2784" s="135">
        <v>0</v>
      </c>
      <c r="W2784" s="202">
        <v>0</v>
      </c>
      <c r="X2784" s="202">
        <v>0</v>
      </c>
      <c r="Y2784" s="203"/>
      <c r="Z2784" s="135">
        <v>0</v>
      </c>
      <c r="AA2784" s="204">
        <v>0</v>
      </c>
      <c r="AB2784" s="202">
        <v>0</v>
      </c>
      <c r="AC2784" s="202">
        <v>0</v>
      </c>
      <c r="AD2784" s="202">
        <v>0</v>
      </c>
      <c r="AE2784" s="202">
        <v>0</v>
      </c>
      <c r="AF2784" s="202">
        <v>0</v>
      </c>
      <c r="AG2784" s="203"/>
      <c r="AH2784" s="135">
        <v>0</v>
      </c>
      <c r="AI2784" s="135">
        <v>0</v>
      </c>
      <c r="AJ2784" s="202">
        <v>0</v>
      </c>
      <c r="AK2784" s="202">
        <v>0</v>
      </c>
      <c r="AL2784" s="203"/>
      <c r="AM2784" s="205">
        <v>0</v>
      </c>
      <c r="AN2784" s="119">
        <v>0</v>
      </c>
      <c r="AO2784" s="120">
        <v>0</v>
      </c>
      <c r="AP2784" s="39">
        <v>0</v>
      </c>
      <c r="AQ2784" s="141">
        <v>0</v>
      </c>
      <c r="AR2784" s="141">
        <v>0</v>
      </c>
      <c r="AS2784" s="143">
        <v>0</v>
      </c>
      <c r="AT2784" s="144">
        <v>0</v>
      </c>
      <c r="AU2784" s="141">
        <v>0</v>
      </c>
      <c r="AV2784" s="141">
        <v>0</v>
      </c>
      <c r="AW2784" s="143">
        <v>0</v>
      </c>
      <c r="AY2784" s="146"/>
      <c r="AZ2784" s="1153"/>
    </row>
    <row r="2785" spans="1:64" ht="12.75" customHeight="1" x14ac:dyDescent="0.25">
      <c r="A2785" s="356"/>
      <c r="B2785" s="225"/>
      <c r="C2785" s="122"/>
      <c r="D2785" s="357"/>
      <c r="E2785" s="226"/>
      <c r="F2785" s="122"/>
      <c r="G2785" s="126"/>
      <c r="H2785" s="35"/>
      <c r="I2785" s="36"/>
      <c r="J2785" s="37"/>
      <c r="K2785" s="198" t="s">
        <v>74</v>
      </c>
      <c r="L2785" s="241">
        <v>0</v>
      </c>
      <c r="M2785" s="242">
        <v>0</v>
      </c>
      <c r="N2785" s="201">
        <v>0</v>
      </c>
      <c r="O2785" s="202">
        <v>0</v>
      </c>
      <c r="P2785" s="202">
        <v>0</v>
      </c>
      <c r="Q2785" s="202">
        <v>0</v>
      </c>
      <c r="R2785" s="202">
        <v>0</v>
      </c>
      <c r="S2785" s="202">
        <v>0</v>
      </c>
      <c r="T2785" s="203"/>
      <c r="U2785" s="135">
        <v>0</v>
      </c>
      <c r="V2785" s="135">
        <v>0</v>
      </c>
      <c r="W2785" s="202">
        <v>0</v>
      </c>
      <c r="X2785" s="202">
        <v>0</v>
      </c>
      <c r="Y2785" s="203"/>
      <c r="Z2785" s="135">
        <v>0</v>
      </c>
      <c r="AA2785" s="204">
        <v>0</v>
      </c>
      <c r="AB2785" s="202">
        <v>0</v>
      </c>
      <c r="AC2785" s="202">
        <v>0</v>
      </c>
      <c r="AD2785" s="202">
        <v>0</v>
      </c>
      <c r="AE2785" s="202">
        <v>0</v>
      </c>
      <c r="AF2785" s="202">
        <v>0</v>
      </c>
      <c r="AG2785" s="203"/>
      <c r="AH2785" s="135">
        <v>0</v>
      </c>
      <c r="AI2785" s="135">
        <v>0</v>
      </c>
      <c r="AJ2785" s="202">
        <v>0</v>
      </c>
      <c r="AK2785" s="202">
        <v>0</v>
      </c>
      <c r="AL2785" s="203"/>
      <c r="AM2785" s="205">
        <v>0</v>
      </c>
      <c r="AN2785" s="119">
        <v>0</v>
      </c>
      <c r="AO2785" s="120">
        <v>0</v>
      </c>
      <c r="AP2785" s="39">
        <v>0</v>
      </c>
      <c r="AQ2785" s="141">
        <v>0</v>
      </c>
      <c r="AR2785" s="141">
        <v>0</v>
      </c>
      <c r="AS2785" s="143">
        <v>0</v>
      </c>
      <c r="AT2785" s="144">
        <v>0</v>
      </c>
      <c r="AU2785" s="141">
        <v>0</v>
      </c>
      <c r="AV2785" s="141">
        <v>0</v>
      </c>
      <c r="AW2785" s="143">
        <v>0</v>
      </c>
      <c r="AY2785" s="146"/>
      <c r="AZ2785" s="1153"/>
    </row>
    <row r="2786" spans="1:64" ht="12.75" customHeight="1" x14ac:dyDescent="0.25">
      <c r="A2786" s="356"/>
      <c r="B2786" s="225"/>
      <c r="C2786" s="122"/>
      <c r="D2786" s="357"/>
      <c r="E2786" s="226"/>
      <c r="F2786" s="122"/>
      <c r="G2786" s="126"/>
      <c r="H2786" s="35"/>
      <c r="I2786" s="36"/>
      <c r="J2786" s="37"/>
      <c r="K2786" s="198" t="s">
        <v>75</v>
      </c>
      <c r="L2786" s="241">
        <v>0</v>
      </c>
      <c r="M2786" s="242">
        <v>0</v>
      </c>
      <c r="N2786" s="201">
        <v>0</v>
      </c>
      <c r="O2786" s="202">
        <v>0</v>
      </c>
      <c r="P2786" s="202">
        <v>0</v>
      </c>
      <c r="Q2786" s="202">
        <v>0</v>
      </c>
      <c r="R2786" s="202">
        <v>0</v>
      </c>
      <c r="S2786" s="202">
        <v>0</v>
      </c>
      <c r="T2786" s="203"/>
      <c r="U2786" s="135">
        <v>0</v>
      </c>
      <c r="V2786" s="135">
        <v>0</v>
      </c>
      <c r="W2786" s="202">
        <v>0</v>
      </c>
      <c r="X2786" s="202">
        <v>0</v>
      </c>
      <c r="Y2786" s="203"/>
      <c r="Z2786" s="135">
        <v>0</v>
      </c>
      <c r="AA2786" s="204">
        <v>0</v>
      </c>
      <c r="AB2786" s="202">
        <v>0</v>
      </c>
      <c r="AC2786" s="202">
        <v>0</v>
      </c>
      <c r="AD2786" s="202">
        <v>0</v>
      </c>
      <c r="AE2786" s="202">
        <v>0</v>
      </c>
      <c r="AF2786" s="202">
        <v>0</v>
      </c>
      <c r="AG2786" s="203"/>
      <c r="AH2786" s="135">
        <v>0</v>
      </c>
      <c r="AI2786" s="135">
        <v>0</v>
      </c>
      <c r="AJ2786" s="202">
        <v>0</v>
      </c>
      <c r="AK2786" s="202">
        <v>0</v>
      </c>
      <c r="AL2786" s="203"/>
      <c r="AM2786" s="205">
        <v>0</v>
      </c>
      <c r="AN2786" s="119">
        <v>0</v>
      </c>
      <c r="AO2786" s="120">
        <v>0</v>
      </c>
      <c r="AP2786" s="39">
        <v>0</v>
      </c>
      <c r="AQ2786" s="141">
        <v>0</v>
      </c>
      <c r="AR2786" s="141">
        <v>0</v>
      </c>
      <c r="AS2786" s="143">
        <v>0</v>
      </c>
      <c r="AT2786" s="144">
        <v>0</v>
      </c>
      <c r="AU2786" s="141">
        <v>0</v>
      </c>
      <c r="AV2786" s="141">
        <v>0</v>
      </c>
      <c r="AW2786" s="143">
        <v>0</v>
      </c>
      <c r="AY2786" s="146"/>
      <c r="AZ2786" s="1153"/>
    </row>
    <row r="2787" spans="1:64" s="1183" customFormat="1" ht="12.75" customHeight="1" x14ac:dyDescent="0.25">
      <c r="A2787" s="356"/>
      <c r="B2787" s="225"/>
      <c r="C2787" s="122"/>
      <c r="D2787" s="357"/>
      <c r="E2787" s="226"/>
      <c r="F2787" s="122"/>
      <c r="G2787" s="126"/>
      <c r="H2787" s="35"/>
      <c r="I2787" s="36"/>
      <c r="J2787" s="37"/>
      <c r="K2787" s="206" t="s">
        <v>76</v>
      </c>
      <c r="L2787" s="241">
        <v>0</v>
      </c>
      <c r="M2787" s="242">
        <v>0</v>
      </c>
      <c r="N2787" s="201">
        <v>0</v>
      </c>
      <c r="O2787" s="202">
        <v>0</v>
      </c>
      <c r="P2787" s="202">
        <v>0</v>
      </c>
      <c r="Q2787" s="202">
        <v>0</v>
      </c>
      <c r="R2787" s="202">
        <v>0</v>
      </c>
      <c r="S2787" s="202">
        <v>0</v>
      </c>
      <c r="T2787" s="203"/>
      <c r="U2787" s="135">
        <v>0</v>
      </c>
      <c r="V2787" s="135">
        <v>0</v>
      </c>
      <c r="W2787" s="202">
        <v>0</v>
      </c>
      <c r="X2787" s="202">
        <v>0</v>
      </c>
      <c r="Y2787" s="203"/>
      <c r="Z2787" s="135">
        <v>0</v>
      </c>
      <c r="AA2787" s="204">
        <v>0</v>
      </c>
      <c r="AB2787" s="202">
        <v>0</v>
      </c>
      <c r="AC2787" s="202">
        <v>0</v>
      </c>
      <c r="AD2787" s="202">
        <v>0</v>
      </c>
      <c r="AE2787" s="202">
        <v>0</v>
      </c>
      <c r="AF2787" s="202">
        <v>0</v>
      </c>
      <c r="AG2787" s="203"/>
      <c r="AH2787" s="135">
        <v>0</v>
      </c>
      <c r="AI2787" s="135">
        <v>0</v>
      </c>
      <c r="AJ2787" s="202">
        <v>0</v>
      </c>
      <c r="AK2787" s="202">
        <v>0</v>
      </c>
      <c r="AL2787" s="203"/>
      <c r="AM2787" s="205">
        <v>0</v>
      </c>
      <c r="AN2787" s="119">
        <v>0</v>
      </c>
      <c r="AO2787" s="120">
        <v>0</v>
      </c>
      <c r="AP2787" s="39">
        <v>0</v>
      </c>
      <c r="AQ2787" s="141">
        <v>0</v>
      </c>
      <c r="AR2787" s="141">
        <v>0</v>
      </c>
      <c r="AS2787" s="143">
        <v>0</v>
      </c>
      <c r="AT2787" s="144">
        <v>0</v>
      </c>
      <c r="AU2787" s="141">
        <v>0</v>
      </c>
      <c r="AV2787" s="141">
        <v>0</v>
      </c>
      <c r="AW2787" s="143">
        <v>0</v>
      </c>
      <c r="AX2787"/>
      <c r="AY2787" s="146"/>
      <c r="AZ2787" s="1153"/>
      <c r="BA2787"/>
      <c r="BB2787"/>
      <c r="BC2787"/>
      <c r="BD2787"/>
      <c r="BE2787"/>
      <c r="BF2787"/>
      <c r="BG2787"/>
      <c r="BH2787"/>
      <c r="BI2787"/>
      <c r="BJ2787"/>
      <c r="BK2787"/>
      <c r="BL2787"/>
    </row>
    <row r="2788" spans="1:64" s="197" customFormat="1" ht="12.75" customHeight="1" x14ac:dyDescent="0.25">
      <c r="A2788" s="356"/>
      <c r="B2788" s="225"/>
      <c r="C2788" s="122"/>
      <c r="D2788" s="357"/>
      <c r="E2788" s="226"/>
      <c r="F2788" s="122"/>
      <c r="G2788" s="126"/>
      <c r="H2788" s="35"/>
      <c r="I2788" s="36"/>
      <c r="J2788" s="37"/>
      <c r="K2788" s="198"/>
      <c r="L2788" s="241"/>
      <c r="M2788" s="242"/>
      <c r="N2788" s="258"/>
      <c r="O2788" s="259"/>
      <c r="P2788" s="259"/>
      <c r="Q2788" s="259"/>
      <c r="R2788" s="259"/>
      <c r="S2788" s="259"/>
      <c r="T2788" s="260"/>
      <c r="U2788" s="261"/>
      <c r="V2788" s="261"/>
      <c r="W2788" s="262"/>
      <c r="X2788" s="262"/>
      <c r="Y2788" s="260"/>
      <c r="Z2788" s="263"/>
      <c r="AA2788" s="264"/>
      <c r="AB2788" s="259"/>
      <c r="AC2788" s="259"/>
      <c r="AD2788" s="259"/>
      <c r="AE2788" s="259"/>
      <c r="AF2788" s="259"/>
      <c r="AG2788" s="260"/>
      <c r="AH2788" s="261"/>
      <c r="AI2788" s="261"/>
      <c r="AJ2788" s="262"/>
      <c r="AK2788" s="262"/>
      <c r="AL2788" s="260"/>
      <c r="AM2788" s="265"/>
      <c r="AN2788" s="266"/>
      <c r="AO2788" s="267"/>
      <c r="AP2788" s="268"/>
      <c r="AQ2788" s="269"/>
      <c r="AR2788" s="269"/>
      <c r="AS2788" s="270"/>
      <c r="AT2788" s="271"/>
      <c r="AU2788" s="269"/>
      <c r="AV2788" s="269"/>
      <c r="AW2788" s="270"/>
      <c r="AX2788"/>
      <c r="AY2788" s="146"/>
      <c r="AZ2788" s="1153"/>
      <c r="BA2788" s="12"/>
      <c r="BB2788" s="12"/>
      <c r="BC2788" s="12"/>
      <c r="BD2788" s="12"/>
      <c r="BE2788" s="12"/>
      <c r="BF2788" s="12"/>
      <c r="BG2788" s="12"/>
      <c r="BH2788" s="12"/>
      <c r="BI2788" s="12"/>
      <c r="BJ2788" s="12"/>
      <c r="BK2788" s="12"/>
      <c r="BL2788" s="12"/>
    </row>
    <row r="2789" spans="1:64" ht="12.75" customHeight="1" x14ac:dyDescent="0.25">
      <c r="A2789" s="52"/>
      <c r="B2789" s="43"/>
      <c r="C2789" s="44"/>
      <c r="D2789" s="45"/>
      <c r="E2789" s="46"/>
      <c r="F2789" s="47"/>
      <c r="G2789" s="126"/>
      <c r="H2789" s="35"/>
      <c r="I2789" s="36"/>
      <c r="J2789" s="37"/>
      <c r="K2789" s="102"/>
      <c r="L2789" s="604"/>
      <c r="M2789" s="605"/>
      <c r="N2789" s="606"/>
      <c r="O2789" s="607"/>
      <c r="P2789" s="607"/>
      <c r="Q2789" s="607"/>
      <c r="R2789" s="607"/>
      <c r="S2789" s="607"/>
      <c r="T2789" s="608"/>
      <c r="U2789" s="609"/>
      <c r="V2789" s="609"/>
      <c r="W2789" s="610"/>
      <c r="X2789" s="610"/>
      <c r="Y2789" s="608"/>
      <c r="Z2789" s="611"/>
      <c r="AA2789" s="612"/>
      <c r="AB2789" s="607"/>
      <c r="AC2789" s="607"/>
      <c r="AD2789" s="607"/>
      <c r="AE2789" s="607"/>
      <c r="AF2789" s="607"/>
      <c r="AG2789" s="608"/>
      <c r="AH2789" s="609"/>
      <c r="AI2789" s="609"/>
      <c r="AJ2789" s="610"/>
      <c r="AK2789" s="610"/>
      <c r="AL2789" s="608"/>
      <c r="AM2789" s="613"/>
      <c r="AN2789" s="110"/>
      <c r="AO2789" s="109"/>
      <c r="AP2789" s="103"/>
      <c r="AQ2789" s="111"/>
      <c r="AR2789" s="111"/>
      <c r="AS2789" s="112"/>
      <c r="AT2789" s="113"/>
      <c r="AU2789" s="111"/>
      <c r="AV2789" s="111"/>
      <c r="AW2789" s="112"/>
      <c r="AY2789" s="146"/>
      <c r="AZ2789" s="1153"/>
    </row>
    <row r="2790" spans="1:64" ht="12.75" customHeight="1" x14ac:dyDescent="0.25">
      <c r="A2790" s="356"/>
      <c r="B2790" s="225"/>
      <c r="C2790" s="122"/>
      <c r="D2790" s="357"/>
      <c r="E2790" s="226"/>
      <c r="F2790" s="122"/>
      <c r="G2790" s="126"/>
      <c r="H2790" s="35"/>
      <c r="I2790" s="36"/>
      <c r="J2790" s="37"/>
      <c r="K2790" s="116" t="s">
        <v>3238</v>
      </c>
      <c r="L2790" s="241"/>
      <c r="M2790" s="242"/>
      <c r="N2790" s="201"/>
      <c r="O2790" s="202"/>
      <c r="P2790" s="202"/>
      <c r="Q2790" s="202"/>
      <c r="R2790" s="202"/>
      <c r="S2790" s="202"/>
      <c r="T2790" s="224"/>
      <c r="U2790" s="138"/>
      <c r="V2790" s="138"/>
      <c r="W2790" s="139"/>
      <c r="X2790" s="139"/>
      <c r="Y2790" s="224"/>
      <c r="Z2790" s="210"/>
      <c r="AA2790" s="204"/>
      <c r="AB2790" s="202"/>
      <c r="AC2790" s="202"/>
      <c r="AD2790" s="202"/>
      <c r="AE2790" s="202"/>
      <c r="AF2790" s="202"/>
      <c r="AG2790" s="224"/>
      <c r="AH2790" s="138"/>
      <c r="AI2790" s="138"/>
      <c r="AJ2790" s="139"/>
      <c r="AK2790" s="139"/>
      <c r="AL2790" s="224"/>
      <c r="AM2790" s="140"/>
      <c r="AN2790" s="211"/>
      <c r="AO2790" s="212"/>
      <c r="AP2790" s="39"/>
      <c r="AQ2790" s="141"/>
      <c r="AR2790" s="141"/>
      <c r="AS2790" s="143"/>
      <c r="AU2790" s="141"/>
      <c r="AV2790" s="141"/>
      <c r="AW2790" s="143"/>
      <c r="AY2790" s="146"/>
      <c r="AZ2790" s="1153"/>
    </row>
    <row r="2791" spans="1:64" x14ac:dyDescent="0.25">
      <c r="A2791" s="356"/>
      <c r="B2791" s="225"/>
      <c r="C2791" s="122"/>
      <c r="D2791" s="357"/>
      <c r="E2791" s="226"/>
      <c r="F2791" s="122"/>
      <c r="G2791" s="126"/>
      <c r="H2791" s="35"/>
      <c r="I2791" s="36"/>
      <c r="J2791" s="37"/>
      <c r="K2791" s="1185" t="s">
        <v>3239</v>
      </c>
      <c r="L2791" s="241"/>
      <c r="M2791" s="242"/>
      <c r="N2791" s="201"/>
      <c r="O2791" s="202"/>
      <c r="P2791" s="202"/>
      <c r="Q2791" s="202"/>
      <c r="R2791" s="202"/>
      <c r="S2791" s="202"/>
      <c r="T2791" s="224"/>
      <c r="U2791" s="138"/>
      <c r="V2791" s="138"/>
      <c r="W2791" s="139"/>
      <c r="X2791" s="139"/>
      <c r="Y2791" s="224"/>
      <c r="Z2791" s="210"/>
      <c r="AA2791" s="204"/>
      <c r="AB2791" s="202"/>
      <c r="AC2791" s="202"/>
      <c r="AD2791" s="202"/>
      <c r="AE2791" s="202"/>
      <c r="AF2791" s="202"/>
      <c r="AG2791" s="224"/>
      <c r="AH2791" s="138"/>
      <c r="AI2791" s="138"/>
      <c r="AJ2791" s="139"/>
      <c r="AK2791" s="139"/>
      <c r="AL2791" s="224"/>
      <c r="AM2791" s="140"/>
      <c r="AN2791" s="211"/>
      <c r="AO2791" s="212"/>
      <c r="AP2791" s="39"/>
      <c r="AQ2791" s="141"/>
      <c r="AR2791" s="141"/>
      <c r="AS2791" s="143"/>
      <c r="AU2791" s="141"/>
      <c r="AV2791" s="141"/>
      <c r="AW2791" s="143"/>
      <c r="AY2791" s="146"/>
      <c r="AZ2791" s="1153"/>
    </row>
    <row r="2792" spans="1:64" ht="12.75" customHeight="1" x14ac:dyDescent="0.25">
      <c r="A2792" s="356"/>
      <c r="B2792" s="225"/>
      <c r="C2792" s="122"/>
      <c r="D2792" s="357"/>
      <c r="E2792" s="226"/>
      <c r="F2792" s="122"/>
      <c r="G2792" s="126"/>
      <c r="H2792" s="35"/>
      <c r="I2792" s="36"/>
      <c r="J2792" s="37"/>
      <c r="K2792" s="244"/>
      <c r="L2792" s="241"/>
      <c r="M2792" s="242"/>
      <c r="N2792" s="201"/>
      <c r="O2792" s="202"/>
      <c r="P2792" s="202"/>
      <c r="Q2792" s="202"/>
      <c r="R2792" s="202"/>
      <c r="S2792" s="202"/>
      <c r="T2792" s="224"/>
      <c r="U2792" s="138"/>
      <c r="V2792" s="138"/>
      <c r="W2792" s="139"/>
      <c r="X2792" s="139"/>
      <c r="Y2792" s="224"/>
      <c r="Z2792" s="210"/>
      <c r="AA2792" s="204"/>
      <c r="AB2792" s="202"/>
      <c r="AC2792" s="202"/>
      <c r="AD2792" s="202"/>
      <c r="AE2792" s="202"/>
      <c r="AF2792" s="202"/>
      <c r="AG2792" s="224"/>
      <c r="AH2792" s="138"/>
      <c r="AI2792" s="138"/>
      <c r="AJ2792" s="139"/>
      <c r="AK2792" s="139"/>
      <c r="AL2792" s="224"/>
      <c r="AM2792" s="140"/>
      <c r="AN2792" s="211"/>
      <c r="AO2792" s="212"/>
      <c r="AP2792" s="39"/>
      <c r="AQ2792" s="141"/>
      <c r="AR2792" s="141"/>
      <c r="AS2792" s="143"/>
      <c r="AU2792" s="141"/>
      <c r="AV2792" s="141"/>
      <c r="AW2792" s="143"/>
      <c r="AY2792" s="146"/>
      <c r="AZ2792" s="1153"/>
    </row>
    <row r="2793" spans="1:64" ht="30.6" x14ac:dyDescent="0.25">
      <c r="A2793" s="15" t="s">
        <v>2799</v>
      </c>
      <c r="B2793" s="225">
        <v>18</v>
      </c>
      <c r="C2793" s="122" t="s">
        <v>1315</v>
      </c>
      <c r="D2793" s="123">
        <v>1000</v>
      </c>
      <c r="F2793" s="125">
        <v>16</v>
      </c>
      <c r="G2793" s="126">
        <v>3</v>
      </c>
      <c r="H2793" s="35" t="str">
        <f t="shared" si="2160"/>
        <v>107</v>
      </c>
      <c r="I2793" s="36" t="s">
        <v>121</v>
      </c>
      <c r="J2793" s="37" t="s">
        <v>3240</v>
      </c>
      <c r="K2793" s="244" t="s">
        <v>3241</v>
      </c>
      <c r="L2793" s="232">
        <v>187610</v>
      </c>
      <c r="M2793" s="233">
        <v>187610</v>
      </c>
      <c r="N2793" s="130"/>
      <c r="O2793" s="131"/>
      <c r="P2793" s="131"/>
      <c r="Q2793" s="131"/>
      <c r="R2793" s="131"/>
      <c r="S2793" s="131"/>
      <c r="T2793" s="132" t="str">
        <f>IF(SUM(N2793:S2793)=U2793,"OK",SUM(N2793:S2793)-U2793)</f>
        <v>OK</v>
      </c>
      <c r="U2793" s="138"/>
      <c r="V2793" s="138"/>
      <c r="W2793" s="139"/>
      <c r="X2793" s="139"/>
      <c r="Y2793" s="132" t="str">
        <f>IF(SUM(W2793:X2793)=Z2793,"OK",SUM(W2793:X2793)-Z2793)</f>
        <v>OK</v>
      </c>
      <c r="Z2793" s="210"/>
      <c r="AA2793" s="204"/>
      <c r="AB2793" s="202"/>
      <c r="AC2793" s="202"/>
      <c r="AD2793" s="202"/>
      <c r="AE2793" s="202"/>
      <c r="AF2793" s="202"/>
      <c r="AG2793" s="132" t="str">
        <f>IF(SUM(AA2793:AF2793)=AH2793,"OK",SUM(AA2793:AF2793)-AH2793)</f>
        <v>OK</v>
      </c>
      <c r="AH2793" s="138"/>
      <c r="AI2793" s="138"/>
      <c r="AJ2793" s="139"/>
      <c r="AK2793" s="139"/>
      <c r="AL2793" s="132" t="str">
        <f>IF(SUM(AJ2793:AK2793)=AM2793,"OK",SUM(AJ2793:AK2793)-AM2793)</f>
        <v>OK</v>
      </c>
      <c r="AM2793" s="140"/>
      <c r="AN2793" s="119">
        <f>L2793+U2793+V2793+Z2793</f>
        <v>187610</v>
      </c>
      <c r="AO2793" s="120">
        <f>M2793+AH2793+AI2793+AM2793</f>
        <v>187610</v>
      </c>
      <c r="AP2793" s="39">
        <f>L2793</f>
        <v>187610</v>
      </c>
      <c r="AQ2793" s="141">
        <f>AN2793</f>
        <v>187610</v>
      </c>
      <c r="AR2793" s="142">
        <f>AQ2793-AP2793</f>
        <v>0</v>
      </c>
      <c r="AS2793" s="143">
        <f>AR2793/AP2793</f>
        <v>0</v>
      </c>
      <c r="AT2793" s="144">
        <f>M2793</f>
        <v>187610</v>
      </c>
      <c r="AU2793" s="141">
        <f>AO2793</f>
        <v>187610</v>
      </c>
      <c r="AV2793" s="142">
        <f>AU2793-AT2793</f>
        <v>0</v>
      </c>
      <c r="AW2793" s="143">
        <f>AV2793/AT2793</f>
        <v>0</v>
      </c>
      <c r="AY2793" s="146" t="str">
        <f>RIGHT(LEFT(I2793,3),2)&amp;"."&amp;RIGHT(LEFT(I2793,5),2)</f>
        <v>41.40</v>
      </c>
      <c r="AZ2793" s="1153" t="b">
        <f>COUNTIF('[1]Codes SEC'!$B$2:$B$250,Ministres!AY2793)&gt;0</f>
        <v>1</v>
      </c>
    </row>
    <row r="2794" spans="1:64" ht="12.75" customHeight="1" x14ac:dyDescent="0.25">
      <c r="A2794" s="350"/>
      <c r="B2794" s="1170"/>
      <c r="C2794" s="150"/>
      <c r="D2794" s="352"/>
      <c r="E2794" s="1171"/>
      <c r="F2794" s="150"/>
      <c r="G2794" s="154"/>
      <c r="H2794" s="155"/>
      <c r="I2794" s="156"/>
      <c r="J2794" s="157"/>
      <c r="K2794" s="158" t="s">
        <v>70</v>
      </c>
      <c r="L2794" s="417">
        <f t="shared" ref="L2794:X2795" si="2173">L2793</f>
        <v>187610</v>
      </c>
      <c r="M2794" s="1184">
        <f t="shared" si="2173"/>
        <v>187610</v>
      </c>
      <c r="N2794" s="1173">
        <f t="shared" si="2173"/>
        <v>0</v>
      </c>
      <c r="O2794" s="1174">
        <f t="shared" si="2173"/>
        <v>0</v>
      </c>
      <c r="P2794" s="1174">
        <f t="shared" si="2173"/>
        <v>0</v>
      </c>
      <c r="Q2794" s="1174">
        <f t="shared" si="2173"/>
        <v>0</v>
      </c>
      <c r="R2794" s="1174">
        <f t="shared" si="2173"/>
        <v>0</v>
      </c>
      <c r="S2794" s="1174">
        <f t="shared" si="2173"/>
        <v>0</v>
      </c>
      <c r="T2794" s="1175"/>
      <c r="U2794" s="1176">
        <f>U2793</f>
        <v>0</v>
      </c>
      <c r="V2794" s="1176">
        <f>V2793</f>
        <v>0</v>
      </c>
      <c r="W2794" s="1174">
        <f>W2793</f>
        <v>0</v>
      </c>
      <c r="X2794" s="1174">
        <f>X2793</f>
        <v>0</v>
      </c>
      <c r="Y2794" s="1175"/>
      <c r="Z2794" s="1176">
        <f t="shared" ref="Z2794:AK2795" si="2174">Z2793</f>
        <v>0</v>
      </c>
      <c r="AA2794" s="165">
        <f t="shared" si="2174"/>
        <v>0</v>
      </c>
      <c r="AB2794" s="1174">
        <f t="shared" si="2174"/>
        <v>0</v>
      </c>
      <c r="AC2794" s="1174">
        <f t="shared" si="2174"/>
        <v>0</v>
      </c>
      <c r="AD2794" s="1174">
        <f t="shared" si="2174"/>
        <v>0</v>
      </c>
      <c r="AE2794" s="1174">
        <f t="shared" si="2174"/>
        <v>0</v>
      </c>
      <c r="AF2794" s="1174">
        <f t="shared" si="2174"/>
        <v>0</v>
      </c>
      <c r="AG2794" s="1175"/>
      <c r="AH2794" s="1176">
        <f>AH2793</f>
        <v>0</v>
      </c>
      <c r="AI2794" s="1176">
        <f>AI2793</f>
        <v>0</v>
      </c>
      <c r="AJ2794" s="1174">
        <f>AJ2793</f>
        <v>0</v>
      </c>
      <c r="AK2794" s="1174">
        <f>AK2793</f>
        <v>0</v>
      </c>
      <c r="AL2794" s="1175"/>
      <c r="AM2794" s="1177">
        <f t="shared" ref="AM2794:AW2795" si="2175">AM2793</f>
        <v>0</v>
      </c>
      <c r="AN2794" s="167">
        <f>AN2793</f>
        <v>187610</v>
      </c>
      <c r="AO2794" s="1178">
        <f>AO2793</f>
        <v>187610</v>
      </c>
      <c r="AP2794" s="169">
        <f t="shared" si="2175"/>
        <v>187610</v>
      </c>
      <c r="AQ2794" s="1179">
        <f t="shared" si="2175"/>
        <v>187610</v>
      </c>
      <c r="AR2794" s="1180">
        <f t="shared" si="2175"/>
        <v>0</v>
      </c>
      <c r="AS2794" s="1181">
        <f t="shared" si="2175"/>
        <v>0</v>
      </c>
      <c r="AT2794" s="1182">
        <f t="shared" si="2175"/>
        <v>187610</v>
      </c>
      <c r="AU2794" s="1179">
        <f t="shared" si="2175"/>
        <v>187610</v>
      </c>
      <c r="AV2794" s="1180">
        <f t="shared" si="2175"/>
        <v>0</v>
      </c>
      <c r="AW2794" s="1181">
        <f t="shared" si="2175"/>
        <v>0</v>
      </c>
      <c r="AY2794" s="146"/>
      <c r="AZ2794" s="1153"/>
    </row>
    <row r="2795" spans="1:64" ht="12.75" customHeight="1" x14ac:dyDescent="0.25">
      <c r="A2795" s="174"/>
      <c r="B2795" s="175"/>
      <c r="C2795" s="176"/>
      <c r="D2795" s="177"/>
      <c r="E2795" s="178"/>
      <c r="F2795" s="177"/>
      <c r="G2795" s="179"/>
      <c r="H2795" s="180"/>
      <c r="I2795" s="181"/>
      <c r="J2795" s="182"/>
      <c r="K2795" s="183" t="s">
        <v>3242</v>
      </c>
      <c r="L2795" s="184">
        <f t="shared" si="2173"/>
        <v>187610</v>
      </c>
      <c r="M2795" s="185">
        <f t="shared" si="2173"/>
        <v>187610</v>
      </c>
      <c r="N2795" s="186">
        <f t="shared" si="2173"/>
        <v>0</v>
      </c>
      <c r="O2795" s="187">
        <f t="shared" si="2173"/>
        <v>0</v>
      </c>
      <c r="P2795" s="187">
        <f t="shared" si="2173"/>
        <v>0</v>
      </c>
      <c r="Q2795" s="187">
        <f t="shared" si="2173"/>
        <v>0</v>
      </c>
      <c r="R2795" s="187">
        <f t="shared" si="2173"/>
        <v>0</v>
      </c>
      <c r="S2795" s="187">
        <f t="shared" si="2173"/>
        <v>0</v>
      </c>
      <c r="T2795" s="188"/>
      <c r="U2795" s="187">
        <f t="shared" si="2173"/>
        <v>0</v>
      </c>
      <c r="V2795" s="187">
        <f t="shared" si="2173"/>
        <v>0</v>
      </c>
      <c r="W2795" s="187">
        <f t="shared" si="2173"/>
        <v>0</v>
      </c>
      <c r="X2795" s="187">
        <f t="shared" si="2173"/>
        <v>0</v>
      </c>
      <c r="Y2795" s="188"/>
      <c r="Z2795" s="187">
        <f>Z2794</f>
        <v>0</v>
      </c>
      <c r="AA2795" s="189">
        <f t="shared" si="2174"/>
        <v>0</v>
      </c>
      <c r="AB2795" s="187">
        <f t="shared" si="2174"/>
        <v>0</v>
      </c>
      <c r="AC2795" s="187">
        <f t="shared" si="2174"/>
        <v>0</v>
      </c>
      <c r="AD2795" s="187">
        <f t="shared" si="2174"/>
        <v>0</v>
      </c>
      <c r="AE2795" s="187">
        <f t="shared" si="2174"/>
        <v>0</v>
      </c>
      <c r="AF2795" s="187">
        <f t="shared" si="2174"/>
        <v>0</v>
      </c>
      <c r="AG2795" s="188"/>
      <c r="AH2795" s="187">
        <f t="shared" si="2174"/>
        <v>0</v>
      </c>
      <c r="AI2795" s="187">
        <f t="shared" si="2174"/>
        <v>0</v>
      </c>
      <c r="AJ2795" s="187">
        <f t="shared" si="2174"/>
        <v>0</v>
      </c>
      <c r="AK2795" s="187">
        <f t="shared" si="2174"/>
        <v>0</v>
      </c>
      <c r="AL2795" s="188"/>
      <c r="AM2795" s="190">
        <f>AM2794</f>
        <v>0</v>
      </c>
      <c r="AN2795" s="191">
        <f>AN2794</f>
        <v>187610</v>
      </c>
      <c r="AO2795" s="190">
        <f>AO2794</f>
        <v>187610</v>
      </c>
      <c r="AP2795" s="184">
        <f t="shared" si="2175"/>
        <v>187610</v>
      </c>
      <c r="AQ2795" s="192">
        <f t="shared" si="2175"/>
        <v>187610</v>
      </c>
      <c r="AR2795" s="193">
        <f t="shared" si="2175"/>
        <v>0</v>
      </c>
      <c r="AS2795" s="194">
        <f t="shared" si="2175"/>
        <v>0</v>
      </c>
      <c r="AT2795" s="195">
        <f t="shared" si="2175"/>
        <v>187610</v>
      </c>
      <c r="AU2795" s="192">
        <f t="shared" si="2175"/>
        <v>187610</v>
      </c>
      <c r="AV2795" s="193">
        <f t="shared" si="2175"/>
        <v>0</v>
      </c>
      <c r="AW2795" s="194">
        <f t="shared" si="2175"/>
        <v>0</v>
      </c>
      <c r="AY2795" s="146"/>
      <c r="AZ2795" s="1153"/>
    </row>
    <row r="2796" spans="1:64" ht="12.75" customHeight="1" x14ac:dyDescent="0.25">
      <c r="A2796" s="15"/>
      <c r="C2796" s="122"/>
      <c r="D2796" s="123"/>
      <c r="F2796" s="125"/>
      <c r="G2796" s="34"/>
      <c r="H2796" s="35"/>
      <c r="I2796" s="36"/>
      <c r="J2796" s="37"/>
      <c r="K2796" s="198" t="s">
        <v>72</v>
      </c>
      <c r="L2796" s="199">
        <v>0</v>
      </c>
      <c r="M2796" s="200">
        <v>0</v>
      </c>
      <c r="N2796" s="201">
        <v>0</v>
      </c>
      <c r="O2796" s="202">
        <v>0</v>
      </c>
      <c r="P2796" s="202">
        <v>0</v>
      </c>
      <c r="Q2796" s="202">
        <v>0</v>
      </c>
      <c r="R2796" s="202">
        <v>0</v>
      </c>
      <c r="S2796" s="202">
        <v>0</v>
      </c>
      <c r="T2796" s="203"/>
      <c r="U2796" s="135">
        <v>0</v>
      </c>
      <c r="V2796" s="135">
        <v>0</v>
      </c>
      <c r="W2796" s="202">
        <v>0</v>
      </c>
      <c r="X2796" s="202">
        <v>0</v>
      </c>
      <c r="Y2796" s="203"/>
      <c r="Z2796" s="135">
        <v>0</v>
      </c>
      <c r="AA2796" s="204">
        <v>0</v>
      </c>
      <c r="AB2796" s="202">
        <v>0</v>
      </c>
      <c r="AC2796" s="202">
        <v>0</v>
      </c>
      <c r="AD2796" s="202">
        <v>0</v>
      </c>
      <c r="AE2796" s="202">
        <v>0</v>
      </c>
      <c r="AF2796" s="202">
        <v>0</v>
      </c>
      <c r="AG2796" s="203"/>
      <c r="AH2796" s="135">
        <v>0</v>
      </c>
      <c r="AI2796" s="135">
        <v>0</v>
      </c>
      <c r="AJ2796" s="202">
        <v>0</v>
      </c>
      <c r="AK2796" s="202">
        <v>0</v>
      </c>
      <c r="AL2796" s="203"/>
      <c r="AM2796" s="205">
        <v>0</v>
      </c>
      <c r="AN2796" s="119">
        <v>0</v>
      </c>
      <c r="AO2796" s="120">
        <v>0</v>
      </c>
      <c r="AP2796" s="39">
        <v>0</v>
      </c>
      <c r="AQ2796" s="141">
        <v>0</v>
      </c>
      <c r="AR2796" s="141">
        <v>0</v>
      </c>
      <c r="AS2796" s="143">
        <v>0</v>
      </c>
      <c r="AT2796" s="144">
        <v>0</v>
      </c>
      <c r="AU2796" s="141">
        <v>0</v>
      </c>
      <c r="AV2796" s="141">
        <v>0</v>
      </c>
      <c r="AW2796" s="143">
        <v>0</v>
      </c>
      <c r="AY2796" s="146"/>
      <c r="AZ2796" s="1153"/>
    </row>
    <row r="2797" spans="1:64" ht="12.75" customHeight="1" x14ac:dyDescent="0.25">
      <c r="A2797" s="356"/>
      <c r="B2797" s="225"/>
      <c r="C2797" s="122"/>
      <c r="D2797" s="357"/>
      <c r="E2797" s="226"/>
      <c r="F2797" s="122"/>
      <c r="G2797" s="126"/>
      <c r="H2797" s="35"/>
      <c r="I2797" s="36"/>
      <c r="J2797" s="37"/>
      <c r="K2797" s="198" t="s">
        <v>73</v>
      </c>
      <c r="L2797" s="241">
        <v>0</v>
      </c>
      <c r="M2797" s="242">
        <v>0</v>
      </c>
      <c r="N2797" s="201">
        <v>0</v>
      </c>
      <c r="O2797" s="202">
        <v>0</v>
      </c>
      <c r="P2797" s="202">
        <v>0</v>
      </c>
      <c r="Q2797" s="202">
        <v>0</v>
      </c>
      <c r="R2797" s="202">
        <v>0</v>
      </c>
      <c r="S2797" s="202">
        <v>0</v>
      </c>
      <c r="T2797" s="203"/>
      <c r="U2797" s="135">
        <v>0</v>
      </c>
      <c r="V2797" s="135">
        <v>0</v>
      </c>
      <c r="W2797" s="202">
        <v>0</v>
      </c>
      <c r="X2797" s="202">
        <v>0</v>
      </c>
      <c r="Y2797" s="203"/>
      <c r="Z2797" s="135">
        <v>0</v>
      </c>
      <c r="AA2797" s="204">
        <v>0</v>
      </c>
      <c r="AB2797" s="202">
        <v>0</v>
      </c>
      <c r="AC2797" s="202">
        <v>0</v>
      </c>
      <c r="AD2797" s="202">
        <v>0</v>
      </c>
      <c r="AE2797" s="202">
        <v>0</v>
      </c>
      <c r="AF2797" s="202">
        <v>0</v>
      </c>
      <c r="AG2797" s="203"/>
      <c r="AH2797" s="135">
        <v>0</v>
      </c>
      <c r="AI2797" s="135">
        <v>0</v>
      </c>
      <c r="AJ2797" s="202">
        <v>0</v>
      </c>
      <c r="AK2797" s="202">
        <v>0</v>
      </c>
      <c r="AL2797" s="203"/>
      <c r="AM2797" s="205">
        <v>0</v>
      </c>
      <c r="AN2797" s="119">
        <v>0</v>
      </c>
      <c r="AO2797" s="120">
        <v>0</v>
      </c>
      <c r="AP2797" s="39">
        <v>0</v>
      </c>
      <c r="AQ2797" s="141">
        <v>0</v>
      </c>
      <c r="AR2797" s="141">
        <v>0</v>
      </c>
      <c r="AS2797" s="143">
        <v>0</v>
      </c>
      <c r="AT2797" s="144">
        <v>0</v>
      </c>
      <c r="AU2797" s="141">
        <v>0</v>
      </c>
      <c r="AV2797" s="141">
        <v>0</v>
      </c>
      <c r="AW2797" s="143">
        <v>0</v>
      </c>
      <c r="AY2797" s="146"/>
      <c r="AZ2797" s="1153"/>
    </row>
    <row r="2798" spans="1:64" ht="12.75" customHeight="1" x14ac:dyDescent="0.25">
      <c r="A2798" s="356"/>
      <c r="B2798" s="225"/>
      <c r="C2798" s="122"/>
      <c r="D2798" s="357"/>
      <c r="E2798" s="226"/>
      <c r="F2798" s="122"/>
      <c r="G2798" s="126"/>
      <c r="H2798" s="35"/>
      <c r="I2798" s="36"/>
      <c r="J2798" s="37"/>
      <c r="K2798" s="198" t="s">
        <v>74</v>
      </c>
      <c r="L2798" s="241">
        <v>0</v>
      </c>
      <c r="M2798" s="242">
        <v>0</v>
      </c>
      <c r="N2798" s="201">
        <v>0</v>
      </c>
      <c r="O2798" s="202">
        <v>0</v>
      </c>
      <c r="P2798" s="202">
        <v>0</v>
      </c>
      <c r="Q2798" s="202">
        <v>0</v>
      </c>
      <c r="R2798" s="202">
        <v>0</v>
      </c>
      <c r="S2798" s="202">
        <v>0</v>
      </c>
      <c r="T2798" s="203"/>
      <c r="U2798" s="135">
        <v>0</v>
      </c>
      <c r="V2798" s="135">
        <v>0</v>
      </c>
      <c r="W2798" s="202">
        <v>0</v>
      </c>
      <c r="X2798" s="202">
        <v>0</v>
      </c>
      <c r="Y2798" s="203"/>
      <c r="Z2798" s="135">
        <v>0</v>
      </c>
      <c r="AA2798" s="204">
        <v>0</v>
      </c>
      <c r="AB2798" s="202">
        <v>0</v>
      </c>
      <c r="AC2798" s="202">
        <v>0</v>
      </c>
      <c r="AD2798" s="202">
        <v>0</v>
      </c>
      <c r="AE2798" s="202">
        <v>0</v>
      </c>
      <c r="AF2798" s="202">
        <v>0</v>
      </c>
      <c r="AG2798" s="203"/>
      <c r="AH2798" s="135">
        <v>0</v>
      </c>
      <c r="AI2798" s="135">
        <v>0</v>
      </c>
      <c r="AJ2798" s="202">
        <v>0</v>
      </c>
      <c r="AK2798" s="202">
        <v>0</v>
      </c>
      <c r="AL2798" s="203"/>
      <c r="AM2798" s="205">
        <v>0</v>
      </c>
      <c r="AN2798" s="119">
        <v>0</v>
      </c>
      <c r="AO2798" s="120">
        <v>0</v>
      </c>
      <c r="AP2798" s="39">
        <v>0</v>
      </c>
      <c r="AQ2798" s="141">
        <v>0</v>
      </c>
      <c r="AR2798" s="141">
        <v>0</v>
      </c>
      <c r="AS2798" s="143">
        <v>0</v>
      </c>
      <c r="AT2798" s="144">
        <v>0</v>
      </c>
      <c r="AU2798" s="141">
        <v>0</v>
      </c>
      <c r="AV2798" s="141">
        <v>0</v>
      </c>
      <c r="AW2798" s="143">
        <v>0</v>
      </c>
      <c r="AY2798" s="146"/>
      <c r="AZ2798" s="1153"/>
    </row>
    <row r="2799" spans="1:64" ht="12.75" customHeight="1" x14ac:dyDescent="0.25">
      <c r="A2799" s="356"/>
      <c r="B2799" s="225"/>
      <c r="C2799" s="122"/>
      <c r="D2799" s="357"/>
      <c r="E2799" s="226"/>
      <c r="F2799" s="122"/>
      <c r="G2799" s="126"/>
      <c r="H2799" s="35"/>
      <c r="I2799" s="36"/>
      <c r="J2799" s="37"/>
      <c r="K2799" s="198" t="s">
        <v>75</v>
      </c>
      <c r="L2799" s="241">
        <v>0</v>
      </c>
      <c r="M2799" s="242">
        <v>0</v>
      </c>
      <c r="N2799" s="201">
        <v>0</v>
      </c>
      <c r="O2799" s="202">
        <v>0</v>
      </c>
      <c r="P2799" s="202">
        <v>0</v>
      </c>
      <c r="Q2799" s="202">
        <v>0</v>
      </c>
      <c r="R2799" s="202">
        <v>0</v>
      </c>
      <c r="S2799" s="202">
        <v>0</v>
      </c>
      <c r="T2799" s="203"/>
      <c r="U2799" s="135">
        <v>0</v>
      </c>
      <c r="V2799" s="135">
        <v>0</v>
      </c>
      <c r="W2799" s="202">
        <v>0</v>
      </c>
      <c r="X2799" s="202">
        <v>0</v>
      </c>
      <c r="Y2799" s="203"/>
      <c r="Z2799" s="135">
        <v>0</v>
      </c>
      <c r="AA2799" s="204">
        <v>0</v>
      </c>
      <c r="AB2799" s="202">
        <v>0</v>
      </c>
      <c r="AC2799" s="202">
        <v>0</v>
      </c>
      <c r="AD2799" s="202">
        <v>0</v>
      </c>
      <c r="AE2799" s="202">
        <v>0</v>
      </c>
      <c r="AF2799" s="202">
        <v>0</v>
      </c>
      <c r="AG2799" s="203"/>
      <c r="AH2799" s="135">
        <v>0</v>
      </c>
      <c r="AI2799" s="135">
        <v>0</v>
      </c>
      <c r="AJ2799" s="202">
        <v>0</v>
      </c>
      <c r="AK2799" s="202">
        <v>0</v>
      </c>
      <c r="AL2799" s="203"/>
      <c r="AM2799" s="205">
        <v>0</v>
      </c>
      <c r="AN2799" s="119">
        <v>0</v>
      </c>
      <c r="AO2799" s="120">
        <v>0</v>
      </c>
      <c r="AP2799" s="39">
        <v>0</v>
      </c>
      <c r="AQ2799" s="141">
        <v>0</v>
      </c>
      <c r="AR2799" s="141">
        <v>0</v>
      </c>
      <c r="AS2799" s="143">
        <v>0</v>
      </c>
      <c r="AT2799" s="144">
        <v>0</v>
      </c>
      <c r="AU2799" s="141">
        <v>0</v>
      </c>
      <c r="AV2799" s="141">
        <v>0</v>
      </c>
      <c r="AW2799" s="143">
        <v>0</v>
      </c>
      <c r="AY2799" s="146"/>
      <c r="AZ2799" s="1153"/>
    </row>
    <row r="2800" spans="1:64" ht="12.75" customHeight="1" x14ac:dyDescent="0.25">
      <c r="A2800" s="356"/>
      <c r="B2800" s="225"/>
      <c r="C2800" s="122"/>
      <c r="D2800" s="357"/>
      <c r="E2800" s="226"/>
      <c r="F2800" s="122"/>
      <c r="G2800" s="126"/>
      <c r="H2800" s="35"/>
      <c r="I2800" s="36"/>
      <c r="J2800" s="37"/>
      <c r="K2800" s="206" t="s">
        <v>76</v>
      </c>
      <c r="L2800" s="241">
        <v>0</v>
      </c>
      <c r="M2800" s="242">
        <v>0</v>
      </c>
      <c r="N2800" s="201">
        <v>0</v>
      </c>
      <c r="O2800" s="202">
        <v>0</v>
      </c>
      <c r="P2800" s="202">
        <v>0</v>
      </c>
      <c r="Q2800" s="202">
        <v>0</v>
      </c>
      <c r="R2800" s="202">
        <v>0</v>
      </c>
      <c r="S2800" s="202">
        <v>0</v>
      </c>
      <c r="T2800" s="203"/>
      <c r="U2800" s="135">
        <v>0</v>
      </c>
      <c r="V2800" s="135">
        <v>0</v>
      </c>
      <c r="W2800" s="202">
        <v>0</v>
      </c>
      <c r="X2800" s="202">
        <v>0</v>
      </c>
      <c r="Y2800" s="203"/>
      <c r="Z2800" s="135">
        <v>0</v>
      </c>
      <c r="AA2800" s="204">
        <v>0</v>
      </c>
      <c r="AB2800" s="202">
        <v>0</v>
      </c>
      <c r="AC2800" s="202">
        <v>0</v>
      </c>
      <c r="AD2800" s="202">
        <v>0</v>
      </c>
      <c r="AE2800" s="202">
        <v>0</v>
      </c>
      <c r="AF2800" s="202">
        <v>0</v>
      </c>
      <c r="AG2800" s="203"/>
      <c r="AH2800" s="135">
        <v>0</v>
      </c>
      <c r="AI2800" s="135">
        <v>0</v>
      </c>
      <c r="AJ2800" s="202">
        <v>0</v>
      </c>
      <c r="AK2800" s="202">
        <v>0</v>
      </c>
      <c r="AL2800" s="203"/>
      <c r="AM2800" s="205">
        <v>0</v>
      </c>
      <c r="AN2800" s="119">
        <v>0</v>
      </c>
      <c r="AO2800" s="120">
        <v>0</v>
      </c>
      <c r="AP2800" s="39">
        <v>0</v>
      </c>
      <c r="AQ2800" s="141">
        <v>0</v>
      </c>
      <c r="AR2800" s="141">
        <v>0</v>
      </c>
      <c r="AS2800" s="143">
        <v>0</v>
      </c>
      <c r="AT2800" s="144">
        <v>0</v>
      </c>
      <c r="AU2800" s="141">
        <v>0</v>
      </c>
      <c r="AV2800" s="141">
        <v>0</v>
      </c>
      <c r="AW2800" s="143">
        <v>0</v>
      </c>
      <c r="AY2800" s="146"/>
      <c r="AZ2800" s="1153"/>
    </row>
    <row r="2801" spans="1:64" ht="12.75" customHeight="1" x14ac:dyDescent="0.25">
      <c r="A2801" s="356"/>
      <c r="B2801" s="225"/>
      <c r="C2801" s="122"/>
      <c r="D2801" s="357"/>
      <c r="E2801" s="226"/>
      <c r="F2801" s="122"/>
      <c r="G2801" s="126"/>
      <c r="H2801" s="35"/>
      <c r="I2801" s="36"/>
      <c r="J2801" s="37"/>
      <c r="K2801" s="206"/>
      <c r="L2801" s="241"/>
      <c r="M2801" s="242"/>
      <c r="N2801" s="201"/>
      <c r="O2801" s="202"/>
      <c r="P2801" s="202"/>
      <c r="Q2801" s="202"/>
      <c r="R2801" s="202"/>
      <c r="S2801" s="202"/>
      <c r="T2801" s="224"/>
      <c r="U2801" s="133"/>
      <c r="V2801" s="133"/>
      <c r="W2801" s="134"/>
      <c r="X2801" s="134"/>
      <c r="Y2801" s="224"/>
      <c r="Z2801" s="135"/>
      <c r="AA2801" s="204"/>
      <c r="AB2801" s="202"/>
      <c r="AC2801" s="202"/>
      <c r="AD2801" s="202"/>
      <c r="AE2801" s="202"/>
      <c r="AF2801" s="202"/>
      <c r="AG2801" s="224"/>
      <c r="AH2801" s="133"/>
      <c r="AI2801" s="133"/>
      <c r="AJ2801" s="134"/>
      <c r="AK2801" s="134"/>
      <c r="AL2801" s="224"/>
      <c r="AM2801" s="205"/>
      <c r="AN2801" s="119"/>
      <c r="AO2801" s="120"/>
      <c r="AP2801" s="39"/>
      <c r="AQ2801" s="141"/>
      <c r="AR2801" s="141"/>
      <c r="AS2801" s="143"/>
      <c r="AU2801" s="141"/>
      <c r="AV2801" s="141"/>
      <c r="AW2801" s="143"/>
      <c r="AY2801" s="146"/>
      <c r="AZ2801" s="1153"/>
    </row>
    <row r="2802" spans="1:64" ht="12.75" customHeight="1" x14ac:dyDescent="0.25">
      <c r="A2802" s="356"/>
      <c r="B2802" s="225"/>
      <c r="C2802" s="122"/>
      <c r="D2802" s="357"/>
      <c r="E2802" s="226"/>
      <c r="F2802" s="122"/>
      <c r="G2802" s="126"/>
      <c r="H2802" s="35"/>
      <c r="I2802" s="36"/>
      <c r="J2802" s="37"/>
      <c r="K2802" s="116" t="s">
        <v>3243</v>
      </c>
      <c r="L2802" s="241"/>
      <c r="M2802" s="242"/>
      <c r="N2802" s="201"/>
      <c r="O2802" s="202"/>
      <c r="P2802" s="202"/>
      <c r="Q2802" s="202"/>
      <c r="R2802" s="202"/>
      <c r="S2802" s="202"/>
      <c r="T2802" s="224"/>
      <c r="U2802" s="138"/>
      <c r="V2802" s="138"/>
      <c r="W2802" s="139"/>
      <c r="X2802" s="139"/>
      <c r="Y2802" s="224"/>
      <c r="Z2802" s="210"/>
      <c r="AA2802" s="204"/>
      <c r="AB2802" s="202"/>
      <c r="AC2802" s="202"/>
      <c r="AD2802" s="202"/>
      <c r="AE2802" s="202"/>
      <c r="AF2802" s="202"/>
      <c r="AG2802" s="224"/>
      <c r="AH2802" s="138"/>
      <c r="AI2802" s="138"/>
      <c r="AJ2802" s="139"/>
      <c r="AK2802" s="139"/>
      <c r="AL2802" s="224"/>
      <c r="AM2802" s="140"/>
      <c r="AN2802" s="211"/>
      <c r="AO2802" s="212"/>
      <c r="AP2802" s="39"/>
      <c r="AQ2802" s="141"/>
      <c r="AR2802" s="141"/>
      <c r="AS2802" s="143"/>
      <c r="AU2802" s="141"/>
      <c r="AV2802" s="141"/>
      <c r="AW2802" s="143"/>
      <c r="AY2802" s="146"/>
      <c r="AZ2802" s="1153"/>
    </row>
    <row r="2803" spans="1:64" x14ac:dyDescent="0.25">
      <c r="A2803" s="356"/>
      <c r="B2803" s="225"/>
      <c r="C2803" s="122"/>
      <c r="D2803" s="357"/>
      <c r="E2803" s="226"/>
      <c r="F2803" s="122"/>
      <c r="G2803" s="126"/>
      <c r="H2803" s="35"/>
      <c r="I2803" s="36"/>
      <c r="J2803" s="37"/>
      <c r="K2803" s="381" t="s">
        <v>3244</v>
      </c>
      <c r="L2803" s="241"/>
      <c r="M2803" s="242"/>
      <c r="N2803" s="201"/>
      <c r="O2803" s="202"/>
      <c r="P2803" s="202"/>
      <c r="Q2803" s="202"/>
      <c r="R2803" s="202"/>
      <c r="S2803" s="202"/>
      <c r="T2803" s="224"/>
      <c r="U2803" s="138"/>
      <c r="V2803" s="138"/>
      <c r="W2803" s="139"/>
      <c r="X2803" s="139"/>
      <c r="Y2803" s="224"/>
      <c r="Z2803" s="210"/>
      <c r="AA2803" s="204"/>
      <c r="AB2803" s="202"/>
      <c r="AC2803" s="202"/>
      <c r="AD2803" s="202"/>
      <c r="AE2803" s="202"/>
      <c r="AF2803" s="202"/>
      <c r="AG2803" s="224"/>
      <c r="AH2803" s="138"/>
      <c r="AI2803" s="138"/>
      <c r="AJ2803" s="139"/>
      <c r="AK2803" s="139"/>
      <c r="AL2803" s="224"/>
      <c r="AM2803" s="140"/>
      <c r="AN2803" s="211"/>
      <c r="AO2803" s="212"/>
      <c r="AP2803" s="39"/>
      <c r="AQ2803" s="141"/>
      <c r="AR2803" s="141"/>
      <c r="AS2803" s="143"/>
      <c r="AU2803" s="141"/>
      <c r="AV2803" s="141"/>
      <c r="AW2803" s="143"/>
      <c r="AX2803" s="12"/>
      <c r="AY2803" s="146"/>
      <c r="AZ2803" s="1153"/>
    </row>
    <row r="2804" spans="1:64" ht="12.75" customHeight="1" x14ac:dyDescent="0.25">
      <c r="A2804" s="356"/>
      <c r="B2804" s="225"/>
      <c r="C2804" s="122"/>
      <c r="D2804" s="357"/>
      <c r="E2804" s="226"/>
      <c r="F2804" s="122"/>
      <c r="G2804" s="126"/>
      <c r="H2804" s="35"/>
      <c r="I2804" s="36"/>
      <c r="J2804" s="37"/>
      <c r="K2804" s="244"/>
      <c r="L2804" s="241"/>
      <c r="M2804" s="242"/>
      <c r="N2804" s="201"/>
      <c r="O2804" s="202"/>
      <c r="P2804" s="202"/>
      <c r="Q2804" s="202"/>
      <c r="R2804" s="202"/>
      <c r="S2804" s="202"/>
      <c r="T2804" s="224"/>
      <c r="U2804" s="138"/>
      <c r="V2804" s="138"/>
      <c r="W2804" s="139"/>
      <c r="X2804" s="139"/>
      <c r="Y2804" s="224"/>
      <c r="Z2804" s="210"/>
      <c r="AA2804" s="204"/>
      <c r="AB2804" s="202"/>
      <c r="AC2804" s="202"/>
      <c r="AD2804" s="202"/>
      <c r="AE2804" s="202"/>
      <c r="AF2804" s="202"/>
      <c r="AG2804" s="224"/>
      <c r="AH2804" s="138"/>
      <c r="AI2804" s="138"/>
      <c r="AJ2804" s="139"/>
      <c r="AK2804" s="139"/>
      <c r="AL2804" s="224"/>
      <c r="AM2804" s="140"/>
      <c r="AN2804" s="211"/>
      <c r="AO2804" s="212"/>
      <c r="AP2804" s="39"/>
      <c r="AQ2804" s="141"/>
      <c r="AR2804" s="141"/>
      <c r="AS2804" s="143"/>
      <c r="AU2804" s="141"/>
      <c r="AV2804" s="141"/>
      <c r="AW2804" s="143"/>
      <c r="AY2804" s="146"/>
      <c r="AZ2804" s="1153"/>
    </row>
    <row r="2805" spans="1:64" ht="30.6" x14ac:dyDescent="0.25">
      <c r="A2805" s="15" t="s">
        <v>2799</v>
      </c>
      <c r="B2805" s="225">
        <v>18</v>
      </c>
      <c r="C2805" s="122" t="s">
        <v>1315</v>
      </c>
      <c r="D2805" s="123">
        <v>1000</v>
      </c>
      <c r="E2805" s="226"/>
      <c r="F2805" s="122">
        <v>16</v>
      </c>
      <c r="G2805" s="126">
        <v>3</v>
      </c>
      <c r="H2805" s="35" t="str">
        <f t="shared" si="2160"/>
        <v>108</v>
      </c>
      <c r="I2805" s="36" t="s">
        <v>1173</v>
      </c>
      <c r="J2805" s="37" t="s">
        <v>3245</v>
      </c>
      <c r="K2805" s="244" t="s">
        <v>3246</v>
      </c>
      <c r="L2805" s="232">
        <v>265</v>
      </c>
      <c r="M2805" s="233">
        <v>265</v>
      </c>
      <c r="N2805" s="130"/>
      <c r="O2805" s="131"/>
      <c r="P2805" s="131"/>
      <c r="Q2805" s="131"/>
      <c r="R2805" s="131"/>
      <c r="S2805" s="131"/>
      <c r="T2805" s="132" t="str">
        <f>IF(SUM(N2805:S2805)=U2805,"OK",SUM(N2805:S2805)-U2805)</f>
        <v>OK</v>
      </c>
      <c r="U2805" s="138"/>
      <c r="V2805" s="138"/>
      <c r="W2805" s="139"/>
      <c r="X2805" s="139"/>
      <c r="Y2805" s="132" t="str">
        <f>IF(SUM(W2805:X2805)=Z2805,"OK",SUM(W2805:X2805)-Z2805)</f>
        <v>OK</v>
      </c>
      <c r="Z2805" s="210"/>
      <c r="AA2805" s="204"/>
      <c r="AB2805" s="202"/>
      <c r="AC2805" s="202"/>
      <c r="AD2805" s="202"/>
      <c r="AE2805" s="202"/>
      <c r="AF2805" s="202"/>
      <c r="AG2805" s="132" t="str">
        <f>IF(SUM(AA2805:AF2805)=AH2805,"OK",SUM(AA2805:AF2805)-AH2805)</f>
        <v>OK</v>
      </c>
      <c r="AH2805" s="138"/>
      <c r="AI2805" s="138"/>
      <c r="AJ2805" s="139"/>
      <c r="AK2805" s="139"/>
      <c r="AL2805" s="132" t="str">
        <f>IF(SUM(AJ2805:AK2805)=AM2805,"OK",SUM(AJ2805:AK2805)-AM2805)</f>
        <v>OK</v>
      </c>
      <c r="AM2805" s="140"/>
      <c r="AN2805" s="119">
        <f>L2805+U2805+V2805+Z2805</f>
        <v>265</v>
      </c>
      <c r="AO2805" s="120">
        <f>M2805+AH2805+AI2805+AM2805</f>
        <v>265</v>
      </c>
      <c r="AP2805" s="39">
        <f>L2805</f>
        <v>265</v>
      </c>
      <c r="AQ2805" s="141">
        <f>AN2805</f>
        <v>265</v>
      </c>
      <c r="AR2805" s="142">
        <f>AQ2805-AP2805</f>
        <v>0</v>
      </c>
      <c r="AS2805" s="143">
        <f>AR2805/AP2805</f>
        <v>0</v>
      </c>
      <c r="AT2805" s="144">
        <f>M2805</f>
        <v>265</v>
      </c>
      <c r="AU2805" s="141">
        <f>AO2805</f>
        <v>265</v>
      </c>
      <c r="AV2805" s="142">
        <f>AU2805-AT2805</f>
        <v>0</v>
      </c>
      <c r="AW2805" s="143">
        <f>AV2805/AT2805</f>
        <v>0</v>
      </c>
      <c r="AY2805" s="146" t="str">
        <f>RIGHT(LEFT(I2805,3),2)&amp;"."&amp;RIGHT(LEFT(I2805,5),2)</f>
        <v>43.12</v>
      </c>
      <c r="AZ2805" s="1153" t="b">
        <f>COUNTIF('[1]Codes SEC'!$B$2:$B$250,Ministres!AY2805)&gt;0</f>
        <v>1</v>
      </c>
    </row>
    <row r="2806" spans="1:64" ht="30.6" x14ac:dyDescent="0.25">
      <c r="A2806" s="15" t="s">
        <v>2799</v>
      </c>
      <c r="B2806" s="225">
        <v>18</v>
      </c>
      <c r="C2806" s="122" t="s">
        <v>1315</v>
      </c>
      <c r="D2806" s="123">
        <v>1000</v>
      </c>
      <c r="E2806" s="226"/>
      <c r="F2806" s="122">
        <v>16</v>
      </c>
      <c r="G2806" s="126">
        <v>3</v>
      </c>
      <c r="H2806" s="35" t="str">
        <f t="shared" si="2160"/>
        <v>108</v>
      </c>
      <c r="I2806" s="36" t="s">
        <v>296</v>
      </c>
      <c r="J2806" s="37" t="s">
        <v>3247</v>
      </c>
      <c r="K2806" s="244" t="s">
        <v>3248</v>
      </c>
      <c r="L2806" s="232">
        <v>22963</v>
      </c>
      <c r="M2806" s="233">
        <v>22963</v>
      </c>
      <c r="N2806" s="130"/>
      <c r="O2806" s="131"/>
      <c r="P2806" s="131"/>
      <c r="Q2806" s="131"/>
      <c r="R2806" s="131"/>
      <c r="S2806" s="131"/>
      <c r="T2806" s="132" t="str">
        <f t="shared" ref="T2806:T2807" si="2176">IF(SUM(N2806:S2806)=U2806,"OK",SUM(N2806:S2806)-U2806)</f>
        <v>OK</v>
      </c>
      <c r="U2806" s="138"/>
      <c r="V2806" s="138"/>
      <c r="W2806" s="139"/>
      <c r="X2806" s="139"/>
      <c r="Y2806" s="132" t="str">
        <f t="shared" ref="Y2806:Y2807" si="2177">IF(SUM(W2806:X2806)=Z2806,"OK",SUM(W2806:X2806)-Z2806)</f>
        <v>OK</v>
      </c>
      <c r="Z2806" s="210"/>
      <c r="AA2806" s="204"/>
      <c r="AB2806" s="202"/>
      <c r="AC2806" s="202"/>
      <c r="AD2806" s="202"/>
      <c r="AE2806" s="202"/>
      <c r="AF2806" s="202"/>
      <c r="AG2806" s="132" t="str">
        <f t="shared" ref="AG2806:AG2807" si="2178">IF(SUM(AA2806:AF2806)=AH2806,"OK",SUM(AA2806:AF2806)-AH2806)</f>
        <v>OK</v>
      </c>
      <c r="AH2806" s="138"/>
      <c r="AI2806" s="138"/>
      <c r="AJ2806" s="139"/>
      <c r="AK2806" s="139"/>
      <c r="AL2806" s="132" t="str">
        <f t="shared" ref="AL2806:AL2807" si="2179">IF(SUM(AJ2806:AK2806)=AM2806,"OK",SUM(AJ2806:AK2806)-AM2806)</f>
        <v>OK</v>
      </c>
      <c r="AM2806" s="140"/>
      <c r="AN2806" s="119">
        <f t="shared" ref="AN2806:AN2807" si="2180">L2806+U2806+V2806+Z2806</f>
        <v>22963</v>
      </c>
      <c r="AO2806" s="120">
        <f t="shared" ref="AO2806:AO2807" si="2181">M2806+AH2806+AI2806+AM2806</f>
        <v>22963</v>
      </c>
      <c r="AP2806" s="39">
        <f>L2806</f>
        <v>22963</v>
      </c>
      <c r="AQ2806" s="141">
        <f>AN2806</f>
        <v>22963</v>
      </c>
      <c r="AR2806" s="142">
        <f>AQ2806-AP2806</f>
        <v>0</v>
      </c>
      <c r="AS2806" s="143">
        <f>AR2806/AP2806</f>
        <v>0</v>
      </c>
      <c r="AT2806" s="144">
        <f>M2806</f>
        <v>22963</v>
      </c>
      <c r="AU2806" s="141">
        <f>AO2806</f>
        <v>22963</v>
      </c>
      <c r="AV2806" s="142">
        <f>AU2806-AT2806</f>
        <v>0</v>
      </c>
      <c r="AW2806" s="143">
        <f>AV2806/AT2806</f>
        <v>0</v>
      </c>
      <c r="AY2806" s="146" t="str">
        <f>RIGHT(LEFT(I2806,3),2)&amp;"."&amp;RIGHT(LEFT(I2806,5),2)</f>
        <v>43.22</v>
      </c>
      <c r="AZ2806" s="1153" t="b">
        <f>COUNTIF('[1]Codes SEC'!$B$2:$B$250,Ministres!AY2806)&gt;0</f>
        <v>1</v>
      </c>
    </row>
    <row r="2807" spans="1:64" ht="35.1" customHeight="1" x14ac:dyDescent="0.25">
      <c r="A2807" s="15" t="s">
        <v>2799</v>
      </c>
      <c r="B2807" s="225">
        <v>18</v>
      </c>
      <c r="C2807" s="122" t="s">
        <v>1315</v>
      </c>
      <c r="D2807" s="123">
        <v>1000</v>
      </c>
      <c r="E2807" s="226"/>
      <c r="F2807" s="122">
        <v>16</v>
      </c>
      <c r="G2807" s="126">
        <v>3</v>
      </c>
      <c r="H2807" s="35" t="str">
        <f t="shared" si="2160"/>
        <v>108</v>
      </c>
      <c r="I2807" s="36" t="s">
        <v>1186</v>
      </c>
      <c r="J2807" s="37" t="s">
        <v>3249</v>
      </c>
      <c r="K2807" s="281" t="s">
        <v>3250</v>
      </c>
      <c r="L2807" s="232">
        <v>3081</v>
      </c>
      <c r="M2807" s="233">
        <v>3081</v>
      </c>
      <c r="N2807" s="130"/>
      <c r="O2807" s="131"/>
      <c r="P2807" s="131"/>
      <c r="Q2807" s="131"/>
      <c r="R2807" s="131"/>
      <c r="S2807" s="131"/>
      <c r="T2807" s="132" t="str">
        <f t="shared" si="2176"/>
        <v>OK</v>
      </c>
      <c r="U2807" s="138"/>
      <c r="V2807" s="138"/>
      <c r="W2807" s="139"/>
      <c r="X2807" s="139"/>
      <c r="Y2807" s="132" t="str">
        <f t="shared" si="2177"/>
        <v>OK</v>
      </c>
      <c r="Z2807" s="210"/>
      <c r="AA2807" s="204"/>
      <c r="AB2807" s="202"/>
      <c r="AC2807" s="202"/>
      <c r="AD2807" s="202"/>
      <c r="AE2807" s="202"/>
      <c r="AF2807" s="202"/>
      <c r="AG2807" s="132" t="str">
        <f t="shared" si="2178"/>
        <v>OK</v>
      </c>
      <c r="AH2807" s="138"/>
      <c r="AI2807" s="138"/>
      <c r="AJ2807" s="139"/>
      <c r="AK2807" s="139"/>
      <c r="AL2807" s="132" t="str">
        <f t="shared" si="2179"/>
        <v>OK</v>
      </c>
      <c r="AM2807" s="140"/>
      <c r="AN2807" s="119">
        <f t="shared" si="2180"/>
        <v>3081</v>
      </c>
      <c r="AO2807" s="120">
        <f t="shared" si="2181"/>
        <v>3081</v>
      </c>
      <c r="AP2807" s="39">
        <f>L2807</f>
        <v>3081</v>
      </c>
      <c r="AQ2807" s="141">
        <f>AN2807</f>
        <v>3081</v>
      </c>
      <c r="AR2807" s="142">
        <f>AQ2807-AP2807</f>
        <v>0</v>
      </c>
      <c r="AS2807" s="143">
        <f>AR2807/AP2807</f>
        <v>0</v>
      </c>
      <c r="AT2807" s="144">
        <f>M2807</f>
        <v>3081</v>
      </c>
      <c r="AU2807" s="141">
        <f>AO2807</f>
        <v>3081</v>
      </c>
      <c r="AV2807" s="142">
        <f>AU2807-AT2807</f>
        <v>0</v>
      </c>
      <c r="AW2807" s="143">
        <f>AV2807/AT2807</f>
        <v>0</v>
      </c>
      <c r="AY2807" s="146" t="str">
        <f>RIGHT(LEFT(I2807,3),2)&amp;"."&amp;RIGHT(LEFT(I2807,5),2)</f>
        <v>45.40</v>
      </c>
      <c r="AZ2807" s="1153" t="b">
        <f>COUNTIF('[1]Codes SEC'!$B$2:$B$250,Ministres!AY2807)&gt;0</f>
        <v>1</v>
      </c>
    </row>
    <row r="2808" spans="1:64" ht="12.75" customHeight="1" x14ac:dyDescent="0.25">
      <c r="A2808" s="350"/>
      <c r="B2808" s="1170"/>
      <c r="C2808" s="150"/>
      <c r="D2808" s="352"/>
      <c r="E2808" s="1171"/>
      <c r="F2808" s="150"/>
      <c r="G2808" s="154"/>
      <c r="H2808" s="155"/>
      <c r="I2808" s="156"/>
      <c r="J2808" s="157"/>
      <c r="K2808" s="158" t="s">
        <v>70</v>
      </c>
      <c r="L2808" s="417">
        <f t="shared" ref="L2808:S2808" si="2182">L2807+L2806+L2805</f>
        <v>26309</v>
      </c>
      <c r="M2808" s="1184">
        <f t="shared" si="2182"/>
        <v>26309</v>
      </c>
      <c r="N2808" s="1173">
        <f t="shared" si="2182"/>
        <v>0</v>
      </c>
      <c r="O2808" s="1174">
        <f t="shared" si="2182"/>
        <v>0</v>
      </c>
      <c r="P2808" s="1174">
        <f t="shared" si="2182"/>
        <v>0</v>
      </c>
      <c r="Q2808" s="1174">
        <f t="shared" si="2182"/>
        <v>0</v>
      </c>
      <c r="R2808" s="1174">
        <f t="shared" si="2182"/>
        <v>0</v>
      </c>
      <c r="S2808" s="1174">
        <f t="shared" si="2182"/>
        <v>0</v>
      </c>
      <c r="T2808" s="1175"/>
      <c r="U2808" s="1176">
        <f>U2807+U2806+U2805</f>
        <v>0</v>
      </c>
      <c r="V2808" s="1176">
        <f>V2807+V2806+V2805</f>
        <v>0</v>
      </c>
      <c r="W2808" s="1174">
        <f>W2807+W2806+W2805</f>
        <v>0</v>
      </c>
      <c r="X2808" s="1174">
        <f>X2807+X2806+X2805</f>
        <v>0</v>
      </c>
      <c r="Y2808" s="1175"/>
      <c r="Z2808" s="1176">
        <f t="shared" ref="Z2808:AF2808" si="2183">Z2807+Z2806+Z2805</f>
        <v>0</v>
      </c>
      <c r="AA2808" s="165">
        <f t="shared" si="2183"/>
        <v>0</v>
      </c>
      <c r="AB2808" s="1174">
        <f t="shared" si="2183"/>
        <v>0</v>
      </c>
      <c r="AC2808" s="1174">
        <f t="shared" si="2183"/>
        <v>0</v>
      </c>
      <c r="AD2808" s="1174">
        <f t="shared" si="2183"/>
        <v>0</v>
      </c>
      <c r="AE2808" s="1174">
        <f t="shared" si="2183"/>
        <v>0</v>
      </c>
      <c r="AF2808" s="1174">
        <f t="shared" si="2183"/>
        <v>0</v>
      </c>
      <c r="AG2808" s="1175"/>
      <c r="AH2808" s="1176">
        <f>AH2807+AH2806+AH2805</f>
        <v>0</v>
      </c>
      <c r="AI2808" s="1176">
        <f>AI2807+AI2806+AI2805</f>
        <v>0</v>
      </c>
      <c r="AJ2808" s="1174">
        <f>AJ2807+AJ2806+AJ2805</f>
        <v>0</v>
      </c>
      <c r="AK2808" s="1174">
        <f>AK2807+AK2806+AK2805</f>
        <v>0</v>
      </c>
      <c r="AL2808" s="1175"/>
      <c r="AM2808" s="1177">
        <f t="shared" ref="AM2808:AW2808" si="2184">AM2807+AM2806+AM2805</f>
        <v>0</v>
      </c>
      <c r="AN2808" s="167">
        <f t="shared" si="2184"/>
        <v>26309</v>
      </c>
      <c r="AO2808" s="1178">
        <f t="shared" si="2184"/>
        <v>26309</v>
      </c>
      <c r="AP2808" s="169">
        <f t="shared" si="2184"/>
        <v>26309</v>
      </c>
      <c r="AQ2808" s="1179">
        <f t="shared" si="2184"/>
        <v>26309</v>
      </c>
      <c r="AR2808" s="1180">
        <f t="shared" si="2184"/>
        <v>0</v>
      </c>
      <c r="AS2808" s="1181">
        <f t="shared" si="2184"/>
        <v>0</v>
      </c>
      <c r="AT2808" s="1182">
        <f t="shared" si="2184"/>
        <v>26309</v>
      </c>
      <c r="AU2808" s="1179">
        <f t="shared" si="2184"/>
        <v>26309</v>
      </c>
      <c r="AV2808" s="1180">
        <f t="shared" si="2184"/>
        <v>0</v>
      </c>
      <c r="AW2808" s="1181">
        <f t="shared" si="2184"/>
        <v>0</v>
      </c>
      <c r="AY2808" s="146"/>
      <c r="AZ2808" s="1186"/>
    </row>
    <row r="2809" spans="1:64" s="1187" customFormat="1" ht="12.75" customHeight="1" x14ac:dyDescent="0.25">
      <c r="A2809" s="174"/>
      <c r="B2809" s="175"/>
      <c r="C2809" s="176"/>
      <c r="D2809" s="177"/>
      <c r="E2809" s="178"/>
      <c r="F2809" s="177"/>
      <c r="G2809" s="179"/>
      <c r="H2809" s="180"/>
      <c r="I2809" s="181"/>
      <c r="J2809" s="182"/>
      <c r="K2809" s="183" t="s">
        <v>3251</v>
      </c>
      <c r="L2809" s="184">
        <f t="shared" ref="L2809:X2809" si="2185">L2808</f>
        <v>26309</v>
      </c>
      <c r="M2809" s="185">
        <f t="shared" si="2185"/>
        <v>26309</v>
      </c>
      <c r="N2809" s="186">
        <f t="shared" si="2185"/>
        <v>0</v>
      </c>
      <c r="O2809" s="187">
        <f t="shared" si="2185"/>
        <v>0</v>
      </c>
      <c r="P2809" s="187">
        <f t="shared" si="2185"/>
        <v>0</v>
      </c>
      <c r="Q2809" s="187">
        <f t="shared" si="2185"/>
        <v>0</v>
      </c>
      <c r="R2809" s="187">
        <f t="shared" si="2185"/>
        <v>0</v>
      </c>
      <c r="S2809" s="187">
        <f t="shared" si="2185"/>
        <v>0</v>
      </c>
      <c r="T2809" s="188"/>
      <c r="U2809" s="187">
        <f t="shared" si="2185"/>
        <v>0</v>
      </c>
      <c r="V2809" s="187">
        <f t="shared" si="2185"/>
        <v>0</v>
      </c>
      <c r="W2809" s="187">
        <f t="shared" si="2185"/>
        <v>0</v>
      </c>
      <c r="X2809" s="187">
        <f t="shared" si="2185"/>
        <v>0</v>
      </c>
      <c r="Y2809" s="188"/>
      <c r="Z2809" s="187">
        <f t="shared" ref="Z2809:AK2809" si="2186">Z2808</f>
        <v>0</v>
      </c>
      <c r="AA2809" s="189">
        <f t="shared" si="2186"/>
        <v>0</v>
      </c>
      <c r="AB2809" s="187">
        <f t="shared" si="2186"/>
        <v>0</v>
      </c>
      <c r="AC2809" s="187">
        <f t="shared" si="2186"/>
        <v>0</v>
      </c>
      <c r="AD2809" s="187">
        <f t="shared" si="2186"/>
        <v>0</v>
      </c>
      <c r="AE2809" s="187">
        <f t="shared" si="2186"/>
        <v>0</v>
      </c>
      <c r="AF2809" s="187">
        <f t="shared" si="2186"/>
        <v>0</v>
      </c>
      <c r="AG2809" s="188"/>
      <c r="AH2809" s="187">
        <f t="shared" si="2186"/>
        <v>0</v>
      </c>
      <c r="AI2809" s="187">
        <f t="shared" si="2186"/>
        <v>0</v>
      </c>
      <c r="AJ2809" s="187">
        <f t="shared" si="2186"/>
        <v>0</v>
      </c>
      <c r="AK2809" s="187">
        <f t="shared" si="2186"/>
        <v>0</v>
      </c>
      <c r="AL2809" s="188"/>
      <c r="AM2809" s="190">
        <f t="shared" ref="AM2809:AW2809" si="2187">AM2808</f>
        <v>0</v>
      </c>
      <c r="AN2809" s="191">
        <f>AN2808</f>
        <v>26309</v>
      </c>
      <c r="AO2809" s="190">
        <f t="shared" si="2187"/>
        <v>26309</v>
      </c>
      <c r="AP2809" s="184">
        <f t="shared" si="2187"/>
        <v>26309</v>
      </c>
      <c r="AQ2809" s="192">
        <f t="shared" si="2187"/>
        <v>26309</v>
      </c>
      <c r="AR2809" s="193">
        <f t="shared" si="2187"/>
        <v>0</v>
      </c>
      <c r="AS2809" s="194">
        <f t="shared" si="2187"/>
        <v>0</v>
      </c>
      <c r="AT2809" s="195">
        <f t="shared" si="2187"/>
        <v>26309</v>
      </c>
      <c r="AU2809" s="192">
        <f t="shared" si="2187"/>
        <v>26309</v>
      </c>
      <c r="AV2809" s="193">
        <f t="shared" si="2187"/>
        <v>0</v>
      </c>
      <c r="AW2809" s="194">
        <f t="shared" si="2187"/>
        <v>0</v>
      </c>
      <c r="AX2809"/>
      <c r="AY2809" s="146"/>
      <c r="AZ2809" s="1186"/>
      <c r="BA2809"/>
      <c r="BB2809"/>
      <c r="BC2809"/>
      <c r="BD2809"/>
      <c r="BE2809"/>
      <c r="BF2809"/>
      <c r="BG2809"/>
      <c r="BH2809"/>
      <c r="BI2809"/>
      <c r="BJ2809"/>
      <c r="BK2809"/>
      <c r="BL2809"/>
    </row>
    <row r="2810" spans="1:64" ht="12.75" customHeight="1" x14ac:dyDescent="0.25">
      <c r="A2810" s="15"/>
      <c r="C2810" s="122"/>
      <c r="D2810" s="123"/>
      <c r="F2810" s="125"/>
      <c r="G2810" s="34"/>
      <c r="H2810" s="35"/>
      <c r="I2810" s="36"/>
      <c r="J2810" s="37"/>
      <c r="K2810" s="198" t="s">
        <v>72</v>
      </c>
      <c r="L2810" s="199">
        <v>0</v>
      </c>
      <c r="M2810" s="200">
        <v>0</v>
      </c>
      <c r="N2810" s="201">
        <v>0</v>
      </c>
      <c r="O2810" s="202">
        <v>0</v>
      </c>
      <c r="P2810" s="202">
        <v>0</v>
      </c>
      <c r="Q2810" s="202">
        <v>0</v>
      </c>
      <c r="R2810" s="202">
        <v>0</v>
      </c>
      <c r="S2810" s="202">
        <v>0</v>
      </c>
      <c r="T2810" s="203"/>
      <c r="U2810" s="135">
        <v>0</v>
      </c>
      <c r="V2810" s="135">
        <v>0</v>
      </c>
      <c r="W2810" s="202">
        <v>0</v>
      </c>
      <c r="X2810" s="202">
        <v>0</v>
      </c>
      <c r="Y2810" s="203"/>
      <c r="Z2810" s="135">
        <v>0</v>
      </c>
      <c r="AA2810" s="204">
        <v>0</v>
      </c>
      <c r="AB2810" s="202">
        <v>0</v>
      </c>
      <c r="AC2810" s="202">
        <v>0</v>
      </c>
      <c r="AD2810" s="202">
        <v>0</v>
      </c>
      <c r="AE2810" s="202">
        <v>0</v>
      </c>
      <c r="AF2810" s="202">
        <v>0</v>
      </c>
      <c r="AG2810" s="203"/>
      <c r="AH2810" s="135">
        <v>0</v>
      </c>
      <c r="AI2810" s="135">
        <v>0</v>
      </c>
      <c r="AJ2810" s="202">
        <v>0</v>
      </c>
      <c r="AK2810" s="202">
        <v>0</v>
      </c>
      <c r="AL2810" s="203"/>
      <c r="AM2810" s="205">
        <v>0</v>
      </c>
      <c r="AN2810" s="119">
        <v>0</v>
      </c>
      <c r="AO2810" s="120">
        <v>0</v>
      </c>
      <c r="AP2810" s="39">
        <v>0</v>
      </c>
      <c r="AQ2810" s="141">
        <v>0</v>
      </c>
      <c r="AR2810" s="141">
        <v>0</v>
      </c>
      <c r="AS2810" s="143">
        <v>0</v>
      </c>
      <c r="AT2810" s="144">
        <v>0</v>
      </c>
      <c r="AU2810" s="141">
        <v>0</v>
      </c>
      <c r="AV2810" s="141">
        <v>0</v>
      </c>
      <c r="AW2810" s="143">
        <v>0</v>
      </c>
      <c r="AY2810" s="146"/>
      <c r="AZ2810" s="1186"/>
    </row>
    <row r="2811" spans="1:64" ht="12.75" customHeight="1" x14ac:dyDescent="0.25">
      <c r="A2811" s="356"/>
      <c r="B2811" s="225"/>
      <c r="C2811" s="122"/>
      <c r="D2811" s="357"/>
      <c r="E2811" s="226"/>
      <c r="F2811" s="122"/>
      <c r="G2811" s="126"/>
      <c r="H2811" s="35"/>
      <c r="I2811" s="36"/>
      <c r="J2811" s="37"/>
      <c r="K2811" s="198" t="s">
        <v>73</v>
      </c>
      <c r="L2811" s="241">
        <v>0</v>
      </c>
      <c r="M2811" s="242">
        <v>0</v>
      </c>
      <c r="N2811" s="201">
        <v>0</v>
      </c>
      <c r="O2811" s="202">
        <v>0</v>
      </c>
      <c r="P2811" s="202">
        <v>0</v>
      </c>
      <c r="Q2811" s="202">
        <v>0</v>
      </c>
      <c r="R2811" s="202">
        <v>0</v>
      </c>
      <c r="S2811" s="202">
        <v>0</v>
      </c>
      <c r="T2811" s="203"/>
      <c r="U2811" s="135">
        <v>0</v>
      </c>
      <c r="V2811" s="135">
        <v>0</v>
      </c>
      <c r="W2811" s="202">
        <v>0</v>
      </c>
      <c r="X2811" s="202">
        <v>0</v>
      </c>
      <c r="Y2811" s="203"/>
      <c r="Z2811" s="135">
        <v>0</v>
      </c>
      <c r="AA2811" s="204">
        <v>0</v>
      </c>
      <c r="AB2811" s="202">
        <v>0</v>
      </c>
      <c r="AC2811" s="202">
        <v>0</v>
      </c>
      <c r="AD2811" s="202">
        <v>0</v>
      </c>
      <c r="AE2811" s="202">
        <v>0</v>
      </c>
      <c r="AF2811" s="202">
        <v>0</v>
      </c>
      <c r="AG2811" s="203"/>
      <c r="AH2811" s="135">
        <v>0</v>
      </c>
      <c r="AI2811" s="135">
        <v>0</v>
      </c>
      <c r="AJ2811" s="202">
        <v>0</v>
      </c>
      <c r="AK2811" s="202">
        <v>0</v>
      </c>
      <c r="AL2811" s="203"/>
      <c r="AM2811" s="205">
        <v>0</v>
      </c>
      <c r="AN2811" s="119">
        <v>0</v>
      </c>
      <c r="AO2811" s="120">
        <v>0</v>
      </c>
      <c r="AP2811" s="39">
        <v>0</v>
      </c>
      <c r="AQ2811" s="141">
        <v>0</v>
      </c>
      <c r="AR2811" s="141">
        <v>0</v>
      </c>
      <c r="AS2811" s="143">
        <v>0</v>
      </c>
      <c r="AT2811" s="144">
        <v>0</v>
      </c>
      <c r="AU2811" s="141">
        <v>0</v>
      </c>
      <c r="AV2811" s="141">
        <v>0</v>
      </c>
      <c r="AW2811" s="143">
        <v>0</v>
      </c>
      <c r="AY2811" s="146"/>
      <c r="AZ2811" s="1186"/>
    </row>
    <row r="2812" spans="1:64" ht="12.75" customHeight="1" x14ac:dyDescent="0.25">
      <c r="A2812" s="356"/>
      <c r="B2812" s="225"/>
      <c r="C2812" s="122"/>
      <c r="D2812" s="357"/>
      <c r="E2812" s="226"/>
      <c r="F2812" s="122"/>
      <c r="G2812" s="126"/>
      <c r="H2812" s="35"/>
      <c r="I2812" s="36"/>
      <c r="J2812" s="37"/>
      <c r="K2812" s="198" t="s">
        <v>74</v>
      </c>
      <c r="L2812" s="241">
        <v>0</v>
      </c>
      <c r="M2812" s="242">
        <v>0</v>
      </c>
      <c r="N2812" s="201">
        <v>0</v>
      </c>
      <c r="O2812" s="202">
        <v>0</v>
      </c>
      <c r="P2812" s="202">
        <v>0</v>
      </c>
      <c r="Q2812" s="202">
        <v>0</v>
      </c>
      <c r="R2812" s="202">
        <v>0</v>
      </c>
      <c r="S2812" s="202">
        <v>0</v>
      </c>
      <c r="T2812" s="203"/>
      <c r="U2812" s="135">
        <v>0</v>
      </c>
      <c r="V2812" s="135">
        <v>0</v>
      </c>
      <c r="W2812" s="202">
        <v>0</v>
      </c>
      <c r="X2812" s="202">
        <v>0</v>
      </c>
      <c r="Y2812" s="203"/>
      <c r="Z2812" s="135">
        <v>0</v>
      </c>
      <c r="AA2812" s="204">
        <v>0</v>
      </c>
      <c r="AB2812" s="202">
        <v>0</v>
      </c>
      <c r="AC2812" s="202">
        <v>0</v>
      </c>
      <c r="AD2812" s="202">
        <v>0</v>
      </c>
      <c r="AE2812" s="202">
        <v>0</v>
      </c>
      <c r="AF2812" s="202">
        <v>0</v>
      </c>
      <c r="AG2812" s="203"/>
      <c r="AH2812" s="135">
        <v>0</v>
      </c>
      <c r="AI2812" s="135">
        <v>0</v>
      </c>
      <c r="AJ2812" s="202">
        <v>0</v>
      </c>
      <c r="AK2812" s="202">
        <v>0</v>
      </c>
      <c r="AL2812" s="203"/>
      <c r="AM2812" s="205">
        <v>0</v>
      </c>
      <c r="AN2812" s="119">
        <v>0</v>
      </c>
      <c r="AO2812" s="120">
        <v>0</v>
      </c>
      <c r="AP2812" s="39">
        <v>0</v>
      </c>
      <c r="AQ2812" s="141">
        <v>0</v>
      </c>
      <c r="AR2812" s="141">
        <v>0</v>
      </c>
      <c r="AS2812" s="143">
        <v>0</v>
      </c>
      <c r="AT2812" s="144">
        <v>0</v>
      </c>
      <c r="AU2812" s="141">
        <v>0</v>
      </c>
      <c r="AV2812" s="141">
        <v>0</v>
      </c>
      <c r="AW2812" s="143">
        <v>0</v>
      </c>
      <c r="AY2812" s="146"/>
      <c r="AZ2812" s="1186"/>
    </row>
    <row r="2813" spans="1:64" ht="12.75" customHeight="1" x14ac:dyDescent="0.25">
      <c r="A2813" s="356"/>
      <c r="B2813" s="225"/>
      <c r="C2813" s="122"/>
      <c r="D2813" s="357"/>
      <c r="E2813" s="226"/>
      <c r="F2813" s="122"/>
      <c r="G2813" s="126"/>
      <c r="H2813" s="35"/>
      <c r="I2813" s="36"/>
      <c r="J2813" s="37"/>
      <c r="K2813" s="198" t="s">
        <v>75</v>
      </c>
      <c r="L2813" s="241">
        <v>0</v>
      </c>
      <c r="M2813" s="242">
        <v>0</v>
      </c>
      <c r="N2813" s="201">
        <v>0</v>
      </c>
      <c r="O2813" s="202">
        <v>0</v>
      </c>
      <c r="P2813" s="202">
        <v>0</v>
      </c>
      <c r="Q2813" s="202">
        <v>0</v>
      </c>
      <c r="R2813" s="202">
        <v>0</v>
      </c>
      <c r="S2813" s="202">
        <v>0</v>
      </c>
      <c r="T2813" s="203"/>
      <c r="U2813" s="135">
        <v>0</v>
      </c>
      <c r="V2813" s="135">
        <v>0</v>
      </c>
      <c r="W2813" s="202">
        <v>0</v>
      </c>
      <c r="X2813" s="202">
        <v>0</v>
      </c>
      <c r="Y2813" s="203"/>
      <c r="Z2813" s="135">
        <v>0</v>
      </c>
      <c r="AA2813" s="204">
        <v>0</v>
      </c>
      <c r="AB2813" s="202">
        <v>0</v>
      </c>
      <c r="AC2813" s="202">
        <v>0</v>
      </c>
      <c r="AD2813" s="202">
        <v>0</v>
      </c>
      <c r="AE2813" s="202">
        <v>0</v>
      </c>
      <c r="AF2813" s="202">
        <v>0</v>
      </c>
      <c r="AG2813" s="203"/>
      <c r="AH2813" s="135">
        <v>0</v>
      </c>
      <c r="AI2813" s="135">
        <v>0</v>
      </c>
      <c r="AJ2813" s="202">
        <v>0</v>
      </c>
      <c r="AK2813" s="202">
        <v>0</v>
      </c>
      <c r="AL2813" s="203"/>
      <c r="AM2813" s="205">
        <v>0</v>
      </c>
      <c r="AN2813" s="119">
        <v>0</v>
      </c>
      <c r="AO2813" s="120">
        <v>0</v>
      </c>
      <c r="AP2813" s="39">
        <v>0</v>
      </c>
      <c r="AQ2813" s="141">
        <v>0</v>
      </c>
      <c r="AR2813" s="141">
        <v>0</v>
      </c>
      <c r="AS2813" s="143">
        <v>0</v>
      </c>
      <c r="AT2813" s="144">
        <v>0</v>
      </c>
      <c r="AU2813" s="141">
        <v>0</v>
      </c>
      <c r="AV2813" s="141">
        <v>0</v>
      </c>
      <c r="AW2813" s="143">
        <v>0</v>
      </c>
      <c r="AY2813" s="146"/>
      <c r="AZ2813" s="1186"/>
    </row>
    <row r="2814" spans="1:64" ht="12.75" customHeight="1" x14ac:dyDescent="0.25">
      <c r="A2814" s="356"/>
      <c r="B2814" s="225"/>
      <c r="C2814" s="122"/>
      <c r="D2814" s="357"/>
      <c r="E2814" s="226"/>
      <c r="F2814" s="122"/>
      <c r="G2814" s="126"/>
      <c r="H2814" s="35"/>
      <c r="I2814" s="36"/>
      <c r="J2814" s="37"/>
      <c r="K2814" s="206" t="s">
        <v>76</v>
      </c>
      <c r="L2814" s="241">
        <v>0</v>
      </c>
      <c r="M2814" s="242">
        <v>0</v>
      </c>
      <c r="N2814" s="201">
        <v>0</v>
      </c>
      <c r="O2814" s="202">
        <v>0</v>
      </c>
      <c r="P2814" s="202">
        <v>0</v>
      </c>
      <c r="Q2814" s="202">
        <v>0</v>
      </c>
      <c r="R2814" s="202">
        <v>0</v>
      </c>
      <c r="S2814" s="202">
        <v>0</v>
      </c>
      <c r="T2814" s="203"/>
      <c r="U2814" s="135">
        <v>0</v>
      </c>
      <c r="V2814" s="135">
        <v>0</v>
      </c>
      <c r="W2814" s="202">
        <v>0</v>
      </c>
      <c r="X2814" s="202">
        <v>0</v>
      </c>
      <c r="Y2814" s="203"/>
      <c r="Z2814" s="135">
        <v>0</v>
      </c>
      <c r="AA2814" s="204">
        <v>0</v>
      </c>
      <c r="AB2814" s="202">
        <v>0</v>
      </c>
      <c r="AC2814" s="202">
        <v>0</v>
      </c>
      <c r="AD2814" s="202">
        <v>0</v>
      </c>
      <c r="AE2814" s="202">
        <v>0</v>
      </c>
      <c r="AF2814" s="202">
        <v>0</v>
      </c>
      <c r="AG2814" s="203"/>
      <c r="AH2814" s="135">
        <v>0</v>
      </c>
      <c r="AI2814" s="135">
        <v>0</v>
      </c>
      <c r="AJ2814" s="202">
        <v>0</v>
      </c>
      <c r="AK2814" s="202">
        <v>0</v>
      </c>
      <c r="AL2814" s="203"/>
      <c r="AM2814" s="205">
        <v>0</v>
      </c>
      <c r="AN2814" s="119">
        <v>0</v>
      </c>
      <c r="AO2814" s="120">
        <v>0</v>
      </c>
      <c r="AP2814" s="39">
        <v>0</v>
      </c>
      <c r="AQ2814" s="141">
        <v>0</v>
      </c>
      <c r="AR2814" s="141">
        <v>0</v>
      </c>
      <c r="AS2814" s="143">
        <v>0</v>
      </c>
      <c r="AT2814" s="144">
        <v>0</v>
      </c>
      <c r="AU2814" s="141">
        <v>0</v>
      </c>
      <c r="AV2814" s="141">
        <v>0</v>
      </c>
      <c r="AW2814" s="143">
        <v>0</v>
      </c>
      <c r="AY2814" s="146"/>
      <c r="AZ2814" s="1186"/>
    </row>
    <row r="2815" spans="1:64" ht="12.75" customHeight="1" x14ac:dyDescent="0.25">
      <c r="A2815" s="356"/>
      <c r="B2815" s="225"/>
      <c r="C2815" s="122"/>
      <c r="D2815" s="357"/>
      <c r="F2815" s="125"/>
      <c r="G2815" s="126"/>
      <c r="H2815" s="35"/>
      <c r="I2815" s="36"/>
      <c r="J2815" s="37"/>
      <c r="K2815" s="244"/>
      <c r="L2815" s="241"/>
      <c r="M2815" s="242"/>
      <c r="N2815" s="201"/>
      <c r="O2815" s="202"/>
      <c r="P2815" s="202"/>
      <c r="Q2815" s="202"/>
      <c r="R2815" s="202"/>
      <c r="S2815" s="202"/>
      <c r="T2815" s="224"/>
      <c r="U2815" s="138"/>
      <c r="V2815" s="138"/>
      <c r="W2815" s="139"/>
      <c r="X2815" s="139"/>
      <c r="Y2815" s="224"/>
      <c r="Z2815" s="210"/>
      <c r="AA2815" s="204"/>
      <c r="AB2815" s="202"/>
      <c r="AC2815" s="202"/>
      <c r="AD2815" s="202"/>
      <c r="AE2815" s="202"/>
      <c r="AF2815" s="202"/>
      <c r="AG2815" s="224"/>
      <c r="AH2815" s="138"/>
      <c r="AI2815" s="138"/>
      <c r="AJ2815" s="139"/>
      <c r="AK2815" s="139"/>
      <c r="AL2815" s="224"/>
      <c r="AM2815" s="140"/>
      <c r="AN2815" s="211"/>
      <c r="AO2815" s="212"/>
      <c r="AP2815" s="39"/>
      <c r="AQ2815" s="141"/>
      <c r="AR2815" s="141"/>
      <c r="AS2815" s="143"/>
      <c r="AU2815" s="141"/>
      <c r="AV2815" s="141"/>
      <c r="AW2815" s="143"/>
      <c r="AY2815" s="146"/>
      <c r="AZ2815" s="1186"/>
    </row>
    <row r="2816" spans="1:64" ht="12.75" customHeight="1" x14ac:dyDescent="0.25">
      <c r="A2816" s="15"/>
      <c r="C2816" s="122"/>
      <c r="D2816" s="123"/>
      <c r="F2816" s="125"/>
      <c r="G2816" s="126"/>
      <c r="H2816" s="35"/>
      <c r="I2816" s="36"/>
      <c r="J2816" s="37"/>
      <c r="K2816" s="116" t="s">
        <v>3252</v>
      </c>
      <c r="L2816" s="241"/>
      <c r="M2816" s="242"/>
      <c r="N2816" s="201"/>
      <c r="O2816" s="202"/>
      <c r="P2816" s="202"/>
      <c r="Q2816" s="202"/>
      <c r="R2816" s="202"/>
      <c r="S2816" s="202"/>
      <c r="T2816" s="224"/>
      <c r="U2816" s="138"/>
      <c r="V2816" s="138"/>
      <c r="W2816" s="139"/>
      <c r="X2816" s="139"/>
      <c r="Y2816" s="224"/>
      <c r="Z2816" s="210"/>
      <c r="AA2816" s="204"/>
      <c r="AB2816" s="202"/>
      <c r="AC2816" s="202"/>
      <c r="AD2816" s="202"/>
      <c r="AE2816" s="202"/>
      <c r="AF2816" s="202"/>
      <c r="AG2816" s="224"/>
      <c r="AH2816" s="138"/>
      <c r="AI2816" s="138"/>
      <c r="AJ2816" s="139"/>
      <c r="AK2816" s="139"/>
      <c r="AL2816" s="224"/>
      <c r="AM2816" s="140"/>
      <c r="AN2816" s="211"/>
      <c r="AO2816" s="212"/>
      <c r="AP2816" s="39"/>
      <c r="AQ2816" s="141"/>
      <c r="AR2816" s="141"/>
      <c r="AS2816" s="143"/>
      <c r="AU2816" s="141"/>
      <c r="AV2816" s="141"/>
      <c r="AW2816" s="143"/>
      <c r="AY2816" s="146"/>
      <c r="AZ2816" s="1186"/>
    </row>
    <row r="2817" spans="1:64" ht="12.75" customHeight="1" x14ac:dyDescent="0.25">
      <c r="A2817" s="15"/>
      <c r="C2817" s="122"/>
      <c r="D2817" s="123"/>
      <c r="F2817" s="125"/>
      <c r="G2817" s="126"/>
      <c r="H2817" s="35"/>
      <c r="I2817" s="36"/>
      <c r="J2817" s="37"/>
      <c r="K2817" s="116" t="s">
        <v>3253</v>
      </c>
      <c r="L2817" s="241"/>
      <c r="M2817" s="242"/>
      <c r="N2817" s="201"/>
      <c r="O2817" s="202"/>
      <c r="P2817" s="202"/>
      <c r="Q2817" s="202"/>
      <c r="R2817" s="202"/>
      <c r="S2817" s="202"/>
      <c r="T2817" s="224"/>
      <c r="U2817" s="138"/>
      <c r="V2817" s="138"/>
      <c r="W2817" s="139"/>
      <c r="X2817" s="139"/>
      <c r="Y2817" s="224"/>
      <c r="Z2817" s="210"/>
      <c r="AA2817" s="204"/>
      <c r="AB2817" s="202"/>
      <c r="AC2817" s="202"/>
      <c r="AD2817" s="202"/>
      <c r="AE2817" s="202"/>
      <c r="AF2817" s="202"/>
      <c r="AG2817" s="224"/>
      <c r="AH2817" s="138"/>
      <c r="AI2817" s="138"/>
      <c r="AJ2817" s="139"/>
      <c r="AK2817" s="139"/>
      <c r="AL2817" s="224"/>
      <c r="AM2817" s="140"/>
      <c r="AN2817" s="211"/>
      <c r="AO2817" s="212"/>
      <c r="AP2817" s="39"/>
      <c r="AQ2817" s="141"/>
      <c r="AR2817" s="141"/>
      <c r="AS2817" s="143"/>
      <c r="AU2817" s="141"/>
      <c r="AV2817" s="141"/>
      <c r="AW2817" s="143"/>
      <c r="AY2817" s="146"/>
      <c r="AZ2817" s="1186"/>
    </row>
    <row r="2818" spans="1:64" s="1187" customFormat="1" ht="12.75" customHeight="1" x14ac:dyDescent="0.25">
      <c r="A2818" s="15"/>
      <c r="B2818" s="121"/>
      <c r="C2818" s="122"/>
      <c r="D2818" s="123"/>
      <c r="E2818" s="124"/>
      <c r="F2818" s="125"/>
      <c r="G2818" s="126"/>
      <c r="H2818" s="35"/>
      <c r="I2818" s="36"/>
      <c r="J2818" s="37"/>
      <c r="K2818" s="331"/>
      <c r="L2818" s="241"/>
      <c r="M2818" s="242"/>
      <c r="N2818" s="201"/>
      <c r="O2818" s="202"/>
      <c r="P2818" s="202"/>
      <c r="Q2818" s="202"/>
      <c r="R2818" s="202"/>
      <c r="S2818" s="202"/>
      <c r="T2818" s="224"/>
      <c r="U2818" s="138"/>
      <c r="V2818" s="138"/>
      <c r="W2818" s="139"/>
      <c r="X2818" s="139"/>
      <c r="Y2818" s="224"/>
      <c r="Z2818" s="210"/>
      <c r="AA2818" s="204"/>
      <c r="AB2818" s="202"/>
      <c r="AC2818" s="202"/>
      <c r="AD2818" s="202"/>
      <c r="AE2818" s="202"/>
      <c r="AF2818" s="202"/>
      <c r="AG2818" s="224"/>
      <c r="AH2818" s="138"/>
      <c r="AI2818" s="138"/>
      <c r="AJ2818" s="139"/>
      <c r="AK2818" s="139"/>
      <c r="AL2818" s="224"/>
      <c r="AM2818" s="140"/>
      <c r="AN2818" s="211"/>
      <c r="AO2818" s="212"/>
      <c r="AP2818" s="39"/>
      <c r="AQ2818" s="141"/>
      <c r="AR2818" s="141"/>
      <c r="AS2818" s="143"/>
      <c r="AT2818" s="144"/>
      <c r="AU2818" s="141"/>
      <c r="AV2818" s="141"/>
      <c r="AW2818" s="143"/>
      <c r="AX2818"/>
      <c r="AY2818" s="146"/>
      <c r="AZ2818" s="1186"/>
      <c r="BA2818"/>
      <c r="BB2818"/>
      <c r="BC2818"/>
      <c r="BD2818"/>
      <c r="BE2818"/>
      <c r="BF2818"/>
      <c r="BG2818"/>
      <c r="BH2818"/>
      <c r="BI2818"/>
      <c r="BJ2818"/>
      <c r="BK2818"/>
      <c r="BL2818"/>
    </row>
    <row r="2819" spans="1:64" s="197" customFormat="1" ht="30.6" x14ac:dyDescent="0.25">
      <c r="A2819" s="15" t="s">
        <v>2799</v>
      </c>
      <c r="B2819" s="225">
        <v>18</v>
      </c>
      <c r="C2819" s="122" t="s">
        <v>1315</v>
      </c>
      <c r="D2819" s="123">
        <v>1000</v>
      </c>
      <c r="E2819" s="226"/>
      <c r="F2819" s="122">
        <v>17</v>
      </c>
      <c r="G2819" s="126">
        <v>1</v>
      </c>
      <c r="H2819" s="35" t="str">
        <f t="shared" si="2160"/>
        <v>109</v>
      </c>
      <c r="I2819" s="36" t="s">
        <v>96</v>
      </c>
      <c r="J2819" s="37" t="s">
        <v>3254</v>
      </c>
      <c r="K2819" s="244" t="s">
        <v>3255</v>
      </c>
      <c r="L2819" s="232">
        <v>1528</v>
      </c>
      <c r="M2819" s="233">
        <v>1528</v>
      </c>
      <c r="N2819" s="130"/>
      <c r="O2819" s="131"/>
      <c r="P2819" s="131"/>
      <c r="Q2819" s="131"/>
      <c r="R2819" s="131"/>
      <c r="S2819" s="131"/>
      <c r="T2819" s="132" t="str">
        <f t="shared" ref="T2819:T2841" si="2188">IF(SUM(N2819:S2819)=U2819,"OK",SUM(N2819:S2819)-U2819)</f>
        <v>OK</v>
      </c>
      <c r="U2819" s="138"/>
      <c r="V2819" s="138"/>
      <c r="W2819" s="139"/>
      <c r="X2819" s="139"/>
      <c r="Y2819" s="132" t="str">
        <f t="shared" ref="Y2819:Y2841" si="2189">IF(SUM(W2819:X2819)=Z2819,"OK",SUM(W2819:X2819)-Z2819)</f>
        <v>OK</v>
      </c>
      <c r="Z2819" s="210"/>
      <c r="AA2819" s="204"/>
      <c r="AB2819" s="202"/>
      <c r="AC2819" s="202"/>
      <c r="AD2819" s="202"/>
      <c r="AE2819" s="202"/>
      <c r="AF2819" s="202"/>
      <c r="AG2819" s="132" t="str">
        <f t="shared" ref="AG2819:AG2841" si="2190">IF(SUM(AA2819:AF2819)=AH2819,"OK",SUM(AA2819:AF2819)-AH2819)</f>
        <v>OK</v>
      </c>
      <c r="AH2819" s="138"/>
      <c r="AI2819" s="138"/>
      <c r="AJ2819" s="139"/>
      <c r="AK2819" s="139"/>
      <c r="AL2819" s="132" t="str">
        <f t="shared" ref="AL2819:AL2841" si="2191">IF(SUM(AJ2819:AK2819)=AM2819,"OK",SUM(AJ2819:AK2819)-AM2819)</f>
        <v>OK</v>
      </c>
      <c r="AM2819" s="140"/>
      <c r="AN2819" s="119">
        <f t="shared" ref="AN2819:AN2841" si="2192">L2819+U2819+V2819+Z2819</f>
        <v>1528</v>
      </c>
      <c r="AO2819" s="120">
        <f t="shared" ref="AO2819:AO2841" si="2193">M2819+AH2819+AI2819+AM2819</f>
        <v>1528</v>
      </c>
      <c r="AP2819" s="39">
        <f t="shared" ref="AP2819:AP2841" si="2194">L2819</f>
        <v>1528</v>
      </c>
      <c r="AQ2819" s="141">
        <f t="shared" ref="AQ2819:AQ2841" si="2195">AN2819</f>
        <v>1528</v>
      </c>
      <c r="AR2819" s="141">
        <f t="shared" ref="AR2819:AR2830" si="2196">AQ2819-AP2819</f>
        <v>0</v>
      </c>
      <c r="AS2819" s="143">
        <f t="shared" ref="AS2819:AS2826" si="2197">AR2819/AP2819</f>
        <v>0</v>
      </c>
      <c r="AT2819" s="144">
        <f t="shared" ref="AT2819:AT2841" si="2198">M2819</f>
        <v>1528</v>
      </c>
      <c r="AU2819" s="141">
        <f t="shared" ref="AU2819:AU2841" si="2199">AO2819</f>
        <v>1528</v>
      </c>
      <c r="AV2819" s="141">
        <f t="shared" ref="AV2819:AV2830" si="2200">AU2819-AT2819</f>
        <v>0</v>
      </c>
      <c r="AW2819" s="143">
        <f t="shared" ref="AW2819:AW2826" si="2201">AV2819/AT2819</f>
        <v>0</v>
      </c>
      <c r="AX2819"/>
      <c r="AY2819" s="146" t="str">
        <f t="shared" ref="AY2819:AY2841" si="2202">RIGHT(LEFT(I2819,3),2)&amp;"."&amp;RIGHT(LEFT(I2819,5),2)</f>
        <v>12.11</v>
      </c>
      <c r="AZ2819" s="1186" t="b">
        <f>COUNTIF('[1]Codes SEC'!$B$2:$B$250,Ministres!AY2819)&gt;0</f>
        <v>1</v>
      </c>
      <c r="BA2819" s="12"/>
      <c r="BB2819" s="12"/>
      <c r="BC2819" s="12"/>
      <c r="BD2819" s="12"/>
      <c r="BE2819" s="12"/>
      <c r="BF2819" s="12"/>
      <c r="BG2819" s="12"/>
      <c r="BH2819" s="12"/>
      <c r="BI2819" s="12"/>
      <c r="BJ2819" s="12"/>
      <c r="BK2819" s="12"/>
      <c r="BL2819" s="12"/>
    </row>
    <row r="2820" spans="1:64" ht="35.1" customHeight="1" x14ac:dyDescent="0.25">
      <c r="A2820" s="15" t="s">
        <v>2799</v>
      </c>
      <c r="B2820" s="225" t="s">
        <v>1335</v>
      </c>
      <c r="C2820" s="122" t="s">
        <v>1315</v>
      </c>
      <c r="D2820" s="123">
        <v>1000</v>
      </c>
      <c r="E2820" s="226"/>
      <c r="F2820" s="122">
        <v>12</v>
      </c>
      <c r="G2820" s="227"/>
      <c r="H2820" s="228" t="str">
        <f t="shared" si="2160"/>
        <v>109</v>
      </c>
      <c r="I2820" s="229">
        <v>81221000</v>
      </c>
      <c r="J2820" s="230" t="s">
        <v>3256</v>
      </c>
      <c r="K2820" s="231" t="s">
        <v>3257</v>
      </c>
      <c r="L2820" s="232">
        <v>0</v>
      </c>
      <c r="M2820" s="233">
        <v>0</v>
      </c>
      <c r="N2820" s="130"/>
      <c r="O2820" s="131"/>
      <c r="P2820" s="131"/>
      <c r="Q2820" s="131"/>
      <c r="R2820" s="131"/>
      <c r="S2820" s="131"/>
      <c r="T2820" s="132" t="str">
        <f t="shared" si="2188"/>
        <v>OK</v>
      </c>
      <c r="U2820" s="138"/>
      <c r="V2820" s="138"/>
      <c r="W2820" s="139"/>
      <c r="X2820" s="139"/>
      <c r="Y2820" s="132" t="str">
        <f t="shared" si="2189"/>
        <v>OK</v>
      </c>
      <c r="Z2820" s="210"/>
      <c r="AA2820" s="204"/>
      <c r="AB2820" s="202"/>
      <c r="AC2820" s="202"/>
      <c r="AD2820" s="202"/>
      <c r="AE2820" s="202"/>
      <c r="AF2820" s="202"/>
      <c r="AG2820" s="132" t="str">
        <f t="shared" si="2190"/>
        <v>OK</v>
      </c>
      <c r="AH2820" s="138"/>
      <c r="AI2820" s="138"/>
      <c r="AJ2820" s="139"/>
      <c r="AK2820" s="139"/>
      <c r="AL2820" s="132" t="str">
        <f t="shared" si="2191"/>
        <v>OK</v>
      </c>
      <c r="AM2820" s="140"/>
      <c r="AN2820" s="119">
        <f t="shared" si="2192"/>
        <v>0</v>
      </c>
      <c r="AO2820" s="120">
        <f t="shared" si="2193"/>
        <v>0</v>
      </c>
      <c r="AP2820" s="39">
        <f t="shared" si="2194"/>
        <v>0</v>
      </c>
      <c r="AQ2820" s="141">
        <f t="shared" si="2195"/>
        <v>0</v>
      </c>
      <c r="AR2820" s="142">
        <f t="shared" si="2196"/>
        <v>0</v>
      </c>
      <c r="AS2820" s="143" t="e">
        <f t="shared" si="2197"/>
        <v>#DIV/0!</v>
      </c>
      <c r="AT2820" s="144">
        <f t="shared" si="2198"/>
        <v>0</v>
      </c>
      <c r="AU2820" s="141">
        <f t="shared" si="2199"/>
        <v>0</v>
      </c>
      <c r="AV2820" s="142">
        <f t="shared" si="2200"/>
        <v>0</v>
      </c>
      <c r="AW2820" s="143" t="e">
        <f t="shared" si="2201"/>
        <v>#DIV/0!</v>
      </c>
      <c r="AY2820" s="146" t="str">
        <f t="shared" si="2202"/>
        <v>12.21</v>
      </c>
      <c r="AZ2820" s="1186" t="b">
        <f>COUNTIF('[1]Codes SEC'!$B$2:$B$250,Ministres!AY2820)&gt;0</f>
        <v>1</v>
      </c>
    </row>
    <row r="2821" spans="1:64" ht="30.6" x14ac:dyDescent="0.25">
      <c r="A2821" s="15" t="s">
        <v>2799</v>
      </c>
      <c r="B2821" s="225">
        <v>18</v>
      </c>
      <c r="C2821" s="122" t="s">
        <v>1315</v>
      </c>
      <c r="D2821" s="123">
        <v>1000</v>
      </c>
      <c r="E2821" s="226"/>
      <c r="F2821" s="122">
        <v>12</v>
      </c>
      <c r="G2821" s="126">
        <v>3</v>
      </c>
      <c r="H2821" s="35" t="str">
        <f t="shared" si="2160"/>
        <v>109</v>
      </c>
      <c r="I2821" s="36" t="s">
        <v>204</v>
      </c>
      <c r="J2821" s="37" t="s">
        <v>3258</v>
      </c>
      <c r="K2821" s="244" t="s">
        <v>3259</v>
      </c>
      <c r="L2821" s="232">
        <v>1232</v>
      </c>
      <c r="M2821" s="233">
        <v>1118</v>
      </c>
      <c r="N2821" s="130"/>
      <c r="O2821" s="131"/>
      <c r="P2821" s="131"/>
      <c r="Q2821" s="131"/>
      <c r="R2821" s="131"/>
      <c r="S2821" s="131"/>
      <c r="T2821" s="132" t="str">
        <f t="shared" si="2188"/>
        <v>OK</v>
      </c>
      <c r="U2821" s="138"/>
      <c r="V2821" s="138"/>
      <c r="W2821" s="139"/>
      <c r="X2821" s="139"/>
      <c r="Y2821" s="132" t="str">
        <f t="shared" si="2189"/>
        <v>OK</v>
      </c>
      <c r="Z2821" s="210"/>
      <c r="AA2821" s="204"/>
      <c r="AB2821" s="202"/>
      <c r="AC2821" s="202"/>
      <c r="AD2821" s="202"/>
      <c r="AE2821" s="202"/>
      <c r="AF2821" s="202"/>
      <c r="AG2821" s="132" t="str">
        <f t="shared" si="2190"/>
        <v>OK</v>
      </c>
      <c r="AH2821" s="138"/>
      <c r="AI2821" s="138"/>
      <c r="AJ2821" s="139"/>
      <c r="AK2821" s="139"/>
      <c r="AL2821" s="132" t="str">
        <f t="shared" si="2191"/>
        <v>OK</v>
      </c>
      <c r="AM2821" s="140"/>
      <c r="AN2821" s="119">
        <f t="shared" si="2192"/>
        <v>1232</v>
      </c>
      <c r="AO2821" s="120">
        <f t="shared" si="2193"/>
        <v>1118</v>
      </c>
      <c r="AP2821" s="39">
        <f t="shared" si="2194"/>
        <v>1232</v>
      </c>
      <c r="AQ2821" s="141">
        <f t="shared" si="2195"/>
        <v>1232</v>
      </c>
      <c r="AR2821" s="142">
        <f t="shared" si="2196"/>
        <v>0</v>
      </c>
      <c r="AS2821" s="143">
        <f t="shared" si="2197"/>
        <v>0</v>
      </c>
      <c r="AT2821" s="144">
        <f t="shared" si="2198"/>
        <v>1118</v>
      </c>
      <c r="AU2821" s="141">
        <f t="shared" si="2199"/>
        <v>1118</v>
      </c>
      <c r="AV2821" s="142">
        <f t="shared" si="2200"/>
        <v>0</v>
      </c>
      <c r="AW2821" s="143">
        <f t="shared" si="2201"/>
        <v>0</v>
      </c>
      <c r="AY2821" s="146" t="str">
        <f t="shared" si="2202"/>
        <v>31.32</v>
      </c>
      <c r="AZ2821" s="1186" t="b">
        <f>COUNTIF('[1]Codes SEC'!$B$2:$B$250,Ministres!AY2821)&gt;0</f>
        <v>1</v>
      </c>
    </row>
    <row r="2822" spans="1:64" ht="35.1" customHeight="1" x14ac:dyDescent="0.25">
      <c r="A2822" s="15" t="s">
        <v>2799</v>
      </c>
      <c r="B2822" s="225">
        <v>18</v>
      </c>
      <c r="C2822" s="122" t="s">
        <v>1315</v>
      </c>
      <c r="D2822" s="123">
        <v>1000</v>
      </c>
      <c r="E2822" s="226"/>
      <c r="F2822" s="122">
        <v>12</v>
      </c>
      <c r="G2822" s="126">
        <v>3</v>
      </c>
      <c r="H2822" s="35" t="str">
        <f t="shared" si="2160"/>
        <v>109</v>
      </c>
      <c r="I2822" s="36">
        <v>83132000</v>
      </c>
      <c r="J2822" s="37" t="s">
        <v>3260</v>
      </c>
      <c r="K2822" s="244" t="s">
        <v>3261</v>
      </c>
      <c r="L2822" s="128">
        <v>1259</v>
      </c>
      <c r="M2822" s="129">
        <v>1257</v>
      </c>
      <c r="N2822" s="130"/>
      <c r="O2822" s="131"/>
      <c r="P2822" s="131"/>
      <c r="Q2822" s="131"/>
      <c r="R2822" s="131"/>
      <c r="S2822" s="131"/>
      <c r="T2822" s="132" t="str">
        <f t="shared" si="2188"/>
        <v>OK</v>
      </c>
      <c r="U2822" s="138"/>
      <c r="V2822" s="138"/>
      <c r="W2822" s="139"/>
      <c r="X2822" s="139"/>
      <c r="Y2822" s="132" t="str">
        <f t="shared" si="2189"/>
        <v>OK</v>
      </c>
      <c r="Z2822" s="210"/>
      <c r="AA2822" s="204"/>
      <c r="AB2822" s="202"/>
      <c r="AC2822" s="202"/>
      <c r="AD2822" s="202"/>
      <c r="AE2822" s="202"/>
      <c r="AF2822" s="202"/>
      <c r="AG2822" s="132" t="str">
        <f t="shared" si="2190"/>
        <v>OK</v>
      </c>
      <c r="AH2822" s="138"/>
      <c r="AI2822" s="138"/>
      <c r="AJ2822" s="139"/>
      <c r="AK2822" s="139"/>
      <c r="AL2822" s="132" t="str">
        <f t="shared" si="2191"/>
        <v>OK</v>
      </c>
      <c r="AM2822" s="140"/>
      <c r="AN2822" s="119">
        <f t="shared" si="2192"/>
        <v>1259</v>
      </c>
      <c r="AO2822" s="120">
        <f t="shared" si="2193"/>
        <v>1257</v>
      </c>
      <c r="AP2822" s="39">
        <f t="shared" si="2194"/>
        <v>1259</v>
      </c>
      <c r="AQ2822" s="141">
        <f t="shared" si="2195"/>
        <v>1259</v>
      </c>
      <c r="AR2822" s="142">
        <f>AQ2822-AP2822</f>
        <v>0</v>
      </c>
      <c r="AS2822" s="143">
        <f>AR2822/AP2822</f>
        <v>0</v>
      </c>
      <c r="AT2822" s="144">
        <f t="shared" si="2198"/>
        <v>1257</v>
      </c>
      <c r="AU2822" s="141">
        <f t="shared" si="2199"/>
        <v>1257</v>
      </c>
      <c r="AV2822" s="142">
        <f>AU2822-AT2822</f>
        <v>0</v>
      </c>
      <c r="AW2822" s="143">
        <f>AV2822/AT2822</f>
        <v>0</v>
      </c>
      <c r="AY2822" s="146" t="str">
        <f t="shared" si="2202"/>
        <v>31.32</v>
      </c>
      <c r="AZ2822" s="1186" t="b">
        <f>COUNTIF('[1]Codes SEC'!$B$2:$B$250,Ministres!AY2822)&gt;0</f>
        <v>1</v>
      </c>
    </row>
    <row r="2823" spans="1:64" ht="30.6" x14ac:dyDescent="0.25">
      <c r="A2823" s="15" t="s">
        <v>2799</v>
      </c>
      <c r="B2823" s="225">
        <v>18</v>
      </c>
      <c r="C2823" s="122" t="s">
        <v>1315</v>
      </c>
      <c r="D2823" s="123">
        <v>1000</v>
      </c>
      <c r="E2823" s="226"/>
      <c r="F2823" s="122">
        <v>1</v>
      </c>
      <c r="G2823" s="126">
        <v>3</v>
      </c>
      <c r="H2823" s="35" t="str">
        <f t="shared" si="2160"/>
        <v>109</v>
      </c>
      <c r="I2823" s="36" t="s">
        <v>207</v>
      </c>
      <c r="J2823" s="37" t="s">
        <v>3262</v>
      </c>
      <c r="K2823" s="244" t="s">
        <v>3263</v>
      </c>
      <c r="L2823" s="232">
        <v>1819</v>
      </c>
      <c r="M2823" s="233">
        <v>1781</v>
      </c>
      <c r="N2823" s="130"/>
      <c r="O2823" s="131"/>
      <c r="P2823" s="131"/>
      <c r="Q2823" s="131"/>
      <c r="R2823" s="131"/>
      <c r="S2823" s="131"/>
      <c r="T2823" s="132" t="str">
        <f t="shared" si="2188"/>
        <v>OK</v>
      </c>
      <c r="U2823" s="138"/>
      <c r="V2823" s="138"/>
      <c r="W2823" s="139"/>
      <c r="X2823" s="139"/>
      <c r="Y2823" s="132" t="str">
        <f t="shared" si="2189"/>
        <v>OK</v>
      </c>
      <c r="Z2823" s="210"/>
      <c r="AA2823" s="204"/>
      <c r="AB2823" s="202"/>
      <c r="AC2823" s="202"/>
      <c r="AD2823" s="202"/>
      <c r="AE2823" s="202"/>
      <c r="AF2823" s="202"/>
      <c r="AG2823" s="132" t="str">
        <f t="shared" si="2190"/>
        <v>OK</v>
      </c>
      <c r="AH2823" s="138"/>
      <c r="AI2823" s="138"/>
      <c r="AJ2823" s="139"/>
      <c r="AK2823" s="139"/>
      <c r="AL2823" s="132" t="str">
        <f t="shared" si="2191"/>
        <v>OK</v>
      </c>
      <c r="AM2823" s="140"/>
      <c r="AN2823" s="119">
        <f t="shared" si="2192"/>
        <v>1819</v>
      </c>
      <c r="AO2823" s="120">
        <f t="shared" si="2193"/>
        <v>1781</v>
      </c>
      <c r="AP2823" s="39">
        <f t="shared" si="2194"/>
        <v>1819</v>
      </c>
      <c r="AQ2823" s="141">
        <f t="shared" si="2195"/>
        <v>1819</v>
      </c>
      <c r="AR2823" s="142">
        <f>AQ2823-AP2823</f>
        <v>0</v>
      </c>
      <c r="AS2823" s="143">
        <f>AR2823/AP2823</f>
        <v>0</v>
      </c>
      <c r="AT2823" s="144">
        <f t="shared" si="2198"/>
        <v>1781</v>
      </c>
      <c r="AU2823" s="141">
        <f t="shared" si="2199"/>
        <v>1781</v>
      </c>
      <c r="AV2823" s="142">
        <f>AU2823-AT2823</f>
        <v>0</v>
      </c>
      <c r="AW2823" s="143">
        <f>AV2823/AT2823</f>
        <v>0</v>
      </c>
      <c r="AY2823" s="146" t="str">
        <f t="shared" si="2202"/>
        <v>33.00</v>
      </c>
      <c r="AZ2823" s="1186" t="b">
        <f>COUNTIF('[1]Codes SEC'!$B$2:$B$250,Ministres!AY2823)&gt;0</f>
        <v>1</v>
      </c>
    </row>
    <row r="2824" spans="1:64" ht="30.6" x14ac:dyDescent="0.25">
      <c r="A2824" s="15" t="s">
        <v>2799</v>
      </c>
      <c r="B2824" s="225">
        <v>18</v>
      </c>
      <c r="C2824" s="122" t="s">
        <v>1315</v>
      </c>
      <c r="D2824" s="123">
        <v>1000</v>
      </c>
      <c r="E2824" s="226"/>
      <c r="F2824" s="122">
        <v>12</v>
      </c>
      <c r="G2824" s="126">
        <v>3</v>
      </c>
      <c r="H2824" s="35" t="str">
        <f t="shared" si="2160"/>
        <v>109</v>
      </c>
      <c r="I2824" s="36" t="s">
        <v>207</v>
      </c>
      <c r="J2824" s="37" t="s">
        <v>3264</v>
      </c>
      <c r="K2824" s="244" t="s">
        <v>3265</v>
      </c>
      <c r="L2824" s="232">
        <v>231</v>
      </c>
      <c r="M2824" s="233">
        <v>424</v>
      </c>
      <c r="N2824" s="130"/>
      <c r="O2824" s="131"/>
      <c r="P2824" s="131"/>
      <c r="Q2824" s="131"/>
      <c r="R2824" s="131"/>
      <c r="S2824" s="131"/>
      <c r="T2824" s="132" t="str">
        <f t="shared" si="2188"/>
        <v>OK</v>
      </c>
      <c r="U2824" s="138"/>
      <c r="V2824" s="138"/>
      <c r="W2824" s="139"/>
      <c r="X2824" s="139"/>
      <c r="Y2824" s="132" t="str">
        <f t="shared" si="2189"/>
        <v>OK</v>
      </c>
      <c r="Z2824" s="210"/>
      <c r="AA2824" s="204"/>
      <c r="AB2824" s="202"/>
      <c r="AC2824" s="202"/>
      <c r="AD2824" s="202"/>
      <c r="AE2824" s="202"/>
      <c r="AF2824" s="202"/>
      <c r="AG2824" s="132" t="str">
        <f t="shared" si="2190"/>
        <v>OK</v>
      </c>
      <c r="AH2824" s="138"/>
      <c r="AI2824" s="138"/>
      <c r="AJ2824" s="139"/>
      <c r="AK2824" s="139"/>
      <c r="AL2824" s="132" t="str">
        <f t="shared" si="2191"/>
        <v>OK</v>
      </c>
      <c r="AM2824" s="140"/>
      <c r="AN2824" s="119">
        <f t="shared" si="2192"/>
        <v>231</v>
      </c>
      <c r="AO2824" s="120">
        <f t="shared" si="2193"/>
        <v>424</v>
      </c>
      <c r="AP2824" s="39">
        <f t="shared" si="2194"/>
        <v>231</v>
      </c>
      <c r="AQ2824" s="141">
        <f t="shared" si="2195"/>
        <v>231</v>
      </c>
      <c r="AR2824" s="142">
        <f>AQ2824-AP2824</f>
        <v>0</v>
      </c>
      <c r="AS2824" s="143">
        <f>AR2824/AP2824</f>
        <v>0</v>
      </c>
      <c r="AT2824" s="144">
        <f t="shared" si="2198"/>
        <v>424</v>
      </c>
      <c r="AU2824" s="141">
        <f t="shared" si="2199"/>
        <v>424</v>
      </c>
      <c r="AV2824" s="142">
        <f>AU2824-AT2824</f>
        <v>0</v>
      </c>
      <c r="AW2824" s="143">
        <f>AV2824/AT2824</f>
        <v>0</v>
      </c>
      <c r="AY2824" s="146" t="str">
        <f t="shared" si="2202"/>
        <v>33.00</v>
      </c>
      <c r="AZ2824" s="1186" t="b">
        <f>COUNTIF('[1]Codes SEC'!$B$2:$B$250,Ministres!AY2824)&gt;0</f>
        <v>1</v>
      </c>
    </row>
    <row r="2825" spans="1:64" ht="30.6" x14ac:dyDescent="0.25">
      <c r="A2825" s="15" t="s">
        <v>2799</v>
      </c>
      <c r="B2825" s="225">
        <v>18</v>
      </c>
      <c r="C2825" s="122" t="s">
        <v>1315</v>
      </c>
      <c r="D2825" s="123">
        <v>1000</v>
      </c>
      <c r="E2825" s="226"/>
      <c r="F2825" s="122">
        <v>12</v>
      </c>
      <c r="G2825" s="126">
        <v>3</v>
      </c>
      <c r="H2825" s="35" t="str">
        <f t="shared" si="2160"/>
        <v>109</v>
      </c>
      <c r="I2825" s="36" t="s">
        <v>207</v>
      </c>
      <c r="J2825" s="37" t="s">
        <v>3266</v>
      </c>
      <c r="K2825" s="244" t="s">
        <v>3267</v>
      </c>
      <c r="L2825" s="232">
        <v>855</v>
      </c>
      <c r="M2825" s="233">
        <v>855</v>
      </c>
      <c r="N2825" s="130"/>
      <c r="O2825" s="131"/>
      <c r="P2825" s="131"/>
      <c r="Q2825" s="131"/>
      <c r="R2825" s="131"/>
      <c r="S2825" s="131"/>
      <c r="T2825" s="132" t="str">
        <f t="shared" si="2188"/>
        <v>OK</v>
      </c>
      <c r="U2825" s="138"/>
      <c r="V2825" s="138"/>
      <c r="W2825" s="139"/>
      <c r="X2825" s="139"/>
      <c r="Y2825" s="132" t="str">
        <f t="shared" si="2189"/>
        <v>OK</v>
      </c>
      <c r="Z2825" s="210"/>
      <c r="AA2825" s="204"/>
      <c r="AB2825" s="202"/>
      <c r="AC2825" s="202"/>
      <c r="AD2825" s="202"/>
      <c r="AE2825" s="202"/>
      <c r="AF2825" s="202"/>
      <c r="AG2825" s="132" t="str">
        <f t="shared" si="2190"/>
        <v>OK</v>
      </c>
      <c r="AH2825" s="138"/>
      <c r="AI2825" s="138"/>
      <c r="AJ2825" s="139"/>
      <c r="AK2825" s="139"/>
      <c r="AL2825" s="132" t="str">
        <f t="shared" si="2191"/>
        <v>OK</v>
      </c>
      <c r="AM2825" s="140"/>
      <c r="AN2825" s="119">
        <f t="shared" si="2192"/>
        <v>855</v>
      </c>
      <c r="AO2825" s="120">
        <f t="shared" si="2193"/>
        <v>855</v>
      </c>
      <c r="AP2825" s="39">
        <f t="shared" si="2194"/>
        <v>855</v>
      </c>
      <c r="AQ2825" s="141">
        <f t="shared" si="2195"/>
        <v>855</v>
      </c>
      <c r="AR2825" s="142">
        <f t="shared" si="2196"/>
        <v>0</v>
      </c>
      <c r="AS2825" s="143">
        <f t="shared" si="2197"/>
        <v>0</v>
      </c>
      <c r="AT2825" s="144">
        <f t="shared" si="2198"/>
        <v>855</v>
      </c>
      <c r="AU2825" s="141">
        <f t="shared" si="2199"/>
        <v>855</v>
      </c>
      <c r="AV2825" s="142">
        <f t="shared" si="2200"/>
        <v>0</v>
      </c>
      <c r="AW2825" s="143">
        <f t="shared" si="2201"/>
        <v>0</v>
      </c>
      <c r="AY2825" s="146" t="str">
        <f t="shared" si="2202"/>
        <v>33.00</v>
      </c>
      <c r="AZ2825" s="1186" t="b">
        <f>COUNTIF('[1]Codes SEC'!$B$2:$B$250,Ministres!AY2825)&gt;0</f>
        <v>1</v>
      </c>
    </row>
    <row r="2826" spans="1:64" ht="30.6" x14ac:dyDescent="0.25">
      <c r="A2826" s="15" t="s">
        <v>2799</v>
      </c>
      <c r="B2826" s="225">
        <v>18</v>
      </c>
      <c r="C2826" s="122" t="s">
        <v>1315</v>
      </c>
      <c r="D2826" s="123">
        <v>1000</v>
      </c>
      <c r="E2826" s="226"/>
      <c r="F2826" s="122">
        <v>12</v>
      </c>
      <c r="G2826" s="126">
        <v>3</v>
      </c>
      <c r="H2826" s="35" t="str">
        <f t="shared" si="2160"/>
        <v>109</v>
      </c>
      <c r="I2826" s="36" t="s">
        <v>207</v>
      </c>
      <c r="J2826" s="37" t="s">
        <v>3268</v>
      </c>
      <c r="K2826" s="244" t="s">
        <v>3269</v>
      </c>
      <c r="L2826" s="232">
        <v>0</v>
      </c>
      <c r="M2826" s="233">
        <v>44</v>
      </c>
      <c r="N2826" s="130"/>
      <c r="O2826" s="131"/>
      <c r="P2826" s="131"/>
      <c r="Q2826" s="131"/>
      <c r="R2826" s="131"/>
      <c r="S2826" s="131"/>
      <c r="T2826" s="132" t="str">
        <f t="shared" si="2188"/>
        <v>OK</v>
      </c>
      <c r="U2826" s="138"/>
      <c r="V2826" s="138"/>
      <c r="W2826" s="139"/>
      <c r="X2826" s="139"/>
      <c r="Y2826" s="132" t="str">
        <f t="shared" si="2189"/>
        <v>OK</v>
      </c>
      <c r="Z2826" s="210"/>
      <c r="AA2826" s="204"/>
      <c r="AB2826" s="202"/>
      <c r="AC2826" s="202"/>
      <c r="AD2826" s="202"/>
      <c r="AE2826" s="202"/>
      <c r="AF2826" s="202"/>
      <c r="AG2826" s="132" t="str">
        <f t="shared" si="2190"/>
        <v>OK</v>
      </c>
      <c r="AH2826" s="138"/>
      <c r="AI2826" s="138"/>
      <c r="AJ2826" s="139"/>
      <c r="AK2826" s="139"/>
      <c r="AL2826" s="132" t="str">
        <f t="shared" si="2191"/>
        <v>OK</v>
      </c>
      <c r="AM2826" s="140"/>
      <c r="AN2826" s="119">
        <f t="shared" si="2192"/>
        <v>0</v>
      </c>
      <c r="AO2826" s="120">
        <f t="shared" si="2193"/>
        <v>44</v>
      </c>
      <c r="AP2826" s="39">
        <f t="shared" si="2194"/>
        <v>0</v>
      </c>
      <c r="AQ2826" s="141">
        <f t="shared" si="2195"/>
        <v>0</v>
      </c>
      <c r="AR2826" s="142">
        <f t="shared" si="2196"/>
        <v>0</v>
      </c>
      <c r="AS2826" s="143" t="e">
        <f t="shared" si="2197"/>
        <v>#DIV/0!</v>
      </c>
      <c r="AT2826" s="144">
        <f t="shared" si="2198"/>
        <v>44</v>
      </c>
      <c r="AU2826" s="141">
        <f t="shared" si="2199"/>
        <v>44</v>
      </c>
      <c r="AV2826" s="142">
        <f t="shared" si="2200"/>
        <v>0</v>
      </c>
      <c r="AW2826" s="143">
        <f t="shared" si="2201"/>
        <v>0</v>
      </c>
      <c r="AY2826" s="146" t="str">
        <f t="shared" si="2202"/>
        <v>33.00</v>
      </c>
      <c r="AZ2826" s="1186" t="b">
        <f>COUNTIF('[1]Codes SEC'!$B$2:$B$250,Ministres!AY2826)&gt;0</f>
        <v>1</v>
      </c>
    </row>
    <row r="2827" spans="1:64" ht="35.1" customHeight="1" x14ac:dyDescent="0.25">
      <c r="A2827" s="15" t="s">
        <v>2799</v>
      </c>
      <c r="B2827" s="225">
        <v>18</v>
      </c>
      <c r="C2827" s="122" t="s">
        <v>1315</v>
      </c>
      <c r="D2827" s="123">
        <v>1000</v>
      </c>
      <c r="E2827" s="226"/>
      <c r="F2827" s="122">
        <v>1</v>
      </c>
      <c r="G2827" s="126">
        <v>3</v>
      </c>
      <c r="H2827" s="35" t="str">
        <f t="shared" si="2160"/>
        <v>109</v>
      </c>
      <c r="I2827" s="36">
        <v>83300000</v>
      </c>
      <c r="J2827" s="37" t="s">
        <v>3270</v>
      </c>
      <c r="K2827" s="244" t="s">
        <v>3271</v>
      </c>
      <c r="L2827" s="128">
        <v>17704</v>
      </c>
      <c r="M2827" s="129">
        <v>17704</v>
      </c>
      <c r="N2827" s="130"/>
      <c r="O2827" s="131"/>
      <c r="P2827" s="131"/>
      <c r="Q2827" s="131"/>
      <c r="R2827" s="131"/>
      <c r="S2827" s="131"/>
      <c r="T2827" s="132" t="str">
        <f>IF(SUM(N2827:S2827)=U2827,"OK",SUM(N2827:S2827)-U2827)</f>
        <v>OK</v>
      </c>
      <c r="U2827" s="138"/>
      <c r="V2827" s="138"/>
      <c r="W2827" s="139"/>
      <c r="X2827" s="139"/>
      <c r="Y2827" s="132" t="str">
        <f>IF(SUM(W2827:X2827)=Z2827,"OK",SUM(W2827:X2827)-Z2827)</f>
        <v>OK</v>
      </c>
      <c r="Z2827" s="210"/>
      <c r="AA2827" s="204"/>
      <c r="AB2827" s="202"/>
      <c r="AC2827" s="202"/>
      <c r="AD2827" s="202"/>
      <c r="AE2827" s="202"/>
      <c r="AF2827" s="202"/>
      <c r="AG2827" s="132" t="str">
        <f>IF(SUM(AA2827:AF2827)=AH2827,"OK",SUM(AA2827:AF2827)-AH2827)</f>
        <v>OK</v>
      </c>
      <c r="AH2827" s="138"/>
      <c r="AI2827" s="138"/>
      <c r="AJ2827" s="139"/>
      <c r="AK2827" s="139"/>
      <c r="AL2827" s="132" t="str">
        <f>IF(SUM(AJ2827:AK2827)=AM2827,"OK",SUM(AJ2827:AK2827)-AM2827)</f>
        <v>OK</v>
      </c>
      <c r="AM2827" s="140"/>
      <c r="AN2827" s="119">
        <f>L2827+U2827+V2827+Z2827</f>
        <v>17704</v>
      </c>
      <c r="AO2827" s="120">
        <f>M2827+AH2827+AI2827+AM2827</f>
        <v>17704</v>
      </c>
      <c r="AP2827" s="39">
        <f>L2827</f>
        <v>17704</v>
      </c>
      <c r="AQ2827" s="141">
        <f>AN2827</f>
        <v>17704</v>
      </c>
      <c r="AR2827" s="142">
        <f>AQ2827-AP2827</f>
        <v>0</v>
      </c>
      <c r="AS2827" s="143">
        <f>AR2827/AP2827</f>
        <v>0</v>
      </c>
      <c r="AT2827" s="144">
        <f>M2827</f>
        <v>17704</v>
      </c>
      <c r="AU2827" s="141">
        <f>AO2827</f>
        <v>17704</v>
      </c>
      <c r="AV2827" s="142">
        <f>AU2827-AT2827</f>
        <v>0</v>
      </c>
      <c r="AW2827" s="143">
        <f>AV2827/AT2827</f>
        <v>0</v>
      </c>
      <c r="AY2827" s="146" t="str">
        <f t="shared" si="2202"/>
        <v>33.00</v>
      </c>
      <c r="AZ2827" s="1186" t="b">
        <f>COUNTIF('[1]Codes SEC'!$B$2:$B$250,Ministres!AY2827)&gt;0</f>
        <v>1</v>
      </c>
    </row>
    <row r="2828" spans="1:64" ht="30.6" x14ac:dyDescent="0.25">
      <c r="A2828" s="15" t="s">
        <v>2799</v>
      </c>
      <c r="B2828" s="225">
        <v>18</v>
      </c>
      <c r="C2828" s="122" t="s">
        <v>1315</v>
      </c>
      <c r="D2828" s="123">
        <v>1000</v>
      </c>
      <c r="E2828" s="226"/>
      <c r="F2828" s="122">
        <v>12</v>
      </c>
      <c r="G2828" s="126">
        <v>3</v>
      </c>
      <c r="H2828" s="35" t="str">
        <f t="shared" si="2160"/>
        <v>109</v>
      </c>
      <c r="I2828" s="36" t="s">
        <v>1570</v>
      </c>
      <c r="J2828" s="37" t="s">
        <v>3272</v>
      </c>
      <c r="K2828" s="244" t="s">
        <v>3273</v>
      </c>
      <c r="L2828" s="232">
        <v>2</v>
      </c>
      <c r="M2828" s="233">
        <v>2</v>
      </c>
      <c r="N2828" s="130"/>
      <c r="O2828" s="131"/>
      <c r="P2828" s="131"/>
      <c r="Q2828" s="131"/>
      <c r="R2828" s="131"/>
      <c r="S2828" s="131"/>
      <c r="T2828" s="132" t="str">
        <f t="shared" si="2188"/>
        <v>OK</v>
      </c>
      <c r="U2828" s="138"/>
      <c r="V2828" s="138"/>
      <c r="W2828" s="139"/>
      <c r="X2828" s="139"/>
      <c r="Y2828" s="132" t="str">
        <f t="shared" si="2189"/>
        <v>OK</v>
      </c>
      <c r="Z2828" s="210"/>
      <c r="AA2828" s="204"/>
      <c r="AB2828" s="202"/>
      <c r="AC2828" s="202"/>
      <c r="AD2828" s="202"/>
      <c r="AE2828" s="202"/>
      <c r="AF2828" s="202"/>
      <c r="AG2828" s="132" t="str">
        <f t="shared" si="2190"/>
        <v>OK</v>
      </c>
      <c r="AH2828" s="138"/>
      <c r="AI2828" s="138"/>
      <c r="AJ2828" s="139"/>
      <c r="AK2828" s="139"/>
      <c r="AL2828" s="132" t="str">
        <f t="shared" si="2191"/>
        <v>OK</v>
      </c>
      <c r="AM2828" s="140"/>
      <c r="AN2828" s="119">
        <f t="shared" si="2192"/>
        <v>2</v>
      </c>
      <c r="AO2828" s="120">
        <f t="shared" si="2193"/>
        <v>2</v>
      </c>
      <c r="AP2828" s="39">
        <f t="shared" si="2194"/>
        <v>2</v>
      </c>
      <c r="AQ2828" s="141">
        <f t="shared" si="2195"/>
        <v>2</v>
      </c>
      <c r="AR2828" s="142">
        <f t="shared" si="2196"/>
        <v>0</v>
      </c>
      <c r="AS2828" s="143">
        <f t="shared" ref="AS2828:AS2841" si="2203">AR2828/AP2828</f>
        <v>0</v>
      </c>
      <c r="AT2828" s="144">
        <f t="shared" si="2198"/>
        <v>2</v>
      </c>
      <c r="AU2828" s="141">
        <f t="shared" si="2199"/>
        <v>2</v>
      </c>
      <c r="AV2828" s="142">
        <f t="shared" si="2200"/>
        <v>0</v>
      </c>
      <c r="AW2828" s="143">
        <f t="shared" ref="AW2828:AW2841" si="2204">AV2828/AT2828</f>
        <v>0</v>
      </c>
      <c r="AY2828" s="146" t="str">
        <f t="shared" si="2202"/>
        <v>34.41</v>
      </c>
      <c r="AZ2828" s="1186" t="b">
        <f>COUNTIF('[1]Codes SEC'!$B$2:$B$250,Ministres!AY2828)&gt;0</f>
        <v>1</v>
      </c>
    </row>
    <row r="2829" spans="1:64" ht="30.6" x14ac:dyDescent="0.25">
      <c r="A2829" s="15" t="s">
        <v>2799</v>
      </c>
      <c r="B2829" s="225">
        <v>18</v>
      </c>
      <c r="C2829" s="122" t="s">
        <v>1315</v>
      </c>
      <c r="D2829" s="123">
        <v>1000</v>
      </c>
      <c r="E2829" s="226"/>
      <c r="F2829" s="122">
        <v>12</v>
      </c>
      <c r="G2829" s="126">
        <v>3</v>
      </c>
      <c r="H2829" s="35" t="str">
        <f t="shared" si="2160"/>
        <v>109</v>
      </c>
      <c r="I2829" s="36" t="s">
        <v>121</v>
      </c>
      <c r="J2829" s="37" t="s">
        <v>3274</v>
      </c>
      <c r="K2829" s="244" t="s">
        <v>3275</v>
      </c>
      <c r="L2829" s="232">
        <v>901</v>
      </c>
      <c r="M2829" s="233">
        <v>901</v>
      </c>
      <c r="N2829" s="130"/>
      <c r="O2829" s="131"/>
      <c r="P2829" s="131"/>
      <c r="Q2829" s="131"/>
      <c r="R2829" s="131"/>
      <c r="S2829" s="131"/>
      <c r="T2829" s="132" t="str">
        <f>IF(SUM(N2829:S2829)=U2829,"OK",SUM(N2829:S2829)-U2829)</f>
        <v>OK</v>
      </c>
      <c r="U2829" s="138"/>
      <c r="V2829" s="138"/>
      <c r="W2829" s="139"/>
      <c r="X2829" s="139"/>
      <c r="Y2829" s="132" t="str">
        <f>IF(SUM(W2829:X2829)=Z2829,"OK",SUM(W2829:X2829)-Z2829)</f>
        <v>OK</v>
      </c>
      <c r="Z2829" s="210"/>
      <c r="AA2829" s="204"/>
      <c r="AB2829" s="202"/>
      <c r="AC2829" s="202"/>
      <c r="AD2829" s="202"/>
      <c r="AE2829" s="202"/>
      <c r="AF2829" s="202"/>
      <c r="AG2829" s="132" t="str">
        <f>IF(SUM(AA2829:AF2829)=AH2829,"OK",SUM(AA2829:AF2829)-AH2829)</f>
        <v>OK</v>
      </c>
      <c r="AH2829" s="138"/>
      <c r="AI2829" s="138"/>
      <c r="AJ2829" s="139"/>
      <c r="AK2829" s="139"/>
      <c r="AL2829" s="132" t="str">
        <f>IF(SUM(AJ2829:AK2829)=AM2829,"OK",SUM(AJ2829:AK2829)-AM2829)</f>
        <v>OK</v>
      </c>
      <c r="AM2829" s="140"/>
      <c r="AN2829" s="119">
        <f>L2829+U2829+V2829+Z2829</f>
        <v>901</v>
      </c>
      <c r="AO2829" s="120">
        <f>M2829+AH2829+AI2829+AM2829</f>
        <v>901</v>
      </c>
      <c r="AP2829" s="39">
        <f>L2829</f>
        <v>901</v>
      </c>
      <c r="AQ2829" s="141">
        <f>AN2829</f>
        <v>901</v>
      </c>
      <c r="AR2829" s="142">
        <f>AQ2829-AP2829</f>
        <v>0</v>
      </c>
      <c r="AS2829" s="143">
        <f>AR2829/AP2829</f>
        <v>0</v>
      </c>
      <c r="AT2829" s="144">
        <f>M2829</f>
        <v>901</v>
      </c>
      <c r="AU2829" s="141">
        <f>AO2829</f>
        <v>901</v>
      </c>
      <c r="AV2829" s="142">
        <f>AU2829-AT2829</f>
        <v>0</v>
      </c>
      <c r="AW2829" s="143">
        <f>AV2829/AT2829</f>
        <v>0</v>
      </c>
      <c r="AY2829" s="146" t="str">
        <f t="shared" si="2202"/>
        <v>41.40</v>
      </c>
      <c r="AZ2829" s="1186" t="b">
        <f>COUNTIF('[1]Codes SEC'!$B$2:$B$250,Ministres!AY2829)&gt;0</f>
        <v>1</v>
      </c>
    </row>
    <row r="2830" spans="1:64" ht="30.6" x14ac:dyDescent="0.25">
      <c r="A2830" s="15" t="s">
        <v>2799</v>
      </c>
      <c r="B2830" s="225">
        <v>18</v>
      </c>
      <c r="C2830" s="122" t="s">
        <v>1315</v>
      </c>
      <c r="D2830" s="123">
        <v>1000</v>
      </c>
      <c r="E2830" s="226"/>
      <c r="F2830" s="122">
        <v>12</v>
      </c>
      <c r="G2830" s="126">
        <v>3</v>
      </c>
      <c r="H2830" s="35" t="str">
        <f t="shared" si="2160"/>
        <v>109</v>
      </c>
      <c r="I2830" s="36" t="s">
        <v>121</v>
      </c>
      <c r="J2830" s="37" t="s">
        <v>3276</v>
      </c>
      <c r="K2830" s="244" t="s">
        <v>3277</v>
      </c>
      <c r="L2830" s="232">
        <v>0</v>
      </c>
      <c r="M2830" s="233">
        <v>0</v>
      </c>
      <c r="N2830" s="130"/>
      <c r="O2830" s="131"/>
      <c r="P2830" s="131"/>
      <c r="Q2830" s="131"/>
      <c r="R2830" s="131"/>
      <c r="S2830" s="131"/>
      <c r="T2830" s="132" t="str">
        <f t="shared" si="2188"/>
        <v>OK</v>
      </c>
      <c r="U2830" s="138"/>
      <c r="V2830" s="138"/>
      <c r="W2830" s="139"/>
      <c r="X2830" s="139"/>
      <c r="Y2830" s="132" t="str">
        <f t="shared" si="2189"/>
        <v>OK</v>
      </c>
      <c r="Z2830" s="210"/>
      <c r="AA2830" s="204"/>
      <c r="AB2830" s="202"/>
      <c r="AC2830" s="202"/>
      <c r="AD2830" s="202"/>
      <c r="AE2830" s="202"/>
      <c r="AF2830" s="202"/>
      <c r="AG2830" s="132" t="str">
        <f t="shared" si="2190"/>
        <v>OK</v>
      </c>
      <c r="AH2830" s="138"/>
      <c r="AI2830" s="138"/>
      <c r="AJ2830" s="139"/>
      <c r="AK2830" s="139"/>
      <c r="AL2830" s="132" t="str">
        <f t="shared" si="2191"/>
        <v>OK</v>
      </c>
      <c r="AM2830" s="140"/>
      <c r="AN2830" s="119">
        <f t="shared" si="2192"/>
        <v>0</v>
      </c>
      <c r="AO2830" s="120">
        <f t="shared" si="2193"/>
        <v>0</v>
      </c>
      <c r="AP2830" s="39">
        <f t="shared" si="2194"/>
        <v>0</v>
      </c>
      <c r="AQ2830" s="141">
        <f t="shared" si="2195"/>
        <v>0</v>
      </c>
      <c r="AR2830" s="142">
        <f t="shared" si="2196"/>
        <v>0</v>
      </c>
      <c r="AS2830" s="143" t="e">
        <f t="shared" si="2203"/>
        <v>#DIV/0!</v>
      </c>
      <c r="AT2830" s="144">
        <f t="shared" si="2198"/>
        <v>0</v>
      </c>
      <c r="AU2830" s="141">
        <f t="shared" si="2199"/>
        <v>0</v>
      </c>
      <c r="AV2830" s="142">
        <f t="shared" si="2200"/>
        <v>0</v>
      </c>
      <c r="AW2830" s="143" t="e">
        <f t="shared" si="2204"/>
        <v>#DIV/0!</v>
      </c>
      <c r="AY2830" s="146" t="str">
        <f t="shared" si="2202"/>
        <v>41.40</v>
      </c>
      <c r="AZ2830" s="1186" t="b">
        <f>COUNTIF('[1]Codes SEC'!$B$2:$B$250,Ministres!AY2830)&gt;0</f>
        <v>1</v>
      </c>
    </row>
    <row r="2831" spans="1:64" ht="30.6" x14ac:dyDescent="0.25">
      <c r="A2831" s="15" t="s">
        <v>2799</v>
      </c>
      <c r="B2831" s="225">
        <v>18</v>
      </c>
      <c r="C2831" s="122" t="s">
        <v>1315</v>
      </c>
      <c r="D2831" s="123">
        <v>1000</v>
      </c>
      <c r="E2831" s="226"/>
      <c r="F2831" s="122">
        <v>12</v>
      </c>
      <c r="G2831" s="126">
        <v>3</v>
      </c>
      <c r="H2831" s="35" t="str">
        <f t="shared" si="2160"/>
        <v>109</v>
      </c>
      <c r="I2831" s="36" t="s">
        <v>121</v>
      </c>
      <c r="J2831" s="37" t="s">
        <v>3278</v>
      </c>
      <c r="K2831" s="244" t="s">
        <v>3279</v>
      </c>
      <c r="L2831" s="232">
        <v>0</v>
      </c>
      <c r="M2831" s="233">
        <v>0</v>
      </c>
      <c r="N2831" s="130"/>
      <c r="O2831" s="131"/>
      <c r="P2831" s="131"/>
      <c r="Q2831" s="131"/>
      <c r="R2831" s="131"/>
      <c r="S2831" s="131"/>
      <c r="T2831" s="132" t="str">
        <f t="shared" si="2188"/>
        <v>OK</v>
      </c>
      <c r="U2831" s="138"/>
      <c r="V2831" s="138"/>
      <c r="W2831" s="139"/>
      <c r="X2831" s="139"/>
      <c r="Y2831" s="132" t="str">
        <f t="shared" si="2189"/>
        <v>OK</v>
      </c>
      <c r="Z2831" s="210"/>
      <c r="AA2831" s="204"/>
      <c r="AB2831" s="202"/>
      <c r="AC2831" s="202"/>
      <c r="AD2831" s="202"/>
      <c r="AE2831" s="202"/>
      <c r="AF2831" s="202"/>
      <c r="AG2831" s="132" t="str">
        <f t="shared" si="2190"/>
        <v>OK</v>
      </c>
      <c r="AH2831" s="138"/>
      <c r="AI2831" s="138"/>
      <c r="AJ2831" s="139"/>
      <c r="AK2831" s="139"/>
      <c r="AL2831" s="132" t="str">
        <f t="shared" si="2191"/>
        <v>OK</v>
      </c>
      <c r="AM2831" s="140"/>
      <c r="AN2831" s="119">
        <f t="shared" si="2192"/>
        <v>0</v>
      </c>
      <c r="AO2831" s="120">
        <f t="shared" si="2193"/>
        <v>0</v>
      </c>
      <c r="AP2831" s="39">
        <f t="shared" si="2194"/>
        <v>0</v>
      </c>
      <c r="AQ2831" s="141">
        <f t="shared" si="2195"/>
        <v>0</v>
      </c>
      <c r="AR2831" s="142">
        <f>AQ2831-AP2831</f>
        <v>0</v>
      </c>
      <c r="AS2831" s="143" t="e">
        <f t="shared" si="2203"/>
        <v>#DIV/0!</v>
      </c>
      <c r="AT2831" s="144">
        <f t="shared" si="2198"/>
        <v>0</v>
      </c>
      <c r="AU2831" s="141">
        <f t="shared" si="2199"/>
        <v>0</v>
      </c>
      <c r="AV2831" s="142">
        <f>AU2831-AT2831</f>
        <v>0</v>
      </c>
      <c r="AW2831" s="143" t="e">
        <f t="shared" si="2204"/>
        <v>#DIV/0!</v>
      </c>
      <c r="AY2831" s="146" t="str">
        <f t="shared" si="2202"/>
        <v>41.40</v>
      </c>
      <c r="AZ2831" s="1186" t="b">
        <f>COUNTIF('[1]Codes SEC'!$B$2:$B$250,Ministres!AY2831)&gt;0</f>
        <v>1</v>
      </c>
    </row>
    <row r="2832" spans="1:64" ht="30.6" x14ac:dyDescent="0.25">
      <c r="A2832" s="15" t="s">
        <v>2799</v>
      </c>
      <c r="B2832" s="225">
        <v>18</v>
      </c>
      <c r="C2832" s="122" t="s">
        <v>1315</v>
      </c>
      <c r="D2832" s="123">
        <v>1000</v>
      </c>
      <c r="E2832" s="226"/>
      <c r="F2832" s="122">
        <v>12</v>
      </c>
      <c r="G2832" s="126">
        <v>3</v>
      </c>
      <c r="H2832" s="35" t="str">
        <f t="shared" si="2160"/>
        <v>109</v>
      </c>
      <c r="I2832" s="36" t="s">
        <v>121</v>
      </c>
      <c r="J2832" s="37" t="s">
        <v>3280</v>
      </c>
      <c r="K2832" s="244" t="s">
        <v>3281</v>
      </c>
      <c r="L2832" s="232">
        <v>0</v>
      </c>
      <c r="M2832" s="233">
        <v>0</v>
      </c>
      <c r="N2832" s="130"/>
      <c r="O2832" s="131"/>
      <c r="P2832" s="131"/>
      <c r="Q2832" s="131"/>
      <c r="R2832" s="131"/>
      <c r="S2832" s="131"/>
      <c r="T2832" s="132" t="str">
        <f t="shared" si="2188"/>
        <v>OK</v>
      </c>
      <c r="U2832" s="138"/>
      <c r="V2832" s="138"/>
      <c r="W2832" s="139"/>
      <c r="X2832" s="139"/>
      <c r="Y2832" s="132" t="str">
        <f t="shared" si="2189"/>
        <v>OK</v>
      </c>
      <c r="Z2832" s="210"/>
      <c r="AA2832" s="204"/>
      <c r="AB2832" s="202"/>
      <c r="AC2832" s="202"/>
      <c r="AD2832" s="202"/>
      <c r="AE2832" s="202"/>
      <c r="AF2832" s="202"/>
      <c r="AG2832" s="132" t="str">
        <f t="shared" si="2190"/>
        <v>OK</v>
      </c>
      <c r="AH2832" s="138"/>
      <c r="AI2832" s="138"/>
      <c r="AJ2832" s="139"/>
      <c r="AK2832" s="139"/>
      <c r="AL2832" s="132" t="str">
        <f t="shared" si="2191"/>
        <v>OK</v>
      </c>
      <c r="AM2832" s="140"/>
      <c r="AN2832" s="119">
        <f t="shared" si="2192"/>
        <v>0</v>
      </c>
      <c r="AO2832" s="120">
        <f t="shared" si="2193"/>
        <v>0</v>
      </c>
      <c r="AP2832" s="39">
        <f t="shared" si="2194"/>
        <v>0</v>
      </c>
      <c r="AQ2832" s="141">
        <f t="shared" si="2195"/>
        <v>0</v>
      </c>
      <c r="AR2832" s="142">
        <f>AQ2832-AP2832</f>
        <v>0</v>
      </c>
      <c r="AS2832" s="143" t="e">
        <f t="shared" si="2203"/>
        <v>#DIV/0!</v>
      </c>
      <c r="AT2832" s="144">
        <f t="shared" si="2198"/>
        <v>0</v>
      </c>
      <c r="AU2832" s="141">
        <f t="shared" si="2199"/>
        <v>0</v>
      </c>
      <c r="AV2832" s="142">
        <f>AU2832-AT2832</f>
        <v>0</v>
      </c>
      <c r="AW2832" s="143" t="e">
        <f t="shared" si="2204"/>
        <v>#DIV/0!</v>
      </c>
      <c r="AX2832" s="12"/>
      <c r="AY2832" s="146" t="str">
        <f t="shared" si="2202"/>
        <v>41.40</v>
      </c>
      <c r="AZ2832" s="1186" t="b">
        <f>COUNTIF('[1]Codes SEC'!$B$2:$B$250,Ministres!AY2832)&gt;0</f>
        <v>1</v>
      </c>
    </row>
    <row r="2833" spans="1:64" ht="30.6" x14ac:dyDescent="0.25">
      <c r="A2833" s="15" t="s">
        <v>2799</v>
      </c>
      <c r="B2833" s="225">
        <v>18</v>
      </c>
      <c r="C2833" s="122" t="s">
        <v>1315</v>
      </c>
      <c r="D2833" s="123">
        <v>1000</v>
      </c>
      <c r="E2833" s="226"/>
      <c r="F2833" s="122">
        <v>1</v>
      </c>
      <c r="G2833" s="126">
        <v>3</v>
      </c>
      <c r="H2833" s="35" t="str">
        <f t="shared" si="2160"/>
        <v>109</v>
      </c>
      <c r="I2833" s="36" t="s">
        <v>296</v>
      </c>
      <c r="J2833" s="37" t="s">
        <v>3282</v>
      </c>
      <c r="K2833" s="331" t="s">
        <v>3283</v>
      </c>
      <c r="L2833" s="232">
        <v>60</v>
      </c>
      <c r="M2833" s="233">
        <v>60</v>
      </c>
      <c r="N2833" s="130"/>
      <c r="O2833" s="131"/>
      <c r="P2833" s="131"/>
      <c r="Q2833" s="131"/>
      <c r="R2833" s="131"/>
      <c r="S2833" s="131"/>
      <c r="T2833" s="132" t="str">
        <f t="shared" si="2188"/>
        <v>OK</v>
      </c>
      <c r="U2833" s="138"/>
      <c r="V2833" s="138"/>
      <c r="W2833" s="139"/>
      <c r="X2833" s="139"/>
      <c r="Y2833" s="132" t="str">
        <f t="shared" si="2189"/>
        <v>OK</v>
      </c>
      <c r="Z2833" s="210"/>
      <c r="AA2833" s="204"/>
      <c r="AB2833" s="202"/>
      <c r="AC2833" s="202"/>
      <c r="AD2833" s="202"/>
      <c r="AE2833" s="202"/>
      <c r="AF2833" s="202"/>
      <c r="AG2833" s="132" t="str">
        <f t="shared" si="2190"/>
        <v>OK</v>
      </c>
      <c r="AH2833" s="138"/>
      <c r="AI2833" s="138"/>
      <c r="AJ2833" s="139"/>
      <c r="AK2833" s="139"/>
      <c r="AL2833" s="132" t="str">
        <f t="shared" si="2191"/>
        <v>OK</v>
      </c>
      <c r="AM2833" s="140"/>
      <c r="AN2833" s="119">
        <f t="shared" si="2192"/>
        <v>60</v>
      </c>
      <c r="AO2833" s="120">
        <f t="shared" si="2193"/>
        <v>60</v>
      </c>
      <c r="AP2833" s="39">
        <f t="shared" si="2194"/>
        <v>60</v>
      </c>
      <c r="AQ2833" s="141">
        <f t="shared" si="2195"/>
        <v>60</v>
      </c>
      <c r="AR2833" s="142">
        <f t="shared" ref="AR2833:AR2841" si="2205">AQ2833-AP2833</f>
        <v>0</v>
      </c>
      <c r="AS2833" s="143">
        <f t="shared" si="2203"/>
        <v>0</v>
      </c>
      <c r="AT2833" s="144">
        <f t="shared" si="2198"/>
        <v>60</v>
      </c>
      <c r="AU2833" s="141">
        <f t="shared" si="2199"/>
        <v>60</v>
      </c>
      <c r="AV2833" s="142">
        <f t="shared" ref="AV2833:AV2841" si="2206">AU2833-AT2833</f>
        <v>0</v>
      </c>
      <c r="AW2833" s="143">
        <f t="shared" si="2204"/>
        <v>0</v>
      </c>
      <c r="AY2833" s="146" t="str">
        <f t="shared" si="2202"/>
        <v>43.22</v>
      </c>
      <c r="AZ2833" s="1186" t="b">
        <f>COUNTIF('[1]Codes SEC'!$B$2:$B$250,Ministres!AY2833)&gt;0</f>
        <v>1</v>
      </c>
    </row>
    <row r="2834" spans="1:64" ht="30.6" x14ac:dyDescent="0.25">
      <c r="A2834" s="15" t="s">
        <v>2799</v>
      </c>
      <c r="B2834" s="225">
        <v>18</v>
      </c>
      <c r="C2834" s="122" t="s">
        <v>1315</v>
      </c>
      <c r="D2834" s="123">
        <v>1000</v>
      </c>
      <c r="E2834" s="226"/>
      <c r="F2834" s="122">
        <v>12</v>
      </c>
      <c r="G2834" s="126">
        <v>3</v>
      </c>
      <c r="H2834" s="35" t="str">
        <f t="shared" si="2160"/>
        <v>109</v>
      </c>
      <c r="I2834" s="36" t="s">
        <v>296</v>
      </c>
      <c r="J2834" s="37" t="s">
        <v>3284</v>
      </c>
      <c r="K2834" s="244" t="s">
        <v>3285</v>
      </c>
      <c r="L2834" s="232">
        <v>34</v>
      </c>
      <c r="M2834" s="233">
        <v>34</v>
      </c>
      <c r="N2834" s="130"/>
      <c r="O2834" s="131"/>
      <c r="P2834" s="131"/>
      <c r="Q2834" s="131"/>
      <c r="R2834" s="131"/>
      <c r="S2834" s="131"/>
      <c r="T2834" s="132" t="str">
        <f>IF(SUM(N2834:S2834)=U2834,"OK",SUM(N2834:S2834)-U2834)</f>
        <v>OK</v>
      </c>
      <c r="U2834" s="138"/>
      <c r="V2834" s="138"/>
      <c r="W2834" s="139"/>
      <c r="X2834" s="139"/>
      <c r="Y2834" s="132" t="str">
        <f>IF(SUM(W2834:X2834)=Z2834,"OK",SUM(W2834:X2834)-Z2834)</f>
        <v>OK</v>
      </c>
      <c r="Z2834" s="210"/>
      <c r="AA2834" s="204"/>
      <c r="AB2834" s="202"/>
      <c r="AC2834" s="202"/>
      <c r="AD2834" s="202"/>
      <c r="AE2834" s="202"/>
      <c r="AF2834" s="202"/>
      <c r="AG2834" s="132" t="str">
        <f>IF(SUM(AA2834:AF2834)=AH2834,"OK",SUM(AA2834:AF2834)-AH2834)</f>
        <v>OK</v>
      </c>
      <c r="AH2834" s="138"/>
      <c r="AI2834" s="138"/>
      <c r="AJ2834" s="139"/>
      <c r="AK2834" s="139"/>
      <c r="AL2834" s="132" t="str">
        <f>IF(SUM(AJ2834:AK2834)=AM2834,"OK",SUM(AJ2834:AK2834)-AM2834)</f>
        <v>OK</v>
      </c>
      <c r="AM2834" s="140"/>
      <c r="AN2834" s="119">
        <f>L2834+U2834+V2834+Z2834</f>
        <v>34</v>
      </c>
      <c r="AO2834" s="120">
        <f>M2834+AH2834+AI2834+AM2834</f>
        <v>34</v>
      </c>
      <c r="AP2834" s="39">
        <f>L2834</f>
        <v>34</v>
      </c>
      <c r="AQ2834" s="141">
        <f>AN2834</f>
        <v>34</v>
      </c>
      <c r="AR2834" s="142">
        <f>AQ2834-AP2834</f>
        <v>0</v>
      </c>
      <c r="AS2834" s="143">
        <f>AR2834/AP2834</f>
        <v>0</v>
      </c>
      <c r="AT2834" s="144">
        <f>M2834</f>
        <v>34</v>
      </c>
      <c r="AU2834" s="141">
        <f>AO2834</f>
        <v>34</v>
      </c>
      <c r="AV2834" s="142">
        <f>AU2834-AT2834</f>
        <v>0</v>
      </c>
      <c r="AW2834" s="143">
        <f>AV2834/AT2834</f>
        <v>0</v>
      </c>
      <c r="AY2834" s="146" t="str">
        <f t="shared" si="2202"/>
        <v>43.22</v>
      </c>
      <c r="AZ2834" s="1186" t="b">
        <f>COUNTIF('[1]Codes SEC'!$B$2:$B$250,Ministres!AY2834)&gt;0</f>
        <v>1</v>
      </c>
    </row>
    <row r="2835" spans="1:64" ht="30.6" x14ac:dyDescent="0.25">
      <c r="A2835" s="15" t="s">
        <v>2799</v>
      </c>
      <c r="B2835" s="225">
        <v>18</v>
      </c>
      <c r="C2835" s="122" t="s">
        <v>1315</v>
      </c>
      <c r="D2835" s="123">
        <v>1000</v>
      </c>
      <c r="E2835" s="226"/>
      <c r="F2835" s="122">
        <v>1</v>
      </c>
      <c r="G2835" s="126">
        <v>3</v>
      </c>
      <c r="H2835" s="35" t="str">
        <f t="shared" si="2160"/>
        <v>109</v>
      </c>
      <c r="I2835" s="36" t="s">
        <v>1181</v>
      </c>
      <c r="J2835" s="37" t="s">
        <v>3286</v>
      </c>
      <c r="K2835" s="331" t="s">
        <v>3287</v>
      </c>
      <c r="L2835" s="232">
        <v>66</v>
      </c>
      <c r="M2835" s="233">
        <v>66</v>
      </c>
      <c r="N2835" s="130"/>
      <c r="O2835" s="131"/>
      <c r="P2835" s="131"/>
      <c r="Q2835" s="131"/>
      <c r="R2835" s="131"/>
      <c r="S2835" s="131"/>
      <c r="T2835" s="132" t="str">
        <f t="shared" si="2188"/>
        <v>OK</v>
      </c>
      <c r="U2835" s="138"/>
      <c r="V2835" s="138"/>
      <c r="W2835" s="139"/>
      <c r="X2835" s="139"/>
      <c r="Y2835" s="132" t="str">
        <f t="shared" si="2189"/>
        <v>OK</v>
      </c>
      <c r="Z2835" s="210"/>
      <c r="AA2835" s="204"/>
      <c r="AB2835" s="202"/>
      <c r="AC2835" s="202"/>
      <c r="AD2835" s="202"/>
      <c r="AE2835" s="202"/>
      <c r="AF2835" s="202"/>
      <c r="AG2835" s="132" t="str">
        <f t="shared" si="2190"/>
        <v>OK</v>
      </c>
      <c r="AH2835" s="138"/>
      <c r="AI2835" s="138"/>
      <c r="AJ2835" s="139"/>
      <c r="AK2835" s="139"/>
      <c r="AL2835" s="132" t="str">
        <f t="shared" si="2191"/>
        <v>OK</v>
      </c>
      <c r="AM2835" s="140"/>
      <c r="AN2835" s="119">
        <f t="shared" si="2192"/>
        <v>66</v>
      </c>
      <c r="AO2835" s="120">
        <f t="shared" si="2193"/>
        <v>66</v>
      </c>
      <c r="AP2835" s="39">
        <f t="shared" si="2194"/>
        <v>66</v>
      </c>
      <c r="AQ2835" s="141">
        <f t="shared" si="2195"/>
        <v>66</v>
      </c>
      <c r="AR2835" s="142">
        <f t="shared" si="2205"/>
        <v>0</v>
      </c>
      <c r="AS2835" s="143">
        <f t="shared" si="2203"/>
        <v>0</v>
      </c>
      <c r="AT2835" s="144">
        <f t="shared" si="2198"/>
        <v>66</v>
      </c>
      <c r="AU2835" s="141">
        <f t="shared" si="2199"/>
        <v>66</v>
      </c>
      <c r="AV2835" s="142">
        <f t="shared" si="2206"/>
        <v>0</v>
      </c>
      <c r="AW2835" s="143">
        <f t="shared" si="2204"/>
        <v>0</v>
      </c>
      <c r="AY2835" s="146" t="str">
        <f t="shared" si="2202"/>
        <v>43.52</v>
      </c>
      <c r="AZ2835" s="1186" t="b">
        <f>COUNTIF('[1]Codes SEC'!$B$2:$B$250,Ministres!AY2835)&gt;0</f>
        <v>1</v>
      </c>
    </row>
    <row r="2836" spans="1:64" ht="30.6" x14ac:dyDescent="0.25">
      <c r="A2836" s="15" t="s">
        <v>2799</v>
      </c>
      <c r="B2836" s="225">
        <v>18</v>
      </c>
      <c r="C2836" s="122" t="s">
        <v>1315</v>
      </c>
      <c r="D2836" s="123">
        <v>1000</v>
      </c>
      <c r="E2836" s="226"/>
      <c r="F2836" s="122">
        <v>12</v>
      </c>
      <c r="G2836" s="126">
        <v>3</v>
      </c>
      <c r="H2836" s="35" t="str">
        <f t="shared" si="2160"/>
        <v>109</v>
      </c>
      <c r="I2836" s="36" t="s">
        <v>1181</v>
      </c>
      <c r="J2836" s="37" t="s">
        <v>3288</v>
      </c>
      <c r="K2836" s="244" t="s">
        <v>3289</v>
      </c>
      <c r="L2836" s="232">
        <v>15</v>
      </c>
      <c r="M2836" s="233">
        <v>15</v>
      </c>
      <c r="N2836" s="130"/>
      <c r="O2836" s="131"/>
      <c r="P2836" s="131"/>
      <c r="Q2836" s="131"/>
      <c r="R2836" s="131"/>
      <c r="S2836" s="131"/>
      <c r="T2836" s="132" t="str">
        <f t="shared" si="2188"/>
        <v>OK</v>
      </c>
      <c r="U2836" s="138"/>
      <c r="V2836" s="138"/>
      <c r="W2836" s="139"/>
      <c r="X2836" s="139"/>
      <c r="Y2836" s="132" t="str">
        <f t="shared" si="2189"/>
        <v>OK</v>
      </c>
      <c r="Z2836" s="210"/>
      <c r="AA2836" s="204"/>
      <c r="AB2836" s="202"/>
      <c r="AC2836" s="202"/>
      <c r="AD2836" s="202"/>
      <c r="AE2836" s="202"/>
      <c r="AF2836" s="202"/>
      <c r="AG2836" s="132" t="str">
        <f t="shared" si="2190"/>
        <v>OK</v>
      </c>
      <c r="AH2836" s="138"/>
      <c r="AI2836" s="138"/>
      <c r="AJ2836" s="139"/>
      <c r="AK2836" s="139"/>
      <c r="AL2836" s="132" t="str">
        <f t="shared" si="2191"/>
        <v>OK</v>
      </c>
      <c r="AM2836" s="140"/>
      <c r="AN2836" s="119">
        <f t="shared" si="2192"/>
        <v>15</v>
      </c>
      <c r="AO2836" s="120">
        <f t="shared" si="2193"/>
        <v>15</v>
      </c>
      <c r="AP2836" s="39">
        <f t="shared" si="2194"/>
        <v>15</v>
      </c>
      <c r="AQ2836" s="141">
        <f t="shared" si="2195"/>
        <v>15</v>
      </c>
      <c r="AR2836" s="142">
        <f t="shared" si="2205"/>
        <v>0</v>
      </c>
      <c r="AS2836" s="143">
        <f t="shared" si="2203"/>
        <v>0</v>
      </c>
      <c r="AT2836" s="144">
        <f t="shared" si="2198"/>
        <v>15</v>
      </c>
      <c r="AU2836" s="141">
        <f t="shared" si="2199"/>
        <v>15</v>
      </c>
      <c r="AV2836" s="142">
        <f t="shared" si="2206"/>
        <v>0</v>
      </c>
      <c r="AW2836" s="143">
        <f t="shared" si="2204"/>
        <v>0</v>
      </c>
      <c r="AY2836" s="146" t="str">
        <f t="shared" si="2202"/>
        <v>43.52</v>
      </c>
      <c r="AZ2836" s="1186" t="b">
        <f>COUNTIF('[1]Codes SEC'!$B$2:$B$250,Ministres!AY2836)&gt;0</f>
        <v>1</v>
      </c>
    </row>
    <row r="2837" spans="1:64" ht="30.6" x14ac:dyDescent="0.25">
      <c r="A2837" s="15" t="s">
        <v>2799</v>
      </c>
      <c r="B2837" s="225">
        <v>18</v>
      </c>
      <c r="C2837" s="122" t="s">
        <v>1315</v>
      </c>
      <c r="D2837" s="123">
        <v>1000</v>
      </c>
      <c r="E2837" s="226"/>
      <c r="F2837" s="122">
        <v>12</v>
      </c>
      <c r="G2837" s="126">
        <v>3</v>
      </c>
      <c r="H2837" s="35" t="str">
        <f t="shared" si="2160"/>
        <v>109</v>
      </c>
      <c r="I2837" s="36">
        <v>84352000</v>
      </c>
      <c r="J2837" s="37" t="s">
        <v>3290</v>
      </c>
      <c r="K2837" s="244" t="s">
        <v>3291</v>
      </c>
      <c r="L2837" s="232">
        <v>1340</v>
      </c>
      <c r="M2837" s="233">
        <v>1340</v>
      </c>
      <c r="N2837" s="130"/>
      <c r="O2837" s="131"/>
      <c r="P2837" s="131"/>
      <c r="Q2837" s="131"/>
      <c r="R2837" s="131"/>
      <c r="S2837" s="131"/>
      <c r="T2837" s="132" t="str">
        <f t="shared" si="2188"/>
        <v>OK</v>
      </c>
      <c r="U2837" s="138"/>
      <c r="V2837" s="138"/>
      <c r="W2837" s="139"/>
      <c r="X2837" s="139"/>
      <c r="Y2837" s="132" t="str">
        <f t="shared" si="2189"/>
        <v>OK</v>
      </c>
      <c r="Z2837" s="210"/>
      <c r="AA2837" s="204"/>
      <c r="AB2837" s="202"/>
      <c r="AC2837" s="202"/>
      <c r="AD2837" s="202"/>
      <c r="AE2837" s="202"/>
      <c r="AF2837" s="202"/>
      <c r="AG2837" s="132" t="str">
        <f t="shared" si="2190"/>
        <v>OK</v>
      </c>
      <c r="AH2837" s="138"/>
      <c r="AI2837" s="138"/>
      <c r="AJ2837" s="139"/>
      <c r="AK2837" s="139"/>
      <c r="AL2837" s="132" t="str">
        <f t="shared" si="2191"/>
        <v>OK</v>
      </c>
      <c r="AM2837" s="140"/>
      <c r="AN2837" s="119">
        <f t="shared" si="2192"/>
        <v>1340</v>
      </c>
      <c r="AO2837" s="120">
        <f t="shared" si="2193"/>
        <v>1340</v>
      </c>
      <c r="AP2837" s="39">
        <f t="shared" si="2194"/>
        <v>1340</v>
      </c>
      <c r="AQ2837" s="141">
        <f t="shared" si="2195"/>
        <v>1340</v>
      </c>
      <c r="AR2837" s="142">
        <f t="shared" si="2205"/>
        <v>0</v>
      </c>
      <c r="AS2837" s="143">
        <f t="shared" si="2203"/>
        <v>0</v>
      </c>
      <c r="AT2837" s="144">
        <f t="shared" si="2198"/>
        <v>1340</v>
      </c>
      <c r="AU2837" s="141">
        <f t="shared" si="2199"/>
        <v>1340</v>
      </c>
      <c r="AV2837" s="142">
        <f t="shared" si="2206"/>
        <v>0</v>
      </c>
      <c r="AW2837" s="143">
        <f t="shared" si="2204"/>
        <v>0</v>
      </c>
      <c r="AY2837" s="146" t="str">
        <f t="shared" si="2202"/>
        <v>43.52</v>
      </c>
      <c r="AZ2837" s="1186" t="b">
        <f>COUNTIF('[1]Codes SEC'!$B$2:$B$250,Ministres!AY2837)&gt;0</f>
        <v>1</v>
      </c>
    </row>
    <row r="2838" spans="1:64" ht="30.6" x14ac:dyDescent="0.25">
      <c r="A2838" s="15" t="s">
        <v>2799</v>
      </c>
      <c r="B2838" s="225">
        <v>18</v>
      </c>
      <c r="C2838" s="122" t="s">
        <v>1315</v>
      </c>
      <c r="D2838" s="123">
        <v>1000</v>
      </c>
      <c r="E2838" s="226"/>
      <c r="F2838" s="122">
        <v>12</v>
      </c>
      <c r="G2838" s="126">
        <v>3</v>
      </c>
      <c r="H2838" s="35" t="str">
        <f t="shared" si="2160"/>
        <v>109</v>
      </c>
      <c r="I2838" s="36">
        <v>84511000</v>
      </c>
      <c r="J2838" s="37" t="s">
        <v>3292</v>
      </c>
      <c r="K2838" s="213" t="s">
        <v>3293</v>
      </c>
      <c r="L2838" s="232">
        <v>0</v>
      </c>
      <c r="M2838" s="233">
        <v>0</v>
      </c>
      <c r="N2838" s="130"/>
      <c r="O2838" s="131"/>
      <c r="P2838" s="131"/>
      <c r="Q2838" s="131"/>
      <c r="R2838" s="131"/>
      <c r="S2838" s="131"/>
      <c r="T2838" s="132" t="str">
        <f>IF(SUM(N2838:S2838)=U2838,"OK",SUM(N2838:S2838)-U2838)</f>
        <v>OK</v>
      </c>
      <c r="U2838" s="138"/>
      <c r="V2838" s="138"/>
      <c r="W2838" s="139"/>
      <c r="X2838" s="139"/>
      <c r="Y2838" s="132" t="str">
        <f>IF(SUM(W2838:X2838)=Z2838,"OK",SUM(W2838:X2838)-Z2838)</f>
        <v>OK</v>
      </c>
      <c r="Z2838" s="210"/>
      <c r="AA2838" s="204"/>
      <c r="AB2838" s="202"/>
      <c r="AC2838" s="202"/>
      <c r="AD2838" s="202"/>
      <c r="AE2838" s="202"/>
      <c r="AF2838" s="202"/>
      <c r="AG2838" s="132" t="str">
        <f>IF(SUM(AA2838:AF2838)=AH2838,"OK",SUM(AA2838:AF2838)-AH2838)</f>
        <v>OK</v>
      </c>
      <c r="AH2838" s="138"/>
      <c r="AI2838" s="138"/>
      <c r="AJ2838" s="139"/>
      <c r="AK2838" s="139"/>
      <c r="AL2838" s="132" t="str">
        <f>IF(SUM(AJ2838:AK2838)=AM2838,"OK",SUM(AJ2838:AK2838)-AM2838)</f>
        <v>OK</v>
      </c>
      <c r="AM2838" s="140"/>
      <c r="AN2838" s="119">
        <f>L2838+U2838+V2838+Z2838</f>
        <v>0</v>
      </c>
      <c r="AO2838" s="120">
        <f>M2838+AH2838+AI2838+AM2838</f>
        <v>0</v>
      </c>
      <c r="AP2838" s="39">
        <f>L2838</f>
        <v>0</v>
      </c>
      <c r="AQ2838" s="141">
        <f>AN2838</f>
        <v>0</v>
      </c>
      <c r="AR2838" s="142">
        <f>AQ2838-AP2838</f>
        <v>0</v>
      </c>
      <c r="AS2838" s="143" t="e">
        <f>AR2838/AP2838</f>
        <v>#DIV/0!</v>
      </c>
      <c r="AT2838" s="144">
        <f>M2838</f>
        <v>0</v>
      </c>
      <c r="AU2838" s="141">
        <f>AO2838</f>
        <v>0</v>
      </c>
      <c r="AV2838" s="142">
        <f>AU2838-AT2838</f>
        <v>0</v>
      </c>
      <c r="AW2838" s="143" t="e">
        <f>AV2838/AT2838</f>
        <v>#DIV/0!</v>
      </c>
      <c r="AY2838" s="146" t="str">
        <f t="shared" si="2202"/>
        <v>45.11</v>
      </c>
      <c r="AZ2838" s="1186" t="b">
        <f>COUNTIF('[1]Codes SEC'!$B$2:$B$250,Ministres!AY2838)&gt;0</f>
        <v>1</v>
      </c>
    </row>
    <row r="2839" spans="1:64" ht="30.6" x14ac:dyDescent="0.25">
      <c r="A2839" s="15" t="s">
        <v>2799</v>
      </c>
      <c r="B2839" s="225">
        <v>18</v>
      </c>
      <c r="C2839" s="122" t="s">
        <v>1315</v>
      </c>
      <c r="D2839" s="123">
        <v>1000</v>
      </c>
      <c r="E2839" s="226"/>
      <c r="F2839" s="122">
        <v>12</v>
      </c>
      <c r="G2839" s="126">
        <v>3</v>
      </c>
      <c r="H2839" s="35" t="str">
        <f t="shared" si="2160"/>
        <v>109</v>
      </c>
      <c r="I2839" s="36" t="s">
        <v>301</v>
      </c>
      <c r="J2839" s="37" t="s">
        <v>3294</v>
      </c>
      <c r="K2839" s="244" t="s">
        <v>3295</v>
      </c>
      <c r="L2839" s="232">
        <v>12</v>
      </c>
      <c r="M2839" s="233">
        <v>12</v>
      </c>
      <c r="N2839" s="130"/>
      <c r="O2839" s="131"/>
      <c r="P2839" s="131"/>
      <c r="Q2839" s="131"/>
      <c r="R2839" s="131"/>
      <c r="S2839" s="131"/>
      <c r="T2839" s="132" t="str">
        <f t="shared" si="2188"/>
        <v>OK</v>
      </c>
      <c r="U2839" s="138"/>
      <c r="V2839" s="138"/>
      <c r="W2839" s="139"/>
      <c r="X2839" s="139"/>
      <c r="Y2839" s="132" t="str">
        <f t="shared" si="2189"/>
        <v>OK</v>
      </c>
      <c r="Z2839" s="210"/>
      <c r="AA2839" s="204"/>
      <c r="AB2839" s="202"/>
      <c r="AC2839" s="202"/>
      <c r="AD2839" s="202"/>
      <c r="AE2839" s="202"/>
      <c r="AF2839" s="202"/>
      <c r="AG2839" s="132" t="str">
        <f t="shared" si="2190"/>
        <v>OK</v>
      </c>
      <c r="AH2839" s="138"/>
      <c r="AI2839" s="138"/>
      <c r="AJ2839" s="139"/>
      <c r="AK2839" s="139"/>
      <c r="AL2839" s="132" t="str">
        <f t="shared" si="2191"/>
        <v>OK</v>
      </c>
      <c r="AM2839" s="140"/>
      <c r="AN2839" s="119">
        <f t="shared" si="2192"/>
        <v>12</v>
      </c>
      <c r="AO2839" s="120">
        <f t="shared" si="2193"/>
        <v>12</v>
      </c>
      <c r="AP2839" s="39">
        <f t="shared" si="2194"/>
        <v>12</v>
      </c>
      <c r="AQ2839" s="141">
        <f t="shared" si="2195"/>
        <v>12</v>
      </c>
      <c r="AR2839" s="142">
        <f t="shared" si="2205"/>
        <v>0</v>
      </c>
      <c r="AS2839" s="143">
        <f t="shared" si="2203"/>
        <v>0</v>
      </c>
      <c r="AT2839" s="144">
        <f t="shared" si="2198"/>
        <v>12</v>
      </c>
      <c r="AU2839" s="141">
        <f t="shared" si="2199"/>
        <v>12</v>
      </c>
      <c r="AV2839" s="142">
        <f t="shared" si="2206"/>
        <v>0</v>
      </c>
      <c r="AW2839" s="143">
        <f t="shared" si="2204"/>
        <v>0</v>
      </c>
      <c r="AY2839" s="146" t="str">
        <f t="shared" si="2202"/>
        <v>45.24</v>
      </c>
      <c r="AZ2839" s="1186" t="b">
        <f>COUNTIF('[1]Codes SEC'!$B$2:$B$250,Ministres!AY2839)&gt;0</f>
        <v>1</v>
      </c>
    </row>
    <row r="2840" spans="1:64" ht="30.6" x14ac:dyDescent="0.25">
      <c r="A2840" s="15" t="s">
        <v>2799</v>
      </c>
      <c r="B2840" s="225">
        <v>18</v>
      </c>
      <c r="C2840" s="122" t="s">
        <v>1315</v>
      </c>
      <c r="D2840" s="123">
        <v>1000</v>
      </c>
      <c r="E2840" s="226"/>
      <c r="F2840" s="122">
        <v>12</v>
      </c>
      <c r="G2840" s="126">
        <v>3</v>
      </c>
      <c r="H2840" s="35" t="str">
        <f t="shared" si="2160"/>
        <v>109</v>
      </c>
      <c r="I2840" s="36" t="s">
        <v>3296</v>
      </c>
      <c r="J2840" s="37" t="s">
        <v>3297</v>
      </c>
      <c r="K2840" s="213" t="s">
        <v>3298</v>
      </c>
      <c r="L2840" s="232">
        <v>0</v>
      </c>
      <c r="M2840" s="233">
        <v>0</v>
      </c>
      <c r="N2840" s="130"/>
      <c r="O2840" s="131"/>
      <c r="P2840" s="131"/>
      <c r="Q2840" s="131"/>
      <c r="R2840" s="131"/>
      <c r="S2840" s="131"/>
      <c r="T2840" s="132" t="str">
        <f>IF(SUM(N2840:S2840)=U2840,"OK",SUM(N2840:S2840)-U2840)</f>
        <v>OK</v>
      </c>
      <c r="U2840" s="138"/>
      <c r="V2840" s="138"/>
      <c r="W2840" s="139"/>
      <c r="X2840" s="139"/>
      <c r="Y2840" s="132" t="str">
        <f>IF(SUM(W2840:X2840)=Z2840,"OK",SUM(W2840:X2840)-Z2840)</f>
        <v>OK</v>
      </c>
      <c r="Z2840" s="210"/>
      <c r="AA2840" s="204"/>
      <c r="AB2840" s="202"/>
      <c r="AC2840" s="202"/>
      <c r="AD2840" s="202"/>
      <c r="AE2840" s="202"/>
      <c r="AF2840" s="202"/>
      <c r="AG2840" s="132" t="str">
        <f>IF(SUM(AA2840:AF2840)=AH2840,"OK",SUM(AA2840:AF2840)-AH2840)</f>
        <v>OK</v>
      </c>
      <c r="AH2840" s="138"/>
      <c r="AI2840" s="138"/>
      <c r="AJ2840" s="139"/>
      <c r="AK2840" s="139"/>
      <c r="AL2840" s="132" t="str">
        <f>IF(SUM(AJ2840:AK2840)=AM2840,"OK",SUM(AJ2840:AK2840)-AM2840)</f>
        <v>OK</v>
      </c>
      <c r="AM2840" s="140"/>
      <c r="AN2840" s="119">
        <f>L2840+U2840+V2840+Z2840</f>
        <v>0</v>
      </c>
      <c r="AO2840" s="120">
        <f>M2840+AH2840+AI2840+AM2840</f>
        <v>0</v>
      </c>
      <c r="AP2840" s="39">
        <f>L2840</f>
        <v>0</v>
      </c>
      <c r="AQ2840" s="141">
        <f>AN2840</f>
        <v>0</v>
      </c>
      <c r="AR2840" s="142">
        <f>AQ2840-AP2840</f>
        <v>0</v>
      </c>
      <c r="AS2840" s="143" t="e">
        <f>AR2840/AP2840</f>
        <v>#DIV/0!</v>
      </c>
      <c r="AT2840" s="144">
        <f>M2840</f>
        <v>0</v>
      </c>
      <c r="AU2840" s="141">
        <f>AO2840</f>
        <v>0</v>
      </c>
      <c r="AV2840" s="142">
        <f>AU2840-AT2840</f>
        <v>0</v>
      </c>
      <c r="AW2840" s="143" t="e">
        <f>AV2840/AT2840</f>
        <v>#DIV/0!</v>
      </c>
      <c r="AY2840" s="146" t="str">
        <f t="shared" si="2202"/>
        <v>45.35</v>
      </c>
      <c r="AZ2840" s="1186" t="b">
        <f>COUNTIF('[1]Codes SEC'!$B$2:$B$250,Ministres!AY2840)&gt;0</f>
        <v>1</v>
      </c>
    </row>
    <row r="2841" spans="1:64" s="1187" customFormat="1" ht="30.6" x14ac:dyDescent="0.25">
      <c r="A2841" s="15" t="s">
        <v>2799</v>
      </c>
      <c r="B2841" s="225">
        <v>18</v>
      </c>
      <c r="C2841" s="122" t="s">
        <v>1315</v>
      </c>
      <c r="D2841" s="123">
        <v>1000</v>
      </c>
      <c r="E2841" s="226"/>
      <c r="F2841" s="122">
        <v>12</v>
      </c>
      <c r="G2841" s="126">
        <v>3</v>
      </c>
      <c r="H2841" s="35" t="str">
        <f t="shared" si="2160"/>
        <v>109</v>
      </c>
      <c r="I2841" s="36" t="s">
        <v>2052</v>
      </c>
      <c r="J2841" s="37" t="s">
        <v>3299</v>
      </c>
      <c r="K2841" s="244" t="s">
        <v>3300</v>
      </c>
      <c r="L2841" s="232">
        <v>25</v>
      </c>
      <c r="M2841" s="233">
        <v>50</v>
      </c>
      <c r="N2841" s="130"/>
      <c r="O2841" s="131"/>
      <c r="P2841" s="131"/>
      <c r="Q2841" s="131"/>
      <c r="R2841" s="131"/>
      <c r="S2841" s="131"/>
      <c r="T2841" s="132" t="str">
        <f t="shared" si="2188"/>
        <v>OK</v>
      </c>
      <c r="U2841" s="138"/>
      <c r="V2841" s="138"/>
      <c r="W2841" s="139"/>
      <c r="X2841" s="139"/>
      <c r="Y2841" s="132" t="str">
        <f t="shared" si="2189"/>
        <v>OK</v>
      </c>
      <c r="Z2841" s="210"/>
      <c r="AA2841" s="204"/>
      <c r="AB2841" s="202"/>
      <c r="AC2841" s="202"/>
      <c r="AD2841" s="202"/>
      <c r="AE2841" s="202"/>
      <c r="AF2841" s="202"/>
      <c r="AG2841" s="132" t="str">
        <f t="shared" si="2190"/>
        <v>OK</v>
      </c>
      <c r="AH2841" s="138"/>
      <c r="AI2841" s="138"/>
      <c r="AJ2841" s="139"/>
      <c r="AK2841" s="139"/>
      <c r="AL2841" s="132" t="str">
        <f t="shared" si="2191"/>
        <v>OK</v>
      </c>
      <c r="AM2841" s="140"/>
      <c r="AN2841" s="119">
        <f t="shared" si="2192"/>
        <v>25</v>
      </c>
      <c r="AO2841" s="120">
        <f t="shared" si="2193"/>
        <v>50</v>
      </c>
      <c r="AP2841" s="39">
        <f t="shared" si="2194"/>
        <v>25</v>
      </c>
      <c r="AQ2841" s="141">
        <f t="shared" si="2195"/>
        <v>25</v>
      </c>
      <c r="AR2841" s="142">
        <f t="shared" si="2205"/>
        <v>0</v>
      </c>
      <c r="AS2841" s="143">
        <f t="shared" si="2203"/>
        <v>0</v>
      </c>
      <c r="AT2841" s="144">
        <f t="shared" si="2198"/>
        <v>50</v>
      </c>
      <c r="AU2841" s="141">
        <f t="shared" si="2199"/>
        <v>50</v>
      </c>
      <c r="AV2841" s="142">
        <f t="shared" si="2206"/>
        <v>0</v>
      </c>
      <c r="AW2841" s="143">
        <f t="shared" si="2204"/>
        <v>0</v>
      </c>
      <c r="AX2841"/>
      <c r="AY2841" s="146" t="str">
        <f t="shared" si="2202"/>
        <v>45.50</v>
      </c>
      <c r="AZ2841" s="1186" t="b">
        <f>COUNTIF('[1]Codes SEC'!$B$2:$B$250,Ministres!AY2841)&gt;0</f>
        <v>1</v>
      </c>
      <c r="BA2841"/>
      <c r="BB2841"/>
      <c r="BC2841"/>
      <c r="BD2841"/>
      <c r="BE2841"/>
      <c r="BF2841"/>
      <c r="BG2841"/>
      <c r="BH2841"/>
      <c r="BI2841"/>
      <c r="BJ2841"/>
      <c r="BK2841"/>
      <c r="BL2841"/>
    </row>
    <row r="2842" spans="1:64" ht="12.75" customHeight="1" x14ac:dyDescent="0.25">
      <c r="A2842" s="350"/>
      <c r="B2842" s="1188"/>
      <c r="C2842" s="150"/>
      <c r="D2842" s="352"/>
      <c r="E2842" s="1189"/>
      <c r="F2842" s="150"/>
      <c r="G2842" s="154"/>
      <c r="H2842" s="155"/>
      <c r="I2842" s="156"/>
      <c r="J2842" s="157"/>
      <c r="K2842" s="158" t="s">
        <v>70</v>
      </c>
      <c r="L2842" s="236">
        <f>L2819+L2823+L2824+L2825+L2826+L2828+L2829+L2833+L2835+L2821+L2834+L2836+L2839+L2841+L2830+L2840+L2831+L2832+L2822+L2838+L2837+L2827+L2820</f>
        <v>27083</v>
      </c>
      <c r="M2842" s="1190">
        <f t="shared" ref="M2842:AW2842" si="2207">M2819+M2823+M2824+M2825+M2826+M2828+M2829+M2833+M2835+M2821+M2834+M2836+M2839+M2841+M2830+M2840+M2831+M2832+M2822+M2838+M2837+M2827+M2820</f>
        <v>27191</v>
      </c>
      <c r="N2842" s="1191">
        <f t="shared" si="2207"/>
        <v>0</v>
      </c>
      <c r="O2842" s="1192">
        <f t="shared" si="2207"/>
        <v>0</v>
      </c>
      <c r="P2842" s="1192">
        <f t="shared" si="2207"/>
        <v>0</v>
      </c>
      <c r="Q2842" s="1192">
        <f t="shared" si="2207"/>
        <v>0</v>
      </c>
      <c r="R2842" s="1192">
        <f t="shared" si="2207"/>
        <v>0</v>
      </c>
      <c r="S2842" s="1192">
        <f t="shared" si="2207"/>
        <v>0</v>
      </c>
      <c r="T2842" s="1193"/>
      <c r="U2842" s="1194">
        <f t="shared" si="2207"/>
        <v>0</v>
      </c>
      <c r="V2842" s="1194">
        <f t="shared" si="2207"/>
        <v>0</v>
      </c>
      <c r="W2842" s="1192">
        <f t="shared" si="2207"/>
        <v>0</v>
      </c>
      <c r="X2842" s="1192">
        <f t="shared" si="2207"/>
        <v>0</v>
      </c>
      <c r="Y2842" s="1193"/>
      <c r="Z2842" s="1194">
        <f t="shared" si="2207"/>
        <v>0</v>
      </c>
      <c r="AA2842" s="165">
        <f t="shared" si="2207"/>
        <v>0</v>
      </c>
      <c r="AB2842" s="1192">
        <f t="shared" si="2207"/>
        <v>0</v>
      </c>
      <c r="AC2842" s="1192">
        <f t="shared" si="2207"/>
        <v>0</v>
      </c>
      <c r="AD2842" s="1192">
        <f t="shared" si="2207"/>
        <v>0</v>
      </c>
      <c r="AE2842" s="1192">
        <f t="shared" si="2207"/>
        <v>0</v>
      </c>
      <c r="AF2842" s="1192">
        <f t="shared" si="2207"/>
        <v>0</v>
      </c>
      <c r="AG2842" s="1193"/>
      <c r="AH2842" s="1194">
        <f t="shared" si="2207"/>
        <v>0</v>
      </c>
      <c r="AI2842" s="1194">
        <f t="shared" si="2207"/>
        <v>0</v>
      </c>
      <c r="AJ2842" s="1192">
        <f t="shared" si="2207"/>
        <v>0</v>
      </c>
      <c r="AK2842" s="1192">
        <f t="shared" si="2207"/>
        <v>0</v>
      </c>
      <c r="AL2842" s="1193"/>
      <c r="AM2842" s="1195">
        <f t="shared" si="2207"/>
        <v>0</v>
      </c>
      <c r="AN2842" s="167">
        <f t="shared" si="2207"/>
        <v>27083</v>
      </c>
      <c r="AO2842" s="1196">
        <f t="shared" si="2207"/>
        <v>27191</v>
      </c>
      <c r="AP2842" s="958">
        <f t="shared" si="2207"/>
        <v>27083</v>
      </c>
      <c r="AQ2842" s="1197">
        <f t="shared" si="2207"/>
        <v>27083</v>
      </c>
      <c r="AR2842" s="1197">
        <f t="shared" si="2207"/>
        <v>0</v>
      </c>
      <c r="AS2842" s="1198" t="e">
        <f t="shared" si="2207"/>
        <v>#DIV/0!</v>
      </c>
      <c r="AT2842" s="1199">
        <f t="shared" si="2207"/>
        <v>27191</v>
      </c>
      <c r="AU2842" s="1197">
        <f t="shared" si="2207"/>
        <v>27191</v>
      </c>
      <c r="AV2842" s="1197">
        <f t="shared" si="2207"/>
        <v>0</v>
      </c>
      <c r="AW2842" s="1198" t="e">
        <f t="shared" si="2207"/>
        <v>#DIV/0!</v>
      </c>
      <c r="AY2842" s="146"/>
      <c r="AZ2842" s="1200"/>
    </row>
    <row r="2843" spans="1:64" ht="12.75" customHeight="1" x14ac:dyDescent="0.25">
      <c r="A2843" s="356"/>
      <c r="B2843" s="225"/>
      <c r="C2843" s="122"/>
      <c r="D2843" s="357"/>
      <c r="E2843" s="226"/>
      <c r="F2843" s="122"/>
      <c r="G2843" s="126"/>
      <c r="H2843" s="35"/>
      <c r="I2843" s="36"/>
      <c r="J2843" s="37"/>
      <c r="K2843" s="240"/>
      <c r="L2843" s="241"/>
      <c r="M2843" s="242"/>
      <c r="N2843" s="201"/>
      <c r="O2843" s="202"/>
      <c r="P2843" s="202"/>
      <c r="Q2843" s="202"/>
      <c r="R2843" s="202"/>
      <c r="S2843" s="202"/>
      <c r="T2843" s="224"/>
      <c r="U2843" s="138"/>
      <c r="V2843" s="138"/>
      <c r="W2843" s="139"/>
      <c r="X2843" s="139"/>
      <c r="Y2843" s="224"/>
      <c r="Z2843" s="210"/>
      <c r="AA2843" s="204"/>
      <c r="AB2843" s="202"/>
      <c r="AC2843" s="202"/>
      <c r="AD2843" s="202"/>
      <c r="AE2843" s="202"/>
      <c r="AF2843" s="202"/>
      <c r="AG2843" s="224"/>
      <c r="AH2843" s="138"/>
      <c r="AI2843" s="138"/>
      <c r="AJ2843" s="139"/>
      <c r="AK2843" s="139"/>
      <c r="AL2843" s="224"/>
      <c r="AM2843" s="140"/>
      <c r="AN2843" s="211"/>
      <c r="AO2843" s="212"/>
      <c r="AP2843" s="39"/>
      <c r="AQ2843" s="141"/>
      <c r="AR2843" s="141"/>
      <c r="AS2843" s="143"/>
      <c r="AU2843" s="141"/>
      <c r="AV2843" s="141"/>
      <c r="AW2843" s="143"/>
      <c r="AY2843" s="146"/>
      <c r="AZ2843" s="1186"/>
    </row>
    <row r="2844" spans="1:64" ht="12.75" customHeight="1" x14ac:dyDescent="0.25">
      <c r="A2844" s="356"/>
      <c r="B2844" s="225"/>
      <c r="C2844" s="122"/>
      <c r="D2844" s="357"/>
      <c r="E2844" s="226"/>
      <c r="F2844" s="122"/>
      <c r="G2844" s="126"/>
      <c r="H2844" s="35"/>
      <c r="I2844" s="36"/>
      <c r="J2844" s="37"/>
      <c r="K2844" s="243" t="s">
        <v>109</v>
      </c>
      <c r="L2844" s="241"/>
      <c r="M2844" s="242"/>
      <c r="N2844" s="201"/>
      <c r="O2844" s="202"/>
      <c r="P2844" s="202"/>
      <c r="Q2844" s="202"/>
      <c r="R2844" s="202"/>
      <c r="S2844" s="202"/>
      <c r="T2844" s="224"/>
      <c r="U2844" s="138"/>
      <c r="V2844" s="138"/>
      <c r="W2844" s="139"/>
      <c r="X2844" s="139"/>
      <c r="Y2844" s="224"/>
      <c r="Z2844" s="210"/>
      <c r="AA2844" s="204"/>
      <c r="AB2844" s="202"/>
      <c r="AC2844" s="202"/>
      <c r="AD2844" s="202"/>
      <c r="AE2844" s="202"/>
      <c r="AF2844" s="202"/>
      <c r="AG2844" s="224"/>
      <c r="AH2844" s="138"/>
      <c r="AI2844" s="138"/>
      <c r="AJ2844" s="139"/>
      <c r="AK2844" s="139"/>
      <c r="AL2844" s="224"/>
      <c r="AM2844" s="140"/>
      <c r="AN2844" s="211"/>
      <c r="AO2844" s="212"/>
      <c r="AP2844" s="39"/>
      <c r="AQ2844" s="141"/>
      <c r="AR2844" s="141"/>
      <c r="AS2844" s="143"/>
      <c r="AU2844" s="141"/>
      <c r="AV2844" s="141"/>
      <c r="AW2844" s="143"/>
      <c r="AY2844" s="146"/>
      <c r="AZ2844" s="1186"/>
    </row>
    <row r="2845" spans="1:64" s="1201" customFormat="1" ht="12.75" customHeight="1" x14ac:dyDescent="0.25">
      <c r="A2845" s="356"/>
      <c r="B2845" s="225"/>
      <c r="C2845" s="122"/>
      <c r="D2845" s="357"/>
      <c r="E2845" s="226"/>
      <c r="F2845" s="122"/>
      <c r="G2845" s="126"/>
      <c r="H2845" s="35"/>
      <c r="I2845" s="36"/>
      <c r="J2845" s="37"/>
      <c r="K2845" s="231"/>
      <c r="L2845" s="241"/>
      <c r="M2845" s="242"/>
      <c r="N2845" s="201"/>
      <c r="O2845" s="202"/>
      <c r="P2845" s="202"/>
      <c r="Q2845" s="202"/>
      <c r="R2845" s="202"/>
      <c r="S2845" s="202"/>
      <c r="T2845" s="224"/>
      <c r="U2845" s="138"/>
      <c r="V2845" s="138"/>
      <c r="W2845" s="139"/>
      <c r="X2845" s="139"/>
      <c r="Y2845" s="224"/>
      <c r="Z2845" s="210"/>
      <c r="AA2845" s="204"/>
      <c r="AB2845" s="202"/>
      <c r="AC2845" s="202"/>
      <c r="AD2845" s="202"/>
      <c r="AE2845" s="202"/>
      <c r="AF2845" s="202"/>
      <c r="AG2845" s="224"/>
      <c r="AH2845" s="138"/>
      <c r="AI2845" s="138"/>
      <c r="AJ2845" s="139"/>
      <c r="AK2845" s="139"/>
      <c r="AL2845" s="224"/>
      <c r="AM2845" s="140"/>
      <c r="AN2845" s="211"/>
      <c r="AO2845" s="212"/>
      <c r="AP2845" s="39"/>
      <c r="AQ2845" s="141"/>
      <c r="AR2845" s="141"/>
      <c r="AS2845" s="143"/>
      <c r="AT2845" s="144"/>
      <c r="AU2845" s="141"/>
      <c r="AV2845" s="141"/>
      <c r="AW2845" s="143"/>
      <c r="AX2845"/>
      <c r="AY2845" s="146"/>
      <c r="AZ2845" s="1186"/>
      <c r="BA2845"/>
      <c r="BB2845"/>
      <c r="BC2845"/>
      <c r="BD2845"/>
      <c r="BE2845"/>
      <c r="BF2845"/>
      <c r="BG2845"/>
      <c r="BH2845"/>
      <c r="BI2845"/>
      <c r="BJ2845"/>
      <c r="BK2845"/>
      <c r="BL2845"/>
    </row>
    <row r="2846" spans="1:64" ht="30.6" x14ac:dyDescent="0.25">
      <c r="A2846" s="15" t="s">
        <v>2799</v>
      </c>
      <c r="B2846" s="225">
        <v>18</v>
      </c>
      <c r="C2846" s="122" t="s">
        <v>1315</v>
      </c>
      <c r="D2846" s="123">
        <v>1000</v>
      </c>
      <c r="E2846" s="226"/>
      <c r="F2846" s="122">
        <v>12</v>
      </c>
      <c r="G2846" s="126">
        <v>1</v>
      </c>
      <c r="H2846" s="35" t="str">
        <f t="shared" ref="H2846:H2901" si="2208">LEFT(J2846,3)</f>
        <v>109</v>
      </c>
      <c r="I2846" s="36" t="s">
        <v>1441</v>
      </c>
      <c r="J2846" s="37" t="s">
        <v>3301</v>
      </c>
      <c r="K2846" s="244" t="s">
        <v>3302</v>
      </c>
      <c r="L2846" s="232">
        <v>0</v>
      </c>
      <c r="M2846" s="233">
        <v>0</v>
      </c>
      <c r="N2846" s="130"/>
      <c r="O2846" s="131"/>
      <c r="P2846" s="131"/>
      <c r="Q2846" s="131"/>
      <c r="R2846" s="131"/>
      <c r="S2846" s="131"/>
      <c r="T2846" s="132" t="str">
        <f>IF(SUM(N2846:S2846)=U2846,"OK",SUM(N2846:S2846)-U2846)</f>
        <v>OK</v>
      </c>
      <c r="U2846" s="138"/>
      <c r="V2846" s="138"/>
      <c r="W2846" s="139"/>
      <c r="X2846" s="139"/>
      <c r="Y2846" s="132" t="str">
        <f>IF(SUM(W2846:X2846)=Z2846,"OK",SUM(W2846:X2846)-Z2846)</f>
        <v>OK</v>
      </c>
      <c r="Z2846" s="210"/>
      <c r="AA2846" s="204"/>
      <c r="AB2846" s="202"/>
      <c r="AC2846" s="202"/>
      <c r="AD2846" s="202"/>
      <c r="AE2846" s="202"/>
      <c r="AF2846" s="202"/>
      <c r="AG2846" s="132" t="str">
        <f>IF(SUM(AA2846:AF2846)=AH2846,"OK",SUM(AA2846:AF2846)-AH2846)</f>
        <v>OK</v>
      </c>
      <c r="AH2846" s="138"/>
      <c r="AI2846" s="138"/>
      <c r="AJ2846" s="139"/>
      <c r="AK2846" s="139"/>
      <c r="AL2846" s="132" t="str">
        <f>IF(SUM(AJ2846:AK2846)=AM2846,"OK",SUM(AJ2846:AK2846)-AM2846)</f>
        <v>OK</v>
      </c>
      <c r="AM2846" s="140"/>
      <c r="AN2846" s="119">
        <f>L2846+U2846+V2846+Z2846</f>
        <v>0</v>
      </c>
      <c r="AO2846" s="120">
        <f>M2846+AH2846+AI2846+AM2846</f>
        <v>0</v>
      </c>
      <c r="AP2846" s="39">
        <f>L2846</f>
        <v>0</v>
      </c>
      <c r="AQ2846" s="141">
        <f>AN2846</f>
        <v>0</v>
      </c>
      <c r="AR2846" s="142">
        <f>AQ2846-AP2846</f>
        <v>0</v>
      </c>
      <c r="AS2846" s="143" t="e">
        <f>AR2846/AP2846</f>
        <v>#DIV/0!</v>
      </c>
      <c r="AT2846" s="144">
        <f>M2846</f>
        <v>0</v>
      </c>
      <c r="AU2846" s="141">
        <f>AO2846</f>
        <v>0</v>
      </c>
      <c r="AV2846" s="142">
        <f>AU2846-AT2846</f>
        <v>0</v>
      </c>
      <c r="AW2846" s="143" t="e">
        <f>AV2846/AT2846</f>
        <v>#DIV/0!</v>
      </c>
      <c r="AY2846" s="146" t="str">
        <f>RIGHT(LEFT(I2846,3),2)&amp;"."&amp;RIGHT(LEFT(I2846,5),2)</f>
        <v>61.41</v>
      </c>
      <c r="AZ2846" s="1200" t="b">
        <f>COUNTIF('[1]Codes SEC'!$B$2:$B$250,Ministres!AY2846)&gt;0</f>
        <v>1</v>
      </c>
    </row>
    <row r="2847" spans="1:64" ht="30.6" x14ac:dyDescent="0.25">
      <c r="A2847" s="15" t="s">
        <v>2799</v>
      </c>
      <c r="B2847" s="225">
        <v>18</v>
      </c>
      <c r="C2847" s="122" t="s">
        <v>1315</v>
      </c>
      <c r="D2847" s="123">
        <v>1000</v>
      </c>
      <c r="E2847" s="226"/>
      <c r="F2847" s="122">
        <v>12</v>
      </c>
      <c r="G2847" s="126">
        <v>3</v>
      </c>
      <c r="H2847" s="35" t="str">
        <f t="shared" si="2208"/>
        <v>109</v>
      </c>
      <c r="I2847" s="36" t="s">
        <v>1441</v>
      </c>
      <c r="J2847" s="37" t="s">
        <v>3303</v>
      </c>
      <c r="K2847" s="331" t="s">
        <v>3304</v>
      </c>
      <c r="L2847" s="232">
        <v>0</v>
      </c>
      <c r="M2847" s="233">
        <v>0</v>
      </c>
      <c r="N2847" s="130"/>
      <c r="O2847" s="131"/>
      <c r="P2847" s="131"/>
      <c r="Q2847" s="131"/>
      <c r="R2847" s="131"/>
      <c r="S2847" s="131"/>
      <c r="T2847" s="132" t="str">
        <f t="shared" ref="T2847:T2848" si="2209">IF(SUM(N2847:S2847)=U2847,"OK",SUM(N2847:S2847)-U2847)</f>
        <v>OK</v>
      </c>
      <c r="U2847" s="138"/>
      <c r="V2847" s="138"/>
      <c r="W2847" s="139"/>
      <c r="X2847" s="139"/>
      <c r="Y2847" s="132" t="str">
        <f t="shared" ref="Y2847:Y2848" si="2210">IF(SUM(W2847:X2847)=Z2847,"OK",SUM(W2847:X2847)-Z2847)</f>
        <v>OK</v>
      </c>
      <c r="Z2847" s="210"/>
      <c r="AA2847" s="204"/>
      <c r="AB2847" s="202"/>
      <c r="AC2847" s="202"/>
      <c r="AD2847" s="202"/>
      <c r="AE2847" s="202"/>
      <c r="AF2847" s="202"/>
      <c r="AG2847" s="132" t="str">
        <f t="shared" ref="AG2847:AG2848" si="2211">IF(SUM(AA2847:AF2847)=AH2847,"OK",SUM(AA2847:AF2847)-AH2847)</f>
        <v>OK</v>
      </c>
      <c r="AH2847" s="138"/>
      <c r="AI2847" s="138"/>
      <c r="AJ2847" s="139"/>
      <c r="AK2847" s="139"/>
      <c r="AL2847" s="132" t="str">
        <f t="shared" ref="AL2847:AL2848" si="2212">IF(SUM(AJ2847:AK2847)=AM2847,"OK",SUM(AJ2847:AK2847)-AM2847)</f>
        <v>OK</v>
      </c>
      <c r="AM2847" s="140"/>
      <c r="AN2847" s="119">
        <f t="shared" ref="AN2847:AN2848" si="2213">L2847+U2847+V2847+Z2847</f>
        <v>0</v>
      </c>
      <c r="AO2847" s="120">
        <f t="shared" ref="AO2847:AO2848" si="2214">M2847+AH2847+AI2847+AM2847</f>
        <v>0</v>
      </c>
      <c r="AP2847" s="39">
        <f>L2847</f>
        <v>0</v>
      </c>
      <c r="AQ2847" s="141">
        <f>AN2847</f>
        <v>0</v>
      </c>
      <c r="AR2847" s="142">
        <f>AQ2847-AP2847</f>
        <v>0</v>
      </c>
      <c r="AS2847" s="143" t="e">
        <f>AR2847/AP2847</f>
        <v>#DIV/0!</v>
      </c>
      <c r="AT2847" s="144">
        <f>M2847</f>
        <v>0</v>
      </c>
      <c r="AU2847" s="141">
        <f>AO2847</f>
        <v>0</v>
      </c>
      <c r="AV2847" s="142">
        <f>AU2847-AT2847</f>
        <v>0</v>
      </c>
      <c r="AW2847" s="143" t="e">
        <f>AV2847/AT2847</f>
        <v>#DIV/0!</v>
      </c>
      <c r="AY2847" s="146" t="str">
        <f>RIGHT(LEFT(I2847,3),2)&amp;"."&amp;RIGHT(LEFT(I2847,5),2)</f>
        <v>61.41</v>
      </c>
      <c r="AZ2847" s="1200" t="b">
        <f>COUNTIF('[1]Codes SEC'!$B$2:$B$250,Ministres!AY2847)&gt;0</f>
        <v>1</v>
      </c>
    </row>
    <row r="2848" spans="1:64" ht="30.6" x14ac:dyDescent="0.25">
      <c r="A2848" s="15" t="s">
        <v>2799</v>
      </c>
      <c r="B2848" s="225">
        <v>18</v>
      </c>
      <c r="C2848" s="122" t="s">
        <v>1315</v>
      </c>
      <c r="D2848" s="123">
        <v>1000</v>
      </c>
      <c r="E2848" s="226"/>
      <c r="F2848" s="122">
        <v>12</v>
      </c>
      <c r="G2848" s="126">
        <v>3</v>
      </c>
      <c r="H2848" s="35" t="str">
        <f t="shared" si="2208"/>
        <v>109</v>
      </c>
      <c r="I2848" s="36" t="s">
        <v>3305</v>
      </c>
      <c r="J2848" s="37" t="s">
        <v>3306</v>
      </c>
      <c r="K2848" s="213" t="s">
        <v>3307</v>
      </c>
      <c r="L2848" s="232">
        <v>0</v>
      </c>
      <c r="M2848" s="233">
        <v>0</v>
      </c>
      <c r="N2848" s="130"/>
      <c r="O2848" s="131"/>
      <c r="P2848" s="131"/>
      <c r="Q2848" s="131"/>
      <c r="R2848" s="131"/>
      <c r="S2848" s="131"/>
      <c r="T2848" s="132" t="str">
        <f t="shared" si="2209"/>
        <v>OK</v>
      </c>
      <c r="U2848" s="138"/>
      <c r="V2848" s="138"/>
      <c r="W2848" s="139"/>
      <c r="X2848" s="139"/>
      <c r="Y2848" s="132" t="str">
        <f t="shared" si="2210"/>
        <v>OK</v>
      </c>
      <c r="Z2848" s="210"/>
      <c r="AA2848" s="204"/>
      <c r="AB2848" s="202"/>
      <c r="AC2848" s="202"/>
      <c r="AD2848" s="202"/>
      <c r="AE2848" s="202"/>
      <c r="AF2848" s="202"/>
      <c r="AG2848" s="132" t="str">
        <f t="shared" si="2211"/>
        <v>OK</v>
      </c>
      <c r="AH2848" s="138"/>
      <c r="AI2848" s="138"/>
      <c r="AJ2848" s="139"/>
      <c r="AK2848" s="139"/>
      <c r="AL2848" s="132" t="str">
        <f t="shared" si="2212"/>
        <v>OK</v>
      </c>
      <c r="AM2848" s="140"/>
      <c r="AN2848" s="119">
        <f t="shared" si="2213"/>
        <v>0</v>
      </c>
      <c r="AO2848" s="120">
        <f t="shared" si="2214"/>
        <v>0</v>
      </c>
      <c r="AP2848" s="39">
        <f>L2848</f>
        <v>0</v>
      </c>
      <c r="AQ2848" s="141">
        <f>AN2848</f>
        <v>0</v>
      </c>
      <c r="AR2848" s="142">
        <f>AQ2848-AP2848</f>
        <v>0</v>
      </c>
      <c r="AS2848" s="143" t="e">
        <f>AR2848/AP2848</f>
        <v>#DIV/0!</v>
      </c>
      <c r="AT2848" s="144">
        <f>M2848</f>
        <v>0</v>
      </c>
      <c r="AU2848" s="141">
        <f>AO2848</f>
        <v>0</v>
      </c>
      <c r="AV2848" s="142">
        <f>AU2848-AT2848</f>
        <v>0</v>
      </c>
      <c r="AW2848" s="143" t="e">
        <f>AV2848/AT2848</f>
        <v>#DIV/0!</v>
      </c>
      <c r="AY2848" s="146" t="str">
        <f>RIGHT(LEFT(I2848,3),2)&amp;"."&amp;RIGHT(LEFT(I2848,5),2)</f>
        <v>65.35</v>
      </c>
      <c r="AZ2848" s="1200" t="b">
        <f>COUNTIF('[1]Codes SEC'!$B$2:$B$250,Ministres!AY2848)&gt;0</f>
        <v>1</v>
      </c>
    </row>
    <row r="2849" spans="1:52" ht="12.75" customHeight="1" x14ac:dyDescent="0.25">
      <c r="A2849" s="350"/>
      <c r="B2849" s="1202"/>
      <c r="C2849" s="150"/>
      <c r="D2849" s="352"/>
      <c r="E2849" s="1203"/>
      <c r="F2849" s="150"/>
      <c r="G2849" s="154"/>
      <c r="H2849" s="155"/>
      <c r="I2849" s="156"/>
      <c r="J2849" s="157"/>
      <c r="K2849" s="158" t="s">
        <v>116</v>
      </c>
      <c r="L2849" s="236">
        <f t="shared" ref="L2849:S2849" si="2215">L2846+L2847+L2848</f>
        <v>0</v>
      </c>
      <c r="M2849" s="1204">
        <f t="shared" si="2215"/>
        <v>0</v>
      </c>
      <c r="N2849" s="1205">
        <f t="shared" si="2215"/>
        <v>0</v>
      </c>
      <c r="O2849" s="1206">
        <f t="shared" si="2215"/>
        <v>0</v>
      </c>
      <c r="P2849" s="1206">
        <f t="shared" si="2215"/>
        <v>0</v>
      </c>
      <c r="Q2849" s="1206">
        <f t="shared" si="2215"/>
        <v>0</v>
      </c>
      <c r="R2849" s="1206">
        <f t="shared" si="2215"/>
        <v>0</v>
      </c>
      <c r="S2849" s="1206">
        <f t="shared" si="2215"/>
        <v>0</v>
      </c>
      <c r="T2849" s="1207"/>
      <c r="U2849" s="1208">
        <f>U2846+U2847+U2848</f>
        <v>0</v>
      </c>
      <c r="V2849" s="1208">
        <f>V2846+V2847+V2848</f>
        <v>0</v>
      </c>
      <c r="W2849" s="1206">
        <f>W2846+W2847+W2848</f>
        <v>0</v>
      </c>
      <c r="X2849" s="1206">
        <f>X2846+X2847+X2848</f>
        <v>0</v>
      </c>
      <c r="Y2849" s="1207"/>
      <c r="Z2849" s="1208">
        <f t="shared" ref="Z2849:AF2849" si="2216">Z2846+Z2847+Z2848</f>
        <v>0</v>
      </c>
      <c r="AA2849" s="165">
        <f t="shared" si="2216"/>
        <v>0</v>
      </c>
      <c r="AB2849" s="1206">
        <f t="shared" si="2216"/>
        <v>0</v>
      </c>
      <c r="AC2849" s="1206">
        <f t="shared" si="2216"/>
        <v>0</v>
      </c>
      <c r="AD2849" s="1206">
        <f t="shared" si="2216"/>
        <v>0</v>
      </c>
      <c r="AE2849" s="1206">
        <f t="shared" si="2216"/>
        <v>0</v>
      </c>
      <c r="AF2849" s="1206">
        <f t="shared" si="2216"/>
        <v>0</v>
      </c>
      <c r="AG2849" s="1207"/>
      <c r="AH2849" s="1208">
        <f>AH2846+AH2847+AH2848</f>
        <v>0</v>
      </c>
      <c r="AI2849" s="1208">
        <f>AI2846+AI2847+AI2848</f>
        <v>0</v>
      </c>
      <c r="AJ2849" s="1206">
        <f>AJ2846+AJ2847+AJ2848</f>
        <v>0</v>
      </c>
      <c r="AK2849" s="1206">
        <f>AK2846+AK2847+AK2848</f>
        <v>0</v>
      </c>
      <c r="AL2849" s="1207"/>
      <c r="AM2849" s="1209">
        <f t="shared" ref="AM2849:AW2849" si="2217">AM2846+AM2847+AM2848</f>
        <v>0</v>
      </c>
      <c r="AN2849" s="167">
        <f t="shared" si="2217"/>
        <v>0</v>
      </c>
      <c r="AO2849" s="1210">
        <f t="shared" si="2217"/>
        <v>0</v>
      </c>
      <c r="AP2849" s="958">
        <f t="shared" si="2217"/>
        <v>0</v>
      </c>
      <c r="AQ2849" s="1211">
        <f t="shared" si="2217"/>
        <v>0</v>
      </c>
      <c r="AR2849" s="1211">
        <f t="shared" si="2217"/>
        <v>0</v>
      </c>
      <c r="AS2849" s="1212" t="e">
        <f t="shared" si="2217"/>
        <v>#DIV/0!</v>
      </c>
      <c r="AT2849" s="1213">
        <f t="shared" si="2217"/>
        <v>0</v>
      </c>
      <c r="AU2849" s="1211">
        <f t="shared" si="2217"/>
        <v>0</v>
      </c>
      <c r="AV2849" s="1211">
        <f t="shared" si="2217"/>
        <v>0</v>
      </c>
      <c r="AW2849" s="1212" t="e">
        <f t="shared" si="2217"/>
        <v>#DIV/0!</v>
      </c>
      <c r="AY2849" s="146"/>
      <c r="AZ2849" s="1200"/>
    </row>
    <row r="2850" spans="1:52" ht="12.75" customHeight="1" x14ac:dyDescent="0.25">
      <c r="A2850" s="174"/>
      <c r="B2850" s="175"/>
      <c r="C2850" s="176"/>
      <c r="D2850" s="177"/>
      <c r="E2850" s="178"/>
      <c r="F2850" s="177"/>
      <c r="G2850" s="179"/>
      <c r="H2850" s="180"/>
      <c r="I2850" s="181"/>
      <c r="J2850" s="182"/>
      <c r="K2850" s="183" t="s">
        <v>3308</v>
      </c>
      <c r="L2850" s="184">
        <f t="shared" ref="L2850:S2850" si="2218">L2849+L2842</f>
        <v>27083</v>
      </c>
      <c r="M2850" s="185">
        <f t="shared" si="2218"/>
        <v>27191</v>
      </c>
      <c r="N2850" s="186">
        <f t="shared" si="2218"/>
        <v>0</v>
      </c>
      <c r="O2850" s="187">
        <f t="shared" si="2218"/>
        <v>0</v>
      </c>
      <c r="P2850" s="187">
        <f t="shared" si="2218"/>
        <v>0</v>
      </c>
      <c r="Q2850" s="187">
        <f t="shared" si="2218"/>
        <v>0</v>
      </c>
      <c r="R2850" s="187">
        <f t="shared" si="2218"/>
        <v>0</v>
      </c>
      <c r="S2850" s="187">
        <f t="shared" si="2218"/>
        <v>0</v>
      </c>
      <c r="T2850" s="188"/>
      <c r="U2850" s="187">
        <f>U2849+U2842</f>
        <v>0</v>
      </c>
      <c r="V2850" s="187">
        <f>V2849+V2842</f>
        <v>0</v>
      </c>
      <c r="W2850" s="187">
        <f>W2849+W2842</f>
        <v>0</v>
      </c>
      <c r="X2850" s="187">
        <f>X2849+X2842</f>
        <v>0</v>
      </c>
      <c r="Y2850" s="188"/>
      <c r="Z2850" s="187">
        <f t="shared" ref="Z2850:AF2850" si="2219">Z2849+Z2842</f>
        <v>0</v>
      </c>
      <c r="AA2850" s="189">
        <f t="shared" si="2219"/>
        <v>0</v>
      </c>
      <c r="AB2850" s="187">
        <f t="shared" si="2219"/>
        <v>0</v>
      </c>
      <c r="AC2850" s="187">
        <f t="shared" si="2219"/>
        <v>0</v>
      </c>
      <c r="AD2850" s="187">
        <f t="shared" si="2219"/>
        <v>0</v>
      </c>
      <c r="AE2850" s="187">
        <f t="shared" si="2219"/>
        <v>0</v>
      </c>
      <c r="AF2850" s="187">
        <f t="shared" si="2219"/>
        <v>0</v>
      </c>
      <c r="AG2850" s="188"/>
      <c r="AH2850" s="187">
        <f>AH2849+AH2842</f>
        <v>0</v>
      </c>
      <c r="AI2850" s="187">
        <f>AI2849+AI2842</f>
        <v>0</v>
      </c>
      <c r="AJ2850" s="187">
        <f>AJ2849+AJ2842</f>
        <v>0</v>
      </c>
      <c r="AK2850" s="187">
        <f>AK2849+AK2842</f>
        <v>0</v>
      </c>
      <c r="AL2850" s="188"/>
      <c r="AM2850" s="190">
        <f t="shared" ref="AM2850:AW2850" si="2220">AM2849+AM2842</f>
        <v>0</v>
      </c>
      <c r="AN2850" s="191">
        <f t="shared" si="2220"/>
        <v>27083</v>
      </c>
      <c r="AO2850" s="190">
        <f t="shared" si="2220"/>
        <v>27191</v>
      </c>
      <c r="AP2850" s="184">
        <f t="shared" si="2220"/>
        <v>27083</v>
      </c>
      <c r="AQ2850" s="192">
        <f t="shared" si="2220"/>
        <v>27083</v>
      </c>
      <c r="AR2850" s="193">
        <f t="shared" si="2220"/>
        <v>0</v>
      </c>
      <c r="AS2850" s="194" t="e">
        <f t="shared" si="2220"/>
        <v>#DIV/0!</v>
      </c>
      <c r="AT2850" s="195">
        <f t="shared" si="2220"/>
        <v>27191</v>
      </c>
      <c r="AU2850" s="192">
        <f t="shared" si="2220"/>
        <v>27191</v>
      </c>
      <c r="AV2850" s="193">
        <f t="shared" si="2220"/>
        <v>0</v>
      </c>
      <c r="AW2850" s="194" t="e">
        <f t="shared" si="2220"/>
        <v>#DIV/0!</v>
      </c>
      <c r="AY2850" s="146"/>
      <c r="AZ2850" s="1186"/>
    </row>
    <row r="2851" spans="1:52" ht="12.75" customHeight="1" x14ac:dyDescent="0.25">
      <c r="A2851" s="15"/>
      <c r="C2851" s="122"/>
      <c r="D2851" s="123"/>
      <c r="F2851" s="125"/>
      <c r="G2851" s="34"/>
      <c r="H2851" s="35"/>
      <c r="I2851" s="36"/>
      <c r="J2851" s="37"/>
      <c r="K2851" s="198" t="s">
        <v>72</v>
      </c>
      <c r="L2851" s="199">
        <v>0</v>
      </c>
      <c r="M2851" s="200">
        <v>0</v>
      </c>
      <c r="N2851" s="201">
        <v>0</v>
      </c>
      <c r="O2851" s="202">
        <v>0</v>
      </c>
      <c r="P2851" s="202">
        <v>0</v>
      </c>
      <c r="Q2851" s="202">
        <v>0</v>
      </c>
      <c r="R2851" s="202">
        <v>0</v>
      </c>
      <c r="S2851" s="202">
        <v>0</v>
      </c>
      <c r="T2851" s="203"/>
      <c r="U2851" s="135">
        <v>0</v>
      </c>
      <c r="V2851" s="135">
        <v>0</v>
      </c>
      <c r="W2851" s="202">
        <v>0</v>
      </c>
      <c r="X2851" s="202">
        <v>0</v>
      </c>
      <c r="Y2851" s="203"/>
      <c r="Z2851" s="135">
        <v>0</v>
      </c>
      <c r="AA2851" s="204">
        <v>0</v>
      </c>
      <c r="AB2851" s="202">
        <v>0</v>
      </c>
      <c r="AC2851" s="202">
        <v>0</v>
      </c>
      <c r="AD2851" s="202">
        <v>0</v>
      </c>
      <c r="AE2851" s="202">
        <v>0</v>
      </c>
      <c r="AF2851" s="202">
        <v>0</v>
      </c>
      <c r="AG2851" s="203"/>
      <c r="AH2851" s="135">
        <v>0</v>
      </c>
      <c r="AI2851" s="135">
        <v>0</v>
      </c>
      <c r="AJ2851" s="202">
        <v>0</v>
      </c>
      <c r="AK2851" s="202">
        <v>0</v>
      </c>
      <c r="AL2851" s="203"/>
      <c r="AM2851" s="205">
        <v>0</v>
      </c>
      <c r="AN2851" s="119">
        <v>0</v>
      </c>
      <c r="AO2851" s="120">
        <v>0</v>
      </c>
      <c r="AP2851" s="39">
        <v>0</v>
      </c>
      <c r="AQ2851" s="141">
        <v>0</v>
      </c>
      <c r="AR2851" s="141">
        <v>0</v>
      </c>
      <c r="AS2851" s="143">
        <v>0</v>
      </c>
      <c r="AT2851" s="144">
        <v>0</v>
      </c>
      <c r="AU2851" s="141">
        <v>0</v>
      </c>
      <c r="AV2851" s="141">
        <v>0</v>
      </c>
      <c r="AW2851" s="143">
        <v>0</v>
      </c>
      <c r="AY2851" s="146"/>
      <c r="AZ2851" s="1200"/>
    </row>
    <row r="2852" spans="1:52" ht="12.75" customHeight="1" x14ac:dyDescent="0.25">
      <c r="A2852" s="356"/>
      <c r="B2852" s="225"/>
      <c r="C2852" s="122"/>
      <c r="D2852" s="357"/>
      <c r="E2852" s="226"/>
      <c r="F2852" s="122"/>
      <c r="G2852" s="126"/>
      <c r="H2852" s="35"/>
      <c r="I2852" s="36"/>
      <c r="J2852" s="37"/>
      <c r="K2852" s="198" t="s">
        <v>73</v>
      </c>
      <c r="L2852" s="241">
        <v>0</v>
      </c>
      <c r="M2852" s="242">
        <v>0</v>
      </c>
      <c r="N2852" s="201">
        <v>0</v>
      </c>
      <c r="O2852" s="202">
        <v>0</v>
      </c>
      <c r="P2852" s="202">
        <v>0</v>
      </c>
      <c r="Q2852" s="202">
        <v>0</v>
      </c>
      <c r="R2852" s="202">
        <v>0</v>
      </c>
      <c r="S2852" s="202">
        <v>0</v>
      </c>
      <c r="T2852" s="203"/>
      <c r="U2852" s="135">
        <v>0</v>
      </c>
      <c r="V2852" s="135">
        <v>0</v>
      </c>
      <c r="W2852" s="202">
        <v>0</v>
      </c>
      <c r="X2852" s="202">
        <v>0</v>
      </c>
      <c r="Y2852" s="203"/>
      <c r="Z2852" s="135">
        <v>0</v>
      </c>
      <c r="AA2852" s="204">
        <v>0</v>
      </c>
      <c r="AB2852" s="202">
        <v>0</v>
      </c>
      <c r="AC2852" s="202">
        <v>0</v>
      </c>
      <c r="AD2852" s="202">
        <v>0</v>
      </c>
      <c r="AE2852" s="202">
        <v>0</v>
      </c>
      <c r="AF2852" s="202">
        <v>0</v>
      </c>
      <c r="AG2852" s="203"/>
      <c r="AH2852" s="135">
        <v>0</v>
      </c>
      <c r="AI2852" s="135">
        <v>0</v>
      </c>
      <c r="AJ2852" s="202">
        <v>0</v>
      </c>
      <c r="AK2852" s="202">
        <v>0</v>
      </c>
      <c r="AL2852" s="203"/>
      <c r="AM2852" s="205">
        <v>0</v>
      </c>
      <c r="AN2852" s="119">
        <v>0</v>
      </c>
      <c r="AO2852" s="120">
        <v>0</v>
      </c>
      <c r="AP2852" s="39">
        <v>0</v>
      </c>
      <c r="AQ2852" s="141">
        <v>0</v>
      </c>
      <c r="AR2852" s="141">
        <v>0</v>
      </c>
      <c r="AS2852" s="143">
        <v>0</v>
      </c>
      <c r="AT2852" s="144">
        <v>0</v>
      </c>
      <c r="AU2852" s="141">
        <v>0</v>
      </c>
      <c r="AV2852" s="141">
        <v>0</v>
      </c>
      <c r="AW2852" s="143">
        <v>0</v>
      </c>
      <c r="AY2852" s="146"/>
      <c r="AZ2852" s="1200"/>
    </row>
    <row r="2853" spans="1:52" ht="12.75" customHeight="1" x14ac:dyDescent="0.25">
      <c r="A2853" s="356"/>
      <c r="B2853" s="225"/>
      <c r="C2853" s="122"/>
      <c r="D2853" s="357"/>
      <c r="E2853" s="226"/>
      <c r="F2853" s="122"/>
      <c r="G2853" s="126"/>
      <c r="H2853" s="35"/>
      <c r="I2853" s="36"/>
      <c r="J2853" s="37"/>
      <c r="K2853" s="198" t="s">
        <v>74</v>
      </c>
      <c r="L2853" s="241">
        <v>0</v>
      </c>
      <c r="M2853" s="242">
        <v>0</v>
      </c>
      <c r="N2853" s="201">
        <v>0</v>
      </c>
      <c r="O2853" s="202">
        <v>0</v>
      </c>
      <c r="P2853" s="202">
        <v>0</v>
      </c>
      <c r="Q2853" s="202">
        <v>0</v>
      </c>
      <c r="R2853" s="202">
        <v>0</v>
      </c>
      <c r="S2853" s="202">
        <v>0</v>
      </c>
      <c r="T2853" s="203"/>
      <c r="U2853" s="135">
        <v>0</v>
      </c>
      <c r="V2853" s="135">
        <v>0</v>
      </c>
      <c r="W2853" s="202">
        <v>0</v>
      </c>
      <c r="X2853" s="202">
        <v>0</v>
      </c>
      <c r="Y2853" s="203"/>
      <c r="Z2853" s="135">
        <v>0</v>
      </c>
      <c r="AA2853" s="204">
        <v>0</v>
      </c>
      <c r="AB2853" s="202">
        <v>0</v>
      </c>
      <c r="AC2853" s="202">
        <v>0</v>
      </c>
      <c r="AD2853" s="202">
        <v>0</v>
      </c>
      <c r="AE2853" s="202">
        <v>0</v>
      </c>
      <c r="AF2853" s="202">
        <v>0</v>
      </c>
      <c r="AG2853" s="203"/>
      <c r="AH2853" s="135">
        <v>0</v>
      </c>
      <c r="AI2853" s="135">
        <v>0</v>
      </c>
      <c r="AJ2853" s="202">
        <v>0</v>
      </c>
      <c r="AK2853" s="202">
        <v>0</v>
      </c>
      <c r="AL2853" s="203"/>
      <c r="AM2853" s="205">
        <v>0</v>
      </c>
      <c r="AN2853" s="119">
        <v>0</v>
      </c>
      <c r="AO2853" s="120">
        <v>0</v>
      </c>
      <c r="AP2853" s="39">
        <v>0</v>
      </c>
      <c r="AQ2853" s="141">
        <v>0</v>
      </c>
      <c r="AR2853" s="141">
        <v>0</v>
      </c>
      <c r="AS2853" s="143">
        <v>0</v>
      </c>
      <c r="AT2853" s="144">
        <v>0</v>
      </c>
      <c r="AU2853" s="141">
        <v>0</v>
      </c>
      <c r="AV2853" s="141">
        <v>0</v>
      </c>
      <c r="AW2853" s="143">
        <v>0</v>
      </c>
      <c r="AY2853" s="146"/>
      <c r="AZ2853" s="1200"/>
    </row>
    <row r="2854" spans="1:52" ht="12.75" customHeight="1" x14ac:dyDescent="0.25">
      <c r="A2854" s="356"/>
      <c r="B2854" s="225"/>
      <c r="C2854" s="122"/>
      <c r="D2854" s="357"/>
      <c r="E2854" s="226"/>
      <c r="F2854" s="122"/>
      <c r="G2854" s="126"/>
      <c r="H2854" s="35"/>
      <c r="I2854" s="36"/>
      <c r="J2854" s="37"/>
      <c r="K2854" s="198" t="s">
        <v>75</v>
      </c>
      <c r="L2854" s="241">
        <v>0</v>
      </c>
      <c r="M2854" s="242">
        <v>0</v>
      </c>
      <c r="N2854" s="201">
        <v>0</v>
      </c>
      <c r="O2854" s="202">
        <v>0</v>
      </c>
      <c r="P2854" s="202">
        <v>0</v>
      </c>
      <c r="Q2854" s="202">
        <v>0</v>
      </c>
      <c r="R2854" s="202">
        <v>0</v>
      </c>
      <c r="S2854" s="202">
        <v>0</v>
      </c>
      <c r="T2854" s="203"/>
      <c r="U2854" s="135">
        <v>0</v>
      </c>
      <c r="V2854" s="135">
        <v>0</v>
      </c>
      <c r="W2854" s="202">
        <v>0</v>
      </c>
      <c r="X2854" s="202">
        <v>0</v>
      </c>
      <c r="Y2854" s="203"/>
      <c r="Z2854" s="135">
        <v>0</v>
      </c>
      <c r="AA2854" s="204">
        <v>0</v>
      </c>
      <c r="AB2854" s="202">
        <v>0</v>
      </c>
      <c r="AC2854" s="202">
        <v>0</v>
      </c>
      <c r="AD2854" s="202">
        <v>0</v>
      </c>
      <c r="AE2854" s="202">
        <v>0</v>
      </c>
      <c r="AF2854" s="202">
        <v>0</v>
      </c>
      <c r="AG2854" s="203"/>
      <c r="AH2854" s="135">
        <v>0</v>
      </c>
      <c r="AI2854" s="135">
        <v>0</v>
      </c>
      <c r="AJ2854" s="202">
        <v>0</v>
      </c>
      <c r="AK2854" s="202">
        <v>0</v>
      </c>
      <c r="AL2854" s="203"/>
      <c r="AM2854" s="205">
        <v>0</v>
      </c>
      <c r="AN2854" s="119">
        <v>0</v>
      </c>
      <c r="AO2854" s="120">
        <v>0</v>
      </c>
      <c r="AP2854" s="39">
        <v>0</v>
      </c>
      <c r="AQ2854" s="141">
        <v>0</v>
      </c>
      <c r="AR2854" s="141">
        <v>0</v>
      </c>
      <c r="AS2854" s="143">
        <v>0</v>
      </c>
      <c r="AT2854" s="144">
        <v>0</v>
      </c>
      <c r="AU2854" s="141">
        <v>0</v>
      </c>
      <c r="AV2854" s="141">
        <v>0</v>
      </c>
      <c r="AW2854" s="143">
        <v>0</v>
      </c>
      <c r="AY2854" s="146"/>
      <c r="AZ2854" s="1200"/>
    </row>
    <row r="2855" spans="1:52" ht="12.75" customHeight="1" x14ac:dyDescent="0.25">
      <c r="A2855" s="356"/>
      <c r="B2855" s="225"/>
      <c r="C2855" s="122"/>
      <c r="D2855" s="357"/>
      <c r="E2855" s="226"/>
      <c r="F2855" s="122"/>
      <c r="G2855" s="126"/>
      <c r="H2855" s="35"/>
      <c r="I2855" s="36"/>
      <c r="J2855" s="37"/>
      <c r="K2855" s="206" t="s">
        <v>76</v>
      </c>
      <c r="L2855" s="241">
        <v>0</v>
      </c>
      <c r="M2855" s="242">
        <v>0</v>
      </c>
      <c r="N2855" s="201">
        <v>0</v>
      </c>
      <c r="O2855" s="202">
        <v>0</v>
      </c>
      <c r="P2855" s="202">
        <v>0</v>
      </c>
      <c r="Q2855" s="202">
        <v>0</v>
      </c>
      <c r="R2855" s="202">
        <v>0</v>
      </c>
      <c r="S2855" s="202">
        <v>0</v>
      </c>
      <c r="T2855" s="203"/>
      <c r="U2855" s="135">
        <v>0</v>
      </c>
      <c r="V2855" s="135">
        <v>0</v>
      </c>
      <c r="W2855" s="202">
        <v>0</v>
      </c>
      <c r="X2855" s="202">
        <v>0</v>
      </c>
      <c r="Y2855" s="203"/>
      <c r="Z2855" s="135">
        <v>0</v>
      </c>
      <c r="AA2855" s="204">
        <v>0</v>
      </c>
      <c r="AB2855" s="202">
        <v>0</v>
      </c>
      <c r="AC2855" s="202">
        <v>0</v>
      </c>
      <c r="AD2855" s="202">
        <v>0</v>
      </c>
      <c r="AE2855" s="202">
        <v>0</v>
      </c>
      <c r="AF2855" s="202">
        <v>0</v>
      </c>
      <c r="AG2855" s="203"/>
      <c r="AH2855" s="135">
        <v>0</v>
      </c>
      <c r="AI2855" s="135">
        <v>0</v>
      </c>
      <c r="AJ2855" s="202">
        <v>0</v>
      </c>
      <c r="AK2855" s="202">
        <v>0</v>
      </c>
      <c r="AL2855" s="203"/>
      <c r="AM2855" s="205">
        <v>0</v>
      </c>
      <c r="AN2855" s="119">
        <v>0</v>
      </c>
      <c r="AO2855" s="120">
        <v>0</v>
      </c>
      <c r="AP2855" s="39">
        <v>0</v>
      </c>
      <c r="AQ2855" s="141">
        <v>0</v>
      </c>
      <c r="AR2855" s="141">
        <v>0</v>
      </c>
      <c r="AS2855" s="143">
        <v>0</v>
      </c>
      <c r="AT2855" s="144">
        <v>0</v>
      </c>
      <c r="AU2855" s="141">
        <v>0</v>
      </c>
      <c r="AV2855" s="141">
        <v>0</v>
      </c>
      <c r="AW2855" s="143">
        <v>0</v>
      </c>
      <c r="AY2855" s="146"/>
      <c r="AZ2855" s="1200"/>
    </row>
    <row r="2856" spans="1:52" ht="12.75" customHeight="1" x14ac:dyDescent="0.25">
      <c r="A2856" s="356"/>
      <c r="B2856" s="225"/>
      <c r="C2856" s="122"/>
      <c r="D2856" s="357"/>
      <c r="E2856" s="226"/>
      <c r="F2856" s="122"/>
      <c r="G2856" s="126"/>
      <c r="H2856" s="35"/>
      <c r="I2856" s="36"/>
      <c r="J2856" s="37"/>
      <c r="K2856" s="206"/>
      <c r="L2856" s="241"/>
      <c r="M2856" s="242"/>
      <c r="N2856" s="258"/>
      <c r="O2856" s="259"/>
      <c r="P2856" s="259"/>
      <c r="Q2856" s="259"/>
      <c r="R2856" s="259"/>
      <c r="S2856" s="259"/>
      <c r="T2856" s="260"/>
      <c r="U2856" s="261"/>
      <c r="V2856" s="261"/>
      <c r="W2856" s="262"/>
      <c r="X2856" s="262"/>
      <c r="Y2856" s="260"/>
      <c r="Z2856" s="263"/>
      <c r="AA2856" s="264"/>
      <c r="AB2856" s="259"/>
      <c r="AC2856" s="259"/>
      <c r="AD2856" s="259"/>
      <c r="AE2856" s="259"/>
      <c r="AF2856" s="259"/>
      <c r="AG2856" s="260"/>
      <c r="AH2856" s="261"/>
      <c r="AI2856" s="261"/>
      <c r="AJ2856" s="262"/>
      <c r="AK2856" s="262"/>
      <c r="AL2856" s="260"/>
      <c r="AM2856" s="265"/>
      <c r="AN2856" s="266"/>
      <c r="AO2856" s="267"/>
      <c r="AP2856" s="268"/>
      <c r="AQ2856" s="269"/>
      <c r="AR2856" s="269"/>
      <c r="AS2856" s="270"/>
      <c r="AT2856" s="271"/>
      <c r="AU2856" s="269"/>
      <c r="AV2856" s="269"/>
      <c r="AW2856" s="270"/>
      <c r="AY2856" s="146"/>
      <c r="AZ2856" s="1200"/>
    </row>
    <row r="2857" spans="1:52" ht="12.75" customHeight="1" x14ac:dyDescent="0.25">
      <c r="A2857" s="356"/>
      <c r="B2857" s="225"/>
      <c r="C2857" s="122"/>
      <c r="D2857" s="357"/>
      <c r="E2857" s="226"/>
      <c r="F2857" s="122"/>
      <c r="G2857" s="126"/>
      <c r="H2857" s="35"/>
      <c r="I2857" s="36"/>
      <c r="J2857" s="37"/>
      <c r="K2857" s="244"/>
      <c r="L2857" s="199"/>
      <c r="M2857" s="200"/>
      <c r="N2857" s="201"/>
      <c r="O2857" s="202"/>
      <c r="P2857" s="202"/>
      <c r="Q2857" s="202"/>
      <c r="R2857" s="202"/>
      <c r="S2857" s="202"/>
      <c r="T2857" s="224"/>
      <c r="U2857" s="138"/>
      <c r="V2857" s="138"/>
      <c r="W2857" s="139"/>
      <c r="X2857" s="139"/>
      <c r="Y2857" s="224"/>
      <c r="Z2857" s="210"/>
      <c r="AA2857" s="204"/>
      <c r="AB2857" s="202"/>
      <c r="AC2857" s="202"/>
      <c r="AD2857" s="202"/>
      <c r="AE2857" s="202"/>
      <c r="AF2857" s="202"/>
      <c r="AG2857" s="224"/>
      <c r="AH2857" s="138"/>
      <c r="AI2857" s="138"/>
      <c r="AJ2857" s="139"/>
      <c r="AK2857" s="139"/>
      <c r="AL2857" s="224"/>
      <c r="AM2857" s="140"/>
      <c r="AN2857" s="211"/>
      <c r="AO2857" s="212"/>
      <c r="AP2857" s="39"/>
      <c r="AQ2857" s="141"/>
      <c r="AR2857" s="141"/>
      <c r="AS2857" s="143"/>
      <c r="AU2857" s="141"/>
      <c r="AV2857" s="141"/>
      <c r="AW2857" s="143"/>
      <c r="AY2857" s="146"/>
      <c r="AZ2857" s="1200"/>
    </row>
    <row r="2858" spans="1:52" ht="12.75" customHeight="1" x14ac:dyDescent="0.25">
      <c r="A2858" s="356"/>
      <c r="B2858" s="225"/>
      <c r="C2858" s="122"/>
      <c r="D2858" s="357"/>
      <c r="E2858" s="226"/>
      <c r="F2858" s="122"/>
      <c r="G2858" s="126"/>
      <c r="H2858" s="35"/>
      <c r="I2858" s="36"/>
      <c r="J2858" s="37"/>
      <c r="K2858" s="116" t="s">
        <v>3309</v>
      </c>
      <c r="L2858" s="241"/>
      <c r="M2858" s="242"/>
      <c r="N2858" s="201"/>
      <c r="O2858" s="202"/>
      <c r="P2858" s="202"/>
      <c r="Q2858" s="202"/>
      <c r="R2858" s="202"/>
      <c r="S2858" s="202"/>
      <c r="T2858" s="224"/>
      <c r="U2858" s="138"/>
      <c r="V2858" s="138"/>
      <c r="W2858" s="139"/>
      <c r="X2858" s="139"/>
      <c r="Y2858" s="224"/>
      <c r="Z2858" s="210"/>
      <c r="AA2858" s="204"/>
      <c r="AB2858" s="202"/>
      <c r="AC2858" s="202"/>
      <c r="AD2858" s="202"/>
      <c r="AE2858" s="202"/>
      <c r="AF2858" s="202"/>
      <c r="AG2858" s="224"/>
      <c r="AH2858" s="138"/>
      <c r="AI2858" s="138"/>
      <c r="AJ2858" s="139"/>
      <c r="AK2858" s="139"/>
      <c r="AL2858" s="224"/>
      <c r="AM2858" s="140"/>
      <c r="AN2858" s="211"/>
      <c r="AO2858" s="212"/>
      <c r="AP2858" s="39"/>
      <c r="AQ2858" s="141"/>
      <c r="AR2858" s="141"/>
      <c r="AS2858" s="143"/>
      <c r="AU2858" s="141"/>
      <c r="AV2858" s="141"/>
      <c r="AW2858" s="143"/>
      <c r="AY2858" s="146"/>
      <c r="AZ2858" s="1200"/>
    </row>
    <row r="2859" spans="1:52" ht="35.1" customHeight="1" x14ac:dyDescent="0.25">
      <c r="A2859" s="356"/>
      <c r="B2859" s="225"/>
      <c r="C2859" s="122"/>
      <c r="D2859" s="357"/>
      <c r="E2859" s="226"/>
      <c r="F2859" s="122"/>
      <c r="G2859" s="126"/>
      <c r="H2859" s="35"/>
      <c r="I2859" s="36"/>
      <c r="J2859" s="37"/>
      <c r="K2859" s="116" t="s">
        <v>3310</v>
      </c>
      <c r="L2859" s="241"/>
      <c r="M2859" s="242"/>
      <c r="N2859" s="201"/>
      <c r="O2859" s="202"/>
      <c r="P2859" s="202"/>
      <c r="Q2859" s="202"/>
      <c r="R2859" s="202"/>
      <c r="S2859" s="202"/>
      <c r="T2859" s="224"/>
      <c r="U2859" s="138"/>
      <c r="V2859" s="138"/>
      <c r="W2859" s="139"/>
      <c r="X2859" s="139"/>
      <c r="Y2859" s="224"/>
      <c r="Z2859" s="210"/>
      <c r="AA2859" s="204"/>
      <c r="AB2859" s="202"/>
      <c r="AC2859" s="202"/>
      <c r="AD2859" s="202"/>
      <c r="AE2859" s="202"/>
      <c r="AF2859" s="202"/>
      <c r="AG2859" s="224"/>
      <c r="AH2859" s="138"/>
      <c r="AI2859" s="138"/>
      <c r="AJ2859" s="139"/>
      <c r="AK2859" s="139"/>
      <c r="AL2859" s="224"/>
      <c r="AM2859" s="140"/>
      <c r="AN2859" s="211"/>
      <c r="AO2859" s="212"/>
      <c r="AP2859" s="39"/>
      <c r="AQ2859" s="141"/>
      <c r="AR2859" s="141"/>
      <c r="AS2859" s="143"/>
      <c r="AU2859" s="141"/>
      <c r="AV2859" s="141"/>
      <c r="AW2859" s="143"/>
      <c r="AY2859" s="146"/>
      <c r="AZ2859" s="1200"/>
    </row>
    <row r="2860" spans="1:52" ht="12.75" customHeight="1" x14ac:dyDescent="0.25">
      <c r="A2860" s="356"/>
      <c r="B2860" s="225"/>
      <c r="C2860" s="122"/>
      <c r="D2860" s="357"/>
      <c r="E2860" s="226"/>
      <c r="F2860" s="122"/>
      <c r="G2860" s="126"/>
      <c r="H2860" s="35"/>
      <c r="I2860" s="36"/>
      <c r="J2860" s="37"/>
      <c r="K2860" s="116"/>
      <c r="L2860" s="241"/>
      <c r="M2860" s="242"/>
      <c r="N2860" s="201"/>
      <c r="O2860" s="202"/>
      <c r="P2860" s="202"/>
      <c r="Q2860" s="202"/>
      <c r="R2860" s="202"/>
      <c r="S2860" s="202"/>
      <c r="T2860" s="224"/>
      <c r="U2860" s="138"/>
      <c r="V2860" s="138"/>
      <c r="W2860" s="139"/>
      <c r="X2860" s="139"/>
      <c r="Y2860" s="224"/>
      <c r="Z2860" s="210"/>
      <c r="AA2860" s="204"/>
      <c r="AB2860" s="202"/>
      <c r="AC2860" s="202"/>
      <c r="AD2860" s="202"/>
      <c r="AE2860" s="202"/>
      <c r="AF2860" s="202"/>
      <c r="AG2860" s="224"/>
      <c r="AH2860" s="138"/>
      <c r="AI2860" s="138"/>
      <c r="AJ2860" s="139"/>
      <c r="AK2860" s="139"/>
      <c r="AL2860" s="224"/>
      <c r="AM2860" s="140"/>
      <c r="AN2860" s="211"/>
      <c r="AO2860" s="212"/>
      <c r="AP2860" s="39"/>
      <c r="AQ2860" s="141"/>
      <c r="AR2860" s="141"/>
      <c r="AS2860" s="143"/>
      <c r="AU2860" s="141"/>
      <c r="AV2860" s="141"/>
      <c r="AW2860" s="143"/>
      <c r="AX2860" s="12"/>
      <c r="AY2860" s="146"/>
      <c r="AZ2860" s="1200"/>
    </row>
    <row r="2861" spans="1:52" ht="35.1" customHeight="1" x14ac:dyDescent="0.25">
      <c r="A2861" s="15" t="s">
        <v>2799</v>
      </c>
      <c r="B2861" s="225" t="s">
        <v>1335</v>
      </c>
      <c r="C2861" s="122" t="s">
        <v>1315</v>
      </c>
      <c r="D2861" s="123">
        <v>1000</v>
      </c>
      <c r="E2861" s="226"/>
      <c r="F2861" s="122">
        <v>12</v>
      </c>
      <c r="G2861" s="227"/>
      <c r="H2861" s="228" t="str">
        <f t="shared" si="2208"/>
        <v>110</v>
      </c>
      <c r="I2861" s="229">
        <v>83300000</v>
      </c>
      <c r="J2861" s="230" t="s">
        <v>3311</v>
      </c>
      <c r="K2861" s="231" t="s">
        <v>3312</v>
      </c>
      <c r="L2861" s="232">
        <v>0</v>
      </c>
      <c r="M2861" s="233">
        <v>0</v>
      </c>
      <c r="N2861" s="130"/>
      <c r="O2861" s="131"/>
      <c r="P2861" s="131"/>
      <c r="Q2861" s="131"/>
      <c r="R2861" s="131"/>
      <c r="S2861" s="131"/>
      <c r="T2861" s="132" t="str">
        <f t="shared" ref="T2861:T2875" si="2221">IF(SUM(N2861:S2861)=U2861,"OK",SUM(N2861:S2861)-U2861)</f>
        <v>OK</v>
      </c>
      <c r="U2861" s="138"/>
      <c r="V2861" s="138"/>
      <c r="W2861" s="139"/>
      <c r="X2861" s="139"/>
      <c r="Y2861" s="132" t="str">
        <f t="shared" ref="Y2861:Y2875" si="2222">IF(SUM(W2861:X2861)=Z2861,"OK",SUM(W2861:X2861)-Z2861)</f>
        <v>OK</v>
      </c>
      <c r="Z2861" s="210"/>
      <c r="AA2861" s="204"/>
      <c r="AB2861" s="202"/>
      <c r="AC2861" s="202"/>
      <c r="AD2861" s="202"/>
      <c r="AE2861" s="202"/>
      <c r="AF2861" s="202"/>
      <c r="AG2861" s="132" t="str">
        <f t="shared" ref="AG2861:AG2875" si="2223">IF(SUM(AA2861:AF2861)=AH2861,"OK",SUM(AA2861:AF2861)-AH2861)</f>
        <v>OK</v>
      </c>
      <c r="AH2861" s="138"/>
      <c r="AI2861" s="138"/>
      <c r="AJ2861" s="139"/>
      <c r="AK2861" s="139"/>
      <c r="AL2861" s="132" t="str">
        <f t="shared" ref="AL2861:AL2875" si="2224">IF(SUM(AJ2861:AK2861)=AM2861,"OK",SUM(AJ2861:AK2861)-AM2861)</f>
        <v>OK</v>
      </c>
      <c r="AM2861" s="140"/>
      <c r="AN2861" s="119">
        <f t="shared" ref="AN2861:AN2875" si="2225">L2861+U2861+V2861+Z2861</f>
        <v>0</v>
      </c>
      <c r="AO2861" s="120">
        <f t="shared" ref="AO2861:AO2875" si="2226">M2861+AH2861+AI2861+AM2861</f>
        <v>0</v>
      </c>
      <c r="AP2861" s="39">
        <f t="shared" ref="AP2861:AP2875" si="2227">L2861</f>
        <v>0</v>
      </c>
      <c r="AQ2861" s="141">
        <f t="shared" ref="AQ2861:AQ2875" si="2228">AN2861</f>
        <v>0</v>
      </c>
      <c r="AR2861" s="142">
        <f>AQ2861-AP2861</f>
        <v>0</v>
      </c>
      <c r="AS2861" s="143" t="e">
        <f>AR2861/AP2861</f>
        <v>#DIV/0!</v>
      </c>
      <c r="AT2861" s="144">
        <f t="shared" ref="AT2861:AT2875" si="2229">M2861</f>
        <v>0</v>
      </c>
      <c r="AU2861" s="141">
        <f>AO2861</f>
        <v>0</v>
      </c>
      <c r="AV2861" s="142">
        <f>AU2861-AT2861</f>
        <v>0</v>
      </c>
      <c r="AW2861" s="143" t="e">
        <f>AV2861/AT2861</f>
        <v>#DIV/0!</v>
      </c>
      <c r="AY2861" s="146" t="str">
        <f t="shared" ref="AY2861:AY2876" si="2230">RIGHT(LEFT(I2861,3),2)&amp;"."&amp;RIGHT(LEFT(I2861,5),2)</f>
        <v>33.00</v>
      </c>
      <c r="AZ2861" s="1200" t="b">
        <f>COUNTIF('[1]Codes SEC'!$B$2:$B$250,Ministres!AY2861)&gt;0</f>
        <v>1</v>
      </c>
    </row>
    <row r="2862" spans="1:52" ht="30.6" x14ac:dyDescent="0.25">
      <c r="A2862" s="15" t="s">
        <v>2799</v>
      </c>
      <c r="B2862" s="225">
        <v>18</v>
      </c>
      <c r="C2862" s="122" t="s">
        <v>1315</v>
      </c>
      <c r="D2862" s="123">
        <v>1000</v>
      </c>
      <c r="E2862" s="226"/>
      <c r="F2862" s="122">
        <v>5</v>
      </c>
      <c r="G2862" s="126">
        <v>3</v>
      </c>
      <c r="H2862" s="35" t="str">
        <f t="shared" si="2208"/>
        <v>110</v>
      </c>
      <c r="I2862" s="36" t="s">
        <v>121</v>
      </c>
      <c r="J2862" s="37" t="s">
        <v>3313</v>
      </c>
      <c r="K2862" s="244" t="s">
        <v>3314</v>
      </c>
      <c r="L2862" s="232">
        <v>122854</v>
      </c>
      <c r="M2862" s="233">
        <v>122854</v>
      </c>
      <c r="N2862" s="130"/>
      <c r="O2862" s="131"/>
      <c r="P2862" s="131"/>
      <c r="Q2862" s="131"/>
      <c r="R2862" s="131"/>
      <c r="S2862" s="131"/>
      <c r="T2862" s="132" t="str">
        <f t="shared" si="2221"/>
        <v>OK</v>
      </c>
      <c r="U2862" s="138"/>
      <c r="V2862" s="138"/>
      <c r="W2862" s="139"/>
      <c r="X2862" s="139"/>
      <c r="Y2862" s="132" t="str">
        <f t="shared" si="2222"/>
        <v>OK</v>
      </c>
      <c r="Z2862" s="210"/>
      <c r="AA2862" s="204"/>
      <c r="AB2862" s="202"/>
      <c r="AC2862" s="202"/>
      <c r="AD2862" s="202"/>
      <c r="AE2862" s="202"/>
      <c r="AF2862" s="202"/>
      <c r="AG2862" s="132" t="str">
        <f t="shared" si="2223"/>
        <v>OK</v>
      </c>
      <c r="AH2862" s="138"/>
      <c r="AI2862" s="138"/>
      <c r="AJ2862" s="139"/>
      <c r="AK2862" s="139"/>
      <c r="AL2862" s="132" t="str">
        <f t="shared" si="2224"/>
        <v>OK</v>
      </c>
      <c r="AM2862" s="140"/>
      <c r="AN2862" s="119">
        <f t="shared" si="2225"/>
        <v>122854</v>
      </c>
      <c r="AO2862" s="120">
        <f t="shared" si="2226"/>
        <v>122854</v>
      </c>
      <c r="AP2862" s="39">
        <f t="shared" si="2227"/>
        <v>122854</v>
      </c>
      <c r="AQ2862" s="141">
        <f t="shared" si="2228"/>
        <v>122854</v>
      </c>
      <c r="AR2862" s="142">
        <f t="shared" ref="AR2862:AR2872" si="2231">AQ2862-AP2862</f>
        <v>0</v>
      </c>
      <c r="AS2862" s="143">
        <f t="shared" ref="AS2862:AS2872" si="2232">AR2862/AP2862</f>
        <v>0</v>
      </c>
      <c r="AT2862" s="144">
        <f t="shared" si="2229"/>
        <v>122854</v>
      </c>
      <c r="AU2862" s="141">
        <f t="shared" ref="AU2862:AU2872" si="2233">AO2862</f>
        <v>122854</v>
      </c>
      <c r="AV2862" s="142">
        <f t="shared" ref="AV2862:AV2872" si="2234">AU2862-AT2862</f>
        <v>0</v>
      </c>
      <c r="AW2862" s="143">
        <f t="shared" ref="AW2862:AW2872" si="2235">AV2862/AT2862</f>
        <v>0</v>
      </c>
      <c r="AY2862" s="146" t="str">
        <f t="shared" si="2230"/>
        <v>41.40</v>
      </c>
      <c r="AZ2862" s="1200" t="b">
        <f>COUNTIF('[1]Codes SEC'!$B$2:$B$250,Ministres!AY2862)&gt;0</f>
        <v>1</v>
      </c>
    </row>
    <row r="2863" spans="1:52" ht="30.6" x14ac:dyDescent="0.25">
      <c r="A2863" s="15" t="s">
        <v>2799</v>
      </c>
      <c r="B2863" s="225">
        <v>18</v>
      </c>
      <c r="C2863" s="122" t="s">
        <v>1315</v>
      </c>
      <c r="D2863" s="123">
        <v>1000</v>
      </c>
      <c r="E2863" s="226"/>
      <c r="F2863" s="122">
        <v>5</v>
      </c>
      <c r="G2863" s="126">
        <v>3</v>
      </c>
      <c r="H2863" s="35" t="str">
        <f t="shared" si="2208"/>
        <v>110</v>
      </c>
      <c r="I2863" s="36" t="s">
        <v>121</v>
      </c>
      <c r="J2863" s="37" t="s">
        <v>3315</v>
      </c>
      <c r="K2863" s="244" t="s">
        <v>3316</v>
      </c>
      <c r="L2863" s="232">
        <v>38148</v>
      </c>
      <c r="M2863" s="233">
        <v>38148</v>
      </c>
      <c r="N2863" s="130"/>
      <c r="O2863" s="131"/>
      <c r="P2863" s="131"/>
      <c r="Q2863" s="131"/>
      <c r="R2863" s="131"/>
      <c r="S2863" s="131"/>
      <c r="T2863" s="132" t="str">
        <f t="shared" si="2221"/>
        <v>OK</v>
      </c>
      <c r="U2863" s="138"/>
      <c r="V2863" s="138"/>
      <c r="W2863" s="139"/>
      <c r="X2863" s="139"/>
      <c r="Y2863" s="132" t="str">
        <f t="shared" si="2222"/>
        <v>OK</v>
      </c>
      <c r="Z2863" s="210"/>
      <c r="AA2863" s="204"/>
      <c r="AB2863" s="202"/>
      <c r="AC2863" s="202"/>
      <c r="AD2863" s="202"/>
      <c r="AE2863" s="202"/>
      <c r="AF2863" s="202"/>
      <c r="AG2863" s="132" t="str">
        <f t="shared" si="2223"/>
        <v>OK</v>
      </c>
      <c r="AH2863" s="138"/>
      <c r="AI2863" s="138"/>
      <c r="AJ2863" s="139"/>
      <c r="AK2863" s="139"/>
      <c r="AL2863" s="132" t="str">
        <f t="shared" si="2224"/>
        <v>OK</v>
      </c>
      <c r="AM2863" s="140"/>
      <c r="AN2863" s="119">
        <f t="shared" si="2225"/>
        <v>38148</v>
      </c>
      <c r="AO2863" s="120">
        <f t="shared" si="2226"/>
        <v>38148</v>
      </c>
      <c r="AP2863" s="39">
        <f t="shared" si="2227"/>
        <v>38148</v>
      </c>
      <c r="AQ2863" s="141">
        <f t="shared" si="2228"/>
        <v>38148</v>
      </c>
      <c r="AR2863" s="142">
        <f>AQ2863-AP2863</f>
        <v>0</v>
      </c>
      <c r="AS2863" s="143">
        <f>AR2863/AP2863</f>
        <v>0</v>
      </c>
      <c r="AT2863" s="144">
        <f t="shared" si="2229"/>
        <v>38148</v>
      </c>
      <c r="AU2863" s="141">
        <f>AO2863</f>
        <v>38148</v>
      </c>
      <c r="AV2863" s="142">
        <f>AU2863-AT2863</f>
        <v>0</v>
      </c>
      <c r="AW2863" s="143">
        <f>AV2863/AT2863</f>
        <v>0</v>
      </c>
      <c r="AY2863" s="146" t="str">
        <f t="shared" si="2230"/>
        <v>41.40</v>
      </c>
      <c r="AZ2863" s="1200" t="b">
        <f>COUNTIF('[1]Codes SEC'!$B$2:$B$250,Ministres!AY2863)&gt;0</f>
        <v>1</v>
      </c>
    </row>
    <row r="2864" spans="1:52" ht="30.6" x14ac:dyDescent="0.25">
      <c r="A2864" s="15" t="s">
        <v>2799</v>
      </c>
      <c r="B2864" s="225">
        <v>18</v>
      </c>
      <c r="C2864" s="122" t="s">
        <v>1315</v>
      </c>
      <c r="D2864" s="123">
        <v>1000</v>
      </c>
      <c r="E2864" s="226"/>
      <c r="F2864" s="122">
        <v>12</v>
      </c>
      <c r="G2864" s="126">
        <v>3</v>
      </c>
      <c r="H2864" s="35" t="str">
        <f t="shared" si="2208"/>
        <v>110</v>
      </c>
      <c r="I2864" s="36" t="s">
        <v>121</v>
      </c>
      <c r="J2864" s="37" t="s">
        <v>3317</v>
      </c>
      <c r="K2864" s="244" t="s">
        <v>3318</v>
      </c>
      <c r="L2864" s="232">
        <v>8624</v>
      </c>
      <c r="M2864" s="233">
        <v>8624</v>
      </c>
      <c r="N2864" s="130"/>
      <c r="O2864" s="131"/>
      <c r="P2864" s="131"/>
      <c r="Q2864" s="131"/>
      <c r="R2864" s="131"/>
      <c r="S2864" s="131"/>
      <c r="T2864" s="132" t="str">
        <f t="shared" si="2221"/>
        <v>OK</v>
      </c>
      <c r="U2864" s="138"/>
      <c r="V2864" s="138"/>
      <c r="W2864" s="139"/>
      <c r="X2864" s="139"/>
      <c r="Y2864" s="132" t="str">
        <f t="shared" si="2222"/>
        <v>OK</v>
      </c>
      <c r="Z2864" s="210"/>
      <c r="AA2864" s="204"/>
      <c r="AB2864" s="202"/>
      <c r="AC2864" s="202"/>
      <c r="AD2864" s="202"/>
      <c r="AE2864" s="202"/>
      <c r="AF2864" s="202"/>
      <c r="AG2864" s="132" t="str">
        <f t="shared" si="2223"/>
        <v>OK</v>
      </c>
      <c r="AH2864" s="138"/>
      <c r="AI2864" s="138"/>
      <c r="AJ2864" s="139"/>
      <c r="AK2864" s="139"/>
      <c r="AL2864" s="132" t="str">
        <f t="shared" si="2224"/>
        <v>OK</v>
      </c>
      <c r="AM2864" s="140"/>
      <c r="AN2864" s="119">
        <f t="shared" si="2225"/>
        <v>8624</v>
      </c>
      <c r="AO2864" s="120">
        <f t="shared" si="2226"/>
        <v>8624</v>
      </c>
      <c r="AP2864" s="39">
        <f t="shared" si="2227"/>
        <v>8624</v>
      </c>
      <c r="AQ2864" s="141">
        <f t="shared" si="2228"/>
        <v>8624</v>
      </c>
      <c r="AR2864" s="142">
        <f t="shared" si="2231"/>
        <v>0</v>
      </c>
      <c r="AS2864" s="143">
        <f t="shared" si="2232"/>
        <v>0</v>
      </c>
      <c r="AT2864" s="144">
        <f t="shared" si="2229"/>
        <v>8624</v>
      </c>
      <c r="AU2864" s="141">
        <f t="shared" si="2233"/>
        <v>8624</v>
      </c>
      <c r="AV2864" s="142">
        <f t="shared" si="2234"/>
        <v>0</v>
      </c>
      <c r="AW2864" s="143">
        <f t="shared" si="2235"/>
        <v>0</v>
      </c>
      <c r="AY2864" s="146" t="str">
        <f t="shared" si="2230"/>
        <v>41.40</v>
      </c>
      <c r="AZ2864" s="1200" t="b">
        <f>COUNTIF('[1]Codes SEC'!$B$2:$B$250,Ministres!AY2864)&gt;0</f>
        <v>1</v>
      </c>
    </row>
    <row r="2865" spans="1:64" ht="35.1" customHeight="1" x14ac:dyDescent="0.25">
      <c r="A2865" s="15" t="s">
        <v>2799</v>
      </c>
      <c r="B2865" s="225">
        <v>18</v>
      </c>
      <c r="C2865" s="122" t="s">
        <v>1315</v>
      </c>
      <c r="D2865" s="123">
        <v>1000</v>
      </c>
      <c r="E2865" s="226"/>
      <c r="F2865" s="122">
        <v>12</v>
      </c>
      <c r="G2865" s="126">
        <v>1</v>
      </c>
      <c r="H2865" s="35" t="str">
        <f t="shared" si="2208"/>
        <v>110</v>
      </c>
      <c r="I2865" s="36" t="s">
        <v>121</v>
      </c>
      <c r="J2865" s="37" t="s">
        <v>3319</v>
      </c>
      <c r="K2865" s="244" t="s">
        <v>3320</v>
      </c>
      <c r="L2865" s="232">
        <v>300</v>
      </c>
      <c r="M2865" s="233">
        <v>300</v>
      </c>
      <c r="N2865" s="130"/>
      <c r="O2865" s="131"/>
      <c r="P2865" s="131"/>
      <c r="Q2865" s="131"/>
      <c r="R2865" s="131"/>
      <c r="S2865" s="131"/>
      <c r="T2865" s="132" t="str">
        <f t="shared" si="2221"/>
        <v>OK</v>
      </c>
      <c r="U2865" s="133"/>
      <c r="V2865" s="133"/>
      <c r="W2865" s="134"/>
      <c r="X2865" s="134"/>
      <c r="Y2865" s="132" t="str">
        <f t="shared" si="2222"/>
        <v>OK</v>
      </c>
      <c r="Z2865" s="135"/>
      <c r="AA2865" s="204"/>
      <c r="AB2865" s="202"/>
      <c r="AC2865" s="202"/>
      <c r="AD2865" s="202"/>
      <c r="AE2865" s="202"/>
      <c r="AF2865" s="202"/>
      <c r="AG2865" s="132" t="str">
        <f t="shared" si="2223"/>
        <v>OK</v>
      </c>
      <c r="AH2865" s="133"/>
      <c r="AI2865" s="133"/>
      <c r="AJ2865" s="134"/>
      <c r="AK2865" s="134"/>
      <c r="AL2865" s="132" t="str">
        <f t="shared" si="2224"/>
        <v>OK</v>
      </c>
      <c r="AM2865" s="205"/>
      <c r="AN2865" s="119">
        <f t="shared" si="2225"/>
        <v>300</v>
      </c>
      <c r="AO2865" s="120">
        <f t="shared" si="2226"/>
        <v>300</v>
      </c>
      <c r="AP2865" s="39">
        <f t="shared" si="2227"/>
        <v>300</v>
      </c>
      <c r="AQ2865" s="141">
        <f t="shared" si="2228"/>
        <v>300</v>
      </c>
      <c r="AR2865" s="142">
        <f t="shared" si="2231"/>
        <v>0</v>
      </c>
      <c r="AS2865" s="143">
        <f t="shared" si="2232"/>
        <v>0</v>
      </c>
      <c r="AT2865" s="144">
        <f t="shared" si="2229"/>
        <v>300</v>
      </c>
      <c r="AU2865" s="141">
        <f t="shared" si="2233"/>
        <v>300</v>
      </c>
      <c r="AV2865" s="142">
        <f t="shared" si="2234"/>
        <v>0</v>
      </c>
      <c r="AW2865" s="143">
        <f t="shared" si="2235"/>
        <v>0</v>
      </c>
      <c r="AY2865" s="146" t="str">
        <f t="shared" si="2230"/>
        <v>41.40</v>
      </c>
      <c r="AZ2865" s="1200" t="b">
        <f>COUNTIF('[1]Codes SEC'!$B$2:$B$250,Ministres!AY2865)&gt;0</f>
        <v>1</v>
      </c>
    </row>
    <row r="2866" spans="1:64" ht="35.1" customHeight="1" x14ac:dyDescent="0.25">
      <c r="A2866" s="15" t="s">
        <v>2799</v>
      </c>
      <c r="B2866" s="225">
        <v>18</v>
      </c>
      <c r="C2866" s="122" t="s">
        <v>1315</v>
      </c>
      <c r="D2866" s="123">
        <v>1000</v>
      </c>
      <c r="E2866" s="226"/>
      <c r="F2866" s="122">
        <v>12</v>
      </c>
      <c r="G2866" s="126">
        <v>3</v>
      </c>
      <c r="H2866" s="35" t="str">
        <f t="shared" si="2208"/>
        <v>110</v>
      </c>
      <c r="I2866" s="36" t="s">
        <v>121</v>
      </c>
      <c r="J2866" s="37" t="s">
        <v>3321</v>
      </c>
      <c r="K2866" s="244" t="s">
        <v>3322</v>
      </c>
      <c r="L2866" s="232">
        <v>4740</v>
      </c>
      <c r="M2866" s="233">
        <v>4740</v>
      </c>
      <c r="N2866" s="130"/>
      <c r="O2866" s="131"/>
      <c r="P2866" s="131"/>
      <c r="Q2866" s="131"/>
      <c r="R2866" s="131"/>
      <c r="S2866" s="131"/>
      <c r="T2866" s="132" t="str">
        <f t="shared" si="2221"/>
        <v>OK</v>
      </c>
      <c r="U2866" s="138"/>
      <c r="V2866" s="138"/>
      <c r="W2866" s="139"/>
      <c r="X2866" s="139"/>
      <c r="Y2866" s="132" t="str">
        <f t="shared" si="2222"/>
        <v>OK</v>
      </c>
      <c r="Z2866" s="210"/>
      <c r="AA2866" s="204"/>
      <c r="AB2866" s="202"/>
      <c r="AC2866" s="202"/>
      <c r="AD2866" s="202"/>
      <c r="AE2866" s="202"/>
      <c r="AF2866" s="202"/>
      <c r="AG2866" s="132" t="str">
        <f t="shared" si="2223"/>
        <v>OK</v>
      </c>
      <c r="AH2866" s="138"/>
      <c r="AI2866" s="138"/>
      <c r="AJ2866" s="139"/>
      <c r="AK2866" s="139"/>
      <c r="AL2866" s="132" t="str">
        <f t="shared" si="2224"/>
        <v>OK</v>
      </c>
      <c r="AM2866" s="140"/>
      <c r="AN2866" s="119">
        <f t="shared" si="2225"/>
        <v>4740</v>
      </c>
      <c r="AO2866" s="120">
        <f t="shared" si="2226"/>
        <v>4740</v>
      </c>
      <c r="AP2866" s="39">
        <f t="shared" si="2227"/>
        <v>4740</v>
      </c>
      <c r="AQ2866" s="141">
        <f t="shared" si="2228"/>
        <v>4740</v>
      </c>
      <c r="AR2866" s="142">
        <f t="shared" si="2231"/>
        <v>0</v>
      </c>
      <c r="AS2866" s="143">
        <f t="shared" si="2232"/>
        <v>0</v>
      </c>
      <c r="AT2866" s="144">
        <f t="shared" si="2229"/>
        <v>4740</v>
      </c>
      <c r="AU2866" s="141">
        <f t="shared" si="2233"/>
        <v>4740</v>
      </c>
      <c r="AV2866" s="142">
        <f t="shared" si="2234"/>
        <v>0</v>
      </c>
      <c r="AW2866" s="143">
        <f t="shared" si="2235"/>
        <v>0</v>
      </c>
      <c r="AY2866" s="146" t="str">
        <f t="shared" si="2230"/>
        <v>41.40</v>
      </c>
      <c r="AZ2866" s="1200" t="b">
        <f>COUNTIF('[1]Codes SEC'!$B$2:$B$250,Ministres!AY2866)&gt;0</f>
        <v>1</v>
      </c>
    </row>
    <row r="2867" spans="1:64" ht="30.6" x14ac:dyDescent="0.25">
      <c r="A2867" s="15" t="s">
        <v>2799</v>
      </c>
      <c r="B2867" s="225">
        <v>18</v>
      </c>
      <c r="C2867" s="122" t="s">
        <v>1315</v>
      </c>
      <c r="D2867" s="123">
        <v>1000</v>
      </c>
      <c r="E2867" s="226"/>
      <c r="F2867" s="122">
        <v>12</v>
      </c>
      <c r="G2867" s="126">
        <v>3</v>
      </c>
      <c r="H2867" s="35" t="str">
        <f t="shared" si="2208"/>
        <v>110</v>
      </c>
      <c r="I2867" s="36" t="s">
        <v>121</v>
      </c>
      <c r="J2867" s="37" t="s">
        <v>3323</v>
      </c>
      <c r="K2867" s="244" t="s">
        <v>3324</v>
      </c>
      <c r="L2867" s="232">
        <v>3500</v>
      </c>
      <c r="M2867" s="233">
        <v>3500</v>
      </c>
      <c r="N2867" s="130"/>
      <c r="O2867" s="131"/>
      <c r="P2867" s="131"/>
      <c r="Q2867" s="131"/>
      <c r="R2867" s="131"/>
      <c r="S2867" s="131"/>
      <c r="T2867" s="132" t="str">
        <f t="shared" si="2221"/>
        <v>OK</v>
      </c>
      <c r="U2867" s="138"/>
      <c r="V2867" s="138"/>
      <c r="W2867" s="139"/>
      <c r="X2867" s="139"/>
      <c r="Y2867" s="132" t="str">
        <f t="shared" si="2222"/>
        <v>OK</v>
      </c>
      <c r="Z2867" s="210"/>
      <c r="AA2867" s="204"/>
      <c r="AB2867" s="202"/>
      <c r="AC2867" s="202"/>
      <c r="AD2867" s="202"/>
      <c r="AE2867" s="202"/>
      <c r="AF2867" s="202"/>
      <c r="AG2867" s="132" t="str">
        <f t="shared" si="2223"/>
        <v>OK</v>
      </c>
      <c r="AH2867" s="138"/>
      <c r="AI2867" s="138"/>
      <c r="AJ2867" s="139"/>
      <c r="AK2867" s="139"/>
      <c r="AL2867" s="132" t="str">
        <f t="shared" si="2224"/>
        <v>OK</v>
      </c>
      <c r="AM2867" s="140"/>
      <c r="AN2867" s="119">
        <f t="shared" si="2225"/>
        <v>3500</v>
      </c>
      <c r="AO2867" s="120">
        <f t="shared" si="2226"/>
        <v>3500</v>
      </c>
      <c r="AP2867" s="39">
        <f t="shared" si="2227"/>
        <v>3500</v>
      </c>
      <c r="AQ2867" s="141">
        <f t="shared" si="2228"/>
        <v>3500</v>
      </c>
      <c r="AR2867" s="142">
        <f t="shared" si="2231"/>
        <v>0</v>
      </c>
      <c r="AS2867" s="143">
        <f t="shared" si="2232"/>
        <v>0</v>
      </c>
      <c r="AT2867" s="144">
        <f t="shared" si="2229"/>
        <v>3500</v>
      </c>
      <c r="AU2867" s="141">
        <f t="shared" si="2233"/>
        <v>3500</v>
      </c>
      <c r="AV2867" s="142">
        <f t="shared" si="2234"/>
        <v>0</v>
      </c>
      <c r="AW2867" s="143">
        <f t="shared" si="2235"/>
        <v>0</v>
      </c>
      <c r="AY2867" s="146" t="str">
        <f t="shared" si="2230"/>
        <v>41.40</v>
      </c>
      <c r="AZ2867" s="1200" t="b">
        <f>COUNTIF('[1]Codes SEC'!$B$2:$B$250,Ministres!AY2867)&gt;0</f>
        <v>1</v>
      </c>
    </row>
    <row r="2868" spans="1:64" ht="35.1" customHeight="1" x14ac:dyDescent="0.25">
      <c r="A2868" s="15" t="s">
        <v>2799</v>
      </c>
      <c r="B2868" s="225">
        <v>18</v>
      </c>
      <c r="C2868" s="122" t="s">
        <v>1315</v>
      </c>
      <c r="D2868" s="123">
        <v>1000</v>
      </c>
      <c r="E2868" s="226"/>
      <c r="F2868" s="122">
        <v>12</v>
      </c>
      <c r="G2868" s="126">
        <v>3</v>
      </c>
      <c r="H2868" s="35" t="str">
        <f t="shared" si="2208"/>
        <v>110</v>
      </c>
      <c r="I2868" s="36" t="s">
        <v>121</v>
      </c>
      <c r="J2868" s="37" t="s">
        <v>3325</v>
      </c>
      <c r="K2868" s="244" t="s">
        <v>3326</v>
      </c>
      <c r="L2868" s="232">
        <v>1250</v>
      </c>
      <c r="M2868" s="233">
        <v>1250</v>
      </c>
      <c r="N2868" s="130"/>
      <c r="O2868" s="131"/>
      <c r="P2868" s="131"/>
      <c r="Q2868" s="131"/>
      <c r="R2868" s="131"/>
      <c r="S2868" s="131"/>
      <c r="T2868" s="132" t="str">
        <f t="shared" si="2221"/>
        <v>OK</v>
      </c>
      <c r="U2868" s="138"/>
      <c r="V2868" s="138"/>
      <c r="W2868" s="139"/>
      <c r="X2868" s="139"/>
      <c r="Y2868" s="132" t="str">
        <f t="shared" si="2222"/>
        <v>OK</v>
      </c>
      <c r="Z2868" s="210"/>
      <c r="AA2868" s="204"/>
      <c r="AB2868" s="202"/>
      <c r="AC2868" s="202"/>
      <c r="AD2868" s="202"/>
      <c r="AE2868" s="202"/>
      <c r="AF2868" s="202"/>
      <c r="AG2868" s="132" t="str">
        <f t="shared" si="2223"/>
        <v>OK</v>
      </c>
      <c r="AH2868" s="138"/>
      <c r="AI2868" s="138"/>
      <c r="AJ2868" s="139"/>
      <c r="AK2868" s="139"/>
      <c r="AL2868" s="132" t="str">
        <f t="shared" si="2224"/>
        <v>OK</v>
      </c>
      <c r="AM2868" s="140"/>
      <c r="AN2868" s="119">
        <f t="shared" si="2225"/>
        <v>1250</v>
      </c>
      <c r="AO2868" s="120">
        <f t="shared" si="2226"/>
        <v>1250</v>
      </c>
      <c r="AP2868" s="39">
        <f t="shared" si="2227"/>
        <v>1250</v>
      </c>
      <c r="AQ2868" s="141">
        <f t="shared" si="2228"/>
        <v>1250</v>
      </c>
      <c r="AR2868" s="142">
        <f t="shared" si="2231"/>
        <v>0</v>
      </c>
      <c r="AS2868" s="143">
        <f t="shared" si="2232"/>
        <v>0</v>
      </c>
      <c r="AT2868" s="144">
        <f t="shared" si="2229"/>
        <v>1250</v>
      </c>
      <c r="AU2868" s="141">
        <f t="shared" si="2233"/>
        <v>1250</v>
      </c>
      <c r="AV2868" s="142">
        <f t="shared" si="2234"/>
        <v>0</v>
      </c>
      <c r="AW2868" s="143">
        <f t="shared" si="2235"/>
        <v>0</v>
      </c>
      <c r="AY2868" s="146" t="str">
        <f t="shared" si="2230"/>
        <v>41.40</v>
      </c>
      <c r="AZ2868" s="1200" t="b">
        <f>COUNTIF('[1]Codes SEC'!$B$2:$B$250,Ministres!AY2868)&gt;0</f>
        <v>1</v>
      </c>
    </row>
    <row r="2869" spans="1:64" ht="30.6" x14ac:dyDescent="0.25">
      <c r="A2869" s="15" t="s">
        <v>2799</v>
      </c>
      <c r="B2869" s="225">
        <v>18</v>
      </c>
      <c r="C2869" s="122" t="s">
        <v>1315</v>
      </c>
      <c r="D2869" s="123">
        <v>1000</v>
      </c>
      <c r="E2869" s="226"/>
      <c r="F2869" s="122">
        <v>5</v>
      </c>
      <c r="G2869" s="126">
        <v>3</v>
      </c>
      <c r="H2869" s="35" t="str">
        <f t="shared" si="2208"/>
        <v>110</v>
      </c>
      <c r="I2869" s="36" t="s">
        <v>121</v>
      </c>
      <c r="J2869" s="37" t="s">
        <v>3327</v>
      </c>
      <c r="K2869" s="281" t="s">
        <v>3328</v>
      </c>
      <c r="L2869" s="232">
        <v>44454</v>
      </c>
      <c r="M2869" s="233">
        <v>44454</v>
      </c>
      <c r="N2869" s="130"/>
      <c r="O2869" s="131"/>
      <c r="P2869" s="131"/>
      <c r="Q2869" s="131"/>
      <c r="R2869" s="131"/>
      <c r="S2869" s="131"/>
      <c r="T2869" s="132" t="str">
        <f t="shared" si="2221"/>
        <v>OK</v>
      </c>
      <c r="U2869" s="138"/>
      <c r="V2869" s="138"/>
      <c r="W2869" s="139"/>
      <c r="X2869" s="139"/>
      <c r="Y2869" s="132" t="str">
        <f t="shared" si="2222"/>
        <v>OK</v>
      </c>
      <c r="Z2869" s="210"/>
      <c r="AA2869" s="204"/>
      <c r="AB2869" s="202"/>
      <c r="AC2869" s="202"/>
      <c r="AD2869" s="202"/>
      <c r="AE2869" s="202"/>
      <c r="AF2869" s="202"/>
      <c r="AG2869" s="132" t="str">
        <f t="shared" si="2223"/>
        <v>OK</v>
      </c>
      <c r="AH2869" s="138"/>
      <c r="AI2869" s="138"/>
      <c r="AJ2869" s="139"/>
      <c r="AK2869" s="139"/>
      <c r="AL2869" s="132" t="str">
        <f t="shared" si="2224"/>
        <v>OK</v>
      </c>
      <c r="AM2869" s="140"/>
      <c r="AN2869" s="119">
        <f t="shared" si="2225"/>
        <v>44454</v>
      </c>
      <c r="AO2869" s="120">
        <f t="shared" si="2226"/>
        <v>44454</v>
      </c>
      <c r="AP2869" s="39">
        <f t="shared" si="2227"/>
        <v>44454</v>
      </c>
      <c r="AQ2869" s="141">
        <f t="shared" si="2228"/>
        <v>44454</v>
      </c>
      <c r="AR2869" s="142">
        <f>AQ2869-AP2869</f>
        <v>0</v>
      </c>
      <c r="AS2869" s="143">
        <f>AR2869/AP2869</f>
        <v>0</v>
      </c>
      <c r="AT2869" s="144">
        <f t="shared" si="2229"/>
        <v>44454</v>
      </c>
      <c r="AU2869" s="141">
        <f>AO2869</f>
        <v>44454</v>
      </c>
      <c r="AV2869" s="142">
        <f>AU2869-AT2869</f>
        <v>0</v>
      </c>
      <c r="AW2869" s="143">
        <f>AV2869/AT2869</f>
        <v>0</v>
      </c>
      <c r="AX2869" s="12"/>
      <c r="AY2869" s="146" t="str">
        <f t="shared" si="2230"/>
        <v>41.40</v>
      </c>
      <c r="AZ2869" s="1200" t="b">
        <f>COUNTIF('[1]Codes SEC'!$B$2:$B$250,Ministres!AY2869)&gt;0</f>
        <v>1</v>
      </c>
    </row>
    <row r="2870" spans="1:64" ht="35.1" customHeight="1" x14ac:dyDescent="0.25">
      <c r="A2870" s="15" t="s">
        <v>2799</v>
      </c>
      <c r="B2870" s="225">
        <v>18</v>
      </c>
      <c r="C2870" s="122" t="s">
        <v>1315</v>
      </c>
      <c r="D2870" s="123">
        <v>1000</v>
      </c>
      <c r="E2870" s="226"/>
      <c r="F2870" s="122">
        <v>5</v>
      </c>
      <c r="G2870" s="126">
        <v>3</v>
      </c>
      <c r="H2870" s="35" t="str">
        <f t="shared" si="2208"/>
        <v>110</v>
      </c>
      <c r="I2870" s="36" t="s">
        <v>121</v>
      </c>
      <c r="J2870" s="37" t="s">
        <v>3329</v>
      </c>
      <c r="K2870" s="244" t="s">
        <v>3330</v>
      </c>
      <c r="L2870" s="232">
        <v>1463</v>
      </c>
      <c r="M2870" s="233">
        <v>1463</v>
      </c>
      <c r="N2870" s="130"/>
      <c r="O2870" s="131"/>
      <c r="P2870" s="131"/>
      <c r="Q2870" s="131"/>
      <c r="R2870" s="131"/>
      <c r="S2870" s="131"/>
      <c r="T2870" s="132" t="str">
        <f t="shared" si="2221"/>
        <v>OK</v>
      </c>
      <c r="U2870" s="138"/>
      <c r="V2870" s="138"/>
      <c r="W2870" s="139"/>
      <c r="X2870" s="139"/>
      <c r="Y2870" s="132" t="str">
        <f t="shared" si="2222"/>
        <v>OK</v>
      </c>
      <c r="Z2870" s="210"/>
      <c r="AA2870" s="204"/>
      <c r="AB2870" s="202"/>
      <c r="AC2870" s="202"/>
      <c r="AD2870" s="202"/>
      <c r="AE2870" s="202"/>
      <c r="AF2870" s="202"/>
      <c r="AG2870" s="132" t="str">
        <f t="shared" si="2223"/>
        <v>OK</v>
      </c>
      <c r="AH2870" s="138"/>
      <c r="AI2870" s="138"/>
      <c r="AJ2870" s="139"/>
      <c r="AK2870" s="139"/>
      <c r="AL2870" s="132" t="str">
        <f t="shared" si="2224"/>
        <v>OK</v>
      </c>
      <c r="AM2870" s="140"/>
      <c r="AN2870" s="119">
        <f t="shared" si="2225"/>
        <v>1463</v>
      </c>
      <c r="AO2870" s="120">
        <f t="shared" si="2226"/>
        <v>1463</v>
      </c>
      <c r="AP2870" s="39">
        <f t="shared" si="2227"/>
        <v>1463</v>
      </c>
      <c r="AQ2870" s="141">
        <f t="shared" si="2228"/>
        <v>1463</v>
      </c>
      <c r="AR2870" s="142">
        <f t="shared" si="2231"/>
        <v>0</v>
      </c>
      <c r="AS2870" s="143">
        <f t="shared" si="2232"/>
        <v>0</v>
      </c>
      <c r="AT2870" s="144">
        <f t="shared" si="2229"/>
        <v>1463</v>
      </c>
      <c r="AU2870" s="141">
        <f t="shared" si="2233"/>
        <v>1463</v>
      </c>
      <c r="AV2870" s="142">
        <f t="shared" si="2234"/>
        <v>0</v>
      </c>
      <c r="AW2870" s="143">
        <f t="shared" si="2235"/>
        <v>0</v>
      </c>
      <c r="AY2870" s="146" t="str">
        <f t="shared" si="2230"/>
        <v>41.40</v>
      </c>
      <c r="AZ2870" s="1200" t="b">
        <f>COUNTIF('[1]Codes SEC'!$B$2:$B$250,Ministres!AY2870)&gt;0</f>
        <v>1</v>
      </c>
    </row>
    <row r="2871" spans="1:64" ht="30.6" x14ac:dyDescent="0.25">
      <c r="A2871" s="15" t="s">
        <v>2799</v>
      </c>
      <c r="B2871" s="225">
        <v>18</v>
      </c>
      <c r="C2871" s="122" t="s">
        <v>1315</v>
      </c>
      <c r="D2871" s="123">
        <v>1000</v>
      </c>
      <c r="E2871" s="226"/>
      <c r="F2871" s="122">
        <v>12</v>
      </c>
      <c r="G2871" s="126">
        <v>3</v>
      </c>
      <c r="H2871" s="35" t="str">
        <f t="shared" si="2208"/>
        <v>110</v>
      </c>
      <c r="I2871" s="36" t="s">
        <v>121</v>
      </c>
      <c r="J2871" s="37" t="s">
        <v>3331</v>
      </c>
      <c r="K2871" s="244" t="s">
        <v>3332</v>
      </c>
      <c r="L2871" s="232">
        <v>900</v>
      </c>
      <c r="M2871" s="233">
        <v>900</v>
      </c>
      <c r="N2871" s="130"/>
      <c r="O2871" s="131"/>
      <c r="P2871" s="131"/>
      <c r="Q2871" s="131"/>
      <c r="R2871" s="131"/>
      <c r="S2871" s="131"/>
      <c r="T2871" s="132" t="str">
        <f t="shared" si="2221"/>
        <v>OK</v>
      </c>
      <c r="U2871" s="138"/>
      <c r="V2871" s="138"/>
      <c r="W2871" s="139"/>
      <c r="X2871" s="139"/>
      <c r="Y2871" s="132" t="str">
        <f t="shared" si="2222"/>
        <v>OK</v>
      </c>
      <c r="Z2871" s="210"/>
      <c r="AA2871" s="204"/>
      <c r="AB2871" s="202"/>
      <c r="AC2871" s="202"/>
      <c r="AD2871" s="202"/>
      <c r="AE2871" s="202"/>
      <c r="AF2871" s="202"/>
      <c r="AG2871" s="132" t="str">
        <f t="shared" si="2223"/>
        <v>OK</v>
      </c>
      <c r="AH2871" s="138"/>
      <c r="AI2871" s="138"/>
      <c r="AJ2871" s="139"/>
      <c r="AK2871" s="139"/>
      <c r="AL2871" s="132" t="str">
        <f t="shared" si="2224"/>
        <v>OK</v>
      </c>
      <c r="AM2871" s="140"/>
      <c r="AN2871" s="119">
        <f t="shared" si="2225"/>
        <v>900</v>
      </c>
      <c r="AO2871" s="120">
        <f t="shared" si="2226"/>
        <v>900</v>
      </c>
      <c r="AP2871" s="39">
        <f t="shared" si="2227"/>
        <v>900</v>
      </c>
      <c r="AQ2871" s="141">
        <f t="shared" si="2228"/>
        <v>900</v>
      </c>
      <c r="AR2871" s="142">
        <f t="shared" si="2231"/>
        <v>0</v>
      </c>
      <c r="AS2871" s="143">
        <f t="shared" si="2232"/>
        <v>0</v>
      </c>
      <c r="AT2871" s="144">
        <f t="shared" si="2229"/>
        <v>900</v>
      </c>
      <c r="AU2871" s="141">
        <f t="shared" si="2233"/>
        <v>900</v>
      </c>
      <c r="AV2871" s="142">
        <f t="shared" si="2234"/>
        <v>0</v>
      </c>
      <c r="AW2871" s="143">
        <f t="shared" si="2235"/>
        <v>0</v>
      </c>
      <c r="AY2871" s="146" t="str">
        <f t="shared" si="2230"/>
        <v>41.40</v>
      </c>
      <c r="AZ2871" s="1200" t="b">
        <f>COUNTIF('[1]Codes SEC'!$B$2:$B$250,Ministres!AY2871)&gt;0</f>
        <v>1</v>
      </c>
    </row>
    <row r="2872" spans="1:64" ht="30.6" x14ac:dyDescent="0.25">
      <c r="A2872" s="15" t="s">
        <v>2799</v>
      </c>
      <c r="B2872" s="225">
        <v>18</v>
      </c>
      <c r="C2872" s="122" t="s">
        <v>1315</v>
      </c>
      <c r="D2872" s="123">
        <v>1000</v>
      </c>
      <c r="E2872" s="226"/>
      <c r="F2872" s="122">
        <v>12</v>
      </c>
      <c r="G2872" s="126">
        <v>3</v>
      </c>
      <c r="H2872" s="35" t="str">
        <f t="shared" si="2208"/>
        <v>110</v>
      </c>
      <c r="I2872" s="36" t="s">
        <v>121</v>
      </c>
      <c r="J2872" s="37" t="s">
        <v>3333</v>
      </c>
      <c r="K2872" s="244" t="s">
        <v>3334</v>
      </c>
      <c r="L2872" s="232">
        <v>0</v>
      </c>
      <c r="M2872" s="233">
        <v>0</v>
      </c>
      <c r="N2872" s="130"/>
      <c r="O2872" s="131"/>
      <c r="P2872" s="131"/>
      <c r="Q2872" s="131"/>
      <c r="R2872" s="131"/>
      <c r="S2872" s="131"/>
      <c r="T2872" s="132" t="str">
        <f t="shared" si="2221"/>
        <v>OK</v>
      </c>
      <c r="U2872" s="133"/>
      <c r="V2872" s="133"/>
      <c r="W2872" s="134"/>
      <c r="X2872" s="134"/>
      <c r="Y2872" s="132" t="str">
        <f t="shared" si="2222"/>
        <v>OK</v>
      </c>
      <c r="Z2872" s="135"/>
      <c r="AA2872" s="204"/>
      <c r="AB2872" s="202"/>
      <c r="AC2872" s="202"/>
      <c r="AD2872" s="202"/>
      <c r="AE2872" s="202"/>
      <c r="AF2872" s="202"/>
      <c r="AG2872" s="132" t="str">
        <f t="shared" si="2223"/>
        <v>OK</v>
      </c>
      <c r="AH2872" s="133"/>
      <c r="AI2872" s="133"/>
      <c r="AJ2872" s="134"/>
      <c r="AK2872" s="134"/>
      <c r="AL2872" s="132" t="str">
        <f t="shared" si="2224"/>
        <v>OK</v>
      </c>
      <c r="AM2872" s="205"/>
      <c r="AN2872" s="119">
        <f t="shared" si="2225"/>
        <v>0</v>
      </c>
      <c r="AO2872" s="120">
        <f t="shared" si="2226"/>
        <v>0</v>
      </c>
      <c r="AP2872" s="39">
        <f t="shared" si="2227"/>
        <v>0</v>
      </c>
      <c r="AQ2872" s="141">
        <f t="shared" si="2228"/>
        <v>0</v>
      </c>
      <c r="AR2872" s="142">
        <f t="shared" si="2231"/>
        <v>0</v>
      </c>
      <c r="AS2872" s="143" t="e">
        <f t="shared" si="2232"/>
        <v>#DIV/0!</v>
      </c>
      <c r="AT2872" s="144">
        <f t="shared" si="2229"/>
        <v>0</v>
      </c>
      <c r="AU2872" s="141">
        <f t="shared" si="2233"/>
        <v>0</v>
      </c>
      <c r="AV2872" s="142">
        <f t="shared" si="2234"/>
        <v>0</v>
      </c>
      <c r="AW2872" s="143" t="e">
        <f t="shared" si="2235"/>
        <v>#DIV/0!</v>
      </c>
      <c r="AY2872" s="146" t="str">
        <f t="shared" si="2230"/>
        <v>41.40</v>
      </c>
      <c r="AZ2872" s="1200" t="b">
        <f>COUNTIF('[1]Codes SEC'!$B$2:$B$250,Ministres!AY2872)&gt;0</f>
        <v>1</v>
      </c>
    </row>
    <row r="2873" spans="1:64" ht="35.1" customHeight="1" x14ac:dyDescent="0.25">
      <c r="A2873" s="15" t="s">
        <v>2799</v>
      </c>
      <c r="B2873" s="225">
        <v>18</v>
      </c>
      <c r="C2873" s="122" t="s">
        <v>1315</v>
      </c>
      <c r="D2873" s="123">
        <v>1000</v>
      </c>
      <c r="E2873" s="226"/>
      <c r="F2873" s="122">
        <v>1</v>
      </c>
      <c r="G2873" s="126">
        <v>3</v>
      </c>
      <c r="H2873" s="35" t="str">
        <f t="shared" si="2208"/>
        <v>110</v>
      </c>
      <c r="I2873" s="36" t="s">
        <v>121</v>
      </c>
      <c r="J2873" s="37" t="s">
        <v>3335</v>
      </c>
      <c r="K2873" s="244" t="s">
        <v>3336</v>
      </c>
      <c r="L2873" s="232">
        <v>108173</v>
      </c>
      <c r="M2873" s="233">
        <v>108173</v>
      </c>
      <c r="N2873" s="130"/>
      <c r="O2873" s="131"/>
      <c r="P2873" s="131"/>
      <c r="Q2873" s="131"/>
      <c r="R2873" s="131"/>
      <c r="S2873" s="131"/>
      <c r="T2873" s="132" t="str">
        <f t="shared" si="2221"/>
        <v>OK</v>
      </c>
      <c r="U2873" s="133"/>
      <c r="V2873" s="133"/>
      <c r="W2873" s="134"/>
      <c r="X2873" s="134"/>
      <c r="Y2873" s="132" t="str">
        <f t="shared" si="2222"/>
        <v>OK</v>
      </c>
      <c r="Z2873" s="135"/>
      <c r="AA2873" s="204"/>
      <c r="AB2873" s="202"/>
      <c r="AC2873" s="202"/>
      <c r="AD2873" s="202"/>
      <c r="AE2873" s="202"/>
      <c r="AF2873" s="202"/>
      <c r="AG2873" s="132" t="str">
        <f t="shared" si="2223"/>
        <v>OK</v>
      </c>
      <c r="AH2873" s="133"/>
      <c r="AI2873" s="133"/>
      <c r="AJ2873" s="134"/>
      <c r="AK2873" s="134"/>
      <c r="AL2873" s="132" t="str">
        <f t="shared" si="2224"/>
        <v>OK</v>
      </c>
      <c r="AM2873" s="205"/>
      <c r="AN2873" s="119">
        <f t="shared" si="2225"/>
        <v>108173</v>
      </c>
      <c r="AO2873" s="120">
        <f t="shared" si="2226"/>
        <v>108173</v>
      </c>
      <c r="AP2873" s="39">
        <f t="shared" si="2227"/>
        <v>108173</v>
      </c>
      <c r="AQ2873" s="141">
        <f t="shared" si="2228"/>
        <v>108173</v>
      </c>
      <c r="AR2873" s="142">
        <f>AQ2873-AP2873</f>
        <v>0</v>
      </c>
      <c r="AS2873" s="143">
        <f>AR2873/AP2873</f>
        <v>0</v>
      </c>
      <c r="AT2873" s="144">
        <f t="shared" si="2229"/>
        <v>108173</v>
      </c>
      <c r="AU2873" s="141">
        <f>AO2873</f>
        <v>108173</v>
      </c>
      <c r="AV2873" s="142">
        <f>AU2873-AT2873</f>
        <v>0</v>
      </c>
      <c r="AW2873" s="143">
        <f>AV2873/AT2873</f>
        <v>0</v>
      </c>
      <c r="AY2873" s="146" t="str">
        <f t="shared" si="2230"/>
        <v>41.40</v>
      </c>
      <c r="AZ2873" s="1200" t="b">
        <f>COUNTIF('[1]Codes SEC'!$B$2:$B$250,Ministres!AY2873)&gt;0</f>
        <v>1</v>
      </c>
    </row>
    <row r="2874" spans="1:64" ht="41.25" customHeight="1" x14ac:dyDescent="0.25">
      <c r="A2874" s="15" t="s">
        <v>2799</v>
      </c>
      <c r="B2874" s="121">
        <v>18</v>
      </c>
      <c r="C2874" s="122" t="s">
        <v>1315</v>
      </c>
      <c r="D2874" s="123">
        <v>1000</v>
      </c>
      <c r="F2874" s="125">
        <v>12</v>
      </c>
      <c r="G2874" s="126">
        <v>3</v>
      </c>
      <c r="H2874" s="35" t="str">
        <f t="shared" si="2208"/>
        <v>110</v>
      </c>
      <c r="I2874" s="36" t="s">
        <v>121</v>
      </c>
      <c r="J2874" s="37" t="s">
        <v>3337</v>
      </c>
      <c r="K2874" s="331" t="s">
        <v>3338</v>
      </c>
      <c r="L2874" s="128">
        <v>6811</v>
      </c>
      <c r="M2874" s="129">
        <v>6811</v>
      </c>
      <c r="N2874" s="130"/>
      <c r="O2874" s="131"/>
      <c r="P2874" s="131"/>
      <c r="Q2874" s="131"/>
      <c r="R2874" s="131"/>
      <c r="S2874" s="131"/>
      <c r="T2874" s="132" t="str">
        <f t="shared" si="2221"/>
        <v>OK</v>
      </c>
      <c r="U2874" s="138"/>
      <c r="V2874" s="138"/>
      <c r="W2874" s="139"/>
      <c r="X2874" s="139"/>
      <c r="Y2874" s="132" t="str">
        <f t="shared" si="2222"/>
        <v>OK</v>
      </c>
      <c r="Z2874" s="210"/>
      <c r="AA2874" s="204"/>
      <c r="AB2874" s="202"/>
      <c r="AC2874" s="202"/>
      <c r="AD2874" s="202"/>
      <c r="AE2874" s="202"/>
      <c r="AF2874" s="202"/>
      <c r="AG2874" s="132" t="str">
        <f t="shared" si="2223"/>
        <v>OK</v>
      </c>
      <c r="AH2874" s="138"/>
      <c r="AI2874" s="138"/>
      <c r="AJ2874" s="139"/>
      <c r="AK2874" s="139"/>
      <c r="AL2874" s="132" t="str">
        <f t="shared" si="2224"/>
        <v>OK</v>
      </c>
      <c r="AM2874" s="140"/>
      <c r="AN2874" s="119">
        <f t="shared" si="2225"/>
        <v>6811</v>
      </c>
      <c r="AO2874" s="120">
        <f t="shared" si="2226"/>
        <v>6811</v>
      </c>
      <c r="AP2874" s="39">
        <f t="shared" si="2227"/>
        <v>6811</v>
      </c>
      <c r="AQ2874" s="141">
        <f t="shared" si="2228"/>
        <v>6811</v>
      </c>
      <c r="AR2874" s="142">
        <f>AQ2874-AP2874</f>
        <v>0</v>
      </c>
      <c r="AS2874" s="143">
        <f>AR2874/AP2874</f>
        <v>0</v>
      </c>
      <c r="AT2874" s="144">
        <f t="shared" si="2229"/>
        <v>6811</v>
      </c>
      <c r="AU2874" s="141">
        <f>AO2874</f>
        <v>6811</v>
      </c>
      <c r="AV2874" s="142">
        <f>AU2874-AT2874</f>
        <v>0</v>
      </c>
      <c r="AW2874" s="143">
        <f>AV2874/AT2874</f>
        <v>0</v>
      </c>
      <c r="AY2874" s="146" t="str">
        <f t="shared" si="2230"/>
        <v>41.40</v>
      </c>
      <c r="AZ2874" s="1200" t="b">
        <f>COUNTIF('[1]Codes SEC'!$B$2:$B$250,Ministres!AY2874)&gt;0</f>
        <v>1</v>
      </c>
    </row>
    <row r="2875" spans="1:64" ht="35.1" customHeight="1" x14ac:dyDescent="0.25">
      <c r="A2875" s="15" t="s">
        <v>2799</v>
      </c>
      <c r="B2875" s="121">
        <v>18</v>
      </c>
      <c r="C2875" s="122" t="s">
        <v>1315</v>
      </c>
      <c r="D2875" s="123">
        <v>1000</v>
      </c>
      <c r="F2875" s="125">
        <v>12</v>
      </c>
      <c r="G2875" s="126">
        <v>3</v>
      </c>
      <c r="H2875" s="35" t="str">
        <f t="shared" si="2208"/>
        <v>110</v>
      </c>
      <c r="I2875" s="36" t="s">
        <v>121</v>
      </c>
      <c r="J2875" s="37" t="s">
        <v>3339</v>
      </c>
      <c r="K2875" s="281" t="s">
        <v>3340</v>
      </c>
      <c r="L2875" s="128">
        <v>1790</v>
      </c>
      <c r="M2875" s="129">
        <v>1790</v>
      </c>
      <c r="N2875" s="130"/>
      <c r="O2875" s="131"/>
      <c r="P2875" s="131"/>
      <c r="Q2875" s="131"/>
      <c r="R2875" s="131"/>
      <c r="S2875" s="131"/>
      <c r="T2875" s="132" t="str">
        <f t="shared" si="2221"/>
        <v>OK</v>
      </c>
      <c r="U2875" s="133"/>
      <c r="V2875" s="133"/>
      <c r="W2875" s="134"/>
      <c r="X2875" s="134"/>
      <c r="Y2875" s="132" t="str">
        <f t="shared" si="2222"/>
        <v>OK</v>
      </c>
      <c r="Z2875" s="135"/>
      <c r="AA2875" s="204"/>
      <c r="AB2875" s="202"/>
      <c r="AC2875" s="202"/>
      <c r="AD2875" s="202"/>
      <c r="AE2875" s="202"/>
      <c r="AF2875" s="202"/>
      <c r="AG2875" s="132" t="str">
        <f t="shared" si="2223"/>
        <v>OK</v>
      </c>
      <c r="AH2875" s="133"/>
      <c r="AI2875" s="133"/>
      <c r="AJ2875" s="134"/>
      <c r="AK2875" s="134"/>
      <c r="AL2875" s="132" t="str">
        <f t="shared" si="2224"/>
        <v>OK</v>
      </c>
      <c r="AM2875" s="205"/>
      <c r="AN2875" s="119">
        <f t="shared" si="2225"/>
        <v>1790</v>
      </c>
      <c r="AO2875" s="120">
        <f t="shared" si="2226"/>
        <v>1790</v>
      </c>
      <c r="AP2875" s="39">
        <f t="shared" si="2227"/>
        <v>1790</v>
      </c>
      <c r="AQ2875" s="141">
        <f t="shared" si="2228"/>
        <v>1790</v>
      </c>
      <c r="AR2875" s="142">
        <f>AQ2875-AP2875</f>
        <v>0</v>
      </c>
      <c r="AS2875" s="143">
        <f>AR2875/AP2875</f>
        <v>0</v>
      </c>
      <c r="AT2875" s="144">
        <f t="shared" si="2229"/>
        <v>1790</v>
      </c>
      <c r="AU2875" s="141">
        <f>AO2875</f>
        <v>1790</v>
      </c>
      <c r="AV2875" s="142">
        <f>AU2875-AT2875</f>
        <v>0</v>
      </c>
      <c r="AW2875" s="143">
        <f>AV2875/AT2875</f>
        <v>0</v>
      </c>
      <c r="AY2875" s="146" t="str">
        <f t="shared" si="2230"/>
        <v>41.40</v>
      </c>
      <c r="AZ2875" s="1200" t="b">
        <f>COUNTIF('[1]Codes SEC'!$B$2:$B$250,Ministres!AY2875)&gt;0</f>
        <v>1</v>
      </c>
    </row>
    <row r="2876" spans="1:64" ht="35.1" customHeight="1" x14ac:dyDescent="0.25">
      <c r="A2876" s="15" t="s">
        <v>2799</v>
      </c>
      <c r="B2876" s="225">
        <v>18</v>
      </c>
      <c r="C2876" s="122" t="s">
        <v>1315</v>
      </c>
      <c r="D2876" s="123">
        <v>1000</v>
      </c>
      <c r="E2876" s="226"/>
      <c r="F2876" s="122">
        <v>5</v>
      </c>
      <c r="G2876" s="126">
        <v>3</v>
      </c>
      <c r="H2876" s="35" t="str">
        <f t="shared" si="2208"/>
        <v>110</v>
      </c>
      <c r="I2876" s="36" t="s">
        <v>121</v>
      </c>
      <c r="J2876" s="37" t="s">
        <v>3341</v>
      </c>
      <c r="K2876" s="244" t="s">
        <v>3342</v>
      </c>
      <c r="L2876" s="232">
        <v>0</v>
      </c>
      <c r="M2876" s="233">
        <v>0</v>
      </c>
      <c r="N2876" s="130"/>
      <c r="O2876" s="131"/>
      <c r="P2876" s="131"/>
      <c r="Q2876" s="131"/>
      <c r="R2876" s="131"/>
      <c r="S2876" s="131"/>
      <c r="T2876" s="132" t="str">
        <f>IF(SUM(N2876:S2876)=U2876,"OK",SUM(N2876:S2876)-U2876)</f>
        <v>OK</v>
      </c>
      <c r="U2876" s="138"/>
      <c r="V2876" s="138"/>
      <c r="W2876" s="139"/>
      <c r="X2876" s="139"/>
      <c r="Y2876" s="132" t="str">
        <f>IF(SUM(W2876:X2876)=Z2876,"OK",SUM(W2876:X2876)-Z2876)</f>
        <v>OK</v>
      </c>
      <c r="Z2876" s="210"/>
      <c r="AA2876" s="204"/>
      <c r="AB2876" s="202"/>
      <c r="AC2876" s="202"/>
      <c r="AD2876" s="202"/>
      <c r="AE2876" s="202"/>
      <c r="AF2876" s="202"/>
      <c r="AG2876" s="132" t="str">
        <f>IF(SUM(AA2876:AF2876)=AH2876,"OK",SUM(AA2876:AF2876)-AH2876)</f>
        <v>OK</v>
      </c>
      <c r="AH2876" s="138"/>
      <c r="AI2876" s="138"/>
      <c r="AJ2876" s="139"/>
      <c r="AK2876" s="139"/>
      <c r="AL2876" s="132" t="str">
        <f>IF(SUM(AJ2876:AK2876)=AM2876,"OK",SUM(AJ2876:AK2876)-AM2876)</f>
        <v>OK</v>
      </c>
      <c r="AM2876" s="140"/>
      <c r="AN2876" s="119">
        <f>L2876+U2876+V2876+Z2876</f>
        <v>0</v>
      </c>
      <c r="AO2876" s="120">
        <f>M2876+AH2876+AI2876+AM2876</f>
        <v>0</v>
      </c>
      <c r="AP2876" s="39">
        <f>L2876</f>
        <v>0</v>
      </c>
      <c r="AQ2876" s="141">
        <f>AN2876</f>
        <v>0</v>
      </c>
      <c r="AR2876" s="142">
        <f>AQ2876-AP2876</f>
        <v>0</v>
      </c>
      <c r="AS2876" s="143" t="e">
        <f>AR2876/AP2876</f>
        <v>#DIV/0!</v>
      </c>
      <c r="AT2876" s="144">
        <f>M2876</f>
        <v>0</v>
      </c>
      <c r="AU2876" s="141">
        <f>AO2876</f>
        <v>0</v>
      </c>
      <c r="AV2876" s="142">
        <f>AU2876-AT2876</f>
        <v>0</v>
      </c>
      <c r="AW2876" s="143" t="e">
        <f>AV2876/AT2876</f>
        <v>#DIV/0!</v>
      </c>
      <c r="AY2876" s="146" t="str">
        <f t="shared" si="2230"/>
        <v>41.40</v>
      </c>
      <c r="AZ2876" s="1200" t="b">
        <f>COUNTIF('[1]Codes SEC'!$B$2:$B$250,Ministres!AY2876)&gt;0</f>
        <v>1</v>
      </c>
    </row>
    <row r="2877" spans="1:64" ht="12.75" customHeight="1" x14ac:dyDescent="0.25">
      <c r="A2877" s="350"/>
      <c r="B2877" s="1202"/>
      <c r="C2877" s="150"/>
      <c r="D2877" s="352"/>
      <c r="E2877" s="1203"/>
      <c r="F2877" s="150"/>
      <c r="G2877" s="154"/>
      <c r="H2877" s="155"/>
      <c r="I2877" s="156"/>
      <c r="J2877" s="157"/>
      <c r="K2877" s="158" t="s">
        <v>70</v>
      </c>
      <c r="L2877" s="417">
        <f t="shared" ref="L2877:S2877" si="2236">L2862+L2864+L2865+L2866+L2867+L2868+L2870+L2871+L2872+L2873+L2874+L2875+L2876+L2861+L2863+L2869</f>
        <v>343007</v>
      </c>
      <c r="M2877" s="1214">
        <f t="shared" si="2236"/>
        <v>343007</v>
      </c>
      <c r="N2877" s="1205">
        <f t="shared" si="2236"/>
        <v>0</v>
      </c>
      <c r="O2877" s="1206">
        <f t="shared" si="2236"/>
        <v>0</v>
      </c>
      <c r="P2877" s="1206">
        <f t="shared" si="2236"/>
        <v>0</v>
      </c>
      <c r="Q2877" s="1206">
        <f t="shared" si="2236"/>
        <v>0</v>
      </c>
      <c r="R2877" s="1206">
        <f t="shared" si="2236"/>
        <v>0</v>
      </c>
      <c r="S2877" s="1206">
        <f t="shared" si="2236"/>
        <v>0</v>
      </c>
      <c r="T2877" s="1207"/>
      <c r="U2877" s="1208">
        <f>U2862+U2864+U2865+U2866+U2867+U2868+U2870+U2871+U2872+U2873+U2874+U2875+U2876+U2861+U2863+U2869</f>
        <v>0</v>
      </c>
      <c r="V2877" s="1208">
        <f>V2862+V2864+V2865+V2866+V2867+V2868+V2870+V2871+V2872+V2873+V2874+V2875+V2876+V2861+V2863+V2869</f>
        <v>0</v>
      </c>
      <c r="W2877" s="1206">
        <f>W2862+W2864+W2865+W2866+W2867+W2868+W2870+W2871+W2872+W2873+W2874+W2875+W2876+W2861+W2863+W2869</f>
        <v>0</v>
      </c>
      <c r="X2877" s="1206">
        <f>X2862+X2864+X2865+X2866+X2867+X2868+X2870+X2871+X2872+X2873+X2874+X2875+X2876+X2861+X2863+X2869</f>
        <v>0</v>
      </c>
      <c r="Y2877" s="1207"/>
      <c r="Z2877" s="1208">
        <f t="shared" ref="Z2877:AF2877" si="2237">Z2862+Z2864+Z2865+Z2866+Z2867+Z2868+Z2870+Z2871+Z2872+Z2873+Z2874+Z2875+Z2876+Z2861+Z2863+Z2869</f>
        <v>0</v>
      </c>
      <c r="AA2877" s="165">
        <f t="shared" si="2237"/>
        <v>0</v>
      </c>
      <c r="AB2877" s="1206">
        <f t="shared" si="2237"/>
        <v>0</v>
      </c>
      <c r="AC2877" s="1206">
        <f t="shared" si="2237"/>
        <v>0</v>
      </c>
      <c r="AD2877" s="1206">
        <f t="shared" si="2237"/>
        <v>0</v>
      </c>
      <c r="AE2877" s="1206">
        <f t="shared" si="2237"/>
        <v>0</v>
      </c>
      <c r="AF2877" s="1206">
        <f t="shared" si="2237"/>
        <v>0</v>
      </c>
      <c r="AG2877" s="1207"/>
      <c r="AH2877" s="1208">
        <f>AH2862+AH2864+AH2865+AH2866+AH2867+AH2868+AH2870+AH2871+AH2872+AH2873+AH2874+AH2875+AH2876+AH2861+AH2863+AH2869</f>
        <v>0</v>
      </c>
      <c r="AI2877" s="1208">
        <f>AI2862+AI2864+AI2865+AI2866+AI2867+AI2868+AI2870+AI2871+AI2872+AI2873+AI2874+AI2875+AI2876+AI2861+AI2863+AI2869</f>
        <v>0</v>
      </c>
      <c r="AJ2877" s="1206">
        <f>AJ2862+AJ2864+AJ2865+AJ2866+AJ2867+AJ2868+AJ2870+AJ2871+AJ2872+AJ2873+AJ2874+AJ2875+AJ2876+AJ2861+AJ2863+AJ2869</f>
        <v>0</v>
      </c>
      <c r="AK2877" s="1206">
        <f>AK2862+AK2864+AK2865+AK2866+AK2867+AK2868+AK2870+AK2871+AK2872+AK2873+AK2874+AK2875+AK2876+AK2861+AK2863+AK2869</f>
        <v>0</v>
      </c>
      <c r="AL2877" s="1207"/>
      <c r="AM2877" s="1209">
        <f t="shared" ref="AM2877:AW2877" si="2238">AM2862+AM2864+AM2865+AM2866+AM2867+AM2868+AM2870+AM2871+AM2872+AM2873+AM2874+AM2875+AM2876+AM2861+AM2863+AM2869</f>
        <v>0</v>
      </c>
      <c r="AN2877" s="167">
        <f t="shared" si="2238"/>
        <v>343007</v>
      </c>
      <c r="AO2877" s="1210">
        <f t="shared" si="2238"/>
        <v>343007</v>
      </c>
      <c r="AP2877" s="169">
        <f t="shared" si="2238"/>
        <v>343007</v>
      </c>
      <c r="AQ2877" s="1215">
        <f t="shared" si="2238"/>
        <v>343007</v>
      </c>
      <c r="AR2877" s="1216">
        <f t="shared" si="2238"/>
        <v>0</v>
      </c>
      <c r="AS2877" s="1217" t="e">
        <f t="shared" si="2238"/>
        <v>#DIV/0!</v>
      </c>
      <c r="AT2877" s="1218">
        <f t="shared" si="2238"/>
        <v>343007</v>
      </c>
      <c r="AU2877" s="1215">
        <f t="shared" si="2238"/>
        <v>343007</v>
      </c>
      <c r="AV2877" s="1216">
        <f t="shared" si="2238"/>
        <v>0</v>
      </c>
      <c r="AW2877" s="1217" t="e">
        <f t="shared" si="2238"/>
        <v>#DIV/0!</v>
      </c>
      <c r="AY2877" s="146"/>
      <c r="AZ2877" s="1200"/>
    </row>
    <row r="2878" spans="1:64" s="1201" customFormat="1" ht="12.75" customHeight="1" x14ac:dyDescent="0.25">
      <c r="A2878" s="356"/>
      <c r="B2878" s="225"/>
      <c r="C2878" s="122"/>
      <c r="D2878" s="357"/>
      <c r="E2878" s="226"/>
      <c r="F2878" s="122"/>
      <c r="G2878" s="126"/>
      <c r="H2878" s="35"/>
      <c r="I2878" s="36"/>
      <c r="J2878" s="37"/>
      <c r="K2878" s="860"/>
      <c r="L2878" s="241"/>
      <c r="M2878" s="242"/>
      <c r="N2878" s="258"/>
      <c r="O2878" s="259"/>
      <c r="P2878" s="259"/>
      <c r="Q2878" s="259"/>
      <c r="R2878" s="259"/>
      <c r="S2878" s="259"/>
      <c r="T2878" s="260"/>
      <c r="U2878" s="261"/>
      <c r="V2878" s="261"/>
      <c r="W2878" s="262"/>
      <c r="X2878" s="262"/>
      <c r="Y2878" s="260"/>
      <c r="Z2878" s="263"/>
      <c r="AA2878" s="264"/>
      <c r="AB2878" s="259"/>
      <c r="AC2878" s="259"/>
      <c r="AD2878" s="259"/>
      <c r="AE2878" s="259"/>
      <c r="AF2878" s="259"/>
      <c r="AG2878" s="260"/>
      <c r="AH2878" s="261"/>
      <c r="AI2878" s="261"/>
      <c r="AJ2878" s="262"/>
      <c r="AK2878" s="262"/>
      <c r="AL2878" s="260"/>
      <c r="AM2878" s="265"/>
      <c r="AN2878" s="266"/>
      <c r="AO2878" s="267"/>
      <c r="AP2878" s="268"/>
      <c r="AQ2878" s="269"/>
      <c r="AR2878" s="269"/>
      <c r="AS2878" s="270"/>
      <c r="AT2878" s="271"/>
      <c r="AU2878" s="269"/>
      <c r="AV2878" s="269"/>
      <c r="AW2878" s="270"/>
      <c r="AX2878"/>
      <c r="AY2878" s="146"/>
      <c r="AZ2878" s="1200"/>
      <c r="BA2878"/>
      <c r="BB2878"/>
      <c r="BC2878"/>
      <c r="BD2878"/>
      <c r="BE2878"/>
      <c r="BF2878"/>
      <c r="BG2878"/>
      <c r="BH2878"/>
      <c r="BI2878"/>
      <c r="BJ2878"/>
      <c r="BK2878"/>
      <c r="BL2878"/>
    </row>
    <row r="2879" spans="1:64" ht="12.75" customHeight="1" x14ac:dyDescent="0.25">
      <c r="A2879" s="356"/>
      <c r="B2879" s="225"/>
      <c r="C2879" s="122"/>
      <c r="D2879" s="357"/>
      <c r="E2879" s="226"/>
      <c r="F2879" s="122"/>
      <c r="G2879" s="126"/>
      <c r="H2879" s="35"/>
      <c r="I2879" s="36"/>
      <c r="J2879" s="37"/>
      <c r="K2879" s="243" t="s">
        <v>109</v>
      </c>
      <c r="L2879" s="241"/>
      <c r="M2879" s="242"/>
      <c r="N2879" s="258"/>
      <c r="O2879" s="259"/>
      <c r="P2879" s="259"/>
      <c r="Q2879" s="259"/>
      <c r="R2879" s="259"/>
      <c r="S2879" s="259"/>
      <c r="T2879" s="260"/>
      <c r="U2879" s="261"/>
      <c r="V2879" s="261"/>
      <c r="W2879" s="262"/>
      <c r="X2879" s="262"/>
      <c r="Y2879" s="260"/>
      <c r="Z2879" s="263"/>
      <c r="AA2879" s="264"/>
      <c r="AB2879" s="259"/>
      <c r="AC2879" s="259"/>
      <c r="AD2879" s="259"/>
      <c r="AE2879" s="259"/>
      <c r="AF2879" s="259"/>
      <c r="AG2879" s="260"/>
      <c r="AH2879" s="261"/>
      <c r="AI2879" s="261"/>
      <c r="AJ2879" s="262"/>
      <c r="AK2879" s="262"/>
      <c r="AL2879" s="260"/>
      <c r="AM2879" s="265"/>
      <c r="AN2879" s="266"/>
      <c r="AO2879" s="267"/>
      <c r="AP2879" s="268"/>
      <c r="AQ2879" s="269"/>
      <c r="AR2879" s="269"/>
      <c r="AS2879" s="270"/>
      <c r="AT2879" s="271"/>
      <c r="AU2879" s="269"/>
      <c r="AV2879" s="269"/>
      <c r="AW2879" s="270"/>
      <c r="AY2879" s="146"/>
      <c r="AZ2879" s="1200"/>
    </row>
    <row r="2880" spans="1:64" ht="12.75" customHeight="1" x14ac:dyDescent="0.25">
      <c r="A2880" s="356"/>
      <c r="B2880" s="225"/>
      <c r="C2880" s="122"/>
      <c r="D2880" s="357"/>
      <c r="E2880" s="226"/>
      <c r="F2880" s="122"/>
      <c r="G2880" s="126"/>
      <c r="H2880" s="35"/>
      <c r="I2880" s="36"/>
      <c r="J2880" s="37"/>
      <c r="K2880" s="244"/>
      <c r="L2880" s="241"/>
      <c r="M2880" s="242"/>
      <c r="N2880" s="258"/>
      <c r="O2880" s="259"/>
      <c r="P2880" s="259"/>
      <c r="Q2880" s="259"/>
      <c r="R2880" s="259"/>
      <c r="S2880" s="259"/>
      <c r="T2880" s="260"/>
      <c r="U2880" s="261"/>
      <c r="V2880" s="261"/>
      <c r="W2880" s="262"/>
      <c r="X2880" s="262"/>
      <c r="Y2880" s="260"/>
      <c r="Z2880" s="263"/>
      <c r="AA2880" s="264"/>
      <c r="AB2880" s="259"/>
      <c r="AC2880" s="259"/>
      <c r="AD2880" s="259"/>
      <c r="AE2880" s="259"/>
      <c r="AF2880" s="259"/>
      <c r="AG2880" s="260"/>
      <c r="AH2880" s="261"/>
      <c r="AI2880" s="261"/>
      <c r="AJ2880" s="262"/>
      <c r="AK2880" s="262"/>
      <c r="AL2880" s="260"/>
      <c r="AM2880" s="265"/>
      <c r="AN2880" s="266"/>
      <c r="AO2880" s="267"/>
      <c r="AP2880" s="268"/>
      <c r="AQ2880" s="269"/>
      <c r="AR2880" s="269"/>
      <c r="AS2880" s="270"/>
      <c r="AT2880" s="271"/>
      <c r="AU2880" s="269"/>
      <c r="AV2880" s="269"/>
      <c r="AW2880" s="270"/>
      <c r="AY2880" s="146"/>
      <c r="AZ2880" s="1200"/>
    </row>
    <row r="2881" spans="1:64" ht="35.1" customHeight="1" x14ac:dyDescent="0.25">
      <c r="A2881" s="15" t="s">
        <v>2799</v>
      </c>
      <c r="B2881" s="225" t="s">
        <v>1335</v>
      </c>
      <c r="C2881" s="122" t="s">
        <v>1315</v>
      </c>
      <c r="D2881" s="123">
        <v>1000</v>
      </c>
      <c r="E2881" s="226"/>
      <c r="F2881" s="122">
        <v>12</v>
      </c>
      <c r="G2881" s="227"/>
      <c r="H2881" s="228" t="str">
        <f t="shared" si="2208"/>
        <v>110</v>
      </c>
      <c r="I2881" s="229">
        <v>85112000</v>
      </c>
      <c r="J2881" s="230" t="s">
        <v>3343</v>
      </c>
      <c r="K2881" s="231" t="s">
        <v>3344</v>
      </c>
      <c r="L2881" s="232">
        <v>0</v>
      </c>
      <c r="M2881" s="233">
        <v>0</v>
      </c>
      <c r="N2881" s="130"/>
      <c r="O2881" s="131"/>
      <c r="P2881" s="131"/>
      <c r="Q2881" s="131"/>
      <c r="R2881" s="131"/>
      <c r="S2881" s="131"/>
      <c r="T2881" s="132" t="str">
        <f t="shared" ref="T2881:T2883" si="2239">IF(SUM(N2881:S2881)=U2881,"OK",SUM(N2881:S2881)-U2881)</f>
        <v>OK</v>
      </c>
      <c r="U2881" s="138"/>
      <c r="V2881" s="138"/>
      <c r="W2881" s="139"/>
      <c r="X2881" s="139"/>
      <c r="Y2881" s="132" t="str">
        <f t="shared" ref="Y2881:Y2883" si="2240">IF(SUM(W2881:X2881)=Z2881,"OK",SUM(W2881:X2881)-Z2881)</f>
        <v>OK</v>
      </c>
      <c r="Z2881" s="210"/>
      <c r="AA2881" s="204"/>
      <c r="AB2881" s="202"/>
      <c r="AC2881" s="202"/>
      <c r="AD2881" s="202"/>
      <c r="AE2881" s="202"/>
      <c r="AF2881" s="202"/>
      <c r="AG2881" s="132" t="str">
        <f t="shared" ref="AG2881:AG2883" si="2241">IF(SUM(AA2881:AF2881)=AH2881,"OK",SUM(AA2881:AF2881)-AH2881)</f>
        <v>OK</v>
      </c>
      <c r="AH2881" s="138"/>
      <c r="AI2881" s="138"/>
      <c r="AJ2881" s="139"/>
      <c r="AK2881" s="139"/>
      <c r="AL2881" s="132" t="str">
        <f t="shared" ref="AL2881:AL2883" si="2242">IF(SUM(AJ2881:AK2881)=AM2881,"OK",SUM(AJ2881:AK2881)-AM2881)</f>
        <v>OK</v>
      </c>
      <c r="AM2881" s="140"/>
      <c r="AN2881" s="119">
        <f t="shared" ref="AN2881:AN2883" si="2243">L2881+U2881+V2881+Z2881</f>
        <v>0</v>
      </c>
      <c r="AO2881" s="120">
        <f t="shared" ref="AO2881:AO2883" si="2244">M2881+AH2881+AI2881+AM2881</f>
        <v>0</v>
      </c>
      <c r="AP2881" s="39">
        <f>L2881</f>
        <v>0</v>
      </c>
      <c r="AQ2881" s="141">
        <f>AN2881</f>
        <v>0</v>
      </c>
      <c r="AR2881" s="142">
        <f>AQ2881-AP2881</f>
        <v>0</v>
      </c>
      <c r="AS2881" s="143" t="e">
        <f>AR2881/AP2881</f>
        <v>#DIV/0!</v>
      </c>
      <c r="AT2881" s="144">
        <f>M2881</f>
        <v>0</v>
      </c>
      <c r="AU2881" s="141">
        <f>AO2881</f>
        <v>0</v>
      </c>
      <c r="AV2881" s="142">
        <f>AU2881-AT2881</f>
        <v>0</v>
      </c>
      <c r="AW2881" s="143" t="e">
        <f>AV2881/AT2881</f>
        <v>#DIV/0!</v>
      </c>
      <c r="AY2881" s="146" t="str">
        <f>RIGHT(LEFT(I2881,3),2)&amp;"."&amp;RIGHT(LEFT(I2881,5),2)</f>
        <v>51.12</v>
      </c>
      <c r="AZ2881" s="1200" t="b">
        <f>COUNTIF('[1]Codes SEC'!$B$2:$B$250,Ministres!AY2881)&gt;0</f>
        <v>1</v>
      </c>
    </row>
    <row r="2882" spans="1:64" ht="30.6" x14ac:dyDescent="0.25">
      <c r="A2882" s="15" t="s">
        <v>2799</v>
      </c>
      <c r="B2882" s="225">
        <v>18</v>
      </c>
      <c r="C2882" s="122" t="s">
        <v>1315</v>
      </c>
      <c r="D2882" s="123">
        <v>1000</v>
      </c>
      <c r="E2882" s="226"/>
      <c r="F2882" s="122">
        <v>18</v>
      </c>
      <c r="G2882" s="126">
        <v>1</v>
      </c>
      <c r="H2882" s="35" t="str">
        <f t="shared" si="2208"/>
        <v>110</v>
      </c>
      <c r="I2882" s="36" t="s">
        <v>1441</v>
      </c>
      <c r="J2882" s="37" t="s">
        <v>3345</v>
      </c>
      <c r="K2882" s="331" t="s">
        <v>3346</v>
      </c>
      <c r="L2882" s="232">
        <v>0</v>
      </c>
      <c r="M2882" s="233">
        <v>0</v>
      </c>
      <c r="N2882" s="130"/>
      <c r="O2882" s="131"/>
      <c r="P2882" s="131"/>
      <c r="Q2882" s="131"/>
      <c r="R2882" s="131"/>
      <c r="S2882" s="131"/>
      <c r="T2882" s="132" t="str">
        <f t="shared" si="2239"/>
        <v>OK</v>
      </c>
      <c r="U2882" s="138"/>
      <c r="V2882" s="138"/>
      <c r="W2882" s="139"/>
      <c r="X2882" s="139"/>
      <c r="Y2882" s="132" t="str">
        <f t="shared" si="2240"/>
        <v>OK</v>
      </c>
      <c r="Z2882" s="210"/>
      <c r="AA2882" s="204"/>
      <c r="AB2882" s="202"/>
      <c r="AC2882" s="202"/>
      <c r="AD2882" s="202"/>
      <c r="AE2882" s="202"/>
      <c r="AF2882" s="202"/>
      <c r="AG2882" s="132" t="str">
        <f t="shared" si="2241"/>
        <v>OK</v>
      </c>
      <c r="AH2882" s="138"/>
      <c r="AI2882" s="138"/>
      <c r="AJ2882" s="139"/>
      <c r="AK2882" s="139"/>
      <c r="AL2882" s="132" t="str">
        <f t="shared" si="2242"/>
        <v>OK</v>
      </c>
      <c r="AM2882" s="140"/>
      <c r="AN2882" s="119">
        <f t="shared" si="2243"/>
        <v>0</v>
      </c>
      <c r="AO2882" s="120">
        <f t="shared" si="2244"/>
        <v>0</v>
      </c>
      <c r="AP2882" s="39">
        <f>L2882</f>
        <v>0</v>
      </c>
      <c r="AQ2882" s="141">
        <f>AN2882</f>
        <v>0</v>
      </c>
      <c r="AR2882" s="142">
        <f>AQ2882-AP2882</f>
        <v>0</v>
      </c>
      <c r="AS2882" s="143" t="e">
        <f>AR2882/AP2882</f>
        <v>#DIV/0!</v>
      </c>
      <c r="AT2882" s="144">
        <f>M2882</f>
        <v>0</v>
      </c>
      <c r="AU2882" s="141">
        <f>AO2882</f>
        <v>0</v>
      </c>
      <c r="AV2882" s="142">
        <f>AU2882-AT2882</f>
        <v>0</v>
      </c>
      <c r="AW2882" s="143" t="e">
        <f>AV2882/AT2882</f>
        <v>#DIV/0!</v>
      </c>
      <c r="AY2882" s="146" t="str">
        <f>RIGHT(LEFT(I2882,3),2)&amp;"."&amp;RIGHT(LEFT(I2882,5),2)</f>
        <v>61.41</v>
      </c>
      <c r="AZ2882" s="1200" t="b">
        <f>COUNTIF('[1]Codes SEC'!$B$2:$B$250,Ministres!AY2882)&gt;0</f>
        <v>1</v>
      </c>
    </row>
    <row r="2883" spans="1:64" ht="30.6" x14ac:dyDescent="0.25">
      <c r="A2883" s="15" t="s">
        <v>2799</v>
      </c>
      <c r="B2883" s="225">
        <v>18</v>
      </c>
      <c r="C2883" s="122" t="s">
        <v>1315</v>
      </c>
      <c r="D2883" s="123">
        <v>1000</v>
      </c>
      <c r="E2883" s="226"/>
      <c r="F2883" s="122">
        <v>12</v>
      </c>
      <c r="G2883" s="126">
        <v>1</v>
      </c>
      <c r="H2883" s="35" t="str">
        <f t="shared" si="2208"/>
        <v>110</v>
      </c>
      <c r="I2883" s="36" t="s">
        <v>1441</v>
      </c>
      <c r="J2883" s="37" t="s">
        <v>3347</v>
      </c>
      <c r="K2883" s="213" t="s">
        <v>3348</v>
      </c>
      <c r="L2883" s="232">
        <v>1617</v>
      </c>
      <c r="M2883" s="233">
        <v>1617</v>
      </c>
      <c r="N2883" s="130"/>
      <c r="O2883" s="131"/>
      <c r="P2883" s="131"/>
      <c r="Q2883" s="131"/>
      <c r="R2883" s="131"/>
      <c r="S2883" s="131"/>
      <c r="T2883" s="132" t="str">
        <f t="shared" si="2239"/>
        <v>OK</v>
      </c>
      <c r="U2883" s="138"/>
      <c r="V2883" s="138"/>
      <c r="W2883" s="139"/>
      <c r="X2883" s="139"/>
      <c r="Y2883" s="132" t="str">
        <f t="shared" si="2240"/>
        <v>OK</v>
      </c>
      <c r="Z2883" s="210"/>
      <c r="AA2883" s="204"/>
      <c r="AB2883" s="202"/>
      <c r="AC2883" s="202"/>
      <c r="AD2883" s="202"/>
      <c r="AE2883" s="202"/>
      <c r="AF2883" s="202"/>
      <c r="AG2883" s="132" t="str">
        <f t="shared" si="2241"/>
        <v>OK</v>
      </c>
      <c r="AH2883" s="138"/>
      <c r="AI2883" s="138"/>
      <c r="AJ2883" s="139"/>
      <c r="AK2883" s="139"/>
      <c r="AL2883" s="132" t="str">
        <f t="shared" si="2242"/>
        <v>OK</v>
      </c>
      <c r="AM2883" s="140"/>
      <c r="AN2883" s="119">
        <f t="shared" si="2243"/>
        <v>1617</v>
      </c>
      <c r="AO2883" s="120">
        <f t="shared" si="2244"/>
        <v>1617</v>
      </c>
      <c r="AP2883" s="39">
        <f>L2883</f>
        <v>1617</v>
      </c>
      <c r="AQ2883" s="141">
        <f>AN2883</f>
        <v>1617</v>
      </c>
      <c r="AR2883" s="142">
        <f>AQ2883-AP2883</f>
        <v>0</v>
      </c>
      <c r="AS2883" s="143">
        <f>AR2883/AP2883</f>
        <v>0</v>
      </c>
      <c r="AT2883" s="144">
        <f>M2883</f>
        <v>1617</v>
      </c>
      <c r="AU2883" s="141">
        <f>AO2883</f>
        <v>1617</v>
      </c>
      <c r="AV2883" s="142">
        <f>AU2883-AT2883</f>
        <v>0</v>
      </c>
      <c r="AW2883" s="143">
        <f>AV2883/AT2883</f>
        <v>0</v>
      </c>
      <c r="AY2883" s="146" t="str">
        <f>RIGHT(LEFT(I2883,3),2)&amp;"."&amp;RIGHT(LEFT(I2883,5),2)</f>
        <v>61.41</v>
      </c>
      <c r="AZ2883" s="1200" t="b">
        <f>COUNTIF('[1]Codes SEC'!$B$2:$B$250,Ministres!AY2883)&gt;0</f>
        <v>1</v>
      </c>
    </row>
    <row r="2884" spans="1:64" ht="12.75" customHeight="1" x14ac:dyDescent="0.25">
      <c r="A2884" s="350"/>
      <c r="B2884" s="1202"/>
      <c r="C2884" s="150"/>
      <c r="D2884" s="352"/>
      <c r="E2884" s="1203"/>
      <c r="F2884" s="150"/>
      <c r="G2884" s="154"/>
      <c r="H2884" s="155"/>
      <c r="I2884" s="156"/>
      <c r="J2884" s="157"/>
      <c r="K2884" s="158" t="s">
        <v>116</v>
      </c>
      <c r="L2884" s="417">
        <f t="shared" ref="L2884:AW2884" si="2245">L2881+L2882+L2883</f>
        <v>1617</v>
      </c>
      <c r="M2884" s="1214">
        <f t="shared" si="2245"/>
        <v>1617</v>
      </c>
      <c r="N2884" s="1205">
        <f t="shared" si="2245"/>
        <v>0</v>
      </c>
      <c r="O2884" s="1206">
        <f t="shared" si="2245"/>
        <v>0</v>
      </c>
      <c r="P2884" s="1206">
        <f t="shared" si="2245"/>
        <v>0</v>
      </c>
      <c r="Q2884" s="1206">
        <f t="shared" si="2245"/>
        <v>0</v>
      </c>
      <c r="R2884" s="1206">
        <f t="shared" si="2245"/>
        <v>0</v>
      </c>
      <c r="S2884" s="1206">
        <f t="shared" si="2245"/>
        <v>0</v>
      </c>
      <c r="T2884" s="1207"/>
      <c r="U2884" s="1208">
        <f t="shared" si="2245"/>
        <v>0</v>
      </c>
      <c r="V2884" s="1208">
        <f t="shared" si="2245"/>
        <v>0</v>
      </c>
      <c r="W2884" s="1206">
        <f t="shared" si="2245"/>
        <v>0</v>
      </c>
      <c r="X2884" s="1206">
        <f t="shared" si="2245"/>
        <v>0</v>
      </c>
      <c r="Y2884" s="1207"/>
      <c r="Z2884" s="1208">
        <f t="shared" si="2245"/>
        <v>0</v>
      </c>
      <c r="AA2884" s="165">
        <f t="shared" si="2245"/>
        <v>0</v>
      </c>
      <c r="AB2884" s="1206">
        <f t="shared" si="2245"/>
        <v>0</v>
      </c>
      <c r="AC2884" s="1206">
        <f t="shared" si="2245"/>
        <v>0</v>
      </c>
      <c r="AD2884" s="1206">
        <f t="shared" si="2245"/>
        <v>0</v>
      </c>
      <c r="AE2884" s="1206">
        <f t="shared" si="2245"/>
        <v>0</v>
      </c>
      <c r="AF2884" s="1206">
        <f t="shared" si="2245"/>
        <v>0</v>
      </c>
      <c r="AG2884" s="1207"/>
      <c r="AH2884" s="1208">
        <f t="shared" si="2245"/>
        <v>0</v>
      </c>
      <c r="AI2884" s="1208">
        <f t="shared" si="2245"/>
        <v>0</v>
      </c>
      <c r="AJ2884" s="1206">
        <f t="shared" si="2245"/>
        <v>0</v>
      </c>
      <c r="AK2884" s="1206">
        <f t="shared" si="2245"/>
        <v>0</v>
      </c>
      <c r="AL2884" s="1207"/>
      <c r="AM2884" s="1209">
        <f t="shared" si="2245"/>
        <v>0</v>
      </c>
      <c r="AN2884" s="167">
        <f>AN2881+AN2882+AN2883</f>
        <v>1617</v>
      </c>
      <c r="AO2884" s="1210">
        <f t="shared" si="2245"/>
        <v>1617</v>
      </c>
      <c r="AP2884" s="169">
        <f t="shared" si="2245"/>
        <v>1617</v>
      </c>
      <c r="AQ2884" s="1215">
        <f t="shared" si="2245"/>
        <v>1617</v>
      </c>
      <c r="AR2884" s="1216">
        <f t="shared" si="2245"/>
        <v>0</v>
      </c>
      <c r="AS2884" s="1217" t="e">
        <f t="shared" si="2245"/>
        <v>#DIV/0!</v>
      </c>
      <c r="AT2884" s="1218">
        <f t="shared" si="2245"/>
        <v>1617</v>
      </c>
      <c r="AU2884" s="1215">
        <f t="shared" si="2245"/>
        <v>1617</v>
      </c>
      <c r="AV2884" s="1216">
        <f t="shared" si="2245"/>
        <v>0</v>
      </c>
      <c r="AW2884" s="1217" t="e">
        <f t="shared" si="2245"/>
        <v>#DIV/0!</v>
      </c>
      <c r="AY2884" s="146"/>
      <c r="AZ2884" s="1200"/>
    </row>
    <row r="2885" spans="1:64" ht="12.75" customHeight="1" x14ac:dyDescent="0.25">
      <c r="A2885" s="174"/>
      <c r="B2885" s="175"/>
      <c r="C2885" s="176"/>
      <c r="D2885" s="177"/>
      <c r="E2885" s="178"/>
      <c r="F2885" s="177"/>
      <c r="G2885" s="179"/>
      <c r="H2885" s="180"/>
      <c r="I2885" s="181"/>
      <c r="J2885" s="182"/>
      <c r="K2885" s="457" t="s">
        <v>3349</v>
      </c>
      <c r="L2885" s="184">
        <f t="shared" ref="L2885:X2885" si="2246">L2877+L2884</f>
        <v>344624</v>
      </c>
      <c r="M2885" s="185">
        <f t="shared" si="2246"/>
        <v>344624</v>
      </c>
      <c r="N2885" s="186">
        <f t="shared" si="2246"/>
        <v>0</v>
      </c>
      <c r="O2885" s="187">
        <f t="shared" si="2246"/>
        <v>0</v>
      </c>
      <c r="P2885" s="187">
        <f t="shared" si="2246"/>
        <v>0</v>
      </c>
      <c r="Q2885" s="187">
        <f t="shared" si="2246"/>
        <v>0</v>
      </c>
      <c r="R2885" s="187">
        <f t="shared" si="2246"/>
        <v>0</v>
      </c>
      <c r="S2885" s="187">
        <f t="shared" si="2246"/>
        <v>0</v>
      </c>
      <c r="T2885" s="188"/>
      <c r="U2885" s="187">
        <f t="shared" si="2246"/>
        <v>0</v>
      </c>
      <c r="V2885" s="187">
        <f t="shared" si="2246"/>
        <v>0</v>
      </c>
      <c r="W2885" s="187">
        <f t="shared" si="2246"/>
        <v>0</v>
      </c>
      <c r="X2885" s="187">
        <f t="shared" si="2246"/>
        <v>0</v>
      </c>
      <c r="Y2885" s="188"/>
      <c r="Z2885" s="187">
        <f t="shared" ref="Z2885:AK2885" si="2247">Z2877+Z2884</f>
        <v>0</v>
      </c>
      <c r="AA2885" s="189">
        <f t="shared" si="2247"/>
        <v>0</v>
      </c>
      <c r="AB2885" s="187">
        <f t="shared" si="2247"/>
        <v>0</v>
      </c>
      <c r="AC2885" s="187">
        <f t="shared" si="2247"/>
        <v>0</v>
      </c>
      <c r="AD2885" s="187">
        <f t="shared" si="2247"/>
        <v>0</v>
      </c>
      <c r="AE2885" s="187">
        <f t="shared" si="2247"/>
        <v>0</v>
      </c>
      <c r="AF2885" s="187">
        <f t="shared" si="2247"/>
        <v>0</v>
      </c>
      <c r="AG2885" s="188"/>
      <c r="AH2885" s="187">
        <f t="shared" si="2247"/>
        <v>0</v>
      </c>
      <c r="AI2885" s="187">
        <f t="shared" si="2247"/>
        <v>0</v>
      </c>
      <c r="AJ2885" s="187">
        <f t="shared" si="2247"/>
        <v>0</v>
      </c>
      <c r="AK2885" s="187">
        <f t="shared" si="2247"/>
        <v>0</v>
      </c>
      <c r="AL2885" s="188"/>
      <c r="AM2885" s="190">
        <f t="shared" ref="AM2885:AW2885" si="2248">AM2877+AM2884</f>
        <v>0</v>
      </c>
      <c r="AN2885" s="191">
        <f>AN2877+AN2884</f>
        <v>344624</v>
      </c>
      <c r="AO2885" s="190">
        <f t="shared" si="2248"/>
        <v>344624</v>
      </c>
      <c r="AP2885" s="184">
        <f t="shared" si="2248"/>
        <v>344624</v>
      </c>
      <c r="AQ2885" s="192">
        <f t="shared" si="2248"/>
        <v>344624</v>
      </c>
      <c r="AR2885" s="193">
        <f t="shared" si="2248"/>
        <v>0</v>
      </c>
      <c r="AS2885" s="194" t="e">
        <f t="shared" si="2248"/>
        <v>#DIV/0!</v>
      </c>
      <c r="AT2885" s="195">
        <f t="shared" si="2248"/>
        <v>344624</v>
      </c>
      <c r="AU2885" s="192">
        <f t="shared" si="2248"/>
        <v>344624</v>
      </c>
      <c r="AV2885" s="193">
        <f t="shared" si="2248"/>
        <v>0</v>
      </c>
      <c r="AW2885" s="194" t="e">
        <f t="shared" si="2248"/>
        <v>#DIV/0!</v>
      </c>
      <c r="AY2885" s="146"/>
      <c r="AZ2885" s="1200"/>
    </row>
    <row r="2886" spans="1:64" ht="12.75" customHeight="1" x14ac:dyDescent="0.25">
      <c r="A2886" s="15"/>
      <c r="C2886" s="122"/>
      <c r="D2886" s="123"/>
      <c r="F2886" s="125"/>
      <c r="G2886" s="34"/>
      <c r="H2886" s="35"/>
      <c r="I2886" s="36"/>
      <c r="J2886" s="37"/>
      <c r="K2886" s="198" t="s">
        <v>72</v>
      </c>
      <c r="L2886" s="199">
        <v>0</v>
      </c>
      <c r="M2886" s="200">
        <v>0</v>
      </c>
      <c r="N2886" s="201">
        <v>0</v>
      </c>
      <c r="O2886" s="202">
        <v>0</v>
      </c>
      <c r="P2886" s="202">
        <v>0</v>
      </c>
      <c r="Q2886" s="202">
        <v>0</v>
      </c>
      <c r="R2886" s="202">
        <v>0</v>
      </c>
      <c r="S2886" s="202">
        <v>0</v>
      </c>
      <c r="T2886" s="203"/>
      <c r="U2886" s="135">
        <v>0</v>
      </c>
      <c r="V2886" s="135">
        <v>0</v>
      </c>
      <c r="W2886" s="202">
        <v>0</v>
      </c>
      <c r="X2886" s="202">
        <v>0</v>
      </c>
      <c r="Y2886" s="203"/>
      <c r="Z2886" s="135">
        <v>0</v>
      </c>
      <c r="AA2886" s="204">
        <v>0</v>
      </c>
      <c r="AB2886" s="202">
        <v>0</v>
      </c>
      <c r="AC2886" s="202">
        <v>0</v>
      </c>
      <c r="AD2886" s="202">
        <v>0</v>
      </c>
      <c r="AE2886" s="202">
        <v>0</v>
      </c>
      <c r="AF2886" s="202">
        <v>0</v>
      </c>
      <c r="AG2886" s="203"/>
      <c r="AH2886" s="135">
        <v>0</v>
      </c>
      <c r="AI2886" s="135">
        <v>0</v>
      </c>
      <c r="AJ2886" s="202">
        <v>0</v>
      </c>
      <c r="AK2886" s="202">
        <v>0</v>
      </c>
      <c r="AL2886" s="203"/>
      <c r="AM2886" s="205">
        <v>0</v>
      </c>
      <c r="AN2886" s="119">
        <v>0</v>
      </c>
      <c r="AO2886" s="120">
        <v>0</v>
      </c>
      <c r="AP2886" s="39">
        <v>0</v>
      </c>
      <c r="AQ2886" s="141">
        <v>0</v>
      </c>
      <c r="AR2886" s="141">
        <v>0</v>
      </c>
      <c r="AS2886" s="143">
        <v>0</v>
      </c>
      <c r="AT2886" s="144">
        <v>0</v>
      </c>
      <c r="AU2886" s="141">
        <v>0</v>
      </c>
      <c r="AV2886" s="141">
        <v>0</v>
      </c>
      <c r="AW2886" s="143">
        <v>0</v>
      </c>
      <c r="AY2886" s="146"/>
      <c r="AZ2886" s="1200"/>
    </row>
    <row r="2887" spans="1:64" s="1201" customFormat="1" ht="12.75" customHeight="1" x14ac:dyDescent="0.25">
      <c r="A2887" s="356"/>
      <c r="B2887" s="225"/>
      <c r="C2887" s="122"/>
      <c r="D2887" s="357"/>
      <c r="E2887" s="226"/>
      <c r="F2887" s="122"/>
      <c r="G2887" s="126"/>
      <c r="H2887" s="35"/>
      <c r="I2887" s="36"/>
      <c r="J2887" s="37"/>
      <c r="K2887" s="198" t="s">
        <v>73</v>
      </c>
      <c r="L2887" s="241">
        <v>0</v>
      </c>
      <c r="M2887" s="242">
        <v>0</v>
      </c>
      <c r="N2887" s="201">
        <v>0</v>
      </c>
      <c r="O2887" s="202">
        <v>0</v>
      </c>
      <c r="P2887" s="202">
        <v>0</v>
      </c>
      <c r="Q2887" s="202">
        <v>0</v>
      </c>
      <c r="R2887" s="202">
        <v>0</v>
      </c>
      <c r="S2887" s="202">
        <v>0</v>
      </c>
      <c r="T2887" s="203"/>
      <c r="U2887" s="135">
        <v>0</v>
      </c>
      <c r="V2887" s="135">
        <v>0</v>
      </c>
      <c r="W2887" s="202">
        <v>0</v>
      </c>
      <c r="X2887" s="202">
        <v>0</v>
      </c>
      <c r="Y2887" s="203"/>
      <c r="Z2887" s="135">
        <v>0</v>
      </c>
      <c r="AA2887" s="204">
        <v>0</v>
      </c>
      <c r="AB2887" s="202">
        <v>0</v>
      </c>
      <c r="AC2887" s="202">
        <v>0</v>
      </c>
      <c r="AD2887" s="202">
        <v>0</v>
      </c>
      <c r="AE2887" s="202">
        <v>0</v>
      </c>
      <c r="AF2887" s="202">
        <v>0</v>
      </c>
      <c r="AG2887" s="203"/>
      <c r="AH2887" s="135">
        <v>0</v>
      </c>
      <c r="AI2887" s="135">
        <v>0</v>
      </c>
      <c r="AJ2887" s="202">
        <v>0</v>
      </c>
      <c r="AK2887" s="202">
        <v>0</v>
      </c>
      <c r="AL2887" s="203"/>
      <c r="AM2887" s="205">
        <v>0</v>
      </c>
      <c r="AN2887" s="119">
        <v>0</v>
      </c>
      <c r="AO2887" s="120">
        <v>0</v>
      </c>
      <c r="AP2887" s="39">
        <v>0</v>
      </c>
      <c r="AQ2887" s="141">
        <v>0</v>
      </c>
      <c r="AR2887" s="141">
        <v>0</v>
      </c>
      <c r="AS2887" s="143">
        <v>0</v>
      </c>
      <c r="AT2887" s="144">
        <v>0</v>
      </c>
      <c r="AU2887" s="141">
        <v>0</v>
      </c>
      <c r="AV2887" s="141">
        <v>0</v>
      </c>
      <c r="AW2887" s="143">
        <v>0</v>
      </c>
      <c r="AX2887"/>
      <c r="AY2887" s="146"/>
      <c r="AZ2887" s="1200"/>
      <c r="BA2887"/>
      <c r="BB2887"/>
      <c r="BC2887"/>
      <c r="BD2887"/>
      <c r="BE2887"/>
      <c r="BF2887"/>
      <c r="BG2887"/>
      <c r="BH2887"/>
      <c r="BI2887"/>
      <c r="BJ2887"/>
      <c r="BK2887"/>
      <c r="BL2887"/>
    </row>
    <row r="2888" spans="1:64" s="197" customFormat="1" ht="12.75" customHeight="1" x14ac:dyDescent="0.25">
      <c r="A2888" s="356"/>
      <c r="B2888" s="225"/>
      <c r="C2888" s="122"/>
      <c r="D2888" s="357"/>
      <c r="E2888" s="226"/>
      <c r="F2888" s="122"/>
      <c r="G2888" s="126"/>
      <c r="H2888" s="35"/>
      <c r="I2888" s="36"/>
      <c r="J2888" s="37"/>
      <c r="K2888" s="198" t="s">
        <v>74</v>
      </c>
      <c r="L2888" s="241">
        <v>0</v>
      </c>
      <c r="M2888" s="242">
        <v>0</v>
      </c>
      <c r="N2888" s="201">
        <v>0</v>
      </c>
      <c r="O2888" s="202">
        <v>0</v>
      </c>
      <c r="P2888" s="202">
        <v>0</v>
      </c>
      <c r="Q2888" s="202">
        <v>0</v>
      </c>
      <c r="R2888" s="202">
        <v>0</v>
      </c>
      <c r="S2888" s="202">
        <v>0</v>
      </c>
      <c r="T2888" s="203"/>
      <c r="U2888" s="135">
        <v>0</v>
      </c>
      <c r="V2888" s="135">
        <v>0</v>
      </c>
      <c r="W2888" s="202">
        <v>0</v>
      </c>
      <c r="X2888" s="202">
        <v>0</v>
      </c>
      <c r="Y2888" s="203"/>
      <c r="Z2888" s="135">
        <v>0</v>
      </c>
      <c r="AA2888" s="204">
        <v>0</v>
      </c>
      <c r="AB2888" s="202">
        <v>0</v>
      </c>
      <c r="AC2888" s="202">
        <v>0</v>
      </c>
      <c r="AD2888" s="202">
        <v>0</v>
      </c>
      <c r="AE2888" s="202">
        <v>0</v>
      </c>
      <c r="AF2888" s="202">
        <v>0</v>
      </c>
      <c r="AG2888" s="203"/>
      <c r="AH2888" s="135">
        <v>0</v>
      </c>
      <c r="AI2888" s="135">
        <v>0</v>
      </c>
      <c r="AJ2888" s="202">
        <v>0</v>
      </c>
      <c r="AK2888" s="202">
        <v>0</v>
      </c>
      <c r="AL2888" s="203"/>
      <c r="AM2888" s="205">
        <v>0</v>
      </c>
      <c r="AN2888" s="119">
        <v>0</v>
      </c>
      <c r="AO2888" s="120">
        <v>0</v>
      </c>
      <c r="AP2888" s="39">
        <v>0</v>
      </c>
      <c r="AQ2888" s="141">
        <v>0</v>
      </c>
      <c r="AR2888" s="141">
        <v>0</v>
      </c>
      <c r="AS2888" s="143">
        <v>0</v>
      </c>
      <c r="AT2888" s="144">
        <v>0</v>
      </c>
      <c r="AU2888" s="141">
        <v>0</v>
      </c>
      <c r="AV2888" s="141">
        <v>0</v>
      </c>
      <c r="AW2888" s="143">
        <v>0</v>
      </c>
      <c r="AX2888"/>
      <c r="AY2888" s="146"/>
      <c r="AZ2888" s="1200"/>
      <c r="BA2888" s="12"/>
      <c r="BB2888" s="12"/>
      <c r="BC2888" s="12"/>
      <c r="BD2888" s="12"/>
      <c r="BE2888" s="12"/>
      <c r="BF2888" s="12"/>
      <c r="BG2888" s="12"/>
      <c r="BH2888" s="12"/>
      <c r="BI2888" s="12"/>
      <c r="BJ2888" s="12"/>
      <c r="BK2888" s="12"/>
      <c r="BL2888" s="12"/>
    </row>
    <row r="2889" spans="1:64" ht="12.75" customHeight="1" x14ac:dyDescent="0.25">
      <c r="A2889" s="356"/>
      <c r="B2889" s="225"/>
      <c r="C2889" s="122"/>
      <c r="D2889" s="357"/>
      <c r="E2889" s="226"/>
      <c r="F2889" s="122"/>
      <c r="G2889" s="126"/>
      <c r="H2889" s="35"/>
      <c r="I2889" s="36"/>
      <c r="J2889" s="37"/>
      <c r="K2889" s="198" t="s">
        <v>75</v>
      </c>
      <c r="L2889" s="241">
        <v>0</v>
      </c>
      <c r="M2889" s="242">
        <v>0</v>
      </c>
      <c r="N2889" s="201">
        <v>0</v>
      </c>
      <c r="O2889" s="202">
        <v>0</v>
      </c>
      <c r="P2889" s="202">
        <v>0</v>
      </c>
      <c r="Q2889" s="202">
        <v>0</v>
      </c>
      <c r="R2889" s="202">
        <v>0</v>
      </c>
      <c r="S2889" s="202">
        <v>0</v>
      </c>
      <c r="T2889" s="203"/>
      <c r="U2889" s="135">
        <v>0</v>
      </c>
      <c r="V2889" s="135">
        <v>0</v>
      </c>
      <c r="W2889" s="202">
        <v>0</v>
      </c>
      <c r="X2889" s="202">
        <v>0</v>
      </c>
      <c r="Y2889" s="203"/>
      <c r="Z2889" s="135">
        <v>0</v>
      </c>
      <c r="AA2889" s="204">
        <v>0</v>
      </c>
      <c r="AB2889" s="202">
        <v>0</v>
      </c>
      <c r="AC2889" s="202">
        <v>0</v>
      </c>
      <c r="AD2889" s="202">
        <v>0</v>
      </c>
      <c r="AE2889" s="202">
        <v>0</v>
      </c>
      <c r="AF2889" s="202">
        <v>0</v>
      </c>
      <c r="AG2889" s="203"/>
      <c r="AH2889" s="135">
        <v>0</v>
      </c>
      <c r="AI2889" s="135">
        <v>0</v>
      </c>
      <c r="AJ2889" s="202">
        <v>0</v>
      </c>
      <c r="AK2889" s="202">
        <v>0</v>
      </c>
      <c r="AL2889" s="203"/>
      <c r="AM2889" s="205">
        <v>0</v>
      </c>
      <c r="AN2889" s="119">
        <v>0</v>
      </c>
      <c r="AO2889" s="120">
        <v>0</v>
      </c>
      <c r="AP2889" s="39">
        <v>0</v>
      </c>
      <c r="AQ2889" s="141">
        <v>0</v>
      </c>
      <c r="AR2889" s="141">
        <v>0</v>
      </c>
      <c r="AS2889" s="143">
        <v>0</v>
      </c>
      <c r="AT2889" s="144">
        <v>0</v>
      </c>
      <c r="AU2889" s="141">
        <v>0</v>
      </c>
      <c r="AV2889" s="141">
        <v>0</v>
      </c>
      <c r="AW2889" s="143">
        <v>0</v>
      </c>
      <c r="AY2889" s="146"/>
      <c r="AZ2889" s="1200"/>
    </row>
    <row r="2890" spans="1:64" ht="12.75" customHeight="1" x14ac:dyDescent="0.25">
      <c r="A2890" s="356"/>
      <c r="B2890" s="225"/>
      <c r="C2890" s="122"/>
      <c r="D2890" s="357"/>
      <c r="E2890" s="226"/>
      <c r="F2890" s="122"/>
      <c r="G2890" s="126"/>
      <c r="H2890" s="35"/>
      <c r="I2890" s="36"/>
      <c r="J2890" s="37"/>
      <c r="K2890" s="206" t="s">
        <v>76</v>
      </c>
      <c r="L2890" s="241">
        <v>0</v>
      </c>
      <c r="M2890" s="242">
        <v>0</v>
      </c>
      <c r="N2890" s="201">
        <v>0</v>
      </c>
      <c r="O2890" s="202">
        <v>0</v>
      </c>
      <c r="P2890" s="202">
        <v>0</v>
      </c>
      <c r="Q2890" s="202">
        <v>0</v>
      </c>
      <c r="R2890" s="202">
        <v>0</v>
      </c>
      <c r="S2890" s="202">
        <v>0</v>
      </c>
      <c r="T2890" s="203"/>
      <c r="U2890" s="135">
        <v>0</v>
      </c>
      <c r="V2890" s="135">
        <v>0</v>
      </c>
      <c r="W2890" s="202">
        <v>0</v>
      </c>
      <c r="X2890" s="202">
        <v>0</v>
      </c>
      <c r="Y2890" s="203"/>
      <c r="Z2890" s="135">
        <v>0</v>
      </c>
      <c r="AA2890" s="204">
        <v>0</v>
      </c>
      <c r="AB2890" s="202">
        <v>0</v>
      </c>
      <c r="AC2890" s="202">
        <v>0</v>
      </c>
      <c r="AD2890" s="202">
        <v>0</v>
      </c>
      <c r="AE2890" s="202">
        <v>0</v>
      </c>
      <c r="AF2890" s="202">
        <v>0</v>
      </c>
      <c r="AG2890" s="203"/>
      <c r="AH2890" s="135">
        <v>0</v>
      </c>
      <c r="AI2890" s="135">
        <v>0</v>
      </c>
      <c r="AJ2890" s="202">
        <v>0</v>
      </c>
      <c r="AK2890" s="202">
        <v>0</v>
      </c>
      <c r="AL2890" s="203"/>
      <c r="AM2890" s="205">
        <v>0</v>
      </c>
      <c r="AN2890" s="119">
        <v>0</v>
      </c>
      <c r="AO2890" s="120">
        <v>0</v>
      </c>
      <c r="AP2890" s="39">
        <v>0</v>
      </c>
      <c r="AQ2890" s="141">
        <v>0</v>
      </c>
      <c r="AR2890" s="141">
        <v>0</v>
      </c>
      <c r="AS2890" s="143">
        <v>0</v>
      </c>
      <c r="AT2890" s="144">
        <v>0</v>
      </c>
      <c r="AU2890" s="141">
        <v>0</v>
      </c>
      <c r="AV2890" s="141">
        <v>0</v>
      </c>
      <c r="AW2890" s="143">
        <v>0</v>
      </c>
      <c r="AY2890" s="146"/>
      <c r="AZ2890" s="1200"/>
    </row>
    <row r="2891" spans="1:64" ht="12.75" customHeight="1" x14ac:dyDescent="0.25">
      <c r="A2891" s="356"/>
      <c r="B2891" s="225"/>
      <c r="C2891" s="122"/>
      <c r="D2891" s="357"/>
      <c r="E2891" s="226"/>
      <c r="F2891" s="122"/>
      <c r="G2891" s="126"/>
      <c r="H2891" s="35"/>
      <c r="I2891" s="36"/>
      <c r="J2891" s="37"/>
      <c r="K2891" s="206"/>
      <c r="L2891" s="241"/>
      <c r="M2891" s="242"/>
      <c r="N2891" s="201"/>
      <c r="O2891" s="202"/>
      <c r="P2891" s="202"/>
      <c r="Q2891" s="202"/>
      <c r="R2891" s="202"/>
      <c r="S2891" s="202"/>
      <c r="T2891" s="224"/>
      <c r="U2891" s="133"/>
      <c r="V2891" s="133"/>
      <c r="W2891" s="134"/>
      <c r="X2891" s="134"/>
      <c r="Y2891" s="224"/>
      <c r="Z2891" s="135"/>
      <c r="AA2891" s="204"/>
      <c r="AB2891" s="202"/>
      <c r="AC2891" s="202"/>
      <c r="AD2891" s="202"/>
      <c r="AE2891" s="202"/>
      <c r="AF2891" s="202"/>
      <c r="AG2891" s="224"/>
      <c r="AH2891" s="133"/>
      <c r="AI2891" s="133"/>
      <c r="AJ2891" s="134"/>
      <c r="AK2891" s="134"/>
      <c r="AL2891" s="224"/>
      <c r="AM2891" s="205"/>
      <c r="AN2891" s="119"/>
      <c r="AO2891" s="120"/>
      <c r="AP2891" s="39"/>
      <c r="AQ2891" s="141"/>
      <c r="AR2891" s="141"/>
      <c r="AS2891" s="143"/>
      <c r="AU2891" s="141"/>
      <c r="AV2891" s="141"/>
      <c r="AW2891" s="143"/>
      <c r="AY2891" s="146"/>
      <c r="AZ2891" s="1200"/>
    </row>
    <row r="2892" spans="1:64" ht="12.75" customHeight="1" x14ac:dyDescent="0.25">
      <c r="A2892" s="356"/>
      <c r="B2892" s="225"/>
      <c r="C2892" s="122"/>
      <c r="D2892" s="357"/>
      <c r="E2892" s="226"/>
      <c r="F2892" s="122"/>
      <c r="G2892" s="126"/>
      <c r="H2892" s="35"/>
      <c r="I2892" s="36"/>
      <c r="J2892" s="37"/>
      <c r="K2892" s="206"/>
      <c r="L2892" s="241"/>
      <c r="M2892" s="242"/>
      <c r="N2892" s="201"/>
      <c r="O2892" s="202"/>
      <c r="P2892" s="202"/>
      <c r="Q2892" s="202"/>
      <c r="R2892" s="202"/>
      <c r="S2892" s="202"/>
      <c r="T2892" s="224"/>
      <c r="U2892" s="133"/>
      <c r="V2892" s="133"/>
      <c r="W2892" s="134"/>
      <c r="X2892" s="134"/>
      <c r="Y2892" s="224"/>
      <c r="Z2892" s="135"/>
      <c r="AA2892" s="204"/>
      <c r="AB2892" s="202"/>
      <c r="AC2892" s="202"/>
      <c r="AD2892" s="202"/>
      <c r="AE2892" s="202"/>
      <c r="AF2892" s="202"/>
      <c r="AG2892" s="224"/>
      <c r="AH2892" s="133"/>
      <c r="AI2892" s="133"/>
      <c r="AJ2892" s="134"/>
      <c r="AK2892" s="134"/>
      <c r="AL2892" s="224"/>
      <c r="AM2892" s="205"/>
      <c r="AN2892" s="119"/>
      <c r="AO2892" s="120"/>
      <c r="AP2892" s="39"/>
      <c r="AQ2892" s="141"/>
      <c r="AR2892" s="141"/>
      <c r="AS2892" s="143"/>
      <c r="AU2892" s="141"/>
      <c r="AV2892" s="141"/>
      <c r="AW2892" s="143"/>
      <c r="AY2892" s="146"/>
      <c r="AZ2892" s="1200"/>
    </row>
    <row r="2893" spans="1:64" ht="12.75" customHeight="1" x14ac:dyDescent="0.25">
      <c r="A2893" s="356"/>
      <c r="B2893" s="225"/>
      <c r="C2893" s="122"/>
      <c r="D2893" s="357"/>
      <c r="E2893" s="226"/>
      <c r="F2893" s="122"/>
      <c r="G2893" s="126"/>
      <c r="H2893" s="35"/>
      <c r="I2893" s="36"/>
      <c r="J2893" s="37"/>
      <c r="K2893" s="116" t="s">
        <v>3350</v>
      </c>
      <c r="L2893" s="241"/>
      <c r="M2893" s="242"/>
      <c r="N2893" s="201"/>
      <c r="O2893" s="202"/>
      <c r="P2893" s="202"/>
      <c r="Q2893" s="202"/>
      <c r="R2893" s="202"/>
      <c r="S2893" s="202"/>
      <c r="T2893" s="224"/>
      <c r="U2893" s="138"/>
      <c r="V2893" s="138"/>
      <c r="W2893" s="139"/>
      <c r="X2893" s="139"/>
      <c r="Y2893" s="224"/>
      <c r="Z2893" s="210"/>
      <c r="AA2893" s="204"/>
      <c r="AB2893" s="202"/>
      <c r="AC2893" s="202"/>
      <c r="AD2893" s="202"/>
      <c r="AE2893" s="202"/>
      <c r="AF2893" s="202"/>
      <c r="AG2893" s="224"/>
      <c r="AH2893" s="138"/>
      <c r="AI2893" s="138"/>
      <c r="AJ2893" s="139"/>
      <c r="AK2893" s="139"/>
      <c r="AL2893" s="224"/>
      <c r="AM2893" s="140"/>
      <c r="AN2893" s="211"/>
      <c r="AO2893" s="212"/>
      <c r="AP2893" s="39"/>
      <c r="AQ2893" s="141"/>
      <c r="AR2893" s="141"/>
      <c r="AS2893" s="143"/>
      <c r="AU2893" s="141"/>
      <c r="AV2893" s="141"/>
      <c r="AW2893" s="143"/>
      <c r="AY2893" s="146"/>
      <c r="AZ2893" s="1200"/>
    </row>
    <row r="2894" spans="1:64" ht="12.75" customHeight="1" x14ac:dyDescent="0.25">
      <c r="A2894" s="356"/>
      <c r="B2894" s="225"/>
      <c r="C2894" s="122"/>
      <c r="D2894" s="357"/>
      <c r="E2894" s="226"/>
      <c r="F2894" s="122"/>
      <c r="G2894" s="126"/>
      <c r="H2894" s="35"/>
      <c r="I2894" s="36"/>
      <c r="J2894" s="37"/>
      <c r="K2894" s="116" t="s">
        <v>3351</v>
      </c>
      <c r="L2894" s="241"/>
      <c r="M2894" s="242"/>
      <c r="N2894" s="201"/>
      <c r="O2894" s="202"/>
      <c r="P2894" s="202"/>
      <c r="Q2894" s="202"/>
      <c r="R2894" s="202"/>
      <c r="S2894" s="202"/>
      <c r="T2894" s="224"/>
      <c r="U2894" s="138"/>
      <c r="V2894" s="138"/>
      <c r="W2894" s="139"/>
      <c r="X2894" s="139"/>
      <c r="Y2894" s="224"/>
      <c r="Z2894" s="210"/>
      <c r="AA2894" s="204"/>
      <c r="AB2894" s="202"/>
      <c r="AC2894" s="202"/>
      <c r="AD2894" s="202"/>
      <c r="AE2894" s="202"/>
      <c r="AF2894" s="202"/>
      <c r="AG2894" s="224"/>
      <c r="AH2894" s="138"/>
      <c r="AI2894" s="138"/>
      <c r="AJ2894" s="139"/>
      <c r="AK2894" s="139"/>
      <c r="AL2894" s="224"/>
      <c r="AM2894" s="140"/>
      <c r="AN2894" s="211"/>
      <c r="AO2894" s="212"/>
      <c r="AP2894" s="39"/>
      <c r="AQ2894" s="141"/>
      <c r="AR2894" s="141"/>
      <c r="AS2894" s="143"/>
      <c r="AU2894" s="141"/>
      <c r="AV2894" s="141"/>
      <c r="AW2894" s="143"/>
      <c r="AY2894" s="146"/>
      <c r="AZ2894" s="1200"/>
    </row>
    <row r="2895" spans="1:64" ht="12.75" customHeight="1" x14ac:dyDescent="0.25">
      <c r="A2895" s="356"/>
      <c r="B2895" s="225"/>
      <c r="C2895" s="122"/>
      <c r="D2895" s="357"/>
      <c r="E2895" s="226"/>
      <c r="F2895" s="122"/>
      <c r="G2895" s="126"/>
      <c r="H2895" s="35"/>
      <c r="I2895" s="36"/>
      <c r="J2895" s="37"/>
      <c r="K2895" s="244"/>
      <c r="L2895" s="241"/>
      <c r="M2895" s="242"/>
      <c r="N2895" s="201"/>
      <c r="O2895" s="202"/>
      <c r="P2895" s="202"/>
      <c r="Q2895" s="202"/>
      <c r="R2895" s="202"/>
      <c r="S2895" s="202"/>
      <c r="T2895" s="224"/>
      <c r="U2895" s="138"/>
      <c r="V2895" s="138"/>
      <c r="W2895" s="139"/>
      <c r="X2895" s="139"/>
      <c r="Y2895" s="224"/>
      <c r="Z2895" s="210"/>
      <c r="AA2895" s="204"/>
      <c r="AB2895" s="202"/>
      <c r="AC2895" s="202"/>
      <c r="AD2895" s="202"/>
      <c r="AE2895" s="202"/>
      <c r="AF2895" s="202"/>
      <c r="AG2895" s="224"/>
      <c r="AH2895" s="138"/>
      <c r="AI2895" s="138"/>
      <c r="AJ2895" s="139"/>
      <c r="AK2895" s="139"/>
      <c r="AL2895" s="224"/>
      <c r="AM2895" s="140"/>
      <c r="AN2895" s="211"/>
      <c r="AO2895" s="212"/>
      <c r="AP2895" s="39"/>
      <c r="AQ2895" s="141"/>
      <c r="AR2895" s="141"/>
      <c r="AS2895" s="143"/>
      <c r="AU2895" s="141"/>
      <c r="AV2895" s="141"/>
      <c r="AW2895" s="143"/>
      <c r="AY2895" s="146"/>
      <c r="AZ2895" s="1200"/>
    </row>
    <row r="2896" spans="1:64" ht="35.1" customHeight="1" x14ac:dyDescent="0.25">
      <c r="A2896" s="15" t="s">
        <v>2799</v>
      </c>
      <c r="B2896" s="225">
        <v>18</v>
      </c>
      <c r="C2896" s="122" t="s">
        <v>1315</v>
      </c>
      <c r="D2896" s="123">
        <v>1000</v>
      </c>
      <c r="E2896" s="226"/>
      <c r="F2896" s="122">
        <v>5</v>
      </c>
      <c r="G2896" s="126">
        <v>3</v>
      </c>
      <c r="H2896" s="35" t="str">
        <f t="shared" si="2208"/>
        <v>112</v>
      </c>
      <c r="I2896" s="36" t="s">
        <v>121</v>
      </c>
      <c r="J2896" s="37" t="s">
        <v>3352</v>
      </c>
      <c r="K2896" s="244" t="s">
        <v>3353</v>
      </c>
      <c r="L2896" s="232">
        <v>29886</v>
      </c>
      <c r="M2896" s="233">
        <v>29886</v>
      </c>
      <c r="N2896" s="130"/>
      <c r="O2896" s="131"/>
      <c r="P2896" s="131"/>
      <c r="Q2896" s="131"/>
      <c r="R2896" s="131"/>
      <c r="S2896" s="131"/>
      <c r="T2896" s="132" t="str">
        <f t="shared" ref="T2896:T2901" si="2249">IF(SUM(N2896:S2896)=U2896,"OK",SUM(N2896:S2896)-U2896)</f>
        <v>OK</v>
      </c>
      <c r="U2896" s="138"/>
      <c r="V2896" s="138"/>
      <c r="W2896" s="139"/>
      <c r="X2896" s="139"/>
      <c r="Y2896" s="132" t="str">
        <f t="shared" ref="Y2896:Y2901" si="2250">IF(SUM(W2896:X2896)=Z2896,"OK",SUM(W2896:X2896)-Z2896)</f>
        <v>OK</v>
      </c>
      <c r="Z2896" s="210"/>
      <c r="AA2896" s="204"/>
      <c r="AB2896" s="202"/>
      <c r="AC2896" s="202"/>
      <c r="AD2896" s="202"/>
      <c r="AE2896" s="202"/>
      <c r="AF2896" s="202"/>
      <c r="AG2896" s="132" t="str">
        <f t="shared" ref="AG2896:AG2901" si="2251">IF(SUM(AA2896:AF2896)=AH2896,"OK",SUM(AA2896:AF2896)-AH2896)</f>
        <v>OK</v>
      </c>
      <c r="AH2896" s="138"/>
      <c r="AI2896" s="138"/>
      <c r="AJ2896" s="139"/>
      <c r="AK2896" s="139"/>
      <c r="AL2896" s="132" t="str">
        <f t="shared" ref="AL2896:AL2901" si="2252">IF(SUM(AJ2896:AK2896)=AM2896,"OK",SUM(AJ2896:AK2896)-AM2896)</f>
        <v>OK</v>
      </c>
      <c r="AM2896" s="140"/>
      <c r="AN2896" s="119">
        <f t="shared" ref="AN2896:AN2901" si="2253">L2896+U2896+V2896+Z2896</f>
        <v>29886</v>
      </c>
      <c r="AO2896" s="120">
        <f t="shared" ref="AO2896:AO2901" si="2254">M2896+AH2896+AI2896+AM2896</f>
        <v>29886</v>
      </c>
      <c r="AP2896" s="39">
        <f t="shared" ref="AP2896:AP2901" si="2255">L2896</f>
        <v>29886</v>
      </c>
      <c r="AQ2896" s="141">
        <f t="shared" ref="AQ2896:AQ2901" si="2256">AN2896</f>
        <v>29886</v>
      </c>
      <c r="AR2896" s="142">
        <f t="shared" ref="AR2896:AR2901" si="2257">AQ2896-AP2896</f>
        <v>0</v>
      </c>
      <c r="AS2896" s="143">
        <f t="shared" ref="AS2896:AS2901" si="2258">AR2896/AP2896</f>
        <v>0</v>
      </c>
      <c r="AT2896" s="144">
        <f t="shared" ref="AT2896:AT2901" si="2259">M2896</f>
        <v>29886</v>
      </c>
      <c r="AU2896" s="141">
        <f t="shared" ref="AU2896:AU2900" si="2260">AO2896</f>
        <v>29886</v>
      </c>
      <c r="AV2896" s="142">
        <f t="shared" ref="AV2896:AV2901" si="2261">AU2896-AT2896</f>
        <v>0</v>
      </c>
      <c r="AW2896" s="143">
        <f t="shared" ref="AW2896:AW2901" si="2262">AV2896/AT2896</f>
        <v>0</v>
      </c>
      <c r="AY2896" s="146" t="str">
        <f t="shared" ref="AY2896:AY2901" si="2263">RIGHT(LEFT(I2896,3),2)&amp;"."&amp;RIGHT(LEFT(I2896,5),2)</f>
        <v>41.40</v>
      </c>
      <c r="AZ2896" s="1200" t="b">
        <f>COUNTIF('[1]Codes SEC'!$B$2:$B$250,Ministres!AY2896)&gt;0</f>
        <v>1</v>
      </c>
    </row>
    <row r="2897" spans="1:64" ht="35.1" customHeight="1" x14ac:dyDescent="0.25">
      <c r="A2897" s="15" t="s">
        <v>2799</v>
      </c>
      <c r="B2897" s="225">
        <v>18</v>
      </c>
      <c r="C2897" s="122" t="s">
        <v>1315</v>
      </c>
      <c r="D2897" s="123">
        <v>1000</v>
      </c>
      <c r="E2897" s="226"/>
      <c r="F2897" s="122">
        <v>5</v>
      </c>
      <c r="G2897" s="126">
        <v>3</v>
      </c>
      <c r="H2897" s="35" t="str">
        <f t="shared" si="2208"/>
        <v>112</v>
      </c>
      <c r="I2897" s="36" t="s">
        <v>121</v>
      </c>
      <c r="J2897" s="37" t="s">
        <v>3354</v>
      </c>
      <c r="K2897" s="244" t="s">
        <v>3355</v>
      </c>
      <c r="L2897" s="232">
        <v>43849</v>
      </c>
      <c r="M2897" s="233">
        <v>43849</v>
      </c>
      <c r="N2897" s="130"/>
      <c r="O2897" s="131"/>
      <c r="P2897" s="131"/>
      <c r="Q2897" s="131"/>
      <c r="R2897" s="131"/>
      <c r="S2897" s="131"/>
      <c r="T2897" s="132" t="str">
        <f t="shared" si="2249"/>
        <v>OK</v>
      </c>
      <c r="U2897" s="138"/>
      <c r="V2897" s="138"/>
      <c r="W2897" s="139"/>
      <c r="X2897" s="139"/>
      <c r="Y2897" s="132" t="str">
        <f t="shared" si="2250"/>
        <v>OK</v>
      </c>
      <c r="Z2897" s="210"/>
      <c r="AA2897" s="204"/>
      <c r="AB2897" s="202"/>
      <c r="AC2897" s="202"/>
      <c r="AD2897" s="202"/>
      <c r="AE2897" s="202"/>
      <c r="AF2897" s="202"/>
      <c r="AG2897" s="132" t="str">
        <f t="shared" si="2251"/>
        <v>OK</v>
      </c>
      <c r="AH2897" s="138"/>
      <c r="AI2897" s="138"/>
      <c r="AJ2897" s="139"/>
      <c r="AK2897" s="139"/>
      <c r="AL2897" s="132" t="str">
        <f t="shared" si="2252"/>
        <v>OK</v>
      </c>
      <c r="AM2897" s="140"/>
      <c r="AN2897" s="119">
        <f t="shared" si="2253"/>
        <v>43849</v>
      </c>
      <c r="AO2897" s="120">
        <f t="shared" si="2254"/>
        <v>43849</v>
      </c>
      <c r="AP2897" s="39">
        <f t="shared" si="2255"/>
        <v>43849</v>
      </c>
      <c r="AQ2897" s="141">
        <f t="shared" si="2256"/>
        <v>43849</v>
      </c>
      <c r="AR2897" s="142">
        <f t="shared" si="2257"/>
        <v>0</v>
      </c>
      <c r="AS2897" s="143">
        <f t="shared" si="2258"/>
        <v>0</v>
      </c>
      <c r="AT2897" s="144">
        <f t="shared" si="2259"/>
        <v>43849</v>
      </c>
      <c r="AU2897" s="141">
        <f t="shared" si="2260"/>
        <v>43849</v>
      </c>
      <c r="AV2897" s="142">
        <f t="shared" si="2261"/>
        <v>0</v>
      </c>
      <c r="AW2897" s="143">
        <f t="shared" si="2262"/>
        <v>0</v>
      </c>
      <c r="AY2897" s="146" t="str">
        <f t="shared" si="2263"/>
        <v>41.40</v>
      </c>
      <c r="AZ2897" s="1200" t="b">
        <f>COUNTIF('[1]Codes SEC'!$B$2:$B$250,Ministres!AY2897)&gt;0</f>
        <v>1</v>
      </c>
    </row>
    <row r="2898" spans="1:64" ht="35.1" customHeight="1" x14ac:dyDescent="0.25">
      <c r="A2898" s="15" t="s">
        <v>2799</v>
      </c>
      <c r="B2898" s="225">
        <v>18</v>
      </c>
      <c r="C2898" s="122" t="s">
        <v>1315</v>
      </c>
      <c r="D2898" s="123">
        <v>1000</v>
      </c>
      <c r="E2898" s="226"/>
      <c r="F2898" s="122">
        <v>12</v>
      </c>
      <c r="G2898" s="126">
        <v>1</v>
      </c>
      <c r="H2898" s="35" t="str">
        <f t="shared" si="2208"/>
        <v>112</v>
      </c>
      <c r="I2898" s="36" t="s">
        <v>121</v>
      </c>
      <c r="J2898" s="37" t="s">
        <v>3356</v>
      </c>
      <c r="K2898" s="244" t="s">
        <v>3357</v>
      </c>
      <c r="L2898" s="232">
        <v>2684</v>
      </c>
      <c r="M2898" s="233">
        <v>2684</v>
      </c>
      <c r="N2898" s="130"/>
      <c r="O2898" s="131"/>
      <c r="P2898" s="131"/>
      <c r="Q2898" s="131"/>
      <c r="R2898" s="131"/>
      <c r="S2898" s="131"/>
      <c r="T2898" s="132" t="str">
        <f t="shared" si="2249"/>
        <v>OK</v>
      </c>
      <c r="U2898" s="138"/>
      <c r="V2898" s="138"/>
      <c r="W2898" s="139"/>
      <c r="X2898" s="139"/>
      <c r="Y2898" s="132" t="str">
        <f t="shared" si="2250"/>
        <v>OK</v>
      </c>
      <c r="Z2898" s="210"/>
      <c r="AA2898" s="204"/>
      <c r="AB2898" s="202"/>
      <c r="AC2898" s="202"/>
      <c r="AD2898" s="202"/>
      <c r="AE2898" s="202"/>
      <c r="AF2898" s="202"/>
      <c r="AG2898" s="132" t="str">
        <f t="shared" si="2251"/>
        <v>OK</v>
      </c>
      <c r="AH2898" s="138"/>
      <c r="AI2898" s="138"/>
      <c r="AJ2898" s="139"/>
      <c r="AK2898" s="139"/>
      <c r="AL2898" s="132" t="str">
        <f t="shared" si="2252"/>
        <v>OK</v>
      </c>
      <c r="AM2898" s="140"/>
      <c r="AN2898" s="119">
        <f t="shared" si="2253"/>
        <v>2684</v>
      </c>
      <c r="AO2898" s="120">
        <f t="shared" si="2254"/>
        <v>2684</v>
      </c>
      <c r="AP2898" s="39">
        <f t="shared" si="2255"/>
        <v>2684</v>
      </c>
      <c r="AQ2898" s="141">
        <f t="shared" si="2256"/>
        <v>2684</v>
      </c>
      <c r="AR2898" s="142">
        <f t="shared" si="2257"/>
        <v>0</v>
      </c>
      <c r="AS2898" s="143">
        <f t="shared" si="2258"/>
        <v>0</v>
      </c>
      <c r="AT2898" s="144">
        <f t="shared" si="2259"/>
        <v>2684</v>
      </c>
      <c r="AU2898" s="141">
        <f t="shared" si="2260"/>
        <v>2684</v>
      </c>
      <c r="AV2898" s="142">
        <f t="shared" si="2261"/>
        <v>0</v>
      </c>
      <c r="AW2898" s="143">
        <f t="shared" si="2262"/>
        <v>0</v>
      </c>
      <c r="AY2898" s="146" t="str">
        <f t="shared" si="2263"/>
        <v>41.40</v>
      </c>
      <c r="AZ2898" s="1200" t="b">
        <f>COUNTIF('[1]Codes SEC'!$B$2:$B$250,Ministres!AY2898)&gt;0</f>
        <v>1</v>
      </c>
    </row>
    <row r="2899" spans="1:64" ht="35.1" customHeight="1" x14ac:dyDescent="0.25">
      <c r="A2899" s="15" t="s">
        <v>2799</v>
      </c>
      <c r="B2899" s="225">
        <v>18</v>
      </c>
      <c r="C2899" s="122" t="s">
        <v>1315</v>
      </c>
      <c r="D2899" s="123">
        <v>1000</v>
      </c>
      <c r="E2899" s="226"/>
      <c r="F2899" s="122">
        <v>17</v>
      </c>
      <c r="G2899" s="126">
        <v>1</v>
      </c>
      <c r="H2899" s="35" t="str">
        <f t="shared" si="2208"/>
        <v>112</v>
      </c>
      <c r="I2899" s="36" t="s">
        <v>121</v>
      </c>
      <c r="J2899" s="37" t="s">
        <v>3358</v>
      </c>
      <c r="K2899" s="244" t="s">
        <v>3359</v>
      </c>
      <c r="L2899" s="232">
        <v>1375</v>
      </c>
      <c r="M2899" s="233">
        <v>1375</v>
      </c>
      <c r="N2899" s="130"/>
      <c r="O2899" s="131"/>
      <c r="P2899" s="131"/>
      <c r="Q2899" s="131"/>
      <c r="R2899" s="131"/>
      <c r="S2899" s="131"/>
      <c r="T2899" s="132" t="str">
        <f t="shared" si="2249"/>
        <v>OK</v>
      </c>
      <c r="U2899" s="138"/>
      <c r="V2899" s="138"/>
      <c r="W2899" s="139"/>
      <c r="X2899" s="139"/>
      <c r="Y2899" s="132" t="str">
        <f t="shared" si="2250"/>
        <v>OK</v>
      </c>
      <c r="Z2899" s="210"/>
      <c r="AA2899" s="204"/>
      <c r="AB2899" s="202"/>
      <c r="AC2899" s="202"/>
      <c r="AD2899" s="202"/>
      <c r="AE2899" s="202"/>
      <c r="AF2899" s="202"/>
      <c r="AG2899" s="132" t="str">
        <f t="shared" si="2251"/>
        <v>OK</v>
      </c>
      <c r="AH2899" s="138"/>
      <c r="AI2899" s="138"/>
      <c r="AJ2899" s="139"/>
      <c r="AK2899" s="139"/>
      <c r="AL2899" s="132" t="str">
        <f t="shared" si="2252"/>
        <v>OK</v>
      </c>
      <c r="AM2899" s="140"/>
      <c r="AN2899" s="119">
        <f t="shared" si="2253"/>
        <v>1375</v>
      </c>
      <c r="AO2899" s="120">
        <f t="shared" si="2254"/>
        <v>1375</v>
      </c>
      <c r="AP2899" s="39">
        <f t="shared" si="2255"/>
        <v>1375</v>
      </c>
      <c r="AQ2899" s="141">
        <f t="shared" si="2256"/>
        <v>1375</v>
      </c>
      <c r="AR2899" s="142">
        <f t="shared" si="2257"/>
        <v>0</v>
      </c>
      <c r="AS2899" s="143">
        <f t="shared" si="2258"/>
        <v>0</v>
      </c>
      <c r="AT2899" s="144">
        <f t="shared" si="2259"/>
        <v>1375</v>
      </c>
      <c r="AU2899" s="141">
        <f t="shared" si="2260"/>
        <v>1375</v>
      </c>
      <c r="AV2899" s="142">
        <f t="shared" si="2261"/>
        <v>0</v>
      </c>
      <c r="AW2899" s="143">
        <f t="shared" si="2262"/>
        <v>0</v>
      </c>
      <c r="AY2899" s="146" t="str">
        <f t="shared" si="2263"/>
        <v>41.40</v>
      </c>
      <c r="AZ2899" s="1200" t="b">
        <f>COUNTIF('[1]Codes SEC'!$B$2:$B$250,Ministres!AY2899)&gt;0</f>
        <v>1</v>
      </c>
    </row>
    <row r="2900" spans="1:64" ht="35.1" customHeight="1" x14ac:dyDescent="0.25">
      <c r="A2900" s="15" t="s">
        <v>2799</v>
      </c>
      <c r="B2900" s="225">
        <v>18</v>
      </c>
      <c r="C2900" s="122" t="s">
        <v>1315</v>
      </c>
      <c r="D2900" s="123">
        <v>1000</v>
      </c>
      <c r="E2900" s="226"/>
      <c r="F2900" s="122">
        <v>16</v>
      </c>
      <c r="G2900" s="126">
        <v>1</v>
      </c>
      <c r="H2900" s="35" t="str">
        <f t="shared" si="2208"/>
        <v>112</v>
      </c>
      <c r="I2900" s="36" t="s">
        <v>121</v>
      </c>
      <c r="J2900" s="37" t="s">
        <v>3360</v>
      </c>
      <c r="K2900" s="244" t="s">
        <v>3361</v>
      </c>
      <c r="L2900" s="232">
        <v>857</v>
      </c>
      <c r="M2900" s="233">
        <v>857</v>
      </c>
      <c r="N2900" s="130"/>
      <c r="O2900" s="131"/>
      <c r="P2900" s="131"/>
      <c r="Q2900" s="131"/>
      <c r="R2900" s="131"/>
      <c r="S2900" s="131"/>
      <c r="T2900" s="132" t="str">
        <f t="shared" si="2249"/>
        <v>OK</v>
      </c>
      <c r="U2900" s="138"/>
      <c r="V2900" s="138"/>
      <c r="W2900" s="139"/>
      <c r="X2900" s="139"/>
      <c r="Y2900" s="132" t="str">
        <f t="shared" si="2250"/>
        <v>OK</v>
      </c>
      <c r="Z2900" s="210"/>
      <c r="AA2900" s="204"/>
      <c r="AB2900" s="202"/>
      <c r="AC2900" s="202"/>
      <c r="AD2900" s="202"/>
      <c r="AE2900" s="202"/>
      <c r="AF2900" s="202"/>
      <c r="AG2900" s="132" t="str">
        <f t="shared" si="2251"/>
        <v>OK</v>
      </c>
      <c r="AH2900" s="138"/>
      <c r="AI2900" s="138"/>
      <c r="AJ2900" s="139"/>
      <c r="AK2900" s="139"/>
      <c r="AL2900" s="132" t="str">
        <f t="shared" si="2252"/>
        <v>OK</v>
      </c>
      <c r="AM2900" s="140"/>
      <c r="AN2900" s="119">
        <f t="shared" si="2253"/>
        <v>857</v>
      </c>
      <c r="AO2900" s="120">
        <f t="shared" si="2254"/>
        <v>857</v>
      </c>
      <c r="AP2900" s="39">
        <f t="shared" si="2255"/>
        <v>857</v>
      </c>
      <c r="AQ2900" s="141">
        <f t="shared" si="2256"/>
        <v>857</v>
      </c>
      <c r="AR2900" s="142">
        <f t="shared" si="2257"/>
        <v>0</v>
      </c>
      <c r="AS2900" s="143">
        <f t="shared" si="2258"/>
        <v>0</v>
      </c>
      <c r="AT2900" s="144">
        <f t="shared" si="2259"/>
        <v>857</v>
      </c>
      <c r="AU2900" s="141">
        <f t="shared" si="2260"/>
        <v>857</v>
      </c>
      <c r="AV2900" s="142">
        <f t="shared" si="2261"/>
        <v>0</v>
      </c>
      <c r="AW2900" s="143">
        <f t="shared" si="2262"/>
        <v>0</v>
      </c>
      <c r="AY2900" s="146" t="str">
        <f t="shared" si="2263"/>
        <v>41.40</v>
      </c>
      <c r="AZ2900" s="1200" t="b">
        <f>COUNTIF('[1]Codes SEC'!$B$2:$B$250,Ministres!AY2900)&gt;0</f>
        <v>1</v>
      </c>
    </row>
    <row r="2901" spans="1:64" ht="35.1" customHeight="1" x14ac:dyDescent="0.25">
      <c r="A2901" s="15" t="s">
        <v>2799</v>
      </c>
      <c r="B2901" s="225">
        <v>18</v>
      </c>
      <c r="C2901" s="122" t="s">
        <v>1315</v>
      </c>
      <c r="D2901" s="123">
        <v>1000</v>
      </c>
      <c r="E2901" s="226"/>
      <c r="F2901" s="122">
        <v>5</v>
      </c>
      <c r="G2901" s="126">
        <v>3</v>
      </c>
      <c r="H2901" s="35" t="str">
        <f t="shared" si="2208"/>
        <v>112</v>
      </c>
      <c r="I2901" s="36">
        <v>84140000</v>
      </c>
      <c r="J2901" s="37" t="s">
        <v>3362</v>
      </c>
      <c r="K2901" s="244" t="s">
        <v>3363</v>
      </c>
      <c r="L2901" s="232">
        <v>461</v>
      </c>
      <c r="M2901" s="233">
        <v>461</v>
      </c>
      <c r="N2901" s="130"/>
      <c r="O2901" s="131"/>
      <c r="P2901" s="131"/>
      <c r="Q2901" s="131"/>
      <c r="R2901" s="131"/>
      <c r="S2901" s="131"/>
      <c r="T2901" s="132" t="str">
        <f t="shared" si="2249"/>
        <v>OK</v>
      </c>
      <c r="U2901" s="138"/>
      <c r="V2901" s="138"/>
      <c r="W2901" s="139"/>
      <c r="X2901" s="139"/>
      <c r="Y2901" s="132" t="str">
        <f t="shared" si="2250"/>
        <v>OK</v>
      </c>
      <c r="Z2901" s="210"/>
      <c r="AA2901" s="204"/>
      <c r="AB2901" s="202"/>
      <c r="AC2901" s="202"/>
      <c r="AD2901" s="202"/>
      <c r="AE2901" s="202"/>
      <c r="AF2901" s="202"/>
      <c r="AG2901" s="132" t="str">
        <f t="shared" si="2251"/>
        <v>OK</v>
      </c>
      <c r="AH2901" s="138"/>
      <c r="AI2901" s="138"/>
      <c r="AJ2901" s="139"/>
      <c r="AK2901" s="139"/>
      <c r="AL2901" s="132" t="str">
        <f t="shared" si="2252"/>
        <v>OK</v>
      </c>
      <c r="AM2901" s="140"/>
      <c r="AN2901" s="119">
        <f t="shared" si="2253"/>
        <v>461</v>
      </c>
      <c r="AO2901" s="120">
        <f t="shared" si="2254"/>
        <v>461</v>
      </c>
      <c r="AP2901" s="39">
        <f t="shared" si="2255"/>
        <v>461</v>
      </c>
      <c r="AQ2901" s="141">
        <f t="shared" si="2256"/>
        <v>461</v>
      </c>
      <c r="AR2901" s="142">
        <f t="shared" si="2257"/>
        <v>0</v>
      </c>
      <c r="AS2901" s="143">
        <f t="shared" si="2258"/>
        <v>0</v>
      </c>
      <c r="AT2901" s="144">
        <f t="shared" si="2259"/>
        <v>461</v>
      </c>
      <c r="AU2901" s="141">
        <f>AO2901</f>
        <v>461</v>
      </c>
      <c r="AV2901" s="142">
        <f t="shared" si="2261"/>
        <v>0</v>
      </c>
      <c r="AW2901" s="143">
        <f t="shared" si="2262"/>
        <v>0</v>
      </c>
      <c r="AY2901" s="146" t="str">
        <f t="shared" si="2263"/>
        <v>41.40</v>
      </c>
      <c r="AZ2901" s="1200" t="b">
        <f>COUNTIF('[1]Codes SEC'!$B$2:$B$250,Ministres!AY2901)&gt;0</f>
        <v>1</v>
      </c>
    </row>
    <row r="2902" spans="1:64" ht="12.75" customHeight="1" x14ac:dyDescent="0.25">
      <c r="A2902" s="350"/>
      <c r="B2902" s="1202"/>
      <c r="C2902" s="150"/>
      <c r="D2902" s="352"/>
      <c r="E2902" s="1203"/>
      <c r="F2902" s="150"/>
      <c r="G2902" s="154"/>
      <c r="H2902" s="155"/>
      <c r="I2902" s="156"/>
      <c r="J2902" s="157"/>
      <c r="K2902" s="158" t="s">
        <v>70</v>
      </c>
      <c r="L2902" s="417">
        <f t="shared" ref="L2902:S2902" si="2264">L2896+L2897+L2898+L2899+L2900+L2901</f>
        <v>79112</v>
      </c>
      <c r="M2902" s="1214">
        <f t="shared" si="2264"/>
        <v>79112</v>
      </c>
      <c r="N2902" s="1205">
        <f t="shared" si="2264"/>
        <v>0</v>
      </c>
      <c r="O2902" s="1206">
        <f t="shared" si="2264"/>
        <v>0</v>
      </c>
      <c r="P2902" s="1206">
        <f t="shared" si="2264"/>
        <v>0</v>
      </c>
      <c r="Q2902" s="1206">
        <f t="shared" si="2264"/>
        <v>0</v>
      </c>
      <c r="R2902" s="1206">
        <f t="shared" si="2264"/>
        <v>0</v>
      </c>
      <c r="S2902" s="1206">
        <f t="shared" si="2264"/>
        <v>0</v>
      </c>
      <c r="T2902" s="1207"/>
      <c r="U2902" s="1208">
        <f>U2896+U2897+U2898+U2899+U2900+U2901</f>
        <v>0</v>
      </c>
      <c r="V2902" s="1208">
        <f>V2896+V2897+V2898+V2899+V2900+V2901</f>
        <v>0</v>
      </c>
      <c r="W2902" s="1206">
        <f>W2896+W2897+W2898+W2899+W2900+W2901</f>
        <v>0</v>
      </c>
      <c r="X2902" s="1206">
        <f>X2896+X2897+X2898+X2899+X2900+X2901</f>
        <v>0</v>
      </c>
      <c r="Y2902" s="1207"/>
      <c r="Z2902" s="1208">
        <f t="shared" ref="Z2902:AF2902" si="2265">Z2896+Z2897+Z2898+Z2899+Z2900+Z2901</f>
        <v>0</v>
      </c>
      <c r="AA2902" s="165">
        <f t="shared" si="2265"/>
        <v>0</v>
      </c>
      <c r="AB2902" s="1206">
        <f t="shared" si="2265"/>
        <v>0</v>
      </c>
      <c r="AC2902" s="1206">
        <f t="shared" si="2265"/>
        <v>0</v>
      </c>
      <c r="AD2902" s="1206">
        <f t="shared" si="2265"/>
        <v>0</v>
      </c>
      <c r="AE2902" s="1206">
        <f t="shared" si="2265"/>
        <v>0</v>
      </c>
      <c r="AF2902" s="1206">
        <f t="shared" si="2265"/>
        <v>0</v>
      </c>
      <c r="AG2902" s="1207"/>
      <c r="AH2902" s="1208">
        <f>AH2896+AH2897+AH2898+AH2899+AH2900+AH2901</f>
        <v>0</v>
      </c>
      <c r="AI2902" s="1208">
        <f>AI2896+AI2897+AI2898+AI2899+AI2900+AI2901</f>
        <v>0</v>
      </c>
      <c r="AJ2902" s="1206">
        <f>AJ2896+AJ2897+AJ2898+AJ2899+AJ2900+AJ2901</f>
        <v>0</v>
      </c>
      <c r="AK2902" s="1206">
        <f>AK2896+AK2897+AK2898+AK2899+AK2900+AK2901</f>
        <v>0</v>
      </c>
      <c r="AL2902" s="1207"/>
      <c r="AM2902" s="1209">
        <f t="shared" ref="AM2902:AW2902" si="2266">AM2896+AM2897+AM2898+AM2899+AM2900+AM2901</f>
        <v>0</v>
      </c>
      <c r="AN2902" s="167">
        <f>AN2896+AN2897+AN2898+AN2899+AN2900+AN2901</f>
        <v>79112</v>
      </c>
      <c r="AO2902" s="1210">
        <f t="shared" si="2266"/>
        <v>79112</v>
      </c>
      <c r="AP2902" s="169">
        <f t="shared" si="2266"/>
        <v>79112</v>
      </c>
      <c r="AQ2902" s="1215">
        <f t="shared" si="2266"/>
        <v>79112</v>
      </c>
      <c r="AR2902" s="1216">
        <f t="shared" si="2266"/>
        <v>0</v>
      </c>
      <c r="AS2902" s="1217">
        <f t="shared" si="2266"/>
        <v>0</v>
      </c>
      <c r="AT2902" s="1218">
        <f t="shared" si="2266"/>
        <v>79112</v>
      </c>
      <c r="AU2902" s="1215">
        <f t="shared" si="2266"/>
        <v>79112</v>
      </c>
      <c r="AV2902" s="1216">
        <f t="shared" si="2266"/>
        <v>0</v>
      </c>
      <c r="AW2902" s="1217">
        <f t="shared" si="2266"/>
        <v>0</v>
      </c>
      <c r="AY2902" s="146"/>
      <c r="AZ2902" s="1219"/>
    </row>
    <row r="2903" spans="1:64" ht="12.75" customHeight="1" x14ac:dyDescent="0.25">
      <c r="A2903" s="356"/>
      <c r="B2903" s="225"/>
      <c r="C2903" s="122"/>
      <c r="D2903" s="357"/>
      <c r="E2903" s="226"/>
      <c r="F2903" s="122"/>
      <c r="G2903" s="126"/>
      <c r="H2903" s="35"/>
      <c r="I2903" s="36"/>
      <c r="J2903" s="37"/>
      <c r="K2903" s="240"/>
      <c r="L2903" s="241"/>
      <c r="M2903" s="242"/>
      <c r="N2903" s="201"/>
      <c r="O2903" s="202"/>
      <c r="P2903" s="202"/>
      <c r="Q2903" s="202"/>
      <c r="R2903" s="202"/>
      <c r="S2903" s="202"/>
      <c r="T2903" s="224"/>
      <c r="U2903" s="138"/>
      <c r="V2903" s="138"/>
      <c r="W2903" s="139"/>
      <c r="X2903" s="139"/>
      <c r="Y2903" s="224"/>
      <c r="Z2903" s="210"/>
      <c r="AA2903" s="204"/>
      <c r="AB2903" s="202"/>
      <c r="AC2903" s="202"/>
      <c r="AD2903" s="202"/>
      <c r="AE2903" s="202"/>
      <c r="AF2903" s="202"/>
      <c r="AG2903" s="224"/>
      <c r="AH2903" s="138"/>
      <c r="AI2903" s="138"/>
      <c r="AJ2903" s="139"/>
      <c r="AK2903" s="139"/>
      <c r="AL2903" s="224"/>
      <c r="AM2903" s="140"/>
      <c r="AN2903" s="211"/>
      <c r="AO2903" s="212"/>
      <c r="AP2903" s="39"/>
      <c r="AQ2903" s="141"/>
      <c r="AR2903" s="141"/>
      <c r="AS2903" s="143"/>
      <c r="AU2903" s="141"/>
      <c r="AV2903" s="141"/>
      <c r="AW2903" s="143"/>
      <c r="AY2903" s="146"/>
      <c r="AZ2903" s="1200"/>
    </row>
    <row r="2904" spans="1:64" ht="12.75" customHeight="1" x14ac:dyDescent="0.25">
      <c r="A2904" s="356"/>
      <c r="B2904" s="225"/>
      <c r="C2904" s="122"/>
      <c r="D2904" s="357"/>
      <c r="E2904" s="226"/>
      <c r="F2904" s="122"/>
      <c r="G2904" s="126"/>
      <c r="H2904" s="35"/>
      <c r="I2904" s="36"/>
      <c r="J2904" s="37"/>
      <c r="K2904" s="243" t="s">
        <v>109</v>
      </c>
      <c r="L2904" s="241"/>
      <c r="M2904" s="242"/>
      <c r="N2904" s="201"/>
      <c r="O2904" s="202"/>
      <c r="P2904" s="202"/>
      <c r="Q2904" s="202"/>
      <c r="R2904" s="202"/>
      <c r="S2904" s="202"/>
      <c r="T2904" s="224"/>
      <c r="U2904" s="138"/>
      <c r="V2904" s="138"/>
      <c r="W2904" s="139"/>
      <c r="X2904" s="139"/>
      <c r="Y2904" s="224"/>
      <c r="Z2904" s="210"/>
      <c r="AA2904" s="204"/>
      <c r="AB2904" s="202"/>
      <c r="AC2904" s="202"/>
      <c r="AD2904" s="202"/>
      <c r="AE2904" s="202"/>
      <c r="AF2904" s="202"/>
      <c r="AG2904" s="224"/>
      <c r="AH2904" s="138"/>
      <c r="AI2904" s="138"/>
      <c r="AJ2904" s="139"/>
      <c r="AK2904" s="139"/>
      <c r="AL2904" s="224"/>
      <c r="AM2904" s="140"/>
      <c r="AN2904" s="211"/>
      <c r="AO2904" s="212"/>
      <c r="AP2904" s="39"/>
      <c r="AQ2904" s="141"/>
      <c r="AR2904" s="141"/>
      <c r="AS2904" s="143"/>
      <c r="AU2904" s="141"/>
      <c r="AV2904" s="141"/>
      <c r="AW2904" s="143"/>
      <c r="AY2904" s="146"/>
      <c r="AZ2904" s="1219"/>
    </row>
    <row r="2905" spans="1:64" ht="12.75" customHeight="1" x14ac:dyDescent="0.25">
      <c r="A2905" s="356"/>
      <c r="B2905" s="225"/>
      <c r="C2905" s="122"/>
      <c r="D2905" s="357"/>
      <c r="E2905" s="226"/>
      <c r="F2905" s="122"/>
      <c r="G2905" s="126"/>
      <c r="H2905" s="35"/>
      <c r="I2905" s="36"/>
      <c r="J2905" s="37"/>
      <c r="K2905" s="231"/>
      <c r="L2905" s="241"/>
      <c r="M2905" s="242"/>
      <c r="N2905" s="201"/>
      <c r="O2905" s="202"/>
      <c r="P2905" s="202"/>
      <c r="Q2905" s="202"/>
      <c r="R2905" s="202"/>
      <c r="S2905" s="202"/>
      <c r="T2905" s="224"/>
      <c r="U2905" s="138"/>
      <c r="V2905" s="138"/>
      <c r="W2905" s="139"/>
      <c r="X2905" s="139"/>
      <c r="Y2905" s="224"/>
      <c r="Z2905" s="210"/>
      <c r="AA2905" s="204"/>
      <c r="AB2905" s="202"/>
      <c r="AC2905" s="202"/>
      <c r="AD2905" s="202"/>
      <c r="AE2905" s="202"/>
      <c r="AF2905" s="202"/>
      <c r="AG2905" s="224"/>
      <c r="AH2905" s="138"/>
      <c r="AI2905" s="138"/>
      <c r="AJ2905" s="139"/>
      <c r="AK2905" s="139"/>
      <c r="AL2905" s="224"/>
      <c r="AM2905" s="140"/>
      <c r="AN2905" s="211"/>
      <c r="AO2905" s="212"/>
      <c r="AP2905" s="39"/>
      <c r="AQ2905" s="141"/>
      <c r="AR2905" s="141"/>
      <c r="AS2905" s="143"/>
      <c r="AU2905" s="141"/>
      <c r="AV2905" s="141"/>
      <c r="AW2905" s="143"/>
      <c r="AY2905" s="146"/>
      <c r="AZ2905" s="1219"/>
    </row>
    <row r="2906" spans="1:64" ht="33" customHeight="1" x14ac:dyDescent="0.25">
      <c r="A2906" s="15" t="s">
        <v>2799</v>
      </c>
      <c r="B2906" s="225">
        <v>18</v>
      </c>
      <c r="C2906" s="122" t="s">
        <v>1315</v>
      </c>
      <c r="D2906" s="123">
        <v>1000</v>
      </c>
      <c r="E2906" s="226"/>
      <c r="F2906" s="122">
        <v>12</v>
      </c>
      <c r="G2906" s="126">
        <v>1</v>
      </c>
      <c r="H2906" s="35" t="str">
        <f t="shared" ref="H2906:H2969" si="2267">LEFT(J2906,3)</f>
        <v>112</v>
      </c>
      <c r="I2906" s="36" t="s">
        <v>1441</v>
      </c>
      <c r="J2906" s="37" t="s">
        <v>3364</v>
      </c>
      <c r="K2906" s="281" t="s">
        <v>3365</v>
      </c>
      <c r="L2906" s="232">
        <v>3140</v>
      </c>
      <c r="M2906" s="233">
        <v>3140</v>
      </c>
      <c r="N2906" s="130"/>
      <c r="O2906" s="131"/>
      <c r="P2906" s="131"/>
      <c r="Q2906" s="131"/>
      <c r="R2906" s="131"/>
      <c r="S2906" s="131"/>
      <c r="T2906" s="132" t="str">
        <f>IF(SUM(N2906:S2906)=U2906,"OK",SUM(N2906:S2906)-U2906)</f>
        <v>OK</v>
      </c>
      <c r="U2906" s="138"/>
      <c r="V2906" s="138"/>
      <c r="W2906" s="139"/>
      <c r="X2906" s="139"/>
      <c r="Y2906" s="132" t="str">
        <f>IF(SUM(W2906:X2906)=Z2906,"OK",SUM(W2906:X2906)-Z2906)</f>
        <v>OK</v>
      </c>
      <c r="Z2906" s="210"/>
      <c r="AA2906" s="204"/>
      <c r="AB2906" s="202"/>
      <c r="AC2906" s="202"/>
      <c r="AD2906" s="202"/>
      <c r="AE2906" s="202"/>
      <c r="AF2906" s="202"/>
      <c r="AG2906" s="132" t="str">
        <f>IF(SUM(AA2906:AF2906)=AH2906,"OK",SUM(AA2906:AF2906)-AH2906)</f>
        <v>OK</v>
      </c>
      <c r="AH2906" s="138"/>
      <c r="AI2906" s="138"/>
      <c r="AJ2906" s="139"/>
      <c r="AK2906" s="139"/>
      <c r="AL2906" s="132" t="str">
        <f>IF(SUM(AJ2906:AK2906)=AM2906,"OK",SUM(AJ2906:AK2906)-AM2906)</f>
        <v>OK</v>
      </c>
      <c r="AM2906" s="140"/>
      <c r="AN2906" s="119">
        <f>L2906+U2906+V2906+Z2906</f>
        <v>3140</v>
      </c>
      <c r="AO2906" s="120">
        <f>M2906+AH2906+AI2906+AM2906</f>
        <v>3140</v>
      </c>
      <c r="AP2906" s="39">
        <f>L2906</f>
        <v>3140</v>
      </c>
      <c r="AQ2906" s="141">
        <f>AN2906</f>
        <v>3140</v>
      </c>
      <c r="AR2906" s="142">
        <f>AQ2906-AP2906</f>
        <v>0</v>
      </c>
      <c r="AS2906" s="143">
        <f>AR2906/AP2906</f>
        <v>0</v>
      </c>
      <c r="AT2906" s="144">
        <f>M2906</f>
        <v>3140</v>
      </c>
      <c r="AU2906" s="141">
        <f>AO2906</f>
        <v>3140</v>
      </c>
      <c r="AV2906" s="142">
        <f>AU2906-AT2906</f>
        <v>0</v>
      </c>
      <c r="AW2906" s="143">
        <f>AV2906/AT2906</f>
        <v>0</v>
      </c>
      <c r="AY2906" s="146" t="str">
        <f>RIGHT(LEFT(I2906,3),2)&amp;"."&amp;RIGHT(LEFT(I2906,5),2)</f>
        <v>61.41</v>
      </c>
      <c r="AZ2906" s="1219" t="b">
        <f>COUNTIF('[1]Codes SEC'!$B$2:$B$250,Ministres!AY2906)&gt;0</f>
        <v>1</v>
      </c>
    </row>
    <row r="2907" spans="1:64" s="1233" customFormat="1" ht="12.75" customHeight="1" x14ac:dyDescent="0.25">
      <c r="A2907" s="350"/>
      <c r="B2907" s="1220"/>
      <c r="C2907" s="150"/>
      <c r="D2907" s="352"/>
      <c r="E2907" s="1221"/>
      <c r="F2907" s="150"/>
      <c r="G2907" s="154"/>
      <c r="H2907" s="155"/>
      <c r="I2907" s="156"/>
      <c r="J2907" s="157"/>
      <c r="K2907" s="158" t="s">
        <v>116</v>
      </c>
      <c r="L2907" s="417">
        <f t="shared" ref="L2907:S2907" si="2268">L2906</f>
        <v>3140</v>
      </c>
      <c r="M2907" s="1222">
        <f t="shared" si="2268"/>
        <v>3140</v>
      </c>
      <c r="N2907" s="1223">
        <f t="shared" si="2268"/>
        <v>0</v>
      </c>
      <c r="O2907" s="1224">
        <f t="shared" si="2268"/>
        <v>0</v>
      </c>
      <c r="P2907" s="1224">
        <f t="shared" si="2268"/>
        <v>0</v>
      </c>
      <c r="Q2907" s="1224">
        <f t="shared" si="2268"/>
        <v>0</v>
      </c>
      <c r="R2907" s="1224">
        <f t="shared" si="2268"/>
        <v>0</v>
      </c>
      <c r="S2907" s="1224">
        <f t="shared" si="2268"/>
        <v>0</v>
      </c>
      <c r="T2907" s="1225"/>
      <c r="U2907" s="1226">
        <f>U2906</f>
        <v>0</v>
      </c>
      <c r="V2907" s="1226">
        <f>V2906</f>
        <v>0</v>
      </c>
      <c r="W2907" s="1224">
        <f>W2906</f>
        <v>0</v>
      </c>
      <c r="X2907" s="1224">
        <f>X2906</f>
        <v>0</v>
      </c>
      <c r="Y2907" s="1225"/>
      <c r="Z2907" s="1226">
        <f t="shared" ref="Z2907:AF2907" si="2269">Z2906</f>
        <v>0</v>
      </c>
      <c r="AA2907" s="165">
        <f t="shared" si="2269"/>
        <v>0</v>
      </c>
      <c r="AB2907" s="1224">
        <f t="shared" si="2269"/>
        <v>0</v>
      </c>
      <c r="AC2907" s="1224">
        <f t="shared" si="2269"/>
        <v>0</v>
      </c>
      <c r="AD2907" s="1224">
        <f t="shared" si="2269"/>
        <v>0</v>
      </c>
      <c r="AE2907" s="1224">
        <f t="shared" si="2269"/>
        <v>0</v>
      </c>
      <c r="AF2907" s="1224">
        <f t="shared" si="2269"/>
        <v>0</v>
      </c>
      <c r="AG2907" s="1225"/>
      <c r="AH2907" s="1226">
        <f>AH2906</f>
        <v>0</v>
      </c>
      <c r="AI2907" s="1226">
        <f>AI2906</f>
        <v>0</v>
      </c>
      <c r="AJ2907" s="1224">
        <f>AJ2906</f>
        <v>0</v>
      </c>
      <c r="AK2907" s="1224">
        <f>AK2906</f>
        <v>0</v>
      </c>
      <c r="AL2907" s="1225"/>
      <c r="AM2907" s="1227">
        <f t="shared" ref="AM2907:AW2907" si="2270">AM2906</f>
        <v>0</v>
      </c>
      <c r="AN2907" s="167">
        <f>AN2906</f>
        <v>3140</v>
      </c>
      <c r="AO2907" s="1228">
        <f t="shared" si="2270"/>
        <v>3140</v>
      </c>
      <c r="AP2907" s="169">
        <f t="shared" si="2270"/>
        <v>3140</v>
      </c>
      <c r="AQ2907" s="1229">
        <f t="shared" si="2270"/>
        <v>3140</v>
      </c>
      <c r="AR2907" s="1230">
        <f t="shared" si="2270"/>
        <v>0</v>
      </c>
      <c r="AS2907" s="1231">
        <f t="shared" si="2270"/>
        <v>0</v>
      </c>
      <c r="AT2907" s="1232">
        <f t="shared" si="2270"/>
        <v>3140</v>
      </c>
      <c r="AU2907" s="1229">
        <f t="shared" si="2270"/>
        <v>3140</v>
      </c>
      <c r="AV2907" s="1230">
        <f t="shared" si="2270"/>
        <v>0</v>
      </c>
      <c r="AW2907" s="1231">
        <f t="shared" si="2270"/>
        <v>0</v>
      </c>
      <c r="AX2907"/>
      <c r="AY2907" s="146"/>
      <c r="AZ2907" s="1219"/>
      <c r="BA2907"/>
      <c r="BB2907"/>
      <c r="BC2907"/>
      <c r="BD2907"/>
      <c r="BE2907"/>
      <c r="BF2907"/>
      <c r="BG2907"/>
      <c r="BH2907"/>
      <c r="BI2907"/>
      <c r="BJ2907"/>
      <c r="BK2907"/>
      <c r="BL2907"/>
    </row>
    <row r="2908" spans="1:64" ht="12.75" customHeight="1" x14ac:dyDescent="0.25">
      <c r="A2908" s="174"/>
      <c r="B2908" s="175"/>
      <c r="C2908" s="176"/>
      <c r="D2908" s="177"/>
      <c r="E2908" s="178"/>
      <c r="F2908" s="177"/>
      <c r="G2908" s="179"/>
      <c r="H2908" s="180"/>
      <c r="I2908" s="181"/>
      <c r="J2908" s="182"/>
      <c r="K2908" s="183" t="s">
        <v>3366</v>
      </c>
      <c r="L2908" s="184">
        <f t="shared" ref="L2908:S2908" si="2271">L2907+L2902</f>
        <v>82252</v>
      </c>
      <c r="M2908" s="185">
        <f t="shared" si="2271"/>
        <v>82252</v>
      </c>
      <c r="N2908" s="186">
        <f t="shared" si="2271"/>
        <v>0</v>
      </c>
      <c r="O2908" s="187">
        <f t="shared" si="2271"/>
        <v>0</v>
      </c>
      <c r="P2908" s="187">
        <f t="shared" si="2271"/>
        <v>0</v>
      </c>
      <c r="Q2908" s="187">
        <f t="shared" si="2271"/>
        <v>0</v>
      </c>
      <c r="R2908" s="187">
        <f t="shared" si="2271"/>
        <v>0</v>
      </c>
      <c r="S2908" s="187">
        <f t="shared" si="2271"/>
        <v>0</v>
      </c>
      <c r="T2908" s="188"/>
      <c r="U2908" s="187">
        <f>U2907+U2902</f>
        <v>0</v>
      </c>
      <c r="V2908" s="187">
        <f>V2907+V2902</f>
        <v>0</v>
      </c>
      <c r="W2908" s="187">
        <f>W2907+W2902</f>
        <v>0</v>
      </c>
      <c r="X2908" s="187">
        <f>X2907+X2902</f>
        <v>0</v>
      </c>
      <c r="Y2908" s="188"/>
      <c r="Z2908" s="187">
        <f t="shared" ref="Z2908:AF2908" si="2272">Z2907+Z2902</f>
        <v>0</v>
      </c>
      <c r="AA2908" s="189">
        <f t="shared" si="2272"/>
        <v>0</v>
      </c>
      <c r="AB2908" s="187">
        <f t="shared" si="2272"/>
        <v>0</v>
      </c>
      <c r="AC2908" s="187">
        <f t="shared" si="2272"/>
        <v>0</v>
      </c>
      <c r="AD2908" s="187">
        <f t="shared" si="2272"/>
        <v>0</v>
      </c>
      <c r="AE2908" s="187">
        <f t="shared" si="2272"/>
        <v>0</v>
      </c>
      <c r="AF2908" s="187">
        <f t="shared" si="2272"/>
        <v>0</v>
      </c>
      <c r="AG2908" s="188"/>
      <c r="AH2908" s="187">
        <f>AH2907+AH2902</f>
        <v>0</v>
      </c>
      <c r="AI2908" s="187">
        <f>AI2907+AI2902</f>
        <v>0</v>
      </c>
      <c r="AJ2908" s="187">
        <f>AJ2907+AJ2902</f>
        <v>0</v>
      </c>
      <c r="AK2908" s="187">
        <f>AK2907+AK2902</f>
        <v>0</v>
      </c>
      <c r="AL2908" s="188"/>
      <c r="AM2908" s="190">
        <f t="shared" ref="AM2908:AW2908" si="2273">AM2907+AM2902</f>
        <v>0</v>
      </c>
      <c r="AN2908" s="191">
        <f>AN2907+AN2902</f>
        <v>82252</v>
      </c>
      <c r="AO2908" s="190">
        <f t="shared" si="2273"/>
        <v>82252</v>
      </c>
      <c r="AP2908" s="184">
        <f t="shared" si="2273"/>
        <v>82252</v>
      </c>
      <c r="AQ2908" s="192">
        <f t="shared" si="2273"/>
        <v>82252</v>
      </c>
      <c r="AR2908" s="193">
        <f t="shared" si="2273"/>
        <v>0</v>
      </c>
      <c r="AS2908" s="194">
        <f t="shared" si="2273"/>
        <v>0</v>
      </c>
      <c r="AT2908" s="195">
        <f t="shared" si="2273"/>
        <v>82252</v>
      </c>
      <c r="AU2908" s="192">
        <f t="shared" si="2273"/>
        <v>82252</v>
      </c>
      <c r="AV2908" s="193">
        <f t="shared" si="2273"/>
        <v>0</v>
      </c>
      <c r="AW2908" s="194">
        <f t="shared" si="2273"/>
        <v>0</v>
      </c>
      <c r="AY2908" s="146"/>
      <c r="AZ2908" s="1219"/>
    </row>
    <row r="2909" spans="1:64" ht="12.75" customHeight="1" x14ac:dyDescent="0.25">
      <c r="A2909" s="15"/>
      <c r="C2909" s="122"/>
      <c r="D2909" s="123"/>
      <c r="F2909" s="125"/>
      <c r="G2909" s="34"/>
      <c r="H2909" s="35"/>
      <c r="I2909" s="36"/>
      <c r="J2909" s="37"/>
      <c r="K2909" s="198" t="s">
        <v>72</v>
      </c>
      <c r="L2909" s="199">
        <v>0</v>
      </c>
      <c r="M2909" s="200">
        <v>0</v>
      </c>
      <c r="N2909" s="201">
        <v>0</v>
      </c>
      <c r="O2909" s="202">
        <v>0</v>
      </c>
      <c r="P2909" s="202">
        <v>0</v>
      </c>
      <c r="Q2909" s="202">
        <v>0</v>
      </c>
      <c r="R2909" s="202">
        <v>0</v>
      </c>
      <c r="S2909" s="202">
        <v>0</v>
      </c>
      <c r="T2909" s="203"/>
      <c r="U2909" s="135">
        <v>0</v>
      </c>
      <c r="V2909" s="135">
        <v>0</v>
      </c>
      <c r="W2909" s="202">
        <v>0</v>
      </c>
      <c r="X2909" s="202">
        <v>0</v>
      </c>
      <c r="Y2909" s="203"/>
      <c r="Z2909" s="135">
        <v>0</v>
      </c>
      <c r="AA2909" s="204">
        <v>0</v>
      </c>
      <c r="AB2909" s="202">
        <v>0</v>
      </c>
      <c r="AC2909" s="202">
        <v>0</v>
      </c>
      <c r="AD2909" s="202">
        <v>0</v>
      </c>
      <c r="AE2909" s="202">
        <v>0</v>
      </c>
      <c r="AF2909" s="202">
        <v>0</v>
      </c>
      <c r="AG2909" s="203"/>
      <c r="AH2909" s="135">
        <v>0</v>
      </c>
      <c r="AI2909" s="135">
        <v>0</v>
      </c>
      <c r="AJ2909" s="202">
        <v>0</v>
      </c>
      <c r="AK2909" s="202">
        <v>0</v>
      </c>
      <c r="AL2909" s="203"/>
      <c r="AM2909" s="205">
        <v>0</v>
      </c>
      <c r="AN2909" s="119">
        <v>0</v>
      </c>
      <c r="AO2909" s="120">
        <v>0</v>
      </c>
      <c r="AP2909" s="39">
        <v>0</v>
      </c>
      <c r="AQ2909" s="141">
        <v>0</v>
      </c>
      <c r="AR2909" s="141">
        <v>0</v>
      </c>
      <c r="AS2909" s="143">
        <v>0</v>
      </c>
      <c r="AT2909" s="144">
        <v>0</v>
      </c>
      <c r="AU2909" s="141">
        <v>0</v>
      </c>
      <c r="AV2909" s="141">
        <v>0</v>
      </c>
      <c r="AW2909" s="143">
        <v>0</v>
      </c>
      <c r="AY2909" s="146"/>
      <c r="AZ2909" s="1219"/>
    </row>
    <row r="2910" spans="1:64" ht="12.75" customHeight="1" x14ac:dyDescent="0.25">
      <c r="A2910" s="356"/>
      <c r="B2910" s="225"/>
      <c r="C2910" s="122"/>
      <c r="D2910" s="357"/>
      <c r="E2910" s="226"/>
      <c r="F2910" s="122"/>
      <c r="G2910" s="126"/>
      <c r="H2910" s="35"/>
      <c r="I2910" s="36"/>
      <c r="J2910" s="37"/>
      <c r="K2910" s="198" t="s">
        <v>73</v>
      </c>
      <c r="L2910" s="241">
        <v>0</v>
      </c>
      <c r="M2910" s="242">
        <v>0</v>
      </c>
      <c r="N2910" s="201">
        <v>0</v>
      </c>
      <c r="O2910" s="202">
        <v>0</v>
      </c>
      <c r="P2910" s="202">
        <v>0</v>
      </c>
      <c r="Q2910" s="202">
        <v>0</v>
      </c>
      <c r="R2910" s="202">
        <v>0</v>
      </c>
      <c r="S2910" s="202">
        <v>0</v>
      </c>
      <c r="T2910" s="203"/>
      <c r="U2910" s="135">
        <v>0</v>
      </c>
      <c r="V2910" s="135">
        <v>0</v>
      </c>
      <c r="W2910" s="202">
        <v>0</v>
      </c>
      <c r="X2910" s="202">
        <v>0</v>
      </c>
      <c r="Y2910" s="203"/>
      <c r="Z2910" s="135">
        <v>0</v>
      </c>
      <c r="AA2910" s="204">
        <v>0</v>
      </c>
      <c r="AB2910" s="202">
        <v>0</v>
      </c>
      <c r="AC2910" s="202">
        <v>0</v>
      </c>
      <c r="AD2910" s="202">
        <v>0</v>
      </c>
      <c r="AE2910" s="202">
        <v>0</v>
      </c>
      <c r="AF2910" s="202">
        <v>0</v>
      </c>
      <c r="AG2910" s="203"/>
      <c r="AH2910" s="135">
        <v>0</v>
      </c>
      <c r="AI2910" s="135">
        <v>0</v>
      </c>
      <c r="AJ2910" s="202">
        <v>0</v>
      </c>
      <c r="AK2910" s="202">
        <v>0</v>
      </c>
      <c r="AL2910" s="203"/>
      <c r="AM2910" s="205">
        <v>0</v>
      </c>
      <c r="AN2910" s="119">
        <v>0</v>
      </c>
      <c r="AO2910" s="120">
        <v>0</v>
      </c>
      <c r="AP2910" s="39">
        <v>0</v>
      </c>
      <c r="AQ2910" s="141">
        <v>0</v>
      </c>
      <c r="AR2910" s="141">
        <v>0</v>
      </c>
      <c r="AS2910" s="143">
        <v>0</v>
      </c>
      <c r="AT2910" s="144">
        <v>0</v>
      </c>
      <c r="AU2910" s="141">
        <v>0</v>
      </c>
      <c r="AV2910" s="141">
        <v>0</v>
      </c>
      <c r="AW2910" s="143">
        <v>0</v>
      </c>
      <c r="AY2910" s="146"/>
      <c r="AZ2910" s="1219"/>
    </row>
    <row r="2911" spans="1:64" ht="12.75" customHeight="1" x14ac:dyDescent="0.25">
      <c r="A2911" s="356"/>
      <c r="B2911" s="225"/>
      <c r="C2911" s="122"/>
      <c r="D2911" s="357"/>
      <c r="E2911" s="226"/>
      <c r="F2911" s="122"/>
      <c r="G2911" s="126"/>
      <c r="H2911" s="35"/>
      <c r="I2911" s="36"/>
      <c r="J2911" s="37"/>
      <c r="K2911" s="198" t="s">
        <v>74</v>
      </c>
      <c r="L2911" s="241">
        <v>0</v>
      </c>
      <c r="M2911" s="242">
        <v>0</v>
      </c>
      <c r="N2911" s="201">
        <v>0</v>
      </c>
      <c r="O2911" s="202">
        <v>0</v>
      </c>
      <c r="P2911" s="202">
        <v>0</v>
      </c>
      <c r="Q2911" s="202">
        <v>0</v>
      </c>
      <c r="R2911" s="202">
        <v>0</v>
      </c>
      <c r="S2911" s="202">
        <v>0</v>
      </c>
      <c r="T2911" s="203"/>
      <c r="U2911" s="135">
        <v>0</v>
      </c>
      <c r="V2911" s="135">
        <v>0</v>
      </c>
      <c r="W2911" s="202">
        <v>0</v>
      </c>
      <c r="X2911" s="202">
        <v>0</v>
      </c>
      <c r="Y2911" s="203"/>
      <c r="Z2911" s="135">
        <v>0</v>
      </c>
      <c r="AA2911" s="204">
        <v>0</v>
      </c>
      <c r="AB2911" s="202">
        <v>0</v>
      </c>
      <c r="AC2911" s="202">
        <v>0</v>
      </c>
      <c r="AD2911" s="202">
        <v>0</v>
      </c>
      <c r="AE2911" s="202">
        <v>0</v>
      </c>
      <c r="AF2911" s="202">
        <v>0</v>
      </c>
      <c r="AG2911" s="203"/>
      <c r="AH2911" s="135">
        <v>0</v>
      </c>
      <c r="AI2911" s="135">
        <v>0</v>
      </c>
      <c r="AJ2911" s="202">
        <v>0</v>
      </c>
      <c r="AK2911" s="202">
        <v>0</v>
      </c>
      <c r="AL2911" s="203"/>
      <c r="AM2911" s="205">
        <v>0</v>
      </c>
      <c r="AN2911" s="119">
        <v>0</v>
      </c>
      <c r="AO2911" s="120">
        <v>0</v>
      </c>
      <c r="AP2911" s="39">
        <v>0</v>
      </c>
      <c r="AQ2911" s="141">
        <v>0</v>
      </c>
      <c r="AR2911" s="141">
        <v>0</v>
      </c>
      <c r="AS2911" s="143">
        <v>0</v>
      </c>
      <c r="AT2911" s="144">
        <v>0</v>
      </c>
      <c r="AU2911" s="141">
        <v>0</v>
      </c>
      <c r="AV2911" s="141">
        <v>0</v>
      </c>
      <c r="AW2911" s="143">
        <v>0</v>
      </c>
      <c r="AY2911" s="146"/>
      <c r="AZ2911" s="1219"/>
    </row>
    <row r="2912" spans="1:64" ht="12.75" customHeight="1" x14ac:dyDescent="0.25">
      <c r="A2912" s="356"/>
      <c r="B2912" s="225"/>
      <c r="C2912" s="122"/>
      <c r="D2912" s="357"/>
      <c r="E2912" s="226"/>
      <c r="F2912" s="122"/>
      <c r="G2912" s="126"/>
      <c r="H2912" s="35"/>
      <c r="I2912" s="36"/>
      <c r="J2912" s="37"/>
      <c r="K2912" s="198" t="s">
        <v>75</v>
      </c>
      <c r="L2912" s="241">
        <v>0</v>
      </c>
      <c r="M2912" s="242">
        <v>0</v>
      </c>
      <c r="N2912" s="201">
        <v>0</v>
      </c>
      <c r="O2912" s="202">
        <v>0</v>
      </c>
      <c r="P2912" s="202">
        <v>0</v>
      </c>
      <c r="Q2912" s="202">
        <v>0</v>
      </c>
      <c r="R2912" s="202">
        <v>0</v>
      </c>
      <c r="S2912" s="202">
        <v>0</v>
      </c>
      <c r="T2912" s="203"/>
      <c r="U2912" s="135">
        <v>0</v>
      </c>
      <c r="V2912" s="135">
        <v>0</v>
      </c>
      <c r="W2912" s="202">
        <v>0</v>
      </c>
      <c r="X2912" s="202">
        <v>0</v>
      </c>
      <c r="Y2912" s="203"/>
      <c r="Z2912" s="135">
        <v>0</v>
      </c>
      <c r="AA2912" s="204">
        <v>0</v>
      </c>
      <c r="AB2912" s="202">
        <v>0</v>
      </c>
      <c r="AC2912" s="202">
        <v>0</v>
      </c>
      <c r="AD2912" s="202">
        <v>0</v>
      </c>
      <c r="AE2912" s="202">
        <v>0</v>
      </c>
      <c r="AF2912" s="202">
        <v>0</v>
      </c>
      <c r="AG2912" s="203"/>
      <c r="AH2912" s="135">
        <v>0</v>
      </c>
      <c r="AI2912" s="135">
        <v>0</v>
      </c>
      <c r="AJ2912" s="202">
        <v>0</v>
      </c>
      <c r="AK2912" s="202">
        <v>0</v>
      </c>
      <c r="AL2912" s="203"/>
      <c r="AM2912" s="205">
        <v>0</v>
      </c>
      <c r="AN2912" s="119">
        <v>0</v>
      </c>
      <c r="AO2912" s="120">
        <v>0</v>
      </c>
      <c r="AP2912" s="39">
        <v>0</v>
      </c>
      <c r="AQ2912" s="141">
        <v>0</v>
      </c>
      <c r="AR2912" s="141">
        <v>0</v>
      </c>
      <c r="AS2912" s="143">
        <v>0</v>
      </c>
      <c r="AT2912" s="144">
        <v>0</v>
      </c>
      <c r="AU2912" s="141">
        <v>0</v>
      </c>
      <c r="AV2912" s="141">
        <v>0</v>
      </c>
      <c r="AW2912" s="143">
        <v>0</v>
      </c>
      <c r="AY2912" s="146"/>
      <c r="AZ2912" s="1219"/>
    </row>
    <row r="2913" spans="1:64" ht="12.75" customHeight="1" x14ac:dyDescent="0.25">
      <c r="A2913" s="356"/>
      <c r="B2913" s="225"/>
      <c r="C2913" s="122"/>
      <c r="D2913" s="357"/>
      <c r="E2913" s="226"/>
      <c r="F2913" s="122"/>
      <c r="G2913" s="126"/>
      <c r="H2913" s="35"/>
      <c r="I2913" s="36"/>
      <c r="J2913" s="37"/>
      <c r="K2913" s="198" t="s">
        <v>76</v>
      </c>
      <c r="L2913" s="241">
        <v>0</v>
      </c>
      <c r="M2913" s="242">
        <v>0</v>
      </c>
      <c r="N2913" s="201">
        <v>0</v>
      </c>
      <c r="O2913" s="202">
        <v>0</v>
      </c>
      <c r="P2913" s="202">
        <v>0</v>
      </c>
      <c r="Q2913" s="202">
        <v>0</v>
      </c>
      <c r="R2913" s="202">
        <v>0</v>
      </c>
      <c r="S2913" s="202">
        <v>0</v>
      </c>
      <c r="T2913" s="203"/>
      <c r="U2913" s="135">
        <v>0</v>
      </c>
      <c r="V2913" s="135">
        <v>0</v>
      </c>
      <c r="W2913" s="202">
        <v>0</v>
      </c>
      <c r="X2913" s="202">
        <v>0</v>
      </c>
      <c r="Y2913" s="203"/>
      <c r="Z2913" s="135">
        <v>0</v>
      </c>
      <c r="AA2913" s="204">
        <v>0</v>
      </c>
      <c r="AB2913" s="202">
        <v>0</v>
      </c>
      <c r="AC2913" s="202">
        <v>0</v>
      </c>
      <c r="AD2913" s="202">
        <v>0</v>
      </c>
      <c r="AE2913" s="202">
        <v>0</v>
      </c>
      <c r="AF2913" s="202">
        <v>0</v>
      </c>
      <c r="AG2913" s="203"/>
      <c r="AH2913" s="135">
        <v>0</v>
      </c>
      <c r="AI2913" s="135">
        <v>0</v>
      </c>
      <c r="AJ2913" s="202">
        <v>0</v>
      </c>
      <c r="AK2913" s="202">
        <v>0</v>
      </c>
      <c r="AL2913" s="203"/>
      <c r="AM2913" s="205">
        <v>0</v>
      </c>
      <c r="AN2913" s="119">
        <v>0</v>
      </c>
      <c r="AO2913" s="120">
        <v>0</v>
      </c>
      <c r="AP2913" s="39">
        <v>0</v>
      </c>
      <c r="AQ2913" s="141">
        <v>0</v>
      </c>
      <c r="AR2913" s="141">
        <v>0</v>
      </c>
      <c r="AS2913" s="143">
        <v>0</v>
      </c>
      <c r="AT2913" s="144">
        <v>0</v>
      </c>
      <c r="AU2913" s="141">
        <v>0</v>
      </c>
      <c r="AV2913" s="141">
        <v>0</v>
      </c>
      <c r="AW2913" s="143">
        <v>0</v>
      </c>
      <c r="AY2913" s="146"/>
      <c r="AZ2913" s="1219"/>
    </row>
    <row r="2914" spans="1:64" ht="12.75" customHeight="1" x14ac:dyDescent="0.25">
      <c r="A2914" s="356"/>
      <c r="B2914" s="225"/>
      <c r="C2914" s="122"/>
      <c r="D2914" s="357"/>
      <c r="E2914" s="226"/>
      <c r="F2914" s="122"/>
      <c r="G2914" s="126"/>
      <c r="H2914" s="35"/>
      <c r="I2914" s="36"/>
      <c r="J2914" s="37"/>
      <c r="K2914" s="198"/>
      <c r="L2914" s="241"/>
      <c r="M2914" s="242"/>
      <c r="N2914" s="201"/>
      <c r="O2914" s="202"/>
      <c r="P2914" s="202"/>
      <c r="Q2914" s="202"/>
      <c r="R2914" s="202"/>
      <c r="S2914" s="202"/>
      <c r="T2914" s="224"/>
      <c r="U2914" s="133"/>
      <c r="V2914" s="133"/>
      <c r="W2914" s="134"/>
      <c r="X2914" s="134"/>
      <c r="Y2914" s="224"/>
      <c r="Z2914" s="135"/>
      <c r="AA2914" s="204"/>
      <c r="AB2914" s="202"/>
      <c r="AC2914" s="202"/>
      <c r="AD2914" s="202"/>
      <c r="AE2914" s="202"/>
      <c r="AF2914" s="202"/>
      <c r="AG2914" s="224"/>
      <c r="AH2914" s="133"/>
      <c r="AI2914" s="133"/>
      <c r="AJ2914" s="134"/>
      <c r="AK2914" s="134"/>
      <c r="AL2914" s="224"/>
      <c r="AM2914" s="205"/>
      <c r="AN2914" s="119"/>
      <c r="AO2914" s="120"/>
      <c r="AP2914" s="39"/>
      <c r="AQ2914" s="141"/>
      <c r="AR2914" s="141"/>
      <c r="AS2914" s="143"/>
      <c r="AU2914" s="141"/>
      <c r="AV2914" s="141"/>
      <c r="AW2914" s="143"/>
      <c r="AY2914" s="146"/>
      <c r="AZ2914" s="1219"/>
    </row>
    <row r="2915" spans="1:64" ht="12.75" customHeight="1" x14ac:dyDescent="0.25">
      <c r="A2915" s="356"/>
      <c r="B2915" s="225"/>
      <c r="C2915" s="122"/>
      <c r="D2915" s="357"/>
      <c r="E2915" s="226"/>
      <c r="F2915" s="122"/>
      <c r="G2915" s="126"/>
      <c r="H2915" s="35"/>
      <c r="I2915" s="36"/>
      <c r="J2915" s="37"/>
      <c r="K2915" s="198"/>
      <c r="L2915" s="241"/>
      <c r="M2915" s="242"/>
      <c r="N2915" s="201"/>
      <c r="O2915" s="202"/>
      <c r="P2915" s="202"/>
      <c r="Q2915" s="202"/>
      <c r="R2915" s="202"/>
      <c r="S2915" s="202"/>
      <c r="T2915" s="224"/>
      <c r="U2915" s="133"/>
      <c r="V2915" s="133"/>
      <c r="W2915" s="134"/>
      <c r="X2915" s="134"/>
      <c r="Y2915" s="224"/>
      <c r="Z2915" s="135"/>
      <c r="AA2915" s="204"/>
      <c r="AB2915" s="202"/>
      <c r="AC2915" s="202"/>
      <c r="AD2915" s="202"/>
      <c r="AE2915" s="202"/>
      <c r="AF2915" s="202"/>
      <c r="AG2915" s="224"/>
      <c r="AH2915" s="133"/>
      <c r="AI2915" s="133"/>
      <c r="AJ2915" s="134"/>
      <c r="AK2915" s="134"/>
      <c r="AL2915" s="224"/>
      <c r="AM2915" s="205"/>
      <c r="AN2915" s="119"/>
      <c r="AO2915" s="120"/>
      <c r="AP2915" s="39"/>
      <c r="AQ2915" s="141"/>
      <c r="AR2915" s="141"/>
      <c r="AS2915" s="143"/>
      <c r="AU2915" s="141"/>
      <c r="AV2915" s="141"/>
      <c r="AW2915" s="143"/>
      <c r="AY2915" s="146"/>
      <c r="AZ2915" s="1219"/>
    </row>
    <row r="2916" spans="1:64" ht="12.75" customHeight="1" x14ac:dyDescent="0.25">
      <c r="A2916" s="356"/>
      <c r="B2916" s="225"/>
      <c r="C2916" s="122"/>
      <c r="D2916" s="357"/>
      <c r="E2916" s="226"/>
      <c r="F2916" s="122"/>
      <c r="G2916" s="126"/>
      <c r="H2916" s="35"/>
      <c r="I2916" s="36"/>
      <c r="J2916" s="37"/>
      <c r="K2916" s="116" t="s">
        <v>3367</v>
      </c>
      <c r="L2916" s="241"/>
      <c r="M2916" s="242"/>
      <c r="N2916" s="201"/>
      <c r="O2916" s="202"/>
      <c r="P2916" s="202"/>
      <c r="Q2916" s="202"/>
      <c r="R2916" s="202"/>
      <c r="S2916" s="202"/>
      <c r="T2916" s="224"/>
      <c r="U2916" s="138"/>
      <c r="V2916" s="138"/>
      <c r="W2916" s="139"/>
      <c r="X2916" s="139"/>
      <c r="Y2916" s="224"/>
      <c r="Z2916" s="210"/>
      <c r="AA2916" s="204"/>
      <c r="AB2916" s="202"/>
      <c r="AC2916" s="202"/>
      <c r="AD2916" s="202"/>
      <c r="AE2916" s="202"/>
      <c r="AF2916" s="202"/>
      <c r="AG2916" s="224"/>
      <c r="AH2916" s="138"/>
      <c r="AI2916" s="138"/>
      <c r="AJ2916" s="139"/>
      <c r="AK2916" s="139"/>
      <c r="AL2916" s="224"/>
      <c r="AM2916" s="140"/>
      <c r="AN2916" s="211"/>
      <c r="AO2916" s="212"/>
      <c r="AP2916" s="39"/>
      <c r="AQ2916" s="141"/>
      <c r="AR2916" s="141"/>
      <c r="AS2916" s="143"/>
      <c r="AU2916" s="141"/>
      <c r="AV2916" s="141"/>
      <c r="AW2916" s="143"/>
      <c r="AY2916" s="146"/>
      <c r="AZ2916" s="1219"/>
    </row>
    <row r="2917" spans="1:64" x14ac:dyDescent="0.25">
      <c r="A2917" s="356"/>
      <c r="B2917" s="225"/>
      <c r="C2917" s="122"/>
      <c r="D2917" s="357"/>
      <c r="E2917" s="226"/>
      <c r="F2917" s="122"/>
      <c r="G2917" s="126"/>
      <c r="H2917" s="35"/>
      <c r="I2917" s="36"/>
      <c r="J2917" s="37"/>
      <c r="K2917" s="1234" t="s">
        <v>3368</v>
      </c>
      <c r="L2917" s="241"/>
      <c r="M2917" s="242"/>
      <c r="N2917" s="201"/>
      <c r="O2917" s="202"/>
      <c r="P2917" s="202"/>
      <c r="Q2917" s="202"/>
      <c r="R2917" s="202"/>
      <c r="S2917" s="202"/>
      <c r="T2917" s="224"/>
      <c r="U2917" s="138"/>
      <c r="V2917" s="138"/>
      <c r="W2917" s="139"/>
      <c r="X2917" s="139"/>
      <c r="Y2917" s="224"/>
      <c r="Z2917" s="210"/>
      <c r="AA2917" s="204"/>
      <c r="AB2917" s="202"/>
      <c r="AC2917" s="202"/>
      <c r="AD2917" s="202"/>
      <c r="AE2917" s="202"/>
      <c r="AF2917" s="202"/>
      <c r="AG2917" s="224"/>
      <c r="AH2917" s="138"/>
      <c r="AI2917" s="138"/>
      <c r="AJ2917" s="139"/>
      <c r="AK2917" s="139"/>
      <c r="AL2917" s="224"/>
      <c r="AM2917" s="140"/>
      <c r="AN2917" s="211"/>
      <c r="AO2917" s="212"/>
      <c r="AP2917" s="39"/>
      <c r="AQ2917" s="141"/>
      <c r="AR2917" s="141"/>
      <c r="AS2917" s="143"/>
      <c r="AU2917" s="141"/>
      <c r="AV2917" s="141"/>
      <c r="AW2917" s="143"/>
      <c r="AY2917" s="146"/>
      <c r="AZ2917" s="1219"/>
    </row>
    <row r="2918" spans="1:64" ht="12.75" customHeight="1" x14ac:dyDescent="0.25">
      <c r="A2918" s="356"/>
      <c r="B2918" s="225"/>
      <c r="C2918" s="122"/>
      <c r="D2918" s="357"/>
      <c r="E2918" s="226"/>
      <c r="F2918" s="122"/>
      <c r="G2918" s="126"/>
      <c r="H2918" s="35"/>
      <c r="I2918" s="36"/>
      <c r="J2918" s="37"/>
      <c r="K2918" s="244"/>
      <c r="L2918" s="241"/>
      <c r="M2918" s="242"/>
      <c r="N2918" s="201"/>
      <c r="O2918" s="202"/>
      <c r="P2918" s="202"/>
      <c r="Q2918" s="202"/>
      <c r="R2918" s="202"/>
      <c r="S2918" s="202"/>
      <c r="T2918" s="224"/>
      <c r="U2918" s="138"/>
      <c r="V2918" s="138"/>
      <c r="W2918" s="139"/>
      <c r="X2918" s="139"/>
      <c r="Y2918" s="224"/>
      <c r="Z2918" s="210"/>
      <c r="AA2918" s="204"/>
      <c r="AB2918" s="202"/>
      <c r="AC2918" s="202"/>
      <c r="AD2918" s="202"/>
      <c r="AE2918" s="202"/>
      <c r="AF2918" s="202"/>
      <c r="AG2918" s="224"/>
      <c r="AH2918" s="138"/>
      <c r="AI2918" s="138"/>
      <c r="AJ2918" s="139"/>
      <c r="AK2918" s="139"/>
      <c r="AL2918" s="224"/>
      <c r="AM2918" s="140"/>
      <c r="AN2918" s="211"/>
      <c r="AO2918" s="212"/>
      <c r="AP2918" s="39"/>
      <c r="AQ2918" s="141"/>
      <c r="AR2918" s="141"/>
      <c r="AS2918" s="143"/>
      <c r="AU2918" s="141"/>
      <c r="AV2918" s="141"/>
      <c r="AW2918" s="143"/>
      <c r="AY2918" s="146"/>
      <c r="AZ2918" s="1219"/>
    </row>
    <row r="2919" spans="1:64" ht="35.1" customHeight="1" x14ac:dyDescent="0.25">
      <c r="A2919" s="15" t="s">
        <v>2799</v>
      </c>
      <c r="B2919" s="225">
        <v>18</v>
      </c>
      <c r="C2919" s="122" t="s">
        <v>1315</v>
      </c>
      <c r="D2919" s="123">
        <v>1000</v>
      </c>
      <c r="F2919" s="125">
        <v>12</v>
      </c>
      <c r="G2919" s="126">
        <v>3</v>
      </c>
      <c r="H2919" s="35" t="str">
        <f t="shared" si="2267"/>
        <v>113</v>
      </c>
      <c r="I2919" s="36">
        <v>83132000</v>
      </c>
      <c r="J2919" s="37" t="s">
        <v>3369</v>
      </c>
      <c r="K2919" s="231" t="s">
        <v>3370</v>
      </c>
      <c r="L2919" s="241">
        <v>1500</v>
      </c>
      <c r="M2919" s="242">
        <v>1500</v>
      </c>
      <c r="N2919" s="130"/>
      <c r="O2919" s="131"/>
      <c r="P2919" s="131"/>
      <c r="Q2919" s="131"/>
      <c r="R2919" s="131"/>
      <c r="S2919" s="131"/>
      <c r="T2919" s="132" t="str">
        <f>IF(SUM(N2919:S2919)=U2919,"OK",SUM(N2919:S2919)-U2919)</f>
        <v>OK</v>
      </c>
      <c r="U2919" s="138"/>
      <c r="V2919" s="138"/>
      <c r="W2919" s="139"/>
      <c r="X2919" s="139"/>
      <c r="Y2919" s="132" t="str">
        <f>IF(SUM(W2919:X2919)=Z2919,"OK",SUM(W2919:X2919)-Z2919)</f>
        <v>OK</v>
      </c>
      <c r="Z2919" s="210"/>
      <c r="AA2919" s="204"/>
      <c r="AB2919" s="202"/>
      <c r="AC2919" s="202"/>
      <c r="AD2919" s="202"/>
      <c r="AE2919" s="202"/>
      <c r="AF2919" s="202"/>
      <c r="AG2919" s="132" t="str">
        <f>IF(SUM(AA2919:AF2919)=AH2919,"OK",SUM(AA2919:AF2919)-AH2919)</f>
        <v>OK</v>
      </c>
      <c r="AH2919" s="138"/>
      <c r="AI2919" s="138"/>
      <c r="AJ2919" s="139"/>
      <c r="AK2919" s="139"/>
      <c r="AL2919" s="132" t="str">
        <f>IF(SUM(AJ2919:AK2919)=AM2919,"OK",SUM(AJ2919:AK2919)-AM2919)</f>
        <v>OK</v>
      </c>
      <c r="AM2919" s="140"/>
      <c r="AN2919" s="119">
        <f>L2919+U2919+V2919+Z2919</f>
        <v>1500</v>
      </c>
      <c r="AO2919" s="120">
        <f>M2919+AH2919+AI2919+AM2919</f>
        <v>1500</v>
      </c>
      <c r="AP2919" s="39">
        <f>L2919</f>
        <v>1500</v>
      </c>
      <c r="AQ2919" s="141">
        <f>AN2919</f>
        <v>1500</v>
      </c>
      <c r="AR2919" s="142">
        <f>AQ2919-AP2919</f>
        <v>0</v>
      </c>
      <c r="AS2919" s="143">
        <f>AR2919/AP2919</f>
        <v>0</v>
      </c>
      <c r="AT2919" s="144">
        <f>M2919</f>
        <v>1500</v>
      </c>
      <c r="AU2919" s="141">
        <f>AO2919</f>
        <v>1500</v>
      </c>
      <c r="AV2919" s="142">
        <f>AU2919-AT2919</f>
        <v>0</v>
      </c>
      <c r="AW2919" s="143">
        <f>AV2919/AT2919</f>
        <v>0</v>
      </c>
      <c r="AY2919" s="146" t="str">
        <f t="shared" ref="AY2919:AY2940" si="2274">RIGHT(LEFT(I2919,3),2)&amp;"."&amp;RIGHT(LEFT(I2919,5),2)</f>
        <v>31.32</v>
      </c>
      <c r="AZ2919" s="1219" t="b">
        <f>COUNTIF('[1]Codes SEC'!$B$2:$B$250,Ministres!AY2919)&gt;0</f>
        <v>1</v>
      </c>
    </row>
    <row r="2920" spans="1:64" ht="35.1" customHeight="1" x14ac:dyDescent="0.25">
      <c r="A2920" s="15" t="s">
        <v>2799</v>
      </c>
      <c r="B2920" s="225">
        <v>18</v>
      </c>
      <c r="C2920" s="122" t="s">
        <v>1315</v>
      </c>
      <c r="D2920" s="123">
        <v>1000</v>
      </c>
      <c r="F2920" s="125">
        <v>17</v>
      </c>
      <c r="G2920" s="126">
        <v>3</v>
      </c>
      <c r="H2920" s="35" t="str">
        <f t="shared" si="2267"/>
        <v>113</v>
      </c>
      <c r="I2920" s="36">
        <v>83132000</v>
      </c>
      <c r="J2920" s="37" t="s">
        <v>3371</v>
      </c>
      <c r="K2920" s="244" t="s">
        <v>3372</v>
      </c>
      <c r="L2920" s="232">
        <v>237</v>
      </c>
      <c r="M2920" s="233">
        <v>234</v>
      </c>
      <c r="N2920" s="130"/>
      <c r="O2920" s="131"/>
      <c r="P2920" s="131"/>
      <c r="Q2920" s="131"/>
      <c r="R2920" s="131"/>
      <c r="S2920" s="131"/>
      <c r="T2920" s="132" t="str">
        <f t="shared" ref="T2920:T2940" si="2275">IF(SUM(N2920:S2920)=U2920,"OK",SUM(N2920:S2920)-U2920)</f>
        <v>OK</v>
      </c>
      <c r="U2920" s="138"/>
      <c r="V2920" s="138"/>
      <c r="W2920" s="139"/>
      <c r="X2920" s="139"/>
      <c r="Y2920" s="132" t="str">
        <f t="shared" ref="Y2920:Y2940" si="2276">IF(SUM(W2920:X2920)=Z2920,"OK",SUM(W2920:X2920)-Z2920)</f>
        <v>OK</v>
      </c>
      <c r="Z2920" s="210"/>
      <c r="AA2920" s="204"/>
      <c r="AB2920" s="202"/>
      <c r="AC2920" s="202"/>
      <c r="AD2920" s="202"/>
      <c r="AE2920" s="202"/>
      <c r="AF2920" s="202"/>
      <c r="AG2920" s="132" t="str">
        <f t="shared" ref="AG2920:AG2940" si="2277">IF(SUM(AA2920:AF2920)=AH2920,"OK",SUM(AA2920:AF2920)-AH2920)</f>
        <v>OK</v>
      </c>
      <c r="AH2920" s="138"/>
      <c r="AI2920" s="138"/>
      <c r="AJ2920" s="139"/>
      <c r="AK2920" s="139"/>
      <c r="AL2920" s="132" t="str">
        <f t="shared" ref="AL2920:AL2940" si="2278">IF(SUM(AJ2920:AK2920)=AM2920,"OK",SUM(AJ2920:AK2920)-AM2920)</f>
        <v>OK</v>
      </c>
      <c r="AM2920" s="140"/>
      <c r="AN2920" s="119">
        <f t="shared" ref="AN2920:AN2940" si="2279">L2920+U2920+V2920+Z2920</f>
        <v>237</v>
      </c>
      <c r="AO2920" s="120">
        <f t="shared" ref="AO2920:AO2940" si="2280">M2920+AH2920+AI2920+AM2920</f>
        <v>234</v>
      </c>
      <c r="AP2920" s="39">
        <f t="shared" ref="AP2920:AP2940" si="2281">L2920</f>
        <v>237</v>
      </c>
      <c r="AQ2920" s="141">
        <f t="shared" ref="AQ2920:AQ2940" si="2282">AN2920</f>
        <v>237</v>
      </c>
      <c r="AR2920" s="142">
        <f>AQ2920-AP2920</f>
        <v>0</v>
      </c>
      <c r="AS2920" s="143">
        <f>AR2920/AP2920</f>
        <v>0</v>
      </c>
      <c r="AT2920" s="144">
        <f t="shared" ref="AT2920:AT2940" si="2283">M2920</f>
        <v>234</v>
      </c>
      <c r="AU2920" s="141">
        <f>AO2920</f>
        <v>234</v>
      </c>
      <c r="AV2920" s="142">
        <f>AU2920-AT2920</f>
        <v>0</v>
      </c>
      <c r="AW2920" s="143">
        <f>AV2920/AT2920</f>
        <v>0</v>
      </c>
      <c r="AY2920" s="146" t="str">
        <f t="shared" si="2274"/>
        <v>31.32</v>
      </c>
      <c r="AZ2920" s="1219" t="b">
        <f>COUNTIF('[1]Codes SEC'!$B$2:$B$250,Ministres!AY2920)&gt;0</f>
        <v>1</v>
      </c>
    </row>
    <row r="2921" spans="1:64" ht="35.1" customHeight="1" x14ac:dyDescent="0.25">
      <c r="A2921" s="15" t="s">
        <v>2799</v>
      </c>
      <c r="B2921" s="225">
        <v>18</v>
      </c>
      <c r="C2921" s="122" t="s">
        <v>1315</v>
      </c>
      <c r="D2921" s="123">
        <v>1000</v>
      </c>
      <c r="E2921" s="226"/>
      <c r="F2921" s="122">
        <v>17</v>
      </c>
      <c r="G2921" s="126">
        <v>3</v>
      </c>
      <c r="H2921" s="35" t="str">
        <f t="shared" si="2267"/>
        <v>113</v>
      </c>
      <c r="I2921" s="36" t="s">
        <v>2029</v>
      </c>
      <c r="J2921" s="37" t="s">
        <v>3373</v>
      </c>
      <c r="K2921" s="244" t="s">
        <v>3374</v>
      </c>
      <c r="L2921" s="232">
        <v>1100</v>
      </c>
      <c r="M2921" s="233">
        <v>1100</v>
      </c>
      <c r="N2921" s="130"/>
      <c r="O2921" s="131"/>
      <c r="P2921" s="131"/>
      <c r="Q2921" s="131"/>
      <c r="R2921" s="131"/>
      <c r="S2921" s="131"/>
      <c r="T2921" s="132" t="str">
        <f t="shared" si="2275"/>
        <v>OK</v>
      </c>
      <c r="U2921" s="138"/>
      <c r="V2921" s="138"/>
      <c r="W2921" s="139"/>
      <c r="X2921" s="139"/>
      <c r="Y2921" s="132" t="str">
        <f t="shared" si="2276"/>
        <v>OK</v>
      </c>
      <c r="Z2921" s="210"/>
      <c r="AA2921" s="204"/>
      <c r="AB2921" s="202"/>
      <c r="AC2921" s="202"/>
      <c r="AD2921" s="202"/>
      <c r="AE2921" s="202"/>
      <c r="AF2921" s="202"/>
      <c r="AG2921" s="132" t="str">
        <f t="shared" si="2277"/>
        <v>OK</v>
      </c>
      <c r="AH2921" s="138"/>
      <c r="AI2921" s="138"/>
      <c r="AJ2921" s="139"/>
      <c r="AK2921" s="139"/>
      <c r="AL2921" s="132" t="str">
        <f t="shared" si="2278"/>
        <v>OK</v>
      </c>
      <c r="AM2921" s="140"/>
      <c r="AN2921" s="119">
        <f t="shared" si="2279"/>
        <v>1100</v>
      </c>
      <c r="AO2921" s="120">
        <f t="shared" si="2280"/>
        <v>1100</v>
      </c>
      <c r="AP2921" s="39">
        <f t="shared" si="2281"/>
        <v>1100</v>
      </c>
      <c r="AQ2921" s="141">
        <f t="shared" si="2282"/>
        <v>1100</v>
      </c>
      <c r="AR2921" s="142">
        <f t="shared" ref="AR2921:AR2940" si="2284">AQ2921-AP2921</f>
        <v>0</v>
      </c>
      <c r="AS2921" s="143">
        <f t="shared" ref="AS2921:AS2940" si="2285">AR2921/AP2921</f>
        <v>0</v>
      </c>
      <c r="AT2921" s="144">
        <f t="shared" si="2283"/>
        <v>1100</v>
      </c>
      <c r="AU2921" s="141">
        <f t="shared" ref="AU2921:AU2940" si="2286">AO2921</f>
        <v>1100</v>
      </c>
      <c r="AV2921" s="142">
        <f t="shared" ref="AV2921:AV2940" si="2287">AU2921-AT2921</f>
        <v>0</v>
      </c>
      <c r="AW2921" s="143">
        <f t="shared" ref="AW2921:AW2940" si="2288">AV2921/AT2921</f>
        <v>0</v>
      </c>
      <c r="AY2921" s="146" t="str">
        <f t="shared" si="2274"/>
        <v>32.00</v>
      </c>
      <c r="AZ2921" s="1219" t="b">
        <f>COUNTIF('[1]Codes SEC'!$B$2:$B$250,Ministres!AY2921)&gt;0</f>
        <v>1</v>
      </c>
    </row>
    <row r="2922" spans="1:64" ht="35.1" customHeight="1" x14ac:dyDescent="0.25">
      <c r="A2922" s="15" t="s">
        <v>2799</v>
      </c>
      <c r="B2922" s="225">
        <v>18</v>
      </c>
      <c r="C2922" s="122" t="s">
        <v>1315</v>
      </c>
      <c r="D2922" s="123">
        <v>1000</v>
      </c>
      <c r="F2922" s="125">
        <v>12</v>
      </c>
      <c r="G2922" s="126">
        <v>3</v>
      </c>
      <c r="H2922" s="35" t="str">
        <f t="shared" si="2267"/>
        <v>113</v>
      </c>
      <c r="I2922" s="36" t="s">
        <v>207</v>
      </c>
      <c r="J2922" s="37" t="s">
        <v>3375</v>
      </c>
      <c r="K2922" s="244" t="s">
        <v>3376</v>
      </c>
      <c r="L2922" s="232">
        <v>1000</v>
      </c>
      <c r="M2922" s="233">
        <v>1000</v>
      </c>
      <c r="N2922" s="130"/>
      <c r="O2922" s="131"/>
      <c r="P2922" s="131"/>
      <c r="Q2922" s="131"/>
      <c r="R2922" s="131"/>
      <c r="S2922" s="131"/>
      <c r="T2922" s="132" t="str">
        <f t="shared" si="2275"/>
        <v>OK</v>
      </c>
      <c r="U2922" s="138"/>
      <c r="V2922" s="138"/>
      <c r="W2922" s="139"/>
      <c r="X2922" s="139"/>
      <c r="Y2922" s="132" t="str">
        <f t="shared" si="2276"/>
        <v>OK</v>
      </c>
      <c r="Z2922" s="210"/>
      <c r="AA2922" s="204"/>
      <c r="AB2922" s="202"/>
      <c r="AC2922" s="202"/>
      <c r="AD2922" s="202"/>
      <c r="AE2922" s="202"/>
      <c r="AF2922" s="202"/>
      <c r="AG2922" s="132" t="str">
        <f t="shared" si="2277"/>
        <v>OK</v>
      </c>
      <c r="AH2922" s="138"/>
      <c r="AI2922" s="138"/>
      <c r="AJ2922" s="139"/>
      <c r="AK2922" s="139"/>
      <c r="AL2922" s="132" t="str">
        <f t="shared" si="2278"/>
        <v>OK</v>
      </c>
      <c r="AM2922" s="140"/>
      <c r="AN2922" s="119">
        <f t="shared" si="2279"/>
        <v>1000</v>
      </c>
      <c r="AO2922" s="120">
        <f t="shared" si="2280"/>
        <v>1000</v>
      </c>
      <c r="AP2922" s="39">
        <f t="shared" si="2281"/>
        <v>1000</v>
      </c>
      <c r="AQ2922" s="141">
        <f t="shared" si="2282"/>
        <v>1000</v>
      </c>
      <c r="AR2922" s="142">
        <f t="shared" si="2284"/>
        <v>0</v>
      </c>
      <c r="AS2922" s="143">
        <f t="shared" si="2285"/>
        <v>0</v>
      </c>
      <c r="AT2922" s="144">
        <f t="shared" si="2283"/>
        <v>1000</v>
      </c>
      <c r="AU2922" s="141">
        <f t="shared" si="2286"/>
        <v>1000</v>
      </c>
      <c r="AV2922" s="142">
        <f t="shared" si="2287"/>
        <v>0</v>
      </c>
      <c r="AW2922" s="143">
        <f t="shared" si="2288"/>
        <v>0</v>
      </c>
      <c r="AY2922" s="146" t="str">
        <f t="shared" si="2274"/>
        <v>33.00</v>
      </c>
      <c r="AZ2922" s="1219" t="b">
        <f>COUNTIF('[1]Codes SEC'!$B$2:$B$250,Ministres!AY2922)&gt;0</f>
        <v>1</v>
      </c>
    </row>
    <row r="2923" spans="1:64" ht="35.1" customHeight="1" x14ac:dyDescent="0.25">
      <c r="A2923" s="15" t="s">
        <v>2799</v>
      </c>
      <c r="B2923" s="225">
        <v>18</v>
      </c>
      <c r="C2923" s="122" t="s">
        <v>1315</v>
      </c>
      <c r="D2923" s="123">
        <v>1000</v>
      </c>
      <c r="E2923" s="226"/>
      <c r="F2923" s="122">
        <v>17</v>
      </c>
      <c r="G2923" s="126">
        <v>3</v>
      </c>
      <c r="H2923" s="35" t="str">
        <f t="shared" si="2267"/>
        <v>113</v>
      </c>
      <c r="I2923" s="36" t="s">
        <v>207</v>
      </c>
      <c r="J2923" s="37" t="s">
        <v>3377</v>
      </c>
      <c r="K2923" s="231" t="s">
        <v>3378</v>
      </c>
      <c r="L2923" s="232">
        <v>50</v>
      </c>
      <c r="M2923" s="233">
        <v>50</v>
      </c>
      <c r="N2923" s="130"/>
      <c r="O2923" s="131"/>
      <c r="P2923" s="131"/>
      <c r="Q2923" s="131"/>
      <c r="R2923" s="131"/>
      <c r="S2923" s="131"/>
      <c r="T2923" s="132" t="str">
        <f t="shared" si="2275"/>
        <v>OK</v>
      </c>
      <c r="U2923" s="138"/>
      <c r="V2923" s="138"/>
      <c r="W2923" s="139"/>
      <c r="X2923" s="139"/>
      <c r="Y2923" s="132" t="str">
        <f t="shared" si="2276"/>
        <v>OK</v>
      </c>
      <c r="Z2923" s="210"/>
      <c r="AA2923" s="204"/>
      <c r="AB2923" s="202"/>
      <c r="AC2923" s="202"/>
      <c r="AD2923" s="202"/>
      <c r="AE2923" s="202"/>
      <c r="AF2923" s="202"/>
      <c r="AG2923" s="132" t="str">
        <f t="shared" si="2277"/>
        <v>OK</v>
      </c>
      <c r="AH2923" s="138"/>
      <c r="AI2923" s="138"/>
      <c r="AJ2923" s="139"/>
      <c r="AK2923" s="139"/>
      <c r="AL2923" s="132" t="str">
        <f t="shared" si="2278"/>
        <v>OK</v>
      </c>
      <c r="AM2923" s="140"/>
      <c r="AN2923" s="119">
        <f t="shared" si="2279"/>
        <v>50</v>
      </c>
      <c r="AO2923" s="120">
        <f t="shared" si="2280"/>
        <v>50</v>
      </c>
      <c r="AP2923" s="39">
        <f t="shared" si="2281"/>
        <v>50</v>
      </c>
      <c r="AQ2923" s="141">
        <f t="shared" si="2282"/>
        <v>50</v>
      </c>
      <c r="AR2923" s="142">
        <f t="shared" si="2284"/>
        <v>0</v>
      </c>
      <c r="AS2923" s="143">
        <f t="shared" si="2285"/>
        <v>0</v>
      </c>
      <c r="AT2923" s="144">
        <f t="shared" si="2283"/>
        <v>50</v>
      </c>
      <c r="AU2923" s="141">
        <f t="shared" si="2286"/>
        <v>50</v>
      </c>
      <c r="AV2923" s="142">
        <f t="shared" si="2287"/>
        <v>0</v>
      </c>
      <c r="AW2923" s="143">
        <f t="shared" si="2288"/>
        <v>0</v>
      </c>
      <c r="AY2923" s="146" t="str">
        <f t="shared" si="2274"/>
        <v>33.00</v>
      </c>
      <c r="AZ2923" s="1219" t="b">
        <f>COUNTIF('[1]Codes SEC'!$B$2:$B$250,Ministres!AY2923)&gt;0</f>
        <v>1</v>
      </c>
    </row>
    <row r="2924" spans="1:64" s="1233" customFormat="1" ht="35.1" customHeight="1" x14ac:dyDescent="0.25">
      <c r="A2924" s="15" t="s">
        <v>2799</v>
      </c>
      <c r="B2924" s="225">
        <v>18</v>
      </c>
      <c r="C2924" s="122" t="s">
        <v>1315</v>
      </c>
      <c r="D2924" s="123">
        <v>1000</v>
      </c>
      <c r="E2924" s="124"/>
      <c r="F2924" s="122">
        <v>12</v>
      </c>
      <c r="G2924" s="126">
        <v>3</v>
      </c>
      <c r="H2924" s="35" t="str">
        <f t="shared" si="2267"/>
        <v>113</v>
      </c>
      <c r="I2924" s="36">
        <v>83441000</v>
      </c>
      <c r="J2924" s="37" t="s">
        <v>3379</v>
      </c>
      <c r="K2924" s="281" t="s">
        <v>3380</v>
      </c>
      <c r="L2924" s="128">
        <v>1500</v>
      </c>
      <c r="M2924" s="129">
        <v>1500</v>
      </c>
      <c r="N2924" s="130"/>
      <c r="O2924" s="131"/>
      <c r="P2924" s="131"/>
      <c r="Q2924" s="131"/>
      <c r="R2924" s="131"/>
      <c r="S2924" s="131"/>
      <c r="T2924" s="132" t="str">
        <f>IF(SUM(N2924:S2924)=U2924,"OK",SUM(N2924:S2924)-U2924)</f>
        <v>OK</v>
      </c>
      <c r="U2924" s="138"/>
      <c r="V2924" s="138"/>
      <c r="W2924" s="139"/>
      <c r="X2924" s="139"/>
      <c r="Y2924" s="132" t="str">
        <f>IF(SUM(W2924:X2924)=Z2924,"OK",SUM(W2924:X2924)-Z2924)</f>
        <v>OK</v>
      </c>
      <c r="Z2924" s="210"/>
      <c r="AA2924" s="204"/>
      <c r="AB2924" s="202"/>
      <c r="AC2924" s="202"/>
      <c r="AD2924" s="202"/>
      <c r="AE2924" s="202"/>
      <c r="AF2924" s="202"/>
      <c r="AG2924" s="132" t="str">
        <f>IF(SUM(AA2924:AF2924)=AH2924,"OK",SUM(AA2924:AF2924)-AH2924)</f>
        <v>OK</v>
      </c>
      <c r="AH2924" s="138"/>
      <c r="AI2924" s="138"/>
      <c r="AJ2924" s="139"/>
      <c r="AK2924" s="139"/>
      <c r="AL2924" s="132" t="str">
        <f>IF(SUM(AJ2924:AK2924)=AM2924,"OK",SUM(AJ2924:AK2924)-AM2924)</f>
        <v>OK</v>
      </c>
      <c r="AM2924" s="140"/>
      <c r="AN2924" s="119">
        <f>L2924+U2924+V2924+Z2924</f>
        <v>1500</v>
      </c>
      <c r="AO2924" s="120">
        <f>M2924+AH2924+AI2924+AM2924</f>
        <v>1500</v>
      </c>
      <c r="AP2924" s="39">
        <f>L2924</f>
        <v>1500</v>
      </c>
      <c r="AQ2924" s="141">
        <f>AN2924</f>
        <v>1500</v>
      </c>
      <c r="AR2924" s="142">
        <f>AQ2924-AP2924</f>
        <v>0</v>
      </c>
      <c r="AS2924" s="143">
        <f>AR2924/AP2924</f>
        <v>0</v>
      </c>
      <c r="AT2924" s="144">
        <f>M2924</f>
        <v>1500</v>
      </c>
      <c r="AU2924" s="141">
        <f>AO2924</f>
        <v>1500</v>
      </c>
      <c r="AV2924" s="142">
        <f>AU2924-AT2924</f>
        <v>0</v>
      </c>
      <c r="AW2924" s="143">
        <f>AV2924/AT2924</f>
        <v>0</v>
      </c>
      <c r="AX2924"/>
      <c r="AY2924" s="146" t="str">
        <f t="shared" si="2274"/>
        <v>34.41</v>
      </c>
      <c r="AZ2924" s="1219" t="b">
        <f>COUNTIF('[1]Codes SEC'!$B$2:$B$250,Ministres!AY2924)&gt;0</f>
        <v>1</v>
      </c>
      <c r="BA2924"/>
      <c r="BB2924"/>
      <c r="BC2924"/>
      <c r="BD2924"/>
      <c r="BE2924"/>
      <c r="BF2924"/>
      <c r="BG2924"/>
      <c r="BH2924"/>
      <c r="BI2924"/>
      <c r="BJ2924"/>
      <c r="BK2924"/>
      <c r="BL2924"/>
    </row>
    <row r="2925" spans="1:64" ht="35.1" customHeight="1" x14ac:dyDescent="0.25">
      <c r="A2925" s="15" t="s">
        <v>2799</v>
      </c>
      <c r="B2925" s="225">
        <v>18</v>
      </c>
      <c r="C2925" s="122" t="s">
        <v>1315</v>
      </c>
      <c r="D2925" s="123">
        <v>1000</v>
      </c>
      <c r="E2925" s="226"/>
      <c r="F2925" s="122">
        <v>17</v>
      </c>
      <c r="G2925" s="126">
        <v>3</v>
      </c>
      <c r="H2925" s="35" t="str">
        <f t="shared" si="2267"/>
        <v>113</v>
      </c>
      <c r="I2925" s="36" t="s">
        <v>291</v>
      </c>
      <c r="J2925" s="37" t="s">
        <v>3381</v>
      </c>
      <c r="K2925" s="244" t="s">
        <v>3382</v>
      </c>
      <c r="L2925" s="232">
        <v>200</v>
      </c>
      <c r="M2925" s="233">
        <v>200</v>
      </c>
      <c r="N2925" s="130"/>
      <c r="O2925" s="131"/>
      <c r="P2925" s="131"/>
      <c r="Q2925" s="131"/>
      <c r="R2925" s="131"/>
      <c r="S2925" s="131"/>
      <c r="T2925" s="132" t="str">
        <f t="shared" si="2275"/>
        <v>OK</v>
      </c>
      <c r="U2925" s="138"/>
      <c r="V2925" s="138"/>
      <c r="W2925" s="139"/>
      <c r="X2925" s="139"/>
      <c r="Y2925" s="132" t="str">
        <f t="shared" si="2276"/>
        <v>OK</v>
      </c>
      <c r="Z2925" s="210"/>
      <c r="AA2925" s="204"/>
      <c r="AB2925" s="202"/>
      <c r="AC2925" s="202"/>
      <c r="AD2925" s="202"/>
      <c r="AE2925" s="202"/>
      <c r="AF2925" s="202"/>
      <c r="AG2925" s="132" t="str">
        <f t="shared" si="2277"/>
        <v>OK</v>
      </c>
      <c r="AH2925" s="138"/>
      <c r="AI2925" s="138"/>
      <c r="AJ2925" s="139"/>
      <c r="AK2925" s="139"/>
      <c r="AL2925" s="132" t="str">
        <f t="shared" si="2278"/>
        <v>OK</v>
      </c>
      <c r="AM2925" s="140"/>
      <c r="AN2925" s="119">
        <f t="shared" si="2279"/>
        <v>200</v>
      </c>
      <c r="AO2925" s="120">
        <f t="shared" si="2280"/>
        <v>200</v>
      </c>
      <c r="AP2925" s="39">
        <f t="shared" si="2281"/>
        <v>200</v>
      </c>
      <c r="AQ2925" s="141">
        <f t="shared" si="2282"/>
        <v>200</v>
      </c>
      <c r="AR2925" s="142">
        <f t="shared" si="2284"/>
        <v>0</v>
      </c>
      <c r="AS2925" s="143">
        <f t="shared" si="2285"/>
        <v>0</v>
      </c>
      <c r="AT2925" s="144">
        <f t="shared" si="2283"/>
        <v>200</v>
      </c>
      <c r="AU2925" s="141">
        <f t="shared" si="2286"/>
        <v>200</v>
      </c>
      <c r="AV2925" s="142">
        <f t="shared" si="2287"/>
        <v>0</v>
      </c>
      <c r="AW2925" s="143">
        <f t="shared" si="2288"/>
        <v>0</v>
      </c>
      <c r="AX2925" s="12"/>
      <c r="AY2925" s="146" t="str">
        <f t="shared" si="2274"/>
        <v>34.50</v>
      </c>
      <c r="AZ2925" s="1219" t="b">
        <f>COUNTIF('[1]Codes SEC'!$B$2:$B$250,Ministres!AY2925)&gt;0</f>
        <v>1</v>
      </c>
    </row>
    <row r="2926" spans="1:64" s="373" customFormat="1" ht="35.1" customHeight="1" x14ac:dyDescent="0.25">
      <c r="A2926" s="15" t="s">
        <v>2799</v>
      </c>
      <c r="B2926" s="225">
        <v>18</v>
      </c>
      <c r="C2926" s="122" t="s">
        <v>1315</v>
      </c>
      <c r="D2926" s="123">
        <v>1000</v>
      </c>
      <c r="E2926" s="226"/>
      <c r="F2926" s="122">
        <v>17</v>
      </c>
      <c r="G2926" s="126">
        <v>3</v>
      </c>
      <c r="H2926" s="35" t="str">
        <f t="shared" si="2267"/>
        <v>113</v>
      </c>
      <c r="I2926" s="36" t="s">
        <v>121</v>
      </c>
      <c r="J2926" s="37" t="s">
        <v>3383</v>
      </c>
      <c r="K2926" s="244" t="s">
        <v>3384</v>
      </c>
      <c r="L2926" s="232">
        <v>3600</v>
      </c>
      <c r="M2926" s="233">
        <v>3600</v>
      </c>
      <c r="N2926" s="130"/>
      <c r="O2926" s="131"/>
      <c r="P2926" s="131"/>
      <c r="Q2926" s="131"/>
      <c r="R2926" s="131"/>
      <c r="S2926" s="131"/>
      <c r="T2926" s="132" t="str">
        <f t="shared" si="2275"/>
        <v>OK</v>
      </c>
      <c r="U2926" s="138"/>
      <c r="V2926" s="138"/>
      <c r="W2926" s="139"/>
      <c r="X2926" s="139"/>
      <c r="Y2926" s="132" t="str">
        <f t="shared" si="2276"/>
        <v>OK</v>
      </c>
      <c r="Z2926" s="210"/>
      <c r="AA2926" s="204"/>
      <c r="AB2926" s="202"/>
      <c r="AC2926" s="202"/>
      <c r="AD2926" s="202"/>
      <c r="AE2926" s="202"/>
      <c r="AF2926" s="202"/>
      <c r="AG2926" s="132" t="str">
        <f t="shared" si="2277"/>
        <v>OK</v>
      </c>
      <c r="AH2926" s="138"/>
      <c r="AI2926" s="138"/>
      <c r="AJ2926" s="139"/>
      <c r="AK2926" s="139"/>
      <c r="AL2926" s="132" t="str">
        <f t="shared" si="2278"/>
        <v>OK</v>
      </c>
      <c r="AM2926" s="140"/>
      <c r="AN2926" s="119">
        <f t="shared" si="2279"/>
        <v>3600</v>
      </c>
      <c r="AO2926" s="120">
        <f t="shared" si="2280"/>
        <v>3600</v>
      </c>
      <c r="AP2926" s="39">
        <f t="shared" si="2281"/>
        <v>3600</v>
      </c>
      <c r="AQ2926" s="141">
        <f t="shared" si="2282"/>
        <v>3600</v>
      </c>
      <c r="AR2926" s="142">
        <f t="shared" si="2284"/>
        <v>0</v>
      </c>
      <c r="AS2926" s="143">
        <f t="shared" si="2285"/>
        <v>0</v>
      </c>
      <c r="AT2926" s="144">
        <f t="shared" si="2283"/>
        <v>3600</v>
      </c>
      <c r="AU2926" s="141">
        <f t="shared" si="2286"/>
        <v>3600</v>
      </c>
      <c r="AV2926" s="142">
        <f t="shared" si="2287"/>
        <v>0</v>
      </c>
      <c r="AW2926" s="143">
        <f t="shared" si="2288"/>
        <v>0</v>
      </c>
      <c r="AX2926"/>
      <c r="AY2926" s="146" t="str">
        <f t="shared" si="2274"/>
        <v>41.40</v>
      </c>
      <c r="AZ2926" s="1219" t="b">
        <f>COUNTIF('[1]Codes SEC'!$B$2:$B$250,Ministres!AY2926)&gt;0</f>
        <v>1</v>
      </c>
      <c r="BA2926"/>
      <c r="BB2926"/>
      <c r="BC2926"/>
      <c r="BD2926"/>
      <c r="BE2926"/>
      <c r="BF2926"/>
      <c r="BG2926"/>
      <c r="BH2926"/>
      <c r="BI2926"/>
      <c r="BJ2926"/>
      <c r="BK2926"/>
      <c r="BL2926"/>
    </row>
    <row r="2927" spans="1:64" ht="35.1" customHeight="1" x14ac:dyDescent="0.25">
      <c r="A2927" s="15" t="s">
        <v>2799</v>
      </c>
      <c r="B2927" s="121">
        <v>18</v>
      </c>
      <c r="C2927" s="122" t="s">
        <v>1315</v>
      </c>
      <c r="D2927" s="123">
        <v>1000</v>
      </c>
      <c r="F2927" s="125">
        <v>5</v>
      </c>
      <c r="G2927" s="126">
        <v>3</v>
      </c>
      <c r="H2927" s="35" t="str">
        <f t="shared" si="2267"/>
        <v>113</v>
      </c>
      <c r="I2927" s="36">
        <v>84140000</v>
      </c>
      <c r="J2927" s="37" t="s">
        <v>3385</v>
      </c>
      <c r="K2927" s="244" t="s">
        <v>3386</v>
      </c>
      <c r="L2927" s="232">
        <v>1338</v>
      </c>
      <c r="M2927" s="233">
        <v>1338</v>
      </c>
      <c r="N2927" s="130"/>
      <c r="O2927" s="131"/>
      <c r="P2927" s="131"/>
      <c r="Q2927" s="131"/>
      <c r="R2927" s="131"/>
      <c r="S2927" s="131"/>
      <c r="T2927" s="132" t="str">
        <f t="shared" si="2275"/>
        <v>OK</v>
      </c>
      <c r="U2927" s="138"/>
      <c r="V2927" s="138"/>
      <c r="W2927" s="139"/>
      <c r="X2927" s="139"/>
      <c r="Y2927" s="132" t="str">
        <f t="shared" si="2276"/>
        <v>OK</v>
      </c>
      <c r="Z2927" s="210"/>
      <c r="AA2927" s="204"/>
      <c r="AB2927" s="202"/>
      <c r="AC2927" s="202"/>
      <c r="AD2927" s="202"/>
      <c r="AE2927" s="202"/>
      <c r="AF2927" s="202"/>
      <c r="AG2927" s="132" t="str">
        <f t="shared" si="2277"/>
        <v>OK</v>
      </c>
      <c r="AH2927" s="138"/>
      <c r="AI2927" s="138"/>
      <c r="AJ2927" s="139"/>
      <c r="AK2927" s="139"/>
      <c r="AL2927" s="132" t="str">
        <f t="shared" si="2278"/>
        <v>OK</v>
      </c>
      <c r="AM2927" s="140"/>
      <c r="AN2927" s="119">
        <f t="shared" si="2279"/>
        <v>1338</v>
      </c>
      <c r="AO2927" s="120">
        <f t="shared" si="2280"/>
        <v>1338</v>
      </c>
      <c r="AP2927" s="39">
        <f t="shared" si="2281"/>
        <v>1338</v>
      </c>
      <c r="AQ2927" s="141">
        <f t="shared" si="2282"/>
        <v>1338</v>
      </c>
      <c r="AR2927" s="142">
        <f t="shared" si="2284"/>
        <v>0</v>
      </c>
      <c r="AS2927" s="143">
        <f t="shared" si="2285"/>
        <v>0</v>
      </c>
      <c r="AT2927" s="144">
        <f t="shared" si="2283"/>
        <v>1338</v>
      </c>
      <c r="AU2927" s="141">
        <f t="shared" si="2286"/>
        <v>1338</v>
      </c>
      <c r="AV2927" s="142">
        <f t="shared" si="2287"/>
        <v>0</v>
      </c>
      <c r="AW2927" s="143">
        <f t="shared" si="2288"/>
        <v>0</v>
      </c>
      <c r="AY2927" s="146" t="str">
        <f t="shared" si="2274"/>
        <v>41.40</v>
      </c>
      <c r="AZ2927" s="1219" t="b">
        <f>COUNTIF('[1]Codes SEC'!$B$2:$B$250,Ministres!AY2927)&gt;0</f>
        <v>1</v>
      </c>
    </row>
    <row r="2928" spans="1:64" ht="35.1" customHeight="1" x14ac:dyDescent="0.25">
      <c r="A2928" s="15" t="s">
        <v>2799</v>
      </c>
      <c r="B2928" s="225">
        <v>18</v>
      </c>
      <c r="C2928" s="122" t="s">
        <v>1315</v>
      </c>
      <c r="D2928" s="123">
        <v>1000</v>
      </c>
      <c r="F2928" s="125">
        <v>17</v>
      </c>
      <c r="G2928" s="126">
        <v>3</v>
      </c>
      <c r="H2928" s="35" t="str">
        <f t="shared" si="2267"/>
        <v>113</v>
      </c>
      <c r="I2928" s="36" t="s">
        <v>1173</v>
      </c>
      <c r="J2928" s="37" t="s">
        <v>3387</v>
      </c>
      <c r="K2928" s="244" t="s">
        <v>3388</v>
      </c>
      <c r="L2928" s="232">
        <v>50</v>
      </c>
      <c r="M2928" s="233">
        <v>50</v>
      </c>
      <c r="N2928" s="130"/>
      <c r="O2928" s="131"/>
      <c r="P2928" s="131"/>
      <c r="Q2928" s="131"/>
      <c r="R2928" s="131"/>
      <c r="S2928" s="131"/>
      <c r="T2928" s="132" t="str">
        <f t="shared" si="2275"/>
        <v>OK</v>
      </c>
      <c r="U2928" s="138"/>
      <c r="V2928" s="138"/>
      <c r="W2928" s="139"/>
      <c r="X2928" s="139"/>
      <c r="Y2928" s="132" t="str">
        <f t="shared" si="2276"/>
        <v>OK</v>
      </c>
      <c r="Z2928" s="210"/>
      <c r="AA2928" s="204"/>
      <c r="AB2928" s="202"/>
      <c r="AC2928" s="202"/>
      <c r="AD2928" s="202"/>
      <c r="AE2928" s="202"/>
      <c r="AF2928" s="202"/>
      <c r="AG2928" s="132" t="str">
        <f t="shared" si="2277"/>
        <v>OK</v>
      </c>
      <c r="AH2928" s="138"/>
      <c r="AI2928" s="138"/>
      <c r="AJ2928" s="139"/>
      <c r="AK2928" s="139"/>
      <c r="AL2928" s="132" t="str">
        <f t="shared" si="2278"/>
        <v>OK</v>
      </c>
      <c r="AM2928" s="140"/>
      <c r="AN2928" s="119">
        <f t="shared" si="2279"/>
        <v>50</v>
      </c>
      <c r="AO2928" s="120">
        <f t="shared" si="2280"/>
        <v>50</v>
      </c>
      <c r="AP2928" s="39">
        <f t="shared" si="2281"/>
        <v>50</v>
      </c>
      <c r="AQ2928" s="141">
        <f t="shared" si="2282"/>
        <v>50</v>
      </c>
      <c r="AR2928" s="142">
        <f t="shared" si="2284"/>
        <v>0</v>
      </c>
      <c r="AS2928" s="143">
        <f t="shared" si="2285"/>
        <v>0</v>
      </c>
      <c r="AT2928" s="144">
        <f t="shared" si="2283"/>
        <v>50</v>
      </c>
      <c r="AU2928" s="141">
        <f t="shared" si="2286"/>
        <v>50</v>
      </c>
      <c r="AV2928" s="142">
        <f t="shared" si="2287"/>
        <v>0</v>
      </c>
      <c r="AW2928" s="143">
        <f t="shared" si="2288"/>
        <v>0</v>
      </c>
      <c r="AY2928" s="146" t="str">
        <f t="shared" si="2274"/>
        <v>43.12</v>
      </c>
      <c r="AZ2928" s="1219" t="b">
        <f>COUNTIF('[1]Codes SEC'!$B$2:$B$250,Ministres!AY2928)&gt;0</f>
        <v>1</v>
      </c>
    </row>
    <row r="2929" spans="1:52" ht="35.1" customHeight="1" x14ac:dyDescent="0.25">
      <c r="A2929" s="15" t="s">
        <v>2799</v>
      </c>
      <c r="B2929" s="225">
        <v>18</v>
      </c>
      <c r="C2929" s="122" t="s">
        <v>1315</v>
      </c>
      <c r="D2929" s="123">
        <v>1000</v>
      </c>
      <c r="F2929" s="125">
        <v>17</v>
      </c>
      <c r="G2929" s="126">
        <v>3</v>
      </c>
      <c r="H2929" s="35" t="str">
        <f t="shared" si="2267"/>
        <v>113</v>
      </c>
      <c r="I2929" s="36" t="s">
        <v>296</v>
      </c>
      <c r="J2929" s="37" t="s">
        <v>3389</v>
      </c>
      <c r="K2929" s="244" t="s">
        <v>3390</v>
      </c>
      <c r="L2929" s="232">
        <v>50</v>
      </c>
      <c r="M2929" s="233">
        <v>50</v>
      </c>
      <c r="N2929" s="130"/>
      <c r="O2929" s="131"/>
      <c r="P2929" s="131"/>
      <c r="Q2929" s="131"/>
      <c r="R2929" s="131"/>
      <c r="S2929" s="131"/>
      <c r="T2929" s="132" t="str">
        <f t="shared" si="2275"/>
        <v>OK</v>
      </c>
      <c r="U2929" s="138"/>
      <c r="V2929" s="138"/>
      <c r="W2929" s="139"/>
      <c r="X2929" s="139"/>
      <c r="Y2929" s="132" t="str">
        <f t="shared" si="2276"/>
        <v>OK</v>
      </c>
      <c r="Z2929" s="210"/>
      <c r="AA2929" s="204"/>
      <c r="AB2929" s="202"/>
      <c r="AC2929" s="202"/>
      <c r="AD2929" s="202"/>
      <c r="AE2929" s="202"/>
      <c r="AF2929" s="202"/>
      <c r="AG2929" s="132" t="str">
        <f t="shared" si="2277"/>
        <v>OK</v>
      </c>
      <c r="AH2929" s="138"/>
      <c r="AI2929" s="138"/>
      <c r="AJ2929" s="139"/>
      <c r="AK2929" s="139"/>
      <c r="AL2929" s="132" t="str">
        <f t="shared" si="2278"/>
        <v>OK</v>
      </c>
      <c r="AM2929" s="140"/>
      <c r="AN2929" s="119">
        <f t="shared" si="2279"/>
        <v>50</v>
      </c>
      <c r="AO2929" s="120">
        <f t="shared" si="2280"/>
        <v>50</v>
      </c>
      <c r="AP2929" s="39">
        <f t="shared" si="2281"/>
        <v>50</v>
      </c>
      <c r="AQ2929" s="141">
        <f t="shared" si="2282"/>
        <v>50</v>
      </c>
      <c r="AR2929" s="142">
        <f t="shared" si="2284"/>
        <v>0</v>
      </c>
      <c r="AS2929" s="143">
        <f t="shared" si="2285"/>
        <v>0</v>
      </c>
      <c r="AT2929" s="144">
        <f t="shared" si="2283"/>
        <v>50</v>
      </c>
      <c r="AU2929" s="141">
        <f t="shared" si="2286"/>
        <v>50</v>
      </c>
      <c r="AV2929" s="142">
        <f t="shared" si="2287"/>
        <v>0</v>
      </c>
      <c r="AW2929" s="143">
        <f t="shared" si="2288"/>
        <v>0</v>
      </c>
      <c r="AY2929" s="146" t="str">
        <f t="shared" si="2274"/>
        <v>43.22</v>
      </c>
      <c r="AZ2929" s="1219" t="b">
        <f>COUNTIF('[1]Codes SEC'!$B$2:$B$250,Ministres!AY2929)&gt;0</f>
        <v>1</v>
      </c>
    </row>
    <row r="2930" spans="1:52" ht="35.1" customHeight="1" x14ac:dyDescent="0.25">
      <c r="A2930" s="15" t="s">
        <v>2799</v>
      </c>
      <c r="B2930" s="225" t="s">
        <v>1335</v>
      </c>
      <c r="C2930" s="122" t="s">
        <v>1315</v>
      </c>
      <c r="D2930" s="123">
        <v>1000</v>
      </c>
      <c r="E2930" s="226"/>
      <c r="F2930" s="122">
        <v>12</v>
      </c>
      <c r="G2930" s="227"/>
      <c r="H2930" s="228" t="str">
        <f t="shared" si="2267"/>
        <v>113</v>
      </c>
      <c r="I2930" s="229">
        <v>84340000</v>
      </c>
      <c r="J2930" s="230" t="s">
        <v>3391</v>
      </c>
      <c r="K2930" s="231" t="s">
        <v>3392</v>
      </c>
      <c r="L2930" s="232">
        <v>0</v>
      </c>
      <c r="M2930" s="233">
        <v>0</v>
      </c>
      <c r="N2930" s="130"/>
      <c r="O2930" s="131"/>
      <c r="P2930" s="131"/>
      <c r="Q2930" s="131"/>
      <c r="R2930" s="131"/>
      <c r="S2930" s="131"/>
      <c r="T2930" s="132" t="str">
        <f>IF(SUM(N2930:S2930)=U2930,"OK",SUM(N2930:S2930)-U2930)</f>
        <v>OK</v>
      </c>
      <c r="U2930" s="138"/>
      <c r="V2930" s="138"/>
      <c r="W2930" s="139"/>
      <c r="X2930" s="139"/>
      <c r="Y2930" s="132" t="str">
        <f>IF(SUM(W2930:X2930)=Z2930,"OK",SUM(W2930:X2930)-Z2930)</f>
        <v>OK</v>
      </c>
      <c r="Z2930" s="210"/>
      <c r="AA2930" s="204"/>
      <c r="AB2930" s="202"/>
      <c r="AC2930" s="202"/>
      <c r="AD2930" s="202"/>
      <c r="AE2930" s="202"/>
      <c r="AF2930" s="202"/>
      <c r="AG2930" s="132" t="str">
        <f>IF(SUM(AA2930:AF2930)=AH2930,"OK",SUM(AA2930:AF2930)-AH2930)</f>
        <v>OK</v>
      </c>
      <c r="AH2930" s="138"/>
      <c r="AI2930" s="138"/>
      <c r="AJ2930" s="139"/>
      <c r="AK2930" s="139"/>
      <c r="AL2930" s="132" t="str">
        <f>IF(SUM(AJ2930:AK2930)=AM2930,"OK",SUM(AJ2930:AK2930)-AM2930)</f>
        <v>OK</v>
      </c>
      <c r="AM2930" s="140"/>
      <c r="AN2930" s="119">
        <f>L2930+U2930+V2930+Z2930</f>
        <v>0</v>
      </c>
      <c r="AO2930" s="120">
        <f>M2930+AH2930+AI2930+AM2930</f>
        <v>0</v>
      </c>
      <c r="AP2930" s="39">
        <f>L2930</f>
        <v>0</v>
      </c>
      <c r="AQ2930" s="141">
        <f>AN2930</f>
        <v>0</v>
      </c>
      <c r="AR2930" s="142">
        <f>AQ2930-AP2930</f>
        <v>0</v>
      </c>
      <c r="AS2930" s="143" t="e">
        <f>AR2930/AP2930</f>
        <v>#DIV/0!</v>
      </c>
      <c r="AT2930" s="144">
        <f>M2930</f>
        <v>0</v>
      </c>
      <c r="AU2930" s="141">
        <f>AO2930</f>
        <v>0</v>
      </c>
      <c r="AV2930" s="142">
        <f>AU2930-AT2930</f>
        <v>0</v>
      </c>
      <c r="AW2930" s="143" t="e">
        <f>AV2930/AT2930</f>
        <v>#DIV/0!</v>
      </c>
      <c r="AY2930" s="146" t="str">
        <f t="shared" si="2274"/>
        <v>43.40</v>
      </c>
      <c r="AZ2930" s="1219" t="b">
        <f>COUNTIF('[1]Codes SEC'!$B$2:$B$250,Ministres!AY2930)&gt;0</f>
        <v>1</v>
      </c>
    </row>
    <row r="2931" spans="1:52" ht="35.1" customHeight="1" x14ac:dyDescent="0.25">
      <c r="A2931" s="15" t="s">
        <v>2799</v>
      </c>
      <c r="B2931" s="225" t="s">
        <v>1335</v>
      </c>
      <c r="C2931" s="122" t="s">
        <v>1315</v>
      </c>
      <c r="D2931" s="123">
        <v>1000</v>
      </c>
      <c r="E2931" s="226"/>
      <c r="F2931" s="122">
        <v>12</v>
      </c>
      <c r="G2931" s="227"/>
      <c r="H2931" s="228" t="str">
        <f t="shared" si="2267"/>
        <v>113</v>
      </c>
      <c r="I2931" s="229">
        <v>84340000</v>
      </c>
      <c r="J2931" s="230" t="s">
        <v>3393</v>
      </c>
      <c r="K2931" s="231" t="s">
        <v>3394</v>
      </c>
      <c r="L2931" s="232">
        <v>0</v>
      </c>
      <c r="M2931" s="233">
        <v>0</v>
      </c>
      <c r="N2931" s="130"/>
      <c r="O2931" s="131"/>
      <c r="P2931" s="131"/>
      <c r="Q2931" s="131"/>
      <c r="R2931" s="131"/>
      <c r="S2931" s="131"/>
      <c r="T2931" s="132" t="str">
        <f>IF(SUM(N2931:S2931)=U2931,"OK",SUM(N2931:S2931)-U2931)</f>
        <v>OK</v>
      </c>
      <c r="U2931" s="138"/>
      <c r="V2931" s="138"/>
      <c r="W2931" s="139"/>
      <c r="X2931" s="139"/>
      <c r="Y2931" s="132" t="str">
        <f>IF(SUM(W2931:X2931)=Z2931,"OK",SUM(W2931:X2931)-Z2931)</f>
        <v>OK</v>
      </c>
      <c r="Z2931" s="210"/>
      <c r="AA2931" s="204"/>
      <c r="AB2931" s="202"/>
      <c r="AC2931" s="202"/>
      <c r="AD2931" s="202"/>
      <c r="AE2931" s="202"/>
      <c r="AF2931" s="202"/>
      <c r="AG2931" s="132" t="str">
        <f>IF(SUM(AA2931:AF2931)=AH2931,"OK",SUM(AA2931:AF2931)-AH2931)</f>
        <v>OK</v>
      </c>
      <c r="AH2931" s="138"/>
      <c r="AI2931" s="138"/>
      <c r="AJ2931" s="139"/>
      <c r="AK2931" s="139"/>
      <c r="AL2931" s="132" t="str">
        <f>IF(SUM(AJ2931:AK2931)=AM2931,"OK",SUM(AJ2931:AK2931)-AM2931)</f>
        <v>OK</v>
      </c>
      <c r="AM2931" s="140"/>
      <c r="AN2931" s="119">
        <f>L2931+U2931+V2931+Z2931</f>
        <v>0</v>
      </c>
      <c r="AO2931" s="120">
        <f>M2931+AH2931+AI2931+AM2931</f>
        <v>0</v>
      </c>
      <c r="AP2931" s="39">
        <f>L2931</f>
        <v>0</v>
      </c>
      <c r="AQ2931" s="141">
        <f>AN2931</f>
        <v>0</v>
      </c>
      <c r="AR2931" s="142">
        <f>AQ2931-AP2931</f>
        <v>0</v>
      </c>
      <c r="AS2931" s="143" t="e">
        <f>AR2931/AP2931</f>
        <v>#DIV/0!</v>
      </c>
      <c r="AT2931" s="144">
        <f>M2931</f>
        <v>0</v>
      </c>
      <c r="AU2931" s="141">
        <f>AO2931</f>
        <v>0</v>
      </c>
      <c r="AV2931" s="142">
        <f>AU2931-AT2931</f>
        <v>0</v>
      </c>
      <c r="AW2931" s="143" t="e">
        <f>AV2931/AT2931</f>
        <v>#DIV/0!</v>
      </c>
      <c r="AY2931" s="146" t="str">
        <f t="shared" si="2274"/>
        <v>43.40</v>
      </c>
      <c r="AZ2931" s="1219" t="b">
        <f>COUNTIF('[1]Codes SEC'!$B$2:$B$250,Ministres!AY2931)&gt;0</f>
        <v>1</v>
      </c>
    </row>
    <row r="2932" spans="1:52" ht="35.1" customHeight="1" x14ac:dyDescent="0.25">
      <c r="A2932" s="15" t="s">
        <v>2799</v>
      </c>
      <c r="B2932" s="225">
        <v>18</v>
      </c>
      <c r="C2932" s="122" t="s">
        <v>1315</v>
      </c>
      <c r="D2932" s="123">
        <v>1000</v>
      </c>
      <c r="F2932" s="125">
        <v>17</v>
      </c>
      <c r="G2932" s="126">
        <v>3</v>
      </c>
      <c r="H2932" s="35" t="str">
        <f t="shared" si="2267"/>
        <v>113</v>
      </c>
      <c r="I2932" s="36" t="s">
        <v>1181</v>
      </c>
      <c r="J2932" s="37" t="s">
        <v>3395</v>
      </c>
      <c r="K2932" s="244" t="s">
        <v>3396</v>
      </c>
      <c r="L2932" s="232">
        <v>50</v>
      </c>
      <c r="M2932" s="233">
        <v>50</v>
      </c>
      <c r="N2932" s="130"/>
      <c r="O2932" s="131"/>
      <c r="P2932" s="131"/>
      <c r="Q2932" s="131"/>
      <c r="R2932" s="131"/>
      <c r="S2932" s="131"/>
      <c r="T2932" s="132" t="str">
        <f t="shared" si="2275"/>
        <v>OK</v>
      </c>
      <c r="U2932" s="138"/>
      <c r="V2932" s="138"/>
      <c r="W2932" s="139"/>
      <c r="X2932" s="139"/>
      <c r="Y2932" s="132" t="str">
        <f t="shared" si="2276"/>
        <v>OK</v>
      </c>
      <c r="Z2932" s="210"/>
      <c r="AA2932" s="204"/>
      <c r="AB2932" s="202"/>
      <c r="AC2932" s="202"/>
      <c r="AD2932" s="202"/>
      <c r="AE2932" s="202"/>
      <c r="AF2932" s="202"/>
      <c r="AG2932" s="132" t="str">
        <f t="shared" si="2277"/>
        <v>OK</v>
      </c>
      <c r="AH2932" s="138"/>
      <c r="AI2932" s="138"/>
      <c r="AJ2932" s="139"/>
      <c r="AK2932" s="139"/>
      <c r="AL2932" s="132" t="str">
        <f t="shared" si="2278"/>
        <v>OK</v>
      </c>
      <c r="AM2932" s="140"/>
      <c r="AN2932" s="119">
        <f t="shared" si="2279"/>
        <v>50</v>
      </c>
      <c r="AO2932" s="120">
        <f t="shared" si="2280"/>
        <v>50</v>
      </c>
      <c r="AP2932" s="39">
        <f t="shared" si="2281"/>
        <v>50</v>
      </c>
      <c r="AQ2932" s="141">
        <f t="shared" si="2282"/>
        <v>50</v>
      </c>
      <c r="AR2932" s="142">
        <f t="shared" si="2284"/>
        <v>0</v>
      </c>
      <c r="AS2932" s="143">
        <f t="shared" si="2285"/>
        <v>0</v>
      </c>
      <c r="AT2932" s="144">
        <f t="shared" si="2283"/>
        <v>50</v>
      </c>
      <c r="AU2932" s="141">
        <f t="shared" si="2286"/>
        <v>50</v>
      </c>
      <c r="AV2932" s="142">
        <f t="shared" si="2287"/>
        <v>0</v>
      </c>
      <c r="AW2932" s="143">
        <f t="shared" si="2288"/>
        <v>0</v>
      </c>
      <c r="AY2932" s="146" t="str">
        <f t="shared" si="2274"/>
        <v>43.52</v>
      </c>
      <c r="AZ2932" s="1219" t="b">
        <f>COUNTIF('[1]Codes SEC'!$B$2:$B$250,Ministres!AY2932)&gt;0</f>
        <v>1</v>
      </c>
    </row>
    <row r="2933" spans="1:52" ht="35.1" customHeight="1" x14ac:dyDescent="0.25">
      <c r="A2933" s="15" t="s">
        <v>2799</v>
      </c>
      <c r="B2933" s="225">
        <v>18</v>
      </c>
      <c r="C2933" s="122" t="s">
        <v>1315</v>
      </c>
      <c r="D2933" s="123">
        <v>1000</v>
      </c>
      <c r="E2933" s="226"/>
      <c r="F2933" s="122">
        <v>5</v>
      </c>
      <c r="G2933" s="126">
        <v>3</v>
      </c>
      <c r="H2933" s="35" t="str">
        <f t="shared" si="2267"/>
        <v>113</v>
      </c>
      <c r="I2933" s="36" t="s">
        <v>301</v>
      </c>
      <c r="J2933" s="37" t="s">
        <v>3397</v>
      </c>
      <c r="K2933" s="244" t="s">
        <v>3398</v>
      </c>
      <c r="L2933" s="128">
        <v>311</v>
      </c>
      <c r="M2933" s="129">
        <v>311</v>
      </c>
      <c r="N2933" s="130"/>
      <c r="O2933" s="131"/>
      <c r="P2933" s="131"/>
      <c r="Q2933" s="131"/>
      <c r="R2933" s="131"/>
      <c r="S2933" s="131"/>
      <c r="T2933" s="132" t="str">
        <f t="shared" si="2275"/>
        <v>OK</v>
      </c>
      <c r="U2933" s="138"/>
      <c r="V2933" s="138"/>
      <c r="W2933" s="139"/>
      <c r="X2933" s="139"/>
      <c r="Y2933" s="132" t="str">
        <f t="shared" si="2276"/>
        <v>OK</v>
      </c>
      <c r="Z2933" s="210"/>
      <c r="AA2933" s="204"/>
      <c r="AB2933" s="202"/>
      <c r="AC2933" s="202"/>
      <c r="AD2933" s="202"/>
      <c r="AE2933" s="202"/>
      <c r="AF2933" s="202"/>
      <c r="AG2933" s="132" t="str">
        <f t="shared" si="2277"/>
        <v>OK</v>
      </c>
      <c r="AH2933" s="138"/>
      <c r="AI2933" s="138"/>
      <c r="AJ2933" s="139"/>
      <c r="AK2933" s="139"/>
      <c r="AL2933" s="132" t="str">
        <f t="shared" si="2278"/>
        <v>OK</v>
      </c>
      <c r="AM2933" s="140"/>
      <c r="AN2933" s="119">
        <f t="shared" si="2279"/>
        <v>311</v>
      </c>
      <c r="AO2933" s="120">
        <f t="shared" si="2280"/>
        <v>311</v>
      </c>
      <c r="AP2933" s="39">
        <f t="shared" si="2281"/>
        <v>311</v>
      </c>
      <c r="AQ2933" s="141">
        <f t="shared" si="2282"/>
        <v>311</v>
      </c>
      <c r="AR2933" s="142">
        <f t="shared" si="2284"/>
        <v>0</v>
      </c>
      <c r="AS2933" s="143">
        <f t="shared" si="2285"/>
        <v>0</v>
      </c>
      <c r="AT2933" s="144">
        <f t="shared" si="2283"/>
        <v>311</v>
      </c>
      <c r="AU2933" s="141">
        <f t="shared" si="2286"/>
        <v>311</v>
      </c>
      <c r="AV2933" s="142">
        <f t="shared" si="2287"/>
        <v>0</v>
      </c>
      <c r="AW2933" s="143">
        <f t="shared" si="2288"/>
        <v>0</v>
      </c>
      <c r="AY2933" s="146" t="str">
        <f t="shared" si="2274"/>
        <v>45.24</v>
      </c>
      <c r="AZ2933" s="1219" t="b">
        <f>COUNTIF('[1]Codes SEC'!$B$2:$B$250,Ministres!AY2933)&gt;0</f>
        <v>1</v>
      </c>
    </row>
    <row r="2934" spans="1:52" ht="35.1" customHeight="1" x14ac:dyDescent="0.25">
      <c r="A2934" s="15" t="s">
        <v>2799</v>
      </c>
      <c r="B2934" s="121">
        <v>18</v>
      </c>
      <c r="C2934" s="122" t="s">
        <v>1315</v>
      </c>
      <c r="D2934" s="123">
        <v>1000</v>
      </c>
      <c r="F2934" s="125">
        <v>17</v>
      </c>
      <c r="G2934" s="126">
        <v>3</v>
      </c>
      <c r="H2934" s="35" t="str">
        <f t="shared" si="2267"/>
        <v>113</v>
      </c>
      <c r="I2934" s="36" t="s">
        <v>301</v>
      </c>
      <c r="J2934" s="37" t="s">
        <v>3399</v>
      </c>
      <c r="K2934" s="244" t="s">
        <v>3400</v>
      </c>
      <c r="L2934" s="232">
        <v>0</v>
      </c>
      <c r="M2934" s="233">
        <v>0</v>
      </c>
      <c r="N2934" s="130"/>
      <c r="O2934" s="131"/>
      <c r="P2934" s="131"/>
      <c r="Q2934" s="131"/>
      <c r="R2934" s="131"/>
      <c r="S2934" s="131"/>
      <c r="T2934" s="132" t="str">
        <f t="shared" si="2275"/>
        <v>OK</v>
      </c>
      <c r="U2934" s="138"/>
      <c r="V2934" s="138"/>
      <c r="W2934" s="139"/>
      <c r="X2934" s="139"/>
      <c r="Y2934" s="132" t="str">
        <f t="shared" si="2276"/>
        <v>OK</v>
      </c>
      <c r="Z2934" s="210"/>
      <c r="AA2934" s="204"/>
      <c r="AB2934" s="202"/>
      <c r="AC2934" s="202"/>
      <c r="AD2934" s="202"/>
      <c r="AE2934" s="202"/>
      <c r="AF2934" s="202"/>
      <c r="AG2934" s="132" t="str">
        <f t="shared" si="2277"/>
        <v>OK</v>
      </c>
      <c r="AH2934" s="138"/>
      <c r="AI2934" s="138"/>
      <c r="AJ2934" s="139"/>
      <c r="AK2934" s="139"/>
      <c r="AL2934" s="132" t="str">
        <f t="shared" si="2278"/>
        <v>OK</v>
      </c>
      <c r="AM2934" s="140"/>
      <c r="AN2934" s="119">
        <f t="shared" si="2279"/>
        <v>0</v>
      </c>
      <c r="AO2934" s="120">
        <f t="shared" si="2280"/>
        <v>0</v>
      </c>
      <c r="AP2934" s="39">
        <f t="shared" si="2281"/>
        <v>0</v>
      </c>
      <c r="AQ2934" s="141">
        <f t="shared" si="2282"/>
        <v>0</v>
      </c>
      <c r="AR2934" s="142">
        <f t="shared" si="2284"/>
        <v>0</v>
      </c>
      <c r="AS2934" s="143" t="e">
        <f t="shared" si="2285"/>
        <v>#DIV/0!</v>
      </c>
      <c r="AT2934" s="144">
        <f t="shared" si="2283"/>
        <v>0</v>
      </c>
      <c r="AU2934" s="141">
        <f t="shared" si="2286"/>
        <v>0</v>
      </c>
      <c r="AV2934" s="142">
        <f t="shared" si="2287"/>
        <v>0</v>
      </c>
      <c r="AW2934" s="143" t="e">
        <f t="shared" si="2288"/>
        <v>#DIV/0!</v>
      </c>
      <c r="AY2934" s="146" t="str">
        <f t="shared" si="2274"/>
        <v>45.24</v>
      </c>
      <c r="AZ2934" s="1219" t="b">
        <f>COUNTIF('[1]Codes SEC'!$B$2:$B$250,Ministres!AY2934)&gt;0</f>
        <v>1</v>
      </c>
    </row>
    <row r="2935" spans="1:52" ht="35.1" customHeight="1" x14ac:dyDescent="0.25">
      <c r="A2935" s="15" t="s">
        <v>2799</v>
      </c>
      <c r="B2935" s="225">
        <v>18</v>
      </c>
      <c r="C2935" s="122" t="s">
        <v>1315</v>
      </c>
      <c r="D2935" s="123">
        <v>1000</v>
      </c>
      <c r="E2935" s="226"/>
      <c r="F2935" s="122">
        <v>5</v>
      </c>
      <c r="G2935" s="126">
        <v>3</v>
      </c>
      <c r="H2935" s="35" t="str">
        <f t="shared" si="2267"/>
        <v>113</v>
      </c>
      <c r="I2935" s="36" t="s">
        <v>301</v>
      </c>
      <c r="J2935" s="37" t="s">
        <v>3401</v>
      </c>
      <c r="K2935" s="281" t="s">
        <v>3402</v>
      </c>
      <c r="L2935" s="128">
        <v>184</v>
      </c>
      <c r="M2935" s="129">
        <v>184</v>
      </c>
      <c r="N2935" s="130"/>
      <c r="O2935" s="131"/>
      <c r="P2935" s="131"/>
      <c r="Q2935" s="131"/>
      <c r="R2935" s="131"/>
      <c r="S2935" s="131"/>
      <c r="T2935" s="132" t="str">
        <f>IF(SUM(N2935:S2935)=U2935,"OK",SUM(N2935:S2935)-U2935)</f>
        <v>OK</v>
      </c>
      <c r="U2935" s="138"/>
      <c r="V2935" s="138"/>
      <c r="W2935" s="139"/>
      <c r="X2935" s="139"/>
      <c r="Y2935" s="132" t="str">
        <f>IF(SUM(W2935:X2935)=Z2935,"OK",SUM(W2935:X2935)-Z2935)</f>
        <v>OK</v>
      </c>
      <c r="Z2935" s="210"/>
      <c r="AA2935" s="204"/>
      <c r="AB2935" s="202"/>
      <c r="AC2935" s="202"/>
      <c r="AD2935" s="202"/>
      <c r="AE2935" s="202"/>
      <c r="AF2935" s="202"/>
      <c r="AG2935" s="132" t="str">
        <f>IF(SUM(AA2935:AF2935)=AH2935,"OK",SUM(AA2935:AF2935)-AH2935)</f>
        <v>OK</v>
      </c>
      <c r="AH2935" s="138"/>
      <c r="AI2935" s="138"/>
      <c r="AJ2935" s="139"/>
      <c r="AK2935" s="139"/>
      <c r="AL2935" s="132" t="str">
        <f>IF(SUM(AJ2935:AK2935)=AM2935,"OK",SUM(AJ2935:AK2935)-AM2935)</f>
        <v>OK</v>
      </c>
      <c r="AM2935" s="140"/>
      <c r="AN2935" s="119">
        <f>L2935+U2935+V2935+Z2935</f>
        <v>184</v>
      </c>
      <c r="AO2935" s="120">
        <f>M2935+AH2935+AI2935+AM2935</f>
        <v>184</v>
      </c>
      <c r="AP2935" s="39">
        <f>L2935</f>
        <v>184</v>
      </c>
      <c r="AQ2935" s="141">
        <f>AN2935</f>
        <v>184</v>
      </c>
      <c r="AR2935" s="142">
        <f>AQ2935-AP2935</f>
        <v>0</v>
      </c>
      <c r="AS2935" s="143">
        <f>AR2935/AP2935</f>
        <v>0</v>
      </c>
      <c r="AT2935" s="144">
        <f>M2935</f>
        <v>184</v>
      </c>
      <c r="AU2935" s="141">
        <f>AO2935</f>
        <v>184</v>
      </c>
      <c r="AV2935" s="142">
        <f>AU2935-AT2935</f>
        <v>0</v>
      </c>
      <c r="AW2935" s="143">
        <f>AV2935/AT2935</f>
        <v>0</v>
      </c>
      <c r="AY2935" s="146" t="str">
        <f t="shared" si="2274"/>
        <v>45.24</v>
      </c>
      <c r="AZ2935" s="1219" t="b">
        <f>COUNTIF('[1]Codes SEC'!$B$2:$B$250,Ministres!AY2935)&gt;0</f>
        <v>1</v>
      </c>
    </row>
    <row r="2936" spans="1:52" ht="35.1" customHeight="1" x14ac:dyDescent="0.25">
      <c r="A2936" s="15" t="s">
        <v>2799</v>
      </c>
      <c r="B2936" s="121">
        <v>18</v>
      </c>
      <c r="C2936" s="122" t="s">
        <v>1315</v>
      </c>
      <c r="D2936" s="123">
        <v>1000</v>
      </c>
      <c r="F2936" s="125">
        <v>17</v>
      </c>
      <c r="G2936" s="126">
        <v>3</v>
      </c>
      <c r="H2936" s="35" t="str">
        <f t="shared" si="2267"/>
        <v>113</v>
      </c>
      <c r="I2936" s="36" t="s">
        <v>301</v>
      </c>
      <c r="J2936" s="37" t="s">
        <v>3403</v>
      </c>
      <c r="K2936" s="244" t="s">
        <v>3404</v>
      </c>
      <c r="L2936" s="232">
        <v>4400</v>
      </c>
      <c r="M2936" s="233">
        <v>4400</v>
      </c>
      <c r="N2936" s="130"/>
      <c r="O2936" s="131"/>
      <c r="P2936" s="131"/>
      <c r="Q2936" s="131"/>
      <c r="R2936" s="131"/>
      <c r="S2936" s="131"/>
      <c r="T2936" s="132" t="str">
        <f t="shared" si="2275"/>
        <v>OK</v>
      </c>
      <c r="U2936" s="138"/>
      <c r="V2936" s="138"/>
      <c r="W2936" s="139"/>
      <c r="X2936" s="139"/>
      <c r="Y2936" s="132" t="str">
        <f t="shared" si="2276"/>
        <v>OK</v>
      </c>
      <c r="Z2936" s="210"/>
      <c r="AA2936" s="204"/>
      <c r="AB2936" s="202"/>
      <c r="AC2936" s="202"/>
      <c r="AD2936" s="202"/>
      <c r="AE2936" s="202"/>
      <c r="AF2936" s="202"/>
      <c r="AG2936" s="132" t="str">
        <f t="shared" si="2277"/>
        <v>OK</v>
      </c>
      <c r="AH2936" s="138"/>
      <c r="AI2936" s="138"/>
      <c r="AJ2936" s="139"/>
      <c r="AK2936" s="139"/>
      <c r="AL2936" s="132" t="str">
        <f t="shared" si="2278"/>
        <v>OK</v>
      </c>
      <c r="AM2936" s="140"/>
      <c r="AN2936" s="119">
        <f t="shared" si="2279"/>
        <v>4400</v>
      </c>
      <c r="AO2936" s="120">
        <f t="shared" si="2280"/>
        <v>4400</v>
      </c>
      <c r="AP2936" s="39">
        <f t="shared" si="2281"/>
        <v>4400</v>
      </c>
      <c r="AQ2936" s="141">
        <f t="shared" si="2282"/>
        <v>4400</v>
      </c>
      <c r="AR2936" s="142">
        <f t="shared" si="2284"/>
        <v>0</v>
      </c>
      <c r="AS2936" s="143">
        <f t="shared" si="2285"/>
        <v>0</v>
      </c>
      <c r="AT2936" s="144">
        <f t="shared" si="2283"/>
        <v>4400</v>
      </c>
      <c r="AU2936" s="141">
        <f t="shared" si="2286"/>
        <v>4400</v>
      </c>
      <c r="AV2936" s="142">
        <f t="shared" si="2287"/>
        <v>0</v>
      </c>
      <c r="AW2936" s="143">
        <f t="shared" si="2288"/>
        <v>0</v>
      </c>
      <c r="AY2936" s="146" t="str">
        <f t="shared" si="2274"/>
        <v>45.24</v>
      </c>
      <c r="AZ2936" s="1219" t="b">
        <f>COUNTIF('[1]Codes SEC'!$B$2:$B$250,Ministres!AY2936)&gt;0</f>
        <v>1</v>
      </c>
    </row>
    <row r="2937" spans="1:52" ht="35.1" customHeight="1" x14ac:dyDescent="0.25">
      <c r="A2937" s="15" t="s">
        <v>2799</v>
      </c>
      <c r="B2937" s="225">
        <v>18</v>
      </c>
      <c r="C2937" s="122" t="s">
        <v>1315</v>
      </c>
      <c r="D2937" s="123">
        <v>1000</v>
      </c>
      <c r="F2937" s="125">
        <v>12</v>
      </c>
      <c r="G2937" s="126">
        <v>3</v>
      </c>
      <c r="H2937" s="35" t="str">
        <f t="shared" si="2267"/>
        <v>113</v>
      </c>
      <c r="I2937" s="36">
        <v>84524000</v>
      </c>
      <c r="J2937" s="37" t="s">
        <v>3405</v>
      </c>
      <c r="K2937" s="244" t="s">
        <v>3406</v>
      </c>
      <c r="L2937" s="232">
        <v>0</v>
      </c>
      <c r="M2937" s="233">
        <v>0</v>
      </c>
      <c r="N2937" s="130"/>
      <c r="O2937" s="131"/>
      <c r="P2937" s="131"/>
      <c r="Q2937" s="131"/>
      <c r="R2937" s="131"/>
      <c r="S2937" s="131"/>
      <c r="T2937" s="132" t="str">
        <f t="shared" si="2275"/>
        <v>OK</v>
      </c>
      <c r="U2937" s="138"/>
      <c r="V2937" s="138"/>
      <c r="W2937" s="139"/>
      <c r="X2937" s="139"/>
      <c r="Y2937" s="132" t="str">
        <f t="shared" si="2276"/>
        <v>OK</v>
      </c>
      <c r="Z2937" s="210"/>
      <c r="AA2937" s="204"/>
      <c r="AB2937" s="202"/>
      <c r="AC2937" s="202"/>
      <c r="AD2937" s="202"/>
      <c r="AE2937" s="202"/>
      <c r="AF2937" s="202"/>
      <c r="AG2937" s="132" t="str">
        <f t="shared" si="2277"/>
        <v>OK</v>
      </c>
      <c r="AH2937" s="138"/>
      <c r="AI2937" s="138"/>
      <c r="AJ2937" s="139"/>
      <c r="AK2937" s="139"/>
      <c r="AL2937" s="132" t="str">
        <f t="shared" si="2278"/>
        <v>OK</v>
      </c>
      <c r="AM2937" s="140"/>
      <c r="AN2937" s="119">
        <f t="shared" si="2279"/>
        <v>0</v>
      </c>
      <c r="AO2937" s="120">
        <f t="shared" si="2280"/>
        <v>0</v>
      </c>
      <c r="AP2937" s="39">
        <f t="shared" si="2281"/>
        <v>0</v>
      </c>
      <c r="AQ2937" s="141">
        <f t="shared" si="2282"/>
        <v>0</v>
      </c>
      <c r="AR2937" s="142">
        <f t="shared" si="2284"/>
        <v>0</v>
      </c>
      <c r="AS2937" s="143" t="e">
        <f t="shared" si="2285"/>
        <v>#DIV/0!</v>
      </c>
      <c r="AT2937" s="144">
        <f t="shared" si="2283"/>
        <v>0</v>
      </c>
      <c r="AU2937" s="141">
        <f t="shared" si="2286"/>
        <v>0</v>
      </c>
      <c r="AV2937" s="142">
        <f t="shared" si="2287"/>
        <v>0</v>
      </c>
      <c r="AW2937" s="143" t="e">
        <f t="shared" si="2288"/>
        <v>#DIV/0!</v>
      </c>
      <c r="AY2937" s="146" t="str">
        <f t="shared" si="2274"/>
        <v>45.24</v>
      </c>
      <c r="AZ2937" s="1219" t="b">
        <f>COUNTIF('[1]Codes SEC'!$B$2:$B$250,Ministres!AY2937)&gt;0</f>
        <v>1</v>
      </c>
    </row>
    <row r="2938" spans="1:52" ht="35.1" customHeight="1" x14ac:dyDescent="0.25">
      <c r="A2938" s="15" t="s">
        <v>2799</v>
      </c>
      <c r="B2938" s="225">
        <v>18</v>
      </c>
      <c r="C2938" s="122" t="s">
        <v>1315</v>
      </c>
      <c r="D2938" s="123">
        <v>1000</v>
      </c>
      <c r="E2938" s="226"/>
      <c r="F2938" s="122">
        <v>5</v>
      </c>
      <c r="G2938" s="126">
        <v>3</v>
      </c>
      <c r="H2938" s="35" t="str">
        <f t="shared" si="2267"/>
        <v>113</v>
      </c>
      <c r="I2938" s="36" t="s">
        <v>2052</v>
      </c>
      <c r="J2938" s="37" t="s">
        <v>3407</v>
      </c>
      <c r="K2938" s="244" t="s">
        <v>3408</v>
      </c>
      <c r="L2938" s="128">
        <v>589</v>
      </c>
      <c r="M2938" s="129">
        <v>589</v>
      </c>
      <c r="N2938" s="130"/>
      <c r="O2938" s="131"/>
      <c r="P2938" s="131"/>
      <c r="Q2938" s="131"/>
      <c r="R2938" s="131"/>
      <c r="S2938" s="131"/>
      <c r="T2938" s="132" t="str">
        <f>IF(SUM(N2938:S2938)=U2938,"OK",SUM(N2938:S2938)-U2938)</f>
        <v>OK</v>
      </c>
      <c r="U2938" s="138"/>
      <c r="V2938" s="138"/>
      <c r="W2938" s="139"/>
      <c r="X2938" s="139"/>
      <c r="Y2938" s="132" t="str">
        <f>IF(SUM(W2938:X2938)=Z2938,"OK",SUM(W2938:X2938)-Z2938)</f>
        <v>OK</v>
      </c>
      <c r="Z2938" s="210"/>
      <c r="AA2938" s="204"/>
      <c r="AB2938" s="202"/>
      <c r="AC2938" s="202"/>
      <c r="AD2938" s="202"/>
      <c r="AE2938" s="202"/>
      <c r="AF2938" s="202"/>
      <c r="AG2938" s="132" t="str">
        <f>IF(SUM(AA2938:AF2938)=AH2938,"OK",SUM(AA2938:AF2938)-AH2938)</f>
        <v>OK</v>
      </c>
      <c r="AH2938" s="138"/>
      <c r="AI2938" s="138"/>
      <c r="AJ2938" s="139"/>
      <c r="AK2938" s="139"/>
      <c r="AL2938" s="132" t="str">
        <f>IF(SUM(AJ2938:AK2938)=AM2938,"OK",SUM(AJ2938:AK2938)-AM2938)</f>
        <v>OK</v>
      </c>
      <c r="AM2938" s="140"/>
      <c r="AN2938" s="119">
        <f>L2938+U2938+V2938+Z2938</f>
        <v>589</v>
      </c>
      <c r="AO2938" s="120">
        <f>M2938+AH2938+AI2938+AM2938</f>
        <v>589</v>
      </c>
      <c r="AP2938" s="39">
        <f>L2938</f>
        <v>589</v>
      </c>
      <c r="AQ2938" s="141">
        <f>AN2938</f>
        <v>589</v>
      </c>
      <c r="AR2938" s="142">
        <f>AQ2938-AP2938</f>
        <v>0</v>
      </c>
      <c r="AS2938" s="143">
        <f>AR2938/AP2938</f>
        <v>0</v>
      </c>
      <c r="AT2938" s="144">
        <f>M2938</f>
        <v>589</v>
      </c>
      <c r="AU2938" s="141">
        <f>AO2938</f>
        <v>589</v>
      </c>
      <c r="AV2938" s="142">
        <f>AU2938-AT2938</f>
        <v>0</v>
      </c>
      <c r="AW2938" s="143">
        <f>AV2938/AT2938</f>
        <v>0</v>
      </c>
      <c r="AY2938" s="146" t="str">
        <f t="shared" si="2274"/>
        <v>45.50</v>
      </c>
      <c r="AZ2938" s="1219" t="b">
        <f>COUNTIF('[1]Codes SEC'!$B$2:$B$250,Ministres!AY2938)&gt;0</f>
        <v>1</v>
      </c>
    </row>
    <row r="2939" spans="1:52" ht="35.1" customHeight="1" x14ac:dyDescent="0.25">
      <c r="A2939" s="15" t="s">
        <v>2799</v>
      </c>
      <c r="B2939" s="225">
        <v>18</v>
      </c>
      <c r="C2939" s="122" t="s">
        <v>1315</v>
      </c>
      <c r="D2939" s="123">
        <v>1000</v>
      </c>
      <c r="E2939" s="226"/>
      <c r="F2939" s="122">
        <v>12</v>
      </c>
      <c r="G2939" s="126">
        <v>3</v>
      </c>
      <c r="H2939" s="35" t="str">
        <f t="shared" si="2267"/>
        <v>113</v>
      </c>
      <c r="I2939" s="36" t="s">
        <v>2052</v>
      </c>
      <c r="J2939" s="37" t="s">
        <v>3409</v>
      </c>
      <c r="K2939" s="244" t="s">
        <v>3410</v>
      </c>
      <c r="L2939" s="232">
        <v>225</v>
      </c>
      <c r="M2939" s="233">
        <v>225</v>
      </c>
      <c r="N2939" s="130"/>
      <c r="O2939" s="131"/>
      <c r="P2939" s="131"/>
      <c r="Q2939" s="131"/>
      <c r="R2939" s="131"/>
      <c r="S2939" s="131"/>
      <c r="T2939" s="132" t="str">
        <f>IF(SUM(N2939:S2939)=U2939,"OK",SUM(N2939:S2939)-U2939)</f>
        <v>OK</v>
      </c>
      <c r="U2939" s="138"/>
      <c r="V2939" s="138"/>
      <c r="W2939" s="139"/>
      <c r="X2939" s="139"/>
      <c r="Y2939" s="132" t="str">
        <f>IF(SUM(W2939:X2939)=Z2939,"OK",SUM(W2939:X2939)-Z2939)</f>
        <v>OK</v>
      </c>
      <c r="Z2939" s="210"/>
      <c r="AA2939" s="204"/>
      <c r="AB2939" s="202"/>
      <c r="AC2939" s="202"/>
      <c r="AD2939" s="202"/>
      <c r="AE2939" s="202"/>
      <c r="AF2939" s="202"/>
      <c r="AG2939" s="132" t="str">
        <f>IF(SUM(AA2939:AF2939)=AH2939,"OK",SUM(AA2939:AF2939)-AH2939)</f>
        <v>OK</v>
      </c>
      <c r="AH2939" s="138"/>
      <c r="AI2939" s="138"/>
      <c r="AJ2939" s="139"/>
      <c r="AK2939" s="139"/>
      <c r="AL2939" s="132" t="str">
        <f>IF(SUM(AJ2939:AK2939)=AM2939,"OK",SUM(AJ2939:AK2939)-AM2939)</f>
        <v>OK</v>
      </c>
      <c r="AM2939" s="140"/>
      <c r="AN2939" s="119">
        <f>L2939+U2939+V2939+Z2939</f>
        <v>225</v>
      </c>
      <c r="AO2939" s="120">
        <f>M2939+AH2939+AI2939+AM2939</f>
        <v>225</v>
      </c>
      <c r="AP2939" s="39">
        <f>L2939</f>
        <v>225</v>
      </c>
      <c r="AQ2939" s="141">
        <f>AN2939</f>
        <v>225</v>
      </c>
      <c r="AR2939" s="142">
        <f>AQ2939-AP2939</f>
        <v>0</v>
      </c>
      <c r="AS2939" s="143">
        <f>AR2939/AP2939</f>
        <v>0</v>
      </c>
      <c r="AT2939" s="144">
        <f>M2939</f>
        <v>225</v>
      </c>
      <c r="AU2939" s="141">
        <f>AO2939</f>
        <v>225</v>
      </c>
      <c r="AV2939" s="142">
        <f>AU2939-AT2939</f>
        <v>0</v>
      </c>
      <c r="AW2939" s="143">
        <f>AV2939/AT2939</f>
        <v>0</v>
      </c>
      <c r="AY2939" s="146" t="str">
        <f t="shared" si="2274"/>
        <v>45.50</v>
      </c>
      <c r="AZ2939" s="1219" t="b">
        <f>COUNTIF('[1]Codes SEC'!$B$2:$B$250,Ministres!AY2939)&gt;0</f>
        <v>1</v>
      </c>
    </row>
    <row r="2940" spans="1:52" ht="35.1" customHeight="1" x14ac:dyDescent="0.25">
      <c r="A2940" s="15" t="s">
        <v>2799</v>
      </c>
      <c r="B2940" s="225">
        <v>18</v>
      </c>
      <c r="C2940" s="122" t="s">
        <v>1315</v>
      </c>
      <c r="D2940" s="123">
        <v>1000</v>
      </c>
      <c r="F2940" s="125">
        <v>12</v>
      </c>
      <c r="G2940" s="126">
        <v>3</v>
      </c>
      <c r="H2940" s="35" t="str">
        <f t="shared" si="2267"/>
        <v>113</v>
      </c>
      <c r="I2940" s="36">
        <v>84550000</v>
      </c>
      <c r="J2940" s="37" t="s">
        <v>3411</v>
      </c>
      <c r="K2940" s="244" t="s">
        <v>3412</v>
      </c>
      <c r="L2940" s="232">
        <v>620</v>
      </c>
      <c r="M2940" s="233">
        <v>620</v>
      </c>
      <c r="N2940" s="130"/>
      <c r="O2940" s="131"/>
      <c r="P2940" s="131"/>
      <c r="Q2940" s="131"/>
      <c r="R2940" s="131"/>
      <c r="S2940" s="131"/>
      <c r="T2940" s="132" t="str">
        <f t="shared" si="2275"/>
        <v>OK</v>
      </c>
      <c r="U2940" s="138"/>
      <c r="V2940" s="138"/>
      <c r="W2940" s="139"/>
      <c r="X2940" s="139"/>
      <c r="Y2940" s="132" t="str">
        <f t="shared" si="2276"/>
        <v>OK</v>
      </c>
      <c r="Z2940" s="210"/>
      <c r="AA2940" s="204"/>
      <c r="AB2940" s="202"/>
      <c r="AC2940" s="202"/>
      <c r="AD2940" s="202"/>
      <c r="AE2940" s="202"/>
      <c r="AF2940" s="202"/>
      <c r="AG2940" s="132" t="str">
        <f t="shared" si="2277"/>
        <v>OK</v>
      </c>
      <c r="AH2940" s="138"/>
      <c r="AI2940" s="138"/>
      <c r="AJ2940" s="139"/>
      <c r="AK2940" s="139"/>
      <c r="AL2940" s="132" t="str">
        <f t="shared" si="2278"/>
        <v>OK</v>
      </c>
      <c r="AM2940" s="140"/>
      <c r="AN2940" s="119">
        <f t="shared" si="2279"/>
        <v>620</v>
      </c>
      <c r="AO2940" s="120">
        <f t="shared" si="2280"/>
        <v>620</v>
      </c>
      <c r="AP2940" s="39">
        <f t="shared" si="2281"/>
        <v>620</v>
      </c>
      <c r="AQ2940" s="141">
        <f t="shared" si="2282"/>
        <v>620</v>
      </c>
      <c r="AR2940" s="142">
        <f t="shared" si="2284"/>
        <v>0</v>
      </c>
      <c r="AS2940" s="143">
        <f t="shared" si="2285"/>
        <v>0</v>
      </c>
      <c r="AT2940" s="144">
        <f t="shared" si="2283"/>
        <v>620</v>
      </c>
      <c r="AU2940" s="141">
        <f t="shared" si="2286"/>
        <v>620</v>
      </c>
      <c r="AV2940" s="142">
        <f t="shared" si="2287"/>
        <v>0</v>
      </c>
      <c r="AW2940" s="143">
        <f t="shared" si="2288"/>
        <v>0</v>
      </c>
      <c r="AY2940" s="146" t="str">
        <f t="shared" si="2274"/>
        <v>45.50</v>
      </c>
      <c r="AZ2940" s="1219" t="b">
        <f>COUNTIF('[1]Codes SEC'!$B$2:$B$250,Ministres!AY2940)&gt;0</f>
        <v>1</v>
      </c>
    </row>
    <row r="2941" spans="1:52" ht="12.75" customHeight="1" x14ac:dyDescent="0.25">
      <c r="A2941" s="350"/>
      <c r="B2941" s="1220"/>
      <c r="C2941" s="150"/>
      <c r="D2941" s="352"/>
      <c r="E2941" s="1221"/>
      <c r="F2941" s="150"/>
      <c r="G2941" s="154"/>
      <c r="H2941" s="155"/>
      <c r="I2941" s="156"/>
      <c r="J2941" s="157"/>
      <c r="K2941" s="158" t="s">
        <v>70</v>
      </c>
      <c r="L2941" s="236">
        <f t="shared" ref="L2941:S2941" si="2289">L2919+L2922+L2923+L2938+L2933+L2935+L2921+L2920+L2925+L2926+L2928+L2929+L2932+L2939+L2936+L2927+L2934+L2940+L2924+L2937+L2930+L2931</f>
        <v>17004</v>
      </c>
      <c r="M2941" s="1222">
        <f t="shared" si="2289"/>
        <v>17001</v>
      </c>
      <c r="N2941" s="1235">
        <f t="shared" si="2289"/>
        <v>0</v>
      </c>
      <c r="O2941" s="1236">
        <f t="shared" si="2289"/>
        <v>0</v>
      </c>
      <c r="P2941" s="1236">
        <f t="shared" si="2289"/>
        <v>0</v>
      </c>
      <c r="Q2941" s="1236">
        <f t="shared" si="2289"/>
        <v>0</v>
      </c>
      <c r="R2941" s="1236">
        <f t="shared" si="2289"/>
        <v>0</v>
      </c>
      <c r="S2941" s="1236">
        <f t="shared" si="2289"/>
        <v>0</v>
      </c>
      <c r="T2941" s="1237"/>
      <c r="U2941" s="1238">
        <f>U2919+U2922+U2923+U2938+U2933+U2935+U2921+U2920+U2925+U2926+U2928+U2929+U2932+U2939+U2936+U2927+U2934+U2940+U2924+U2937+U2930+U2931</f>
        <v>0</v>
      </c>
      <c r="V2941" s="1238">
        <f>V2919+V2922+V2923+V2938+V2933+V2935+V2921+V2920+V2925+V2926+V2928+V2929+V2932+V2939+V2936+V2927+V2934+V2940+V2924+V2937+V2930+V2931</f>
        <v>0</v>
      </c>
      <c r="W2941" s="1236">
        <f>W2919+W2922+W2923+W2938+W2933+W2935+W2921+W2920+W2925+W2926+W2928+W2929+W2932+W2939+W2936+W2927+W2934+W2940+W2924+W2937+W2930+W2931</f>
        <v>0</v>
      </c>
      <c r="X2941" s="1236">
        <f>X2919+X2922+X2923+X2938+X2933+X2935+X2921+X2920+X2925+X2926+X2928+X2929+X2932+X2939+X2936+X2927+X2934+X2940+X2924+X2937+X2930+X2931</f>
        <v>0</v>
      </c>
      <c r="Y2941" s="1237"/>
      <c r="Z2941" s="1238">
        <f t="shared" ref="Z2941:AF2941" si="2290">Z2919+Z2922+Z2923+Z2938+Z2933+Z2935+Z2921+Z2920+Z2925+Z2926+Z2928+Z2929+Z2932+Z2939+Z2936+Z2927+Z2934+Z2940+Z2924+Z2937+Z2930+Z2931</f>
        <v>0</v>
      </c>
      <c r="AA2941" s="1239">
        <f t="shared" si="2290"/>
        <v>0</v>
      </c>
      <c r="AB2941" s="1236">
        <f t="shared" si="2290"/>
        <v>0</v>
      </c>
      <c r="AC2941" s="1236">
        <f t="shared" si="2290"/>
        <v>0</v>
      </c>
      <c r="AD2941" s="1236">
        <f t="shared" si="2290"/>
        <v>0</v>
      </c>
      <c r="AE2941" s="1236">
        <f t="shared" si="2290"/>
        <v>0</v>
      </c>
      <c r="AF2941" s="1236">
        <f t="shared" si="2290"/>
        <v>0</v>
      </c>
      <c r="AG2941" s="1237"/>
      <c r="AH2941" s="1238">
        <f>AH2919+AH2922+AH2923+AH2938+AH2933+AH2935+AH2921+AH2920+AH2925+AH2926+AH2928+AH2929+AH2932+AH2939+AH2936+AH2927+AH2934+AH2940+AH2924+AH2937+AH2930+AH2931</f>
        <v>0</v>
      </c>
      <c r="AI2941" s="1238">
        <f>AI2919+AI2922+AI2923+AI2938+AI2933+AI2935+AI2921+AI2920+AI2925+AI2926+AI2928+AI2929+AI2932+AI2939+AI2936+AI2927+AI2934+AI2940+AI2924+AI2937+AI2930+AI2931</f>
        <v>0</v>
      </c>
      <c r="AJ2941" s="1236">
        <f>AJ2919+AJ2922+AJ2923+AJ2938+AJ2933+AJ2935+AJ2921+AJ2920+AJ2925+AJ2926+AJ2928+AJ2929+AJ2932+AJ2939+AJ2936+AJ2927+AJ2934+AJ2940+AJ2924+AJ2937+AJ2930+AJ2931</f>
        <v>0</v>
      </c>
      <c r="AK2941" s="1236">
        <f>AK2919+AK2922+AK2923+AK2938+AK2933+AK2935+AK2921+AK2920+AK2925+AK2926+AK2928+AK2929+AK2932+AK2939+AK2936+AK2927+AK2934+AK2940+AK2924+AK2937+AK2930+AK2931</f>
        <v>0</v>
      </c>
      <c r="AL2941" s="1237"/>
      <c r="AM2941" s="1240">
        <f t="shared" ref="AM2941:AW2941" si="2291">AM2919+AM2922+AM2923+AM2938+AM2933+AM2935+AM2921+AM2920+AM2925+AM2926+AM2928+AM2929+AM2932+AM2939+AM2936+AM2927+AM2934+AM2940+AM2924+AM2937+AM2930+AM2931</f>
        <v>0</v>
      </c>
      <c r="AN2941" s="1241">
        <f t="shared" si="2291"/>
        <v>17004</v>
      </c>
      <c r="AO2941" s="1242">
        <f t="shared" si="2291"/>
        <v>17001</v>
      </c>
      <c r="AP2941" s="1007">
        <f t="shared" si="2291"/>
        <v>17004</v>
      </c>
      <c r="AQ2941" s="1243">
        <f t="shared" si="2291"/>
        <v>17004</v>
      </c>
      <c r="AR2941" s="1244">
        <f t="shared" si="2291"/>
        <v>0</v>
      </c>
      <c r="AS2941" s="1245" t="e">
        <f t="shared" si="2291"/>
        <v>#DIV/0!</v>
      </c>
      <c r="AT2941" s="1246">
        <f t="shared" si="2291"/>
        <v>17001</v>
      </c>
      <c r="AU2941" s="1243">
        <f t="shared" si="2291"/>
        <v>17001</v>
      </c>
      <c r="AV2941" s="1244">
        <f t="shared" si="2291"/>
        <v>0</v>
      </c>
      <c r="AW2941" s="1245" t="e">
        <f t="shared" si="2291"/>
        <v>#DIV/0!</v>
      </c>
      <c r="AY2941" s="146"/>
      <c r="AZ2941" s="1219"/>
    </row>
    <row r="2942" spans="1:52" ht="12.75" customHeight="1" x14ac:dyDescent="0.25">
      <c r="A2942" s="356"/>
      <c r="B2942" s="225"/>
      <c r="C2942" s="122"/>
      <c r="D2942" s="357"/>
      <c r="E2942" s="226"/>
      <c r="F2942" s="122"/>
      <c r="G2942" s="126"/>
      <c r="H2942" s="35"/>
      <c r="I2942" s="36"/>
      <c r="J2942" s="37"/>
      <c r="K2942" s="240"/>
      <c r="L2942" s="241"/>
      <c r="M2942" s="242"/>
      <c r="N2942" s="201"/>
      <c r="O2942" s="202"/>
      <c r="P2942" s="202"/>
      <c r="Q2942" s="202"/>
      <c r="R2942" s="202"/>
      <c r="S2942" s="202"/>
      <c r="T2942" s="224"/>
      <c r="U2942" s="138"/>
      <c r="V2942" s="138"/>
      <c r="W2942" s="139"/>
      <c r="X2942" s="139"/>
      <c r="Y2942" s="224"/>
      <c r="Z2942" s="210"/>
      <c r="AA2942" s="204"/>
      <c r="AB2942" s="202"/>
      <c r="AC2942" s="202"/>
      <c r="AD2942" s="202"/>
      <c r="AE2942" s="202"/>
      <c r="AF2942" s="202"/>
      <c r="AG2942" s="224"/>
      <c r="AH2942" s="138"/>
      <c r="AI2942" s="138"/>
      <c r="AJ2942" s="139"/>
      <c r="AK2942" s="139"/>
      <c r="AL2942" s="224"/>
      <c r="AM2942" s="140"/>
      <c r="AN2942" s="211"/>
      <c r="AO2942" s="212"/>
      <c r="AP2942" s="39"/>
      <c r="AQ2942" s="141"/>
      <c r="AR2942" s="141"/>
      <c r="AS2942" s="143"/>
      <c r="AU2942" s="141"/>
      <c r="AV2942" s="141"/>
      <c r="AW2942" s="143"/>
      <c r="AY2942" s="146"/>
      <c r="AZ2942" s="1219"/>
    </row>
    <row r="2943" spans="1:52" ht="12.75" customHeight="1" x14ac:dyDescent="0.25">
      <c r="A2943" s="356"/>
      <c r="B2943" s="225"/>
      <c r="C2943" s="122"/>
      <c r="D2943" s="357"/>
      <c r="E2943" s="226"/>
      <c r="F2943" s="122"/>
      <c r="G2943" s="126"/>
      <c r="H2943" s="35"/>
      <c r="I2943" s="36"/>
      <c r="J2943" s="37"/>
      <c r="K2943" s="243" t="s">
        <v>109</v>
      </c>
      <c r="L2943" s="241"/>
      <c r="M2943" s="242"/>
      <c r="N2943" s="201"/>
      <c r="O2943" s="202"/>
      <c r="P2943" s="202"/>
      <c r="Q2943" s="202"/>
      <c r="R2943" s="202"/>
      <c r="S2943" s="202"/>
      <c r="T2943" s="224"/>
      <c r="U2943" s="138"/>
      <c r="V2943" s="138"/>
      <c r="W2943" s="139"/>
      <c r="X2943" s="139"/>
      <c r="Y2943" s="224"/>
      <c r="Z2943" s="210"/>
      <c r="AA2943" s="204"/>
      <c r="AB2943" s="202"/>
      <c r="AC2943" s="202"/>
      <c r="AD2943" s="202"/>
      <c r="AE2943" s="202"/>
      <c r="AF2943" s="202"/>
      <c r="AG2943" s="224"/>
      <c r="AH2943" s="138"/>
      <c r="AI2943" s="138"/>
      <c r="AJ2943" s="139"/>
      <c r="AK2943" s="139"/>
      <c r="AL2943" s="224"/>
      <c r="AM2943" s="140"/>
      <c r="AN2943" s="211"/>
      <c r="AO2943" s="212"/>
      <c r="AP2943" s="39"/>
      <c r="AQ2943" s="141"/>
      <c r="AR2943" s="141"/>
      <c r="AS2943" s="143"/>
      <c r="AU2943" s="141"/>
      <c r="AV2943" s="141"/>
      <c r="AW2943" s="143"/>
      <c r="AY2943" s="146"/>
      <c r="AZ2943" s="1219"/>
    </row>
    <row r="2944" spans="1:52" ht="12.75" customHeight="1" x14ac:dyDescent="0.25">
      <c r="A2944" s="356"/>
      <c r="B2944" s="225"/>
      <c r="C2944" s="122"/>
      <c r="D2944" s="357"/>
      <c r="E2944" s="226"/>
      <c r="F2944" s="122"/>
      <c r="G2944" s="126"/>
      <c r="H2944" s="35"/>
      <c r="I2944" s="36"/>
      <c r="J2944" s="37"/>
      <c r="K2944" s="243"/>
      <c r="L2944" s="241"/>
      <c r="M2944" s="242"/>
      <c r="N2944" s="201"/>
      <c r="O2944" s="202"/>
      <c r="P2944" s="202"/>
      <c r="Q2944" s="202"/>
      <c r="R2944" s="202"/>
      <c r="S2944" s="202"/>
      <c r="T2944" s="224"/>
      <c r="U2944" s="138"/>
      <c r="V2944" s="138"/>
      <c r="W2944" s="139"/>
      <c r="X2944" s="139"/>
      <c r="Y2944" s="224"/>
      <c r="Z2944" s="210"/>
      <c r="AA2944" s="204"/>
      <c r="AB2944" s="202"/>
      <c r="AC2944" s="202"/>
      <c r="AD2944" s="202"/>
      <c r="AE2944" s="202"/>
      <c r="AF2944" s="202"/>
      <c r="AG2944" s="224"/>
      <c r="AH2944" s="138"/>
      <c r="AI2944" s="138"/>
      <c r="AJ2944" s="139"/>
      <c r="AK2944" s="139"/>
      <c r="AL2944" s="224"/>
      <c r="AM2944" s="140"/>
      <c r="AN2944" s="211"/>
      <c r="AO2944" s="212"/>
      <c r="AP2944" s="39"/>
      <c r="AQ2944" s="141"/>
      <c r="AR2944" s="141"/>
      <c r="AS2944" s="143"/>
      <c r="AU2944" s="141"/>
      <c r="AV2944" s="141"/>
      <c r="AW2944" s="143"/>
      <c r="AY2944" s="146"/>
      <c r="AZ2944" s="1219"/>
    </row>
    <row r="2945" spans="1:52" ht="35.1" customHeight="1" x14ac:dyDescent="0.25">
      <c r="A2945" s="15" t="s">
        <v>2799</v>
      </c>
      <c r="B2945" s="225">
        <v>18</v>
      </c>
      <c r="C2945" s="122" t="s">
        <v>1315</v>
      </c>
      <c r="D2945" s="123">
        <v>1000</v>
      </c>
      <c r="F2945" s="125">
        <v>12</v>
      </c>
      <c r="G2945" s="126">
        <v>1</v>
      </c>
      <c r="H2945" s="35" t="str">
        <f t="shared" si="2267"/>
        <v>113</v>
      </c>
      <c r="I2945" s="36">
        <v>85112000</v>
      </c>
      <c r="J2945" s="37" t="s">
        <v>3413</v>
      </c>
      <c r="K2945" s="231" t="s">
        <v>3414</v>
      </c>
      <c r="L2945" s="241">
        <v>0</v>
      </c>
      <c r="M2945" s="242">
        <v>0</v>
      </c>
      <c r="N2945" s="201"/>
      <c r="O2945" s="202"/>
      <c r="P2945" s="202"/>
      <c r="Q2945" s="202"/>
      <c r="R2945" s="202"/>
      <c r="S2945" s="202"/>
      <c r="T2945" s="132" t="str">
        <f t="shared" ref="T2945:T2948" si="2292">IF(SUM(N2945:S2945)=U2945,"OK",SUM(N2945:S2945)-U2945)</f>
        <v>OK</v>
      </c>
      <c r="U2945" s="138"/>
      <c r="V2945" s="138"/>
      <c r="W2945" s="139"/>
      <c r="X2945" s="139"/>
      <c r="Y2945" s="132" t="str">
        <f t="shared" ref="Y2945:Y2948" si="2293">IF(SUM(W2945:X2945)=Z2945,"OK",SUM(W2945:X2945)-Z2945)</f>
        <v>OK</v>
      </c>
      <c r="Z2945" s="210"/>
      <c r="AA2945" s="204"/>
      <c r="AB2945" s="202"/>
      <c r="AC2945" s="202"/>
      <c r="AD2945" s="202"/>
      <c r="AE2945" s="202"/>
      <c r="AF2945" s="202"/>
      <c r="AG2945" s="132" t="str">
        <f t="shared" ref="AG2945:AG2948" si="2294">IF(SUM(AA2945:AF2945)=AH2945,"OK",SUM(AA2945:AF2945)-AH2945)</f>
        <v>OK</v>
      </c>
      <c r="AH2945" s="138"/>
      <c r="AI2945" s="138"/>
      <c r="AJ2945" s="139"/>
      <c r="AK2945" s="139"/>
      <c r="AL2945" s="132" t="str">
        <f t="shared" ref="AL2945:AL2948" si="2295">IF(SUM(AJ2945:AK2945)=AM2945,"OK",SUM(AJ2945:AK2945)-AM2945)</f>
        <v>OK</v>
      </c>
      <c r="AM2945" s="140"/>
      <c r="AN2945" s="119">
        <f t="shared" ref="AN2945:AN2948" si="2296">L2945+U2945+V2945+Z2945</f>
        <v>0</v>
      </c>
      <c r="AO2945" s="120">
        <f t="shared" ref="AO2945:AO2948" si="2297">M2945+AH2945+AI2945+AM2945</f>
        <v>0</v>
      </c>
      <c r="AP2945" s="39">
        <f>L2945</f>
        <v>0</v>
      </c>
      <c r="AQ2945" s="141">
        <f>AN2945</f>
        <v>0</v>
      </c>
      <c r="AR2945" s="141">
        <f>AQ2945-AP2945</f>
        <v>0</v>
      </c>
      <c r="AS2945" s="143" t="e">
        <f>AR2945/AP2945</f>
        <v>#DIV/0!</v>
      </c>
      <c r="AT2945" s="144">
        <f>M2945</f>
        <v>0</v>
      </c>
      <c r="AU2945" s="141">
        <f>AO2945</f>
        <v>0</v>
      </c>
      <c r="AV2945" s="141">
        <f>AU2945-AT2945</f>
        <v>0</v>
      </c>
      <c r="AW2945" s="143" t="e">
        <f>AV2945/AT2945</f>
        <v>#DIV/0!</v>
      </c>
      <c r="AY2945" s="146" t="str">
        <f>RIGHT(LEFT(I2945,3),2)&amp;"."&amp;RIGHT(LEFT(I2945,5),2)</f>
        <v>51.12</v>
      </c>
      <c r="AZ2945" s="1219" t="b">
        <f>COUNTIF('[1]Codes SEC'!$B$2:$B$250,Ministres!AY2945)&gt;0</f>
        <v>1</v>
      </c>
    </row>
    <row r="2946" spans="1:52" ht="35.1" customHeight="1" x14ac:dyDescent="0.25">
      <c r="A2946" s="15" t="s">
        <v>2799</v>
      </c>
      <c r="B2946" s="225">
        <v>18</v>
      </c>
      <c r="C2946" s="122" t="s">
        <v>1315</v>
      </c>
      <c r="D2946" s="123">
        <v>1000</v>
      </c>
      <c r="F2946" s="125">
        <v>17</v>
      </c>
      <c r="G2946" s="126">
        <v>1</v>
      </c>
      <c r="H2946" s="35" t="str">
        <f t="shared" si="2267"/>
        <v>113</v>
      </c>
      <c r="I2946" s="36" t="s">
        <v>304</v>
      </c>
      <c r="J2946" s="37" t="s">
        <v>3415</v>
      </c>
      <c r="K2946" s="379" t="s">
        <v>3416</v>
      </c>
      <c r="L2946" s="232">
        <v>0</v>
      </c>
      <c r="M2946" s="233">
        <v>1250</v>
      </c>
      <c r="N2946" s="130"/>
      <c r="O2946" s="131"/>
      <c r="P2946" s="131"/>
      <c r="Q2946" s="131"/>
      <c r="R2946" s="131"/>
      <c r="S2946" s="131"/>
      <c r="T2946" s="132" t="str">
        <f t="shared" si="2292"/>
        <v>OK</v>
      </c>
      <c r="U2946" s="138"/>
      <c r="V2946" s="138"/>
      <c r="W2946" s="139"/>
      <c r="X2946" s="139"/>
      <c r="Y2946" s="132" t="str">
        <f t="shared" si="2293"/>
        <v>OK</v>
      </c>
      <c r="Z2946" s="210"/>
      <c r="AA2946" s="204"/>
      <c r="AB2946" s="202"/>
      <c r="AC2946" s="202"/>
      <c r="AD2946" s="202"/>
      <c r="AE2946" s="202"/>
      <c r="AF2946" s="202"/>
      <c r="AG2946" s="132" t="str">
        <f t="shared" si="2294"/>
        <v>OK</v>
      </c>
      <c r="AH2946" s="138"/>
      <c r="AI2946" s="138"/>
      <c r="AJ2946" s="139"/>
      <c r="AK2946" s="139"/>
      <c r="AL2946" s="132" t="str">
        <f t="shared" si="2295"/>
        <v>OK</v>
      </c>
      <c r="AM2946" s="140"/>
      <c r="AN2946" s="119">
        <f t="shared" si="2296"/>
        <v>0</v>
      </c>
      <c r="AO2946" s="120">
        <f t="shared" si="2297"/>
        <v>1250</v>
      </c>
      <c r="AP2946" s="39">
        <f>L2946</f>
        <v>0</v>
      </c>
      <c r="AQ2946" s="141">
        <f>AN2946</f>
        <v>0</v>
      </c>
      <c r="AR2946" s="142">
        <f>AQ2946-AP2946</f>
        <v>0</v>
      </c>
      <c r="AS2946" s="143" t="e">
        <f>AR2946/AP2946</f>
        <v>#DIV/0!</v>
      </c>
      <c r="AT2946" s="144">
        <f>M2946</f>
        <v>1250</v>
      </c>
      <c r="AU2946" s="141">
        <f>AO2946</f>
        <v>1250</v>
      </c>
      <c r="AV2946" s="142">
        <f>AU2946-AT2946</f>
        <v>0</v>
      </c>
      <c r="AW2946" s="143">
        <f>AV2946/AT2946</f>
        <v>0</v>
      </c>
      <c r="AY2946" s="146" t="str">
        <f>RIGHT(LEFT(I2946,3),2)&amp;"."&amp;RIGHT(LEFT(I2946,5),2)</f>
        <v>63.21</v>
      </c>
      <c r="AZ2946" s="1219" t="b">
        <f>COUNTIF('[1]Codes SEC'!$B$2:$B$250,Ministres!AY2946)&gt;0</f>
        <v>1</v>
      </c>
    </row>
    <row r="2947" spans="1:52" ht="35.1" customHeight="1" x14ac:dyDescent="0.25">
      <c r="A2947" s="15" t="s">
        <v>2799</v>
      </c>
      <c r="B2947" s="225" t="s">
        <v>1335</v>
      </c>
      <c r="C2947" s="122" t="s">
        <v>1315</v>
      </c>
      <c r="D2947" s="123">
        <v>1000</v>
      </c>
      <c r="E2947" s="226"/>
      <c r="F2947" s="122">
        <v>12</v>
      </c>
      <c r="G2947" s="227"/>
      <c r="H2947" s="228" t="str">
        <f t="shared" si="2267"/>
        <v>113</v>
      </c>
      <c r="I2947" s="229">
        <v>86341000</v>
      </c>
      <c r="J2947" s="230" t="s">
        <v>3417</v>
      </c>
      <c r="K2947" s="231" t="s">
        <v>3418</v>
      </c>
      <c r="L2947" s="232">
        <v>0</v>
      </c>
      <c r="M2947" s="233">
        <v>0</v>
      </c>
      <c r="N2947" s="130"/>
      <c r="O2947" s="131"/>
      <c r="P2947" s="131"/>
      <c r="Q2947" s="131"/>
      <c r="R2947" s="131"/>
      <c r="S2947" s="131"/>
      <c r="T2947" s="132" t="str">
        <f t="shared" si="2292"/>
        <v>OK</v>
      </c>
      <c r="U2947" s="138"/>
      <c r="V2947" s="138"/>
      <c r="W2947" s="139"/>
      <c r="X2947" s="139"/>
      <c r="Y2947" s="132" t="str">
        <f t="shared" si="2293"/>
        <v>OK</v>
      </c>
      <c r="Z2947" s="210"/>
      <c r="AA2947" s="204"/>
      <c r="AB2947" s="202"/>
      <c r="AC2947" s="202"/>
      <c r="AD2947" s="202"/>
      <c r="AE2947" s="202"/>
      <c r="AF2947" s="202"/>
      <c r="AG2947" s="132" t="str">
        <f t="shared" si="2294"/>
        <v>OK</v>
      </c>
      <c r="AH2947" s="138"/>
      <c r="AI2947" s="138"/>
      <c r="AJ2947" s="139"/>
      <c r="AK2947" s="139"/>
      <c r="AL2947" s="132" t="str">
        <f t="shared" si="2295"/>
        <v>OK</v>
      </c>
      <c r="AM2947" s="140"/>
      <c r="AN2947" s="119">
        <f t="shared" si="2296"/>
        <v>0</v>
      </c>
      <c r="AO2947" s="120">
        <f t="shared" si="2297"/>
        <v>0</v>
      </c>
      <c r="AP2947" s="39">
        <f>L2947</f>
        <v>0</v>
      </c>
      <c r="AQ2947" s="141">
        <f>AN2947</f>
        <v>0</v>
      </c>
      <c r="AR2947" s="142">
        <f>AQ2947-AP2947</f>
        <v>0</v>
      </c>
      <c r="AS2947" s="143" t="e">
        <f>AR2947/AP2947</f>
        <v>#DIV/0!</v>
      </c>
      <c r="AT2947" s="144">
        <f>M2947</f>
        <v>0</v>
      </c>
      <c r="AU2947" s="141">
        <f>AO2947</f>
        <v>0</v>
      </c>
      <c r="AV2947" s="142">
        <f>AU2947-AT2947</f>
        <v>0</v>
      </c>
      <c r="AW2947" s="143" t="e">
        <f>AV2947/AT2947</f>
        <v>#DIV/0!</v>
      </c>
      <c r="AY2947" s="146" t="str">
        <f>RIGHT(LEFT(I2947,3),2)&amp;"."&amp;RIGHT(LEFT(I2947,5),2)</f>
        <v>63.41</v>
      </c>
      <c r="AZ2947" s="1219" t="b">
        <f>COUNTIF('[1]Codes SEC'!$B$2:$B$250,Ministres!AY2947)&gt;0</f>
        <v>1</v>
      </c>
    </row>
    <row r="2948" spans="1:52" ht="35.1" customHeight="1" x14ac:dyDescent="0.25">
      <c r="A2948" s="15" t="s">
        <v>2799</v>
      </c>
      <c r="B2948" s="121">
        <v>18</v>
      </c>
      <c r="C2948" s="122" t="s">
        <v>1315</v>
      </c>
      <c r="D2948" s="123">
        <v>1000</v>
      </c>
      <c r="F2948" s="125">
        <v>12</v>
      </c>
      <c r="G2948" s="126">
        <v>1</v>
      </c>
      <c r="H2948" s="35" t="str">
        <f t="shared" si="2267"/>
        <v>113</v>
      </c>
      <c r="I2948" s="36">
        <v>86524000</v>
      </c>
      <c r="J2948" s="37" t="s">
        <v>3419</v>
      </c>
      <c r="K2948" s="244" t="s">
        <v>3420</v>
      </c>
      <c r="L2948" s="128">
        <v>0</v>
      </c>
      <c r="M2948" s="129">
        <v>0</v>
      </c>
      <c r="N2948" s="130"/>
      <c r="O2948" s="131"/>
      <c r="P2948" s="131"/>
      <c r="Q2948" s="131"/>
      <c r="R2948" s="131"/>
      <c r="S2948" s="131"/>
      <c r="T2948" s="132" t="str">
        <f t="shared" si="2292"/>
        <v>OK</v>
      </c>
      <c r="U2948" s="138"/>
      <c r="V2948" s="138"/>
      <c r="W2948" s="139"/>
      <c r="X2948" s="139"/>
      <c r="Y2948" s="132" t="str">
        <f t="shared" si="2293"/>
        <v>OK</v>
      </c>
      <c r="Z2948" s="210"/>
      <c r="AA2948" s="204"/>
      <c r="AB2948" s="202"/>
      <c r="AC2948" s="202"/>
      <c r="AD2948" s="202"/>
      <c r="AE2948" s="202"/>
      <c r="AF2948" s="202"/>
      <c r="AG2948" s="132" t="str">
        <f t="shared" si="2294"/>
        <v>OK</v>
      </c>
      <c r="AH2948" s="138"/>
      <c r="AI2948" s="138"/>
      <c r="AJ2948" s="139"/>
      <c r="AK2948" s="139"/>
      <c r="AL2948" s="132" t="str">
        <f t="shared" si="2295"/>
        <v>OK</v>
      </c>
      <c r="AM2948" s="140"/>
      <c r="AN2948" s="119">
        <f t="shared" si="2296"/>
        <v>0</v>
      </c>
      <c r="AO2948" s="120">
        <f t="shared" si="2297"/>
        <v>0</v>
      </c>
      <c r="AP2948" s="39">
        <f>L2948</f>
        <v>0</v>
      </c>
      <c r="AQ2948" s="141">
        <f>AN2948</f>
        <v>0</v>
      </c>
      <c r="AR2948" s="142">
        <f>AQ2948-AP2948</f>
        <v>0</v>
      </c>
      <c r="AS2948" s="143" t="e">
        <f>AR2948/AP2948</f>
        <v>#DIV/0!</v>
      </c>
      <c r="AT2948" s="144">
        <f>M2948</f>
        <v>0</v>
      </c>
      <c r="AU2948" s="141">
        <f>AO2948</f>
        <v>0</v>
      </c>
      <c r="AV2948" s="142">
        <f>AU2948-AT2948</f>
        <v>0</v>
      </c>
      <c r="AW2948" s="143" t="e">
        <f>AV2948/AT2948</f>
        <v>#DIV/0!</v>
      </c>
      <c r="AY2948" s="146" t="str">
        <f>RIGHT(LEFT(I2948,3),2)&amp;"."&amp;RIGHT(LEFT(I2948,5),2)</f>
        <v>65.24</v>
      </c>
      <c r="AZ2948" s="1219" t="b">
        <f>COUNTIF('[1]Codes SEC'!$B$2:$B$250,Ministres!AY2948)&gt;0</f>
        <v>1</v>
      </c>
    </row>
    <row r="2949" spans="1:52" ht="12.75" customHeight="1" x14ac:dyDescent="0.25">
      <c r="A2949" s="148"/>
      <c r="B2949" s="1247"/>
      <c r="C2949" s="150"/>
      <c r="D2949" s="151"/>
      <c r="E2949" s="1248"/>
      <c r="F2949" s="153"/>
      <c r="G2949" s="154"/>
      <c r="H2949" s="155"/>
      <c r="I2949" s="156"/>
      <c r="J2949" s="157"/>
      <c r="K2949" s="158" t="s">
        <v>116</v>
      </c>
      <c r="L2949" s="159">
        <f t="shared" ref="L2949:AW2949" si="2298">L2946+L2945+L2948+L2947</f>
        <v>0</v>
      </c>
      <c r="M2949" s="1249">
        <f t="shared" si="2298"/>
        <v>1250</v>
      </c>
      <c r="N2949" s="1223">
        <f t="shared" si="2298"/>
        <v>0</v>
      </c>
      <c r="O2949" s="1224">
        <f t="shared" si="2298"/>
        <v>0</v>
      </c>
      <c r="P2949" s="1224">
        <f t="shared" si="2298"/>
        <v>0</v>
      </c>
      <c r="Q2949" s="1224">
        <f t="shared" si="2298"/>
        <v>0</v>
      </c>
      <c r="R2949" s="1224">
        <f t="shared" si="2298"/>
        <v>0</v>
      </c>
      <c r="S2949" s="1224">
        <f t="shared" si="2298"/>
        <v>0</v>
      </c>
      <c r="T2949" s="1225"/>
      <c r="U2949" s="1226">
        <f t="shared" si="2298"/>
        <v>0</v>
      </c>
      <c r="V2949" s="1226">
        <f t="shared" si="2298"/>
        <v>0</v>
      </c>
      <c r="W2949" s="1224">
        <f t="shared" si="2298"/>
        <v>0</v>
      </c>
      <c r="X2949" s="1224">
        <f t="shared" si="2298"/>
        <v>0</v>
      </c>
      <c r="Y2949" s="1225"/>
      <c r="Z2949" s="1226">
        <f t="shared" si="2298"/>
        <v>0</v>
      </c>
      <c r="AA2949" s="165">
        <f t="shared" si="2298"/>
        <v>0</v>
      </c>
      <c r="AB2949" s="1224">
        <f t="shared" si="2298"/>
        <v>0</v>
      </c>
      <c r="AC2949" s="1224">
        <f t="shared" si="2298"/>
        <v>0</v>
      </c>
      <c r="AD2949" s="1224">
        <f t="shared" si="2298"/>
        <v>0</v>
      </c>
      <c r="AE2949" s="1224">
        <f t="shared" si="2298"/>
        <v>0</v>
      </c>
      <c r="AF2949" s="1224">
        <f t="shared" si="2298"/>
        <v>0</v>
      </c>
      <c r="AG2949" s="1225"/>
      <c r="AH2949" s="1226">
        <f t="shared" si="2298"/>
        <v>0</v>
      </c>
      <c r="AI2949" s="1226">
        <f t="shared" si="2298"/>
        <v>0</v>
      </c>
      <c r="AJ2949" s="1224">
        <f t="shared" si="2298"/>
        <v>0</v>
      </c>
      <c r="AK2949" s="1224">
        <f t="shared" si="2298"/>
        <v>0</v>
      </c>
      <c r="AL2949" s="1225"/>
      <c r="AM2949" s="1227">
        <f t="shared" si="2298"/>
        <v>0</v>
      </c>
      <c r="AN2949" s="167">
        <f>AN2946+AN2945+AN2948+AN2947</f>
        <v>0</v>
      </c>
      <c r="AO2949" s="1228">
        <f t="shared" si="2298"/>
        <v>1250</v>
      </c>
      <c r="AP2949" s="169">
        <f t="shared" si="2298"/>
        <v>0</v>
      </c>
      <c r="AQ2949" s="1229">
        <f t="shared" si="2298"/>
        <v>0</v>
      </c>
      <c r="AR2949" s="1230">
        <f t="shared" si="2298"/>
        <v>0</v>
      </c>
      <c r="AS2949" s="1231" t="e">
        <f t="shared" si="2298"/>
        <v>#DIV/0!</v>
      </c>
      <c r="AT2949" s="1232">
        <f t="shared" si="2298"/>
        <v>1250</v>
      </c>
      <c r="AU2949" s="1229">
        <f t="shared" si="2298"/>
        <v>1250</v>
      </c>
      <c r="AV2949" s="1230">
        <f t="shared" si="2298"/>
        <v>0</v>
      </c>
      <c r="AW2949" s="1231" t="e">
        <f t="shared" si="2298"/>
        <v>#DIV/0!</v>
      </c>
      <c r="AY2949" s="146"/>
      <c r="AZ2949" s="1219"/>
    </row>
    <row r="2950" spans="1:52" ht="12.75" customHeight="1" x14ac:dyDescent="0.25">
      <c r="A2950" s="174"/>
      <c r="B2950" s="175"/>
      <c r="C2950" s="176"/>
      <c r="D2950" s="177"/>
      <c r="E2950" s="178"/>
      <c r="F2950" s="177"/>
      <c r="G2950" s="179"/>
      <c r="H2950" s="180"/>
      <c r="I2950" s="181"/>
      <c r="J2950" s="182"/>
      <c r="K2950" s="183" t="s">
        <v>3421</v>
      </c>
      <c r="L2950" s="184">
        <f t="shared" ref="L2950:S2950" si="2299">L2949+L2941</f>
        <v>17004</v>
      </c>
      <c r="M2950" s="185">
        <f t="shared" si="2299"/>
        <v>18251</v>
      </c>
      <c r="N2950" s="186">
        <f t="shared" si="2299"/>
        <v>0</v>
      </c>
      <c r="O2950" s="187">
        <f t="shared" si="2299"/>
        <v>0</v>
      </c>
      <c r="P2950" s="187">
        <f t="shared" si="2299"/>
        <v>0</v>
      </c>
      <c r="Q2950" s="187">
        <f t="shared" si="2299"/>
        <v>0</v>
      </c>
      <c r="R2950" s="187">
        <f t="shared" si="2299"/>
        <v>0</v>
      </c>
      <c r="S2950" s="187">
        <f t="shared" si="2299"/>
        <v>0</v>
      </c>
      <c r="T2950" s="188"/>
      <c r="U2950" s="187">
        <f>U2949+U2941</f>
        <v>0</v>
      </c>
      <c r="V2950" s="187">
        <f>V2949+V2941</f>
        <v>0</v>
      </c>
      <c r="W2950" s="187">
        <f>W2949+W2941</f>
        <v>0</v>
      </c>
      <c r="X2950" s="187">
        <f>X2949+X2941</f>
        <v>0</v>
      </c>
      <c r="Y2950" s="188"/>
      <c r="Z2950" s="187">
        <f t="shared" ref="Z2950:AF2950" si="2300">Z2949+Z2941</f>
        <v>0</v>
      </c>
      <c r="AA2950" s="189">
        <f t="shared" si="2300"/>
        <v>0</v>
      </c>
      <c r="AB2950" s="187">
        <f t="shared" si="2300"/>
        <v>0</v>
      </c>
      <c r="AC2950" s="187">
        <f t="shared" si="2300"/>
        <v>0</v>
      </c>
      <c r="AD2950" s="187">
        <f t="shared" si="2300"/>
        <v>0</v>
      </c>
      <c r="AE2950" s="187">
        <f t="shared" si="2300"/>
        <v>0</v>
      </c>
      <c r="AF2950" s="187">
        <f t="shared" si="2300"/>
        <v>0</v>
      </c>
      <c r="AG2950" s="188"/>
      <c r="AH2950" s="187">
        <f>AH2949+AH2941</f>
        <v>0</v>
      </c>
      <c r="AI2950" s="187">
        <f>AI2949+AI2941</f>
        <v>0</v>
      </c>
      <c r="AJ2950" s="187">
        <f>AJ2949+AJ2941</f>
        <v>0</v>
      </c>
      <c r="AK2950" s="187">
        <f>AK2949+AK2941</f>
        <v>0</v>
      </c>
      <c r="AL2950" s="188"/>
      <c r="AM2950" s="190">
        <f t="shared" ref="AM2950:AW2950" si="2301">AM2949+AM2941</f>
        <v>0</v>
      </c>
      <c r="AN2950" s="191">
        <f>AN2949+AN2941</f>
        <v>17004</v>
      </c>
      <c r="AO2950" s="190">
        <f>AO2949+AO2941</f>
        <v>18251</v>
      </c>
      <c r="AP2950" s="184">
        <f t="shared" si="2301"/>
        <v>17004</v>
      </c>
      <c r="AQ2950" s="192">
        <f t="shared" si="2301"/>
        <v>17004</v>
      </c>
      <c r="AR2950" s="193">
        <f t="shared" si="2301"/>
        <v>0</v>
      </c>
      <c r="AS2950" s="194" t="e">
        <f t="shared" si="2301"/>
        <v>#DIV/0!</v>
      </c>
      <c r="AT2950" s="195">
        <f t="shared" si="2301"/>
        <v>18251</v>
      </c>
      <c r="AU2950" s="192">
        <f t="shared" si="2301"/>
        <v>18251</v>
      </c>
      <c r="AV2950" s="193">
        <f t="shared" si="2301"/>
        <v>0</v>
      </c>
      <c r="AW2950" s="194" t="e">
        <f t="shared" si="2301"/>
        <v>#DIV/0!</v>
      </c>
      <c r="AY2950" s="146"/>
      <c r="AZ2950" s="1219"/>
    </row>
    <row r="2951" spans="1:52" ht="12.75" customHeight="1" x14ac:dyDescent="0.25">
      <c r="A2951" s="15"/>
      <c r="C2951" s="122"/>
      <c r="D2951" s="123"/>
      <c r="F2951" s="125"/>
      <c r="G2951" s="34"/>
      <c r="H2951" s="35"/>
      <c r="I2951" s="36"/>
      <c r="J2951" s="37"/>
      <c r="K2951" s="198" t="s">
        <v>72</v>
      </c>
      <c r="L2951" s="199">
        <v>0</v>
      </c>
      <c r="M2951" s="200">
        <v>0</v>
      </c>
      <c r="N2951" s="201">
        <v>0</v>
      </c>
      <c r="O2951" s="202">
        <v>0</v>
      </c>
      <c r="P2951" s="202">
        <v>0</v>
      </c>
      <c r="Q2951" s="202">
        <v>0</v>
      </c>
      <c r="R2951" s="202">
        <v>0</v>
      </c>
      <c r="S2951" s="202">
        <v>0</v>
      </c>
      <c r="T2951" s="203"/>
      <c r="U2951" s="135">
        <v>0</v>
      </c>
      <c r="V2951" s="135">
        <v>0</v>
      </c>
      <c r="W2951" s="202">
        <v>0</v>
      </c>
      <c r="X2951" s="202">
        <v>0</v>
      </c>
      <c r="Y2951" s="203"/>
      <c r="Z2951" s="135">
        <v>0</v>
      </c>
      <c r="AA2951" s="204">
        <v>0</v>
      </c>
      <c r="AB2951" s="202">
        <v>0</v>
      </c>
      <c r="AC2951" s="202">
        <v>0</v>
      </c>
      <c r="AD2951" s="202">
        <v>0</v>
      </c>
      <c r="AE2951" s="202">
        <v>0</v>
      </c>
      <c r="AF2951" s="202">
        <v>0</v>
      </c>
      <c r="AG2951" s="203"/>
      <c r="AH2951" s="135">
        <v>0</v>
      </c>
      <c r="AI2951" s="135">
        <v>0</v>
      </c>
      <c r="AJ2951" s="202">
        <v>0</v>
      </c>
      <c r="AK2951" s="202">
        <v>0</v>
      </c>
      <c r="AL2951" s="203"/>
      <c r="AM2951" s="205">
        <v>0</v>
      </c>
      <c r="AN2951" s="119">
        <v>0</v>
      </c>
      <c r="AO2951" s="120">
        <v>0</v>
      </c>
      <c r="AP2951" s="39">
        <v>0</v>
      </c>
      <c r="AQ2951" s="141">
        <v>0</v>
      </c>
      <c r="AR2951" s="141">
        <v>0</v>
      </c>
      <c r="AS2951" s="143">
        <v>0</v>
      </c>
      <c r="AT2951" s="144">
        <v>0</v>
      </c>
      <c r="AU2951" s="141">
        <v>0</v>
      </c>
      <c r="AV2951" s="141">
        <v>0</v>
      </c>
      <c r="AW2951" s="143">
        <v>0</v>
      </c>
      <c r="AY2951" s="146"/>
      <c r="AZ2951" s="1219"/>
    </row>
    <row r="2952" spans="1:52" ht="12.75" customHeight="1" x14ac:dyDescent="0.25">
      <c r="A2952" s="15"/>
      <c r="C2952" s="122"/>
      <c r="D2952" s="123"/>
      <c r="F2952" s="125"/>
      <c r="G2952" s="126"/>
      <c r="H2952" s="35"/>
      <c r="I2952" s="36"/>
      <c r="J2952" s="37"/>
      <c r="K2952" s="198" t="s">
        <v>73</v>
      </c>
      <c r="L2952" s="199">
        <v>0</v>
      </c>
      <c r="M2952" s="200">
        <v>0</v>
      </c>
      <c r="N2952" s="201">
        <v>0</v>
      </c>
      <c r="O2952" s="202">
        <v>0</v>
      </c>
      <c r="P2952" s="202">
        <v>0</v>
      </c>
      <c r="Q2952" s="202">
        <v>0</v>
      </c>
      <c r="R2952" s="202">
        <v>0</v>
      </c>
      <c r="S2952" s="202">
        <v>0</v>
      </c>
      <c r="T2952" s="203"/>
      <c r="U2952" s="135">
        <v>0</v>
      </c>
      <c r="V2952" s="135">
        <v>0</v>
      </c>
      <c r="W2952" s="202">
        <v>0</v>
      </c>
      <c r="X2952" s="202">
        <v>0</v>
      </c>
      <c r="Y2952" s="203"/>
      <c r="Z2952" s="135">
        <v>0</v>
      </c>
      <c r="AA2952" s="204">
        <v>0</v>
      </c>
      <c r="AB2952" s="202">
        <v>0</v>
      </c>
      <c r="AC2952" s="202">
        <v>0</v>
      </c>
      <c r="AD2952" s="202">
        <v>0</v>
      </c>
      <c r="AE2952" s="202">
        <v>0</v>
      </c>
      <c r="AF2952" s="202">
        <v>0</v>
      </c>
      <c r="AG2952" s="203"/>
      <c r="AH2952" s="135">
        <v>0</v>
      </c>
      <c r="AI2952" s="135">
        <v>0</v>
      </c>
      <c r="AJ2952" s="202">
        <v>0</v>
      </c>
      <c r="AK2952" s="202">
        <v>0</v>
      </c>
      <c r="AL2952" s="203"/>
      <c r="AM2952" s="205">
        <v>0</v>
      </c>
      <c r="AN2952" s="119">
        <v>0</v>
      </c>
      <c r="AO2952" s="120">
        <v>0</v>
      </c>
      <c r="AP2952" s="39">
        <v>0</v>
      </c>
      <c r="AQ2952" s="141">
        <v>0</v>
      </c>
      <c r="AR2952" s="141">
        <v>0</v>
      </c>
      <c r="AS2952" s="143">
        <v>0</v>
      </c>
      <c r="AT2952" s="144">
        <v>0</v>
      </c>
      <c r="AU2952" s="141">
        <v>0</v>
      </c>
      <c r="AV2952" s="141">
        <v>0</v>
      </c>
      <c r="AW2952" s="143">
        <v>0</v>
      </c>
      <c r="AY2952" s="146"/>
      <c r="AZ2952" s="1219"/>
    </row>
    <row r="2953" spans="1:52" ht="12.75" customHeight="1" x14ac:dyDescent="0.25">
      <c r="A2953" s="15"/>
      <c r="C2953" s="122"/>
      <c r="D2953" s="123"/>
      <c r="F2953" s="125"/>
      <c r="G2953" s="126"/>
      <c r="H2953" s="35"/>
      <c r="I2953" s="36"/>
      <c r="J2953" s="37"/>
      <c r="K2953" s="198" t="s">
        <v>74</v>
      </c>
      <c r="L2953" s="199">
        <v>0</v>
      </c>
      <c r="M2953" s="200">
        <v>0</v>
      </c>
      <c r="N2953" s="201">
        <v>0</v>
      </c>
      <c r="O2953" s="202">
        <v>0</v>
      </c>
      <c r="P2953" s="202">
        <v>0</v>
      </c>
      <c r="Q2953" s="202">
        <v>0</v>
      </c>
      <c r="R2953" s="202">
        <v>0</v>
      </c>
      <c r="S2953" s="202">
        <v>0</v>
      </c>
      <c r="T2953" s="203"/>
      <c r="U2953" s="135">
        <v>0</v>
      </c>
      <c r="V2953" s="135">
        <v>0</v>
      </c>
      <c r="W2953" s="202">
        <v>0</v>
      </c>
      <c r="X2953" s="202">
        <v>0</v>
      </c>
      <c r="Y2953" s="203"/>
      <c r="Z2953" s="135">
        <v>0</v>
      </c>
      <c r="AA2953" s="204">
        <v>0</v>
      </c>
      <c r="AB2953" s="202">
        <v>0</v>
      </c>
      <c r="AC2953" s="202">
        <v>0</v>
      </c>
      <c r="AD2953" s="202">
        <v>0</v>
      </c>
      <c r="AE2953" s="202">
        <v>0</v>
      </c>
      <c r="AF2953" s="202">
        <v>0</v>
      </c>
      <c r="AG2953" s="203"/>
      <c r="AH2953" s="135">
        <v>0</v>
      </c>
      <c r="AI2953" s="135">
        <v>0</v>
      </c>
      <c r="AJ2953" s="202">
        <v>0</v>
      </c>
      <c r="AK2953" s="202">
        <v>0</v>
      </c>
      <c r="AL2953" s="203"/>
      <c r="AM2953" s="205">
        <v>0</v>
      </c>
      <c r="AN2953" s="119">
        <v>0</v>
      </c>
      <c r="AO2953" s="120">
        <v>0</v>
      </c>
      <c r="AP2953" s="39">
        <v>0</v>
      </c>
      <c r="AQ2953" s="141">
        <v>0</v>
      </c>
      <c r="AR2953" s="141">
        <v>0</v>
      </c>
      <c r="AS2953" s="143">
        <v>0</v>
      </c>
      <c r="AT2953" s="144">
        <v>0</v>
      </c>
      <c r="AU2953" s="141">
        <v>0</v>
      </c>
      <c r="AV2953" s="141">
        <v>0</v>
      </c>
      <c r="AW2953" s="143">
        <v>0</v>
      </c>
      <c r="AY2953" s="146"/>
      <c r="AZ2953" s="1219"/>
    </row>
    <row r="2954" spans="1:52" ht="12.75" customHeight="1" x14ac:dyDescent="0.25">
      <c r="A2954" s="15"/>
      <c r="C2954" s="122"/>
      <c r="D2954" s="123"/>
      <c r="F2954" s="125"/>
      <c r="G2954" s="126"/>
      <c r="H2954" s="35"/>
      <c r="I2954" s="36"/>
      <c r="J2954" s="37"/>
      <c r="K2954" s="198" t="s">
        <v>75</v>
      </c>
      <c r="L2954" s="199">
        <v>0</v>
      </c>
      <c r="M2954" s="200">
        <v>0</v>
      </c>
      <c r="N2954" s="201">
        <v>0</v>
      </c>
      <c r="O2954" s="202">
        <v>0</v>
      </c>
      <c r="P2954" s="202">
        <v>0</v>
      </c>
      <c r="Q2954" s="202">
        <v>0</v>
      </c>
      <c r="R2954" s="202">
        <v>0</v>
      </c>
      <c r="S2954" s="202">
        <v>0</v>
      </c>
      <c r="T2954" s="203"/>
      <c r="U2954" s="135">
        <v>0</v>
      </c>
      <c r="V2954" s="135">
        <v>0</v>
      </c>
      <c r="W2954" s="202">
        <v>0</v>
      </c>
      <c r="X2954" s="202">
        <v>0</v>
      </c>
      <c r="Y2954" s="203"/>
      <c r="Z2954" s="135">
        <v>0</v>
      </c>
      <c r="AA2954" s="204">
        <v>0</v>
      </c>
      <c r="AB2954" s="202">
        <v>0</v>
      </c>
      <c r="AC2954" s="202">
        <v>0</v>
      </c>
      <c r="AD2954" s="202">
        <v>0</v>
      </c>
      <c r="AE2954" s="202">
        <v>0</v>
      </c>
      <c r="AF2954" s="202">
        <v>0</v>
      </c>
      <c r="AG2954" s="203"/>
      <c r="AH2954" s="135">
        <v>0</v>
      </c>
      <c r="AI2954" s="135">
        <v>0</v>
      </c>
      <c r="AJ2954" s="202">
        <v>0</v>
      </c>
      <c r="AK2954" s="202">
        <v>0</v>
      </c>
      <c r="AL2954" s="203"/>
      <c r="AM2954" s="205">
        <v>0</v>
      </c>
      <c r="AN2954" s="119">
        <v>0</v>
      </c>
      <c r="AO2954" s="120">
        <v>0</v>
      </c>
      <c r="AP2954" s="39">
        <v>0</v>
      </c>
      <c r="AQ2954" s="141">
        <v>0</v>
      </c>
      <c r="AR2954" s="141">
        <v>0</v>
      </c>
      <c r="AS2954" s="143">
        <v>0</v>
      </c>
      <c r="AT2954" s="144">
        <v>0</v>
      </c>
      <c r="AU2954" s="141">
        <v>0</v>
      </c>
      <c r="AV2954" s="141">
        <v>0</v>
      </c>
      <c r="AW2954" s="143">
        <v>0</v>
      </c>
      <c r="AY2954" s="146"/>
      <c r="AZ2954" s="1219"/>
    </row>
    <row r="2955" spans="1:52" ht="12.75" customHeight="1" x14ac:dyDescent="0.25">
      <c r="A2955" s="15"/>
      <c r="C2955" s="122"/>
      <c r="D2955" s="123"/>
      <c r="F2955" s="125"/>
      <c r="G2955" s="126"/>
      <c r="H2955" s="35"/>
      <c r="I2955" s="36"/>
      <c r="J2955" s="37"/>
      <c r="K2955" s="206" t="s">
        <v>76</v>
      </c>
      <c r="L2955" s="199">
        <v>0</v>
      </c>
      <c r="M2955" s="200">
        <v>0</v>
      </c>
      <c r="N2955" s="201">
        <v>0</v>
      </c>
      <c r="O2955" s="202">
        <v>0</v>
      </c>
      <c r="P2955" s="202">
        <v>0</v>
      </c>
      <c r="Q2955" s="202">
        <v>0</v>
      </c>
      <c r="R2955" s="202">
        <v>0</v>
      </c>
      <c r="S2955" s="202">
        <v>0</v>
      </c>
      <c r="T2955" s="203"/>
      <c r="U2955" s="135">
        <v>0</v>
      </c>
      <c r="V2955" s="135">
        <v>0</v>
      </c>
      <c r="W2955" s="202">
        <v>0</v>
      </c>
      <c r="X2955" s="202">
        <v>0</v>
      </c>
      <c r="Y2955" s="203"/>
      <c r="Z2955" s="135">
        <v>0</v>
      </c>
      <c r="AA2955" s="204">
        <v>0</v>
      </c>
      <c r="AB2955" s="202">
        <v>0</v>
      </c>
      <c r="AC2955" s="202">
        <v>0</v>
      </c>
      <c r="AD2955" s="202">
        <v>0</v>
      </c>
      <c r="AE2955" s="202">
        <v>0</v>
      </c>
      <c r="AF2955" s="202">
        <v>0</v>
      </c>
      <c r="AG2955" s="203"/>
      <c r="AH2955" s="135">
        <v>0</v>
      </c>
      <c r="AI2955" s="135">
        <v>0</v>
      </c>
      <c r="AJ2955" s="202">
        <v>0</v>
      </c>
      <c r="AK2955" s="202">
        <v>0</v>
      </c>
      <c r="AL2955" s="203"/>
      <c r="AM2955" s="205">
        <v>0</v>
      </c>
      <c r="AN2955" s="119">
        <v>0</v>
      </c>
      <c r="AO2955" s="120">
        <v>0</v>
      </c>
      <c r="AP2955" s="39">
        <v>0</v>
      </c>
      <c r="AQ2955" s="141">
        <v>0</v>
      </c>
      <c r="AR2955" s="141">
        <v>0</v>
      </c>
      <c r="AS2955" s="143">
        <v>0</v>
      </c>
      <c r="AT2955" s="144">
        <v>0</v>
      </c>
      <c r="AU2955" s="141">
        <v>0</v>
      </c>
      <c r="AV2955" s="141">
        <v>0</v>
      </c>
      <c r="AW2955" s="143">
        <v>0</v>
      </c>
      <c r="AX2955" s="12"/>
      <c r="AY2955" s="146"/>
      <c r="AZ2955" s="1219"/>
    </row>
    <row r="2956" spans="1:52" ht="12.75" customHeight="1" x14ac:dyDescent="0.25">
      <c r="A2956" s="356"/>
      <c r="B2956" s="225"/>
      <c r="C2956" s="122"/>
      <c r="D2956" s="357"/>
      <c r="F2956" s="125"/>
      <c r="G2956" s="126"/>
      <c r="H2956" s="35"/>
      <c r="I2956" s="36"/>
      <c r="J2956" s="37"/>
      <c r="K2956" s="244"/>
      <c r="L2956" s="241"/>
      <c r="M2956" s="242"/>
      <c r="N2956" s="201"/>
      <c r="O2956" s="202"/>
      <c r="P2956" s="202"/>
      <c r="Q2956" s="202"/>
      <c r="R2956" s="202"/>
      <c r="S2956" s="202"/>
      <c r="T2956" s="224"/>
      <c r="U2956" s="138"/>
      <c r="V2956" s="138"/>
      <c r="W2956" s="139"/>
      <c r="X2956" s="139"/>
      <c r="Y2956" s="224"/>
      <c r="Z2956" s="210"/>
      <c r="AA2956" s="204"/>
      <c r="AB2956" s="202"/>
      <c r="AC2956" s="202"/>
      <c r="AD2956" s="202"/>
      <c r="AE2956" s="202"/>
      <c r="AF2956" s="202"/>
      <c r="AG2956" s="224"/>
      <c r="AH2956" s="138"/>
      <c r="AI2956" s="138"/>
      <c r="AJ2956" s="139"/>
      <c r="AK2956" s="139"/>
      <c r="AL2956" s="224"/>
      <c r="AM2956" s="140"/>
      <c r="AN2956" s="211"/>
      <c r="AO2956" s="212"/>
      <c r="AP2956" s="39"/>
      <c r="AQ2956" s="141"/>
      <c r="AR2956" s="141"/>
      <c r="AS2956" s="143"/>
      <c r="AU2956" s="141"/>
      <c r="AV2956" s="141"/>
      <c r="AW2956" s="143"/>
      <c r="AY2956" s="146"/>
      <c r="AZ2956" s="1219"/>
    </row>
    <row r="2957" spans="1:52" ht="12.75" customHeight="1" x14ac:dyDescent="0.25">
      <c r="A2957" s="15"/>
      <c r="C2957" s="122"/>
      <c r="D2957" s="123"/>
      <c r="F2957" s="125"/>
      <c r="G2957" s="126"/>
      <c r="H2957" s="35"/>
      <c r="I2957" s="36"/>
      <c r="J2957" s="37"/>
      <c r="K2957" s="603"/>
      <c r="L2957" s="199"/>
      <c r="M2957" s="200"/>
      <c r="N2957" s="201"/>
      <c r="O2957" s="202"/>
      <c r="P2957" s="202"/>
      <c r="Q2957" s="202"/>
      <c r="R2957" s="202"/>
      <c r="S2957" s="202"/>
      <c r="T2957" s="224"/>
      <c r="U2957" s="138"/>
      <c r="V2957" s="138"/>
      <c r="W2957" s="139"/>
      <c r="X2957" s="139"/>
      <c r="Y2957" s="224"/>
      <c r="Z2957" s="210"/>
      <c r="AA2957" s="204"/>
      <c r="AB2957" s="202"/>
      <c r="AC2957" s="202"/>
      <c r="AD2957" s="202"/>
      <c r="AE2957" s="202"/>
      <c r="AF2957" s="202"/>
      <c r="AG2957" s="224"/>
      <c r="AH2957" s="138"/>
      <c r="AI2957" s="138"/>
      <c r="AJ2957" s="139"/>
      <c r="AK2957" s="139"/>
      <c r="AL2957" s="224"/>
      <c r="AM2957" s="140"/>
      <c r="AN2957" s="211"/>
      <c r="AO2957" s="212"/>
      <c r="AP2957" s="39"/>
      <c r="AQ2957" s="141"/>
      <c r="AR2957" s="141"/>
      <c r="AS2957" s="143"/>
      <c r="AU2957" s="141"/>
      <c r="AV2957" s="141"/>
      <c r="AW2957" s="143"/>
      <c r="AY2957" s="146"/>
      <c r="AZ2957" s="1219"/>
    </row>
    <row r="2958" spans="1:52" ht="12.75" customHeight="1" x14ac:dyDescent="0.25">
      <c r="A2958" s="356"/>
      <c r="B2958" s="225"/>
      <c r="C2958" s="122"/>
      <c r="D2958" s="357"/>
      <c r="E2958" s="226"/>
      <c r="F2958" s="122"/>
      <c r="G2958" s="126"/>
      <c r="H2958" s="35"/>
      <c r="I2958" s="36"/>
      <c r="J2958" s="37"/>
      <c r="K2958" s="116" t="s">
        <v>3422</v>
      </c>
      <c r="L2958" s="199"/>
      <c r="M2958" s="200"/>
      <c r="N2958" s="201"/>
      <c r="O2958" s="202"/>
      <c r="P2958" s="202"/>
      <c r="Q2958" s="202"/>
      <c r="R2958" s="202"/>
      <c r="S2958" s="202"/>
      <c r="T2958" s="224"/>
      <c r="U2958" s="138"/>
      <c r="V2958" s="138"/>
      <c r="W2958" s="139"/>
      <c r="X2958" s="139"/>
      <c r="Y2958" s="224"/>
      <c r="Z2958" s="210"/>
      <c r="AA2958" s="204"/>
      <c r="AB2958" s="202"/>
      <c r="AC2958" s="202"/>
      <c r="AD2958" s="202"/>
      <c r="AE2958" s="202"/>
      <c r="AF2958" s="202"/>
      <c r="AG2958" s="224"/>
      <c r="AH2958" s="138"/>
      <c r="AI2958" s="138"/>
      <c r="AJ2958" s="139"/>
      <c r="AK2958" s="139"/>
      <c r="AL2958" s="224"/>
      <c r="AM2958" s="140"/>
      <c r="AN2958" s="211"/>
      <c r="AO2958" s="212"/>
      <c r="AP2958" s="39"/>
      <c r="AQ2958" s="141"/>
      <c r="AR2958" s="141"/>
      <c r="AS2958" s="143"/>
      <c r="AU2958" s="141"/>
      <c r="AV2958" s="141"/>
      <c r="AW2958" s="143"/>
      <c r="AY2958" s="146"/>
      <c r="AZ2958" s="1219"/>
    </row>
    <row r="2959" spans="1:52" x14ac:dyDescent="0.25">
      <c r="A2959" s="15"/>
      <c r="C2959" s="122"/>
      <c r="D2959" s="123"/>
      <c r="F2959" s="125"/>
      <c r="G2959" s="126"/>
      <c r="H2959" s="35"/>
      <c r="I2959" s="36"/>
      <c r="J2959" s="37"/>
      <c r="K2959" s="116" t="s">
        <v>3423</v>
      </c>
      <c r="L2959" s="199"/>
      <c r="M2959" s="200"/>
      <c r="N2959" s="201"/>
      <c r="O2959" s="202"/>
      <c r="P2959" s="202"/>
      <c r="Q2959" s="202"/>
      <c r="R2959" s="202"/>
      <c r="S2959" s="202"/>
      <c r="T2959" s="224"/>
      <c r="U2959" s="133"/>
      <c r="V2959" s="133"/>
      <c r="W2959" s="134"/>
      <c r="X2959" s="134"/>
      <c r="Y2959" s="224"/>
      <c r="Z2959" s="135"/>
      <c r="AA2959" s="204"/>
      <c r="AB2959" s="202"/>
      <c r="AC2959" s="202"/>
      <c r="AD2959" s="202"/>
      <c r="AE2959" s="202"/>
      <c r="AF2959" s="202"/>
      <c r="AG2959" s="224"/>
      <c r="AH2959" s="133"/>
      <c r="AI2959" s="133"/>
      <c r="AJ2959" s="134"/>
      <c r="AK2959" s="134"/>
      <c r="AL2959" s="224"/>
      <c r="AM2959" s="205"/>
      <c r="AN2959" s="119"/>
      <c r="AO2959" s="120"/>
      <c r="AP2959" s="39"/>
      <c r="AQ2959" s="141"/>
      <c r="AR2959" s="141"/>
      <c r="AS2959" s="143"/>
      <c r="AU2959" s="141"/>
      <c r="AV2959" s="141"/>
      <c r="AW2959" s="143"/>
      <c r="AY2959" s="146"/>
      <c r="AZ2959" s="1219"/>
    </row>
    <row r="2960" spans="1:52" ht="12.75" customHeight="1" x14ac:dyDescent="0.25">
      <c r="A2960" s="15"/>
      <c r="C2960" s="122"/>
      <c r="D2960" s="123"/>
      <c r="F2960" s="125"/>
      <c r="G2960" s="126"/>
      <c r="H2960" s="35"/>
      <c r="I2960" s="36"/>
      <c r="J2960" s="37"/>
      <c r="K2960" s="1052"/>
      <c r="L2960" s="199"/>
      <c r="M2960" s="200"/>
      <c r="N2960" s="201"/>
      <c r="O2960" s="202"/>
      <c r="P2960" s="202"/>
      <c r="Q2960" s="202"/>
      <c r="R2960" s="202"/>
      <c r="S2960" s="202"/>
      <c r="T2960" s="224"/>
      <c r="U2960" s="133"/>
      <c r="V2960" s="133"/>
      <c r="W2960" s="134"/>
      <c r="X2960" s="134"/>
      <c r="Y2960" s="224"/>
      <c r="Z2960" s="135"/>
      <c r="AA2960" s="204"/>
      <c r="AB2960" s="202"/>
      <c r="AC2960" s="202"/>
      <c r="AD2960" s="202"/>
      <c r="AE2960" s="202"/>
      <c r="AF2960" s="202"/>
      <c r="AG2960" s="224"/>
      <c r="AH2960" s="133"/>
      <c r="AI2960" s="133"/>
      <c r="AJ2960" s="134"/>
      <c r="AK2960" s="134"/>
      <c r="AL2960" s="224"/>
      <c r="AM2960" s="205"/>
      <c r="AN2960" s="119"/>
      <c r="AO2960" s="120"/>
      <c r="AP2960" s="39"/>
      <c r="AQ2960" s="141"/>
      <c r="AR2960" s="141"/>
      <c r="AS2960" s="143"/>
      <c r="AU2960" s="141"/>
      <c r="AV2960" s="141"/>
      <c r="AW2960" s="143"/>
      <c r="AY2960" s="146"/>
      <c r="AZ2960" s="1219"/>
    </row>
    <row r="2961" spans="1:64" ht="35.1" customHeight="1" x14ac:dyDescent="0.25">
      <c r="A2961" s="15" t="s">
        <v>2799</v>
      </c>
      <c r="B2961" s="225">
        <v>18</v>
      </c>
      <c r="C2961" s="122" t="s">
        <v>1315</v>
      </c>
      <c r="D2961" s="123">
        <v>1000</v>
      </c>
      <c r="E2961" s="226"/>
      <c r="F2961" s="122">
        <v>17</v>
      </c>
      <c r="G2961" s="126">
        <v>1</v>
      </c>
      <c r="H2961" s="35" t="str">
        <f t="shared" si="2267"/>
        <v>115</v>
      </c>
      <c r="I2961" s="36" t="s">
        <v>1157</v>
      </c>
      <c r="J2961" s="37" t="s">
        <v>3424</v>
      </c>
      <c r="K2961" s="244" t="s">
        <v>3425</v>
      </c>
      <c r="L2961" s="232">
        <v>300</v>
      </c>
      <c r="M2961" s="233">
        <v>306</v>
      </c>
      <c r="N2961" s="130"/>
      <c r="O2961" s="131"/>
      <c r="P2961" s="131"/>
      <c r="Q2961" s="131"/>
      <c r="R2961" s="131"/>
      <c r="S2961" s="131"/>
      <c r="T2961" s="132" t="str">
        <f t="shared" ref="T2961:T2980" si="2302">IF(SUM(N2961:S2961)=U2961,"OK",SUM(N2961:S2961)-U2961)</f>
        <v>OK</v>
      </c>
      <c r="U2961" s="138"/>
      <c r="V2961" s="138"/>
      <c r="W2961" s="139"/>
      <c r="X2961" s="139"/>
      <c r="Y2961" s="132" t="str">
        <f t="shared" ref="Y2961:Y2980" si="2303">IF(SUM(W2961:X2961)=Z2961,"OK",SUM(W2961:X2961)-Z2961)</f>
        <v>OK</v>
      </c>
      <c r="Z2961" s="210"/>
      <c r="AA2961" s="204"/>
      <c r="AB2961" s="202"/>
      <c r="AC2961" s="202"/>
      <c r="AD2961" s="202"/>
      <c r="AE2961" s="202"/>
      <c r="AF2961" s="202"/>
      <c r="AG2961" s="132" t="str">
        <f t="shared" ref="AG2961:AG2980" si="2304">IF(SUM(AA2961:AF2961)=AH2961,"OK",SUM(AA2961:AF2961)-AH2961)</f>
        <v>OK</v>
      </c>
      <c r="AH2961" s="138"/>
      <c r="AI2961" s="138"/>
      <c r="AJ2961" s="139"/>
      <c r="AK2961" s="139"/>
      <c r="AL2961" s="132" t="str">
        <f t="shared" ref="AL2961:AL2980" si="2305">IF(SUM(AJ2961:AK2961)=AM2961,"OK",SUM(AJ2961:AK2961)-AM2961)</f>
        <v>OK</v>
      </c>
      <c r="AM2961" s="140"/>
      <c r="AN2961" s="119">
        <f t="shared" ref="AN2961:AN2980" si="2306">L2961+U2961+V2961+Z2961</f>
        <v>300</v>
      </c>
      <c r="AO2961" s="120">
        <f t="shared" ref="AO2961:AO2980" si="2307">M2961+AH2961+AI2961+AM2961</f>
        <v>306</v>
      </c>
      <c r="AP2961" s="39">
        <f t="shared" ref="AP2961:AP2980" si="2308">L2961</f>
        <v>300</v>
      </c>
      <c r="AQ2961" s="141">
        <f t="shared" ref="AQ2961:AQ2980" si="2309">AN2961</f>
        <v>300</v>
      </c>
      <c r="AR2961" s="142">
        <f t="shared" ref="AR2961:AR2980" si="2310">AQ2961-AP2961</f>
        <v>0</v>
      </c>
      <c r="AS2961" s="143">
        <f t="shared" ref="AS2961:AS2980" si="2311">AR2961/AP2961</f>
        <v>0</v>
      </c>
      <c r="AT2961" s="144">
        <f t="shared" ref="AT2961:AT2980" si="2312">M2961</f>
        <v>306</v>
      </c>
      <c r="AU2961" s="141">
        <f t="shared" ref="AU2961:AU2980" si="2313">AO2961</f>
        <v>306</v>
      </c>
      <c r="AV2961" s="142">
        <f t="shared" ref="AV2961:AV2980" si="2314">AU2961-AT2961</f>
        <v>0</v>
      </c>
      <c r="AW2961" s="143">
        <f t="shared" ref="AW2961:AW2980" si="2315">AV2961/AT2961</f>
        <v>0</v>
      </c>
      <c r="AY2961" s="146" t="str">
        <f t="shared" ref="AY2961:AY2981" si="2316">RIGHT(LEFT(I2961,3),2)&amp;"."&amp;RIGHT(LEFT(I2961,5),2)</f>
        <v>01.00</v>
      </c>
      <c r="AZ2961" s="1219" t="b">
        <f>COUNTIF('[1]Codes SEC'!$B$2:$B$250,Ministres!AY2961)&gt;0</f>
        <v>1</v>
      </c>
    </row>
    <row r="2962" spans="1:64" ht="35.1" customHeight="1" x14ac:dyDescent="0.25">
      <c r="A2962" s="15" t="s">
        <v>2799</v>
      </c>
      <c r="B2962" s="225">
        <v>18</v>
      </c>
      <c r="C2962" s="122" t="s">
        <v>1315</v>
      </c>
      <c r="D2962" s="123">
        <v>1000</v>
      </c>
      <c r="E2962" s="226"/>
      <c r="F2962" s="122">
        <v>12</v>
      </c>
      <c r="G2962" s="126">
        <v>1</v>
      </c>
      <c r="H2962" s="35" t="str">
        <f t="shared" si="2267"/>
        <v>115</v>
      </c>
      <c r="I2962" s="36" t="s">
        <v>96</v>
      </c>
      <c r="J2962" s="37" t="s">
        <v>3426</v>
      </c>
      <c r="K2962" s="244" t="s">
        <v>3427</v>
      </c>
      <c r="L2962" s="232">
        <v>1429</v>
      </c>
      <c r="M2962" s="233">
        <v>1560</v>
      </c>
      <c r="N2962" s="130"/>
      <c r="O2962" s="131"/>
      <c r="P2962" s="131"/>
      <c r="Q2962" s="131"/>
      <c r="R2962" s="131"/>
      <c r="S2962" s="131"/>
      <c r="T2962" s="132" t="str">
        <f t="shared" si="2302"/>
        <v>OK</v>
      </c>
      <c r="U2962" s="138"/>
      <c r="V2962" s="138"/>
      <c r="W2962" s="139"/>
      <c r="X2962" s="139"/>
      <c r="Y2962" s="132" t="str">
        <f t="shared" si="2303"/>
        <v>OK</v>
      </c>
      <c r="Z2962" s="210"/>
      <c r="AA2962" s="204"/>
      <c r="AB2962" s="202"/>
      <c r="AC2962" s="202"/>
      <c r="AD2962" s="202"/>
      <c r="AE2962" s="202"/>
      <c r="AF2962" s="202"/>
      <c r="AG2962" s="132" t="str">
        <f t="shared" si="2304"/>
        <v>OK</v>
      </c>
      <c r="AH2962" s="138"/>
      <c r="AI2962" s="138"/>
      <c r="AJ2962" s="139"/>
      <c r="AK2962" s="139"/>
      <c r="AL2962" s="132" t="str">
        <f t="shared" si="2305"/>
        <v>OK</v>
      </c>
      <c r="AM2962" s="140"/>
      <c r="AN2962" s="119">
        <f t="shared" si="2306"/>
        <v>1429</v>
      </c>
      <c r="AO2962" s="120">
        <f t="shared" si="2307"/>
        <v>1560</v>
      </c>
      <c r="AP2962" s="39">
        <f t="shared" si="2308"/>
        <v>1429</v>
      </c>
      <c r="AQ2962" s="141">
        <f t="shared" si="2309"/>
        <v>1429</v>
      </c>
      <c r="AR2962" s="142">
        <f t="shared" si="2310"/>
        <v>0</v>
      </c>
      <c r="AS2962" s="143">
        <f t="shared" si="2311"/>
        <v>0</v>
      </c>
      <c r="AT2962" s="144">
        <f t="shared" si="2312"/>
        <v>1560</v>
      </c>
      <c r="AU2962" s="141">
        <f t="shared" si="2313"/>
        <v>1560</v>
      </c>
      <c r="AV2962" s="142">
        <f t="shared" si="2314"/>
        <v>0</v>
      </c>
      <c r="AW2962" s="143">
        <f t="shared" si="2315"/>
        <v>0</v>
      </c>
      <c r="AY2962" s="146" t="str">
        <f t="shared" si="2316"/>
        <v>12.11</v>
      </c>
      <c r="AZ2962" s="1219" t="b">
        <f>COUNTIF('[1]Codes SEC'!$B$2:$B$250,Ministres!AY2962)&gt;0</f>
        <v>1</v>
      </c>
    </row>
    <row r="2963" spans="1:64" ht="35.1" customHeight="1" x14ac:dyDescent="0.25">
      <c r="A2963" s="15" t="s">
        <v>2799</v>
      </c>
      <c r="B2963" s="225">
        <v>18</v>
      </c>
      <c r="C2963" s="122" t="s">
        <v>1315</v>
      </c>
      <c r="D2963" s="123">
        <v>1000</v>
      </c>
      <c r="E2963" s="226"/>
      <c r="F2963" s="122">
        <v>12</v>
      </c>
      <c r="G2963" s="126">
        <v>1</v>
      </c>
      <c r="H2963" s="35" t="str">
        <f t="shared" si="2267"/>
        <v>115</v>
      </c>
      <c r="I2963" s="36" t="s">
        <v>3428</v>
      </c>
      <c r="J2963" s="37" t="s">
        <v>3429</v>
      </c>
      <c r="K2963" s="244" t="s">
        <v>3430</v>
      </c>
      <c r="L2963" s="232">
        <v>67</v>
      </c>
      <c r="M2963" s="233">
        <v>67</v>
      </c>
      <c r="N2963" s="130"/>
      <c r="O2963" s="131"/>
      <c r="P2963" s="131"/>
      <c r="Q2963" s="131"/>
      <c r="R2963" s="131"/>
      <c r="S2963" s="131"/>
      <c r="T2963" s="132" t="str">
        <f t="shared" si="2302"/>
        <v>OK</v>
      </c>
      <c r="U2963" s="138"/>
      <c r="V2963" s="138"/>
      <c r="W2963" s="139"/>
      <c r="X2963" s="139"/>
      <c r="Y2963" s="132" t="str">
        <f t="shared" si="2303"/>
        <v>OK</v>
      </c>
      <c r="Z2963" s="210"/>
      <c r="AA2963" s="204"/>
      <c r="AB2963" s="202"/>
      <c r="AC2963" s="202"/>
      <c r="AD2963" s="202"/>
      <c r="AE2963" s="202"/>
      <c r="AF2963" s="202"/>
      <c r="AG2963" s="132" t="str">
        <f t="shared" si="2304"/>
        <v>OK</v>
      </c>
      <c r="AH2963" s="138"/>
      <c r="AI2963" s="138"/>
      <c r="AJ2963" s="139"/>
      <c r="AK2963" s="139"/>
      <c r="AL2963" s="132" t="str">
        <f t="shared" si="2305"/>
        <v>OK</v>
      </c>
      <c r="AM2963" s="140"/>
      <c r="AN2963" s="119">
        <f t="shared" si="2306"/>
        <v>67</v>
      </c>
      <c r="AO2963" s="120">
        <f t="shared" si="2307"/>
        <v>67</v>
      </c>
      <c r="AP2963" s="39">
        <f t="shared" si="2308"/>
        <v>67</v>
      </c>
      <c r="AQ2963" s="141">
        <f t="shared" si="2309"/>
        <v>67</v>
      </c>
      <c r="AR2963" s="142">
        <f t="shared" si="2310"/>
        <v>0</v>
      </c>
      <c r="AS2963" s="143">
        <f t="shared" si="2311"/>
        <v>0</v>
      </c>
      <c r="AT2963" s="144">
        <f t="shared" si="2312"/>
        <v>67</v>
      </c>
      <c r="AU2963" s="141">
        <f t="shared" si="2313"/>
        <v>67</v>
      </c>
      <c r="AV2963" s="142">
        <f t="shared" si="2314"/>
        <v>0</v>
      </c>
      <c r="AW2963" s="143">
        <f t="shared" si="2315"/>
        <v>0</v>
      </c>
      <c r="AY2963" s="146" t="str">
        <f t="shared" si="2316"/>
        <v>21.50</v>
      </c>
      <c r="AZ2963" s="1219" t="b">
        <f>COUNTIF('[1]Codes SEC'!$B$2:$B$250,Ministres!AY2963)&gt;0</f>
        <v>1</v>
      </c>
    </row>
    <row r="2964" spans="1:64" ht="35.1" customHeight="1" x14ac:dyDescent="0.25">
      <c r="A2964" s="15" t="s">
        <v>2799</v>
      </c>
      <c r="B2964" s="225">
        <v>18</v>
      </c>
      <c r="C2964" s="122" t="s">
        <v>1315</v>
      </c>
      <c r="D2964" s="123">
        <v>1000</v>
      </c>
      <c r="E2964" s="226"/>
      <c r="F2964" s="122">
        <v>12</v>
      </c>
      <c r="G2964" s="126">
        <v>1</v>
      </c>
      <c r="H2964" s="35" t="str">
        <f t="shared" si="2267"/>
        <v>115</v>
      </c>
      <c r="I2964" s="36">
        <v>83122000</v>
      </c>
      <c r="J2964" s="37" t="s">
        <v>3431</v>
      </c>
      <c r="K2964" s="581" t="s">
        <v>3432</v>
      </c>
      <c r="L2964" s="232">
        <v>0</v>
      </c>
      <c r="M2964" s="233">
        <v>0</v>
      </c>
      <c r="N2964" s="130"/>
      <c r="O2964" s="131"/>
      <c r="P2964" s="131"/>
      <c r="Q2964" s="131"/>
      <c r="R2964" s="131"/>
      <c r="S2964" s="131"/>
      <c r="T2964" s="132" t="str">
        <f>IF(SUM(N2964:S2964)=U2964,"OK",SUM(N2964:S2964)-U2964)</f>
        <v>OK</v>
      </c>
      <c r="U2964" s="138"/>
      <c r="V2964" s="138"/>
      <c r="W2964" s="139"/>
      <c r="X2964" s="139"/>
      <c r="Y2964" s="132" t="str">
        <f>IF(SUM(W2964:X2964)=Z2964,"OK",SUM(W2964:X2964)-Z2964)</f>
        <v>OK</v>
      </c>
      <c r="Z2964" s="210"/>
      <c r="AA2964" s="204"/>
      <c r="AB2964" s="202"/>
      <c r="AC2964" s="202"/>
      <c r="AD2964" s="202"/>
      <c r="AE2964" s="202"/>
      <c r="AF2964" s="202"/>
      <c r="AG2964" s="132" t="str">
        <f>IF(SUM(AA2964:AF2964)=AH2964,"OK",SUM(AA2964:AF2964)-AH2964)</f>
        <v>OK</v>
      </c>
      <c r="AH2964" s="138"/>
      <c r="AI2964" s="138"/>
      <c r="AJ2964" s="139"/>
      <c r="AK2964" s="139"/>
      <c r="AL2964" s="132" t="str">
        <f>IF(SUM(AJ2964:AK2964)=AM2964,"OK",SUM(AJ2964:AK2964)-AM2964)</f>
        <v>OK</v>
      </c>
      <c r="AM2964" s="140"/>
      <c r="AN2964" s="119">
        <f>L2964+U2964+V2964+Z2964</f>
        <v>0</v>
      </c>
      <c r="AO2964" s="120">
        <f>M2964+AH2964+AI2964+AM2964</f>
        <v>0</v>
      </c>
      <c r="AP2964" s="39">
        <f>L2964</f>
        <v>0</v>
      </c>
      <c r="AQ2964" s="141">
        <f>AN2964</f>
        <v>0</v>
      </c>
      <c r="AR2964" s="142">
        <f>AQ2964-AP2964</f>
        <v>0</v>
      </c>
      <c r="AS2964" s="143" t="e">
        <f>AR2964/AP2964</f>
        <v>#DIV/0!</v>
      </c>
      <c r="AT2964" s="144">
        <f>M2964</f>
        <v>0</v>
      </c>
      <c r="AU2964" s="141">
        <f>AO2964</f>
        <v>0</v>
      </c>
      <c r="AV2964" s="142">
        <f>AU2964-AT2964</f>
        <v>0</v>
      </c>
      <c r="AW2964" s="143" t="e">
        <f>AV2964/AT2964</f>
        <v>#DIV/0!</v>
      </c>
      <c r="AY2964" s="146" t="str">
        <f t="shared" si="2316"/>
        <v>31.22</v>
      </c>
      <c r="AZ2964" s="1219" t="b">
        <f>COUNTIF('[1]Codes SEC'!$B$2:$B$250,Ministres!AY2964)&gt;0</f>
        <v>1</v>
      </c>
    </row>
    <row r="2965" spans="1:64" ht="35.1" customHeight="1" x14ac:dyDescent="0.25">
      <c r="A2965" s="15" t="s">
        <v>2799</v>
      </c>
      <c r="B2965" s="225">
        <v>18</v>
      </c>
      <c r="C2965" s="122" t="s">
        <v>1315</v>
      </c>
      <c r="D2965" s="123">
        <v>1000</v>
      </c>
      <c r="E2965" s="226"/>
      <c r="F2965" s="122">
        <v>12</v>
      </c>
      <c r="G2965" s="126">
        <v>1</v>
      </c>
      <c r="H2965" s="35" t="str">
        <f t="shared" si="2267"/>
        <v>115</v>
      </c>
      <c r="I2965" s="36" t="s">
        <v>204</v>
      </c>
      <c r="J2965" s="37" t="s">
        <v>3433</v>
      </c>
      <c r="K2965" s="244" t="s">
        <v>3434</v>
      </c>
      <c r="L2965" s="232">
        <v>1620</v>
      </c>
      <c r="M2965" s="233">
        <v>1900</v>
      </c>
      <c r="N2965" s="130"/>
      <c r="O2965" s="131"/>
      <c r="P2965" s="131"/>
      <c r="Q2965" s="131"/>
      <c r="R2965" s="131"/>
      <c r="S2965" s="131"/>
      <c r="T2965" s="132" t="str">
        <f t="shared" si="2302"/>
        <v>OK</v>
      </c>
      <c r="U2965" s="138"/>
      <c r="V2965" s="138"/>
      <c r="W2965" s="139"/>
      <c r="X2965" s="139"/>
      <c r="Y2965" s="132" t="str">
        <f t="shared" si="2303"/>
        <v>OK</v>
      </c>
      <c r="Z2965" s="210"/>
      <c r="AA2965" s="204"/>
      <c r="AB2965" s="202"/>
      <c r="AC2965" s="202"/>
      <c r="AD2965" s="202"/>
      <c r="AE2965" s="202"/>
      <c r="AF2965" s="202"/>
      <c r="AG2965" s="132" t="str">
        <f t="shared" si="2304"/>
        <v>OK</v>
      </c>
      <c r="AH2965" s="138"/>
      <c r="AI2965" s="138"/>
      <c r="AJ2965" s="139"/>
      <c r="AK2965" s="139"/>
      <c r="AL2965" s="132" t="str">
        <f t="shared" si="2305"/>
        <v>OK</v>
      </c>
      <c r="AM2965" s="140"/>
      <c r="AN2965" s="119">
        <f t="shared" si="2306"/>
        <v>1620</v>
      </c>
      <c r="AO2965" s="120">
        <f t="shared" si="2307"/>
        <v>1900</v>
      </c>
      <c r="AP2965" s="39">
        <f t="shared" si="2308"/>
        <v>1620</v>
      </c>
      <c r="AQ2965" s="141">
        <f t="shared" si="2309"/>
        <v>1620</v>
      </c>
      <c r="AR2965" s="142">
        <f t="shared" si="2310"/>
        <v>0</v>
      </c>
      <c r="AS2965" s="143">
        <f t="shared" si="2311"/>
        <v>0</v>
      </c>
      <c r="AT2965" s="144">
        <f t="shared" si="2312"/>
        <v>1900</v>
      </c>
      <c r="AU2965" s="141">
        <f t="shared" si="2313"/>
        <v>1900</v>
      </c>
      <c r="AV2965" s="142">
        <f t="shared" si="2314"/>
        <v>0</v>
      </c>
      <c r="AW2965" s="143">
        <f t="shared" si="2315"/>
        <v>0</v>
      </c>
      <c r="AY2965" s="146" t="str">
        <f t="shared" si="2316"/>
        <v>31.32</v>
      </c>
      <c r="AZ2965" s="1219" t="b">
        <f>COUNTIF('[1]Codes SEC'!$B$2:$B$250,Ministres!AY2965)&gt;0</f>
        <v>1</v>
      </c>
    </row>
    <row r="2966" spans="1:64" ht="35.1" customHeight="1" x14ac:dyDescent="0.25">
      <c r="A2966" s="15" t="s">
        <v>2799</v>
      </c>
      <c r="B2966" s="225">
        <v>18</v>
      </c>
      <c r="C2966" s="122" t="s">
        <v>1315</v>
      </c>
      <c r="D2966" s="123">
        <v>1000</v>
      </c>
      <c r="E2966" s="226"/>
      <c r="F2966" s="122">
        <v>12</v>
      </c>
      <c r="G2966" s="126">
        <v>1</v>
      </c>
      <c r="H2966" s="35" t="str">
        <f t="shared" si="2267"/>
        <v>115</v>
      </c>
      <c r="I2966" s="36" t="s">
        <v>207</v>
      </c>
      <c r="J2966" s="37" t="s">
        <v>3435</v>
      </c>
      <c r="K2966" s="244" t="s">
        <v>3436</v>
      </c>
      <c r="L2966" s="232">
        <v>1556</v>
      </c>
      <c r="M2966" s="233">
        <v>900</v>
      </c>
      <c r="N2966" s="130"/>
      <c r="O2966" s="131"/>
      <c r="P2966" s="131"/>
      <c r="Q2966" s="131"/>
      <c r="R2966" s="131"/>
      <c r="S2966" s="131"/>
      <c r="T2966" s="132" t="str">
        <f t="shared" si="2302"/>
        <v>OK</v>
      </c>
      <c r="U2966" s="138"/>
      <c r="V2966" s="138"/>
      <c r="W2966" s="139"/>
      <c r="X2966" s="139"/>
      <c r="Y2966" s="132" t="str">
        <f t="shared" si="2303"/>
        <v>OK</v>
      </c>
      <c r="Z2966" s="210"/>
      <c r="AA2966" s="204"/>
      <c r="AB2966" s="202"/>
      <c r="AC2966" s="202"/>
      <c r="AD2966" s="202"/>
      <c r="AE2966" s="202"/>
      <c r="AF2966" s="202"/>
      <c r="AG2966" s="132" t="str">
        <f t="shared" si="2304"/>
        <v>OK</v>
      </c>
      <c r="AH2966" s="138"/>
      <c r="AI2966" s="138"/>
      <c r="AJ2966" s="139"/>
      <c r="AK2966" s="139"/>
      <c r="AL2966" s="132" t="str">
        <f t="shared" si="2305"/>
        <v>OK</v>
      </c>
      <c r="AM2966" s="140"/>
      <c r="AN2966" s="119">
        <f t="shared" si="2306"/>
        <v>1556</v>
      </c>
      <c r="AO2966" s="120">
        <f t="shared" si="2307"/>
        <v>900</v>
      </c>
      <c r="AP2966" s="39">
        <f t="shared" si="2308"/>
        <v>1556</v>
      </c>
      <c r="AQ2966" s="141">
        <f t="shared" si="2309"/>
        <v>1556</v>
      </c>
      <c r="AR2966" s="142">
        <f t="shared" si="2310"/>
        <v>0</v>
      </c>
      <c r="AS2966" s="143">
        <f t="shared" si="2311"/>
        <v>0</v>
      </c>
      <c r="AT2966" s="144">
        <f t="shared" si="2312"/>
        <v>900</v>
      </c>
      <c r="AU2966" s="141">
        <f t="shared" si="2313"/>
        <v>900</v>
      </c>
      <c r="AV2966" s="142">
        <f t="shared" si="2314"/>
        <v>0</v>
      </c>
      <c r="AW2966" s="143">
        <f t="shared" si="2315"/>
        <v>0</v>
      </c>
      <c r="AY2966" s="146" t="str">
        <f t="shared" si="2316"/>
        <v>33.00</v>
      </c>
      <c r="AZ2966" s="1219" t="b">
        <f>COUNTIF('[1]Codes SEC'!$B$2:$B$250,Ministres!AY2966)&gt;0</f>
        <v>1</v>
      </c>
    </row>
    <row r="2967" spans="1:64" ht="35.1" customHeight="1" x14ac:dyDescent="0.25">
      <c r="A2967" s="15" t="s">
        <v>2799</v>
      </c>
      <c r="B2967" s="225">
        <v>18</v>
      </c>
      <c r="C2967" s="122" t="s">
        <v>1315</v>
      </c>
      <c r="D2967" s="123">
        <v>1000</v>
      </c>
      <c r="E2967" s="226"/>
      <c r="F2967" s="122">
        <v>12</v>
      </c>
      <c r="G2967" s="126">
        <v>1</v>
      </c>
      <c r="H2967" s="35" t="str">
        <f t="shared" si="2267"/>
        <v>115</v>
      </c>
      <c r="I2967" s="36" t="s">
        <v>207</v>
      </c>
      <c r="J2967" s="37" t="s">
        <v>3437</v>
      </c>
      <c r="K2967" s="244" t="s">
        <v>3438</v>
      </c>
      <c r="L2967" s="232">
        <v>52</v>
      </c>
      <c r="M2967" s="233">
        <v>52</v>
      </c>
      <c r="N2967" s="130"/>
      <c r="O2967" s="131"/>
      <c r="P2967" s="131"/>
      <c r="Q2967" s="131"/>
      <c r="R2967" s="131"/>
      <c r="S2967" s="131"/>
      <c r="T2967" s="132" t="str">
        <f t="shared" si="2302"/>
        <v>OK</v>
      </c>
      <c r="U2967" s="138"/>
      <c r="V2967" s="138"/>
      <c r="W2967" s="139"/>
      <c r="X2967" s="139"/>
      <c r="Y2967" s="132" t="str">
        <f t="shared" si="2303"/>
        <v>OK</v>
      </c>
      <c r="Z2967" s="210"/>
      <c r="AA2967" s="204"/>
      <c r="AB2967" s="202"/>
      <c r="AC2967" s="202"/>
      <c r="AD2967" s="202"/>
      <c r="AE2967" s="202"/>
      <c r="AF2967" s="202"/>
      <c r="AG2967" s="132" t="str">
        <f t="shared" si="2304"/>
        <v>OK</v>
      </c>
      <c r="AH2967" s="138"/>
      <c r="AI2967" s="138"/>
      <c r="AJ2967" s="139"/>
      <c r="AK2967" s="139"/>
      <c r="AL2967" s="132" t="str">
        <f t="shared" si="2305"/>
        <v>OK</v>
      </c>
      <c r="AM2967" s="140"/>
      <c r="AN2967" s="119">
        <f t="shared" si="2306"/>
        <v>52</v>
      </c>
      <c r="AO2967" s="120">
        <f t="shared" si="2307"/>
        <v>52</v>
      </c>
      <c r="AP2967" s="39">
        <f t="shared" si="2308"/>
        <v>52</v>
      </c>
      <c r="AQ2967" s="141">
        <f t="shared" si="2309"/>
        <v>52</v>
      </c>
      <c r="AR2967" s="142">
        <f t="shared" si="2310"/>
        <v>0</v>
      </c>
      <c r="AS2967" s="143">
        <f t="shared" si="2311"/>
        <v>0</v>
      </c>
      <c r="AT2967" s="144">
        <f t="shared" si="2312"/>
        <v>52</v>
      </c>
      <c r="AU2967" s="141">
        <f t="shared" si="2313"/>
        <v>52</v>
      </c>
      <c r="AV2967" s="142">
        <f t="shared" si="2314"/>
        <v>0</v>
      </c>
      <c r="AW2967" s="143">
        <f t="shared" si="2315"/>
        <v>0</v>
      </c>
      <c r="AY2967" s="146" t="str">
        <f t="shared" si="2316"/>
        <v>33.00</v>
      </c>
      <c r="AZ2967" s="1219" t="b">
        <f>COUNTIF('[1]Codes SEC'!$B$2:$B$250,Ministres!AY2967)&gt;0</f>
        <v>1</v>
      </c>
    </row>
    <row r="2968" spans="1:64" ht="35.1" customHeight="1" x14ac:dyDescent="0.25">
      <c r="A2968" s="356" t="s">
        <v>2799</v>
      </c>
      <c r="B2968" s="225">
        <v>18</v>
      </c>
      <c r="C2968" s="122" t="s">
        <v>1315</v>
      </c>
      <c r="D2968" s="123">
        <v>1000</v>
      </c>
      <c r="E2968" s="226"/>
      <c r="F2968" s="122">
        <v>12</v>
      </c>
      <c r="G2968" s="126">
        <v>1</v>
      </c>
      <c r="H2968" s="35" t="str">
        <f t="shared" si="2267"/>
        <v>115</v>
      </c>
      <c r="I2968" s="36" t="s">
        <v>121</v>
      </c>
      <c r="J2968" s="37" t="s">
        <v>3439</v>
      </c>
      <c r="K2968" s="244" t="s">
        <v>3440</v>
      </c>
      <c r="L2968" s="232">
        <v>0</v>
      </c>
      <c r="M2968" s="233">
        <v>30</v>
      </c>
      <c r="N2968" s="130"/>
      <c r="O2968" s="131"/>
      <c r="P2968" s="131"/>
      <c r="Q2968" s="131"/>
      <c r="R2968" s="131"/>
      <c r="S2968" s="131"/>
      <c r="T2968" s="132" t="str">
        <f t="shared" si="2302"/>
        <v>OK</v>
      </c>
      <c r="U2968" s="138"/>
      <c r="V2968" s="138"/>
      <c r="W2968" s="139"/>
      <c r="X2968" s="139"/>
      <c r="Y2968" s="132" t="str">
        <f t="shared" si="2303"/>
        <v>OK</v>
      </c>
      <c r="Z2968" s="210"/>
      <c r="AA2968" s="204"/>
      <c r="AB2968" s="202"/>
      <c r="AC2968" s="202"/>
      <c r="AD2968" s="202"/>
      <c r="AE2968" s="202"/>
      <c r="AF2968" s="202"/>
      <c r="AG2968" s="132" t="str">
        <f t="shared" si="2304"/>
        <v>OK</v>
      </c>
      <c r="AH2968" s="138"/>
      <c r="AI2968" s="138"/>
      <c r="AJ2968" s="139"/>
      <c r="AK2968" s="139"/>
      <c r="AL2968" s="132" t="str">
        <f t="shared" si="2305"/>
        <v>OK</v>
      </c>
      <c r="AM2968" s="140"/>
      <c r="AN2968" s="119">
        <f t="shared" si="2306"/>
        <v>0</v>
      </c>
      <c r="AO2968" s="120">
        <f t="shared" si="2307"/>
        <v>30</v>
      </c>
      <c r="AP2968" s="39">
        <f t="shared" si="2308"/>
        <v>0</v>
      </c>
      <c r="AQ2968" s="141">
        <f t="shared" si="2309"/>
        <v>0</v>
      </c>
      <c r="AR2968" s="142">
        <f t="shared" si="2310"/>
        <v>0</v>
      </c>
      <c r="AS2968" s="143" t="e">
        <f t="shared" si="2311"/>
        <v>#DIV/0!</v>
      </c>
      <c r="AT2968" s="144">
        <f t="shared" si="2312"/>
        <v>30</v>
      </c>
      <c r="AU2968" s="141">
        <f t="shared" si="2313"/>
        <v>30</v>
      </c>
      <c r="AV2968" s="142">
        <f t="shared" si="2314"/>
        <v>0</v>
      </c>
      <c r="AW2968" s="143">
        <f t="shared" si="2315"/>
        <v>0</v>
      </c>
      <c r="AY2968" s="146" t="str">
        <f t="shared" si="2316"/>
        <v>41.40</v>
      </c>
      <c r="AZ2968" s="1219" t="b">
        <f>COUNTIF('[1]Codes SEC'!$B$2:$B$250,Ministres!AY2968)&gt;0</f>
        <v>1</v>
      </c>
    </row>
    <row r="2969" spans="1:64" ht="35.1" customHeight="1" x14ac:dyDescent="0.25">
      <c r="A2969" s="15" t="s">
        <v>2799</v>
      </c>
      <c r="B2969" s="225">
        <v>18</v>
      </c>
      <c r="C2969" s="122" t="s">
        <v>1315</v>
      </c>
      <c r="D2969" s="123">
        <v>1000</v>
      </c>
      <c r="E2969" s="226"/>
      <c r="F2969" s="122">
        <v>5</v>
      </c>
      <c r="G2969" s="126">
        <v>3</v>
      </c>
      <c r="H2969" s="35" t="str">
        <f t="shared" si="2267"/>
        <v>115</v>
      </c>
      <c r="I2969" s="36" t="s">
        <v>121</v>
      </c>
      <c r="J2969" s="37" t="s">
        <v>3441</v>
      </c>
      <c r="K2969" s="244" t="s">
        <v>3442</v>
      </c>
      <c r="L2969" s="232">
        <v>6863</v>
      </c>
      <c r="M2969" s="233">
        <v>6863</v>
      </c>
      <c r="N2969" s="130"/>
      <c r="O2969" s="131"/>
      <c r="P2969" s="131"/>
      <c r="Q2969" s="131"/>
      <c r="R2969" s="131"/>
      <c r="S2969" s="131"/>
      <c r="T2969" s="132" t="str">
        <f t="shared" si="2302"/>
        <v>OK</v>
      </c>
      <c r="U2969" s="138"/>
      <c r="V2969" s="138"/>
      <c r="W2969" s="139"/>
      <c r="X2969" s="139"/>
      <c r="Y2969" s="132" t="str">
        <f t="shared" si="2303"/>
        <v>OK</v>
      </c>
      <c r="Z2969" s="210"/>
      <c r="AA2969" s="204"/>
      <c r="AB2969" s="202"/>
      <c r="AC2969" s="202"/>
      <c r="AD2969" s="202"/>
      <c r="AE2969" s="202"/>
      <c r="AF2969" s="202"/>
      <c r="AG2969" s="132" t="str">
        <f t="shared" si="2304"/>
        <v>OK</v>
      </c>
      <c r="AH2969" s="138"/>
      <c r="AI2969" s="138"/>
      <c r="AJ2969" s="139"/>
      <c r="AK2969" s="139"/>
      <c r="AL2969" s="132" t="str">
        <f t="shared" si="2305"/>
        <v>OK</v>
      </c>
      <c r="AM2969" s="140"/>
      <c r="AN2969" s="119">
        <f t="shared" si="2306"/>
        <v>6863</v>
      </c>
      <c r="AO2969" s="120">
        <f t="shared" si="2307"/>
        <v>6863</v>
      </c>
      <c r="AP2969" s="39">
        <f t="shared" si="2308"/>
        <v>6863</v>
      </c>
      <c r="AQ2969" s="141">
        <f t="shared" si="2309"/>
        <v>6863</v>
      </c>
      <c r="AR2969" s="142">
        <f t="shared" si="2310"/>
        <v>0</v>
      </c>
      <c r="AS2969" s="143">
        <f t="shared" si="2311"/>
        <v>0</v>
      </c>
      <c r="AT2969" s="144">
        <f t="shared" si="2312"/>
        <v>6863</v>
      </c>
      <c r="AU2969" s="141">
        <f t="shared" si="2313"/>
        <v>6863</v>
      </c>
      <c r="AV2969" s="142">
        <f t="shared" si="2314"/>
        <v>0</v>
      </c>
      <c r="AW2969" s="143">
        <f t="shared" si="2315"/>
        <v>0</v>
      </c>
      <c r="AY2969" s="146" t="str">
        <f t="shared" si="2316"/>
        <v>41.40</v>
      </c>
      <c r="AZ2969" s="1219" t="b">
        <f>COUNTIF('[1]Codes SEC'!$B$2:$B$250,Ministres!AY2969)&gt;0</f>
        <v>1</v>
      </c>
    </row>
    <row r="2970" spans="1:64" ht="35.1" customHeight="1" x14ac:dyDescent="0.25">
      <c r="A2970" s="15" t="s">
        <v>2799</v>
      </c>
      <c r="B2970" s="225">
        <v>18</v>
      </c>
      <c r="C2970" s="122" t="s">
        <v>1315</v>
      </c>
      <c r="D2970" s="123">
        <v>1000</v>
      </c>
      <c r="E2970" s="226"/>
      <c r="F2970" s="122">
        <v>12</v>
      </c>
      <c r="G2970" s="126">
        <v>1</v>
      </c>
      <c r="H2970" s="35" t="str">
        <f t="shared" ref="H2970:H3032" si="2317">LEFT(J2970,3)</f>
        <v>115</v>
      </c>
      <c r="I2970" s="36" t="s">
        <v>121</v>
      </c>
      <c r="J2970" s="37" t="s">
        <v>3443</v>
      </c>
      <c r="K2970" s="244" t="s">
        <v>3444</v>
      </c>
      <c r="L2970" s="232">
        <v>3600</v>
      </c>
      <c r="M2970" s="233">
        <v>1897</v>
      </c>
      <c r="N2970" s="130"/>
      <c r="O2970" s="131"/>
      <c r="P2970" s="131"/>
      <c r="Q2970" s="131"/>
      <c r="R2970" s="131"/>
      <c r="S2970" s="131"/>
      <c r="T2970" s="132" t="str">
        <f t="shared" si="2302"/>
        <v>OK</v>
      </c>
      <c r="U2970" s="138"/>
      <c r="V2970" s="138"/>
      <c r="W2970" s="139"/>
      <c r="X2970" s="139"/>
      <c r="Y2970" s="132" t="str">
        <f t="shared" si="2303"/>
        <v>OK</v>
      </c>
      <c r="Z2970" s="210"/>
      <c r="AA2970" s="204"/>
      <c r="AB2970" s="202"/>
      <c r="AC2970" s="202"/>
      <c r="AD2970" s="202"/>
      <c r="AE2970" s="202"/>
      <c r="AF2970" s="202"/>
      <c r="AG2970" s="132" t="str">
        <f t="shared" si="2304"/>
        <v>OK</v>
      </c>
      <c r="AH2970" s="138"/>
      <c r="AI2970" s="138"/>
      <c r="AJ2970" s="139"/>
      <c r="AK2970" s="139"/>
      <c r="AL2970" s="132" t="str">
        <f t="shared" si="2305"/>
        <v>OK</v>
      </c>
      <c r="AM2970" s="140"/>
      <c r="AN2970" s="119">
        <f t="shared" si="2306"/>
        <v>3600</v>
      </c>
      <c r="AO2970" s="120">
        <f t="shared" si="2307"/>
        <v>1897</v>
      </c>
      <c r="AP2970" s="39">
        <f t="shared" si="2308"/>
        <v>3600</v>
      </c>
      <c r="AQ2970" s="141">
        <f t="shared" si="2309"/>
        <v>3600</v>
      </c>
      <c r="AR2970" s="142">
        <f t="shared" si="2310"/>
        <v>0</v>
      </c>
      <c r="AS2970" s="143">
        <f t="shared" si="2311"/>
        <v>0</v>
      </c>
      <c r="AT2970" s="144">
        <f t="shared" si="2312"/>
        <v>1897</v>
      </c>
      <c r="AU2970" s="141">
        <f t="shared" si="2313"/>
        <v>1897</v>
      </c>
      <c r="AV2970" s="142">
        <f t="shared" si="2314"/>
        <v>0</v>
      </c>
      <c r="AW2970" s="143">
        <f t="shared" si="2315"/>
        <v>0</v>
      </c>
      <c r="AY2970" s="146" t="str">
        <f t="shared" si="2316"/>
        <v>41.40</v>
      </c>
      <c r="AZ2970" s="1219" t="b">
        <f>COUNTIF('[1]Codes SEC'!$B$2:$B$250,Ministres!AY2970)&gt;0</f>
        <v>1</v>
      </c>
    </row>
    <row r="2971" spans="1:64" s="197" customFormat="1" ht="35.1" customHeight="1" x14ac:dyDescent="0.25">
      <c r="A2971" s="15" t="s">
        <v>2799</v>
      </c>
      <c r="B2971" s="225">
        <v>18</v>
      </c>
      <c r="C2971" s="122" t="s">
        <v>1315</v>
      </c>
      <c r="D2971" s="123">
        <v>1000</v>
      </c>
      <c r="E2971" s="226"/>
      <c r="F2971" s="122">
        <v>12</v>
      </c>
      <c r="G2971" s="126">
        <v>1</v>
      </c>
      <c r="H2971" s="35" t="str">
        <f t="shared" si="2317"/>
        <v>115</v>
      </c>
      <c r="I2971" s="36" t="s">
        <v>1173</v>
      </c>
      <c r="J2971" s="37" t="s">
        <v>3445</v>
      </c>
      <c r="K2971" s="244" t="s">
        <v>3446</v>
      </c>
      <c r="L2971" s="232">
        <v>0</v>
      </c>
      <c r="M2971" s="233">
        <v>0</v>
      </c>
      <c r="N2971" s="130"/>
      <c r="O2971" s="131"/>
      <c r="P2971" s="131"/>
      <c r="Q2971" s="131"/>
      <c r="R2971" s="131"/>
      <c r="S2971" s="131"/>
      <c r="T2971" s="132" t="str">
        <f t="shared" si="2302"/>
        <v>OK</v>
      </c>
      <c r="U2971" s="138"/>
      <c r="V2971" s="138"/>
      <c r="W2971" s="139"/>
      <c r="X2971" s="139"/>
      <c r="Y2971" s="132" t="str">
        <f t="shared" si="2303"/>
        <v>OK</v>
      </c>
      <c r="Z2971" s="210"/>
      <c r="AA2971" s="204"/>
      <c r="AB2971" s="202"/>
      <c r="AC2971" s="202"/>
      <c r="AD2971" s="202"/>
      <c r="AE2971" s="202"/>
      <c r="AF2971" s="202"/>
      <c r="AG2971" s="132" t="str">
        <f t="shared" si="2304"/>
        <v>OK</v>
      </c>
      <c r="AH2971" s="138"/>
      <c r="AI2971" s="138"/>
      <c r="AJ2971" s="139"/>
      <c r="AK2971" s="139"/>
      <c r="AL2971" s="132" t="str">
        <f t="shared" si="2305"/>
        <v>OK</v>
      </c>
      <c r="AM2971" s="140"/>
      <c r="AN2971" s="119">
        <f t="shared" si="2306"/>
        <v>0</v>
      </c>
      <c r="AO2971" s="120">
        <f t="shared" si="2307"/>
        <v>0</v>
      </c>
      <c r="AP2971" s="39">
        <f t="shared" si="2308"/>
        <v>0</v>
      </c>
      <c r="AQ2971" s="141">
        <f t="shared" si="2309"/>
        <v>0</v>
      </c>
      <c r="AR2971" s="142">
        <f t="shared" si="2310"/>
        <v>0</v>
      </c>
      <c r="AS2971" s="143" t="e">
        <f t="shared" si="2311"/>
        <v>#DIV/0!</v>
      </c>
      <c r="AT2971" s="144">
        <f t="shared" si="2312"/>
        <v>0</v>
      </c>
      <c r="AU2971" s="141">
        <f t="shared" si="2313"/>
        <v>0</v>
      </c>
      <c r="AV2971" s="142">
        <f t="shared" si="2314"/>
        <v>0</v>
      </c>
      <c r="AW2971" s="143" t="e">
        <f t="shared" si="2315"/>
        <v>#DIV/0!</v>
      </c>
      <c r="AX2971"/>
      <c r="AY2971" s="146" t="str">
        <f t="shared" si="2316"/>
        <v>43.12</v>
      </c>
      <c r="AZ2971" s="1219" t="b">
        <f>COUNTIF('[1]Codes SEC'!$B$2:$B$250,Ministres!AY2971)&gt;0</f>
        <v>1</v>
      </c>
      <c r="BA2971" s="12"/>
      <c r="BB2971" s="12"/>
      <c r="BC2971" s="12"/>
      <c r="BD2971" s="12"/>
      <c r="BE2971" s="12"/>
      <c r="BF2971" s="12"/>
      <c r="BG2971" s="12"/>
      <c r="BH2971" s="12"/>
      <c r="BI2971" s="12"/>
      <c r="BJ2971" s="12"/>
      <c r="BK2971" s="12"/>
      <c r="BL2971" s="12"/>
    </row>
    <row r="2972" spans="1:64" ht="35.1" customHeight="1" x14ac:dyDescent="0.25">
      <c r="A2972" s="15" t="s">
        <v>2799</v>
      </c>
      <c r="B2972" s="225">
        <v>18</v>
      </c>
      <c r="C2972" s="122" t="s">
        <v>1315</v>
      </c>
      <c r="D2972" s="123">
        <v>1000</v>
      </c>
      <c r="E2972" s="226"/>
      <c r="F2972" s="122">
        <v>12</v>
      </c>
      <c r="G2972" s="126">
        <v>1</v>
      </c>
      <c r="H2972" s="35" t="str">
        <f t="shared" si="2317"/>
        <v>115</v>
      </c>
      <c r="I2972" s="36" t="s">
        <v>1173</v>
      </c>
      <c r="J2972" s="37" t="s">
        <v>3447</v>
      </c>
      <c r="K2972" s="244" t="s">
        <v>3448</v>
      </c>
      <c r="L2972" s="232">
        <v>25</v>
      </c>
      <c r="M2972" s="233">
        <v>25</v>
      </c>
      <c r="N2972" s="130"/>
      <c r="O2972" s="131"/>
      <c r="P2972" s="131"/>
      <c r="Q2972" s="131"/>
      <c r="R2972" s="131"/>
      <c r="S2972" s="131"/>
      <c r="T2972" s="132" t="str">
        <f t="shared" ref="T2972:T2977" si="2318">IF(SUM(N2972:S2972)=U2972,"OK",SUM(N2972:S2972)-U2972)</f>
        <v>OK</v>
      </c>
      <c r="U2972" s="138"/>
      <c r="V2972" s="138"/>
      <c r="W2972" s="139"/>
      <c r="X2972" s="139"/>
      <c r="Y2972" s="132" t="str">
        <f t="shared" si="2303"/>
        <v>OK</v>
      </c>
      <c r="Z2972" s="210"/>
      <c r="AA2972" s="204"/>
      <c r="AB2972" s="202"/>
      <c r="AC2972" s="202"/>
      <c r="AD2972" s="202"/>
      <c r="AE2972" s="202"/>
      <c r="AF2972" s="202"/>
      <c r="AG2972" s="132" t="str">
        <f t="shared" si="2304"/>
        <v>OK</v>
      </c>
      <c r="AH2972" s="138"/>
      <c r="AI2972" s="138"/>
      <c r="AJ2972" s="139"/>
      <c r="AK2972" s="139"/>
      <c r="AL2972" s="132" t="str">
        <f t="shared" si="2305"/>
        <v>OK</v>
      </c>
      <c r="AM2972" s="140"/>
      <c r="AN2972" s="119">
        <f t="shared" si="2306"/>
        <v>25</v>
      </c>
      <c r="AO2972" s="120">
        <f t="shared" si="2307"/>
        <v>25</v>
      </c>
      <c r="AP2972" s="39">
        <f t="shared" si="2308"/>
        <v>25</v>
      </c>
      <c r="AQ2972" s="141">
        <f t="shared" si="2309"/>
        <v>25</v>
      </c>
      <c r="AR2972" s="142">
        <f t="shared" si="2310"/>
        <v>0</v>
      </c>
      <c r="AS2972" s="143">
        <f t="shared" si="2311"/>
        <v>0</v>
      </c>
      <c r="AT2972" s="144">
        <f t="shared" si="2312"/>
        <v>25</v>
      </c>
      <c r="AU2972" s="141">
        <f t="shared" si="2313"/>
        <v>25</v>
      </c>
      <c r="AV2972" s="142">
        <f t="shared" si="2314"/>
        <v>0</v>
      </c>
      <c r="AW2972" s="143">
        <f t="shared" si="2315"/>
        <v>0</v>
      </c>
      <c r="AY2972" s="146" t="str">
        <f t="shared" si="2316"/>
        <v>43.12</v>
      </c>
      <c r="AZ2972" s="1219" t="b">
        <f>COUNTIF('[1]Codes SEC'!$B$2:$B$250,Ministres!AY2972)&gt;0</f>
        <v>1</v>
      </c>
    </row>
    <row r="2973" spans="1:64" s="1233" customFormat="1" ht="35.1" customHeight="1" x14ac:dyDescent="0.25">
      <c r="A2973" s="15" t="s">
        <v>2799</v>
      </c>
      <c r="B2973" s="225">
        <v>18</v>
      </c>
      <c r="C2973" s="122" t="s">
        <v>1315</v>
      </c>
      <c r="D2973" s="123">
        <v>1000</v>
      </c>
      <c r="E2973" s="226"/>
      <c r="F2973" s="122">
        <v>12</v>
      </c>
      <c r="G2973" s="126">
        <v>1</v>
      </c>
      <c r="H2973" s="35" t="str">
        <f t="shared" si="2317"/>
        <v>115</v>
      </c>
      <c r="I2973" s="36" t="s">
        <v>296</v>
      </c>
      <c r="J2973" s="37" t="s">
        <v>3449</v>
      </c>
      <c r="K2973" s="244" t="s">
        <v>3450</v>
      </c>
      <c r="L2973" s="232">
        <v>686</v>
      </c>
      <c r="M2973" s="233">
        <v>500</v>
      </c>
      <c r="N2973" s="130"/>
      <c r="O2973" s="131"/>
      <c r="P2973" s="131"/>
      <c r="Q2973" s="131"/>
      <c r="R2973" s="131"/>
      <c r="S2973" s="131"/>
      <c r="T2973" s="132" t="str">
        <f t="shared" si="2318"/>
        <v>OK</v>
      </c>
      <c r="U2973" s="138"/>
      <c r="V2973" s="138"/>
      <c r="W2973" s="139"/>
      <c r="X2973" s="139"/>
      <c r="Y2973" s="132" t="str">
        <f t="shared" si="2303"/>
        <v>OK</v>
      </c>
      <c r="Z2973" s="210"/>
      <c r="AA2973" s="204"/>
      <c r="AB2973" s="202"/>
      <c r="AC2973" s="202"/>
      <c r="AD2973" s="202"/>
      <c r="AE2973" s="202"/>
      <c r="AF2973" s="202"/>
      <c r="AG2973" s="132" t="str">
        <f t="shared" si="2304"/>
        <v>OK</v>
      </c>
      <c r="AH2973" s="138"/>
      <c r="AI2973" s="138"/>
      <c r="AJ2973" s="139"/>
      <c r="AK2973" s="139"/>
      <c r="AL2973" s="132" t="str">
        <f t="shared" si="2305"/>
        <v>OK</v>
      </c>
      <c r="AM2973" s="140"/>
      <c r="AN2973" s="119">
        <f t="shared" si="2306"/>
        <v>686</v>
      </c>
      <c r="AO2973" s="120">
        <f t="shared" si="2307"/>
        <v>500</v>
      </c>
      <c r="AP2973" s="39">
        <f t="shared" si="2308"/>
        <v>686</v>
      </c>
      <c r="AQ2973" s="141">
        <f t="shared" si="2309"/>
        <v>686</v>
      </c>
      <c r="AR2973" s="142">
        <f t="shared" si="2310"/>
        <v>0</v>
      </c>
      <c r="AS2973" s="143">
        <f t="shared" si="2311"/>
        <v>0</v>
      </c>
      <c r="AT2973" s="144">
        <f t="shared" si="2312"/>
        <v>500</v>
      </c>
      <c r="AU2973" s="141">
        <f t="shared" si="2313"/>
        <v>500</v>
      </c>
      <c r="AV2973" s="142">
        <f t="shared" si="2314"/>
        <v>0</v>
      </c>
      <c r="AW2973" s="143">
        <f t="shared" si="2315"/>
        <v>0</v>
      </c>
      <c r="AX2973"/>
      <c r="AY2973" s="146" t="str">
        <f t="shared" si="2316"/>
        <v>43.22</v>
      </c>
      <c r="AZ2973" s="1219" t="b">
        <f>COUNTIF('[1]Codes SEC'!$B$2:$B$250,Ministres!AY2973)&gt;0</f>
        <v>1</v>
      </c>
      <c r="BA2973"/>
      <c r="BB2973"/>
      <c r="BC2973"/>
      <c r="BD2973"/>
      <c r="BE2973"/>
      <c r="BF2973"/>
      <c r="BG2973"/>
      <c r="BH2973"/>
      <c r="BI2973"/>
      <c r="BJ2973"/>
      <c r="BK2973"/>
      <c r="BL2973"/>
    </row>
    <row r="2974" spans="1:64" ht="35.1" customHeight="1" x14ac:dyDescent="0.25">
      <c r="A2974" s="15" t="s">
        <v>2799</v>
      </c>
      <c r="B2974" s="225">
        <v>18</v>
      </c>
      <c r="C2974" s="122" t="s">
        <v>1315</v>
      </c>
      <c r="D2974" s="123">
        <v>1000</v>
      </c>
      <c r="E2974" s="226"/>
      <c r="F2974" s="122">
        <v>12</v>
      </c>
      <c r="G2974" s="126">
        <v>1</v>
      </c>
      <c r="H2974" s="35" t="str">
        <f t="shared" si="2317"/>
        <v>115</v>
      </c>
      <c r="I2974" s="36" t="s">
        <v>296</v>
      </c>
      <c r="J2974" s="37" t="s">
        <v>3451</v>
      </c>
      <c r="K2974" s="244" t="s">
        <v>3452</v>
      </c>
      <c r="L2974" s="232">
        <v>25</v>
      </c>
      <c r="M2974" s="233">
        <v>25</v>
      </c>
      <c r="N2974" s="130"/>
      <c r="O2974" s="131"/>
      <c r="P2974" s="131"/>
      <c r="Q2974" s="131"/>
      <c r="R2974" s="131"/>
      <c r="S2974" s="131"/>
      <c r="T2974" s="132" t="str">
        <f t="shared" si="2318"/>
        <v>OK</v>
      </c>
      <c r="U2974" s="138"/>
      <c r="V2974" s="138"/>
      <c r="W2974" s="139"/>
      <c r="X2974" s="139"/>
      <c r="Y2974" s="132" t="str">
        <f t="shared" si="2303"/>
        <v>OK</v>
      </c>
      <c r="Z2974" s="210"/>
      <c r="AA2974" s="204"/>
      <c r="AB2974" s="202"/>
      <c r="AC2974" s="202"/>
      <c r="AD2974" s="202"/>
      <c r="AE2974" s="202"/>
      <c r="AF2974" s="202"/>
      <c r="AG2974" s="132" t="str">
        <f t="shared" si="2304"/>
        <v>OK</v>
      </c>
      <c r="AH2974" s="138"/>
      <c r="AI2974" s="138"/>
      <c r="AJ2974" s="139"/>
      <c r="AK2974" s="139"/>
      <c r="AL2974" s="132" t="str">
        <f t="shared" si="2305"/>
        <v>OK</v>
      </c>
      <c r="AM2974" s="140"/>
      <c r="AN2974" s="119">
        <f t="shared" si="2306"/>
        <v>25</v>
      </c>
      <c r="AO2974" s="120">
        <f t="shared" si="2307"/>
        <v>25</v>
      </c>
      <c r="AP2974" s="39">
        <f t="shared" si="2308"/>
        <v>25</v>
      </c>
      <c r="AQ2974" s="141">
        <f t="shared" si="2309"/>
        <v>25</v>
      </c>
      <c r="AR2974" s="142">
        <f t="shared" si="2310"/>
        <v>0</v>
      </c>
      <c r="AS2974" s="143">
        <f t="shared" si="2311"/>
        <v>0</v>
      </c>
      <c r="AT2974" s="144">
        <f t="shared" si="2312"/>
        <v>25</v>
      </c>
      <c r="AU2974" s="141">
        <f t="shared" si="2313"/>
        <v>25</v>
      </c>
      <c r="AV2974" s="142">
        <f t="shared" si="2314"/>
        <v>0</v>
      </c>
      <c r="AW2974" s="143">
        <f t="shared" si="2315"/>
        <v>0</v>
      </c>
      <c r="AY2974" s="146" t="str">
        <f t="shared" si="2316"/>
        <v>43.22</v>
      </c>
      <c r="AZ2974" s="1219" t="b">
        <f>COUNTIF('[1]Codes SEC'!$B$2:$B$250,Ministres!AY2974)&gt;0</f>
        <v>1</v>
      </c>
    </row>
    <row r="2975" spans="1:64" ht="35.1" customHeight="1" x14ac:dyDescent="0.25">
      <c r="A2975" s="15" t="s">
        <v>2799</v>
      </c>
      <c r="B2975" s="225">
        <v>18</v>
      </c>
      <c r="C2975" s="122" t="s">
        <v>1315</v>
      </c>
      <c r="D2975" s="123">
        <v>1000</v>
      </c>
      <c r="E2975" s="226"/>
      <c r="F2975" s="122">
        <v>12</v>
      </c>
      <c r="G2975" s="126">
        <v>1</v>
      </c>
      <c r="H2975" s="35" t="str">
        <f t="shared" si="2317"/>
        <v>115</v>
      </c>
      <c r="I2975" s="36" t="s">
        <v>1178</v>
      </c>
      <c r="J2975" s="37" t="s">
        <v>3453</v>
      </c>
      <c r="K2975" s="244" t="s">
        <v>3454</v>
      </c>
      <c r="L2975" s="232">
        <v>0</v>
      </c>
      <c r="M2975" s="233">
        <v>0</v>
      </c>
      <c r="N2975" s="130"/>
      <c r="O2975" s="131"/>
      <c r="P2975" s="131"/>
      <c r="Q2975" s="131"/>
      <c r="R2975" s="131"/>
      <c r="S2975" s="131"/>
      <c r="T2975" s="132" t="str">
        <f t="shared" si="2318"/>
        <v>OK</v>
      </c>
      <c r="U2975" s="138"/>
      <c r="V2975" s="138"/>
      <c r="W2975" s="139"/>
      <c r="X2975" s="139"/>
      <c r="Y2975" s="132" t="str">
        <f t="shared" si="2303"/>
        <v>OK</v>
      </c>
      <c r="Z2975" s="210"/>
      <c r="AA2975" s="204"/>
      <c r="AB2975" s="202"/>
      <c r="AC2975" s="202"/>
      <c r="AD2975" s="202"/>
      <c r="AE2975" s="202"/>
      <c r="AF2975" s="202"/>
      <c r="AG2975" s="132" t="str">
        <f t="shared" si="2304"/>
        <v>OK</v>
      </c>
      <c r="AH2975" s="138"/>
      <c r="AI2975" s="138"/>
      <c r="AJ2975" s="139"/>
      <c r="AK2975" s="139"/>
      <c r="AL2975" s="132" t="str">
        <f t="shared" si="2305"/>
        <v>OK</v>
      </c>
      <c r="AM2975" s="140"/>
      <c r="AN2975" s="119">
        <f t="shared" si="2306"/>
        <v>0</v>
      </c>
      <c r="AO2975" s="120">
        <f t="shared" si="2307"/>
        <v>0</v>
      </c>
      <c r="AP2975" s="39">
        <f t="shared" si="2308"/>
        <v>0</v>
      </c>
      <c r="AQ2975" s="141">
        <f t="shared" si="2309"/>
        <v>0</v>
      </c>
      <c r="AR2975" s="142">
        <f t="shared" si="2310"/>
        <v>0</v>
      </c>
      <c r="AS2975" s="143" t="e">
        <f t="shared" si="2311"/>
        <v>#DIV/0!</v>
      </c>
      <c r="AT2975" s="144">
        <f t="shared" si="2312"/>
        <v>0</v>
      </c>
      <c r="AU2975" s="141">
        <f t="shared" si="2313"/>
        <v>0</v>
      </c>
      <c r="AV2975" s="142">
        <f t="shared" si="2314"/>
        <v>0</v>
      </c>
      <c r="AW2975" s="143" t="e">
        <f t="shared" si="2315"/>
        <v>#DIV/0!</v>
      </c>
      <c r="AY2975" s="146" t="str">
        <f t="shared" si="2316"/>
        <v>43.40</v>
      </c>
      <c r="AZ2975" s="1219" t="b">
        <f>COUNTIF('[1]Codes SEC'!$B$2:$B$250,Ministres!AY2975)&gt;0</f>
        <v>1</v>
      </c>
    </row>
    <row r="2976" spans="1:64" ht="35.1" customHeight="1" x14ac:dyDescent="0.25">
      <c r="A2976" s="15" t="s">
        <v>2799</v>
      </c>
      <c r="B2976" s="225">
        <v>18</v>
      </c>
      <c r="C2976" s="122" t="s">
        <v>1315</v>
      </c>
      <c r="D2976" s="123">
        <v>1000</v>
      </c>
      <c r="E2976" s="226"/>
      <c r="F2976" s="122">
        <v>12</v>
      </c>
      <c r="G2976" s="126">
        <v>1</v>
      </c>
      <c r="H2976" s="35" t="str">
        <f t="shared" si="2317"/>
        <v>115</v>
      </c>
      <c r="I2976" s="36" t="s">
        <v>1181</v>
      </c>
      <c r="J2976" s="37" t="s">
        <v>3455</v>
      </c>
      <c r="K2976" s="244" t="s">
        <v>3456</v>
      </c>
      <c r="L2976" s="232">
        <v>0</v>
      </c>
      <c r="M2976" s="233">
        <v>0</v>
      </c>
      <c r="N2976" s="130"/>
      <c r="O2976" s="131"/>
      <c r="P2976" s="131"/>
      <c r="Q2976" s="131"/>
      <c r="R2976" s="131"/>
      <c r="S2976" s="131"/>
      <c r="T2976" s="132" t="str">
        <f t="shared" si="2318"/>
        <v>OK</v>
      </c>
      <c r="U2976" s="138"/>
      <c r="V2976" s="138"/>
      <c r="W2976" s="139"/>
      <c r="X2976" s="139"/>
      <c r="Y2976" s="132" t="str">
        <f t="shared" si="2303"/>
        <v>OK</v>
      </c>
      <c r="Z2976" s="210"/>
      <c r="AA2976" s="204"/>
      <c r="AB2976" s="202"/>
      <c r="AC2976" s="202"/>
      <c r="AD2976" s="202"/>
      <c r="AE2976" s="202"/>
      <c r="AF2976" s="202"/>
      <c r="AG2976" s="132" t="str">
        <f t="shared" si="2304"/>
        <v>OK</v>
      </c>
      <c r="AH2976" s="138"/>
      <c r="AI2976" s="138"/>
      <c r="AJ2976" s="139"/>
      <c r="AK2976" s="139"/>
      <c r="AL2976" s="132" t="str">
        <f t="shared" si="2305"/>
        <v>OK</v>
      </c>
      <c r="AM2976" s="140"/>
      <c r="AN2976" s="119">
        <f t="shared" si="2306"/>
        <v>0</v>
      </c>
      <c r="AO2976" s="120">
        <f t="shared" si="2307"/>
        <v>0</v>
      </c>
      <c r="AP2976" s="39">
        <f t="shared" si="2308"/>
        <v>0</v>
      </c>
      <c r="AQ2976" s="141">
        <f t="shared" si="2309"/>
        <v>0</v>
      </c>
      <c r="AR2976" s="142">
        <f t="shared" si="2310"/>
        <v>0</v>
      </c>
      <c r="AS2976" s="143" t="e">
        <f t="shared" si="2311"/>
        <v>#DIV/0!</v>
      </c>
      <c r="AT2976" s="144">
        <f t="shared" si="2312"/>
        <v>0</v>
      </c>
      <c r="AU2976" s="141">
        <f t="shared" si="2313"/>
        <v>0</v>
      </c>
      <c r="AV2976" s="142">
        <f t="shared" si="2314"/>
        <v>0</v>
      </c>
      <c r="AW2976" s="143" t="e">
        <f t="shared" si="2315"/>
        <v>#DIV/0!</v>
      </c>
      <c r="AY2976" s="146" t="str">
        <f t="shared" si="2316"/>
        <v>43.52</v>
      </c>
      <c r="AZ2976" s="1219" t="b">
        <f>COUNTIF('[1]Codes SEC'!$B$2:$B$250,Ministres!AY2976)&gt;0</f>
        <v>1</v>
      </c>
    </row>
    <row r="2977" spans="1:64" ht="35.1" customHeight="1" x14ac:dyDescent="0.25">
      <c r="A2977" s="15" t="s">
        <v>2799</v>
      </c>
      <c r="B2977" s="225">
        <v>18</v>
      </c>
      <c r="C2977" s="122" t="s">
        <v>1315</v>
      </c>
      <c r="D2977" s="123">
        <v>1000</v>
      </c>
      <c r="E2977" s="226"/>
      <c r="F2977" s="122">
        <v>12</v>
      </c>
      <c r="G2977" s="126">
        <v>1</v>
      </c>
      <c r="H2977" s="35" t="str">
        <f t="shared" si="2317"/>
        <v>115</v>
      </c>
      <c r="I2977" s="36" t="s">
        <v>1407</v>
      </c>
      <c r="J2977" s="37" t="s">
        <v>3457</v>
      </c>
      <c r="K2977" s="244" t="s">
        <v>3458</v>
      </c>
      <c r="L2977" s="232">
        <v>1079</v>
      </c>
      <c r="M2977" s="233">
        <v>600</v>
      </c>
      <c r="N2977" s="130"/>
      <c r="O2977" s="131"/>
      <c r="P2977" s="131"/>
      <c r="Q2977" s="131"/>
      <c r="R2977" s="131"/>
      <c r="S2977" s="131"/>
      <c r="T2977" s="132" t="str">
        <f t="shared" si="2318"/>
        <v>OK</v>
      </c>
      <c r="U2977" s="138"/>
      <c r="V2977" s="138"/>
      <c r="W2977" s="139"/>
      <c r="X2977" s="139"/>
      <c r="Y2977" s="132" t="str">
        <f t="shared" si="2303"/>
        <v>OK</v>
      </c>
      <c r="Z2977" s="210"/>
      <c r="AA2977" s="204"/>
      <c r="AB2977" s="202"/>
      <c r="AC2977" s="202"/>
      <c r="AD2977" s="202"/>
      <c r="AE2977" s="202"/>
      <c r="AF2977" s="202"/>
      <c r="AG2977" s="132" t="str">
        <f t="shared" si="2304"/>
        <v>OK</v>
      </c>
      <c r="AH2977" s="138"/>
      <c r="AI2977" s="138"/>
      <c r="AJ2977" s="139"/>
      <c r="AK2977" s="139"/>
      <c r="AL2977" s="132" t="str">
        <f t="shared" si="2305"/>
        <v>OK</v>
      </c>
      <c r="AM2977" s="140"/>
      <c r="AN2977" s="119">
        <f t="shared" si="2306"/>
        <v>1079</v>
      </c>
      <c r="AO2977" s="120">
        <f t="shared" si="2307"/>
        <v>600</v>
      </c>
      <c r="AP2977" s="39">
        <f t="shared" si="2308"/>
        <v>1079</v>
      </c>
      <c r="AQ2977" s="141">
        <f t="shared" si="2309"/>
        <v>1079</v>
      </c>
      <c r="AR2977" s="142">
        <f t="shared" si="2310"/>
        <v>0</v>
      </c>
      <c r="AS2977" s="143">
        <f t="shared" si="2311"/>
        <v>0</v>
      </c>
      <c r="AT2977" s="144">
        <f t="shared" si="2312"/>
        <v>600</v>
      </c>
      <c r="AU2977" s="141">
        <f t="shared" si="2313"/>
        <v>600</v>
      </c>
      <c r="AV2977" s="142">
        <f t="shared" si="2314"/>
        <v>0</v>
      </c>
      <c r="AW2977" s="143">
        <f t="shared" si="2315"/>
        <v>0</v>
      </c>
      <c r="AY2977" s="146" t="str">
        <f t="shared" si="2316"/>
        <v>43.53</v>
      </c>
      <c r="AZ2977" s="1219" t="b">
        <f>COUNTIF('[1]Codes SEC'!$B$2:$B$250,Ministres!AY2977)&gt;0</f>
        <v>1</v>
      </c>
    </row>
    <row r="2978" spans="1:64" ht="35.1" customHeight="1" x14ac:dyDescent="0.25">
      <c r="A2978" s="15" t="s">
        <v>2799</v>
      </c>
      <c r="B2978" s="225">
        <v>18</v>
      </c>
      <c r="C2978" s="122" t="s">
        <v>1315</v>
      </c>
      <c r="D2978" s="123">
        <v>1000</v>
      </c>
      <c r="E2978" s="226"/>
      <c r="F2978" s="122">
        <v>12</v>
      </c>
      <c r="G2978" s="126">
        <v>1</v>
      </c>
      <c r="H2978" s="35" t="str">
        <f t="shared" si="2317"/>
        <v>115</v>
      </c>
      <c r="I2978" s="36" t="s">
        <v>2701</v>
      </c>
      <c r="J2978" s="37" t="s">
        <v>3459</v>
      </c>
      <c r="K2978" s="244" t="s">
        <v>3460</v>
      </c>
      <c r="L2978" s="232">
        <v>0</v>
      </c>
      <c r="M2978" s="233">
        <v>0</v>
      </c>
      <c r="N2978" s="130"/>
      <c r="O2978" s="131"/>
      <c r="P2978" s="131"/>
      <c r="Q2978" s="131"/>
      <c r="R2978" s="131"/>
      <c r="S2978" s="131"/>
      <c r="T2978" s="132" t="str">
        <f t="shared" si="2302"/>
        <v>OK</v>
      </c>
      <c r="U2978" s="138"/>
      <c r="V2978" s="138"/>
      <c r="W2978" s="139"/>
      <c r="X2978" s="139"/>
      <c r="Y2978" s="132" t="str">
        <f t="shared" si="2303"/>
        <v>OK</v>
      </c>
      <c r="Z2978" s="210"/>
      <c r="AA2978" s="204"/>
      <c r="AB2978" s="202"/>
      <c r="AC2978" s="202"/>
      <c r="AD2978" s="202"/>
      <c r="AE2978" s="202"/>
      <c r="AF2978" s="202"/>
      <c r="AG2978" s="132" t="str">
        <f t="shared" si="2304"/>
        <v>OK</v>
      </c>
      <c r="AH2978" s="138"/>
      <c r="AI2978" s="138"/>
      <c r="AJ2978" s="139"/>
      <c r="AK2978" s="139"/>
      <c r="AL2978" s="132" t="str">
        <f t="shared" si="2305"/>
        <v>OK</v>
      </c>
      <c r="AM2978" s="140"/>
      <c r="AN2978" s="119">
        <f t="shared" si="2306"/>
        <v>0</v>
      </c>
      <c r="AO2978" s="120">
        <f t="shared" si="2307"/>
        <v>0</v>
      </c>
      <c r="AP2978" s="39">
        <f t="shared" si="2308"/>
        <v>0</v>
      </c>
      <c r="AQ2978" s="141">
        <f t="shared" si="2309"/>
        <v>0</v>
      </c>
      <c r="AR2978" s="142">
        <f t="shared" si="2310"/>
        <v>0</v>
      </c>
      <c r="AS2978" s="143" t="e">
        <f t="shared" si="2311"/>
        <v>#DIV/0!</v>
      </c>
      <c r="AT2978" s="144">
        <f t="shared" si="2312"/>
        <v>0</v>
      </c>
      <c r="AU2978" s="141">
        <f t="shared" si="2313"/>
        <v>0</v>
      </c>
      <c r="AV2978" s="142">
        <f t="shared" si="2314"/>
        <v>0</v>
      </c>
      <c r="AW2978" s="143" t="e">
        <f t="shared" si="2315"/>
        <v>#DIV/0!</v>
      </c>
      <c r="AY2978" s="146" t="str">
        <f t="shared" si="2316"/>
        <v>43.59</v>
      </c>
      <c r="AZ2978" s="1219" t="b">
        <f>COUNTIF('[1]Codes SEC'!$B$2:$B$250,Ministres!AY2978)&gt;0</f>
        <v>1</v>
      </c>
    </row>
    <row r="2979" spans="1:64" ht="35.1" customHeight="1" x14ac:dyDescent="0.25">
      <c r="A2979" s="15" t="s">
        <v>2799</v>
      </c>
      <c r="B2979" s="225">
        <v>18</v>
      </c>
      <c r="C2979" s="122" t="s">
        <v>1315</v>
      </c>
      <c r="D2979" s="123">
        <v>1000</v>
      </c>
      <c r="E2979" s="226"/>
      <c r="F2979" s="122">
        <v>12</v>
      </c>
      <c r="G2979" s="126">
        <v>1</v>
      </c>
      <c r="H2979" s="35" t="str">
        <f t="shared" si="2317"/>
        <v>115</v>
      </c>
      <c r="I2979" s="36" t="s">
        <v>301</v>
      </c>
      <c r="J2979" s="37" t="s">
        <v>3461</v>
      </c>
      <c r="K2979" s="244" t="s">
        <v>3462</v>
      </c>
      <c r="L2979" s="232">
        <v>1700</v>
      </c>
      <c r="M2979" s="233">
        <v>900</v>
      </c>
      <c r="N2979" s="130"/>
      <c r="O2979" s="131"/>
      <c r="P2979" s="131"/>
      <c r="Q2979" s="131"/>
      <c r="R2979" s="131"/>
      <c r="S2979" s="131"/>
      <c r="T2979" s="132" t="str">
        <f t="shared" si="2302"/>
        <v>OK</v>
      </c>
      <c r="U2979" s="138"/>
      <c r="V2979" s="138"/>
      <c r="W2979" s="139"/>
      <c r="X2979" s="139"/>
      <c r="Y2979" s="132" t="str">
        <f t="shared" si="2303"/>
        <v>OK</v>
      </c>
      <c r="Z2979" s="210"/>
      <c r="AA2979" s="204"/>
      <c r="AB2979" s="202"/>
      <c r="AC2979" s="202"/>
      <c r="AD2979" s="202"/>
      <c r="AE2979" s="202"/>
      <c r="AF2979" s="202"/>
      <c r="AG2979" s="132" t="str">
        <f t="shared" si="2304"/>
        <v>OK</v>
      </c>
      <c r="AH2979" s="138"/>
      <c r="AI2979" s="138"/>
      <c r="AJ2979" s="139"/>
      <c r="AK2979" s="139"/>
      <c r="AL2979" s="132" t="str">
        <f t="shared" si="2305"/>
        <v>OK</v>
      </c>
      <c r="AM2979" s="140"/>
      <c r="AN2979" s="119">
        <f t="shared" si="2306"/>
        <v>1700</v>
      </c>
      <c r="AO2979" s="120">
        <f t="shared" si="2307"/>
        <v>900</v>
      </c>
      <c r="AP2979" s="39">
        <f t="shared" si="2308"/>
        <v>1700</v>
      </c>
      <c r="AQ2979" s="141">
        <f t="shared" si="2309"/>
        <v>1700</v>
      </c>
      <c r="AR2979" s="142">
        <f t="shared" si="2310"/>
        <v>0</v>
      </c>
      <c r="AS2979" s="143">
        <f t="shared" si="2311"/>
        <v>0</v>
      </c>
      <c r="AT2979" s="144">
        <f t="shared" si="2312"/>
        <v>900</v>
      </c>
      <c r="AU2979" s="141">
        <f t="shared" si="2313"/>
        <v>900</v>
      </c>
      <c r="AV2979" s="142">
        <f t="shared" si="2314"/>
        <v>0</v>
      </c>
      <c r="AW2979" s="143">
        <f t="shared" si="2315"/>
        <v>0</v>
      </c>
      <c r="AX2979" s="12"/>
      <c r="AY2979" s="146" t="str">
        <f t="shared" si="2316"/>
        <v>45.24</v>
      </c>
      <c r="AZ2979" s="1219" t="b">
        <f>COUNTIF('[1]Codes SEC'!$B$2:$B$250,Ministres!AY2979)&gt;0</f>
        <v>1</v>
      </c>
    </row>
    <row r="2980" spans="1:64" ht="35.1" customHeight="1" x14ac:dyDescent="0.25">
      <c r="A2980" s="15" t="s">
        <v>2799</v>
      </c>
      <c r="B2980" s="225">
        <v>18</v>
      </c>
      <c r="C2980" s="122" t="s">
        <v>1315</v>
      </c>
      <c r="D2980" s="123">
        <v>1000</v>
      </c>
      <c r="E2980" s="226"/>
      <c r="F2980" s="122">
        <v>12</v>
      </c>
      <c r="G2980" s="126">
        <v>1</v>
      </c>
      <c r="H2980" s="35" t="str">
        <f t="shared" si="2317"/>
        <v>115</v>
      </c>
      <c r="I2980" s="36" t="s">
        <v>301</v>
      </c>
      <c r="J2980" s="37" t="s">
        <v>3463</v>
      </c>
      <c r="K2980" s="281" t="s">
        <v>3464</v>
      </c>
      <c r="L2980" s="232">
        <v>25</v>
      </c>
      <c r="M2980" s="233">
        <v>25</v>
      </c>
      <c r="N2980" s="130"/>
      <c r="O2980" s="131"/>
      <c r="P2980" s="131"/>
      <c r="Q2980" s="131"/>
      <c r="R2980" s="131"/>
      <c r="S2980" s="131"/>
      <c r="T2980" s="132" t="str">
        <f t="shared" si="2302"/>
        <v>OK</v>
      </c>
      <c r="U2980" s="138"/>
      <c r="V2980" s="138"/>
      <c r="W2980" s="139"/>
      <c r="X2980" s="139"/>
      <c r="Y2980" s="132" t="str">
        <f t="shared" si="2303"/>
        <v>OK</v>
      </c>
      <c r="Z2980" s="210"/>
      <c r="AA2980" s="204"/>
      <c r="AB2980" s="202"/>
      <c r="AC2980" s="202"/>
      <c r="AD2980" s="202"/>
      <c r="AE2980" s="202"/>
      <c r="AF2980" s="202"/>
      <c r="AG2980" s="132" t="str">
        <f t="shared" si="2304"/>
        <v>OK</v>
      </c>
      <c r="AH2980" s="138"/>
      <c r="AI2980" s="138"/>
      <c r="AJ2980" s="139"/>
      <c r="AK2980" s="139"/>
      <c r="AL2980" s="132" t="str">
        <f t="shared" si="2305"/>
        <v>OK</v>
      </c>
      <c r="AM2980" s="140"/>
      <c r="AN2980" s="119">
        <f t="shared" si="2306"/>
        <v>25</v>
      </c>
      <c r="AO2980" s="120">
        <f t="shared" si="2307"/>
        <v>25</v>
      </c>
      <c r="AP2980" s="39">
        <f t="shared" si="2308"/>
        <v>25</v>
      </c>
      <c r="AQ2980" s="141">
        <f t="shared" si="2309"/>
        <v>25</v>
      </c>
      <c r="AR2980" s="142">
        <f t="shared" si="2310"/>
        <v>0</v>
      </c>
      <c r="AS2980" s="143">
        <f t="shared" si="2311"/>
        <v>0</v>
      </c>
      <c r="AT2980" s="144">
        <f t="shared" si="2312"/>
        <v>25</v>
      </c>
      <c r="AU2980" s="141">
        <f t="shared" si="2313"/>
        <v>25</v>
      </c>
      <c r="AV2980" s="142">
        <f t="shared" si="2314"/>
        <v>0</v>
      </c>
      <c r="AW2980" s="143">
        <f t="shared" si="2315"/>
        <v>0</v>
      </c>
      <c r="AY2980" s="146" t="str">
        <f t="shared" si="2316"/>
        <v>45.24</v>
      </c>
      <c r="AZ2980" s="1219" t="b">
        <f>COUNTIF('[1]Codes SEC'!$B$2:$B$250,Ministres!AY2980)&gt;0</f>
        <v>1</v>
      </c>
    </row>
    <row r="2981" spans="1:64" ht="35.1" customHeight="1" x14ac:dyDescent="0.25">
      <c r="A2981" s="15" t="s">
        <v>2799</v>
      </c>
      <c r="B2981" s="225">
        <v>18</v>
      </c>
      <c r="C2981" s="122" t="s">
        <v>1315</v>
      </c>
      <c r="D2981" s="123">
        <v>1000</v>
      </c>
      <c r="E2981" s="226"/>
      <c r="F2981" s="122">
        <v>12</v>
      </c>
      <c r="G2981" s="126">
        <v>1</v>
      </c>
      <c r="H2981" s="35" t="str">
        <f t="shared" si="2317"/>
        <v>115</v>
      </c>
      <c r="I2981" s="36" t="s">
        <v>355</v>
      </c>
      <c r="J2981" s="37" t="s">
        <v>3465</v>
      </c>
      <c r="K2981" s="244" t="s">
        <v>3466</v>
      </c>
      <c r="L2981" s="232">
        <v>75</v>
      </c>
      <c r="M2981" s="233">
        <v>75</v>
      </c>
      <c r="N2981" s="130"/>
      <c r="O2981" s="131"/>
      <c r="P2981" s="131"/>
      <c r="Q2981" s="131"/>
      <c r="R2981" s="131"/>
      <c r="S2981" s="131"/>
      <c r="T2981" s="132" t="str">
        <f>IF(SUM(N2981:S2981)=U2981,"OK",SUM(N2981:S2981)-U2981)</f>
        <v>OK</v>
      </c>
      <c r="U2981" s="138"/>
      <c r="V2981" s="138"/>
      <c r="W2981" s="139"/>
      <c r="X2981" s="139"/>
      <c r="Y2981" s="132" t="str">
        <f>IF(SUM(W2981:X2981)=Z2981,"OK",SUM(W2981:X2981)-Z2981)</f>
        <v>OK</v>
      </c>
      <c r="Z2981" s="210"/>
      <c r="AA2981" s="204"/>
      <c r="AB2981" s="202"/>
      <c r="AC2981" s="202"/>
      <c r="AD2981" s="202"/>
      <c r="AE2981" s="202"/>
      <c r="AF2981" s="202"/>
      <c r="AG2981" s="132" t="str">
        <f>IF(SUM(AA2981:AF2981)=AH2981,"OK",SUM(AA2981:AF2981)-AH2981)</f>
        <v>OK</v>
      </c>
      <c r="AH2981" s="138"/>
      <c r="AI2981" s="138"/>
      <c r="AJ2981" s="139"/>
      <c r="AK2981" s="139"/>
      <c r="AL2981" s="132" t="str">
        <f>IF(SUM(AJ2981:AK2981)=AM2981,"OK",SUM(AJ2981:AK2981)-AM2981)</f>
        <v>OK</v>
      </c>
      <c r="AM2981" s="140"/>
      <c r="AN2981" s="119">
        <f>L2981+U2981+V2981+Z2981</f>
        <v>75</v>
      </c>
      <c r="AO2981" s="120">
        <f>M2981+AH2981+AI2981+AM2981</f>
        <v>75</v>
      </c>
      <c r="AP2981" s="39">
        <f>L2981</f>
        <v>75</v>
      </c>
      <c r="AQ2981" s="141">
        <f>AN2981</f>
        <v>75</v>
      </c>
      <c r="AR2981" s="142">
        <f>AQ2981-AP2981</f>
        <v>0</v>
      </c>
      <c r="AS2981" s="143">
        <f>AR2981/AP2981</f>
        <v>0</v>
      </c>
      <c r="AT2981" s="144">
        <f>M2981</f>
        <v>75</v>
      </c>
      <c r="AU2981" s="141">
        <f>AO2981</f>
        <v>75</v>
      </c>
      <c r="AV2981" s="142">
        <f>AU2981-AT2981</f>
        <v>0</v>
      </c>
      <c r="AW2981" s="143">
        <f>AV2981/AT2981</f>
        <v>0</v>
      </c>
      <c r="AY2981" s="146" t="str">
        <f t="shared" si="2316"/>
        <v>45.26</v>
      </c>
      <c r="AZ2981" s="1219" t="b">
        <f>COUNTIF('[1]Codes SEC'!$B$2:$B$250,Ministres!AY2981)&gt;0</f>
        <v>1</v>
      </c>
    </row>
    <row r="2982" spans="1:64" ht="12.75" customHeight="1" x14ac:dyDescent="0.25">
      <c r="A2982" s="350"/>
      <c r="B2982" s="1220"/>
      <c r="C2982" s="150"/>
      <c r="D2982" s="352"/>
      <c r="E2982" s="1221"/>
      <c r="F2982" s="150"/>
      <c r="G2982" s="154"/>
      <c r="H2982" s="155"/>
      <c r="I2982" s="156"/>
      <c r="J2982" s="157"/>
      <c r="K2982" s="158" t="s">
        <v>70</v>
      </c>
      <c r="L2982" s="417">
        <f t="shared" ref="L2982:S2982" si="2319">L2961+L2962+L2966+L2981+L2963+L2965+L2967+L2968+L2969+L2970+L2975+L2973+L2971+L2978+L2976+L2972+L2974+L2979+L2980+L2977+L2964</f>
        <v>19102</v>
      </c>
      <c r="M2982" s="1222">
        <f t="shared" si="2319"/>
        <v>15725</v>
      </c>
      <c r="N2982" s="1223">
        <f t="shared" si="2319"/>
        <v>0</v>
      </c>
      <c r="O2982" s="1224">
        <f t="shared" si="2319"/>
        <v>0</v>
      </c>
      <c r="P2982" s="1224">
        <f t="shared" si="2319"/>
        <v>0</v>
      </c>
      <c r="Q2982" s="1224">
        <f t="shared" si="2319"/>
        <v>0</v>
      </c>
      <c r="R2982" s="1224">
        <f t="shared" si="2319"/>
        <v>0</v>
      </c>
      <c r="S2982" s="1224">
        <f t="shared" si="2319"/>
        <v>0</v>
      </c>
      <c r="T2982" s="1225"/>
      <c r="U2982" s="1226">
        <f>U2961+U2962+U2966+U2981+U2963+U2965+U2967+U2968+U2969+U2970+U2975+U2973+U2971+U2978+U2976+U2972+U2974+U2979+U2980+U2977+U2964</f>
        <v>0</v>
      </c>
      <c r="V2982" s="1226">
        <f>V2961+V2962+V2966+V2981+V2963+V2965+V2967+V2968+V2969+V2970+V2975+V2973+V2971+V2978+V2976+V2972+V2974+V2979+V2980+V2977+V2964</f>
        <v>0</v>
      </c>
      <c r="W2982" s="1224">
        <f>W2961+W2962+W2966+W2981+W2963+W2965+W2967+W2968+W2969+W2970+W2975+W2973+W2971+W2978+W2976+W2972+W2974+W2979+W2980+W2977+W2964</f>
        <v>0</v>
      </c>
      <c r="X2982" s="1224">
        <f>X2961+X2962+X2966+X2981+X2963+X2965+X2967+X2968+X2969+X2970+X2975+X2973+X2971+X2978+X2976+X2972+X2974+X2979+X2980+X2977+X2964</f>
        <v>0</v>
      </c>
      <c r="Y2982" s="1225"/>
      <c r="Z2982" s="1226">
        <f t="shared" ref="Z2982:AF2982" si="2320">Z2961+Z2962+Z2966+Z2981+Z2963+Z2965+Z2967+Z2968+Z2969+Z2970+Z2975+Z2973+Z2971+Z2978+Z2976+Z2972+Z2974+Z2979+Z2980+Z2977+Z2964</f>
        <v>0</v>
      </c>
      <c r="AA2982" s="165">
        <f t="shared" si="2320"/>
        <v>0</v>
      </c>
      <c r="AB2982" s="1224">
        <f t="shared" si="2320"/>
        <v>0</v>
      </c>
      <c r="AC2982" s="1224">
        <f t="shared" si="2320"/>
        <v>0</v>
      </c>
      <c r="AD2982" s="1224">
        <f t="shared" si="2320"/>
        <v>0</v>
      </c>
      <c r="AE2982" s="1224">
        <f t="shared" si="2320"/>
        <v>0</v>
      </c>
      <c r="AF2982" s="1224">
        <f t="shared" si="2320"/>
        <v>0</v>
      </c>
      <c r="AG2982" s="1225"/>
      <c r="AH2982" s="1226">
        <f>AH2961+AH2962+AH2966+AH2981+AH2963+AH2965+AH2967+AH2968+AH2969+AH2970+AH2975+AH2973+AH2971+AH2978+AH2976+AH2972+AH2974+AH2979+AH2980+AH2977+AH2964</f>
        <v>0</v>
      </c>
      <c r="AI2982" s="1226">
        <f>AI2961+AI2962+AI2966+AI2981+AI2963+AI2965+AI2967+AI2968+AI2969+AI2970+AI2975+AI2973+AI2971+AI2978+AI2976+AI2972+AI2974+AI2979+AI2980+AI2977+AI2964</f>
        <v>0</v>
      </c>
      <c r="AJ2982" s="1224">
        <f>AJ2961+AJ2962+AJ2966+AJ2981+AJ2963+AJ2965+AJ2967+AJ2968+AJ2969+AJ2970+AJ2975+AJ2973+AJ2971+AJ2978+AJ2976+AJ2972+AJ2974+AJ2979+AJ2980+AJ2977+AJ2964</f>
        <v>0</v>
      </c>
      <c r="AK2982" s="1224">
        <f>AK2961+AK2962+AK2966+AK2981+AK2963+AK2965+AK2967+AK2968+AK2969+AK2970+AK2975+AK2973+AK2971+AK2978+AK2976+AK2972+AK2974+AK2979+AK2980+AK2977+AK2964</f>
        <v>0</v>
      </c>
      <c r="AL2982" s="1225"/>
      <c r="AM2982" s="1227">
        <f t="shared" ref="AM2982:AW2982" si="2321">AM2961+AM2962+AM2966+AM2981+AM2963+AM2965+AM2967+AM2968+AM2969+AM2970+AM2975+AM2973+AM2971+AM2978+AM2976+AM2972+AM2974+AM2979+AM2980+AM2977+AM2964</f>
        <v>0</v>
      </c>
      <c r="AN2982" s="167">
        <f t="shared" si="2321"/>
        <v>19102</v>
      </c>
      <c r="AO2982" s="1228">
        <f t="shared" si="2321"/>
        <v>15725</v>
      </c>
      <c r="AP2982" s="169">
        <f t="shared" si="2321"/>
        <v>19102</v>
      </c>
      <c r="AQ2982" s="1229">
        <f t="shared" si="2321"/>
        <v>19102</v>
      </c>
      <c r="AR2982" s="1230">
        <f t="shared" si="2321"/>
        <v>0</v>
      </c>
      <c r="AS2982" s="1231" t="e">
        <f t="shared" si="2321"/>
        <v>#DIV/0!</v>
      </c>
      <c r="AT2982" s="1232">
        <f t="shared" si="2321"/>
        <v>15725</v>
      </c>
      <c r="AU2982" s="1229">
        <f t="shared" si="2321"/>
        <v>15725</v>
      </c>
      <c r="AV2982" s="1230">
        <f t="shared" si="2321"/>
        <v>0</v>
      </c>
      <c r="AW2982" s="1231" t="e">
        <f t="shared" si="2321"/>
        <v>#DIV/0!</v>
      </c>
      <c r="AY2982" s="146"/>
      <c r="AZ2982" s="1250"/>
    </row>
    <row r="2983" spans="1:64" ht="12.75" customHeight="1" x14ac:dyDescent="0.25">
      <c r="A2983" s="356"/>
      <c r="B2983" s="225"/>
      <c r="C2983" s="122"/>
      <c r="D2983" s="357"/>
      <c r="E2983" s="226"/>
      <c r="F2983" s="122"/>
      <c r="G2983" s="126"/>
      <c r="H2983" s="35"/>
      <c r="I2983" s="36"/>
      <c r="J2983" s="37"/>
      <c r="K2983" s="240"/>
      <c r="L2983" s="241"/>
      <c r="M2983" s="242"/>
      <c r="N2983" s="201"/>
      <c r="O2983" s="202"/>
      <c r="P2983" s="202"/>
      <c r="Q2983" s="202"/>
      <c r="R2983" s="202"/>
      <c r="S2983" s="202"/>
      <c r="T2983" s="224"/>
      <c r="U2983" s="138"/>
      <c r="V2983" s="138"/>
      <c r="W2983" s="139"/>
      <c r="X2983" s="139"/>
      <c r="Y2983" s="224"/>
      <c r="Z2983" s="210"/>
      <c r="AA2983" s="204"/>
      <c r="AB2983" s="202"/>
      <c r="AC2983" s="202"/>
      <c r="AD2983" s="202"/>
      <c r="AE2983" s="202"/>
      <c r="AF2983" s="202"/>
      <c r="AG2983" s="224"/>
      <c r="AH2983" s="138"/>
      <c r="AI2983" s="138"/>
      <c r="AJ2983" s="139"/>
      <c r="AK2983" s="139"/>
      <c r="AL2983" s="224"/>
      <c r="AM2983" s="140"/>
      <c r="AN2983" s="211"/>
      <c r="AO2983" s="212"/>
      <c r="AP2983" s="39"/>
      <c r="AQ2983" s="141"/>
      <c r="AR2983" s="141"/>
      <c r="AS2983" s="143"/>
      <c r="AU2983" s="141"/>
      <c r="AV2983" s="141"/>
      <c r="AW2983" s="143"/>
      <c r="AY2983" s="146"/>
      <c r="AZ2983" s="1219"/>
    </row>
    <row r="2984" spans="1:64" ht="12.75" customHeight="1" x14ac:dyDescent="0.25">
      <c r="A2984" s="356"/>
      <c r="B2984" s="225"/>
      <c r="C2984" s="122"/>
      <c r="D2984" s="357"/>
      <c r="E2984" s="226"/>
      <c r="F2984" s="122"/>
      <c r="G2984" s="126"/>
      <c r="H2984" s="35"/>
      <c r="I2984" s="36"/>
      <c r="J2984" s="37"/>
      <c r="K2984" s="243" t="s">
        <v>109</v>
      </c>
      <c r="L2984" s="241"/>
      <c r="M2984" s="242"/>
      <c r="N2984" s="201"/>
      <c r="O2984" s="202"/>
      <c r="P2984" s="202"/>
      <c r="Q2984" s="202"/>
      <c r="R2984" s="202"/>
      <c r="S2984" s="202"/>
      <c r="T2984" s="224"/>
      <c r="U2984" s="138"/>
      <c r="V2984" s="138"/>
      <c r="W2984" s="139"/>
      <c r="X2984" s="139"/>
      <c r="Y2984" s="224"/>
      <c r="Z2984" s="210"/>
      <c r="AA2984" s="204"/>
      <c r="AB2984" s="202"/>
      <c r="AC2984" s="202"/>
      <c r="AD2984" s="202"/>
      <c r="AE2984" s="202"/>
      <c r="AF2984" s="202"/>
      <c r="AG2984" s="224"/>
      <c r="AH2984" s="138"/>
      <c r="AI2984" s="138"/>
      <c r="AJ2984" s="139"/>
      <c r="AK2984" s="139"/>
      <c r="AL2984" s="224"/>
      <c r="AM2984" s="140"/>
      <c r="AN2984" s="211"/>
      <c r="AO2984" s="212"/>
      <c r="AP2984" s="39"/>
      <c r="AQ2984" s="141"/>
      <c r="AR2984" s="141"/>
      <c r="AS2984" s="143"/>
      <c r="AU2984" s="141"/>
      <c r="AV2984" s="141"/>
      <c r="AW2984" s="143"/>
      <c r="AY2984" s="146"/>
      <c r="AZ2984" s="1219"/>
    </row>
    <row r="2985" spans="1:64" ht="12.75" customHeight="1" x14ac:dyDescent="0.25">
      <c r="A2985" s="356"/>
      <c r="B2985" s="225"/>
      <c r="C2985" s="122"/>
      <c r="D2985" s="357"/>
      <c r="E2985" s="226"/>
      <c r="F2985" s="122"/>
      <c r="G2985" s="126"/>
      <c r="H2985" s="35"/>
      <c r="I2985" s="36"/>
      <c r="J2985" s="37"/>
      <c r="K2985" s="231"/>
      <c r="L2985" s="241"/>
      <c r="M2985" s="242"/>
      <c r="N2985" s="201"/>
      <c r="O2985" s="202"/>
      <c r="P2985" s="202"/>
      <c r="Q2985" s="202"/>
      <c r="R2985" s="202"/>
      <c r="S2985" s="202"/>
      <c r="T2985" s="224"/>
      <c r="U2985" s="138"/>
      <c r="V2985" s="138"/>
      <c r="W2985" s="139"/>
      <c r="X2985" s="139"/>
      <c r="Y2985" s="224"/>
      <c r="Z2985" s="210"/>
      <c r="AA2985" s="204"/>
      <c r="AB2985" s="202"/>
      <c r="AC2985" s="202"/>
      <c r="AD2985" s="202"/>
      <c r="AE2985" s="202"/>
      <c r="AF2985" s="202"/>
      <c r="AG2985" s="224"/>
      <c r="AH2985" s="138"/>
      <c r="AI2985" s="138"/>
      <c r="AJ2985" s="139"/>
      <c r="AK2985" s="139"/>
      <c r="AL2985" s="224"/>
      <c r="AM2985" s="140"/>
      <c r="AN2985" s="211"/>
      <c r="AO2985" s="212"/>
      <c r="AP2985" s="39"/>
      <c r="AQ2985" s="141"/>
      <c r="AR2985" s="141"/>
      <c r="AS2985" s="143"/>
      <c r="AU2985" s="141"/>
      <c r="AV2985" s="141"/>
      <c r="AW2985" s="143"/>
      <c r="AY2985" s="146"/>
      <c r="AZ2985" s="1219"/>
    </row>
    <row r="2986" spans="1:64" s="1251" customFormat="1" ht="35.1" customHeight="1" x14ac:dyDescent="0.25">
      <c r="A2986" s="15" t="s">
        <v>2799</v>
      </c>
      <c r="B2986" s="225">
        <v>18</v>
      </c>
      <c r="C2986" s="122" t="s">
        <v>1315</v>
      </c>
      <c r="D2986" s="123">
        <v>1000</v>
      </c>
      <c r="E2986" s="226"/>
      <c r="F2986" s="122">
        <v>12</v>
      </c>
      <c r="G2986" s="126">
        <v>1</v>
      </c>
      <c r="H2986" s="35" t="str">
        <f t="shared" si="2317"/>
        <v>115</v>
      </c>
      <c r="I2986" s="36">
        <v>85112000</v>
      </c>
      <c r="J2986" s="37" t="s">
        <v>3467</v>
      </c>
      <c r="K2986" s="281" t="s">
        <v>3468</v>
      </c>
      <c r="L2986" s="128">
        <v>0</v>
      </c>
      <c r="M2986" s="129">
        <v>0</v>
      </c>
      <c r="N2986" s="130"/>
      <c r="O2986" s="131"/>
      <c r="P2986" s="131"/>
      <c r="Q2986" s="131"/>
      <c r="R2986" s="131"/>
      <c r="S2986" s="131"/>
      <c r="T2986" s="132" t="str">
        <f t="shared" ref="T2986:T2999" si="2322">IF(SUM(N2986:S2986)=U2986,"OK",SUM(N2986:S2986)-U2986)</f>
        <v>OK</v>
      </c>
      <c r="U2986" s="138"/>
      <c r="V2986" s="138"/>
      <c r="W2986" s="139"/>
      <c r="X2986" s="139"/>
      <c r="Y2986" s="132" t="str">
        <f t="shared" ref="Y2986:Y2999" si="2323">IF(SUM(W2986:X2986)=Z2986,"OK",SUM(W2986:X2986)-Z2986)</f>
        <v>OK</v>
      </c>
      <c r="Z2986" s="210"/>
      <c r="AA2986" s="204"/>
      <c r="AB2986" s="202"/>
      <c r="AC2986" s="202"/>
      <c r="AD2986" s="202"/>
      <c r="AE2986" s="202"/>
      <c r="AF2986" s="202"/>
      <c r="AG2986" s="132" t="str">
        <f t="shared" ref="AG2986:AG2999" si="2324">IF(SUM(AA2986:AF2986)=AH2986,"OK",SUM(AA2986:AF2986)-AH2986)</f>
        <v>OK</v>
      </c>
      <c r="AH2986" s="138"/>
      <c r="AI2986" s="138"/>
      <c r="AJ2986" s="139"/>
      <c r="AK2986" s="139"/>
      <c r="AL2986" s="132" t="str">
        <f t="shared" ref="AL2986:AL2999" si="2325">IF(SUM(AJ2986:AK2986)=AM2986,"OK",SUM(AJ2986:AK2986)-AM2986)</f>
        <v>OK</v>
      </c>
      <c r="AM2986" s="140"/>
      <c r="AN2986" s="119">
        <f t="shared" ref="AN2986:AN2999" si="2326">L2986+U2986+V2986+Z2986</f>
        <v>0</v>
      </c>
      <c r="AO2986" s="120">
        <f t="shared" ref="AO2986:AO2999" si="2327">M2986+AH2986+AI2986+AM2986</f>
        <v>0</v>
      </c>
      <c r="AP2986" s="39">
        <f t="shared" ref="AP2986:AP2999" si="2328">L2986</f>
        <v>0</v>
      </c>
      <c r="AQ2986" s="141">
        <f t="shared" ref="AQ2986:AQ2999" si="2329">AN2986</f>
        <v>0</v>
      </c>
      <c r="AR2986" s="142">
        <f t="shared" ref="AR2986:AR2999" si="2330">AQ2986-AP2986</f>
        <v>0</v>
      </c>
      <c r="AS2986" s="143" t="e">
        <f t="shared" ref="AS2986:AS2999" si="2331">AR2986/AP2986</f>
        <v>#DIV/0!</v>
      </c>
      <c r="AT2986" s="144">
        <f t="shared" ref="AT2986:AT2999" si="2332">M2986</f>
        <v>0</v>
      </c>
      <c r="AU2986" s="141">
        <f t="shared" ref="AU2986:AU2999" si="2333">AO2986</f>
        <v>0</v>
      </c>
      <c r="AV2986" s="142">
        <f t="shared" ref="AV2986:AV2999" si="2334">AU2986-AT2986</f>
        <v>0</v>
      </c>
      <c r="AW2986" s="143" t="e">
        <f t="shared" ref="AW2986:AW2999" si="2335">AV2986/AT2986</f>
        <v>#DIV/0!</v>
      </c>
      <c r="AX2986"/>
      <c r="AY2986" s="146" t="str">
        <f t="shared" ref="AY2986:AY2999" si="2336">RIGHT(LEFT(I2986,3),2)&amp;"."&amp;RIGHT(LEFT(I2986,5),2)</f>
        <v>51.12</v>
      </c>
      <c r="AZ2986" s="1219" t="b">
        <f>COUNTIF('[1]Codes SEC'!$B$2:$B$250,Ministres!AY2986)&gt;0</f>
        <v>1</v>
      </c>
      <c r="BA2986"/>
      <c r="BB2986"/>
      <c r="BC2986"/>
      <c r="BD2986"/>
      <c r="BE2986"/>
      <c r="BF2986"/>
      <c r="BG2986"/>
      <c r="BH2986"/>
      <c r="BI2986"/>
      <c r="BJ2986"/>
      <c r="BK2986"/>
      <c r="BL2986"/>
    </row>
    <row r="2987" spans="1:64" ht="35.1" customHeight="1" x14ac:dyDescent="0.25">
      <c r="A2987" s="15" t="s">
        <v>2799</v>
      </c>
      <c r="B2987" s="225">
        <v>18</v>
      </c>
      <c r="C2987" s="122" t="s">
        <v>1315</v>
      </c>
      <c r="D2987" s="123">
        <v>1000</v>
      </c>
      <c r="E2987" s="226"/>
      <c r="F2987" s="122">
        <v>17</v>
      </c>
      <c r="G2987" s="126">
        <v>1</v>
      </c>
      <c r="H2987" s="35" t="str">
        <f t="shared" si="2317"/>
        <v>115</v>
      </c>
      <c r="I2987" s="36" t="s">
        <v>1265</v>
      </c>
      <c r="J2987" s="37" t="s">
        <v>3469</v>
      </c>
      <c r="K2987" s="244" t="s">
        <v>3470</v>
      </c>
      <c r="L2987" s="232">
        <v>0</v>
      </c>
      <c r="M2987" s="233">
        <v>0</v>
      </c>
      <c r="N2987" s="130"/>
      <c r="O2987" s="131"/>
      <c r="P2987" s="131"/>
      <c r="Q2987" s="131"/>
      <c r="R2987" s="131"/>
      <c r="S2987" s="131"/>
      <c r="T2987" s="132" t="str">
        <f>IF(SUM(N2987:S2987)=U2987,"OK",SUM(N2987:S2987)-U2987)</f>
        <v>OK</v>
      </c>
      <c r="U2987" s="138"/>
      <c r="V2987" s="138"/>
      <c r="W2987" s="139"/>
      <c r="X2987" s="139"/>
      <c r="Y2987" s="132" t="str">
        <f>IF(SUM(W2987:X2987)=Z2987,"OK",SUM(W2987:X2987)-Z2987)</f>
        <v>OK</v>
      </c>
      <c r="Z2987" s="210"/>
      <c r="AA2987" s="204"/>
      <c r="AB2987" s="202"/>
      <c r="AC2987" s="202"/>
      <c r="AD2987" s="202"/>
      <c r="AE2987" s="202"/>
      <c r="AF2987" s="202"/>
      <c r="AG2987" s="132" t="str">
        <f>IF(SUM(AA2987:AF2987)=AH2987,"OK",SUM(AA2987:AF2987)-AH2987)</f>
        <v>OK</v>
      </c>
      <c r="AH2987" s="138"/>
      <c r="AI2987" s="138"/>
      <c r="AJ2987" s="139"/>
      <c r="AK2987" s="139"/>
      <c r="AL2987" s="132" t="str">
        <f>IF(SUM(AJ2987:AK2987)=AM2987,"OK",SUM(AJ2987:AK2987)-AM2987)</f>
        <v>OK</v>
      </c>
      <c r="AM2987" s="140"/>
      <c r="AN2987" s="119">
        <f>L2987+U2987+V2987+Z2987</f>
        <v>0</v>
      </c>
      <c r="AO2987" s="120">
        <f>M2987+AH2987+AI2987+AM2987</f>
        <v>0</v>
      </c>
      <c r="AP2987" s="39">
        <f>L2987</f>
        <v>0</v>
      </c>
      <c r="AQ2987" s="141">
        <f>AN2987</f>
        <v>0</v>
      </c>
      <c r="AR2987" s="142">
        <f>AQ2987-AP2987</f>
        <v>0</v>
      </c>
      <c r="AS2987" s="143" t="e">
        <f>AR2987/AP2987</f>
        <v>#DIV/0!</v>
      </c>
      <c r="AT2987" s="144">
        <f>M2987</f>
        <v>0</v>
      </c>
      <c r="AU2987" s="141">
        <f>AO2987</f>
        <v>0</v>
      </c>
      <c r="AV2987" s="142">
        <f>AU2987-AT2987</f>
        <v>0</v>
      </c>
      <c r="AW2987" s="143" t="e">
        <f>AV2987/AT2987</f>
        <v>#DIV/0!</v>
      </c>
      <c r="AY2987" s="146" t="str">
        <f t="shared" si="2336"/>
        <v>52.10</v>
      </c>
      <c r="AZ2987" s="1250" t="b">
        <f>COUNTIF('[1]Codes SEC'!$B$2:$B$250,Ministres!AY2987)&gt;0</f>
        <v>1</v>
      </c>
    </row>
    <row r="2988" spans="1:64" ht="35.1" customHeight="1" x14ac:dyDescent="0.25">
      <c r="A2988" s="15" t="s">
        <v>2799</v>
      </c>
      <c r="B2988" s="225">
        <v>18</v>
      </c>
      <c r="C2988" s="122" t="s">
        <v>1315</v>
      </c>
      <c r="D2988" s="123">
        <v>1000</v>
      </c>
      <c r="E2988" s="226"/>
      <c r="F2988" s="122">
        <v>12</v>
      </c>
      <c r="G2988" s="126">
        <v>1</v>
      </c>
      <c r="H2988" s="35" t="str">
        <f t="shared" si="2317"/>
        <v>115</v>
      </c>
      <c r="I2988" s="36" t="s">
        <v>3471</v>
      </c>
      <c r="J2988" s="37" t="s">
        <v>3472</v>
      </c>
      <c r="K2988" s="244" t="s">
        <v>3473</v>
      </c>
      <c r="L2988" s="232">
        <v>281</v>
      </c>
      <c r="M2988" s="233">
        <v>281</v>
      </c>
      <c r="N2988" s="130"/>
      <c r="O2988" s="131"/>
      <c r="P2988" s="131"/>
      <c r="Q2988" s="131"/>
      <c r="R2988" s="131"/>
      <c r="S2988" s="131"/>
      <c r="T2988" s="132" t="str">
        <f t="shared" si="2322"/>
        <v>OK</v>
      </c>
      <c r="U2988" s="138"/>
      <c r="V2988" s="138"/>
      <c r="W2988" s="139"/>
      <c r="X2988" s="139"/>
      <c r="Y2988" s="132" t="str">
        <f t="shared" si="2323"/>
        <v>OK</v>
      </c>
      <c r="Z2988" s="210"/>
      <c r="AA2988" s="204"/>
      <c r="AB2988" s="202"/>
      <c r="AC2988" s="202"/>
      <c r="AD2988" s="202"/>
      <c r="AE2988" s="202"/>
      <c r="AF2988" s="202"/>
      <c r="AG2988" s="132" t="str">
        <f t="shared" si="2324"/>
        <v>OK</v>
      </c>
      <c r="AH2988" s="138"/>
      <c r="AI2988" s="138"/>
      <c r="AJ2988" s="139"/>
      <c r="AK2988" s="139"/>
      <c r="AL2988" s="132" t="str">
        <f t="shared" si="2325"/>
        <v>OK</v>
      </c>
      <c r="AM2988" s="140"/>
      <c r="AN2988" s="119">
        <f t="shared" si="2326"/>
        <v>281</v>
      </c>
      <c r="AO2988" s="120">
        <f t="shared" si="2327"/>
        <v>281</v>
      </c>
      <c r="AP2988" s="39">
        <f t="shared" si="2328"/>
        <v>281</v>
      </c>
      <c r="AQ2988" s="141">
        <f t="shared" si="2329"/>
        <v>281</v>
      </c>
      <c r="AR2988" s="142">
        <f t="shared" si="2330"/>
        <v>0</v>
      </c>
      <c r="AS2988" s="143">
        <f t="shared" si="2331"/>
        <v>0</v>
      </c>
      <c r="AT2988" s="144">
        <f t="shared" si="2332"/>
        <v>281</v>
      </c>
      <c r="AU2988" s="141">
        <f t="shared" si="2333"/>
        <v>281</v>
      </c>
      <c r="AV2988" s="142">
        <f t="shared" si="2334"/>
        <v>0</v>
      </c>
      <c r="AW2988" s="143">
        <f t="shared" si="2335"/>
        <v>0</v>
      </c>
      <c r="AY2988" s="146" t="str">
        <f t="shared" si="2336"/>
        <v>52.20</v>
      </c>
      <c r="AZ2988" s="1250" t="b">
        <f>COUNTIF('[1]Codes SEC'!$B$2:$B$250,Ministres!AY2988)&gt;0</f>
        <v>1</v>
      </c>
    </row>
    <row r="2989" spans="1:64" ht="35.1" customHeight="1" x14ac:dyDescent="0.25">
      <c r="A2989" s="15" t="s">
        <v>2799</v>
      </c>
      <c r="B2989" s="225" t="s">
        <v>1335</v>
      </c>
      <c r="C2989" s="122" t="s">
        <v>1315</v>
      </c>
      <c r="D2989" s="123">
        <v>1000</v>
      </c>
      <c r="E2989" s="226"/>
      <c r="F2989" s="122">
        <v>12</v>
      </c>
      <c r="G2989" s="227">
        <v>1</v>
      </c>
      <c r="H2989" s="228" t="str">
        <f t="shared" si="2317"/>
        <v>115</v>
      </c>
      <c r="I2989" s="229">
        <v>86141000</v>
      </c>
      <c r="J2989" s="230" t="s">
        <v>3474</v>
      </c>
      <c r="K2989" s="231" t="s">
        <v>3475</v>
      </c>
      <c r="L2989" s="232">
        <v>0</v>
      </c>
      <c r="M2989" s="233">
        <v>72</v>
      </c>
      <c r="N2989" s="130"/>
      <c r="O2989" s="131"/>
      <c r="P2989" s="131"/>
      <c r="Q2989" s="131"/>
      <c r="R2989" s="131"/>
      <c r="S2989" s="131"/>
      <c r="T2989" s="132" t="str">
        <f t="shared" si="2322"/>
        <v>OK</v>
      </c>
      <c r="U2989" s="138"/>
      <c r="V2989" s="138"/>
      <c r="W2989" s="139"/>
      <c r="X2989" s="139"/>
      <c r="Y2989" s="132" t="str">
        <f t="shared" si="2323"/>
        <v>OK</v>
      </c>
      <c r="Z2989" s="210"/>
      <c r="AA2989" s="204"/>
      <c r="AB2989" s="202"/>
      <c r="AC2989" s="202"/>
      <c r="AD2989" s="202"/>
      <c r="AE2989" s="202"/>
      <c r="AF2989" s="202"/>
      <c r="AG2989" s="132" t="str">
        <f t="shared" si="2324"/>
        <v>OK</v>
      </c>
      <c r="AH2989" s="138"/>
      <c r="AI2989" s="138"/>
      <c r="AJ2989" s="139"/>
      <c r="AK2989" s="139"/>
      <c r="AL2989" s="132" t="str">
        <f t="shared" si="2325"/>
        <v>OK</v>
      </c>
      <c r="AM2989" s="140"/>
      <c r="AN2989" s="119">
        <f t="shared" si="2326"/>
        <v>0</v>
      </c>
      <c r="AO2989" s="120">
        <f t="shared" si="2327"/>
        <v>72</v>
      </c>
      <c r="AP2989" s="39">
        <f t="shared" si="2328"/>
        <v>0</v>
      </c>
      <c r="AQ2989" s="141">
        <f t="shared" si="2329"/>
        <v>0</v>
      </c>
      <c r="AR2989" s="142">
        <f t="shared" si="2330"/>
        <v>0</v>
      </c>
      <c r="AS2989" s="143" t="e">
        <f t="shared" si="2331"/>
        <v>#DIV/0!</v>
      </c>
      <c r="AT2989" s="144">
        <f t="shared" si="2332"/>
        <v>72</v>
      </c>
      <c r="AU2989" s="141">
        <f t="shared" si="2333"/>
        <v>72</v>
      </c>
      <c r="AV2989" s="142">
        <f t="shared" si="2334"/>
        <v>0</v>
      </c>
      <c r="AW2989" s="143">
        <f t="shared" si="2335"/>
        <v>0</v>
      </c>
      <c r="AY2989" s="146" t="str">
        <f t="shared" si="2336"/>
        <v>61.41</v>
      </c>
      <c r="AZ2989" s="1250" t="b">
        <f>COUNTIF('[1]Codes SEC'!$B$2:$B$250,Ministres!AY2989)&gt;0</f>
        <v>1</v>
      </c>
    </row>
    <row r="2990" spans="1:64" ht="35.1" customHeight="1" x14ac:dyDescent="0.25">
      <c r="A2990" s="15" t="s">
        <v>2799</v>
      </c>
      <c r="B2990" s="225">
        <v>18</v>
      </c>
      <c r="C2990" s="122" t="s">
        <v>1315</v>
      </c>
      <c r="D2990" s="123">
        <v>1000</v>
      </c>
      <c r="E2990" s="226"/>
      <c r="F2990" s="122">
        <v>12</v>
      </c>
      <c r="G2990" s="126">
        <v>1</v>
      </c>
      <c r="H2990" s="35" t="str">
        <f t="shared" si="2317"/>
        <v>115</v>
      </c>
      <c r="I2990" s="36" t="s">
        <v>3115</v>
      </c>
      <c r="J2990" s="37" t="s">
        <v>3476</v>
      </c>
      <c r="K2990" s="244" t="s">
        <v>3477</v>
      </c>
      <c r="L2990" s="232">
        <v>0</v>
      </c>
      <c r="M2990" s="233">
        <v>0</v>
      </c>
      <c r="N2990" s="130"/>
      <c r="O2990" s="131"/>
      <c r="P2990" s="131"/>
      <c r="Q2990" s="131"/>
      <c r="R2990" s="131"/>
      <c r="S2990" s="131"/>
      <c r="T2990" s="132" t="str">
        <f>IF(SUM(N2990:S2990)=U2990,"OK",SUM(N2990:S2990)-U2990)</f>
        <v>OK</v>
      </c>
      <c r="U2990" s="138"/>
      <c r="V2990" s="138"/>
      <c r="W2990" s="139"/>
      <c r="X2990" s="139"/>
      <c r="Y2990" s="132" t="str">
        <f>IF(SUM(W2990:X2990)=Z2990,"OK",SUM(W2990:X2990)-Z2990)</f>
        <v>OK</v>
      </c>
      <c r="Z2990" s="210"/>
      <c r="AA2990" s="204"/>
      <c r="AB2990" s="202"/>
      <c r="AC2990" s="202"/>
      <c r="AD2990" s="202"/>
      <c r="AE2990" s="202"/>
      <c r="AF2990" s="202"/>
      <c r="AG2990" s="132" t="str">
        <f>IF(SUM(AA2990:AF2990)=AH2990,"OK",SUM(AA2990:AF2990)-AH2990)</f>
        <v>OK</v>
      </c>
      <c r="AH2990" s="138"/>
      <c r="AI2990" s="138"/>
      <c r="AJ2990" s="139"/>
      <c r="AK2990" s="139"/>
      <c r="AL2990" s="132" t="str">
        <f>IF(SUM(AJ2990:AK2990)=AM2990,"OK",SUM(AJ2990:AK2990)-AM2990)</f>
        <v>OK</v>
      </c>
      <c r="AM2990" s="140"/>
      <c r="AN2990" s="119">
        <f>L2990+U2990+V2990+Z2990</f>
        <v>0</v>
      </c>
      <c r="AO2990" s="120">
        <f>M2990+AH2990+AI2990+AM2990</f>
        <v>0</v>
      </c>
      <c r="AP2990" s="39">
        <f>L2990</f>
        <v>0</v>
      </c>
      <c r="AQ2990" s="141">
        <f>AN2990</f>
        <v>0</v>
      </c>
      <c r="AR2990" s="142">
        <f>AQ2990-AP2990</f>
        <v>0</v>
      </c>
      <c r="AS2990" s="143" t="e">
        <f>AR2990/AP2990</f>
        <v>#DIV/0!</v>
      </c>
      <c r="AT2990" s="144">
        <f>M2990</f>
        <v>0</v>
      </c>
      <c r="AU2990" s="141">
        <f>AO2990</f>
        <v>0</v>
      </c>
      <c r="AV2990" s="142">
        <f>AU2990-AT2990</f>
        <v>0</v>
      </c>
      <c r="AW2990" s="143" t="e">
        <f>AV2990/AT2990</f>
        <v>#DIV/0!</v>
      </c>
      <c r="AY2990" s="146" t="str">
        <f t="shared" si="2336"/>
        <v>63.11</v>
      </c>
      <c r="AZ2990" s="1250" t="b">
        <f>COUNTIF('[1]Codes SEC'!$B$2:$B$250,Ministres!AY2990)&gt;0</f>
        <v>1</v>
      </c>
    </row>
    <row r="2991" spans="1:64" s="373" customFormat="1" ht="35.1" customHeight="1" x14ac:dyDescent="0.25">
      <c r="A2991" s="15" t="s">
        <v>2799</v>
      </c>
      <c r="B2991" s="225">
        <v>18</v>
      </c>
      <c r="C2991" s="122" t="s">
        <v>1315</v>
      </c>
      <c r="D2991" s="123">
        <v>1000</v>
      </c>
      <c r="E2991" s="226"/>
      <c r="F2991" s="122">
        <v>12</v>
      </c>
      <c r="G2991" s="126">
        <v>1</v>
      </c>
      <c r="H2991" s="35" t="str">
        <f t="shared" si="2317"/>
        <v>115</v>
      </c>
      <c r="I2991" s="36" t="s">
        <v>2768</v>
      </c>
      <c r="J2991" s="37" t="s">
        <v>3478</v>
      </c>
      <c r="K2991" s="244" t="s">
        <v>3479</v>
      </c>
      <c r="L2991" s="232">
        <v>140</v>
      </c>
      <c r="M2991" s="233">
        <v>140</v>
      </c>
      <c r="N2991" s="130"/>
      <c r="O2991" s="131"/>
      <c r="P2991" s="131"/>
      <c r="Q2991" s="131"/>
      <c r="R2991" s="131"/>
      <c r="S2991" s="131"/>
      <c r="T2991" s="132" t="str">
        <f>IF(SUM(N2991:S2991)=U2991,"OK",SUM(N2991:S2991)-U2991)</f>
        <v>OK</v>
      </c>
      <c r="U2991" s="138"/>
      <c r="V2991" s="138"/>
      <c r="W2991" s="139"/>
      <c r="X2991" s="139"/>
      <c r="Y2991" s="132" t="str">
        <f>IF(SUM(W2991:X2991)=Z2991,"OK",SUM(W2991:X2991)-Z2991)</f>
        <v>OK</v>
      </c>
      <c r="Z2991" s="210"/>
      <c r="AA2991" s="204"/>
      <c r="AB2991" s="202"/>
      <c r="AC2991" s="202"/>
      <c r="AD2991" s="202"/>
      <c r="AE2991" s="202"/>
      <c r="AF2991" s="202"/>
      <c r="AG2991" s="132" t="str">
        <f>IF(SUM(AA2991:AF2991)=AH2991,"OK",SUM(AA2991:AF2991)-AH2991)</f>
        <v>OK</v>
      </c>
      <c r="AH2991" s="138"/>
      <c r="AI2991" s="138"/>
      <c r="AJ2991" s="139"/>
      <c r="AK2991" s="139"/>
      <c r="AL2991" s="132" t="str">
        <f>IF(SUM(AJ2991:AK2991)=AM2991,"OK",SUM(AJ2991:AK2991)-AM2991)</f>
        <v>OK</v>
      </c>
      <c r="AM2991" s="140"/>
      <c r="AN2991" s="119">
        <f>L2991+U2991+V2991+Z2991</f>
        <v>140</v>
      </c>
      <c r="AO2991" s="120">
        <f>M2991+AH2991+AI2991+AM2991</f>
        <v>140</v>
      </c>
      <c r="AP2991" s="39">
        <f>L2991</f>
        <v>140</v>
      </c>
      <c r="AQ2991" s="141">
        <f>AN2991</f>
        <v>140</v>
      </c>
      <c r="AR2991" s="142">
        <f>AQ2991-AP2991</f>
        <v>0</v>
      </c>
      <c r="AS2991" s="143">
        <f>AR2991/AP2991</f>
        <v>0</v>
      </c>
      <c r="AT2991" s="144">
        <f>M2991</f>
        <v>140</v>
      </c>
      <c r="AU2991" s="141">
        <f>AO2991</f>
        <v>140</v>
      </c>
      <c r="AV2991" s="142">
        <f>AU2991-AT2991</f>
        <v>0</v>
      </c>
      <c r="AW2991" s="143">
        <f>AV2991/AT2991</f>
        <v>0</v>
      </c>
      <c r="AX2991"/>
      <c r="AY2991" s="146" t="str">
        <f t="shared" si="2336"/>
        <v>63.12</v>
      </c>
      <c r="AZ2991" s="1250" t="b">
        <f>COUNTIF('[1]Codes SEC'!$B$2:$B$250,Ministres!AY2991)&gt;0</f>
        <v>1</v>
      </c>
      <c r="BA2991"/>
      <c r="BB2991"/>
      <c r="BC2991"/>
      <c r="BD2991"/>
      <c r="BE2991"/>
      <c r="BF2991"/>
      <c r="BG2991"/>
      <c r="BH2991"/>
      <c r="BI2991"/>
      <c r="BJ2991"/>
      <c r="BK2991"/>
      <c r="BL2991"/>
    </row>
    <row r="2992" spans="1:64" ht="35.1" customHeight="1" x14ac:dyDescent="0.25">
      <c r="A2992" s="15" t="s">
        <v>2799</v>
      </c>
      <c r="B2992" s="225">
        <v>18</v>
      </c>
      <c r="C2992" s="122" t="s">
        <v>1315</v>
      </c>
      <c r="D2992" s="123">
        <v>1000</v>
      </c>
      <c r="E2992" s="226"/>
      <c r="F2992" s="122">
        <v>14</v>
      </c>
      <c r="G2992" s="126">
        <v>1</v>
      </c>
      <c r="H2992" s="35" t="str">
        <f t="shared" si="2317"/>
        <v>115</v>
      </c>
      <c r="I2992" s="36" t="s">
        <v>304</v>
      </c>
      <c r="J2992" s="37" t="s">
        <v>3480</v>
      </c>
      <c r="K2992" s="331" t="s">
        <v>3481</v>
      </c>
      <c r="L2992" s="232">
        <v>0</v>
      </c>
      <c r="M2992" s="233">
        <v>0</v>
      </c>
      <c r="N2992" s="130"/>
      <c r="O2992" s="131"/>
      <c r="P2992" s="131"/>
      <c r="Q2992" s="131"/>
      <c r="R2992" s="131"/>
      <c r="S2992" s="131"/>
      <c r="T2992" s="132" t="str">
        <f t="shared" si="2322"/>
        <v>OK</v>
      </c>
      <c r="U2992" s="138"/>
      <c r="V2992" s="138"/>
      <c r="W2992" s="139"/>
      <c r="X2992" s="139"/>
      <c r="Y2992" s="132" t="str">
        <f t="shared" si="2323"/>
        <v>OK</v>
      </c>
      <c r="Z2992" s="210"/>
      <c r="AA2992" s="204"/>
      <c r="AB2992" s="202"/>
      <c r="AC2992" s="202"/>
      <c r="AD2992" s="202"/>
      <c r="AE2992" s="202"/>
      <c r="AF2992" s="202"/>
      <c r="AG2992" s="132" t="str">
        <f t="shared" si="2324"/>
        <v>OK</v>
      </c>
      <c r="AH2992" s="138"/>
      <c r="AI2992" s="138"/>
      <c r="AJ2992" s="139"/>
      <c r="AK2992" s="139"/>
      <c r="AL2992" s="132" t="str">
        <f t="shared" si="2325"/>
        <v>OK</v>
      </c>
      <c r="AM2992" s="140"/>
      <c r="AN2992" s="119">
        <f t="shared" si="2326"/>
        <v>0</v>
      </c>
      <c r="AO2992" s="120">
        <f t="shared" si="2327"/>
        <v>0</v>
      </c>
      <c r="AP2992" s="39">
        <f t="shared" si="2328"/>
        <v>0</v>
      </c>
      <c r="AQ2992" s="141">
        <f t="shared" si="2329"/>
        <v>0</v>
      </c>
      <c r="AR2992" s="142">
        <f t="shared" si="2330"/>
        <v>0</v>
      </c>
      <c r="AS2992" s="143" t="e">
        <f t="shared" si="2331"/>
        <v>#DIV/0!</v>
      </c>
      <c r="AT2992" s="144">
        <f t="shared" si="2332"/>
        <v>0</v>
      </c>
      <c r="AU2992" s="141">
        <f t="shared" si="2333"/>
        <v>0</v>
      </c>
      <c r="AV2992" s="142">
        <f t="shared" si="2334"/>
        <v>0</v>
      </c>
      <c r="AW2992" s="143" t="e">
        <f t="shared" si="2335"/>
        <v>#DIV/0!</v>
      </c>
      <c r="AY2992" s="146" t="str">
        <f t="shared" si="2336"/>
        <v>63.21</v>
      </c>
      <c r="AZ2992" s="1250" t="b">
        <f>COUNTIF('[1]Codes SEC'!$B$2:$B$250,Ministres!AY2992)&gt;0</f>
        <v>1</v>
      </c>
    </row>
    <row r="2993" spans="1:52" ht="35.1" customHeight="1" x14ac:dyDescent="0.25">
      <c r="A2993" s="15" t="s">
        <v>2799</v>
      </c>
      <c r="B2993" s="225">
        <v>18</v>
      </c>
      <c r="C2993" s="122" t="s">
        <v>1315</v>
      </c>
      <c r="D2993" s="123">
        <v>1000</v>
      </c>
      <c r="E2993" s="226"/>
      <c r="F2993" s="122">
        <v>12</v>
      </c>
      <c r="G2993" s="126">
        <v>1</v>
      </c>
      <c r="H2993" s="35" t="str">
        <f t="shared" si="2317"/>
        <v>115</v>
      </c>
      <c r="I2993" s="36" t="s">
        <v>2773</v>
      </c>
      <c r="J2993" s="37" t="s">
        <v>3482</v>
      </c>
      <c r="K2993" s="244" t="s">
        <v>3483</v>
      </c>
      <c r="L2993" s="232">
        <v>140</v>
      </c>
      <c r="M2993" s="233">
        <v>140</v>
      </c>
      <c r="N2993" s="130"/>
      <c r="O2993" s="131"/>
      <c r="P2993" s="131"/>
      <c r="Q2993" s="131"/>
      <c r="R2993" s="131"/>
      <c r="S2993" s="131"/>
      <c r="T2993" s="132" t="str">
        <f t="shared" si="2322"/>
        <v>OK</v>
      </c>
      <c r="U2993" s="138"/>
      <c r="V2993" s="138"/>
      <c r="W2993" s="139"/>
      <c r="X2993" s="139"/>
      <c r="Y2993" s="132" t="str">
        <f t="shared" si="2323"/>
        <v>OK</v>
      </c>
      <c r="Z2993" s="210"/>
      <c r="AA2993" s="204"/>
      <c r="AB2993" s="202"/>
      <c r="AC2993" s="202"/>
      <c r="AD2993" s="202"/>
      <c r="AE2993" s="202"/>
      <c r="AF2993" s="202"/>
      <c r="AG2993" s="132" t="str">
        <f t="shared" si="2324"/>
        <v>OK</v>
      </c>
      <c r="AH2993" s="138"/>
      <c r="AI2993" s="138"/>
      <c r="AJ2993" s="139"/>
      <c r="AK2993" s="139"/>
      <c r="AL2993" s="132" t="str">
        <f t="shared" si="2325"/>
        <v>OK</v>
      </c>
      <c r="AM2993" s="140"/>
      <c r="AN2993" s="119">
        <f t="shared" si="2326"/>
        <v>140</v>
      </c>
      <c r="AO2993" s="120">
        <f t="shared" si="2327"/>
        <v>140</v>
      </c>
      <c r="AP2993" s="39">
        <f t="shared" si="2328"/>
        <v>140</v>
      </c>
      <c r="AQ2993" s="141">
        <f t="shared" si="2329"/>
        <v>140</v>
      </c>
      <c r="AR2993" s="142">
        <f t="shared" si="2330"/>
        <v>0</v>
      </c>
      <c r="AS2993" s="143">
        <f t="shared" si="2331"/>
        <v>0</v>
      </c>
      <c r="AT2993" s="144">
        <f t="shared" si="2332"/>
        <v>140</v>
      </c>
      <c r="AU2993" s="141">
        <f t="shared" si="2333"/>
        <v>140</v>
      </c>
      <c r="AV2993" s="142">
        <f t="shared" si="2334"/>
        <v>0</v>
      </c>
      <c r="AW2993" s="143">
        <f t="shared" si="2335"/>
        <v>0</v>
      </c>
      <c r="AY2993" s="146" t="str">
        <f t="shared" si="2336"/>
        <v>63.22</v>
      </c>
      <c r="AZ2993" s="1250" t="b">
        <f>COUNTIF('[1]Codes SEC'!$B$2:$B$250,Ministres!AY2993)&gt;0</f>
        <v>1</v>
      </c>
    </row>
    <row r="2994" spans="1:52" ht="35.1" customHeight="1" x14ac:dyDescent="0.25">
      <c r="A2994" s="15" t="s">
        <v>2799</v>
      </c>
      <c r="B2994" s="225">
        <v>18</v>
      </c>
      <c r="C2994" s="122" t="s">
        <v>1315</v>
      </c>
      <c r="D2994" s="123">
        <v>1000</v>
      </c>
      <c r="E2994" s="226"/>
      <c r="F2994" s="122">
        <v>12</v>
      </c>
      <c r="G2994" s="126">
        <v>1</v>
      </c>
      <c r="H2994" s="35" t="str">
        <f t="shared" si="2317"/>
        <v>115</v>
      </c>
      <c r="I2994" s="36" t="s">
        <v>3484</v>
      </c>
      <c r="J2994" s="37" t="s">
        <v>3485</v>
      </c>
      <c r="K2994" s="244" t="s">
        <v>3486</v>
      </c>
      <c r="L2994" s="232">
        <v>0</v>
      </c>
      <c r="M2994" s="233">
        <v>0</v>
      </c>
      <c r="N2994" s="130"/>
      <c r="O2994" s="131"/>
      <c r="P2994" s="131"/>
      <c r="Q2994" s="131"/>
      <c r="R2994" s="131"/>
      <c r="S2994" s="131"/>
      <c r="T2994" s="132" t="str">
        <f t="shared" si="2322"/>
        <v>OK</v>
      </c>
      <c r="U2994" s="138"/>
      <c r="V2994" s="138"/>
      <c r="W2994" s="139"/>
      <c r="X2994" s="139"/>
      <c r="Y2994" s="132" t="str">
        <f t="shared" si="2323"/>
        <v>OK</v>
      </c>
      <c r="Z2994" s="210"/>
      <c r="AA2994" s="204"/>
      <c r="AB2994" s="202"/>
      <c r="AC2994" s="202"/>
      <c r="AD2994" s="202"/>
      <c r="AE2994" s="202"/>
      <c r="AF2994" s="202"/>
      <c r="AG2994" s="132" t="str">
        <f t="shared" si="2324"/>
        <v>OK</v>
      </c>
      <c r="AH2994" s="138"/>
      <c r="AI2994" s="138"/>
      <c r="AJ2994" s="139"/>
      <c r="AK2994" s="139"/>
      <c r="AL2994" s="132" t="str">
        <f t="shared" si="2325"/>
        <v>OK</v>
      </c>
      <c r="AM2994" s="140"/>
      <c r="AN2994" s="119">
        <f t="shared" si="2326"/>
        <v>0</v>
      </c>
      <c r="AO2994" s="120">
        <f t="shared" si="2327"/>
        <v>0</v>
      </c>
      <c r="AP2994" s="39">
        <f t="shared" si="2328"/>
        <v>0</v>
      </c>
      <c r="AQ2994" s="141">
        <f t="shared" si="2329"/>
        <v>0</v>
      </c>
      <c r="AR2994" s="142">
        <f t="shared" si="2330"/>
        <v>0</v>
      </c>
      <c r="AS2994" s="143" t="e">
        <f t="shared" si="2331"/>
        <v>#DIV/0!</v>
      </c>
      <c r="AT2994" s="144">
        <f t="shared" si="2332"/>
        <v>0</v>
      </c>
      <c r="AU2994" s="141">
        <f t="shared" si="2333"/>
        <v>0</v>
      </c>
      <c r="AV2994" s="142">
        <f t="shared" si="2334"/>
        <v>0</v>
      </c>
      <c r="AW2994" s="143" t="e">
        <f t="shared" si="2335"/>
        <v>#DIV/0!</v>
      </c>
      <c r="AY2994" s="146" t="str">
        <f t="shared" si="2336"/>
        <v>63.52</v>
      </c>
      <c r="AZ2994" s="1250" t="b">
        <f>COUNTIF('[1]Codes SEC'!$B$2:$B$250,Ministres!AY2994)&gt;0</f>
        <v>1</v>
      </c>
    </row>
    <row r="2995" spans="1:52" ht="35.1" customHeight="1" x14ac:dyDescent="0.25">
      <c r="A2995" s="15" t="s">
        <v>2799</v>
      </c>
      <c r="B2995" s="225">
        <v>18</v>
      </c>
      <c r="C2995" s="122" t="s">
        <v>1315</v>
      </c>
      <c r="D2995" s="123">
        <v>1000</v>
      </c>
      <c r="E2995" s="226"/>
      <c r="F2995" s="122">
        <v>12</v>
      </c>
      <c r="G2995" s="126">
        <v>1</v>
      </c>
      <c r="H2995" s="35" t="str">
        <f t="shared" si="2317"/>
        <v>115</v>
      </c>
      <c r="I2995" s="36" t="s">
        <v>1454</v>
      </c>
      <c r="J2995" s="37" t="s">
        <v>3487</v>
      </c>
      <c r="K2995" s="244" t="s">
        <v>3488</v>
      </c>
      <c r="L2995" s="232">
        <v>0</v>
      </c>
      <c r="M2995" s="233">
        <v>0</v>
      </c>
      <c r="N2995" s="130"/>
      <c r="O2995" s="131"/>
      <c r="P2995" s="131"/>
      <c r="Q2995" s="131"/>
      <c r="R2995" s="131"/>
      <c r="S2995" s="131"/>
      <c r="T2995" s="132" t="str">
        <f>IF(SUM(N2995:S2995)=U2995,"OK",SUM(N2995:S2995)-U2995)</f>
        <v>OK</v>
      </c>
      <c r="U2995" s="138"/>
      <c r="V2995" s="138"/>
      <c r="W2995" s="139"/>
      <c r="X2995" s="139"/>
      <c r="Y2995" s="132" t="str">
        <f>IF(SUM(W2995:X2995)=Z2995,"OK",SUM(W2995:X2995)-Z2995)</f>
        <v>OK</v>
      </c>
      <c r="Z2995" s="210"/>
      <c r="AA2995" s="204"/>
      <c r="AB2995" s="202"/>
      <c r="AC2995" s="202"/>
      <c r="AD2995" s="202"/>
      <c r="AE2995" s="202"/>
      <c r="AF2995" s="202"/>
      <c r="AG2995" s="132" t="str">
        <f>IF(SUM(AA2995:AF2995)=AH2995,"OK",SUM(AA2995:AF2995)-AH2995)</f>
        <v>OK</v>
      </c>
      <c r="AH2995" s="138"/>
      <c r="AI2995" s="138"/>
      <c r="AJ2995" s="139"/>
      <c r="AK2995" s="139"/>
      <c r="AL2995" s="132" t="str">
        <f>IF(SUM(AJ2995:AK2995)=AM2995,"OK",SUM(AJ2995:AK2995)-AM2995)</f>
        <v>OK</v>
      </c>
      <c r="AM2995" s="140"/>
      <c r="AN2995" s="119">
        <f>L2995+U2995+V2995+Z2995</f>
        <v>0</v>
      </c>
      <c r="AO2995" s="120">
        <f>M2995+AH2995+AI2995+AM2995</f>
        <v>0</v>
      </c>
      <c r="AP2995" s="39">
        <f>L2995</f>
        <v>0</v>
      </c>
      <c r="AQ2995" s="141">
        <f>AN2995</f>
        <v>0</v>
      </c>
      <c r="AR2995" s="142">
        <f>AQ2995-AP2995</f>
        <v>0</v>
      </c>
      <c r="AS2995" s="143" t="e">
        <f>AR2995/AP2995</f>
        <v>#DIV/0!</v>
      </c>
      <c r="AT2995" s="144">
        <f>M2995</f>
        <v>0</v>
      </c>
      <c r="AU2995" s="141">
        <f>AO2995</f>
        <v>0</v>
      </c>
      <c r="AV2995" s="142">
        <f>AU2995-AT2995</f>
        <v>0</v>
      </c>
      <c r="AW2995" s="143" t="e">
        <f>AV2995/AT2995</f>
        <v>#DIV/0!</v>
      </c>
      <c r="AY2995" s="146" t="str">
        <f t="shared" si="2336"/>
        <v>63.53</v>
      </c>
      <c r="AZ2995" s="1250" t="b">
        <f>COUNTIF('[1]Codes SEC'!$B$2:$B$250,Ministres!AY2995)&gt;0</f>
        <v>1</v>
      </c>
    </row>
    <row r="2996" spans="1:52" ht="35.1" customHeight="1" x14ac:dyDescent="0.25">
      <c r="A2996" s="15" t="s">
        <v>2799</v>
      </c>
      <c r="B2996" s="225">
        <v>18</v>
      </c>
      <c r="C2996" s="122" t="s">
        <v>1315</v>
      </c>
      <c r="D2996" s="123">
        <v>1000</v>
      </c>
      <c r="E2996" s="226"/>
      <c r="F2996" s="122">
        <v>12</v>
      </c>
      <c r="G2996" s="126">
        <v>1</v>
      </c>
      <c r="H2996" s="35" t="str">
        <f t="shared" si="2317"/>
        <v>115</v>
      </c>
      <c r="I2996" s="36" t="s">
        <v>1508</v>
      </c>
      <c r="J2996" s="37" t="s">
        <v>3489</v>
      </c>
      <c r="K2996" s="244" t="s">
        <v>3490</v>
      </c>
      <c r="L2996" s="232">
        <v>200</v>
      </c>
      <c r="M2996" s="233">
        <v>200</v>
      </c>
      <c r="N2996" s="130"/>
      <c r="O2996" s="131"/>
      <c r="P2996" s="131"/>
      <c r="Q2996" s="131"/>
      <c r="R2996" s="131"/>
      <c r="S2996" s="131"/>
      <c r="T2996" s="132" t="str">
        <f t="shared" si="2322"/>
        <v>OK</v>
      </c>
      <c r="U2996" s="138"/>
      <c r="V2996" s="138"/>
      <c r="W2996" s="139"/>
      <c r="X2996" s="139"/>
      <c r="Y2996" s="132" t="str">
        <f t="shared" si="2323"/>
        <v>OK</v>
      </c>
      <c r="Z2996" s="210"/>
      <c r="AA2996" s="204"/>
      <c r="AB2996" s="202"/>
      <c r="AC2996" s="202"/>
      <c r="AD2996" s="202"/>
      <c r="AE2996" s="202"/>
      <c r="AF2996" s="202"/>
      <c r="AG2996" s="132" t="str">
        <f t="shared" si="2324"/>
        <v>OK</v>
      </c>
      <c r="AH2996" s="138"/>
      <c r="AI2996" s="138"/>
      <c r="AJ2996" s="139"/>
      <c r="AK2996" s="139"/>
      <c r="AL2996" s="132" t="str">
        <f t="shared" si="2325"/>
        <v>OK</v>
      </c>
      <c r="AM2996" s="140"/>
      <c r="AN2996" s="119">
        <f t="shared" si="2326"/>
        <v>200</v>
      </c>
      <c r="AO2996" s="120">
        <f t="shared" si="2327"/>
        <v>200</v>
      </c>
      <c r="AP2996" s="39">
        <f t="shared" si="2328"/>
        <v>200</v>
      </c>
      <c r="AQ2996" s="141">
        <f t="shared" si="2329"/>
        <v>200</v>
      </c>
      <c r="AR2996" s="142">
        <f t="shared" si="2330"/>
        <v>0</v>
      </c>
      <c r="AS2996" s="143">
        <f t="shared" si="2331"/>
        <v>0</v>
      </c>
      <c r="AT2996" s="144">
        <f t="shared" si="2332"/>
        <v>200</v>
      </c>
      <c r="AU2996" s="141">
        <f t="shared" si="2333"/>
        <v>200</v>
      </c>
      <c r="AV2996" s="142">
        <f t="shared" si="2334"/>
        <v>0</v>
      </c>
      <c r="AW2996" s="143">
        <f t="shared" si="2335"/>
        <v>0</v>
      </c>
      <c r="AY2996" s="146" t="str">
        <f t="shared" si="2336"/>
        <v>65.24</v>
      </c>
      <c r="AZ2996" s="1250" t="b">
        <f>COUNTIF('[1]Codes SEC'!$B$2:$B$250,Ministres!AY2996)&gt;0</f>
        <v>1</v>
      </c>
    </row>
    <row r="2997" spans="1:52" ht="35.1" customHeight="1" x14ac:dyDescent="0.25">
      <c r="A2997" s="15" t="s">
        <v>2799</v>
      </c>
      <c r="B2997" s="225">
        <v>18</v>
      </c>
      <c r="C2997" s="122" t="s">
        <v>1315</v>
      </c>
      <c r="D2997" s="123">
        <v>1000</v>
      </c>
      <c r="E2997" s="226"/>
      <c r="F2997" s="122">
        <v>12</v>
      </c>
      <c r="G2997" s="126">
        <v>1</v>
      </c>
      <c r="H2997" s="35" t="str">
        <f t="shared" si="2317"/>
        <v>115</v>
      </c>
      <c r="I2997" s="36" t="s">
        <v>3491</v>
      </c>
      <c r="J2997" s="37" t="s">
        <v>3492</v>
      </c>
      <c r="K2997" s="244" t="s">
        <v>3493</v>
      </c>
      <c r="L2997" s="232">
        <v>79</v>
      </c>
      <c r="M2997" s="233">
        <v>79</v>
      </c>
      <c r="N2997" s="130"/>
      <c r="O2997" s="131"/>
      <c r="P2997" s="131"/>
      <c r="Q2997" s="131"/>
      <c r="R2997" s="131"/>
      <c r="S2997" s="131"/>
      <c r="T2997" s="132" t="str">
        <f t="shared" si="2322"/>
        <v>OK</v>
      </c>
      <c r="U2997" s="138"/>
      <c r="V2997" s="138"/>
      <c r="W2997" s="139"/>
      <c r="X2997" s="139"/>
      <c r="Y2997" s="132" t="str">
        <f t="shared" si="2323"/>
        <v>OK</v>
      </c>
      <c r="Z2997" s="210"/>
      <c r="AA2997" s="204"/>
      <c r="AB2997" s="202"/>
      <c r="AC2997" s="202"/>
      <c r="AD2997" s="202"/>
      <c r="AE2997" s="202"/>
      <c r="AF2997" s="202"/>
      <c r="AG2997" s="132" t="str">
        <f t="shared" si="2324"/>
        <v>OK</v>
      </c>
      <c r="AH2997" s="138"/>
      <c r="AI2997" s="138"/>
      <c r="AJ2997" s="139"/>
      <c r="AK2997" s="139"/>
      <c r="AL2997" s="132" t="str">
        <f t="shared" si="2325"/>
        <v>OK</v>
      </c>
      <c r="AM2997" s="140"/>
      <c r="AN2997" s="119">
        <f t="shared" si="2326"/>
        <v>79</v>
      </c>
      <c r="AO2997" s="120">
        <f t="shared" si="2327"/>
        <v>79</v>
      </c>
      <c r="AP2997" s="39">
        <f t="shared" si="2328"/>
        <v>79</v>
      </c>
      <c r="AQ2997" s="141">
        <f t="shared" si="2329"/>
        <v>79</v>
      </c>
      <c r="AR2997" s="142">
        <f t="shared" si="2330"/>
        <v>0</v>
      </c>
      <c r="AS2997" s="143">
        <f t="shared" si="2331"/>
        <v>0</v>
      </c>
      <c r="AT2997" s="144">
        <f t="shared" si="2332"/>
        <v>79</v>
      </c>
      <c r="AU2997" s="141">
        <f t="shared" si="2333"/>
        <v>79</v>
      </c>
      <c r="AV2997" s="142">
        <f t="shared" si="2334"/>
        <v>0</v>
      </c>
      <c r="AW2997" s="143">
        <f t="shared" si="2335"/>
        <v>0</v>
      </c>
      <c r="AY2997" s="146" t="str">
        <f t="shared" si="2336"/>
        <v>65.26</v>
      </c>
      <c r="AZ2997" s="1250" t="b">
        <f>COUNTIF('[1]Codes SEC'!$B$2:$B$250,Ministres!AY2997)&gt;0</f>
        <v>1</v>
      </c>
    </row>
    <row r="2998" spans="1:52" ht="35.1" customHeight="1" x14ac:dyDescent="0.25">
      <c r="A2998" s="15" t="s">
        <v>2799</v>
      </c>
      <c r="B2998" s="225">
        <v>18</v>
      </c>
      <c r="C2998" s="122" t="s">
        <v>1315</v>
      </c>
      <c r="D2998" s="123">
        <v>1000</v>
      </c>
      <c r="E2998" s="226"/>
      <c r="F2998" s="122">
        <v>12</v>
      </c>
      <c r="G2998" s="126">
        <v>1</v>
      </c>
      <c r="H2998" s="35" t="str">
        <f t="shared" si="2317"/>
        <v>115</v>
      </c>
      <c r="I2998" s="36" t="s">
        <v>113</v>
      </c>
      <c r="J2998" s="37" t="s">
        <v>3494</v>
      </c>
      <c r="K2998" s="244" t="s">
        <v>3495</v>
      </c>
      <c r="L2998" s="232">
        <v>0</v>
      </c>
      <c r="M2998" s="233">
        <v>0</v>
      </c>
      <c r="N2998" s="130"/>
      <c r="O2998" s="131"/>
      <c r="P2998" s="131"/>
      <c r="Q2998" s="131"/>
      <c r="R2998" s="131"/>
      <c r="S2998" s="131"/>
      <c r="T2998" s="132" t="str">
        <f t="shared" si="2322"/>
        <v>OK</v>
      </c>
      <c r="U2998" s="138"/>
      <c r="V2998" s="138"/>
      <c r="W2998" s="139"/>
      <c r="X2998" s="139"/>
      <c r="Y2998" s="132" t="str">
        <f t="shared" si="2323"/>
        <v>OK</v>
      </c>
      <c r="Z2998" s="210"/>
      <c r="AA2998" s="204"/>
      <c r="AB2998" s="202"/>
      <c r="AC2998" s="202"/>
      <c r="AD2998" s="202"/>
      <c r="AE2998" s="202"/>
      <c r="AF2998" s="202"/>
      <c r="AG2998" s="132" t="str">
        <f t="shared" si="2324"/>
        <v>OK</v>
      </c>
      <c r="AH2998" s="138"/>
      <c r="AI2998" s="138"/>
      <c r="AJ2998" s="139"/>
      <c r="AK2998" s="139"/>
      <c r="AL2998" s="132" t="str">
        <f t="shared" si="2325"/>
        <v>OK</v>
      </c>
      <c r="AM2998" s="140"/>
      <c r="AN2998" s="119">
        <f t="shared" si="2326"/>
        <v>0</v>
      </c>
      <c r="AO2998" s="120">
        <f t="shared" si="2327"/>
        <v>0</v>
      </c>
      <c r="AP2998" s="39">
        <f t="shared" si="2328"/>
        <v>0</v>
      </c>
      <c r="AQ2998" s="141">
        <f t="shared" si="2329"/>
        <v>0</v>
      </c>
      <c r="AR2998" s="142">
        <f t="shared" si="2330"/>
        <v>0</v>
      </c>
      <c r="AS2998" s="143" t="e">
        <f t="shared" si="2331"/>
        <v>#DIV/0!</v>
      </c>
      <c r="AT2998" s="144">
        <f t="shared" si="2332"/>
        <v>0</v>
      </c>
      <c r="AU2998" s="141">
        <f t="shared" si="2333"/>
        <v>0</v>
      </c>
      <c r="AV2998" s="142">
        <f t="shared" si="2334"/>
        <v>0</v>
      </c>
      <c r="AW2998" s="143" t="e">
        <f t="shared" si="2335"/>
        <v>#DIV/0!</v>
      </c>
      <c r="AY2998" s="146" t="str">
        <f t="shared" si="2336"/>
        <v>74.22</v>
      </c>
      <c r="AZ2998" s="1250" t="b">
        <f>COUNTIF('[1]Codes SEC'!$B$2:$B$250,Ministres!AY2998)&gt;0</f>
        <v>1</v>
      </c>
    </row>
    <row r="2999" spans="1:52" ht="35.1" customHeight="1" x14ac:dyDescent="0.25">
      <c r="A2999" s="15" t="s">
        <v>2799</v>
      </c>
      <c r="B2999" s="225">
        <v>18</v>
      </c>
      <c r="C2999" s="122" t="s">
        <v>1315</v>
      </c>
      <c r="D2999" s="123">
        <v>1000</v>
      </c>
      <c r="E2999" s="226"/>
      <c r="F2999" s="122">
        <v>12</v>
      </c>
      <c r="G2999" s="126">
        <v>1</v>
      </c>
      <c r="H2999" s="35" t="str">
        <f t="shared" si="2317"/>
        <v>115</v>
      </c>
      <c r="I2999" s="36" t="s">
        <v>3496</v>
      </c>
      <c r="J2999" s="37" t="s">
        <v>3497</v>
      </c>
      <c r="K2999" s="281" t="s">
        <v>3498</v>
      </c>
      <c r="L2999" s="232">
        <v>8941</v>
      </c>
      <c r="M2999" s="233">
        <v>8941</v>
      </c>
      <c r="N2999" s="130"/>
      <c r="O2999" s="131"/>
      <c r="P2999" s="131"/>
      <c r="Q2999" s="131"/>
      <c r="R2999" s="131"/>
      <c r="S2999" s="131"/>
      <c r="T2999" s="132" t="str">
        <f t="shared" si="2322"/>
        <v>OK</v>
      </c>
      <c r="U2999" s="138"/>
      <c r="V2999" s="138"/>
      <c r="W2999" s="139"/>
      <c r="X2999" s="139"/>
      <c r="Y2999" s="132" t="str">
        <f t="shared" si="2323"/>
        <v>OK</v>
      </c>
      <c r="Z2999" s="210"/>
      <c r="AA2999" s="204"/>
      <c r="AB2999" s="202"/>
      <c r="AC2999" s="202"/>
      <c r="AD2999" s="202"/>
      <c r="AE2999" s="202"/>
      <c r="AF2999" s="202"/>
      <c r="AG2999" s="132" t="str">
        <f t="shared" si="2324"/>
        <v>OK</v>
      </c>
      <c r="AH2999" s="138"/>
      <c r="AI2999" s="138"/>
      <c r="AJ2999" s="139"/>
      <c r="AK2999" s="139"/>
      <c r="AL2999" s="132" t="str">
        <f t="shared" si="2325"/>
        <v>OK</v>
      </c>
      <c r="AM2999" s="140"/>
      <c r="AN2999" s="119">
        <f t="shared" si="2326"/>
        <v>8941</v>
      </c>
      <c r="AO2999" s="120">
        <f t="shared" si="2327"/>
        <v>8941</v>
      </c>
      <c r="AP2999" s="39">
        <f t="shared" si="2328"/>
        <v>8941</v>
      </c>
      <c r="AQ2999" s="141">
        <f t="shared" si="2329"/>
        <v>8941</v>
      </c>
      <c r="AR2999" s="142">
        <f t="shared" si="2330"/>
        <v>0</v>
      </c>
      <c r="AS2999" s="143">
        <f t="shared" si="2331"/>
        <v>0</v>
      </c>
      <c r="AT2999" s="144">
        <f t="shared" si="2332"/>
        <v>8941</v>
      </c>
      <c r="AU2999" s="141">
        <f t="shared" si="2333"/>
        <v>8941</v>
      </c>
      <c r="AV2999" s="142">
        <f t="shared" si="2334"/>
        <v>0</v>
      </c>
      <c r="AW2999" s="143">
        <f t="shared" si="2335"/>
        <v>0</v>
      </c>
      <c r="AY2999" s="146" t="str">
        <f t="shared" si="2336"/>
        <v>91.70</v>
      </c>
      <c r="AZ2999" s="1250" t="b">
        <f>COUNTIF('[1]Codes SEC'!$B$2:$B$250,Ministres!AY2999)&gt;0</f>
        <v>1</v>
      </c>
    </row>
    <row r="3000" spans="1:52" ht="12.75" customHeight="1" x14ac:dyDescent="0.25">
      <c r="A3000" s="350"/>
      <c r="B3000" s="1252"/>
      <c r="C3000" s="150"/>
      <c r="D3000" s="352"/>
      <c r="E3000" s="1253"/>
      <c r="F3000" s="150"/>
      <c r="G3000" s="154"/>
      <c r="H3000" s="155"/>
      <c r="I3000" s="156"/>
      <c r="J3000" s="157"/>
      <c r="K3000" s="158" t="s">
        <v>116</v>
      </c>
      <c r="L3000" s="417">
        <f t="shared" ref="L3000:S3000" si="2337">L2987+L2992+L2988+L2995+L2991+L2993+L2996+L2999+L2998+L2990+L2994+L2997+L2986+L2989</f>
        <v>9781</v>
      </c>
      <c r="M3000" s="1254">
        <f t="shared" si="2337"/>
        <v>9853</v>
      </c>
      <c r="N3000" s="1255">
        <f t="shared" si="2337"/>
        <v>0</v>
      </c>
      <c r="O3000" s="1256">
        <f t="shared" si="2337"/>
        <v>0</v>
      </c>
      <c r="P3000" s="1256">
        <f t="shared" si="2337"/>
        <v>0</v>
      </c>
      <c r="Q3000" s="1256">
        <f t="shared" si="2337"/>
        <v>0</v>
      </c>
      <c r="R3000" s="1256">
        <f t="shared" si="2337"/>
        <v>0</v>
      </c>
      <c r="S3000" s="1256">
        <f t="shared" si="2337"/>
        <v>0</v>
      </c>
      <c r="T3000" s="1257"/>
      <c r="U3000" s="1258">
        <f>U2987+U2992+U2988+U2995+U2991+U2993+U2996+U2999+U2998+U2990+U2994+U2997+U2986+U2989</f>
        <v>0</v>
      </c>
      <c r="V3000" s="1258">
        <f>V2987+V2992+V2988+V2995+V2991+V2993+V2996+V2999+V2998+V2990+V2994+V2997+V2986+V2989</f>
        <v>0</v>
      </c>
      <c r="W3000" s="1256">
        <f>W2987+W2992+W2988+W2995+W2991+W2993+W2996+W2999+W2998+W2990+W2994+W2997+W2986+W2989</f>
        <v>0</v>
      </c>
      <c r="X3000" s="1256">
        <f>X2987+X2992+X2988+X2995+X2991+X2993+X2996+X2999+X2998+X2990+X2994+X2997+X2986+X2989</f>
        <v>0</v>
      </c>
      <c r="Y3000" s="1257"/>
      <c r="Z3000" s="1258">
        <f t="shared" ref="Z3000:AF3000" si="2338">Z2987+Z2992+Z2988+Z2995+Z2991+Z2993+Z2996+Z2999+Z2998+Z2990+Z2994+Z2997+Z2986+Z2989</f>
        <v>0</v>
      </c>
      <c r="AA3000" s="165">
        <f t="shared" si="2338"/>
        <v>0</v>
      </c>
      <c r="AB3000" s="1256">
        <f t="shared" si="2338"/>
        <v>0</v>
      </c>
      <c r="AC3000" s="1256">
        <f t="shared" si="2338"/>
        <v>0</v>
      </c>
      <c r="AD3000" s="1256">
        <f t="shared" si="2338"/>
        <v>0</v>
      </c>
      <c r="AE3000" s="1256">
        <f t="shared" si="2338"/>
        <v>0</v>
      </c>
      <c r="AF3000" s="1256">
        <f t="shared" si="2338"/>
        <v>0</v>
      </c>
      <c r="AG3000" s="1257"/>
      <c r="AH3000" s="1258">
        <f>AH2987+AH2992+AH2988+AH2995+AH2991+AH2993+AH2996+AH2999+AH2998+AH2990+AH2994+AH2997+AH2986+AH2989</f>
        <v>0</v>
      </c>
      <c r="AI3000" s="1258">
        <f>AI2987+AI2992+AI2988+AI2995+AI2991+AI2993+AI2996+AI2999+AI2998+AI2990+AI2994+AI2997+AI2986+AI2989</f>
        <v>0</v>
      </c>
      <c r="AJ3000" s="1256">
        <f>AJ2987+AJ2992+AJ2988+AJ2995+AJ2991+AJ2993+AJ2996+AJ2999+AJ2998+AJ2990+AJ2994+AJ2997+AJ2986+AJ2989</f>
        <v>0</v>
      </c>
      <c r="AK3000" s="1256">
        <f>AK2987+AK2992+AK2988+AK2995+AK2991+AK2993+AK2996+AK2999+AK2998+AK2990+AK2994+AK2997+AK2986+AK2989</f>
        <v>0</v>
      </c>
      <c r="AL3000" s="1257"/>
      <c r="AM3000" s="1259">
        <f t="shared" ref="AM3000:AW3000" si="2339">AM2987+AM2992+AM2988+AM2995+AM2991+AM2993+AM2996+AM2999+AM2998+AM2990+AM2994+AM2997+AM2986+AM2989</f>
        <v>0</v>
      </c>
      <c r="AN3000" s="167">
        <f t="shared" si="2339"/>
        <v>9781</v>
      </c>
      <c r="AO3000" s="1260">
        <f t="shared" si="2339"/>
        <v>9853</v>
      </c>
      <c r="AP3000" s="169">
        <f t="shared" si="2339"/>
        <v>9781</v>
      </c>
      <c r="AQ3000" s="1261">
        <f t="shared" si="2339"/>
        <v>9781</v>
      </c>
      <c r="AR3000" s="1262">
        <f t="shared" si="2339"/>
        <v>0</v>
      </c>
      <c r="AS3000" s="1263" t="e">
        <f t="shared" si="2339"/>
        <v>#DIV/0!</v>
      </c>
      <c r="AT3000" s="1264">
        <f t="shared" si="2339"/>
        <v>9853</v>
      </c>
      <c r="AU3000" s="1261">
        <f t="shared" si="2339"/>
        <v>9853</v>
      </c>
      <c r="AV3000" s="1262">
        <f t="shared" si="2339"/>
        <v>0</v>
      </c>
      <c r="AW3000" s="1263" t="e">
        <f t="shared" si="2339"/>
        <v>#DIV/0!</v>
      </c>
      <c r="AY3000" s="146"/>
      <c r="AZ3000" s="1250"/>
    </row>
    <row r="3001" spans="1:52" ht="12.75" customHeight="1" x14ac:dyDescent="0.25">
      <c r="A3001" s="174"/>
      <c r="B3001" s="175"/>
      <c r="C3001" s="176"/>
      <c r="D3001" s="177"/>
      <c r="E3001" s="178"/>
      <c r="F3001" s="177"/>
      <c r="G3001" s="179"/>
      <c r="H3001" s="180"/>
      <c r="I3001" s="181"/>
      <c r="J3001" s="182"/>
      <c r="K3001" s="183" t="s">
        <v>3499</v>
      </c>
      <c r="L3001" s="184">
        <f t="shared" ref="L3001:S3001" si="2340">L3000+L2982</f>
        <v>28883</v>
      </c>
      <c r="M3001" s="185">
        <f t="shared" si="2340"/>
        <v>25578</v>
      </c>
      <c r="N3001" s="186">
        <f t="shared" si="2340"/>
        <v>0</v>
      </c>
      <c r="O3001" s="187">
        <f t="shared" si="2340"/>
        <v>0</v>
      </c>
      <c r="P3001" s="187">
        <f t="shared" si="2340"/>
        <v>0</v>
      </c>
      <c r="Q3001" s="187">
        <f t="shared" si="2340"/>
        <v>0</v>
      </c>
      <c r="R3001" s="187">
        <f t="shared" si="2340"/>
        <v>0</v>
      </c>
      <c r="S3001" s="187">
        <f t="shared" si="2340"/>
        <v>0</v>
      </c>
      <c r="T3001" s="188"/>
      <c r="U3001" s="187">
        <f>U3000+U2982</f>
        <v>0</v>
      </c>
      <c r="V3001" s="187">
        <f>V3000+V2982</f>
        <v>0</v>
      </c>
      <c r="W3001" s="187">
        <f>W3000+W2982</f>
        <v>0</v>
      </c>
      <c r="X3001" s="187">
        <f>X3000+X2982</f>
        <v>0</v>
      </c>
      <c r="Y3001" s="188"/>
      <c r="Z3001" s="187">
        <f t="shared" ref="Z3001:AF3001" si="2341">Z3000+Z2982</f>
        <v>0</v>
      </c>
      <c r="AA3001" s="189">
        <f t="shared" si="2341"/>
        <v>0</v>
      </c>
      <c r="AB3001" s="187">
        <f t="shared" si="2341"/>
        <v>0</v>
      </c>
      <c r="AC3001" s="187">
        <f t="shared" si="2341"/>
        <v>0</v>
      </c>
      <c r="AD3001" s="187">
        <f t="shared" si="2341"/>
        <v>0</v>
      </c>
      <c r="AE3001" s="187">
        <f t="shared" si="2341"/>
        <v>0</v>
      </c>
      <c r="AF3001" s="187">
        <f t="shared" si="2341"/>
        <v>0</v>
      </c>
      <c r="AG3001" s="188"/>
      <c r="AH3001" s="187">
        <f>AH3000+AH2982</f>
        <v>0</v>
      </c>
      <c r="AI3001" s="187">
        <f>AI3000+AI2982</f>
        <v>0</v>
      </c>
      <c r="AJ3001" s="187">
        <f>AJ3000+AJ2982</f>
        <v>0</v>
      </c>
      <c r="AK3001" s="187">
        <f>AK3000+AK2982</f>
        <v>0</v>
      </c>
      <c r="AL3001" s="188"/>
      <c r="AM3001" s="190">
        <f t="shared" ref="AM3001:AW3001" si="2342">AM3000+AM2982</f>
        <v>0</v>
      </c>
      <c r="AN3001" s="191">
        <f t="shared" si="2342"/>
        <v>28883</v>
      </c>
      <c r="AO3001" s="190">
        <f t="shared" si="2342"/>
        <v>25578</v>
      </c>
      <c r="AP3001" s="184">
        <f t="shared" si="2342"/>
        <v>28883</v>
      </c>
      <c r="AQ3001" s="192">
        <f t="shared" si="2342"/>
        <v>28883</v>
      </c>
      <c r="AR3001" s="193">
        <f t="shared" si="2342"/>
        <v>0</v>
      </c>
      <c r="AS3001" s="194" t="e">
        <f t="shared" si="2342"/>
        <v>#DIV/0!</v>
      </c>
      <c r="AT3001" s="195">
        <f t="shared" si="2342"/>
        <v>25578</v>
      </c>
      <c r="AU3001" s="192">
        <f t="shared" si="2342"/>
        <v>25578</v>
      </c>
      <c r="AV3001" s="193">
        <f t="shared" si="2342"/>
        <v>0</v>
      </c>
      <c r="AW3001" s="194" t="e">
        <f t="shared" si="2342"/>
        <v>#DIV/0!</v>
      </c>
      <c r="AY3001" s="146"/>
      <c r="AZ3001" s="1219"/>
    </row>
    <row r="3002" spans="1:52" ht="12.75" customHeight="1" x14ac:dyDescent="0.25">
      <c r="A3002" s="15"/>
      <c r="C3002" s="122"/>
      <c r="D3002" s="123"/>
      <c r="F3002" s="125"/>
      <c r="G3002" s="34"/>
      <c r="H3002" s="35"/>
      <c r="I3002" s="36"/>
      <c r="J3002" s="37"/>
      <c r="K3002" s="198" t="s">
        <v>72</v>
      </c>
      <c r="L3002" s="199">
        <v>0</v>
      </c>
      <c r="M3002" s="200">
        <v>0</v>
      </c>
      <c r="N3002" s="201">
        <v>0</v>
      </c>
      <c r="O3002" s="202">
        <v>0</v>
      </c>
      <c r="P3002" s="202">
        <v>0</v>
      </c>
      <c r="Q3002" s="202">
        <v>0</v>
      </c>
      <c r="R3002" s="202">
        <v>0</v>
      </c>
      <c r="S3002" s="202">
        <v>0</v>
      </c>
      <c r="T3002" s="203"/>
      <c r="U3002" s="135">
        <v>0</v>
      </c>
      <c r="V3002" s="135">
        <v>0</v>
      </c>
      <c r="W3002" s="202">
        <v>0</v>
      </c>
      <c r="X3002" s="202">
        <v>0</v>
      </c>
      <c r="Y3002" s="203"/>
      <c r="Z3002" s="135">
        <v>0</v>
      </c>
      <c r="AA3002" s="204">
        <v>0</v>
      </c>
      <c r="AB3002" s="202">
        <v>0</v>
      </c>
      <c r="AC3002" s="202">
        <v>0</v>
      </c>
      <c r="AD3002" s="202">
        <v>0</v>
      </c>
      <c r="AE3002" s="202">
        <v>0</v>
      </c>
      <c r="AF3002" s="202">
        <v>0</v>
      </c>
      <c r="AG3002" s="203"/>
      <c r="AH3002" s="135">
        <v>0</v>
      </c>
      <c r="AI3002" s="135">
        <v>0</v>
      </c>
      <c r="AJ3002" s="202">
        <v>0</v>
      </c>
      <c r="AK3002" s="202">
        <v>0</v>
      </c>
      <c r="AL3002" s="203"/>
      <c r="AM3002" s="205">
        <v>0</v>
      </c>
      <c r="AN3002" s="119">
        <v>0</v>
      </c>
      <c r="AO3002" s="120">
        <v>0</v>
      </c>
      <c r="AP3002" s="39">
        <v>0</v>
      </c>
      <c r="AQ3002" s="141">
        <v>0</v>
      </c>
      <c r="AR3002" s="141">
        <v>0</v>
      </c>
      <c r="AS3002" s="143">
        <v>0</v>
      </c>
      <c r="AT3002" s="144">
        <v>0</v>
      </c>
      <c r="AU3002" s="141">
        <v>0</v>
      </c>
      <c r="AV3002" s="141">
        <v>0</v>
      </c>
      <c r="AW3002" s="143">
        <v>0</v>
      </c>
      <c r="AY3002" s="146"/>
      <c r="AZ3002" s="1250"/>
    </row>
    <row r="3003" spans="1:52" ht="12.75" customHeight="1" x14ac:dyDescent="0.25">
      <c r="A3003" s="356"/>
      <c r="B3003" s="225"/>
      <c r="C3003" s="122"/>
      <c r="D3003" s="357"/>
      <c r="E3003" s="226"/>
      <c r="F3003" s="122"/>
      <c r="G3003" s="126"/>
      <c r="H3003" s="35"/>
      <c r="I3003" s="36"/>
      <c r="J3003" s="37"/>
      <c r="K3003" s="198" t="s">
        <v>73</v>
      </c>
      <c r="L3003" s="241">
        <v>0</v>
      </c>
      <c r="M3003" s="242">
        <v>0</v>
      </c>
      <c r="N3003" s="201">
        <v>0</v>
      </c>
      <c r="O3003" s="202">
        <v>0</v>
      </c>
      <c r="P3003" s="202">
        <v>0</v>
      </c>
      <c r="Q3003" s="202">
        <v>0</v>
      </c>
      <c r="R3003" s="202">
        <v>0</v>
      </c>
      <c r="S3003" s="202">
        <v>0</v>
      </c>
      <c r="T3003" s="203"/>
      <c r="U3003" s="135">
        <v>0</v>
      </c>
      <c r="V3003" s="135">
        <v>0</v>
      </c>
      <c r="W3003" s="202">
        <v>0</v>
      </c>
      <c r="X3003" s="202">
        <v>0</v>
      </c>
      <c r="Y3003" s="203"/>
      <c r="Z3003" s="135">
        <v>0</v>
      </c>
      <c r="AA3003" s="204">
        <v>0</v>
      </c>
      <c r="AB3003" s="202">
        <v>0</v>
      </c>
      <c r="AC3003" s="202">
        <v>0</v>
      </c>
      <c r="AD3003" s="202">
        <v>0</v>
      </c>
      <c r="AE3003" s="202">
        <v>0</v>
      </c>
      <c r="AF3003" s="202">
        <v>0</v>
      </c>
      <c r="AG3003" s="203"/>
      <c r="AH3003" s="135">
        <v>0</v>
      </c>
      <c r="AI3003" s="135">
        <v>0</v>
      </c>
      <c r="AJ3003" s="202">
        <v>0</v>
      </c>
      <c r="AK3003" s="202">
        <v>0</v>
      </c>
      <c r="AL3003" s="203"/>
      <c r="AM3003" s="205">
        <v>0</v>
      </c>
      <c r="AN3003" s="119">
        <v>0</v>
      </c>
      <c r="AO3003" s="120">
        <v>0</v>
      </c>
      <c r="AP3003" s="39">
        <v>0</v>
      </c>
      <c r="AQ3003" s="141">
        <v>0</v>
      </c>
      <c r="AR3003" s="141">
        <v>0</v>
      </c>
      <c r="AS3003" s="143">
        <v>0</v>
      </c>
      <c r="AT3003" s="144">
        <v>0</v>
      </c>
      <c r="AU3003" s="141">
        <v>0</v>
      </c>
      <c r="AV3003" s="141">
        <v>0</v>
      </c>
      <c r="AW3003" s="143">
        <v>0</v>
      </c>
      <c r="AY3003" s="146"/>
      <c r="AZ3003" s="1250"/>
    </row>
    <row r="3004" spans="1:52" ht="12.75" customHeight="1" x14ac:dyDescent="0.25">
      <c r="A3004" s="356"/>
      <c r="B3004" s="225"/>
      <c r="C3004" s="122"/>
      <c r="D3004" s="357"/>
      <c r="E3004" s="226"/>
      <c r="F3004" s="122"/>
      <c r="G3004" s="126"/>
      <c r="H3004" s="35"/>
      <c r="I3004" s="36"/>
      <c r="J3004" s="37"/>
      <c r="K3004" s="198" t="s">
        <v>74</v>
      </c>
      <c r="L3004" s="241">
        <v>0</v>
      </c>
      <c r="M3004" s="242">
        <v>0</v>
      </c>
      <c r="N3004" s="201">
        <v>0</v>
      </c>
      <c r="O3004" s="202">
        <v>0</v>
      </c>
      <c r="P3004" s="202">
        <v>0</v>
      </c>
      <c r="Q3004" s="202">
        <v>0</v>
      </c>
      <c r="R3004" s="202">
        <v>0</v>
      </c>
      <c r="S3004" s="202">
        <v>0</v>
      </c>
      <c r="T3004" s="203"/>
      <c r="U3004" s="135">
        <v>0</v>
      </c>
      <c r="V3004" s="135">
        <v>0</v>
      </c>
      <c r="W3004" s="202">
        <v>0</v>
      </c>
      <c r="X3004" s="202">
        <v>0</v>
      </c>
      <c r="Y3004" s="203"/>
      <c r="Z3004" s="135">
        <v>0</v>
      </c>
      <c r="AA3004" s="204">
        <v>0</v>
      </c>
      <c r="AB3004" s="202">
        <v>0</v>
      </c>
      <c r="AC3004" s="202">
        <v>0</v>
      </c>
      <c r="AD3004" s="202">
        <v>0</v>
      </c>
      <c r="AE3004" s="202">
        <v>0</v>
      </c>
      <c r="AF3004" s="202">
        <v>0</v>
      </c>
      <c r="AG3004" s="203"/>
      <c r="AH3004" s="135">
        <v>0</v>
      </c>
      <c r="AI3004" s="135">
        <v>0</v>
      </c>
      <c r="AJ3004" s="202">
        <v>0</v>
      </c>
      <c r="AK3004" s="202">
        <v>0</v>
      </c>
      <c r="AL3004" s="203"/>
      <c r="AM3004" s="205">
        <v>0</v>
      </c>
      <c r="AN3004" s="119">
        <v>0</v>
      </c>
      <c r="AO3004" s="120">
        <v>0</v>
      </c>
      <c r="AP3004" s="39">
        <v>0</v>
      </c>
      <c r="AQ3004" s="141">
        <v>0</v>
      </c>
      <c r="AR3004" s="141">
        <v>0</v>
      </c>
      <c r="AS3004" s="143">
        <v>0</v>
      </c>
      <c r="AT3004" s="144">
        <v>0</v>
      </c>
      <c r="AU3004" s="141">
        <v>0</v>
      </c>
      <c r="AV3004" s="141">
        <v>0</v>
      </c>
      <c r="AW3004" s="143">
        <v>0</v>
      </c>
      <c r="AY3004" s="146"/>
      <c r="AZ3004" s="1250"/>
    </row>
    <row r="3005" spans="1:52" ht="12.75" customHeight="1" x14ac:dyDescent="0.25">
      <c r="A3005" s="356"/>
      <c r="B3005" s="225"/>
      <c r="C3005" s="122"/>
      <c r="D3005" s="357"/>
      <c r="E3005" s="226"/>
      <c r="F3005" s="122"/>
      <c r="G3005" s="126"/>
      <c r="H3005" s="35"/>
      <c r="I3005" s="36"/>
      <c r="J3005" s="37"/>
      <c r="K3005" s="198" t="s">
        <v>75</v>
      </c>
      <c r="L3005" s="241">
        <v>0</v>
      </c>
      <c r="M3005" s="242">
        <v>0</v>
      </c>
      <c r="N3005" s="201">
        <v>0</v>
      </c>
      <c r="O3005" s="202">
        <v>0</v>
      </c>
      <c r="P3005" s="202">
        <v>0</v>
      </c>
      <c r="Q3005" s="202">
        <v>0</v>
      </c>
      <c r="R3005" s="202">
        <v>0</v>
      </c>
      <c r="S3005" s="202">
        <v>0</v>
      </c>
      <c r="T3005" s="203"/>
      <c r="U3005" s="135">
        <v>0</v>
      </c>
      <c r="V3005" s="135">
        <v>0</v>
      </c>
      <c r="W3005" s="202">
        <v>0</v>
      </c>
      <c r="X3005" s="202">
        <v>0</v>
      </c>
      <c r="Y3005" s="203"/>
      <c r="Z3005" s="135">
        <v>0</v>
      </c>
      <c r="AA3005" s="204">
        <v>0</v>
      </c>
      <c r="AB3005" s="202">
        <v>0</v>
      </c>
      <c r="AC3005" s="202">
        <v>0</v>
      </c>
      <c r="AD3005" s="202">
        <v>0</v>
      </c>
      <c r="AE3005" s="202">
        <v>0</v>
      </c>
      <c r="AF3005" s="202">
        <v>0</v>
      </c>
      <c r="AG3005" s="203"/>
      <c r="AH3005" s="135">
        <v>0</v>
      </c>
      <c r="AI3005" s="135">
        <v>0</v>
      </c>
      <c r="AJ3005" s="202">
        <v>0</v>
      </c>
      <c r="AK3005" s="202">
        <v>0</v>
      </c>
      <c r="AL3005" s="203"/>
      <c r="AM3005" s="205">
        <v>0</v>
      </c>
      <c r="AN3005" s="119">
        <v>0</v>
      </c>
      <c r="AO3005" s="120">
        <v>0</v>
      </c>
      <c r="AP3005" s="39">
        <v>0</v>
      </c>
      <c r="AQ3005" s="141">
        <v>0</v>
      </c>
      <c r="AR3005" s="141">
        <v>0</v>
      </c>
      <c r="AS3005" s="143">
        <v>0</v>
      </c>
      <c r="AT3005" s="144">
        <v>0</v>
      </c>
      <c r="AU3005" s="141">
        <v>0</v>
      </c>
      <c r="AV3005" s="141">
        <v>0</v>
      </c>
      <c r="AW3005" s="143">
        <v>0</v>
      </c>
      <c r="AY3005" s="146"/>
      <c r="AZ3005" s="1250"/>
    </row>
    <row r="3006" spans="1:52" ht="12.75" customHeight="1" x14ac:dyDescent="0.25">
      <c r="A3006" s="356"/>
      <c r="B3006" s="225"/>
      <c r="C3006" s="122"/>
      <c r="D3006" s="357"/>
      <c r="E3006" s="226"/>
      <c r="F3006" s="122"/>
      <c r="G3006" s="126"/>
      <c r="H3006" s="35"/>
      <c r="I3006" s="36"/>
      <c r="J3006" s="37"/>
      <c r="K3006" s="206" t="s">
        <v>76</v>
      </c>
      <c r="L3006" s="241">
        <v>0</v>
      </c>
      <c r="M3006" s="242">
        <v>0</v>
      </c>
      <c r="N3006" s="201">
        <v>0</v>
      </c>
      <c r="O3006" s="202">
        <v>0</v>
      </c>
      <c r="P3006" s="202">
        <v>0</v>
      </c>
      <c r="Q3006" s="202">
        <v>0</v>
      </c>
      <c r="R3006" s="202">
        <v>0</v>
      </c>
      <c r="S3006" s="202">
        <v>0</v>
      </c>
      <c r="T3006" s="203"/>
      <c r="U3006" s="135">
        <v>0</v>
      </c>
      <c r="V3006" s="135">
        <v>0</v>
      </c>
      <c r="W3006" s="202">
        <v>0</v>
      </c>
      <c r="X3006" s="202">
        <v>0</v>
      </c>
      <c r="Y3006" s="203"/>
      <c r="Z3006" s="135">
        <v>0</v>
      </c>
      <c r="AA3006" s="204">
        <v>0</v>
      </c>
      <c r="AB3006" s="202">
        <v>0</v>
      </c>
      <c r="AC3006" s="202">
        <v>0</v>
      </c>
      <c r="AD3006" s="202">
        <v>0</v>
      </c>
      <c r="AE3006" s="202">
        <v>0</v>
      </c>
      <c r="AF3006" s="202">
        <v>0</v>
      </c>
      <c r="AG3006" s="203"/>
      <c r="AH3006" s="135">
        <v>0</v>
      </c>
      <c r="AI3006" s="135">
        <v>0</v>
      </c>
      <c r="AJ3006" s="202">
        <v>0</v>
      </c>
      <c r="AK3006" s="202">
        <v>0</v>
      </c>
      <c r="AL3006" s="203"/>
      <c r="AM3006" s="205">
        <v>0</v>
      </c>
      <c r="AN3006" s="119">
        <v>0</v>
      </c>
      <c r="AO3006" s="120">
        <v>0</v>
      </c>
      <c r="AP3006" s="39">
        <v>0</v>
      </c>
      <c r="AQ3006" s="141">
        <v>0</v>
      </c>
      <c r="AR3006" s="141">
        <v>0</v>
      </c>
      <c r="AS3006" s="143">
        <v>0</v>
      </c>
      <c r="AT3006" s="144">
        <v>0</v>
      </c>
      <c r="AU3006" s="141">
        <v>0</v>
      </c>
      <c r="AV3006" s="141">
        <v>0</v>
      </c>
      <c r="AW3006" s="143">
        <v>0</v>
      </c>
      <c r="AY3006" s="146"/>
      <c r="AZ3006" s="1250"/>
    </row>
    <row r="3007" spans="1:52" ht="12.75" customHeight="1" x14ac:dyDescent="0.25">
      <c r="A3007" s="356"/>
      <c r="B3007" s="225"/>
      <c r="C3007" s="122"/>
      <c r="D3007" s="357"/>
      <c r="E3007" s="226"/>
      <c r="F3007" s="122"/>
      <c r="G3007" s="126"/>
      <c r="H3007" s="35"/>
      <c r="I3007" s="36"/>
      <c r="J3007" s="37"/>
      <c r="K3007" s="206"/>
      <c r="L3007" s="241"/>
      <c r="M3007" s="242"/>
      <c r="N3007" s="201"/>
      <c r="O3007" s="202"/>
      <c r="P3007" s="202"/>
      <c r="Q3007" s="202"/>
      <c r="R3007" s="202"/>
      <c r="S3007" s="202"/>
      <c r="T3007" s="224"/>
      <c r="U3007" s="133"/>
      <c r="V3007" s="133"/>
      <c r="W3007" s="134"/>
      <c r="X3007" s="134"/>
      <c r="Y3007" s="224"/>
      <c r="Z3007" s="135"/>
      <c r="AA3007" s="204"/>
      <c r="AB3007" s="202"/>
      <c r="AC3007" s="202"/>
      <c r="AD3007" s="202"/>
      <c r="AE3007" s="202"/>
      <c r="AF3007" s="202"/>
      <c r="AG3007" s="224"/>
      <c r="AH3007" s="133"/>
      <c r="AI3007" s="133"/>
      <c r="AJ3007" s="134"/>
      <c r="AK3007" s="134"/>
      <c r="AL3007" s="224"/>
      <c r="AM3007" s="205"/>
      <c r="AN3007" s="119"/>
      <c r="AO3007" s="120"/>
      <c r="AP3007" s="39"/>
      <c r="AQ3007" s="141"/>
      <c r="AR3007" s="141"/>
      <c r="AS3007" s="143"/>
      <c r="AU3007" s="141"/>
      <c r="AV3007" s="141"/>
      <c r="AW3007" s="143"/>
      <c r="AY3007" s="146"/>
      <c r="AZ3007" s="1250"/>
    </row>
    <row r="3008" spans="1:52" ht="12.75" customHeight="1" x14ac:dyDescent="0.25">
      <c r="A3008" s="356"/>
      <c r="B3008" s="225"/>
      <c r="C3008" s="122"/>
      <c r="D3008" s="357"/>
      <c r="E3008" s="226"/>
      <c r="F3008" s="122"/>
      <c r="G3008" s="126"/>
      <c r="H3008" s="35"/>
      <c r="I3008" s="36"/>
      <c r="J3008" s="37"/>
      <c r="K3008" s="244"/>
      <c r="L3008" s="241"/>
      <c r="M3008" s="242"/>
      <c r="N3008" s="201"/>
      <c r="O3008" s="202"/>
      <c r="P3008" s="202"/>
      <c r="Q3008" s="202"/>
      <c r="R3008" s="202"/>
      <c r="S3008" s="202"/>
      <c r="T3008" s="224"/>
      <c r="U3008" s="138"/>
      <c r="V3008" s="138"/>
      <c r="W3008" s="139"/>
      <c r="X3008" s="139"/>
      <c r="Y3008" s="224"/>
      <c r="Z3008" s="210"/>
      <c r="AA3008" s="204"/>
      <c r="AB3008" s="202"/>
      <c r="AC3008" s="202"/>
      <c r="AD3008" s="202"/>
      <c r="AE3008" s="202"/>
      <c r="AF3008" s="202"/>
      <c r="AG3008" s="224"/>
      <c r="AH3008" s="138"/>
      <c r="AI3008" s="138"/>
      <c r="AJ3008" s="139"/>
      <c r="AK3008" s="139"/>
      <c r="AL3008" s="224"/>
      <c r="AM3008" s="140"/>
      <c r="AN3008" s="211"/>
      <c r="AO3008" s="212"/>
      <c r="AP3008" s="39"/>
      <c r="AQ3008" s="141"/>
      <c r="AR3008" s="141"/>
      <c r="AS3008" s="143"/>
      <c r="AU3008" s="141"/>
      <c r="AV3008" s="141"/>
      <c r="AW3008" s="143"/>
      <c r="AY3008" s="146"/>
      <c r="AZ3008" s="1250"/>
    </row>
    <row r="3009" spans="1:64" ht="12.75" customHeight="1" x14ac:dyDescent="0.25">
      <c r="A3009" s="1265"/>
      <c r="B3009" s="1266"/>
      <c r="C3009" s="1033"/>
      <c r="D3009" s="1034"/>
      <c r="E3009" s="1267"/>
      <c r="F3009" s="1034"/>
      <c r="G3009" s="1036"/>
      <c r="H3009" s="1268"/>
      <c r="I3009" s="1269"/>
      <c r="J3009" s="782"/>
      <c r="K3009" s="782" t="s">
        <v>2797</v>
      </c>
      <c r="L3009" s="785">
        <f>L2374+L2389+L2410+L2482+L2523+L2549+L2581+L2631+L2668+L2707+L2740+L2755+L2768+L2782+L2795+L2809+L2850+L2885+L2908+L2950+L3001+L2497+L2468</f>
        <v>3688414</v>
      </c>
      <c r="M3009" s="1270">
        <f t="shared" ref="M3009:AW3014" si="2343">M2374+M2389+M2410+M2482+M2523+M2549+M2581+M2631+M2668+M2707+M2740+M2755+M2768+M2782+M2795+M2809+M2850+M2885+M2908+M2950+M3001+M2497+M2468</f>
        <v>3672197</v>
      </c>
      <c r="N3009" s="1271">
        <f t="shared" si="2343"/>
        <v>0</v>
      </c>
      <c r="O3009" s="1272">
        <f t="shared" si="2343"/>
        <v>0</v>
      </c>
      <c r="P3009" s="1272">
        <f t="shared" si="2343"/>
        <v>0</v>
      </c>
      <c r="Q3009" s="1272">
        <f t="shared" si="2343"/>
        <v>0</v>
      </c>
      <c r="R3009" s="1272">
        <f t="shared" si="2343"/>
        <v>0</v>
      </c>
      <c r="S3009" s="1272">
        <f t="shared" si="2343"/>
        <v>0</v>
      </c>
      <c r="T3009" s="1273"/>
      <c r="U3009" s="1272">
        <f t="shared" si="2343"/>
        <v>0</v>
      </c>
      <c r="V3009" s="1272">
        <f t="shared" si="2343"/>
        <v>0</v>
      </c>
      <c r="W3009" s="1272">
        <f t="shared" si="2343"/>
        <v>0</v>
      </c>
      <c r="X3009" s="1272">
        <f t="shared" si="2343"/>
        <v>0</v>
      </c>
      <c r="Y3009" s="1273"/>
      <c r="Z3009" s="1272">
        <f t="shared" si="2343"/>
        <v>0</v>
      </c>
      <c r="AA3009" s="790">
        <f t="shared" si="2343"/>
        <v>0</v>
      </c>
      <c r="AB3009" s="1272">
        <f t="shared" si="2343"/>
        <v>0</v>
      </c>
      <c r="AC3009" s="1272">
        <f t="shared" si="2343"/>
        <v>0</v>
      </c>
      <c r="AD3009" s="1272">
        <f t="shared" si="2343"/>
        <v>0</v>
      </c>
      <c r="AE3009" s="1272">
        <f t="shared" si="2343"/>
        <v>0</v>
      </c>
      <c r="AF3009" s="1272">
        <f t="shared" si="2343"/>
        <v>0</v>
      </c>
      <c r="AG3009" s="1273"/>
      <c r="AH3009" s="1272">
        <f t="shared" si="2343"/>
        <v>0</v>
      </c>
      <c r="AI3009" s="1272">
        <f t="shared" si="2343"/>
        <v>0</v>
      </c>
      <c r="AJ3009" s="1272">
        <f t="shared" si="2343"/>
        <v>0</v>
      </c>
      <c r="AK3009" s="1272">
        <f t="shared" si="2343"/>
        <v>0</v>
      </c>
      <c r="AL3009" s="1273"/>
      <c r="AM3009" s="1274">
        <f t="shared" si="2343"/>
        <v>0</v>
      </c>
      <c r="AN3009" s="792">
        <f t="shared" si="2343"/>
        <v>3688414</v>
      </c>
      <c r="AO3009" s="1274">
        <f t="shared" si="2343"/>
        <v>3672197</v>
      </c>
      <c r="AP3009" s="793">
        <f t="shared" si="2343"/>
        <v>3688414</v>
      </c>
      <c r="AQ3009" s="1275">
        <f t="shared" si="2343"/>
        <v>3688414</v>
      </c>
      <c r="AR3009" s="1276">
        <f t="shared" si="2343"/>
        <v>0</v>
      </c>
      <c r="AS3009" s="1277" t="e">
        <f t="shared" si="2343"/>
        <v>#DIV/0!</v>
      </c>
      <c r="AT3009" s="1278">
        <f t="shared" si="2343"/>
        <v>3672197</v>
      </c>
      <c r="AU3009" s="1275">
        <f t="shared" si="2343"/>
        <v>3672197</v>
      </c>
      <c r="AV3009" s="1276">
        <f t="shared" si="2343"/>
        <v>0</v>
      </c>
      <c r="AW3009" s="1277" t="e">
        <f t="shared" si="2343"/>
        <v>#DIV/0!</v>
      </c>
      <c r="AY3009" s="146"/>
      <c r="AZ3009" s="1250"/>
    </row>
    <row r="3010" spans="1:64" s="1251" customFormat="1" ht="12.75" customHeight="1" x14ac:dyDescent="0.25">
      <c r="A3010" s="1049"/>
      <c r="B3010" s="1050"/>
      <c r="C3010" s="367"/>
      <c r="D3010" s="125"/>
      <c r="E3010" s="124"/>
      <c r="F3010" s="125"/>
      <c r="G3010" s="126"/>
      <c r="H3010" s="35"/>
      <c r="I3010" s="92"/>
      <c r="J3010" s="93"/>
      <c r="K3010" s="802" t="s">
        <v>72</v>
      </c>
      <c r="L3010" s="241">
        <f t="shared" ref="L3010:L3014" si="2344">L2375+L2390+L2411+L2483+L2524+L2550+L2582+L2632+L2669+L2708+L2741+L2756+L2769+L2783+L2796+L2810+L2851+L2886+L2909+L2951+L3002+L2498+L2469</f>
        <v>0</v>
      </c>
      <c r="M3010" s="242">
        <f t="shared" si="2343"/>
        <v>0</v>
      </c>
      <c r="N3010" s="803">
        <f t="shared" si="2343"/>
        <v>0</v>
      </c>
      <c r="O3010" s="804">
        <f t="shared" si="2343"/>
        <v>0</v>
      </c>
      <c r="P3010" s="804">
        <f t="shared" si="2343"/>
        <v>0</v>
      </c>
      <c r="Q3010" s="804">
        <f t="shared" si="2343"/>
        <v>0</v>
      </c>
      <c r="R3010" s="804">
        <f t="shared" si="2343"/>
        <v>0</v>
      </c>
      <c r="S3010" s="804">
        <f t="shared" si="2343"/>
        <v>0</v>
      </c>
      <c r="T3010" s="805"/>
      <c r="U3010" s="804">
        <f t="shared" si="2343"/>
        <v>0</v>
      </c>
      <c r="V3010" s="804">
        <f t="shared" si="2343"/>
        <v>0</v>
      </c>
      <c r="W3010" s="804">
        <f t="shared" si="2343"/>
        <v>0</v>
      </c>
      <c r="X3010" s="804">
        <f t="shared" si="2343"/>
        <v>0</v>
      </c>
      <c r="Y3010" s="805"/>
      <c r="Z3010" s="804">
        <f t="shared" si="2343"/>
        <v>0</v>
      </c>
      <c r="AA3010" s="806">
        <f t="shared" si="2343"/>
        <v>0</v>
      </c>
      <c r="AB3010" s="804">
        <f t="shared" si="2343"/>
        <v>0</v>
      </c>
      <c r="AC3010" s="804">
        <f t="shared" si="2343"/>
        <v>0</v>
      </c>
      <c r="AD3010" s="804">
        <f t="shared" si="2343"/>
        <v>0</v>
      </c>
      <c r="AE3010" s="804">
        <f t="shared" si="2343"/>
        <v>0</v>
      </c>
      <c r="AF3010" s="804">
        <f t="shared" si="2343"/>
        <v>0</v>
      </c>
      <c r="AG3010" s="805"/>
      <c r="AH3010" s="804">
        <f t="shared" si="2343"/>
        <v>0</v>
      </c>
      <c r="AI3010" s="804">
        <f t="shared" si="2343"/>
        <v>0</v>
      </c>
      <c r="AJ3010" s="804">
        <f t="shared" si="2343"/>
        <v>0</v>
      </c>
      <c r="AK3010" s="804">
        <f t="shared" si="2343"/>
        <v>0</v>
      </c>
      <c r="AL3010" s="805"/>
      <c r="AM3010" s="807">
        <f t="shared" si="2343"/>
        <v>0</v>
      </c>
      <c r="AN3010" s="232">
        <f t="shared" si="2343"/>
        <v>0</v>
      </c>
      <c r="AO3010" s="807">
        <f t="shared" si="2343"/>
        <v>0</v>
      </c>
      <c r="AP3010" s="241">
        <f t="shared" si="2343"/>
        <v>0</v>
      </c>
      <c r="AQ3010" s="808">
        <f t="shared" si="2343"/>
        <v>0</v>
      </c>
      <c r="AR3010" s="809">
        <f t="shared" si="2343"/>
        <v>0</v>
      </c>
      <c r="AS3010" s="810" t="e">
        <f t="shared" si="2343"/>
        <v>#DIV/0!</v>
      </c>
      <c r="AT3010" s="811">
        <f t="shared" si="2343"/>
        <v>0</v>
      </c>
      <c r="AU3010" s="808">
        <f t="shared" si="2343"/>
        <v>0</v>
      </c>
      <c r="AV3010" s="809">
        <f t="shared" si="2343"/>
        <v>0</v>
      </c>
      <c r="AW3010" s="810" t="e">
        <f t="shared" si="2343"/>
        <v>#DIV/0!</v>
      </c>
      <c r="AX3010"/>
      <c r="AY3010" s="146"/>
      <c r="AZ3010" s="1250"/>
      <c r="BA3010"/>
      <c r="BB3010"/>
      <c r="BC3010"/>
      <c r="BD3010"/>
      <c r="BE3010"/>
      <c r="BF3010"/>
      <c r="BG3010"/>
      <c r="BH3010"/>
      <c r="BI3010"/>
      <c r="BJ3010"/>
      <c r="BK3010"/>
      <c r="BL3010"/>
    </row>
    <row r="3011" spans="1:64" s="197" customFormat="1" ht="12.75" customHeight="1" x14ac:dyDescent="0.25">
      <c r="A3011" s="1049"/>
      <c r="B3011" s="1050"/>
      <c r="C3011" s="367"/>
      <c r="D3011" s="125"/>
      <c r="E3011" s="124"/>
      <c r="F3011" s="125"/>
      <c r="G3011" s="126"/>
      <c r="H3011" s="35"/>
      <c r="I3011" s="92"/>
      <c r="J3011" s="93"/>
      <c r="K3011" s="812" t="s">
        <v>73</v>
      </c>
      <c r="L3011" s="241">
        <f t="shared" si="2344"/>
        <v>0</v>
      </c>
      <c r="M3011" s="242">
        <f t="shared" si="2343"/>
        <v>0</v>
      </c>
      <c r="N3011" s="803">
        <f t="shared" si="2343"/>
        <v>0</v>
      </c>
      <c r="O3011" s="804">
        <f t="shared" si="2343"/>
        <v>0</v>
      </c>
      <c r="P3011" s="804">
        <f t="shared" si="2343"/>
        <v>0</v>
      </c>
      <c r="Q3011" s="804">
        <f t="shared" si="2343"/>
        <v>0</v>
      </c>
      <c r="R3011" s="804">
        <f t="shared" si="2343"/>
        <v>0</v>
      </c>
      <c r="S3011" s="804">
        <f t="shared" si="2343"/>
        <v>0</v>
      </c>
      <c r="T3011" s="805"/>
      <c r="U3011" s="804">
        <f t="shared" si="2343"/>
        <v>0</v>
      </c>
      <c r="V3011" s="804">
        <f t="shared" si="2343"/>
        <v>0</v>
      </c>
      <c r="W3011" s="804">
        <f t="shared" si="2343"/>
        <v>0</v>
      </c>
      <c r="X3011" s="804">
        <f t="shared" si="2343"/>
        <v>0</v>
      </c>
      <c r="Y3011" s="805"/>
      <c r="Z3011" s="804">
        <f t="shared" si="2343"/>
        <v>0</v>
      </c>
      <c r="AA3011" s="806">
        <f t="shared" si="2343"/>
        <v>0</v>
      </c>
      <c r="AB3011" s="804">
        <f t="shared" si="2343"/>
        <v>0</v>
      </c>
      <c r="AC3011" s="804">
        <f t="shared" si="2343"/>
        <v>0</v>
      </c>
      <c r="AD3011" s="804">
        <f t="shared" si="2343"/>
        <v>0</v>
      </c>
      <c r="AE3011" s="804">
        <f t="shared" si="2343"/>
        <v>0</v>
      </c>
      <c r="AF3011" s="804">
        <f t="shared" si="2343"/>
        <v>0</v>
      </c>
      <c r="AG3011" s="805"/>
      <c r="AH3011" s="804">
        <f t="shared" si="2343"/>
        <v>0</v>
      </c>
      <c r="AI3011" s="804">
        <f t="shared" si="2343"/>
        <v>0</v>
      </c>
      <c r="AJ3011" s="804">
        <f t="shared" si="2343"/>
        <v>0</v>
      </c>
      <c r="AK3011" s="804">
        <f t="shared" si="2343"/>
        <v>0</v>
      </c>
      <c r="AL3011" s="805"/>
      <c r="AM3011" s="807">
        <f t="shared" si="2343"/>
        <v>0</v>
      </c>
      <c r="AN3011" s="232">
        <f t="shared" si="2343"/>
        <v>0</v>
      </c>
      <c r="AO3011" s="807">
        <f t="shared" si="2343"/>
        <v>0</v>
      </c>
      <c r="AP3011" s="241">
        <f t="shared" si="2343"/>
        <v>0</v>
      </c>
      <c r="AQ3011" s="808">
        <f t="shared" si="2343"/>
        <v>0</v>
      </c>
      <c r="AR3011" s="809">
        <f t="shared" si="2343"/>
        <v>0</v>
      </c>
      <c r="AS3011" s="810">
        <f t="shared" si="2343"/>
        <v>0</v>
      </c>
      <c r="AT3011" s="811">
        <f t="shared" si="2343"/>
        <v>0</v>
      </c>
      <c r="AU3011" s="808">
        <f t="shared" si="2343"/>
        <v>0</v>
      </c>
      <c r="AV3011" s="809">
        <f t="shared" si="2343"/>
        <v>0</v>
      </c>
      <c r="AW3011" s="810">
        <f t="shared" si="2343"/>
        <v>0</v>
      </c>
      <c r="AX3011"/>
      <c r="AY3011" s="146"/>
      <c r="AZ3011" s="1250"/>
      <c r="BA3011" s="12"/>
      <c r="BB3011" s="12"/>
      <c r="BC3011" s="12"/>
      <c r="BD3011" s="12"/>
      <c r="BE3011" s="12"/>
      <c r="BF3011" s="12"/>
      <c r="BG3011" s="12"/>
      <c r="BH3011" s="12"/>
      <c r="BI3011" s="12"/>
      <c r="BJ3011" s="12"/>
      <c r="BK3011" s="12"/>
      <c r="BL3011" s="12"/>
    </row>
    <row r="3012" spans="1:64" ht="12.75" customHeight="1" x14ac:dyDescent="0.25">
      <c r="A3012" s="1049"/>
      <c r="B3012" s="1050"/>
      <c r="C3012" s="367"/>
      <c r="D3012" s="125"/>
      <c r="F3012" s="125"/>
      <c r="G3012" s="126"/>
      <c r="H3012" s="35"/>
      <c r="I3012" s="92"/>
      <c r="J3012" s="93"/>
      <c r="K3012" s="812" t="s">
        <v>74</v>
      </c>
      <c r="L3012" s="241">
        <f t="shared" si="2344"/>
        <v>0</v>
      </c>
      <c r="M3012" s="242">
        <f t="shared" si="2343"/>
        <v>0</v>
      </c>
      <c r="N3012" s="803">
        <f t="shared" si="2343"/>
        <v>0</v>
      </c>
      <c r="O3012" s="804">
        <f t="shared" si="2343"/>
        <v>0</v>
      </c>
      <c r="P3012" s="804">
        <f t="shared" si="2343"/>
        <v>0</v>
      </c>
      <c r="Q3012" s="804">
        <f t="shared" si="2343"/>
        <v>0</v>
      </c>
      <c r="R3012" s="804">
        <f t="shared" si="2343"/>
        <v>0</v>
      </c>
      <c r="S3012" s="804">
        <f t="shared" si="2343"/>
        <v>0</v>
      </c>
      <c r="T3012" s="805"/>
      <c r="U3012" s="804">
        <f t="shared" si="2343"/>
        <v>0</v>
      </c>
      <c r="V3012" s="804">
        <f t="shared" si="2343"/>
        <v>0</v>
      </c>
      <c r="W3012" s="804">
        <f t="shared" si="2343"/>
        <v>0</v>
      </c>
      <c r="X3012" s="804">
        <f t="shared" si="2343"/>
        <v>0</v>
      </c>
      <c r="Y3012" s="805"/>
      <c r="Z3012" s="804">
        <f t="shared" si="2343"/>
        <v>0</v>
      </c>
      <c r="AA3012" s="806">
        <f t="shared" si="2343"/>
        <v>0</v>
      </c>
      <c r="AB3012" s="804">
        <f t="shared" si="2343"/>
        <v>0</v>
      </c>
      <c r="AC3012" s="804">
        <f t="shared" si="2343"/>
        <v>0</v>
      </c>
      <c r="AD3012" s="804">
        <f t="shared" si="2343"/>
        <v>0</v>
      </c>
      <c r="AE3012" s="804">
        <f t="shared" si="2343"/>
        <v>0</v>
      </c>
      <c r="AF3012" s="804">
        <f t="shared" si="2343"/>
        <v>0</v>
      </c>
      <c r="AG3012" s="805"/>
      <c r="AH3012" s="804">
        <f t="shared" si="2343"/>
        <v>0</v>
      </c>
      <c r="AI3012" s="804">
        <f t="shared" si="2343"/>
        <v>0</v>
      </c>
      <c r="AJ3012" s="804">
        <f t="shared" si="2343"/>
        <v>0</v>
      </c>
      <c r="AK3012" s="804">
        <f t="shared" si="2343"/>
        <v>0</v>
      </c>
      <c r="AL3012" s="805"/>
      <c r="AM3012" s="807">
        <f t="shared" si="2343"/>
        <v>0</v>
      </c>
      <c r="AN3012" s="232">
        <f t="shared" si="2343"/>
        <v>0</v>
      </c>
      <c r="AO3012" s="807">
        <f t="shared" si="2343"/>
        <v>0</v>
      </c>
      <c r="AP3012" s="241">
        <f t="shared" si="2343"/>
        <v>0</v>
      </c>
      <c r="AQ3012" s="808">
        <f t="shared" si="2343"/>
        <v>0</v>
      </c>
      <c r="AR3012" s="809">
        <f t="shared" si="2343"/>
        <v>0</v>
      </c>
      <c r="AS3012" s="810">
        <f t="shared" si="2343"/>
        <v>0</v>
      </c>
      <c r="AT3012" s="811">
        <f t="shared" si="2343"/>
        <v>0</v>
      </c>
      <c r="AU3012" s="808">
        <f t="shared" si="2343"/>
        <v>0</v>
      </c>
      <c r="AV3012" s="809">
        <f t="shared" si="2343"/>
        <v>0</v>
      </c>
      <c r="AW3012" s="810">
        <f t="shared" si="2343"/>
        <v>0</v>
      </c>
      <c r="AY3012" s="146"/>
      <c r="AZ3012" s="1250"/>
    </row>
    <row r="3013" spans="1:64" ht="12.75" customHeight="1" x14ac:dyDescent="0.25">
      <c r="A3013" s="1049"/>
      <c r="B3013" s="1050"/>
      <c r="C3013" s="367"/>
      <c r="D3013" s="125"/>
      <c r="F3013" s="125"/>
      <c r="G3013" s="126"/>
      <c r="H3013" s="35"/>
      <c r="I3013" s="92"/>
      <c r="J3013" s="93"/>
      <c r="K3013" s="813" t="s">
        <v>75</v>
      </c>
      <c r="L3013" s="241">
        <f t="shared" si="2344"/>
        <v>0</v>
      </c>
      <c r="M3013" s="242">
        <f t="shared" si="2343"/>
        <v>0</v>
      </c>
      <c r="N3013" s="803">
        <f t="shared" si="2343"/>
        <v>0</v>
      </c>
      <c r="O3013" s="804">
        <f t="shared" si="2343"/>
        <v>0</v>
      </c>
      <c r="P3013" s="804">
        <f t="shared" si="2343"/>
        <v>0</v>
      </c>
      <c r="Q3013" s="804">
        <f t="shared" si="2343"/>
        <v>0</v>
      </c>
      <c r="R3013" s="804">
        <f t="shared" si="2343"/>
        <v>0</v>
      </c>
      <c r="S3013" s="804">
        <f t="shared" si="2343"/>
        <v>0</v>
      </c>
      <c r="T3013" s="805"/>
      <c r="U3013" s="804">
        <f t="shared" si="2343"/>
        <v>0</v>
      </c>
      <c r="V3013" s="804">
        <f t="shared" si="2343"/>
        <v>0</v>
      </c>
      <c r="W3013" s="804">
        <f t="shared" si="2343"/>
        <v>0</v>
      </c>
      <c r="X3013" s="804">
        <f t="shared" si="2343"/>
        <v>0</v>
      </c>
      <c r="Y3013" s="805"/>
      <c r="Z3013" s="804">
        <f t="shared" si="2343"/>
        <v>0</v>
      </c>
      <c r="AA3013" s="806">
        <f t="shared" si="2343"/>
        <v>0</v>
      </c>
      <c r="AB3013" s="804">
        <f t="shared" si="2343"/>
        <v>0</v>
      </c>
      <c r="AC3013" s="804">
        <f t="shared" si="2343"/>
        <v>0</v>
      </c>
      <c r="AD3013" s="804">
        <f t="shared" si="2343"/>
        <v>0</v>
      </c>
      <c r="AE3013" s="804">
        <f t="shared" si="2343"/>
        <v>0</v>
      </c>
      <c r="AF3013" s="804">
        <f t="shared" si="2343"/>
        <v>0</v>
      </c>
      <c r="AG3013" s="805"/>
      <c r="AH3013" s="804">
        <f t="shared" si="2343"/>
        <v>0</v>
      </c>
      <c r="AI3013" s="804">
        <f t="shared" si="2343"/>
        <v>0</v>
      </c>
      <c r="AJ3013" s="804">
        <f t="shared" si="2343"/>
        <v>0</v>
      </c>
      <c r="AK3013" s="804">
        <f t="shared" si="2343"/>
        <v>0</v>
      </c>
      <c r="AL3013" s="805"/>
      <c r="AM3013" s="807">
        <f t="shared" si="2343"/>
        <v>0</v>
      </c>
      <c r="AN3013" s="232">
        <f t="shared" si="2343"/>
        <v>0</v>
      </c>
      <c r="AO3013" s="807">
        <f t="shared" si="2343"/>
        <v>0</v>
      </c>
      <c r="AP3013" s="241">
        <f t="shared" si="2343"/>
        <v>0</v>
      </c>
      <c r="AQ3013" s="808">
        <f t="shared" si="2343"/>
        <v>0</v>
      </c>
      <c r="AR3013" s="809">
        <f t="shared" si="2343"/>
        <v>0</v>
      </c>
      <c r="AS3013" s="810">
        <f t="shared" si="2343"/>
        <v>0</v>
      </c>
      <c r="AT3013" s="811">
        <f t="shared" si="2343"/>
        <v>0</v>
      </c>
      <c r="AU3013" s="808">
        <f t="shared" si="2343"/>
        <v>0</v>
      </c>
      <c r="AV3013" s="809">
        <f t="shared" si="2343"/>
        <v>0</v>
      </c>
      <c r="AW3013" s="810">
        <f t="shared" si="2343"/>
        <v>0</v>
      </c>
      <c r="AY3013" s="146"/>
      <c r="AZ3013" s="1250"/>
    </row>
    <row r="3014" spans="1:64" ht="12.75" customHeight="1" x14ac:dyDescent="0.25">
      <c r="A3014" s="1049"/>
      <c r="B3014" s="1050"/>
      <c r="C3014" s="367"/>
      <c r="D3014" s="125"/>
      <c r="F3014" s="125"/>
      <c r="G3014" s="126"/>
      <c r="H3014" s="35"/>
      <c r="I3014" s="92"/>
      <c r="J3014" s="93"/>
      <c r="K3014" s="812" t="s">
        <v>76</v>
      </c>
      <c r="L3014" s="241">
        <f t="shared" si="2344"/>
        <v>0</v>
      </c>
      <c r="M3014" s="242">
        <f t="shared" si="2343"/>
        <v>0</v>
      </c>
      <c r="N3014" s="803">
        <f t="shared" si="2343"/>
        <v>0</v>
      </c>
      <c r="O3014" s="804">
        <f t="shared" si="2343"/>
        <v>0</v>
      </c>
      <c r="P3014" s="804">
        <f t="shared" si="2343"/>
        <v>0</v>
      </c>
      <c r="Q3014" s="804">
        <f t="shared" si="2343"/>
        <v>0</v>
      </c>
      <c r="R3014" s="804">
        <f t="shared" si="2343"/>
        <v>0</v>
      </c>
      <c r="S3014" s="804">
        <f t="shared" si="2343"/>
        <v>0</v>
      </c>
      <c r="T3014" s="805"/>
      <c r="U3014" s="804">
        <f t="shared" si="2343"/>
        <v>0</v>
      </c>
      <c r="V3014" s="804">
        <f t="shared" si="2343"/>
        <v>0</v>
      </c>
      <c r="W3014" s="804">
        <f t="shared" si="2343"/>
        <v>0</v>
      </c>
      <c r="X3014" s="804">
        <f t="shared" si="2343"/>
        <v>0</v>
      </c>
      <c r="Y3014" s="805"/>
      <c r="Z3014" s="804">
        <f t="shared" si="2343"/>
        <v>0</v>
      </c>
      <c r="AA3014" s="806">
        <f t="shared" si="2343"/>
        <v>0</v>
      </c>
      <c r="AB3014" s="804">
        <f t="shared" si="2343"/>
        <v>0</v>
      </c>
      <c r="AC3014" s="804">
        <f t="shared" si="2343"/>
        <v>0</v>
      </c>
      <c r="AD3014" s="804">
        <f t="shared" si="2343"/>
        <v>0</v>
      </c>
      <c r="AE3014" s="804">
        <f t="shared" si="2343"/>
        <v>0</v>
      </c>
      <c r="AF3014" s="804">
        <f t="shared" si="2343"/>
        <v>0</v>
      </c>
      <c r="AG3014" s="805"/>
      <c r="AH3014" s="804">
        <f t="shared" si="2343"/>
        <v>0</v>
      </c>
      <c r="AI3014" s="804">
        <f t="shared" si="2343"/>
        <v>0</v>
      </c>
      <c r="AJ3014" s="804">
        <f t="shared" si="2343"/>
        <v>0</v>
      </c>
      <c r="AK3014" s="804">
        <f t="shared" si="2343"/>
        <v>0</v>
      </c>
      <c r="AL3014" s="805"/>
      <c r="AM3014" s="807">
        <f t="shared" si="2343"/>
        <v>0</v>
      </c>
      <c r="AN3014" s="232">
        <f t="shared" si="2343"/>
        <v>0</v>
      </c>
      <c r="AO3014" s="807">
        <f t="shared" si="2343"/>
        <v>0</v>
      </c>
      <c r="AP3014" s="241">
        <f t="shared" si="2343"/>
        <v>0</v>
      </c>
      <c r="AQ3014" s="808">
        <f t="shared" si="2343"/>
        <v>0</v>
      </c>
      <c r="AR3014" s="809">
        <f t="shared" si="2343"/>
        <v>0</v>
      </c>
      <c r="AS3014" s="810" t="e">
        <f t="shared" si="2343"/>
        <v>#DIV/0!</v>
      </c>
      <c r="AT3014" s="811">
        <f t="shared" si="2343"/>
        <v>0</v>
      </c>
      <c r="AU3014" s="808">
        <f t="shared" si="2343"/>
        <v>0</v>
      </c>
      <c r="AV3014" s="809">
        <f t="shared" si="2343"/>
        <v>0</v>
      </c>
      <c r="AW3014" s="810" t="e">
        <f t="shared" si="2343"/>
        <v>#DIV/0!</v>
      </c>
      <c r="AX3014" s="12"/>
      <c r="AY3014" s="146"/>
      <c r="AZ3014" s="1250"/>
    </row>
    <row r="3015" spans="1:64" ht="12.75" customHeight="1" x14ac:dyDescent="0.25">
      <c r="A3015" s="1049"/>
      <c r="B3015" s="1050"/>
      <c r="C3015" s="367"/>
      <c r="D3015" s="125"/>
      <c r="F3015" s="125"/>
      <c r="G3015" s="126"/>
      <c r="H3015" s="35"/>
      <c r="I3015" s="92"/>
      <c r="J3015" s="93"/>
      <c r="K3015" s="813" t="s">
        <v>1673</v>
      </c>
      <c r="L3015" s="241">
        <f t="shared" ref="L3015:X3015" si="2345">L3009-L3012</f>
        <v>3688414</v>
      </c>
      <c r="M3015" s="242">
        <f t="shared" si="2345"/>
        <v>3672197</v>
      </c>
      <c r="N3015" s="803">
        <f t="shared" si="2345"/>
        <v>0</v>
      </c>
      <c r="O3015" s="804">
        <f t="shared" si="2345"/>
        <v>0</v>
      </c>
      <c r="P3015" s="804">
        <f t="shared" si="2345"/>
        <v>0</v>
      </c>
      <c r="Q3015" s="804">
        <f t="shared" si="2345"/>
        <v>0</v>
      </c>
      <c r="R3015" s="804">
        <f t="shared" si="2345"/>
        <v>0</v>
      </c>
      <c r="S3015" s="804">
        <f t="shared" si="2345"/>
        <v>0</v>
      </c>
      <c r="T3015" s="805"/>
      <c r="U3015" s="804">
        <f t="shared" si="2345"/>
        <v>0</v>
      </c>
      <c r="V3015" s="804">
        <f t="shared" si="2345"/>
        <v>0</v>
      </c>
      <c r="W3015" s="804">
        <f t="shared" si="2345"/>
        <v>0</v>
      </c>
      <c r="X3015" s="804">
        <f t="shared" si="2345"/>
        <v>0</v>
      </c>
      <c r="Y3015" s="805"/>
      <c r="Z3015" s="804">
        <f t="shared" ref="Z3015:AK3015" si="2346">Z3009-Z3012</f>
        <v>0</v>
      </c>
      <c r="AA3015" s="806">
        <f t="shared" si="2346"/>
        <v>0</v>
      </c>
      <c r="AB3015" s="804">
        <f t="shared" si="2346"/>
        <v>0</v>
      </c>
      <c r="AC3015" s="804">
        <f t="shared" si="2346"/>
        <v>0</v>
      </c>
      <c r="AD3015" s="804">
        <f t="shared" si="2346"/>
        <v>0</v>
      </c>
      <c r="AE3015" s="804">
        <f t="shared" si="2346"/>
        <v>0</v>
      </c>
      <c r="AF3015" s="804">
        <f t="shared" si="2346"/>
        <v>0</v>
      </c>
      <c r="AG3015" s="805"/>
      <c r="AH3015" s="804">
        <f t="shared" si="2346"/>
        <v>0</v>
      </c>
      <c r="AI3015" s="804">
        <f t="shared" si="2346"/>
        <v>0</v>
      </c>
      <c r="AJ3015" s="804">
        <f t="shared" si="2346"/>
        <v>0</v>
      </c>
      <c r="AK3015" s="804">
        <f t="shared" si="2346"/>
        <v>0</v>
      </c>
      <c r="AL3015" s="805"/>
      <c r="AM3015" s="807">
        <f t="shared" ref="AM3015:AW3015" si="2347">AM3009-AM3012</f>
        <v>0</v>
      </c>
      <c r="AN3015" s="232">
        <f>AN3009-AN3012</f>
        <v>3688414</v>
      </c>
      <c r="AO3015" s="807">
        <f t="shared" si="2347"/>
        <v>3672197</v>
      </c>
      <c r="AP3015" s="241">
        <f t="shared" si="2347"/>
        <v>3688414</v>
      </c>
      <c r="AQ3015" s="808">
        <f t="shared" si="2347"/>
        <v>3688414</v>
      </c>
      <c r="AR3015" s="809">
        <f t="shared" si="2347"/>
        <v>0</v>
      </c>
      <c r="AS3015" s="810" t="e">
        <f t="shared" si="2347"/>
        <v>#DIV/0!</v>
      </c>
      <c r="AT3015" s="811">
        <f t="shared" si="2347"/>
        <v>3672197</v>
      </c>
      <c r="AU3015" s="808">
        <f t="shared" si="2347"/>
        <v>3672197</v>
      </c>
      <c r="AV3015" s="809">
        <f t="shared" si="2347"/>
        <v>0</v>
      </c>
      <c r="AW3015" s="810" t="e">
        <f t="shared" si="2347"/>
        <v>#DIV/0!</v>
      </c>
      <c r="AY3015" s="146"/>
      <c r="AZ3015" s="1250"/>
    </row>
    <row r="3016" spans="1:64" ht="12.75" customHeight="1" x14ac:dyDescent="0.25">
      <c r="A3016" s="52"/>
      <c r="B3016" s="43"/>
      <c r="C3016" s="44"/>
      <c r="D3016" s="45"/>
      <c r="E3016" s="46"/>
      <c r="F3016" s="47"/>
      <c r="G3016" s="126"/>
      <c r="H3016" s="35"/>
      <c r="I3016" s="36"/>
      <c r="J3016" s="37"/>
      <c r="K3016" s="102"/>
      <c r="L3016" s="604"/>
      <c r="M3016" s="605"/>
      <c r="N3016" s="606"/>
      <c r="O3016" s="607"/>
      <c r="P3016" s="607"/>
      <c r="Q3016" s="607"/>
      <c r="R3016" s="607"/>
      <c r="S3016" s="607"/>
      <c r="T3016" s="608"/>
      <c r="U3016" s="609"/>
      <c r="V3016" s="609"/>
      <c r="W3016" s="610"/>
      <c r="X3016" s="610"/>
      <c r="Y3016" s="608"/>
      <c r="Z3016" s="611"/>
      <c r="AA3016" s="612"/>
      <c r="AB3016" s="607"/>
      <c r="AC3016" s="607"/>
      <c r="AD3016" s="607"/>
      <c r="AE3016" s="607"/>
      <c r="AF3016" s="607"/>
      <c r="AG3016" s="608"/>
      <c r="AH3016" s="609"/>
      <c r="AI3016" s="609"/>
      <c r="AJ3016" s="610"/>
      <c r="AK3016" s="610"/>
      <c r="AL3016" s="608"/>
      <c r="AM3016" s="613"/>
      <c r="AN3016" s="110"/>
      <c r="AO3016" s="109"/>
      <c r="AP3016" s="103"/>
      <c r="AQ3016" s="111"/>
      <c r="AR3016" s="111"/>
      <c r="AS3016" s="112"/>
      <c r="AT3016" s="113"/>
      <c r="AU3016" s="111"/>
      <c r="AV3016" s="111"/>
      <c r="AW3016" s="112"/>
      <c r="AY3016" s="146"/>
      <c r="AZ3016" s="1250"/>
    </row>
    <row r="3017" spans="1:64" ht="12.75" customHeight="1" x14ac:dyDescent="0.25">
      <c r="A3017" s="52"/>
      <c r="B3017" s="43"/>
      <c r="C3017" s="44"/>
      <c r="D3017" s="45"/>
      <c r="E3017" s="46"/>
      <c r="F3017" s="47"/>
      <c r="G3017" s="126"/>
      <c r="H3017" s="35"/>
      <c r="I3017" s="36"/>
      <c r="J3017" s="37"/>
      <c r="K3017" s="102"/>
      <c r="L3017" s="604"/>
      <c r="M3017" s="605"/>
      <c r="N3017" s="606"/>
      <c r="O3017" s="607"/>
      <c r="P3017" s="607"/>
      <c r="Q3017" s="607"/>
      <c r="R3017" s="607"/>
      <c r="S3017" s="607"/>
      <c r="T3017" s="608"/>
      <c r="U3017" s="609"/>
      <c r="V3017" s="609"/>
      <c r="W3017" s="610"/>
      <c r="X3017" s="610"/>
      <c r="Y3017" s="608"/>
      <c r="Z3017" s="611"/>
      <c r="AA3017" s="612"/>
      <c r="AB3017" s="607"/>
      <c r="AC3017" s="607"/>
      <c r="AD3017" s="607"/>
      <c r="AE3017" s="607"/>
      <c r="AF3017" s="607"/>
      <c r="AG3017" s="608"/>
      <c r="AH3017" s="609"/>
      <c r="AI3017" s="609"/>
      <c r="AJ3017" s="610"/>
      <c r="AK3017" s="610"/>
      <c r="AL3017" s="608"/>
      <c r="AM3017" s="613"/>
      <c r="AN3017" s="110"/>
      <c r="AO3017" s="109"/>
      <c r="AP3017" s="103"/>
      <c r="AQ3017" s="111"/>
      <c r="AR3017" s="111"/>
      <c r="AS3017" s="112"/>
      <c r="AT3017" s="113"/>
      <c r="AU3017" s="111"/>
      <c r="AV3017" s="111"/>
      <c r="AW3017" s="112"/>
      <c r="AY3017" s="146"/>
      <c r="AZ3017" s="1250"/>
    </row>
    <row r="3018" spans="1:64" ht="12.75" customHeight="1" x14ac:dyDescent="0.25">
      <c r="A3018" s="52"/>
      <c r="B3018" s="43"/>
      <c r="C3018" s="44"/>
      <c r="D3018" s="45"/>
      <c r="E3018" s="46"/>
      <c r="F3018" s="47"/>
      <c r="G3018" s="126"/>
      <c r="H3018" s="35"/>
      <c r="I3018" s="36"/>
      <c r="J3018" s="37"/>
      <c r="K3018" s="102"/>
      <c r="L3018" s="604"/>
      <c r="M3018" s="605"/>
      <c r="N3018" s="606"/>
      <c r="O3018" s="607"/>
      <c r="P3018" s="607"/>
      <c r="Q3018" s="607"/>
      <c r="R3018" s="607"/>
      <c r="S3018" s="607"/>
      <c r="T3018" s="608"/>
      <c r="U3018" s="609"/>
      <c r="V3018" s="609"/>
      <c r="W3018" s="610"/>
      <c r="X3018" s="610"/>
      <c r="Y3018" s="608"/>
      <c r="Z3018" s="611"/>
      <c r="AA3018" s="612"/>
      <c r="AB3018" s="607"/>
      <c r="AC3018" s="607"/>
      <c r="AD3018" s="607"/>
      <c r="AE3018" s="607"/>
      <c r="AF3018" s="607"/>
      <c r="AG3018" s="608"/>
      <c r="AH3018" s="609"/>
      <c r="AI3018" s="609"/>
      <c r="AJ3018" s="610"/>
      <c r="AK3018" s="610"/>
      <c r="AL3018" s="608"/>
      <c r="AM3018" s="613"/>
      <c r="AN3018" s="110"/>
      <c r="AO3018" s="109"/>
      <c r="AP3018" s="103"/>
      <c r="AQ3018" s="111"/>
      <c r="AR3018" s="111"/>
      <c r="AS3018" s="112"/>
      <c r="AT3018" s="113"/>
      <c r="AU3018" s="111"/>
      <c r="AV3018" s="111"/>
      <c r="AW3018" s="112"/>
      <c r="AY3018" s="146"/>
      <c r="AZ3018" s="1250"/>
    </row>
    <row r="3019" spans="1:64" ht="12.75" customHeight="1" x14ac:dyDescent="0.25">
      <c r="A3019" s="15"/>
      <c r="C3019" s="367"/>
      <c r="D3019" s="123"/>
      <c r="F3019" s="125"/>
      <c r="G3019" s="126"/>
      <c r="H3019" s="35"/>
      <c r="I3019" s="36"/>
      <c r="J3019" s="37"/>
      <c r="K3019" s="116" t="s">
        <v>3500</v>
      </c>
      <c r="L3019" s="199"/>
      <c r="M3019" s="200"/>
      <c r="N3019" s="201"/>
      <c r="O3019" s="202"/>
      <c r="P3019" s="202"/>
      <c r="Q3019" s="202"/>
      <c r="R3019" s="202"/>
      <c r="S3019" s="202"/>
      <c r="T3019" s="224"/>
      <c r="U3019" s="138"/>
      <c r="V3019" s="138"/>
      <c r="W3019" s="139"/>
      <c r="X3019" s="139"/>
      <c r="Y3019" s="224"/>
      <c r="Z3019" s="210"/>
      <c r="AA3019" s="204"/>
      <c r="AB3019" s="202"/>
      <c r="AC3019" s="202"/>
      <c r="AD3019" s="202"/>
      <c r="AE3019" s="202"/>
      <c r="AF3019" s="202"/>
      <c r="AG3019" s="224"/>
      <c r="AH3019" s="138"/>
      <c r="AI3019" s="138"/>
      <c r="AJ3019" s="139"/>
      <c r="AK3019" s="139"/>
      <c r="AL3019" s="224"/>
      <c r="AM3019" s="140"/>
      <c r="AN3019" s="211"/>
      <c r="AO3019" s="212"/>
      <c r="AP3019" s="39"/>
      <c r="AQ3019" s="141"/>
      <c r="AR3019" s="141"/>
      <c r="AS3019" s="143"/>
      <c r="AU3019" s="141"/>
      <c r="AV3019" s="141"/>
      <c r="AW3019" s="143"/>
      <c r="AY3019" s="146"/>
      <c r="AZ3019" s="1250"/>
    </row>
    <row r="3020" spans="1:64" x14ac:dyDescent="0.25">
      <c r="A3020" s="15"/>
      <c r="C3020" s="367"/>
      <c r="D3020" s="123"/>
      <c r="F3020" s="125"/>
      <c r="G3020" s="126"/>
      <c r="H3020" s="35"/>
      <c r="I3020" s="36"/>
      <c r="J3020" s="37"/>
      <c r="K3020" s="116" t="s">
        <v>83</v>
      </c>
      <c r="L3020" s="199"/>
      <c r="M3020" s="200"/>
      <c r="N3020" s="201"/>
      <c r="O3020" s="202"/>
      <c r="P3020" s="202"/>
      <c r="Q3020" s="202"/>
      <c r="R3020" s="202"/>
      <c r="S3020" s="202"/>
      <c r="T3020" s="224"/>
      <c r="U3020" s="138"/>
      <c r="V3020" s="138"/>
      <c r="W3020" s="139"/>
      <c r="X3020" s="139"/>
      <c r="Y3020" s="224"/>
      <c r="Z3020" s="210"/>
      <c r="AA3020" s="204"/>
      <c r="AB3020" s="202"/>
      <c r="AC3020" s="202"/>
      <c r="AD3020" s="202"/>
      <c r="AE3020" s="202"/>
      <c r="AF3020" s="202"/>
      <c r="AG3020" s="224"/>
      <c r="AH3020" s="138"/>
      <c r="AI3020" s="138"/>
      <c r="AJ3020" s="139"/>
      <c r="AK3020" s="139"/>
      <c r="AL3020" s="224"/>
      <c r="AM3020" s="140"/>
      <c r="AN3020" s="211"/>
      <c r="AO3020" s="212"/>
      <c r="AP3020" s="39"/>
      <c r="AQ3020" s="141"/>
      <c r="AR3020" s="141"/>
      <c r="AS3020" s="143"/>
      <c r="AU3020" s="141"/>
      <c r="AV3020" s="141"/>
      <c r="AW3020" s="143"/>
      <c r="AY3020" s="146"/>
      <c r="AZ3020" s="1250"/>
    </row>
    <row r="3021" spans="1:64" ht="12.75" customHeight="1" x14ac:dyDescent="0.25">
      <c r="A3021" s="15"/>
      <c r="C3021" s="367"/>
      <c r="D3021" s="123"/>
      <c r="F3021" s="125"/>
      <c r="G3021" s="126"/>
      <c r="H3021" s="35"/>
      <c r="I3021" s="36"/>
      <c r="J3021" s="37"/>
      <c r="K3021" s="331"/>
      <c r="L3021" s="199"/>
      <c r="M3021" s="200"/>
      <c r="N3021" s="201"/>
      <c r="O3021" s="202"/>
      <c r="P3021" s="202"/>
      <c r="Q3021" s="202"/>
      <c r="R3021" s="202"/>
      <c r="S3021" s="202"/>
      <c r="T3021" s="224"/>
      <c r="U3021" s="138"/>
      <c r="V3021" s="138"/>
      <c r="W3021" s="139"/>
      <c r="X3021" s="139"/>
      <c r="Y3021" s="224"/>
      <c r="Z3021" s="210"/>
      <c r="AA3021" s="204"/>
      <c r="AB3021" s="202"/>
      <c r="AC3021" s="202"/>
      <c r="AD3021" s="202"/>
      <c r="AE3021" s="202"/>
      <c r="AF3021" s="202"/>
      <c r="AG3021" s="224"/>
      <c r="AH3021" s="138"/>
      <c r="AI3021" s="138"/>
      <c r="AJ3021" s="139"/>
      <c r="AK3021" s="139"/>
      <c r="AL3021" s="224"/>
      <c r="AM3021" s="140"/>
      <c r="AN3021" s="211"/>
      <c r="AO3021" s="212"/>
      <c r="AP3021" s="39"/>
      <c r="AQ3021" s="141"/>
      <c r="AR3021" s="141"/>
      <c r="AS3021" s="143"/>
      <c r="AU3021" s="141"/>
      <c r="AV3021" s="141"/>
      <c r="AW3021" s="143"/>
      <c r="AY3021" s="146"/>
      <c r="AZ3021" s="1250"/>
    </row>
    <row r="3022" spans="1:64" ht="35.1" customHeight="1" x14ac:dyDescent="0.25">
      <c r="A3022" s="15" t="s">
        <v>3501</v>
      </c>
      <c r="B3022" s="225">
        <v>2</v>
      </c>
      <c r="C3022" s="122" t="s">
        <v>84</v>
      </c>
      <c r="D3022" s="123">
        <v>1000</v>
      </c>
      <c r="E3022" s="226"/>
      <c r="F3022" s="122">
        <v>2</v>
      </c>
      <c r="G3022" s="227"/>
      <c r="H3022" s="228" t="str">
        <f t="shared" si="2317"/>
        <v>007</v>
      </c>
      <c r="I3022" s="229" t="s">
        <v>85</v>
      </c>
      <c r="J3022" s="230" t="s">
        <v>3502</v>
      </c>
      <c r="K3022" s="231" t="s">
        <v>87</v>
      </c>
      <c r="L3022" s="232">
        <v>129</v>
      </c>
      <c r="M3022" s="233">
        <v>129</v>
      </c>
      <c r="N3022" s="130"/>
      <c r="O3022" s="131"/>
      <c r="P3022" s="131"/>
      <c r="Q3022" s="131"/>
      <c r="R3022" s="131"/>
      <c r="S3022" s="131"/>
      <c r="T3022" s="132" t="str">
        <f>IF(SUM(N3022:S3022)=U3022,"OK",SUM(N3022:S3022)-U3022)</f>
        <v>OK</v>
      </c>
      <c r="U3022" s="138"/>
      <c r="V3022" s="138"/>
      <c r="W3022" s="139"/>
      <c r="X3022" s="139"/>
      <c r="Y3022" s="132" t="str">
        <f>IF(SUM(W3022:X3022)=Z3022,"OK",SUM(W3022:X3022)-Z3022)</f>
        <v>OK</v>
      </c>
      <c r="Z3022" s="210"/>
      <c r="AA3022" s="204"/>
      <c r="AB3022" s="202"/>
      <c r="AC3022" s="202"/>
      <c r="AD3022" s="202"/>
      <c r="AE3022" s="202"/>
      <c r="AF3022" s="202"/>
      <c r="AG3022" s="132" t="str">
        <f>IF(SUM(AA3022:AF3022)=AH3022,"OK",SUM(AA3022:AF3022)-AH3022)</f>
        <v>OK</v>
      </c>
      <c r="AH3022" s="138"/>
      <c r="AI3022" s="138"/>
      <c r="AJ3022" s="139"/>
      <c r="AK3022" s="139"/>
      <c r="AL3022" s="132" t="str">
        <f>IF(SUM(AJ3022:AK3022)=AM3022,"OK",SUM(AJ3022:AK3022)-AM3022)</f>
        <v>OK</v>
      </c>
      <c r="AM3022" s="140"/>
      <c r="AN3022" s="119">
        <f>L3022+U3022+V3022+Z3022</f>
        <v>129</v>
      </c>
      <c r="AO3022" s="120">
        <f>M3022+AH3022+AI3022+AM3022</f>
        <v>129</v>
      </c>
      <c r="AP3022" s="39">
        <f>L3022</f>
        <v>129</v>
      </c>
      <c r="AQ3022" s="141">
        <f>AN3022</f>
        <v>129</v>
      </c>
      <c r="AR3022" s="142">
        <f>AQ3022-AP3022</f>
        <v>0</v>
      </c>
      <c r="AS3022" s="143">
        <f>AR3022/AP3022</f>
        <v>0</v>
      </c>
      <c r="AT3022" s="144">
        <f>M3022</f>
        <v>129</v>
      </c>
      <c r="AU3022" s="141">
        <f>AO3022</f>
        <v>129</v>
      </c>
      <c r="AV3022" s="142">
        <f>AU3022-AT3022</f>
        <v>0</v>
      </c>
      <c r="AW3022" s="143">
        <f>AV3022/AT3022</f>
        <v>0</v>
      </c>
      <c r="AY3022" s="146" t="str">
        <f>RIGHT(LEFT(I3022,3),2)&amp;"."&amp;RIGHT(LEFT(I3022,5),2)</f>
        <v>11.00</v>
      </c>
      <c r="AZ3022" s="1250" t="b">
        <f>COUNTIF('[1]Codes SEC'!$B$2:$B$250,Ministres!AY3022)&gt;0</f>
        <v>1</v>
      </c>
    </row>
    <row r="3023" spans="1:64" ht="64.8" x14ac:dyDescent="0.25">
      <c r="A3023" s="15"/>
      <c r="C3023" s="122"/>
      <c r="D3023" s="123"/>
      <c r="F3023" s="125"/>
      <c r="G3023" s="126"/>
      <c r="H3023" s="35"/>
      <c r="I3023" s="234" t="s">
        <v>88</v>
      </c>
      <c r="J3023" s="37"/>
      <c r="K3023" s="235"/>
      <c r="L3023" s="232"/>
      <c r="M3023" s="233"/>
      <c r="N3023" s="130"/>
      <c r="O3023" s="131"/>
      <c r="P3023" s="131"/>
      <c r="Q3023" s="131"/>
      <c r="R3023" s="131"/>
      <c r="S3023" s="131"/>
      <c r="T3023" s="132"/>
      <c r="U3023" s="138"/>
      <c r="V3023" s="138"/>
      <c r="W3023" s="139"/>
      <c r="X3023" s="139"/>
      <c r="Y3023" s="132"/>
      <c r="Z3023" s="210"/>
      <c r="AA3023" s="204"/>
      <c r="AB3023" s="202"/>
      <c r="AC3023" s="202"/>
      <c r="AD3023" s="202"/>
      <c r="AE3023" s="202"/>
      <c r="AF3023" s="202"/>
      <c r="AG3023" s="132"/>
      <c r="AH3023" s="138"/>
      <c r="AI3023" s="138"/>
      <c r="AJ3023" s="139"/>
      <c r="AK3023" s="139"/>
      <c r="AL3023" s="132"/>
      <c r="AM3023" s="140"/>
      <c r="AN3023" s="211"/>
      <c r="AO3023" s="212"/>
      <c r="AP3023" s="39"/>
      <c r="AQ3023" s="141"/>
      <c r="AR3023" s="142"/>
      <c r="AS3023" s="143"/>
      <c r="AU3023" s="141"/>
      <c r="AV3023" s="142"/>
      <c r="AW3023" s="143"/>
      <c r="AY3023" s="146"/>
      <c r="AZ3023" s="1250"/>
    </row>
    <row r="3024" spans="1:64" ht="35.1" customHeight="1" x14ac:dyDescent="0.25">
      <c r="A3024" s="15" t="s">
        <v>3501</v>
      </c>
      <c r="B3024" s="225">
        <v>2</v>
      </c>
      <c r="C3024" s="122" t="s">
        <v>84</v>
      </c>
      <c r="D3024" s="123">
        <v>1000</v>
      </c>
      <c r="E3024" s="226"/>
      <c r="F3024" s="122">
        <v>2</v>
      </c>
      <c r="G3024" s="227"/>
      <c r="H3024" s="228" t="str">
        <f t="shared" si="2317"/>
        <v>007</v>
      </c>
      <c r="I3024" s="229" t="s">
        <v>85</v>
      </c>
      <c r="J3024" s="230" t="s">
        <v>3503</v>
      </c>
      <c r="K3024" s="231" t="s">
        <v>90</v>
      </c>
      <c r="L3024" s="232">
        <v>2106</v>
      </c>
      <c r="M3024" s="233">
        <v>2106</v>
      </c>
      <c r="N3024" s="130"/>
      <c r="O3024" s="131"/>
      <c r="P3024" s="131"/>
      <c r="Q3024" s="131"/>
      <c r="R3024" s="131"/>
      <c r="S3024" s="131"/>
      <c r="T3024" s="132" t="str">
        <f>IF(SUM(N3024:S3024)=U3024,"OK",SUM(N3024:S3024)-U3024)</f>
        <v>OK</v>
      </c>
      <c r="U3024" s="138"/>
      <c r="V3024" s="138"/>
      <c r="W3024" s="139"/>
      <c r="X3024" s="139"/>
      <c r="Y3024" s="132" t="str">
        <f>IF(SUM(W3024:X3024)=Z3024,"OK",SUM(W3024:X3024)-Z3024)</f>
        <v>OK</v>
      </c>
      <c r="Z3024" s="210"/>
      <c r="AA3024" s="204"/>
      <c r="AB3024" s="202"/>
      <c r="AC3024" s="202"/>
      <c r="AD3024" s="202"/>
      <c r="AE3024" s="202"/>
      <c r="AF3024" s="202"/>
      <c r="AG3024" s="132" t="str">
        <f>IF(SUM(AA3024:AF3024)=AH3024,"OK",SUM(AA3024:AF3024)-AH3024)</f>
        <v>OK</v>
      </c>
      <c r="AH3024" s="138"/>
      <c r="AI3024" s="138"/>
      <c r="AJ3024" s="139"/>
      <c r="AK3024" s="139"/>
      <c r="AL3024" s="132" t="str">
        <f>IF(SUM(AJ3024:AK3024)=AM3024,"OK",SUM(AJ3024:AK3024)-AM3024)</f>
        <v>OK</v>
      </c>
      <c r="AM3024" s="140"/>
      <c r="AN3024" s="119">
        <f>L3024+U3024+V3024+Z3024</f>
        <v>2106</v>
      </c>
      <c r="AO3024" s="120">
        <f>M3024+AH3024+AI3024+AM3024</f>
        <v>2106</v>
      </c>
      <c r="AP3024" s="39">
        <f>L3024</f>
        <v>2106</v>
      </c>
      <c r="AQ3024" s="141">
        <f>AN3024</f>
        <v>2106</v>
      </c>
      <c r="AR3024" s="142">
        <f t="shared" ref="AR3024" si="2348">AQ3024-AP3024</f>
        <v>0</v>
      </c>
      <c r="AS3024" s="143">
        <f t="shared" ref="AS3024" si="2349">AR3024/AP3024</f>
        <v>0</v>
      </c>
      <c r="AT3024" s="144">
        <f>M3024</f>
        <v>2106</v>
      </c>
      <c r="AU3024" s="141">
        <f t="shared" ref="AU3024" si="2350">AO3024</f>
        <v>2106</v>
      </c>
      <c r="AV3024" s="142">
        <f t="shared" ref="AV3024" si="2351">AU3024-AT3024</f>
        <v>0</v>
      </c>
      <c r="AW3024" s="143">
        <f t="shared" ref="AW3024" si="2352">AV3024/AT3024</f>
        <v>0</v>
      </c>
      <c r="AY3024" s="146" t="str">
        <f>RIGHT(LEFT(I3024,3),2)&amp;"."&amp;RIGHT(LEFT(I3024,5),2)</f>
        <v>11.00</v>
      </c>
      <c r="AZ3024" s="1250" t="b">
        <f>COUNTIF('[1]Codes SEC'!$B$2:$B$250,Ministres!AY3024)&gt;0</f>
        <v>1</v>
      </c>
    </row>
    <row r="3025" spans="1:52" ht="64.8" x14ac:dyDescent="0.25">
      <c r="A3025" s="15"/>
      <c r="C3025" s="122"/>
      <c r="D3025" s="123"/>
      <c r="F3025" s="125"/>
      <c r="G3025" s="126"/>
      <c r="H3025" s="35"/>
      <c r="I3025" s="234" t="s">
        <v>88</v>
      </c>
      <c r="J3025" s="37"/>
      <c r="K3025" s="235"/>
      <c r="L3025" s="232"/>
      <c r="M3025" s="233"/>
      <c r="N3025" s="130"/>
      <c r="O3025" s="131"/>
      <c r="P3025" s="131"/>
      <c r="Q3025" s="131"/>
      <c r="R3025" s="131"/>
      <c r="S3025" s="131"/>
      <c r="T3025" s="132"/>
      <c r="U3025" s="138"/>
      <c r="V3025" s="138"/>
      <c r="W3025" s="139"/>
      <c r="X3025" s="139"/>
      <c r="Y3025" s="132"/>
      <c r="Z3025" s="210"/>
      <c r="AA3025" s="204"/>
      <c r="AB3025" s="202"/>
      <c r="AC3025" s="202"/>
      <c r="AD3025" s="202"/>
      <c r="AE3025" s="202"/>
      <c r="AF3025" s="202"/>
      <c r="AG3025" s="132"/>
      <c r="AH3025" s="138"/>
      <c r="AI3025" s="138"/>
      <c r="AJ3025" s="139"/>
      <c r="AK3025" s="139"/>
      <c r="AL3025" s="132"/>
      <c r="AM3025" s="140"/>
      <c r="AN3025" s="211"/>
      <c r="AO3025" s="212"/>
      <c r="AP3025" s="39"/>
      <c r="AQ3025" s="141"/>
      <c r="AR3025" s="142"/>
      <c r="AS3025" s="143"/>
      <c r="AU3025" s="141"/>
      <c r="AV3025" s="142"/>
      <c r="AW3025" s="143"/>
      <c r="AY3025" s="146"/>
      <c r="AZ3025" s="1250"/>
    </row>
    <row r="3026" spans="1:52" ht="35.1" customHeight="1" x14ac:dyDescent="0.25">
      <c r="A3026" s="15" t="s">
        <v>3501</v>
      </c>
      <c r="B3026" s="225">
        <v>2</v>
      </c>
      <c r="C3026" s="122" t="s">
        <v>84</v>
      </c>
      <c r="D3026" s="123">
        <v>1000</v>
      </c>
      <c r="E3026" s="226"/>
      <c r="F3026" s="122">
        <v>2</v>
      </c>
      <c r="G3026" s="227"/>
      <c r="H3026" s="228" t="str">
        <f t="shared" si="2317"/>
        <v>007</v>
      </c>
      <c r="I3026" s="229">
        <v>81112000</v>
      </c>
      <c r="J3026" s="230" t="s">
        <v>3504</v>
      </c>
      <c r="K3026" s="231" t="s">
        <v>92</v>
      </c>
      <c r="L3026" s="232">
        <v>31</v>
      </c>
      <c r="M3026" s="233">
        <v>31</v>
      </c>
      <c r="N3026" s="130"/>
      <c r="O3026" s="131"/>
      <c r="P3026" s="131"/>
      <c r="Q3026" s="131"/>
      <c r="R3026" s="131"/>
      <c r="S3026" s="131"/>
      <c r="T3026" s="132" t="str">
        <f>IF(SUM(N3026:S3026)=U3026,"OK",SUM(N3026:S3026)-U3026)</f>
        <v>OK</v>
      </c>
      <c r="U3026" s="138"/>
      <c r="V3026" s="138"/>
      <c r="W3026" s="139"/>
      <c r="X3026" s="139"/>
      <c r="Y3026" s="132" t="str">
        <f>IF(SUM(W3026:X3026)=Z3026,"OK",SUM(W3026:X3026)-Z3026)</f>
        <v>OK</v>
      </c>
      <c r="Z3026" s="210"/>
      <c r="AA3026" s="204"/>
      <c r="AB3026" s="202"/>
      <c r="AC3026" s="202"/>
      <c r="AD3026" s="202"/>
      <c r="AE3026" s="202"/>
      <c r="AF3026" s="202"/>
      <c r="AG3026" s="132" t="str">
        <f>IF(SUM(AA3026:AF3026)=AH3026,"OK",SUM(AA3026:AF3026)-AH3026)</f>
        <v>OK</v>
      </c>
      <c r="AH3026" s="138"/>
      <c r="AI3026" s="138"/>
      <c r="AJ3026" s="139"/>
      <c r="AK3026" s="139"/>
      <c r="AL3026" s="132" t="str">
        <f>IF(SUM(AJ3026:AK3026)=AM3026,"OK",SUM(AJ3026:AK3026)-AM3026)</f>
        <v>OK</v>
      </c>
      <c r="AM3026" s="140"/>
      <c r="AN3026" s="119">
        <f>L3026+U3026+V3026+Z3026</f>
        <v>31</v>
      </c>
      <c r="AO3026" s="120">
        <f>M3026+AH3026+AI3026+AM3026</f>
        <v>31</v>
      </c>
      <c r="AP3026" s="39">
        <f>L3026</f>
        <v>31</v>
      </c>
      <c r="AQ3026" s="141">
        <f>AN3026</f>
        <v>31</v>
      </c>
      <c r="AR3026" s="142">
        <f>AQ3026-AP3026</f>
        <v>0</v>
      </c>
      <c r="AS3026" s="143">
        <f>AR3026/AP3026</f>
        <v>0</v>
      </c>
      <c r="AT3026" s="144">
        <f>M3026</f>
        <v>31</v>
      </c>
      <c r="AU3026" s="141">
        <f>AO3026</f>
        <v>31</v>
      </c>
      <c r="AV3026" s="142">
        <f>AU3026-AT3026</f>
        <v>0</v>
      </c>
      <c r="AW3026" s="143">
        <f>AV3026/AT3026</f>
        <v>0</v>
      </c>
      <c r="AY3026" s="146" t="str">
        <f t="shared" ref="AY3026:AY3032" si="2353">RIGHT(LEFT(I3026,3),2)&amp;"."&amp;RIGHT(LEFT(I3026,5),2)</f>
        <v>11.12</v>
      </c>
      <c r="AZ3026" s="1250" t="b">
        <f>COUNTIF('[1]Codes SEC'!$B$2:$B$250,Ministres!AY3026)&gt;0</f>
        <v>1</v>
      </c>
    </row>
    <row r="3027" spans="1:52" ht="35.1" customHeight="1" x14ac:dyDescent="0.25">
      <c r="A3027" s="15" t="s">
        <v>3501</v>
      </c>
      <c r="B3027" s="225">
        <v>2</v>
      </c>
      <c r="C3027" s="122" t="s">
        <v>84</v>
      </c>
      <c r="D3027" s="123">
        <v>1000</v>
      </c>
      <c r="E3027" s="226"/>
      <c r="F3027" s="122">
        <v>2</v>
      </c>
      <c r="G3027" s="227"/>
      <c r="H3027" s="228" t="str">
        <f t="shared" si="2317"/>
        <v>007</v>
      </c>
      <c r="I3027" s="229" t="s">
        <v>93</v>
      </c>
      <c r="J3027" s="230" t="s">
        <v>3505</v>
      </c>
      <c r="K3027" s="231" t="s">
        <v>95</v>
      </c>
      <c r="L3027" s="232">
        <v>92</v>
      </c>
      <c r="M3027" s="233">
        <v>92</v>
      </c>
      <c r="N3027" s="130"/>
      <c r="O3027" s="131"/>
      <c r="P3027" s="131"/>
      <c r="Q3027" s="131"/>
      <c r="R3027" s="131"/>
      <c r="S3027" s="131"/>
      <c r="T3027" s="132" t="str">
        <f t="shared" ref="T3027:T3032" si="2354">IF(SUM(N3027:S3027)=U3027,"OK",SUM(N3027:S3027)-U3027)</f>
        <v>OK</v>
      </c>
      <c r="U3027" s="138"/>
      <c r="V3027" s="138"/>
      <c r="W3027" s="139"/>
      <c r="X3027" s="139"/>
      <c r="Y3027" s="132" t="str">
        <f t="shared" ref="Y3027:Y3032" si="2355">IF(SUM(W3027:X3027)=Z3027,"OK",SUM(W3027:X3027)-Z3027)</f>
        <v>OK</v>
      </c>
      <c r="Z3027" s="210"/>
      <c r="AA3027" s="204"/>
      <c r="AB3027" s="202"/>
      <c r="AC3027" s="202"/>
      <c r="AD3027" s="202"/>
      <c r="AE3027" s="202"/>
      <c r="AF3027" s="202"/>
      <c r="AG3027" s="132" t="str">
        <f t="shared" ref="AG3027:AG3032" si="2356">IF(SUM(AA3027:AF3027)=AH3027,"OK",SUM(AA3027:AF3027)-AH3027)</f>
        <v>OK</v>
      </c>
      <c r="AH3027" s="138"/>
      <c r="AI3027" s="138"/>
      <c r="AJ3027" s="139"/>
      <c r="AK3027" s="139"/>
      <c r="AL3027" s="132" t="str">
        <f t="shared" ref="AL3027:AL3032" si="2357">IF(SUM(AJ3027:AK3027)=AM3027,"OK",SUM(AJ3027:AK3027)-AM3027)</f>
        <v>OK</v>
      </c>
      <c r="AM3027" s="140"/>
      <c r="AN3027" s="119">
        <f t="shared" ref="AN3027:AN3032" si="2358">L3027+U3027+V3027+Z3027</f>
        <v>92</v>
      </c>
      <c r="AO3027" s="120">
        <f t="shared" ref="AO3027:AO3032" si="2359">M3027+AH3027+AI3027+AM3027</f>
        <v>92</v>
      </c>
      <c r="AP3027" s="39">
        <f t="shared" ref="AP3027:AP3032" si="2360">L3027</f>
        <v>92</v>
      </c>
      <c r="AQ3027" s="141">
        <f t="shared" ref="AQ3027:AQ3032" si="2361">AN3027</f>
        <v>92</v>
      </c>
      <c r="AR3027" s="142">
        <f t="shared" ref="AR3027:AR3032" si="2362">AQ3027-AP3027</f>
        <v>0</v>
      </c>
      <c r="AS3027" s="143">
        <f t="shared" ref="AS3027:AS3032" si="2363">AR3027/AP3027</f>
        <v>0</v>
      </c>
      <c r="AT3027" s="144">
        <f t="shared" ref="AT3027:AT3032" si="2364">M3027</f>
        <v>92</v>
      </c>
      <c r="AU3027" s="141">
        <f t="shared" ref="AU3027:AU3032" si="2365">AO3027</f>
        <v>92</v>
      </c>
      <c r="AV3027" s="142">
        <f t="shared" ref="AV3027:AV3032" si="2366">AU3027-AT3027</f>
        <v>0</v>
      </c>
      <c r="AW3027" s="143">
        <f t="shared" ref="AW3027:AW3032" si="2367">AV3027/AT3027</f>
        <v>0</v>
      </c>
      <c r="AY3027" s="146" t="str">
        <f t="shared" si="2353"/>
        <v>11.40</v>
      </c>
      <c r="AZ3027" s="1250" t="b">
        <f>COUNTIF('[1]Codes SEC'!$B$2:$B$250,Ministres!AY3027)&gt;0</f>
        <v>1</v>
      </c>
    </row>
    <row r="3028" spans="1:52" ht="35.1" customHeight="1" x14ac:dyDescent="0.25">
      <c r="A3028" s="15" t="s">
        <v>3501</v>
      </c>
      <c r="B3028" s="225">
        <v>2</v>
      </c>
      <c r="C3028" s="122" t="s">
        <v>84</v>
      </c>
      <c r="D3028" s="123">
        <v>1000</v>
      </c>
      <c r="E3028" s="226"/>
      <c r="F3028" s="122">
        <v>2</v>
      </c>
      <c r="G3028" s="227"/>
      <c r="H3028" s="228" t="str">
        <f t="shared" si="2317"/>
        <v>007</v>
      </c>
      <c r="I3028" s="229" t="s">
        <v>96</v>
      </c>
      <c r="J3028" s="230" t="s">
        <v>3506</v>
      </c>
      <c r="K3028" s="231" t="s">
        <v>98</v>
      </c>
      <c r="L3028" s="232">
        <v>638</v>
      </c>
      <c r="M3028" s="233">
        <v>638</v>
      </c>
      <c r="N3028" s="130"/>
      <c r="O3028" s="131"/>
      <c r="P3028" s="131"/>
      <c r="Q3028" s="131"/>
      <c r="R3028" s="131"/>
      <c r="S3028" s="131"/>
      <c r="T3028" s="132" t="str">
        <f t="shared" si="2354"/>
        <v>OK</v>
      </c>
      <c r="U3028" s="138"/>
      <c r="V3028" s="138"/>
      <c r="W3028" s="139"/>
      <c r="X3028" s="139"/>
      <c r="Y3028" s="132" t="str">
        <f t="shared" si="2355"/>
        <v>OK</v>
      </c>
      <c r="Z3028" s="210"/>
      <c r="AA3028" s="204"/>
      <c r="AB3028" s="202"/>
      <c r="AC3028" s="202"/>
      <c r="AD3028" s="202"/>
      <c r="AE3028" s="202"/>
      <c r="AF3028" s="202"/>
      <c r="AG3028" s="132" t="str">
        <f t="shared" si="2356"/>
        <v>OK</v>
      </c>
      <c r="AH3028" s="138"/>
      <c r="AI3028" s="138"/>
      <c r="AJ3028" s="139"/>
      <c r="AK3028" s="139"/>
      <c r="AL3028" s="132" t="str">
        <f t="shared" si="2357"/>
        <v>OK</v>
      </c>
      <c r="AM3028" s="140"/>
      <c r="AN3028" s="119">
        <f t="shared" si="2358"/>
        <v>638</v>
      </c>
      <c r="AO3028" s="120">
        <f t="shared" si="2359"/>
        <v>638</v>
      </c>
      <c r="AP3028" s="39">
        <f t="shared" si="2360"/>
        <v>638</v>
      </c>
      <c r="AQ3028" s="141">
        <f t="shared" si="2361"/>
        <v>638</v>
      </c>
      <c r="AR3028" s="142">
        <f t="shared" si="2362"/>
        <v>0</v>
      </c>
      <c r="AS3028" s="143">
        <f t="shared" si="2363"/>
        <v>0</v>
      </c>
      <c r="AT3028" s="144">
        <f t="shared" si="2364"/>
        <v>638</v>
      </c>
      <c r="AU3028" s="141">
        <f t="shared" si="2365"/>
        <v>638</v>
      </c>
      <c r="AV3028" s="142">
        <f t="shared" si="2366"/>
        <v>0</v>
      </c>
      <c r="AW3028" s="143">
        <f t="shared" si="2367"/>
        <v>0</v>
      </c>
      <c r="AY3028" s="146" t="str">
        <f t="shared" si="2353"/>
        <v>12.11</v>
      </c>
      <c r="AZ3028" s="1250" t="b">
        <f>COUNTIF('[1]Codes SEC'!$B$2:$B$250,Ministres!AY3028)&gt;0</f>
        <v>1</v>
      </c>
    </row>
    <row r="3029" spans="1:52" ht="35.1" customHeight="1" x14ac:dyDescent="0.25">
      <c r="A3029" s="15" t="s">
        <v>3501</v>
      </c>
      <c r="B3029" s="225">
        <v>2</v>
      </c>
      <c r="C3029" s="122" t="s">
        <v>84</v>
      </c>
      <c r="D3029" s="123">
        <v>1000</v>
      </c>
      <c r="E3029" s="226"/>
      <c r="F3029" s="122">
        <v>2</v>
      </c>
      <c r="G3029" s="227"/>
      <c r="H3029" s="228" t="str">
        <f t="shared" si="2317"/>
        <v>007</v>
      </c>
      <c r="I3029" s="229" t="s">
        <v>99</v>
      </c>
      <c r="J3029" s="230" t="s">
        <v>3507</v>
      </c>
      <c r="K3029" s="231" t="s">
        <v>101</v>
      </c>
      <c r="L3029" s="232">
        <v>10</v>
      </c>
      <c r="M3029" s="233">
        <v>10</v>
      </c>
      <c r="N3029" s="130"/>
      <c r="O3029" s="131"/>
      <c r="P3029" s="131"/>
      <c r="Q3029" s="131"/>
      <c r="R3029" s="131"/>
      <c r="S3029" s="131"/>
      <c r="T3029" s="132" t="str">
        <f t="shared" si="2354"/>
        <v>OK</v>
      </c>
      <c r="U3029" s="138"/>
      <c r="V3029" s="138"/>
      <c r="W3029" s="139"/>
      <c r="X3029" s="139"/>
      <c r="Y3029" s="132" t="str">
        <f t="shared" si="2355"/>
        <v>OK</v>
      </c>
      <c r="Z3029" s="210"/>
      <c r="AA3029" s="204"/>
      <c r="AB3029" s="202"/>
      <c r="AC3029" s="202"/>
      <c r="AD3029" s="202"/>
      <c r="AE3029" s="202"/>
      <c r="AF3029" s="202"/>
      <c r="AG3029" s="132" t="str">
        <f t="shared" si="2356"/>
        <v>OK</v>
      </c>
      <c r="AH3029" s="138"/>
      <c r="AI3029" s="138"/>
      <c r="AJ3029" s="139"/>
      <c r="AK3029" s="139"/>
      <c r="AL3029" s="132" t="str">
        <f t="shared" si="2357"/>
        <v>OK</v>
      </c>
      <c r="AM3029" s="140"/>
      <c r="AN3029" s="119">
        <f t="shared" si="2358"/>
        <v>10</v>
      </c>
      <c r="AO3029" s="120">
        <f t="shared" si="2359"/>
        <v>10</v>
      </c>
      <c r="AP3029" s="39">
        <f t="shared" si="2360"/>
        <v>10</v>
      </c>
      <c r="AQ3029" s="141">
        <f t="shared" si="2361"/>
        <v>10</v>
      </c>
      <c r="AR3029" s="142">
        <f t="shared" si="2362"/>
        <v>0</v>
      </c>
      <c r="AS3029" s="143">
        <f t="shared" si="2363"/>
        <v>0</v>
      </c>
      <c r="AT3029" s="144">
        <f t="shared" si="2364"/>
        <v>10</v>
      </c>
      <c r="AU3029" s="141">
        <f t="shared" si="2365"/>
        <v>10</v>
      </c>
      <c r="AV3029" s="142">
        <f t="shared" si="2366"/>
        <v>0</v>
      </c>
      <c r="AW3029" s="143">
        <f t="shared" si="2367"/>
        <v>0</v>
      </c>
      <c r="AY3029" s="146" t="str">
        <f t="shared" si="2353"/>
        <v>12.12</v>
      </c>
      <c r="AZ3029" s="1250" t="b">
        <f>COUNTIF('[1]Codes SEC'!$B$2:$B$250,Ministres!AY3029)&gt;0</f>
        <v>1</v>
      </c>
    </row>
    <row r="3030" spans="1:52" ht="35.1" customHeight="1" x14ac:dyDescent="0.25">
      <c r="A3030" s="15" t="s">
        <v>3501</v>
      </c>
      <c r="B3030" s="225" t="s">
        <v>104</v>
      </c>
      <c r="C3030" s="122" t="s">
        <v>84</v>
      </c>
      <c r="D3030" s="123">
        <v>1000</v>
      </c>
      <c r="E3030" s="226"/>
      <c r="F3030" s="122">
        <v>2</v>
      </c>
      <c r="G3030" s="227"/>
      <c r="H3030" s="228" t="str">
        <f t="shared" si="2317"/>
        <v>007</v>
      </c>
      <c r="I3030" s="229">
        <v>81221000</v>
      </c>
      <c r="J3030" s="230" t="s">
        <v>3508</v>
      </c>
      <c r="K3030" s="231" t="s">
        <v>3509</v>
      </c>
      <c r="L3030" s="232">
        <v>0</v>
      </c>
      <c r="M3030" s="233">
        <v>0</v>
      </c>
      <c r="N3030" s="130"/>
      <c r="O3030" s="131"/>
      <c r="P3030" s="131"/>
      <c r="Q3030" s="131"/>
      <c r="R3030" s="131"/>
      <c r="S3030" s="131"/>
      <c r="T3030" s="132" t="str">
        <f>IF(SUM(N3030:S3030)=U3030,"OK",SUM(N3030:S3030)-U3030)</f>
        <v>OK</v>
      </c>
      <c r="U3030" s="138"/>
      <c r="V3030" s="138"/>
      <c r="W3030" s="139"/>
      <c r="X3030" s="139"/>
      <c r="Y3030" s="132" t="str">
        <f>IF(SUM(W3030:X3030)=Z3030,"OK",SUM(W3030:X3030)-Z3030)</f>
        <v>OK</v>
      </c>
      <c r="Z3030" s="210"/>
      <c r="AA3030" s="204"/>
      <c r="AB3030" s="202"/>
      <c r="AC3030" s="202"/>
      <c r="AD3030" s="202"/>
      <c r="AE3030" s="202"/>
      <c r="AF3030" s="202"/>
      <c r="AG3030" s="132" t="str">
        <f>IF(SUM(AA3030:AF3030)=AH3030,"OK",SUM(AA3030:AF3030)-AH3030)</f>
        <v>OK</v>
      </c>
      <c r="AH3030" s="138"/>
      <c r="AI3030" s="138"/>
      <c r="AJ3030" s="139"/>
      <c r="AK3030" s="139"/>
      <c r="AL3030" s="132" t="str">
        <f>IF(SUM(AJ3030:AK3030)=AM3030,"OK",SUM(AJ3030:AK3030)-AM3030)</f>
        <v>OK</v>
      </c>
      <c r="AM3030" s="140"/>
      <c r="AN3030" s="119">
        <f>L3030+U3030+V3030+Z3030</f>
        <v>0</v>
      </c>
      <c r="AO3030" s="120">
        <f>M3030+AH3030+AI3030+AM3030</f>
        <v>0</v>
      </c>
      <c r="AP3030" s="39">
        <f>L3030</f>
        <v>0</v>
      </c>
      <c r="AQ3030" s="141">
        <f>AN3030</f>
        <v>0</v>
      </c>
      <c r="AR3030" s="142">
        <f>AQ3030-AP3030</f>
        <v>0</v>
      </c>
      <c r="AS3030" s="143" t="e">
        <f>AR3030/AP3030</f>
        <v>#DIV/0!</v>
      </c>
      <c r="AT3030" s="144">
        <f>M3030</f>
        <v>0</v>
      </c>
      <c r="AU3030" s="141">
        <f>AO3030</f>
        <v>0</v>
      </c>
      <c r="AV3030" s="142">
        <f>AU3030-AT3030</f>
        <v>0</v>
      </c>
      <c r="AW3030" s="143" t="e">
        <f>AV3030/AT3030</f>
        <v>#DIV/0!</v>
      </c>
      <c r="AY3030" s="146" t="str">
        <f t="shared" si="2353"/>
        <v>12.21</v>
      </c>
      <c r="AZ3030" s="1250" t="b">
        <f>COUNTIF('[1]Codes SEC'!$B$2:$B$250,Ministres!AY3030)&gt;0</f>
        <v>1</v>
      </c>
    </row>
    <row r="3031" spans="1:52" ht="35.1" customHeight="1" x14ac:dyDescent="0.25">
      <c r="A3031" s="15" t="s">
        <v>3501</v>
      </c>
      <c r="B3031" s="225">
        <v>2</v>
      </c>
      <c r="C3031" s="122" t="s">
        <v>84</v>
      </c>
      <c r="D3031" s="123">
        <v>1000</v>
      </c>
      <c r="E3031" s="226"/>
      <c r="F3031" s="122">
        <v>2</v>
      </c>
      <c r="G3031" s="227"/>
      <c r="H3031" s="228" t="str">
        <f t="shared" si="2317"/>
        <v>007</v>
      </c>
      <c r="I3031" s="229">
        <v>81221000</v>
      </c>
      <c r="J3031" s="230" t="s">
        <v>3510</v>
      </c>
      <c r="K3031" s="231" t="s">
        <v>103</v>
      </c>
      <c r="L3031" s="232">
        <v>122</v>
      </c>
      <c r="M3031" s="233">
        <v>122</v>
      </c>
      <c r="N3031" s="130"/>
      <c r="O3031" s="131"/>
      <c r="P3031" s="131"/>
      <c r="Q3031" s="131"/>
      <c r="R3031" s="131"/>
      <c r="S3031" s="131"/>
      <c r="T3031" s="132" t="str">
        <f t="shared" si="2354"/>
        <v>OK</v>
      </c>
      <c r="U3031" s="138"/>
      <c r="V3031" s="138"/>
      <c r="W3031" s="139"/>
      <c r="X3031" s="139"/>
      <c r="Y3031" s="132" t="str">
        <f t="shared" si="2355"/>
        <v>OK</v>
      </c>
      <c r="Z3031" s="210"/>
      <c r="AA3031" s="204"/>
      <c r="AB3031" s="202"/>
      <c r="AC3031" s="202"/>
      <c r="AD3031" s="202"/>
      <c r="AE3031" s="202"/>
      <c r="AF3031" s="202"/>
      <c r="AG3031" s="132" t="str">
        <f t="shared" si="2356"/>
        <v>OK</v>
      </c>
      <c r="AH3031" s="138"/>
      <c r="AI3031" s="138"/>
      <c r="AJ3031" s="139"/>
      <c r="AK3031" s="139"/>
      <c r="AL3031" s="132" t="str">
        <f t="shared" si="2357"/>
        <v>OK</v>
      </c>
      <c r="AM3031" s="140"/>
      <c r="AN3031" s="119">
        <f t="shared" si="2358"/>
        <v>122</v>
      </c>
      <c r="AO3031" s="120">
        <f t="shared" si="2359"/>
        <v>122</v>
      </c>
      <c r="AP3031" s="39">
        <f t="shared" si="2360"/>
        <v>122</v>
      </c>
      <c r="AQ3031" s="141">
        <f t="shared" si="2361"/>
        <v>122</v>
      </c>
      <c r="AR3031" s="142">
        <f t="shared" si="2362"/>
        <v>0</v>
      </c>
      <c r="AS3031" s="143">
        <f t="shared" si="2363"/>
        <v>0</v>
      </c>
      <c r="AT3031" s="144">
        <f t="shared" si="2364"/>
        <v>122</v>
      </c>
      <c r="AU3031" s="141">
        <f t="shared" si="2365"/>
        <v>122</v>
      </c>
      <c r="AV3031" s="142">
        <f t="shared" si="2366"/>
        <v>0</v>
      </c>
      <c r="AW3031" s="143">
        <f t="shared" si="2367"/>
        <v>0</v>
      </c>
      <c r="AY3031" s="146" t="str">
        <f t="shared" si="2353"/>
        <v>12.21</v>
      </c>
      <c r="AZ3031" s="1250" t="b">
        <f>COUNTIF('[1]Codes SEC'!$B$2:$B$250,Ministres!AY3031)&gt;0</f>
        <v>1</v>
      </c>
    </row>
    <row r="3032" spans="1:52" ht="35.1" customHeight="1" x14ac:dyDescent="0.25">
      <c r="A3032" s="15" t="s">
        <v>3501</v>
      </c>
      <c r="B3032" s="225" t="s">
        <v>104</v>
      </c>
      <c r="C3032" s="122" t="s">
        <v>84</v>
      </c>
      <c r="D3032" s="123">
        <v>1000</v>
      </c>
      <c r="E3032" s="226"/>
      <c r="F3032" s="122" t="s">
        <v>104</v>
      </c>
      <c r="G3032" s="227"/>
      <c r="H3032" s="228" t="str">
        <f t="shared" si="2317"/>
        <v>007</v>
      </c>
      <c r="I3032" s="229">
        <v>81250000</v>
      </c>
      <c r="J3032" s="230" t="s">
        <v>3511</v>
      </c>
      <c r="K3032" s="231" t="s">
        <v>108</v>
      </c>
      <c r="L3032" s="232">
        <v>31</v>
      </c>
      <c r="M3032" s="233">
        <v>31</v>
      </c>
      <c r="N3032" s="130"/>
      <c r="O3032" s="131"/>
      <c r="P3032" s="131"/>
      <c r="Q3032" s="131"/>
      <c r="R3032" s="131"/>
      <c r="S3032" s="131"/>
      <c r="T3032" s="132" t="str">
        <f t="shared" si="2354"/>
        <v>OK</v>
      </c>
      <c r="U3032" s="138"/>
      <c r="V3032" s="138"/>
      <c r="W3032" s="139"/>
      <c r="X3032" s="139"/>
      <c r="Y3032" s="132" t="str">
        <f t="shared" si="2355"/>
        <v>OK</v>
      </c>
      <c r="Z3032" s="210"/>
      <c r="AA3032" s="204"/>
      <c r="AB3032" s="202"/>
      <c r="AC3032" s="202"/>
      <c r="AD3032" s="202"/>
      <c r="AE3032" s="202"/>
      <c r="AF3032" s="202"/>
      <c r="AG3032" s="132" t="str">
        <f t="shared" si="2356"/>
        <v>OK</v>
      </c>
      <c r="AH3032" s="138"/>
      <c r="AI3032" s="138"/>
      <c r="AJ3032" s="139"/>
      <c r="AK3032" s="139"/>
      <c r="AL3032" s="132" t="str">
        <f t="shared" si="2357"/>
        <v>OK</v>
      </c>
      <c r="AM3032" s="140"/>
      <c r="AN3032" s="119">
        <f t="shared" si="2358"/>
        <v>31</v>
      </c>
      <c r="AO3032" s="120">
        <f t="shared" si="2359"/>
        <v>31</v>
      </c>
      <c r="AP3032" s="39">
        <f t="shared" si="2360"/>
        <v>31</v>
      </c>
      <c r="AQ3032" s="141">
        <f t="shared" si="2361"/>
        <v>31</v>
      </c>
      <c r="AR3032" s="142">
        <f t="shared" si="2362"/>
        <v>0</v>
      </c>
      <c r="AS3032" s="143">
        <f t="shared" si="2363"/>
        <v>0</v>
      </c>
      <c r="AT3032" s="144">
        <f t="shared" si="2364"/>
        <v>31</v>
      </c>
      <c r="AU3032" s="141">
        <f t="shared" si="2365"/>
        <v>31</v>
      </c>
      <c r="AV3032" s="142">
        <f t="shared" si="2366"/>
        <v>0</v>
      </c>
      <c r="AW3032" s="143">
        <f t="shared" si="2367"/>
        <v>0</v>
      </c>
      <c r="AY3032" s="146" t="str">
        <f t="shared" si="2353"/>
        <v>12.50</v>
      </c>
      <c r="AZ3032" s="1250" t="b">
        <f>COUNTIF('[1]Codes SEC'!$B$2:$B$250,Ministres!AY3032)&gt;0</f>
        <v>1</v>
      </c>
    </row>
    <row r="3033" spans="1:52" ht="12.75" customHeight="1" x14ac:dyDescent="0.25">
      <c r="A3033" s="148"/>
      <c r="B3033" s="1279"/>
      <c r="C3033" s="150"/>
      <c r="D3033" s="151"/>
      <c r="E3033" s="1280"/>
      <c r="F3033" s="153"/>
      <c r="G3033" s="154"/>
      <c r="H3033" s="155"/>
      <c r="I3033" s="156"/>
      <c r="J3033" s="157"/>
      <c r="K3033" s="158" t="s">
        <v>70</v>
      </c>
      <c r="L3033" s="236">
        <f t="shared" ref="L3033:S3033" si="2368">L3022+L3024+L3027+L3026+L3030+L3028+L3029+L3031+L3032</f>
        <v>3159</v>
      </c>
      <c r="M3033" s="1281">
        <f t="shared" si="2368"/>
        <v>3159</v>
      </c>
      <c r="N3033" s="1255">
        <f t="shared" si="2368"/>
        <v>0</v>
      </c>
      <c r="O3033" s="1256">
        <f t="shared" si="2368"/>
        <v>0</v>
      </c>
      <c r="P3033" s="1256">
        <f t="shared" si="2368"/>
        <v>0</v>
      </c>
      <c r="Q3033" s="1256">
        <f t="shared" si="2368"/>
        <v>0</v>
      </c>
      <c r="R3033" s="1256">
        <f t="shared" si="2368"/>
        <v>0</v>
      </c>
      <c r="S3033" s="1256">
        <f t="shared" si="2368"/>
        <v>0</v>
      </c>
      <c r="T3033" s="1257"/>
      <c r="U3033" s="1258">
        <f>U3022+U3024+U3027+U3026+U3030+U3028+U3029+U3031+U3032</f>
        <v>0</v>
      </c>
      <c r="V3033" s="1258">
        <f>V3022+V3024+V3027+V3026+V3030+V3028+V3029+V3031+V3032</f>
        <v>0</v>
      </c>
      <c r="W3033" s="1256">
        <f>W3022+W3024+W3027+W3026+W3030+W3028+W3029+W3031+W3032</f>
        <v>0</v>
      </c>
      <c r="X3033" s="1256">
        <f>X3022+X3024+X3027+X3026+X3030+X3028+X3029+X3031+X3032</f>
        <v>0</v>
      </c>
      <c r="Y3033" s="1257"/>
      <c r="Z3033" s="1258">
        <f t="shared" ref="Z3033:AF3033" si="2369">Z3022+Z3024+Z3027+Z3026+Z3030+Z3028+Z3029+Z3031+Z3032</f>
        <v>0</v>
      </c>
      <c r="AA3033" s="165">
        <f t="shared" si="2369"/>
        <v>0</v>
      </c>
      <c r="AB3033" s="1256">
        <f t="shared" si="2369"/>
        <v>0</v>
      </c>
      <c r="AC3033" s="1256">
        <f t="shared" si="2369"/>
        <v>0</v>
      </c>
      <c r="AD3033" s="1256">
        <f t="shared" si="2369"/>
        <v>0</v>
      </c>
      <c r="AE3033" s="1256">
        <f t="shared" si="2369"/>
        <v>0</v>
      </c>
      <c r="AF3033" s="1256">
        <f t="shared" si="2369"/>
        <v>0</v>
      </c>
      <c r="AG3033" s="1257"/>
      <c r="AH3033" s="1258">
        <f>AH3022+AH3024+AH3027+AH3026+AH3030+AH3028+AH3029+AH3031+AH3032</f>
        <v>0</v>
      </c>
      <c r="AI3033" s="1258">
        <f>AI3022+AI3024+AI3027+AI3026+AI3030+AI3028+AI3029+AI3031+AI3032</f>
        <v>0</v>
      </c>
      <c r="AJ3033" s="1256">
        <f>AJ3022+AJ3024+AJ3027+AJ3026+AJ3030+AJ3028+AJ3029+AJ3031+AJ3032</f>
        <v>0</v>
      </c>
      <c r="AK3033" s="1256">
        <f>AK3022+AK3024+AK3027+AK3026+AK3030+AK3028+AK3029+AK3031+AK3032</f>
        <v>0</v>
      </c>
      <c r="AL3033" s="1257"/>
      <c r="AM3033" s="1259">
        <f t="shared" ref="AM3033:AW3033" si="2370">AM3022+AM3024+AM3027+AM3026+AM3030+AM3028+AM3029+AM3031+AM3032</f>
        <v>0</v>
      </c>
      <c r="AN3033" s="167">
        <f t="shared" si="2370"/>
        <v>3159</v>
      </c>
      <c r="AO3033" s="1260">
        <f t="shared" si="2370"/>
        <v>3159</v>
      </c>
      <c r="AP3033" s="169">
        <f t="shared" si="2370"/>
        <v>3159</v>
      </c>
      <c r="AQ3033" s="1261">
        <f t="shared" si="2370"/>
        <v>3159</v>
      </c>
      <c r="AR3033" s="1262">
        <f t="shared" si="2370"/>
        <v>0</v>
      </c>
      <c r="AS3033" s="1263" t="e">
        <f t="shared" si="2370"/>
        <v>#DIV/0!</v>
      </c>
      <c r="AT3033" s="1264">
        <f t="shared" si="2370"/>
        <v>3159</v>
      </c>
      <c r="AU3033" s="1261">
        <f t="shared" si="2370"/>
        <v>3159</v>
      </c>
      <c r="AV3033" s="1262">
        <f t="shared" si="2370"/>
        <v>0</v>
      </c>
      <c r="AW3033" s="1263" t="e">
        <f t="shared" si="2370"/>
        <v>#DIV/0!</v>
      </c>
      <c r="AY3033" s="146"/>
      <c r="AZ3033" s="1250"/>
    </row>
    <row r="3034" spans="1:52" ht="12.75" customHeight="1" x14ac:dyDescent="0.25">
      <c r="A3034" s="15"/>
      <c r="C3034" s="122"/>
      <c r="D3034" s="123"/>
      <c r="F3034" s="125"/>
      <c r="G3034" s="126"/>
      <c r="H3034" s="35"/>
      <c r="I3034" s="36"/>
      <c r="J3034" s="37"/>
      <c r="K3034" s="240"/>
      <c r="L3034" s="241"/>
      <c r="M3034" s="242"/>
      <c r="N3034" s="201"/>
      <c r="O3034" s="202"/>
      <c r="P3034" s="202"/>
      <c r="Q3034" s="202"/>
      <c r="R3034" s="202"/>
      <c r="S3034" s="202"/>
      <c r="T3034" s="224"/>
      <c r="U3034" s="138"/>
      <c r="V3034" s="138"/>
      <c r="W3034" s="139"/>
      <c r="X3034" s="139"/>
      <c r="Y3034" s="224"/>
      <c r="Z3034" s="210"/>
      <c r="AA3034" s="204"/>
      <c r="AB3034" s="202"/>
      <c r="AC3034" s="202"/>
      <c r="AD3034" s="202"/>
      <c r="AE3034" s="202"/>
      <c r="AF3034" s="202"/>
      <c r="AG3034" s="224"/>
      <c r="AH3034" s="138"/>
      <c r="AI3034" s="138"/>
      <c r="AJ3034" s="139"/>
      <c r="AK3034" s="139"/>
      <c r="AL3034" s="224"/>
      <c r="AM3034" s="140"/>
      <c r="AN3034" s="211"/>
      <c r="AO3034" s="212"/>
      <c r="AP3034" s="39"/>
      <c r="AQ3034" s="141"/>
      <c r="AR3034" s="141"/>
      <c r="AS3034" s="143"/>
      <c r="AU3034" s="141"/>
      <c r="AV3034" s="141"/>
      <c r="AW3034" s="143"/>
      <c r="AY3034" s="146"/>
      <c r="AZ3034" s="1250"/>
    </row>
    <row r="3035" spans="1:52" ht="12.75" customHeight="1" x14ac:dyDescent="0.25">
      <c r="A3035" s="15"/>
      <c r="C3035" s="122"/>
      <c r="D3035" s="123"/>
      <c r="F3035" s="125"/>
      <c r="G3035" s="126"/>
      <c r="H3035" s="35"/>
      <c r="I3035" s="36"/>
      <c r="J3035" s="37"/>
      <c r="K3035" s="243" t="s">
        <v>109</v>
      </c>
      <c r="L3035" s="241"/>
      <c r="M3035" s="242"/>
      <c r="N3035" s="201"/>
      <c r="O3035" s="202"/>
      <c r="P3035" s="202"/>
      <c r="Q3035" s="202"/>
      <c r="R3035" s="202"/>
      <c r="S3035" s="202"/>
      <c r="T3035" s="224"/>
      <c r="U3035" s="138"/>
      <c r="V3035" s="138"/>
      <c r="W3035" s="139"/>
      <c r="X3035" s="139"/>
      <c r="Y3035" s="224"/>
      <c r="Z3035" s="210"/>
      <c r="AA3035" s="204"/>
      <c r="AB3035" s="202"/>
      <c r="AC3035" s="202"/>
      <c r="AD3035" s="202"/>
      <c r="AE3035" s="202"/>
      <c r="AF3035" s="202"/>
      <c r="AG3035" s="224"/>
      <c r="AH3035" s="138"/>
      <c r="AI3035" s="138"/>
      <c r="AJ3035" s="139"/>
      <c r="AK3035" s="139"/>
      <c r="AL3035" s="224"/>
      <c r="AM3035" s="140"/>
      <c r="AN3035" s="211"/>
      <c r="AO3035" s="212"/>
      <c r="AP3035" s="39"/>
      <c r="AQ3035" s="141"/>
      <c r="AR3035" s="141"/>
      <c r="AS3035" s="143"/>
      <c r="AU3035" s="141"/>
      <c r="AV3035" s="141"/>
      <c r="AW3035" s="143"/>
      <c r="AY3035" s="146"/>
      <c r="AZ3035" s="1250"/>
    </row>
    <row r="3036" spans="1:52" ht="12.75" customHeight="1" x14ac:dyDescent="0.25">
      <c r="A3036" s="15"/>
      <c r="C3036" s="122"/>
      <c r="D3036" s="123"/>
      <c r="F3036" s="125"/>
      <c r="G3036" s="126"/>
      <c r="H3036" s="35"/>
      <c r="I3036" s="36"/>
      <c r="J3036" s="37"/>
      <c r="K3036" s="244"/>
      <c r="L3036" s="241"/>
      <c r="M3036" s="242"/>
      <c r="N3036" s="201"/>
      <c r="O3036" s="202"/>
      <c r="P3036" s="202"/>
      <c r="Q3036" s="202"/>
      <c r="R3036" s="202"/>
      <c r="S3036" s="202"/>
      <c r="T3036" s="224"/>
      <c r="U3036" s="138"/>
      <c r="V3036" s="138"/>
      <c r="W3036" s="139"/>
      <c r="X3036" s="139"/>
      <c r="Y3036" s="224"/>
      <c r="Z3036" s="210"/>
      <c r="AA3036" s="204"/>
      <c r="AB3036" s="202"/>
      <c r="AC3036" s="202"/>
      <c r="AD3036" s="202"/>
      <c r="AE3036" s="202"/>
      <c r="AF3036" s="202"/>
      <c r="AG3036" s="224"/>
      <c r="AH3036" s="138"/>
      <c r="AI3036" s="138"/>
      <c r="AJ3036" s="139"/>
      <c r="AK3036" s="139"/>
      <c r="AL3036" s="224"/>
      <c r="AM3036" s="140"/>
      <c r="AN3036" s="211"/>
      <c r="AO3036" s="212"/>
      <c r="AP3036" s="39"/>
      <c r="AQ3036" s="141"/>
      <c r="AR3036" s="141"/>
      <c r="AS3036" s="143"/>
      <c r="AU3036" s="141"/>
      <c r="AV3036" s="141"/>
      <c r="AW3036" s="143"/>
      <c r="AY3036" s="146"/>
      <c r="AZ3036" s="1250"/>
    </row>
    <row r="3037" spans="1:52" ht="35.1" customHeight="1" x14ac:dyDescent="0.25">
      <c r="A3037" s="15" t="s">
        <v>3501</v>
      </c>
      <c r="B3037" s="225">
        <v>2</v>
      </c>
      <c r="C3037" s="122" t="s">
        <v>84</v>
      </c>
      <c r="D3037" s="123">
        <v>1000</v>
      </c>
      <c r="E3037" s="226"/>
      <c r="F3037" s="122">
        <v>2</v>
      </c>
      <c r="G3037" s="227"/>
      <c r="H3037" s="228" t="str">
        <f t="shared" ref="H3037:H3084" si="2371">LEFT(J3037,3)</f>
        <v>007</v>
      </c>
      <c r="I3037" s="229" t="s">
        <v>110</v>
      </c>
      <c r="J3037" s="230" t="s">
        <v>3512</v>
      </c>
      <c r="K3037" s="231" t="s">
        <v>112</v>
      </c>
      <c r="L3037" s="232">
        <v>31</v>
      </c>
      <c r="M3037" s="233">
        <v>31</v>
      </c>
      <c r="N3037" s="130"/>
      <c r="O3037" s="131"/>
      <c r="P3037" s="131"/>
      <c r="Q3037" s="131"/>
      <c r="R3037" s="131"/>
      <c r="S3037" s="131"/>
      <c r="T3037" s="132" t="str">
        <f>IF(SUM(N3037:S3037)=U3037,"OK",SUM(N3037:S3037)-U3037)</f>
        <v>OK</v>
      </c>
      <c r="U3037" s="138"/>
      <c r="V3037" s="138"/>
      <c r="W3037" s="139"/>
      <c r="X3037" s="139"/>
      <c r="Y3037" s="132" t="str">
        <f>IF(SUM(W3037:X3037)=Z3037,"OK",SUM(W3037:X3037)-Z3037)</f>
        <v>OK</v>
      </c>
      <c r="Z3037" s="210"/>
      <c r="AA3037" s="204"/>
      <c r="AB3037" s="202"/>
      <c r="AC3037" s="202"/>
      <c r="AD3037" s="202"/>
      <c r="AE3037" s="202"/>
      <c r="AF3037" s="202"/>
      <c r="AG3037" s="132" t="str">
        <f>IF(SUM(AA3037:AF3037)=AH3037,"OK",SUM(AA3037:AF3037)-AH3037)</f>
        <v>OK</v>
      </c>
      <c r="AH3037" s="138"/>
      <c r="AI3037" s="138"/>
      <c r="AJ3037" s="139"/>
      <c r="AK3037" s="139"/>
      <c r="AL3037" s="132" t="str">
        <f>IF(SUM(AJ3037:AK3037)=AM3037,"OK",SUM(AJ3037:AK3037)-AM3037)</f>
        <v>OK</v>
      </c>
      <c r="AM3037" s="140"/>
      <c r="AN3037" s="119">
        <f>L3037+U3037+V3037+Z3037</f>
        <v>31</v>
      </c>
      <c r="AO3037" s="120">
        <f>M3037+AH3037+AI3037+AM3037</f>
        <v>31</v>
      </c>
      <c r="AP3037" s="39">
        <f>L3037</f>
        <v>31</v>
      </c>
      <c r="AQ3037" s="141">
        <f>AN3037</f>
        <v>31</v>
      </c>
      <c r="AR3037" s="142">
        <f>AQ3037-AP3037</f>
        <v>0</v>
      </c>
      <c r="AS3037" s="143">
        <f>AR3037/AP3037</f>
        <v>0</v>
      </c>
      <c r="AT3037" s="144">
        <f>M3037</f>
        <v>31</v>
      </c>
      <c r="AU3037" s="141">
        <f>AO3037</f>
        <v>31</v>
      </c>
      <c r="AV3037" s="142">
        <f>AU3037-AT3037</f>
        <v>0</v>
      </c>
      <c r="AW3037" s="143">
        <f>AV3037/AT3037</f>
        <v>0</v>
      </c>
      <c r="AY3037" s="146" t="str">
        <f>RIGHT(LEFT(I3037,3),2)&amp;"."&amp;RIGHT(LEFT(I3037,5),2)</f>
        <v>74.10</v>
      </c>
      <c r="AZ3037" s="1250" t="b">
        <f>COUNTIF('[1]Codes SEC'!$B$2:$B$250,Ministres!AY3037)&gt;0</f>
        <v>1</v>
      </c>
    </row>
    <row r="3038" spans="1:52" ht="35.1" customHeight="1" x14ac:dyDescent="0.25">
      <c r="A3038" s="15" t="s">
        <v>3501</v>
      </c>
      <c r="B3038" s="225">
        <v>2</v>
      </c>
      <c r="C3038" s="122" t="s">
        <v>84</v>
      </c>
      <c r="D3038" s="123">
        <v>1000</v>
      </c>
      <c r="E3038" s="226"/>
      <c r="F3038" s="122">
        <v>2</v>
      </c>
      <c r="G3038" s="227"/>
      <c r="H3038" s="228" t="str">
        <f t="shared" si="2371"/>
        <v>007</v>
      </c>
      <c r="I3038" s="229" t="s">
        <v>113</v>
      </c>
      <c r="J3038" s="230" t="s">
        <v>3513</v>
      </c>
      <c r="K3038" s="231" t="s">
        <v>115</v>
      </c>
      <c r="L3038" s="232">
        <v>61</v>
      </c>
      <c r="M3038" s="233">
        <v>61</v>
      </c>
      <c r="N3038" s="130"/>
      <c r="O3038" s="131"/>
      <c r="P3038" s="131"/>
      <c r="Q3038" s="131"/>
      <c r="R3038" s="131"/>
      <c r="S3038" s="131"/>
      <c r="T3038" s="132" t="str">
        <f t="shared" ref="T3038" si="2372">IF(SUM(N3038:S3038)=U3038,"OK",SUM(N3038:S3038)-U3038)</f>
        <v>OK</v>
      </c>
      <c r="U3038" s="138"/>
      <c r="V3038" s="138"/>
      <c r="W3038" s="139"/>
      <c r="X3038" s="139"/>
      <c r="Y3038" s="132" t="str">
        <f t="shared" ref="Y3038" si="2373">IF(SUM(W3038:X3038)=Z3038,"OK",SUM(W3038:X3038)-Z3038)</f>
        <v>OK</v>
      </c>
      <c r="Z3038" s="210"/>
      <c r="AA3038" s="204"/>
      <c r="AB3038" s="202"/>
      <c r="AC3038" s="202"/>
      <c r="AD3038" s="202"/>
      <c r="AE3038" s="202"/>
      <c r="AF3038" s="202"/>
      <c r="AG3038" s="132" t="str">
        <f t="shared" ref="AG3038" si="2374">IF(SUM(AA3038:AF3038)=AH3038,"OK",SUM(AA3038:AF3038)-AH3038)</f>
        <v>OK</v>
      </c>
      <c r="AH3038" s="138"/>
      <c r="AI3038" s="138"/>
      <c r="AJ3038" s="139"/>
      <c r="AK3038" s="139"/>
      <c r="AL3038" s="132" t="str">
        <f t="shared" ref="AL3038" si="2375">IF(SUM(AJ3038:AK3038)=AM3038,"OK",SUM(AJ3038:AK3038)-AM3038)</f>
        <v>OK</v>
      </c>
      <c r="AM3038" s="140"/>
      <c r="AN3038" s="119">
        <f t="shared" ref="AN3038" si="2376">L3038+U3038+V3038+Z3038</f>
        <v>61</v>
      </c>
      <c r="AO3038" s="120">
        <f t="shared" ref="AO3038" si="2377">M3038+AH3038+AI3038+AM3038</f>
        <v>61</v>
      </c>
      <c r="AP3038" s="39">
        <f>L3038</f>
        <v>61</v>
      </c>
      <c r="AQ3038" s="141">
        <f>AN3038</f>
        <v>61</v>
      </c>
      <c r="AR3038" s="142">
        <f>AQ3038-AP3038</f>
        <v>0</v>
      </c>
      <c r="AS3038" s="143">
        <f>AR3038/AP3038</f>
        <v>0</v>
      </c>
      <c r="AT3038" s="144">
        <f>M3038</f>
        <v>61</v>
      </c>
      <c r="AU3038" s="141">
        <f>AO3038</f>
        <v>61</v>
      </c>
      <c r="AV3038" s="142">
        <f>AU3038-AT3038</f>
        <v>0</v>
      </c>
      <c r="AW3038" s="143">
        <f>AV3038/AT3038</f>
        <v>0</v>
      </c>
      <c r="AY3038" s="146" t="str">
        <f>RIGHT(LEFT(I3038,3),2)&amp;"."&amp;RIGHT(LEFT(I3038,5),2)</f>
        <v>74.22</v>
      </c>
      <c r="AZ3038" s="1250" t="b">
        <f>COUNTIF('[1]Codes SEC'!$B$2:$B$250,Ministres!AY3038)&gt;0</f>
        <v>1</v>
      </c>
    </row>
    <row r="3039" spans="1:52" ht="12.75" customHeight="1" x14ac:dyDescent="0.25">
      <c r="A3039" s="148"/>
      <c r="B3039" s="1279"/>
      <c r="C3039" s="150"/>
      <c r="D3039" s="151"/>
      <c r="E3039" s="1280"/>
      <c r="F3039" s="153"/>
      <c r="G3039" s="154"/>
      <c r="H3039" s="155"/>
      <c r="I3039" s="156"/>
      <c r="J3039" s="157"/>
      <c r="K3039" s="158" t="s">
        <v>116</v>
      </c>
      <c r="L3039" s="236">
        <f t="shared" ref="L3039:S3039" si="2378">L3038+L3037</f>
        <v>92</v>
      </c>
      <c r="M3039" s="1281">
        <f t="shared" si="2378"/>
        <v>92</v>
      </c>
      <c r="N3039" s="1255">
        <f t="shared" si="2378"/>
        <v>0</v>
      </c>
      <c r="O3039" s="1256">
        <f t="shared" si="2378"/>
        <v>0</v>
      </c>
      <c r="P3039" s="1256">
        <f t="shared" si="2378"/>
        <v>0</v>
      </c>
      <c r="Q3039" s="1256">
        <f t="shared" si="2378"/>
        <v>0</v>
      </c>
      <c r="R3039" s="1256">
        <f t="shared" si="2378"/>
        <v>0</v>
      </c>
      <c r="S3039" s="1256">
        <f t="shared" si="2378"/>
        <v>0</v>
      </c>
      <c r="T3039" s="1257"/>
      <c r="U3039" s="1258">
        <f>U3038+U3037</f>
        <v>0</v>
      </c>
      <c r="V3039" s="1258">
        <f>V3038+V3037</f>
        <v>0</v>
      </c>
      <c r="W3039" s="1256">
        <f>W3038+W3037</f>
        <v>0</v>
      </c>
      <c r="X3039" s="1256">
        <f>X3038+X3037</f>
        <v>0</v>
      </c>
      <c r="Y3039" s="1257"/>
      <c r="Z3039" s="1258">
        <f t="shared" ref="Z3039:AF3039" si="2379">Z3038+Z3037</f>
        <v>0</v>
      </c>
      <c r="AA3039" s="165">
        <f t="shared" si="2379"/>
        <v>0</v>
      </c>
      <c r="AB3039" s="1256">
        <f t="shared" si="2379"/>
        <v>0</v>
      </c>
      <c r="AC3039" s="1256">
        <f t="shared" si="2379"/>
        <v>0</v>
      </c>
      <c r="AD3039" s="1256">
        <f t="shared" si="2379"/>
        <v>0</v>
      </c>
      <c r="AE3039" s="1256">
        <f t="shared" si="2379"/>
        <v>0</v>
      </c>
      <c r="AF3039" s="1256">
        <f t="shared" si="2379"/>
        <v>0</v>
      </c>
      <c r="AG3039" s="1257"/>
      <c r="AH3039" s="1258">
        <f>AH3038+AH3037</f>
        <v>0</v>
      </c>
      <c r="AI3039" s="1258">
        <f>AI3038+AI3037</f>
        <v>0</v>
      </c>
      <c r="AJ3039" s="1256">
        <f>AJ3038+AJ3037</f>
        <v>0</v>
      </c>
      <c r="AK3039" s="1256">
        <f>AK3038+AK3037</f>
        <v>0</v>
      </c>
      <c r="AL3039" s="1257"/>
      <c r="AM3039" s="1259">
        <f t="shared" ref="AM3039:AW3039" si="2380">AM3038+AM3037</f>
        <v>0</v>
      </c>
      <c r="AN3039" s="167">
        <f t="shared" si="2380"/>
        <v>92</v>
      </c>
      <c r="AO3039" s="1260">
        <f t="shared" si="2380"/>
        <v>92</v>
      </c>
      <c r="AP3039" s="169">
        <f t="shared" si="2380"/>
        <v>92</v>
      </c>
      <c r="AQ3039" s="1261">
        <f t="shared" si="2380"/>
        <v>92</v>
      </c>
      <c r="AR3039" s="1262">
        <f t="shared" si="2380"/>
        <v>0</v>
      </c>
      <c r="AS3039" s="1263">
        <f t="shared" si="2380"/>
        <v>0</v>
      </c>
      <c r="AT3039" s="1264">
        <f t="shared" si="2380"/>
        <v>92</v>
      </c>
      <c r="AU3039" s="1261">
        <f t="shared" si="2380"/>
        <v>92</v>
      </c>
      <c r="AV3039" s="1262">
        <f t="shared" si="2380"/>
        <v>0</v>
      </c>
      <c r="AW3039" s="1263">
        <f t="shared" si="2380"/>
        <v>0</v>
      </c>
      <c r="AY3039" s="146"/>
      <c r="AZ3039" s="1282"/>
    </row>
    <row r="3040" spans="1:52" ht="12.75" customHeight="1" x14ac:dyDescent="0.25">
      <c r="A3040" s="174"/>
      <c r="B3040" s="175"/>
      <c r="C3040" s="176"/>
      <c r="D3040" s="177"/>
      <c r="E3040" s="178"/>
      <c r="F3040" s="177"/>
      <c r="G3040" s="179"/>
      <c r="H3040" s="180"/>
      <c r="I3040" s="181"/>
      <c r="J3040" s="182"/>
      <c r="K3040" s="183" t="s">
        <v>3514</v>
      </c>
      <c r="L3040" s="184">
        <f t="shared" ref="L3040:S3040" si="2381">L3039+L3033</f>
        <v>3251</v>
      </c>
      <c r="M3040" s="185">
        <f t="shared" si="2381"/>
        <v>3251</v>
      </c>
      <c r="N3040" s="186">
        <f t="shared" si="2381"/>
        <v>0</v>
      </c>
      <c r="O3040" s="187">
        <f t="shared" si="2381"/>
        <v>0</v>
      </c>
      <c r="P3040" s="187">
        <f t="shared" si="2381"/>
        <v>0</v>
      </c>
      <c r="Q3040" s="187">
        <f t="shared" si="2381"/>
        <v>0</v>
      </c>
      <c r="R3040" s="187">
        <f t="shared" si="2381"/>
        <v>0</v>
      </c>
      <c r="S3040" s="187">
        <f t="shared" si="2381"/>
        <v>0</v>
      </c>
      <c r="T3040" s="188"/>
      <c r="U3040" s="187">
        <f>U3039+U3033</f>
        <v>0</v>
      </c>
      <c r="V3040" s="187">
        <f>V3039+V3033</f>
        <v>0</v>
      </c>
      <c r="W3040" s="187">
        <f>W3039+W3033</f>
        <v>0</v>
      </c>
      <c r="X3040" s="187">
        <f>X3039+X3033</f>
        <v>0</v>
      </c>
      <c r="Y3040" s="188"/>
      <c r="Z3040" s="187">
        <f t="shared" ref="Z3040:AF3040" si="2382">Z3039+Z3033</f>
        <v>0</v>
      </c>
      <c r="AA3040" s="189">
        <f t="shared" si="2382"/>
        <v>0</v>
      </c>
      <c r="AB3040" s="187">
        <f t="shared" si="2382"/>
        <v>0</v>
      </c>
      <c r="AC3040" s="187">
        <f t="shared" si="2382"/>
        <v>0</v>
      </c>
      <c r="AD3040" s="187">
        <f t="shared" si="2382"/>
        <v>0</v>
      </c>
      <c r="AE3040" s="187">
        <f t="shared" si="2382"/>
        <v>0</v>
      </c>
      <c r="AF3040" s="187">
        <f t="shared" si="2382"/>
        <v>0</v>
      </c>
      <c r="AG3040" s="188"/>
      <c r="AH3040" s="187">
        <f>AH3039+AH3033</f>
        <v>0</v>
      </c>
      <c r="AI3040" s="187">
        <f>AI3039+AI3033</f>
        <v>0</v>
      </c>
      <c r="AJ3040" s="187">
        <f>AJ3039+AJ3033</f>
        <v>0</v>
      </c>
      <c r="AK3040" s="187">
        <f>AK3039+AK3033</f>
        <v>0</v>
      </c>
      <c r="AL3040" s="188"/>
      <c r="AM3040" s="190">
        <f t="shared" ref="AM3040:AW3040" si="2383">AM3039+AM3033</f>
        <v>0</v>
      </c>
      <c r="AN3040" s="191">
        <f t="shared" si="2383"/>
        <v>3251</v>
      </c>
      <c r="AO3040" s="190">
        <f t="shared" si="2383"/>
        <v>3251</v>
      </c>
      <c r="AP3040" s="184">
        <f t="shared" si="2383"/>
        <v>3251</v>
      </c>
      <c r="AQ3040" s="192">
        <f t="shared" si="2383"/>
        <v>3251</v>
      </c>
      <c r="AR3040" s="193">
        <f t="shared" si="2383"/>
        <v>0</v>
      </c>
      <c r="AS3040" s="194" t="e">
        <f t="shared" si="2383"/>
        <v>#DIV/0!</v>
      </c>
      <c r="AT3040" s="195">
        <f t="shared" si="2383"/>
        <v>3251</v>
      </c>
      <c r="AU3040" s="192">
        <f t="shared" si="2383"/>
        <v>3251</v>
      </c>
      <c r="AV3040" s="193">
        <f t="shared" si="2383"/>
        <v>0</v>
      </c>
      <c r="AW3040" s="194" t="e">
        <f t="shared" si="2383"/>
        <v>#DIV/0!</v>
      </c>
      <c r="AY3040" s="146"/>
      <c r="AZ3040" s="1250"/>
    </row>
    <row r="3041" spans="1:64" ht="12.75" customHeight="1" x14ac:dyDescent="0.25">
      <c r="A3041" s="15"/>
      <c r="C3041" s="122"/>
      <c r="D3041" s="123"/>
      <c r="F3041" s="125"/>
      <c r="G3041" s="34"/>
      <c r="H3041" s="35"/>
      <c r="I3041" s="36"/>
      <c r="J3041" s="37"/>
      <c r="K3041" s="198" t="s">
        <v>72</v>
      </c>
      <c r="L3041" s="199">
        <v>0</v>
      </c>
      <c r="M3041" s="200">
        <v>0</v>
      </c>
      <c r="N3041" s="201">
        <v>0</v>
      </c>
      <c r="O3041" s="202">
        <v>0</v>
      </c>
      <c r="P3041" s="202">
        <v>0</v>
      </c>
      <c r="Q3041" s="202">
        <v>0</v>
      </c>
      <c r="R3041" s="202">
        <v>0</v>
      </c>
      <c r="S3041" s="202">
        <v>0</v>
      </c>
      <c r="T3041" s="203"/>
      <c r="U3041" s="135">
        <v>0</v>
      </c>
      <c r="V3041" s="135">
        <v>0</v>
      </c>
      <c r="W3041" s="202">
        <v>0</v>
      </c>
      <c r="X3041" s="202">
        <v>0</v>
      </c>
      <c r="Y3041" s="203"/>
      <c r="Z3041" s="135">
        <v>0</v>
      </c>
      <c r="AA3041" s="204">
        <v>0</v>
      </c>
      <c r="AB3041" s="202">
        <v>0</v>
      </c>
      <c r="AC3041" s="202">
        <v>0</v>
      </c>
      <c r="AD3041" s="202">
        <v>0</v>
      </c>
      <c r="AE3041" s="202">
        <v>0</v>
      </c>
      <c r="AF3041" s="202">
        <v>0</v>
      </c>
      <c r="AG3041" s="203"/>
      <c r="AH3041" s="135">
        <v>0</v>
      </c>
      <c r="AI3041" s="135">
        <v>0</v>
      </c>
      <c r="AJ3041" s="202">
        <v>0</v>
      </c>
      <c r="AK3041" s="202">
        <v>0</v>
      </c>
      <c r="AL3041" s="203"/>
      <c r="AM3041" s="205">
        <v>0</v>
      </c>
      <c r="AN3041" s="119">
        <v>0</v>
      </c>
      <c r="AO3041" s="120">
        <v>0</v>
      </c>
      <c r="AP3041" s="39">
        <v>0</v>
      </c>
      <c r="AQ3041" s="141">
        <v>0</v>
      </c>
      <c r="AR3041" s="141">
        <v>0</v>
      </c>
      <c r="AS3041" s="143">
        <v>0</v>
      </c>
      <c r="AT3041" s="144">
        <v>0</v>
      </c>
      <c r="AU3041" s="141">
        <v>0</v>
      </c>
      <c r="AV3041" s="141">
        <v>0</v>
      </c>
      <c r="AW3041" s="143">
        <v>0</v>
      </c>
      <c r="AY3041" s="146"/>
      <c r="AZ3041" s="1282"/>
    </row>
    <row r="3042" spans="1:64" ht="12.75" customHeight="1" x14ac:dyDescent="0.25">
      <c r="A3042" s="15"/>
      <c r="C3042" s="122"/>
      <c r="D3042" s="123"/>
      <c r="F3042" s="125"/>
      <c r="G3042" s="126"/>
      <c r="H3042" s="35"/>
      <c r="I3042" s="36"/>
      <c r="J3042" s="37"/>
      <c r="K3042" s="198" t="s">
        <v>73</v>
      </c>
      <c r="L3042" s="241">
        <v>0</v>
      </c>
      <c r="M3042" s="242">
        <v>0</v>
      </c>
      <c r="N3042" s="201">
        <v>0</v>
      </c>
      <c r="O3042" s="202">
        <v>0</v>
      </c>
      <c r="P3042" s="202">
        <v>0</v>
      </c>
      <c r="Q3042" s="202">
        <v>0</v>
      </c>
      <c r="R3042" s="202">
        <v>0</v>
      </c>
      <c r="S3042" s="202">
        <v>0</v>
      </c>
      <c r="T3042" s="203"/>
      <c r="U3042" s="135">
        <v>0</v>
      </c>
      <c r="V3042" s="135">
        <v>0</v>
      </c>
      <c r="W3042" s="202">
        <v>0</v>
      </c>
      <c r="X3042" s="202">
        <v>0</v>
      </c>
      <c r="Y3042" s="203"/>
      <c r="Z3042" s="135">
        <v>0</v>
      </c>
      <c r="AA3042" s="204">
        <v>0</v>
      </c>
      <c r="AB3042" s="202">
        <v>0</v>
      </c>
      <c r="AC3042" s="202">
        <v>0</v>
      </c>
      <c r="AD3042" s="202">
        <v>0</v>
      </c>
      <c r="AE3042" s="202">
        <v>0</v>
      </c>
      <c r="AF3042" s="202">
        <v>0</v>
      </c>
      <c r="AG3042" s="203"/>
      <c r="AH3042" s="135">
        <v>0</v>
      </c>
      <c r="AI3042" s="135">
        <v>0</v>
      </c>
      <c r="AJ3042" s="202">
        <v>0</v>
      </c>
      <c r="AK3042" s="202">
        <v>0</v>
      </c>
      <c r="AL3042" s="203"/>
      <c r="AM3042" s="205">
        <v>0</v>
      </c>
      <c r="AN3042" s="119">
        <v>0</v>
      </c>
      <c r="AO3042" s="120">
        <v>0</v>
      </c>
      <c r="AP3042" s="39">
        <v>0</v>
      </c>
      <c r="AQ3042" s="141">
        <v>0</v>
      </c>
      <c r="AR3042" s="141">
        <v>0</v>
      </c>
      <c r="AS3042" s="143">
        <v>0</v>
      </c>
      <c r="AT3042" s="144">
        <v>0</v>
      </c>
      <c r="AU3042" s="141">
        <v>0</v>
      </c>
      <c r="AV3042" s="141">
        <v>0</v>
      </c>
      <c r="AW3042" s="143">
        <v>0</v>
      </c>
      <c r="AY3042" s="146"/>
      <c r="AZ3042" s="1282"/>
    </row>
    <row r="3043" spans="1:64" s="1283" customFormat="1" ht="12.75" customHeight="1" x14ac:dyDescent="0.25">
      <c r="A3043" s="15"/>
      <c r="B3043" s="121"/>
      <c r="C3043" s="122"/>
      <c r="D3043" s="123"/>
      <c r="E3043" s="124"/>
      <c r="F3043" s="125"/>
      <c r="G3043" s="126"/>
      <c r="H3043" s="35"/>
      <c r="I3043" s="36"/>
      <c r="J3043" s="37"/>
      <c r="K3043" s="198" t="s">
        <v>74</v>
      </c>
      <c r="L3043" s="241">
        <v>0</v>
      </c>
      <c r="M3043" s="242">
        <v>0</v>
      </c>
      <c r="N3043" s="201">
        <v>0</v>
      </c>
      <c r="O3043" s="202">
        <v>0</v>
      </c>
      <c r="P3043" s="202">
        <v>0</v>
      </c>
      <c r="Q3043" s="202">
        <v>0</v>
      </c>
      <c r="R3043" s="202">
        <v>0</v>
      </c>
      <c r="S3043" s="202">
        <v>0</v>
      </c>
      <c r="T3043" s="203"/>
      <c r="U3043" s="135">
        <v>0</v>
      </c>
      <c r="V3043" s="135">
        <v>0</v>
      </c>
      <c r="W3043" s="202">
        <v>0</v>
      </c>
      <c r="X3043" s="202">
        <v>0</v>
      </c>
      <c r="Y3043" s="203"/>
      <c r="Z3043" s="135">
        <v>0</v>
      </c>
      <c r="AA3043" s="204">
        <v>0</v>
      </c>
      <c r="AB3043" s="202">
        <v>0</v>
      </c>
      <c r="AC3043" s="202">
        <v>0</v>
      </c>
      <c r="AD3043" s="202">
        <v>0</v>
      </c>
      <c r="AE3043" s="202">
        <v>0</v>
      </c>
      <c r="AF3043" s="202">
        <v>0</v>
      </c>
      <c r="AG3043" s="203"/>
      <c r="AH3043" s="135">
        <v>0</v>
      </c>
      <c r="AI3043" s="135">
        <v>0</v>
      </c>
      <c r="AJ3043" s="202">
        <v>0</v>
      </c>
      <c r="AK3043" s="202">
        <v>0</v>
      </c>
      <c r="AL3043" s="203"/>
      <c r="AM3043" s="205">
        <v>0</v>
      </c>
      <c r="AN3043" s="119">
        <v>0</v>
      </c>
      <c r="AO3043" s="120">
        <v>0</v>
      </c>
      <c r="AP3043" s="39">
        <v>0</v>
      </c>
      <c r="AQ3043" s="141">
        <v>0</v>
      </c>
      <c r="AR3043" s="141">
        <v>0</v>
      </c>
      <c r="AS3043" s="143">
        <v>0</v>
      </c>
      <c r="AT3043" s="144">
        <v>0</v>
      </c>
      <c r="AU3043" s="141">
        <v>0</v>
      </c>
      <c r="AV3043" s="141">
        <v>0</v>
      </c>
      <c r="AW3043" s="143">
        <v>0</v>
      </c>
      <c r="AX3043"/>
      <c r="AY3043" s="146"/>
      <c r="AZ3043" s="1282"/>
      <c r="BA3043"/>
      <c r="BB3043"/>
      <c r="BC3043"/>
      <c r="BD3043"/>
      <c r="BE3043"/>
      <c r="BF3043"/>
      <c r="BG3043"/>
      <c r="BH3043"/>
      <c r="BI3043"/>
      <c r="BJ3043"/>
      <c r="BK3043"/>
      <c r="BL3043"/>
    </row>
    <row r="3044" spans="1:64" ht="12.75" customHeight="1" x14ac:dyDescent="0.25">
      <c r="A3044" s="15"/>
      <c r="C3044" s="122"/>
      <c r="D3044" s="123"/>
      <c r="F3044" s="125"/>
      <c r="G3044" s="126"/>
      <c r="H3044" s="35"/>
      <c r="I3044" s="36"/>
      <c r="J3044" s="37"/>
      <c r="K3044" s="198" t="s">
        <v>75</v>
      </c>
      <c r="L3044" s="241">
        <v>0</v>
      </c>
      <c r="M3044" s="242">
        <v>0</v>
      </c>
      <c r="N3044" s="201">
        <v>0</v>
      </c>
      <c r="O3044" s="202">
        <v>0</v>
      </c>
      <c r="P3044" s="202">
        <v>0</v>
      </c>
      <c r="Q3044" s="202">
        <v>0</v>
      </c>
      <c r="R3044" s="202">
        <v>0</v>
      </c>
      <c r="S3044" s="202">
        <v>0</v>
      </c>
      <c r="T3044" s="203"/>
      <c r="U3044" s="135">
        <v>0</v>
      </c>
      <c r="V3044" s="135">
        <v>0</v>
      </c>
      <c r="W3044" s="202">
        <v>0</v>
      </c>
      <c r="X3044" s="202">
        <v>0</v>
      </c>
      <c r="Y3044" s="203"/>
      <c r="Z3044" s="135">
        <v>0</v>
      </c>
      <c r="AA3044" s="204">
        <v>0</v>
      </c>
      <c r="AB3044" s="202">
        <v>0</v>
      </c>
      <c r="AC3044" s="202">
        <v>0</v>
      </c>
      <c r="AD3044" s="202">
        <v>0</v>
      </c>
      <c r="AE3044" s="202">
        <v>0</v>
      </c>
      <c r="AF3044" s="202">
        <v>0</v>
      </c>
      <c r="AG3044" s="203"/>
      <c r="AH3044" s="135">
        <v>0</v>
      </c>
      <c r="AI3044" s="135">
        <v>0</v>
      </c>
      <c r="AJ3044" s="202">
        <v>0</v>
      </c>
      <c r="AK3044" s="202">
        <v>0</v>
      </c>
      <c r="AL3044" s="203"/>
      <c r="AM3044" s="205">
        <v>0</v>
      </c>
      <c r="AN3044" s="119">
        <v>0</v>
      </c>
      <c r="AO3044" s="120">
        <v>0</v>
      </c>
      <c r="AP3044" s="39">
        <v>0</v>
      </c>
      <c r="AQ3044" s="141">
        <v>0</v>
      </c>
      <c r="AR3044" s="141">
        <v>0</v>
      </c>
      <c r="AS3044" s="143">
        <v>0</v>
      </c>
      <c r="AT3044" s="144">
        <v>0</v>
      </c>
      <c r="AU3044" s="141">
        <v>0</v>
      </c>
      <c r="AV3044" s="141">
        <v>0</v>
      </c>
      <c r="AW3044" s="143">
        <v>0</v>
      </c>
      <c r="AY3044" s="146"/>
      <c r="AZ3044" s="1282"/>
    </row>
    <row r="3045" spans="1:64" ht="12.75" customHeight="1" x14ac:dyDescent="0.25">
      <c r="A3045" s="15"/>
      <c r="C3045" s="122"/>
      <c r="D3045" s="123"/>
      <c r="F3045" s="125"/>
      <c r="G3045" s="126"/>
      <c r="H3045" s="35"/>
      <c r="I3045" s="36"/>
      <c r="J3045" s="37"/>
      <c r="K3045" s="206" t="s">
        <v>76</v>
      </c>
      <c r="L3045" s="241">
        <v>0</v>
      </c>
      <c r="M3045" s="242">
        <v>0</v>
      </c>
      <c r="N3045" s="201">
        <v>0</v>
      </c>
      <c r="O3045" s="202">
        <v>0</v>
      </c>
      <c r="P3045" s="202">
        <v>0</v>
      </c>
      <c r="Q3045" s="202">
        <v>0</v>
      </c>
      <c r="R3045" s="202">
        <v>0</v>
      </c>
      <c r="S3045" s="202">
        <v>0</v>
      </c>
      <c r="T3045" s="203"/>
      <c r="U3045" s="135">
        <v>0</v>
      </c>
      <c r="V3045" s="135">
        <v>0</v>
      </c>
      <c r="W3045" s="202">
        <v>0</v>
      </c>
      <c r="X3045" s="202">
        <v>0</v>
      </c>
      <c r="Y3045" s="203"/>
      <c r="Z3045" s="135">
        <v>0</v>
      </c>
      <c r="AA3045" s="204">
        <v>0</v>
      </c>
      <c r="AB3045" s="202">
        <v>0</v>
      </c>
      <c r="AC3045" s="202">
        <v>0</v>
      </c>
      <c r="AD3045" s="202">
        <v>0</v>
      </c>
      <c r="AE3045" s="202">
        <v>0</v>
      </c>
      <c r="AF3045" s="202">
        <v>0</v>
      </c>
      <c r="AG3045" s="203"/>
      <c r="AH3045" s="135">
        <v>0</v>
      </c>
      <c r="AI3045" s="135">
        <v>0</v>
      </c>
      <c r="AJ3045" s="202">
        <v>0</v>
      </c>
      <c r="AK3045" s="202">
        <v>0</v>
      </c>
      <c r="AL3045" s="203"/>
      <c r="AM3045" s="205">
        <v>0</v>
      </c>
      <c r="AN3045" s="119">
        <v>0</v>
      </c>
      <c r="AO3045" s="120">
        <v>0</v>
      </c>
      <c r="AP3045" s="39">
        <v>0</v>
      </c>
      <c r="AQ3045" s="141">
        <v>0</v>
      </c>
      <c r="AR3045" s="141">
        <v>0</v>
      </c>
      <c r="AS3045" s="143">
        <v>0</v>
      </c>
      <c r="AT3045" s="144">
        <v>0</v>
      </c>
      <c r="AU3045" s="141">
        <v>0</v>
      </c>
      <c r="AV3045" s="141">
        <v>0</v>
      </c>
      <c r="AW3045" s="143">
        <v>0</v>
      </c>
      <c r="AY3045" s="146"/>
      <c r="AZ3045" s="1282"/>
    </row>
    <row r="3046" spans="1:64" ht="12.75" customHeight="1" x14ac:dyDescent="0.25">
      <c r="A3046" s="15"/>
      <c r="C3046" s="122"/>
      <c r="D3046" s="123"/>
      <c r="F3046" s="125"/>
      <c r="G3046" s="126"/>
      <c r="H3046" s="35"/>
      <c r="I3046" s="36"/>
      <c r="J3046" s="37"/>
      <c r="K3046" s="206"/>
      <c r="L3046" s="241"/>
      <c r="M3046" s="242"/>
      <c r="N3046" s="201"/>
      <c r="O3046" s="202"/>
      <c r="P3046" s="202"/>
      <c r="Q3046" s="202"/>
      <c r="R3046" s="202"/>
      <c r="S3046" s="202"/>
      <c r="T3046" s="224"/>
      <c r="U3046" s="133"/>
      <c r="V3046" s="133"/>
      <c r="W3046" s="134"/>
      <c r="X3046" s="134"/>
      <c r="Y3046" s="224"/>
      <c r="Z3046" s="135"/>
      <c r="AA3046" s="204"/>
      <c r="AB3046" s="202"/>
      <c r="AC3046" s="202"/>
      <c r="AD3046" s="202"/>
      <c r="AE3046" s="202"/>
      <c r="AF3046" s="202"/>
      <c r="AG3046" s="224"/>
      <c r="AH3046" s="133"/>
      <c r="AI3046" s="133"/>
      <c r="AJ3046" s="134"/>
      <c r="AK3046" s="134"/>
      <c r="AL3046" s="224"/>
      <c r="AM3046" s="205"/>
      <c r="AN3046" s="119"/>
      <c r="AO3046" s="120"/>
      <c r="AP3046" s="39"/>
      <c r="AQ3046" s="141"/>
      <c r="AR3046" s="141"/>
      <c r="AS3046" s="143"/>
      <c r="AU3046" s="141"/>
      <c r="AV3046" s="141"/>
      <c r="AW3046" s="143"/>
      <c r="AY3046" s="146"/>
      <c r="AZ3046" s="1282"/>
    </row>
    <row r="3047" spans="1:64" ht="12.75" customHeight="1" x14ac:dyDescent="0.25">
      <c r="A3047" s="15"/>
      <c r="C3047" s="122"/>
      <c r="D3047" s="123"/>
      <c r="F3047" s="125"/>
      <c r="G3047" s="126"/>
      <c r="H3047" s="35"/>
      <c r="I3047" s="36"/>
      <c r="J3047" s="37"/>
      <c r="K3047" s="206"/>
      <c r="L3047" s="241"/>
      <c r="M3047" s="242"/>
      <c r="N3047" s="201"/>
      <c r="O3047" s="202"/>
      <c r="P3047" s="202"/>
      <c r="Q3047" s="202"/>
      <c r="R3047" s="202"/>
      <c r="S3047" s="202"/>
      <c r="T3047" s="224"/>
      <c r="U3047" s="133"/>
      <c r="V3047" s="133"/>
      <c r="W3047" s="134"/>
      <c r="X3047" s="134"/>
      <c r="Y3047" s="224"/>
      <c r="Z3047" s="135"/>
      <c r="AA3047" s="204"/>
      <c r="AB3047" s="202"/>
      <c r="AC3047" s="202"/>
      <c r="AD3047" s="202"/>
      <c r="AE3047" s="202"/>
      <c r="AF3047" s="202"/>
      <c r="AG3047" s="224"/>
      <c r="AH3047" s="133"/>
      <c r="AI3047" s="133"/>
      <c r="AJ3047" s="134"/>
      <c r="AK3047" s="134"/>
      <c r="AL3047" s="224"/>
      <c r="AM3047" s="205"/>
      <c r="AN3047" s="119"/>
      <c r="AO3047" s="120"/>
      <c r="AP3047" s="39"/>
      <c r="AQ3047" s="141"/>
      <c r="AR3047" s="141"/>
      <c r="AS3047" s="143"/>
      <c r="AU3047" s="141"/>
      <c r="AV3047" s="141"/>
      <c r="AW3047" s="143"/>
      <c r="AY3047" s="146"/>
      <c r="AZ3047" s="1282"/>
    </row>
    <row r="3048" spans="1:64" ht="12.75" customHeight="1" x14ac:dyDescent="0.25">
      <c r="A3048" s="356"/>
      <c r="B3048" s="225"/>
      <c r="C3048" s="122"/>
      <c r="D3048" s="357"/>
      <c r="E3048" s="226"/>
      <c r="F3048" s="122"/>
      <c r="G3048" s="126"/>
      <c r="H3048" s="35"/>
      <c r="I3048" s="36"/>
      <c r="J3048" s="37"/>
      <c r="K3048" s="116" t="s">
        <v>118</v>
      </c>
      <c r="L3048" s="241"/>
      <c r="M3048" s="242"/>
      <c r="N3048" s="201"/>
      <c r="O3048" s="202"/>
      <c r="P3048" s="202"/>
      <c r="Q3048" s="202"/>
      <c r="R3048" s="202"/>
      <c r="S3048" s="202"/>
      <c r="T3048" s="224"/>
      <c r="U3048" s="138"/>
      <c r="V3048" s="138"/>
      <c r="W3048" s="139"/>
      <c r="X3048" s="139"/>
      <c r="Y3048" s="224"/>
      <c r="Z3048" s="210"/>
      <c r="AA3048" s="204"/>
      <c r="AB3048" s="202"/>
      <c r="AC3048" s="202"/>
      <c r="AD3048" s="202"/>
      <c r="AE3048" s="202"/>
      <c r="AF3048" s="202"/>
      <c r="AG3048" s="224"/>
      <c r="AH3048" s="138"/>
      <c r="AI3048" s="138"/>
      <c r="AJ3048" s="139"/>
      <c r="AK3048" s="139"/>
      <c r="AL3048" s="224"/>
      <c r="AM3048" s="140"/>
      <c r="AN3048" s="211"/>
      <c r="AO3048" s="212"/>
      <c r="AP3048" s="39"/>
      <c r="AQ3048" s="141"/>
      <c r="AR3048" s="141"/>
      <c r="AS3048" s="143"/>
      <c r="AU3048" s="141"/>
      <c r="AV3048" s="141"/>
      <c r="AW3048" s="143"/>
      <c r="AY3048" s="146"/>
      <c r="AZ3048" s="1282"/>
    </row>
    <row r="3049" spans="1:64" s="1283" customFormat="1" x14ac:dyDescent="0.25">
      <c r="A3049" s="356"/>
      <c r="B3049" s="225"/>
      <c r="C3049" s="122"/>
      <c r="D3049" s="357"/>
      <c r="E3049" s="226"/>
      <c r="F3049" s="122"/>
      <c r="G3049" s="126"/>
      <c r="H3049" s="35"/>
      <c r="I3049" s="36"/>
      <c r="J3049" s="37"/>
      <c r="K3049" s="116" t="s">
        <v>119</v>
      </c>
      <c r="L3049" s="241"/>
      <c r="M3049" s="242"/>
      <c r="N3049" s="201"/>
      <c r="O3049" s="202"/>
      <c r="P3049" s="202"/>
      <c r="Q3049" s="202"/>
      <c r="R3049" s="202"/>
      <c r="S3049" s="202"/>
      <c r="T3049" s="224"/>
      <c r="U3049" s="138"/>
      <c r="V3049" s="138"/>
      <c r="W3049" s="139"/>
      <c r="X3049" s="139"/>
      <c r="Y3049" s="224"/>
      <c r="Z3049" s="210"/>
      <c r="AA3049" s="204"/>
      <c r="AB3049" s="202"/>
      <c r="AC3049" s="202"/>
      <c r="AD3049" s="202"/>
      <c r="AE3049" s="202"/>
      <c r="AF3049" s="202"/>
      <c r="AG3049" s="224"/>
      <c r="AH3049" s="138"/>
      <c r="AI3049" s="138"/>
      <c r="AJ3049" s="139"/>
      <c r="AK3049" s="139"/>
      <c r="AL3049" s="224"/>
      <c r="AM3049" s="140"/>
      <c r="AN3049" s="211"/>
      <c r="AO3049" s="212"/>
      <c r="AP3049" s="39"/>
      <c r="AQ3049" s="141"/>
      <c r="AR3049" s="141"/>
      <c r="AS3049" s="143"/>
      <c r="AT3049" s="144"/>
      <c r="AU3049" s="141"/>
      <c r="AV3049" s="141"/>
      <c r="AW3049" s="143"/>
      <c r="AX3049"/>
      <c r="AY3049" s="146"/>
      <c r="AZ3049" s="1282"/>
      <c r="BA3049"/>
      <c r="BB3049"/>
      <c r="BC3049"/>
      <c r="BD3049"/>
      <c r="BE3049"/>
      <c r="BF3049"/>
      <c r="BG3049"/>
      <c r="BH3049"/>
      <c r="BI3049"/>
      <c r="BJ3049"/>
      <c r="BK3049"/>
      <c r="BL3049"/>
    </row>
    <row r="3050" spans="1:64" s="197" customFormat="1" ht="12.75" customHeight="1" x14ac:dyDescent="0.25">
      <c r="A3050" s="356"/>
      <c r="B3050" s="225"/>
      <c r="C3050" s="122"/>
      <c r="D3050" s="357"/>
      <c r="E3050" s="226"/>
      <c r="F3050" s="122"/>
      <c r="G3050" s="126"/>
      <c r="H3050" s="35"/>
      <c r="I3050" s="36"/>
      <c r="J3050" s="37"/>
      <c r="K3050" s="244"/>
      <c r="L3050" s="241"/>
      <c r="M3050" s="242"/>
      <c r="N3050" s="201"/>
      <c r="O3050" s="202"/>
      <c r="P3050" s="202"/>
      <c r="Q3050" s="202"/>
      <c r="R3050" s="202"/>
      <c r="S3050" s="202"/>
      <c r="T3050" s="224"/>
      <c r="U3050" s="138"/>
      <c r="V3050" s="138"/>
      <c r="W3050" s="139"/>
      <c r="X3050" s="139"/>
      <c r="Y3050" s="224"/>
      <c r="Z3050" s="210"/>
      <c r="AA3050" s="204"/>
      <c r="AB3050" s="202"/>
      <c r="AC3050" s="202"/>
      <c r="AD3050" s="202"/>
      <c r="AE3050" s="202"/>
      <c r="AF3050" s="202"/>
      <c r="AG3050" s="224"/>
      <c r="AH3050" s="138"/>
      <c r="AI3050" s="138"/>
      <c r="AJ3050" s="139"/>
      <c r="AK3050" s="139"/>
      <c r="AL3050" s="224"/>
      <c r="AM3050" s="140"/>
      <c r="AN3050" s="211"/>
      <c r="AO3050" s="212"/>
      <c r="AP3050" s="39"/>
      <c r="AQ3050" s="141"/>
      <c r="AR3050" s="141"/>
      <c r="AS3050" s="143"/>
      <c r="AT3050" s="144"/>
      <c r="AU3050" s="141"/>
      <c r="AV3050" s="141"/>
      <c r="AW3050" s="143"/>
      <c r="AX3050"/>
      <c r="AY3050" s="146"/>
      <c r="AZ3050" s="1282"/>
      <c r="BA3050" s="12"/>
      <c r="BB3050" s="12"/>
      <c r="BC3050" s="12"/>
      <c r="BD3050" s="12"/>
      <c r="BE3050" s="12"/>
      <c r="BF3050" s="12"/>
      <c r="BG3050" s="12"/>
      <c r="BH3050" s="12"/>
      <c r="BI3050" s="12"/>
      <c r="BJ3050" s="12"/>
      <c r="BK3050" s="12"/>
      <c r="BL3050" s="12"/>
    </row>
    <row r="3051" spans="1:64" ht="45" customHeight="1" x14ac:dyDescent="0.25">
      <c r="A3051" s="15" t="s">
        <v>3501</v>
      </c>
      <c r="B3051" s="121">
        <v>9</v>
      </c>
      <c r="C3051" s="272" t="s">
        <v>120</v>
      </c>
      <c r="D3051" s="123">
        <v>1000</v>
      </c>
      <c r="F3051" s="125">
        <v>12</v>
      </c>
      <c r="G3051" s="126">
        <v>2</v>
      </c>
      <c r="H3051" s="35" t="str">
        <f t="shared" si="2371"/>
        <v>012</v>
      </c>
      <c r="I3051" s="36" t="s">
        <v>121</v>
      </c>
      <c r="J3051" s="37" t="s">
        <v>3515</v>
      </c>
      <c r="K3051" s="281" t="s">
        <v>3516</v>
      </c>
      <c r="L3051" s="128">
        <v>200</v>
      </c>
      <c r="M3051" s="129">
        <v>200</v>
      </c>
      <c r="N3051" s="130"/>
      <c r="O3051" s="131"/>
      <c r="P3051" s="131"/>
      <c r="Q3051" s="131"/>
      <c r="R3051" s="131"/>
      <c r="S3051" s="131"/>
      <c r="T3051" s="132" t="str">
        <f t="shared" ref="T3051:T3052" si="2384">IF(SUM(N3051:S3051)=U3051,"OK",SUM(N3051:S3051)-U3051)</f>
        <v>OK</v>
      </c>
      <c r="U3051" s="138"/>
      <c r="V3051" s="138"/>
      <c r="W3051" s="139"/>
      <c r="X3051" s="139"/>
      <c r="Y3051" s="132" t="str">
        <f t="shared" ref="Y3051:Y3052" si="2385">IF(SUM(W3051:X3051)=Z3051,"OK",SUM(W3051:X3051)-Z3051)</f>
        <v>OK</v>
      </c>
      <c r="Z3051" s="210"/>
      <c r="AA3051" s="204"/>
      <c r="AB3051" s="202"/>
      <c r="AC3051" s="202"/>
      <c r="AD3051" s="202"/>
      <c r="AE3051" s="202"/>
      <c r="AF3051" s="202"/>
      <c r="AG3051" s="132" t="str">
        <f t="shared" ref="AG3051:AG3052" si="2386">IF(SUM(AA3051:AF3051)=AH3051,"OK",SUM(AA3051:AF3051)-AH3051)</f>
        <v>OK</v>
      </c>
      <c r="AH3051" s="138"/>
      <c r="AI3051" s="138"/>
      <c r="AJ3051" s="139"/>
      <c r="AK3051" s="139"/>
      <c r="AL3051" s="132" t="str">
        <f t="shared" ref="AL3051:AL3052" si="2387">IF(SUM(AJ3051:AK3051)=AM3051,"OK",SUM(AJ3051:AK3051)-AM3051)</f>
        <v>OK</v>
      </c>
      <c r="AM3051" s="140"/>
      <c r="AN3051" s="119">
        <f t="shared" ref="AN3051:AN3052" si="2388">L3051+U3051+V3051+Z3051</f>
        <v>200</v>
      </c>
      <c r="AO3051" s="120">
        <f t="shared" ref="AO3051:AO3052" si="2389">M3051+AH3051+AI3051+AM3051</f>
        <v>200</v>
      </c>
      <c r="AP3051" s="39">
        <f>L3051</f>
        <v>200</v>
      </c>
      <c r="AQ3051" s="141">
        <f>AN3051</f>
        <v>200</v>
      </c>
      <c r="AR3051" s="142">
        <f>AQ3051-AP3051</f>
        <v>0</v>
      </c>
      <c r="AS3051" s="143">
        <f>AR3051/AP3051</f>
        <v>0</v>
      </c>
      <c r="AT3051" s="144">
        <f>M3051</f>
        <v>200</v>
      </c>
      <c r="AU3051" s="141">
        <f>AO3051</f>
        <v>200</v>
      </c>
      <c r="AV3051" s="142">
        <f>AU3051-AT3051</f>
        <v>0</v>
      </c>
      <c r="AW3051" s="143">
        <f>AV3051/AT3051</f>
        <v>0</v>
      </c>
      <c r="AY3051" s="146" t="str">
        <f>RIGHT(LEFT(I3051,3),2)&amp;"."&amp;RIGHT(LEFT(I3051,5),2)</f>
        <v>41.40</v>
      </c>
      <c r="AZ3051" s="1282" t="b">
        <f>COUNTIF('[1]Codes SEC'!$B$2:$B$250,Ministres!AY3051)&gt;0</f>
        <v>1</v>
      </c>
    </row>
    <row r="3052" spans="1:64" ht="35.1" customHeight="1" x14ac:dyDescent="0.25">
      <c r="A3052" s="15" t="s">
        <v>3501</v>
      </c>
      <c r="B3052" s="121">
        <v>9</v>
      </c>
      <c r="C3052" s="272" t="s">
        <v>120</v>
      </c>
      <c r="D3052" s="123">
        <v>1000</v>
      </c>
      <c r="F3052" s="125">
        <v>19</v>
      </c>
      <c r="G3052" s="126">
        <v>2</v>
      </c>
      <c r="H3052" s="35" t="str">
        <f t="shared" si="2371"/>
        <v>012</v>
      </c>
      <c r="I3052" s="36">
        <v>84140000</v>
      </c>
      <c r="J3052" s="37" t="s">
        <v>3517</v>
      </c>
      <c r="K3052" s="281" t="s">
        <v>3518</v>
      </c>
      <c r="L3052" s="128">
        <v>0</v>
      </c>
      <c r="M3052" s="129">
        <v>0</v>
      </c>
      <c r="N3052" s="130"/>
      <c r="O3052" s="131"/>
      <c r="P3052" s="131"/>
      <c r="Q3052" s="131"/>
      <c r="R3052" s="131"/>
      <c r="S3052" s="131"/>
      <c r="T3052" s="132" t="str">
        <f t="shared" si="2384"/>
        <v>OK</v>
      </c>
      <c r="U3052" s="138"/>
      <c r="V3052" s="138"/>
      <c r="W3052" s="139"/>
      <c r="X3052" s="139"/>
      <c r="Y3052" s="132" t="str">
        <f t="shared" si="2385"/>
        <v>OK</v>
      </c>
      <c r="Z3052" s="210"/>
      <c r="AA3052" s="204"/>
      <c r="AB3052" s="202"/>
      <c r="AC3052" s="202"/>
      <c r="AD3052" s="202"/>
      <c r="AE3052" s="202"/>
      <c r="AF3052" s="202"/>
      <c r="AG3052" s="132" t="str">
        <f t="shared" si="2386"/>
        <v>OK</v>
      </c>
      <c r="AH3052" s="138"/>
      <c r="AI3052" s="138"/>
      <c r="AJ3052" s="139"/>
      <c r="AK3052" s="139"/>
      <c r="AL3052" s="132" t="str">
        <f t="shared" si="2387"/>
        <v>OK</v>
      </c>
      <c r="AM3052" s="140"/>
      <c r="AN3052" s="119">
        <f t="shared" si="2388"/>
        <v>0</v>
      </c>
      <c r="AO3052" s="120">
        <f t="shared" si="2389"/>
        <v>0</v>
      </c>
      <c r="AP3052" s="39">
        <f>L3052</f>
        <v>0</v>
      </c>
      <c r="AQ3052" s="141">
        <f>AN3052</f>
        <v>0</v>
      </c>
      <c r="AR3052" s="142">
        <f>AQ3052-AP3052</f>
        <v>0</v>
      </c>
      <c r="AS3052" s="143" t="e">
        <f>AR3052/AP3052</f>
        <v>#DIV/0!</v>
      </c>
      <c r="AT3052" s="144">
        <f>M3052</f>
        <v>0</v>
      </c>
      <c r="AU3052" s="141">
        <f>AO3052</f>
        <v>0</v>
      </c>
      <c r="AV3052" s="142">
        <f>AU3052-AT3052</f>
        <v>0</v>
      </c>
      <c r="AW3052" s="143" t="e">
        <f>AV3052/AT3052</f>
        <v>#DIV/0!</v>
      </c>
      <c r="AY3052" s="146" t="str">
        <f>RIGHT(LEFT(I3052,3),2)&amp;"."&amp;RIGHT(LEFT(I3052,5),2)</f>
        <v>41.40</v>
      </c>
      <c r="AZ3052" s="1282" t="b">
        <f>COUNTIF('[1]Codes SEC'!$B$2:$B$250,Ministres!AY3052)&gt;0</f>
        <v>1</v>
      </c>
    </row>
    <row r="3053" spans="1:64" ht="12.75" customHeight="1" x14ac:dyDescent="0.25">
      <c r="A3053" s="350"/>
      <c r="B3053" s="1284"/>
      <c r="C3053" s="150"/>
      <c r="D3053" s="352"/>
      <c r="E3053" s="1285"/>
      <c r="F3053" s="150"/>
      <c r="G3053" s="154"/>
      <c r="H3053" s="155"/>
      <c r="I3053" s="156"/>
      <c r="J3053" s="157"/>
      <c r="K3053" s="158" t="s">
        <v>70</v>
      </c>
      <c r="L3053" s="417">
        <f t="shared" ref="L3053:AW3053" si="2390">L3051+L3052</f>
        <v>200</v>
      </c>
      <c r="M3053" s="1286">
        <f t="shared" si="2390"/>
        <v>200</v>
      </c>
      <c r="N3053" s="1287">
        <f t="shared" si="2390"/>
        <v>0</v>
      </c>
      <c r="O3053" s="1288">
        <f t="shared" si="2390"/>
        <v>0</v>
      </c>
      <c r="P3053" s="1288">
        <f t="shared" si="2390"/>
        <v>0</v>
      </c>
      <c r="Q3053" s="1288">
        <f t="shared" si="2390"/>
        <v>0</v>
      </c>
      <c r="R3053" s="1288">
        <f t="shared" si="2390"/>
        <v>0</v>
      </c>
      <c r="S3053" s="1288">
        <f t="shared" si="2390"/>
        <v>0</v>
      </c>
      <c r="T3053" s="1289"/>
      <c r="U3053" s="1290">
        <f t="shared" si="2390"/>
        <v>0</v>
      </c>
      <c r="V3053" s="1290">
        <f t="shared" si="2390"/>
        <v>0</v>
      </c>
      <c r="W3053" s="1288">
        <f t="shared" si="2390"/>
        <v>0</v>
      </c>
      <c r="X3053" s="1288">
        <f t="shared" si="2390"/>
        <v>0</v>
      </c>
      <c r="Y3053" s="1289"/>
      <c r="Z3053" s="1290">
        <f t="shared" si="2390"/>
        <v>0</v>
      </c>
      <c r="AA3053" s="165">
        <f t="shared" si="2390"/>
        <v>0</v>
      </c>
      <c r="AB3053" s="1288">
        <f t="shared" si="2390"/>
        <v>0</v>
      </c>
      <c r="AC3053" s="1288">
        <f t="shared" si="2390"/>
        <v>0</v>
      </c>
      <c r="AD3053" s="1288">
        <f t="shared" si="2390"/>
        <v>0</v>
      </c>
      <c r="AE3053" s="1288">
        <f t="shared" si="2390"/>
        <v>0</v>
      </c>
      <c r="AF3053" s="1288">
        <f t="shared" si="2390"/>
        <v>0</v>
      </c>
      <c r="AG3053" s="1289"/>
      <c r="AH3053" s="1290">
        <f t="shared" si="2390"/>
        <v>0</v>
      </c>
      <c r="AI3053" s="1290">
        <f t="shared" si="2390"/>
        <v>0</v>
      </c>
      <c r="AJ3053" s="1288">
        <f t="shared" si="2390"/>
        <v>0</v>
      </c>
      <c r="AK3053" s="1288">
        <f t="shared" si="2390"/>
        <v>0</v>
      </c>
      <c r="AL3053" s="1289"/>
      <c r="AM3053" s="1291">
        <f t="shared" si="2390"/>
        <v>0</v>
      </c>
      <c r="AN3053" s="167">
        <f>AN3051+AN3052</f>
        <v>200</v>
      </c>
      <c r="AO3053" s="1292">
        <f>AO3051+AO3052</f>
        <v>200</v>
      </c>
      <c r="AP3053" s="169">
        <f t="shared" si="2390"/>
        <v>200</v>
      </c>
      <c r="AQ3053" s="1293">
        <f t="shared" si="2390"/>
        <v>200</v>
      </c>
      <c r="AR3053" s="1294">
        <f t="shared" si="2390"/>
        <v>0</v>
      </c>
      <c r="AS3053" s="1295" t="e">
        <f t="shared" si="2390"/>
        <v>#DIV/0!</v>
      </c>
      <c r="AT3053" s="1296">
        <f t="shared" si="2390"/>
        <v>200</v>
      </c>
      <c r="AU3053" s="1293">
        <f t="shared" si="2390"/>
        <v>200</v>
      </c>
      <c r="AV3053" s="1294">
        <f t="shared" si="2390"/>
        <v>0</v>
      </c>
      <c r="AW3053" s="1295" t="e">
        <f t="shared" si="2390"/>
        <v>#DIV/0!</v>
      </c>
      <c r="AY3053" s="146"/>
      <c r="AZ3053" s="1282"/>
    </row>
    <row r="3054" spans="1:64" ht="12.75" customHeight="1" x14ac:dyDescent="0.25">
      <c r="A3054" s="174"/>
      <c r="B3054" s="175"/>
      <c r="C3054" s="176"/>
      <c r="D3054" s="177"/>
      <c r="E3054" s="178"/>
      <c r="F3054" s="177"/>
      <c r="G3054" s="179"/>
      <c r="H3054" s="180"/>
      <c r="I3054" s="181"/>
      <c r="J3054" s="182"/>
      <c r="K3054" s="183" t="s">
        <v>126</v>
      </c>
      <c r="L3054" s="184">
        <f t="shared" ref="L3054:X3054" si="2391">L3053</f>
        <v>200</v>
      </c>
      <c r="M3054" s="185">
        <f t="shared" si="2391"/>
        <v>200</v>
      </c>
      <c r="N3054" s="186">
        <f t="shared" si="2391"/>
        <v>0</v>
      </c>
      <c r="O3054" s="187">
        <f t="shared" si="2391"/>
        <v>0</v>
      </c>
      <c r="P3054" s="187">
        <f t="shared" si="2391"/>
        <v>0</v>
      </c>
      <c r="Q3054" s="187">
        <f t="shared" si="2391"/>
        <v>0</v>
      </c>
      <c r="R3054" s="187">
        <f t="shared" si="2391"/>
        <v>0</v>
      </c>
      <c r="S3054" s="187">
        <f t="shared" si="2391"/>
        <v>0</v>
      </c>
      <c r="T3054" s="188"/>
      <c r="U3054" s="187">
        <f t="shared" si="2391"/>
        <v>0</v>
      </c>
      <c r="V3054" s="187">
        <f t="shared" si="2391"/>
        <v>0</v>
      </c>
      <c r="W3054" s="187">
        <f t="shared" si="2391"/>
        <v>0</v>
      </c>
      <c r="X3054" s="187">
        <f t="shared" si="2391"/>
        <v>0</v>
      </c>
      <c r="Y3054" s="188"/>
      <c r="Z3054" s="187">
        <f t="shared" ref="Z3054:AK3054" si="2392">Z3053</f>
        <v>0</v>
      </c>
      <c r="AA3054" s="189">
        <f t="shared" si="2392"/>
        <v>0</v>
      </c>
      <c r="AB3054" s="187">
        <f t="shared" si="2392"/>
        <v>0</v>
      </c>
      <c r="AC3054" s="187">
        <f t="shared" si="2392"/>
        <v>0</v>
      </c>
      <c r="AD3054" s="187">
        <f t="shared" si="2392"/>
        <v>0</v>
      </c>
      <c r="AE3054" s="187">
        <f t="shared" si="2392"/>
        <v>0</v>
      </c>
      <c r="AF3054" s="187">
        <f t="shared" si="2392"/>
        <v>0</v>
      </c>
      <c r="AG3054" s="188"/>
      <c r="AH3054" s="187">
        <f t="shared" si="2392"/>
        <v>0</v>
      </c>
      <c r="AI3054" s="187">
        <f t="shared" si="2392"/>
        <v>0</v>
      </c>
      <c r="AJ3054" s="187">
        <f t="shared" si="2392"/>
        <v>0</v>
      </c>
      <c r="AK3054" s="187">
        <f t="shared" si="2392"/>
        <v>0</v>
      </c>
      <c r="AL3054" s="188"/>
      <c r="AM3054" s="190">
        <f t="shared" ref="AM3054:AW3054" si="2393">AM3053</f>
        <v>0</v>
      </c>
      <c r="AN3054" s="191">
        <f>AN3053</f>
        <v>200</v>
      </c>
      <c r="AO3054" s="190">
        <f t="shared" si="2393"/>
        <v>200</v>
      </c>
      <c r="AP3054" s="184">
        <f t="shared" si="2393"/>
        <v>200</v>
      </c>
      <c r="AQ3054" s="192">
        <f t="shared" si="2393"/>
        <v>200</v>
      </c>
      <c r="AR3054" s="193">
        <f t="shared" si="2393"/>
        <v>0</v>
      </c>
      <c r="AS3054" s="194" t="e">
        <f t="shared" si="2393"/>
        <v>#DIV/0!</v>
      </c>
      <c r="AT3054" s="195">
        <f t="shared" si="2393"/>
        <v>200</v>
      </c>
      <c r="AU3054" s="192">
        <f t="shared" si="2393"/>
        <v>200</v>
      </c>
      <c r="AV3054" s="193">
        <f t="shared" si="2393"/>
        <v>0</v>
      </c>
      <c r="AW3054" s="194" t="e">
        <f t="shared" si="2393"/>
        <v>#DIV/0!</v>
      </c>
      <c r="AY3054" s="146"/>
      <c r="AZ3054" s="1282"/>
    </row>
    <row r="3055" spans="1:64" ht="12.75" customHeight="1" x14ac:dyDescent="0.25">
      <c r="A3055" s="15"/>
      <c r="C3055" s="122"/>
      <c r="D3055" s="123"/>
      <c r="F3055" s="125"/>
      <c r="G3055" s="34"/>
      <c r="H3055" s="35"/>
      <c r="I3055" s="36"/>
      <c r="J3055" s="37"/>
      <c r="K3055" s="198" t="s">
        <v>72</v>
      </c>
      <c r="L3055" s="199">
        <v>0</v>
      </c>
      <c r="M3055" s="200">
        <v>0</v>
      </c>
      <c r="N3055" s="201">
        <v>0</v>
      </c>
      <c r="O3055" s="202">
        <v>0</v>
      </c>
      <c r="P3055" s="202">
        <v>0</v>
      </c>
      <c r="Q3055" s="202">
        <v>0</v>
      </c>
      <c r="R3055" s="202">
        <v>0</v>
      </c>
      <c r="S3055" s="202">
        <v>0</v>
      </c>
      <c r="T3055" s="203"/>
      <c r="U3055" s="135">
        <v>0</v>
      </c>
      <c r="V3055" s="135">
        <v>0</v>
      </c>
      <c r="W3055" s="202">
        <v>0</v>
      </c>
      <c r="X3055" s="202">
        <v>0</v>
      </c>
      <c r="Y3055" s="203"/>
      <c r="Z3055" s="135">
        <v>0</v>
      </c>
      <c r="AA3055" s="204">
        <v>0</v>
      </c>
      <c r="AB3055" s="202">
        <v>0</v>
      </c>
      <c r="AC3055" s="202">
        <v>0</v>
      </c>
      <c r="AD3055" s="202">
        <v>0</v>
      </c>
      <c r="AE3055" s="202">
        <v>0</v>
      </c>
      <c r="AF3055" s="202">
        <v>0</v>
      </c>
      <c r="AG3055" s="203"/>
      <c r="AH3055" s="135">
        <v>0</v>
      </c>
      <c r="AI3055" s="135">
        <v>0</v>
      </c>
      <c r="AJ3055" s="202">
        <v>0</v>
      </c>
      <c r="AK3055" s="202">
        <v>0</v>
      </c>
      <c r="AL3055" s="203"/>
      <c r="AM3055" s="205">
        <v>0</v>
      </c>
      <c r="AN3055" s="119">
        <v>0</v>
      </c>
      <c r="AO3055" s="120">
        <v>0</v>
      </c>
      <c r="AP3055" s="39">
        <v>0</v>
      </c>
      <c r="AQ3055" s="141">
        <v>0</v>
      </c>
      <c r="AR3055" s="141">
        <v>0</v>
      </c>
      <c r="AS3055" s="143">
        <v>0</v>
      </c>
      <c r="AT3055" s="144">
        <v>0</v>
      </c>
      <c r="AU3055" s="141">
        <v>0</v>
      </c>
      <c r="AV3055" s="141">
        <v>0</v>
      </c>
      <c r="AW3055" s="143">
        <v>0</v>
      </c>
      <c r="AY3055" s="146"/>
      <c r="AZ3055" s="1282"/>
    </row>
    <row r="3056" spans="1:64" ht="12.75" customHeight="1" x14ac:dyDescent="0.25">
      <c r="A3056" s="356"/>
      <c r="B3056" s="225"/>
      <c r="C3056" s="122"/>
      <c r="D3056" s="357"/>
      <c r="E3056" s="226"/>
      <c r="F3056" s="122"/>
      <c r="G3056" s="126"/>
      <c r="H3056" s="35"/>
      <c r="I3056" s="36"/>
      <c r="J3056" s="37"/>
      <c r="K3056" s="198" t="s">
        <v>73</v>
      </c>
      <c r="L3056" s="241">
        <v>0</v>
      </c>
      <c r="M3056" s="242">
        <v>0</v>
      </c>
      <c r="N3056" s="201">
        <v>0</v>
      </c>
      <c r="O3056" s="202">
        <v>0</v>
      </c>
      <c r="P3056" s="202">
        <v>0</v>
      </c>
      <c r="Q3056" s="202">
        <v>0</v>
      </c>
      <c r="R3056" s="202">
        <v>0</v>
      </c>
      <c r="S3056" s="202">
        <v>0</v>
      </c>
      <c r="T3056" s="203"/>
      <c r="U3056" s="135">
        <v>0</v>
      </c>
      <c r="V3056" s="135">
        <v>0</v>
      </c>
      <c r="W3056" s="202">
        <v>0</v>
      </c>
      <c r="X3056" s="202">
        <v>0</v>
      </c>
      <c r="Y3056" s="203"/>
      <c r="Z3056" s="135">
        <v>0</v>
      </c>
      <c r="AA3056" s="204">
        <v>0</v>
      </c>
      <c r="AB3056" s="202">
        <v>0</v>
      </c>
      <c r="AC3056" s="202">
        <v>0</v>
      </c>
      <c r="AD3056" s="202">
        <v>0</v>
      </c>
      <c r="AE3056" s="202">
        <v>0</v>
      </c>
      <c r="AF3056" s="202">
        <v>0</v>
      </c>
      <c r="AG3056" s="203"/>
      <c r="AH3056" s="135">
        <v>0</v>
      </c>
      <c r="AI3056" s="135">
        <v>0</v>
      </c>
      <c r="AJ3056" s="202">
        <v>0</v>
      </c>
      <c r="AK3056" s="202">
        <v>0</v>
      </c>
      <c r="AL3056" s="203"/>
      <c r="AM3056" s="205">
        <v>0</v>
      </c>
      <c r="AN3056" s="119">
        <v>0</v>
      </c>
      <c r="AO3056" s="120">
        <v>0</v>
      </c>
      <c r="AP3056" s="39">
        <v>0</v>
      </c>
      <c r="AQ3056" s="141">
        <v>0</v>
      </c>
      <c r="AR3056" s="141">
        <v>0</v>
      </c>
      <c r="AS3056" s="143">
        <v>0</v>
      </c>
      <c r="AT3056" s="144">
        <v>0</v>
      </c>
      <c r="AU3056" s="141">
        <v>0</v>
      </c>
      <c r="AV3056" s="141">
        <v>0</v>
      </c>
      <c r="AW3056" s="143">
        <v>0</v>
      </c>
      <c r="AY3056" s="146"/>
      <c r="AZ3056" s="1282"/>
    </row>
    <row r="3057" spans="1:52" ht="12.75" customHeight="1" x14ac:dyDescent="0.25">
      <c r="A3057" s="356"/>
      <c r="B3057" s="225"/>
      <c r="C3057" s="122"/>
      <c r="D3057" s="357"/>
      <c r="E3057" s="226"/>
      <c r="F3057" s="122"/>
      <c r="G3057" s="126"/>
      <c r="H3057" s="35"/>
      <c r="I3057" s="36"/>
      <c r="J3057" s="37"/>
      <c r="K3057" s="198" t="s">
        <v>74</v>
      </c>
      <c r="L3057" s="241">
        <v>0</v>
      </c>
      <c r="M3057" s="242">
        <v>0</v>
      </c>
      <c r="N3057" s="201">
        <v>0</v>
      </c>
      <c r="O3057" s="202">
        <v>0</v>
      </c>
      <c r="P3057" s="202">
        <v>0</v>
      </c>
      <c r="Q3057" s="202">
        <v>0</v>
      </c>
      <c r="R3057" s="202">
        <v>0</v>
      </c>
      <c r="S3057" s="202">
        <v>0</v>
      </c>
      <c r="T3057" s="203"/>
      <c r="U3057" s="135">
        <v>0</v>
      </c>
      <c r="V3057" s="135">
        <v>0</v>
      </c>
      <c r="W3057" s="202">
        <v>0</v>
      </c>
      <c r="X3057" s="202">
        <v>0</v>
      </c>
      <c r="Y3057" s="203"/>
      <c r="Z3057" s="135">
        <v>0</v>
      </c>
      <c r="AA3057" s="204">
        <v>0</v>
      </c>
      <c r="AB3057" s="202">
        <v>0</v>
      </c>
      <c r="AC3057" s="202">
        <v>0</v>
      </c>
      <c r="AD3057" s="202">
        <v>0</v>
      </c>
      <c r="AE3057" s="202">
        <v>0</v>
      </c>
      <c r="AF3057" s="202">
        <v>0</v>
      </c>
      <c r="AG3057" s="203"/>
      <c r="AH3057" s="135">
        <v>0</v>
      </c>
      <c r="AI3057" s="135">
        <v>0</v>
      </c>
      <c r="AJ3057" s="202">
        <v>0</v>
      </c>
      <c r="AK3057" s="202">
        <v>0</v>
      </c>
      <c r="AL3057" s="203"/>
      <c r="AM3057" s="205">
        <v>0</v>
      </c>
      <c r="AN3057" s="119">
        <v>0</v>
      </c>
      <c r="AO3057" s="120">
        <v>0</v>
      </c>
      <c r="AP3057" s="39">
        <v>0</v>
      </c>
      <c r="AQ3057" s="141">
        <v>0</v>
      </c>
      <c r="AR3057" s="141">
        <v>0</v>
      </c>
      <c r="AS3057" s="143">
        <v>0</v>
      </c>
      <c r="AT3057" s="144">
        <v>0</v>
      </c>
      <c r="AU3057" s="141">
        <v>0</v>
      </c>
      <c r="AV3057" s="141">
        <v>0</v>
      </c>
      <c r="AW3057" s="143">
        <v>0</v>
      </c>
      <c r="AY3057" s="146"/>
      <c r="AZ3057" s="1282"/>
    </row>
    <row r="3058" spans="1:52" ht="12.75" customHeight="1" x14ac:dyDescent="0.25">
      <c r="A3058" s="356"/>
      <c r="B3058" s="225"/>
      <c r="C3058" s="122"/>
      <c r="D3058" s="357"/>
      <c r="E3058" s="226"/>
      <c r="F3058" s="122"/>
      <c r="G3058" s="126"/>
      <c r="H3058" s="35"/>
      <c r="I3058" s="36"/>
      <c r="J3058" s="37"/>
      <c r="K3058" s="198" t="s">
        <v>75</v>
      </c>
      <c r="L3058" s="241">
        <v>0</v>
      </c>
      <c r="M3058" s="242">
        <v>0</v>
      </c>
      <c r="N3058" s="201">
        <v>0</v>
      </c>
      <c r="O3058" s="202">
        <v>0</v>
      </c>
      <c r="P3058" s="202">
        <v>0</v>
      </c>
      <c r="Q3058" s="202">
        <v>0</v>
      </c>
      <c r="R3058" s="202">
        <v>0</v>
      </c>
      <c r="S3058" s="202">
        <v>0</v>
      </c>
      <c r="T3058" s="203"/>
      <c r="U3058" s="135">
        <v>0</v>
      </c>
      <c r="V3058" s="135">
        <v>0</v>
      </c>
      <c r="W3058" s="202">
        <v>0</v>
      </c>
      <c r="X3058" s="202">
        <v>0</v>
      </c>
      <c r="Y3058" s="203"/>
      <c r="Z3058" s="135">
        <v>0</v>
      </c>
      <c r="AA3058" s="204">
        <v>0</v>
      </c>
      <c r="AB3058" s="202">
        <v>0</v>
      </c>
      <c r="AC3058" s="202">
        <v>0</v>
      </c>
      <c r="AD3058" s="202">
        <v>0</v>
      </c>
      <c r="AE3058" s="202">
        <v>0</v>
      </c>
      <c r="AF3058" s="202">
        <v>0</v>
      </c>
      <c r="AG3058" s="203"/>
      <c r="AH3058" s="135">
        <v>0</v>
      </c>
      <c r="AI3058" s="135">
        <v>0</v>
      </c>
      <c r="AJ3058" s="202">
        <v>0</v>
      </c>
      <c r="AK3058" s="202">
        <v>0</v>
      </c>
      <c r="AL3058" s="203"/>
      <c r="AM3058" s="205">
        <v>0</v>
      </c>
      <c r="AN3058" s="119">
        <v>0</v>
      </c>
      <c r="AO3058" s="120">
        <v>0</v>
      </c>
      <c r="AP3058" s="39">
        <v>0</v>
      </c>
      <c r="AQ3058" s="141">
        <v>0</v>
      </c>
      <c r="AR3058" s="141">
        <v>0</v>
      </c>
      <c r="AS3058" s="143">
        <v>0</v>
      </c>
      <c r="AT3058" s="144">
        <v>0</v>
      </c>
      <c r="AU3058" s="141">
        <v>0</v>
      </c>
      <c r="AV3058" s="141">
        <v>0</v>
      </c>
      <c r="AW3058" s="143">
        <v>0</v>
      </c>
      <c r="AY3058" s="146"/>
      <c r="AZ3058" s="1282"/>
    </row>
    <row r="3059" spans="1:52" ht="12.75" customHeight="1" x14ac:dyDescent="0.25">
      <c r="A3059" s="356"/>
      <c r="B3059" s="225"/>
      <c r="C3059" s="122"/>
      <c r="D3059" s="357"/>
      <c r="E3059" s="226"/>
      <c r="F3059" s="122"/>
      <c r="G3059" s="126"/>
      <c r="H3059" s="35"/>
      <c r="I3059" s="36"/>
      <c r="J3059" s="37"/>
      <c r="K3059" s="206" t="s">
        <v>76</v>
      </c>
      <c r="L3059" s="241">
        <v>0</v>
      </c>
      <c r="M3059" s="242">
        <v>0</v>
      </c>
      <c r="N3059" s="201">
        <v>0</v>
      </c>
      <c r="O3059" s="202">
        <v>0</v>
      </c>
      <c r="P3059" s="202">
        <v>0</v>
      </c>
      <c r="Q3059" s="202">
        <v>0</v>
      </c>
      <c r="R3059" s="202">
        <v>0</v>
      </c>
      <c r="S3059" s="202">
        <v>0</v>
      </c>
      <c r="T3059" s="203"/>
      <c r="U3059" s="135">
        <v>0</v>
      </c>
      <c r="V3059" s="135">
        <v>0</v>
      </c>
      <c r="W3059" s="202">
        <v>0</v>
      </c>
      <c r="X3059" s="202">
        <v>0</v>
      </c>
      <c r="Y3059" s="203"/>
      <c r="Z3059" s="135">
        <v>0</v>
      </c>
      <c r="AA3059" s="204">
        <v>0</v>
      </c>
      <c r="AB3059" s="202">
        <v>0</v>
      </c>
      <c r="AC3059" s="202">
        <v>0</v>
      </c>
      <c r="AD3059" s="202">
        <v>0</v>
      </c>
      <c r="AE3059" s="202">
        <v>0</v>
      </c>
      <c r="AF3059" s="202">
        <v>0</v>
      </c>
      <c r="AG3059" s="203"/>
      <c r="AH3059" s="135">
        <v>0</v>
      </c>
      <c r="AI3059" s="135">
        <v>0</v>
      </c>
      <c r="AJ3059" s="202">
        <v>0</v>
      </c>
      <c r="AK3059" s="202">
        <v>0</v>
      </c>
      <c r="AL3059" s="203"/>
      <c r="AM3059" s="205">
        <v>0</v>
      </c>
      <c r="AN3059" s="119">
        <v>0</v>
      </c>
      <c r="AO3059" s="120">
        <v>0</v>
      </c>
      <c r="AP3059" s="39">
        <v>0</v>
      </c>
      <c r="AQ3059" s="141">
        <v>0</v>
      </c>
      <c r="AR3059" s="141">
        <v>0</v>
      </c>
      <c r="AS3059" s="143">
        <v>0</v>
      </c>
      <c r="AT3059" s="144">
        <v>0</v>
      </c>
      <c r="AU3059" s="141">
        <v>0</v>
      </c>
      <c r="AV3059" s="141">
        <v>0</v>
      </c>
      <c r="AW3059" s="143">
        <v>0</v>
      </c>
      <c r="AY3059" s="146"/>
      <c r="AZ3059" s="1282"/>
    </row>
    <row r="3060" spans="1:52" ht="12.75" customHeight="1" x14ac:dyDescent="0.25">
      <c r="A3060" s="15"/>
      <c r="C3060" s="122"/>
      <c r="D3060" s="123"/>
      <c r="F3060" s="125"/>
      <c r="G3060" s="126"/>
      <c r="H3060" s="35"/>
      <c r="I3060" s="36"/>
      <c r="J3060" s="37"/>
      <c r="K3060" s="206"/>
      <c r="L3060" s="241"/>
      <c r="M3060" s="242"/>
      <c r="N3060" s="201"/>
      <c r="O3060" s="202"/>
      <c r="P3060" s="202"/>
      <c r="Q3060" s="202"/>
      <c r="R3060" s="202"/>
      <c r="S3060" s="202"/>
      <c r="T3060" s="224"/>
      <c r="U3060" s="133"/>
      <c r="V3060" s="133"/>
      <c r="W3060" s="134"/>
      <c r="X3060" s="134"/>
      <c r="Y3060" s="224"/>
      <c r="Z3060" s="135"/>
      <c r="AA3060" s="204"/>
      <c r="AB3060" s="202"/>
      <c r="AC3060" s="202"/>
      <c r="AD3060" s="202"/>
      <c r="AE3060" s="202"/>
      <c r="AF3060" s="202"/>
      <c r="AG3060" s="224"/>
      <c r="AH3060" s="133"/>
      <c r="AI3060" s="133"/>
      <c r="AJ3060" s="134"/>
      <c r="AK3060" s="134"/>
      <c r="AL3060" s="224"/>
      <c r="AM3060" s="205"/>
      <c r="AN3060" s="119"/>
      <c r="AO3060" s="120"/>
      <c r="AP3060" s="39"/>
      <c r="AQ3060" s="141"/>
      <c r="AR3060" s="141"/>
      <c r="AS3060" s="143"/>
      <c r="AU3060" s="141"/>
      <c r="AV3060" s="141"/>
      <c r="AW3060" s="143"/>
      <c r="AY3060" s="146"/>
      <c r="AZ3060" s="1282"/>
    </row>
    <row r="3061" spans="1:52" ht="12.75" customHeight="1" x14ac:dyDescent="0.25">
      <c r="A3061" s="15"/>
      <c r="C3061" s="122"/>
      <c r="D3061" s="123"/>
      <c r="F3061" s="125"/>
      <c r="G3061" s="126"/>
      <c r="H3061" s="35"/>
      <c r="I3061" s="36"/>
      <c r="J3061" s="37"/>
      <c r="K3061" s="244"/>
      <c r="L3061" s="241"/>
      <c r="M3061" s="242"/>
      <c r="N3061" s="201"/>
      <c r="O3061" s="202"/>
      <c r="P3061" s="202"/>
      <c r="Q3061" s="202"/>
      <c r="R3061" s="202"/>
      <c r="S3061" s="202"/>
      <c r="T3061" s="224"/>
      <c r="U3061" s="138"/>
      <c r="V3061" s="138"/>
      <c r="W3061" s="139"/>
      <c r="X3061" s="139"/>
      <c r="Y3061" s="224"/>
      <c r="Z3061" s="210"/>
      <c r="AA3061" s="204"/>
      <c r="AB3061" s="202"/>
      <c r="AC3061" s="202"/>
      <c r="AD3061" s="202"/>
      <c r="AE3061" s="202"/>
      <c r="AF3061" s="202"/>
      <c r="AG3061" s="224"/>
      <c r="AH3061" s="138"/>
      <c r="AI3061" s="138"/>
      <c r="AJ3061" s="139"/>
      <c r="AK3061" s="139"/>
      <c r="AL3061" s="224"/>
      <c r="AM3061" s="140"/>
      <c r="AN3061" s="211"/>
      <c r="AO3061" s="212"/>
      <c r="AP3061" s="39"/>
      <c r="AQ3061" s="141"/>
      <c r="AR3061" s="141"/>
      <c r="AS3061" s="143"/>
      <c r="AU3061" s="141"/>
      <c r="AV3061" s="141"/>
      <c r="AW3061" s="143"/>
      <c r="AY3061" s="146"/>
      <c r="AZ3061" s="1282"/>
    </row>
    <row r="3062" spans="1:52" x14ac:dyDescent="0.25">
      <c r="A3062" s="15"/>
      <c r="C3062" s="272"/>
      <c r="D3062" s="123"/>
      <c r="F3062" s="125"/>
      <c r="G3062" s="126"/>
      <c r="H3062" s="35"/>
      <c r="I3062" s="36"/>
      <c r="J3062" s="37"/>
      <c r="K3062" s="116" t="s">
        <v>251</v>
      </c>
      <c r="L3062" s="199"/>
      <c r="M3062" s="200"/>
      <c r="N3062" s="201"/>
      <c r="O3062" s="202"/>
      <c r="P3062" s="202"/>
      <c r="Q3062" s="202"/>
      <c r="R3062" s="202"/>
      <c r="S3062" s="202"/>
      <c r="T3062" s="224"/>
      <c r="U3062" s="138"/>
      <c r="V3062" s="138"/>
      <c r="W3062" s="139"/>
      <c r="X3062" s="139"/>
      <c r="Y3062" s="224"/>
      <c r="Z3062" s="210"/>
      <c r="AA3062" s="204"/>
      <c r="AB3062" s="202"/>
      <c r="AC3062" s="202"/>
      <c r="AD3062" s="202"/>
      <c r="AE3062" s="202"/>
      <c r="AF3062" s="202"/>
      <c r="AG3062" s="224"/>
      <c r="AH3062" s="138"/>
      <c r="AI3062" s="138"/>
      <c r="AJ3062" s="139"/>
      <c r="AK3062" s="139"/>
      <c r="AL3062" s="224"/>
      <c r="AM3062" s="140"/>
      <c r="AN3062" s="211"/>
      <c r="AO3062" s="212"/>
      <c r="AP3062" s="39"/>
      <c r="AQ3062" s="141"/>
      <c r="AR3062" s="141"/>
      <c r="AS3062" s="143"/>
      <c r="AU3062" s="141"/>
      <c r="AV3062" s="141"/>
      <c r="AW3062" s="143"/>
      <c r="AY3062" s="146"/>
      <c r="AZ3062" s="1282"/>
    </row>
    <row r="3063" spans="1:52" x14ac:dyDescent="0.25">
      <c r="A3063" s="15"/>
      <c r="C3063" s="272"/>
      <c r="D3063" s="123"/>
      <c r="F3063" s="125"/>
      <c r="G3063" s="126"/>
      <c r="H3063" s="35"/>
      <c r="I3063" s="36"/>
      <c r="J3063" s="37"/>
      <c r="K3063" s="116" t="s">
        <v>237</v>
      </c>
      <c r="L3063" s="199"/>
      <c r="M3063" s="200"/>
      <c r="N3063" s="201"/>
      <c r="O3063" s="202"/>
      <c r="P3063" s="202"/>
      <c r="Q3063" s="202"/>
      <c r="R3063" s="202"/>
      <c r="S3063" s="202"/>
      <c r="T3063" s="224"/>
      <c r="U3063" s="138"/>
      <c r="V3063" s="138"/>
      <c r="W3063" s="139"/>
      <c r="X3063" s="139"/>
      <c r="Y3063" s="224"/>
      <c r="Z3063" s="210"/>
      <c r="AA3063" s="204"/>
      <c r="AB3063" s="202"/>
      <c r="AC3063" s="202"/>
      <c r="AD3063" s="202"/>
      <c r="AE3063" s="202"/>
      <c r="AF3063" s="202"/>
      <c r="AG3063" s="224"/>
      <c r="AH3063" s="138"/>
      <c r="AI3063" s="138"/>
      <c r="AJ3063" s="139"/>
      <c r="AK3063" s="139"/>
      <c r="AL3063" s="224"/>
      <c r="AM3063" s="140"/>
      <c r="AN3063" s="211"/>
      <c r="AO3063" s="212"/>
      <c r="AP3063" s="39"/>
      <c r="AQ3063" s="141"/>
      <c r="AR3063" s="141"/>
      <c r="AS3063" s="143"/>
      <c r="AU3063" s="141"/>
      <c r="AV3063" s="141"/>
      <c r="AW3063" s="143"/>
      <c r="AY3063" s="146"/>
      <c r="AZ3063" s="1282"/>
    </row>
    <row r="3064" spans="1:52" x14ac:dyDescent="0.25">
      <c r="A3064" s="15"/>
      <c r="C3064" s="272"/>
      <c r="D3064" s="123"/>
      <c r="F3064" s="125"/>
      <c r="G3064" s="126"/>
      <c r="H3064" s="35"/>
      <c r="I3064" s="36"/>
      <c r="J3064" s="37"/>
      <c r="K3064" s="360"/>
      <c r="L3064" s="199"/>
      <c r="M3064" s="200"/>
      <c r="N3064" s="201"/>
      <c r="O3064" s="202"/>
      <c r="P3064" s="202"/>
      <c r="Q3064" s="202"/>
      <c r="R3064" s="202"/>
      <c r="S3064" s="202"/>
      <c r="T3064" s="224"/>
      <c r="U3064" s="138"/>
      <c r="V3064" s="138"/>
      <c r="W3064" s="139"/>
      <c r="X3064" s="139"/>
      <c r="Y3064" s="224"/>
      <c r="Z3064" s="210"/>
      <c r="AA3064" s="204"/>
      <c r="AB3064" s="202"/>
      <c r="AC3064" s="202"/>
      <c r="AD3064" s="202"/>
      <c r="AE3064" s="202"/>
      <c r="AF3064" s="202"/>
      <c r="AG3064" s="224"/>
      <c r="AH3064" s="138"/>
      <c r="AI3064" s="138"/>
      <c r="AJ3064" s="139"/>
      <c r="AK3064" s="139"/>
      <c r="AL3064" s="224"/>
      <c r="AM3064" s="140"/>
      <c r="AN3064" s="211"/>
      <c r="AO3064" s="212"/>
      <c r="AP3064" s="39"/>
      <c r="AQ3064" s="141"/>
      <c r="AR3064" s="141"/>
      <c r="AS3064" s="143"/>
      <c r="AU3064" s="141"/>
      <c r="AV3064" s="141"/>
      <c r="AW3064" s="143"/>
      <c r="AY3064" s="146"/>
      <c r="AZ3064" s="1282"/>
    </row>
    <row r="3065" spans="1:52" s="374" customFormat="1" ht="35.1" customHeight="1" x14ac:dyDescent="0.25">
      <c r="A3065" s="356" t="s">
        <v>3501</v>
      </c>
      <c r="B3065" s="225" t="s">
        <v>265</v>
      </c>
      <c r="C3065" s="122" t="s">
        <v>237</v>
      </c>
      <c r="D3065" s="123">
        <v>1000</v>
      </c>
      <c r="E3065" s="226"/>
      <c r="F3065" s="122">
        <v>12</v>
      </c>
      <c r="G3065" s="126">
        <v>1</v>
      </c>
      <c r="H3065" s="35" t="str">
        <f t="shared" si="2371"/>
        <v>022</v>
      </c>
      <c r="I3065" s="36">
        <v>83300000</v>
      </c>
      <c r="J3065" s="37" t="s">
        <v>3519</v>
      </c>
      <c r="K3065" s="244" t="s">
        <v>3520</v>
      </c>
      <c r="L3065" s="232">
        <v>0</v>
      </c>
      <c r="M3065" s="233">
        <v>0</v>
      </c>
      <c r="N3065" s="130"/>
      <c r="O3065" s="131"/>
      <c r="P3065" s="131"/>
      <c r="Q3065" s="131"/>
      <c r="R3065" s="131"/>
      <c r="S3065" s="131"/>
      <c r="T3065" s="132" t="str">
        <f t="shared" ref="T3065:T3068" si="2394">IF(SUM(N3065:S3065)=U3065,"OK",SUM(N3065:S3065)-U3065)</f>
        <v>OK</v>
      </c>
      <c r="U3065" s="138"/>
      <c r="V3065" s="138"/>
      <c r="W3065" s="139"/>
      <c r="X3065" s="139"/>
      <c r="Y3065" s="132" t="str">
        <f t="shared" ref="Y3065:Y3068" si="2395">IF(SUM(W3065:X3065)=Z3065,"OK",SUM(W3065:X3065)-Z3065)</f>
        <v>OK</v>
      </c>
      <c r="Z3065" s="210"/>
      <c r="AA3065" s="204"/>
      <c r="AB3065" s="202"/>
      <c r="AC3065" s="202"/>
      <c r="AD3065" s="202"/>
      <c r="AE3065" s="202"/>
      <c r="AF3065" s="202"/>
      <c r="AG3065" s="132" t="str">
        <f t="shared" ref="AG3065:AG3068" si="2396">IF(SUM(AA3065:AF3065)=AH3065,"OK",SUM(AA3065:AF3065)-AH3065)</f>
        <v>OK</v>
      </c>
      <c r="AH3065" s="138"/>
      <c r="AI3065" s="138"/>
      <c r="AJ3065" s="139"/>
      <c r="AK3065" s="139"/>
      <c r="AL3065" s="132" t="str">
        <f t="shared" ref="AL3065:AL3068" si="2397">IF(SUM(AJ3065:AK3065)=AM3065,"OK",SUM(AJ3065:AK3065)-AM3065)</f>
        <v>OK</v>
      </c>
      <c r="AM3065" s="140"/>
      <c r="AN3065" s="119">
        <f t="shared" ref="AN3065:AN3068" si="2398">L3065+U3065+V3065+Z3065</f>
        <v>0</v>
      </c>
      <c r="AO3065" s="120">
        <f t="shared" ref="AO3065:AO3068" si="2399">M3065+AH3065+AI3065+AM3065</f>
        <v>0</v>
      </c>
      <c r="AP3065" s="39">
        <f>L3065</f>
        <v>0</v>
      </c>
      <c r="AQ3065" s="141">
        <f>AN3065</f>
        <v>0</v>
      </c>
      <c r="AR3065" s="142">
        <f>AQ3065-AP3065</f>
        <v>0</v>
      </c>
      <c r="AS3065" s="143" t="e">
        <f>AR3065/AP3065</f>
        <v>#DIV/0!</v>
      </c>
      <c r="AT3065" s="144">
        <f>M3065</f>
        <v>0</v>
      </c>
      <c r="AU3065" s="141">
        <f>AO3065</f>
        <v>0</v>
      </c>
      <c r="AV3065" s="142">
        <f>AU3065-AT3065</f>
        <v>0</v>
      </c>
      <c r="AW3065" s="143" t="e">
        <f>AV3065/AT3065</f>
        <v>#DIV/0!</v>
      </c>
      <c r="AY3065" s="146" t="str">
        <f>RIGHT(LEFT(I3065,3),2)&amp;"."&amp;RIGHT(LEFT(I3065,5),2)</f>
        <v>33.00</v>
      </c>
      <c r="AZ3065" s="1297" t="b">
        <f>COUNTIF('[1]Codes SEC'!$B$2:$B$250,Ministres!AY3065)&gt;0</f>
        <v>1</v>
      </c>
    </row>
    <row r="3066" spans="1:52" ht="35.1" customHeight="1" x14ac:dyDescent="0.25">
      <c r="A3066" s="15" t="s">
        <v>3501</v>
      </c>
      <c r="B3066" s="225">
        <v>10</v>
      </c>
      <c r="C3066" s="122" t="s">
        <v>237</v>
      </c>
      <c r="D3066" s="123">
        <v>1000</v>
      </c>
      <c r="E3066" s="226"/>
      <c r="F3066" s="122">
        <v>5</v>
      </c>
      <c r="G3066" s="126">
        <v>2</v>
      </c>
      <c r="H3066" s="35" t="str">
        <f t="shared" si="2371"/>
        <v>022</v>
      </c>
      <c r="I3066" s="36" t="s">
        <v>121</v>
      </c>
      <c r="J3066" s="37" t="s">
        <v>3521</v>
      </c>
      <c r="K3066" s="209" t="s">
        <v>3522</v>
      </c>
      <c r="L3066" s="232">
        <v>0</v>
      </c>
      <c r="M3066" s="233">
        <v>0</v>
      </c>
      <c r="N3066" s="130"/>
      <c r="O3066" s="131"/>
      <c r="P3066" s="131"/>
      <c r="Q3066" s="131"/>
      <c r="R3066" s="131"/>
      <c r="S3066" s="131"/>
      <c r="T3066" s="132" t="str">
        <f t="shared" si="2394"/>
        <v>OK</v>
      </c>
      <c r="U3066" s="138"/>
      <c r="V3066" s="133"/>
      <c r="W3066" s="134"/>
      <c r="X3066" s="134"/>
      <c r="Y3066" s="132" t="str">
        <f t="shared" si="2395"/>
        <v>OK</v>
      </c>
      <c r="Z3066" s="135"/>
      <c r="AA3066" s="204"/>
      <c r="AB3066" s="202"/>
      <c r="AC3066" s="202"/>
      <c r="AD3066" s="202"/>
      <c r="AE3066" s="202"/>
      <c r="AF3066" s="202"/>
      <c r="AG3066" s="132" t="str">
        <f t="shared" si="2396"/>
        <v>OK</v>
      </c>
      <c r="AH3066" s="138"/>
      <c r="AI3066" s="133"/>
      <c r="AJ3066" s="134"/>
      <c r="AK3066" s="134"/>
      <c r="AL3066" s="132" t="str">
        <f t="shared" si="2397"/>
        <v>OK</v>
      </c>
      <c r="AM3066" s="205"/>
      <c r="AN3066" s="119">
        <f t="shared" si="2398"/>
        <v>0</v>
      </c>
      <c r="AO3066" s="120">
        <f t="shared" si="2399"/>
        <v>0</v>
      </c>
      <c r="AP3066" s="39">
        <f>L3066</f>
        <v>0</v>
      </c>
      <c r="AQ3066" s="141">
        <f>AN3066</f>
        <v>0</v>
      </c>
      <c r="AR3066" s="142">
        <f>AQ3066-AP3066</f>
        <v>0</v>
      </c>
      <c r="AS3066" s="143" t="e">
        <f>AR3066/AP3066</f>
        <v>#DIV/0!</v>
      </c>
      <c r="AT3066" s="144">
        <f>M3066</f>
        <v>0</v>
      </c>
      <c r="AU3066" s="141">
        <f>AO3066</f>
        <v>0</v>
      </c>
      <c r="AV3066" s="142">
        <f>AU3066-AT3066</f>
        <v>0</v>
      </c>
      <c r="AW3066" s="143" t="e">
        <f>AV3066/AT3066</f>
        <v>#DIV/0!</v>
      </c>
      <c r="AY3066" s="146" t="str">
        <f>RIGHT(LEFT(I3066,3),2)&amp;"."&amp;RIGHT(LEFT(I3066,5),2)</f>
        <v>41.40</v>
      </c>
      <c r="AZ3066" s="1282" t="b">
        <f>COUNTIF('[1]Codes SEC'!$B$2:$B$250,Ministres!AY3066)&gt;0</f>
        <v>1</v>
      </c>
    </row>
    <row r="3067" spans="1:52" ht="35.1" customHeight="1" x14ac:dyDescent="0.25">
      <c r="A3067" s="15" t="s">
        <v>3501</v>
      </c>
      <c r="B3067" s="225" t="s">
        <v>265</v>
      </c>
      <c r="C3067" s="122" t="s">
        <v>237</v>
      </c>
      <c r="D3067" s="123">
        <v>1000</v>
      </c>
      <c r="E3067" s="226"/>
      <c r="F3067" s="122">
        <v>12</v>
      </c>
      <c r="G3067" s="227">
        <v>1</v>
      </c>
      <c r="H3067" s="228" t="str">
        <f t="shared" si="2371"/>
        <v>022</v>
      </c>
      <c r="I3067" s="229">
        <v>84322000</v>
      </c>
      <c r="J3067" s="230" t="s">
        <v>3523</v>
      </c>
      <c r="K3067" s="231" t="s">
        <v>3524</v>
      </c>
      <c r="L3067" s="232">
        <v>0</v>
      </c>
      <c r="M3067" s="233">
        <v>0</v>
      </c>
      <c r="N3067" s="130"/>
      <c r="O3067" s="131"/>
      <c r="P3067" s="131"/>
      <c r="Q3067" s="131"/>
      <c r="R3067" s="131"/>
      <c r="S3067" s="131"/>
      <c r="T3067" s="132" t="str">
        <f t="shared" si="2394"/>
        <v>OK</v>
      </c>
      <c r="U3067" s="138"/>
      <c r="V3067" s="138"/>
      <c r="W3067" s="139"/>
      <c r="X3067" s="139"/>
      <c r="Y3067" s="132" t="str">
        <f t="shared" si="2395"/>
        <v>OK</v>
      </c>
      <c r="Z3067" s="210"/>
      <c r="AA3067" s="204"/>
      <c r="AB3067" s="202"/>
      <c r="AC3067" s="202"/>
      <c r="AD3067" s="202"/>
      <c r="AE3067" s="202"/>
      <c r="AF3067" s="202"/>
      <c r="AG3067" s="132" t="str">
        <f t="shared" si="2396"/>
        <v>OK</v>
      </c>
      <c r="AH3067" s="138"/>
      <c r="AI3067" s="138"/>
      <c r="AJ3067" s="139"/>
      <c r="AK3067" s="139"/>
      <c r="AL3067" s="132" t="str">
        <f t="shared" si="2397"/>
        <v>OK</v>
      </c>
      <c r="AM3067" s="140"/>
      <c r="AN3067" s="119">
        <f t="shared" si="2398"/>
        <v>0</v>
      </c>
      <c r="AO3067" s="120">
        <f t="shared" si="2399"/>
        <v>0</v>
      </c>
      <c r="AP3067" s="39">
        <f>L3067</f>
        <v>0</v>
      </c>
      <c r="AQ3067" s="141">
        <f>AN3067</f>
        <v>0</v>
      </c>
      <c r="AR3067" s="142">
        <f>AQ3067-AP3067</f>
        <v>0</v>
      </c>
      <c r="AS3067" s="143" t="e">
        <f>AR3067/AP3067</f>
        <v>#DIV/0!</v>
      </c>
      <c r="AT3067" s="144">
        <f>M3067</f>
        <v>0</v>
      </c>
      <c r="AU3067" s="141">
        <f>AO3067</f>
        <v>0</v>
      </c>
      <c r="AV3067" s="142">
        <f>AU3067-AT3067</f>
        <v>0</v>
      </c>
      <c r="AW3067" s="143" t="e">
        <f>AV3067/AT3067</f>
        <v>#DIV/0!</v>
      </c>
      <c r="AY3067" s="146" t="str">
        <f>RIGHT(LEFT(I3067,3),2)&amp;"."&amp;RIGHT(LEFT(I3067,5),2)</f>
        <v>43.22</v>
      </c>
      <c r="AZ3067" s="1282" t="b">
        <f>COUNTIF('[1]Codes SEC'!$B$2:$B$250,Ministres!AY3067)&gt;0</f>
        <v>1</v>
      </c>
    </row>
    <row r="3068" spans="1:52" ht="35.1" customHeight="1" x14ac:dyDescent="0.25">
      <c r="A3068" s="15" t="s">
        <v>3501</v>
      </c>
      <c r="B3068" s="225" t="s">
        <v>265</v>
      </c>
      <c r="C3068" s="122" t="s">
        <v>237</v>
      </c>
      <c r="D3068" s="123">
        <v>1000</v>
      </c>
      <c r="E3068" s="226"/>
      <c r="F3068" s="122">
        <v>12</v>
      </c>
      <c r="G3068" s="227">
        <v>1</v>
      </c>
      <c r="H3068" s="228" t="str">
        <f t="shared" si="2371"/>
        <v>022</v>
      </c>
      <c r="I3068" s="229">
        <v>84352000</v>
      </c>
      <c r="J3068" s="230" t="s">
        <v>3525</v>
      </c>
      <c r="K3068" s="231" t="s">
        <v>3526</v>
      </c>
      <c r="L3068" s="232">
        <v>0</v>
      </c>
      <c r="M3068" s="233">
        <v>0</v>
      </c>
      <c r="N3068" s="130"/>
      <c r="O3068" s="131"/>
      <c r="P3068" s="131"/>
      <c r="Q3068" s="131"/>
      <c r="R3068" s="131"/>
      <c r="S3068" s="131"/>
      <c r="T3068" s="132" t="str">
        <f t="shared" si="2394"/>
        <v>OK</v>
      </c>
      <c r="U3068" s="138"/>
      <c r="V3068" s="138"/>
      <c r="W3068" s="139"/>
      <c r="X3068" s="139"/>
      <c r="Y3068" s="132" t="str">
        <f t="shared" si="2395"/>
        <v>OK</v>
      </c>
      <c r="Z3068" s="210"/>
      <c r="AA3068" s="204"/>
      <c r="AB3068" s="202"/>
      <c r="AC3068" s="202"/>
      <c r="AD3068" s="202"/>
      <c r="AE3068" s="202"/>
      <c r="AF3068" s="202"/>
      <c r="AG3068" s="132" t="str">
        <f t="shared" si="2396"/>
        <v>OK</v>
      </c>
      <c r="AH3068" s="138"/>
      <c r="AI3068" s="138"/>
      <c r="AJ3068" s="139"/>
      <c r="AK3068" s="139"/>
      <c r="AL3068" s="132" t="str">
        <f t="shared" si="2397"/>
        <v>OK</v>
      </c>
      <c r="AM3068" s="140"/>
      <c r="AN3068" s="119">
        <f t="shared" si="2398"/>
        <v>0</v>
      </c>
      <c r="AO3068" s="120">
        <f t="shared" si="2399"/>
        <v>0</v>
      </c>
      <c r="AP3068" s="39">
        <f>L3068</f>
        <v>0</v>
      </c>
      <c r="AQ3068" s="141">
        <f>AN3068</f>
        <v>0</v>
      </c>
      <c r="AR3068" s="142">
        <f>AQ3068-AP3068</f>
        <v>0</v>
      </c>
      <c r="AS3068" s="143" t="e">
        <f>AR3068/AP3068</f>
        <v>#DIV/0!</v>
      </c>
      <c r="AT3068" s="144">
        <f>M3068</f>
        <v>0</v>
      </c>
      <c r="AU3068" s="141">
        <f>AO3068</f>
        <v>0</v>
      </c>
      <c r="AV3068" s="142">
        <f>AU3068-AT3068</f>
        <v>0</v>
      </c>
      <c r="AW3068" s="143" t="e">
        <f>AV3068/AT3068</f>
        <v>#DIV/0!</v>
      </c>
      <c r="AY3068" s="146" t="str">
        <f>RIGHT(LEFT(I3068,3),2)&amp;"."&amp;RIGHT(LEFT(I3068,5),2)</f>
        <v>43.52</v>
      </c>
      <c r="AZ3068" s="1282" t="b">
        <f>COUNTIF('[1]Codes SEC'!$B$2:$B$250,Ministres!AY3068)&gt;0</f>
        <v>1</v>
      </c>
    </row>
    <row r="3069" spans="1:52" x14ac:dyDescent="0.25">
      <c r="A3069" s="350"/>
      <c r="B3069" s="1284"/>
      <c r="C3069" s="150"/>
      <c r="D3069" s="352"/>
      <c r="E3069" s="1285"/>
      <c r="F3069" s="150"/>
      <c r="G3069" s="154"/>
      <c r="H3069" s="155"/>
      <c r="I3069" s="156"/>
      <c r="J3069" s="157"/>
      <c r="K3069" s="158" t="s">
        <v>70</v>
      </c>
      <c r="L3069" s="159">
        <f t="shared" ref="L3069:AW3069" si="2400">L3065+L3066+L3067+L3068</f>
        <v>0</v>
      </c>
      <c r="M3069" s="1298">
        <f t="shared" si="2400"/>
        <v>0</v>
      </c>
      <c r="N3069" s="1287">
        <f t="shared" si="2400"/>
        <v>0</v>
      </c>
      <c r="O3069" s="1288">
        <f t="shared" si="2400"/>
        <v>0</v>
      </c>
      <c r="P3069" s="1288">
        <f t="shared" si="2400"/>
        <v>0</v>
      </c>
      <c r="Q3069" s="1288">
        <f t="shared" si="2400"/>
        <v>0</v>
      </c>
      <c r="R3069" s="1288">
        <f t="shared" si="2400"/>
        <v>0</v>
      </c>
      <c r="S3069" s="1288">
        <f t="shared" si="2400"/>
        <v>0</v>
      </c>
      <c r="T3069" s="1289"/>
      <c r="U3069" s="1290">
        <f t="shared" si="2400"/>
        <v>0</v>
      </c>
      <c r="V3069" s="1290">
        <f t="shared" si="2400"/>
        <v>0</v>
      </c>
      <c r="W3069" s="1288">
        <f t="shared" si="2400"/>
        <v>0</v>
      </c>
      <c r="X3069" s="1288">
        <f t="shared" si="2400"/>
        <v>0</v>
      </c>
      <c r="Y3069" s="1289"/>
      <c r="Z3069" s="1290">
        <f t="shared" si="2400"/>
        <v>0</v>
      </c>
      <c r="AA3069" s="165">
        <f t="shared" si="2400"/>
        <v>0</v>
      </c>
      <c r="AB3069" s="1288">
        <f t="shared" si="2400"/>
        <v>0</v>
      </c>
      <c r="AC3069" s="1288">
        <f t="shared" si="2400"/>
        <v>0</v>
      </c>
      <c r="AD3069" s="1288">
        <f t="shared" si="2400"/>
        <v>0</v>
      </c>
      <c r="AE3069" s="1288">
        <f t="shared" si="2400"/>
        <v>0</v>
      </c>
      <c r="AF3069" s="1288">
        <f t="shared" si="2400"/>
        <v>0</v>
      </c>
      <c r="AG3069" s="1289"/>
      <c r="AH3069" s="1290">
        <f t="shared" si="2400"/>
        <v>0</v>
      </c>
      <c r="AI3069" s="1290">
        <f t="shared" si="2400"/>
        <v>0</v>
      </c>
      <c r="AJ3069" s="1288">
        <f t="shared" si="2400"/>
        <v>0</v>
      </c>
      <c r="AK3069" s="1288">
        <f t="shared" si="2400"/>
        <v>0</v>
      </c>
      <c r="AL3069" s="1289"/>
      <c r="AM3069" s="1291">
        <f t="shared" si="2400"/>
        <v>0</v>
      </c>
      <c r="AN3069" s="167">
        <f>AN3065+AN3066+AN3067+AN3068</f>
        <v>0</v>
      </c>
      <c r="AO3069" s="1292">
        <f t="shared" si="2400"/>
        <v>0</v>
      </c>
      <c r="AP3069" s="169">
        <f t="shared" si="2400"/>
        <v>0</v>
      </c>
      <c r="AQ3069" s="1293">
        <f t="shared" si="2400"/>
        <v>0</v>
      </c>
      <c r="AR3069" s="1294">
        <f t="shared" si="2400"/>
        <v>0</v>
      </c>
      <c r="AS3069" s="1295" t="e">
        <f t="shared" si="2400"/>
        <v>#DIV/0!</v>
      </c>
      <c r="AT3069" s="1296">
        <f t="shared" si="2400"/>
        <v>0</v>
      </c>
      <c r="AU3069" s="1293">
        <f t="shared" si="2400"/>
        <v>0</v>
      </c>
      <c r="AV3069" s="1294">
        <f t="shared" si="2400"/>
        <v>0</v>
      </c>
      <c r="AW3069" s="1295" t="e">
        <f t="shared" si="2400"/>
        <v>#DIV/0!</v>
      </c>
      <c r="AY3069" s="146"/>
      <c r="AZ3069" s="1282"/>
    </row>
    <row r="3070" spans="1:52" ht="12.75" customHeight="1" x14ac:dyDescent="0.25">
      <c r="A3070" s="174"/>
      <c r="B3070" s="175"/>
      <c r="C3070" s="176"/>
      <c r="D3070" s="177"/>
      <c r="E3070" s="178"/>
      <c r="F3070" s="177"/>
      <c r="G3070" s="179"/>
      <c r="H3070" s="180"/>
      <c r="I3070" s="181"/>
      <c r="J3070" s="182"/>
      <c r="K3070" s="183" t="s">
        <v>317</v>
      </c>
      <c r="L3070" s="184">
        <f t="shared" ref="L3070:AW3070" si="2401">L3069</f>
        <v>0</v>
      </c>
      <c r="M3070" s="355">
        <f t="shared" si="2401"/>
        <v>0</v>
      </c>
      <c r="N3070" s="186">
        <f t="shared" si="2401"/>
        <v>0</v>
      </c>
      <c r="O3070" s="187">
        <f t="shared" si="2401"/>
        <v>0</v>
      </c>
      <c r="P3070" s="187">
        <f t="shared" si="2401"/>
        <v>0</v>
      </c>
      <c r="Q3070" s="187">
        <f t="shared" si="2401"/>
        <v>0</v>
      </c>
      <c r="R3070" s="187">
        <f t="shared" si="2401"/>
        <v>0</v>
      </c>
      <c r="S3070" s="187">
        <f t="shared" si="2401"/>
        <v>0</v>
      </c>
      <c r="T3070" s="188"/>
      <c r="U3070" s="187">
        <f t="shared" si="2401"/>
        <v>0</v>
      </c>
      <c r="V3070" s="187">
        <f t="shared" si="2401"/>
        <v>0</v>
      </c>
      <c r="W3070" s="187">
        <f t="shared" si="2401"/>
        <v>0</v>
      </c>
      <c r="X3070" s="187">
        <f t="shared" si="2401"/>
        <v>0</v>
      </c>
      <c r="Y3070" s="188"/>
      <c r="Z3070" s="187">
        <f t="shared" si="2401"/>
        <v>0</v>
      </c>
      <c r="AA3070" s="189">
        <f t="shared" si="2401"/>
        <v>0</v>
      </c>
      <c r="AB3070" s="187">
        <f t="shared" si="2401"/>
        <v>0</v>
      </c>
      <c r="AC3070" s="187">
        <f t="shared" si="2401"/>
        <v>0</v>
      </c>
      <c r="AD3070" s="187">
        <f t="shared" si="2401"/>
        <v>0</v>
      </c>
      <c r="AE3070" s="187">
        <f t="shared" si="2401"/>
        <v>0</v>
      </c>
      <c r="AF3070" s="187">
        <f t="shared" si="2401"/>
        <v>0</v>
      </c>
      <c r="AG3070" s="188"/>
      <c r="AH3070" s="187">
        <f t="shared" si="2401"/>
        <v>0</v>
      </c>
      <c r="AI3070" s="187">
        <f t="shared" si="2401"/>
        <v>0</v>
      </c>
      <c r="AJ3070" s="187">
        <f t="shared" si="2401"/>
        <v>0</v>
      </c>
      <c r="AK3070" s="187">
        <f t="shared" si="2401"/>
        <v>0</v>
      </c>
      <c r="AL3070" s="188"/>
      <c r="AM3070" s="190">
        <f t="shared" si="2401"/>
        <v>0</v>
      </c>
      <c r="AN3070" s="191">
        <f>AN3069</f>
        <v>0</v>
      </c>
      <c r="AO3070" s="190">
        <f t="shared" si="2401"/>
        <v>0</v>
      </c>
      <c r="AP3070" s="184">
        <f t="shared" si="2401"/>
        <v>0</v>
      </c>
      <c r="AQ3070" s="192">
        <f t="shared" si="2401"/>
        <v>0</v>
      </c>
      <c r="AR3070" s="193">
        <f t="shared" si="2401"/>
        <v>0</v>
      </c>
      <c r="AS3070" s="194" t="e">
        <f t="shared" si="2401"/>
        <v>#DIV/0!</v>
      </c>
      <c r="AT3070" s="195">
        <f t="shared" si="2401"/>
        <v>0</v>
      </c>
      <c r="AU3070" s="192">
        <f t="shared" si="2401"/>
        <v>0</v>
      </c>
      <c r="AV3070" s="193">
        <f t="shared" si="2401"/>
        <v>0</v>
      </c>
      <c r="AW3070" s="194" t="e">
        <f t="shared" si="2401"/>
        <v>#DIV/0!</v>
      </c>
      <c r="AX3070" s="12"/>
      <c r="AY3070" s="146"/>
      <c r="AZ3070" s="1282"/>
    </row>
    <row r="3071" spans="1:52" ht="12.75" customHeight="1" x14ac:dyDescent="0.25">
      <c r="A3071" s="15"/>
      <c r="C3071" s="122"/>
      <c r="D3071" s="123"/>
      <c r="F3071" s="125"/>
      <c r="G3071" s="34"/>
      <c r="H3071" s="35"/>
      <c r="I3071" s="36"/>
      <c r="J3071" s="37"/>
      <c r="K3071" s="198" t="s">
        <v>72</v>
      </c>
      <c r="L3071" s="199">
        <v>0</v>
      </c>
      <c r="M3071" s="200">
        <v>0</v>
      </c>
      <c r="N3071" s="201">
        <v>0</v>
      </c>
      <c r="O3071" s="202">
        <v>0</v>
      </c>
      <c r="P3071" s="202">
        <v>0</v>
      </c>
      <c r="Q3071" s="202">
        <v>0</v>
      </c>
      <c r="R3071" s="202">
        <v>0</v>
      </c>
      <c r="S3071" s="202">
        <v>0</v>
      </c>
      <c r="T3071" s="203"/>
      <c r="U3071" s="135">
        <v>0</v>
      </c>
      <c r="V3071" s="135">
        <v>0</v>
      </c>
      <c r="W3071" s="202">
        <v>0</v>
      </c>
      <c r="X3071" s="202">
        <v>0</v>
      </c>
      <c r="Y3071" s="203"/>
      <c r="Z3071" s="135">
        <v>0</v>
      </c>
      <c r="AA3071" s="204">
        <v>0</v>
      </c>
      <c r="AB3071" s="202">
        <v>0</v>
      </c>
      <c r="AC3071" s="202">
        <v>0</v>
      </c>
      <c r="AD3071" s="202">
        <v>0</v>
      </c>
      <c r="AE3071" s="202">
        <v>0</v>
      </c>
      <c r="AF3071" s="202">
        <v>0</v>
      </c>
      <c r="AG3071" s="203"/>
      <c r="AH3071" s="135">
        <v>0</v>
      </c>
      <c r="AI3071" s="135">
        <v>0</v>
      </c>
      <c r="AJ3071" s="202">
        <v>0</v>
      </c>
      <c r="AK3071" s="202">
        <v>0</v>
      </c>
      <c r="AL3071" s="203"/>
      <c r="AM3071" s="205">
        <v>0</v>
      </c>
      <c r="AN3071" s="119">
        <v>0</v>
      </c>
      <c r="AO3071" s="120">
        <v>0</v>
      </c>
      <c r="AP3071" s="39">
        <v>0</v>
      </c>
      <c r="AQ3071" s="141">
        <v>0</v>
      </c>
      <c r="AR3071" s="141">
        <v>0</v>
      </c>
      <c r="AS3071" s="143">
        <v>0</v>
      </c>
      <c r="AT3071" s="144">
        <v>0</v>
      </c>
      <c r="AU3071" s="141">
        <v>0</v>
      </c>
      <c r="AV3071" s="141">
        <v>0</v>
      </c>
      <c r="AW3071" s="143">
        <v>0</v>
      </c>
      <c r="AY3071" s="146"/>
      <c r="AZ3071" s="1282"/>
    </row>
    <row r="3072" spans="1:52" ht="12.75" customHeight="1" x14ac:dyDescent="0.25">
      <c r="A3072" s="356"/>
      <c r="B3072" s="225"/>
      <c r="C3072" s="122"/>
      <c r="D3072" s="357"/>
      <c r="E3072" s="226"/>
      <c r="F3072" s="122"/>
      <c r="G3072" s="126"/>
      <c r="H3072" s="35"/>
      <c r="I3072" s="36"/>
      <c r="J3072" s="37"/>
      <c r="K3072" s="198" t="s">
        <v>73</v>
      </c>
      <c r="L3072" s="199">
        <v>0</v>
      </c>
      <c r="M3072" s="200">
        <v>0</v>
      </c>
      <c r="N3072" s="201">
        <v>0</v>
      </c>
      <c r="O3072" s="202">
        <v>0</v>
      </c>
      <c r="P3072" s="202">
        <v>0</v>
      </c>
      <c r="Q3072" s="202">
        <v>0</v>
      </c>
      <c r="R3072" s="202">
        <v>0</v>
      </c>
      <c r="S3072" s="202">
        <v>0</v>
      </c>
      <c r="T3072" s="203"/>
      <c r="U3072" s="135">
        <v>0</v>
      </c>
      <c r="V3072" s="135">
        <v>0</v>
      </c>
      <c r="W3072" s="202">
        <v>0</v>
      </c>
      <c r="X3072" s="202">
        <v>0</v>
      </c>
      <c r="Y3072" s="203"/>
      <c r="Z3072" s="135">
        <v>0</v>
      </c>
      <c r="AA3072" s="204">
        <v>0</v>
      </c>
      <c r="AB3072" s="202">
        <v>0</v>
      </c>
      <c r="AC3072" s="202">
        <v>0</v>
      </c>
      <c r="AD3072" s="202">
        <v>0</v>
      </c>
      <c r="AE3072" s="202">
        <v>0</v>
      </c>
      <c r="AF3072" s="202">
        <v>0</v>
      </c>
      <c r="AG3072" s="203"/>
      <c r="AH3072" s="135">
        <v>0</v>
      </c>
      <c r="AI3072" s="135">
        <v>0</v>
      </c>
      <c r="AJ3072" s="202">
        <v>0</v>
      </c>
      <c r="AK3072" s="202">
        <v>0</v>
      </c>
      <c r="AL3072" s="203"/>
      <c r="AM3072" s="205">
        <v>0</v>
      </c>
      <c r="AN3072" s="119">
        <v>0</v>
      </c>
      <c r="AO3072" s="120">
        <v>0</v>
      </c>
      <c r="AP3072" s="39">
        <v>0</v>
      </c>
      <c r="AQ3072" s="141">
        <v>0</v>
      </c>
      <c r="AR3072" s="141">
        <v>0</v>
      </c>
      <c r="AS3072" s="143">
        <v>0</v>
      </c>
      <c r="AT3072" s="144">
        <v>0</v>
      </c>
      <c r="AU3072" s="141">
        <v>0</v>
      </c>
      <c r="AV3072" s="141">
        <v>0</v>
      </c>
      <c r="AW3072" s="143">
        <v>0</v>
      </c>
      <c r="AY3072" s="146"/>
      <c r="AZ3072" s="1282"/>
    </row>
    <row r="3073" spans="1:52" ht="12.75" customHeight="1" x14ac:dyDescent="0.25">
      <c r="A3073" s="356"/>
      <c r="B3073" s="225"/>
      <c r="C3073" s="122"/>
      <c r="D3073" s="357"/>
      <c r="E3073" s="226"/>
      <c r="F3073" s="122"/>
      <c r="G3073" s="126"/>
      <c r="H3073" s="35"/>
      <c r="I3073" s="36"/>
      <c r="J3073" s="37"/>
      <c r="K3073" s="198" t="s">
        <v>74</v>
      </c>
      <c r="L3073" s="199">
        <v>0</v>
      </c>
      <c r="M3073" s="200">
        <v>0</v>
      </c>
      <c r="N3073" s="201">
        <v>0</v>
      </c>
      <c r="O3073" s="202">
        <v>0</v>
      </c>
      <c r="P3073" s="202">
        <v>0</v>
      </c>
      <c r="Q3073" s="202">
        <v>0</v>
      </c>
      <c r="R3073" s="202">
        <v>0</v>
      </c>
      <c r="S3073" s="202">
        <v>0</v>
      </c>
      <c r="T3073" s="203"/>
      <c r="U3073" s="135">
        <v>0</v>
      </c>
      <c r="V3073" s="135">
        <v>0</v>
      </c>
      <c r="W3073" s="202">
        <v>0</v>
      </c>
      <c r="X3073" s="202">
        <v>0</v>
      </c>
      <c r="Y3073" s="203"/>
      <c r="Z3073" s="135">
        <v>0</v>
      </c>
      <c r="AA3073" s="204">
        <v>0</v>
      </c>
      <c r="AB3073" s="202">
        <v>0</v>
      </c>
      <c r="AC3073" s="202">
        <v>0</v>
      </c>
      <c r="AD3073" s="202">
        <v>0</v>
      </c>
      <c r="AE3073" s="202">
        <v>0</v>
      </c>
      <c r="AF3073" s="202">
        <v>0</v>
      </c>
      <c r="AG3073" s="203"/>
      <c r="AH3073" s="135">
        <v>0</v>
      </c>
      <c r="AI3073" s="135">
        <v>0</v>
      </c>
      <c r="AJ3073" s="202">
        <v>0</v>
      </c>
      <c r="AK3073" s="202">
        <v>0</v>
      </c>
      <c r="AL3073" s="203"/>
      <c r="AM3073" s="205">
        <v>0</v>
      </c>
      <c r="AN3073" s="119">
        <v>0</v>
      </c>
      <c r="AO3073" s="120">
        <v>0</v>
      </c>
      <c r="AP3073" s="39">
        <v>0</v>
      </c>
      <c r="AQ3073" s="141">
        <v>0</v>
      </c>
      <c r="AR3073" s="141">
        <v>0</v>
      </c>
      <c r="AS3073" s="143">
        <v>0</v>
      </c>
      <c r="AT3073" s="144">
        <v>0</v>
      </c>
      <c r="AU3073" s="141">
        <v>0</v>
      </c>
      <c r="AV3073" s="141">
        <v>0</v>
      </c>
      <c r="AW3073" s="143">
        <v>0</v>
      </c>
      <c r="AY3073" s="146"/>
      <c r="AZ3073" s="1282"/>
    </row>
    <row r="3074" spans="1:52" ht="12.75" customHeight="1" x14ac:dyDescent="0.25">
      <c r="A3074" s="356"/>
      <c r="B3074" s="225"/>
      <c r="C3074" s="122"/>
      <c r="D3074" s="357"/>
      <c r="E3074" s="226"/>
      <c r="F3074" s="122"/>
      <c r="G3074" s="126"/>
      <c r="H3074" s="35"/>
      <c r="I3074" s="36"/>
      <c r="J3074" s="37"/>
      <c r="K3074" s="198" t="s">
        <v>75</v>
      </c>
      <c r="L3074" s="199">
        <v>0</v>
      </c>
      <c r="M3074" s="200">
        <v>0</v>
      </c>
      <c r="N3074" s="201">
        <v>0</v>
      </c>
      <c r="O3074" s="202">
        <v>0</v>
      </c>
      <c r="P3074" s="202">
        <v>0</v>
      </c>
      <c r="Q3074" s="202">
        <v>0</v>
      </c>
      <c r="R3074" s="202">
        <v>0</v>
      </c>
      <c r="S3074" s="202">
        <v>0</v>
      </c>
      <c r="T3074" s="203"/>
      <c r="U3074" s="135">
        <v>0</v>
      </c>
      <c r="V3074" s="135">
        <v>0</v>
      </c>
      <c r="W3074" s="202">
        <v>0</v>
      </c>
      <c r="X3074" s="202">
        <v>0</v>
      </c>
      <c r="Y3074" s="203"/>
      <c r="Z3074" s="135">
        <v>0</v>
      </c>
      <c r="AA3074" s="204">
        <v>0</v>
      </c>
      <c r="AB3074" s="202">
        <v>0</v>
      </c>
      <c r="AC3074" s="202">
        <v>0</v>
      </c>
      <c r="AD3074" s="202">
        <v>0</v>
      </c>
      <c r="AE3074" s="202">
        <v>0</v>
      </c>
      <c r="AF3074" s="202">
        <v>0</v>
      </c>
      <c r="AG3074" s="203"/>
      <c r="AH3074" s="135">
        <v>0</v>
      </c>
      <c r="AI3074" s="135">
        <v>0</v>
      </c>
      <c r="AJ3074" s="202">
        <v>0</v>
      </c>
      <c r="AK3074" s="202">
        <v>0</v>
      </c>
      <c r="AL3074" s="203"/>
      <c r="AM3074" s="205">
        <v>0</v>
      </c>
      <c r="AN3074" s="119">
        <v>0</v>
      </c>
      <c r="AO3074" s="120">
        <v>0</v>
      </c>
      <c r="AP3074" s="39">
        <v>0</v>
      </c>
      <c r="AQ3074" s="141">
        <v>0</v>
      </c>
      <c r="AR3074" s="141">
        <v>0</v>
      </c>
      <c r="AS3074" s="143">
        <v>0</v>
      </c>
      <c r="AT3074" s="144">
        <v>0</v>
      </c>
      <c r="AU3074" s="141">
        <v>0</v>
      </c>
      <c r="AV3074" s="141">
        <v>0</v>
      </c>
      <c r="AW3074" s="143">
        <v>0</v>
      </c>
      <c r="AY3074" s="146"/>
      <c r="AZ3074" s="1282"/>
    </row>
    <row r="3075" spans="1:52" ht="12.75" customHeight="1" x14ac:dyDescent="0.25">
      <c r="A3075" s="356"/>
      <c r="B3075" s="225"/>
      <c r="C3075" s="122"/>
      <c r="D3075" s="357"/>
      <c r="E3075" s="226"/>
      <c r="F3075" s="122"/>
      <c r="G3075" s="126"/>
      <c r="H3075" s="35"/>
      <c r="I3075" s="36"/>
      <c r="J3075" s="37"/>
      <c r="K3075" s="206" t="s">
        <v>76</v>
      </c>
      <c r="L3075" s="199">
        <v>0</v>
      </c>
      <c r="M3075" s="200">
        <v>0</v>
      </c>
      <c r="N3075" s="201">
        <v>0</v>
      </c>
      <c r="O3075" s="202">
        <v>0</v>
      </c>
      <c r="P3075" s="202">
        <v>0</v>
      </c>
      <c r="Q3075" s="202">
        <v>0</v>
      </c>
      <c r="R3075" s="202">
        <v>0</v>
      </c>
      <c r="S3075" s="202">
        <v>0</v>
      </c>
      <c r="T3075" s="203"/>
      <c r="U3075" s="135">
        <v>0</v>
      </c>
      <c r="V3075" s="135">
        <v>0</v>
      </c>
      <c r="W3075" s="202">
        <v>0</v>
      </c>
      <c r="X3075" s="202">
        <v>0</v>
      </c>
      <c r="Y3075" s="203"/>
      <c r="Z3075" s="135">
        <v>0</v>
      </c>
      <c r="AA3075" s="204">
        <v>0</v>
      </c>
      <c r="AB3075" s="202">
        <v>0</v>
      </c>
      <c r="AC3075" s="202">
        <v>0</v>
      </c>
      <c r="AD3075" s="202">
        <v>0</v>
      </c>
      <c r="AE3075" s="202">
        <v>0</v>
      </c>
      <c r="AF3075" s="202">
        <v>0</v>
      </c>
      <c r="AG3075" s="203"/>
      <c r="AH3075" s="135">
        <v>0</v>
      </c>
      <c r="AI3075" s="135">
        <v>0</v>
      </c>
      <c r="AJ3075" s="202">
        <v>0</v>
      </c>
      <c r="AK3075" s="202">
        <v>0</v>
      </c>
      <c r="AL3075" s="203"/>
      <c r="AM3075" s="205">
        <v>0</v>
      </c>
      <c r="AN3075" s="119">
        <v>0</v>
      </c>
      <c r="AO3075" s="120">
        <v>0</v>
      </c>
      <c r="AP3075" s="39">
        <v>0</v>
      </c>
      <c r="AQ3075" s="141">
        <v>0</v>
      </c>
      <c r="AR3075" s="141">
        <v>0</v>
      </c>
      <c r="AS3075" s="143">
        <v>0</v>
      </c>
      <c r="AT3075" s="144">
        <v>0</v>
      </c>
      <c r="AU3075" s="141">
        <v>0</v>
      </c>
      <c r="AV3075" s="141">
        <v>0</v>
      </c>
      <c r="AW3075" s="143">
        <v>0</v>
      </c>
      <c r="AY3075" s="146"/>
      <c r="AZ3075" s="1282"/>
    </row>
    <row r="3076" spans="1:52" ht="12.75" customHeight="1" x14ac:dyDescent="0.25">
      <c r="A3076" s="356"/>
      <c r="B3076" s="225"/>
      <c r="C3076" s="122"/>
      <c r="D3076" s="357"/>
      <c r="E3076" s="226"/>
      <c r="F3076" s="122"/>
      <c r="G3076" s="126"/>
      <c r="H3076" s="35"/>
      <c r="I3076" s="36"/>
      <c r="J3076" s="37"/>
      <c r="K3076" s="206"/>
      <c r="L3076" s="199"/>
      <c r="M3076" s="200"/>
      <c r="N3076" s="201"/>
      <c r="O3076" s="202"/>
      <c r="P3076" s="202"/>
      <c r="Q3076" s="202"/>
      <c r="R3076" s="202"/>
      <c r="S3076" s="202"/>
      <c r="T3076" s="224"/>
      <c r="U3076" s="133"/>
      <c r="V3076" s="133"/>
      <c r="W3076" s="134"/>
      <c r="X3076" s="134"/>
      <c r="Y3076" s="224"/>
      <c r="Z3076" s="135"/>
      <c r="AA3076" s="204"/>
      <c r="AB3076" s="202"/>
      <c r="AC3076" s="202"/>
      <c r="AD3076" s="202"/>
      <c r="AE3076" s="202"/>
      <c r="AF3076" s="202"/>
      <c r="AG3076" s="224"/>
      <c r="AH3076" s="133"/>
      <c r="AI3076" s="133"/>
      <c r="AJ3076" s="134"/>
      <c r="AK3076" s="134"/>
      <c r="AL3076" s="224"/>
      <c r="AM3076" s="205"/>
      <c r="AN3076" s="119"/>
      <c r="AO3076" s="120"/>
      <c r="AP3076" s="39"/>
      <c r="AQ3076" s="141"/>
      <c r="AR3076" s="141"/>
      <c r="AS3076" s="143"/>
      <c r="AU3076" s="141"/>
      <c r="AV3076" s="141"/>
      <c r="AW3076" s="143"/>
      <c r="AY3076" s="146"/>
      <c r="AZ3076" s="1282"/>
    </row>
    <row r="3077" spans="1:52" ht="12.75" customHeight="1" x14ac:dyDescent="0.25">
      <c r="A3077" s="356"/>
      <c r="B3077" s="225"/>
      <c r="C3077" s="122"/>
      <c r="D3077" s="357"/>
      <c r="E3077" s="226"/>
      <c r="F3077" s="122"/>
      <c r="G3077" s="126"/>
      <c r="H3077" s="35"/>
      <c r="I3077" s="36"/>
      <c r="J3077" s="37"/>
      <c r="K3077" s="244"/>
      <c r="L3077" s="199"/>
      <c r="M3077" s="200"/>
      <c r="N3077" s="201"/>
      <c r="O3077" s="202"/>
      <c r="P3077" s="202"/>
      <c r="Q3077" s="202"/>
      <c r="R3077" s="202"/>
      <c r="S3077" s="202"/>
      <c r="T3077" s="224"/>
      <c r="U3077" s="138"/>
      <c r="V3077" s="138"/>
      <c r="W3077" s="139"/>
      <c r="X3077" s="139"/>
      <c r="Y3077" s="224"/>
      <c r="Z3077" s="210"/>
      <c r="AA3077" s="204"/>
      <c r="AB3077" s="202"/>
      <c r="AC3077" s="202"/>
      <c r="AD3077" s="202"/>
      <c r="AE3077" s="202"/>
      <c r="AF3077" s="202"/>
      <c r="AG3077" s="224"/>
      <c r="AH3077" s="138"/>
      <c r="AI3077" s="138"/>
      <c r="AJ3077" s="139"/>
      <c r="AK3077" s="139"/>
      <c r="AL3077" s="224"/>
      <c r="AM3077" s="140"/>
      <c r="AN3077" s="211"/>
      <c r="AO3077" s="212"/>
      <c r="AP3077" s="39"/>
      <c r="AQ3077" s="141"/>
      <c r="AR3077" s="141"/>
      <c r="AS3077" s="143"/>
      <c r="AU3077" s="141"/>
      <c r="AV3077" s="141"/>
      <c r="AW3077" s="143"/>
      <c r="AY3077" s="146"/>
      <c r="AZ3077" s="1282"/>
    </row>
    <row r="3078" spans="1:52" ht="12.75" customHeight="1" x14ac:dyDescent="0.25">
      <c r="A3078" s="356"/>
      <c r="B3078" s="225"/>
      <c r="C3078" s="122"/>
      <c r="D3078" s="357"/>
      <c r="E3078" s="226"/>
      <c r="F3078" s="122"/>
      <c r="G3078" s="126"/>
      <c r="H3078" s="35"/>
      <c r="I3078" s="36"/>
      <c r="J3078" s="37"/>
      <c r="K3078" s="116" t="s">
        <v>318</v>
      </c>
      <c r="L3078" s="199"/>
      <c r="M3078" s="200"/>
      <c r="N3078" s="201"/>
      <c r="O3078" s="202"/>
      <c r="P3078" s="202"/>
      <c r="Q3078" s="202"/>
      <c r="R3078" s="202"/>
      <c r="S3078" s="202"/>
      <c r="T3078" s="224"/>
      <c r="U3078" s="138"/>
      <c r="V3078" s="138"/>
      <c r="W3078" s="139"/>
      <c r="X3078" s="139"/>
      <c r="Y3078" s="224"/>
      <c r="Z3078" s="210"/>
      <c r="AA3078" s="204"/>
      <c r="AB3078" s="202"/>
      <c r="AC3078" s="202"/>
      <c r="AD3078" s="202"/>
      <c r="AE3078" s="202"/>
      <c r="AF3078" s="202"/>
      <c r="AG3078" s="224"/>
      <c r="AH3078" s="138"/>
      <c r="AI3078" s="138"/>
      <c r="AJ3078" s="139"/>
      <c r="AK3078" s="139"/>
      <c r="AL3078" s="224"/>
      <c r="AM3078" s="140"/>
      <c r="AN3078" s="211"/>
      <c r="AO3078" s="212"/>
      <c r="AP3078" s="39"/>
      <c r="AQ3078" s="141"/>
      <c r="AR3078" s="141"/>
      <c r="AS3078" s="143"/>
      <c r="AU3078" s="141"/>
      <c r="AV3078" s="141"/>
      <c r="AW3078" s="143"/>
      <c r="AY3078" s="146"/>
      <c r="AZ3078" s="1282"/>
    </row>
    <row r="3079" spans="1:52" x14ac:dyDescent="0.25">
      <c r="A3079" s="356"/>
      <c r="B3079" s="225"/>
      <c r="C3079" s="122"/>
      <c r="D3079" s="357"/>
      <c r="E3079" s="226"/>
      <c r="F3079" s="122"/>
      <c r="G3079" s="126"/>
      <c r="H3079" s="35"/>
      <c r="I3079" s="36"/>
      <c r="J3079" s="37"/>
      <c r="K3079" s="116" t="s">
        <v>319</v>
      </c>
      <c r="L3079" s="199"/>
      <c r="M3079" s="200"/>
      <c r="N3079" s="201"/>
      <c r="O3079" s="202"/>
      <c r="P3079" s="202"/>
      <c r="Q3079" s="202"/>
      <c r="R3079" s="202"/>
      <c r="S3079" s="202"/>
      <c r="T3079" s="224"/>
      <c r="U3079" s="138"/>
      <c r="V3079" s="138"/>
      <c r="W3079" s="139"/>
      <c r="X3079" s="139"/>
      <c r="Y3079" s="224"/>
      <c r="Z3079" s="210"/>
      <c r="AA3079" s="204"/>
      <c r="AB3079" s="202"/>
      <c r="AC3079" s="202"/>
      <c r="AD3079" s="202"/>
      <c r="AE3079" s="202"/>
      <c r="AF3079" s="202"/>
      <c r="AG3079" s="224"/>
      <c r="AH3079" s="138"/>
      <c r="AI3079" s="138"/>
      <c r="AJ3079" s="139"/>
      <c r="AK3079" s="139"/>
      <c r="AL3079" s="224"/>
      <c r="AM3079" s="140"/>
      <c r="AN3079" s="211"/>
      <c r="AO3079" s="212"/>
      <c r="AP3079" s="39"/>
      <c r="AQ3079" s="141"/>
      <c r="AR3079" s="141"/>
      <c r="AS3079" s="143"/>
      <c r="AU3079" s="141"/>
      <c r="AV3079" s="141"/>
      <c r="AW3079" s="143"/>
      <c r="AY3079" s="146"/>
      <c r="AZ3079" s="1282"/>
    </row>
    <row r="3080" spans="1:52" ht="12.75" customHeight="1" x14ac:dyDescent="0.25">
      <c r="A3080" s="356"/>
      <c r="B3080" s="225"/>
      <c r="C3080" s="122"/>
      <c r="D3080" s="357"/>
      <c r="E3080" s="226"/>
      <c r="F3080" s="122"/>
      <c r="G3080" s="126"/>
      <c r="H3080" s="35"/>
      <c r="I3080" s="36"/>
      <c r="J3080" s="37"/>
      <c r="K3080" s="244"/>
      <c r="L3080" s="199"/>
      <c r="M3080" s="200"/>
      <c r="N3080" s="201"/>
      <c r="O3080" s="202"/>
      <c r="P3080" s="202"/>
      <c r="Q3080" s="202"/>
      <c r="R3080" s="202"/>
      <c r="S3080" s="202"/>
      <c r="T3080" s="224"/>
      <c r="U3080" s="138"/>
      <c r="V3080" s="138"/>
      <c r="W3080" s="139"/>
      <c r="X3080" s="139"/>
      <c r="Y3080" s="224"/>
      <c r="Z3080" s="210"/>
      <c r="AA3080" s="204"/>
      <c r="AB3080" s="202"/>
      <c r="AC3080" s="202"/>
      <c r="AD3080" s="202"/>
      <c r="AE3080" s="202"/>
      <c r="AF3080" s="202"/>
      <c r="AG3080" s="224"/>
      <c r="AH3080" s="138"/>
      <c r="AI3080" s="138"/>
      <c r="AJ3080" s="139"/>
      <c r="AK3080" s="139"/>
      <c r="AL3080" s="224"/>
      <c r="AM3080" s="140"/>
      <c r="AN3080" s="211"/>
      <c r="AO3080" s="212"/>
      <c r="AP3080" s="39"/>
      <c r="AQ3080" s="141"/>
      <c r="AR3080" s="141"/>
      <c r="AS3080" s="143"/>
      <c r="AU3080" s="141"/>
      <c r="AV3080" s="141"/>
      <c r="AW3080" s="143"/>
      <c r="AY3080" s="146"/>
      <c r="AZ3080" s="1282"/>
    </row>
    <row r="3081" spans="1:52" ht="35.1" customHeight="1" x14ac:dyDescent="0.25">
      <c r="A3081" s="15" t="s">
        <v>3501</v>
      </c>
      <c r="B3081" s="121">
        <v>10</v>
      </c>
      <c r="C3081" s="122" t="s">
        <v>237</v>
      </c>
      <c r="D3081" s="123">
        <v>1000</v>
      </c>
      <c r="F3081" s="125">
        <v>12</v>
      </c>
      <c r="G3081" s="126">
        <v>2</v>
      </c>
      <c r="H3081" s="35" t="str">
        <f t="shared" si="2371"/>
        <v>023</v>
      </c>
      <c r="I3081" s="36" t="s">
        <v>207</v>
      </c>
      <c r="J3081" s="37" t="s">
        <v>3527</v>
      </c>
      <c r="K3081" s="348" t="s">
        <v>3528</v>
      </c>
      <c r="L3081" s="128">
        <v>236</v>
      </c>
      <c r="M3081" s="129">
        <v>236</v>
      </c>
      <c r="N3081" s="130"/>
      <c r="O3081" s="131"/>
      <c r="P3081" s="131"/>
      <c r="Q3081" s="131"/>
      <c r="R3081" s="131"/>
      <c r="S3081" s="131"/>
      <c r="T3081" s="132" t="str">
        <f t="shared" ref="T3081:T3084" si="2402">IF(SUM(N3081:S3081)=U3081,"OK",SUM(N3081:S3081)-U3081)</f>
        <v>OK</v>
      </c>
      <c r="U3081" s="138"/>
      <c r="V3081" s="138"/>
      <c r="W3081" s="139"/>
      <c r="X3081" s="139"/>
      <c r="Y3081" s="132" t="str">
        <f t="shared" ref="Y3081:Y3084" si="2403">IF(SUM(W3081:X3081)=Z3081,"OK",SUM(W3081:X3081)-Z3081)</f>
        <v>OK</v>
      </c>
      <c r="Z3081" s="210"/>
      <c r="AA3081" s="204"/>
      <c r="AB3081" s="202"/>
      <c r="AC3081" s="202"/>
      <c r="AD3081" s="202"/>
      <c r="AE3081" s="202"/>
      <c r="AF3081" s="202"/>
      <c r="AG3081" s="132" t="str">
        <f t="shared" ref="AG3081:AG3084" si="2404">IF(SUM(AA3081:AF3081)=AH3081,"OK",SUM(AA3081:AF3081)-AH3081)</f>
        <v>OK</v>
      </c>
      <c r="AH3081" s="138"/>
      <c r="AI3081" s="138"/>
      <c r="AJ3081" s="139"/>
      <c r="AK3081" s="139"/>
      <c r="AL3081" s="132" t="str">
        <f t="shared" ref="AL3081:AL3084" si="2405">IF(SUM(AJ3081:AK3081)=AM3081,"OK",SUM(AJ3081:AK3081)-AM3081)</f>
        <v>OK</v>
      </c>
      <c r="AM3081" s="140"/>
      <c r="AN3081" s="119">
        <f t="shared" ref="AN3081:AN3084" si="2406">L3081+U3081+V3081+Z3081</f>
        <v>236</v>
      </c>
      <c r="AO3081" s="120">
        <f t="shared" ref="AO3081:AO3084" si="2407">M3081+AH3081+AI3081+AM3081</f>
        <v>236</v>
      </c>
      <c r="AP3081" s="39">
        <f>L3081</f>
        <v>236</v>
      </c>
      <c r="AQ3081" s="141">
        <f>AN3081</f>
        <v>236</v>
      </c>
      <c r="AR3081" s="142">
        <f>AQ3081-AP3081</f>
        <v>0</v>
      </c>
      <c r="AS3081" s="143">
        <f>AR3081/AP3081</f>
        <v>0</v>
      </c>
      <c r="AT3081" s="144">
        <f>M3081</f>
        <v>236</v>
      </c>
      <c r="AU3081" s="141">
        <f>AO3081</f>
        <v>236</v>
      </c>
      <c r="AV3081" s="142">
        <f>AU3081-AT3081</f>
        <v>0</v>
      </c>
      <c r="AW3081" s="143">
        <f>AV3081/AT3081</f>
        <v>0</v>
      </c>
      <c r="AY3081" s="146" t="str">
        <f>RIGHT(LEFT(I3081,3),2)&amp;"."&amp;RIGHT(LEFT(I3081,5),2)</f>
        <v>33.00</v>
      </c>
      <c r="AZ3081" s="1282" t="b">
        <f>COUNTIF('[1]Codes SEC'!$B$2:$B$250,Ministres!AY3081)&gt;0</f>
        <v>1</v>
      </c>
    </row>
    <row r="3082" spans="1:52" ht="35.1" customHeight="1" x14ac:dyDescent="0.25">
      <c r="A3082" s="15" t="s">
        <v>3501</v>
      </c>
      <c r="B3082" s="121">
        <v>10</v>
      </c>
      <c r="C3082" s="122" t="s">
        <v>237</v>
      </c>
      <c r="D3082" s="123">
        <v>1000</v>
      </c>
      <c r="F3082" s="125">
        <v>12</v>
      </c>
      <c r="G3082" s="126">
        <v>2</v>
      </c>
      <c r="H3082" s="35" t="str">
        <f t="shared" si="2371"/>
        <v>023</v>
      </c>
      <c r="I3082" s="36" t="s">
        <v>207</v>
      </c>
      <c r="J3082" s="37" t="s">
        <v>3529</v>
      </c>
      <c r="K3082" s="244" t="s">
        <v>1761</v>
      </c>
      <c r="L3082" s="128">
        <v>315</v>
      </c>
      <c r="M3082" s="129">
        <v>315</v>
      </c>
      <c r="N3082" s="130"/>
      <c r="O3082" s="131"/>
      <c r="P3082" s="131"/>
      <c r="Q3082" s="131"/>
      <c r="R3082" s="131"/>
      <c r="S3082" s="131"/>
      <c r="T3082" s="132" t="str">
        <f t="shared" si="2402"/>
        <v>OK</v>
      </c>
      <c r="U3082" s="138"/>
      <c r="V3082" s="138"/>
      <c r="W3082" s="139"/>
      <c r="X3082" s="139"/>
      <c r="Y3082" s="132" t="str">
        <f t="shared" si="2403"/>
        <v>OK</v>
      </c>
      <c r="Z3082" s="210"/>
      <c r="AA3082" s="204"/>
      <c r="AB3082" s="202"/>
      <c r="AC3082" s="202"/>
      <c r="AD3082" s="202"/>
      <c r="AE3082" s="202"/>
      <c r="AF3082" s="202"/>
      <c r="AG3082" s="132" t="str">
        <f t="shared" si="2404"/>
        <v>OK</v>
      </c>
      <c r="AH3082" s="138"/>
      <c r="AI3082" s="138"/>
      <c r="AJ3082" s="139"/>
      <c r="AK3082" s="139"/>
      <c r="AL3082" s="132" t="str">
        <f t="shared" si="2405"/>
        <v>OK</v>
      </c>
      <c r="AM3082" s="140"/>
      <c r="AN3082" s="119">
        <f t="shared" si="2406"/>
        <v>315</v>
      </c>
      <c r="AO3082" s="120">
        <f t="shared" si="2407"/>
        <v>315</v>
      </c>
      <c r="AP3082" s="39">
        <f>L3082</f>
        <v>315</v>
      </c>
      <c r="AQ3082" s="141">
        <f>AN3082</f>
        <v>315</v>
      </c>
      <c r="AR3082" s="142">
        <f>AQ3082-AP3082</f>
        <v>0</v>
      </c>
      <c r="AS3082" s="143">
        <f>AR3082/AP3082</f>
        <v>0</v>
      </c>
      <c r="AT3082" s="144">
        <f>M3082</f>
        <v>315</v>
      </c>
      <c r="AU3082" s="141">
        <f>AO3082</f>
        <v>315</v>
      </c>
      <c r="AV3082" s="142">
        <f>AU3082-AT3082</f>
        <v>0</v>
      </c>
      <c r="AW3082" s="143">
        <f>AV3082/AT3082</f>
        <v>0</v>
      </c>
      <c r="AY3082" s="146" t="str">
        <f>RIGHT(LEFT(I3082,3),2)&amp;"."&amp;RIGHT(LEFT(I3082,5),2)</f>
        <v>33.00</v>
      </c>
      <c r="AZ3082" s="1282" t="b">
        <f>COUNTIF('[1]Codes SEC'!$B$2:$B$250,Ministres!AY3082)&gt;0</f>
        <v>1</v>
      </c>
    </row>
    <row r="3083" spans="1:52" ht="35.1" customHeight="1" x14ac:dyDescent="0.25">
      <c r="A3083" s="15" t="s">
        <v>3501</v>
      </c>
      <c r="B3083" s="225" t="s">
        <v>265</v>
      </c>
      <c r="C3083" s="122" t="s">
        <v>237</v>
      </c>
      <c r="D3083" s="123">
        <v>1000</v>
      </c>
      <c r="E3083" s="226"/>
      <c r="F3083" s="122">
        <v>12</v>
      </c>
      <c r="G3083" s="227">
        <v>1</v>
      </c>
      <c r="H3083" s="228" t="str">
        <f t="shared" si="2371"/>
        <v>023</v>
      </c>
      <c r="I3083" s="229">
        <v>83300000</v>
      </c>
      <c r="J3083" s="230" t="s">
        <v>3530</v>
      </c>
      <c r="K3083" s="231" t="s">
        <v>3531</v>
      </c>
      <c r="L3083" s="232">
        <v>0</v>
      </c>
      <c r="M3083" s="233">
        <v>0</v>
      </c>
      <c r="N3083" s="130"/>
      <c r="O3083" s="131"/>
      <c r="P3083" s="131"/>
      <c r="Q3083" s="131"/>
      <c r="R3083" s="131"/>
      <c r="S3083" s="131"/>
      <c r="T3083" s="132" t="str">
        <f>IF(SUM(N3083:S3083)=U3083,"OK",SUM(N3083:S3083)-U3083)</f>
        <v>OK</v>
      </c>
      <c r="U3083" s="138"/>
      <c r="V3083" s="138"/>
      <c r="W3083" s="139"/>
      <c r="X3083" s="139"/>
      <c r="Y3083" s="132" t="str">
        <f>IF(SUM(W3083:X3083)=Z3083,"OK",SUM(W3083:X3083)-Z3083)</f>
        <v>OK</v>
      </c>
      <c r="Z3083" s="210"/>
      <c r="AA3083" s="204"/>
      <c r="AB3083" s="202"/>
      <c r="AC3083" s="202"/>
      <c r="AD3083" s="202"/>
      <c r="AE3083" s="202"/>
      <c r="AF3083" s="202"/>
      <c r="AG3083" s="132" t="str">
        <f>IF(SUM(AA3083:AF3083)=AH3083,"OK",SUM(AA3083:AF3083)-AH3083)</f>
        <v>OK</v>
      </c>
      <c r="AH3083" s="138"/>
      <c r="AI3083" s="138"/>
      <c r="AJ3083" s="139"/>
      <c r="AK3083" s="139"/>
      <c r="AL3083" s="132" t="str">
        <f>IF(SUM(AJ3083:AK3083)=AM3083,"OK",SUM(AJ3083:AK3083)-AM3083)</f>
        <v>OK</v>
      </c>
      <c r="AM3083" s="140"/>
      <c r="AN3083" s="119">
        <f>L3083+U3083+V3083+Z3083</f>
        <v>0</v>
      </c>
      <c r="AO3083" s="120">
        <f>M3083+AH3083+AI3083+AM3083</f>
        <v>0</v>
      </c>
      <c r="AP3083" s="39">
        <f>L3083</f>
        <v>0</v>
      </c>
      <c r="AQ3083" s="141">
        <f>AN3083</f>
        <v>0</v>
      </c>
      <c r="AR3083" s="142">
        <f>AQ3083-AP3083</f>
        <v>0</v>
      </c>
      <c r="AS3083" s="143" t="e">
        <f>AR3083/AP3083</f>
        <v>#DIV/0!</v>
      </c>
      <c r="AT3083" s="144">
        <f>M3083</f>
        <v>0</v>
      </c>
      <c r="AU3083" s="141">
        <f>AO3083</f>
        <v>0</v>
      </c>
      <c r="AV3083" s="142">
        <f>AU3083-AT3083</f>
        <v>0</v>
      </c>
      <c r="AW3083" s="143" t="e">
        <f>AV3083/AT3083</f>
        <v>#DIV/0!</v>
      </c>
      <c r="AY3083" s="146" t="str">
        <f>RIGHT(LEFT(I3083,3),2)&amp;"."&amp;RIGHT(LEFT(I3083,5),2)</f>
        <v>33.00</v>
      </c>
      <c r="AZ3083" s="1282" t="b">
        <f>COUNTIF('[1]Codes SEC'!$B$2:$B$250,Ministres!AY3083)&gt;0</f>
        <v>1</v>
      </c>
    </row>
    <row r="3084" spans="1:52" ht="35.1" customHeight="1" x14ac:dyDescent="0.25">
      <c r="A3084" s="15" t="s">
        <v>3501</v>
      </c>
      <c r="B3084" s="225" t="s">
        <v>265</v>
      </c>
      <c r="C3084" s="122" t="s">
        <v>237</v>
      </c>
      <c r="D3084" s="123">
        <v>1000</v>
      </c>
      <c r="E3084" s="226"/>
      <c r="F3084" s="122">
        <v>12</v>
      </c>
      <c r="G3084" s="227">
        <v>1</v>
      </c>
      <c r="H3084" s="228" t="str">
        <f t="shared" si="2371"/>
        <v>023</v>
      </c>
      <c r="I3084" s="229">
        <v>84340000</v>
      </c>
      <c r="J3084" s="230" t="s">
        <v>3532</v>
      </c>
      <c r="K3084" s="231" t="s">
        <v>3533</v>
      </c>
      <c r="L3084" s="232">
        <v>0</v>
      </c>
      <c r="M3084" s="233">
        <v>0</v>
      </c>
      <c r="N3084" s="130"/>
      <c r="O3084" s="131"/>
      <c r="P3084" s="131"/>
      <c r="Q3084" s="131"/>
      <c r="R3084" s="131"/>
      <c r="S3084" s="131"/>
      <c r="T3084" s="132" t="str">
        <f t="shared" si="2402"/>
        <v>OK</v>
      </c>
      <c r="U3084" s="138"/>
      <c r="V3084" s="138"/>
      <c r="W3084" s="139"/>
      <c r="X3084" s="139"/>
      <c r="Y3084" s="132" t="str">
        <f t="shared" si="2403"/>
        <v>OK</v>
      </c>
      <c r="Z3084" s="210"/>
      <c r="AA3084" s="204"/>
      <c r="AB3084" s="202"/>
      <c r="AC3084" s="202"/>
      <c r="AD3084" s="202"/>
      <c r="AE3084" s="202"/>
      <c r="AF3084" s="202"/>
      <c r="AG3084" s="132" t="str">
        <f t="shared" si="2404"/>
        <v>OK</v>
      </c>
      <c r="AH3084" s="138"/>
      <c r="AI3084" s="138"/>
      <c r="AJ3084" s="139"/>
      <c r="AK3084" s="139"/>
      <c r="AL3084" s="132" t="str">
        <f t="shared" si="2405"/>
        <v>OK</v>
      </c>
      <c r="AM3084" s="140"/>
      <c r="AN3084" s="119">
        <f t="shared" si="2406"/>
        <v>0</v>
      </c>
      <c r="AO3084" s="120">
        <f t="shared" si="2407"/>
        <v>0</v>
      </c>
      <c r="AP3084" s="39">
        <f>L3084</f>
        <v>0</v>
      </c>
      <c r="AQ3084" s="141">
        <f>AN3084</f>
        <v>0</v>
      </c>
      <c r="AR3084" s="142">
        <f>AQ3084-AP3084</f>
        <v>0</v>
      </c>
      <c r="AS3084" s="143" t="e">
        <f>AR3084/AP3084</f>
        <v>#DIV/0!</v>
      </c>
      <c r="AT3084" s="144">
        <f>M3084</f>
        <v>0</v>
      </c>
      <c r="AU3084" s="141">
        <f>AO3084</f>
        <v>0</v>
      </c>
      <c r="AV3084" s="142">
        <f>AU3084-AT3084</f>
        <v>0</v>
      </c>
      <c r="AW3084" s="143" t="e">
        <f>AV3084/AT3084</f>
        <v>#DIV/0!</v>
      </c>
      <c r="AY3084" s="146" t="str">
        <f>RIGHT(LEFT(I3084,3),2)&amp;"."&amp;RIGHT(LEFT(I3084,5),2)</f>
        <v>43.40</v>
      </c>
      <c r="AZ3084" s="1282" t="b">
        <f>COUNTIF('[1]Codes SEC'!$B$2:$B$250,Ministres!AY3084)&gt;0</f>
        <v>1</v>
      </c>
    </row>
    <row r="3085" spans="1:52" ht="12.75" customHeight="1" x14ac:dyDescent="0.25">
      <c r="A3085" s="148"/>
      <c r="B3085" s="1299"/>
      <c r="C3085" s="150"/>
      <c r="D3085" s="151"/>
      <c r="E3085" s="1300"/>
      <c r="F3085" s="153"/>
      <c r="G3085" s="154"/>
      <c r="H3085" s="155"/>
      <c r="I3085" s="156"/>
      <c r="J3085" s="157"/>
      <c r="K3085" s="158" t="s">
        <v>70</v>
      </c>
      <c r="L3085" s="159">
        <f t="shared" ref="L3085:S3085" si="2408">L3083+L3081+L3082+L3084</f>
        <v>551</v>
      </c>
      <c r="M3085" s="1298">
        <f t="shared" si="2408"/>
        <v>551</v>
      </c>
      <c r="N3085" s="1287">
        <f t="shared" si="2408"/>
        <v>0</v>
      </c>
      <c r="O3085" s="1288">
        <f t="shared" si="2408"/>
        <v>0</v>
      </c>
      <c r="P3085" s="1288">
        <f t="shared" si="2408"/>
        <v>0</v>
      </c>
      <c r="Q3085" s="1288">
        <f t="shared" si="2408"/>
        <v>0</v>
      </c>
      <c r="R3085" s="1288">
        <f t="shared" si="2408"/>
        <v>0</v>
      </c>
      <c r="S3085" s="1288">
        <f t="shared" si="2408"/>
        <v>0</v>
      </c>
      <c r="T3085" s="1289"/>
      <c r="U3085" s="1290">
        <f>U3083+U3081+U3082+U3084</f>
        <v>0</v>
      </c>
      <c r="V3085" s="1290">
        <f>V3083+V3081+V3082+V3084</f>
        <v>0</v>
      </c>
      <c r="W3085" s="1288">
        <f>W3083+W3081+W3082+W3084</f>
        <v>0</v>
      </c>
      <c r="X3085" s="1288">
        <f>X3083+X3081+X3082+X3084</f>
        <v>0</v>
      </c>
      <c r="Y3085" s="1289"/>
      <c r="Z3085" s="1290">
        <f t="shared" ref="Z3085:AF3085" si="2409">Z3083+Z3081+Z3082+Z3084</f>
        <v>0</v>
      </c>
      <c r="AA3085" s="165">
        <f t="shared" si="2409"/>
        <v>0</v>
      </c>
      <c r="AB3085" s="1288">
        <f t="shared" si="2409"/>
        <v>0</v>
      </c>
      <c r="AC3085" s="1288">
        <f t="shared" si="2409"/>
        <v>0</v>
      </c>
      <c r="AD3085" s="1288">
        <f t="shared" si="2409"/>
        <v>0</v>
      </c>
      <c r="AE3085" s="1288">
        <f t="shared" si="2409"/>
        <v>0</v>
      </c>
      <c r="AF3085" s="1288">
        <f t="shared" si="2409"/>
        <v>0</v>
      </c>
      <c r="AG3085" s="1289"/>
      <c r="AH3085" s="1290">
        <f>AH3083+AH3081+AH3082+AH3084</f>
        <v>0</v>
      </c>
      <c r="AI3085" s="1290">
        <f>AI3083+AI3081+AI3082+AI3084</f>
        <v>0</v>
      </c>
      <c r="AJ3085" s="1288">
        <f>AJ3083+AJ3081+AJ3082+AJ3084</f>
        <v>0</v>
      </c>
      <c r="AK3085" s="1288">
        <f>AK3083+AK3081+AK3082+AK3084</f>
        <v>0</v>
      </c>
      <c r="AL3085" s="1289"/>
      <c r="AM3085" s="1291">
        <f t="shared" ref="AM3085:AW3085" si="2410">AM3083+AM3081+AM3082+AM3084</f>
        <v>0</v>
      </c>
      <c r="AN3085" s="167">
        <f t="shared" si="2410"/>
        <v>551</v>
      </c>
      <c r="AO3085" s="1292">
        <f t="shared" si="2410"/>
        <v>551</v>
      </c>
      <c r="AP3085" s="169">
        <f t="shared" si="2410"/>
        <v>551</v>
      </c>
      <c r="AQ3085" s="1293">
        <f t="shared" si="2410"/>
        <v>551</v>
      </c>
      <c r="AR3085" s="1294">
        <f t="shared" si="2410"/>
        <v>0</v>
      </c>
      <c r="AS3085" s="1295" t="e">
        <f t="shared" si="2410"/>
        <v>#DIV/0!</v>
      </c>
      <c r="AT3085" s="1296">
        <f t="shared" si="2410"/>
        <v>551</v>
      </c>
      <c r="AU3085" s="1293">
        <f t="shared" si="2410"/>
        <v>551</v>
      </c>
      <c r="AV3085" s="1294">
        <f t="shared" si="2410"/>
        <v>0</v>
      </c>
      <c r="AW3085" s="1295" t="e">
        <f t="shared" si="2410"/>
        <v>#DIV/0!</v>
      </c>
      <c r="AY3085" s="146"/>
      <c r="AZ3085" s="1282"/>
    </row>
    <row r="3086" spans="1:52" ht="12.75" customHeight="1" x14ac:dyDescent="0.25">
      <c r="A3086" s="174"/>
      <c r="B3086" s="175"/>
      <c r="C3086" s="176"/>
      <c r="D3086" s="177"/>
      <c r="E3086" s="178"/>
      <c r="F3086" s="177"/>
      <c r="G3086" s="179"/>
      <c r="H3086" s="180"/>
      <c r="I3086" s="181"/>
      <c r="J3086" s="182"/>
      <c r="K3086" s="183" t="s">
        <v>366</v>
      </c>
      <c r="L3086" s="184">
        <f t="shared" ref="L3086:AW3086" si="2411">L3085</f>
        <v>551</v>
      </c>
      <c r="M3086" s="355">
        <f t="shared" si="2411"/>
        <v>551</v>
      </c>
      <c r="N3086" s="186">
        <f t="shared" si="2411"/>
        <v>0</v>
      </c>
      <c r="O3086" s="187">
        <f t="shared" si="2411"/>
        <v>0</v>
      </c>
      <c r="P3086" s="187">
        <f t="shared" si="2411"/>
        <v>0</v>
      </c>
      <c r="Q3086" s="187">
        <f t="shared" si="2411"/>
        <v>0</v>
      </c>
      <c r="R3086" s="187">
        <f t="shared" si="2411"/>
        <v>0</v>
      </c>
      <c r="S3086" s="187">
        <f t="shared" si="2411"/>
        <v>0</v>
      </c>
      <c r="T3086" s="188"/>
      <c r="U3086" s="187">
        <f t="shared" si="2411"/>
        <v>0</v>
      </c>
      <c r="V3086" s="187">
        <f t="shared" si="2411"/>
        <v>0</v>
      </c>
      <c r="W3086" s="187">
        <f t="shared" si="2411"/>
        <v>0</v>
      </c>
      <c r="X3086" s="187">
        <f t="shared" si="2411"/>
        <v>0</v>
      </c>
      <c r="Y3086" s="188"/>
      <c r="Z3086" s="187">
        <f t="shared" si="2411"/>
        <v>0</v>
      </c>
      <c r="AA3086" s="189">
        <f t="shared" si="2411"/>
        <v>0</v>
      </c>
      <c r="AB3086" s="187">
        <f t="shared" si="2411"/>
        <v>0</v>
      </c>
      <c r="AC3086" s="187">
        <f t="shared" si="2411"/>
        <v>0</v>
      </c>
      <c r="AD3086" s="187">
        <f t="shared" si="2411"/>
        <v>0</v>
      </c>
      <c r="AE3086" s="187">
        <f t="shared" si="2411"/>
        <v>0</v>
      </c>
      <c r="AF3086" s="187">
        <f t="shared" si="2411"/>
        <v>0</v>
      </c>
      <c r="AG3086" s="188"/>
      <c r="AH3086" s="187">
        <f t="shared" si="2411"/>
        <v>0</v>
      </c>
      <c r="AI3086" s="187">
        <f t="shared" si="2411"/>
        <v>0</v>
      </c>
      <c r="AJ3086" s="187">
        <f t="shared" si="2411"/>
        <v>0</v>
      </c>
      <c r="AK3086" s="187">
        <f t="shared" si="2411"/>
        <v>0</v>
      </c>
      <c r="AL3086" s="188"/>
      <c r="AM3086" s="190">
        <f t="shared" si="2411"/>
        <v>0</v>
      </c>
      <c r="AN3086" s="191">
        <f>AN3085</f>
        <v>551</v>
      </c>
      <c r="AO3086" s="190">
        <f t="shared" si="2411"/>
        <v>551</v>
      </c>
      <c r="AP3086" s="184">
        <f t="shared" si="2411"/>
        <v>551</v>
      </c>
      <c r="AQ3086" s="192">
        <f t="shared" si="2411"/>
        <v>551</v>
      </c>
      <c r="AR3086" s="193">
        <f t="shared" si="2411"/>
        <v>0</v>
      </c>
      <c r="AS3086" s="194" t="e">
        <f t="shared" si="2411"/>
        <v>#DIV/0!</v>
      </c>
      <c r="AT3086" s="195">
        <f t="shared" si="2411"/>
        <v>551</v>
      </c>
      <c r="AU3086" s="192">
        <f t="shared" si="2411"/>
        <v>551</v>
      </c>
      <c r="AV3086" s="193">
        <f t="shared" si="2411"/>
        <v>0</v>
      </c>
      <c r="AW3086" s="194" t="e">
        <f t="shared" si="2411"/>
        <v>#DIV/0!</v>
      </c>
      <c r="AX3086" s="12"/>
      <c r="AY3086" s="146"/>
      <c r="AZ3086" s="1282"/>
    </row>
    <row r="3087" spans="1:52" ht="12.75" customHeight="1" x14ac:dyDescent="0.25">
      <c r="A3087" s="15"/>
      <c r="C3087" s="122"/>
      <c r="D3087" s="123"/>
      <c r="F3087" s="125"/>
      <c r="G3087" s="34"/>
      <c r="H3087" s="35"/>
      <c r="I3087" s="36"/>
      <c r="J3087" s="37"/>
      <c r="K3087" s="198" t="s">
        <v>72</v>
      </c>
      <c r="L3087" s="199">
        <v>0</v>
      </c>
      <c r="M3087" s="200">
        <v>0</v>
      </c>
      <c r="N3087" s="201">
        <v>0</v>
      </c>
      <c r="O3087" s="202">
        <v>0</v>
      </c>
      <c r="P3087" s="202">
        <v>0</v>
      </c>
      <c r="Q3087" s="202">
        <v>0</v>
      </c>
      <c r="R3087" s="202">
        <v>0</v>
      </c>
      <c r="S3087" s="202">
        <v>0</v>
      </c>
      <c r="T3087" s="203"/>
      <c r="U3087" s="135">
        <v>0</v>
      </c>
      <c r="V3087" s="135">
        <v>0</v>
      </c>
      <c r="W3087" s="202">
        <v>0</v>
      </c>
      <c r="X3087" s="202">
        <v>0</v>
      </c>
      <c r="Y3087" s="203"/>
      <c r="Z3087" s="135">
        <v>0</v>
      </c>
      <c r="AA3087" s="204">
        <v>0</v>
      </c>
      <c r="AB3087" s="202">
        <v>0</v>
      </c>
      <c r="AC3087" s="202">
        <v>0</v>
      </c>
      <c r="AD3087" s="202">
        <v>0</v>
      </c>
      <c r="AE3087" s="202">
        <v>0</v>
      </c>
      <c r="AF3087" s="202">
        <v>0</v>
      </c>
      <c r="AG3087" s="203"/>
      <c r="AH3087" s="135">
        <v>0</v>
      </c>
      <c r="AI3087" s="135">
        <v>0</v>
      </c>
      <c r="AJ3087" s="202">
        <v>0</v>
      </c>
      <c r="AK3087" s="202">
        <v>0</v>
      </c>
      <c r="AL3087" s="203"/>
      <c r="AM3087" s="205">
        <v>0</v>
      </c>
      <c r="AN3087" s="119">
        <v>0</v>
      </c>
      <c r="AO3087" s="120">
        <v>0</v>
      </c>
      <c r="AP3087" s="39">
        <v>0</v>
      </c>
      <c r="AQ3087" s="141">
        <v>0</v>
      </c>
      <c r="AR3087" s="141">
        <v>0</v>
      </c>
      <c r="AS3087" s="143">
        <v>0</v>
      </c>
      <c r="AT3087" s="144">
        <v>0</v>
      </c>
      <c r="AU3087" s="141">
        <v>0</v>
      </c>
      <c r="AV3087" s="141">
        <v>0</v>
      </c>
      <c r="AW3087" s="143">
        <v>0</v>
      </c>
      <c r="AY3087" s="146"/>
      <c r="AZ3087" s="1282"/>
    </row>
    <row r="3088" spans="1:52" ht="12.75" customHeight="1" x14ac:dyDescent="0.25">
      <c r="A3088" s="15"/>
      <c r="C3088" s="122"/>
      <c r="D3088" s="123"/>
      <c r="F3088" s="125"/>
      <c r="G3088" s="126"/>
      <c r="H3088" s="35"/>
      <c r="I3088" s="36"/>
      <c r="J3088" s="37"/>
      <c r="K3088" s="198" t="s">
        <v>73</v>
      </c>
      <c r="L3088" s="199">
        <v>0</v>
      </c>
      <c r="M3088" s="200">
        <v>0</v>
      </c>
      <c r="N3088" s="201">
        <v>0</v>
      </c>
      <c r="O3088" s="202">
        <v>0</v>
      </c>
      <c r="P3088" s="202">
        <v>0</v>
      </c>
      <c r="Q3088" s="202">
        <v>0</v>
      </c>
      <c r="R3088" s="202">
        <v>0</v>
      </c>
      <c r="S3088" s="202">
        <v>0</v>
      </c>
      <c r="T3088" s="203"/>
      <c r="U3088" s="135">
        <v>0</v>
      </c>
      <c r="V3088" s="135">
        <v>0</v>
      </c>
      <c r="W3088" s="202">
        <v>0</v>
      </c>
      <c r="X3088" s="202">
        <v>0</v>
      </c>
      <c r="Y3088" s="203"/>
      <c r="Z3088" s="135">
        <v>0</v>
      </c>
      <c r="AA3088" s="204">
        <v>0</v>
      </c>
      <c r="AB3088" s="202">
        <v>0</v>
      </c>
      <c r="AC3088" s="202">
        <v>0</v>
      </c>
      <c r="AD3088" s="202">
        <v>0</v>
      </c>
      <c r="AE3088" s="202">
        <v>0</v>
      </c>
      <c r="AF3088" s="202">
        <v>0</v>
      </c>
      <c r="AG3088" s="203"/>
      <c r="AH3088" s="135">
        <v>0</v>
      </c>
      <c r="AI3088" s="135">
        <v>0</v>
      </c>
      <c r="AJ3088" s="202">
        <v>0</v>
      </c>
      <c r="AK3088" s="202">
        <v>0</v>
      </c>
      <c r="AL3088" s="203"/>
      <c r="AM3088" s="205">
        <v>0</v>
      </c>
      <c r="AN3088" s="119">
        <v>0</v>
      </c>
      <c r="AO3088" s="120">
        <v>0</v>
      </c>
      <c r="AP3088" s="39">
        <v>0</v>
      </c>
      <c r="AQ3088" s="141">
        <v>0</v>
      </c>
      <c r="AR3088" s="141">
        <v>0</v>
      </c>
      <c r="AS3088" s="143">
        <v>0</v>
      </c>
      <c r="AT3088" s="144">
        <v>0</v>
      </c>
      <c r="AU3088" s="141">
        <v>0</v>
      </c>
      <c r="AV3088" s="141">
        <v>0</v>
      </c>
      <c r="AW3088" s="143">
        <v>0</v>
      </c>
      <c r="AY3088" s="146"/>
      <c r="AZ3088" s="1282"/>
    </row>
    <row r="3089" spans="1:52" ht="12.75" customHeight="1" x14ac:dyDescent="0.25">
      <c r="A3089" s="15"/>
      <c r="C3089" s="122"/>
      <c r="D3089" s="123"/>
      <c r="F3089" s="125"/>
      <c r="G3089" s="126"/>
      <c r="H3089" s="35"/>
      <c r="I3089" s="36"/>
      <c r="J3089" s="37"/>
      <c r="K3089" s="198" t="s">
        <v>74</v>
      </c>
      <c r="L3089" s="199">
        <v>0</v>
      </c>
      <c r="M3089" s="200">
        <v>0</v>
      </c>
      <c r="N3089" s="201">
        <v>0</v>
      </c>
      <c r="O3089" s="202">
        <v>0</v>
      </c>
      <c r="P3089" s="202">
        <v>0</v>
      </c>
      <c r="Q3089" s="202">
        <v>0</v>
      </c>
      <c r="R3089" s="202">
        <v>0</v>
      </c>
      <c r="S3089" s="202">
        <v>0</v>
      </c>
      <c r="T3089" s="203"/>
      <c r="U3089" s="135">
        <v>0</v>
      </c>
      <c r="V3089" s="135">
        <v>0</v>
      </c>
      <c r="W3089" s="202">
        <v>0</v>
      </c>
      <c r="X3089" s="202">
        <v>0</v>
      </c>
      <c r="Y3089" s="203"/>
      <c r="Z3089" s="135">
        <v>0</v>
      </c>
      <c r="AA3089" s="204">
        <v>0</v>
      </c>
      <c r="AB3089" s="202">
        <v>0</v>
      </c>
      <c r="AC3089" s="202">
        <v>0</v>
      </c>
      <c r="AD3089" s="202">
        <v>0</v>
      </c>
      <c r="AE3089" s="202">
        <v>0</v>
      </c>
      <c r="AF3089" s="202">
        <v>0</v>
      </c>
      <c r="AG3089" s="203"/>
      <c r="AH3089" s="135">
        <v>0</v>
      </c>
      <c r="AI3089" s="135">
        <v>0</v>
      </c>
      <c r="AJ3089" s="202">
        <v>0</v>
      </c>
      <c r="AK3089" s="202">
        <v>0</v>
      </c>
      <c r="AL3089" s="203"/>
      <c r="AM3089" s="205">
        <v>0</v>
      </c>
      <c r="AN3089" s="119">
        <v>0</v>
      </c>
      <c r="AO3089" s="120">
        <v>0</v>
      </c>
      <c r="AP3089" s="39">
        <v>0</v>
      </c>
      <c r="AQ3089" s="141">
        <v>0</v>
      </c>
      <c r="AR3089" s="141">
        <v>0</v>
      </c>
      <c r="AS3089" s="143">
        <v>0</v>
      </c>
      <c r="AT3089" s="144">
        <v>0</v>
      </c>
      <c r="AU3089" s="141">
        <v>0</v>
      </c>
      <c r="AV3089" s="141">
        <v>0</v>
      </c>
      <c r="AW3089" s="143">
        <v>0</v>
      </c>
      <c r="AY3089" s="146"/>
      <c r="AZ3089" s="1282"/>
    </row>
    <row r="3090" spans="1:52" ht="12.75" customHeight="1" x14ac:dyDescent="0.25">
      <c r="A3090" s="15"/>
      <c r="C3090" s="122"/>
      <c r="D3090" s="123"/>
      <c r="F3090" s="125"/>
      <c r="G3090" s="126"/>
      <c r="H3090" s="35"/>
      <c r="I3090" s="36"/>
      <c r="J3090" s="37"/>
      <c r="K3090" s="198" t="s">
        <v>75</v>
      </c>
      <c r="L3090" s="199">
        <v>0</v>
      </c>
      <c r="M3090" s="200">
        <v>0</v>
      </c>
      <c r="N3090" s="201">
        <v>0</v>
      </c>
      <c r="O3090" s="202">
        <v>0</v>
      </c>
      <c r="P3090" s="202">
        <v>0</v>
      </c>
      <c r="Q3090" s="202">
        <v>0</v>
      </c>
      <c r="R3090" s="202">
        <v>0</v>
      </c>
      <c r="S3090" s="202">
        <v>0</v>
      </c>
      <c r="T3090" s="203"/>
      <c r="U3090" s="135">
        <v>0</v>
      </c>
      <c r="V3090" s="135">
        <v>0</v>
      </c>
      <c r="W3090" s="202">
        <v>0</v>
      </c>
      <c r="X3090" s="202">
        <v>0</v>
      </c>
      <c r="Y3090" s="203"/>
      <c r="Z3090" s="135">
        <v>0</v>
      </c>
      <c r="AA3090" s="204">
        <v>0</v>
      </c>
      <c r="AB3090" s="202">
        <v>0</v>
      </c>
      <c r="AC3090" s="202">
        <v>0</v>
      </c>
      <c r="AD3090" s="202">
        <v>0</v>
      </c>
      <c r="AE3090" s="202">
        <v>0</v>
      </c>
      <c r="AF3090" s="202">
        <v>0</v>
      </c>
      <c r="AG3090" s="203"/>
      <c r="AH3090" s="135">
        <v>0</v>
      </c>
      <c r="AI3090" s="135">
        <v>0</v>
      </c>
      <c r="AJ3090" s="202">
        <v>0</v>
      </c>
      <c r="AK3090" s="202">
        <v>0</v>
      </c>
      <c r="AL3090" s="203"/>
      <c r="AM3090" s="205">
        <v>0</v>
      </c>
      <c r="AN3090" s="119">
        <v>0</v>
      </c>
      <c r="AO3090" s="120">
        <v>0</v>
      </c>
      <c r="AP3090" s="39">
        <v>0</v>
      </c>
      <c r="AQ3090" s="141">
        <v>0</v>
      </c>
      <c r="AR3090" s="141">
        <v>0</v>
      </c>
      <c r="AS3090" s="143">
        <v>0</v>
      </c>
      <c r="AT3090" s="144">
        <v>0</v>
      </c>
      <c r="AU3090" s="141">
        <v>0</v>
      </c>
      <c r="AV3090" s="141">
        <v>0</v>
      </c>
      <c r="AW3090" s="143">
        <v>0</v>
      </c>
      <c r="AY3090" s="146"/>
      <c r="AZ3090" s="1282"/>
    </row>
    <row r="3091" spans="1:52" ht="12.75" customHeight="1" x14ac:dyDescent="0.25">
      <c r="A3091" s="15"/>
      <c r="C3091" s="122"/>
      <c r="D3091" s="123"/>
      <c r="F3091" s="125"/>
      <c r="G3091" s="126"/>
      <c r="H3091" s="35"/>
      <c r="I3091" s="36"/>
      <c r="J3091" s="37"/>
      <c r="K3091" s="206" t="s">
        <v>76</v>
      </c>
      <c r="L3091" s="199">
        <v>0</v>
      </c>
      <c r="M3091" s="200">
        <v>0</v>
      </c>
      <c r="N3091" s="201">
        <v>0</v>
      </c>
      <c r="O3091" s="202">
        <v>0</v>
      </c>
      <c r="P3091" s="202">
        <v>0</v>
      </c>
      <c r="Q3091" s="202">
        <v>0</v>
      </c>
      <c r="R3091" s="202">
        <v>0</v>
      </c>
      <c r="S3091" s="202">
        <v>0</v>
      </c>
      <c r="T3091" s="203"/>
      <c r="U3091" s="135">
        <v>0</v>
      </c>
      <c r="V3091" s="135">
        <v>0</v>
      </c>
      <c r="W3091" s="202">
        <v>0</v>
      </c>
      <c r="X3091" s="202">
        <v>0</v>
      </c>
      <c r="Y3091" s="203"/>
      <c r="Z3091" s="135">
        <v>0</v>
      </c>
      <c r="AA3091" s="204">
        <v>0</v>
      </c>
      <c r="AB3091" s="202">
        <v>0</v>
      </c>
      <c r="AC3091" s="202">
        <v>0</v>
      </c>
      <c r="AD3091" s="202">
        <v>0</v>
      </c>
      <c r="AE3091" s="202">
        <v>0</v>
      </c>
      <c r="AF3091" s="202">
        <v>0</v>
      </c>
      <c r="AG3091" s="203"/>
      <c r="AH3091" s="135">
        <v>0</v>
      </c>
      <c r="AI3091" s="135">
        <v>0</v>
      </c>
      <c r="AJ3091" s="202">
        <v>0</v>
      </c>
      <c r="AK3091" s="202">
        <v>0</v>
      </c>
      <c r="AL3091" s="203"/>
      <c r="AM3091" s="205">
        <v>0</v>
      </c>
      <c r="AN3091" s="119">
        <v>0</v>
      </c>
      <c r="AO3091" s="120">
        <v>0</v>
      </c>
      <c r="AP3091" s="39">
        <v>0</v>
      </c>
      <c r="AQ3091" s="141">
        <v>0</v>
      </c>
      <c r="AR3091" s="141">
        <v>0</v>
      </c>
      <c r="AS3091" s="143">
        <v>0</v>
      </c>
      <c r="AT3091" s="144">
        <v>0</v>
      </c>
      <c r="AU3091" s="141">
        <v>0</v>
      </c>
      <c r="AV3091" s="141">
        <v>0</v>
      </c>
      <c r="AW3091" s="143">
        <v>0</v>
      </c>
      <c r="AY3091" s="146"/>
      <c r="AZ3091" s="1282"/>
    </row>
    <row r="3092" spans="1:52" ht="12.75" customHeight="1" x14ac:dyDescent="0.25">
      <c r="A3092" s="15"/>
      <c r="C3092" s="122"/>
      <c r="D3092" s="123"/>
      <c r="F3092" s="125"/>
      <c r="G3092" s="126"/>
      <c r="H3092" s="35"/>
      <c r="I3092" s="36"/>
      <c r="J3092" s="37"/>
      <c r="K3092" s="206"/>
      <c r="L3092" s="199"/>
      <c r="M3092" s="200"/>
      <c r="N3092" s="201"/>
      <c r="O3092" s="202"/>
      <c r="P3092" s="202"/>
      <c r="Q3092" s="202"/>
      <c r="R3092" s="202"/>
      <c r="S3092" s="202"/>
      <c r="T3092" s="224"/>
      <c r="U3092" s="133"/>
      <c r="V3092" s="133"/>
      <c r="W3092" s="134"/>
      <c r="X3092" s="134"/>
      <c r="Y3092" s="224"/>
      <c r="Z3092" s="135"/>
      <c r="AA3092" s="204"/>
      <c r="AB3092" s="202"/>
      <c r="AC3092" s="202"/>
      <c r="AD3092" s="202"/>
      <c r="AE3092" s="202"/>
      <c r="AF3092" s="202"/>
      <c r="AG3092" s="224"/>
      <c r="AH3092" s="133"/>
      <c r="AI3092" s="133"/>
      <c r="AJ3092" s="134"/>
      <c r="AK3092" s="134"/>
      <c r="AL3092" s="224"/>
      <c r="AM3092" s="205"/>
      <c r="AN3092" s="119"/>
      <c r="AO3092" s="120"/>
      <c r="AP3092" s="39"/>
      <c r="AQ3092" s="141"/>
      <c r="AR3092" s="141"/>
      <c r="AS3092" s="143"/>
      <c r="AU3092" s="141"/>
      <c r="AV3092" s="141"/>
      <c r="AW3092" s="143"/>
      <c r="AY3092" s="146"/>
      <c r="AZ3092" s="1282"/>
    </row>
    <row r="3093" spans="1:52" ht="12.75" customHeight="1" x14ac:dyDescent="0.25">
      <c r="A3093" s="15"/>
      <c r="C3093" s="122"/>
      <c r="D3093" s="123"/>
      <c r="F3093" s="125"/>
      <c r="G3093" s="126"/>
      <c r="H3093" s="35"/>
      <c r="I3093" s="36"/>
      <c r="J3093" s="37"/>
      <c r="K3093" s="244"/>
      <c r="L3093" s="199"/>
      <c r="M3093" s="200"/>
      <c r="N3093" s="201"/>
      <c r="O3093" s="202"/>
      <c r="P3093" s="202"/>
      <c r="Q3093" s="202"/>
      <c r="R3093" s="202"/>
      <c r="S3093" s="202"/>
      <c r="T3093" s="224"/>
      <c r="U3093" s="138"/>
      <c r="V3093" s="138"/>
      <c r="W3093" s="139"/>
      <c r="X3093" s="139"/>
      <c r="Y3093" s="224"/>
      <c r="Z3093" s="210"/>
      <c r="AA3093" s="204"/>
      <c r="AB3093" s="202"/>
      <c r="AC3093" s="202"/>
      <c r="AD3093" s="202"/>
      <c r="AE3093" s="202"/>
      <c r="AF3093" s="202"/>
      <c r="AG3093" s="224"/>
      <c r="AH3093" s="138"/>
      <c r="AI3093" s="138"/>
      <c r="AJ3093" s="139"/>
      <c r="AK3093" s="139"/>
      <c r="AL3093" s="224"/>
      <c r="AM3093" s="140"/>
      <c r="AN3093" s="211"/>
      <c r="AO3093" s="212"/>
      <c r="AP3093" s="39"/>
      <c r="AQ3093" s="141"/>
      <c r="AR3093" s="141"/>
      <c r="AS3093" s="143"/>
      <c r="AU3093" s="141"/>
      <c r="AV3093" s="141"/>
      <c r="AW3093" s="143"/>
      <c r="AY3093" s="146"/>
      <c r="AZ3093" s="1282"/>
    </row>
    <row r="3094" spans="1:52" ht="12.75" customHeight="1" x14ac:dyDescent="0.25">
      <c r="A3094" s="356"/>
      <c r="B3094" s="225"/>
      <c r="C3094" s="122"/>
      <c r="D3094" s="357"/>
      <c r="E3094" s="226"/>
      <c r="F3094" s="122"/>
      <c r="G3094" s="126"/>
      <c r="H3094" s="35"/>
      <c r="I3094" s="36"/>
      <c r="J3094" s="37"/>
      <c r="K3094" s="116" t="s">
        <v>386</v>
      </c>
      <c r="L3094" s="241"/>
      <c r="M3094" s="242"/>
      <c r="N3094" s="201"/>
      <c r="O3094" s="202"/>
      <c r="P3094" s="202"/>
      <c r="Q3094" s="202"/>
      <c r="R3094" s="202"/>
      <c r="S3094" s="202"/>
      <c r="T3094" s="224"/>
      <c r="U3094" s="138"/>
      <c r="V3094" s="138"/>
      <c r="W3094" s="139"/>
      <c r="X3094" s="139"/>
      <c r="Y3094" s="224"/>
      <c r="Z3094" s="210"/>
      <c r="AA3094" s="204"/>
      <c r="AB3094" s="202"/>
      <c r="AC3094" s="202"/>
      <c r="AD3094" s="202"/>
      <c r="AE3094" s="202"/>
      <c r="AF3094" s="202"/>
      <c r="AG3094" s="224"/>
      <c r="AH3094" s="138"/>
      <c r="AI3094" s="138"/>
      <c r="AJ3094" s="139"/>
      <c r="AK3094" s="139"/>
      <c r="AL3094" s="224"/>
      <c r="AM3094" s="140"/>
      <c r="AN3094" s="211"/>
      <c r="AO3094" s="212"/>
      <c r="AP3094" s="39"/>
      <c r="AQ3094" s="141"/>
      <c r="AR3094" s="141"/>
      <c r="AS3094" s="143"/>
      <c r="AU3094" s="141"/>
      <c r="AV3094" s="141"/>
      <c r="AW3094" s="143"/>
      <c r="AY3094" s="146"/>
      <c r="AZ3094" s="1282"/>
    </row>
    <row r="3095" spans="1:52" x14ac:dyDescent="0.25">
      <c r="A3095" s="356"/>
      <c r="B3095" s="225"/>
      <c r="C3095" s="122"/>
      <c r="D3095" s="357"/>
      <c r="E3095" s="226"/>
      <c r="F3095" s="122"/>
      <c r="G3095" s="126"/>
      <c r="H3095" s="35"/>
      <c r="I3095" s="36"/>
      <c r="J3095" s="37"/>
      <c r="K3095" s="349" t="s">
        <v>387</v>
      </c>
      <c r="L3095" s="241"/>
      <c r="M3095" s="242"/>
      <c r="N3095" s="201"/>
      <c r="O3095" s="202"/>
      <c r="P3095" s="202"/>
      <c r="Q3095" s="202"/>
      <c r="R3095" s="202"/>
      <c r="S3095" s="202"/>
      <c r="T3095" s="224"/>
      <c r="U3095" s="138"/>
      <c r="V3095" s="138"/>
      <c r="W3095" s="139"/>
      <c r="X3095" s="139"/>
      <c r="Y3095" s="224"/>
      <c r="Z3095" s="210"/>
      <c r="AA3095" s="204"/>
      <c r="AB3095" s="202"/>
      <c r="AC3095" s="202"/>
      <c r="AD3095" s="202"/>
      <c r="AE3095" s="202"/>
      <c r="AF3095" s="202"/>
      <c r="AG3095" s="224"/>
      <c r="AH3095" s="138"/>
      <c r="AI3095" s="138"/>
      <c r="AJ3095" s="139"/>
      <c r="AK3095" s="139"/>
      <c r="AL3095" s="224"/>
      <c r="AM3095" s="140"/>
      <c r="AN3095" s="211"/>
      <c r="AO3095" s="212"/>
      <c r="AP3095" s="39"/>
      <c r="AQ3095" s="141"/>
      <c r="AR3095" s="141"/>
      <c r="AS3095" s="143"/>
      <c r="AU3095" s="141"/>
      <c r="AV3095" s="141"/>
      <c r="AW3095" s="143"/>
      <c r="AY3095" s="146"/>
      <c r="AZ3095" s="1282"/>
    </row>
    <row r="3096" spans="1:52" ht="12.75" customHeight="1" x14ac:dyDescent="0.25">
      <c r="A3096" s="356"/>
      <c r="B3096" s="225"/>
      <c r="C3096" s="122"/>
      <c r="D3096" s="357"/>
      <c r="E3096" s="226"/>
      <c r="F3096" s="122"/>
      <c r="G3096" s="126"/>
      <c r="H3096" s="35"/>
      <c r="I3096" s="36"/>
      <c r="J3096" s="37"/>
      <c r="K3096" s="349"/>
      <c r="L3096" s="241"/>
      <c r="M3096" s="242"/>
      <c r="N3096" s="201"/>
      <c r="O3096" s="202"/>
      <c r="P3096" s="202"/>
      <c r="Q3096" s="202"/>
      <c r="R3096" s="202"/>
      <c r="S3096" s="202"/>
      <c r="T3096" s="224"/>
      <c r="U3096" s="138"/>
      <c r="V3096" s="138"/>
      <c r="W3096" s="139"/>
      <c r="X3096" s="139"/>
      <c r="Y3096" s="224"/>
      <c r="Z3096" s="210"/>
      <c r="AA3096" s="204"/>
      <c r="AB3096" s="202"/>
      <c r="AC3096" s="202"/>
      <c r="AD3096" s="202"/>
      <c r="AE3096" s="202"/>
      <c r="AF3096" s="202"/>
      <c r="AG3096" s="224"/>
      <c r="AH3096" s="138"/>
      <c r="AI3096" s="138"/>
      <c r="AJ3096" s="139"/>
      <c r="AK3096" s="139"/>
      <c r="AL3096" s="224"/>
      <c r="AM3096" s="140"/>
      <c r="AN3096" s="211"/>
      <c r="AO3096" s="212"/>
      <c r="AP3096" s="39"/>
      <c r="AQ3096" s="141"/>
      <c r="AR3096" s="141"/>
      <c r="AS3096" s="143"/>
      <c r="AU3096" s="141"/>
      <c r="AV3096" s="141"/>
      <c r="AW3096" s="143"/>
      <c r="AY3096" s="146"/>
      <c r="AZ3096" s="1282"/>
    </row>
    <row r="3097" spans="1:52" ht="34.950000000000003" customHeight="1" x14ac:dyDescent="0.25">
      <c r="A3097" s="356" t="s">
        <v>3501</v>
      </c>
      <c r="B3097" s="121">
        <v>10</v>
      </c>
      <c r="C3097" s="122" t="s">
        <v>237</v>
      </c>
      <c r="D3097" s="123">
        <v>1000</v>
      </c>
      <c r="F3097" s="125">
        <v>12</v>
      </c>
      <c r="G3097" s="126">
        <v>1</v>
      </c>
      <c r="H3097" s="35" t="str">
        <f t="shared" ref="H3097:H3214" si="2412">LEFT(J3097,3)</f>
        <v>085</v>
      </c>
      <c r="I3097" s="36" t="s">
        <v>96</v>
      </c>
      <c r="J3097" s="37" t="s">
        <v>3534</v>
      </c>
      <c r="K3097" s="244" t="s">
        <v>3535</v>
      </c>
      <c r="L3097" s="232">
        <v>340</v>
      </c>
      <c r="M3097" s="233">
        <v>340</v>
      </c>
      <c r="N3097" s="130"/>
      <c r="O3097" s="131"/>
      <c r="P3097" s="131"/>
      <c r="Q3097" s="131"/>
      <c r="R3097" s="131"/>
      <c r="S3097" s="131"/>
      <c r="T3097" s="132" t="str">
        <f t="shared" ref="T3097:T3106" si="2413">IF(SUM(N3097:S3097)=U3097,"OK",SUM(N3097:S3097)-U3097)</f>
        <v>OK</v>
      </c>
      <c r="U3097" s="138"/>
      <c r="V3097" s="138"/>
      <c r="W3097" s="139"/>
      <c r="X3097" s="139"/>
      <c r="Y3097" s="132" t="str">
        <f t="shared" ref="Y3097:Y3106" si="2414">IF(SUM(W3097:X3097)=Z3097,"OK",SUM(W3097:X3097)-Z3097)</f>
        <v>OK</v>
      </c>
      <c r="Z3097" s="210"/>
      <c r="AA3097" s="204"/>
      <c r="AB3097" s="202"/>
      <c r="AC3097" s="202"/>
      <c r="AD3097" s="202"/>
      <c r="AE3097" s="202"/>
      <c r="AF3097" s="202"/>
      <c r="AG3097" s="132" t="str">
        <f t="shared" ref="AG3097:AG3106" si="2415">IF(SUM(AA3097:AF3097)=AH3097,"OK",SUM(AA3097:AF3097)-AH3097)</f>
        <v>OK</v>
      </c>
      <c r="AH3097" s="138"/>
      <c r="AI3097" s="138"/>
      <c r="AJ3097" s="139"/>
      <c r="AK3097" s="139"/>
      <c r="AL3097" s="132" t="str">
        <f t="shared" ref="AL3097:AL3106" si="2416">IF(SUM(AJ3097:AK3097)=AM3097,"OK",SUM(AJ3097:AK3097)-AM3097)</f>
        <v>OK</v>
      </c>
      <c r="AM3097" s="140"/>
      <c r="AN3097" s="119">
        <f t="shared" ref="AN3097:AN3106" si="2417">L3097+U3097+V3097+Z3097</f>
        <v>340</v>
      </c>
      <c r="AO3097" s="120">
        <f t="shared" ref="AO3097:AO3106" si="2418">M3097+AH3097+AI3097+AM3097</f>
        <v>340</v>
      </c>
      <c r="AP3097" s="39">
        <f t="shared" ref="AP3097:AP3106" si="2419">L3097</f>
        <v>340</v>
      </c>
      <c r="AQ3097" s="141">
        <f t="shared" ref="AQ3097:AQ3106" si="2420">AN3097</f>
        <v>340</v>
      </c>
      <c r="AR3097" s="142">
        <f t="shared" ref="AR3097:AR3106" si="2421">AQ3097-AP3097</f>
        <v>0</v>
      </c>
      <c r="AS3097" s="143">
        <f t="shared" ref="AS3097:AS3106" si="2422">AR3097/AP3097</f>
        <v>0</v>
      </c>
      <c r="AT3097" s="144">
        <f t="shared" ref="AT3097:AT3106" si="2423">M3097</f>
        <v>340</v>
      </c>
      <c r="AU3097" s="141">
        <f t="shared" ref="AU3097:AU3106" si="2424">AO3097</f>
        <v>340</v>
      </c>
      <c r="AV3097" s="142">
        <f t="shared" ref="AV3097:AV3106" si="2425">AU3097-AT3097</f>
        <v>0</v>
      </c>
      <c r="AW3097" s="143">
        <f t="shared" ref="AW3097:AW3106" si="2426">AV3097/AT3097</f>
        <v>0</v>
      </c>
      <c r="AY3097" s="146" t="str">
        <f t="shared" ref="AY3097:AY3106" si="2427">RIGHT(LEFT(I3097,3),2)&amp;"."&amp;RIGHT(LEFT(I3097,5),2)</f>
        <v>12.11</v>
      </c>
      <c r="AZ3097" s="1282" t="b">
        <f>COUNTIF('[1]Codes SEC'!$B$2:$B$250,Ministres!AY3097)&gt;0</f>
        <v>1</v>
      </c>
    </row>
    <row r="3098" spans="1:52" ht="35.1" customHeight="1" x14ac:dyDescent="0.25">
      <c r="A3098" s="15" t="s">
        <v>3501</v>
      </c>
      <c r="B3098" s="225" t="s">
        <v>265</v>
      </c>
      <c r="C3098" s="122" t="s">
        <v>276</v>
      </c>
      <c r="D3098" s="123">
        <v>1000</v>
      </c>
      <c r="E3098" s="226"/>
      <c r="F3098" s="122">
        <v>12</v>
      </c>
      <c r="G3098" s="227"/>
      <c r="H3098" s="228" t="str">
        <f t="shared" si="2412"/>
        <v>085</v>
      </c>
      <c r="I3098" s="229">
        <v>83122000</v>
      </c>
      <c r="J3098" s="230" t="s">
        <v>3536</v>
      </c>
      <c r="K3098" s="231" t="s">
        <v>3537</v>
      </c>
      <c r="L3098" s="232">
        <v>0</v>
      </c>
      <c r="M3098" s="233">
        <v>0</v>
      </c>
      <c r="N3098" s="130"/>
      <c r="O3098" s="131"/>
      <c r="P3098" s="131"/>
      <c r="Q3098" s="131"/>
      <c r="R3098" s="131"/>
      <c r="S3098" s="131"/>
      <c r="T3098" s="132" t="str">
        <f t="shared" si="2413"/>
        <v>OK</v>
      </c>
      <c r="U3098" s="138"/>
      <c r="V3098" s="138"/>
      <c r="W3098" s="139"/>
      <c r="X3098" s="139"/>
      <c r="Y3098" s="132" t="str">
        <f t="shared" si="2414"/>
        <v>OK</v>
      </c>
      <c r="Z3098" s="210"/>
      <c r="AA3098" s="204"/>
      <c r="AB3098" s="202"/>
      <c r="AC3098" s="202"/>
      <c r="AD3098" s="202"/>
      <c r="AE3098" s="202"/>
      <c r="AF3098" s="202"/>
      <c r="AG3098" s="132" t="str">
        <f t="shared" si="2415"/>
        <v>OK</v>
      </c>
      <c r="AH3098" s="138"/>
      <c r="AI3098" s="138"/>
      <c r="AJ3098" s="139"/>
      <c r="AK3098" s="139"/>
      <c r="AL3098" s="132" t="str">
        <f t="shared" si="2416"/>
        <v>OK</v>
      </c>
      <c r="AM3098" s="140"/>
      <c r="AN3098" s="119">
        <f t="shared" si="2417"/>
        <v>0</v>
      </c>
      <c r="AO3098" s="120">
        <f t="shared" si="2418"/>
        <v>0</v>
      </c>
      <c r="AP3098" s="39">
        <f t="shared" si="2419"/>
        <v>0</v>
      </c>
      <c r="AQ3098" s="141">
        <f t="shared" si="2420"/>
        <v>0</v>
      </c>
      <c r="AR3098" s="142">
        <f t="shared" si="2421"/>
        <v>0</v>
      </c>
      <c r="AS3098" s="143" t="e">
        <f t="shared" si="2422"/>
        <v>#DIV/0!</v>
      </c>
      <c r="AT3098" s="144">
        <f t="shared" si="2423"/>
        <v>0</v>
      </c>
      <c r="AU3098" s="141">
        <f t="shared" si="2424"/>
        <v>0</v>
      </c>
      <c r="AV3098" s="142">
        <f t="shared" si="2425"/>
        <v>0</v>
      </c>
      <c r="AW3098" s="143" t="e">
        <f t="shared" si="2426"/>
        <v>#DIV/0!</v>
      </c>
      <c r="AY3098" s="146" t="str">
        <f t="shared" si="2427"/>
        <v>31.22</v>
      </c>
      <c r="AZ3098" s="1282" t="b">
        <f>COUNTIF('[1]Codes SEC'!$B$2:$B$250,Ministres!AY3098)&gt;0</f>
        <v>1</v>
      </c>
    </row>
    <row r="3099" spans="1:52" ht="35.1" customHeight="1" x14ac:dyDescent="0.25">
      <c r="A3099" s="15" t="s">
        <v>3501</v>
      </c>
      <c r="B3099" s="225" t="s">
        <v>265</v>
      </c>
      <c r="C3099" s="122" t="s">
        <v>276</v>
      </c>
      <c r="D3099" s="123">
        <v>1000</v>
      </c>
      <c r="E3099" s="226"/>
      <c r="F3099" s="122">
        <v>12</v>
      </c>
      <c r="G3099" s="227"/>
      <c r="H3099" s="228" t="str">
        <f t="shared" si="2412"/>
        <v>085</v>
      </c>
      <c r="I3099" s="229">
        <v>83132000</v>
      </c>
      <c r="J3099" s="492" t="s">
        <v>3538</v>
      </c>
      <c r="K3099" s="231" t="s">
        <v>3539</v>
      </c>
      <c r="L3099" s="232">
        <v>300</v>
      </c>
      <c r="M3099" s="233">
        <v>300</v>
      </c>
      <c r="N3099" s="130"/>
      <c r="O3099" s="131"/>
      <c r="P3099" s="131"/>
      <c r="Q3099" s="131"/>
      <c r="R3099" s="131"/>
      <c r="S3099" s="131"/>
      <c r="T3099" s="132" t="str">
        <f t="shared" si="2413"/>
        <v>OK</v>
      </c>
      <c r="U3099" s="138"/>
      <c r="V3099" s="138"/>
      <c r="W3099" s="139"/>
      <c r="X3099" s="139"/>
      <c r="Y3099" s="132" t="str">
        <f t="shared" si="2414"/>
        <v>OK</v>
      </c>
      <c r="Z3099" s="210"/>
      <c r="AA3099" s="204"/>
      <c r="AB3099" s="202"/>
      <c r="AC3099" s="202"/>
      <c r="AD3099" s="202"/>
      <c r="AE3099" s="202"/>
      <c r="AF3099" s="202"/>
      <c r="AG3099" s="132" t="str">
        <f t="shared" si="2415"/>
        <v>OK</v>
      </c>
      <c r="AH3099" s="138"/>
      <c r="AI3099" s="138"/>
      <c r="AJ3099" s="139"/>
      <c r="AK3099" s="139"/>
      <c r="AL3099" s="132" t="str">
        <f t="shared" si="2416"/>
        <v>OK</v>
      </c>
      <c r="AM3099" s="140"/>
      <c r="AN3099" s="119">
        <f t="shared" si="2417"/>
        <v>300</v>
      </c>
      <c r="AO3099" s="120">
        <f t="shared" si="2418"/>
        <v>300</v>
      </c>
      <c r="AP3099" s="39">
        <f t="shared" si="2419"/>
        <v>300</v>
      </c>
      <c r="AQ3099" s="141">
        <f t="shared" si="2420"/>
        <v>300</v>
      </c>
      <c r="AR3099" s="142">
        <f t="shared" si="2421"/>
        <v>0</v>
      </c>
      <c r="AS3099" s="143">
        <f t="shared" si="2422"/>
        <v>0</v>
      </c>
      <c r="AT3099" s="144">
        <f t="shared" si="2423"/>
        <v>300</v>
      </c>
      <c r="AU3099" s="141">
        <f t="shared" si="2424"/>
        <v>300</v>
      </c>
      <c r="AV3099" s="142">
        <f t="shared" si="2425"/>
        <v>0</v>
      </c>
      <c r="AW3099" s="143">
        <f t="shared" si="2426"/>
        <v>0</v>
      </c>
      <c r="AY3099" s="146" t="str">
        <f t="shared" si="2427"/>
        <v>31.32</v>
      </c>
      <c r="AZ3099" s="1282" t="b">
        <f>COUNTIF('[1]Codes SEC'!$B$2:$B$250,Ministres!AY3099)&gt;0</f>
        <v>1</v>
      </c>
    </row>
    <row r="3100" spans="1:52" ht="35.1" customHeight="1" x14ac:dyDescent="0.25">
      <c r="A3100" s="356" t="s">
        <v>3501</v>
      </c>
      <c r="B3100" s="121">
        <v>10</v>
      </c>
      <c r="C3100" s="122" t="s">
        <v>237</v>
      </c>
      <c r="D3100" s="123">
        <v>1000</v>
      </c>
      <c r="F3100" s="125">
        <v>12</v>
      </c>
      <c r="G3100" s="126">
        <v>1</v>
      </c>
      <c r="H3100" s="35" t="str">
        <f t="shared" si="2412"/>
        <v>085</v>
      </c>
      <c r="I3100" s="36" t="s">
        <v>207</v>
      </c>
      <c r="J3100" s="37" t="s">
        <v>3540</v>
      </c>
      <c r="K3100" s="244" t="s">
        <v>3541</v>
      </c>
      <c r="L3100" s="232">
        <v>160</v>
      </c>
      <c r="M3100" s="233">
        <v>308</v>
      </c>
      <c r="N3100" s="130"/>
      <c r="O3100" s="131"/>
      <c r="P3100" s="131"/>
      <c r="Q3100" s="131"/>
      <c r="R3100" s="131"/>
      <c r="S3100" s="131"/>
      <c r="T3100" s="132" t="str">
        <f t="shared" si="2413"/>
        <v>OK</v>
      </c>
      <c r="U3100" s="138"/>
      <c r="V3100" s="138"/>
      <c r="W3100" s="139"/>
      <c r="X3100" s="139"/>
      <c r="Y3100" s="132" t="str">
        <f t="shared" si="2414"/>
        <v>OK</v>
      </c>
      <c r="Z3100" s="210"/>
      <c r="AA3100" s="204"/>
      <c r="AB3100" s="202"/>
      <c r="AC3100" s="202"/>
      <c r="AD3100" s="202"/>
      <c r="AE3100" s="202"/>
      <c r="AF3100" s="202"/>
      <c r="AG3100" s="132" t="str">
        <f t="shared" si="2415"/>
        <v>OK</v>
      </c>
      <c r="AH3100" s="138"/>
      <c r="AI3100" s="138"/>
      <c r="AJ3100" s="139"/>
      <c r="AK3100" s="139"/>
      <c r="AL3100" s="132" t="str">
        <f t="shared" si="2416"/>
        <v>OK</v>
      </c>
      <c r="AM3100" s="140"/>
      <c r="AN3100" s="119">
        <f t="shared" si="2417"/>
        <v>160</v>
      </c>
      <c r="AO3100" s="120">
        <f t="shared" si="2418"/>
        <v>308</v>
      </c>
      <c r="AP3100" s="39">
        <f t="shared" si="2419"/>
        <v>160</v>
      </c>
      <c r="AQ3100" s="141">
        <f t="shared" si="2420"/>
        <v>160</v>
      </c>
      <c r="AR3100" s="142">
        <f t="shared" si="2421"/>
        <v>0</v>
      </c>
      <c r="AS3100" s="143">
        <f t="shared" si="2422"/>
        <v>0</v>
      </c>
      <c r="AT3100" s="144">
        <f t="shared" si="2423"/>
        <v>308</v>
      </c>
      <c r="AU3100" s="141">
        <f t="shared" si="2424"/>
        <v>308</v>
      </c>
      <c r="AV3100" s="142">
        <f t="shared" si="2425"/>
        <v>0</v>
      </c>
      <c r="AW3100" s="143">
        <f t="shared" si="2426"/>
        <v>0</v>
      </c>
      <c r="AY3100" s="146" t="str">
        <f t="shared" si="2427"/>
        <v>33.00</v>
      </c>
      <c r="AZ3100" s="1282" t="b">
        <f>COUNTIF('[1]Codes SEC'!$B$2:$B$250,Ministres!AY3100)&gt;0</f>
        <v>1</v>
      </c>
    </row>
    <row r="3101" spans="1:52" ht="35.1" customHeight="1" x14ac:dyDescent="0.25">
      <c r="A3101" s="356" t="s">
        <v>3501</v>
      </c>
      <c r="B3101" s="121">
        <v>10</v>
      </c>
      <c r="C3101" s="122" t="s">
        <v>237</v>
      </c>
      <c r="D3101" s="123">
        <v>1000</v>
      </c>
      <c r="F3101" s="125">
        <v>12</v>
      </c>
      <c r="G3101" s="126">
        <v>1</v>
      </c>
      <c r="H3101" s="35" t="str">
        <f t="shared" si="2412"/>
        <v>085</v>
      </c>
      <c r="I3101" s="36">
        <v>83450000</v>
      </c>
      <c r="J3101" s="37" t="s">
        <v>3542</v>
      </c>
      <c r="K3101" s="244" t="s">
        <v>3543</v>
      </c>
      <c r="L3101" s="232">
        <v>0</v>
      </c>
      <c r="M3101" s="233">
        <v>0</v>
      </c>
      <c r="N3101" s="130"/>
      <c r="O3101" s="131"/>
      <c r="P3101" s="131"/>
      <c r="Q3101" s="131"/>
      <c r="R3101" s="131"/>
      <c r="S3101" s="131"/>
      <c r="T3101" s="132" t="str">
        <f t="shared" si="2413"/>
        <v>OK</v>
      </c>
      <c r="U3101" s="138"/>
      <c r="V3101" s="138"/>
      <c r="W3101" s="139"/>
      <c r="X3101" s="139"/>
      <c r="Y3101" s="132" t="str">
        <f t="shared" si="2414"/>
        <v>OK</v>
      </c>
      <c r="Z3101" s="210"/>
      <c r="AA3101" s="204"/>
      <c r="AB3101" s="202"/>
      <c r="AC3101" s="202"/>
      <c r="AD3101" s="202"/>
      <c r="AE3101" s="202"/>
      <c r="AF3101" s="202"/>
      <c r="AG3101" s="132" t="str">
        <f t="shared" si="2415"/>
        <v>OK</v>
      </c>
      <c r="AH3101" s="138"/>
      <c r="AI3101" s="138"/>
      <c r="AJ3101" s="139"/>
      <c r="AK3101" s="139"/>
      <c r="AL3101" s="132" t="str">
        <f t="shared" si="2416"/>
        <v>OK</v>
      </c>
      <c r="AM3101" s="140"/>
      <c r="AN3101" s="119">
        <f t="shared" si="2417"/>
        <v>0</v>
      </c>
      <c r="AO3101" s="120">
        <f t="shared" si="2418"/>
        <v>0</v>
      </c>
      <c r="AP3101" s="39">
        <f t="shared" si="2419"/>
        <v>0</v>
      </c>
      <c r="AQ3101" s="141">
        <f t="shared" si="2420"/>
        <v>0</v>
      </c>
      <c r="AR3101" s="142">
        <f t="shared" si="2421"/>
        <v>0</v>
      </c>
      <c r="AS3101" s="143" t="e">
        <f t="shared" si="2422"/>
        <v>#DIV/0!</v>
      </c>
      <c r="AT3101" s="144">
        <f t="shared" si="2423"/>
        <v>0</v>
      </c>
      <c r="AU3101" s="141">
        <f t="shared" si="2424"/>
        <v>0</v>
      </c>
      <c r="AV3101" s="142">
        <f t="shared" si="2425"/>
        <v>0</v>
      </c>
      <c r="AW3101" s="143" t="e">
        <f t="shared" si="2426"/>
        <v>#DIV/0!</v>
      </c>
      <c r="AY3101" s="146" t="str">
        <f t="shared" si="2427"/>
        <v>34.50</v>
      </c>
      <c r="AZ3101" s="1282" t="b">
        <f>COUNTIF('[1]Codes SEC'!$B$2:$B$250,Ministres!AY3101)&gt;0</f>
        <v>1</v>
      </c>
    </row>
    <row r="3102" spans="1:52" ht="35.1" customHeight="1" x14ac:dyDescent="0.25">
      <c r="A3102" s="15" t="s">
        <v>3501</v>
      </c>
      <c r="B3102" s="225" t="s">
        <v>265</v>
      </c>
      <c r="C3102" s="122" t="s">
        <v>276</v>
      </c>
      <c r="D3102" s="123">
        <v>1000</v>
      </c>
      <c r="E3102" s="226"/>
      <c r="F3102" s="122">
        <v>12</v>
      </c>
      <c r="G3102" s="227"/>
      <c r="H3102" s="228" t="str">
        <f t="shared" si="2412"/>
        <v>085</v>
      </c>
      <c r="I3102" s="229">
        <v>84312000</v>
      </c>
      <c r="J3102" s="230" t="s">
        <v>3544</v>
      </c>
      <c r="K3102" s="231" t="s">
        <v>3545</v>
      </c>
      <c r="L3102" s="232">
        <v>0</v>
      </c>
      <c r="M3102" s="233">
        <v>86</v>
      </c>
      <c r="N3102" s="130"/>
      <c r="O3102" s="131"/>
      <c r="P3102" s="131"/>
      <c r="Q3102" s="131"/>
      <c r="R3102" s="131"/>
      <c r="S3102" s="131"/>
      <c r="T3102" s="132" t="str">
        <f t="shared" si="2413"/>
        <v>OK</v>
      </c>
      <c r="U3102" s="138"/>
      <c r="V3102" s="138"/>
      <c r="W3102" s="139"/>
      <c r="X3102" s="139"/>
      <c r="Y3102" s="132" t="str">
        <f t="shared" si="2414"/>
        <v>OK</v>
      </c>
      <c r="Z3102" s="210"/>
      <c r="AA3102" s="204"/>
      <c r="AB3102" s="202"/>
      <c r="AC3102" s="202"/>
      <c r="AD3102" s="202"/>
      <c r="AE3102" s="202"/>
      <c r="AF3102" s="202"/>
      <c r="AG3102" s="132" t="str">
        <f t="shared" si="2415"/>
        <v>OK</v>
      </c>
      <c r="AH3102" s="138"/>
      <c r="AI3102" s="138"/>
      <c r="AJ3102" s="139"/>
      <c r="AK3102" s="139"/>
      <c r="AL3102" s="132" t="str">
        <f t="shared" si="2416"/>
        <v>OK</v>
      </c>
      <c r="AM3102" s="140"/>
      <c r="AN3102" s="119">
        <f t="shared" si="2417"/>
        <v>0</v>
      </c>
      <c r="AO3102" s="120">
        <f t="shared" si="2418"/>
        <v>86</v>
      </c>
      <c r="AP3102" s="39">
        <f t="shared" si="2419"/>
        <v>0</v>
      </c>
      <c r="AQ3102" s="141">
        <f t="shared" si="2420"/>
        <v>0</v>
      </c>
      <c r="AR3102" s="142">
        <f t="shared" si="2421"/>
        <v>0</v>
      </c>
      <c r="AS3102" s="143" t="e">
        <f t="shared" si="2422"/>
        <v>#DIV/0!</v>
      </c>
      <c r="AT3102" s="144">
        <f t="shared" si="2423"/>
        <v>86</v>
      </c>
      <c r="AU3102" s="141">
        <f t="shared" si="2424"/>
        <v>86</v>
      </c>
      <c r="AV3102" s="142">
        <f t="shared" si="2425"/>
        <v>0</v>
      </c>
      <c r="AW3102" s="143">
        <f t="shared" si="2426"/>
        <v>0</v>
      </c>
      <c r="AY3102" s="146" t="str">
        <f t="shared" si="2427"/>
        <v>43.12</v>
      </c>
      <c r="AZ3102" s="1282" t="b">
        <f>COUNTIF('[1]Codes SEC'!$B$2:$B$250,Ministres!AY3102)&gt;0</f>
        <v>1</v>
      </c>
    </row>
    <row r="3103" spans="1:52" ht="34.950000000000003" customHeight="1" x14ac:dyDescent="0.25">
      <c r="A3103" s="15" t="s">
        <v>3501</v>
      </c>
      <c r="B3103" s="225" t="s">
        <v>265</v>
      </c>
      <c r="C3103" s="122" t="s">
        <v>276</v>
      </c>
      <c r="D3103" s="123">
        <v>1000</v>
      </c>
      <c r="E3103" s="226"/>
      <c r="F3103" s="122">
        <v>12</v>
      </c>
      <c r="G3103" s="227"/>
      <c r="H3103" s="228" t="str">
        <f t="shared" si="2412"/>
        <v>085</v>
      </c>
      <c r="I3103" s="229">
        <v>84322000</v>
      </c>
      <c r="J3103" s="37" t="s">
        <v>3546</v>
      </c>
      <c r="K3103" s="231" t="s">
        <v>3547</v>
      </c>
      <c r="L3103" s="232">
        <v>70</v>
      </c>
      <c r="M3103" s="233">
        <v>70</v>
      </c>
      <c r="N3103" s="130"/>
      <c r="O3103" s="131"/>
      <c r="P3103" s="131"/>
      <c r="Q3103" s="131"/>
      <c r="R3103" s="131"/>
      <c r="S3103" s="131"/>
      <c r="T3103" s="132" t="str">
        <f t="shared" si="2413"/>
        <v>OK</v>
      </c>
      <c r="U3103" s="138"/>
      <c r="V3103" s="138"/>
      <c r="W3103" s="139"/>
      <c r="X3103" s="139"/>
      <c r="Y3103" s="132" t="str">
        <f t="shared" si="2414"/>
        <v>OK</v>
      </c>
      <c r="Z3103" s="210"/>
      <c r="AA3103" s="204"/>
      <c r="AB3103" s="202"/>
      <c r="AC3103" s="202"/>
      <c r="AD3103" s="202"/>
      <c r="AE3103" s="202"/>
      <c r="AF3103" s="202"/>
      <c r="AG3103" s="132" t="str">
        <f t="shared" si="2415"/>
        <v>OK</v>
      </c>
      <c r="AH3103" s="138"/>
      <c r="AI3103" s="138"/>
      <c r="AJ3103" s="139"/>
      <c r="AK3103" s="139"/>
      <c r="AL3103" s="132" t="str">
        <f t="shared" si="2416"/>
        <v>OK</v>
      </c>
      <c r="AM3103" s="140"/>
      <c r="AN3103" s="119">
        <f t="shared" si="2417"/>
        <v>70</v>
      </c>
      <c r="AO3103" s="120">
        <f t="shared" si="2418"/>
        <v>70</v>
      </c>
      <c r="AP3103" s="39">
        <f t="shared" si="2419"/>
        <v>70</v>
      </c>
      <c r="AQ3103" s="141">
        <f t="shared" si="2420"/>
        <v>70</v>
      </c>
      <c r="AR3103" s="142">
        <f t="shared" si="2421"/>
        <v>0</v>
      </c>
      <c r="AS3103" s="143">
        <f t="shared" si="2422"/>
        <v>0</v>
      </c>
      <c r="AT3103" s="144">
        <f t="shared" si="2423"/>
        <v>70</v>
      </c>
      <c r="AU3103" s="141">
        <f t="shared" si="2424"/>
        <v>70</v>
      </c>
      <c r="AV3103" s="142">
        <f t="shared" si="2425"/>
        <v>0</v>
      </c>
      <c r="AW3103" s="143">
        <f t="shared" si="2426"/>
        <v>0</v>
      </c>
      <c r="AY3103" s="146" t="str">
        <f t="shared" si="2427"/>
        <v>43.22</v>
      </c>
      <c r="AZ3103" s="1282" t="b">
        <f>COUNTIF('[1]Codes SEC'!$B$2:$B$250,Ministres!AY3103)&gt;0</f>
        <v>1</v>
      </c>
    </row>
    <row r="3104" spans="1:52" ht="35.1" customHeight="1" x14ac:dyDescent="0.25">
      <c r="A3104" s="15" t="s">
        <v>3501</v>
      </c>
      <c r="B3104" s="225" t="s">
        <v>265</v>
      </c>
      <c r="C3104" s="122" t="s">
        <v>237</v>
      </c>
      <c r="D3104" s="123">
        <v>1000</v>
      </c>
      <c r="E3104" s="226"/>
      <c r="F3104" s="122">
        <v>12</v>
      </c>
      <c r="G3104" s="227">
        <v>1</v>
      </c>
      <c r="H3104" s="228" t="str">
        <f t="shared" si="2412"/>
        <v>085</v>
      </c>
      <c r="I3104" s="229">
        <v>84340000</v>
      </c>
      <c r="J3104" s="230" t="s">
        <v>3548</v>
      </c>
      <c r="K3104" s="231" t="s">
        <v>3549</v>
      </c>
      <c r="L3104" s="232">
        <v>0</v>
      </c>
      <c r="M3104" s="233">
        <v>0</v>
      </c>
      <c r="N3104" s="130"/>
      <c r="O3104" s="131"/>
      <c r="P3104" s="131"/>
      <c r="Q3104" s="131"/>
      <c r="R3104" s="131"/>
      <c r="S3104" s="131"/>
      <c r="T3104" s="132" t="str">
        <f>IF(SUM(N3104:S3104)=U3104,"OK",SUM(N3104:S3104)-U3104)</f>
        <v>OK</v>
      </c>
      <c r="U3104" s="138"/>
      <c r="V3104" s="138"/>
      <c r="W3104" s="139"/>
      <c r="X3104" s="139"/>
      <c r="Y3104" s="132" t="str">
        <f>IF(SUM(W3104:X3104)=Z3104,"OK",SUM(W3104:X3104)-Z3104)</f>
        <v>OK</v>
      </c>
      <c r="Z3104" s="210"/>
      <c r="AA3104" s="204"/>
      <c r="AB3104" s="202"/>
      <c r="AC3104" s="202"/>
      <c r="AD3104" s="202"/>
      <c r="AE3104" s="202"/>
      <c r="AF3104" s="202"/>
      <c r="AG3104" s="132" t="str">
        <f>IF(SUM(AA3104:AF3104)=AH3104,"OK",SUM(AA3104:AF3104)-AH3104)</f>
        <v>OK</v>
      </c>
      <c r="AH3104" s="138"/>
      <c r="AI3104" s="138"/>
      <c r="AJ3104" s="139"/>
      <c r="AK3104" s="139"/>
      <c r="AL3104" s="132" t="str">
        <f>IF(SUM(AJ3104:AK3104)=AM3104,"OK",SUM(AJ3104:AK3104)-AM3104)</f>
        <v>OK</v>
      </c>
      <c r="AM3104" s="140"/>
      <c r="AN3104" s="119">
        <f>L3104+U3104+V3104+Z3104</f>
        <v>0</v>
      </c>
      <c r="AO3104" s="120">
        <f>M3104+AH3104+AI3104+AM3104</f>
        <v>0</v>
      </c>
      <c r="AP3104" s="39">
        <f>L3104</f>
        <v>0</v>
      </c>
      <c r="AQ3104" s="141">
        <f>AN3104</f>
        <v>0</v>
      </c>
      <c r="AR3104" s="142">
        <f>AQ3104-AP3104</f>
        <v>0</v>
      </c>
      <c r="AS3104" s="143" t="e">
        <f>AR3104/AP3104</f>
        <v>#DIV/0!</v>
      </c>
      <c r="AT3104" s="144">
        <f>M3104</f>
        <v>0</v>
      </c>
      <c r="AU3104" s="141">
        <f>AO3104</f>
        <v>0</v>
      </c>
      <c r="AV3104" s="142">
        <f>AU3104-AT3104</f>
        <v>0</v>
      </c>
      <c r="AW3104" s="143" t="e">
        <f>AV3104/AT3104</f>
        <v>#DIV/0!</v>
      </c>
      <c r="AY3104" s="146" t="str">
        <f t="shared" si="2427"/>
        <v>43.40</v>
      </c>
      <c r="AZ3104" s="1282" t="b">
        <f>COUNTIF('[1]Codes SEC'!$B$2:$B$250,Ministres!AY3104)&gt;0</f>
        <v>1</v>
      </c>
    </row>
    <row r="3105" spans="1:52" ht="35.1" customHeight="1" x14ac:dyDescent="0.25">
      <c r="A3105" s="356" t="s">
        <v>3501</v>
      </c>
      <c r="B3105" s="121">
        <v>10</v>
      </c>
      <c r="C3105" s="122" t="s">
        <v>237</v>
      </c>
      <c r="D3105" s="123">
        <v>1000</v>
      </c>
      <c r="F3105" s="125">
        <v>12</v>
      </c>
      <c r="G3105" s="126">
        <v>1</v>
      </c>
      <c r="H3105" s="35" t="str">
        <f t="shared" si="2412"/>
        <v>085</v>
      </c>
      <c r="I3105" s="36">
        <v>84352000</v>
      </c>
      <c r="J3105" s="37" t="s">
        <v>3550</v>
      </c>
      <c r="K3105" s="244" t="s">
        <v>3551</v>
      </c>
      <c r="L3105" s="232">
        <v>0</v>
      </c>
      <c r="M3105" s="233">
        <v>0</v>
      </c>
      <c r="N3105" s="130"/>
      <c r="O3105" s="131"/>
      <c r="P3105" s="131"/>
      <c r="Q3105" s="131"/>
      <c r="R3105" s="131"/>
      <c r="S3105" s="131"/>
      <c r="T3105" s="132" t="str">
        <f>IF(SUM(N3105:S3105)=U3105,"OK",SUM(N3105:S3105)-U3105)</f>
        <v>OK</v>
      </c>
      <c r="U3105" s="138"/>
      <c r="V3105" s="138"/>
      <c r="W3105" s="139"/>
      <c r="X3105" s="139"/>
      <c r="Y3105" s="132" t="str">
        <f>IF(SUM(W3105:X3105)=Z3105,"OK",SUM(W3105:X3105)-Z3105)</f>
        <v>OK</v>
      </c>
      <c r="Z3105" s="210"/>
      <c r="AA3105" s="204"/>
      <c r="AB3105" s="202"/>
      <c r="AC3105" s="202"/>
      <c r="AD3105" s="202"/>
      <c r="AE3105" s="202"/>
      <c r="AF3105" s="202"/>
      <c r="AG3105" s="132" t="str">
        <f>IF(SUM(AA3105:AF3105)=AH3105,"OK",SUM(AA3105:AF3105)-AH3105)</f>
        <v>OK</v>
      </c>
      <c r="AH3105" s="138"/>
      <c r="AI3105" s="138"/>
      <c r="AJ3105" s="139"/>
      <c r="AK3105" s="139"/>
      <c r="AL3105" s="132" t="str">
        <f>IF(SUM(AJ3105:AK3105)=AM3105,"OK",SUM(AJ3105:AK3105)-AM3105)</f>
        <v>OK</v>
      </c>
      <c r="AM3105" s="140"/>
      <c r="AN3105" s="119">
        <f>L3105+U3105+V3105+Z3105</f>
        <v>0</v>
      </c>
      <c r="AO3105" s="120">
        <f>M3105+AH3105+AI3105+AM3105</f>
        <v>0</v>
      </c>
      <c r="AP3105" s="39">
        <f>L3105</f>
        <v>0</v>
      </c>
      <c r="AQ3105" s="141">
        <f>AN3105</f>
        <v>0</v>
      </c>
      <c r="AR3105" s="142">
        <f>AQ3105-AP3105</f>
        <v>0</v>
      </c>
      <c r="AS3105" s="143" t="e">
        <f>AR3105/AP3105</f>
        <v>#DIV/0!</v>
      </c>
      <c r="AT3105" s="144">
        <f>M3105</f>
        <v>0</v>
      </c>
      <c r="AU3105" s="141">
        <f>AO3105</f>
        <v>0</v>
      </c>
      <c r="AV3105" s="142">
        <f>AU3105-AT3105</f>
        <v>0</v>
      </c>
      <c r="AW3105" s="143" t="e">
        <f>AV3105/AT3105</f>
        <v>#DIV/0!</v>
      </c>
      <c r="AY3105" s="146" t="str">
        <f t="shared" si="2427"/>
        <v>43.52</v>
      </c>
      <c r="AZ3105" s="1282" t="b">
        <f>COUNTIF('[1]Codes SEC'!$B$2:$B$250,Ministres!AY3105)&gt;0</f>
        <v>1</v>
      </c>
    </row>
    <row r="3106" spans="1:52" ht="34.950000000000003" customHeight="1" x14ac:dyDescent="0.25">
      <c r="A3106" s="15" t="s">
        <v>3501</v>
      </c>
      <c r="B3106" s="225" t="s">
        <v>265</v>
      </c>
      <c r="C3106" s="122" t="s">
        <v>276</v>
      </c>
      <c r="D3106" s="123">
        <v>1000</v>
      </c>
      <c r="E3106" s="226"/>
      <c r="F3106" s="122">
        <v>12</v>
      </c>
      <c r="G3106" s="227"/>
      <c r="H3106" s="228" t="str">
        <f t="shared" si="2412"/>
        <v>085</v>
      </c>
      <c r="I3106" s="229">
        <v>84524000</v>
      </c>
      <c r="J3106" s="37" t="s">
        <v>3552</v>
      </c>
      <c r="K3106" s="231" t="s">
        <v>3553</v>
      </c>
      <c r="L3106" s="232">
        <v>0</v>
      </c>
      <c r="M3106" s="233">
        <v>0</v>
      </c>
      <c r="N3106" s="130"/>
      <c r="O3106" s="131"/>
      <c r="P3106" s="131"/>
      <c r="Q3106" s="131"/>
      <c r="R3106" s="131"/>
      <c r="S3106" s="131"/>
      <c r="T3106" s="132" t="str">
        <f t="shared" si="2413"/>
        <v>OK</v>
      </c>
      <c r="U3106" s="138"/>
      <c r="V3106" s="138"/>
      <c r="W3106" s="139"/>
      <c r="X3106" s="139"/>
      <c r="Y3106" s="132" t="str">
        <f t="shared" si="2414"/>
        <v>OK</v>
      </c>
      <c r="Z3106" s="210"/>
      <c r="AA3106" s="204"/>
      <c r="AB3106" s="202"/>
      <c r="AC3106" s="202"/>
      <c r="AD3106" s="202"/>
      <c r="AE3106" s="202"/>
      <c r="AF3106" s="202"/>
      <c r="AG3106" s="132" t="str">
        <f t="shared" si="2415"/>
        <v>OK</v>
      </c>
      <c r="AH3106" s="138"/>
      <c r="AI3106" s="138"/>
      <c r="AJ3106" s="139"/>
      <c r="AK3106" s="139"/>
      <c r="AL3106" s="132" t="str">
        <f t="shared" si="2416"/>
        <v>OK</v>
      </c>
      <c r="AM3106" s="140"/>
      <c r="AN3106" s="119">
        <f t="shared" si="2417"/>
        <v>0</v>
      </c>
      <c r="AO3106" s="120">
        <f t="shared" si="2418"/>
        <v>0</v>
      </c>
      <c r="AP3106" s="39">
        <f t="shared" si="2419"/>
        <v>0</v>
      </c>
      <c r="AQ3106" s="141">
        <f t="shared" si="2420"/>
        <v>0</v>
      </c>
      <c r="AR3106" s="142">
        <f t="shared" si="2421"/>
        <v>0</v>
      </c>
      <c r="AS3106" s="143" t="e">
        <f t="shared" si="2422"/>
        <v>#DIV/0!</v>
      </c>
      <c r="AT3106" s="144">
        <f t="shared" si="2423"/>
        <v>0</v>
      </c>
      <c r="AU3106" s="141">
        <f t="shared" si="2424"/>
        <v>0</v>
      </c>
      <c r="AV3106" s="142">
        <f t="shared" si="2425"/>
        <v>0</v>
      </c>
      <c r="AW3106" s="143" t="e">
        <f t="shared" si="2426"/>
        <v>#DIV/0!</v>
      </c>
      <c r="AY3106" s="146" t="str">
        <f t="shared" si="2427"/>
        <v>45.24</v>
      </c>
      <c r="AZ3106" s="1282" t="b">
        <f>COUNTIF('[1]Codes SEC'!$B$2:$B$250,Ministres!AY3106)&gt;0</f>
        <v>1</v>
      </c>
    </row>
    <row r="3107" spans="1:52" ht="12.75" customHeight="1" x14ac:dyDescent="0.25">
      <c r="A3107" s="350"/>
      <c r="B3107" s="1284"/>
      <c r="C3107" s="150"/>
      <c r="D3107" s="352"/>
      <c r="E3107" s="1285"/>
      <c r="F3107" s="150"/>
      <c r="G3107" s="154"/>
      <c r="H3107" s="155"/>
      <c r="I3107" s="156"/>
      <c r="J3107" s="157"/>
      <c r="K3107" s="158" t="s">
        <v>70</v>
      </c>
      <c r="L3107" s="417">
        <f t="shared" ref="L3107:AW3107" si="2428">L3097+L3098+L3100+L3101+L3105+L3104+L3102+L3103+L3106+L3099</f>
        <v>870</v>
      </c>
      <c r="M3107" s="1286">
        <f t="shared" si="2428"/>
        <v>1104</v>
      </c>
      <c r="N3107" s="1287">
        <f t="shared" si="2428"/>
        <v>0</v>
      </c>
      <c r="O3107" s="1288">
        <f t="shared" si="2428"/>
        <v>0</v>
      </c>
      <c r="P3107" s="1288">
        <f t="shared" si="2428"/>
        <v>0</v>
      </c>
      <c r="Q3107" s="1288">
        <f t="shared" si="2428"/>
        <v>0</v>
      </c>
      <c r="R3107" s="1288">
        <f t="shared" si="2428"/>
        <v>0</v>
      </c>
      <c r="S3107" s="1288">
        <f t="shared" si="2428"/>
        <v>0</v>
      </c>
      <c r="T3107" s="1289"/>
      <c r="U3107" s="1290">
        <f t="shared" si="2428"/>
        <v>0</v>
      </c>
      <c r="V3107" s="1290">
        <f t="shared" si="2428"/>
        <v>0</v>
      </c>
      <c r="W3107" s="1288">
        <f t="shared" si="2428"/>
        <v>0</v>
      </c>
      <c r="X3107" s="1288">
        <f t="shared" si="2428"/>
        <v>0</v>
      </c>
      <c r="Y3107" s="1289"/>
      <c r="Z3107" s="1290">
        <f t="shared" si="2428"/>
        <v>0</v>
      </c>
      <c r="AA3107" s="165">
        <f t="shared" si="2428"/>
        <v>0</v>
      </c>
      <c r="AB3107" s="1288">
        <f t="shared" si="2428"/>
        <v>0</v>
      </c>
      <c r="AC3107" s="1288">
        <f t="shared" si="2428"/>
        <v>0</v>
      </c>
      <c r="AD3107" s="1288">
        <f t="shared" si="2428"/>
        <v>0</v>
      </c>
      <c r="AE3107" s="1288">
        <f t="shared" si="2428"/>
        <v>0</v>
      </c>
      <c r="AF3107" s="1288">
        <f t="shared" si="2428"/>
        <v>0</v>
      </c>
      <c r="AG3107" s="1289"/>
      <c r="AH3107" s="1290">
        <f t="shared" si="2428"/>
        <v>0</v>
      </c>
      <c r="AI3107" s="1290">
        <f t="shared" si="2428"/>
        <v>0</v>
      </c>
      <c r="AJ3107" s="1288">
        <f t="shared" si="2428"/>
        <v>0</v>
      </c>
      <c r="AK3107" s="1288">
        <f t="shared" si="2428"/>
        <v>0</v>
      </c>
      <c r="AL3107" s="1289"/>
      <c r="AM3107" s="1291">
        <f t="shared" si="2428"/>
        <v>0</v>
      </c>
      <c r="AN3107" s="167">
        <f t="shared" si="2428"/>
        <v>870</v>
      </c>
      <c r="AO3107" s="1292">
        <f t="shared" si="2428"/>
        <v>1104</v>
      </c>
      <c r="AP3107" s="169">
        <f t="shared" si="2428"/>
        <v>870</v>
      </c>
      <c r="AQ3107" s="1293">
        <f t="shared" si="2428"/>
        <v>870</v>
      </c>
      <c r="AR3107" s="1294">
        <f t="shared" si="2428"/>
        <v>0</v>
      </c>
      <c r="AS3107" s="1295" t="e">
        <f t="shared" si="2428"/>
        <v>#DIV/0!</v>
      </c>
      <c r="AT3107" s="1296">
        <f t="shared" si="2428"/>
        <v>1104</v>
      </c>
      <c r="AU3107" s="1293">
        <f t="shared" si="2428"/>
        <v>1104</v>
      </c>
      <c r="AV3107" s="1294">
        <f t="shared" si="2428"/>
        <v>0</v>
      </c>
      <c r="AW3107" s="1295" t="e">
        <f t="shared" si="2428"/>
        <v>#DIV/0!</v>
      </c>
      <c r="AY3107" s="146"/>
      <c r="AZ3107" s="1282"/>
    </row>
    <row r="3108" spans="1:52" ht="12.75" customHeight="1" x14ac:dyDescent="0.25">
      <c r="A3108" s="356"/>
      <c r="B3108" s="225"/>
      <c r="C3108" s="122"/>
      <c r="D3108" s="357"/>
      <c r="E3108" s="226"/>
      <c r="F3108" s="122"/>
      <c r="G3108" s="126"/>
      <c r="H3108" s="35"/>
      <c r="I3108" s="36"/>
      <c r="J3108" s="37"/>
      <c r="K3108" s="860"/>
      <c r="L3108" s="241"/>
      <c r="M3108" s="242"/>
      <c r="N3108" s="258"/>
      <c r="O3108" s="259"/>
      <c r="P3108" s="259"/>
      <c r="Q3108" s="259"/>
      <c r="R3108" s="259"/>
      <c r="S3108" s="259"/>
      <c r="T3108" s="260"/>
      <c r="U3108" s="261"/>
      <c r="V3108" s="261"/>
      <c r="W3108" s="262"/>
      <c r="X3108" s="262"/>
      <c r="Y3108" s="260"/>
      <c r="Z3108" s="263"/>
      <c r="AA3108" s="264"/>
      <c r="AB3108" s="259"/>
      <c r="AC3108" s="259"/>
      <c r="AD3108" s="259"/>
      <c r="AE3108" s="259"/>
      <c r="AF3108" s="259"/>
      <c r="AG3108" s="260"/>
      <c r="AH3108" s="261"/>
      <c r="AI3108" s="261"/>
      <c r="AJ3108" s="262"/>
      <c r="AK3108" s="262"/>
      <c r="AL3108" s="260"/>
      <c r="AM3108" s="265"/>
      <c r="AN3108" s="266"/>
      <c r="AO3108" s="267"/>
      <c r="AP3108" s="268"/>
      <c r="AQ3108" s="269"/>
      <c r="AR3108" s="269"/>
      <c r="AS3108" s="270"/>
      <c r="AT3108" s="271"/>
      <c r="AU3108" s="269"/>
      <c r="AV3108" s="269"/>
      <c r="AW3108" s="270"/>
      <c r="AY3108" s="146"/>
      <c r="AZ3108" s="1282"/>
    </row>
    <row r="3109" spans="1:52" ht="12.75" customHeight="1" x14ac:dyDescent="0.25">
      <c r="A3109" s="356"/>
      <c r="B3109" s="225"/>
      <c r="C3109" s="122"/>
      <c r="D3109" s="357"/>
      <c r="E3109" s="226"/>
      <c r="F3109" s="122"/>
      <c r="G3109" s="126"/>
      <c r="H3109" s="35"/>
      <c r="I3109" s="36"/>
      <c r="J3109" s="37"/>
      <c r="K3109" s="243" t="s">
        <v>109</v>
      </c>
      <c r="L3109" s="241"/>
      <c r="M3109" s="242"/>
      <c r="N3109" s="258"/>
      <c r="O3109" s="259"/>
      <c r="P3109" s="259"/>
      <c r="Q3109" s="259"/>
      <c r="R3109" s="259"/>
      <c r="S3109" s="259"/>
      <c r="T3109" s="260"/>
      <c r="U3109" s="261"/>
      <c r="V3109" s="261"/>
      <c r="W3109" s="262"/>
      <c r="X3109" s="262"/>
      <c r="Y3109" s="260"/>
      <c r="Z3109" s="263"/>
      <c r="AA3109" s="264"/>
      <c r="AB3109" s="259"/>
      <c r="AC3109" s="259"/>
      <c r="AD3109" s="259"/>
      <c r="AE3109" s="259"/>
      <c r="AF3109" s="259"/>
      <c r="AG3109" s="260"/>
      <c r="AH3109" s="261"/>
      <c r="AI3109" s="261"/>
      <c r="AJ3109" s="262"/>
      <c r="AK3109" s="262"/>
      <c r="AL3109" s="260"/>
      <c r="AM3109" s="265"/>
      <c r="AN3109" s="266"/>
      <c r="AO3109" s="267"/>
      <c r="AP3109" s="268"/>
      <c r="AQ3109" s="269"/>
      <c r="AR3109" s="269"/>
      <c r="AS3109" s="270"/>
      <c r="AT3109" s="271"/>
      <c r="AU3109" s="269"/>
      <c r="AV3109" s="269"/>
      <c r="AW3109" s="270"/>
      <c r="AY3109" s="146"/>
      <c r="AZ3109" s="1282"/>
    </row>
    <row r="3110" spans="1:52" ht="12.75" customHeight="1" x14ac:dyDescent="0.25">
      <c r="A3110" s="356"/>
      <c r="B3110" s="225"/>
      <c r="C3110" s="122"/>
      <c r="D3110" s="357"/>
      <c r="E3110" s="226"/>
      <c r="F3110" s="122"/>
      <c r="G3110" s="126"/>
      <c r="H3110" s="35"/>
      <c r="I3110" s="36"/>
      <c r="J3110" s="37"/>
      <c r="K3110" s="244"/>
      <c r="L3110" s="241"/>
      <c r="M3110" s="242"/>
      <c r="N3110" s="258"/>
      <c r="O3110" s="259"/>
      <c r="P3110" s="259"/>
      <c r="Q3110" s="259"/>
      <c r="R3110" s="259"/>
      <c r="S3110" s="259"/>
      <c r="T3110" s="260"/>
      <c r="U3110" s="261"/>
      <c r="V3110" s="261"/>
      <c r="W3110" s="262"/>
      <c r="X3110" s="262"/>
      <c r="Y3110" s="260"/>
      <c r="Z3110" s="263"/>
      <c r="AA3110" s="264"/>
      <c r="AB3110" s="259"/>
      <c r="AC3110" s="259"/>
      <c r="AD3110" s="259"/>
      <c r="AE3110" s="259"/>
      <c r="AF3110" s="259"/>
      <c r="AG3110" s="260"/>
      <c r="AH3110" s="261"/>
      <c r="AI3110" s="261"/>
      <c r="AJ3110" s="262"/>
      <c r="AK3110" s="262"/>
      <c r="AL3110" s="260"/>
      <c r="AM3110" s="265"/>
      <c r="AN3110" s="266"/>
      <c r="AO3110" s="267"/>
      <c r="AP3110" s="268"/>
      <c r="AQ3110" s="269"/>
      <c r="AR3110" s="269"/>
      <c r="AS3110" s="270"/>
      <c r="AT3110" s="271"/>
      <c r="AU3110" s="269"/>
      <c r="AV3110" s="269"/>
      <c r="AW3110" s="270"/>
      <c r="AY3110" s="146"/>
      <c r="AZ3110" s="1282"/>
    </row>
    <row r="3111" spans="1:52" ht="35.1" customHeight="1" x14ac:dyDescent="0.25">
      <c r="A3111" s="356" t="s">
        <v>3501</v>
      </c>
      <c r="B3111" s="121">
        <v>10</v>
      </c>
      <c r="C3111" s="122" t="s">
        <v>237</v>
      </c>
      <c r="D3111" s="123">
        <v>1000</v>
      </c>
      <c r="F3111" s="125">
        <v>12</v>
      </c>
      <c r="G3111" s="126">
        <v>1</v>
      </c>
      <c r="H3111" s="35" t="str">
        <f t="shared" si="2412"/>
        <v>085</v>
      </c>
      <c r="I3111" s="36">
        <v>85112000</v>
      </c>
      <c r="J3111" s="37" t="s">
        <v>3554</v>
      </c>
      <c r="K3111" s="244" t="s">
        <v>3555</v>
      </c>
      <c r="L3111" s="232">
        <v>0</v>
      </c>
      <c r="M3111" s="233">
        <v>0</v>
      </c>
      <c r="N3111" s="130"/>
      <c r="O3111" s="131"/>
      <c r="P3111" s="131"/>
      <c r="Q3111" s="131"/>
      <c r="R3111" s="131"/>
      <c r="S3111" s="131"/>
      <c r="T3111" s="132" t="str">
        <f>IF(SUM(N3111:S3111)=U3111,"OK",SUM(N3111:S3111)-U3111)</f>
        <v>OK</v>
      </c>
      <c r="U3111" s="138"/>
      <c r="V3111" s="138"/>
      <c r="W3111" s="139"/>
      <c r="X3111" s="139"/>
      <c r="Y3111" s="132" t="str">
        <f>IF(SUM(W3111:X3111)=Z3111,"OK",SUM(W3111:X3111)-Z3111)</f>
        <v>OK</v>
      </c>
      <c r="Z3111" s="210"/>
      <c r="AA3111" s="204"/>
      <c r="AB3111" s="202"/>
      <c r="AC3111" s="202"/>
      <c r="AD3111" s="202"/>
      <c r="AE3111" s="202"/>
      <c r="AF3111" s="202"/>
      <c r="AG3111" s="132" t="str">
        <f>IF(SUM(AA3111:AF3111)=AH3111,"OK",SUM(AA3111:AF3111)-AH3111)</f>
        <v>OK</v>
      </c>
      <c r="AH3111" s="138"/>
      <c r="AI3111" s="138"/>
      <c r="AJ3111" s="139"/>
      <c r="AK3111" s="139"/>
      <c r="AL3111" s="132" t="str">
        <f>IF(SUM(AJ3111:AK3111)=AM3111,"OK",SUM(AJ3111:AK3111)-AM3111)</f>
        <v>OK</v>
      </c>
      <c r="AM3111" s="140"/>
      <c r="AN3111" s="119">
        <f>L3111+U3111+V3111+Z3111</f>
        <v>0</v>
      </c>
      <c r="AO3111" s="120">
        <f>M3111+AH3111+AI3111+AM3111</f>
        <v>0</v>
      </c>
      <c r="AP3111" s="39">
        <f>L3111</f>
        <v>0</v>
      </c>
      <c r="AQ3111" s="141">
        <f>AN3111</f>
        <v>0</v>
      </c>
      <c r="AR3111" s="142">
        <f>AQ3111-AP3111</f>
        <v>0</v>
      </c>
      <c r="AS3111" s="143" t="e">
        <f>AR3111/AP3111</f>
        <v>#DIV/0!</v>
      </c>
      <c r="AT3111" s="144">
        <f>M3111</f>
        <v>0</v>
      </c>
      <c r="AU3111" s="141">
        <f>AO3111</f>
        <v>0</v>
      </c>
      <c r="AV3111" s="142">
        <f>AU3111-AT3111</f>
        <v>0</v>
      </c>
      <c r="AW3111" s="143" t="e">
        <f>AV3111/AT3111</f>
        <v>#DIV/0!</v>
      </c>
      <c r="AY3111" s="146" t="str">
        <f>RIGHT(LEFT(I3111,3),2)&amp;"."&amp;RIGHT(LEFT(I3111,5),2)</f>
        <v>51.12</v>
      </c>
      <c r="AZ3111" s="1282" t="b">
        <f>COUNTIF('[1]Codes SEC'!$B$2:$B$250,Ministres!AY3111)&gt;0</f>
        <v>1</v>
      </c>
    </row>
    <row r="3112" spans="1:52" ht="12.75" customHeight="1" x14ac:dyDescent="0.25">
      <c r="A3112" s="350"/>
      <c r="B3112" s="1284"/>
      <c r="C3112" s="150"/>
      <c r="D3112" s="352"/>
      <c r="E3112" s="1285"/>
      <c r="F3112" s="150"/>
      <c r="G3112" s="154"/>
      <c r="H3112" s="155"/>
      <c r="I3112" s="156"/>
      <c r="J3112" s="157"/>
      <c r="K3112" s="158" t="s">
        <v>116</v>
      </c>
      <c r="L3112" s="417">
        <f t="shared" ref="L3112:AW3112" si="2429">L3111</f>
        <v>0</v>
      </c>
      <c r="M3112" s="1286">
        <f t="shared" si="2429"/>
        <v>0</v>
      </c>
      <c r="N3112" s="1287">
        <f t="shared" si="2429"/>
        <v>0</v>
      </c>
      <c r="O3112" s="1288">
        <f t="shared" si="2429"/>
        <v>0</v>
      </c>
      <c r="P3112" s="1288">
        <f t="shared" si="2429"/>
        <v>0</v>
      </c>
      <c r="Q3112" s="1288">
        <f t="shared" si="2429"/>
        <v>0</v>
      </c>
      <c r="R3112" s="1288">
        <f t="shared" si="2429"/>
        <v>0</v>
      </c>
      <c r="S3112" s="1288">
        <f t="shared" si="2429"/>
        <v>0</v>
      </c>
      <c r="T3112" s="1289"/>
      <c r="U3112" s="1290">
        <f t="shared" si="2429"/>
        <v>0</v>
      </c>
      <c r="V3112" s="1290">
        <f t="shared" si="2429"/>
        <v>0</v>
      </c>
      <c r="W3112" s="1288">
        <f t="shared" si="2429"/>
        <v>0</v>
      </c>
      <c r="X3112" s="1288">
        <f t="shared" si="2429"/>
        <v>0</v>
      </c>
      <c r="Y3112" s="1289"/>
      <c r="Z3112" s="1290">
        <f t="shared" si="2429"/>
        <v>0</v>
      </c>
      <c r="AA3112" s="165">
        <f t="shared" si="2429"/>
        <v>0</v>
      </c>
      <c r="AB3112" s="1288">
        <f t="shared" si="2429"/>
        <v>0</v>
      </c>
      <c r="AC3112" s="1288">
        <f t="shared" si="2429"/>
        <v>0</v>
      </c>
      <c r="AD3112" s="1288">
        <f t="shared" si="2429"/>
        <v>0</v>
      </c>
      <c r="AE3112" s="1288">
        <f t="shared" si="2429"/>
        <v>0</v>
      </c>
      <c r="AF3112" s="1288">
        <f t="shared" si="2429"/>
        <v>0</v>
      </c>
      <c r="AG3112" s="1289"/>
      <c r="AH3112" s="1290">
        <f t="shared" si="2429"/>
        <v>0</v>
      </c>
      <c r="AI3112" s="1290">
        <f t="shared" si="2429"/>
        <v>0</v>
      </c>
      <c r="AJ3112" s="1288">
        <f t="shared" si="2429"/>
        <v>0</v>
      </c>
      <c r="AK3112" s="1288">
        <f t="shared" si="2429"/>
        <v>0</v>
      </c>
      <c r="AL3112" s="1289"/>
      <c r="AM3112" s="1291">
        <f t="shared" si="2429"/>
        <v>0</v>
      </c>
      <c r="AN3112" s="167">
        <f>AN3111</f>
        <v>0</v>
      </c>
      <c r="AO3112" s="1292">
        <f t="shared" si="2429"/>
        <v>0</v>
      </c>
      <c r="AP3112" s="169">
        <f t="shared" si="2429"/>
        <v>0</v>
      </c>
      <c r="AQ3112" s="1293">
        <f t="shared" si="2429"/>
        <v>0</v>
      </c>
      <c r="AR3112" s="1294">
        <f t="shared" si="2429"/>
        <v>0</v>
      </c>
      <c r="AS3112" s="1295" t="e">
        <f t="shared" si="2429"/>
        <v>#DIV/0!</v>
      </c>
      <c r="AT3112" s="1296">
        <f t="shared" si="2429"/>
        <v>0</v>
      </c>
      <c r="AU3112" s="1293">
        <f t="shared" si="2429"/>
        <v>0</v>
      </c>
      <c r="AV3112" s="1294">
        <f t="shared" si="2429"/>
        <v>0</v>
      </c>
      <c r="AW3112" s="1295" t="e">
        <f t="shared" si="2429"/>
        <v>#DIV/0!</v>
      </c>
      <c r="AX3112" s="12"/>
      <c r="AY3112" s="146"/>
      <c r="AZ3112" s="1301"/>
    </row>
    <row r="3113" spans="1:52" ht="12.75" customHeight="1" x14ac:dyDescent="0.25">
      <c r="A3113" s="174"/>
      <c r="B3113" s="175"/>
      <c r="C3113" s="176"/>
      <c r="D3113" s="177"/>
      <c r="E3113" s="178"/>
      <c r="F3113" s="177"/>
      <c r="G3113" s="179"/>
      <c r="H3113" s="180"/>
      <c r="I3113" s="181"/>
      <c r="J3113" s="182"/>
      <c r="K3113" s="183" t="s">
        <v>390</v>
      </c>
      <c r="L3113" s="184">
        <f t="shared" ref="L3113:S3113" si="2430">L3107+L3112</f>
        <v>870</v>
      </c>
      <c r="M3113" s="185">
        <f t="shared" si="2430"/>
        <v>1104</v>
      </c>
      <c r="N3113" s="186">
        <f t="shared" si="2430"/>
        <v>0</v>
      </c>
      <c r="O3113" s="187">
        <f t="shared" si="2430"/>
        <v>0</v>
      </c>
      <c r="P3113" s="187">
        <f t="shared" si="2430"/>
        <v>0</v>
      </c>
      <c r="Q3113" s="187">
        <f t="shared" si="2430"/>
        <v>0</v>
      </c>
      <c r="R3113" s="187">
        <f t="shared" si="2430"/>
        <v>0</v>
      </c>
      <c r="S3113" s="187">
        <f t="shared" si="2430"/>
        <v>0</v>
      </c>
      <c r="T3113" s="188"/>
      <c r="U3113" s="187">
        <f>U3107+U3112</f>
        <v>0</v>
      </c>
      <c r="V3113" s="187">
        <f>V3107+V3112</f>
        <v>0</v>
      </c>
      <c r="W3113" s="187">
        <f>W3107+W3112</f>
        <v>0</v>
      </c>
      <c r="X3113" s="187">
        <f>X3107+X3112</f>
        <v>0</v>
      </c>
      <c r="Y3113" s="188"/>
      <c r="Z3113" s="187">
        <f t="shared" ref="Z3113:AF3113" si="2431">Z3107+Z3112</f>
        <v>0</v>
      </c>
      <c r="AA3113" s="189">
        <f t="shared" si="2431"/>
        <v>0</v>
      </c>
      <c r="AB3113" s="187">
        <f t="shared" si="2431"/>
        <v>0</v>
      </c>
      <c r="AC3113" s="187">
        <f t="shared" si="2431"/>
        <v>0</v>
      </c>
      <c r="AD3113" s="187">
        <f t="shared" si="2431"/>
        <v>0</v>
      </c>
      <c r="AE3113" s="187">
        <f t="shared" si="2431"/>
        <v>0</v>
      </c>
      <c r="AF3113" s="187">
        <f t="shared" si="2431"/>
        <v>0</v>
      </c>
      <c r="AG3113" s="188"/>
      <c r="AH3113" s="187">
        <f>AH3107+AH3112</f>
        <v>0</v>
      </c>
      <c r="AI3113" s="187">
        <f>AI3107+AI3112</f>
        <v>0</v>
      </c>
      <c r="AJ3113" s="187">
        <f>AJ3107+AJ3112</f>
        <v>0</v>
      </c>
      <c r="AK3113" s="187">
        <f>AK3107+AK3112</f>
        <v>0</v>
      </c>
      <c r="AL3113" s="188"/>
      <c r="AM3113" s="190">
        <f t="shared" ref="AM3113:AW3113" si="2432">AM3107+AM3112</f>
        <v>0</v>
      </c>
      <c r="AN3113" s="191">
        <f>AN3107+AN3112</f>
        <v>870</v>
      </c>
      <c r="AO3113" s="190">
        <f t="shared" si="2432"/>
        <v>1104</v>
      </c>
      <c r="AP3113" s="184">
        <f t="shared" si="2432"/>
        <v>870</v>
      </c>
      <c r="AQ3113" s="192">
        <f t="shared" si="2432"/>
        <v>870</v>
      </c>
      <c r="AR3113" s="193">
        <f t="shared" si="2432"/>
        <v>0</v>
      </c>
      <c r="AS3113" s="194" t="e">
        <f t="shared" si="2432"/>
        <v>#DIV/0!</v>
      </c>
      <c r="AT3113" s="195">
        <f t="shared" si="2432"/>
        <v>1104</v>
      </c>
      <c r="AU3113" s="192">
        <f t="shared" si="2432"/>
        <v>1104</v>
      </c>
      <c r="AV3113" s="193">
        <f t="shared" si="2432"/>
        <v>0</v>
      </c>
      <c r="AW3113" s="194" t="e">
        <f t="shared" si="2432"/>
        <v>#DIV/0!</v>
      </c>
      <c r="AY3113" s="146"/>
      <c r="AZ3113" s="1282"/>
    </row>
    <row r="3114" spans="1:52" ht="12.75" customHeight="1" x14ac:dyDescent="0.25">
      <c r="A3114" s="15"/>
      <c r="C3114" s="122"/>
      <c r="D3114" s="123"/>
      <c r="F3114" s="125"/>
      <c r="G3114" s="34"/>
      <c r="H3114" s="35"/>
      <c r="I3114" s="36"/>
      <c r="J3114" s="37"/>
      <c r="K3114" s="198" t="s">
        <v>72</v>
      </c>
      <c r="L3114" s="199">
        <v>0</v>
      </c>
      <c r="M3114" s="200">
        <v>0</v>
      </c>
      <c r="N3114" s="201">
        <v>0</v>
      </c>
      <c r="O3114" s="202">
        <v>0</v>
      </c>
      <c r="P3114" s="202">
        <v>0</v>
      </c>
      <c r="Q3114" s="202">
        <v>0</v>
      </c>
      <c r="R3114" s="202">
        <v>0</v>
      </c>
      <c r="S3114" s="202">
        <v>0</v>
      </c>
      <c r="T3114" s="203"/>
      <c r="U3114" s="135">
        <v>0</v>
      </c>
      <c r="V3114" s="135">
        <v>0</v>
      </c>
      <c r="W3114" s="202">
        <v>0</v>
      </c>
      <c r="X3114" s="202">
        <v>0</v>
      </c>
      <c r="Y3114" s="203"/>
      <c r="Z3114" s="135">
        <v>0</v>
      </c>
      <c r="AA3114" s="204">
        <v>0</v>
      </c>
      <c r="AB3114" s="202">
        <v>0</v>
      </c>
      <c r="AC3114" s="202">
        <v>0</v>
      </c>
      <c r="AD3114" s="202">
        <v>0</v>
      </c>
      <c r="AE3114" s="202">
        <v>0</v>
      </c>
      <c r="AF3114" s="202">
        <v>0</v>
      </c>
      <c r="AG3114" s="203"/>
      <c r="AH3114" s="135">
        <v>0</v>
      </c>
      <c r="AI3114" s="135">
        <v>0</v>
      </c>
      <c r="AJ3114" s="202">
        <v>0</v>
      </c>
      <c r="AK3114" s="202">
        <v>0</v>
      </c>
      <c r="AL3114" s="203"/>
      <c r="AM3114" s="205">
        <v>0</v>
      </c>
      <c r="AN3114" s="119">
        <v>0</v>
      </c>
      <c r="AO3114" s="120">
        <v>0</v>
      </c>
      <c r="AP3114" s="39">
        <v>0</v>
      </c>
      <c r="AQ3114" s="141">
        <v>0</v>
      </c>
      <c r="AR3114" s="141">
        <v>0</v>
      </c>
      <c r="AS3114" s="143">
        <v>0</v>
      </c>
      <c r="AT3114" s="144">
        <v>0</v>
      </c>
      <c r="AU3114" s="141">
        <v>0</v>
      </c>
      <c r="AV3114" s="141">
        <v>0</v>
      </c>
      <c r="AW3114" s="143">
        <v>0</v>
      </c>
      <c r="AY3114" s="146"/>
      <c r="AZ3114" s="1301"/>
    </row>
    <row r="3115" spans="1:52" ht="12.75" customHeight="1" x14ac:dyDescent="0.25">
      <c r="A3115" s="356"/>
      <c r="B3115" s="225"/>
      <c r="C3115" s="122"/>
      <c r="D3115" s="357"/>
      <c r="E3115" s="226"/>
      <c r="F3115" s="122"/>
      <c r="G3115" s="126"/>
      <c r="H3115" s="35"/>
      <c r="I3115" s="36"/>
      <c r="J3115" s="37"/>
      <c r="K3115" s="198" t="s">
        <v>73</v>
      </c>
      <c r="L3115" s="241">
        <v>0</v>
      </c>
      <c r="M3115" s="242">
        <v>0</v>
      </c>
      <c r="N3115" s="201">
        <v>0</v>
      </c>
      <c r="O3115" s="202">
        <v>0</v>
      </c>
      <c r="P3115" s="202">
        <v>0</v>
      </c>
      <c r="Q3115" s="202">
        <v>0</v>
      </c>
      <c r="R3115" s="202">
        <v>0</v>
      </c>
      <c r="S3115" s="202">
        <v>0</v>
      </c>
      <c r="T3115" s="203"/>
      <c r="U3115" s="135">
        <v>0</v>
      </c>
      <c r="V3115" s="135">
        <v>0</v>
      </c>
      <c r="W3115" s="202">
        <v>0</v>
      </c>
      <c r="X3115" s="202">
        <v>0</v>
      </c>
      <c r="Y3115" s="203"/>
      <c r="Z3115" s="135">
        <v>0</v>
      </c>
      <c r="AA3115" s="204">
        <v>0</v>
      </c>
      <c r="AB3115" s="202">
        <v>0</v>
      </c>
      <c r="AC3115" s="202">
        <v>0</v>
      </c>
      <c r="AD3115" s="202">
        <v>0</v>
      </c>
      <c r="AE3115" s="202">
        <v>0</v>
      </c>
      <c r="AF3115" s="202">
        <v>0</v>
      </c>
      <c r="AG3115" s="203"/>
      <c r="AH3115" s="135">
        <v>0</v>
      </c>
      <c r="AI3115" s="135">
        <v>0</v>
      </c>
      <c r="AJ3115" s="202">
        <v>0</v>
      </c>
      <c r="AK3115" s="202">
        <v>0</v>
      </c>
      <c r="AL3115" s="203"/>
      <c r="AM3115" s="205">
        <v>0</v>
      </c>
      <c r="AN3115" s="119">
        <v>0</v>
      </c>
      <c r="AO3115" s="120">
        <v>0</v>
      </c>
      <c r="AP3115" s="39">
        <v>0</v>
      </c>
      <c r="AQ3115" s="141">
        <v>0</v>
      </c>
      <c r="AR3115" s="141">
        <v>0</v>
      </c>
      <c r="AS3115" s="143">
        <v>0</v>
      </c>
      <c r="AT3115" s="144">
        <v>0</v>
      </c>
      <c r="AU3115" s="141">
        <v>0</v>
      </c>
      <c r="AV3115" s="141">
        <v>0</v>
      </c>
      <c r="AW3115" s="143">
        <v>0</v>
      </c>
      <c r="AY3115" s="146"/>
      <c r="AZ3115" s="1301"/>
    </row>
    <row r="3116" spans="1:52" ht="12.75" customHeight="1" x14ac:dyDescent="0.25">
      <c r="A3116" s="356"/>
      <c r="B3116" s="225"/>
      <c r="C3116" s="122"/>
      <c r="D3116" s="357"/>
      <c r="E3116" s="226"/>
      <c r="F3116" s="122"/>
      <c r="G3116" s="126"/>
      <c r="H3116" s="35"/>
      <c r="I3116" s="36"/>
      <c r="J3116" s="37"/>
      <c r="K3116" s="198" t="s">
        <v>74</v>
      </c>
      <c r="L3116" s="241">
        <v>0</v>
      </c>
      <c r="M3116" s="242">
        <v>0</v>
      </c>
      <c r="N3116" s="201">
        <v>0</v>
      </c>
      <c r="O3116" s="202">
        <v>0</v>
      </c>
      <c r="P3116" s="202">
        <v>0</v>
      </c>
      <c r="Q3116" s="202">
        <v>0</v>
      </c>
      <c r="R3116" s="202">
        <v>0</v>
      </c>
      <c r="S3116" s="202">
        <v>0</v>
      </c>
      <c r="T3116" s="203"/>
      <c r="U3116" s="135">
        <v>0</v>
      </c>
      <c r="V3116" s="135">
        <v>0</v>
      </c>
      <c r="W3116" s="202">
        <v>0</v>
      </c>
      <c r="X3116" s="202">
        <v>0</v>
      </c>
      <c r="Y3116" s="203"/>
      <c r="Z3116" s="135">
        <v>0</v>
      </c>
      <c r="AA3116" s="204">
        <v>0</v>
      </c>
      <c r="AB3116" s="202">
        <v>0</v>
      </c>
      <c r="AC3116" s="202">
        <v>0</v>
      </c>
      <c r="AD3116" s="202">
        <v>0</v>
      </c>
      <c r="AE3116" s="202">
        <v>0</v>
      </c>
      <c r="AF3116" s="202">
        <v>0</v>
      </c>
      <c r="AG3116" s="203"/>
      <c r="AH3116" s="135">
        <v>0</v>
      </c>
      <c r="AI3116" s="135">
        <v>0</v>
      </c>
      <c r="AJ3116" s="202">
        <v>0</v>
      </c>
      <c r="AK3116" s="202">
        <v>0</v>
      </c>
      <c r="AL3116" s="203"/>
      <c r="AM3116" s="205">
        <v>0</v>
      </c>
      <c r="AN3116" s="119">
        <v>0</v>
      </c>
      <c r="AO3116" s="120">
        <v>0</v>
      </c>
      <c r="AP3116" s="39">
        <v>0</v>
      </c>
      <c r="AQ3116" s="141">
        <v>0</v>
      </c>
      <c r="AR3116" s="141">
        <v>0</v>
      </c>
      <c r="AS3116" s="143">
        <v>0</v>
      </c>
      <c r="AT3116" s="144">
        <v>0</v>
      </c>
      <c r="AU3116" s="141">
        <v>0</v>
      </c>
      <c r="AV3116" s="141">
        <v>0</v>
      </c>
      <c r="AW3116" s="143">
        <v>0</v>
      </c>
      <c r="AY3116" s="146"/>
      <c r="AZ3116" s="1301"/>
    </row>
    <row r="3117" spans="1:52" ht="12.75" customHeight="1" x14ac:dyDescent="0.25">
      <c r="A3117" s="356"/>
      <c r="B3117" s="225"/>
      <c r="C3117" s="122"/>
      <c r="D3117" s="357"/>
      <c r="E3117" s="226"/>
      <c r="F3117" s="122"/>
      <c r="G3117" s="126"/>
      <c r="H3117" s="35"/>
      <c r="I3117" s="36"/>
      <c r="J3117" s="37"/>
      <c r="K3117" s="198" t="s">
        <v>75</v>
      </c>
      <c r="L3117" s="241">
        <v>0</v>
      </c>
      <c r="M3117" s="242">
        <v>0</v>
      </c>
      <c r="N3117" s="201">
        <v>0</v>
      </c>
      <c r="O3117" s="202">
        <v>0</v>
      </c>
      <c r="P3117" s="202">
        <v>0</v>
      </c>
      <c r="Q3117" s="202">
        <v>0</v>
      </c>
      <c r="R3117" s="202">
        <v>0</v>
      </c>
      <c r="S3117" s="202">
        <v>0</v>
      </c>
      <c r="T3117" s="203"/>
      <c r="U3117" s="135">
        <v>0</v>
      </c>
      <c r="V3117" s="135">
        <v>0</v>
      </c>
      <c r="W3117" s="202">
        <v>0</v>
      </c>
      <c r="X3117" s="202">
        <v>0</v>
      </c>
      <c r="Y3117" s="203"/>
      <c r="Z3117" s="135">
        <v>0</v>
      </c>
      <c r="AA3117" s="204">
        <v>0</v>
      </c>
      <c r="AB3117" s="202">
        <v>0</v>
      </c>
      <c r="AC3117" s="202">
        <v>0</v>
      </c>
      <c r="AD3117" s="202">
        <v>0</v>
      </c>
      <c r="AE3117" s="202">
        <v>0</v>
      </c>
      <c r="AF3117" s="202">
        <v>0</v>
      </c>
      <c r="AG3117" s="203"/>
      <c r="AH3117" s="135">
        <v>0</v>
      </c>
      <c r="AI3117" s="135">
        <v>0</v>
      </c>
      <c r="AJ3117" s="202">
        <v>0</v>
      </c>
      <c r="AK3117" s="202">
        <v>0</v>
      </c>
      <c r="AL3117" s="203"/>
      <c r="AM3117" s="205">
        <v>0</v>
      </c>
      <c r="AN3117" s="119">
        <v>0</v>
      </c>
      <c r="AO3117" s="120">
        <v>0</v>
      </c>
      <c r="AP3117" s="39">
        <v>0</v>
      </c>
      <c r="AQ3117" s="141">
        <v>0</v>
      </c>
      <c r="AR3117" s="141">
        <v>0</v>
      </c>
      <c r="AS3117" s="143">
        <v>0</v>
      </c>
      <c r="AT3117" s="144">
        <v>0</v>
      </c>
      <c r="AU3117" s="141">
        <v>0</v>
      </c>
      <c r="AV3117" s="141">
        <v>0</v>
      </c>
      <c r="AW3117" s="143">
        <v>0</v>
      </c>
      <c r="AY3117" s="146"/>
      <c r="AZ3117" s="1301"/>
    </row>
    <row r="3118" spans="1:52" ht="12.75" customHeight="1" x14ac:dyDescent="0.25">
      <c r="A3118" s="356"/>
      <c r="B3118" s="225"/>
      <c r="C3118" s="122"/>
      <c r="D3118" s="357"/>
      <c r="E3118" s="226"/>
      <c r="F3118" s="122"/>
      <c r="G3118" s="126"/>
      <c r="H3118" s="35"/>
      <c r="I3118" s="36"/>
      <c r="J3118" s="37"/>
      <c r="K3118" s="206" t="s">
        <v>76</v>
      </c>
      <c r="L3118" s="241">
        <v>0</v>
      </c>
      <c r="M3118" s="242">
        <v>0</v>
      </c>
      <c r="N3118" s="201">
        <v>0</v>
      </c>
      <c r="O3118" s="202">
        <v>0</v>
      </c>
      <c r="P3118" s="202">
        <v>0</v>
      </c>
      <c r="Q3118" s="202">
        <v>0</v>
      </c>
      <c r="R3118" s="202">
        <v>0</v>
      </c>
      <c r="S3118" s="202">
        <v>0</v>
      </c>
      <c r="T3118" s="203"/>
      <c r="U3118" s="135">
        <v>0</v>
      </c>
      <c r="V3118" s="135">
        <v>0</v>
      </c>
      <c r="W3118" s="202">
        <v>0</v>
      </c>
      <c r="X3118" s="202">
        <v>0</v>
      </c>
      <c r="Y3118" s="203"/>
      <c r="Z3118" s="135">
        <v>0</v>
      </c>
      <c r="AA3118" s="204">
        <v>0</v>
      </c>
      <c r="AB3118" s="202">
        <v>0</v>
      </c>
      <c r="AC3118" s="202">
        <v>0</v>
      </c>
      <c r="AD3118" s="202">
        <v>0</v>
      </c>
      <c r="AE3118" s="202">
        <v>0</v>
      </c>
      <c r="AF3118" s="202">
        <v>0</v>
      </c>
      <c r="AG3118" s="203"/>
      <c r="AH3118" s="135">
        <v>0</v>
      </c>
      <c r="AI3118" s="135">
        <v>0</v>
      </c>
      <c r="AJ3118" s="202">
        <v>0</v>
      </c>
      <c r="AK3118" s="202">
        <v>0</v>
      </c>
      <c r="AL3118" s="203"/>
      <c r="AM3118" s="205">
        <v>0</v>
      </c>
      <c r="AN3118" s="119">
        <v>0</v>
      </c>
      <c r="AO3118" s="120">
        <v>0</v>
      </c>
      <c r="AP3118" s="39">
        <v>0</v>
      </c>
      <c r="AQ3118" s="141">
        <v>0</v>
      </c>
      <c r="AR3118" s="141">
        <v>0</v>
      </c>
      <c r="AS3118" s="143">
        <v>0</v>
      </c>
      <c r="AT3118" s="144">
        <v>0</v>
      </c>
      <c r="AU3118" s="141">
        <v>0</v>
      </c>
      <c r="AV3118" s="141">
        <v>0</v>
      </c>
      <c r="AW3118" s="143">
        <v>0</v>
      </c>
      <c r="AY3118" s="146"/>
      <c r="AZ3118" s="1301"/>
    </row>
    <row r="3119" spans="1:52" ht="12.75" customHeight="1" x14ac:dyDescent="0.25">
      <c r="A3119" s="356"/>
      <c r="B3119" s="225"/>
      <c r="C3119" s="122"/>
      <c r="D3119" s="357"/>
      <c r="E3119" s="226"/>
      <c r="F3119" s="122"/>
      <c r="G3119" s="126"/>
      <c r="H3119" s="35"/>
      <c r="I3119" s="36"/>
      <c r="J3119" s="37"/>
      <c r="K3119" s="206"/>
      <c r="L3119" s="241"/>
      <c r="M3119" s="242"/>
      <c r="N3119" s="201"/>
      <c r="O3119" s="202"/>
      <c r="P3119" s="202"/>
      <c r="Q3119" s="202"/>
      <c r="R3119" s="202"/>
      <c r="S3119" s="202"/>
      <c r="T3119" s="224"/>
      <c r="U3119" s="133"/>
      <c r="V3119" s="133"/>
      <c r="W3119" s="134"/>
      <c r="X3119" s="134"/>
      <c r="Y3119" s="224"/>
      <c r="Z3119" s="135"/>
      <c r="AA3119" s="204"/>
      <c r="AB3119" s="202"/>
      <c r="AC3119" s="202"/>
      <c r="AD3119" s="202"/>
      <c r="AE3119" s="202"/>
      <c r="AF3119" s="202"/>
      <c r="AG3119" s="224"/>
      <c r="AH3119" s="133"/>
      <c r="AI3119" s="133"/>
      <c r="AJ3119" s="134"/>
      <c r="AK3119" s="134"/>
      <c r="AL3119" s="224"/>
      <c r="AM3119" s="205"/>
      <c r="AN3119" s="119"/>
      <c r="AO3119" s="120"/>
      <c r="AP3119" s="39"/>
      <c r="AQ3119" s="141"/>
      <c r="AR3119" s="141"/>
      <c r="AS3119" s="143"/>
      <c r="AU3119" s="141"/>
      <c r="AV3119" s="141"/>
      <c r="AW3119" s="143"/>
      <c r="AY3119" s="146"/>
      <c r="AZ3119" s="1301"/>
    </row>
    <row r="3120" spans="1:52" ht="12.75" customHeight="1" x14ac:dyDescent="0.25">
      <c r="A3120" s="356"/>
      <c r="B3120" s="225"/>
      <c r="C3120" s="122"/>
      <c r="D3120" s="357"/>
      <c r="F3120" s="125"/>
      <c r="G3120" s="126"/>
      <c r="H3120" s="35"/>
      <c r="I3120" s="36"/>
      <c r="J3120" s="37"/>
      <c r="K3120" s="244"/>
      <c r="L3120" s="241"/>
      <c r="M3120" s="242"/>
      <c r="N3120" s="201"/>
      <c r="O3120" s="202"/>
      <c r="P3120" s="202"/>
      <c r="Q3120" s="202"/>
      <c r="R3120" s="202"/>
      <c r="S3120" s="202"/>
      <c r="T3120" s="224"/>
      <c r="U3120" s="138"/>
      <c r="V3120" s="138"/>
      <c r="W3120" s="139"/>
      <c r="X3120" s="139"/>
      <c r="Y3120" s="224"/>
      <c r="Z3120" s="210"/>
      <c r="AA3120" s="204"/>
      <c r="AB3120" s="202"/>
      <c r="AC3120" s="202"/>
      <c r="AD3120" s="202"/>
      <c r="AE3120" s="202"/>
      <c r="AF3120" s="202"/>
      <c r="AG3120" s="224"/>
      <c r="AH3120" s="138"/>
      <c r="AI3120" s="138"/>
      <c r="AJ3120" s="139"/>
      <c r="AK3120" s="139"/>
      <c r="AL3120" s="224"/>
      <c r="AM3120" s="140"/>
      <c r="AN3120" s="211"/>
      <c r="AO3120" s="212"/>
      <c r="AP3120" s="39"/>
      <c r="AQ3120" s="141"/>
      <c r="AR3120" s="141"/>
      <c r="AS3120" s="143"/>
      <c r="AU3120" s="141"/>
      <c r="AV3120" s="141"/>
      <c r="AW3120" s="143"/>
      <c r="AY3120" s="146"/>
      <c r="AZ3120" s="1301"/>
    </row>
    <row r="3121" spans="1:52" ht="12.75" customHeight="1" x14ac:dyDescent="0.25">
      <c r="A3121" s="15"/>
      <c r="C3121" s="122"/>
      <c r="D3121" s="123"/>
      <c r="F3121" s="125"/>
      <c r="G3121" s="126"/>
      <c r="H3121" s="35"/>
      <c r="I3121" s="36"/>
      <c r="J3121" s="37"/>
      <c r="K3121" s="381" t="s">
        <v>391</v>
      </c>
      <c r="L3121" s="199"/>
      <c r="M3121" s="200"/>
      <c r="N3121" s="201"/>
      <c r="O3121" s="202"/>
      <c r="P3121" s="202"/>
      <c r="Q3121" s="202"/>
      <c r="R3121" s="202"/>
      <c r="S3121" s="202"/>
      <c r="T3121" s="224"/>
      <c r="U3121" s="138"/>
      <c r="V3121" s="138"/>
      <c r="W3121" s="139"/>
      <c r="X3121" s="139"/>
      <c r="Y3121" s="224"/>
      <c r="Z3121" s="210"/>
      <c r="AA3121" s="204"/>
      <c r="AB3121" s="202"/>
      <c r="AC3121" s="202"/>
      <c r="AD3121" s="202"/>
      <c r="AE3121" s="202"/>
      <c r="AF3121" s="202"/>
      <c r="AG3121" s="224"/>
      <c r="AH3121" s="138"/>
      <c r="AI3121" s="138"/>
      <c r="AJ3121" s="139"/>
      <c r="AK3121" s="139"/>
      <c r="AL3121" s="224"/>
      <c r="AM3121" s="140"/>
      <c r="AN3121" s="211"/>
      <c r="AO3121" s="212"/>
      <c r="AP3121" s="39"/>
      <c r="AQ3121" s="141"/>
      <c r="AR3121" s="141"/>
      <c r="AS3121" s="143"/>
      <c r="AU3121" s="141"/>
      <c r="AV3121" s="141"/>
      <c r="AW3121" s="143"/>
      <c r="AY3121" s="146"/>
      <c r="AZ3121" s="1301"/>
    </row>
    <row r="3122" spans="1:52" ht="20.399999999999999" x14ac:dyDescent="0.25">
      <c r="A3122" s="15"/>
      <c r="C3122" s="122"/>
      <c r="D3122" s="123"/>
      <c r="F3122" s="125"/>
      <c r="G3122" s="126"/>
      <c r="H3122" s="35"/>
      <c r="I3122" s="36"/>
      <c r="J3122" s="37"/>
      <c r="K3122" s="116" t="s">
        <v>392</v>
      </c>
      <c r="L3122" s="199"/>
      <c r="M3122" s="200"/>
      <c r="N3122" s="201"/>
      <c r="O3122" s="202"/>
      <c r="P3122" s="202"/>
      <c r="Q3122" s="202"/>
      <c r="R3122" s="202"/>
      <c r="S3122" s="202"/>
      <c r="T3122" s="224"/>
      <c r="U3122" s="138"/>
      <c r="V3122" s="138"/>
      <c r="W3122" s="139"/>
      <c r="X3122" s="139"/>
      <c r="Y3122" s="224"/>
      <c r="Z3122" s="210"/>
      <c r="AA3122" s="204"/>
      <c r="AB3122" s="202"/>
      <c r="AC3122" s="202"/>
      <c r="AD3122" s="202"/>
      <c r="AE3122" s="202"/>
      <c r="AF3122" s="202"/>
      <c r="AG3122" s="224"/>
      <c r="AH3122" s="138"/>
      <c r="AI3122" s="138"/>
      <c r="AJ3122" s="139"/>
      <c r="AK3122" s="139"/>
      <c r="AL3122" s="224"/>
      <c r="AM3122" s="140"/>
      <c r="AN3122" s="211"/>
      <c r="AO3122" s="212"/>
      <c r="AP3122" s="39"/>
      <c r="AQ3122" s="141"/>
      <c r="AR3122" s="141"/>
      <c r="AS3122" s="143"/>
      <c r="AU3122" s="141"/>
      <c r="AV3122" s="141"/>
      <c r="AW3122" s="143"/>
      <c r="AY3122" s="146"/>
      <c r="AZ3122" s="1301"/>
    </row>
    <row r="3123" spans="1:52" ht="12.75" customHeight="1" x14ac:dyDescent="0.25">
      <c r="A3123" s="15"/>
      <c r="C3123" s="122"/>
      <c r="D3123" s="123"/>
      <c r="F3123" s="125"/>
      <c r="G3123" s="126"/>
      <c r="H3123" s="35"/>
      <c r="I3123" s="36"/>
      <c r="J3123" s="37"/>
      <c r="K3123" s="244"/>
      <c r="L3123" s="199"/>
      <c r="M3123" s="200"/>
      <c r="N3123" s="201"/>
      <c r="O3123" s="202"/>
      <c r="P3123" s="202"/>
      <c r="Q3123" s="202"/>
      <c r="R3123" s="202"/>
      <c r="S3123" s="202"/>
      <c r="T3123" s="224"/>
      <c r="U3123" s="138"/>
      <c r="V3123" s="138"/>
      <c r="W3123" s="139"/>
      <c r="X3123" s="139"/>
      <c r="Y3123" s="224"/>
      <c r="Z3123" s="210"/>
      <c r="AA3123" s="204"/>
      <c r="AB3123" s="202"/>
      <c r="AC3123" s="202"/>
      <c r="AD3123" s="202"/>
      <c r="AE3123" s="202"/>
      <c r="AF3123" s="202"/>
      <c r="AG3123" s="224"/>
      <c r="AH3123" s="138"/>
      <c r="AI3123" s="138"/>
      <c r="AJ3123" s="139"/>
      <c r="AK3123" s="139"/>
      <c r="AL3123" s="224"/>
      <c r="AM3123" s="140"/>
      <c r="AN3123" s="211"/>
      <c r="AO3123" s="212"/>
      <c r="AP3123" s="39"/>
      <c r="AQ3123" s="141"/>
      <c r="AR3123" s="141"/>
      <c r="AS3123" s="143"/>
      <c r="AU3123" s="141"/>
      <c r="AV3123" s="141"/>
      <c r="AW3123" s="143"/>
      <c r="AY3123" s="146"/>
      <c r="AZ3123" s="1301"/>
    </row>
    <row r="3124" spans="1:52" ht="35.1" customHeight="1" x14ac:dyDescent="0.25">
      <c r="A3124" s="15" t="s">
        <v>3501</v>
      </c>
      <c r="B3124" s="225" t="s">
        <v>265</v>
      </c>
      <c r="C3124" s="122" t="s">
        <v>237</v>
      </c>
      <c r="D3124" s="123">
        <v>1000</v>
      </c>
      <c r="E3124" s="226"/>
      <c r="F3124" s="122" t="s">
        <v>1115</v>
      </c>
      <c r="G3124" s="227"/>
      <c r="H3124" s="436">
        <v>122</v>
      </c>
      <c r="I3124" s="229">
        <v>81211000</v>
      </c>
      <c r="J3124" s="230" t="s">
        <v>3556</v>
      </c>
      <c r="K3124" s="231" t="s">
        <v>3557</v>
      </c>
      <c r="L3124" s="232">
        <v>0</v>
      </c>
      <c r="M3124" s="233">
        <v>0</v>
      </c>
      <c r="N3124" s="130"/>
      <c r="O3124" s="131"/>
      <c r="P3124" s="131"/>
      <c r="Q3124" s="131"/>
      <c r="R3124" s="131"/>
      <c r="S3124" s="131"/>
      <c r="T3124" s="132" t="str">
        <f t="shared" ref="T3124:T3147" si="2433">IF(SUM(N3124:S3124)=U3124,"OK",SUM(N3124:S3124)-U3124)</f>
        <v>OK</v>
      </c>
      <c r="U3124" s="138"/>
      <c r="V3124" s="138"/>
      <c r="W3124" s="139"/>
      <c r="X3124" s="139"/>
      <c r="Y3124" s="132" t="str">
        <f t="shared" ref="Y3124:Y3147" si="2434">IF(SUM(W3124:X3124)=Z3124,"OK",SUM(W3124:X3124)-Z3124)</f>
        <v>OK</v>
      </c>
      <c r="Z3124" s="210"/>
      <c r="AA3124" s="204"/>
      <c r="AB3124" s="202"/>
      <c r="AC3124" s="202"/>
      <c r="AD3124" s="202"/>
      <c r="AE3124" s="202"/>
      <c r="AF3124" s="202"/>
      <c r="AG3124" s="132" t="str">
        <f t="shared" ref="AG3124:AG3147" si="2435">IF(SUM(AA3124:AF3124)=AH3124,"OK",SUM(AA3124:AF3124)-AH3124)</f>
        <v>OK</v>
      </c>
      <c r="AH3124" s="138"/>
      <c r="AI3124" s="138"/>
      <c r="AJ3124" s="139"/>
      <c r="AK3124" s="139"/>
      <c r="AL3124" s="132" t="str">
        <f t="shared" ref="AL3124:AL3147" si="2436">IF(SUM(AJ3124:AK3124)=AM3124,"OK",SUM(AJ3124:AK3124)-AM3124)</f>
        <v>OK</v>
      </c>
      <c r="AM3124" s="140"/>
      <c r="AN3124" s="119">
        <f t="shared" ref="AN3124:AN3147" si="2437">L3124+U3124+V3124+Z3124</f>
        <v>0</v>
      </c>
      <c r="AO3124" s="120">
        <f t="shared" ref="AO3124:AO3147" si="2438">M3124+AH3124+AI3124+AM3124</f>
        <v>0</v>
      </c>
      <c r="AP3124" s="39">
        <f t="shared" ref="AP3124:AP3147" si="2439">L3124</f>
        <v>0</v>
      </c>
      <c r="AQ3124" s="141">
        <f t="shared" ref="AQ3124:AQ3147" si="2440">AN3124</f>
        <v>0</v>
      </c>
      <c r="AR3124" s="142">
        <f t="shared" ref="AR3124:AR3147" si="2441">AQ3124-AP3124</f>
        <v>0</v>
      </c>
      <c r="AS3124" s="143" t="e">
        <f t="shared" ref="AS3124:AS3147" si="2442">AR3124/AP3124</f>
        <v>#DIV/0!</v>
      </c>
      <c r="AT3124" s="144">
        <f t="shared" ref="AT3124:AT3147" si="2443">M3124</f>
        <v>0</v>
      </c>
      <c r="AU3124" s="141">
        <f t="shared" ref="AU3124:AU3147" si="2444">AO3124</f>
        <v>0</v>
      </c>
      <c r="AV3124" s="142">
        <f t="shared" ref="AV3124:AV3147" si="2445">AU3124-AT3124</f>
        <v>0</v>
      </c>
      <c r="AW3124" s="143" t="e">
        <f t="shared" ref="AW3124:AW3147" si="2446">AV3124/AT3124</f>
        <v>#DIV/0!</v>
      </c>
      <c r="AY3124" s="146" t="str">
        <f t="shared" ref="AY3124:AY3147" si="2447">RIGHT(LEFT(I3124,3),2)&amp;"."&amp;RIGHT(LEFT(I3124,5),2)</f>
        <v>12.11</v>
      </c>
      <c r="AZ3124" s="1301" t="b">
        <f>COUNTIF('[1]Codes SEC'!$B$2:$B$250,Ministres!AY3124)&gt;0</f>
        <v>1</v>
      </c>
    </row>
    <row r="3125" spans="1:52" ht="35.1" customHeight="1" x14ac:dyDescent="0.25">
      <c r="A3125" s="15" t="s">
        <v>3501</v>
      </c>
      <c r="B3125" s="225" t="s">
        <v>265</v>
      </c>
      <c r="C3125" s="122" t="s">
        <v>237</v>
      </c>
      <c r="D3125" s="123">
        <v>1000</v>
      </c>
      <c r="E3125" s="226"/>
      <c r="F3125" s="122" t="s">
        <v>1122</v>
      </c>
      <c r="G3125" s="227"/>
      <c r="H3125" s="436">
        <v>122</v>
      </c>
      <c r="I3125" s="229">
        <v>81211000</v>
      </c>
      <c r="J3125" s="230" t="s">
        <v>3558</v>
      </c>
      <c r="K3125" s="231" t="s">
        <v>3559</v>
      </c>
      <c r="L3125" s="232">
        <v>0</v>
      </c>
      <c r="M3125" s="233">
        <v>0</v>
      </c>
      <c r="N3125" s="130"/>
      <c r="O3125" s="131"/>
      <c r="P3125" s="131"/>
      <c r="Q3125" s="131"/>
      <c r="R3125" s="131"/>
      <c r="S3125" s="131"/>
      <c r="T3125" s="132" t="str">
        <f t="shared" si="2433"/>
        <v>OK</v>
      </c>
      <c r="U3125" s="138"/>
      <c r="V3125" s="138"/>
      <c r="W3125" s="139"/>
      <c r="X3125" s="139"/>
      <c r="Y3125" s="132" t="str">
        <f t="shared" si="2434"/>
        <v>OK</v>
      </c>
      <c r="Z3125" s="210"/>
      <c r="AA3125" s="204"/>
      <c r="AB3125" s="202"/>
      <c r="AC3125" s="202"/>
      <c r="AD3125" s="202"/>
      <c r="AE3125" s="202"/>
      <c r="AF3125" s="202"/>
      <c r="AG3125" s="132" t="str">
        <f t="shared" si="2435"/>
        <v>OK</v>
      </c>
      <c r="AH3125" s="138"/>
      <c r="AI3125" s="138"/>
      <c r="AJ3125" s="139"/>
      <c r="AK3125" s="139"/>
      <c r="AL3125" s="132" t="str">
        <f t="shared" si="2436"/>
        <v>OK</v>
      </c>
      <c r="AM3125" s="140"/>
      <c r="AN3125" s="119">
        <f t="shared" si="2437"/>
        <v>0</v>
      </c>
      <c r="AO3125" s="120">
        <f t="shared" si="2438"/>
        <v>0</v>
      </c>
      <c r="AP3125" s="39">
        <f t="shared" si="2439"/>
        <v>0</v>
      </c>
      <c r="AQ3125" s="141">
        <f t="shared" si="2440"/>
        <v>0</v>
      </c>
      <c r="AR3125" s="142">
        <f t="shared" si="2441"/>
        <v>0</v>
      </c>
      <c r="AS3125" s="143" t="e">
        <f t="shared" si="2442"/>
        <v>#DIV/0!</v>
      </c>
      <c r="AT3125" s="144">
        <f t="shared" si="2443"/>
        <v>0</v>
      </c>
      <c r="AU3125" s="141">
        <f t="shared" si="2444"/>
        <v>0</v>
      </c>
      <c r="AV3125" s="142">
        <f t="shared" si="2445"/>
        <v>0</v>
      </c>
      <c r="AW3125" s="143" t="e">
        <f t="shared" si="2446"/>
        <v>#DIV/0!</v>
      </c>
      <c r="AY3125" s="146" t="str">
        <f t="shared" si="2447"/>
        <v>12.11</v>
      </c>
      <c r="AZ3125" s="1301" t="b">
        <f>COUNTIF('[1]Codes SEC'!$B$2:$B$250,Ministres!AY3125)&gt;0</f>
        <v>1</v>
      </c>
    </row>
    <row r="3126" spans="1:52" ht="35.1" customHeight="1" x14ac:dyDescent="0.25">
      <c r="A3126" s="15" t="s">
        <v>3501</v>
      </c>
      <c r="B3126" s="225" t="s">
        <v>265</v>
      </c>
      <c r="C3126" s="122" t="s">
        <v>237</v>
      </c>
      <c r="D3126" s="123">
        <v>1000</v>
      </c>
      <c r="E3126" s="226"/>
      <c r="F3126" s="122" t="s">
        <v>1115</v>
      </c>
      <c r="G3126" s="227"/>
      <c r="H3126" s="436">
        <v>122</v>
      </c>
      <c r="I3126" s="229">
        <v>81221000</v>
      </c>
      <c r="J3126" s="230" t="s">
        <v>3560</v>
      </c>
      <c r="K3126" s="231" t="s">
        <v>3561</v>
      </c>
      <c r="L3126" s="232">
        <v>0</v>
      </c>
      <c r="M3126" s="233">
        <v>0</v>
      </c>
      <c r="N3126" s="130"/>
      <c r="O3126" s="131"/>
      <c r="P3126" s="131"/>
      <c r="Q3126" s="131"/>
      <c r="R3126" s="131"/>
      <c r="S3126" s="131"/>
      <c r="T3126" s="132" t="str">
        <f t="shared" si="2433"/>
        <v>OK</v>
      </c>
      <c r="U3126" s="138"/>
      <c r="V3126" s="138"/>
      <c r="W3126" s="139"/>
      <c r="X3126" s="139"/>
      <c r="Y3126" s="132" t="str">
        <f t="shared" si="2434"/>
        <v>OK</v>
      </c>
      <c r="Z3126" s="210"/>
      <c r="AA3126" s="204"/>
      <c r="AB3126" s="202"/>
      <c r="AC3126" s="202"/>
      <c r="AD3126" s="202"/>
      <c r="AE3126" s="202"/>
      <c r="AF3126" s="202"/>
      <c r="AG3126" s="132" t="str">
        <f t="shared" si="2435"/>
        <v>OK</v>
      </c>
      <c r="AH3126" s="138"/>
      <c r="AI3126" s="138"/>
      <c r="AJ3126" s="139"/>
      <c r="AK3126" s="139"/>
      <c r="AL3126" s="132" t="str">
        <f t="shared" si="2436"/>
        <v>OK</v>
      </c>
      <c r="AM3126" s="140"/>
      <c r="AN3126" s="119">
        <f t="shared" si="2437"/>
        <v>0</v>
      </c>
      <c r="AO3126" s="120">
        <f t="shared" si="2438"/>
        <v>0</v>
      </c>
      <c r="AP3126" s="39">
        <f t="shared" si="2439"/>
        <v>0</v>
      </c>
      <c r="AQ3126" s="141">
        <f t="shared" si="2440"/>
        <v>0</v>
      </c>
      <c r="AR3126" s="142">
        <f t="shared" si="2441"/>
        <v>0</v>
      </c>
      <c r="AS3126" s="143" t="e">
        <f t="shared" si="2442"/>
        <v>#DIV/0!</v>
      </c>
      <c r="AT3126" s="144">
        <f t="shared" si="2443"/>
        <v>0</v>
      </c>
      <c r="AU3126" s="141">
        <f t="shared" si="2444"/>
        <v>0</v>
      </c>
      <c r="AV3126" s="142">
        <f t="shared" si="2445"/>
        <v>0</v>
      </c>
      <c r="AW3126" s="143" t="e">
        <f t="shared" si="2446"/>
        <v>#DIV/0!</v>
      </c>
      <c r="AY3126" s="146" t="str">
        <f t="shared" si="2447"/>
        <v>12.21</v>
      </c>
      <c r="AZ3126" s="1301" t="b">
        <f>COUNTIF('[1]Codes SEC'!$B$2:$B$250,Ministres!AY3126)&gt;0</f>
        <v>1</v>
      </c>
    </row>
    <row r="3127" spans="1:52" ht="35.1" customHeight="1" x14ac:dyDescent="0.25">
      <c r="A3127" s="15" t="s">
        <v>3501</v>
      </c>
      <c r="B3127" s="225" t="s">
        <v>265</v>
      </c>
      <c r="C3127" s="122" t="s">
        <v>237</v>
      </c>
      <c r="D3127" s="123">
        <v>1000</v>
      </c>
      <c r="E3127" s="226"/>
      <c r="F3127" s="122">
        <v>19</v>
      </c>
      <c r="G3127" s="227"/>
      <c r="H3127" s="436">
        <v>122</v>
      </c>
      <c r="I3127" s="229">
        <v>83122000</v>
      </c>
      <c r="J3127" s="230" t="s">
        <v>3562</v>
      </c>
      <c r="K3127" s="231" t="s">
        <v>3563</v>
      </c>
      <c r="L3127" s="232">
        <v>0</v>
      </c>
      <c r="M3127" s="233">
        <v>0</v>
      </c>
      <c r="N3127" s="130"/>
      <c r="O3127" s="131"/>
      <c r="P3127" s="131"/>
      <c r="Q3127" s="131"/>
      <c r="R3127" s="131"/>
      <c r="S3127" s="131"/>
      <c r="T3127" s="132" t="str">
        <f t="shared" si="2433"/>
        <v>OK</v>
      </c>
      <c r="U3127" s="138"/>
      <c r="V3127" s="138"/>
      <c r="W3127" s="139"/>
      <c r="X3127" s="139"/>
      <c r="Y3127" s="132" t="str">
        <f t="shared" si="2434"/>
        <v>OK</v>
      </c>
      <c r="Z3127" s="210"/>
      <c r="AA3127" s="204"/>
      <c r="AB3127" s="202"/>
      <c r="AC3127" s="202"/>
      <c r="AD3127" s="202"/>
      <c r="AE3127" s="202"/>
      <c r="AF3127" s="202"/>
      <c r="AG3127" s="132" t="str">
        <f t="shared" si="2435"/>
        <v>OK</v>
      </c>
      <c r="AH3127" s="138"/>
      <c r="AI3127" s="138"/>
      <c r="AJ3127" s="139"/>
      <c r="AK3127" s="139"/>
      <c r="AL3127" s="132" t="str">
        <f t="shared" si="2436"/>
        <v>OK</v>
      </c>
      <c r="AM3127" s="140"/>
      <c r="AN3127" s="119">
        <f t="shared" si="2437"/>
        <v>0</v>
      </c>
      <c r="AO3127" s="120">
        <f t="shared" si="2438"/>
        <v>0</v>
      </c>
      <c r="AP3127" s="39">
        <f t="shared" si="2439"/>
        <v>0</v>
      </c>
      <c r="AQ3127" s="141">
        <f t="shared" si="2440"/>
        <v>0</v>
      </c>
      <c r="AR3127" s="142">
        <f t="shared" si="2441"/>
        <v>0</v>
      </c>
      <c r="AS3127" s="143" t="e">
        <f t="shared" si="2442"/>
        <v>#DIV/0!</v>
      </c>
      <c r="AT3127" s="144">
        <f t="shared" si="2443"/>
        <v>0</v>
      </c>
      <c r="AU3127" s="141">
        <f t="shared" si="2444"/>
        <v>0</v>
      </c>
      <c r="AV3127" s="142">
        <f t="shared" si="2445"/>
        <v>0</v>
      </c>
      <c r="AW3127" s="143" t="e">
        <f t="shared" si="2446"/>
        <v>#DIV/0!</v>
      </c>
      <c r="AY3127" s="146" t="str">
        <f t="shared" si="2447"/>
        <v>31.22</v>
      </c>
      <c r="AZ3127" s="1301" t="b">
        <f>COUNTIF('[1]Codes SEC'!$B$2:$B$250,Ministres!AY3127)&gt;0</f>
        <v>1</v>
      </c>
    </row>
    <row r="3128" spans="1:52" ht="35.1" customHeight="1" x14ac:dyDescent="0.25">
      <c r="A3128" s="15" t="s">
        <v>3501</v>
      </c>
      <c r="B3128" s="225" t="s">
        <v>265</v>
      </c>
      <c r="C3128" s="122" t="s">
        <v>237</v>
      </c>
      <c r="D3128" s="123">
        <v>1000</v>
      </c>
      <c r="E3128" s="226"/>
      <c r="F3128" s="122" t="s">
        <v>1115</v>
      </c>
      <c r="G3128" s="227"/>
      <c r="H3128" s="436">
        <v>122</v>
      </c>
      <c r="I3128" s="229">
        <v>83132000</v>
      </c>
      <c r="J3128" s="230" t="s">
        <v>3564</v>
      </c>
      <c r="K3128" s="231" t="s">
        <v>3565</v>
      </c>
      <c r="L3128" s="232">
        <v>0</v>
      </c>
      <c r="M3128" s="233">
        <v>0</v>
      </c>
      <c r="N3128" s="130"/>
      <c r="O3128" s="131"/>
      <c r="P3128" s="131"/>
      <c r="Q3128" s="131"/>
      <c r="R3128" s="131"/>
      <c r="S3128" s="131"/>
      <c r="T3128" s="132" t="str">
        <f t="shared" si="2433"/>
        <v>OK</v>
      </c>
      <c r="U3128" s="138"/>
      <c r="V3128" s="138"/>
      <c r="W3128" s="139"/>
      <c r="X3128" s="139"/>
      <c r="Y3128" s="132" t="str">
        <f t="shared" si="2434"/>
        <v>OK</v>
      </c>
      <c r="Z3128" s="210"/>
      <c r="AA3128" s="204"/>
      <c r="AB3128" s="202"/>
      <c r="AC3128" s="202"/>
      <c r="AD3128" s="202"/>
      <c r="AE3128" s="202"/>
      <c r="AF3128" s="202"/>
      <c r="AG3128" s="132" t="str">
        <f t="shared" si="2435"/>
        <v>OK</v>
      </c>
      <c r="AH3128" s="138"/>
      <c r="AI3128" s="138"/>
      <c r="AJ3128" s="139"/>
      <c r="AK3128" s="139"/>
      <c r="AL3128" s="132" t="str">
        <f t="shared" si="2436"/>
        <v>OK</v>
      </c>
      <c r="AM3128" s="140"/>
      <c r="AN3128" s="119">
        <f t="shared" si="2437"/>
        <v>0</v>
      </c>
      <c r="AO3128" s="120">
        <f t="shared" si="2438"/>
        <v>0</v>
      </c>
      <c r="AP3128" s="39">
        <f t="shared" si="2439"/>
        <v>0</v>
      </c>
      <c r="AQ3128" s="141">
        <f t="shared" si="2440"/>
        <v>0</v>
      </c>
      <c r="AR3128" s="142">
        <f t="shared" si="2441"/>
        <v>0</v>
      </c>
      <c r="AS3128" s="143" t="e">
        <f t="shared" si="2442"/>
        <v>#DIV/0!</v>
      </c>
      <c r="AT3128" s="144">
        <f t="shared" si="2443"/>
        <v>0</v>
      </c>
      <c r="AU3128" s="141">
        <f t="shared" si="2444"/>
        <v>0</v>
      </c>
      <c r="AV3128" s="142">
        <f t="shared" si="2445"/>
        <v>0</v>
      </c>
      <c r="AW3128" s="143" t="e">
        <f t="shared" si="2446"/>
        <v>#DIV/0!</v>
      </c>
      <c r="AY3128" s="146" t="str">
        <f t="shared" si="2447"/>
        <v>31.32</v>
      </c>
      <c r="AZ3128" s="1301" t="b">
        <f>COUNTIF('[1]Codes SEC'!$B$2:$B$250,Ministres!AY3128)&gt;0</f>
        <v>1</v>
      </c>
    </row>
    <row r="3129" spans="1:52" ht="35.1" customHeight="1" x14ac:dyDescent="0.25">
      <c r="A3129" s="15" t="s">
        <v>3501</v>
      </c>
      <c r="B3129" s="225" t="s">
        <v>265</v>
      </c>
      <c r="C3129" s="122" t="s">
        <v>237</v>
      </c>
      <c r="D3129" s="123">
        <v>1000</v>
      </c>
      <c r="E3129" s="226"/>
      <c r="F3129" s="122" t="s">
        <v>1122</v>
      </c>
      <c r="G3129" s="227"/>
      <c r="H3129" s="436">
        <v>122</v>
      </c>
      <c r="I3129" s="229">
        <v>83132000</v>
      </c>
      <c r="J3129" s="230" t="s">
        <v>3566</v>
      </c>
      <c r="K3129" s="231" t="s">
        <v>3567</v>
      </c>
      <c r="L3129" s="232">
        <v>0</v>
      </c>
      <c r="M3129" s="233">
        <v>0</v>
      </c>
      <c r="N3129" s="130"/>
      <c r="O3129" s="131"/>
      <c r="P3129" s="131"/>
      <c r="Q3129" s="131"/>
      <c r="R3129" s="131"/>
      <c r="S3129" s="131"/>
      <c r="T3129" s="132" t="str">
        <f t="shared" si="2433"/>
        <v>OK</v>
      </c>
      <c r="U3129" s="138"/>
      <c r="V3129" s="138"/>
      <c r="W3129" s="139"/>
      <c r="X3129" s="139"/>
      <c r="Y3129" s="132" t="str">
        <f t="shared" si="2434"/>
        <v>OK</v>
      </c>
      <c r="Z3129" s="210"/>
      <c r="AA3129" s="204"/>
      <c r="AB3129" s="202"/>
      <c r="AC3129" s="202"/>
      <c r="AD3129" s="202"/>
      <c r="AE3129" s="202"/>
      <c r="AF3129" s="202"/>
      <c r="AG3129" s="132" t="str">
        <f t="shared" si="2435"/>
        <v>OK</v>
      </c>
      <c r="AH3129" s="138"/>
      <c r="AI3129" s="138"/>
      <c r="AJ3129" s="139"/>
      <c r="AK3129" s="139"/>
      <c r="AL3129" s="132" t="str">
        <f t="shared" si="2436"/>
        <v>OK</v>
      </c>
      <c r="AM3129" s="140"/>
      <c r="AN3129" s="119">
        <f t="shared" si="2437"/>
        <v>0</v>
      </c>
      <c r="AO3129" s="120">
        <f t="shared" si="2438"/>
        <v>0</v>
      </c>
      <c r="AP3129" s="39">
        <f t="shared" si="2439"/>
        <v>0</v>
      </c>
      <c r="AQ3129" s="141">
        <f t="shared" si="2440"/>
        <v>0</v>
      </c>
      <c r="AR3129" s="142">
        <f t="shared" si="2441"/>
        <v>0</v>
      </c>
      <c r="AS3129" s="143" t="e">
        <f t="shared" si="2442"/>
        <v>#DIV/0!</v>
      </c>
      <c r="AT3129" s="144">
        <f t="shared" si="2443"/>
        <v>0</v>
      </c>
      <c r="AU3129" s="141">
        <f t="shared" si="2444"/>
        <v>0</v>
      </c>
      <c r="AV3129" s="142">
        <f t="shared" si="2445"/>
        <v>0</v>
      </c>
      <c r="AW3129" s="143" t="e">
        <f t="shared" si="2446"/>
        <v>#DIV/0!</v>
      </c>
      <c r="AY3129" s="146" t="str">
        <f t="shared" si="2447"/>
        <v>31.32</v>
      </c>
      <c r="AZ3129" s="1301" t="b">
        <f>COUNTIF('[1]Codes SEC'!$B$2:$B$250,Ministres!AY3129)&gt;0</f>
        <v>1</v>
      </c>
    </row>
    <row r="3130" spans="1:52" ht="35.1" customHeight="1" x14ac:dyDescent="0.25">
      <c r="A3130" s="15" t="s">
        <v>3501</v>
      </c>
      <c r="B3130" s="225" t="s">
        <v>265</v>
      </c>
      <c r="C3130" s="122" t="s">
        <v>237</v>
      </c>
      <c r="D3130" s="123">
        <v>1000</v>
      </c>
      <c r="E3130" s="226"/>
      <c r="F3130" s="122" t="s">
        <v>1122</v>
      </c>
      <c r="G3130" s="227"/>
      <c r="H3130" s="436">
        <v>122</v>
      </c>
      <c r="I3130" s="229">
        <v>83300000</v>
      </c>
      <c r="J3130" s="230" t="s">
        <v>3568</v>
      </c>
      <c r="K3130" s="231" t="s">
        <v>3569</v>
      </c>
      <c r="L3130" s="232">
        <v>0</v>
      </c>
      <c r="M3130" s="233">
        <v>0</v>
      </c>
      <c r="N3130" s="130"/>
      <c r="O3130" s="131"/>
      <c r="P3130" s="131"/>
      <c r="Q3130" s="131"/>
      <c r="R3130" s="131"/>
      <c r="S3130" s="131"/>
      <c r="T3130" s="132" t="str">
        <f t="shared" si="2433"/>
        <v>OK</v>
      </c>
      <c r="U3130" s="138"/>
      <c r="V3130" s="138"/>
      <c r="W3130" s="139"/>
      <c r="X3130" s="139"/>
      <c r="Y3130" s="132" t="str">
        <f t="shared" si="2434"/>
        <v>OK</v>
      </c>
      <c r="Z3130" s="210"/>
      <c r="AA3130" s="204"/>
      <c r="AB3130" s="202"/>
      <c r="AC3130" s="202"/>
      <c r="AD3130" s="202"/>
      <c r="AE3130" s="202"/>
      <c r="AF3130" s="202"/>
      <c r="AG3130" s="132" t="str">
        <f t="shared" si="2435"/>
        <v>OK</v>
      </c>
      <c r="AH3130" s="138"/>
      <c r="AI3130" s="138"/>
      <c r="AJ3130" s="139"/>
      <c r="AK3130" s="139"/>
      <c r="AL3130" s="132" t="str">
        <f t="shared" si="2436"/>
        <v>OK</v>
      </c>
      <c r="AM3130" s="140"/>
      <c r="AN3130" s="119">
        <f t="shared" si="2437"/>
        <v>0</v>
      </c>
      <c r="AO3130" s="120">
        <f t="shared" si="2438"/>
        <v>0</v>
      </c>
      <c r="AP3130" s="39">
        <f t="shared" si="2439"/>
        <v>0</v>
      </c>
      <c r="AQ3130" s="141">
        <f t="shared" si="2440"/>
        <v>0</v>
      </c>
      <c r="AR3130" s="142">
        <f t="shared" si="2441"/>
        <v>0</v>
      </c>
      <c r="AS3130" s="143" t="e">
        <f t="shared" si="2442"/>
        <v>#DIV/0!</v>
      </c>
      <c r="AT3130" s="144">
        <f t="shared" si="2443"/>
        <v>0</v>
      </c>
      <c r="AU3130" s="141">
        <f t="shared" si="2444"/>
        <v>0</v>
      </c>
      <c r="AV3130" s="142">
        <f t="shared" si="2445"/>
        <v>0</v>
      </c>
      <c r="AW3130" s="143" t="e">
        <f t="shared" si="2446"/>
        <v>#DIV/0!</v>
      </c>
      <c r="AY3130" s="146" t="str">
        <f t="shared" si="2447"/>
        <v>33.00</v>
      </c>
      <c r="AZ3130" s="1301" t="b">
        <f>COUNTIF('[1]Codes SEC'!$B$2:$B$250,Ministres!AY3130)&gt;0</f>
        <v>1</v>
      </c>
    </row>
    <row r="3131" spans="1:52" ht="35.1" customHeight="1" x14ac:dyDescent="0.25">
      <c r="A3131" s="15" t="s">
        <v>3501</v>
      </c>
      <c r="B3131" s="225" t="s">
        <v>265</v>
      </c>
      <c r="C3131" s="122" t="s">
        <v>237</v>
      </c>
      <c r="D3131" s="123">
        <v>1000</v>
      </c>
      <c r="E3131" s="226"/>
      <c r="F3131" s="122" t="s">
        <v>1115</v>
      </c>
      <c r="G3131" s="227"/>
      <c r="H3131" s="436">
        <v>122</v>
      </c>
      <c r="I3131" s="229">
        <v>83300000</v>
      </c>
      <c r="J3131" s="230" t="s">
        <v>3570</v>
      </c>
      <c r="K3131" s="231" t="s">
        <v>3571</v>
      </c>
      <c r="L3131" s="232">
        <v>0</v>
      </c>
      <c r="M3131" s="233">
        <v>0</v>
      </c>
      <c r="N3131" s="130"/>
      <c r="O3131" s="131"/>
      <c r="P3131" s="131"/>
      <c r="Q3131" s="131"/>
      <c r="R3131" s="131"/>
      <c r="S3131" s="131"/>
      <c r="T3131" s="132" t="str">
        <f t="shared" si="2433"/>
        <v>OK</v>
      </c>
      <c r="U3131" s="138"/>
      <c r="V3131" s="138"/>
      <c r="W3131" s="139"/>
      <c r="X3131" s="139"/>
      <c r="Y3131" s="132" t="str">
        <f t="shared" si="2434"/>
        <v>OK</v>
      </c>
      <c r="Z3131" s="210"/>
      <c r="AA3131" s="204"/>
      <c r="AB3131" s="202"/>
      <c r="AC3131" s="202"/>
      <c r="AD3131" s="202"/>
      <c r="AE3131" s="202"/>
      <c r="AF3131" s="202"/>
      <c r="AG3131" s="132" t="str">
        <f t="shared" si="2435"/>
        <v>OK</v>
      </c>
      <c r="AH3131" s="138"/>
      <c r="AI3131" s="138"/>
      <c r="AJ3131" s="139"/>
      <c r="AK3131" s="139"/>
      <c r="AL3131" s="132" t="str">
        <f t="shared" si="2436"/>
        <v>OK</v>
      </c>
      <c r="AM3131" s="140"/>
      <c r="AN3131" s="119">
        <f t="shared" si="2437"/>
        <v>0</v>
      </c>
      <c r="AO3131" s="120">
        <f t="shared" si="2438"/>
        <v>0</v>
      </c>
      <c r="AP3131" s="39">
        <f t="shared" si="2439"/>
        <v>0</v>
      </c>
      <c r="AQ3131" s="141">
        <f t="shared" si="2440"/>
        <v>0</v>
      </c>
      <c r="AR3131" s="142">
        <f t="shared" si="2441"/>
        <v>0</v>
      </c>
      <c r="AS3131" s="143" t="e">
        <f t="shared" si="2442"/>
        <v>#DIV/0!</v>
      </c>
      <c r="AT3131" s="144">
        <f t="shared" si="2443"/>
        <v>0</v>
      </c>
      <c r="AU3131" s="141">
        <f t="shared" si="2444"/>
        <v>0</v>
      </c>
      <c r="AV3131" s="142">
        <f t="shared" si="2445"/>
        <v>0</v>
      </c>
      <c r="AW3131" s="143" t="e">
        <f t="shared" si="2446"/>
        <v>#DIV/0!</v>
      </c>
      <c r="AY3131" s="146" t="str">
        <f t="shared" si="2447"/>
        <v>33.00</v>
      </c>
      <c r="AZ3131" s="1301" t="b">
        <f>COUNTIF('[1]Codes SEC'!$B$2:$B$250,Ministres!AY3131)&gt;0</f>
        <v>1</v>
      </c>
    </row>
    <row r="3132" spans="1:52" ht="35.1" customHeight="1" x14ac:dyDescent="0.25">
      <c r="A3132" s="15" t="s">
        <v>3501</v>
      </c>
      <c r="B3132" s="225" t="s">
        <v>265</v>
      </c>
      <c r="C3132" s="122" t="s">
        <v>237</v>
      </c>
      <c r="D3132" s="123">
        <v>1000</v>
      </c>
      <c r="E3132" s="226"/>
      <c r="F3132" s="122">
        <v>19</v>
      </c>
      <c r="G3132" s="227"/>
      <c r="H3132" s="436">
        <v>122</v>
      </c>
      <c r="I3132" s="229">
        <v>83450000</v>
      </c>
      <c r="J3132" s="230" t="s">
        <v>3572</v>
      </c>
      <c r="K3132" s="231" t="s">
        <v>3573</v>
      </c>
      <c r="L3132" s="232">
        <v>0</v>
      </c>
      <c r="M3132" s="233">
        <v>0</v>
      </c>
      <c r="N3132" s="130"/>
      <c r="O3132" s="131"/>
      <c r="P3132" s="131"/>
      <c r="Q3132" s="131"/>
      <c r="R3132" s="131"/>
      <c r="S3132" s="131"/>
      <c r="T3132" s="132" t="str">
        <f t="shared" si="2433"/>
        <v>OK</v>
      </c>
      <c r="U3132" s="138"/>
      <c r="V3132" s="138"/>
      <c r="W3132" s="139"/>
      <c r="X3132" s="139"/>
      <c r="Y3132" s="132" t="str">
        <f t="shared" si="2434"/>
        <v>OK</v>
      </c>
      <c r="Z3132" s="210"/>
      <c r="AA3132" s="204"/>
      <c r="AB3132" s="202"/>
      <c r="AC3132" s="202"/>
      <c r="AD3132" s="202"/>
      <c r="AE3132" s="202"/>
      <c r="AF3132" s="202"/>
      <c r="AG3132" s="132" t="str">
        <f t="shared" si="2435"/>
        <v>OK</v>
      </c>
      <c r="AH3132" s="138"/>
      <c r="AI3132" s="138"/>
      <c r="AJ3132" s="139"/>
      <c r="AK3132" s="139"/>
      <c r="AL3132" s="132" t="str">
        <f t="shared" si="2436"/>
        <v>OK</v>
      </c>
      <c r="AM3132" s="140"/>
      <c r="AN3132" s="119">
        <f t="shared" si="2437"/>
        <v>0</v>
      </c>
      <c r="AO3132" s="120">
        <f t="shared" si="2438"/>
        <v>0</v>
      </c>
      <c r="AP3132" s="39">
        <f t="shared" si="2439"/>
        <v>0</v>
      </c>
      <c r="AQ3132" s="141">
        <f t="shared" si="2440"/>
        <v>0</v>
      </c>
      <c r="AR3132" s="142">
        <f t="shared" si="2441"/>
        <v>0</v>
      </c>
      <c r="AS3132" s="143" t="e">
        <f t="shared" si="2442"/>
        <v>#DIV/0!</v>
      </c>
      <c r="AT3132" s="144">
        <f t="shared" si="2443"/>
        <v>0</v>
      </c>
      <c r="AU3132" s="141">
        <f t="shared" si="2444"/>
        <v>0</v>
      </c>
      <c r="AV3132" s="142">
        <f t="shared" si="2445"/>
        <v>0</v>
      </c>
      <c r="AW3132" s="143" t="e">
        <f t="shared" si="2446"/>
        <v>#DIV/0!</v>
      </c>
      <c r="AY3132" s="146" t="str">
        <f t="shared" si="2447"/>
        <v>34.50</v>
      </c>
      <c r="AZ3132" s="1301" t="b">
        <f>COUNTIF('[1]Codes SEC'!$B$2:$B$250,Ministres!AY3132)&gt;0</f>
        <v>1</v>
      </c>
    </row>
    <row r="3133" spans="1:52" ht="35.1" customHeight="1" x14ac:dyDescent="0.25">
      <c r="A3133" s="15" t="s">
        <v>3501</v>
      </c>
      <c r="B3133" s="225" t="s">
        <v>265</v>
      </c>
      <c r="C3133" s="122" t="s">
        <v>237</v>
      </c>
      <c r="D3133" s="123">
        <v>1000</v>
      </c>
      <c r="E3133" s="226"/>
      <c r="F3133" s="122" t="s">
        <v>1115</v>
      </c>
      <c r="G3133" s="227"/>
      <c r="H3133" s="436">
        <v>122</v>
      </c>
      <c r="I3133" s="229">
        <v>84140000</v>
      </c>
      <c r="J3133" s="230" t="s">
        <v>3574</v>
      </c>
      <c r="K3133" s="231" t="s">
        <v>3575</v>
      </c>
      <c r="L3133" s="232">
        <v>0</v>
      </c>
      <c r="M3133" s="233">
        <v>0</v>
      </c>
      <c r="N3133" s="130"/>
      <c r="O3133" s="131"/>
      <c r="P3133" s="131"/>
      <c r="Q3133" s="131"/>
      <c r="R3133" s="131"/>
      <c r="S3133" s="131"/>
      <c r="T3133" s="132" t="str">
        <f t="shared" si="2433"/>
        <v>OK</v>
      </c>
      <c r="U3133" s="138"/>
      <c r="V3133" s="138"/>
      <c r="W3133" s="139"/>
      <c r="X3133" s="139"/>
      <c r="Y3133" s="132" t="str">
        <f t="shared" si="2434"/>
        <v>OK</v>
      </c>
      <c r="Z3133" s="210"/>
      <c r="AA3133" s="204"/>
      <c r="AB3133" s="202"/>
      <c r="AC3133" s="202"/>
      <c r="AD3133" s="202"/>
      <c r="AE3133" s="202"/>
      <c r="AF3133" s="202"/>
      <c r="AG3133" s="132" t="str">
        <f t="shared" si="2435"/>
        <v>OK</v>
      </c>
      <c r="AH3133" s="138"/>
      <c r="AI3133" s="138"/>
      <c r="AJ3133" s="139"/>
      <c r="AK3133" s="139"/>
      <c r="AL3133" s="132" t="str">
        <f t="shared" si="2436"/>
        <v>OK</v>
      </c>
      <c r="AM3133" s="140"/>
      <c r="AN3133" s="119">
        <f t="shared" si="2437"/>
        <v>0</v>
      </c>
      <c r="AO3133" s="120">
        <f t="shared" si="2438"/>
        <v>0</v>
      </c>
      <c r="AP3133" s="39">
        <f t="shared" si="2439"/>
        <v>0</v>
      </c>
      <c r="AQ3133" s="141">
        <f t="shared" si="2440"/>
        <v>0</v>
      </c>
      <c r="AR3133" s="142">
        <f t="shared" si="2441"/>
        <v>0</v>
      </c>
      <c r="AS3133" s="143" t="e">
        <f t="shared" si="2442"/>
        <v>#DIV/0!</v>
      </c>
      <c r="AT3133" s="144">
        <f t="shared" si="2443"/>
        <v>0</v>
      </c>
      <c r="AU3133" s="141">
        <f t="shared" si="2444"/>
        <v>0</v>
      </c>
      <c r="AV3133" s="142">
        <f t="shared" si="2445"/>
        <v>0</v>
      </c>
      <c r="AW3133" s="143" t="e">
        <f t="shared" si="2446"/>
        <v>#DIV/0!</v>
      </c>
      <c r="AY3133" s="146" t="str">
        <f t="shared" si="2447"/>
        <v>41.40</v>
      </c>
      <c r="AZ3133" s="1301" t="b">
        <f>COUNTIF('[1]Codes SEC'!$B$2:$B$250,Ministres!AY3133)&gt;0</f>
        <v>1</v>
      </c>
    </row>
    <row r="3134" spans="1:52" ht="35.1" customHeight="1" x14ac:dyDescent="0.25">
      <c r="A3134" s="15" t="s">
        <v>3501</v>
      </c>
      <c r="B3134" s="225" t="s">
        <v>265</v>
      </c>
      <c r="C3134" s="122" t="s">
        <v>237</v>
      </c>
      <c r="D3134" s="123">
        <v>1000</v>
      </c>
      <c r="E3134" s="226"/>
      <c r="F3134" s="122" t="s">
        <v>1122</v>
      </c>
      <c r="G3134" s="227"/>
      <c r="H3134" s="436">
        <v>122</v>
      </c>
      <c r="I3134" s="229">
        <v>84140000</v>
      </c>
      <c r="J3134" s="230" t="s">
        <v>3576</v>
      </c>
      <c r="K3134" s="231" t="s">
        <v>3577</v>
      </c>
      <c r="L3134" s="232">
        <v>0</v>
      </c>
      <c r="M3134" s="233">
        <v>0</v>
      </c>
      <c r="N3134" s="130"/>
      <c r="O3134" s="131"/>
      <c r="P3134" s="131"/>
      <c r="Q3134" s="131"/>
      <c r="R3134" s="131"/>
      <c r="S3134" s="131"/>
      <c r="T3134" s="132" t="str">
        <f t="shared" si="2433"/>
        <v>OK</v>
      </c>
      <c r="U3134" s="138"/>
      <c r="V3134" s="138"/>
      <c r="W3134" s="139"/>
      <c r="X3134" s="139"/>
      <c r="Y3134" s="132" t="str">
        <f t="shared" si="2434"/>
        <v>OK</v>
      </c>
      <c r="Z3134" s="210"/>
      <c r="AA3134" s="204"/>
      <c r="AB3134" s="202"/>
      <c r="AC3134" s="202"/>
      <c r="AD3134" s="202"/>
      <c r="AE3134" s="202"/>
      <c r="AF3134" s="202"/>
      <c r="AG3134" s="132" t="str">
        <f t="shared" si="2435"/>
        <v>OK</v>
      </c>
      <c r="AH3134" s="138"/>
      <c r="AI3134" s="138"/>
      <c r="AJ3134" s="139"/>
      <c r="AK3134" s="139"/>
      <c r="AL3134" s="132" t="str">
        <f t="shared" si="2436"/>
        <v>OK</v>
      </c>
      <c r="AM3134" s="140"/>
      <c r="AN3134" s="119">
        <f t="shared" si="2437"/>
        <v>0</v>
      </c>
      <c r="AO3134" s="120">
        <f t="shared" si="2438"/>
        <v>0</v>
      </c>
      <c r="AP3134" s="39">
        <f t="shared" si="2439"/>
        <v>0</v>
      </c>
      <c r="AQ3134" s="141">
        <f t="shared" si="2440"/>
        <v>0</v>
      </c>
      <c r="AR3134" s="142">
        <f t="shared" si="2441"/>
        <v>0</v>
      </c>
      <c r="AS3134" s="143" t="e">
        <f t="shared" si="2442"/>
        <v>#DIV/0!</v>
      </c>
      <c r="AT3134" s="144">
        <f t="shared" si="2443"/>
        <v>0</v>
      </c>
      <c r="AU3134" s="141">
        <f t="shared" si="2444"/>
        <v>0</v>
      </c>
      <c r="AV3134" s="142">
        <f t="shared" si="2445"/>
        <v>0</v>
      </c>
      <c r="AW3134" s="143" t="e">
        <f t="shared" si="2446"/>
        <v>#DIV/0!</v>
      </c>
      <c r="AY3134" s="146" t="str">
        <f t="shared" si="2447"/>
        <v>41.40</v>
      </c>
      <c r="AZ3134" s="1301" t="b">
        <f>COUNTIF('[1]Codes SEC'!$B$2:$B$250,Ministres!AY3134)&gt;0</f>
        <v>1</v>
      </c>
    </row>
    <row r="3135" spans="1:52" ht="35.1" customHeight="1" x14ac:dyDescent="0.25">
      <c r="A3135" s="15" t="s">
        <v>3501</v>
      </c>
      <c r="B3135" s="225" t="s">
        <v>265</v>
      </c>
      <c r="C3135" s="122" t="s">
        <v>237</v>
      </c>
      <c r="D3135" s="123">
        <v>1000</v>
      </c>
      <c r="E3135" s="226"/>
      <c r="F3135" s="122" t="s">
        <v>1115</v>
      </c>
      <c r="G3135" s="227"/>
      <c r="H3135" s="436">
        <v>122</v>
      </c>
      <c r="I3135" s="229">
        <v>84160000</v>
      </c>
      <c r="J3135" s="230" t="s">
        <v>3578</v>
      </c>
      <c r="K3135" s="231" t="s">
        <v>3579</v>
      </c>
      <c r="L3135" s="232">
        <v>0</v>
      </c>
      <c r="M3135" s="233">
        <v>0</v>
      </c>
      <c r="N3135" s="130"/>
      <c r="O3135" s="131"/>
      <c r="P3135" s="131"/>
      <c r="Q3135" s="131"/>
      <c r="R3135" s="131"/>
      <c r="S3135" s="131"/>
      <c r="T3135" s="132" t="str">
        <f t="shared" si="2433"/>
        <v>OK</v>
      </c>
      <c r="U3135" s="138"/>
      <c r="V3135" s="138"/>
      <c r="W3135" s="139"/>
      <c r="X3135" s="139"/>
      <c r="Y3135" s="132" t="str">
        <f t="shared" si="2434"/>
        <v>OK</v>
      </c>
      <c r="Z3135" s="210"/>
      <c r="AA3135" s="204"/>
      <c r="AB3135" s="202"/>
      <c r="AC3135" s="202"/>
      <c r="AD3135" s="202"/>
      <c r="AE3135" s="202"/>
      <c r="AF3135" s="202"/>
      <c r="AG3135" s="132" t="str">
        <f t="shared" si="2435"/>
        <v>OK</v>
      </c>
      <c r="AH3135" s="138"/>
      <c r="AI3135" s="138"/>
      <c r="AJ3135" s="139"/>
      <c r="AK3135" s="139"/>
      <c r="AL3135" s="132" t="str">
        <f t="shared" si="2436"/>
        <v>OK</v>
      </c>
      <c r="AM3135" s="140"/>
      <c r="AN3135" s="119">
        <f t="shared" si="2437"/>
        <v>0</v>
      </c>
      <c r="AO3135" s="120">
        <f t="shared" si="2438"/>
        <v>0</v>
      </c>
      <c r="AP3135" s="39">
        <f t="shared" si="2439"/>
        <v>0</v>
      </c>
      <c r="AQ3135" s="141">
        <f t="shared" si="2440"/>
        <v>0</v>
      </c>
      <c r="AR3135" s="142">
        <f t="shared" si="2441"/>
        <v>0</v>
      </c>
      <c r="AS3135" s="143" t="e">
        <f t="shared" si="2442"/>
        <v>#DIV/0!</v>
      </c>
      <c r="AT3135" s="144">
        <f t="shared" si="2443"/>
        <v>0</v>
      </c>
      <c r="AU3135" s="141">
        <f t="shared" si="2444"/>
        <v>0</v>
      </c>
      <c r="AV3135" s="142">
        <f t="shared" si="2445"/>
        <v>0</v>
      </c>
      <c r="AW3135" s="143" t="e">
        <f t="shared" si="2446"/>
        <v>#DIV/0!</v>
      </c>
      <c r="AY3135" s="146" t="str">
        <f t="shared" si="2447"/>
        <v>41.60</v>
      </c>
      <c r="AZ3135" s="1301" t="b">
        <f>COUNTIF('[1]Codes SEC'!$B$2:$B$250,Ministres!AY3135)&gt;0</f>
        <v>1</v>
      </c>
    </row>
    <row r="3136" spans="1:52" ht="35.1" customHeight="1" x14ac:dyDescent="0.25">
      <c r="A3136" s="15" t="s">
        <v>3501</v>
      </c>
      <c r="B3136" s="225" t="s">
        <v>265</v>
      </c>
      <c r="C3136" s="122" t="s">
        <v>237</v>
      </c>
      <c r="D3136" s="123">
        <v>1000</v>
      </c>
      <c r="E3136" s="226"/>
      <c r="F3136" s="122">
        <v>19</v>
      </c>
      <c r="G3136" s="227"/>
      <c r="H3136" s="436">
        <v>122</v>
      </c>
      <c r="I3136" s="229">
        <v>84290000</v>
      </c>
      <c r="J3136" s="230" t="s">
        <v>3580</v>
      </c>
      <c r="K3136" s="231" t="s">
        <v>3581</v>
      </c>
      <c r="L3136" s="232">
        <v>0</v>
      </c>
      <c r="M3136" s="233">
        <v>0</v>
      </c>
      <c r="N3136" s="130"/>
      <c r="O3136" s="131"/>
      <c r="P3136" s="131"/>
      <c r="Q3136" s="131"/>
      <c r="R3136" s="131"/>
      <c r="S3136" s="131"/>
      <c r="T3136" s="132" t="str">
        <f t="shared" si="2433"/>
        <v>OK</v>
      </c>
      <c r="U3136" s="138"/>
      <c r="V3136" s="138"/>
      <c r="W3136" s="139"/>
      <c r="X3136" s="139"/>
      <c r="Y3136" s="132" t="str">
        <f t="shared" si="2434"/>
        <v>OK</v>
      </c>
      <c r="Z3136" s="210"/>
      <c r="AA3136" s="204"/>
      <c r="AB3136" s="202"/>
      <c r="AC3136" s="202"/>
      <c r="AD3136" s="202"/>
      <c r="AE3136" s="202"/>
      <c r="AF3136" s="202"/>
      <c r="AG3136" s="132" t="str">
        <f t="shared" si="2435"/>
        <v>OK</v>
      </c>
      <c r="AH3136" s="138"/>
      <c r="AI3136" s="138"/>
      <c r="AJ3136" s="139"/>
      <c r="AK3136" s="139"/>
      <c r="AL3136" s="132" t="str">
        <f t="shared" si="2436"/>
        <v>OK</v>
      </c>
      <c r="AM3136" s="140"/>
      <c r="AN3136" s="119">
        <f t="shared" si="2437"/>
        <v>0</v>
      </c>
      <c r="AO3136" s="120">
        <f t="shared" si="2438"/>
        <v>0</v>
      </c>
      <c r="AP3136" s="39">
        <f t="shared" si="2439"/>
        <v>0</v>
      </c>
      <c r="AQ3136" s="141">
        <f t="shared" si="2440"/>
        <v>0</v>
      </c>
      <c r="AR3136" s="142">
        <f t="shared" si="2441"/>
        <v>0</v>
      </c>
      <c r="AS3136" s="143" t="e">
        <f t="shared" si="2442"/>
        <v>#DIV/0!</v>
      </c>
      <c r="AT3136" s="144">
        <f t="shared" si="2443"/>
        <v>0</v>
      </c>
      <c r="AU3136" s="141">
        <f t="shared" si="2444"/>
        <v>0</v>
      </c>
      <c r="AV3136" s="142">
        <f t="shared" si="2445"/>
        <v>0</v>
      </c>
      <c r="AW3136" s="143" t="e">
        <f t="shared" si="2446"/>
        <v>#DIV/0!</v>
      </c>
      <c r="AY3136" s="146" t="str">
        <f t="shared" si="2447"/>
        <v>42.90</v>
      </c>
      <c r="AZ3136" s="1301" t="b">
        <f>COUNTIF('[1]Codes SEC'!$B$2:$B$250,Ministres!AY3136)&gt;0</f>
        <v>1</v>
      </c>
    </row>
    <row r="3137" spans="1:52" ht="35.1" customHeight="1" x14ac:dyDescent="0.25">
      <c r="A3137" s="15" t="s">
        <v>3501</v>
      </c>
      <c r="B3137" s="225" t="s">
        <v>265</v>
      </c>
      <c r="C3137" s="122" t="s">
        <v>237</v>
      </c>
      <c r="D3137" s="123">
        <v>1000</v>
      </c>
      <c r="E3137" s="226"/>
      <c r="F3137" s="122">
        <v>19</v>
      </c>
      <c r="G3137" s="227"/>
      <c r="H3137" s="436">
        <v>122</v>
      </c>
      <c r="I3137" s="229">
        <v>84312000</v>
      </c>
      <c r="J3137" s="230" t="s">
        <v>3582</v>
      </c>
      <c r="K3137" s="231" t="s">
        <v>3583</v>
      </c>
      <c r="L3137" s="232">
        <v>0</v>
      </c>
      <c r="M3137" s="233">
        <v>0</v>
      </c>
      <c r="N3137" s="130"/>
      <c r="O3137" s="131"/>
      <c r="P3137" s="131"/>
      <c r="Q3137" s="131"/>
      <c r="R3137" s="131"/>
      <c r="S3137" s="131"/>
      <c r="T3137" s="132" t="str">
        <f t="shared" si="2433"/>
        <v>OK</v>
      </c>
      <c r="U3137" s="138"/>
      <c r="V3137" s="138"/>
      <c r="W3137" s="139"/>
      <c r="X3137" s="139"/>
      <c r="Y3137" s="132" t="str">
        <f t="shared" si="2434"/>
        <v>OK</v>
      </c>
      <c r="Z3137" s="210"/>
      <c r="AA3137" s="204"/>
      <c r="AB3137" s="202"/>
      <c r="AC3137" s="202"/>
      <c r="AD3137" s="202"/>
      <c r="AE3137" s="202"/>
      <c r="AF3137" s="202"/>
      <c r="AG3137" s="132" t="str">
        <f t="shared" si="2435"/>
        <v>OK</v>
      </c>
      <c r="AH3137" s="138"/>
      <c r="AI3137" s="138"/>
      <c r="AJ3137" s="139"/>
      <c r="AK3137" s="139"/>
      <c r="AL3137" s="132" t="str">
        <f t="shared" si="2436"/>
        <v>OK</v>
      </c>
      <c r="AM3137" s="140"/>
      <c r="AN3137" s="119">
        <f t="shared" si="2437"/>
        <v>0</v>
      </c>
      <c r="AO3137" s="120">
        <f t="shared" si="2438"/>
        <v>0</v>
      </c>
      <c r="AP3137" s="39">
        <f t="shared" si="2439"/>
        <v>0</v>
      </c>
      <c r="AQ3137" s="141">
        <f t="shared" si="2440"/>
        <v>0</v>
      </c>
      <c r="AR3137" s="142">
        <f t="shared" si="2441"/>
        <v>0</v>
      </c>
      <c r="AS3137" s="143" t="e">
        <f t="shared" si="2442"/>
        <v>#DIV/0!</v>
      </c>
      <c r="AT3137" s="144">
        <f t="shared" si="2443"/>
        <v>0</v>
      </c>
      <c r="AU3137" s="141">
        <f t="shared" si="2444"/>
        <v>0</v>
      </c>
      <c r="AV3137" s="142">
        <f t="shared" si="2445"/>
        <v>0</v>
      </c>
      <c r="AW3137" s="143" t="e">
        <f t="shared" si="2446"/>
        <v>#DIV/0!</v>
      </c>
      <c r="AY3137" s="146" t="str">
        <f t="shared" si="2447"/>
        <v>43.12</v>
      </c>
      <c r="AZ3137" s="1301" t="b">
        <f>COUNTIF('[1]Codes SEC'!$B$2:$B$250,Ministres!AY3137)&gt;0</f>
        <v>1</v>
      </c>
    </row>
    <row r="3138" spans="1:52" ht="35.1" customHeight="1" x14ac:dyDescent="0.25">
      <c r="A3138" s="15" t="s">
        <v>3501</v>
      </c>
      <c r="B3138" s="225" t="s">
        <v>265</v>
      </c>
      <c r="C3138" s="122" t="s">
        <v>237</v>
      </c>
      <c r="D3138" s="123">
        <v>1000</v>
      </c>
      <c r="E3138" s="226"/>
      <c r="F3138" s="122" t="s">
        <v>1115</v>
      </c>
      <c r="G3138" s="227"/>
      <c r="H3138" s="436">
        <v>122</v>
      </c>
      <c r="I3138" s="229">
        <v>84322000</v>
      </c>
      <c r="J3138" s="230" t="s">
        <v>3584</v>
      </c>
      <c r="K3138" s="231" t="s">
        <v>3585</v>
      </c>
      <c r="L3138" s="232">
        <v>0</v>
      </c>
      <c r="M3138" s="233">
        <v>0</v>
      </c>
      <c r="N3138" s="130"/>
      <c r="O3138" s="131"/>
      <c r="P3138" s="131"/>
      <c r="Q3138" s="131"/>
      <c r="R3138" s="131"/>
      <c r="S3138" s="131"/>
      <c r="T3138" s="132" t="str">
        <f t="shared" si="2433"/>
        <v>OK</v>
      </c>
      <c r="U3138" s="138"/>
      <c r="V3138" s="138"/>
      <c r="W3138" s="139"/>
      <c r="X3138" s="139"/>
      <c r="Y3138" s="132" t="str">
        <f t="shared" si="2434"/>
        <v>OK</v>
      </c>
      <c r="Z3138" s="210"/>
      <c r="AA3138" s="204"/>
      <c r="AB3138" s="202"/>
      <c r="AC3138" s="202"/>
      <c r="AD3138" s="202"/>
      <c r="AE3138" s="202"/>
      <c r="AF3138" s="202"/>
      <c r="AG3138" s="132" t="str">
        <f t="shared" si="2435"/>
        <v>OK</v>
      </c>
      <c r="AH3138" s="138"/>
      <c r="AI3138" s="138"/>
      <c r="AJ3138" s="139"/>
      <c r="AK3138" s="139"/>
      <c r="AL3138" s="132" t="str">
        <f t="shared" si="2436"/>
        <v>OK</v>
      </c>
      <c r="AM3138" s="140"/>
      <c r="AN3138" s="119">
        <f t="shared" si="2437"/>
        <v>0</v>
      </c>
      <c r="AO3138" s="120">
        <f t="shared" si="2438"/>
        <v>0</v>
      </c>
      <c r="AP3138" s="39">
        <f t="shared" si="2439"/>
        <v>0</v>
      </c>
      <c r="AQ3138" s="141">
        <f t="shared" si="2440"/>
        <v>0</v>
      </c>
      <c r="AR3138" s="142">
        <f t="shared" si="2441"/>
        <v>0</v>
      </c>
      <c r="AS3138" s="143" t="e">
        <f t="shared" si="2442"/>
        <v>#DIV/0!</v>
      </c>
      <c r="AT3138" s="144">
        <f t="shared" si="2443"/>
        <v>0</v>
      </c>
      <c r="AU3138" s="141">
        <f t="shared" si="2444"/>
        <v>0</v>
      </c>
      <c r="AV3138" s="142">
        <f t="shared" si="2445"/>
        <v>0</v>
      </c>
      <c r="AW3138" s="143" t="e">
        <f t="shared" si="2446"/>
        <v>#DIV/0!</v>
      </c>
      <c r="AY3138" s="146" t="str">
        <f t="shared" si="2447"/>
        <v>43.22</v>
      </c>
      <c r="AZ3138" s="1301" t="b">
        <f>COUNTIF('[1]Codes SEC'!$B$2:$B$250,Ministres!AY3138)&gt;0</f>
        <v>1</v>
      </c>
    </row>
    <row r="3139" spans="1:52" ht="35.1" customHeight="1" x14ac:dyDescent="0.25">
      <c r="A3139" s="15" t="s">
        <v>3501</v>
      </c>
      <c r="B3139" s="225" t="s">
        <v>265</v>
      </c>
      <c r="C3139" s="122" t="s">
        <v>237</v>
      </c>
      <c r="D3139" s="123">
        <v>1000</v>
      </c>
      <c r="E3139" s="226"/>
      <c r="F3139" s="122" t="s">
        <v>1115</v>
      </c>
      <c r="G3139" s="227"/>
      <c r="H3139" s="436">
        <v>122</v>
      </c>
      <c r="I3139" s="229">
        <v>84340000</v>
      </c>
      <c r="J3139" s="230" t="s">
        <v>3586</v>
      </c>
      <c r="K3139" s="231" t="s">
        <v>3587</v>
      </c>
      <c r="L3139" s="232">
        <v>0</v>
      </c>
      <c r="M3139" s="233">
        <v>0</v>
      </c>
      <c r="N3139" s="130"/>
      <c r="O3139" s="131"/>
      <c r="P3139" s="131"/>
      <c r="Q3139" s="131"/>
      <c r="R3139" s="131"/>
      <c r="S3139" s="131"/>
      <c r="T3139" s="132" t="str">
        <f t="shared" si="2433"/>
        <v>OK</v>
      </c>
      <c r="U3139" s="138"/>
      <c r="V3139" s="138"/>
      <c r="W3139" s="139"/>
      <c r="X3139" s="139"/>
      <c r="Y3139" s="132" t="str">
        <f t="shared" si="2434"/>
        <v>OK</v>
      </c>
      <c r="Z3139" s="210"/>
      <c r="AA3139" s="204"/>
      <c r="AB3139" s="202"/>
      <c r="AC3139" s="202"/>
      <c r="AD3139" s="202"/>
      <c r="AE3139" s="202"/>
      <c r="AF3139" s="202"/>
      <c r="AG3139" s="132" t="str">
        <f t="shared" si="2435"/>
        <v>OK</v>
      </c>
      <c r="AH3139" s="138"/>
      <c r="AI3139" s="138"/>
      <c r="AJ3139" s="139"/>
      <c r="AK3139" s="139"/>
      <c r="AL3139" s="132" t="str">
        <f t="shared" si="2436"/>
        <v>OK</v>
      </c>
      <c r="AM3139" s="140"/>
      <c r="AN3139" s="119">
        <f t="shared" si="2437"/>
        <v>0</v>
      </c>
      <c r="AO3139" s="120">
        <f t="shared" si="2438"/>
        <v>0</v>
      </c>
      <c r="AP3139" s="39">
        <f t="shared" si="2439"/>
        <v>0</v>
      </c>
      <c r="AQ3139" s="141">
        <f t="shared" si="2440"/>
        <v>0</v>
      </c>
      <c r="AR3139" s="142">
        <f t="shared" si="2441"/>
        <v>0</v>
      </c>
      <c r="AS3139" s="143" t="e">
        <f t="shared" si="2442"/>
        <v>#DIV/0!</v>
      </c>
      <c r="AT3139" s="144">
        <f t="shared" si="2443"/>
        <v>0</v>
      </c>
      <c r="AU3139" s="141">
        <f t="shared" si="2444"/>
        <v>0</v>
      </c>
      <c r="AV3139" s="142">
        <f t="shared" si="2445"/>
        <v>0</v>
      </c>
      <c r="AW3139" s="143" t="e">
        <f t="shared" si="2446"/>
        <v>#DIV/0!</v>
      </c>
      <c r="AY3139" s="146" t="str">
        <f t="shared" si="2447"/>
        <v>43.40</v>
      </c>
      <c r="AZ3139" s="1301" t="b">
        <f>COUNTIF('[1]Codes SEC'!$B$2:$B$250,Ministres!AY3139)&gt;0</f>
        <v>1</v>
      </c>
    </row>
    <row r="3140" spans="1:52" ht="35.1" customHeight="1" x14ac:dyDescent="0.25">
      <c r="A3140" s="15" t="s">
        <v>3501</v>
      </c>
      <c r="B3140" s="225" t="s">
        <v>265</v>
      </c>
      <c r="C3140" s="122" t="s">
        <v>237</v>
      </c>
      <c r="D3140" s="123">
        <v>1000</v>
      </c>
      <c r="E3140" s="226"/>
      <c r="F3140" s="122" t="s">
        <v>1115</v>
      </c>
      <c r="G3140" s="227"/>
      <c r="H3140" s="436">
        <v>122</v>
      </c>
      <c r="I3140" s="229">
        <v>84351000</v>
      </c>
      <c r="J3140" s="230" t="s">
        <v>3588</v>
      </c>
      <c r="K3140" s="231" t="s">
        <v>3589</v>
      </c>
      <c r="L3140" s="232">
        <v>0</v>
      </c>
      <c r="M3140" s="233">
        <v>0</v>
      </c>
      <c r="N3140" s="130"/>
      <c r="O3140" s="131"/>
      <c r="P3140" s="131"/>
      <c r="Q3140" s="131"/>
      <c r="R3140" s="131"/>
      <c r="S3140" s="131"/>
      <c r="T3140" s="132" t="str">
        <f t="shared" si="2433"/>
        <v>OK</v>
      </c>
      <c r="U3140" s="138"/>
      <c r="V3140" s="138"/>
      <c r="W3140" s="139"/>
      <c r="X3140" s="139"/>
      <c r="Y3140" s="132" t="str">
        <f t="shared" si="2434"/>
        <v>OK</v>
      </c>
      <c r="Z3140" s="210"/>
      <c r="AA3140" s="204"/>
      <c r="AB3140" s="202"/>
      <c r="AC3140" s="202"/>
      <c r="AD3140" s="202"/>
      <c r="AE3140" s="202"/>
      <c r="AF3140" s="202"/>
      <c r="AG3140" s="132" t="str">
        <f t="shared" si="2435"/>
        <v>OK</v>
      </c>
      <c r="AH3140" s="138"/>
      <c r="AI3140" s="138"/>
      <c r="AJ3140" s="139"/>
      <c r="AK3140" s="139"/>
      <c r="AL3140" s="132" t="str">
        <f t="shared" si="2436"/>
        <v>OK</v>
      </c>
      <c r="AM3140" s="140"/>
      <c r="AN3140" s="119">
        <f t="shared" si="2437"/>
        <v>0</v>
      </c>
      <c r="AO3140" s="120">
        <f t="shared" si="2438"/>
        <v>0</v>
      </c>
      <c r="AP3140" s="39">
        <f t="shared" si="2439"/>
        <v>0</v>
      </c>
      <c r="AQ3140" s="141">
        <f t="shared" si="2440"/>
        <v>0</v>
      </c>
      <c r="AR3140" s="142">
        <f t="shared" si="2441"/>
        <v>0</v>
      </c>
      <c r="AS3140" s="143" t="e">
        <f t="shared" si="2442"/>
        <v>#DIV/0!</v>
      </c>
      <c r="AT3140" s="144">
        <f t="shared" si="2443"/>
        <v>0</v>
      </c>
      <c r="AU3140" s="141">
        <f t="shared" si="2444"/>
        <v>0</v>
      </c>
      <c r="AV3140" s="142">
        <f t="shared" si="2445"/>
        <v>0</v>
      </c>
      <c r="AW3140" s="143" t="e">
        <f t="shared" si="2446"/>
        <v>#DIV/0!</v>
      </c>
      <c r="AY3140" s="146" t="str">
        <f t="shared" si="2447"/>
        <v>43.51</v>
      </c>
      <c r="AZ3140" s="1301" t="b">
        <f>COUNTIF('[1]Codes SEC'!$B$2:$B$250,Ministres!AY3140)&gt;0</f>
        <v>1</v>
      </c>
    </row>
    <row r="3141" spans="1:52" ht="35.1" customHeight="1" x14ac:dyDescent="0.25">
      <c r="A3141" s="15" t="s">
        <v>3501</v>
      </c>
      <c r="B3141" s="225" t="s">
        <v>265</v>
      </c>
      <c r="C3141" s="122" t="s">
        <v>237</v>
      </c>
      <c r="D3141" s="123">
        <v>1000</v>
      </c>
      <c r="E3141" s="226"/>
      <c r="F3141" s="122" t="s">
        <v>1115</v>
      </c>
      <c r="G3141" s="227"/>
      <c r="H3141" s="436">
        <v>122</v>
      </c>
      <c r="I3141" s="229">
        <v>84352000</v>
      </c>
      <c r="J3141" s="230" t="s">
        <v>3590</v>
      </c>
      <c r="K3141" s="231" t="s">
        <v>3591</v>
      </c>
      <c r="L3141" s="232">
        <v>0</v>
      </c>
      <c r="M3141" s="233">
        <v>0</v>
      </c>
      <c r="N3141" s="130"/>
      <c r="O3141" s="131"/>
      <c r="P3141" s="131"/>
      <c r="Q3141" s="131"/>
      <c r="R3141" s="131"/>
      <c r="S3141" s="131"/>
      <c r="T3141" s="132" t="str">
        <f t="shared" si="2433"/>
        <v>OK</v>
      </c>
      <c r="U3141" s="138"/>
      <c r="V3141" s="138"/>
      <c r="W3141" s="139"/>
      <c r="X3141" s="139"/>
      <c r="Y3141" s="132" t="str">
        <f t="shared" si="2434"/>
        <v>OK</v>
      </c>
      <c r="Z3141" s="210"/>
      <c r="AA3141" s="204"/>
      <c r="AB3141" s="202"/>
      <c r="AC3141" s="202"/>
      <c r="AD3141" s="202"/>
      <c r="AE3141" s="202"/>
      <c r="AF3141" s="202"/>
      <c r="AG3141" s="132" t="str">
        <f t="shared" si="2435"/>
        <v>OK</v>
      </c>
      <c r="AH3141" s="138"/>
      <c r="AI3141" s="138"/>
      <c r="AJ3141" s="139"/>
      <c r="AK3141" s="139"/>
      <c r="AL3141" s="132" t="str">
        <f t="shared" si="2436"/>
        <v>OK</v>
      </c>
      <c r="AM3141" s="140"/>
      <c r="AN3141" s="119">
        <f t="shared" si="2437"/>
        <v>0</v>
      </c>
      <c r="AO3141" s="120">
        <f t="shared" si="2438"/>
        <v>0</v>
      </c>
      <c r="AP3141" s="39">
        <f t="shared" si="2439"/>
        <v>0</v>
      </c>
      <c r="AQ3141" s="141">
        <f t="shared" si="2440"/>
        <v>0</v>
      </c>
      <c r="AR3141" s="142">
        <f t="shared" si="2441"/>
        <v>0</v>
      </c>
      <c r="AS3141" s="143" t="e">
        <f t="shared" si="2442"/>
        <v>#DIV/0!</v>
      </c>
      <c r="AT3141" s="144">
        <f t="shared" si="2443"/>
        <v>0</v>
      </c>
      <c r="AU3141" s="141">
        <f t="shared" si="2444"/>
        <v>0</v>
      </c>
      <c r="AV3141" s="142">
        <f t="shared" si="2445"/>
        <v>0</v>
      </c>
      <c r="AW3141" s="143" t="e">
        <f t="shared" si="2446"/>
        <v>#DIV/0!</v>
      </c>
      <c r="AY3141" s="146" t="str">
        <f t="shared" si="2447"/>
        <v>43.52</v>
      </c>
      <c r="AZ3141" s="1301" t="b">
        <f>COUNTIF('[1]Codes SEC'!$B$2:$B$250,Ministres!AY3141)&gt;0</f>
        <v>1</v>
      </c>
    </row>
    <row r="3142" spans="1:52" ht="35.1" customHeight="1" x14ac:dyDescent="0.25">
      <c r="A3142" s="15" t="s">
        <v>3501</v>
      </c>
      <c r="B3142" s="225" t="s">
        <v>265</v>
      </c>
      <c r="C3142" s="122" t="s">
        <v>237</v>
      </c>
      <c r="D3142" s="123">
        <v>1000</v>
      </c>
      <c r="E3142" s="226"/>
      <c r="F3142" s="122" t="s">
        <v>1122</v>
      </c>
      <c r="G3142" s="227"/>
      <c r="H3142" s="436">
        <v>122</v>
      </c>
      <c r="I3142" s="229">
        <v>84352000</v>
      </c>
      <c r="J3142" s="230" t="s">
        <v>3592</v>
      </c>
      <c r="K3142" s="231" t="s">
        <v>3593</v>
      </c>
      <c r="L3142" s="232">
        <v>0</v>
      </c>
      <c r="M3142" s="233">
        <v>0</v>
      </c>
      <c r="N3142" s="130"/>
      <c r="O3142" s="131"/>
      <c r="P3142" s="131"/>
      <c r="Q3142" s="131"/>
      <c r="R3142" s="131"/>
      <c r="S3142" s="131"/>
      <c r="T3142" s="132" t="str">
        <f t="shared" si="2433"/>
        <v>OK</v>
      </c>
      <c r="U3142" s="138"/>
      <c r="V3142" s="138"/>
      <c r="W3142" s="139"/>
      <c r="X3142" s="139"/>
      <c r="Y3142" s="132" t="str">
        <f t="shared" si="2434"/>
        <v>OK</v>
      </c>
      <c r="Z3142" s="210"/>
      <c r="AA3142" s="204"/>
      <c r="AB3142" s="202"/>
      <c r="AC3142" s="202"/>
      <c r="AD3142" s="202"/>
      <c r="AE3142" s="202"/>
      <c r="AF3142" s="202"/>
      <c r="AG3142" s="132" t="str">
        <f t="shared" si="2435"/>
        <v>OK</v>
      </c>
      <c r="AH3142" s="138"/>
      <c r="AI3142" s="138"/>
      <c r="AJ3142" s="139"/>
      <c r="AK3142" s="139"/>
      <c r="AL3142" s="132" t="str">
        <f t="shared" si="2436"/>
        <v>OK</v>
      </c>
      <c r="AM3142" s="140"/>
      <c r="AN3142" s="119">
        <f t="shared" si="2437"/>
        <v>0</v>
      </c>
      <c r="AO3142" s="120">
        <f t="shared" si="2438"/>
        <v>0</v>
      </c>
      <c r="AP3142" s="39">
        <f t="shared" si="2439"/>
        <v>0</v>
      </c>
      <c r="AQ3142" s="141">
        <f t="shared" si="2440"/>
        <v>0</v>
      </c>
      <c r="AR3142" s="142">
        <f t="shared" si="2441"/>
        <v>0</v>
      </c>
      <c r="AS3142" s="143" t="e">
        <f t="shared" si="2442"/>
        <v>#DIV/0!</v>
      </c>
      <c r="AT3142" s="144">
        <f t="shared" si="2443"/>
        <v>0</v>
      </c>
      <c r="AU3142" s="141">
        <f t="shared" si="2444"/>
        <v>0</v>
      </c>
      <c r="AV3142" s="142">
        <f t="shared" si="2445"/>
        <v>0</v>
      </c>
      <c r="AW3142" s="143" t="e">
        <f t="shared" si="2446"/>
        <v>#DIV/0!</v>
      </c>
      <c r="AY3142" s="146" t="str">
        <f t="shared" si="2447"/>
        <v>43.52</v>
      </c>
      <c r="AZ3142" s="1301" t="b">
        <f>COUNTIF('[1]Codes SEC'!$B$2:$B$250,Ministres!AY3142)&gt;0</f>
        <v>1</v>
      </c>
    </row>
    <row r="3143" spans="1:52" ht="35.1" customHeight="1" x14ac:dyDescent="0.25">
      <c r="A3143" s="15" t="s">
        <v>3501</v>
      </c>
      <c r="B3143" s="225" t="s">
        <v>265</v>
      </c>
      <c r="C3143" s="122" t="s">
        <v>237</v>
      </c>
      <c r="D3143" s="123">
        <v>1000</v>
      </c>
      <c r="E3143" s="226"/>
      <c r="F3143" s="122" t="s">
        <v>1115</v>
      </c>
      <c r="G3143" s="227"/>
      <c r="H3143" s="436">
        <v>122</v>
      </c>
      <c r="I3143" s="229">
        <v>84353000</v>
      </c>
      <c r="J3143" s="230" t="s">
        <v>3594</v>
      </c>
      <c r="K3143" s="231" t="s">
        <v>3595</v>
      </c>
      <c r="L3143" s="232">
        <v>0</v>
      </c>
      <c r="M3143" s="233">
        <v>0</v>
      </c>
      <c r="N3143" s="130"/>
      <c r="O3143" s="131"/>
      <c r="P3143" s="131"/>
      <c r="Q3143" s="131"/>
      <c r="R3143" s="131"/>
      <c r="S3143" s="131"/>
      <c r="T3143" s="132" t="str">
        <f t="shared" si="2433"/>
        <v>OK</v>
      </c>
      <c r="U3143" s="138"/>
      <c r="V3143" s="138"/>
      <c r="W3143" s="139"/>
      <c r="X3143" s="139"/>
      <c r="Y3143" s="132" t="str">
        <f t="shared" si="2434"/>
        <v>OK</v>
      </c>
      <c r="Z3143" s="210"/>
      <c r="AA3143" s="204"/>
      <c r="AB3143" s="202"/>
      <c r="AC3143" s="202"/>
      <c r="AD3143" s="202"/>
      <c r="AE3143" s="202"/>
      <c r="AF3143" s="202"/>
      <c r="AG3143" s="132" t="str">
        <f t="shared" si="2435"/>
        <v>OK</v>
      </c>
      <c r="AH3143" s="138"/>
      <c r="AI3143" s="138"/>
      <c r="AJ3143" s="139"/>
      <c r="AK3143" s="139"/>
      <c r="AL3143" s="132" t="str">
        <f t="shared" si="2436"/>
        <v>OK</v>
      </c>
      <c r="AM3143" s="140"/>
      <c r="AN3143" s="119">
        <f t="shared" si="2437"/>
        <v>0</v>
      </c>
      <c r="AO3143" s="120">
        <f t="shared" si="2438"/>
        <v>0</v>
      </c>
      <c r="AP3143" s="39">
        <f t="shared" si="2439"/>
        <v>0</v>
      </c>
      <c r="AQ3143" s="141">
        <f t="shared" si="2440"/>
        <v>0</v>
      </c>
      <c r="AR3143" s="142">
        <f t="shared" si="2441"/>
        <v>0</v>
      </c>
      <c r="AS3143" s="143" t="e">
        <f t="shared" si="2442"/>
        <v>#DIV/0!</v>
      </c>
      <c r="AT3143" s="144">
        <f t="shared" si="2443"/>
        <v>0</v>
      </c>
      <c r="AU3143" s="141">
        <f t="shared" si="2444"/>
        <v>0</v>
      </c>
      <c r="AV3143" s="142">
        <f t="shared" si="2445"/>
        <v>0</v>
      </c>
      <c r="AW3143" s="143" t="e">
        <f t="shared" si="2446"/>
        <v>#DIV/0!</v>
      </c>
      <c r="AY3143" s="146" t="str">
        <f t="shared" si="2447"/>
        <v>43.53</v>
      </c>
      <c r="AZ3143" s="1301" t="b">
        <f>COUNTIF('[1]Codes SEC'!$B$2:$B$250,Ministres!AY3143)&gt;0</f>
        <v>1</v>
      </c>
    </row>
    <row r="3144" spans="1:52" ht="35.1" customHeight="1" x14ac:dyDescent="0.25">
      <c r="A3144" s="15" t="s">
        <v>3501</v>
      </c>
      <c r="B3144" s="225" t="s">
        <v>265</v>
      </c>
      <c r="C3144" s="122" t="s">
        <v>237</v>
      </c>
      <c r="D3144" s="123">
        <v>1000</v>
      </c>
      <c r="E3144" s="226"/>
      <c r="F3144" s="122" t="s">
        <v>1122</v>
      </c>
      <c r="G3144" s="227"/>
      <c r="H3144" s="436">
        <v>122</v>
      </c>
      <c r="I3144" s="229">
        <v>84353000</v>
      </c>
      <c r="J3144" s="230" t="s">
        <v>3596</v>
      </c>
      <c r="K3144" s="231" t="s">
        <v>3597</v>
      </c>
      <c r="L3144" s="232">
        <v>0</v>
      </c>
      <c r="M3144" s="233">
        <v>0</v>
      </c>
      <c r="N3144" s="130"/>
      <c r="O3144" s="131"/>
      <c r="P3144" s="131"/>
      <c r="Q3144" s="131"/>
      <c r="R3144" s="131"/>
      <c r="S3144" s="131"/>
      <c r="T3144" s="132" t="str">
        <f t="shared" si="2433"/>
        <v>OK</v>
      </c>
      <c r="U3144" s="138"/>
      <c r="V3144" s="138"/>
      <c r="W3144" s="139"/>
      <c r="X3144" s="139"/>
      <c r="Y3144" s="132" t="str">
        <f t="shared" si="2434"/>
        <v>OK</v>
      </c>
      <c r="Z3144" s="210"/>
      <c r="AA3144" s="204"/>
      <c r="AB3144" s="202"/>
      <c r="AC3144" s="202"/>
      <c r="AD3144" s="202"/>
      <c r="AE3144" s="202"/>
      <c r="AF3144" s="202"/>
      <c r="AG3144" s="132" t="str">
        <f t="shared" si="2435"/>
        <v>OK</v>
      </c>
      <c r="AH3144" s="138"/>
      <c r="AI3144" s="138"/>
      <c r="AJ3144" s="139"/>
      <c r="AK3144" s="139"/>
      <c r="AL3144" s="132" t="str">
        <f t="shared" si="2436"/>
        <v>OK</v>
      </c>
      <c r="AM3144" s="140"/>
      <c r="AN3144" s="119">
        <f t="shared" si="2437"/>
        <v>0</v>
      </c>
      <c r="AO3144" s="120">
        <f t="shared" si="2438"/>
        <v>0</v>
      </c>
      <c r="AP3144" s="39">
        <f t="shared" si="2439"/>
        <v>0</v>
      </c>
      <c r="AQ3144" s="141">
        <f t="shared" si="2440"/>
        <v>0</v>
      </c>
      <c r="AR3144" s="142">
        <f t="shared" si="2441"/>
        <v>0</v>
      </c>
      <c r="AS3144" s="143" t="e">
        <f t="shared" si="2442"/>
        <v>#DIV/0!</v>
      </c>
      <c r="AT3144" s="144">
        <f t="shared" si="2443"/>
        <v>0</v>
      </c>
      <c r="AU3144" s="141">
        <f t="shared" si="2444"/>
        <v>0</v>
      </c>
      <c r="AV3144" s="142">
        <f t="shared" si="2445"/>
        <v>0</v>
      </c>
      <c r="AW3144" s="143" t="e">
        <f t="shared" si="2446"/>
        <v>#DIV/0!</v>
      </c>
      <c r="AY3144" s="146" t="str">
        <f t="shared" si="2447"/>
        <v>43.53</v>
      </c>
      <c r="AZ3144" s="1301" t="b">
        <f>COUNTIF('[1]Codes SEC'!$B$2:$B$250,Ministres!AY3144)&gt;0</f>
        <v>1</v>
      </c>
    </row>
    <row r="3145" spans="1:52" ht="35.1" customHeight="1" x14ac:dyDescent="0.25">
      <c r="A3145" s="15" t="s">
        <v>3501</v>
      </c>
      <c r="B3145" s="225" t="s">
        <v>265</v>
      </c>
      <c r="C3145" s="122" t="s">
        <v>237</v>
      </c>
      <c r="D3145" s="123">
        <v>1000</v>
      </c>
      <c r="E3145" s="226"/>
      <c r="F3145" s="122" t="s">
        <v>1115</v>
      </c>
      <c r="G3145" s="227"/>
      <c r="H3145" s="436">
        <v>122</v>
      </c>
      <c r="I3145" s="229">
        <v>84359000</v>
      </c>
      <c r="J3145" s="230" t="s">
        <v>3598</v>
      </c>
      <c r="K3145" s="231" t="s">
        <v>3599</v>
      </c>
      <c r="L3145" s="232">
        <v>0</v>
      </c>
      <c r="M3145" s="233">
        <v>0</v>
      </c>
      <c r="N3145" s="130"/>
      <c r="O3145" s="131"/>
      <c r="P3145" s="131"/>
      <c r="Q3145" s="131"/>
      <c r="R3145" s="131"/>
      <c r="S3145" s="131"/>
      <c r="T3145" s="132" t="str">
        <f t="shared" si="2433"/>
        <v>OK</v>
      </c>
      <c r="U3145" s="138"/>
      <c r="V3145" s="138"/>
      <c r="W3145" s="139"/>
      <c r="X3145" s="139"/>
      <c r="Y3145" s="132" t="str">
        <f t="shared" si="2434"/>
        <v>OK</v>
      </c>
      <c r="Z3145" s="210"/>
      <c r="AA3145" s="204"/>
      <c r="AB3145" s="202"/>
      <c r="AC3145" s="202"/>
      <c r="AD3145" s="202"/>
      <c r="AE3145" s="202"/>
      <c r="AF3145" s="202"/>
      <c r="AG3145" s="132" t="str">
        <f t="shared" si="2435"/>
        <v>OK</v>
      </c>
      <c r="AH3145" s="138"/>
      <c r="AI3145" s="138"/>
      <c r="AJ3145" s="139"/>
      <c r="AK3145" s="139"/>
      <c r="AL3145" s="132" t="str">
        <f t="shared" si="2436"/>
        <v>OK</v>
      </c>
      <c r="AM3145" s="140"/>
      <c r="AN3145" s="119">
        <f t="shared" si="2437"/>
        <v>0</v>
      </c>
      <c r="AO3145" s="120">
        <f t="shared" si="2438"/>
        <v>0</v>
      </c>
      <c r="AP3145" s="39">
        <f t="shared" si="2439"/>
        <v>0</v>
      </c>
      <c r="AQ3145" s="141">
        <f t="shared" si="2440"/>
        <v>0</v>
      </c>
      <c r="AR3145" s="142">
        <f t="shared" si="2441"/>
        <v>0</v>
      </c>
      <c r="AS3145" s="143" t="e">
        <f t="shared" si="2442"/>
        <v>#DIV/0!</v>
      </c>
      <c r="AT3145" s="144">
        <f t="shared" si="2443"/>
        <v>0</v>
      </c>
      <c r="AU3145" s="141">
        <f t="shared" si="2444"/>
        <v>0</v>
      </c>
      <c r="AV3145" s="142">
        <f t="shared" si="2445"/>
        <v>0</v>
      </c>
      <c r="AW3145" s="143" t="e">
        <f t="shared" si="2446"/>
        <v>#DIV/0!</v>
      </c>
      <c r="AY3145" s="146" t="str">
        <f t="shared" si="2447"/>
        <v>43.59</v>
      </c>
      <c r="AZ3145" s="1301" t="b">
        <f>COUNTIF('[1]Codes SEC'!$B$2:$B$250,Ministres!AY3145)&gt;0</f>
        <v>1</v>
      </c>
    </row>
    <row r="3146" spans="1:52" ht="35.1" customHeight="1" x14ac:dyDescent="0.25">
      <c r="A3146" s="15" t="s">
        <v>3501</v>
      </c>
      <c r="B3146" s="225" t="s">
        <v>265</v>
      </c>
      <c r="C3146" s="122" t="s">
        <v>237</v>
      </c>
      <c r="D3146" s="123">
        <v>1000</v>
      </c>
      <c r="E3146" s="226"/>
      <c r="F3146" s="122" t="s">
        <v>1115</v>
      </c>
      <c r="G3146" s="227"/>
      <c r="H3146" s="436">
        <v>122</v>
      </c>
      <c r="I3146" s="229">
        <v>84524000</v>
      </c>
      <c r="J3146" s="230" t="s">
        <v>3600</v>
      </c>
      <c r="K3146" s="231" t="s">
        <v>3601</v>
      </c>
      <c r="L3146" s="232">
        <v>0</v>
      </c>
      <c r="M3146" s="233">
        <v>0</v>
      </c>
      <c r="N3146" s="130"/>
      <c r="O3146" s="131"/>
      <c r="P3146" s="131"/>
      <c r="Q3146" s="131"/>
      <c r="R3146" s="131"/>
      <c r="S3146" s="131"/>
      <c r="T3146" s="132" t="str">
        <f t="shared" si="2433"/>
        <v>OK</v>
      </c>
      <c r="U3146" s="138"/>
      <c r="V3146" s="138"/>
      <c r="W3146" s="139"/>
      <c r="X3146" s="139"/>
      <c r="Y3146" s="132" t="str">
        <f t="shared" si="2434"/>
        <v>OK</v>
      </c>
      <c r="Z3146" s="210"/>
      <c r="AA3146" s="204"/>
      <c r="AB3146" s="202"/>
      <c r="AC3146" s="202"/>
      <c r="AD3146" s="202"/>
      <c r="AE3146" s="202"/>
      <c r="AF3146" s="202"/>
      <c r="AG3146" s="132" t="str">
        <f t="shared" si="2435"/>
        <v>OK</v>
      </c>
      <c r="AH3146" s="138"/>
      <c r="AI3146" s="138"/>
      <c r="AJ3146" s="139"/>
      <c r="AK3146" s="139"/>
      <c r="AL3146" s="132" t="str">
        <f t="shared" si="2436"/>
        <v>OK</v>
      </c>
      <c r="AM3146" s="140"/>
      <c r="AN3146" s="119">
        <f t="shared" si="2437"/>
        <v>0</v>
      </c>
      <c r="AO3146" s="120">
        <f t="shared" si="2438"/>
        <v>0</v>
      </c>
      <c r="AP3146" s="39">
        <f t="shared" si="2439"/>
        <v>0</v>
      </c>
      <c r="AQ3146" s="141">
        <f t="shared" si="2440"/>
        <v>0</v>
      </c>
      <c r="AR3146" s="142">
        <f t="shared" si="2441"/>
        <v>0</v>
      </c>
      <c r="AS3146" s="143" t="e">
        <f t="shared" si="2442"/>
        <v>#DIV/0!</v>
      </c>
      <c r="AT3146" s="144">
        <f t="shared" si="2443"/>
        <v>0</v>
      </c>
      <c r="AU3146" s="141">
        <f t="shared" si="2444"/>
        <v>0</v>
      </c>
      <c r="AV3146" s="142">
        <f t="shared" si="2445"/>
        <v>0</v>
      </c>
      <c r="AW3146" s="143" t="e">
        <f t="shared" si="2446"/>
        <v>#DIV/0!</v>
      </c>
      <c r="AY3146" s="146" t="str">
        <f t="shared" si="2447"/>
        <v>45.24</v>
      </c>
      <c r="AZ3146" s="1301" t="b">
        <f>COUNTIF('[1]Codes SEC'!$B$2:$B$250,Ministres!AY3146)&gt;0</f>
        <v>1</v>
      </c>
    </row>
    <row r="3147" spans="1:52" ht="35.1" customHeight="1" x14ac:dyDescent="0.25">
      <c r="A3147" s="15" t="s">
        <v>3501</v>
      </c>
      <c r="B3147" s="225" t="s">
        <v>265</v>
      </c>
      <c r="C3147" s="122" t="s">
        <v>237</v>
      </c>
      <c r="D3147" s="123">
        <v>1000</v>
      </c>
      <c r="E3147" s="226"/>
      <c r="F3147" s="122" t="s">
        <v>1115</v>
      </c>
      <c r="G3147" s="227"/>
      <c r="H3147" s="436">
        <v>122</v>
      </c>
      <c r="I3147" s="229">
        <v>84524000</v>
      </c>
      <c r="J3147" s="230" t="s">
        <v>3602</v>
      </c>
      <c r="K3147" s="231" t="s">
        <v>3603</v>
      </c>
      <c r="L3147" s="232">
        <v>0</v>
      </c>
      <c r="M3147" s="233">
        <v>0</v>
      </c>
      <c r="N3147" s="130"/>
      <c r="O3147" s="131"/>
      <c r="P3147" s="131"/>
      <c r="Q3147" s="131"/>
      <c r="R3147" s="131"/>
      <c r="S3147" s="131"/>
      <c r="T3147" s="132" t="str">
        <f t="shared" si="2433"/>
        <v>OK</v>
      </c>
      <c r="U3147" s="138"/>
      <c r="V3147" s="138"/>
      <c r="W3147" s="139"/>
      <c r="X3147" s="139"/>
      <c r="Y3147" s="132" t="str">
        <f t="shared" si="2434"/>
        <v>OK</v>
      </c>
      <c r="Z3147" s="210"/>
      <c r="AA3147" s="204"/>
      <c r="AB3147" s="202"/>
      <c r="AC3147" s="202"/>
      <c r="AD3147" s="202"/>
      <c r="AE3147" s="202"/>
      <c r="AF3147" s="202"/>
      <c r="AG3147" s="132" t="str">
        <f t="shared" si="2435"/>
        <v>OK</v>
      </c>
      <c r="AH3147" s="138"/>
      <c r="AI3147" s="138"/>
      <c r="AJ3147" s="139"/>
      <c r="AK3147" s="139"/>
      <c r="AL3147" s="132" t="str">
        <f t="shared" si="2436"/>
        <v>OK</v>
      </c>
      <c r="AM3147" s="140"/>
      <c r="AN3147" s="119">
        <f t="shared" si="2437"/>
        <v>0</v>
      </c>
      <c r="AO3147" s="120">
        <f t="shared" si="2438"/>
        <v>0</v>
      </c>
      <c r="AP3147" s="39">
        <f t="shared" si="2439"/>
        <v>0</v>
      </c>
      <c r="AQ3147" s="141">
        <f t="shared" si="2440"/>
        <v>0</v>
      </c>
      <c r="AR3147" s="142">
        <f t="shared" si="2441"/>
        <v>0</v>
      </c>
      <c r="AS3147" s="143" t="e">
        <f t="shared" si="2442"/>
        <v>#DIV/0!</v>
      </c>
      <c r="AT3147" s="144">
        <f t="shared" si="2443"/>
        <v>0</v>
      </c>
      <c r="AU3147" s="141">
        <f t="shared" si="2444"/>
        <v>0</v>
      </c>
      <c r="AV3147" s="142">
        <f t="shared" si="2445"/>
        <v>0</v>
      </c>
      <c r="AW3147" s="143" t="e">
        <f t="shared" si="2446"/>
        <v>#DIV/0!</v>
      </c>
      <c r="AY3147" s="146" t="str">
        <f t="shared" si="2447"/>
        <v>45.24</v>
      </c>
      <c r="AZ3147" s="1301" t="b">
        <f>COUNTIF('[1]Codes SEC'!$B$2:$B$250,Ministres!AY3147)&gt;0</f>
        <v>1</v>
      </c>
    </row>
    <row r="3148" spans="1:52" ht="12.75" customHeight="1" x14ac:dyDescent="0.25">
      <c r="A3148" s="148"/>
      <c r="B3148" s="1302"/>
      <c r="C3148" s="150"/>
      <c r="D3148" s="151"/>
      <c r="E3148" s="1303"/>
      <c r="F3148" s="153"/>
      <c r="G3148" s="154"/>
      <c r="H3148" s="155"/>
      <c r="I3148" s="156"/>
      <c r="J3148" s="157"/>
      <c r="K3148" s="158" t="s">
        <v>70</v>
      </c>
      <c r="L3148" s="159">
        <f>L3124+L3125+L3126+L3127+L3128+L3129+L3130+L3131+L3132+L3133+L3134+L3135+L3136+L3137+L3138+L3139+L3140+L3141+L3142+L3143+L3144+L3145+L3146+L3147</f>
        <v>0</v>
      </c>
      <c r="M3148" s="1304">
        <f t="shared" ref="M3148:AW3148" si="2448">M3124+M3125+M3126+M3127+M3128+M3129+M3130+M3131+M3132+M3133+M3134+M3135+M3136+M3137+M3138+M3139+M3140+M3141+M3142+M3143+M3144+M3145+M3146+M3147</f>
        <v>0</v>
      </c>
      <c r="N3148" s="1305">
        <f t="shared" si="2448"/>
        <v>0</v>
      </c>
      <c r="O3148" s="1306">
        <f t="shared" si="2448"/>
        <v>0</v>
      </c>
      <c r="P3148" s="1306">
        <f t="shared" si="2448"/>
        <v>0</v>
      </c>
      <c r="Q3148" s="1306">
        <f t="shared" si="2448"/>
        <v>0</v>
      </c>
      <c r="R3148" s="1306">
        <f t="shared" si="2448"/>
        <v>0</v>
      </c>
      <c r="S3148" s="1306">
        <f t="shared" si="2448"/>
        <v>0</v>
      </c>
      <c r="T3148" s="1307"/>
      <c r="U3148" s="1308">
        <f t="shared" si="2448"/>
        <v>0</v>
      </c>
      <c r="V3148" s="1308">
        <f t="shared" si="2448"/>
        <v>0</v>
      </c>
      <c r="W3148" s="1306">
        <f t="shared" si="2448"/>
        <v>0</v>
      </c>
      <c r="X3148" s="1306">
        <f t="shared" si="2448"/>
        <v>0</v>
      </c>
      <c r="Y3148" s="1307"/>
      <c r="Z3148" s="1308">
        <f t="shared" si="2448"/>
        <v>0</v>
      </c>
      <c r="AA3148" s="165">
        <f t="shared" si="2448"/>
        <v>0</v>
      </c>
      <c r="AB3148" s="1306">
        <f t="shared" si="2448"/>
        <v>0</v>
      </c>
      <c r="AC3148" s="1306">
        <f t="shared" si="2448"/>
        <v>0</v>
      </c>
      <c r="AD3148" s="1306">
        <f t="shared" si="2448"/>
        <v>0</v>
      </c>
      <c r="AE3148" s="1306">
        <f t="shared" si="2448"/>
        <v>0</v>
      </c>
      <c r="AF3148" s="1306">
        <f t="shared" si="2448"/>
        <v>0</v>
      </c>
      <c r="AG3148" s="1307"/>
      <c r="AH3148" s="1308">
        <f t="shared" si="2448"/>
        <v>0</v>
      </c>
      <c r="AI3148" s="1308">
        <f t="shared" si="2448"/>
        <v>0</v>
      </c>
      <c r="AJ3148" s="1306">
        <f t="shared" si="2448"/>
        <v>0</v>
      </c>
      <c r="AK3148" s="1306">
        <f t="shared" si="2448"/>
        <v>0</v>
      </c>
      <c r="AL3148" s="1307"/>
      <c r="AM3148" s="1309">
        <f t="shared" si="2448"/>
        <v>0</v>
      </c>
      <c r="AN3148" s="167">
        <f t="shared" si="2448"/>
        <v>0</v>
      </c>
      <c r="AO3148" s="1310">
        <f t="shared" si="2448"/>
        <v>0</v>
      </c>
      <c r="AP3148" s="169">
        <f t="shared" si="2448"/>
        <v>0</v>
      </c>
      <c r="AQ3148" s="1311">
        <f t="shared" si="2448"/>
        <v>0</v>
      </c>
      <c r="AR3148" s="1312">
        <f t="shared" si="2448"/>
        <v>0</v>
      </c>
      <c r="AS3148" s="1313" t="e">
        <f t="shared" si="2448"/>
        <v>#DIV/0!</v>
      </c>
      <c r="AT3148" s="1314">
        <f t="shared" si="2448"/>
        <v>0</v>
      </c>
      <c r="AU3148" s="1311">
        <f t="shared" si="2448"/>
        <v>0</v>
      </c>
      <c r="AV3148" s="1312">
        <f t="shared" si="2448"/>
        <v>0</v>
      </c>
      <c r="AW3148" s="1313" t="e">
        <f t="shared" si="2448"/>
        <v>#DIV/0!</v>
      </c>
      <c r="AY3148" s="146"/>
      <c r="AZ3148" s="1301"/>
    </row>
    <row r="3149" spans="1:52" ht="12.75" customHeight="1" x14ac:dyDescent="0.25">
      <c r="A3149" s="15"/>
      <c r="C3149" s="122"/>
      <c r="D3149" s="123"/>
      <c r="F3149" s="125"/>
      <c r="G3149" s="126"/>
      <c r="H3149" s="35"/>
      <c r="I3149" s="36"/>
      <c r="J3149" s="37"/>
      <c r="K3149" s="240"/>
      <c r="L3149" s="199"/>
      <c r="M3149" s="200"/>
      <c r="N3149" s="201"/>
      <c r="O3149" s="202"/>
      <c r="P3149" s="202"/>
      <c r="Q3149" s="202"/>
      <c r="R3149" s="202"/>
      <c r="S3149" s="202"/>
      <c r="T3149" s="224"/>
      <c r="U3149" s="138"/>
      <c r="V3149" s="138"/>
      <c r="W3149" s="139"/>
      <c r="X3149" s="139"/>
      <c r="Y3149" s="224"/>
      <c r="Z3149" s="210"/>
      <c r="AA3149" s="204"/>
      <c r="AB3149" s="202"/>
      <c r="AC3149" s="202"/>
      <c r="AD3149" s="202"/>
      <c r="AE3149" s="202"/>
      <c r="AF3149" s="202"/>
      <c r="AG3149" s="224"/>
      <c r="AH3149" s="138"/>
      <c r="AI3149" s="138"/>
      <c r="AJ3149" s="139"/>
      <c r="AK3149" s="139"/>
      <c r="AL3149" s="224"/>
      <c r="AM3149" s="140"/>
      <c r="AN3149" s="211"/>
      <c r="AO3149" s="212"/>
      <c r="AP3149" s="39"/>
      <c r="AQ3149" s="141"/>
      <c r="AR3149" s="141"/>
      <c r="AS3149" s="143"/>
      <c r="AU3149" s="141"/>
      <c r="AV3149" s="141"/>
      <c r="AW3149" s="143"/>
      <c r="AY3149" s="146"/>
      <c r="AZ3149" s="1301"/>
    </row>
    <row r="3150" spans="1:52" ht="12.75" customHeight="1" x14ac:dyDescent="0.25">
      <c r="A3150" s="15"/>
      <c r="C3150" s="122"/>
      <c r="D3150" s="123"/>
      <c r="F3150" s="125"/>
      <c r="G3150" s="126"/>
      <c r="H3150" s="35"/>
      <c r="I3150" s="36"/>
      <c r="J3150" s="37"/>
      <c r="K3150" s="243" t="s">
        <v>109</v>
      </c>
      <c r="L3150" s="199"/>
      <c r="M3150" s="200"/>
      <c r="N3150" s="201"/>
      <c r="O3150" s="202"/>
      <c r="P3150" s="202"/>
      <c r="Q3150" s="202"/>
      <c r="R3150" s="202"/>
      <c r="S3150" s="202"/>
      <c r="T3150" s="224"/>
      <c r="U3150" s="138"/>
      <c r="V3150" s="138"/>
      <c r="W3150" s="139"/>
      <c r="X3150" s="139"/>
      <c r="Y3150" s="224"/>
      <c r="Z3150" s="210"/>
      <c r="AA3150" s="204"/>
      <c r="AB3150" s="202"/>
      <c r="AC3150" s="202"/>
      <c r="AD3150" s="202"/>
      <c r="AE3150" s="202"/>
      <c r="AF3150" s="202"/>
      <c r="AG3150" s="224"/>
      <c r="AH3150" s="138"/>
      <c r="AI3150" s="138"/>
      <c r="AJ3150" s="139"/>
      <c r="AK3150" s="139"/>
      <c r="AL3150" s="224"/>
      <c r="AM3150" s="140"/>
      <c r="AN3150" s="211"/>
      <c r="AO3150" s="212"/>
      <c r="AP3150" s="39"/>
      <c r="AQ3150" s="141"/>
      <c r="AR3150" s="141"/>
      <c r="AS3150" s="143"/>
      <c r="AU3150" s="141"/>
      <c r="AV3150" s="141"/>
      <c r="AW3150" s="143"/>
      <c r="AY3150" s="146"/>
      <c r="AZ3150" s="1301"/>
    </row>
    <row r="3151" spans="1:52" ht="12.75" customHeight="1" x14ac:dyDescent="0.25">
      <c r="A3151" s="15"/>
      <c r="C3151" s="122"/>
      <c r="D3151" s="123"/>
      <c r="F3151" s="125"/>
      <c r="G3151" s="126"/>
      <c r="H3151" s="35"/>
      <c r="I3151" s="36"/>
      <c r="J3151" s="37"/>
      <c r="K3151" s="244"/>
      <c r="L3151" s="199"/>
      <c r="M3151" s="200"/>
      <c r="N3151" s="201"/>
      <c r="O3151" s="202"/>
      <c r="P3151" s="202"/>
      <c r="Q3151" s="202"/>
      <c r="R3151" s="202"/>
      <c r="S3151" s="202"/>
      <c r="T3151" s="224"/>
      <c r="U3151" s="138"/>
      <c r="V3151" s="138"/>
      <c r="W3151" s="139"/>
      <c r="X3151" s="139"/>
      <c r="Y3151" s="224"/>
      <c r="Z3151" s="210"/>
      <c r="AA3151" s="204"/>
      <c r="AB3151" s="202"/>
      <c r="AC3151" s="202"/>
      <c r="AD3151" s="202"/>
      <c r="AE3151" s="202"/>
      <c r="AF3151" s="202"/>
      <c r="AG3151" s="224"/>
      <c r="AH3151" s="138"/>
      <c r="AI3151" s="138"/>
      <c r="AJ3151" s="139"/>
      <c r="AK3151" s="139"/>
      <c r="AL3151" s="224"/>
      <c r="AM3151" s="140"/>
      <c r="AN3151" s="211"/>
      <c r="AO3151" s="212"/>
      <c r="AP3151" s="39"/>
      <c r="AQ3151" s="141"/>
      <c r="AR3151" s="141"/>
      <c r="AS3151" s="143"/>
      <c r="AU3151" s="141"/>
      <c r="AV3151" s="141"/>
      <c r="AW3151" s="143"/>
      <c r="AY3151" s="146"/>
      <c r="AZ3151" s="1301"/>
    </row>
    <row r="3152" spans="1:52" ht="35.1" customHeight="1" x14ac:dyDescent="0.25">
      <c r="A3152" s="15" t="s">
        <v>3501</v>
      </c>
      <c r="B3152" s="225" t="s">
        <v>265</v>
      </c>
      <c r="C3152" s="122" t="s">
        <v>237</v>
      </c>
      <c r="D3152" s="123">
        <v>1000</v>
      </c>
      <c r="E3152" s="226"/>
      <c r="F3152" s="122" t="s">
        <v>1122</v>
      </c>
      <c r="G3152" s="227"/>
      <c r="H3152" s="436">
        <v>122</v>
      </c>
      <c r="I3152" s="229">
        <v>85111000</v>
      </c>
      <c r="J3152" s="230" t="s">
        <v>3604</v>
      </c>
      <c r="K3152" s="231" t="s">
        <v>3605</v>
      </c>
      <c r="L3152" s="232">
        <v>0</v>
      </c>
      <c r="M3152" s="233">
        <v>0</v>
      </c>
      <c r="N3152" s="130"/>
      <c r="O3152" s="131"/>
      <c r="P3152" s="131"/>
      <c r="Q3152" s="131"/>
      <c r="R3152" s="131"/>
      <c r="S3152" s="131"/>
      <c r="T3152" s="132" t="str">
        <f>IF(SUM(N3152:S3152)=U3152,"OK",SUM(N3152:S3152)-U3152)</f>
        <v>OK</v>
      </c>
      <c r="U3152" s="138"/>
      <c r="V3152" s="138"/>
      <c r="W3152" s="139"/>
      <c r="X3152" s="139"/>
      <c r="Y3152" s="132" t="str">
        <f>IF(SUM(W3152:X3152)=Z3152,"OK",SUM(W3152:X3152)-Z3152)</f>
        <v>OK</v>
      </c>
      <c r="Z3152" s="210"/>
      <c r="AA3152" s="204"/>
      <c r="AB3152" s="202"/>
      <c r="AC3152" s="202"/>
      <c r="AD3152" s="202"/>
      <c r="AE3152" s="202"/>
      <c r="AF3152" s="202"/>
      <c r="AG3152" s="132" t="str">
        <f>IF(SUM(AA3152:AF3152)=AH3152,"OK",SUM(AA3152:AF3152)-AH3152)</f>
        <v>OK</v>
      </c>
      <c r="AH3152" s="138"/>
      <c r="AI3152" s="138"/>
      <c r="AJ3152" s="139"/>
      <c r="AK3152" s="139"/>
      <c r="AL3152" s="132" t="str">
        <f>IF(SUM(AJ3152:AK3152)=AM3152,"OK",SUM(AJ3152:AK3152)-AM3152)</f>
        <v>OK</v>
      </c>
      <c r="AM3152" s="140"/>
      <c r="AN3152" s="119">
        <f>L3152+U3152+V3152+Z3152</f>
        <v>0</v>
      </c>
      <c r="AO3152" s="120">
        <f>M3152+AH3152+AI3152+AM3152</f>
        <v>0</v>
      </c>
      <c r="AP3152" s="39">
        <f>L3152</f>
        <v>0</v>
      </c>
      <c r="AQ3152" s="141">
        <f>AN3152</f>
        <v>0</v>
      </c>
      <c r="AR3152" s="142">
        <f>AQ3152-AP3152</f>
        <v>0</v>
      </c>
      <c r="AS3152" s="143" t="e">
        <f>AR3152/AP3152</f>
        <v>#DIV/0!</v>
      </c>
      <c r="AT3152" s="144">
        <f>M3152</f>
        <v>0</v>
      </c>
      <c r="AU3152" s="141">
        <f>AO3152</f>
        <v>0</v>
      </c>
      <c r="AV3152" s="142">
        <f>AU3152-AT3152</f>
        <v>0</v>
      </c>
      <c r="AW3152" s="143" t="e">
        <f>AV3152/AT3152</f>
        <v>#DIV/0!</v>
      </c>
      <c r="AY3152" s="146" t="str">
        <f t="shared" ref="AY3152:AY3168" si="2449">RIGHT(LEFT(I3152,3),2)&amp;"."&amp;RIGHT(LEFT(I3152,5),2)</f>
        <v>51.11</v>
      </c>
      <c r="AZ3152" s="1301" t="b">
        <f>COUNTIF('[1]Codes SEC'!$B$2:$B$250,Ministres!AY3152)&gt;0</f>
        <v>1</v>
      </c>
    </row>
    <row r="3153" spans="1:52" ht="35.1" customHeight="1" x14ac:dyDescent="0.25">
      <c r="A3153" s="15" t="s">
        <v>3501</v>
      </c>
      <c r="B3153" s="225" t="s">
        <v>265</v>
      </c>
      <c r="C3153" s="122" t="s">
        <v>237</v>
      </c>
      <c r="D3153" s="123">
        <v>1000</v>
      </c>
      <c r="E3153" s="226"/>
      <c r="F3153" s="122" t="s">
        <v>1115</v>
      </c>
      <c r="G3153" s="227"/>
      <c r="H3153" s="436">
        <v>122</v>
      </c>
      <c r="I3153" s="229">
        <v>85112000</v>
      </c>
      <c r="J3153" s="230" t="s">
        <v>3606</v>
      </c>
      <c r="K3153" s="231" t="s">
        <v>3607</v>
      </c>
      <c r="L3153" s="232">
        <v>0</v>
      </c>
      <c r="M3153" s="233">
        <v>0</v>
      </c>
      <c r="N3153" s="130"/>
      <c r="O3153" s="131"/>
      <c r="P3153" s="131"/>
      <c r="Q3153" s="131"/>
      <c r="R3153" s="131"/>
      <c r="S3153" s="131"/>
      <c r="T3153" s="132" t="str">
        <f t="shared" ref="T3153" si="2450">IF(SUM(N3153:S3153)=U3153,"OK",SUM(N3153:S3153)-U3153)</f>
        <v>OK</v>
      </c>
      <c r="U3153" s="138"/>
      <c r="V3153" s="138"/>
      <c r="W3153" s="139"/>
      <c r="X3153" s="139"/>
      <c r="Y3153" s="132" t="str">
        <f t="shared" ref="Y3153" si="2451">IF(SUM(W3153:X3153)=Z3153,"OK",SUM(W3153:X3153)-Z3153)</f>
        <v>OK</v>
      </c>
      <c r="Z3153" s="210"/>
      <c r="AA3153" s="204"/>
      <c r="AB3153" s="202"/>
      <c r="AC3153" s="202"/>
      <c r="AD3153" s="202"/>
      <c r="AE3153" s="202"/>
      <c r="AF3153" s="202"/>
      <c r="AG3153" s="132" t="str">
        <f t="shared" ref="AG3153" si="2452">IF(SUM(AA3153:AF3153)=AH3153,"OK",SUM(AA3153:AF3153)-AH3153)</f>
        <v>OK</v>
      </c>
      <c r="AH3153" s="138"/>
      <c r="AI3153" s="138"/>
      <c r="AJ3153" s="139"/>
      <c r="AK3153" s="139"/>
      <c r="AL3153" s="132" t="str">
        <f t="shared" ref="AL3153" si="2453">IF(SUM(AJ3153:AK3153)=AM3153,"OK",SUM(AJ3153:AK3153)-AM3153)</f>
        <v>OK</v>
      </c>
      <c r="AM3153" s="140"/>
      <c r="AN3153" s="119">
        <f t="shared" ref="AN3153:AN3167" si="2454">L3153+U3153+V3153+Z3153</f>
        <v>0</v>
      </c>
      <c r="AO3153" s="120">
        <f t="shared" ref="AO3153:AO3167" si="2455">M3153+AH3153+AI3153+AM3153</f>
        <v>0</v>
      </c>
      <c r="AP3153" s="39">
        <f t="shared" ref="AP3153:AP3167" si="2456">L3153</f>
        <v>0</v>
      </c>
      <c r="AQ3153" s="141">
        <f t="shared" ref="AQ3153:AQ3167" si="2457">AN3153</f>
        <v>0</v>
      </c>
      <c r="AR3153" s="142">
        <f t="shared" ref="AR3153:AR3167" si="2458">AQ3153-AP3153</f>
        <v>0</v>
      </c>
      <c r="AS3153" s="143" t="e">
        <f t="shared" ref="AS3153:AS3167" si="2459">AR3153/AP3153</f>
        <v>#DIV/0!</v>
      </c>
      <c r="AT3153" s="144">
        <f t="shared" ref="AT3153:AT3167" si="2460">M3153</f>
        <v>0</v>
      </c>
      <c r="AU3153" s="141">
        <f t="shared" ref="AU3153:AU3167" si="2461">AO3153</f>
        <v>0</v>
      </c>
      <c r="AV3153" s="142">
        <f t="shared" ref="AV3153:AV3167" si="2462">AU3153-AT3153</f>
        <v>0</v>
      </c>
      <c r="AW3153" s="143" t="e">
        <f t="shared" ref="AW3153:AW3167" si="2463">AV3153/AT3153</f>
        <v>#DIV/0!</v>
      </c>
      <c r="AY3153" s="146" t="str">
        <f t="shared" si="2449"/>
        <v>51.12</v>
      </c>
      <c r="AZ3153" s="1301" t="b">
        <f>COUNTIF('[1]Codes SEC'!$B$2:$B$250,Ministres!AY3153)&gt;0</f>
        <v>1</v>
      </c>
    </row>
    <row r="3154" spans="1:52" ht="35.1" customHeight="1" x14ac:dyDescent="0.25">
      <c r="A3154" s="15" t="s">
        <v>3501</v>
      </c>
      <c r="B3154" s="225" t="s">
        <v>265</v>
      </c>
      <c r="C3154" s="122" t="s">
        <v>237</v>
      </c>
      <c r="D3154" s="123">
        <v>1000</v>
      </c>
      <c r="E3154" s="226"/>
      <c r="F3154" s="122" t="s">
        <v>1122</v>
      </c>
      <c r="G3154" s="227"/>
      <c r="H3154" s="436">
        <v>122</v>
      </c>
      <c r="I3154" s="229">
        <v>85112000</v>
      </c>
      <c r="J3154" s="230" t="s">
        <v>3608</v>
      </c>
      <c r="K3154" s="231" t="s">
        <v>3609</v>
      </c>
      <c r="L3154" s="232">
        <v>0</v>
      </c>
      <c r="M3154" s="233">
        <v>0</v>
      </c>
      <c r="N3154" s="130"/>
      <c r="O3154" s="131"/>
      <c r="P3154" s="131"/>
      <c r="Q3154" s="131"/>
      <c r="R3154" s="131"/>
      <c r="S3154" s="131"/>
      <c r="T3154" s="132" t="str">
        <f t="shared" ref="T3154:T3162" si="2464">IF(SUM(N3154:S3154)=U3154,"OK",SUM(N3154:S3154)-U3154)</f>
        <v>OK</v>
      </c>
      <c r="U3154" s="138"/>
      <c r="V3154" s="138"/>
      <c r="W3154" s="139"/>
      <c r="X3154" s="139"/>
      <c r="Y3154" s="132" t="str">
        <f t="shared" ref="Y3154:Y3162" si="2465">IF(SUM(W3154:X3154)=Z3154,"OK",SUM(W3154:X3154)-Z3154)</f>
        <v>OK</v>
      </c>
      <c r="Z3154" s="210"/>
      <c r="AA3154" s="204"/>
      <c r="AB3154" s="202"/>
      <c r="AC3154" s="202"/>
      <c r="AD3154" s="202"/>
      <c r="AE3154" s="202"/>
      <c r="AF3154" s="202"/>
      <c r="AG3154" s="132" t="str">
        <f t="shared" ref="AG3154:AG3162" si="2466">IF(SUM(AA3154:AF3154)=AH3154,"OK",SUM(AA3154:AF3154)-AH3154)</f>
        <v>OK</v>
      </c>
      <c r="AH3154" s="138"/>
      <c r="AI3154" s="138"/>
      <c r="AJ3154" s="139"/>
      <c r="AK3154" s="139"/>
      <c r="AL3154" s="132" t="str">
        <f t="shared" ref="AL3154:AL3162" si="2467">IF(SUM(AJ3154:AK3154)=AM3154,"OK",SUM(AJ3154:AK3154)-AM3154)</f>
        <v>OK</v>
      </c>
      <c r="AM3154" s="140"/>
      <c r="AN3154" s="119">
        <f t="shared" si="2454"/>
        <v>0</v>
      </c>
      <c r="AO3154" s="120">
        <f t="shared" si="2455"/>
        <v>0</v>
      </c>
      <c r="AP3154" s="39">
        <f t="shared" si="2456"/>
        <v>0</v>
      </c>
      <c r="AQ3154" s="141">
        <f t="shared" si="2457"/>
        <v>0</v>
      </c>
      <c r="AR3154" s="142">
        <f t="shared" si="2458"/>
        <v>0</v>
      </c>
      <c r="AS3154" s="143" t="e">
        <f t="shared" si="2459"/>
        <v>#DIV/0!</v>
      </c>
      <c r="AT3154" s="144">
        <f t="shared" si="2460"/>
        <v>0</v>
      </c>
      <c r="AU3154" s="141">
        <f t="shared" si="2461"/>
        <v>0</v>
      </c>
      <c r="AV3154" s="142">
        <f t="shared" si="2462"/>
        <v>0</v>
      </c>
      <c r="AW3154" s="143" t="e">
        <f t="shared" si="2463"/>
        <v>#DIV/0!</v>
      </c>
      <c r="AY3154" s="146" t="str">
        <f t="shared" si="2449"/>
        <v>51.12</v>
      </c>
      <c r="AZ3154" s="1301" t="b">
        <f>COUNTIF('[1]Codes SEC'!$B$2:$B$250,Ministres!AY3154)&gt;0</f>
        <v>1</v>
      </c>
    </row>
    <row r="3155" spans="1:52" ht="35.1" customHeight="1" x14ac:dyDescent="0.25">
      <c r="A3155" s="15" t="s">
        <v>3501</v>
      </c>
      <c r="B3155" s="225" t="s">
        <v>265</v>
      </c>
      <c r="C3155" s="122" t="s">
        <v>237</v>
      </c>
      <c r="D3155" s="123">
        <v>1000</v>
      </c>
      <c r="E3155" s="226"/>
      <c r="F3155" s="122" t="s">
        <v>1122</v>
      </c>
      <c r="G3155" s="227"/>
      <c r="H3155" s="436">
        <v>122</v>
      </c>
      <c r="I3155" s="229">
        <v>85210000</v>
      </c>
      <c r="J3155" s="230" t="s">
        <v>3610</v>
      </c>
      <c r="K3155" s="231" t="s">
        <v>3611</v>
      </c>
      <c r="L3155" s="232">
        <v>0</v>
      </c>
      <c r="M3155" s="233">
        <v>0</v>
      </c>
      <c r="N3155" s="130"/>
      <c r="O3155" s="131"/>
      <c r="P3155" s="131"/>
      <c r="Q3155" s="131"/>
      <c r="R3155" s="131"/>
      <c r="S3155" s="131"/>
      <c r="T3155" s="132" t="str">
        <f t="shared" si="2464"/>
        <v>OK</v>
      </c>
      <c r="U3155" s="138"/>
      <c r="V3155" s="138"/>
      <c r="W3155" s="139"/>
      <c r="X3155" s="139"/>
      <c r="Y3155" s="132" t="str">
        <f t="shared" si="2465"/>
        <v>OK</v>
      </c>
      <c r="Z3155" s="210"/>
      <c r="AA3155" s="204"/>
      <c r="AB3155" s="202"/>
      <c r="AC3155" s="202"/>
      <c r="AD3155" s="202"/>
      <c r="AE3155" s="202"/>
      <c r="AF3155" s="202"/>
      <c r="AG3155" s="132" t="str">
        <f t="shared" si="2466"/>
        <v>OK</v>
      </c>
      <c r="AH3155" s="138"/>
      <c r="AI3155" s="138"/>
      <c r="AJ3155" s="139"/>
      <c r="AK3155" s="139"/>
      <c r="AL3155" s="132" t="str">
        <f t="shared" si="2467"/>
        <v>OK</v>
      </c>
      <c r="AM3155" s="140"/>
      <c r="AN3155" s="119">
        <f t="shared" si="2454"/>
        <v>0</v>
      </c>
      <c r="AO3155" s="120">
        <f t="shared" si="2455"/>
        <v>0</v>
      </c>
      <c r="AP3155" s="39">
        <f t="shared" si="2456"/>
        <v>0</v>
      </c>
      <c r="AQ3155" s="141">
        <f t="shared" si="2457"/>
        <v>0</v>
      </c>
      <c r="AR3155" s="142">
        <f t="shared" si="2458"/>
        <v>0</v>
      </c>
      <c r="AS3155" s="143" t="e">
        <f t="shared" si="2459"/>
        <v>#DIV/0!</v>
      </c>
      <c r="AT3155" s="144">
        <f t="shared" si="2460"/>
        <v>0</v>
      </c>
      <c r="AU3155" s="141">
        <f t="shared" si="2461"/>
        <v>0</v>
      </c>
      <c r="AV3155" s="142">
        <f t="shared" si="2462"/>
        <v>0</v>
      </c>
      <c r="AW3155" s="143" t="e">
        <f t="shared" si="2463"/>
        <v>#DIV/0!</v>
      </c>
      <c r="AY3155" s="146" t="str">
        <f t="shared" si="2449"/>
        <v>52.10</v>
      </c>
      <c r="AZ3155" s="1301" t="b">
        <f>COUNTIF('[1]Codes SEC'!$B$2:$B$250,Ministres!AY3155)&gt;0</f>
        <v>1</v>
      </c>
    </row>
    <row r="3156" spans="1:52" ht="35.1" customHeight="1" x14ac:dyDescent="0.25">
      <c r="A3156" s="15" t="s">
        <v>3501</v>
      </c>
      <c r="B3156" s="225" t="s">
        <v>265</v>
      </c>
      <c r="C3156" s="122" t="s">
        <v>237</v>
      </c>
      <c r="D3156" s="123">
        <v>1000</v>
      </c>
      <c r="E3156" s="226"/>
      <c r="F3156" s="122" t="s">
        <v>1115</v>
      </c>
      <c r="G3156" s="227"/>
      <c r="H3156" s="436">
        <v>122</v>
      </c>
      <c r="I3156" s="229">
        <v>85210000</v>
      </c>
      <c r="J3156" s="230" t="s">
        <v>3612</v>
      </c>
      <c r="K3156" s="231" t="s">
        <v>3613</v>
      </c>
      <c r="L3156" s="232">
        <v>0</v>
      </c>
      <c r="M3156" s="233">
        <v>0</v>
      </c>
      <c r="N3156" s="130"/>
      <c r="O3156" s="131"/>
      <c r="P3156" s="131"/>
      <c r="Q3156" s="131"/>
      <c r="R3156" s="131"/>
      <c r="S3156" s="131"/>
      <c r="T3156" s="132" t="str">
        <f t="shared" si="2464"/>
        <v>OK</v>
      </c>
      <c r="U3156" s="138"/>
      <c r="V3156" s="138"/>
      <c r="W3156" s="139"/>
      <c r="X3156" s="139"/>
      <c r="Y3156" s="132" t="str">
        <f t="shared" si="2465"/>
        <v>OK</v>
      </c>
      <c r="Z3156" s="210"/>
      <c r="AA3156" s="204"/>
      <c r="AB3156" s="202"/>
      <c r="AC3156" s="202"/>
      <c r="AD3156" s="202"/>
      <c r="AE3156" s="202"/>
      <c r="AF3156" s="202"/>
      <c r="AG3156" s="132" t="str">
        <f t="shared" si="2466"/>
        <v>OK</v>
      </c>
      <c r="AH3156" s="138"/>
      <c r="AI3156" s="138"/>
      <c r="AJ3156" s="139"/>
      <c r="AK3156" s="139"/>
      <c r="AL3156" s="132" t="str">
        <f t="shared" si="2467"/>
        <v>OK</v>
      </c>
      <c r="AM3156" s="140"/>
      <c r="AN3156" s="119">
        <f t="shared" si="2454"/>
        <v>0</v>
      </c>
      <c r="AO3156" s="120">
        <f t="shared" si="2455"/>
        <v>0</v>
      </c>
      <c r="AP3156" s="39">
        <f t="shared" si="2456"/>
        <v>0</v>
      </c>
      <c r="AQ3156" s="141">
        <f t="shared" si="2457"/>
        <v>0</v>
      </c>
      <c r="AR3156" s="142">
        <f t="shared" si="2458"/>
        <v>0</v>
      </c>
      <c r="AS3156" s="143" t="e">
        <f t="shared" si="2459"/>
        <v>#DIV/0!</v>
      </c>
      <c r="AT3156" s="144">
        <f t="shared" si="2460"/>
        <v>0</v>
      </c>
      <c r="AU3156" s="141">
        <f t="shared" si="2461"/>
        <v>0</v>
      </c>
      <c r="AV3156" s="142">
        <f t="shared" si="2462"/>
        <v>0</v>
      </c>
      <c r="AW3156" s="143" t="e">
        <f t="shared" si="2463"/>
        <v>#DIV/0!</v>
      </c>
      <c r="AY3156" s="146" t="str">
        <f t="shared" si="2449"/>
        <v>52.10</v>
      </c>
      <c r="AZ3156" s="1301" t="b">
        <f>COUNTIF('[1]Codes SEC'!$B$2:$B$250,Ministres!AY3156)&gt;0</f>
        <v>1</v>
      </c>
    </row>
    <row r="3157" spans="1:52" ht="35.1" customHeight="1" x14ac:dyDescent="0.25">
      <c r="A3157" s="15" t="s">
        <v>3501</v>
      </c>
      <c r="B3157" s="225" t="s">
        <v>265</v>
      </c>
      <c r="C3157" s="122" t="s">
        <v>237</v>
      </c>
      <c r="D3157" s="123">
        <v>1000</v>
      </c>
      <c r="E3157" s="226"/>
      <c r="F3157" s="122" t="s">
        <v>1122</v>
      </c>
      <c r="G3157" s="227"/>
      <c r="H3157" s="436">
        <v>122</v>
      </c>
      <c r="I3157" s="229">
        <v>86141000</v>
      </c>
      <c r="J3157" s="230" t="s">
        <v>3614</v>
      </c>
      <c r="K3157" s="231" t="s">
        <v>3615</v>
      </c>
      <c r="L3157" s="232">
        <v>0</v>
      </c>
      <c r="M3157" s="233">
        <v>0</v>
      </c>
      <c r="N3157" s="130"/>
      <c r="O3157" s="131"/>
      <c r="P3157" s="131"/>
      <c r="Q3157" s="131"/>
      <c r="R3157" s="131"/>
      <c r="S3157" s="131"/>
      <c r="T3157" s="132" t="str">
        <f t="shared" si="2464"/>
        <v>OK</v>
      </c>
      <c r="U3157" s="138"/>
      <c r="V3157" s="138"/>
      <c r="W3157" s="139"/>
      <c r="X3157" s="139"/>
      <c r="Y3157" s="132" t="str">
        <f t="shared" si="2465"/>
        <v>OK</v>
      </c>
      <c r="Z3157" s="210"/>
      <c r="AA3157" s="204"/>
      <c r="AB3157" s="202"/>
      <c r="AC3157" s="202"/>
      <c r="AD3157" s="202"/>
      <c r="AE3157" s="202"/>
      <c r="AF3157" s="202"/>
      <c r="AG3157" s="132" t="str">
        <f t="shared" si="2466"/>
        <v>OK</v>
      </c>
      <c r="AH3157" s="138"/>
      <c r="AI3157" s="138"/>
      <c r="AJ3157" s="139"/>
      <c r="AK3157" s="139"/>
      <c r="AL3157" s="132" t="str">
        <f t="shared" si="2467"/>
        <v>OK</v>
      </c>
      <c r="AM3157" s="140"/>
      <c r="AN3157" s="119">
        <f t="shared" si="2454"/>
        <v>0</v>
      </c>
      <c r="AO3157" s="120">
        <f t="shared" si="2455"/>
        <v>0</v>
      </c>
      <c r="AP3157" s="39">
        <f t="shared" si="2456"/>
        <v>0</v>
      </c>
      <c r="AQ3157" s="141">
        <f t="shared" si="2457"/>
        <v>0</v>
      </c>
      <c r="AR3157" s="142">
        <f t="shared" si="2458"/>
        <v>0</v>
      </c>
      <c r="AS3157" s="143" t="e">
        <f t="shared" si="2459"/>
        <v>#DIV/0!</v>
      </c>
      <c r="AT3157" s="144">
        <f t="shared" si="2460"/>
        <v>0</v>
      </c>
      <c r="AU3157" s="141">
        <f t="shared" si="2461"/>
        <v>0</v>
      </c>
      <c r="AV3157" s="142">
        <f t="shared" si="2462"/>
        <v>0</v>
      </c>
      <c r="AW3157" s="143" t="e">
        <f t="shared" si="2463"/>
        <v>#DIV/0!</v>
      </c>
      <c r="AY3157" s="146" t="str">
        <f t="shared" si="2449"/>
        <v>61.41</v>
      </c>
      <c r="AZ3157" s="1301" t="b">
        <f>COUNTIF('[1]Codes SEC'!$B$2:$B$250,Ministres!AY3157)&gt;0</f>
        <v>1</v>
      </c>
    </row>
    <row r="3158" spans="1:52" ht="35.1" customHeight="1" x14ac:dyDescent="0.25">
      <c r="A3158" s="15" t="s">
        <v>3501</v>
      </c>
      <c r="B3158" s="225" t="s">
        <v>265</v>
      </c>
      <c r="C3158" s="122" t="s">
        <v>237</v>
      </c>
      <c r="D3158" s="123">
        <v>1000</v>
      </c>
      <c r="E3158" s="226"/>
      <c r="F3158" s="122" t="s">
        <v>1115</v>
      </c>
      <c r="G3158" s="227"/>
      <c r="H3158" s="436">
        <v>122</v>
      </c>
      <c r="I3158" s="229">
        <v>86321000</v>
      </c>
      <c r="J3158" s="230" t="s">
        <v>3616</v>
      </c>
      <c r="K3158" s="231" t="s">
        <v>3617</v>
      </c>
      <c r="L3158" s="232">
        <v>0</v>
      </c>
      <c r="M3158" s="233">
        <v>0</v>
      </c>
      <c r="N3158" s="130"/>
      <c r="O3158" s="131"/>
      <c r="P3158" s="131"/>
      <c r="Q3158" s="131"/>
      <c r="R3158" s="131"/>
      <c r="S3158" s="131"/>
      <c r="T3158" s="132" t="str">
        <f t="shared" si="2464"/>
        <v>OK</v>
      </c>
      <c r="U3158" s="138"/>
      <c r="V3158" s="138"/>
      <c r="W3158" s="139"/>
      <c r="X3158" s="139"/>
      <c r="Y3158" s="132" t="str">
        <f t="shared" si="2465"/>
        <v>OK</v>
      </c>
      <c r="Z3158" s="210"/>
      <c r="AA3158" s="204"/>
      <c r="AB3158" s="202"/>
      <c r="AC3158" s="202"/>
      <c r="AD3158" s="202"/>
      <c r="AE3158" s="202"/>
      <c r="AF3158" s="202"/>
      <c r="AG3158" s="132" t="str">
        <f t="shared" si="2466"/>
        <v>OK</v>
      </c>
      <c r="AH3158" s="138"/>
      <c r="AI3158" s="138"/>
      <c r="AJ3158" s="139"/>
      <c r="AK3158" s="139"/>
      <c r="AL3158" s="132" t="str">
        <f t="shared" si="2467"/>
        <v>OK</v>
      </c>
      <c r="AM3158" s="140"/>
      <c r="AN3158" s="119">
        <f t="shared" si="2454"/>
        <v>0</v>
      </c>
      <c r="AO3158" s="120">
        <f t="shared" si="2455"/>
        <v>0</v>
      </c>
      <c r="AP3158" s="39">
        <f t="shared" si="2456"/>
        <v>0</v>
      </c>
      <c r="AQ3158" s="141">
        <f t="shared" si="2457"/>
        <v>0</v>
      </c>
      <c r="AR3158" s="142">
        <f t="shared" si="2458"/>
        <v>0</v>
      </c>
      <c r="AS3158" s="143" t="e">
        <f t="shared" si="2459"/>
        <v>#DIV/0!</v>
      </c>
      <c r="AT3158" s="144">
        <f t="shared" si="2460"/>
        <v>0</v>
      </c>
      <c r="AU3158" s="141">
        <f t="shared" si="2461"/>
        <v>0</v>
      </c>
      <c r="AV3158" s="142">
        <f t="shared" si="2462"/>
        <v>0</v>
      </c>
      <c r="AW3158" s="143" t="e">
        <f t="shared" si="2463"/>
        <v>#DIV/0!</v>
      </c>
      <c r="AY3158" s="146" t="str">
        <f t="shared" si="2449"/>
        <v>63.21</v>
      </c>
      <c r="AZ3158" s="1301" t="b">
        <f>COUNTIF('[1]Codes SEC'!$B$2:$B$250,Ministres!AY3158)&gt;0</f>
        <v>1</v>
      </c>
    </row>
    <row r="3159" spans="1:52" ht="35.1" customHeight="1" x14ac:dyDescent="0.25">
      <c r="A3159" s="15" t="s">
        <v>3501</v>
      </c>
      <c r="B3159" s="225" t="s">
        <v>265</v>
      </c>
      <c r="C3159" s="122" t="s">
        <v>237</v>
      </c>
      <c r="D3159" s="123">
        <v>1000</v>
      </c>
      <c r="E3159" s="226"/>
      <c r="F3159" s="122" t="s">
        <v>1122</v>
      </c>
      <c r="G3159" s="227"/>
      <c r="H3159" s="436">
        <v>122</v>
      </c>
      <c r="I3159" s="229">
        <v>86322000</v>
      </c>
      <c r="J3159" s="230" t="s">
        <v>3618</v>
      </c>
      <c r="K3159" s="231" t="s">
        <v>3619</v>
      </c>
      <c r="L3159" s="232">
        <v>0</v>
      </c>
      <c r="M3159" s="233">
        <v>0</v>
      </c>
      <c r="N3159" s="130"/>
      <c r="O3159" s="131"/>
      <c r="P3159" s="131"/>
      <c r="Q3159" s="131"/>
      <c r="R3159" s="131"/>
      <c r="S3159" s="131"/>
      <c r="T3159" s="132" t="str">
        <f t="shared" si="2464"/>
        <v>OK</v>
      </c>
      <c r="U3159" s="138"/>
      <c r="V3159" s="138"/>
      <c r="W3159" s="139"/>
      <c r="X3159" s="139"/>
      <c r="Y3159" s="132" t="str">
        <f t="shared" si="2465"/>
        <v>OK</v>
      </c>
      <c r="Z3159" s="210"/>
      <c r="AA3159" s="204"/>
      <c r="AB3159" s="202"/>
      <c r="AC3159" s="202"/>
      <c r="AD3159" s="202"/>
      <c r="AE3159" s="202"/>
      <c r="AF3159" s="202"/>
      <c r="AG3159" s="132" t="str">
        <f t="shared" si="2466"/>
        <v>OK</v>
      </c>
      <c r="AH3159" s="138"/>
      <c r="AI3159" s="138"/>
      <c r="AJ3159" s="139"/>
      <c r="AK3159" s="139"/>
      <c r="AL3159" s="132" t="str">
        <f t="shared" si="2467"/>
        <v>OK</v>
      </c>
      <c r="AM3159" s="140"/>
      <c r="AN3159" s="119">
        <f t="shared" si="2454"/>
        <v>0</v>
      </c>
      <c r="AO3159" s="120">
        <f t="shared" si="2455"/>
        <v>0</v>
      </c>
      <c r="AP3159" s="39">
        <f t="shared" si="2456"/>
        <v>0</v>
      </c>
      <c r="AQ3159" s="141">
        <f t="shared" si="2457"/>
        <v>0</v>
      </c>
      <c r="AR3159" s="142">
        <f t="shared" si="2458"/>
        <v>0</v>
      </c>
      <c r="AS3159" s="143" t="e">
        <f t="shared" si="2459"/>
        <v>#DIV/0!</v>
      </c>
      <c r="AT3159" s="144">
        <f t="shared" si="2460"/>
        <v>0</v>
      </c>
      <c r="AU3159" s="141">
        <f t="shared" si="2461"/>
        <v>0</v>
      </c>
      <c r="AV3159" s="142">
        <f t="shared" si="2462"/>
        <v>0</v>
      </c>
      <c r="AW3159" s="143" t="e">
        <f t="shared" si="2463"/>
        <v>#DIV/0!</v>
      </c>
      <c r="AY3159" s="146" t="str">
        <f t="shared" si="2449"/>
        <v>63.22</v>
      </c>
      <c r="AZ3159" s="1301" t="b">
        <f>COUNTIF('[1]Codes SEC'!$B$2:$B$250,Ministres!AY3159)&gt;0</f>
        <v>1</v>
      </c>
    </row>
    <row r="3160" spans="1:52" ht="35.1" customHeight="1" x14ac:dyDescent="0.25">
      <c r="A3160" s="15" t="s">
        <v>3501</v>
      </c>
      <c r="B3160" s="225" t="s">
        <v>265</v>
      </c>
      <c r="C3160" s="122" t="s">
        <v>237</v>
      </c>
      <c r="D3160" s="123">
        <v>1000</v>
      </c>
      <c r="E3160" s="226"/>
      <c r="F3160" s="122" t="s">
        <v>1115</v>
      </c>
      <c r="G3160" s="227"/>
      <c r="H3160" s="436">
        <v>122</v>
      </c>
      <c r="I3160" s="229">
        <v>86322000</v>
      </c>
      <c r="J3160" s="230" t="s">
        <v>3620</v>
      </c>
      <c r="K3160" s="231" t="s">
        <v>3621</v>
      </c>
      <c r="L3160" s="232">
        <v>0</v>
      </c>
      <c r="M3160" s="233">
        <v>0</v>
      </c>
      <c r="N3160" s="130"/>
      <c r="O3160" s="131"/>
      <c r="P3160" s="131"/>
      <c r="Q3160" s="131"/>
      <c r="R3160" s="131"/>
      <c r="S3160" s="131"/>
      <c r="T3160" s="132" t="str">
        <f t="shared" si="2464"/>
        <v>OK</v>
      </c>
      <c r="U3160" s="138"/>
      <c r="V3160" s="138"/>
      <c r="W3160" s="139"/>
      <c r="X3160" s="139"/>
      <c r="Y3160" s="132" t="str">
        <f t="shared" si="2465"/>
        <v>OK</v>
      </c>
      <c r="Z3160" s="210"/>
      <c r="AA3160" s="204"/>
      <c r="AB3160" s="202"/>
      <c r="AC3160" s="202"/>
      <c r="AD3160" s="202"/>
      <c r="AE3160" s="202"/>
      <c r="AF3160" s="202"/>
      <c r="AG3160" s="132" t="str">
        <f t="shared" si="2466"/>
        <v>OK</v>
      </c>
      <c r="AH3160" s="138"/>
      <c r="AI3160" s="138"/>
      <c r="AJ3160" s="139"/>
      <c r="AK3160" s="139"/>
      <c r="AL3160" s="132" t="str">
        <f t="shared" si="2467"/>
        <v>OK</v>
      </c>
      <c r="AM3160" s="140"/>
      <c r="AN3160" s="119">
        <f t="shared" si="2454"/>
        <v>0</v>
      </c>
      <c r="AO3160" s="120">
        <f t="shared" si="2455"/>
        <v>0</v>
      </c>
      <c r="AP3160" s="39">
        <f t="shared" si="2456"/>
        <v>0</v>
      </c>
      <c r="AQ3160" s="141">
        <f t="shared" si="2457"/>
        <v>0</v>
      </c>
      <c r="AR3160" s="142">
        <f t="shared" si="2458"/>
        <v>0</v>
      </c>
      <c r="AS3160" s="143" t="e">
        <f t="shared" si="2459"/>
        <v>#DIV/0!</v>
      </c>
      <c r="AT3160" s="144">
        <f t="shared" si="2460"/>
        <v>0</v>
      </c>
      <c r="AU3160" s="141">
        <f t="shared" si="2461"/>
        <v>0</v>
      </c>
      <c r="AV3160" s="142">
        <f t="shared" si="2462"/>
        <v>0</v>
      </c>
      <c r="AW3160" s="143" t="e">
        <f t="shared" si="2463"/>
        <v>#DIV/0!</v>
      </c>
      <c r="AY3160" s="146" t="str">
        <f t="shared" si="2449"/>
        <v>63.22</v>
      </c>
      <c r="AZ3160" s="1301" t="b">
        <f>COUNTIF('[1]Codes SEC'!$B$2:$B$250,Ministres!AY3160)&gt;0</f>
        <v>1</v>
      </c>
    </row>
    <row r="3161" spans="1:52" ht="35.1" customHeight="1" x14ac:dyDescent="0.25">
      <c r="A3161" s="15" t="s">
        <v>3501</v>
      </c>
      <c r="B3161" s="225" t="s">
        <v>265</v>
      </c>
      <c r="C3161" s="122" t="s">
        <v>237</v>
      </c>
      <c r="D3161" s="123">
        <v>1000</v>
      </c>
      <c r="E3161" s="226"/>
      <c r="F3161" s="122" t="s">
        <v>1122</v>
      </c>
      <c r="G3161" s="227"/>
      <c r="H3161" s="436">
        <v>122</v>
      </c>
      <c r="I3161" s="229">
        <v>86352000</v>
      </c>
      <c r="J3161" s="230" t="s">
        <v>3622</v>
      </c>
      <c r="K3161" s="231" t="s">
        <v>3623</v>
      </c>
      <c r="L3161" s="232">
        <v>0</v>
      </c>
      <c r="M3161" s="233">
        <v>0</v>
      </c>
      <c r="N3161" s="130"/>
      <c r="O3161" s="131"/>
      <c r="P3161" s="131"/>
      <c r="Q3161" s="131"/>
      <c r="R3161" s="131"/>
      <c r="S3161" s="131"/>
      <c r="T3161" s="132" t="str">
        <f t="shared" si="2464"/>
        <v>OK</v>
      </c>
      <c r="U3161" s="138"/>
      <c r="V3161" s="138"/>
      <c r="W3161" s="139"/>
      <c r="X3161" s="139"/>
      <c r="Y3161" s="132" t="str">
        <f t="shared" si="2465"/>
        <v>OK</v>
      </c>
      <c r="Z3161" s="210"/>
      <c r="AA3161" s="204"/>
      <c r="AB3161" s="202"/>
      <c r="AC3161" s="202"/>
      <c r="AD3161" s="202"/>
      <c r="AE3161" s="202"/>
      <c r="AF3161" s="202"/>
      <c r="AG3161" s="132" t="str">
        <f t="shared" si="2466"/>
        <v>OK</v>
      </c>
      <c r="AH3161" s="138"/>
      <c r="AI3161" s="138"/>
      <c r="AJ3161" s="139"/>
      <c r="AK3161" s="139"/>
      <c r="AL3161" s="132" t="str">
        <f t="shared" si="2467"/>
        <v>OK</v>
      </c>
      <c r="AM3161" s="140"/>
      <c r="AN3161" s="119">
        <f t="shared" si="2454"/>
        <v>0</v>
      </c>
      <c r="AO3161" s="120">
        <f t="shared" si="2455"/>
        <v>0</v>
      </c>
      <c r="AP3161" s="39">
        <f t="shared" si="2456"/>
        <v>0</v>
      </c>
      <c r="AQ3161" s="141">
        <f t="shared" si="2457"/>
        <v>0</v>
      </c>
      <c r="AR3161" s="142">
        <f t="shared" si="2458"/>
        <v>0</v>
      </c>
      <c r="AS3161" s="143" t="e">
        <f t="shared" si="2459"/>
        <v>#DIV/0!</v>
      </c>
      <c r="AT3161" s="144">
        <f t="shared" si="2460"/>
        <v>0</v>
      </c>
      <c r="AU3161" s="141">
        <f t="shared" si="2461"/>
        <v>0</v>
      </c>
      <c r="AV3161" s="142">
        <f t="shared" si="2462"/>
        <v>0</v>
      </c>
      <c r="AW3161" s="143" t="e">
        <f t="shared" si="2463"/>
        <v>#DIV/0!</v>
      </c>
      <c r="AY3161" s="146" t="str">
        <f t="shared" si="2449"/>
        <v>63.52</v>
      </c>
      <c r="AZ3161" s="1301" t="b">
        <f>COUNTIF('[1]Codes SEC'!$B$2:$B$250,Ministres!AY3161)&gt;0</f>
        <v>1</v>
      </c>
    </row>
    <row r="3162" spans="1:52" ht="35.1" customHeight="1" x14ac:dyDescent="0.25">
      <c r="A3162" s="15" t="s">
        <v>3501</v>
      </c>
      <c r="B3162" s="225" t="s">
        <v>265</v>
      </c>
      <c r="C3162" s="122" t="s">
        <v>237</v>
      </c>
      <c r="D3162" s="123">
        <v>1000</v>
      </c>
      <c r="E3162" s="226"/>
      <c r="F3162" s="122" t="s">
        <v>1115</v>
      </c>
      <c r="G3162" s="227"/>
      <c r="H3162" s="436">
        <v>122</v>
      </c>
      <c r="I3162" s="229">
        <v>86352000</v>
      </c>
      <c r="J3162" s="230" t="s">
        <v>3624</v>
      </c>
      <c r="K3162" s="231" t="s">
        <v>3625</v>
      </c>
      <c r="L3162" s="232">
        <v>0</v>
      </c>
      <c r="M3162" s="233">
        <v>0</v>
      </c>
      <c r="N3162" s="130"/>
      <c r="O3162" s="131"/>
      <c r="P3162" s="131"/>
      <c r="Q3162" s="131"/>
      <c r="R3162" s="131"/>
      <c r="S3162" s="131"/>
      <c r="T3162" s="132" t="str">
        <f t="shared" si="2464"/>
        <v>OK</v>
      </c>
      <c r="U3162" s="138"/>
      <c r="V3162" s="138"/>
      <c r="W3162" s="139"/>
      <c r="X3162" s="139"/>
      <c r="Y3162" s="132" t="str">
        <f t="shared" si="2465"/>
        <v>OK</v>
      </c>
      <c r="Z3162" s="210"/>
      <c r="AA3162" s="204"/>
      <c r="AB3162" s="202"/>
      <c r="AC3162" s="202"/>
      <c r="AD3162" s="202"/>
      <c r="AE3162" s="202"/>
      <c r="AF3162" s="202"/>
      <c r="AG3162" s="132" t="str">
        <f t="shared" si="2466"/>
        <v>OK</v>
      </c>
      <c r="AH3162" s="138"/>
      <c r="AI3162" s="138"/>
      <c r="AJ3162" s="139"/>
      <c r="AK3162" s="139"/>
      <c r="AL3162" s="132" t="str">
        <f t="shared" si="2467"/>
        <v>OK</v>
      </c>
      <c r="AM3162" s="140"/>
      <c r="AN3162" s="119">
        <f t="shared" si="2454"/>
        <v>0</v>
      </c>
      <c r="AO3162" s="120">
        <f t="shared" si="2455"/>
        <v>0</v>
      </c>
      <c r="AP3162" s="39">
        <f t="shared" si="2456"/>
        <v>0</v>
      </c>
      <c r="AQ3162" s="141">
        <f t="shared" si="2457"/>
        <v>0</v>
      </c>
      <c r="AR3162" s="142">
        <f t="shared" si="2458"/>
        <v>0</v>
      </c>
      <c r="AS3162" s="143" t="e">
        <f t="shared" si="2459"/>
        <v>#DIV/0!</v>
      </c>
      <c r="AT3162" s="144">
        <f t="shared" si="2460"/>
        <v>0</v>
      </c>
      <c r="AU3162" s="141">
        <f t="shared" si="2461"/>
        <v>0</v>
      </c>
      <c r="AV3162" s="142">
        <f t="shared" si="2462"/>
        <v>0</v>
      </c>
      <c r="AW3162" s="143" t="e">
        <f t="shared" si="2463"/>
        <v>#DIV/0!</v>
      </c>
      <c r="AY3162" s="146" t="str">
        <f t="shared" si="2449"/>
        <v>63.52</v>
      </c>
      <c r="AZ3162" s="1301" t="b">
        <f>COUNTIF('[1]Codes SEC'!$B$2:$B$250,Ministres!AY3162)&gt;0</f>
        <v>1</v>
      </c>
    </row>
    <row r="3163" spans="1:52" ht="35.1" customHeight="1" x14ac:dyDescent="0.25">
      <c r="A3163" s="15" t="s">
        <v>3501</v>
      </c>
      <c r="B3163" s="225" t="s">
        <v>265</v>
      </c>
      <c r="C3163" s="122" t="s">
        <v>237</v>
      </c>
      <c r="D3163" s="123">
        <v>1000</v>
      </c>
      <c r="E3163" s="226"/>
      <c r="F3163" s="122" t="s">
        <v>1115</v>
      </c>
      <c r="G3163" s="227"/>
      <c r="H3163" s="436">
        <v>122</v>
      </c>
      <c r="I3163" s="229">
        <v>86353000</v>
      </c>
      <c r="J3163" s="230" t="s">
        <v>3626</v>
      </c>
      <c r="K3163" s="231" t="s">
        <v>3627</v>
      </c>
      <c r="L3163" s="232">
        <v>0</v>
      </c>
      <c r="M3163" s="233">
        <v>0</v>
      </c>
      <c r="N3163" s="130"/>
      <c r="O3163" s="131"/>
      <c r="P3163" s="131"/>
      <c r="Q3163" s="131"/>
      <c r="R3163" s="131"/>
      <c r="S3163" s="131"/>
      <c r="T3163" s="132" t="str">
        <f t="shared" ref="T3163:T3167" si="2468">IF(SUM(N3163:S3163)=U3163,"OK",SUM(N3163:S3163)-U3163)</f>
        <v>OK</v>
      </c>
      <c r="U3163" s="138"/>
      <c r="V3163" s="138"/>
      <c r="W3163" s="139"/>
      <c r="X3163" s="139"/>
      <c r="Y3163" s="132" t="str">
        <f t="shared" ref="Y3163:Y3167" si="2469">IF(SUM(W3163:X3163)=Z3163,"OK",SUM(W3163:X3163)-Z3163)</f>
        <v>OK</v>
      </c>
      <c r="Z3163" s="210"/>
      <c r="AA3163" s="204"/>
      <c r="AB3163" s="202"/>
      <c r="AC3163" s="202"/>
      <c r="AD3163" s="202"/>
      <c r="AE3163" s="202"/>
      <c r="AF3163" s="202"/>
      <c r="AG3163" s="132" t="str">
        <f t="shared" ref="AG3163:AG3167" si="2470">IF(SUM(AA3163:AF3163)=AH3163,"OK",SUM(AA3163:AF3163)-AH3163)</f>
        <v>OK</v>
      </c>
      <c r="AH3163" s="138"/>
      <c r="AI3163" s="138"/>
      <c r="AJ3163" s="139"/>
      <c r="AK3163" s="139"/>
      <c r="AL3163" s="132" t="str">
        <f t="shared" ref="AL3163:AL3167" si="2471">IF(SUM(AJ3163:AK3163)=AM3163,"OK",SUM(AJ3163:AK3163)-AM3163)</f>
        <v>OK</v>
      </c>
      <c r="AM3163" s="140"/>
      <c r="AN3163" s="119">
        <f t="shared" si="2454"/>
        <v>0</v>
      </c>
      <c r="AO3163" s="120">
        <f t="shared" si="2455"/>
        <v>0</v>
      </c>
      <c r="AP3163" s="39">
        <f t="shared" si="2456"/>
        <v>0</v>
      </c>
      <c r="AQ3163" s="141">
        <f t="shared" si="2457"/>
        <v>0</v>
      </c>
      <c r="AR3163" s="142">
        <f t="shared" si="2458"/>
        <v>0</v>
      </c>
      <c r="AS3163" s="143" t="e">
        <f t="shared" si="2459"/>
        <v>#DIV/0!</v>
      </c>
      <c r="AT3163" s="144">
        <f t="shared" si="2460"/>
        <v>0</v>
      </c>
      <c r="AU3163" s="141">
        <f t="shared" si="2461"/>
        <v>0</v>
      </c>
      <c r="AV3163" s="142">
        <f t="shared" si="2462"/>
        <v>0</v>
      </c>
      <c r="AW3163" s="143" t="e">
        <f t="shared" si="2463"/>
        <v>#DIV/0!</v>
      </c>
      <c r="AY3163" s="146" t="str">
        <f t="shared" si="2449"/>
        <v>63.53</v>
      </c>
      <c r="AZ3163" s="1301" t="b">
        <f>COUNTIF('[1]Codes SEC'!$B$2:$B$250,Ministres!AY3163)&gt;0</f>
        <v>1</v>
      </c>
    </row>
    <row r="3164" spans="1:52" ht="35.1" customHeight="1" x14ac:dyDescent="0.25">
      <c r="A3164" s="15" t="s">
        <v>3501</v>
      </c>
      <c r="B3164" s="225" t="s">
        <v>265</v>
      </c>
      <c r="C3164" s="122" t="s">
        <v>237</v>
      </c>
      <c r="D3164" s="123">
        <v>1000</v>
      </c>
      <c r="E3164" s="226"/>
      <c r="F3164" s="122" t="s">
        <v>1115</v>
      </c>
      <c r="G3164" s="227"/>
      <c r="H3164" s="436">
        <v>122</v>
      </c>
      <c r="I3164" s="229">
        <v>86353000</v>
      </c>
      <c r="J3164" s="230" t="s">
        <v>3628</v>
      </c>
      <c r="K3164" s="231" t="s">
        <v>3629</v>
      </c>
      <c r="L3164" s="232">
        <v>0</v>
      </c>
      <c r="M3164" s="233">
        <v>0</v>
      </c>
      <c r="N3164" s="130"/>
      <c r="O3164" s="131"/>
      <c r="P3164" s="131"/>
      <c r="Q3164" s="131"/>
      <c r="R3164" s="131"/>
      <c r="S3164" s="131"/>
      <c r="T3164" s="132" t="str">
        <f t="shared" si="2468"/>
        <v>OK</v>
      </c>
      <c r="U3164" s="138"/>
      <c r="V3164" s="138"/>
      <c r="W3164" s="139"/>
      <c r="X3164" s="139"/>
      <c r="Y3164" s="132" t="str">
        <f t="shared" si="2469"/>
        <v>OK</v>
      </c>
      <c r="Z3164" s="210"/>
      <c r="AA3164" s="204"/>
      <c r="AB3164" s="202"/>
      <c r="AC3164" s="202"/>
      <c r="AD3164" s="202"/>
      <c r="AE3164" s="202"/>
      <c r="AF3164" s="202"/>
      <c r="AG3164" s="132" t="str">
        <f t="shared" si="2470"/>
        <v>OK</v>
      </c>
      <c r="AH3164" s="138"/>
      <c r="AI3164" s="138"/>
      <c r="AJ3164" s="139"/>
      <c r="AK3164" s="139"/>
      <c r="AL3164" s="132" t="str">
        <f t="shared" si="2471"/>
        <v>OK</v>
      </c>
      <c r="AM3164" s="140"/>
      <c r="AN3164" s="119">
        <f t="shared" si="2454"/>
        <v>0</v>
      </c>
      <c r="AO3164" s="120">
        <f t="shared" si="2455"/>
        <v>0</v>
      </c>
      <c r="AP3164" s="39">
        <f t="shared" si="2456"/>
        <v>0</v>
      </c>
      <c r="AQ3164" s="141">
        <f t="shared" si="2457"/>
        <v>0</v>
      </c>
      <c r="AR3164" s="142">
        <f t="shared" si="2458"/>
        <v>0</v>
      </c>
      <c r="AS3164" s="143" t="e">
        <f t="shared" si="2459"/>
        <v>#DIV/0!</v>
      </c>
      <c r="AT3164" s="144">
        <f t="shared" si="2460"/>
        <v>0</v>
      </c>
      <c r="AU3164" s="141">
        <f t="shared" si="2461"/>
        <v>0</v>
      </c>
      <c r="AV3164" s="142">
        <f t="shared" si="2462"/>
        <v>0</v>
      </c>
      <c r="AW3164" s="143" t="e">
        <f t="shared" si="2463"/>
        <v>#DIV/0!</v>
      </c>
      <c r="AY3164" s="146" t="str">
        <f t="shared" si="2449"/>
        <v>63.53</v>
      </c>
      <c r="AZ3164" s="1301" t="b">
        <f>COUNTIF('[1]Codes SEC'!$B$2:$B$250,Ministres!AY3164)&gt;0</f>
        <v>1</v>
      </c>
    </row>
    <row r="3165" spans="1:52" ht="35.1" customHeight="1" x14ac:dyDescent="0.25">
      <c r="A3165" s="15" t="s">
        <v>3501</v>
      </c>
      <c r="B3165" s="225" t="s">
        <v>265</v>
      </c>
      <c r="C3165" s="122" t="s">
        <v>237</v>
      </c>
      <c r="D3165" s="123">
        <v>1000</v>
      </c>
      <c r="E3165" s="226"/>
      <c r="F3165" s="122" t="s">
        <v>1115</v>
      </c>
      <c r="G3165" s="227"/>
      <c r="H3165" s="436">
        <v>122</v>
      </c>
      <c r="I3165" s="229">
        <v>86359000</v>
      </c>
      <c r="J3165" s="230" t="s">
        <v>3630</v>
      </c>
      <c r="K3165" s="231" t="s">
        <v>3631</v>
      </c>
      <c r="L3165" s="232">
        <v>0</v>
      </c>
      <c r="M3165" s="233">
        <v>0</v>
      </c>
      <c r="N3165" s="130"/>
      <c r="O3165" s="131"/>
      <c r="P3165" s="131"/>
      <c r="Q3165" s="131"/>
      <c r="R3165" s="131"/>
      <c r="S3165" s="131"/>
      <c r="T3165" s="132" t="str">
        <f>IF(SUM(N3165:S3165)=U3165,"OK",SUM(N3165:S3165)-U3165)</f>
        <v>OK</v>
      </c>
      <c r="U3165" s="138"/>
      <c r="V3165" s="138"/>
      <c r="W3165" s="139"/>
      <c r="X3165" s="139"/>
      <c r="Y3165" s="132" t="str">
        <f>IF(SUM(W3165:X3165)=Z3165,"OK",SUM(W3165:X3165)-Z3165)</f>
        <v>OK</v>
      </c>
      <c r="Z3165" s="210"/>
      <c r="AA3165" s="204"/>
      <c r="AB3165" s="202"/>
      <c r="AC3165" s="202"/>
      <c r="AD3165" s="202"/>
      <c r="AE3165" s="202"/>
      <c r="AF3165" s="202"/>
      <c r="AG3165" s="132" t="str">
        <f>IF(SUM(AA3165:AF3165)=AH3165,"OK",SUM(AA3165:AF3165)-AH3165)</f>
        <v>OK</v>
      </c>
      <c r="AH3165" s="138"/>
      <c r="AI3165" s="138"/>
      <c r="AJ3165" s="139"/>
      <c r="AK3165" s="139"/>
      <c r="AL3165" s="132" t="str">
        <f>IF(SUM(AJ3165:AK3165)=AM3165,"OK",SUM(AJ3165:AK3165)-AM3165)</f>
        <v>OK</v>
      </c>
      <c r="AM3165" s="140"/>
      <c r="AN3165" s="119">
        <f>L3165+U3165+V3165+Z3165</f>
        <v>0</v>
      </c>
      <c r="AO3165" s="120">
        <f>M3165+AH3165+AI3165+AM3165</f>
        <v>0</v>
      </c>
      <c r="AP3165" s="39">
        <f>L3165</f>
        <v>0</v>
      </c>
      <c r="AQ3165" s="141">
        <f>AN3165</f>
        <v>0</v>
      </c>
      <c r="AR3165" s="142">
        <f>AQ3165-AP3165</f>
        <v>0</v>
      </c>
      <c r="AS3165" s="143" t="e">
        <f>AR3165/AP3165</f>
        <v>#DIV/0!</v>
      </c>
      <c r="AT3165" s="144">
        <f>M3165</f>
        <v>0</v>
      </c>
      <c r="AU3165" s="141">
        <f>AO3165</f>
        <v>0</v>
      </c>
      <c r="AV3165" s="142">
        <f>AU3165-AT3165</f>
        <v>0</v>
      </c>
      <c r="AW3165" s="143" t="e">
        <f>AV3165/AT3165</f>
        <v>#DIV/0!</v>
      </c>
      <c r="AY3165" s="146" t="str">
        <f t="shared" si="2449"/>
        <v>63.59</v>
      </c>
      <c r="AZ3165" s="1301" t="b">
        <f>COUNTIF('[1]Codes SEC'!$B$2:$B$250,Ministres!AY3165)&gt;0</f>
        <v>1</v>
      </c>
    </row>
    <row r="3166" spans="1:52" ht="35.1" customHeight="1" x14ac:dyDescent="0.25">
      <c r="A3166" s="15" t="s">
        <v>3501</v>
      </c>
      <c r="B3166" s="225" t="s">
        <v>265</v>
      </c>
      <c r="C3166" s="122" t="s">
        <v>237</v>
      </c>
      <c r="D3166" s="123">
        <v>1000</v>
      </c>
      <c r="E3166" s="226"/>
      <c r="F3166" s="122" t="s">
        <v>1122</v>
      </c>
      <c r="G3166" s="227"/>
      <c r="H3166" s="436">
        <v>122</v>
      </c>
      <c r="I3166" s="229">
        <v>86524000</v>
      </c>
      <c r="J3166" s="230" t="s">
        <v>3632</v>
      </c>
      <c r="K3166" s="231" t="s">
        <v>3633</v>
      </c>
      <c r="L3166" s="232">
        <v>0</v>
      </c>
      <c r="M3166" s="233">
        <v>0</v>
      </c>
      <c r="N3166" s="130"/>
      <c r="O3166" s="131"/>
      <c r="P3166" s="131"/>
      <c r="Q3166" s="131"/>
      <c r="R3166" s="131"/>
      <c r="S3166" s="131"/>
      <c r="T3166" s="132" t="str">
        <f>IF(SUM(N3166:S3166)=U3166,"OK",SUM(N3166:S3166)-U3166)</f>
        <v>OK</v>
      </c>
      <c r="U3166" s="138"/>
      <c r="V3166" s="138"/>
      <c r="W3166" s="139"/>
      <c r="X3166" s="139"/>
      <c r="Y3166" s="132" t="str">
        <f>IF(SUM(W3166:X3166)=Z3166,"OK",SUM(W3166:X3166)-Z3166)</f>
        <v>OK</v>
      </c>
      <c r="Z3166" s="210"/>
      <c r="AA3166" s="204"/>
      <c r="AB3166" s="202"/>
      <c r="AC3166" s="202"/>
      <c r="AD3166" s="202"/>
      <c r="AE3166" s="202"/>
      <c r="AF3166" s="202"/>
      <c r="AG3166" s="132" t="str">
        <f>IF(SUM(AA3166:AF3166)=AH3166,"OK",SUM(AA3166:AF3166)-AH3166)</f>
        <v>OK</v>
      </c>
      <c r="AH3166" s="138"/>
      <c r="AI3166" s="138"/>
      <c r="AJ3166" s="139"/>
      <c r="AK3166" s="139"/>
      <c r="AL3166" s="132" t="str">
        <f>IF(SUM(AJ3166:AK3166)=AM3166,"OK",SUM(AJ3166:AK3166)-AM3166)</f>
        <v>OK</v>
      </c>
      <c r="AM3166" s="140"/>
      <c r="AN3166" s="119">
        <f>L3166+U3166+V3166+Z3166</f>
        <v>0</v>
      </c>
      <c r="AO3166" s="120">
        <f>M3166+AH3166+AI3166+AM3166</f>
        <v>0</v>
      </c>
      <c r="AP3166" s="39">
        <f>L3166</f>
        <v>0</v>
      </c>
      <c r="AQ3166" s="141">
        <f>AN3166</f>
        <v>0</v>
      </c>
      <c r="AR3166" s="142">
        <f>AQ3166-AP3166</f>
        <v>0</v>
      </c>
      <c r="AS3166" s="143" t="e">
        <f>AR3166/AP3166</f>
        <v>#DIV/0!</v>
      </c>
      <c r="AT3166" s="144">
        <f>M3166</f>
        <v>0</v>
      </c>
      <c r="AU3166" s="141">
        <f>AO3166</f>
        <v>0</v>
      </c>
      <c r="AV3166" s="142">
        <f>AU3166-AT3166</f>
        <v>0</v>
      </c>
      <c r="AW3166" s="143" t="e">
        <f>AV3166/AT3166</f>
        <v>#DIV/0!</v>
      </c>
      <c r="AY3166" s="146" t="str">
        <f t="shared" si="2449"/>
        <v>65.24</v>
      </c>
      <c r="AZ3166" s="1301" t="b">
        <f>COUNTIF('[1]Codes SEC'!$B$2:$B$250,Ministres!AY3166)&gt;0</f>
        <v>1</v>
      </c>
    </row>
    <row r="3167" spans="1:52" ht="35.1" customHeight="1" x14ac:dyDescent="0.25">
      <c r="A3167" s="15" t="s">
        <v>3501</v>
      </c>
      <c r="B3167" s="225" t="s">
        <v>265</v>
      </c>
      <c r="C3167" s="122" t="s">
        <v>237</v>
      </c>
      <c r="D3167" s="123">
        <v>1000</v>
      </c>
      <c r="E3167" s="226"/>
      <c r="F3167" s="122">
        <v>19</v>
      </c>
      <c r="G3167" s="227"/>
      <c r="H3167" s="436">
        <v>122</v>
      </c>
      <c r="I3167" s="229">
        <v>86524000</v>
      </c>
      <c r="J3167" s="230" t="s">
        <v>3634</v>
      </c>
      <c r="K3167" s="231" t="s">
        <v>3635</v>
      </c>
      <c r="L3167" s="232">
        <v>0</v>
      </c>
      <c r="M3167" s="233">
        <v>0</v>
      </c>
      <c r="N3167" s="130"/>
      <c r="O3167" s="131"/>
      <c r="P3167" s="131"/>
      <c r="Q3167" s="131"/>
      <c r="R3167" s="131"/>
      <c r="S3167" s="131"/>
      <c r="T3167" s="132" t="str">
        <f t="shared" si="2468"/>
        <v>OK</v>
      </c>
      <c r="U3167" s="138"/>
      <c r="V3167" s="138"/>
      <c r="W3167" s="139"/>
      <c r="X3167" s="139"/>
      <c r="Y3167" s="132" t="str">
        <f t="shared" si="2469"/>
        <v>OK</v>
      </c>
      <c r="Z3167" s="210"/>
      <c r="AA3167" s="204"/>
      <c r="AB3167" s="202"/>
      <c r="AC3167" s="202"/>
      <c r="AD3167" s="202"/>
      <c r="AE3167" s="202"/>
      <c r="AF3167" s="202"/>
      <c r="AG3167" s="132" t="str">
        <f t="shared" si="2470"/>
        <v>OK</v>
      </c>
      <c r="AH3167" s="138"/>
      <c r="AI3167" s="138"/>
      <c r="AJ3167" s="139"/>
      <c r="AK3167" s="139"/>
      <c r="AL3167" s="132" t="str">
        <f t="shared" si="2471"/>
        <v>OK</v>
      </c>
      <c r="AM3167" s="140"/>
      <c r="AN3167" s="119">
        <f t="shared" si="2454"/>
        <v>0</v>
      </c>
      <c r="AO3167" s="120">
        <f t="shared" si="2455"/>
        <v>0</v>
      </c>
      <c r="AP3167" s="39">
        <f t="shared" si="2456"/>
        <v>0</v>
      </c>
      <c r="AQ3167" s="141">
        <f t="shared" si="2457"/>
        <v>0</v>
      </c>
      <c r="AR3167" s="142">
        <f t="shared" si="2458"/>
        <v>0</v>
      </c>
      <c r="AS3167" s="143" t="e">
        <f t="shared" si="2459"/>
        <v>#DIV/0!</v>
      </c>
      <c r="AT3167" s="144">
        <f t="shared" si="2460"/>
        <v>0</v>
      </c>
      <c r="AU3167" s="141">
        <f t="shared" si="2461"/>
        <v>0</v>
      </c>
      <c r="AV3167" s="142">
        <f t="shared" si="2462"/>
        <v>0</v>
      </c>
      <c r="AW3167" s="143" t="e">
        <f t="shared" si="2463"/>
        <v>#DIV/0!</v>
      </c>
      <c r="AY3167" s="146" t="str">
        <f t="shared" si="2449"/>
        <v>65.24</v>
      </c>
      <c r="AZ3167" s="1301" t="b">
        <f>COUNTIF('[1]Codes SEC'!$B$2:$B$250,Ministres!AY3167)&gt;0</f>
        <v>1</v>
      </c>
    </row>
    <row r="3168" spans="1:52" ht="35.1" customHeight="1" x14ac:dyDescent="0.25">
      <c r="A3168" s="15" t="s">
        <v>3501</v>
      </c>
      <c r="B3168" s="225" t="s">
        <v>265</v>
      </c>
      <c r="C3168" s="122" t="s">
        <v>237</v>
      </c>
      <c r="D3168" s="123">
        <v>1000</v>
      </c>
      <c r="E3168" s="226"/>
      <c r="F3168" s="122" t="s">
        <v>1115</v>
      </c>
      <c r="G3168" s="227"/>
      <c r="H3168" s="436">
        <v>122</v>
      </c>
      <c r="I3168" s="229">
        <v>87422000</v>
      </c>
      <c r="J3168" s="230" t="s">
        <v>3636</v>
      </c>
      <c r="K3168" s="231" t="s">
        <v>3637</v>
      </c>
      <c r="L3168" s="232">
        <v>0</v>
      </c>
      <c r="M3168" s="233">
        <v>0</v>
      </c>
      <c r="N3168" s="130"/>
      <c r="O3168" s="131"/>
      <c r="P3168" s="131"/>
      <c r="Q3168" s="131"/>
      <c r="R3168" s="131"/>
      <c r="S3168" s="131"/>
      <c r="T3168" s="132" t="str">
        <f>IF(SUM(N3168:S3168)=U3168,"OK",SUM(N3168:S3168)-U3168)</f>
        <v>OK</v>
      </c>
      <c r="U3168" s="138"/>
      <c r="V3168" s="138"/>
      <c r="W3168" s="139"/>
      <c r="X3168" s="139"/>
      <c r="Y3168" s="132" t="str">
        <f>IF(SUM(W3168:X3168)=Z3168,"OK",SUM(W3168:X3168)-Z3168)</f>
        <v>OK</v>
      </c>
      <c r="Z3168" s="210"/>
      <c r="AA3168" s="204"/>
      <c r="AB3168" s="202"/>
      <c r="AC3168" s="202"/>
      <c r="AD3168" s="202"/>
      <c r="AE3168" s="202"/>
      <c r="AF3168" s="202"/>
      <c r="AG3168" s="132" t="str">
        <f>IF(SUM(AA3168:AF3168)=AH3168,"OK",SUM(AA3168:AF3168)-AH3168)</f>
        <v>OK</v>
      </c>
      <c r="AH3168" s="138"/>
      <c r="AI3168" s="138"/>
      <c r="AJ3168" s="139"/>
      <c r="AK3168" s="139"/>
      <c r="AL3168" s="132" t="str">
        <f>IF(SUM(AJ3168:AK3168)=AM3168,"OK",SUM(AJ3168:AK3168)-AM3168)</f>
        <v>OK</v>
      </c>
      <c r="AM3168" s="140"/>
      <c r="AN3168" s="119">
        <f>L3168+U3168+V3168+Z3168</f>
        <v>0</v>
      </c>
      <c r="AO3168" s="120">
        <f>M3168+AH3168+AI3168+AM3168</f>
        <v>0</v>
      </c>
      <c r="AP3168" s="39">
        <f>L3168</f>
        <v>0</v>
      </c>
      <c r="AQ3168" s="141">
        <f>AN3168</f>
        <v>0</v>
      </c>
      <c r="AR3168" s="142">
        <f>AQ3168-AP3168</f>
        <v>0</v>
      </c>
      <c r="AS3168" s="143" t="e">
        <f>AR3168/AP3168</f>
        <v>#DIV/0!</v>
      </c>
      <c r="AT3168" s="144">
        <f>M3168</f>
        <v>0</v>
      </c>
      <c r="AU3168" s="141">
        <f>AO3168</f>
        <v>0</v>
      </c>
      <c r="AV3168" s="142">
        <f>AU3168-AT3168</f>
        <v>0</v>
      </c>
      <c r="AW3168" s="143" t="e">
        <f>AV3168/AT3168</f>
        <v>#DIV/0!</v>
      </c>
      <c r="AY3168" s="146" t="str">
        <f t="shared" si="2449"/>
        <v>74.22</v>
      </c>
      <c r="AZ3168" s="1301" t="b">
        <f>COUNTIF('[1]Codes SEC'!$B$2:$B$250,Ministres!AY3168)&gt;0</f>
        <v>1</v>
      </c>
    </row>
    <row r="3169" spans="1:52" ht="12.75" customHeight="1" x14ac:dyDescent="0.25">
      <c r="A3169" s="148"/>
      <c r="B3169" s="1302"/>
      <c r="C3169" s="150"/>
      <c r="D3169" s="151"/>
      <c r="E3169" s="1303"/>
      <c r="F3169" s="153"/>
      <c r="G3169" s="154"/>
      <c r="H3169" s="155"/>
      <c r="I3169" s="156"/>
      <c r="J3169" s="157"/>
      <c r="K3169" s="158" t="s">
        <v>116</v>
      </c>
      <c r="L3169" s="159">
        <f>L3152+L3153+L3154+L3155+L3156+L3157+L3158+L3159+L3160+L3161+L3162+L3163+L3165+L3166+L3167+L3168+L3164</f>
        <v>0</v>
      </c>
      <c r="M3169" s="1304">
        <f t="shared" ref="M3169:AW3169" si="2472">M3152+M3153+M3154+M3155+M3156+M3157+M3158+M3159+M3160+M3161+M3162+M3163+M3165+M3166+M3167+M3168+M3164</f>
        <v>0</v>
      </c>
      <c r="N3169" s="1305">
        <f t="shared" si="2472"/>
        <v>0</v>
      </c>
      <c r="O3169" s="1306">
        <f t="shared" si="2472"/>
        <v>0</v>
      </c>
      <c r="P3169" s="1306">
        <f t="shared" si="2472"/>
        <v>0</v>
      </c>
      <c r="Q3169" s="1306">
        <f t="shared" si="2472"/>
        <v>0</v>
      </c>
      <c r="R3169" s="1306">
        <f t="shared" si="2472"/>
        <v>0</v>
      </c>
      <c r="S3169" s="1306">
        <f t="shared" si="2472"/>
        <v>0</v>
      </c>
      <c r="T3169" s="1307"/>
      <c r="U3169" s="1308">
        <f t="shared" si="2472"/>
        <v>0</v>
      </c>
      <c r="V3169" s="1308">
        <f t="shared" si="2472"/>
        <v>0</v>
      </c>
      <c r="W3169" s="1306">
        <f t="shared" si="2472"/>
        <v>0</v>
      </c>
      <c r="X3169" s="1306">
        <f t="shared" si="2472"/>
        <v>0</v>
      </c>
      <c r="Y3169" s="1307"/>
      <c r="Z3169" s="1308">
        <f t="shared" si="2472"/>
        <v>0</v>
      </c>
      <c r="AA3169" s="165">
        <f t="shared" si="2472"/>
        <v>0</v>
      </c>
      <c r="AB3169" s="1306">
        <f t="shared" si="2472"/>
        <v>0</v>
      </c>
      <c r="AC3169" s="1306">
        <f t="shared" si="2472"/>
        <v>0</v>
      </c>
      <c r="AD3169" s="1306">
        <f t="shared" si="2472"/>
        <v>0</v>
      </c>
      <c r="AE3169" s="1306">
        <f t="shared" si="2472"/>
        <v>0</v>
      </c>
      <c r="AF3169" s="1306">
        <f t="shared" si="2472"/>
        <v>0</v>
      </c>
      <c r="AG3169" s="1307"/>
      <c r="AH3169" s="1308">
        <f t="shared" si="2472"/>
        <v>0</v>
      </c>
      <c r="AI3169" s="1308">
        <f t="shared" si="2472"/>
        <v>0</v>
      </c>
      <c r="AJ3169" s="1306">
        <f t="shared" si="2472"/>
        <v>0</v>
      </c>
      <c r="AK3169" s="1306">
        <f t="shared" si="2472"/>
        <v>0</v>
      </c>
      <c r="AL3169" s="1307"/>
      <c r="AM3169" s="1309">
        <f t="shared" si="2472"/>
        <v>0</v>
      </c>
      <c r="AN3169" s="167">
        <f t="shared" si="2472"/>
        <v>0</v>
      </c>
      <c r="AO3169" s="1310">
        <f t="shared" si="2472"/>
        <v>0</v>
      </c>
      <c r="AP3169" s="169">
        <f t="shared" si="2472"/>
        <v>0</v>
      </c>
      <c r="AQ3169" s="1311">
        <f t="shared" si="2472"/>
        <v>0</v>
      </c>
      <c r="AR3169" s="1312">
        <f t="shared" si="2472"/>
        <v>0</v>
      </c>
      <c r="AS3169" s="1313" t="e">
        <f t="shared" si="2472"/>
        <v>#DIV/0!</v>
      </c>
      <c r="AT3169" s="1314">
        <f t="shared" si="2472"/>
        <v>0</v>
      </c>
      <c r="AU3169" s="1311">
        <f t="shared" si="2472"/>
        <v>0</v>
      </c>
      <c r="AV3169" s="1312">
        <f t="shared" si="2472"/>
        <v>0</v>
      </c>
      <c r="AW3169" s="1313" t="e">
        <f t="shared" si="2472"/>
        <v>#DIV/0!</v>
      </c>
      <c r="AY3169" s="146"/>
      <c r="AZ3169" s="1315"/>
    </row>
    <row r="3170" spans="1:52" ht="12.75" customHeight="1" x14ac:dyDescent="0.25">
      <c r="A3170" s="174"/>
      <c r="B3170" s="175"/>
      <c r="C3170" s="176"/>
      <c r="D3170" s="177"/>
      <c r="E3170" s="178"/>
      <c r="F3170" s="177"/>
      <c r="G3170" s="179"/>
      <c r="H3170" s="180"/>
      <c r="I3170" s="181"/>
      <c r="J3170" s="182"/>
      <c r="K3170" s="183" t="s">
        <v>426</v>
      </c>
      <c r="L3170" s="184">
        <f t="shared" ref="L3170:S3170" si="2473">L3148+L3169</f>
        <v>0</v>
      </c>
      <c r="M3170" s="355">
        <f t="shared" si="2473"/>
        <v>0</v>
      </c>
      <c r="N3170" s="186">
        <f t="shared" si="2473"/>
        <v>0</v>
      </c>
      <c r="O3170" s="187">
        <f t="shared" si="2473"/>
        <v>0</v>
      </c>
      <c r="P3170" s="187">
        <f t="shared" si="2473"/>
        <v>0</v>
      </c>
      <c r="Q3170" s="187">
        <f t="shared" si="2473"/>
        <v>0</v>
      </c>
      <c r="R3170" s="187">
        <f t="shared" si="2473"/>
        <v>0</v>
      </c>
      <c r="S3170" s="187">
        <f t="shared" si="2473"/>
        <v>0</v>
      </c>
      <c r="T3170" s="188"/>
      <c r="U3170" s="187">
        <f>U3148+U3169</f>
        <v>0</v>
      </c>
      <c r="V3170" s="187">
        <f>V3148+V3169</f>
        <v>0</v>
      </c>
      <c r="W3170" s="187">
        <f>W3148+W3169</f>
        <v>0</v>
      </c>
      <c r="X3170" s="187">
        <f>X3148+X3169</f>
        <v>0</v>
      </c>
      <c r="Y3170" s="188"/>
      <c r="Z3170" s="187">
        <f t="shared" ref="Z3170:AF3170" si="2474">Z3148+Z3169</f>
        <v>0</v>
      </c>
      <c r="AA3170" s="189">
        <f t="shared" si="2474"/>
        <v>0</v>
      </c>
      <c r="AB3170" s="187">
        <f t="shared" si="2474"/>
        <v>0</v>
      </c>
      <c r="AC3170" s="187">
        <f t="shared" si="2474"/>
        <v>0</v>
      </c>
      <c r="AD3170" s="187">
        <f t="shared" si="2474"/>
        <v>0</v>
      </c>
      <c r="AE3170" s="187">
        <f t="shared" si="2474"/>
        <v>0</v>
      </c>
      <c r="AF3170" s="187">
        <f t="shared" si="2474"/>
        <v>0</v>
      </c>
      <c r="AG3170" s="188"/>
      <c r="AH3170" s="187">
        <f>AH3148+AH3169</f>
        <v>0</v>
      </c>
      <c r="AI3170" s="187">
        <f>AI3148+AI3169</f>
        <v>0</v>
      </c>
      <c r="AJ3170" s="187">
        <f>AJ3148+AJ3169</f>
        <v>0</v>
      </c>
      <c r="AK3170" s="187">
        <f>AK3148+AK3169</f>
        <v>0</v>
      </c>
      <c r="AL3170" s="188"/>
      <c r="AM3170" s="190">
        <f t="shared" ref="AM3170:AW3170" si="2475">AM3148+AM3169</f>
        <v>0</v>
      </c>
      <c r="AN3170" s="191">
        <f t="shared" si="2475"/>
        <v>0</v>
      </c>
      <c r="AO3170" s="190">
        <f t="shared" si="2475"/>
        <v>0</v>
      </c>
      <c r="AP3170" s="184">
        <f t="shared" si="2475"/>
        <v>0</v>
      </c>
      <c r="AQ3170" s="192">
        <f t="shared" si="2475"/>
        <v>0</v>
      </c>
      <c r="AR3170" s="193">
        <f t="shared" si="2475"/>
        <v>0</v>
      </c>
      <c r="AS3170" s="194" t="e">
        <f t="shared" si="2475"/>
        <v>#DIV/0!</v>
      </c>
      <c r="AT3170" s="195">
        <f t="shared" si="2475"/>
        <v>0</v>
      </c>
      <c r="AU3170" s="192">
        <f t="shared" si="2475"/>
        <v>0</v>
      </c>
      <c r="AV3170" s="193">
        <f t="shared" si="2475"/>
        <v>0</v>
      </c>
      <c r="AW3170" s="194" t="e">
        <f t="shared" si="2475"/>
        <v>#DIV/0!</v>
      </c>
      <c r="AX3170" s="12"/>
      <c r="AY3170" s="146"/>
      <c r="AZ3170" s="1301"/>
    </row>
    <row r="3171" spans="1:52" ht="12.75" customHeight="1" x14ac:dyDescent="0.25">
      <c r="A3171" s="15"/>
      <c r="C3171" s="122"/>
      <c r="D3171" s="123"/>
      <c r="F3171" s="125"/>
      <c r="G3171" s="34"/>
      <c r="H3171" s="35"/>
      <c r="I3171" s="36"/>
      <c r="J3171" s="37"/>
      <c r="K3171" s="198" t="s">
        <v>72</v>
      </c>
      <c r="L3171" s="199">
        <v>0</v>
      </c>
      <c r="M3171" s="200">
        <v>0</v>
      </c>
      <c r="N3171" s="201">
        <v>0</v>
      </c>
      <c r="O3171" s="202">
        <v>0</v>
      </c>
      <c r="P3171" s="202">
        <v>0</v>
      </c>
      <c r="Q3171" s="202">
        <v>0</v>
      </c>
      <c r="R3171" s="202">
        <v>0</v>
      </c>
      <c r="S3171" s="202">
        <v>0</v>
      </c>
      <c r="T3171" s="203"/>
      <c r="U3171" s="135">
        <v>0</v>
      </c>
      <c r="V3171" s="135">
        <v>0</v>
      </c>
      <c r="W3171" s="202">
        <v>0</v>
      </c>
      <c r="X3171" s="202">
        <v>0</v>
      </c>
      <c r="Y3171" s="203"/>
      <c r="Z3171" s="135">
        <v>0</v>
      </c>
      <c r="AA3171" s="204">
        <v>0</v>
      </c>
      <c r="AB3171" s="202">
        <v>0</v>
      </c>
      <c r="AC3171" s="202">
        <v>0</v>
      </c>
      <c r="AD3171" s="202">
        <v>0</v>
      </c>
      <c r="AE3171" s="202">
        <v>0</v>
      </c>
      <c r="AF3171" s="202">
        <v>0</v>
      </c>
      <c r="AG3171" s="203"/>
      <c r="AH3171" s="135">
        <v>0</v>
      </c>
      <c r="AI3171" s="135">
        <v>0</v>
      </c>
      <c r="AJ3171" s="202">
        <v>0</v>
      </c>
      <c r="AK3171" s="202">
        <v>0</v>
      </c>
      <c r="AL3171" s="203"/>
      <c r="AM3171" s="205">
        <v>0</v>
      </c>
      <c r="AN3171" s="119">
        <v>0</v>
      </c>
      <c r="AO3171" s="120">
        <v>0</v>
      </c>
      <c r="AP3171" s="39">
        <v>0</v>
      </c>
      <c r="AQ3171" s="141">
        <v>0</v>
      </c>
      <c r="AR3171" s="141">
        <v>0</v>
      </c>
      <c r="AS3171" s="143">
        <v>0</v>
      </c>
      <c r="AT3171" s="144">
        <v>0</v>
      </c>
      <c r="AU3171" s="141">
        <v>0</v>
      </c>
      <c r="AV3171" s="141">
        <v>0</v>
      </c>
      <c r="AW3171" s="143">
        <v>0</v>
      </c>
      <c r="AY3171" s="146"/>
      <c r="AZ3171" s="1315"/>
    </row>
    <row r="3172" spans="1:52" ht="12.75" customHeight="1" x14ac:dyDescent="0.25">
      <c r="A3172" s="15"/>
      <c r="C3172" s="122"/>
      <c r="D3172" s="123"/>
      <c r="F3172" s="125"/>
      <c r="G3172" s="126"/>
      <c r="H3172" s="35"/>
      <c r="I3172" s="36"/>
      <c r="J3172" s="37"/>
      <c r="K3172" s="198" t="s">
        <v>73</v>
      </c>
      <c r="L3172" s="199">
        <v>0</v>
      </c>
      <c r="M3172" s="200">
        <v>0</v>
      </c>
      <c r="N3172" s="201">
        <v>0</v>
      </c>
      <c r="O3172" s="202">
        <v>0</v>
      </c>
      <c r="P3172" s="202">
        <v>0</v>
      </c>
      <c r="Q3172" s="202">
        <v>0</v>
      </c>
      <c r="R3172" s="202">
        <v>0</v>
      </c>
      <c r="S3172" s="202">
        <v>0</v>
      </c>
      <c r="T3172" s="203"/>
      <c r="U3172" s="135">
        <v>0</v>
      </c>
      <c r="V3172" s="135">
        <v>0</v>
      </c>
      <c r="W3172" s="202">
        <v>0</v>
      </c>
      <c r="X3172" s="202">
        <v>0</v>
      </c>
      <c r="Y3172" s="203"/>
      <c r="Z3172" s="135">
        <v>0</v>
      </c>
      <c r="AA3172" s="204">
        <v>0</v>
      </c>
      <c r="AB3172" s="202">
        <v>0</v>
      </c>
      <c r="AC3172" s="202">
        <v>0</v>
      </c>
      <c r="AD3172" s="202">
        <v>0</v>
      </c>
      <c r="AE3172" s="202">
        <v>0</v>
      </c>
      <c r="AF3172" s="202">
        <v>0</v>
      </c>
      <c r="AG3172" s="203"/>
      <c r="AH3172" s="135">
        <v>0</v>
      </c>
      <c r="AI3172" s="135">
        <v>0</v>
      </c>
      <c r="AJ3172" s="202">
        <v>0</v>
      </c>
      <c r="AK3172" s="202">
        <v>0</v>
      </c>
      <c r="AL3172" s="203"/>
      <c r="AM3172" s="205">
        <v>0</v>
      </c>
      <c r="AN3172" s="119">
        <v>0</v>
      </c>
      <c r="AO3172" s="120">
        <v>0</v>
      </c>
      <c r="AP3172" s="39">
        <v>0</v>
      </c>
      <c r="AQ3172" s="141">
        <v>0</v>
      </c>
      <c r="AR3172" s="141">
        <v>0</v>
      </c>
      <c r="AS3172" s="143">
        <v>0</v>
      </c>
      <c r="AT3172" s="144">
        <v>0</v>
      </c>
      <c r="AU3172" s="141">
        <v>0</v>
      </c>
      <c r="AV3172" s="141">
        <v>0</v>
      </c>
      <c r="AW3172" s="143">
        <v>0</v>
      </c>
      <c r="AY3172" s="146"/>
      <c r="AZ3172" s="1315"/>
    </row>
    <row r="3173" spans="1:52" ht="12.75" customHeight="1" x14ac:dyDescent="0.25">
      <c r="A3173" s="15"/>
      <c r="C3173" s="122"/>
      <c r="D3173" s="123"/>
      <c r="F3173" s="125"/>
      <c r="G3173" s="126"/>
      <c r="H3173" s="35"/>
      <c r="I3173" s="36"/>
      <c r="J3173" s="37"/>
      <c r="K3173" s="198" t="s">
        <v>74</v>
      </c>
      <c r="L3173" s="199">
        <v>0</v>
      </c>
      <c r="M3173" s="200">
        <v>0</v>
      </c>
      <c r="N3173" s="201">
        <v>0</v>
      </c>
      <c r="O3173" s="202">
        <v>0</v>
      </c>
      <c r="P3173" s="202">
        <v>0</v>
      </c>
      <c r="Q3173" s="202">
        <v>0</v>
      </c>
      <c r="R3173" s="202">
        <v>0</v>
      </c>
      <c r="S3173" s="202">
        <v>0</v>
      </c>
      <c r="T3173" s="203"/>
      <c r="U3173" s="135">
        <v>0</v>
      </c>
      <c r="V3173" s="135">
        <v>0</v>
      </c>
      <c r="W3173" s="202">
        <v>0</v>
      </c>
      <c r="X3173" s="202">
        <v>0</v>
      </c>
      <c r="Y3173" s="203"/>
      <c r="Z3173" s="135">
        <v>0</v>
      </c>
      <c r="AA3173" s="204">
        <v>0</v>
      </c>
      <c r="AB3173" s="202">
        <v>0</v>
      </c>
      <c r="AC3173" s="202">
        <v>0</v>
      </c>
      <c r="AD3173" s="202">
        <v>0</v>
      </c>
      <c r="AE3173" s="202">
        <v>0</v>
      </c>
      <c r="AF3173" s="202">
        <v>0</v>
      </c>
      <c r="AG3173" s="203"/>
      <c r="AH3173" s="135">
        <v>0</v>
      </c>
      <c r="AI3173" s="135">
        <v>0</v>
      </c>
      <c r="AJ3173" s="202">
        <v>0</v>
      </c>
      <c r="AK3173" s="202">
        <v>0</v>
      </c>
      <c r="AL3173" s="203"/>
      <c r="AM3173" s="205">
        <v>0</v>
      </c>
      <c r="AN3173" s="119">
        <v>0</v>
      </c>
      <c r="AO3173" s="120">
        <v>0</v>
      </c>
      <c r="AP3173" s="39">
        <v>0</v>
      </c>
      <c r="AQ3173" s="141">
        <v>0</v>
      </c>
      <c r="AR3173" s="141">
        <v>0</v>
      </c>
      <c r="AS3173" s="143">
        <v>0</v>
      </c>
      <c r="AT3173" s="144">
        <v>0</v>
      </c>
      <c r="AU3173" s="141">
        <v>0</v>
      </c>
      <c r="AV3173" s="141">
        <v>0</v>
      </c>
      <c r="AW3173" s="143">
        <v>0</v>
      </c>
      <c r="AY3173" s="146"/>
      <c r="AZ3173" s="1315"/>
    </row>
    <row r="3174" spans="1:52" ht="12.75" customHeight="1" x14ac:dyDescent="0.25">
      <c r="A3174" s="15"/>
      <c r="C3174" s="122"/>
      <c r="D3174" s="123"/>
      <c r="F3174" s="125"/>
      <c r="G3174" s="126"/>
      <c r="H3174" s="35"/>
      <c r="I3174" s="36"/>
      <c r="J3174" s="37"/>
      <c r="K3174" s="198" t="s">
        <v>75</v>
      </c>
      <c r="L3174" s="199">
        <v>0</v>
      </c>
      <c r="M3174" s="200">
        <v>0</v>
      </c>
      <c r="N3174" s="201">
        <v>0</v>
      </c>
      <c r="O3174" s="202">
        <v>0</v>
      </c>
      <c r="P3174" s="202">
        <v>0</v>
      </c>
      <c r="Q3174" s="202">
        <v>0</v>
      </c>
      <c r="R3174" s="202">
        <v>0</v>
      </c>
      <c r="S3174" s="202">
        <v>0</v>
      </c>
      <c r="T3174" s="203"/>
      <c r="U3174" s="135">
        <v>0</v>
      </c>
      <c r="V3174" s="135">
        <v>0</v>
      </c>
      <c r="W3174" s="202">
        <v>0</v>
      </c>
      <c r="X3174" s="202">
        <v>0</v>
      </c>
      <c r="Y3174" s="203"/>
      <c r="Z3174" s="135">
        <v>0</v>
      </c>
      <c r="AA3174" s="204">
        <v>0</v>
      </c>
      <c r="AB3174" s="202">
        <v>0</v>
      </c>
      <c r="AC3174" s="202">
        <v>0</v>
      </c>
      <c r="AD3174" s="202">
        <v>0</v>
      </c>
      <c r="AE3174" s="202">
        <v>0</v>
      </c>
      <c r="AF3174" s="202">
        <v>0</v>
      </c>
      <c r="AG3174" s="203"/>
      <c r="AH3174" s="135">
        <v>0</v>
      </c>
      <c r="AI3174" s="135">
        <v>0</v>
      </c>
      <c r="AJ3174" s="202">
        <v>0</v>
      </c>
      <c r="AK3174" s="202">
        <v>0</v>
      </c>
      <c r="AL3174" s="203"/>
      <c r="AM3174" s="205">
        <v>0</v>
      </c>
      <c r="AN3174" s="119">
        <v>0</v>
      </c>
      <c r="AO3174" s="120">
        <v>0</v>
      </c>
      <c r="AP3174" s="39">
        <v>0</v>
      </c>
      <c r="AQ3174" s="141">
        <v>0</v>
      </c>
      <c r="AR3174" s="141">
        <v>0</v>
      </c>
      <c r="AS3174" s="143">
        <v>0</v>
      </c>
      <c r="AT3174" s="144">
        <v>0</v>
      </c>
      <c r="AU3174" s="141">
        <v>0</v>
      </c>
      <c r="AV3174" s="141">
        <v>0</v>
      </c>
      <c r="AW3174" s="143">
        <v>0</v>
      </c>
      <c r="AY3174" s="146"/>
      <c r="AZ3174" s="1315"/>
    </row>
    <row r="3175" spans="1:52" ht="12.75" customHeight="1" x14ac:dyDescent="0.25">
      <c r="A3175" s="15"/>
      <c r="C3175" s="122"/>
      <c r="D3175" s="123"/>
      <c r="F3175" s="125"/>
      <c r="G3175" s="126"/>
      <c r="H3175" s="35"/>
      <c r="I3175" s="36"/>
      <c r="J3175" s="37"/>
      <c r="K3175" s="206" t="s">
        <v>76</v>
      </c>
      <c r="L3175" s="199">
        <v>0</v>
      </c>
      <c r="M3175" s="200">
        <v>0</v>
      </c>
      <c r="N3175" s="201">
        <v>0</v>
      </c>
      <c r="O3175" s="202">
        <v>0</v>
      </c>
      <c r="P3175" s="202">
        <v>0</v>
      </c>
      <c r="Q3175" s="202">
        <v>0</v>
      </c>
      <c r="R3175" s="202">
        <v>0</v>
      </c>
      <c r="S3175" s="202">
        <v>0</v>
      </c>
      <c r="T3175" s="203"/>
      <c r="U3175" s="135">
        <v>0</v>
      </c>
      <c r="V3175" s="135">
        <v>0</v>
      </c>
      <c r="W3175" s="202">
        <v>0</v>
      </c>
      <c r="X3175" s="202">
        <v>0</v>
      </c>
      <c r="Y3175" s="203"/>
      <c r="Z3175" s="135">
        <v>0</v>
      </c>
      <c r="AA3175" s="204">
        <v>0</v>
      </c>
      <c r="AB3175" s="202">
        <v>0</v>
      </c>
      <c r="AC3175" s="202">
        <v>0</v>
      </c>
      <c r="AD3175" s="202">
        <v>0</v>
      </c>
      <c r="AE3175" s="202">
        <v>0</v>
      </c>
      <c r="AF3175" s="202">
        <v>0</v>
      </c>
      <c r="AG3175" s="203"/>
      <c r="AH3175" s="135">
        <v>0</v>
      </c>
      <c r="AI3175" s="135">
        <v>0</v>
      </c>
      <c r="AJ3175" s="202">
        <v>0</v>
      </c>
      <c r="AK3175" s="202">
        <v>0</v>
      </c>
      <c r="AL3175" s="203"/>
      <c r="AM3175" s="205">
        <v>0</v>
      </c>
      <c r="AN3175" s="119">
        <v>0</v>
      </c>
      <c r="AO3175" s="120">
        <v>0</v>
      </c>
      <c r="AP3175" s="39">
        <v>0</v>
      </c>
      <c r="AQ3175" s="141">
        <v>0</v>
      </c>
      <c r="AR3175" s="141">
        <v>0</v>
      </c>
      <c r="AS3175" s="143">
        <v>0</v>
      </c>
      <c r="AT3175" s="144">
        <v>0</v>
      </c>
      <c r="AU3175" s="141">
        <v>0</v>
      </c>
      <c r="AV3175" s="141">
        <v>0</v>
      </c>
      <c r="AW3175" s="143">
        <v>0</v>
      </c>
      <c r="AY3175" s="146"/>
      <c r="AZ3175" s="1315"/>
    </row>
    <row r="3176" spans="1:52" ht="12.75" customHeight="1" x14ac:dyDescent="0.25">
      <c r="A3176" s="15"/>
      <c r="C3176" s="122"/>
      <c r="D3176" s="123"/>
      <c r="F3176" s="125"/>
      <c r="G3176" s="126"/>
      <c r="H3176" s="35"/>
      <c r="I3176" s="36"/>
      <c r="J3176" s="37"/>
      <c r="K3176" s="198"/>
      <c r="L3176" s="199"/>
      <c r="M3176" s="200"/>
      <c r="N3176" s="201"/>
      <c r="O3176" s="202"/>
      <c r="P3176" s="202"/>
      <c r="Q3176" s="202"/>
      <c r="R3176" s="202"/>
      <c r="S3176" s="202"/>
      <c r="T3176" s="224"/>
      <c r="U3176" s="138"/>
      <c r="V3176" s="138"/>
      <c r="W3176" s="139"/>
      <c r="X3176" s="139"/>
      <c r="Y3176" s="224"/>
      <c r="Z3176" s="210"/>
      <c r="AA3176" s="204"/>
      <c r="AB3176" s="202"/>
      <c r="AC3176" s="202"/>
      <c r="AD3176" s="202"/>
      <c r="AE3176" s="202"/>
      <c r="AF3176" s="202"/>
      <c r="AG3176" s="224"/>
      <c r="AH3176" s="138"/>
      <c r="AI3176" s="138"/>
      <c r="AJ3176" s="139"/>
      <c r="AK3176" s="139"/>
      <c r="AL3176" s="224"/>
      <c r="AM3176" s="140"/>
      <c r="AN3176" s="211"/>
      <c r="AO3176" s="212"/>
      <c r="AP3176" s="39"/>
      <c r="AQ3176" s="141"/>
      <c r="AR3176" s="141"/>
      <c r="AS3176" s="143"/>
      <c r="AU3176" s="141"/>
      <c r="AV3176" s="141"/>
      <c r="AW3176" s="143"/>
      <c r="AY3176" s="146"/>
      <c r="AZ3176" s="1315"/>
    </row>
    <row r="3177" spans="1:52" ht="12.75" customHeight="1" x14ac:dyDescent="0.25">
      <c r="A3177" s="15"/>
      <c r="C3177" s="122"/>
      <c r="D3177" s="123"/>
      <c r="F3177" s="125"/>
      <c r="G3177" s="126"/>
      <c r="H3177" s="35"/>
      <c r="I3177" s="36"/>
      <c r="J3177" s="37"/>
      <c r="K3177" s="198"/>
      <c r="L3177" s="199"/>
      <c r="M3177" s="200"/>
      <c r="N3177" s="201"/>
      <c r="O3177" s="202"/>
      <c r="P3177" s="202"/>
      <c r="Q3177" s="202"/>
      <c r="R3177" s="202"/>
      <c r="S3177" s="202"/>
      <c r="T3177" s="224"/>
      <c r="U3177" s="138"/>
      <c r="V3177" s="138"/>
      <c r="W3177" s="139"/>
      <c r="X3177" s="139"/>
      <c r="Y3177" s="224"/>
      <c r="Z3177" s="210"/>
      <c r="AA3177" s="204"/>
      <c r="AB3177" s="202"/>
      <c r="AC3177" s="202"/>
      <c r="AD3177" s="202"/>
      <c r="AE3177" s="202"/>
      <c r="AF3177" s="202"/>
      <c r="AG3177" s="224"/>
      <c r="AH3177" s="138"/>
      <c r="AI3177" s="138"/>
      <c r="AJ3177" s="139"/>
      <c r="AK3177" s="139"/>
      <c r="AL3177" s="224"/>
      <c r="AM3177" s="140"/>
      <c r="AN3177" s="211"/>
      <c r="AO3177" s="212"/>
      <c r="AP3177" s="39"/>
      <c r="AQ3177" s="141"/>
      <c r="AR3177" s="141"/>
      <c r="AS3177" s="143"/>
      <c r="AU3177" s="141"/>
      <c r="AV3177" s="141"/>
      <c r="AW3177" s="143"/>
      <c r="AY3177" s="146"/>
      <c r="AZ3177" s="1315"/>
    </row>
    <row r="3178" spans="1:52" ht="12.75" customHeight="1" x14ac:dyDescent="0.25">
      <c r="A3178" s="15"/>
      <c r="C3178" s="367"/>
      <c r="D3178" s="123"/>
      <c r="F3178" s="125"/>
      <c r="G3178" s="126"/>
      <c r="H3178" s="35"/>
      <c r="I3178" s="36"/>
      <c r="J3178" s="37"/>
      <c r="K3178" s="116" t="s">
        <v>1951</v>
      </c>
      <c r="L3178" s="898"/>
      <c r="M3178" s="899"/>
      <c r="N3178" s="201"/>
      <c r="O3178" s="202"/>
      <c r="P3178" s="202"/>
      <c r="Q3178" s="202"/>
      <c r="R3178" s="202"/>
      <c r="S3178" s="202"/>
      <c r="T3178" s="224"/>
      <c r="U3178" s="138"/>
      <c r="V3178" s="138"/>
      <c r="W3178" s="139"/>
      <c r="X3178" s="139"/>
      <c r="Y3178" s="224"/>
      <c r="Z3178" s="210"/>
      <c r="AA3178" s="204"/>
      <c r="AB3178" s="202"/>
      <c r="AC3178" s="202"/>
      <c r="AD3178" s="202"/>
      <c r="AE3178" s="202"/>
      <c r="AF3178" s="202"/>
      <c r="AG3178" s="224"/>
      <c r="AH3178" s="138"/>
      <c r="AI3178" s="138"/>
      <c r="AJ3178" s="139"/>
      <c r="AK3178" s="139"/>
      <c r="AL3178" s="224"/>
      <c r="AM3178" s="140"/>
      <c r="AN3178" s="211"/>
      <c r="AO3178" s="212"/>
      <c r="AP3178" s="39"/>
      <c r="AQ3178" s="141"/>
      <c r="AR3178" s="141"/>
      <c r="AS3178" s="143"/>
      <c r="AU3178" s="141"/>
      <c r="AV3178" s="141"/>
      <c r="AW3178" s="143"/>
      <c r="AY3178" s="146"/>
      <c r="AZ3178" s="1315"/>
    </row>
    <row r="3179" spans="1:52" ht="35.1" customHeight="1" x14ac:dyDescent="0.25">
      <c r="A3179" s="15"/>
      <c r="C3179" s="367"/>
      <c r="D3179" s="123"/>
      <c r="F3179" s="125"/>
      <c r="G3179" s="126"/>
      <c r="H3179" s="35"/>
      <c r="I3179" s="36"/>
      <c r="J3179" s="37"/>
      <c r="K3179" s="116" t="s">
        <v>1952</v>
      </c>
      <c r="L3179" s="898"/>
      <c r="M3179" s="899"/>
      <c r="N3179" s="201"/>
      <c r="O3179" s="202"/>
      <c r="P3179" s="202"/>
      <c r="Q3179" s="202"/>
      <c r="R3179" s="202"/>
      <c r="S3179" s="202"/>
      <c r="T3179" s="224"/>
      <c r="U3179" s="138"/>
      <c r="V3179" s="138"/>
      <c r="W3179" s="139"/>
      <c r="X3179" s="139"/>
      <c r="Y3179" s="224"/>
      <c r="Z3179" s="210"/>
      <c r="AA3179" s="204"/>
      <c r="AB3179" s="202"/>
      <c r="AC3179" s="202"/>
      <c r="AD3179" s="202"/>
      <c r="AE3179" s="202"/>
      <c r="AF3179" s="202"/>
      <c r="AG3179" s="224"/>
      <c r="AH3179" s="138"/>
      <c r="AI3179" s="138"/>
      <c r="AJ3179" s="139"/>
      <c r="AK3179" s="139"/>
      <c r="AL3179" s="224"/>
      <c r="AM3179" s="140"/>
      <c r="AN3179" s="211"/>
      <c r="AO3179" s="212"/>
      <c r="AP3179" s="39"/>
      <c r="AQ3179" s="141"/>
      <c r="AR3179" s="141"/>
      <c r="AS3179" s="143"/>
      <c r="AU3179" s="141"/>
      <c r="AV3179" s="141"/>
      <c r="AW3179" s="143"/>
      <c r="AY3179" s="146"/>
      <c r="AZ3179" s="1315"/>
    </row>
    <row r="3180" spans="1:52" ht="12.75" customHeight="1" x14ac:dyDescent="0.25">
      <c r="A3180" s="15"/>
      <c r="C3180" s="367"/>
      <c r="D3180" s="123"/>
      <c r="F3180" s="125"/>
      <c r="G3180" s="126"/>
      <c r="H3180" s="35"/>
      <c r="I3180" s="36"/>
      <c r="J3180" s="37"/>
      <c r="K3180" s="116"/>
      <c r="L3180" s="898"/>
      <c r="M3180" s="899"/>
      <c r="N3180" s="201"/>
      <c r="O3180" s="202"/>
      <c r="P3180" s="202"/>
      <c r="Q3180" s="202"/>
      <c r="R3180" s="202"/>
      <c r="S3180" s="202"/>
      <c r="T3180" s="224"/>
      <c r="U3180" s="138"/>
      <c r="V3180" s="138"/>
      <c r="W3180" s="139"/>
      <c r="X3180" s="139"/>
      <c r="Y3180" s="224"/>
      <c r="Z3180" s="210"/>
      <c r="AA3180" s="204"/>
      <c r="AB3180" s="202"/>
      <c r="AC3180" s="202"/>
      <c r="AD3180" s="202"/>
      <c r="AE3180" s="202"/>
      <c r="AF3180" s="202"/>
      <c r="AG3180" s="224"/>
      <c r="AH3180" s="138"/>
      <c r="AI3180" s="138"/>
      <c r="AJ3180" s="139"/>
      <c r="AK3180" s="139"/>
      <c r="AL3180" s="224"/>
      <c r="AM3180" s="140"/>
      <c r="AN3180" s="211"/>
      <c r="AO3180" s="212"/>
      <c r="AP3180" s="39"/>
      <c r="AQ3180" s="141"/>
      <c r="AR3180" s="141"/>
      <c r="AS3180" s="143"/>
      <c r="AU3180" s="141"/>
      <c r="AV3180" s="141"/>
      <c r="AW3180" s="143"/>
      <c r="AY3180" s="146"/>
      <c r="AZ3180" s="1315"/>
    </row>
    <row r="3181" spans="1:52" ht="30.6" x14ac:dyDescent="0.25">
      <c r="A3181" s="15" t="s">
        <v>3501</v>
      </c>
      <c r="B3181" s="121">
        <v>14</v>
      </c>
      <c r="C3181" s="122" t="s">
        <v>1728</v>
      </c>
      <c r="D3181" s="123">
        <v>1000</v>
      </c>
      <c r="F3181" s="125">
        <v>12</v>
      </c>
      <c r="G3181" s="126">
        <v>1</v>
      </c>
      <c r="H3181" s="35" t="str">
        <f t="shared" si="2412"/>
        <v>049</v>
      </c>
      <c r="I3181" s="36" t="s">
        <v>2000</v>
      </c>
      <c r="J3181" s="37" t="s">
        <v>3638</v>
      </c>
      <c r="K3181" s="244" t="s">
        <v>3639</v>
      </c>
      <c r="L3181" s="128">
        <v>27710</v>
      </c>
      <c r="M3181" s="129">
        <v>13000</v>
      </c>
      <c r="N3181" s="130"/>
      <c r="O3181" s="131"/>
      <c r="P3181" s="131"/>
      <c r="Q3181" s="131"/>
      <c r="R3181" s="131"/>
      <c r="S3181" s="131"/>
      <c r="T3181" s="132" t="str">
        <f>IF(SUM(N3181:S3181)=U3181,"OK",SUM(N3181:S3181)-U3181)</f>
        <v>OK</v>
      </c>
      <c r="U3181" s="138"/>
      <c r="V3181" s="138"/>
      <c r="W3181" s="139"/>
      <c r="X3181" s="139"/>
      <c r="Y3181" s="132" t="str">
        <f>IF(SUM(W3181:X3181)=Z3181,"OK",SUM(W3181:X3181)-Z3181)</f>
        <v>OK</v>
      </c>
      <c r="Z3181" s="210"/>
      <c r="AA3181" s="204"/>
      <c r="AB3181" s="202"/>
      <c r="AC3181" s="202"/>
      <c r="AD3181" s="202"/>
      <c r="AE3181" s="202"/>
      <c r="AF3181" s="202"/>
      <c r="AG3181" s="132" t="str">
        <f>IF(SUM(AA3181:AF3181)=AH3181,"OK",SUM(AA3181:AF3181)-AH3181)</f>
        <v>OK</v>
      </c>
      <c r="AH3181" s="138"/>
      <c r="AI3181" s="138"/>
      <c r="AJ3181" s="139"/>
      <c r="AK3181" s="139"/>
      <c r="AL3181" s="132" t="str">
        <f>IF(SUM(AJ3181:AK3181)=AM3181,"OK",SUM(AJ3181:AK3181)-AM3181)</f>
        <v>OK</v>
      </c>
      <c r="AM3181" s="140"/>
      <c r="AN3181" s="119">
        <f>L3181+U3181+V3181+Z3181</f>
        <v>27710</v>
      </c>
      <c r="AO3181" s="120">
        <f>M3181+AH3181+AI3181+AM3181</f>
        <v>13000</v>
      </c>
      <c r="AP3181" s="39">
        <f>L3181</f>
        <v>27710</v>
      </c>
      <c r="AQ3181" s="141">
        <f>AN3181</f>
        <v>27710</v>
      </c>
      <c r="AR3181" s="142">
        <f>AQ3181-AP3181</f>
        <v>0</v>
      </c>
      <c r="AS3181" s="143">
        <f>AR3181/AP3181</f>
        <v>0</v>
      </c>
      <c r="AT3181" s="144">
        <f>M3181</f>
        <v>13000</v>
      </c>
      <c r="AU3181" s="141">
        <f>AO3181</f>
        <v>13000</v>
      </c>
      <c r="AV3181" s="142">
        <f>AU3181-AT3181</f>
        <v>0</v>
      </c>
      <c r="AW3181" s="143">
        <f>AV3181/AT3181</f>
        <v>0</v>
      </c>
      <c r="AY3181" s="146" t="str">
        <f>RIGHT(LEFT(I3181,3),2)&amp;"."&amp;RIGHT(LEFT(I3181,5),2)</f>
        <v>14.10</v>
      </c>
      <c r="AZ3181" s="1315" t="b">
        <f>COUNTIF('[1]Codes SEC'!$B$2:$B$250,Ministres!AY3181)&gt;0</f>
        <v>1</v>
      </c>
    </row>
    <row r="3182" spans="1:52" ht="12.75" customHeight="1" x14ac:dyDescent="0.25">
      <c r="A3182" s="350"/>
      <c r="B3182" s="1316"/>
      <c r="C3182" s="150"/>
      <c r="D3182" s="352"/>
      <c r="E3182" s="1317"/>
      <c r="F3182" s="150"/>
      <c r="G3182" s="154"/>
      <c r="H3182" s="155"/>
      <c r="I3182" s="156"/>
      <c r="J3182" s="157"/>
      <c r="K3182" s="158" t="s">
        <v>70</v>
      </c>
      <c r="L3182" s="159">
        <f t="shared" ref="L3182:AW3182" si="2476">L3181</f>
        <v>27710</v>
      </c>
      <c r="M3182" s="1318">
        <f t="shared" si="2476"/>
        <v>13000</v>
      </c>
      <c r="N3182" s="1319">
        <f t="shared" si="2476"/>
        <v>0</v>
      </c>
      <c r="O3182" s="1320">
        <f t="shared" si="2476"/>
        <v>0</v>
      </c>
      <c r="P3182" s="1320">
        <f t="shared" si="2476"/>
        <v>0</v>
      </c>
      <c r="Q3182" s="1320">
        <f t="shared" si="2476"/>
        <v>0</v>
      </c>
      <c r="R3182" s="1320">
        <f t="shared" si="2476"/>
        <v>0</v>
      </c>
      <c r="S3182" s="1320">
        <f t="shared" si="2476"/>
        <v>0</v>
      </c>
      <c r="T3182" s="1321"/>
      <c r="U3182" s="1322">
        <f t="shared" si="2476"/>
        <v>0</v>
      </c>
      <c r="V3182" s="1322">
        <f t="shared" si="2476"/>
        <v>0</v>
      </c>
      <c r="W3182" s="1320">
        <f t="shared" si="2476"/>
        <v>0</v>
      </c>
      <c r="X3182" s="1320">
        <f t="shared" si="2476"/>
        <v>0</v>
      </c>
      <c r="Y3182" s="1321"/>
      <c r="Z3182" s="1322">
        <f t="shared" si="2476"/>
        <v>0</v>
      </c>
      <c r="AA3182" s="165">
        <f t="shared" si="2476"/>
        <v>0</v>
      </c>
      <c r="AB3182" s="1320">
        <f t="shared" si="2476"/>
        <v>0</v>
      </c>
      <c r="AC3182" s="1320">
        <f t="shared" si="2476"/>
        <v>0</v>
      </c>
      <c r="AD3182" s="1320">
        <f t="shared" si="2476"/>
        <v>0</v>
      </c>
      <c r="AE3182" s="1320">
        <f t="shared" si="2476"/>
        <v>0</v>
      </c>
      <c r="AF3182" s="1320">
        <f t="shared" si="2476"/>
        <v>0</v>
      </c>
      <c r="AG3182" s="1321"/>
      <c r="AH3182" s="1322">
        <f t="shared" si="2476"/>
        <v>0</v>
      </c>
      <c r="AI3182" s="1322">
        <f t="shared" si="2476"/>
        <v>0</v>
      </c>
      <c r="AJ3182" s="1320">
        <f t="shared" si="2476"/>
        <v>0</v>
      </c>
      <c r="AK3182" s="1320">
        <f t="shared" si="2476"/>
        <v>0</v>
      </c>
      <c r="AL3182" s="1321"/>
      <c r="AM3182" s="1323">
        <f t="shared" si="2476"/>
        <v>0</v>
      </c>
      <c r="AN3182" s="167">
        <f>AN3181</f>
        <v>27710</v>
      </c>
      <c r="AO3182" s="1324">
        <f t="shared" si="2476"/>
        <v>13000</v>
      </c>
      <c r="AP3182" s="169">
        <f t="shared" si="2476"/>
        <v>27710</v>
      </c>
      <c r="AQ3182" s="1325">
        <f t="shared" si="2476"/>
        <v>27710</v>
      </c>
      <c r="AR3182" s="1326">
        <f t="shared" si="2476"/>
        <v>0</v>
      </c>
      <c r="AS3182" s="1327">
        <f t="shared" si="2476"/>
        <v>0</v>
      </c>
      <c r="AT3182" s="1328">
        <f t="shared" si="2476"/>
        <v>13000</v>
      </c>
      <c r="AU3182" s="1325">
        <f t="shared" si="2476"/>
        <v>13000</v>
      </c>
      <c r="AV3182" s="1326">
        <f t="shared" si="2476"/>
        <v>0</v>
      </c>
      <c r="AW3182" s="1327">
        <f t="shared" si="2476"/>
        <v>0</v>
      </c>
      <c r="AY3182" s="146"/>
      <c r="AZ3182" s="1315"/>
    </row>
    <row r="3183" spans="1:52" ht="12.75" customHeight="1" x14ac:dyDescent="0.25">
      <c r="A3183" s="356"/>
      <c r="B3183" s="225"/>
      <c r="C3183" s="122"/>
      <c r="D3183" s="357"/>
      <c r="E3183" s="226"/>
      <c r="F3183" s="122"/>
      <c r="G3183" s="126"/>
      <c r="H3183" s="35"/>
      <c r="I3183" s="36"/>
      <c r="J3183" s="37"/>
      <c r="K3183" s="240"/>
      <c r="L3183" s="199"/>
      <c r="M3183" s="200"/>
      <c r="N3183" s="201"/>
      <c r="O3183" s="202"/>
      <c r="P3183" s="202"/>
      <c r="Q3183" s="202"/>
      <c r="R3183" s="202"/>
      <c r="S3183" s="202"/>
      <c r="T3183" s="224"/>
      <c r="U3183" s="138"/>
      <c r="V3183" s="138"/>
      <c r="W3183" s="139"/>
      <c r="X3183" s="139"/>
      <c r="Y3183" s="224"/>
      <c r="Z3183" s="210"/>
      <c r="AA3183" s="204"/>
      <c r="AB3183" s="202"/>
      <c r="AC3183" s="202"/>
      <c r="AD3183" s="202"/>
      <c r="AE3183" s="202"/>
      <c r="AF3183" s="202"/>
      <c r="AG3183" s="224"/>
      <c r="AH3183" s="138"/>
      <c r="AI3183" s="138"/>
      <c r="AJ3183" s="139"/>
      <c r="AK3183" s="139"/>
      <c r="AL3183" s="224"/>
      <c r="AM3183" s="140"/>
      <c r="AN3183" s="211"/>
      <c r="AO3183" s="212"/>
      <c r="AP3183" s="39"/>
      <c r="AQ3183" s="141"/>
      <c r="AR3183" s="141"/>
      <c r="AS3183" s="143"/>
      <c r="AU3183" s="141"/>
      <c r="AV3183" s="141"/>
      <c r="AW3183" s="143"/>
      <c r="AY3183" s="146"/>
      <c r="AZ3183" s="1315"/>
    </row>
    <row r="3184" spans="1:52" ht="12.75" customHeight="1" x14ac:dyDescent="0.25">
      <c r="A3184" s="356"/>
      <c r="B3184" s="225"/>
      <c r="C3184" s="122"/>
      <c r="D3184" s="357"/>
      <c r="E3184" s="226"/>
      <c r="F3184" s="122"/>
      <c r="G3184" s="126"/>
      <c r="H3184" s="35"/>
      <c r="I3184" s="36"/>
      <c r="J3184" s="37"/>
      <c r="K3184" s="243" t="s">
        <v>109</v>
      </c>
      <c r="L3184" s="199"/>
      <c r="M3184" s="200"/>
      <c r="N3184" s="201"/>
      <c r="O3184" s="202"/>
      <c r="P3184" s="202"/>
      <c r="Q3184" s="202"/>
      <c r="R3184" s="202"/>
      <c r="S3184" s="202"/>
      <c r="T3184" s="224"/>
      <c r="U3184" s="138"/>
      <c r="V3184" s="138"/>
      <c r="W3184" s="139"/>
      <c r="X3184" s="139"/>
      <c r="Y3184" s="224"/>
      <c r="Z3184" s="210"/>
      <c r="AA3184" s="204"/>
      <c r="AB3184" s="202"/>
      <c r="AC3184" s="202"/>
      <c r="AD3184" s="202"/>
      <c r="AE3184" s="202"/>
      <c r="AF3184" s="202"/>
      <c r="AG3184" s="224"/>
      <c r="AH3184" s="138"/>
      <c r="AI3184" s="138"/>
      <c r="AJ3184" s="139"/>
      <c r="AK3184" s="139"/>
      <c r="AL3184" s="224"/>
      <c r="AM3184" s="140"/>
      <c r="AN3184" s="211"/>
      <c r="AO3184" s="212"/>
      <c r="AP3184" s="39"/>
      <c r="AQ3184" s="141"/>
      <c r="AR3184" s="141"/>
      <c r="AS3184" s="143"/>
      <c r="AU3184" s="141"/>
      <c r="AV3184" s="141"/>
      <c r="AW3184" s="143"/>
      <c r="AY3184" s="146"/>
      <c r="AZ3184" s="1315"/>
    </row>
    <row r="3185" spans="1:64" ht="12.75" customHeight="1" x14ac:dyDescent="0.25">
      <c r="A3185" s="356"/>
      <c r="B3185" s="225"/>
      <c r="C3185" s="122"/>
      <c r="D3185" s="357"/>
      <c r="E3185" s="226"/>
      <c r="F3185" s="122"/>
      <c r="G3185" s="126"/>
      <c r="H3185" s="35"/>
      <c r="I3185" s="36"/>
      <c r="J3185" s="37"/>
      <c r="K3185" s="244"/>
      <c r="L3185" s="199"/>
      <c r="M3185" s="200"/>
      <c r="N3185" s="201"/>
      <c r="O3185" s="202"/>
      <c r="P3185" s="202"/>
      <c r="Q3185" s="202"/>
      <c r="R3185" s="202"/>
      <c r="S3185" s="202"/>
      <c r="T3185" s="224"/>
      <c r="U3185" s="138"/>
      <c r="V3185" s="138"/>
      <c r="W3185" s="139"/>
      <c r="X3185" s="139"/>
      <c r="Y3185" s="224"/>
      <c r="Z3185" s="210"/>
      <c r="AA3185" s="204"/>
      <c r="AB3185" s="202"/>
      <c r="AC3185" s="202"/>
      <c r="AD3185" s="202"/>
      <c r="AE3185" s="202"/>
      <c r="AF3185" s="202"/>
      <c r="AG3185" s="224"/>
      <c r="AH3185" s="138"/>
      <c r="AI3185" s="138"/>
      <c r="AJ3185" s="139"/>
      <c r="AK3185" s="139"/>
      <c r="AL3185" s="224"/>
      <c r="AM3185" s="140"/>
      <c r="AN3185" s="211"/>
      <c r="AO3185" s="212"/>
      <c r="AP3185" s="39"/>
      <c r="AQ3185" s="141"/>
      <c r="AR3185" s="141"/>
      <c r="AS3185" s="143"/>
      <c r="AU3185" s="141"/>
      <c r="AV3185" s="141"/>
      <c r="AW3185" s="143"/>
      <c r="AY3185" s="146"/>
      <c r="AZ3185" s="1315"/>
    </row>
    <row r="3186" spans="1:64" ht="30.6" x14ac:dyDescent="0.25">
      <c r="A3186" s="15" t="s">
        <v>3501</v>
      </c>
      <c r="B3186" s="225">
        <v>14</v>
      </c>
      <c r="C3186" s="122" t="s">
        <v>1728</v>
      </c>
      <c r="D3186" s="123">
        <v>1000</v>
      </c>
      <c r="E3186" s="226"/>
      <c r="F3186" s="122">
        <v>12</v>
      </c>
      <c r="G3186" s="126">
        <v>1</v>
      </c>
      <c r="H3186" s="35" t="str">
        <f t="shared" si="2412"/>
        <v>049</v>
      </c>
      <c r="I3186" s="36" t="s">
        <v>2143</v>
      </c>
      <c r="J3186" s="37" t="s">
        <v>3640</v>
      </c>
      <c r="K3186" s="244" t="s">
        <v>3641</v>
      </c>
      <c r="L3186" s="128">
        <v>3000</v>
      </c>
      <c r="M3186" s="129">
        <v>1500</v>
      </c>
      <c r="N3186" s="130"/>
      <c r="O3186" s="131"/>
      <c r="P3186" s="131"/>
      <c r="Q3186" s="131"/>
      <c r="R3186" s="131"/>
      <c r="S3186" s="131"/>
      <c r="T3186" s="132" t="str">
        <f>IF(SUM(N3186:S3186)=U3186,"OK",SUM(N3186:S3186)-U3186)</f>
        <v>OK</v>
      </c>
      <c r="U3186" s="138"/>
      <c r="V3186" s="138"/>
      <c r="W3186" s="139"/>
      <c r="X3186" s="139"/>
      <c r="Y3186" s="132" t="str">
        <f>IF(SUM(W3186:X3186)=Z3186,"OK",SUM(W3186:X3186)-Z3186)</f>
        <v>OK</v>
      </c>
      <c r="Z3186" s="210"/>
      <c r="AA3186" s="204"/>
      <c r="AB3186" s="202"/>
      <c r="AC3186" s="202"/>
      <c r="AD3186" s="202"/>
      <c r="AE3186" s="202"/>
      <c r="AF3186" s="202"/>
      <c r="AG3186" s="132" t="str">
        <f>IF(SUM(AA3186:AF3186)=AH3186,"OK",SUM(AA3186:AF3186)-AH3186)</f>
        <v>OK</v>
      </c>
      <c r="AH3186" s="138"/>
      <c r="AI3186" s="138"/>
      <c r="AJ3186" s="139"/>
      <c r="AK3186" s="139"/>
      <c r="AL3186" s="132" t="str">
        <f>IF(SUM(AJ3186:AK3186)=AM3186,"OK",SUM(AJ3186:AK3186)-AM3186)</f>
        <v>OK</v>
      </c>
      <c r="AM3186" s="140"/>
      <c r="AN3186" s="119">
        <f>L3186+U3186+V3186+Z3186</f>
        <v>3000</v>
      </c>
      <c r="AO3186" s="120">
        <f>M3186+AH3186+AI3186+AM3186</f>
        <v>1500</v>
      </c>
      <c r="AP3186" s="39">
        <f>L3186</f>
        <v>3000</v>
      </c>
      <c r="AQ3186" s="141">
        <f>AN3186</f>
        <v>3000</v>
      </c>
      <c r="AR3186" s="142">
        <f>AQ3186-AP3186</f>
        <v>0</v>
      </c>
      <c r="AS3186" s="143">
        <f>AR3186/AP3186</f>
        <v>0</v>
      </c>
      <c r="AT3186" s="144">
        <f>M3186</f>
        <v>1500</v>
      </c>
      <c r="AU3186" s="141">
        <f>AO3186</f>
        <v>1500</v>
      </c>
      <c r="AV3186" s="142">
        <f>AU3186-AT3186</f>
        <v>0</v>
      </c>
      <c r="AW3186" s="143">
        <f>AV3186/AT3186</f>
        <v>0</v>
      </c>
      <c r="AX3186" s="12"/>
      <c r="AY3186" s="146" t="str">
        <f>RIGHT(LEFT(I3186,3),2)&amp;"."&amp;RIGHT(LEFT(I3186,5),2)</f>
        <v>73.20</v>
      </c>
      <c r="AZ3186" s="1315" t="b">
        <f>COUNTIF('[1]Codes SEC'!$B$2:$B$250,Ministres!AY3186)&gt;0</f>
        <v>1</v>
      </c>
    </row>
    <row r="3187" spans="1:64" ht="12.75" customHeight="1" x14ac:dyDescent="0.25">
      <c r="A3187" s="148"/>
      <c r="B3187" s="1329"/>
      <c r="C3187" s="906"/>
      <c r="D3187" s="151"/>
      <c r="E3187" s="1330"/>
      <c r="F3187" s="153"/>
      <c r="G3187" s="154"/>
      <c r="H3187" s="155"/>
      <c r="I3187" s="156"/>
      <c r="J3187" s="157"/>
      <c r="K3187" s="158" t="s">
        <v>116</v>
      </c>
      <c r="L3187" s="417">
        <f t="shared" ref="L3187:AW3187" si="2477">L3186</f>
        <v>3000</v>
      </c>
      <c r="M3187" s="1331">
        <f t="shared" si="2477"/>
        <v>1500</v>
      </c>
      <c r="N3187" s="1319">
        <f t="shared" si="2477"/>
        <v>0</v>
      </c>
      <c r="O3187" s="1320">
        <f t="shared" si="2477"/>
        <v>0</v>
      </c>
      <c r="P3187" s="1320">
        <f t="shared" si="2477"/>
        <v>0</v>
      </c>
      <c r="Q3187" s="1320">
        <f t="shared" si="2477"/>
        <v>0</v>
      </c>
      <c r="R3187" s="1320">
        <f t="shared" si="2477"/>
        <v>0</v>
      </c>
      <c r="S3187" s="1320">
        <f t="shared" si="2477"/>
        <v>0</v>
      </c>
      <c r="T3187" s="1321"/>
      <c r="U3187" s="1322">
        <f t="shared" si="2477"/>
        <v>0</v>
      </c>
      <c r="V3187" s="1322">
        <f t="shared" si="2477"/>
        <v>0</v>
      </c>
      <c r="W3187" s="1320">
        <f t="shared" si="2477"/>
        <v>0</v>
      </c>
      <c r="X3187" s="1320">
        <f t="shared" si="2477"/>
        <v>0</v>
      </c>
      <c r="Y3187" s="1321"/>
      <c r="Z3187" s="1322">
        <f t="shared" si="2477"/>
        <v>0</v>
      </c>
      <c r="AA3187" s="165">
        <f t="shared" si="2477"/>
        <v>0</v>
      </c>
      <c r="AB3187" s="1320">
        <f t="shared" si="2477"/>
        <v>0</v>
      </c>
      <c r="AC3187" s="1320">
        <f t="shared" si="2477"/>
        <v>0</v>
      </c>
      <c r="AD3187" s="1320">
        <f t="shared" si="2477"/>
        <v>0</v>
      </c>
      <c r="AE3187" s="1320">
        <f t="shared" si="2477"/>
        <v>0</v>
      </c>
      <c r="AF3187" s="1320">
        <f t="shared" si="2477"/>
        <v>0</v>
      </c>
      <c r="AG3187" s="1321"/>
      <c r="AH3187" s="1322">
        <f t="shared" si="2477"/>
        <v>0</v>
      </c>
      <c r="AI3187" s="1322">
        <f t="shared" si="2477"/>
        <v>0</v>
      </c>
      <c r="AJ3187" s="1320">
        <f t="shared" si="2477"/>
        <v>0</v>
      </c>
      <c r="AK3187" s="1320">
        <f t="shared" si="2477"/>
        <v>0</v>
      </c>
      <c r="AL3187" s="1321"/>
      <c r="AM3187" s="1323">
        <f t="shared" si="2477"/>
        <v>0</v>
      </c>
      <c r="AN3187" s="167">
        <f>AN3186</f>
        <v>3000</v>
      </c>
      <c r="AO3187" s="1324">
        <f t="shared" si="2477"/>
        <v>1500</v>
      </c>
      <c r="AP3187" s="169">
        <f t="shared" si="2477"/>
        <v>3000</v>
      </c>
      <c r="AQ3187" s="1325">
        <f t="shared" si="2477"/>
        <v>3000</v>
      </c>
      <c r="AR3187" s="1326">
        <f t="shared" si="2477"/>
        <v>0</v>
      </c>
      <c r="AS3187" s="1327">
        <f t="shared" si="2477"/>
        <v>0</v>
      </c>
      <c r="AT3187" s="1328">
        <f t="shared" si="2477"/>
        <v>1500</v>
      </c>
      <c r="AU3187" s="1325">
        <f t="shared" si="2477"/>
        <v>1500</v>
      </c>
      <c r="AV3187" s="1326">
        <f t="shared" si="2477"/>
        <v>0</v>
      </c>
      <c r="AW3187" s="1327">
        <f t="shared" si="2477"/>
        <v>0</v>
      </c>
      <c r="AY3187" s="146"/>
      <c r="AZ3187" s="1332"/>
    </row>
    <row r="3188" spans="1:64" ht="12.75" customHeight="1" x14ac:dyDescent="0.25">
      <c r="A3188" s="174"/>
      <c r="B3188" s="175"/>
      <c r="C3188" s="908"/>
      <c r="D3188" s="177"/>
      <c r="E3188" s="178"/>
      <c r="F3188" s="177"/>
      <c r="G3188" s="179"/>
      <c r="H3188" s="180"/>
      <c r="I3188" s="181"/>
      <c r="J3188" s="182"/>
      <c r="K3188" s="183" t="s">
        <v>2173</v>
      </c>
      <c r="L3188" s="184">
        <f t="shared" ref="L3188:S3188" si="2478">L3187+L3182</f>
        <v>30710</v>
      </c>
      <c r="M3188" s="185">
        <f t="shared" si="2478"/>
        <v>14500</v>
      </c>
      <c r="N3188" s="186">
        <f t="shared" si="2478"/>
        <v>0</v>
      </c>
      <c r="O3188" s="187">
        <f t="shared" si="2478"/>
        <v>0</v>
      </c>
      <c r="P3188" s="187">
        <f t="shared" si="2478"/>
        <v>0</v>
      </c>
      <c r="Q3188" s="187">
        <f t="shared" si="2478"/>
        <v>0</v>
      </c>
      <c r="R3188" s="187">
        <f t="shared" si="2478"/>
        <v>0</v>
      </c>
      <c r="S3188" s="187">
        <f t="shared" si="2478"/>
        <v>0</v>
      </c>
      <c r="T3188" s="188"/>
      <c r="U3188" s="187">
        <f>U3187+U3182</f>
        <v>0</v>
      </c>
      <c r="V3188" s="187">
        <f>V3187+V3182</f>
        <v>0</v>
      </c>
      <c r="W3188" s="187">
        <f>W3187+W3182</f>
        <v>0</v>
      </c>
      <c r="X3188" s="187">
        <f>X3187+X3182</f>
        <v>0</v>
      </c>
      <c r="Y3188" s="188"/>
      <c r="Z3188" s="187">
        <f t="shared" ref="Z3188:AF3188" si="2479">Z3187+Z3182</f>
        <v>0</v>
      </c>
      <c r="AA3188" s="189">
        <f t="shared" si="2479"/>
        <v>0</v>
      </c>
      <c r="AB3188" s="187">
        <f t="shared" si="2479"/>
        <v>0</v>
      </c>
      <c r="AC3188" s="187">
        <f t="shared" si="2479"/>
        <v>0</v>
      </c>
      <c r="AD3188" s="187">
        <f t="shared" si="2479"/>
        <v>0</v>
      </c>
      <c r="AE3188" s="187">
        <f t="shared" si="2479"/>
        <v>0</v>
      </c>
      <c r="AF3188" s="187">
        <f t="shared" si="2479"/>
        <v>0</v>
      </c>
      <c r="AG3188" s="188"/>
      <c r="AH3188" s="187">
        <f>AH3187+AH3182</f>
        <v>0</v>
      </c>
      <c r="AI3188" s="187">
        <f>AI3187+AI3182</f>
        <v>0</v>
      </c>
      <c r="AJ3188" s="187">
        <f>AJ3187+AJ3182</f>
        <v>0</v>
      </c>
      <c r="AK3188" s="187">
        <f>AK3187+AK3182</f>
        <v>0</v>
      </c>
      <c r="AL3188" s="188"/>
      <c r="AM3188" s="190">
        <f t="shared" ref="AM3188:AW3188" si="2480">AM3187+AM3182</f>
        <v>0</v>
      </c>
      <c r="AN3188" s="191">
        <f>AN3187+AN3182</f>
        <v>30710</v>
      </c>
      <c r="AO3188" s="190">
        <f t="shared" si="2480"/>
        <v>14500</v>
      </c>
      <c r="AP3188" s="184">
        <f t="shared" si="2480"/>
        <v>30710</v>
      </c>
      <c r="AQ3188" s="192">
        <f t="shared" si="2480"/>
        <v>30710</v>
      </c>
      <c r="AR3188" s="193">
        <f t="shared" si="2480"/>
        <v>0</v>
      </c>
      <c r="AS3188" s="194">
        <f t="shared" si="2480"/>
        <v>0</v>
      </c>
      <c r="AT3188" s="195">
        <f t="shared" si="2480"/>
        <v>14500</v>
      </c>
      <c r="AU3188" s="192">
        <f t="shared" si="2480"/>
        <v>14500</v>
      </c>
      <c r="AV3188" s="193">
        <f t="shared" si="2480"/>
        <v>0</v>
      </c>
      <c r="AW3188" s="194">
        <f t="shared" si="2480"/>
        <v>0</v>
      </c>
      <c r="AY3188" s="146"/>
      <c r="AZ3188" s="1315"/>
    </row>
    <row r="3189" spans="1:64" ht="12.75" customHeight="1" x14ac:dyDescent="0.25">
      <c r="A3189" s="15"/>
      <c r="C3189" s="122"/>
      <c r="D3189" s="123"/>
      <c r="F3189" s="125"/>
      <c r="G3189" s="34"/>
      <c r="H3189" s="35"/>
      <c r="I3189" s="36"/>
      <c r="J3189" s="37"/>
      <c r="K3189" s="198" t="s">
        <v>72</v>
      </c>
      <c r="L3189" s="199">
        <v>0</v>
      </c>
      <c r="M3189" s="200">
        <v>0</v>
      </c>
      <c r="N3189" s="201">
        <v>0</v>
      </c>
      <c r="O3189" s="202">
        <v>0</v>
      </c>
      <c r="P3189" s="202">
        <v>0</v>
      </c>
      <c r="Q3189" s="202">
        <v>0</v>
      </c>
      <c r="R3189" s="202">
        <v>0</v>
      </c>
      <c r="S3189" s="202">
        <v>0</v>
      </c>
      <c r="T3189" s="203"/>
      <c r="U3189" s="135">
        <v>0</v>
      </c>
      <c r="V3189" s="135">
        <v>0</v>
      </c>
      <c r="W3189" s="202">
        <v>0</v>
      </c>
      <c r="X3189" s="202">
        <v>0</v>
      </c>
      <c r="Y3189" s="203"/>
      <c r="Z3189" s="135">
        <v>0</v>
      </c>
      <c r="AA3189" s="204">
        <v>0</v>
      </c>
      <c r="AB3189" s="202">
        <v>0</v>
      </c>
      <c r="AC3189" s="202">
        <v>0</v>
      </c>
      <c r="AD3189" s="202">
        <v>0</v>
      </c>
      <c r="AE3189" s="202">
        <v>0</v>
      </c>
      <c r="AF3189" s="202">
        <v>0</v>
      </c>
      <c r="AG3189" s="203"/>
      <c r="AH3189" s="135">
        <v>0</v>
      </c>
      <c r="AI3189" s="135">
        <v>0</v>
      </c>
      <c r="AJ3189" s="202">
        <v>0</v>
      </c>
      <c r="AK3189" s="202">
        <v>0</v>
      </c>
      <c r="AL3189" s="203"/>
      <c r="AM3189" s="205">
        <v>0</v>
      </c>
      <c r="AN3189" s="119">
        <v>0</v>
      </c>
      <c r="AO3189" s="120">
        <v>0</v>
      </c>
      <c r="AP3189" s="39">
        <v>0</v>
      </c>
      <c r="AQ3189" s="141">
        <v>0</v>
      </c>
      <c r="AR3189" s="141">
        <v>0</v>
      </c>
      <c r="AS3189" s="143">
        <v>0</v>
      </c>
      <c r="AT3189" s="144">
        <v>0</v>
      </c>
      <c r="AU3189" s="141">
        <v>0</v>
      </c>
      <c r="AV3189" s="141">
        <v>0</v>
      </c>
      <c r="AW3189" s="143">
        <v>0</v>
      </c>
      <c r="AY3189" s="146"/>
      <c r="AZ3189" s="1332"/>
    </row>
    <row r="3190" spans="1:64" s="373" customFormat="1" ht="12.75" customHeight="1" x14ac:dyDescent="0.25">
      <c r="A3190" s="356"/>
      <c r="B3190" s="225"/>
      <c r="C3190" s="272"/>
      <c r="D3190" s="357"/>
      <c r="E3190" s="226"/>
      <c r="F3190" s="909"/>
      <c r="G3190" s="126"/>
      <c r="H3190" s="35"/>
      <c r="I3190" s="36"/>
      <c r="J3190" s="37"/>
      <c r="K3190" s="198" t="s">
        <v>73</v>
      </c>
      <c r="L3190" s="241">
        <v>0</v>
      </c>
      <c r="M3190" s="242">
        <v>0</v>
      </c>
      <c r="N3190" s="201">
        <v>0</v>
      </c>
      <c r="O3190" s="202">
        <v>0</v>
      </c>
      <c r="P3190" s="202">
        <v>0</v>
      </c>
      <c r="Q3190" s="202">
        <v>0</v>
      </c>
      <c r="R3190" s="202">
        <v>0</v>
      </c>
      <c r="S3190" s="202">
        <v>0</v>
      </c>
      <c r="T3190" s="203"/>
      <c r="U3190" s="135">
        <v>0</v>
      </c>
      <c r="V3190" s="135">
        <v>0</v>
      </c>
      <c r="W3190" s="202">
        <v>0</v>
      </c>
      <c r="X3190" s="202">
        <v>0</v>
      </c>
      <c r="Y3190" s="203"/>
      <c r="Z3190" s="135">
        <v>0</v>
      </c>
      <c r="AA3190" s="204">
        <v>0</v>
      </c>
      <c r="AB3190" s="202">
        <v>0</v>
      </c>
      <c r="AC3190" s="202">
        <v>0</v>
      </c>
      <c r="AD3190" s="202">
        <v>0</v>
      </c>
      <c r="AE3190" s="202">
        <v>0</v>
      </c>
      <c r="AF3190" s="202">
        <v>0</v>
      </c>
      <c r="AG3190" s="203"/>
      <c r="AH3190" s="135">
        <v>0</v>
      </c>
      <c r="AI3190" s="135">
        <v>0</v>
      </c>
      <c r="AJ3190" s="202">
        <v>0</v>
      </c>
      <c r="AK3190" s="202">
        <v>0</v>
      </c>
      <c r="AL3190" s="203"/>
      <c r="AM3190" s="205">
        <v>0</v>
      </c>
      <c r="AN3190" s="119">
        <v>0</v>
      </c>
      <c r="AO3190" s="120">
        <v>0</v>
      </c>
      <c r="AP3190" s="39">
        <v>0</v>
      </c>
      <c r="AQ3190" s="141">
        <v>0</v>
      </c>
      <c r="AR3190" s="141">
        <v>0</v>
      </c>
      <c r="AS3190" s="143">
        <v>0</v>
      </c>
      <c r="AT3190" s="144">
        <v>0</v>
      </c>
      <c r="AU3190" s="141">
        <v>0</v>
      </c>
      <c r="AV3190" s="141">
        <v>0</v>
      </c>
      <c r="AW3190" s="143">
        <v>0</v>
      </c>
      <c r="AX3190"/>
      <c r="AY3190" s="146"/>
      <c r="AZ3190" s="1332"/>
      <c r="BA3190"/>
      <c r="BB3190"/>
      <c r="BC3190"/>
      <c r="BD3190"/>
      <c r="BE3190"/>
      <c r="BF3190"/>
      <c r="BG3190"/>
      <c r="BH3190"/>
      <c r="BI3190"/>
      <c r="BJ3190"/>
      <c r="BK3190"/>
      <c r="BL3190"/>
    </row>
    <row r="3191" spans="1:64" ht="12.75" customHeight="1" x14ac:dyDescent="0.25">
      <c r="A3191" s="356"/>
      <c r="B3191" s="225"/>
      <c r="C3191" s="272"/>
      <c r="D3191" s="357"/>
      <c r="E3191" s="226"/>
      <c r="F3191" s="909"/>
      <c r="G3191" s="126"/>
      <c r="H3191" s="35"/>
      <c r="I3191" s="36"/>
      <c r="J3191" s="37"/>
      <c r="K3191" s="198" t="s">
        <v>74</v>
      </c>
      <c r="L3191" s="241">
        <v>0</v>
      </c>
      <c r="M3191" s="242">
        <v>0</v>
      </c>
      <c r="N3191" s="201">
        <v>0</v>
      </c>
      <c r="O3191" s="202">
        <v>0</v>
      </c>
      <c r="P3191" s="202">
        <v>0</v>
      </c>
      <c r="Q3191" s="202">
        <v>0</v>
      </c>
      <c r="R3191" s="202">
        <v>0</v>
      </c>
      <c r="S3191" s="202">
        <v>0</v>
      </c>
      <c r="T3191" s="203"/>
      <c r="U3191" s="135">
        <v>0</v>
      </c>
      <c r="V3191" s="135">
        <v>0</v>
      </c>
      <c r="W3191" s="202">
        <v>0</v>
      </c>
      <c r="X3191" s="202">
        <v>0</v>
      </c>
      <c r="Y3191" s="203"/>
      <c r="Z3191" s="135">
        <v>0</v>
      </c>
      <c r="AA3191" s="204">
        <v>0</v>
      </c>
      <c r="AB3191" s="202">
        <v>0</v>
      </c>
      <c r="AC3191" s="202">
        <v>0</v>
      </c>
      <c r="AD3191" s="202">
        <v>0</v>
      </c>
      <c r="AE3191" s="202">
        <v>0</v>
      </c>
      <c r="AF3191" s="202">
        <v>0</v>
      </c>
      <c r="AG3191" s="203"/>
      <c r="AH3191" s="135">
        <v>0</v>
      </c>
      <c r="AI3191" s="135">
        <v>0</v>
      </c>
      <c r="AJ3191" s="202">
        <v>0</v>
      </c>
      <c r="AK3191" s="202">
        <v>0</v>
      </c>
      <c r="AL3191" s="203"/>
      <c r="AM3191" s="205">
        <v>0</v>
      </c>
      <c r="AN3191" s="119">
        <v>0</v>
      </c>
      <c r="AO3191" s="120">
        <v>0</v>
      </c>
      <c r="AP3191" s="39">
        <v>0</v>
      </c>
      <c r="AQ3191" s="141">
        <v>0</v>
      </c>
      <c r="AR3191" s="141">
        <v>0</v>
      </c>
      <c r="AS3191" s="143">
        <v>0</v>
      </c>
      <c r="AT3191" s="144">
        <v>0</v>
      </c>
      <c r="AU3191" s="141">
        <v>0</v>
      </c>
      <c r="AV3191" s="141">
        <v>0</v>
      </c>
      <c r="AW3191" s="143">
        <v>0</v>
      </c>
      <c r="AY3191" s="146"/>
      <c r="AZ3191" s="1332"/>
    </row>
    <row r="3192" spans="1:64" ht="12.75" customHeight="1" x14ac:dyDescent="0.25">
      <c r="A3192" s="356"/>
      <c r="B3192" s="225"/>
      <c r="C3192" s="272"/>
      <c r="D3192" s="357"/>
      <c r="E3192" s="226"/>
      <c r="F3192" s="909"/>
      <c r="G3192" s="126"/>
      <c r="H3192" s="35"/>
      <c r="I3192" s="36"/>
      <c r="J3192" s="37"/>
      <c r="K3192" s="198" t="s">
        <v>75</v>
      </c>
      <c r="L3192" s="241">
        <v>0</v>
      </c>
      <c r="M3192" s="242">
        <v>0</v>
      </c>
      <c r="N3192" s="201">
        <v>0</v>
      </c>
      <c r="O3192" s="202">
        <v>0</v>
      </c>
      <c r="P3192" s="202">
        <v>0</v>
      </c>
      <c r="Q3192" s="202">
        <v>0</v>
      </c>
      <c r="R3192" s="202">
        <v>0</v>
      </c>
      <c r="S3192" s="202">
        <v>0</v>
      </c>
      <c r="T3192" s="203"/>
      <c r="U3192" s="135">
        <v>0</v>
      </c>
      <c r="V3192" s="135">
        <v>0</v>
      </c>
      <c r="W3192" s="202">
        <v>0</v>
      </c>
      <c r="X3192" s="202">
        <v>0</v>
      </c>
      <c r="Y3192" s="203"/>
      <c r="Z3192" s="135">
        <v>0</v>
      </c>
      <c r="AA3192" s="204">
        <v>0</v>
      </c>
      <c r="AB3192" s="202">
        <v>0</v>
      </c>
      <c r="AC3192" s="202">
        <v>0</v>
      </c>
      <c r="AD3192" s="202">
        <v>0</v>
      </c>
      <c r="AE3192" s="202">
        <v>0</v>
      </c>
      <c r="AF3192" s="202">
        <v>0</v>
      </c>
      <c r="AG3192" s="203"/>
      <c r="AH3192" s="135">
        <v>0</v>
      </c>
      <c r="AI3192" s="135">
        <v>0</v>
      </c>
      <c r="AJ3192" s="202">
        <v>0</v>
      </c>
      <c r="AK3192" s="202">
        <v>0</v>
      </c>
      <c r="AL3192" s="203"/>
      <c r="AM3192" s="205">
        <v>0</v>
      </c>
      <c r="AN3192" s="119">
        <v>0</v>
      </c>
      <c r="AO3192" s="120">
        <v>0</v>
      </c>
      <c r="AP3192" s="39">
        <v>0</v>
      </c>
      <c r="AQ3192" s="141">
        <v>0</v>
      </c>
      <c r="AR3192" s="141">
        <v>0</v>
      </c>
      <c r="AS3192" s="143">
        <v>0</v>
      </c>
      <c r="AT3192" s="144">
        <v>0</v>
      </c>
      <c r="AU3192" s="141">
        <v>0</v>
      </c>
      <c r="AV3192" s="141">
        <v>0</v>
      </c>
      <c r="AW3192" s="143">
        <v>0</v>
      </c>
      <c r="AY3192" s="146"/>
      <c r="AZ3192" s="1332"/>
    </row>
    <row r="3193" spans="1:64" ht="12.75" customHeight="1" x14ac:dyDescent="0.25">
      <c r="A3193" s="356"/>
      <c r="B3193" s="225"/>
      <c r="C3193" s="272"/>
      <c r="D3193" s="357"/>
      <c r="E3193" s="226"/>
      <c r="F3193" s="909"/>
      <c r="G3193" s="126"/>
      <c r="H3193" s="35"/>
      <c r="I3193" s="36"/>
      <c r="J3193" s="37"/>
      <c r="K3193" s="206" t="s">
        <v>76</v>
      </c>
      <c r="L3193" s="241">
        <v>0</v>
      </c>
      <c r="M3193" s="242">
        <v>0</v>
      </c>
      <c r="N3193" s="201">
        <v>0</v>
      </c>
      <c r="O3193" s="202">
        <v>0</v>
      </c>
      <c r="P3193" s="202">
        <v>0</v>
      </c>
      <c r="Q3193" s="202">
        <v>0</v>
      </c>
      <c r="R3193" s="202">
        <v>0</v>
      </c>
      <c r="S3193" s="202">
        <v>0</v>
      </c>
      <c r="T3193" s="203"/>
      <c r="U3193" s="135">
        <v>0</v>
      </c>
      <c r="V3193" s="135">
        <v>0</v>
      </c>
      <c r="W3193" s="202">
        <v>0</v>
      </c>
      <c r="X3193" s="202">
        <v>0</v>
      </c>
      <c r="Y3193" s="203"/>
      <c r="Z3193" s="135">
        <v>0</v>
      </c>
      <c r="AA3193" s="204">
        <v>0</v>
      </c>
      <c r="AB3193" s="202">
        <v>0</v>
      </c>
      <c r="AC3193" s="202">
        <v>0</v>
      </c>
      <c r="AD3193" s="202">
        <v>0</v>
      </c>
      <c r="AE3193" s="202">
        <v>0</v>
      </c>
      <c r="AF3193" s="202">
        <v>0</v>
      </c>
      <c r="AG3193" s="203"/>
      <c r="AH3193" s="135">
        <v>0</v>
      </c>
      <c r="AI3193" s="135">
        <v>0</v>
      </c>
      <c r="AJ3193" s="202">
        <v>0</v>
      </c>
      <c r="AK3193" s="202">
        <v>0</v>
      </c>
      <c r="AL3193" s="203"/>
      <c r="AM3193" s="205">
        <v>0</v>
      </c>
      <c r="AN3193" s="119">
        <v>0</v>
      </c>
      <c r="AO3193" s="120">
        <v>0</v>
      </c>
      <c r="AP3193" s="39">
        <v>0</v>
      </c>
      <c r="AQ3193" s="141">
        <v>0</v>
      </c>
      <c r="AR3193" s="141">
        <v>0</v>
      </c>
      <c r="AS3193" s="143">
        <v>0</v>
      </c>
      <c r="AT3193" s="144">
        <v>0</v>
      </c>
      <c r="AU3193" s="141">
        <v>0</v>
      </c>
      <c r="AV3193" s="141">
        <v>0</v>
      </c>
      <c r="AW3193" s="143">
        <v>0</v>
      </c>
      <c r="AY3193" s="146"/>
      <c r="AZ3193" s="1332"/>
    </row>
    <row r="3194" spans="1:64" ht="12.75" customHeight="1" x14ac:dyDescent="0.25">
      <c r="A3194" s="52"/>
      <c r="B3194" s="43"/>
      <c r="C3194" s="122"/>
      <c r="D3194" s="45"/>
      <c r="F3194" s="47"/>
      <c r="G3194" s="126"/>
      <c r="H3194" s="35"/>
      <c r="I3194" s="36"/>
      <c r="J3194" s="37"/>
      <c r="K3194" s="348"/>
      <c r="L3194" s="604"/>
      <c r="M3194" s="605"/>
      <c r="N3194" s="606"/>
      <c r="O3194" s="607"/>
      <c r="P3194" s="607"/>
      <c r="Q3194" s="607"/>
      <c r="R3194" s="607"/>
      <c r="S3194" s="607"/>
      <c r="T3194" s="608"/>
      <c r="U3194" s="609"/>
      <c r="V3194" s="609"/>
      <c r="W3194" s="610"/>
      <c r="X3194" s="610"/>
      <c r="Y3194" s="608"/>
      <c r="Z3194" s="611"/>
      <c r="AA3194" s="612"/>
      <c r="AB3194" s="607"/>
      <c r="AC3194" s="607"/>
      <c r="AD3194" s="607"/>
      <c r="AE3194" s="607"/>
      <c r="AF3194" s="607"/>
      <c r="AG3194" s="608"/>
      <c r="AH3194" s="609"/>
      <c r="AI3194" s="609"/>
      <c r="AJ3194" s="610"/>
      <c r="AK3194" s="610"/>
      <c r="AL3194" s="608"/>
      <c r="AM3194" s="613"/>
      <c r="AN3194" s="110"/>
      <c r="AO3194" s="109"/>
      <c r="AP3194" s="103"/>
      <c r="AQ3194" s="111"/>
      <c r="AR3194" s="111"/>
      <c r="AS3194" s="112"/>
      <c r="AT3194" s="113"/>
      <c r="AU3194" s="111"/>
      <c r="AV3194" s="111"/>
      <c r="AW3194" s="112"/>
      <c r="AY3194" s="146"/>
      <c r="AZ3194" s="1332"/>
    </row>
    <row r="3195" spans="1:64" ht="12.75" customHeight="1" x14ac:dyDescent="0.25">
      <c r="A3195" s="52"/>
      <c r="B3195" s="43"/>
      <c r="C3195" s="122"/>
      <c r="D3195" s="45"/>
      <c r="F3195" s="47"/>
      <c r="G3195" s="126"/>
      <c r="H3195" s="35"/>
      <c r="I3195" s="36"/>
      <c r="J3195" s="37"/>
      <c r="K3195" s="348"/>
      <c r="L3195" s="604"/>
      <c r="M3195" s="605"/>
      <c r="N3195" s="606"/>
      <c r="O3195" s="607"/>
      <c r="P3195" s="607"/>
      <c r="Q3195" s="607"/>
      <c r="R3195" s="607"/>
      <c r="S3195" s="607"/>
      <c r="T3195" s="608"/>
      <c r="U3195" s="609"/>
      <c r="V3195" s="609"/>
      <c r="W3195" s="610"/>
      <c r="X3195" s="610"/>
      <c r="Y3195" s="608"/>
      <c r="Z3195" s="611"/>
      <c r="AA3195" s="612"/>
      <c r="AB3195" s="607"/>
      <c r="AC3195" s="607"/>
      <c r="AD3195" s="607"/>
      <c r="AE3195" s="607"/>
      <c r="AF3195" s="607"/>
      <c r="AG3195" s="608"/>
      <c r="AH3195" s="609"/>
      <c r="AI3195" s="609"/>
      <c r="AJ3195" s="610"/>
      <c r="AK3195" s="610"/>
      <c r="AL3195" s="608"/>
      <c r="AM3195" s="613"/>
      <c r="AN3195" s="110"/>
      <c r="AO3195" s="109"/>
      <c r="AP3195" s="103"/>
      <c r="AQ3195" s="111"/>
      <c r="AR3195" s="111"/>
      <c r="AS3195" s="112"/>
      <c r="AT3195" s="113"/>
      <c r="AU3195" s="111"/>
      <c r="AV3195" s="111"/>
      <c r="AW3195" s="112"/>
      <c r="AY3195" s="146"/>
      <c r="AZ3195" s="1332"/>
    </row>
    <row r="3196" spans="1:64" ht="12.75" customHeight="1" x14ac:dyDescent="0.25">
      <c r="A3196" s="15"/>
      <c r="C3196" s="367"/>
      <c r="D3196" s="123"/>
      <c r="F3196" s="125"/>
      <c r="G3196" s="126"/>
      <c r="H3196" s="35"/>
      <c r="I3196" s="36"/>
      <c r="J3196" s="37"/>
      <c r="K3196" s="116" t="s">
        <v>3642</v>
      </c>
      <c r="L3196" s="898"/>
      <c r="M3196" s="899"/>
      <c r="N3196" s="201"/>
      <c r="O3196" s="202"/>
      <c r="P3196" s="202"/>
      <c r="Q3196" s="202"/>
      <c r="R3196" s="202"/>
      <c r="S3196" s="202"/>
      <c r="T3196" s="224"/>
      <c r="U3196" s="138"/>
      <c r="V3196" s="138"/>
      <c r="W3196" s="139"/>
      <c r="X3196" s="139"/>
      <c r="Y3196" s="224"/>
      <c r="Z3196" s="210"/>
      <c r="AA3196" s="204"/>
      <c r="AB3196" s="202"/>
      <c r="AC3196" s="202"/>
      <c r="AD3196" s="202"/>
      <c r="AE3196" s="202"/>
      <c r="AF3196" s="202"/>
      <c r="AG3196" s="224"/>
      <c r="AH3196" s="138"/>
      <c r="AI3196" s="138"/>
      <c r="AJ3196" s="139"/>
      <c r="AK3196" s="139"/>
      <c r="AL3196" s="224"/>
      <c r="AM3196" s="140"/>
      <c r="AN3196" s="211"/>
      <c r="AO3196" s="212"/>
      <c r="AP3196" s="39"/>
      <c r="AQ3196" s="141"/>
      <c r="AR3196" s="141"/>
      <c r="AS3196" s="143"/>
      <c r="AU3196" s="141"/>
      <c r="AV3196" s="141"/>
      <c r="AW3196" s="143"/>
      <c r="AY3196" s="146"/>
      <c r="AZ3196" s="1332"/>
    </row>
    <row r="3197" spans="1:64" x14ac:dyDescent="0.25">
      <c r="A3197" s="15"/>
      <c r="C3197" s="367"/>
      <c r="D3197" s="123"/>
      <c r="F3197" s="125"/>
      <c r="G3197" s="126"/>
      <c r="H3197" s="35"/>
      <c r="I3197" s="36"/>
      <c r="J3197" s="37"/>
      <c r="K3197" s="116" t="s">
        <v>236</v>
      </c>
      <c r="L3197" s="898"/>
      <c r="M3197" s="899"/>
      <c r="N3197" s="201"/>
      <c r="O3197" s="202"/>
      <c r="P3197" s="202"/>
      <c r="Q3197" s="202"/>
      <c r="R3197" s="202"/>
      <c r="S3197" s="202"/>
      <c r="T3197" s="224"/>
      <c r="U3197" s="138"/>
      <c r="V3197" s="138"/>
      <c r="W3197" s="139"/>
      <c r="X3197" s="139"/>
      <c r="Y3197" s="224"/>
      <c r="Z3197" s="210"/>
      <c r="AA3197" s="204"/>
      <c r="AB3197" s="202"/>
      <c r="AC3197" s="202"/>
      <c r="AD3197" s="202"/>
      <c r="AE3197" s="202"/>
      <c r="AF3197" s="202"/>
      <c r="AG3197" s="224"/>
      <c r="AH3197" s="138"/>
      <c r="AI3197" s="138"/>
      <c r="AJ3197" s="139"/>
      <c r="AK3197" s="139"/>
      <c r="AL3197" s="224"/>
      <c r="AM3197" s="140"/>
      <c r="AN3197" s="211"/>
      <c r="AO3197" s="212"/>
      <c r="AP3197" s="39"/>
      <c r="AQ3197" s="141"/>
      <c r="AR3197" s="141"/>
      <c r="AS3197" s="143"/>
      <c r="AU3197" s="141"/>
      <c r="AV3197" s="141"/>
      <c r="AW3197" s="143"/>
      <c r="AY3197" s="146"/>
      <c r="AZ3197" s="1332"/>
    </row>
    <row r="3198" spans="1:64" ht="12.75" customHeight="1" x14ac:dyDescent="0.25">
      <c r="A3198" s="15"/>
      <c r="C3198" s="367"/>
      <c r="D3198" s="123"/>
      <c r="F3198" s="125"/>
      <c r="G3198" s="126"/>
      <c r="H3198" s="35"/>
      <c r="I3198" s="36"/>
      <c r="J3198" s="37"/>
      <c r="K3198" s="116"/>
      <c r="L3198" s="898"/>
      <c r="M3198" s="899"/>
      <c r="N3198" s="201"/>
      <c r="O3198" s="202"/>
      <c r="P3198" s="202"/>
      <c r="Q3198" s="202"/>
      <c r="R3198" s="202"/>
      <c r="S3198" s="202"/>
      <c r="T3198" s="224"/>
      <c r="U3198" s="138"/>
      <c r="V3198" s="138"/>
      <c r="W3198" s="139"/>
      <c r="X3198" s="139"/>
      <c r="Y3198" s="224"/>
      <c r="Z3198" s="210"/>
      <c r="AA3198" s="204"/>
      <c r="AB3198" s="202"/>
      <c r="AC3198" s="202"/>
      <c r="AD3198" s="202"/>
      <c r="AE3198" s="202"/>
      <c r="AF3198" s="202"/>
      <c r="AG3198" s="224"/>
      <c r="AH3198" s="138"/>
      <c r="AI3198" s="138"/>
      <c r="AJ3198" s="139"/>
      <c r="AK3198" s="139"/>
      <c r="AL3198" s="224"/>
      <c r="AM3198" s="140"/>
      <c r="AN3198" s="211"/>
      <c r="AO3198" s="212"/>
      <c r="AP3198" s="39"/>
      <c r="AQ3198" s="141"/>
      <c r="AR3198" s="141"/>
      <c r="AS3198" s="143"/>
      <c r="AU3198" s="141"/>
      <c r="AV3198" s="141"/>
      <c r="AW3198" s="143"/>
      <c r="AY3198" s="146"/>
      <c r="AZ3198" s="1332"/>
    </row>
    <row r="3199" spans="1:64" ht="35.1" customHeight="1" x14ac:dyDescent="0.25">
      <c r="A3199" s="15" t="s">
        <v>3501</v>
      </c>
      <c r="B3199" s="225">
        <v>15</v>
      </c>
      <c r="C3199" s="122" t="s">
        <v>1245</v>
      </c>
      <c r="D3199" s="123">
        <v>1000</v>
      </c>
      <c r="E3199" s="226"/>
      <c r="F3199" s="122">
        <v>12</v>
      </c>
      <c r="G3199" s="126">
        <v>1</v>
      </c>
      <c r="H3199" s="35" t="str">
        <f t="shared" si="2412"/>
        <v>001</v>
      </c>
      <c r="I3199" s="36">
        <v>81222000</v>
      </c>
      <c r="J3199" s="37" t="s">
        <v>3643</v>
      </c>
      <c r="K3199" s="281" t="s">
        <v>3644</v>
      </c>
      <c r="L3199" s="232">
        <v>30</v>
      </c>
      <c r="M3199" s="1333">
        <v>30</v>
      </c>
      <c r="N3199" s="130"/>
      <c r="O3199" s="131"/>
      <c r="P3199" s="131"/>
      <c r="Q3199" s="131"/>
      <c r="R3199" s="131"/>
      <c r="S3199" s="131"/>
      <c r="T3199" s="132" t="str">
        <f>IF(SUM(N3199:S3199)=U3199,"OK",SUM(N3199:S3199)-U3199)</f>
        <v>OK</v>
      </c>
      <c r="U3199" s="138"/>
      <c r="V3199" s="138"/>
      <c r="W3199" s="139"/>
      <c r="X3199" s="139"/>
      <c r="Y3199" s="132" t="str">
        <f>IF(SUM(W3199:X3199)=Z3199,"OK",SUM(W3199:X3199)-Z3199)</f>
        <v>OK</v>
      </c>
      <c r="Z3199" s="210"/>
      <c r="AA3199" s="204"/>
      <c r="AB3199" s="202"/>
      <c r="AC3199" s="202"/>
      <c r="AD3199" s="202"/>
      <c r="AE3199" s="202"/>
      <c r="AF3199" s="202"/>
      <c r="AG3199" s="132" t="str">
        <f>IF(SUM(AA3199:AF3199)=AH3199,"OK",SUM(AA3199:AF3199)-AH3199)</f>
        <v>OK</v>
      </c>
      <c r="AH3199" s="138"/>
      <c r="AI3199" s="138"/>
      <c r="AJ3199" s="139"/>
      <c r="AK3199" s="139"/>
      <c r="AL3199" s="132" t="str">
        <f>IF(SUM(AJ3199:AK3199)=AM3199,"OK",SUM(AJ3199:AK3199)-AM3199)</f>
        <v>OK</v>
      </c>
      <c r="AM3199" s="140"/>
      <c r="AN3199" s="119">
        <f>L3199+U3199+V3199+Z3199</f>
        <v>30</v>
      </c>
      <c r="AO3199" s="120">
        <f>M3199+AH3199+AI3199+AM3199</f>
        <v>30</v>
      </c>
      <c r="AP3199" s="39">
        <f>L3199</f>
        <v>30</v>
      </c>
      <c r="AQ3199" s="141">
        <f>AN3199</f>
        <v>30</v>
      </c>
      <c r="AR3199" s="142">
        <f>AQ3199-AP3199</f>
        <v>0</v>
      </c>
      <c r="AS3199" s="143">
        <f>AR3199/AP3199</f>
        <v>0</v>
      </c>
      <c r="AT3199" s="144">
        <f>M3199</f>
        <v>30</v>
      </c>
      <c r="AU3199" s="141">
        <f>AO3199</f>
        <v>30</v>
      </c>
      <c r="AV3199" s="142">
        <f>AU3199-AT3199</f>
        <v>0</v>
      </c>
      <c r="AW3199" s="143">
        <f>AV3199/AT3199</f>
        <v>0</v>
      </c>
      <c r="AY3199" s="146" t="str">
        <f>RIGHT(LEFT(I3199,3),2)&amp;"."&amp;RIGHT(LEFT(I3199,5),2)</f>
        <v>12.22</v>
      </c>
      <c r="AZ3199" s="1332" t="b">
        <f>COUNTIF('[1]Codes SEC'!$B$2:$B$250,Ministres!AY3199)&gt;0</f>
        <v>1</v>
      </c>
    </row>
    <row r="3200" spans="1:64" ht="12.75" customHeight="1" x14ac:dyDescent="0.25">
      <c r="A3200" s="350"/>
      <c r="B3200" s="1334"/>
      <c r="C3200" s="150"/>
      <c r="D3200" s="352"/>
      <c r="E3200" s="1335"/>
      <c r="F3200" s="150"/>
      <c r="G3200" s="154"/>
      <c r="H3200" s="155"/>
      <c r="I3200" s="156"/>
      <c r="J3200" s="157"/>
      <c r="K3200" s="158" t="s">
        <v>70</v>
      </c>
      <c r="L3200" s="159">
        <f t="shared" ref="L3200:AW3201" si="2481">L3199</f>
        <v>30</v>
      </c>
      <c r="M3200" s="1336">
        <f t="shared" si="2481"/>
        <v>30</v>
      </c>
      <c r="N3200" s="1337">
        <f t="shared" si="2481"/>
        <v>0</v>
      </c>
      <c r="O3200" s="1338">
        <f t="shared" si="2481"/>
        <v>0</v>
      </c>
      <c r="P3200" s="1338">
        <f t="shared" si="2481"/>
        <v>0</v>
      </c>
      <c r="Q3200" s="1338">
        <f t="shared" si="2481"/>
        <v>0</v>
      </c>
      <c r="R3200" s="1338">
        <f t="shared" si="2481"/>
        <v>0</v>
      </c>
      <c r="S3200" s="1338">
        <f t="shared" si="2481"/>
        <v>0</v>
      </c>
      <c r="T3200" s="1339"/>
      <c r="U3200" s="1340">
        <f t="shared" si="2481"/>
        <v>0</v>
      </c>
      <c r="V3200" s="1340">
        <f t="shared" si="2481"/>
        <v>0</v>
      </c>
      <c r="W3200" s="1338">
        <f t="shared" si="2481"/>
        <v>0</v>
      </c>
      <c r="X3200" s="1338">
        <f t="shared" si="2481"/>
        <v>0</v>
      </c>
      <c r="Y3200" s="1339"/>
      <c r="Z3200" s="1340">
        <f t="shared" si="2481"/>
        <v>0</v>
      </c>
      <c r="AA3200" s="165">
        <f t="shared" si="2481"/>
        <v>0</v>
      </c>
      <c r="AB3200" s="1338">
        <f t="shared" si="2481"/>
        <v>0</v>
      </c>
      <c r="AC3200" s="1338">
        <f t="shared" si="2481"/>
        <v>0</v>
      </c>
      <c r="AD3200" s="1338">
        <f t="shared" si="2481"/>
        <v>0</v>
      </c>
      <c r="AE3200" s="1338">
        <f t="shared" si="2481"/>
        <v>0</v>
      </c>
      <c r="AF3200" s="1338">
        <f t="shared" si="2481"/>
        <v>0</v>
      </c>
      <c r="AG3200" s="1339"/>
      <c r="AH3200" s="1340">
        <f t="shared" si="2481"/>
        <v>0</v>
      </c>
      <c r="AI3200" s="1340">
        <f t="shared" si="2481"/>
        <v>0</v>
      </c>
      <c r="AJ3200" s="1338">
        <f t="shared" si="2481"/>
        <v>0</v>
      </c>
      <c r="AK3200" s="1338">
        <f t="shared" si="2481"/>
        <v>0</v>
      </c>
      <c r="AL3200" s="1339"/>
      <c r="AM3200" s="1341">
        <f t="shared" si="2481"/>
        <v>0</v>
      </c>
      <c r="AN3200" s="167">
        <f>AN3199</f>
        <v>30</v>
      </c>
      <c r="AO3200" s="1342">
        <f t="shared" si="2481"/>
        <v>30</v>
      </c>
      <c r="AP3200" s="169">
        <f t="shared" si="2481"/>
        <v>30</v>
      </c>
      <c r="AQ3200" s="1343">
        <f t="shared" si="2481"/>
        <v>30</v>
      </c>
      <c r="AR3200" s="1344">
        <f t="shared" si="2481"/>
        <v>0</v>
      </c>
      <c r="AS3200" s="1345">
        <f t="shared" si="2481"/>
        <v>0</v>
      </c>
      <c r="AT3200" s="1346">
        <f t="shared" si="2481"/>
        <v>30</v>
      </c>
      <c r="AU3200" s="1343">
        <f t="shared" si="2481"/>
        <v>30</v>
      </c>
      <c r="AV3200" s="1344">
        <f t="shared" si="2481"/>
        <v>0</v>
      </c>
      <c r="AW3200" s="1345">
        <f t="shared" si="2481"/>
        <v>0</v>
      </c>
      <c r="AY3200" s="146"/>
      <c r="AZ3200" s="1332"/>
    </row>
    <row r="3201" spans="1:64" ht="12.75" customHeight="1" x14ac:dyDescent="0.25">
      <c r="A3201" s="174"/>
      <c r="B3201" s="175"/>
      <c r="C3201" s="908"/>
      <c r="D3201" s="177"/>
      <c r="E3201" s="178"/>
      <c r="F3201" s="177"/>
      <c r="G3201" s="179"/>
      <c r="H3201" s="180"/>
      <c r="I3201" s="181"/>
      <c r="J3201" s="182"/>
      <c r="K3201" s="183" t="s">
        <v>3645</v>
      </c>
      <c r="L3201" s="184">
        <f t="shared" si="2481"/>
        <v>30</v>
      </c>
      <c r="M3201" s="185">
        <f t="shared" si="2481"/>
        <v>30</v>
      </c>
      <c r="N3201" s="186">
        <f t="shared" si="2481"/>
        <v>0</v>
      </c>
      <c r="O3201" s="187">
        <f t="shared" si="2481"/>
        <v>0</v>
      </c>
      <c r="P3201" s="187">
        <f t="shared" si="2481"/>
        <v>0</v>
      </c>
      <c r="Q3201" s="187">
        <f t="shared" si="2481"/>
        <v>0</v>
      </c>
      <c r="R3201" s="187">
        <f t="shared" si="2481"/>
        <v>0</v>
      </c>
      <c r="S3201" s="187">
        <f t="shared" si="2481"/>
        <v>0</v>
      </c>
      <c r="T3201" s="188"/>
      <c r="U3201" s="187">
        <f t="shared" si="2481"/>
        <v>0</v>
      </c>
      <c r="V3201" s="187">
        <f t="shared" si="2481"/>
        <v>0</v>
      </c>
      <c r="W3201" s="187">
        <f t="shared" si="2481"/>
        <v>0</v>
      </c>
      <c r="X3201" s="187">
        <f t="shared" si="2481"/>
        <v>0</v>
      </c>
      <c r="Y3201" s="188"/>
      <c r="Z3201" s="187">
        <f t="shared" si="2481"/>
        <v>0</v>
      </c>
      <c r="AA3201" s="189">
        <f t="shared" si="2481"/>
        <v>0</v>
      </c>
      <c r="AB3201" s="187">
        <f t="shared" si="2481"/>
        <v>0</v>
      </c>
      <c r="AC3201" s="187">
        <f t="shared" si="2481"/>
        <v>0</v>
      </c>
      <c r="AD3201" s="187">
        <f t="shared" si="2481"/>
        <v>0</v>
      </c>
      <c r="AE3201" s="187">
        <f t="shared" si="2481"/>
        <v>0</v>
      </c>
      <c r="AF3201" s="187">
        <f t="shared" si="2481"/>
        <v>0</v>
      </c>
      <c r="AG3201" s="188"/>
      <c r="AH3201" s="187">
        <f t="shared" si="2481"/>
        <v>0</v>
      </c>
      <c r="AI3201" s="187">
        <f t="shared" si="2481"/>
        <v>0</v>
      </c>
      <c r="AJ3201" s="187">
        <f t="shared" si="2481"/>
        <v>0</v>
      </c>
      <c r="AK3201" s="187">
        <f t="shared" si="2481"/>
        <v>0</v>
      </c>
      <c r="AL3201" s="188"/>
      <c r="AM3201" s="190">
        <f t="shared" si="2481"/>
        <v>0</v>
      </c>
      <c r="AN3201" s="191">
        <f>AN3200</f>
        <v>30</v>
      </c>
      <c r="AO3201" s="190">
        <f t="shared" si="2481"/>
        <v>30</v>
      </c>
      <c r="AP3201" s="184">
        <f t="shared" si="2481"/>
        <v>30</v>
      </c>
      <c r="AQ3201" s="192">
        <f t="shared" si="2481"/>
        <v>30</v>
      </c>
      <c r="AR3201" s="193">
        <f t="shared" si="2481"/>
        <v>0</v>
      </c>
      <c r="AS3201" s="194">
        <f t="shared" si="2481"/>
        <v>0</v>
      </c>
      <c r="AT3201" s="195">
        <f t="shared" si="2481"/>
        <v>30</v>
      </c>
      <c r="AU3201" s="192">
        <f t="shared" si="2481"/>
        <v>30</v>
      </c>
      <c r="AV3201" s="193">
        <f t="shared" si="2481"/>
        <v>0</v>
      </c>
      <c r="AW3201" s="194">
        <f t="shared" si="2481"/>
        <v>0</v>
      </c>
      <c r="AY3201" s="146"/>
      <c r="AZ3201" s="1332"/>
    </row>
    <row r="3202" spans="1:64" ht="12.75" customHeight="1" x14ac:dyDescent="0.25">
      <c r="A3202" s="15"/>
      <c r="C3202" s="122"/>
      <c r="D3202" s="123"/>
      <c r="F3202" s="125"/>
      <c r="G3202" s="34"/>
      <c r="H3202" s="35"/>
      <c r="I3202" s="36"/>
      <c r="J3202" s="37"/>
      <c r="K3202" s="198" t="s">
        <v>72</v>
      </c>
      <c r="L3202" s="199">
        <v>0</v>
      </c>
      <c r="M3202" s="200">
        <v>0</v>
      </c>
      <c r="N3202" s="201">
        <v>0</v>
      </c>
      <c r="O3202" s="202">
        <v>0</v>
      </c>
      <c r="P3202" s="202">
        <v>0</v>
      </c>
      <c r="Q3202" s="202">
        <v>0</v>
      </c>
      <c r="R3202" s="202">
        <v>0</v>
      </c>
      <c r="S3202" s="202">
        <v>0</v>
      </c>
      <c r="T3202" s="203"/>
      <c r="U3202" s="135">
        <v>0</v>
      </c>
      <c r="V3202" s="135">
        <v>0</v>
      </c>
      <c r="W3202" s="202">
        <v>0</v>
      </c>
      <c r="X3202" s="202">
        <v>0</v>
      </c>
      <c r="Y3202" s="203"/>
      <c r="Z3202" s="135">
        <v>0</v>
      </c>
      <c r="AA3202" s="204">
        <v>0</v>
      </c>
      <c r="AB3202" s="202">
        <v>0</v>
      </c>
      <c r="AC3202" s="202">
        <v>0</v>
      </c>
      <c r="AD3202" s="202">
        <v>0</v>
      </c>
      <c r="AE3202" s="202">
        <v>0</v>
      </c>
      <c r="AF3202" s="202">
        <v>0</v>
      </c>
      <c r="AG3202" s="203"/>
      <c r="AH3202" s="135">
        <v>0</v>
      </c>
      <c r="AI3202" s="135">
        <v>0</v>
      </c>
      <c r="AJ3202" s="202">
        <v>0</v>
      </c>
      <c r="AK3202" s="202">
        <v>0</v>
      </c>
      <c r="AL3202" s="203"/>
      <c r="AM3202" s="205">
        <v>0</v>
      </c>
      <c r="AN3202" s="119">
        <v>0</v>
      </c>
      <c r="AO3202" s="120">
        <v>0</v>
      </c>
      <c r="AP3202" s="39">
        <v>0</v>
      </c>
      <c r="AQ3202" s="141">
        <v>0</v>
      </c>
      <c r="AR3202" s="141">
        <v>0</v>
      </c>
      <c r="AS3202" s="143">
        <v>0</v>
      </c>
      <c r="AT3202" s="144">
        <v>0</v>
      </c>
      <c r="AU3202" s="141">
        <v>0</v>
      </c>
      <c r="AV3202" s="141">
        <v>0</v>
      </c>
      <c r="AW3202" s="143">
        <v>0</v>
      </c>
      <c r="AY3202" s="146"/>
      <c r="AZ3202" s="1332"/>
    </row>
    <row r="3203" spans="1:64" s="373" customFormat="1" ht="12.75" customHeight="1" x14ac:dyDescent="0.25">
      <c r="A3203" s="356"/>
      <c r="B3203" s="225"/>
      <c r="C3203" s="272"/>
      <c r="D3203" s="357"/>
      <c r="E3203" s="226"/>
      <c r="F3203" s="909"/>
      <c r="G3203" s="126"/>
      <c r="H3203" s="35"/>
      <c r="I3203" s="36"/>
      <c r="J3203" s="37"/>
      <c r="K3203" s="198" t="s">
        <v>73</v>
      </c>
      <c r="L3203" s="241">
        <v>0</v>
      </c>
      <c r="M3203" s="242">
        <v>0</v>
      </c>
      <c r="N3203" s="201">
        <v>0</v>
      </c>
      <c r="O3203" s="202">
        <v>0</v>
      </c>
      <c r="P3203" s="202">
        <v>0</v>
      </c>
      <c r="Q3203" s="202">
        <v>0</v>
      </c>
      <c r="R3203" s="202">
        <v>0</v>
      </c>
      <c r="S3203" s="202">
        <v>0</v>
      </c>
      <c r="T3203" s="203"/>
      <c r="U3203" s="135">
        <v>0</v>
      </c>
      <c r="V3203" s="135">
        <v>0</v>
      </c>
      <c r="W3203" s="202">
        <v>0</v>
      </c>
      <c r="X3203" s="202">
        <v>0</v>
      </c>
      <c r="Y3203" s="203"/>
      <c r="Z3203" s="135">
        <v>0</v>
      </c>
      <c r="AA3203" s="204">
        <v>0</v>
      </c>
      <c r="AB3203" s="202">
        <v>0</v>
      </c>
      <c r="AC3203" s="202">
        <v>0</v>
      </c>
      <c r="AD3203" s="202">
        <v>0</v>
      </c>
      <c r="AE3203" s="202">
        <v>0</v>
      </c>
      <c r="AF3203" s="202">
        <v>0</v>
      </c>
      <c r="AG3203" s="203"/>
      <c r="AH3203" s="135">
        <v>0</v>
      </c>
      <c r="AI3203" s="135">
        <v>0</v>
      </c>
      <c r="AJ3203" s="202">
        <v>0</v>
      </c>
      <c r="AK3203" s="202">
        <v>0</v>
      </c>
      <c r="AL3203" s="203"/>
      <c r="AM3203" s="205">
        <v>0</v>
      </c>
      <c r="AN3203" s="119">
        <v>0</v>
      </c>
      <c r="AO3203" s="120">
        <v>0</v>
      </c>
      <c r="AP3203" s="39">
        <v>0</v>
      </c>
      <c r="AQ3203" s="141">
        <v>0</v>
      </c>
      <c r="AR3203" s="141">
        <v>0</v>
      </c>
      <c r="AS3203" s="143">
        <v>0</v>
      </c>
      <c r="AT3203" s="144">
        <v>0</v>
      </c>
      <c r="AU3203" s="141">
        <v>0</v>
      </c>
      <c r="AV3203" s="141">
        <v>0</v>
      </c>
      <c r="AW3203" s="143">
        <v>0</v>
      </c>
      <c r="AX3203"/>
      <c r="AY3203" s="146"/>
      <c r="AZ3203" s="1332"/>
      <c r="BA3203"/>
      <c r="BB3203"/>
      <c r="BC3203"/>
      <c r="BD3203"/>
      <c r="BE3203"/>
      <c r="BF3203"/>
      <c r="BG3203"/>
      <c r="BH3203"/>
      <c r="BI3203"/>
      <c r="BJ3203"/>
      <c r="BK3203"/>
      <c r="BL3203"/>
    </row>
    <row r="3204" spans="1:64" ht="12.75" customHeight="1" x14ac:dyDescent="0.25">
      <c r="A3204" s="356"/>
      <c r="B3204" s="225"/>
      <c r="C3204" s="272"/>
      <c r="D3204" s="357"/>
      <c r="E3204" s="226"/>
      <c r="F3204" s="909"/>
      <c r="G3204" s="126"/>
      <c r="H3204" s="35"/>
      <c r="I3204" s="36"/>
      <c r="J3204" s="37"/>
      <c r="K3204" s="198" t="s">
        <v>74</v>
      </c>
      <c r="L3204" s="241">
        <v>0</v>
      </c>
      <c r="M3204" s="242">
        <v>0</v>
      </c>
      <c r="N3204" s="201">
        <v>0</v>
      </c>
      <c r="O3204" s="202">
        <v>0</v>
      </c>
      <c r="P3204" s="202">
        <v>0</v>
      </c>
      <c r="Q3204" s="202">
        <v>0</v>
      </c>
      <c r="R3204" s="202">
        <v>0</v>
      </c>
      <c r="S3204" s="202">
        <v>0</v>
      </c>
      <c r="T3204" s="203"/>
      <c r="U3204" s="135">
        <v>0</v>
      </c>
      <c r="V3204" s="135">
        <v>0</v>
      </c>
      <c r="W3204" s="202">
        <v>0</v>
      </c>
      <c r="X3204" s="202">
        <v>0</v>
      </c>
      <c r="Y3204" s="203"/>
      <c r="Z3204" s="135">
        <v>0</v>
      </c>
      <c r="AA3204" s="204">
        <v>0</v>
      </c>
      <c r="AB3204" s="202">
        <v>0</v>
      </c>
      <c r="AC3204" s="202">
        <v>0</v>
      </c>
      <c r="AD3204" s="202">
        <v>0</v>
      </c>
      <c r="AE3204" s="202">
        <v>0</v>
      </c>
      <c r="AF3204" s="202">
        <v>0</v>
      </c>
      <c r="AG3204" s="203"/>
      <c r="AH3204" s="135">
        <v>0</v>
      </c>
      <c r="AI3204" s="135">
        <v>0</v>
      </c>
      <c r="AJ3204" s="202">
        <v>0</v>
      </c>
      <c r="AK3204" s="202">
        <v>0</v>
      </c>
      <c r="AL3204" s="203"/>
      <c r="AM3204" s="205">
        <v>0</v>
      </c>
      <c r="AN3204" s="119">
        <v>0</v>
      </c>
      <c r="AO3204" s="120">
        <v>0</v>
      </c>
      <c r="AP3204" s="39">
        <v>0</v>
      </c>
      <c r="AQ3204" s="141">
        <v>0</v>
      </c>
      <c r="AR3204" s="141">
        <v>0</v>
      </c>
      <c r="AS3204" s="143">
        <v>0</v>
      </c>
      <c r="AT3204" s="144">
        <v>0</v>
      </c>
      <c r="AU3204" s="141">
        <v>0</v>
      </c>
      <c r="AV3204" s="141">
        <v>0</v>
      </c>
      <c r="AW3204" s="143">
        <v>0</v>
      </c>
      <c r="AY3204" s="146"/>
      <c r="AZ3204" s="1332"/>
    </row>
    <row r="3205" spans="1:64" ht="12.75" customHeight="1" x14ac:dyDescent="0.25">
      <c r="A3205" s="356"/>
      <c r="B3205" s="225"/>
      <c r="C3205" s="272"/>
      <c r="D3205" s="357"/>
      <c r="E3205" s="226"/>
      <c r="F3205" s="909"/>
      <c r="G3205" s="126"/>
      <c r="H3205" s="35"/>
      <c r="I3205" s="36"/>
      <c r="J3205" s="37"/>
      <c r="K3205" s="198" t="s">
        <v>75</v>
      </c>
      <c r="L3205" s="241">
        <v>0</v>
      </c>
      <c r="M3205" s="242">
        <v>0</v>
      </c>
      <c r="N3205" s="201">
        <v>0</v>
      </c>
      <c r="O3205" s="202">
        <v>0</v>
      </c>
      <c r="P3205" s="202">
        <v>0</v>
      </c>
      <c r="Q3205" s="202">
        <v>0</v>
      </c>
      <c r="R3205" s="202">
        <v>0</v>
      </c>
      <c r="S3205" s="202">
        <v>0</v>
      </c>
      <c r="T3205" s="203"/>
      <c r="U3205" s="135">
        <v>0</v>
      </c>
      <c r="V3205" s="135">
        <v>0</v>
      </c>
      <c r="W3205" s="202">
        <v>0</v>
      </c>
      <c r="X3205" s="202">
        <v>0</v>
      </c>
      <c r="Y3205" s="203"/>
      <c r="Z3205" s="135">
        <v>0</v>
      </c>
      <c r="AA3205" s="204">
        <v>0</v>
      </c>
      <c r="AB3205" s="202">
        <v>0</v>
      </c>
      <c r="AC3205" s="202">
        <v>0</v>
      </c>
      <c r="AD3205" s="202">
        <v>0</v>
      </c>
      <c r="AE3205" s="202">
        <v>0</v>
      </c>
      <c r="AF3205" s="202">
        <v>0</v>
      </c>
      <c r="AG3205" s="203"/>
      <c r="AH3205" s="135">
        <v>0</v>
      </c>
      <c r="AI3205" s="135">
        <v>0</v>
      </c>
      <c r="AJ3205" s="202">
        <v>0</v>
      </c>
      <c r="AK3205" s="202">
        <v>0</v>
      </c>
      <c r="AL3205" s="203"/>
      <c r="AM3205" s="205">
        <v>0</v>
      </c>
      <c r="AN3205" s="119">
        <v>0</v>
      </c>
      <c r="AO3205" s="120">
        <v>0</v>
      </c>
      <c r="AP3205" s="39">
        <v>0</v>
      </c>
      <c r="AQ3205" s="141">
        <v>0</v>
      </c>
      <c r="AR3205" s="141">
        <v>0</v>
      </c>
      <c r="AS3205" s="143">
        <v>0</v>
      </c>
      <c r="AT3205" s="144">
        <v>0</v>
      </c>
      <c r="AU3205" s="141">
        <v>0</v>
      </c>
      <c r="AV3205" s="141">
        <v>0</v>
      </c>
      <c r="AW3205" s="143">
        <v>0</v>
      </c>
      <c r="AY3205" s="146"/>
      <c r="AZ3205" s="1332"/>
    </row>
    <row r="3206" spans="1:64" ht="12.75" customHeight="1" x14ac:dyDescent="0.25">
      <c r="A3206" s="356"/>
      <c r="B3206" s="225"/>
      <c r="C3206" s="272"/>
      <c r="D3206" s="357"/>
      <c r="E3206" s="226"/>
      <c r="F3206" s="909"/>
      <c r="G3206" s="126"/>
      <c r="H3206" s="35"/>
      <c r="I3206" s="36"/>
      <c r="J3206" s="37"/>
      <c r="K3206" s="206" t="s">
        <v>76</v>
      </c>
      <c r="L3206" s="241">
        <v>0</v>
      </c>
      <c r="M3206" s="242">
        <v>0</v>
      </c>
      <c r="N3206" s="201">
        <v>0</v>
      </c>
      <c r="O3206" s="202">
        <v>0</v>
      </c>
      <c r="P3206" s="202">
        <v>0</v>
      </c>
      <c r="Q3206" s="202">
        <v>0</v>
      </c>
      <c r="R3206" s="202">
        <v>0</v>
      </c>
      <c r="S3206" s="202">
        <v>0</v>
      </c>
      <c r="T3206" s="203"/>
      <c r="U3206" s="135">
        <v>0</v>
      </c>
      <c r="V3206" s="135">
        <v>0</v>
      </c>
      <c r="W3206" s="202">
        <v>0</v>
      </c>
      <c r="X3206" s="202">
        <v>0</v>
      </c>
      <c r="Y3206" s="203"/>
      <c r="Z3206" s="135">
        <v>0</v>
      </c>
      <c r="AA3206" s="204">
        <v>0</v>
      </c>
      <c r="AB3206" s="202">
        <v>0</v>
      </c>
      <c r="AC3206" s="202">
        <v>0</v>
      </c>
      <c r="AD3206" s="202">
        <v>0</v>
      </c>
      <c r="AE3206" s="202">
        <v>0</v>
      </c>
      <c r="AF3206" s="202">
        <v>0</v>
      </c>
      <c r="AG3206" s="203"/>
      <c r="AH3206" s="135">
        <v>0</v>
      </c>
      <c r="AI3206" s="135">
        <v>0</v>
      </c>
      <c r="AJ3206" s="202">
        <v>0</v>
      </c>
      <c r="AK3206" s="202">
        <v>0</v>
      </c>
      <c r="AL3206" s="203"/>
      <c r="AM3206" s="205">
        <v>0</v>
      </c>
      <c r="AN3206" s="119">
        <v>0</v>
      </c>
      <c r="AO3206" s="120">
        <v>0</v>
      </c>
      <c r="AP3206" s="39">
        <v>0</v>
      </c>
      <c r="AQ3206" s="141">
        <v>0</v>
      </c>
      <c r="AR3206" s="141">
        <v>0</v>
      </c>
      <c r="AS3206" s="143">
        <v>0</v>
      </c>
      <c r="AT3206" s="144">
        <v>0</v>
      </c>
      <c r="AU3206" s="141">
        <v>0</v>
      </c>
      <c r="AV3206" s="141">
        <v>0</v>
      </c>
      <c r="AW3206" s="143">
        <v>0</v>
      </c>
      <c r="AY3206" s="146"/>
      <c r="AZ3206" s="1332"/>
    </row>
    <row r="3207" spans="1:64" ht="12.75" customHeight="1" x14ac:dyDescent="0.25">
      <c r="A3207" s="52"/>
      <c r="B3207" s="43"/>
      <c r="C3207" s="122"/>
      <c r="D3207" s="45"/>
      <c r="F3207" s="47"/>
      <c r="G3207" s="126"/>
      <c r="H3207" s="35"/>
      <c r="I3207" s="36"/>
      <c r="J3207" s="37"/>
      <c r="K3207" s="348"/>
      <c r="L3207" s="604"/>
      <c r="M3207" s="605"/>
      <c r="N3207" s="606"/>
      <c r="O3207" s="607"/>
      <c r="P3207" s="607"/>
      <c r="Q3207" s="607"/>
      <c r="R3207" s="607"/>
      <c r="S3207" s="607"/>
      <c r="T3207" s="608"/>
      <c r="U3207" s="609"/>
      <c r="V3207" s="609"/>
      <c r="W3207" s="610"/>
      <c r="X3207" s="610"/>
      <c r="Y3207" s="608"/>
      <c r="Z3207" s="611"/>
      <c r="AA3207" s="612"/>
      <c r="AB3207" s="607"/>
      <c r="AC3207" s="607"/>
      <c r="AD3207" s="607"/>
      <c r="AE3207" s="607"/>
      <c r="AF3207" s="607"/>
      <c r="AG3207" s="608"/>
      <c r="AH3207" s="609"/>
      <c r="AI3207" s="609"/>
      <c r="AJ3207" s="610"/>
      <c r="AK3207" s="610"/>
      <c r="AL3207" s="608"/>
      <c r="AM3207" s="613"/>
      <c r="AN3207" s="110"/>
      <c r="AO3207" s="109"/>
      <c r="AP3207" s="103"/>
      <c r="AQ3207" s="111"/>
      <c r="AR3207" s="111"/>
      <c r="AS3207" s="112"/>
      <c r="AT3207" s="113"/>
      <c r="AU3207" s="111"/>
      <c r="AV3207" s="111"/>
      <c r="AW3207" s="112"/>
      <c r="AY3207" s="146"/>
      <c r="AZ3207" s="1332"/>
    </row>
    <row r="3208" spans="1:64" ht="12.75" customHeight="1" x14ac:dyDescent="0.25">
      <c r="A3208" s="52"/>
      <c r="B3208" s="43"/>
      <c r="C3208" s="122"/>
      <c r="D3208" s="45"/>
      <c r="F3208" s="47"/>
      <c r="G3208" s="126"/>
      <c r="H3208" s="35"/>
      <c r="I3208" s="36"/>
      <c r="J3208" s="37"/>
      <c r="K3208" s="348"/>
      <c r="L3208" s="604"/>
      <c r="M3208" s="605"/>
      <c r="N3208" s="606"/>
      <c r="O3208" s="607"/>
      <c r="P3208" s="607"/>
      <c r="Q3208" s="607"/>
      <c r="R3208" s="607"/>
      <c r="S3208" s="607"/>
      <c r="T3208" s="608"/>
      <c r="U3208" s="609"/>
      <c r="V3208" s="609"/>
      <c r="W3208" s="610"/>
      <c r="X3208" s="610"/>
      <c r="Y3208" s="608"/>
      <c r="Z3208" s="611"/>
      <c r="AA3208" s="612"/>
      <c r="AB3208" s="607"/>
      <c r="AC3208" s="607"/>
      <c r="AD3208" s="607"/>
      <c r="AE3208" s="607"/>
      <c r="AF3208" s="607"/>
      <c r="AG3208" s="608"/>
      <c r="AH3208" s="609"/>
      <c r="AI3208" s="609"/>
      <c r="AJ3208" s="610"/>
      <c r="AK3208" s="610"/>
      <c r="AL3208" s="608"/>
      <c r="AM3208" s="613"/>
      <c r="AN3208" s="110"/>
      <c r="AO3208" s="109"/>
      <c r="AP3208" s="103"/>
      <c r="AQ3208" s="111"/>
      <c r="AR3208" s="111"/>
      <c r="AS3208" s="112"/>
      <c r="AT3208" s="113"/>
      <c r="AU3208" s="111"/>
      <c r="AV3208" s="111"/>
      <c r="AW3208" s="112"/>
      <c r="AY3208" s="146"/>
      <c r="AZ3208" s="1332"/>
    </row>
    <row r="3209" spans="1:64" ht="12.75" customHeight="1" x14ac:dyDescent="0.25">
      <c r="A3209" s="356"/>
      <c r="B3209" s="225"/>
      <c r="C3209" s="272"/>
      <c r="D3209" s="357"/>
      <c r="E3209" s="226"/>
      <c r="F3209" s="909"/>
      <c r="G3209" s="126"/>
      <c r="H3209" s="35"/>
      <c r="I3209" s="36"/>
      <c r="J3209" s="37"/>
      <c r="K3209" s="381" t="s">
        <v>3646</v>
      </c>
      <c r="L3209" s="241"/>
      <c r="M3209" s="242"/>
      <c r="N3209" s="258"/>
      <c r="O3209" s="259"/>
      <c r="P3209" s="259"/>
      <c r="Q3209" s="259"/>
      <c r="R3209" s="259"/>
      <c r="S3209" s="259"/>
      <c r="T3209" s="260"/>
      <c r="U3209" s="261"/>
      <c r="V3209" s="261"/>
      <c r="W3209" s="262"/>
      <c r="X3209" s="262"/>
      <c r="Y3209" s="260"/>
      <c r="Z3209" s="263"/>
      <c r="AA3209" s="264"/>
      <c r="AB3209" s="259"/>
      <c r="AC3209" s="259"/>
      <c r="AD3209" s="259"/>
      <c r="AE3209" s="259"/>
      <c r="AF3209" s="259"/>
      <c r="AG3209" s="260"/>
      <c r="AH3209" s="261"/>
      <c r="AI3209" s="261"/>
      <c r="AJ3209" s="262"/>
      <c r="AK3209" s="262"/>
      <c r="AL3209" s="260"/>
      <c r="AM3209" s="265"/>
      <c r="AN3209" s="266"/>
      <c r="AO3209" s="267"/>
      <c r="AP3209" s="268"/>
      <c r="AQ3209" s="269"/>
      <c r="AR3209" s="269"/>
      <c r="AS3209" s="270"/>
      <c r="AT3209" s="271"/>
      <c r="AU3209" s="269"/>
      <c r="AV3209" s="269"/>
      <c r="AW3209" s="270"/>
      <c r="AY3209" s="146"/>
      <c r="AZ3209" s="1332"/>
    </row>
    <row r="3210" spans="1:64" x14ac:dyDescent="0.25">
      <c r="A3210" s="356"/>
      <c r="B3210" s="225"/>
      <c r="C3210" s="272"/>
      <c r="D3210" s="357"/>
      <c r="E3210" s="226"/>
      <c r="F3210" s="909"/>
      <c r="G3210" s="126"/>
      <c r="H3210" s="35"/>
      <c r="I3210" s="36"/>
      <c r="J3210" s="37"/>
      <c r="K3210" s="381" t="s">
        <v>3647</v>
      </c>
      <c r="L3210" s="241"/>
      <c r="M3210" s="242"/>
      <c r="N3210" s="258"/>
      <c r="O3210" s="259"/>
      <c r="P3210" s="259"/>
      <c r="Q3210" s="259"/>
      <c r="R3210" s="259"/>
      <c r="S3210" s="259"/>
      <c r="T3210" s="260"/>
      <c r="U3210" s="261"/>
      <c r="V3210" s="261"/>
      <c r="W3210" s="262"/>
      <c r="X3210" s="262"/>
      <c r="Y3210" s="260"/>
      <c r="Z3210" s="263"/>
      <c r="AA3210" s="264"/>
      <c r="AB3210" s="259"/>
      <c r="AC3210" s="259"/>
      <c r="AD3210" s="259"/>
      <c r="AE3210" s="259"/>
      <c r="AF3210" s="259"/>
      <c r="AG3210" s="260"/>
      <c r="AH3210" s="261"/>
      <c r="AI3210" s="261"/>
      <c r="AJ3210" s="262"/>
      <c r="AK3210" s="262"/>
      <c r="AL3210" s="260"/>
      <c r="AM3210" s="265"/>
      <c r="AN3210" s="266"/>
      <c r="AO3210" s="267"/>
      <c r="AP3210" s="268"/>
      <c r="AQ3210" s="269"/>
      <c r="AR3210" s="269"/>
      <c r="AS3210" s="270"/>
      <c r="AT3210" s="271"/>
      <c r="AU3210" s="269"/>
      <c r="AV3210" s="269"/>
      <c r="AW3210" s="270"/>
      <c r="AY3210" s="146"/>
      <c r="AZ3210" s="1332"/>
    </row>
    <row r="3211" spans="1:64" ht="12.75" customHeight="1" x14ac:dyDescent="0.25">
      <c r="A3211" s="356"/>
      <c r="B3211" s="225"/>
      <c r="C3211" s="272"/>
      <c r="D3211" s="357"/>
      <c r="E3211" s="226"/>
      <c r="F3211" s="909"/>
      <c r="G3211" s="126"/>
      <c r="H3211" s="35"/>
      <c r="I3211" s="36"/>
      <c r="J3211" s="37"/>
      <c r="K3211" s="493"/>
      <c r="L3211" s="241"/>
      <c r="M3211" s="242"/>
      <c r="N3211" s="258"/>
      <c r="O3211" s="259"/>
      <c r="P3211" s="259"/>
      <c r="Q3211" s="259"/>
      <c r="R3211" s="259"/>
      <c r="S3211" s="259"/>
      <c r="T3211" s="260"/>
      <c r="U3211" s="261"/>
      <c r="V3211" s="261"/>
      <c r="W3211" s="262"/>
      <c r="X3211" s="262"/>
      <c r="Y3211" s="260"/>
      <c r="Z3211" s="263"/>
      <c r="AA3211" s="264"/>
      <c r="AB3211" s="259"/>
      <c r="AC3211" s="259"/>
      <c r="AD3211" s="259"/>
      <c r="AE3211" s="259"/>
      <c r="AF3211" s="259"/>
      <c r="AG3211" s="260"/>
      <c r="AH3211" s="261"/>
      <c r="AI3211" s="261"/>
      <c r="AJ3211" s="262"/>
      <c r="AK3211" s="262"/>
      <c r="AL3211" s="260"/>
      <c r="AM3211" s="265"/>
      <c r="AN3211" s="266"/>
      <c r="AO3211" s="267"/>
      <c r="AP3211" s="268"/>
      <c r="AQ3211" s="269"/>
      <c r="AR3211" s="269"/>
      <c r="AS3211" s="270"/>
      <c r="AT3211" s="271"/>
      <c r="AU3211" s="269"/>
      <c r="AV3211" s="269"/>
      <c r="AW3211" s="270"/>
      <c r="AY3211" s="146"/>
      <c r="AZ3211" s="1332"/>
    </row>
    <row r="3212" spans="1:64" ht="35.1" customHeight="1" x14ac:dyDescent="0.25">
      <c r="A3212" s="15" t="s">
        <v>3501</v>
      </c>
      <c r="B3212" s="225">
        <v>15</v>
      </c>
      <c r="C3212" s="122" t="s">
        <v>1245</v>
      </c>
      <c r="D3212" s="123">
        <v>1000</v>
      </c>
      <c r="E3212" s="226"/>
      <c r="F3212" s="122">
        <v>12</v>
      </c>
      <c r="G3212" s="227">
        <v>1</v>
      </c>
      <c r="H3212" s="228" t="str">
        <f t="shared" si="2412"/>
        <v>056</v>
      </c>
      <c r="I3212" s="229" t="s">
        <v>96</v>
      </c>
      <c r="J3212" s="492" t="s">
        <v>3648</v>
      </c>
      <c r="K3212" s="244" t="s">
        <v>3649</v>
      </c>
      <c r="L3212" s="232">
        <v>31</v>
      </c>
      <c r="M3212" s="233">
        <v>31</v>
      </c>
      <c r="N3212" s="130"/>
      <c r="O3212" s="131"/>
      <c r="P3212" s="131"/>
      <c r="Q3212" s="131"/>
      <c r="R3212" s="131"/>
      <c r="S3212" s="131"/>
      <c r="T3212" s="132" t="str">
        <f t="shared" ref="T3212:T3224" si="2482">IF(SUM(N3212:S3212)=U3212,"OK",SUM(N3212:S3212)-U3212)</f>
        <v>OK</v>
      </c>
      <c r="U3212" s="138"/>
      <c r="V3212" s="138"/>
      <c r="W3212" s="139"/>
      <c r="X3212" s="139"/>
      <c r="Y3212" s="132" t="str">
        <f t="shared" ref="Y3212:Y3224" si="2483">IF(SUM(W3212:X3212)=Z3212,"OK",SUM(W3212:X3212)-Z3212)</f>
        <v>OK</v>
      </c>
      <c r="Z3212" s="210"/>
      <c r="AA3212" s="204"/>
      <c r="AB3212" s="202"/>
      <c r="AC3212" s="202"/>
      <c r="AD3212" s="202"/>
      <c r="AE3212" s="202"/>
      <c r="AF3212" s="202"/>
      <c r="AG3212" s="132" t="str">
        <f t="shared" ref="AG3212:AG3224" si="2484">IF(SUM(AA3212:AF3212)=AH3212,"OK",SUM(AA3212:AF3212)-AH3212)</f>
        <v>OK</v>
      </c>
      <c r="AH3212" s="138"/>
      <c r="AI3212" s="138"/>
      <c r="AJ3212" s="139"/>
      <c r="AK3212" s="139"/>
      <c r="AL3212" s="132" t="str">
        <f t="shared" ref="AL3212:AL3224" si="2485">IF(SUM(AJ3212:AK3212)=AM3212,"OK",SUM(AJ3212:AK3212)-AM3212)</f>
        <v>OK</v>
      </c>
      <c r="AM3212" s="140"/>
      <c r="AN3212" s="119">
        <f t="shared" ref="AN3212:AN3224" si="2486">L3212+U3212+V3212+Z3212</f>
        <v>31</v>
      </c>
      <c r="AO3212" s="120">
        <f t="shared" ref="AO3212:AO3224" si="2487">M3212+AH3212+AI3212+AM3212</f>
        <v>31</v>
      </c>
      <c r="AP3212" s="39">
        <f t="shared" ref="AP3212:AP3224" si="2488">L3212</f>
        <v>31</v>
      </c>
      <c r="AQ3212" s="141">
        <f t="shared" ref="AQ3212:AQ3224" si="2489">AN3212</f>
        <v>31</v>
      </c>
      <c r="AR3212" s="142">
        <f t="shared" ref="AR3212" si="2490">AQ3212-AP3212</f>
        <v>0</v>
      </c>
      <c r="AS3212" s="143">
        <f t="shared" ref="AS3212" si="2491">AR3212/AP3212</f>
        <v>0</v>
      </c>
      <c r="AT3212" s="144">
        <f t="shared" ref="AT3212:AT3224" si="2492">M3212</f>
        <v>31</v>
      </c>
      <c r="AU3212" s="141">
        <f t="shared" ref="AU3212" si="2493">AO3212</f>
        <v>31</v>
      </c>
      <c r="AV3212" s="142">
        <f t="shared" ref="AV3212" si="2494">AU3212-AT3212</f>
        <v>0</v>
      </c>
      <c r="AW3212" s="143">
        <f t="shared" ref="AW3212" si="2495">AV3212/AT3212</f>
        <v>0</v>
      </c>
      <c r="AY3212" s="146" t="str">
        <f t="shared" ref="AY3212:AY3224" si="2496">RIGHT(LEFT(I3212,3),2)&amp;"."&amp;RIGHT(LEFT(I3212,5),2)</f>
        <v>12.11</v>
      </c>
      <c r="AZ3212" s="1332" t="b">
        <f>COUNTIF('[1]Codes SEC'!$B$2:$B$250,Ministres!AY3212)&gt;0</f>
        <v>1</v>
      </c>
    </row>
    <row r="3213" spans="1:64" ht="35.1" customHeight="1" x14ac:dyDescent="0.25">
      <c r="A3213" s="15" t="s">
        <v>3501</v>
      </c>
      <c r="B3213" s="225">
        <v>15</v>
      </c>
      <c r="C3213" s="122" t="s">
        <v>1245</v>
      </c>
      <c r="D3213" s="123">
        <v>1000</v>
      </c>
      <c r="E3213" s="226"/>
      <c r="F3213" s="122">
        <v>12</v>
      </c>
      <c r="G3213" s="227">
        <v>1</v>
      </c>
      <c r="H3213" s="228" t="str">
        <f t="shared" si="2412"/>
        <v>056</v>
      </c>
      <c r="I3213" s="229" t="s">
        <v>96</v>
      </c>
      <c r="J3213" s="492" t="s">
        <v>3650</v>
      </c>
      <c r="K3213" s="493" t="s">
        <v>3651</v>
      </c>
      <c r="L3213" s="232">
        <v>156</v>
      </c>
      <c r="M3213" s="233">
        <v>173</v>
      </c>
      <c r="N3213" s="130"/>
      <c r="O3213" s="131"/>
      <c r="P3213" s="131"/>
      <c r="Q3213" s="131"/>
      <c r="R3213" s="131"/>
      <c r="S3213" s="131"/>
      <c r="T3213" s="132" t="str">
        <f t="shared" si="2482"/>
        <v>OK</v>
      </c>
      <c r="U3213" s="138"/>
      <c r="V3213" s="138"/>
      <c r="W3213" s="139"/>
      <c r="X3213" s="139"/>
      <c r="Y3213" s="132" t="str">
        <f t="shared" si="2483"/>
        <v>OK</v>
      </c>
      <c r="Z3213" s="210"/>
      <c r="AA3213" s="204"/>
      <c r="AB3213" s="202"/>
      <c r="AC3213" s="202"/>
      <c r="AD3213" s="202"/>
      <c r="AE3213" s="202"/>
      <c r="AF3213" s="202"/>
      <c r="AG3213" s="132" t="str">
        <f t="shared" si="2484"/>
        <v>OK</v>
      </c>
      <c r="AH3213" s="138"/>
      <c r="AI3213" s="138"/>
      <c r="AJ3213" s="139"/>
      <c r="AK3213" s="139"/>
      <c r="AL3213" s="132" t="str">
        <f t="shared" si="2485"/>
        <v>OK</v>
      </c>
      <c r="AM3213" s="140"/>
      <c r="AN3213" s="119">
        <f t="shared" si="2486"/>
        <v>156</v>
      </c>
      <c r="AO3213" s="120">
        <f t="shared" si="2487"/>
        <v>173</v>
      </c>
      <c r="AP3213" s="39">
        <f t="shared" si="2488"/>
        <v>156</v>
      </c>
      <c r="AQ3213" s="141">
        <f t="shared" si="2489"/>
        <v>156</v>
      </c>
      <c r="AR3213" s="142">
        <f>AQ3213-AP3213</f>
        <v>0</v>
      </c>
      <c r="AS3213" s="143">
        <f>AR3213/AP3213</f>
        <v>0</v>
      </c>
      <c r="AT3213" s="144">
        <f t="shared" si="2492"/>
        <v>173</v>
      </c>
      <c r="AU3213" s="141">
        <f>AO3213</f>
        <v>173</v>
      </c>
      <c r="AV3213" s="142">
        <f>AU3213-AT3213</f>
        <v>0</v>
      </c>
      <c r="AW3213" s="143">
        <f>AV3213/AT3213</f>
        <v>0</v>
      </c>
      <c r="AY3213" s="146" t="str">
        <f t="shared" si="2496"/>
        <v>12.11</v>
      </c>
      <c r="AZ3213" s="1332" t="b">
        <f>COUNTIF('[1]Codes SEC'!$B$2:$B$250,Ministres!AY3213)&gt;0</f>
        <v>1</v>
      </c>
    </row>
    <row r="3214" spans="1:64" ht="35.1" customHeight="1" x14ac:dyDescent="0.25">
      <c r="A3214" s="15" t="s">
        <v>3501</v>
      </c>
      <c r="B3214" s="225">
        <v>15</v>
      </c>
      <c r="C3214" s="122" t="s">
        <v>1245</v>
      </c>
      <c r="D3214" s="123">
        <v>1000</v>
      </c>
      <c r="E3214" s="226"/>
      <c r="F3214" s="122">
        <v>12</v>
      </c>
      <c r="G3214" s="227">
        <v>1</v>
      </c>
      <c r="H3214" s="228" t="str">
        <f t="shared" si="2412"/>
        <v>056</v>
      </c>
      <c r="I3214" s="229" t="s">
        <v>96</v>
      </c>
      <c r="J3214" s="492" t="s">
        <v>3652</v>
      </c>
      <c r="K3214" s="493" t="s">
        <v>3653</v>
      </c>
      <c r="L3214" s="232">
        <v>300</v>
      </c>
      <c r="M3214" s="233">
        <v>300</v>
      </c>
      <c r="N3214" s="130"/>
      <c r="O3214" s="131"/>
      <c r="P3214" s="131"/>
      <c r="Q3214" s="131"/>
      <c r="R3214" s="131"/>
      <c r="S3214" s="131"/>
      <c r="T3214" s="132" t="str">
        <f t="shared" si="2482"/>
        <v>OK</v>
      </c>
      <c r="U3214" s="138"/>
      <c r="V3214" s="138"/>
      <c r="W3214" s="139"/>
      <c r="X3214" s="139"/>
      <c r="Y3214" s="132" t="str">
        <f t="shared" si="2483"/>
        <v>OK</v>
      </c>
      <c r="Z3214" s="210"/>
      <c r="AA3214" s="204"/>
      <c r="AB3214" s="202"/>
      <c r="AC3214" s="202"/>
      <c r="AD3214" s="202"/>
      <c r="AE3214" s="202"/>
      <c r="AF3214" s="202"/>
      <c r="AG3214" s="132" t="str">
        <f t="shared" si="2484"/>
        <v>OK</v>
      </c>
      <c r="AH3214" s="138"/>
      <c r="AI3214" s="138"/>
      <c r="AJ3214" s="139"/>
      <c r="AK3214" s="139"/>
      <c r="AL3214" s="132" t="str">
        <f t="shared" si="2485"/>
        <v>OK</v>
      </c>
      <c r="AM3214" s="140"/>
      <c r="AN3214" s="119">
        <f t="shared" si="2486"/>
        <v>300</v>
      </c>
      <c r="AO3214" s="120">
        <f t="shared" si="2487"/>
        <v>300</v>
      </c>
      <c r="AP3214" s="39">
        <f t="shared" si="2488"/>
        <v>300</v>
      </c>
      <c r="AQ3214" s="141">
        <f t="shared" si="2489"/>
        <v>300</v>
      </c>
      <c r="AR3214" s="142">
        <f>AQ3214-AP3214</f>
        <v>0</v>
      </c>
      <c r="AS3214" s="143">
        <f>AR3214/AP3214</f>
        <v>0</v>
      </c>
      <c r="AT3214" s="144">
        <f t="shared" si="2492"/>
        <v>300</v>
      </c>
      <c r="AU3214" s="141">
        <f>AO3214</f>
        <v>300</v>
      </c>
      <c r="AV3214" s="142">
        <f>AU3214-AT3214</f>
        <v>0</v>
      </c>
      <c r="AW3214" s="143">
        <f>AV3214/AT3214</f>
        <v>0</v>
      </c>
      <c r="AY3214" s="146" t="str">
        <f t="shared" si="2496"/>
        <v>12.11</v>
      </c>
      <c r="AZ3214" s="1332" t="b">
        <f>COUNTIF('[1]Codes SEC'!$B$2:$B$250,Ministres!AY3214)&gt;0</f>
        <v>1</v>
      </c>
    </row>
    <row r="3215" spans="1:64" ht="35.1" customHeight="1" x14ac:dyDescent="0.25">
      <c r="A3215" s="15" t="s">
        <v>3501</v>
      </c>
      <c r="B3215" s="225">
        <v>15</v>
      </c>
      <c r="C3215" s="122" t="s">
        <v>1245</v>
      </c>
      <c r="D3215" s="123">
        <v>1000</v>
      </c>
      <c r="F3215" s="125">
        <v>6</v>
      </c>
      <c r="G3215" s="126">
        <v>1</v>
      </c>
      <c r="H3215" s="35" t="str">
        <f t="shared" ref="H3215:H3278" si="2497">LEFT(J3215,3)</f>
        <v>056</v>
      </c>
      <c r="I3215" s="36" t="s">
        <v>204</v>
      </c>
      <c r="J3215" s="37" t="s">
        <v>3654</v>
      </c>
      <c r="K3215" s="231" t="s">
        <v>3655</v>
      </c>
      <c r="L3215" s="241">
        <v>0</v>
      </c>
      <c r="M3215" s="242">
        <v>0</v>
      </c>
      <c r="N3215" s="130"/>
      <c r="O3215" s="131"/>
      <c r="P3215" s="131"/>
      <c r="Q3215" s="131"/>
      <c r="R3215" s="131"/>
      <c r="S3215" s="131"/>
      <c r="T3215" s="132" t="str">
        <f t="shared" si="2482"/>
        <v>OK</v>
      </c>
      <c r="U3215" s="138"/>
      <c r="V3215" s="138"/>
      <c r="W3215" s="139"/>
      <c r="X3215" s="139"/>
      <c r="Y3215" s="132" t="str">
        <f t="shared" si="2483"/>
        <v>OK</v>
      </c>
      <c r="Z3215" s="210"/>
      <c r="AA3215" s="204"/>
      <c r="AB3215" s="202"/>
      <c r="AC3215" s="202"/>
      <c r="AD3215" s="202"/>
      <c r="AE3215" s="202"/>
      <c r="AF3215" s="202"/>
      <c r="AG3215" s="132" t="str">
        <f t="shared" si="2484"/>
        <v>OK</v>
      </c>
      <c r="AH3215" s="138"/>
      <c r="AI3215" s="138"/>
      <c r="AJ3215" s="139"/>
      <c r="AK3215" s="139"/>
      <c r="AL3215" s="132" t="str">
        <f t="shared" si="2485"/>
        <v>OK</v>
      </c>
      <c r="AM3215" s="140"/>
      <c r="AN3215" s="119">
        <f t="shared" si="2486"/>
        <v>0</v>
      </c>
      <c r="AO3215" s="120">
        <f t="shared" si="2487"/>
        <v>0</v>
      </c>
      <c r="AP3215" s="39">
        <f t="shared" si="2488"/>
        <v>0</v>
      </c>
      <c r="AQ3215" s="141">
        <f t="shared" si="2489"/>
        <v>0</v>
      </c>
      <c r="AR3215" s="141">
        <f t="shared" ref="AR3215:AR3224" si="2498">AQ3215-AP3215</f>
        <v>0</v>
      </c>
      <c r="AS3215" s="143" t="e">
        <f t="shared" ref="AS3215:AS3217" si="2499">AR3215/AP3215</f>
        <v>#DIV/0!</v>
      </c>
      <c r="AT3215" s="144">
        <f t="shared" si="2492"/>
        <v>0</v>
      </c>
      <c r="AU3215" s="141">
        <f t="shared" ref="AU3215:AU3224" si="2500">AO3215</f>
        <v>0</v>
      </c>
      <c r="AV3215" s="141">
        <f t="shared" ref="AV3215:AV3224" si="2501">AU3215-AT3215</f>
        <v>0</v>
      </c>
      <c r="AW3215" s="143" t="e">
        <f t="shared" ref="AW3215:AW3217" si="2502">AV3215/AT3215</f>
        <v>#DIV/0!</v>
      </c>
      <c r="AY3215" s="146" t="str">
        <f t="shared" si="2496"/>
        <v>31.32</v>
      </c>
      <c r="AZ3215" s="1332" t="b">
        <f>COUNTIF('[1]Codes SEC'!$B$2:$B$250,Ministres!AY3215)&gt;0</f>
        <v>1</v>
      </c>
    </row>
    <row r="3216" spans="1:64" ht="35.1" customHeight="1" x14ac:dyDescent="0.25">
      <c r="A3216" s="15" t="s">
        <v>3501</v>
      </c>
      <c r="B3216" s="225">
        <v>15</v>
      </c>
      <c r="C3216" s="122" t="s">
        <v>1245</v>
      </c>
      <c r="D3216" s="123">
        <v>1000</v>
      </c>
      <c r="F3216" s="125">
        <v>12</v>
      </c>
      <c r="G3216" s="126">
        <v>1</v>
      </c>
      <c r="H3216" s="35" t="str">
        <f t="shared" si="2497"/>
        <v>056</v>
      </c>
      <c r="I3216" s="36">
        <v>83132000</v>
      </c>
      <c r="J3216" s="37" t="s">
        <v>3656</v>
      </c>
      <c r="K3216" s="231" t="s">
        <v>3657</v>
      </c>
      <c r="L3216" s="241">
        <v>1001</v>
      </c>
      <c r="M3216" s="242">
        <v>1310</v>
      </c>
      <c r="N3216" s="130"/>
      <c r="O3216" s="131"/>
      <c r="P3216" s="131"/>
      <c r="Q3216" s="131"/>
      <c r="R3216" s="131"/>
      <c r="S3216" s="131"/>
      <c r="T3216" s="132" t="str">
        <f t="shared" si="2482"/>
        <v>OK</v>
      </c>
      <c r="U3216" s="138"/>
      <c r="V3216" s="138"/>
      <c r="W3216" s="139"/>
      <c r="X3216" s="139"/>
      <c r="Y3216" s="132" t="str">
        <f t="shared" si="2483"/>
        <v>OK</v>
      </c>
      <c r="Z3216" s="210"/>
      <c r="AA3216" s="204"/>
      <c r="AB3216" s="202"/>
      <c r="AC3216" s="202"/>
      <c r="AD3216" s="202"/>
      <c r="AE3216" s="202"/>
      <c r="AF3216" s="202"/>
      <c r="AG3216" s="132" t="str">
        <f t="shared" si="2484"/>
        <v>OK</v>
      </c>
      <c r="AH3216" s="138"/>
      <c r="AI3216" s="138"/>
      <c r="AJ3216" s="139"/>
      <c r="AK3216" s="139"/>
      <c r="AL3216" s="132" t="str">
        <f t="shared" si="2485"/>
        <v>OK</v>
      </c>
      <c r="AM3216" s="140"/>
      <c r="AN3216" s="119">
        <f t="shared" si="2486"/>
        <v>1001</v>
      </c>
      <c r="AO3216" s="120">
        <f t="shared" si="2487"/>
        <v>1310</v>
      </c>
      <c r="AP3216" s="39">
        <f t="shared" si="2488"/>
        <v>1001</v>
      </c>
      <c r="AQ3216" s="141">
        <f t="shared" si="2489"/>
        <v>1001</v>
      </c>
      <c r="AR3216" s="141">
        <f t="shared" si="2498"/>
        <v>0</v>
      </c>
      <c r="AS3216" s="143">
        <f t="shared" si="2499"/>
        <v>0</v>
      </c>
      <c r="AT3216" s="144">
        <f t="shared" si="2492"/>
        <v>1310</v>
      </c>
      <c r="AU3216" s="141">
        <f t="shared" si="2500"/>
        <v>1310</v>
      </c>
      <c r="AV3216" s="141">
        <f t="shared" si="2501"/>
        <v>0</v>
      </c>
      <c r="AW3216" s="143">
        <f t="shared" si="2502"/>
        <v>0</v>
      </c>
      <c r="AY3216" s="146" t="str">
        <f t="shared" si="2496"/>
        <v>31.32</v>
      </c>
      <c r="AZ3216" s="1332" t="b">
        <f>COUNTIF('[1]Codes SEC'!$B$2:$B$250,Ministres!AY3216)&gt;0</f>
        <v>1</v>
      </c>
    </row>
    <row r="3217" spans="1:64" ht="35.1" customHeight="1" x14ac:dyDescent="0.25">
      <c r="A3217" s="15" t="s">
        <v>3501</v>
      </c>
      <c r="B3217" s="225">
        <v>15</v>
      </c>
      <c r="C3217" s="122" t="s">
        <v>1245</v>
      </c>
      <c r="D3217" s="123">
        <v>1000</v>
      </c>
      <c r="E3217" s="226"/>
      <c r="F3217" s="122">
        <v>12</v>
      </c>
      <c r="G3217" s="227">
        <v>3</v>
      </c>
      <c r="H3217" s="228" t="str">
        <f t="shared" si="2497"/>
        <v>056</v>
      </c>
      <c r="I3217" s="229" t="s">
        <v>207</v>
      </c>
      <c r="J3217" s="492" t="s">
        <v>3658</v>
      </c>
      <c r="K3217" s="231" t="s">
        <v>3659</v>
      </c>
      <c r="L3217" s="232">
        <v>5525</v>
      </c>
      <c r="M3217" s="233">
        <v>5590</v>
      </c>
      <c r="N3217" s="130"/>
      <c r="O3217" s="131"/>
      <c r="P3217" s="131"/>
      <c r="Q3217" s="131"/>
      <c r="R3217" s="131"/>
      <c r="S3217" s="131"/>
      <c r="T3217" s="132" t="str">
        <f t="shared" si="2482"/>
        <v>OK</v>
      </c>
      <c r="U3217" s="138"/>
      <c r="V3217" s="138"/>
      <c r="W3217" s="139"/>
      <c r="X3217" s="139"/>
      <c r="Y3217" s="132" t="str">
        <f t="shared" si="2483"/>
        <v>OK</v>
      </c>
      <c r="Z3217" s="210"/>
      <c r="AA3217" s="204"/>
      <c r="AB3217" s="202"/>
      <c r="AC3217" s="202"/>
      <c r="AD3217" s="202"/>
      <c r="AE3217" s="202"/>
      <c r="AF3217" s="202"/>
      <c r="AG3217" s="132" t="str">
        <f t="shared" si="2484"/>
        <v>OK</v>
      </c>
      <c r="AH3217" s="138"/>
      <c r="AI3217" s="138"/>
      <c r="AJ3217" s="139"/>
      <c r="AK3217" s="139"/>
      <c r="AL3217" s="132" t="str">
        <f t="shared" si="2485"/>
        <v>OK</v>
      </c>
      <c r="AM3217" s="140"/>
      <c r="AN3217" s="119">
        <f t="shared" si="2486"/>
        <v>5525</v>
      </c>
      <c r="AO3217" s="120">
        <f t="shared" si="2487"/>
        <v>5590</v>
      </c>
      <c r="AP3217" s="39">
        <f t="shared" si="2488"/>
        <v>5525</v>
      </c>
      <c r="AQ3217" s="141">
        <f t="shared" si="2489"/>
        <v>5525</v>
      </c>
      <c r="AR3217" s="142">
        <f t="shared" si="2498"/>
        <v>0</v>
      </c>
      <c r="AS3217" s="143">
        <f t="shared" si="2499"/>
        <v>0</v>
      </c>
      <c r="AT3217" s="144">
        <f t="shared" si="2492"/>
        <v>5590</v>
      </c>
      <c r="AU3217" s="141">
        <f t="shared" si="2500"/>
        <v>5590</v>
      </c>
      <c r="AV3217" s="142">
        <f t="shared" si="2501"/>
        <v>0</v>
      </c>
      <c r="AW3217" s="143">
        <f t="shared" si="2502"/>
        <v>0</v>
      </c>
      <c r="AY3217" s="146" t="str">
        <f t="shared" si="2496"/>
        <v>33.00</v>
      </c>
      <c r="AZ3217" s="1332" t="b">
        <f>COUNTIF('[1]Codes SEC'!$B$2:$B$250,Ministres!AY3217)&gt;0</f>
        <v>1</v>
      </c>
    </row>
    <row r="3218" spans="1:64" ht="35.1" customHeight="1" x14ac:dyDescent="0.25">
      <c r="A3218" s="15" t="s">
        <v>3501</v>
      </c>
      <c r="B3218" s="225">
        <v>15</v>
      </c>
      <c r="C3218" s="122" t="s">
        <v>1245</v>
      </c>
      <c r="D3218" s="123">
        <v>1000</v>
      </c>
      <c r="E3218" s="226"/>
      <c r="F3218" s="122">
        <v>12</v>
      </c>
      <c r="G3218" s="227">
        <v>1</v>
      </c>
      <c r="H3218" s="228" t="str">
        <f t="shared" si="2497"/>
        <v>056</v>
      </c>
      <c r="I3218" s="229" t="s">
        <v>1570</v>
      </c>
      <c r="J3218" s="492" t="s">
        <v>3660</v>
      </c>
      <c r="K3218" s="493" t="s">
        <v>3661</v>
      </c>
      <c r="L3218" s="232">
        <v>15</v>
      </c>
      <c r="M3218" s="233">
        <v>15</v>
      </c>
      <c r="N3218" s="130"/>
      <c r="O3218" s="131"/>
      <c r="P3218" s="131"/>
      <c r="Q3218" s="131"/>
      <c r="R3218" s="131"/>
      <c r="S3218" s="131"/>
      <c r="T3218" s="132" t="str">
        <f t="shared" si="2482"/>
        <v>OK</v>
      </c>
      <c r="U3218" s="138"/>
      <c r="V3218" s="138"/>
      <c r="W3218" s="139"/>
      <c r="X3218" s="139"/>
      <c r="Y3218" s="132" t="str">
        <f t="shared" si="2483"/>
        <v>OK</v>
      </c>
      <c r="Z3218" s="210"/>
      <c r="AA3218" s="204"/>
      <c r="AB3218" s="202"/>
      <c r="AC3218" s="202"/>
      <c r="AD3218" s="202"/>
      <c r="AE3218" s="202"/>
      <c r="AF3218" s="202"/>
      <c r="AG3218" s="132" t="str">
        <f t="shared" si="2484"/>
        <v>OK</v>
      </c>
      <c r="AH3218" s="138"/>
      <c r="AI3218" s="138"/>
      <c r="AJ3218" s="139"/>
      <c r="AK3218" s="139"/>
      <c r="AL3218" s="132" t="str">
        <f t="shared" si="2485"/>
        <v>OK</v>
      </c>
      <c r="AM3218" s="140"/>
      <c r="AN3218" s="119">
        <f t="shared" si="2486"/>
        <v>15</v>
      </c>
      <c r="AO3218" s="120">
        <f t="shared" si="2487"/>
        <v>15</v>
      </c>
      <c r="AP3218" s="39">
        <f t="shared" si="2488"/>
        <v>15</v>
      </c>
      <c r="AQ3218" s="141">
        <f t="shared" si="2489"/>
        <v>15</v>
      </c>
      <c r="AR3218" s="142">
        <f t="shared" si="2498"/>
        <v>0</v>
      </c>
      <c r="AS3218" s="143">
        <f>AR3218/AP3218</f>
        <v>0</v>
      </c>
      <c r="AT3218" s="144">
        <f t="shared" si="2492"/>
        <v>15</v>
      </c>
      <c r="AU3218" s="141">
        <f t="shared" si="2500"/>
        <v>15</v>
      </c>
      <c r="AV3218" s="142">
        <f t="shared" si="2501"/>
        <v>0</v>
      </c>
      <c r="AW3218" s="143">
        <f>AV3218/AT3218</f>
        <v>0</v>
      </c>
      <c r="AY3218" s="146" t="str">
        <f t="shared" si="2496"/>
        <v>34.41</v>
      </c>
      <c r="AZ3218" s="1332" t="b">
        <f>COUNTIF('[1]Codes SEC'!$B$2:$B$250,Ministres!AY3218)&gt;0</f>
        <v>1</v>
      </c>
    </row>
    <row r="3219" spans="1:64" ht="35.1" customHeight="1" x14ac:dyDescent="0.25">
      <c r="A3219" s="15" t="s">
        <v>3501</v>
      </c>
      <c r="B3219" s="225">
        <v>15</v>
      </c>
      <c r="C3219" s="122" t="s">
        <v>1245</v>
      </c>
      <c r="D3219" s="123">
        <v>1000</v>
      </c>
      <c r="E3219" s="226"/>
      <c r="F3219" s="122">
        <v>12</v>
      </c>
      <c r="G3219" s="227">
        <v>1</v>
      </c>
      <c r="H3219" s="228" t="str">
        <f t="shared" si="2497"/>
        <v>056</v>
      </c>
      <c r="I3219" s="229" t="s">
        <v>1275</v>
      </c>
      <c r="J3219" s="492" t="s">
        <v>3662</v>
      </c>
      <c r="K3219" s="493" t="s">
        <v>3663</v>
      </c>
      <c r="L3219" s="232">
        <v>117</v>
      </c>
      <c r="M3219" s="233">
        <v>112</v>
      </c>
      <c r="N3219" s="130"/>
      <c r="O3219" s="131"/>
      <c r="P3219" s="131"/>
      <c r="Q3219" s="131"/>
      <c r="R3219" s="131"/>
      <c r="S3219" s="131"/>
      <c r="T3219" s="132" t="str">
        <f t="shared" si="2482"/>
        <v>OK</v>
      </c>
      <c r="U3219" s="138"/>
      <c r="V3219" s="138"/>
      <c r="W3219" s="139"/>
      <c r="X3219" s="139"/>
      <c r="Y3219" s="132" t="str">
        <f t="shared" si="2483"/>
        <v>OK</v>
      </c>
      <c r="Z3219" s="210"/>
      <c r="AA3219" s="204"/>
      <c r="AB3219" s="202"/>
      <c r="AC3219" s="202"/>
      <c r="AD3219" s="202"/>
      <c r="AE3219" s="202"/>
      <c r="AF3219" s="202"/>
      <c r="AG3219" s="132" t="str">
        <f t="shared" si="2484"/>
        <v>OK</v>
      </c>
      <c r="AH3219" s="138"/>
      <c r="AI3219" s="138"/>
      <c r="AJ3219" s="139"/>
      <c r="AK3219" s="139"/>
      <c r="AL3219" s="132" t="str">
        <f t="shared" si="2485"/>
        <v>OK</v>
      </c>
      <c r="AM3219" s="140"/>
      <c r="AN3219" s="119">
        <f t="shared" si="2486"/>
        <v>117</v>
      </c>
      <c r="AO3219" s="120">
        <f t="shared" si="2487"/>
        <v>112</v>
      </c>
      <c r="AP3219" s="39">
        <f t="shared" si="2488"/>
        <v>117</v>
      </c>
      <c r="AQ3219" s="141">
        <f t="shared" si="2489"/>
        <v>117</v>
      </c>
      <c r="AR3219" s="142">
        <f t="shared" si="2498"/>
        <v>0</v>
      </c>
      <c r="AS3219" s="143">
        <f>AR3219/AP3219</f>
        <v>0</v>
      </c>
      <c r="AT3219" s="144">
        <f t="shared" si="2492"/>
        <v>112</v>
      </c>
      <c r="AU3219" s="141">
        <f t="shared" si="2500"/>
        <v>112</v>
      </c>
      <c r="AV3219" s="142">
        <f t="shared" si="2501"/>
        <v>0</v>
      </c>
      <c r="AW3219" s="143">
        <f>AV3219/AT3219</f>
        <v>0</v>
      </c>
      <c r="AY3219" s="146" t="str">
        <f t="shared" si="2496"/>
        <v>35.40</v>
      </c>
      <c r="AZ3219" s="1332" t="b">
        <f>COUNTIF('[1]Codes SEC'!$B$2:$B$250,Ministres!AY3219)&gt;0</f>
        <v>1</v>
      </c>
    </row>
    <row r="3220" spans="1:64" ht="35.1" customHeight="1" x14ac:dyDescent="0.25">
      <c r="A3220" s="15" t="s">
        <v>3501</v>
      </c>
      <c r="B3220" s="225">
        <v>15</v>
      </c>
      <c r="C3220" s="122" t="s">
        <v>1245</v>
      </c>
      <c r="D3220" s="123">
        <v>1000</v>
      </c>
      <c r="E3220" s="494"/>
      <c r="F3220" s="122">
        <v>6</v>
      </c>
      <c r="G3220" s="227">
        <v>1</v>
      </c>
      <c r="H3220" s="228" t="str">
        <f t="shared" si="2497"/>
        <v>056</v>
      </c>
      <c r="I3220" s="229" t="s">
        <v>121</v>
      </c>
      <c r="J3220" s="492" t="s">
        <v>3664</v>
      </c>
      <c r="K3220" s="493" t="s">
        <v>3665</v>
      </c>
      <c r="L3220" s="232">
        <v>0</v>
      </c>
      <c r="M3220" s="233">
        <v>0</v>
      </c>
      <c r="N3220" s="130"/>
      <c r="O3220" s="131"/>
      <c r="P3220" s="131"/>
      <c r="Q3220" s="131"/>
      <c r="R3220" s="131"/>
      <c r="S3220" s="131"/>
      <c r="T3220" s="132" t="str">
        <f t="shared" si="2482"/>
        <v>OK</v>
      </c>
      <c r="U3220" s="138"/>
      <c r="V3220" s="138"/>
      <c r="W3220" s="139"/>
      <c r="X3220" s="139"/>
      <c r="Y3220" s="132" t="str">
        <f t="shared" si="2483"/>
        <v>OK</v>
      </c>
      <c r="Z3220" s="210"/>
      <c r="AA3220" s="204"/>
      <c r="AB3220" s="202"/>
      <c r="AC3220" s="202"/>
      <c r="AD3220" s="202"/>
      <c r="AE3220" s="202"/>
      <c r="AF3220" s="202"/>
      <c r="AG3220" s="132" t="str">
        <f t="shared" si="2484"/>
        <v>OK</v>
      </c>
      <c r="AH3220" s="138"/>
      <c r="AI3220" s="138"/>
      <c r="AJ3220" s="139"/>
      <c r="AK3220" s="139"/>
      <c r="AL3220" s="132" t="str">
        <f t="shared" si="2485"/>
        <v>OK</v>
      </c>
      <c r="AM3220" s="140"/>
      <c r="AN3220" s="119">
        <f t="shared" si="2486"/>
        <v>0</v>
      </c>
      <c r="AO3220" s="120">
        <f t="shared" si="2487"/>
        <v>0</v>
      </c>
      <c r="AP3220" s="39">
        <f t="shared" si="2488"/>
        <v>0</v>
      </c>
      <c r="AQ3220" s="141">
        <f t="shared" si="2489"/>
        <v>0</v>
      </c>
      <c r="AR3220" s="142">
        <f t="shared" si="2498"/>
        <v>0</v>
      </c>
      <c r="AS3220" s="143" t="e">
        <f t="shared" ref="AS3220:AS3222" si="2503">AR3220/AP3220</f>
        <v>#DIV/0!</v>
      </c>
      <c r="AT3220" s="144">
        <f t="shared" si="2492"/>
        <v>0</v>
      </c>
      <c r="AU3220" s="141">
        <f t="shared" si="2500"/>
        <v>0</v>
      </c>
      <c r="AV3220" s="142">
        <f t="shared" si="2501"/>
        <v>0</v>
      </c>
      <c r="AW3220" s="143" t="e">
        <f t="shared" ref="AW3220:AW3222" si="2504">AV3220/AT3220</f>
        <v>#DIV/0!</v>
      </c>
      <c r="AY3220" s="146" t="str">
        <f t="shared" si="2496"/>
        <v>41.40</v>
      </c>
      <c r="AZ3220" s="1332" t="b">
        <f>COUNTIF('[1]Codes SEC'!$B$2:$B$250,Ministres!AY3220)&gt;0</f>
        <v>1</v>
      </c>
    </row>
    <row r="3221" spans="1:64" ht="35.1" customHeight="1" x14ac:dyDescent="0.25">
      <c r="A3221" s="15" t="s">
        <v>3501</v>
      </c>
      <c r="B3221" s="225">
        <v>15</v>
      </c>
      <c r="C3221" s="122" t="s">
        <v>1245</v>
      </c>
      <c r="D3221" s="123">
        <v>1000</v>
      </c>
      <c r="E3221" s="226"/>
      <c r="F3221" s="122">
        <v>12</v>
      </c>
      <c r="G3221" s="227">
        <v>1</v>
      </c>
      <c r="H3221" s="228" t="str">
        <f t="shared" si="2497"/>
        <v>056</v>
      </c>
      <c r="I3221" s="229" t="s">
        <v>121</v>
      </c>
      <c r="J3221" s="492" t="s">
        <v>3666</v>
      </c>
      <c r="K3221" s="493" t="s">
        <v>3667</v>
      </c>
      <c r="L3221" s="232">
        <v>1000</v>
      </c>
      <c r="M3221" s="233">
        <v>1000</v>
      </c>
      <c r="N3221" s="130"/>
      <c r="O3221" s="131"/>
      <c r="P3221" s="131"/>
      <c r="Q3221" s="131"/>
      <c r="R3221" s="131"/>
      <c r="S3221" s="131"/>
      <c r="T3221" s="132" t="str">
        <f t="shared" si="2482"/>
        <v>OK</v>
      </c>
      <c r="U3221" s="138"/>
      <c r="V3221" s="138"/>
      <c r="W3221" s="139"/>
      <c r="X3221" s="139"/>
      <c r="Y3221" s="132" t="str">
        <f t="shared" si="2483"/>
        <v>OK</v>
      </c>
      <c r="Z3221" s="210"/>
      <c r="AA3221" s="204"/>
      <c r="AB3221" s="202"/>
      <c r="AC3221" s="202"/>
      <c r="AD3221" s="202"/>
      <c r="AE3221" s="202"/>
      <c r="AF3221" s="202"/>
      <c r="AG3221" s="132" t="str">
        <f t="shared" si="2484"/>
        <v>OK</v>
      </c>
      <c r="AH3221" s="138"/>
      <c r="AI3221" s="138"/>
      <c r="AJ3221" s="139"/>
      <c r="AK3221" s="139"/>
      <c r="AL3221" s="132" t="str">
        <f t="shared" si="2485"/>
        <v>OK</v>
      </c>
      <c r="AM3221" s="140"/>
      <c r="AN3221" s="119">
        <f t="shared" si="2486"/>
        <v>1000</v>
      </c>
      <c r="AO3221" s="120">
        <f t="shared" si="2487"/>
        <v>1000</v>
      </c>
      <c r="AP3221" s="39">
        <f t="shared" si="2488"/>
        <v>1000</v>
      </c>
      <c r="AQ3221" s="141">
        <f t="shared" si="2489"/>
        <v>1000</v>
      </c>
      <c r="AR3221" s="142">
        <f t="shared" si="2498"/>
        <v>0</v>
      </c>
      <c r="AS3221" s="143">
        <f t="shared" si="2503"/>
        <v>0</v>
      </c>
      <c r="AT3221" s="144">
        <f t="shared" si="2492"/>
        <v>1000</v>
      </c>
      <c r="AU3221" s="141">
        <f t="shared" si="2500"/>
        <v>1000</v>
      </c>
      <c r="AV3221" s="142">
        <f t="shared" si="2501"/>
        <v>0</v>
      </c>
      <c r="AW3221" s="143">
        <f t="shared" si="2504"/>
        <v>0</v>
      </c>
      <c r="AY3221" s="146" t="str">
        <f t="shared" si="2496"/>
        <v>41.40</v>
      </c>
      <c r="AZ3221" s="1332" t="b">
        <f>COUNTIF('[1]Codes SEC'!$B$2:$B$250,Ministres!AY3221)&gt;0</f>
        <v>1</v>
      </c>
    </row>
    <row r="3222" spans="1:64" ht="35.1" customHeight="1" x14ac:dyDescent="0.25">
      <c r="A3222" s="15" t="s">
        <v>3501</v>
      </c>
      <c r="B3222" s="225">
        <v>15</v>
      </c>
      <c r="C3222" s="122" t="s">
        <v>1245</v>
      </c>
      <c r="D3222" s="123">
        <v>1000</v>
      </c>
      <c r="E3222" s="494"/>
      <c r="F3222" s="122">
        <v>12</v>
      </c>
      <c r="G3222" s="227">
        <v>1</v>
      </c>
      <c r="H3222" s="228" t="str">
        <f t="shared" si="2497"/>
        <v>056</v>
      </c>
      <c r="I3222" s="229" t="s">
        <v>296</v>
      </c>
      <c r="J3222" s="492" t="s">
        <v>3668</v>
      </c>
      <c r="K3222" s="231" t="s">
        <v>3669</v>
      </c>
      <c r="L3222" s="232">
        <v>1300</v>
      </c>
      <c r="M3222" s="233">
        <v>1300</v>
      </c>
      <c r="N3222" s="130"/>
      <c r="O3222" s="131"/>
      <c r="P3222" s="131"/>
      <c r="Q3222" s="131"/>
      <c r="R3222" s="131"/>
      <c r="S3222" s="131"/>
      <c r="T3222" s="132" t="str">
        <f t="shared" si="2482"/>
        <v>OK</v>
      </c>
      <c r="U3222" s="138"/>
      <c r="V3222" s="138"/>
      <c r="W3222" s="139"/>
      <c r="X3222" s="139"/>
      <c r="Y3222" s="132" t="str">
        <f t="shared" si="2483"/>
        <v>OK</v>
      </c>
      <c r="Z3222" s="210"/>
      <c r="AA3222" s="204"/>
      <c r="AB3222" s="202"/>
      <c r="AC3222" s="202"/>
      <c r="AD3222" s="202"/>
      <c r="AE3222" s="202"/>
      <c r="AF3222" s="202"/>
      <c r="AG3222" s="132" t="str">
        <f t="shared" si="2484"/>
        <v>OK</v>
      </c>
      <c r="AH3222" s="138"/>
      <c r="AI3222" s="138"/>
      <c r="AJ3222" s="139"/>
      <c r="AK3222" s="139"/>
      <c r="AL3222" s="132" t="str">
        <f t="shared" si="2485"/>
        <v>OK</v>
      </c>
      <c r="AM3222" s="140"/>
      <c r="AN3222" s="119">
        <f t="shared" si="2486"/>
        <v>1300</v>
      </c>
      <c r="AO3222" s="120">
        <f t="shared" si="2487"/>
        <v>1300</v>
      </c>
      <c r="AP3222" s="39">
        <f t="shared" si="2488"/>
        <v>1300</v>
      </c>
      <c r="AQ3222" s="141">
        <f t="shared" si="2489"/>
        <v>1300</v>
      </c>
      <c r="AR3222" s="142">
        <f t="shared" si="2498"/>
        <v>0</v>
      </c>
      <c r="AS3222" s="143">
        <f t="shared" si="2503"/>
        <v>0</v>
      </c>
      <c r="AT3222" s="144">
        <f t="shared" si="2492"/>
        <v>1300</v>
      </c>
      <c r="AU3222" s="141">
        <f t="shared" si="2500"/>
        <v>1300</v>
      </c>
      <c r="AV3222" s="142">
        <f t="shared" si="2501"/>
        <v>0</v>
      </c>
      <c r="AW3222" s="143">
        <f t="shared" si="2504"/>
        <v>0</v>
      </c>
      <c r="AY3222" s="146" t="str">
        <f t="shared" si="2496"/>
        <v>43.22</v>
      </c>
      <c r="AZ3222" s="1332" t="b">
        <f>COUNTIF('[1]Codes SEC'!$B$2:$B$250,Ministres!AY3222)&gt;0</f>
        <v>1</v>
      </c>
    </row>
    <row r="3223" spans="1:64" ht="35.1" customHeight="1" x14ac:dyDescent="0.25">
      <c r="A3223" s="15" t="s">
        <v>3501</v>
      </c>
      <c r="B3223" s="225" t="s">
        <v>1248</v>
      </c>
      <c r="C3223" s="122" t="s">
        <v>1245</v>
      </c>
      <c r="D3223" s="123">
        <v>1000</v>
      </c>
      <c r="E3223" s="226"/>
      <c r="F3223" s="122" t="s">
        <v>1336</v>
      </c>
      <c r="G3223" s="227"/>
      <c r="H3223" s="228" t="str">
        <f t="shared" si="2497"/>
        <v>056</v>
      </c>
      <c r="I3223" s="229">
        <v>84322000</v>
      </c>
      <c r="J3223" s="230" t="s">
        <v>3670</v>
      </c>
      <c r="K3223" s="231" t="s">
        <v>3671</v>
      </c>
      <c r="L3223" s="232">
        <v>0</v>
      </c>
      <c r="M3223" s="233">
        <v>0</v>
      </c>
      <c r="N3223" s="130"/>
      <c r="O3223" s="131"/>
      <c r="P3223" s="131"/>
      <c r="Q3223" s="131"/>
      <c r="R3223" s="131"/>
      <c r="S3223" s="131"/>
      <c r="T3223" s="132" t="str">
        <f>IF(SUM(N3223:S3223)=U3223,"OK",SUM(N3223:S3223)-U3223)</f>
        <v>OK</v>
      </c>
      <c r="U3223" s="138"/>
      <c r="V3223" s="138"/>
      <c r="W3223" s="139"/>
      <c r="X3223" s="139"/>
      <c r="Y3223" s="132" t="str">
        <f>IF(SUM(W3223:X3223)=Z3223,"OK",SUM(W3223:X3223)-Z3223)</f>
        <v>OK</v>
      </c>
      <c r="Z3223" s="210"/>
      <c r="AA3223" s="204"/>
      <c r="AB3223" s="202"/>
      <c r="AC3223" s="202"/>
      <c r="AD3223" s="202"/>
      <c r="AE3223" s="202"/>
      <c r="AF3223" s="202"/>
      <c r="AG3223" s="132" t="str">
        <f>IF(SUM(AA3223:AF3223)=AH3223,"OK",SUM(AA3223:AF3223)-AH3223)</f>
        <v>OK</v>
      </c>
      <c r="AH3223" s="138"/>
      <c r="AI3223" s="138"/>
      <c r="AJ3223" s="139"/>
      <c r="AK3223" s="139"/>
      <c r="AL3223" s="132" t="str">
        <f>IF(SUM(AJ3223:AK3223)=AM3223,"OK",SUM(AJ3223:AK3223)-AM3223)</f>
        <v>OK</v>
      </c>
      <c r="AM3223" s="140"/>
      <c r="AN3223" s="119">
        <f>L3223+U3223+V3223+Z3223</f>
        <v>0</v>
      </c>
      <c r="AO3223" s="120">
        <f>M3223+AH3223+AI3223+AM3223</f>
        <v>0</v>
      </c>
      <c r="AP3223" s="39">
        <f>L3223</f>
        <v>0</v>
      </c>
      <c r="AQ3223" s="141">
        <f>AN3223</f>
        <v>0</v>
      </c>
      <c r="AR3223" s="142">
        <f>AQ3223-AP3223</f>
        <v>0</v>
      </c>
      <c r="AS3223" s="143" t="e">
        <f>AR3223/AP3223</f>
        <v>#DIV/0!</v>
      </c>
      <c r="AT3223" s="144">
        <f>M3223</f>
        <v>0</v>
      </c>
      <c r="AU3223" s="141">
        <f>AO3223</f>
        <v>0</v>
      </c>
      <c r="AV3223" s="142">
        <f>AU3223-AT3223</f>
        <v>0</v>
      </c>
      <c r="AW3223" s="143" t="e">
        <f>AV3223/AT3223</f>
        <v>#DIV/0!</v>
      </c>
      <c r="AY3223" s="146" t="str">
        <f t="shared" si="2496"/>
        <v>43.22</v>
      </c>
      <c r="AZ3223" s="1332" t="b">
        <f>COUNTIF('[1]Codes SEC'!$B$2:$B$250,Ministres!AY3223)&gt;0</f>
        <v>1</v>
      </c>
    </row>
    <row r="3224" spans="1:64" ht="35.1" customHeight="1" x14ac:dyDescent="0.25">
      <c r="A3224" s="15" t="s">
        <v>3501</v>
      </c>
      <c r="B3224" s="225">
        <v>15</v>
      </c>
      <c r="C3224" s="122" t="s">
        <v>1245</v>
      </c>
      <c r="D3224" s="123">
        <v>1000</v>
      </c>
      <c r="F3224" s="125">
        <v>12</v>
      </c>
      <c r="G3224" s="126">
        <v>1</v>
      </c>
      <c r="H3224" s="35" t="str">
        <f t="shared" si="2497"/>
        <v>056</v>
      </c>
      <c r="I3224" s="36" t="s">
        <v>1178</v>
      </c>
      <c r="J3224" s="37" t="s">
        <v>3672</v>
      </c>
      <c r="K3224" s="231" t="s">
        <v>3673</v>
      </c>
      <c r="L3224" s="241">
        <v>373</v>
      </c>
      <c r="M3224" s="242">
        <v>373</v>
      </c>
      <c r="N3224" s="130"/>
      <c r="O3224" s="131"/>
      <c r="P3224" s="131"/>
      <c r="Q3224" s="131"/>
      <c r="R3224" s="131"/>
      <c r="S3224" s="131"/>
      <c r="T3224" s="132" t="str">
        <f t="shared" si="2482"/>
        <v>OK</v>
      </c>
      <c r="U3224" s="138"/>
      <c r="V3224" s="138"/>
      <c r="W3224" s="139"/>
      <c r="X3224" s="139"/>
      <c r="Y3224" s="132" t="str">
        <f t="shared" si="2483"/>
        <v>OK</v>
      </c>
      <c r="Z3224" s="210"/>
      <c r="AA3224" s="204"/>
      <c r="AB3224" s="202"/>
      <c r="AC3224" s="202"/>
      <c r="AD3224" s="202"/>
      <c r="AE3224" s="202"/>
      <c r="AF3224" s="202"/>
      <c r="AG3224" s="132" t="str">
        <f t="shared" si="2484"/>
        <v>OK</v>
      </c>
      <c r="AH3224" s="138"/>
      <c r="AI3224" s="138"/>
      <c r="AJ3224" s="139"/>
      <c r="AK3224" s="139"/>
      <c r="AL3224" s="132" t="str">
        <f t="shared" si="2485"/>
        <v>OK</v>
      </c>
      <c r="AM3224" s="140"/>
      <c r="AN3224" s="119">
        <f t="shared" si="2486"/>
        <v>373</v>
      </c>
      <c r="AO3224" s="120">
        <f t="shared" si="2487"/>
        <v>373</v>
      </c>
      <c r="AP3224" s="39">
        <f t="shared" si="2488"/>
        <v>373</v>
      </c>
      <c r="AQ3224" s="141">
        <f t="shared" si="2489"/>
        <v>373</v>
      </c>
      <c r="AR3224" s="141">
        <f t="shared" si="2498"/>
        <v>0</v>
      </c>
      <c r="AS3224" s="143">
        <f t="shared" ref="AS3224" si="2505">AR3224/AP3224</f>
        <v>0</v>
      </c>
      <c r="AT3224" s="144">
        <f t="shared" si="2492"/>
        <v>373</v>
      </c>
      <c r="AU3224" s="141">
        <f t="shared" si="2500"/>
        <v>373</v>
      </c>
      <c r="AV3224" s="141">
        <f t="shared" si="2501"/>
        <v>0</v>
      </c>
      <c r="AW3224" s="143">
        <f t="shared" ref="AW3224" si="2506">AV3224/AT3224</f>
        <v>0</v>
      </c>
      <c r="AY3224" s="146" t="str">
        <f t="shared" si="2496"/>
        <v>43.40</v>
      </c>
      <c r="AZ3224" s="1332" t="b">
        <f>COUNTIF('[1]Codes SEC'!$B$2:$B$250,Ministres!AY3224)&gt;0</f>
        <v>1</v>
      </c>
    </row>
    <row r="3225" spans="1:64" ht="12.75" customHeight="1" x14ac:dyDescent="0.25">
      <c r="A3225" s="350"/>
      <c r="B3225" s="1334"/>
      <c r="C3225" s="150"/>
      <c r="D3225" s="352"/>
      <c r="E3225" s="1335"/>
      <c r="F3225" s="150"/>
      <c r="G3225" s="495"/>
      <c r="H3225" s="496"/>
      <c r="I3225" s="497"/>
      <c r="J3225" s="498"/>
      <c r="K3225" s="158" t="s">
        <v>70</v>
      </c>
      <c r="L3225" s="236">
        <f>L3212+L3215+L3216+L3217+L3218+L3219+L3220+L3221+L3222+L3224+L3213+L3214+L3223</f>
        <v>9818</v>
      </c>
      <c r="M3225" s="1347">
        <f t="shared" ref="M3225:AW3225" si="2507">M3212+M3215+M3216+M3217+M3218+M3219+M3220+M3221+M3222+M3224+M3213+M3214+M3223</f>
        <v>10204</v>
      </c>
      <c r="N3225" s="1337">
        <f t="shared" si="2507"/>
        <v>0</v>
      </c>
      <c r="O3225" s="1338">
        <f t="shared" si="2507"/>
        <v>0</v>
      </c>
      <c r="P3225" s="1338">
        <f t="shared" si="2507"/>
        <v>0</v>
      </c>
      <c r="Q3225" s="1338">
        <f t="shared" si="2507"/>
        <v>0</v>
      </c>
      <c r="R3225" s="1338">
        <f t="shared" si="2507"/>
        <v>0</v>
      </c>
      <c r="S3225" s="1338">
        <f t="shared" si="2507"/>
        <v>0</v>
      </c>
      <c r="T3225" s="1339"/>
      <c r="U3225" s="1340">
        <f t="shared" si="2507"/>
        <v>0</v>
      </c>
      <c r="V3225" s="1340">
        <f t="shared" si="2507"/>
        <v>0</v>
      </c>
      <c r="W3225" s="1338">
        <f t="shared" si="2507"/>
        <v>0</v>
      </c>
      <c r="X3225" s="1338">
        <f t="shared" si="2507"/>
        <v>0</v>
      </c>
      <c r="Y3225" s="1339"/>
      <c r="Z3225" s="1340">
        <f t="shared" si="2507"/>
        <v>0</v>
      </c>
      <c r="AA3225" s="165">
        <f t="shared" si="2507"/>
        <v>0</v>
      </c>
      <c r="AB3225" s="1338">
        <f t="shared" si="2507"/>
        <v>0</v>
      </c>
      <c r="AC3225" s="1338">
        <f t="shared" si="2507"/>
        <v>0</v>
      </c>
      <c r="AD3225" s="1338">
        <f t="shared" si="2507"/>
        <v>0</v>
      </c>
      <c r="AE3225" s="1338">
        <f t="shared" si="2507"/>
        <v>0</v>
      </c>
      <c r="AF3225" s="1338">
        <f t="shared" si="2507"/>
        <v>0</v>
      </c>
      <c r="AG3225" s="1339"/>
      <c r="AH3225" s="1340">
        <f t="shared" si="2507"/>
        <v>0</v>
      </c>
      <c r="AI3225" s="1340">
        <f t="shared" si="2507"/>
        <v>0</v>
      </c>
      <c r="AJ3225" s="1338">
        <f t="shared" si="2507"/>
        <v>0</v>
      </c>
      <c r="AK3225" s="1338">
        <f t="shared" si="2507"/>
        <v>0</v>
      </c>
      <c r="AL3225" s="1339"/>
      <c r="AM3225" s="1341">
        <f t="shared" si="2507"/>
        <v>0</v>
      </c>
      <c r="AN3225" s="167">
        <f t="shared" si="2507"/>
        <v>9818</v>
      </c>
      <c r="AO3225" s="1342">
        <f t="shared" si="2507"/>
        <v>10204</v>
      </c>
      <c r="AP3225" s="169">
        <f t="shared" si="2507"/>
        <v>9818</v>
      </c>
      <c r="AQ3225" s="1343">
        <f t="shared" si="2507"/>
        <v>9818</v>
      </c>
      <c r="AR3225" s="1344">
        <f t="shared" si="2507"/>
        <v>0</v>
      </c>
      <c r="AS3225" s="1345" t="e">
        <f t="shared" si="2507"/>
        <v>#DIV/0!</v>
      </c>
      <c r="AT3225" s="1346">
        <f t="shared" si="2507"/>
        <v>10204</v>
      </c>
      <c r="AU3225" s="1343">
        <f t="shared" si="2507"/>
        <v>10204</v>
      </c>
      <c r="AV3225" s="1344">
        <f t="shared" si="2507"/>
        <v>0</v>
      </c>
      <c r="AW3225" s="1345" t="e">
        <f t="shared" si="2507"/>
        <v>#DIV/0!</v>
      </c>
      <c r="AY3225" s="146"/>
      <c r="AZ3225" s="1348"/>
    </row>
    <row r="3226" spans="1:64" s="1350" customFormat="1" ht="12.75" customHeight="1" x14ac:dyDescent="0.25">
      <c r="A3226" s="356"/>
      <c r="B3226" s="225"/>
      <c r="C3226" s="122"/>
      <c r="D3226" s="357"/>
      <c r="E3226" s="226"/>
      <c r="F3226" s="122"/>
      <c r="G3226" s="227"/>
      <c r="H3226" s="228"/>
      <c r="I3226" s="229"/>
      <c r="J3226" s="492"/>
      <c r="K3226" s="1349"/>
      <c r="L3226" s="241"/>
      <c r="M3226" s="242"/>
      <c r="N3226" s="201"/>
      <c r="O3226" s="202"/>
      <c r="P3226" s="202"/>
      <c r="Q3226" s="202"/>
      <c r="R3226" s="202"/>
      <c r="S3226" s="202"/>
      <c r="T3226" s="224"/>
      <c r="U3226" s="138"/>
      <c r="V3226" s="138"/>
      <c r="W3226" s="139"/>
      <c r="X3226" s="139"/>
      <c r="Y3226" s="224"/>
      <c r="Z3226" s="210"/>
      <c r="AA3226" s="204"/>
      <c r="AB3226" s="202"/>
      <c r="AC3226" s="202"/>
      <c r="AD3226" s="202"/>
      <c r="AE3226" s="202"/>
      <c r="AF3226" s="202"/>
      <c r="AG3226" s="224"/>
      <c r="AH3226" s="138"/>
      <c r="AI3226" s="138"/>
      <c r="AJ3226" s="139"/>
      <c r="AK3226" s="139"/>
      <c r="AL3226" s="224"/>
      <c r="AM3226" s="140"/>
      <c r="AN3226" s="211"/>
      <c r="AO3226" s="212"/>
      <c r="AP3226" s="39"/>
      <c r="AQ3226" s="141"/>
      <c r="AR3226" s="141"/>
      <c r="AS3226" s="143"/>
      <c r="AT3226" s="144"/>
      <c r="AU3226" s="141"/>
      <c r="AV3226" s="141"/>
      <c r="AW3226" s="143"/>
      <c r="AX3226"/>
      <c r="AY3226" s="146"/>
      <c r="AZ3226" s="1348"/>
      <c r="BA3226"/>
      <c r="BB3226"/>
      <c r="BC3226"/>
      <c r="BD3226"/>
      <c r="BE3226"/>
      <c r="BF3226"/>
      <c r="BG3226"/>
      <c r="BH3226"/>
      <c r="BI3226"/>
      <c r="BJ3226"/>
      <c r="BK3226"/>
      <c r="BL3226"/>
    </row>
    <row r="3227" spans="1:64" ht="12.75" customHeight="1" x14ac:dyDescent="0.25">
      <c r="A3227" s="356"/>
      <c r="B3227" s="225"/>
      <c r="C3227" s="122"/>
      <c r="D3227" s="357"/>
      <c r="E3227" s="226"/>
      <c r="F3227" s="122"/>
      <c r="G3227" s="227"/>
      <c r="H3227" s="228"/>
      <c r="I3227" s="229"/>
      <c r="J3227" s="492"/>
      <c r="K3227" s="243" t="s">
        <v>109</v>
      </c>
      <c r="L3227" s="241"/>
      <c r="M3227" s="242"/>
      <c r="N3227" s="201"/>
      <c r="O3227" s="202"/>
      <c r="P3227" s="202"/>
      <c r="Q3227" s="202"/>
      <c r="R3227" s="202"/>
      <c r="S3227" s="202"/>
      <c r="T3227" s="224"/>
      <c r="U3227" s="138"/>
      <c r="V3227" s="138"/>
      <c r="W3227" s="139"/>
      <c r="X3227" s="139"/>
      <c r="Y3227" s="224"/>
      <c r="Z3227" s="210"/>
      <c r="AA3227" s="204"/>
      <c r="AB3227" s="202"/>
      <c r="AC3227" s="202"/>
      <c r="AD3227" s="202"/>
      <c r="AE3227" s="202"/>
      <c r="AF3227" s="202"/>
      <c r="AG3227" s="224"/>
      <c r="AH3227" s="138"/>
      <c r="AI3227" s="138"/>
      <c r="AJ3227" s="139"/>
      <c r="AK3227" s="139"/>
      <c r="AL3227" s="224"/>
      <c r="AM3227" s="140"/>
      <c r="AN3227" s="211"/>
      <c r="AO3227" s="212"/>
      <c r="AP3227" s="39"/>
      <c r="AQ3227" s="141"/>
      <c r="AR3227" s="141"/>
      <c r="AS3227" s="143"/>
      <c r="AU3227" s="141"/>
      <c r="AV3227" s="141"/>
      <c r="AW3227" s="143"/>
      <c r="AY3227" s="146"/>
      <c r="AZ3227" s="1348"/>
    </row>
    <row r="3228" spans="1:64" ht="12.75" customHeight="1" x14ac:dyDescent="0.25">
      <c r="A3228" s="356"/>
      <c r="B3228" s="225"/>
      <c r="C3228" s="122"/>
      <c r="D3228" s="357"/>
      <c r="E3228" s="226"/>
      <c r="F3228" s="122"/>
      <c r="G3228" s="227"/>
      <c r="H3228" s="228"/>
      <c r="I3228" s="229"/>
      <c r="J3228" s="492"/>
      <c r="K3228" s="493"/>
      <c r="L3228" s="241"/>
      <c r="M3228" s="242"/>
      <c r="N3228" s="201"/>
      <c r="O3228" s="202"/>
      <c r="P3228" s="202"/>
      <c r="Q3228" s="202"/>
      <c r="R3228" s="202"/>
      <c r="S3228" s="202"/>
      <c r="T3228" s="224"/>
      <c r="U3228" s="138"/>
      <c r="V3228" s="138"/>
      <c r="W3228" s="139"/>
      <c r="X3228" s="139"/>
      <c r="Y3228" s="224"/>
      <c r="Z3228" s="210"/>
      <c r="AA3228" s="204"/>
      <c r="AB3228" s="202"/>
      <c r="AC3228" s="202"/>
      <c r="AD3228" s="202"/>
      <c r="AE3228" s="202"/>
      <c r="AF3228" s="202"/>
      <c r="AG3228" s="224"/>
      <c r="AH3228" s="138"/>
      <c r="AI3228" s="138"/>
      <c r="AJ3228" s="139"/>
      <c r="AK3228" s="139"/>
      <c r="AL3228" s="224"/>
      <c r="AM3228" s="140"/>
      <c r="AN3228" s="211"/>
      <c r="AO3228" s="212"/>
      <c r="AP3228" s="39"/>
      <c r="AQ3228" s="141"/>
      <c r="AR3228" s="141"/>
      <c r="AS3228" s="143"/>
      <c r="AU3228" s="141"/>
      <c r="AV3228" s="141"/>
      <c r="AW3228" s="143"/>
      <c r="AY3228" s="146"/>
      <c r="AZ3228" s="1348"/>
    </row>
    <row r="3229" spans="1:64" ht="35.1" customHeight="1" x14ac:dyDescent="0.25">
      <c r="A3229" s="15" t="s">
        <v>3501</v>
      </c>
      <c r="B3229" s="225" t="s">
        <v>1248</v>
      </c>
      <c r="C3229" s="122" t="s">
        <v>1245</v>
      </c>
      <c r="D3229" s="123">
        <v>1000</v>
      </c>
      <c r="E3229" s="226"/>
      <c r="F3229" s="122" t="s">
        <v>1336</v>
      </c>
      <c r="G3229" s="227"/>
      <c r="H3229" s="228" t="str">
        <f t="shared" si="2497"/>
        <v>056</v>
      </c>
      <c r="I3229" s="229">
        <v>85111000</v>
      </c>
      <c r="J3229" s="230" t="s">
        <v>3674</v>
      </c>
      <c r="K3229" s="231" t="s">
        <v>3675</v>
      </c>
      <c r="L3229" s="232">
        <v>0</v>
      </c>
      <c r="M3229" s="233">
        <v>0</v>
      </c>
      <c r="N3229" s="130"/>
      <c r="O3229" s="131"/>
      <c r="P3229" s="131"/>
      <c r="Q3229" s="131"/>
      <c r="R3229" s="131"/>
      <c r="S3229" s="131"/>
      <c r="T3229" s="132" t="str">
        <f>IF(SUM(N3229:S3229)=U3229,"OK",SUM(N3229:S3229)-U3229)</f>
        <v>OK</v>
      </c>
      <c r="U3229" s="138"/>
      <c r="V3229" s="138"/>
      <c r="W3229" s="139"/>
      <c r="X3229" s="139"/>
      <c r="Y3229" s="132" t="str">
        <f>IF(SUM(W3229:X3229)=Z3229,"OK",SUM(W3229:X3229)-Z3229)</f>
        <v>OK</v>
      </c>
      <c r="Z3229" s="210"/>
      <c r="AA3229" s="204"/>
      <c r="AB3229" s="202"/>
      <c r="AC3229" s="202"/>
      <c r="AD3229" s="202"/>
      <c r="AE3229" s="202"/>
      <c r="AF3229" s="202"/>
      <c r="AG3229" s="132" t="str">
        <f>IF(SUM(AA3229:AF3229)=AH3229,"OK",SUM(AA3229:AF3229)-AH3229)</f>
        <v>OK</v>
      </c>
      <c r="AH3229" s="138"/>
      <c r="AI3229" s="138"/>
      <c r="AJ3229" s="139"/>
      <c r="AK3229" s="139"/>
      <c r="AL3229" s="132" t="str">
        <f>IF(SUM(AJ3229:AK3229)=AM3229,"OK",SUM(AJ3229:AK3229)-AM3229)</f>
        <v>OK</v>
      </c>
      <c r="AM3229" s="140"/>
      <c r="AN3229" s="119">
        <f>L3229+U3229+V3229+Z3229</f>
        <v>0</v>
      </c>
      <c r="AO3229" s="120">
        <f>M3229+AH3229+AI3229+AM3229</f>
        <v>0</v>
      </c>
      <c r="AP3229" s="39">
        <f>L3229</f>
        <v>0</v>
      </c>
      <c r="AQ3229" s="141">
        <f>AN3229</f>
        <v>0</v>
      </c>
      <c r="AR3229" s="142">
        <f>AQ3229-AP3229</f>
        <v>0</v>
      </c>
      <c r="AS3229" s="143" t="e">
        <f>AR3229/AP3229</f>
        <v>#DIV/0!</v>
      </c>
      <c r="AT3229" s="144">
        <f>M3229</f>
        <v>0</v>
      </c>
      <c r="AU3229" s="141">
        <f>AO3229</f>
        <v>0</v>
      </c>
      <c r="AV3229" s="142">
        <f>AU3229-AT3229</f>
        <v>0</v>
      </c>
      <c r="AW3229" s="143" t="e">
        <f>AV3229/AT3229</f>
        <v>#DIV/0!</v>
      </c>
      <c r="AY3229" s="146" t="str">
        <f t="shared" ref="AY3229:AY3240" si="2508">RIGHT(LEFT(I3229,3),2)&amp;"."&amp;RIGHT(LEFT(I3229,5),2)</f>
        <v>51.11</v>
      </c>
      <c r="AZ3229" s="1348" t="b">
        <f>COUNTIF('[1]Codes SEC'!$B$2:$B$250,Ministres!AY3229)&gt;0</f>
        <v>1</v>
      </c>
    </row>
    <row r="3230" spans="1:64" ht="35.1" customHeight="1" x14ac:dyDescent="0.25">
      <c r="A3230" s="15" t="s">
        <v>3501</v>
      </c>
      <c r="B3230" s="225" t="s">
        <v>1248</v>
      </c>
      <c r="C3230" s="122" t="s">
        <v>1245</v>
      </c>
      <c r="D3230" s="123">
        <v>1000</v>
      </c>
      <c r="E3230" s="226"/>
      <c r="F3230" s="122">
        <v>12</v>
      </c>
      <c r="G3230" s="227"/>
      <c r="H3230" s="228" t="str">
        <f t="shared" si="2497"/>
        <v>056</v>
      </c>
      <c r="I3230" s="229">
        <v>85112000</v>
      </c>
      <c r="J3230" s="230" t="s">
        <v>3676</v>
      </c>
      <c r="K3230" s="231" t="s">
        <v>3677</v>
      </c>
      <c r="L3230" s="232">
        <v>0</v>
      </c>
      <c r="M3230" s="233">
        <v>0</v>
      </c>
      <c r="N3230" s="130"/>
      <c r="O3230" s="131"/>
      <c r="P3230" s="131"/>
      <c r="Q3230" s="131"/>
      <c r="R3230" s="131"/>
      <c r="S3230" s="131"/>
      <c r="T3230" s="132" t="str">
        <f t="shared" ref="T3230:T3240" si="2509">IF(SUM(N3230:S3230)=U3230,"OK",SUM(N3230:S3230)-U3230)</f>
        <v>OK</v>
      </c>
      <c r="U3230" s="138"/>
      <c r="V3230" s="138"/>
      <c r="W3230" s="139"/>
      <c r="X3230" s="139"/>
      <c r="Y3230" s="132" t="str">
        <f t="shared" ref="Y3230:Y3240" si="2510">IF(SUM(W3230:X3230)=Z3230,"OK",SUM(W3230:X3230)-Z3230)</f>
        <v>OK</v>
      </c>
      <c r="Z3230" s="210"/>
      <c r="AA3230" s="204"/>
      <c r="AB3230" s="202"/>
      <c r="AC3230" s="202"/>
      <c r="AD3230" s="202"/>
      <c r="AE3230" s="202"/>
      <c r="AF3230" s="202"/>
      <c r="AG3230" s="132" t="str">
        <f t="shared" ref="AG3230:AG3240" si="2511">IF(SUM(AA3230:AF3230)=AH3230,"OK",SUM(AA3230:AF3230)-AH3230)</f>
        <v>OK</v>
      </c>
      <c r="AH3230" s="138"/>
      <c r="AI3230" s="138"/>
      <c r="AJ3230" s="139"/>
      <c r="AK3230" s="139"/>
      <c r="AL3230" s="132" t="str">
        <f t="shared" ref="AL3230:AL3240" si="2512">IF(SUM(AJ3230:AK3230)=AM3230,"OK",SUM(AJ3230:AK3230)-AM3230)</f>
        <v>OK</v>
      </c>
      <c r="AM3230" s="140"/>
      <c r="AN3230" s="119">
        <f t="shared" ref="AN3230:AN3240" si="2513">L3230+U3230+V3230+Z3230</f>
        <v>0</v>
      </c>
      <c r="AO3230" s="120">
        <f t="shared" ref="AO3230:AO3240" si="2514">M3230+AH3230+AI3230+AM3230</f>
        <v>0</v>
      </c>
      <c r="AP3230" s="39">
        <f t="shared" ref="AP3230:AP3240" si="2515">L3230</f>
        <v>0</v>
      </c>
      <c r="AQ3230" s="141">
        <f t="shared" ref="AQ3230:AQ3240" si="2516">AN3230</f>
        <v>0</v>
      </c>
      <c r="AR3230" s="142">
        <f>AQ3230-AP3230</f>
        <v>0</v>
      </c>
      <c r="AS3230" s="143" t="e">
        <f>AR3230/AP3230</f>
        <v>#DIV/0!</v>
      </c>
      <c r="AT3230" s="144">
        <f t="shared" ref="AT3230:AT3240" si="2517">M3230</f>
        <v>0</v>
      </c>
      <c r="AU3230" s="141">
        <f>AO3230</f>
        <v>0</v>
      </c>
      <c r="AV3230" s="142">
        <f>AU3230-AT3230</f>
        <v>0</v>
      </c>
      <c r="AW3230" s="143" t="e">
        <f>AV3230/AT3230</f>
        <v>#DIV/0!</v>
      </c>
      <c r="AY3230" s="146" t="str">
        <f t="shared" si="2508"/>
        <v>51.12</v>
      </c>
      <c r="AZ3230" s="1348" t="b">
        <f>COUNTIF('[1]Codes SEC'!$B$2:$B$250,Ministres!AY3230)&gt;0</f>
        <v>1</v>
      </c>
    </row>
    <row r="3231" spans="1:64" ht="35.1" customHeight="1" x14ac:dyDescent="0.25">
      <c r="A3231" s="15" t="s">
        <v>3501</v>
      </c>
      <c r="B3231" s="225" t="s">
        <v>1248</v>
      </c>
      <c r="C3231" s="122" t="s">
        <v>1245</v>
      </c>
      <c r="D3231" s="123">
        <v>1000</v>
      </c>
      <c r="E3231" s="226"/>
      <c r="F3231" s="122" t="s">
        <v>1336</v>
      </c>
      <c r="G3231" s="227"/>
      <c r="H3231" s="228" t="str">
        <f t="shared" si="2497"/>
        <v>056</v>
      </c>
      <c r="I3231" s="229">
        <v>85112000</v>
      </c>
      <c r="J3231" s="230" t="s">
        <v>3678</v>
      </c>
      <c r="K3231" s="231" t="s">
        <v>3679</v>
      </c>
      <c r="L3231" s="232">
        <v>0</v>
      </c>
      <c r="M3231" s="233">
        <v>0</v>
      </c>
      <c r="N3231" s="130"/>
      <c r="O3231" s="131"/>
      <c r="P3231" s="131"/>
      <c r="Q3231" s="131"/>
      <c r="R3231" s="131"/>
      <c r="S3231" s="131"/>
      <c r="T3231" s="132" t="str">
        <f>IF(SUM(N3231:S3231)=U3231,"OK",SUM(N3231:S3231)-U3231)</f>
        <v>OK</v>
      </c>
      <c r="U3231" s="138"/>
      <c r="V3231" s="138"/>
      <c r="W3231" s="139"/>
      <c r="X3231" s="139"/>
      <c r="Y3231" s="132" t="str">
        <f>IF(SUM(W3231:X3231)=Z3231,"OK",SUM(W3231:X3231)-Z3231)</f>
        <v>OK</v>
      </c>
      <c r="Z3231" s="210"/>
      <c r="AA3231" s="204"/>
      <c r="AB3231" s="202"/>
      <c r="AC3231" s="202"/>
      <c r="AD3231" s="202"/>
      <c r="AE3231" s="202"/>
      <c r="AF3231" s="202"/>
      <c r="AG3231" s="132" t="str">
        <f>IF(SUM(AA3231:AF3231)=AH3231,"OK",SUM(AA3231:AF3231)-AH3231)</f>
        <v>OK</v>
      </c>
      <c r="AH3231" s="138"/>
      <c r="AI3231" s="138"/>
      <c r="AJ3231" s="139"/>
      <c r="AK3231" s="139"/>
      <c r="AL3231" s="132" t="str">
        <f>IF(SUM(AJ3231:AK3231)=AM3231,"OK",SUM(AJ3231:AK3231)-AM3231)</f>
        <v>OK</v>
      </c>
      <c r="AM3231" s="140"/>
      <c r="AN3231" s="119">
        <f>L3231+U3231+V3231+Z3231</f>
        <v>0</v>
      </c>
      <c r="AO3231" s="120">
        <f>M3231+AH3231+AI3231+AM3231</f>
        <v>0</v>
      </c>
      <c r="AP3231" s="39">
        <f>L3231</f>
        <v>0</v>
      </c>
      <c r="AQ3231" s="141">
        <f>AN3231</f>
        <v>0</v>
      </c>
      <c r="AR3231" s="142">
        <f>AQ3231-AP3231</f>
        <v>0</v>
      </c>
      <c r="AS3231" s="143" t="e">
        <f>AR3231/AP3231</f>
        <v>#DIV/0!</v>
      </c>
      <c r="AT3231" s="144">
        <f>M3231</f>
        <v>0</v>
      </c>
      <c r="AU3231" s="141">
        <f>AO3231</f>
        <v>0</v>
      </c>
      <c r="AV3231" s="142">
        <f>AU3231-AT3231</f>
        <v>0</v>
      </c>
      <c r="AW3231" s="143" t="e">
        <f>AV3231/AT3231</f>
        <v>#DIV/0!</v>
      </c>
      <c r="AY3231" s="146" t="str">
        <f t="shared" si="2508"/>
        <v>51.12</v>
      </c>
      <c r="AZ3231" s="1348" t="b">
        <f>COUNTIF('[1]Codes SEC'!$B$2:$B$250,Ministres!AY3231)&gt;0</f>
        <v>1</v>
      </c>
    </row>
    <row r="3232" spans="1:64" ht="35.1" customHeight="1" x14ac:dyDescent="0.25">
      <c r="A3232" s="15" t="s">
        <v>3501</v>
      </c>
      <c r="B3232" s="225">
        <v>15</v>
      </c>
      <c r="C3232" s="122" t="s">
        <v>1245</v>
      </c>
      <c r="D3232" s="123">
        <v>1000</v>
      </c>
      <c r="E3232" s="226"/>
      <c r="F3232" s="122">
        <v>12</v>
      </c>
      <c r="G3232" s="227">
        <v>1</v>
      </c>
      <c r="H3232" s="228" t="str">
        <f t="shared" si="2497"/>
        <v>056</v>
      </c>
      <c r="I3232" s="229" t="s">
        <v>1265</v>
      </c>
      <c r="J3232" s="492" t="s">
        <v>3680</v>
      </c>
      <c r="K3232" s="244" t="s">
        <v>3681</v>
      </c>
      <c r="L3232" s="232">
        <v>0</v>
      </c>
      <c r="M3232" s="233">
        <v>0</v>
      </c>
      <c r="N3232" s="130"/>
      <c r="O3232" s="131"/>
      <c r="P3232" s="131"/>
      <c r="Q3232" s="131"/>
      <c r="R3232" s="131"/>
      <c r="S3232" s="131"/>
      <c r="T3232" s="132" t="str">
        <f t="shared" si="2509"/>
        <v>OK</v>
      </c>
      <c r="U3232" s="138"/>
      <c r="V3232" s="138"/>
      <c r="W3232" s="139"/>
      <c r="X3232" s="139"/>
      <c r="Y3232" s="132" t="str">
        <f t="shared" si="2510"/>
        <v>OK</v>
      </c>
      <c r="Z3232" s="210"/>
      <c r="AA3232" s="204"/>
      <c r="AB3232" s="202"/>
      <c r="AC3232" s="202"/>
      <c r="AD3232" s="202"/>
      <c r="AE3232" s="202"/>
      <c r="AF3232" s="202"/>
      <c r="AG3232" s="132" t="str">
        <f t="shared" si="2511"/>
        <v>OK</v>
      </c>
      <c r="AH3232" s="138"/>
      <c r="AI3232" s="138"/>
      <c r="AJ3232" s="139"/>
      <c r="AK3232" s="139"/>
      <c r="AL3232" s="132" t="str">
        <f t="shared" si="2512"/>
        <v>OK</v>
      </c>
      <c r="AM3232" s="140"/>
      <c r="AN3232" s="119">
        <f t="shared" si="2513"/>
        <v>0</v>
      </c>
      <c r="AO3232" s="120">
        <f t="shared" si="2514"/>
        <v>0</v>
      </c>
      <c r="AP3232" s="39">
        <f t="shared" si="2515"/>
        <v>0</v>
      </c>
      <c r="AQ3232" s="141">
        <f t="shared" si="2516"/>
        <v>0</v>
      </c>
      <c r="AR3232" s="142">
        <f t="shared" ref="AR3232:AR3240" si="2518">AQ3232-AP3232</f>
        <v>0</v>
      </c>
      <c r="AS3232" s="143" t="e">
        <f t="shared" ref="AS3232:AS3240" si="2519">AR3232/AP3232</f>
        <v>#DIV/0!</v>
      </c>
      <c r="AT3232" s="144">
        <f t="shared" si="2517"/>
        <v>0</v>
      </c>
      <c r="AU3232" s="141">
        <f t="shared" ref="AU3232:AU3240" si="2520">AO3232</f>
        <v>0</v>
      </c>
      <c r="AV3232" s="142">
        <f t="shared" ref="AV3232:AV3240" si="2521">AU3232-AT3232</f>
        <v>0</v>
      </c>
      <c r="AW3232" s="143" t="e">
        <f t="shared" ref="AW3232:AW3240" si="2522">AV3232/AT3232</f>
        <v>#DIV/0!</v>
      </c>
      <c r="AY3232" s="146" t="str">
        <f t="shared" si="2508"/>
        <v>52.10</v>
      </c>
      <c r="AZ3232" s="1348" t="b">
        <f>COUNTIF('[1]Codes SEC'!$B$2:$B$250,Ministres!AY3232)&gt;0</f>
        <v>1</v>
      </c>
    </row>
    <row r="3233" spans="1:64" ht="35.1" customHeight="1" x14ac:dyDescent="0.25">
      <c r="A3233" s="15" t="s">
        <v>3501</v>
      </c>
      <c r="B3233" s="225">
        <v>15</v>
      </c>
      <c r="C3233" s="122" t="s">
        <v>1245</v>
      </c>
      <c r="D3233" s="123">
        <v>1000</v>
      </c>
      <c r="E3233" s="226"/>
      <c r="F3233" s="122">
        <v>6</v>
      </c>
      <c r="G3233" s="227">
        <v>1</v>
      </c>
      <c r="H3233" s="228" t="str">
        <f t="shared" si="2497"/>
        <v>056</v>
      </c>
      <c r="I3233" s="229" t="s">
        <v>1441</v>
      </c>
      <c r="J3233" s="492" t="s">
        <v>3682</v>
      </c>
      <c r="K3233" s="244" t="s">
        <v>3683</v>
      </c>
      <c r="L3233" s="232">
        <v>0</v>
      </c>
      <c r="M3233" s="233">
        <v>0</v>
      </c>
      <c r="N3233" s="130"/>
      <c r="O3233" s="131"/>
      <c r="P3233" s="131"/>
      <c r="Q3233" s="131"/>
      <c r="R3233" s="131"/>
      <c r="S3233" s="131"/>
      <c r="T3233" s="132" t="str">
        <f t="shared" si="2509"/>
        <v>OK</v>
      </c>
      <c r="U3233" s="138"/>
      <c r="V3233" s="138"/>
      <c r="W3233" s="139"/>
      <c r="X3233" s="139"/>
      <c r="Y3233" s="132" t="str">
        <f t="shared" si="2510"/>
        <v>OK</v>
      </c>
      <c r="Z3233" s="210"/>
      <c r="AA3233" s="204"/>
      <c r="AB3233" s="202"/>
      <c r="AC3233" s="202"/>
      <c r="AD3233" s="202"/>
      <c r="AE3233" s="202"/>
      <c r="AF3233" s="202"/>
      <c r="AG3233" s="132" t="str">
        <f t="shared" si="2511"/>
        <v>OK</v>
      </c>
      <c r="AH3233" s="138"/>
      <c r="AI3233" s="138"/>
      <c r="AJ3233" s="139"/>
      <c r="AK3233" s="139"/>
      <c r="AL3233" s="132" t="str">
        <f t="shared" si="2512"/>
        <v>OK</v>
      </c>
      <c r="AM3233" s="140"/>
      <c r="AN3233" s="119">
        <f t="shared" si="2513"/>
        <v>0</v>
      </c>
      <c r="AO3233" s="120">
        <f t="shared" si="2514"/>
        <v>0</v>
      </c>
      <c r="AP3233" s="39">
        <f t="shared" si="2515"/>
        <v>0</v>
      </c>
      <c r="AQ3233" s="141">
        <f t="shared" si="2516"/>
        <v>0</v>
      </c>
      <c r="AR3233" s="142">
        <f t="shared" si="2518"/>
        <v>0</v>
      </c>
      <c r="AS3233" s="143" t="e">
        <f t="shared" si="2519"/>
        <v>#DIV/0!</v>
      </c>
      <c r="AT3233" s="144">
        <f t="shared" si="2517"/>
        <v>0</v>
      </c>
      <c r="AU3233" s="141">
        <f t="shared" si="2520"/>
        <v>0</v>
      </c>
      <c r="AV3233" s="142">
        <f t="shared" si="2521"/>
        <v>0</v>
      </c>
      <c r="AW3233" s="143" t="e">
        <f t="shared" si="2522"/>
        <v>#DIV/0!</v>
      </c>
      <c r="AY3233" s="146" t="str">
        <f t="shared" si="2508"/>
        <v>61.41</v>
      </c>
      <c r="AZ3233" s="1348" t="b">
        <f>COUNTIF('[1]Codes SEC'!$B$2:$B$250,Ministres!AY3233)&gt;0</f>
        <v>1</v>
      </c>
    </row>
    <row r="3234" spans="1:64" ht="35.1" customHeight="1" x14ac:dyDescent="0.25">
      <c r="A3234" s="356" t="s">
        <v>3501</v>
      </c>
      <c r="B3234" s="225">
        <v>15</v>
      </c>
      <c r="C3234" s="122" t="s">
        <v>1245</v>
      </c>
      <c r="D3234" s="123">
        <v>1000</v>
      </c>
      <c r="E3234" s="226"/>
      <c r="F3234" s="122">
        <v>12</v>
      </c>
      <c r="G3234" s="227">
        <v>1</v>
      </c>
      <c r="H3234" s="228" t="str">
        <f t="shared" si="2497"/>
        <v>056</v>
      </c>
      <c r="I3234" s="229" t="s">
        <v>304</v>
      </c>
      <c r="J3234" s="492" t="s">
        <v>3684</v>
      </c>
      <c r="K3234" s="493" t="s">
        <v>3685</v>
      </c>
      <c r="L3234" s="232">
        <v>0</v>
      </c>
      <c r="M3234" s="233">
        <v>0</v>
      </c>
      <c r="N3234" s="130"/>
      <c r="O3234" s="131"/>
      <c r="P3234" s="131"/>
      <c r="Q3234" s="131"/>
      <c r="R3234" s="131"/>
      <c r="S3234" s="131"/>
      <c r="T3234" s="132" t="str">
        <f>IF(SUM(N3234:S3234)=U3234,"OK",SUM(N3234:S3234)-U3234)</f>
        <v>OK</v>
      </c>
      <c r="U3234" s="138"/>
      <c r="V3234" s="138"/>
      <c r="W3234" s="139"/>
      <c r="X3234" s="139"/>
      <c r="Y3234" s="132" t="str">
        <f>IF(SUM(W3234:X3234)=Z3234,"OK",SUM(W3234:X3234)-Z3234)</f>
        <v>OK</v>
      </c>
      <c r="Z3234" s="210"/>
      <c r="AA3234" s="204"/>
      <c r="AB3234" s="202"/>
      <c r="AC3234" s="202"/>
      <c r="AD3234" s="202"/>
      <c r="AE3234" s="202"/>
      <c r="AF3234" s="202"/>
      <c r="AG3234" s="132" t="str">
        <f>IF(SUM(AA3234:AF3234)=AH3234,"OK",SUM(AA3234:AF3234)-AH3234)</f>
        <v>OK</v>
      </c>
      <c r="AH3234" s="138"/>
      <c r="AI3234" s="138"/>
      <c r="AJ3234" s="139"/>
      <c r="AK3234" s="139"/>
      <c r="AL3234" s="132" t="str">
        <f>IF(SUM(AJ3234:AK3234)=AM3234,"OK",SUM(AJ3234:AK3234)-AM3234)</f>
        <v>OK</v>
      </c>
      <c r="AM3234" s="140"/>
      <c r="AN3234" s="119">
        <f>L3234+U3234+V3234+Z3234</f>
        <v>0</v>
      </c>
      <c r="AO3234" s="120">
        <f>M3234+AH3234+AI3234+AM3234</f>
        <v>0</v>
      </c>
      <c r="AP3234" s="39">
        <f>L3234</f>
        <v>0</v>
      </c>
      <c r="AQ3234" s="141">
        <f>AN3234</f>
        <v>0</v>
      </c>
      <c r="AR3234" s="142">
        <f>AQ3234-AP3234</f>
        <v>0</v>
      </c>
      <c r="AS3234" s="143" t="e">
        <f>AR3234/AP3234</f>
        <v>#DIV/0!</v>
      </c>
      <c r="AT3234" s="144">
        <f>M3234</f>
        <v>0</v>
      </c>
      <c r="AU3234" s="141">
        <f>AO3234</f>
        <v>0</v>
      </c>
      <c r="AV3234" s="142">
        <f>AU3234-AT3234</f>
        <v>0</v>
      </c>
      <c r="AW3234" s="143" t="e">
        <f>AV3234/AT3234</f>
        <v>#DIV/0!</v>
      </c>
      <c r="AY3234" s="146" t="str">
        <f t="shared" si="2508"/>
        <v>63.21</v>
      </c>
      <c r="AZ3234" s="1348" t="b">
        <f>COUNTIF('[1]Codes SEC'!$B$2:$B$250,Ministres!AY3234)&gt;0</f>
        <v>1</v>
      </c>
    </row>
    <row r="3235" spans="1:64" ht="35.1" customHeight="1" x14ac:dyDescent="0.25">
      <c r="A3235" s="15" t="s">
        <v>3501</v>
      </c>
      <c r="B3235" s="225" t="s">
        <v>1248</v>
      </c>
      <c r="C3235" s="122" t="s">
        <v>1245</v>
      </c>
      <c r="D3235" s="123">
        <v>1000</v>
      </c>
      <c r="E3235" s="226"/>
      <c r="F3235" s="122">
        <v>12</v>
      </c>
      <c r="G3235" s="227"/>
      <c r="H3235" s="228" t="str">
        <f t="shared" si="2497"/>
        <v>056</v>
      </c>
      <c r="I3235" s="229">
        <v>86322000</v>
      </c>
      <c r="J3235" s="230" t="s">
        <v>3686</v>
      </c>
      <c r="K3235" s="231" t="s">
        <v>3687</v>
      </c>
      <c r="L3235" s="232">
        <v>0</v>
      </c>
      <c r="M3235" s="233">
        <v>0</v>
      </c>
      <c r="N3235" s="130"/>
      <c r="O3235" s="131"/>
      <c r="P3235" s="131"/>
      <c r="Q3235" s="131"/>
      <c r="R3235" s="131"/>
      <c r="S3235" s="131"/>
      <c r="T3235" s="132" t="str">
        <f>IF(SUM(N3235:S3235)=U3235,"OK",SUM(N3235:S3235)-U3235)</f>
        <v>OK</v>
      </c>
      <c r="U3235" s="138"/>
      <c r="V3235" s="138"/>
      <c r="W3235" s="139"/>
      <c r="X3235" s="139"/>
      <c r="Y3235" s="132" t="str">
        <f>IF(SUM(W3235:X3235)=Z3235,"OK",SUM(W3235:X3235)-Z3235)</f>
        <v>OK</v>
      </c>
      <c r="Z3235" s="210"/>
      <c r="AA3235" s="204"/>
      <c r="AB3235" s="202"/>
      <c r="AC3235" s="202"/>
      <c r="AD3235" s="202"/>
      <c r="AE3235" s="202"/>
      <c r="AF3235" s="202"/>
      <c r="AG3235" s="132" t="str">
        <f>IF(SUM(AA3235:AF3235)=AH3235,"OK",SUM(AA3235:AF3235)-AH3235)</f>
        <v>OK</v>
      </c>
      <c r="AH3235" s="138"/>
      <c r="AI3235" s="138"/>
      <c r="AJ3235" s="139"/>
      <c r="AK3235" s="139"/>
      <c r="AL3235" s="132" t="str">
        <f>IF(SUM(AJ3235:AK3235)=AM3235,"OK",SUM(AJ3235:AK3235)-AM3235)</f>
        <v>OK</v>
      </c>
      <c r="AM3235" s="140"/>
      <c r="AN3235" s="119">
        <f>L3235+U3235+V3235+Z3235</f>
        <v>0</v>
      </c>
      <c r="AO3235" s="120">
        <f>M3235+AH3235+AI3235+AM3235</f>
        <v>0</v>
      </c>
      <c r="AP3235" s="39">
        <f>L3235</f>
        <v>0</v>
      </c>
      <c r="AQ3235" s="141">
        <f>AN3235</f>
        <v>0</v>
      </c>
      <c r="AR3235" s="142">
        <f>AQ3235-AP3235</f>
        <v>0</v>
      </c>
      <c r="AS3235" s="143" t="e">
        <f>AR3235/AP3235</f>
        <v>#DIV/0!</v>
      </c>
      <c r="AT3235" s="144">
        <f>M3235</f>
        <v>0</v>
      </c>
      <c r="AU3235" s="141">
        <f>AO3235</f>
        <v>0</v>
      </c>
      <c r="AV3235" s="142">
        <f>AU3235-AT3235</f>
        <v>0</v>
      </c>
      <c r="AW3235" s="143" t="e">
        <f>AV3235/AT3235</f>
        <v>#DIV/0!</v>
      </c>
      <c r="AY3235" s="146" t="str">
        <f t="shared" si="2508"/>
        <v>63.22</v>
      </c>
      <c r="AZ3235" s="1348" t="b">
        <f>COUNTIF('[1]Codes SEC'!$B$2:$B$250,Ministres!AY3235)&gt;0</f>
        <v>1</v>
      </c>
    </row>
    <row r="3236" spans="1:64" s="197" customFormat="1" ht="35.1" customHeight="1" x14ac:dyDescent="0.25">
      <c r="A3236" s="15" t="s">
        <v>3501</v>
      </c>
      <c r="B3236" s="225">
        <v>15</v>
      </c>
      <c r="C3236" s="122" t="s">
        <v>1245</v>
      </c>
      <c r="D3236" s="123">
        <v>1000</v>
      </c>
      <c r="E3236" s="226"/>
      <c r="F3236" s="122">
        <v>6</v>
      </c>
      <c r="G3236" s="227">
        <v>1</v>
      </c>
      <c r="H3236" s="228" t="str">
        <f t="shared" si="2497"/>
        <v>056</v>
      </c>
      <c r="I3236" s="229" t="s">
        <v>1454</v>
      </c>
      <c r="J3236" s="492" t="s">
        <v>3688</v>
      </c>
      <c r="K3236" s="493" t="s">
        <v>3689</v>
      </c>
      <c r="L3236" s="232">
        <v>0</v>
      </c>
      <c r="M3236" s="233">
        <v>0</v>
      </c>
      <c r="N3236" s="130"/>
      <c r="O3236" s="131"/>
      <c r="P3236" s="131"/>
      <c r="Q3236" s="131"/>
      <c r="R3236" s="131"/>
      <c r="S3236" s="131"/>
      <c r="T3236" s="132" t="str">
        <f t="shared" si="2509"/>
        <v>OK</v>
      </c>
      <c r="U3236" s="138"/>
      <c r="V3236" s="138"/>
      <c r="W3236" s="139"/>
      <c r="X3236" s="139"/>
      <c r="Y3236" s="132" t="str">
        <f t="shared" si="2510"/>
        <v>OK</v>
      </c>
      <c r="Z3236" s="210"/>
      <c r="AA3236" s="204"/>
      <c r="AB3236" s="202"/>
      <c r="AC3236" s="202"/>
      <c r="AD3236" s="202"/>
      <c r="AE3236" s="202"/>
      <c r="AF3236" s="202"/>
      <c r="AG3236" s="132" t="str">
        <f t="shared" si="2511"/>
        <v>OK</v>
      </c>
      <c r="AH3236" s="138"/>
      <c r="AI3236" s="138"/>
      <c r="AJ3236" s="139"/>
      <c r="AK3236" s="139"/>
      <c r="AL3236" s="132" t="str">
        <f t="shared" si="2512"/>
        <v>OK</v>
      </c>
      <c r="AM3236" s="140"/>
      <c r="AN3236" s="119">
        <f t="shared" si="2513"/>
        <v>0</v>
      </c>
      <c r="AO3236" s="120">
        <f t="shared" si="2514"/>
        <v>0</v>
      </c>
      <c r="AP3236" s="39">
        <f t="shared" si="2515"/>
        <v>0</v>
      </c>
      <c r="AQ3236" s="141">
        <f t="shared" si="2516"/>
        <v>0</v>
      </c>
      <c r="AR3236" s="142">
        <f t="shared" si="2518"/>
        <v>0</v>
      </c>
      <c r="AS3236" s="143" t="e">
        <f t="shared" si="2519"/>
        <v>#DIV/0!</v>
      </c>
      <c r="AT3236" s="144">
        <f t="shared" si="2517"/>
        <v>0</v>
      </c>
      <c r="AU3236" s="141">
        <f t="shared" si="2520"/>
        <v>0</v>
      </c>
      <c r="AV3236" s="142">
        <f t="shared" si="2521"/>
        <v>0</v>
      </c>
      <c r="AW3236" s="143" t="e">
        <f t="shared" si="2522"/>
        <v>#DIV/0!</v>
      </c>
      <c r="AX3236"/>
      <c r="AY3236" s="146" t="str">
        <f t="shared" si="2508"/>
        <v>63.53</v>
      </c>
      <c r="AZ3236" s="1348" t="b">
        <f>COUNTIF('[1]Codes SEC'!$B$2:$B$250,Ministres!AY3236)&gt;0</f>
        <v>1</v>
      </c>
      <c r="BA3236" s="12"/>
      <c r="BB3236" s="12"/>
      <c r="BC3236" s="12"/>
      <c r="BD3236" s="12"/>
      <c r="BE3236" s="12"/>
      <c r="BF3236" s="12"/>
      <c r="BG3236" s="12"/>
      <c r="BH3236" s="12"/>
      <c r="BI3236" s="12"/>
      <c r="BJ3236" s="12"/>
      <c r="BK3236" s="12"/>
      <c r="BL3236" s="12"/>
    </row>
    <row r="3237" spans="1:64" ht="35.1" customHeight="1" x14ac:dyDescent="0.25">
      <c r="A3237" s="15" t="s">
        <v>3501</v>
      </c>
      <c r="B3237" s="225">
        <v>15</v>
      </c>
      <c r="C3237" s="122" t="s">
        <v>1245</v>
      </c>
      <c r="D3237" s="123">
        <v>1000</v>
      </c>
      <c r="F3237" s="125">
        <v>6</v>
      </c>
      <c r="G3237" s="126">
        <v>1</v>
      </c>
      <c r="H3237" s="35" t="str">
        <f t="shared" si="2497"/>
        <v>056</v>
      </c>
      <c r="I3237" s="36">
        <v>86359000</v>
      </c>
      <c r="J3237" s="37" t="s">
        <v>3690</v>
      </c>
      <c r="K3237" s="231" t="s">
        <v>3691</v>
      </c>
      <c r="L3237" s="241">
        <v>0</v>
      </c>
      <c r="M3237" s="242">
        <v>0</v>
      </c>
      <c r="N3237" s="130"/>
      <c r="O3237" s="131"/>
      <c r="P3237" s="131"/>
      <c r="Q3237" s="131"/>
      <c r="R3237" s="131"/>
      <c r="S3237" s="131"/>
      <c r="T3237" s="132" t="str">
        <f t="shared" si="2509"/>
        <v>OK</v>
      </c>
      <c r="U3237" s="138"/>
      <c r="V3237" s="138"/>
      <c r="W3237" s="139"/>
      <c r="X3237" s="139"/>
      <c r="Y3237" s="132" t="str">
        <f t="shared" si="2510"/>
        <v>OK</v>
      </c>
      <c r="Z3237" s="210"/>
      <c r="AA3237" s="204"/>
      <c r="AB3237" s="202"/>
      <c r="AC3237" s="202"/>
      <c r="AD3237" s="202"/>
      <c r="AE3237" s="202"/>
      <c r="AF3237" s="202"/>
      <c r="AG3237" s="132" t="str">
        <f t="shared" si="2511"/>
        <v>OK</v>
      </c>
      <c r="AH3237" s="138"/>
      <c r="AI3237" s="138"/>
      <c r="AJ3237" s="139"/>
      <c r="AK3237" s="139"/>
      <c r="AL3237" s="132" t="str">
        <f t="shared" si="2512"/>
        <v>OK</v>
      </c>
      <c r="AM3237" s="140"/>
      <c r="AN3237" s="119">
        <f t="shared" si="2513"/>
        <v>0</v>
      </c>
      <c r="AO3237" s="120">
        <f t="shared" si="2514"/>
        <v>0</v>
      </c>
      <c r="AP3237" s="39">
        <f t="shared" si="2515"/>
        <v>0</v>
      </c>
      <c r="AQ3237" s="141">
        <f t="shared" si="2516"/>
        <v>0</v>
      </c>
      <c r="AR3237" s="141">
        <f t="shared" si="2518"/>
        <v>0</v>
      </c>
      <c r="AS3237" s="143" t="e">
        <f t="shared" si="2519"/>
        <v>#DIV/0!</v>
      </c>
      <c r="AT3237" s="144">
        <f t="shared" si="2517"/>
        <v>0</v>
      </c>
      <c r="AU3237" s="141">
        <f t="shared" si="2520"/>
        <v>0</v>
      </c>
      <c r="AV3237" s="141">
        <f t="shared" si="2521"/>
        <v>0</v>
      </c>
      <c r="AW3237" s="143" t="e">
        <f t="shared" si="2522"/>
        <v>#DIV/0!</v>
      </c>
      <c r="AY3237" s="146" t="str">
        <f t="shared" si="2508"/>
        <v>63.59</v>
      </c>
      <c r="AZ3237" s="1348" t="b">
        <f>COUNTIF('[1]Codes SEC'!$B$2:$B$250,Ministres!AY3237)&gt;0</f>
        <v>1</v>
      </c>
    </row>
    <row r="3238" spans="1:64" ht="35.1" customHeight="1" x14ac:dyDescent="0.25">
      <c r="A3238" s="356" t="s">
        <v>3501</v>
      </c>
      <c r="B3238" s="225">
        <v>15</v>
      </c>
      <c r="C3238" s="122" t="s">
        <v>1245</v>
      </c>
      <c r="D3238" s="123">
        <v>1000</v>
      </c>
      <c r="E3238" s="226"/>
      <c r="F3238" s="122">
        <v>12</v>
      </c>
      <c r="G3238" s="227">
        <v>1</v>
      </c>
      <c r="H3238" s="228" t="str">
        <f t="shared" si="2497"/>
        <v>056</v>
      </c>
      <c r="I3238" s="229" t="s">
        <v>1508</v>
      </c>
      <c r="J3238" s="492" t="s">
        <v>3692</v>
      </c>
      <c r="K3238" s="231" t="s">
        <v>3693</v>
      </c>
      <c r="L3238" s="232">
        <v>0</v>
      </c>
      <c r="M3238" s="233">
        <v>0</v>
      </c>
      <c r="N3238" s="130"/>
      <c r="O3238" s="131"/>
      <c r="P3238" s="131"/>
      <c r="Q3238" s="131"/>
      <c r="R3238" s="131"/>
      <c r="S3238" s="131"/>
      <c r="T3238" s="132" t="str">
        <f t="shared" si="2509"/>
        <v>OK</v>
      </c>
      <c r="U3238" s="138"/>
      <c r="V3238" s="138"/>
      <c r="W3238" s="139"/>
      <c r="X3238" s="139"/>
      <c r="Y3238" s="132" t="str">
        <f t="shared" si="2510"/>
        <v>OK</v>
      </c>
      <c r="Z3238" s="210"/>
      <c r="AA3238" s="204"/>
      <c r="AB3238" s="202"/>
      <c r="AC3238" s="202"/>
      <c r="AD3238" s="202"/>
      <c r="AE3238" s="202"/>
      <c r="AF3238" s="202"/>
      <c r="AG3238" s="132" t="str">
        <f t="shared" si="2511"/>
        <v>OK</v>
      </c>
      <c r="AH3238" s="138"/>
      <c r="AI3238" s="138"/>
      <c r="AJ3238" s="139"/>
      <c r="AK3238" s="139"/>
      <c r="AL3238" s="132" t="str">
        <f t="shared" si="2512"/>
        <v>OK</v>
      </c>
      <c r="AM3238" s="140"/>
      <c r="AN3238" s="119">
        <f t="shared" si="2513"/>
        <v>0</v>
      </c>
      <c r="AO3238" s="120">
        <f t="shared" si="2514"/>
        <v>0</v>
      </c>
      <c r="AP3238" s="39">
        <f t="shared" si="2515"/>
        <v>0</v>
      </c>
      <c r="AQ3238" s="141">
        <f t="shared" si="2516"/>
        <v>0</v>
      </c>
      <c r="AR3238" s="142">
        <f t="shared" si="2518"/>
        <v>0</v>
      </c>
      <c r="AS3238" s="143" t="e">
        <f t="shared" si="2519"/>
        <v>#DIV/0!</v>
      </c>
      <c r="AT3238" s="144">
        <f t="shared" si="2517"/>
        <v>0</v>
      </c>
      <c r="AU3238" s="141">
        <f t="shared" si="2520"/>
        <v>0</v>
      </c>
      <c r="AV3238" s="142">
        <f t="shared" si="2521"/>
        <v>0</v>
      </c>
      <c r="AW3238" s="143" t="e">
        <f t="shared" si="2522"/>
        <v>#DIV/0!</v>
      </c>
      <c r="AY3238" s="146" t="str">
        <f t="shared" si="2508"/>
        <v>65.24</v>
      </c>
      <c r="AZ3238" s="1348" t="b">
        <f>COUNTIF('[1]Codes SEC'!$B$2:$B$250,Ministres!AY3238)&gt;0</f>
        <v>1</v>
      </c>
    </row>
    <row r="3239" spans="1:64" ht="35.1" customHeight="1" x14ac:dyDescent="0.25">
      <c r="A3239" s="356" t="s">
        <v>3501</v>
      </c>
      <c r="B3239" s="225">
        <v>15</v>
      </c>
      <c r="C3239" s="122" t="s">
        <v>1245</v>
      </c>
      <c r="D3239" s="123">
        <v>1000</v>
      </c>
      <c r="E3239" s="226"/>
      <c r="F3239" s="122">
        <v>12</v>
      </c>
      <c r="G3239" s="227" t="s">
        <v>3694</v>
      </c>
      <c r="H3239" s="228" t="str">
        <f t="shared" si="2497"/>
        <v>056</v>
      </c>
      <c r="I3239" s="229">
        <v>87200000</v>
      </c>
      <c r="J3239" s="492" t="s">
        <v>3695</v>
      </c>
      <c r="K3239" s="231" t="s">
        <v>3696</v>
      </c>
      <c r="L3239" s="232">
        <v>266</v>
      </c>
      <c r="M3239" s="233">
        <v>295</v>
      </c>
      <c r="N3239" s="130"/>
      <c r="O3239" s="131"/>
      <c r="P3239" s="131"/>
      <c r="Q3239" s="131"/>
      <c r="R3239" s="131"/>
      <c r="S3239" s="131"/>
      <c r="T3239" s="132" t="str">
        <f t="shared" si="2509"/>
        <v>OK</v>
      </c>
      <c r="U3239" s="138"/>
      <c r="V3239" s="138"/>
      <c r="W3239" s="139"/>
      <c r="X3239" s="139"/>
      <c r="Y3239" s="132" t="str">
        <f t="shared" si="2510"/>
        <v>OK</v>
      </c>
      <c r="Z3239" s="210"/>
      <c r="AA3239" s="204"/>
      <c r="AB3239" s="202"/>
      <c r="AC3239" s="202"/>
      <c r="AD3239" s="202"/>
      <c r="AE3239" s="202"/>
      <c r="AF3239" s="202"/>
      <c r="AG3239" s="132" t="str">
        <f t="shared" si="2511"/>
        <v>OK</v>
      </c>
      <c r="AH3239" s="138"/>
      <c r="AI3239" s="138"/>
      <c r="AJ3239" s="139"/>
      <c r="AK3239" s="139"/>
      <c r="AL3239" s="132" t="str">
        <f t="shared" si="2512"/>
        <v>OK</v>
      </c>
      <c r="AM3239" s="140"/>
      <c r="AN3239" s="119">
        <f t="shared" si="2513"/>
        <v>266</v>
      </c>
      <c r="AO3239" s="120">
        <f t="shared" si="2514"/>
        <v>295</v>
      </c>
      <c r="AP3239" s="39">
        <f t="shared" si="2515"/>
        <v>266</v>
      </c>
      <c r="AQ3239" s="141">
        <f t="shared" si="2516"/>
        <v>266</v>
      </c>
      <c r="AR3239" s="142">
        <f t="shared" si="2518"/>
        <v>0</v>
      </c>
      <c r="AS3239" s="143">
        <f t="shared" si="2519"/>
        <v>0</v>
      </c>
      <c r="AT3239" s="144">
        <f t="shared" si="2517"/>
        <v>295</v>
      </c>
      <c r="AU3239" s="141">
        <f t="shared" si="2520"/>
        <v>295</v>
      </c>
      <c r="AV3239" s="142">
        <f t="shared" si="2521"/>
        <v>0</v>
      </c>
      <c r="AW3239" s="143">
        <f t="shared" si="2522"/>
        <v>0</v>
      </c>
      <c r="AY3239" s="146" t="str">
        <f t="shared" si="2508"/>
        <v>72.00</v>
      </c>
      <c r="AZ3239" s="1348" t="b">
        <f>COUNTIF('[1]Codes SEC'!$B$2:$B$250,Ministres!AY3239)&gt;0</f>
        <v>1</v>
      </c>
    </row>
    <row r="3240" spans="1:64" ht="35.1" customHeight="1" x14ac:dyDescent="0.25">
      <c r="A3240" s="15" t="s">
        <v>3501</v>
      </c>
      <c r="B3240" s="225">
        <v>15</v>
      </c>
      <c r="C3240" s="122" t="s">
        <v>1245</v>
      </c>
      <c r="D3240" s="123">
        <v>1000</v>
      </c>
      <c r="F3240" s="125">
        <v>12</v>
      </c>
      <c r="G3240" s="126">
        <v>1</v>
      </c>
      <c r="H3240" s="35" t="str">
        <f t="shared" si="2497"/>
        <v>056</v>
      </c>
      <c r="I3240" s="36" t="s">
        <v>113</v>
      </c>
      <c r="J3240" s="37" t="s">
        <v>3697</v>
      </c>
      <c r="K3240" s="500" t="s">
        <v>3698</v>
      </c>
      <c r="L3240" s="241">
        <v>20</v>
      </c>
      <c r="M3240" s="242">
        <v>20</v>
      </c>
      <c r="N3240" s="130"/>
      <c r="O3240" s="131"/>
      <c r="P3240" s="131"/>
      <c r="Q3240" s="131"/>
      <c r="R3240" s="131"/>
      <c r="S3240" s="131"/>
      <c r="T3240" s="132" t="str">
        <f t="shared" si="2509"/>
        <v>OK</v>
      </c>
      <c r="U3240" s="138"/>
      <c r="V3240" s="138"/>
      <c r="W3240" s="139"/>
      <c r="X3240" s="139"/>
      <c r="Y3240" s="132" t="str">
        <f t="shared" si="2510"/>
        <v>OK</v>
      </c>
      <c r="Z3240" s="210"/>
      <c r="AA3240" s="204"/>
      <c r="AB3240" s="202"/>
      <c r="AC3240" s="202"/>
      <c r="AD3240" s="202"/>
      <c r="AE3240" s="202"/>
      <c r="AF3240" s="202"/>
      <c r="AG3240" s="132" t="str">
        <f t="shared" si="2511"/>
        <v>OK</v>
      </c>
      <c r="AH3240" s="138"/>
      <c r="AI3240" s="138"/>
      <c r="AJ3240" s="139"/>
      <c r="AK3240" s="139"/>
      <c r="AL3240" s="132" t="str">
        <f t="shared" si="2512"/>
        <v>OK</v>
      </c>
      <c r="AM3240" s="140"/>
      <c r="AN3240" s="119">
        <f t="shared" si="2513"/>
        <v>20</v>
      </c>
      <c r="AO3240" s="120">
        <f t="shared" si="2514"/>
        <v>20</v>
      </c>
      <c r="AP3240" s="39">
        <f t="shared" si="2515"/>
        <v>20</v>
      </c>
      <c r="AQ3240" s="141">
        <f t="shared" si="2516"/>
        <v>20</v>
      </c>
      <c r="AR3240" s="141">
        <f t="shared" si="2518"/>
        <v>0</v>
      </c>
      <c r="AS3240" s="143">
        <f t="shared" si="2519"/>
        <v>0</v>
      </c>
      <c r="AT3240" s="144">
        <f t="shared" si="2517"/>
        <v>20</v>
      </c>
      <c r="AU3240" s="141">
        <f t="shared" si="2520"/>
        <v>20</v>
      </c>
      <c r="AV3240" s="141">
        <f t="shared" si="2521"/>
        <v>0</v>
      </c>
      <c r="AW3240" s="143">
        <f t="shared" si="2522"/>
        <v>0</v>
      </c>
      <c r="AY3240" s="146" t="str">
        <f t="shared" si="2508"/>
        <v>74.22</v>
      </c>
      <c r="AZ3240" s="1348" t="b">
        <f>COUNTIF('[1]Codes SEC'!$B$2:$B$250,Ministres!AY3240)&gt;0</f>
        <v>1</v>
      </c>
    </row>
    <row r="3241" spans="1:64" ht="12.75" customHeight="1" x14ac:dyDescent="0.25">
      <c r="A3241" s="350"/>
      <c r="B3241" s="1351"/>
      <c r="C3241" s="150"/>
      <c r="D3241" s="352"/>
      <c r="E3241" s="1352"/>
      <c r="F3241" s="150"/>
      <c r="G3241" s="495"/>
      <c r="H3241" s="496"/>
      <c r="I3241" s="497"/>
      <c r="J3241" s="498"/>
      <c r="K3241" s="158" t="s">
        <v>116</v>
      </c>
      <c r="L3241" s="236">
        <f>L3230+L3232+L3233+L3236+L3234+L3237+L3235+L3238+L3240+L3239+L3229+L3231</f>
        <v>286</v>
      </c>
      <c r="M3241" s="1353">
        <f t="shared" ref="M3241:AW3241" si="2523">M3230+M3232+M3233+M3236+M3234+M3237+M3235+M3238+M3240+M3239+M3229+M3231</f>
        <v>315</v>
      </c>
      <c r="N3241" s="1354">
        <f t="shared" si="2523"/>
        <v>0</v>
      </c>
      <c r="O3241" s="1355">
        <f t="shared" si="2523"/>
        <v>0</v>
      </c>
      <c r="P3241" s="1355">
        <f t="shared" si="2523"/>
        <v>0</v>
      </c>
      <c r="Q3241" s="1355">
        <f t="shared" si="2523"/>
        <v>0</v>
      </c>
      <c r="R3241" s="1355">
        <f t="shared" si="2523"/>
        <v>0</v>
      </c>
      <c r="S3241" s="1355">
        <f t="shared" si="2523"/>
        <v>0</v>
      </c>
      <c r="T3241" s="1356"/>
      <c r="U3241" s="1357">
        <f t="shared" si="2523"/>
        <v>0</v>
      </c>
      <c r="V3241" s="1357">
        <f t="shared" si="2523"/>
        <v>0</v>
      </c>
      <c r="W3241" s="1355">
        <f t="shared" si="2523"/>
        <v>0</v>
      </c>
      <c r="X3241" s="1355">
        <f t="shared" si="2523"/>
        <v>0</v>
      </c>
      <c r="Y3241" s="1356"/>
      <c r="Z3241" s="1357">
        <f t="shared" si="2523"/>
        <v>0</v>
      </c>
      <c r="AA3241" s="165">
        <f t="shared" si="2523"/>
        <v>0</v>
      </c>
      <c r="AB3241" s="1355">
        <f t="shared" si="2523"/>
        <v>0</v>
      </c>
      <c r="AC3241" s="1355">
        <f t="shared" si="2523"/>
        <v>0</v>
      </c>
      <c r="AD3241" s="1355">
        <f t="shared" si="2523"/>
        <v>0</v>
      </c>
      <c r="AE3241" s="1355">
        <f t="shared" si="2523"/>
        <v>0</v>
      </c>
      <c r="AF3241" s="1355">
        <f t="shared" si="2523"/>
        <v>0</v>
      </c>
      <c r="AG3241" s="1356"/>
      <c r="AH3241" s="1357">
        <f t="shared" si="2523"/>
        <v>0</v>
      </c>
      <c r="AI3241" s="1357">
        <f t="shared" si="2523"/>
        <v>0</v>
      </c>
      <c r="AJ3241" s="1355">
        <f t="shared" si="2523"/>
        <v>0</v>
      </c>
      <c r="AK3241" s="1355">
        <f t="shared" si="2523"/>
        <v>0</v>
      </c>
      <c r="AL3241" s="1356"/>
      <c r="AM3241" s="1358">
        <f t="shared" si="2523"/>
        <v>0</v>
      </c>
      <c r="AN3241" s="167">
        <f t="shared" si="2523"/>
        <v>286</v>
      </c>
      <c r="AO3241" s="1359">
        <f t="shared" si="2523"/>
        <v>315</v>
      </c>
      <c r="AP3241" s="169">
        <f t="shared" si="2523"/>
        <v>286</v>
      </c>
      <c r="AQ3241" s="1360">
        <f t="shared" si="2523"/>
        <v>286</v>
      </c>
      <c r="AR3241" s="1361">
        <f t="shared" si="2523"/>
        <v>0</v>
      </c>
      <c r="AS3241" s="1362" t="e">
        <f t="shared" si="2523"/>
        <v>#DIV/0!</v>
      </c>
      <c r="AT3241" s="1363">
        <f t="shared" si="2523"/>
        <v>315</v>
      </c>
      <c r="AU3241" s="1360">
        <f t="shared" si="2523"/>
        <v>315</v>
      </c>
      <c r="AV3241" s="1361">
        <f t="shared" si="2523"/>
        <v>0</v>
      </c>
      <c r="AW3241" s="1362" t="e">
        <f t="shared" si="2523"/>
        <v>#DIV/0!</v>
      </c>
      <c r="AY3241" s="146"/>
      <c r="AZ3241" s="1348"/>
    </row>
    <row r="3242" spans="1:64" ht="12.75" customHeight="1" x14ac:dyDescent="0.25">
      <c r="A3242" s="174"/>
      <c r="B3242" s="175"/>
      <c r="C3242" s="176"/>
      <c r="D3242" s="177"/>
      <c r="E3242" s="178"/>
      <c r="F3242" s="177"/>
      <c r="G3242" s="179"/>
      <c r="H3242" s="180"/>
      <c r="I3242" s="181"/>
      <c r="J3242" s="182"/>
      <c r="K3242" s="183" t="s">
        <v>3699</v>
      </c>
      <c r="L3242" s="184">
        <f t="shared" ref="L3242:S3242" si="2524">L3241+L3225</f>
        <v>10104</v>
      </c>
      <c r="M3242" s="185">
        <f t="shared" si="2524"/>
        <v>10519</v>
      </c>
      <c r="N3242" s="186">
        <f t="shared" si="2524"/>
        <v>0</v>
      </c>
      <c r="O3242" s="187">
        <f t="shared" si="2524"/>
        <v>0</v>
      </c>
      <c r="P3242" s="187">
        <f t="shared" si="2524"/>
        <v>0</v>
      </c>
      <c r="Q3242" s="187">
        <f t="shared" si="2524"/>
        <v>0</v>
      </c>
      <c r="R3242" s="187">
        <f t="shared" si="2524"/>
        <v>0</v>
      </c>
      <c r="S3242" s="187">
        <f t="shared" si="2524"/>
        <v>0</v>
      </c>
      <c r="T3242" s="188"/>
      <c r="U3242" s="187">
        <f>U3241+U3225</f>
        <v>0</v>
      </c>
      <c r="V3242" s="187">
        <f>V3241+V3225</f>
        <v>0</v>
      </c>
      <c r="W3242" s="187">
        <f>W3241+W3225</f>
        <v>0</v>
      </c>
      <c r="X3242" s="187">
        <f>X3241+X3225</f>
        <v>0</v>
      </c>
      <c r="Y3242" s="188"/>
      <c r="Z3242" s="187">
        <f t="shared" ref="Z3242:AF3242" si="2525">Z3241+Z3225</f>
        <v>0</v>
      </c>
      <c r="AA3242" s="189">
        <f t="shared" si="2525"/>
        <v>0</v>
      </c>
      <c r="AB3242" s="187">
        <f t="shared" si="2525"/>
        <v>0</v>
      </c>
      <c r="AC3242" s="187">
        <f t="shared" si="2525"/>
        <v>0</v>
      </c>
      <c r="AD3242" s="187">
        <f t="shared" si="2525"/>
        <v>0</v>
      </c>
      <c r="AE3242" s="187">
        <f t="shared" si="2525"/>
        <v>0</v>
      </c>
      <c r="AF3242" s="187">
        <f t="shared" si="2525"/>
        <v>0</v>
      </c>
      <c r="AG3242" s="188"/>
      <c r="AH3242" s="187">
        <f>AH3241+AH3225</f>
        <v>0</v>
      </c>
      <c r="AI3242" s="187">
        <f>AI3241+AI3225</f>
        <v>0</v>
      </c>
      <c r="AJ3242" s="187">
        <f>AJ3241+AJ3225</f>
        <v>0</v>
      </c>
      <c r="AK3242" s="187">
        <f>AK3241+AK3225</f>
        <v>0</v>
      </c>
      <c r="AL3242" s="188"/>
      <c r="AM3242" s="190">
        <f t="shared" ref="AM3242:AW3242" si="2526">AM3241+AM3225</f>
        <v>0</v>
      </c>
      <c r="AN3242" s="191">
        <f t="shared" si="2526"/>
        <v>10104</v>
      </c>
      <c r="AO3242" s="190">
        <f t="shared" si="2526"/>
        <v>10519</v>
      </c>
      <c r="AP3242" s="184">
        <f t="shared" si="2526"/>
        <v>10104</v>
      </c>
      <c r="AQ3242" s="192">
        <f t="shared" si="2526"/>
        <v>10104</v>
      </c>
      <c r="AR3242" s="193">
        <f t="shared" si="2526"/>
        <v>0</v>
      </c>
      <c r="AS3242" s="194" t="e">
        <f t="shared" si="2526"/>
        <v>#DIV/0!</v>
      </c>
      <c r="AT3242" s="195">
        <f t="shared" si="2526"/>
        <v>10519</v>
      </c>
      <c r="AU3242" s="192">
        <f t="shared" si="2526"/>
        <v>10519</v>
      </c>
      <c r="AV3242" s="193">
        <f t="shared" si="2526"/>
        <v>0</v>
      </c>
      <c r="AW3242" s="194" t="e">
        <f t="shared" si="2526"/>
        <v>#DIV/0!</v>
      </c>
      <c r="AY3242" s="146"/>
      <c r="AZ3242" s="1348"/>
    </row>
    <row r="3243" spans="1:64" ht="12.75" customHeight="1" x14ac:dyDescent="0.25">
      <c r="A3243" s="15"/>
      <c r="C3243" s="122"/>
      <c r="D3243" s="123"/>
      <c r="F3243" s="125"/>
      <c r="G3243" s="34"/>
      <c r="H3243" s="35"/>
      <c r="I3243" s="36"/>
      <c r="J3243" s="37"/>
      <c r="K3243" s="198" t="s">
        <v>72</v>
      </c>
      <c r="L3243" s="199">
        <v>0</v>
      </c>
      <c r="M3243" s="200">
        <v>0</v>
      </c>
      <c r="N3243" s="201">
        <v>0</v>
      </c>
      <c r="O3243" s="202">
        <v>0</v>
      </c>
      <c r="P3243" s="202">
        <v>0</v>
      </c>
      <c r="Q3243" s="202">
        <v>0</v>
      </c>
      <c r="R3243" s="202">
        <v>0</v>
      </c>
      <c r="S3243" s="202">
        <v>0</v>
      </c>
      <c r="T3243" s="203"/>
      <c r="U3243" s="135">
        <v>0</v>
      </c>
      <c r="V3243" s="135">
        <v>0</v>
      </c>
      <c r="W3243" s="202">
        <v>0</v>
      </c>
      <c r="X3243" s="202">
        <v>0</v>
      </c>
      <c r="Y3243" s="203"/>
      <c r="Z3243" s="135">
        <v>0</v>
      </c>
      <c r="AA3243" s="204">
        <v>0</v>
      </c>
      <c r="AB3243" s="202">
        <v>0</v>
      </c>
      <c r="AC3243" s="202">
        <v>0</v>
      </c>
      <c r="AD3243" s="202">
        <v>0</v>
      </c>
      <c r="AE3243" s="202">
        <v>0</v>
      </c>
      <c r="AF3243" s="202">
        <v>0</v>
      </c>
      <c r="AG3243" s="203"/>
      <c r="AH3243" s="135">
        <v>0</v>
      </c>
      <c r="AI3243" s="135">
        <v>0</v>
      </c>
      <c r="AJ3243" s="202">
        <v>0</v>
      </c>
      <c r="AK3243" s="202">
        <v>0</v>
      </c>
      <c r="AL3243" s="203"/>
      <c r="AM3243" s="205">
        <v>0</v>
      </c>
      <c r="AN3243" s="119">
        <v>0</v>
      </c>
      <c r="AO3243" s="120">
        <v>0</v>
      </c>
      <c r="AP3243" s="39">
        <v>0</v>
      </c>
      <c r="AQ3243" s="141">
        <v>0</v>
      </c>
      <c r="AR3243" s="141">
        <v>0</v>
      </c>
      <c r="AS3243" s="143">
        <v>0</v>
      </c>
      <c r="AT3243" s="144">
        <v>0</v>
      </c>
      <c r="AU3243" s="141">
        <v>0</v>
      </c>
      <c r="AV3243" s="141">
        <v>0</v>
      </c>
      <c r="AW3243" s="143">
        <v>0</v>
      </c>
      <c r="AY3243" s="146"/>
      <c r="AZ3243" s="1348"/>
    </row>
    <row r="3244" spans="1:64" ht="12.75" customHeight="1" x14ac:dyDescent="0.25">
      <c r="A3244" s="356"/>
      <c r="B3244" s="225"/>
      <c r="C3244" s="122"/>
      <c r="D3244" s="357"/>
      <c r="E3244" s="226"/>
      <c r="F3244" s="122"/>
      <c r="G3244" s="227"/>
      <c r="H3244" s="228"/>
      <c r="I3244" s="229"/>
      <c r="J3244" s="492"/>
      <c r="K3244" s="198" t="s">
        <v>73</v>
      </c>
      <c r="L3244" s="241">
        <v>0</v>
      </c>
      <c r="M3244" s="242">
        <v>0</v>
      </c>
      <c r="N3244" s="201">
        <v>0</v>
      </c>
      <c r="O3244" s="202">
        <v>0</v>
      </c>
      <c r="P3244" s="202">
        <v>0</v>
      </c>
      <c r="Q3244" s="202">
        <v>0</v>
      </c>
      <c r="R3244" s="202">
        <v>0</v>
      </c>
      <c r="S3244" s="202">
        <v>0</v>
      </c>
      <c r="T3244" s="203"/>
      <c r="U3244" s="135">
        <v>0</v>
      </c>
      <c r="V3244" s="135">
        <v>0</v>
      </c>
      <c r="W3244" s="202">
        <v>0</v>
      </c>
      <c r="X3244" s="202">
        <v>0</v>
      </c>
      <c r="Y3244" s="203"/>
      <c r="Z3244" s="135">
        <v>0</v>
      </c>
      <c r="AA3244" s="204">
        <v>0</v>
      </c>
      <c r="AB3244" s="202">
        <v>0</v>
      </c>
      <c r="AC3244" s="202">
        <v>0</v>
      </c>
      <c r="AD3244" s="202">
        <v>0</v>
      </c>
      <c r="AE3244" s="202">
        <v>0</v>
      </c>
      <c r="AF3244" s="202">
        <v>0</v>
      </c>
      <c r="AG3244" s="203"/>
      <c r="AH3244" s="135">
        <v>0</v>
      </c>
      <c r="AI3244" s="135">
        <v>0</v>
      </c>
      <c r="AJ3244" s="202">
        <v>0</v>
      </c>
      <c r="AK3244" s="202">
        <v>0</v>
      </c>
      <c r="AL3244" s="203"/>
      <c r="AM3244" s="205">
        <v>0</v>
      </c>
      <c r="AN3244" s="119">
        <v>0</v>
      </c>
      <c r="AO3244" s="120">
        <v>0</v>
      </c>
      <c r="AP3244" s="39">
        <v>0</v>
      </c>
      <c r="AQ3244" s="141">
        <v>0</v>
      </c>
      <c r="AR3244" s="141">
        <v>0</v>
      </c>
      <c r="AS3244" s="143">
        <v>0</v>
      </c>
      <c r="AT3244" s="144">
        <v>0</v>
      </c>
      <c r="AU3244" s="141">
        <v>0</v>
      </c>
      <c r="AV3244" s="141">
        <v>0</v>
      </c>
      <c r="AW3244" s="143">
        <v>0</v>
      </c>
      <c r="AY3244" s="146"/>
      <c r="AZ3244" s="1348"/>
    </row>
    <row r="3245" spans="1:64" ht="12.75" customHeight="1" x14ac:dyDescent="0.25">
      <c r="A3245" s="356"/>
      <c r="B3245" s="225"/>
      <c r="C3245" s="122"/>
      <c r="D3245" s="357"/>
      <c r="E3245" s="226"/>
      <c r="F3245" s="122"/>
      <c r="G3245" s="227"/>
      <c r="H3245" s="228"/>
      <c r="I3245" s="229"/>
      <c r="J3245" s="492"/>
      <c r="K3245" s="198" t="s">
        <v>74</v>
      </c>
      <c r="L3245" s="241">
        <v>0</v>
      </c>
      <c r="M3245" s="242">
        <v>0</v>
      </c>
      <c r="N3245" s="201">
        <v>0</v>
      </c>
      <c r="O3245" s="202">
        <v>0</v>
      </c>
      <c r="P3245" s="202">
        <v>0</v>
      </c>
      <c r="Q3245" s="202">
        <v>0</v>
      </c>
      <c r="R3245" s="202">
        <v>0</v>
      </c>
      <c r="S3245" s="202">
        <v>0</v>
      </c>
      <c r="T3245" s="203"/>
      <c r="U3245" s="135">
        <v>0</v>
      </c>
      <c r="V3245" s="135">
        <v>0</v>
      </c>
      <c r="W3245" s="202">
        <v>0</v>
      </c>
      <c r="X3245" s="202">
        <v>0</v>
      </c>
      <c r="Y3245" s="203"/>
      <c r="Z3245" s="135">
        <v>0</v>
      </c>
      <c r="AA3245" s="204">
        <v>0</v>
      </c>
      <c r="AB3245" s="202">
        <v>0</v>
      </c>
      <c r="AC3245" s="202">
        <v>0</v>
      </c>
      <c r="AD3245" s="202">
        <v>0</v>
      </c>
      <c r="AE3245" s="202">
        <v>0</v>
      </c>
      <c r="AF3245" s="202">
        <v>0</v>
      </c>
      <c r="AG3245" s="203"/>
      <c r="AH3245" s="135">
        <v>0</v>
      </c>
      <c r="AI3245" s="135">
        <v>0</v>
      </c>
      <c r="AJ3245" s="202">
        <v>0</v>
      </c>
      <c r="AK3245" s="202">
        <v>0</v>
      </c>
      <c r="AL3245" s="203"/>
      <c r="AM3245" s="205">
        <v>0</v>
      </c>
      <c r="AN3245" s="119">
        <v>0</v>
      </c>
      <c r="AO3245" s="120">
        <v>0</v>
      </c>
      <c r="AP3245" s="39">
        <v>0</v>
      </c>
      <c r="AQ3245" s="141">
        <v>0</v>
      </c>
      <c r="AR3245" s="141">
        <v>0</v>
      </c>
      <c r="AS3245" s="143">
        <v>0</v>
      </c>
      <c r="AT3245" s="144">
        <v>0</v>
      </c>
      <c r="AU3245" s="141">
        <v>0</v>
      </c>
      <c r="AV3245" s="141">
        <v>0</v>
      </c>
      <c r="AW3245" s="143">
        <v>0</v>
      </c>
      <c r="AY3245" s="146"/>
      <c r="AZ3245" s="1348"/>
    </row>
    <row r="3246" spans="1:64" ht="12.75" customHeight="1" x14ac:dyDescent="0.25">
      <c r="A3246" s="356"/>
      <c r="B3246" s="225"/>
      <c r="C3246" s="122"/>
      <c r="D3246" s="357"/>
      <c r="E3246" s="226"/>
      <c r="F3246" s="122"/>
      <c r="G3246" s="227"/>
      <c r="H3246" s="228"/>
      <c r="I3246" s="229"/>
      <c r="J3246" s="492"/>
      <c r="K3246" s="198" t="s">
        <v>75</v>
      </c>
      <c r="L3246" s="241">
        <v>0</v>
      </c>
      <c r="M3246" s="242">
        <v>0</v>
      </c>
      <c r="N3246" s="201">
        <v>0</v>
      </c>
      <c r="O3246" s="202">
        <v>0</v>
      </c>
      <c r="P3246" s="202">
        <v>0</v>
      </c>
      <c r="Q3246" s="202">
        <v>0</v>
      </c>
      <c r="R3246" s="202">
        <v>0</v>
      </c>
      <c r="S3246" s="202">
        <v>0</v>
      </c>
      <c r="T3246" s="203"/>
      <c r="U3246" s="135">
        <v>0</v>
      </c>
      <c r="V3246" s="135">
        <v>0</v>
      </c>
      <c r="W3246" s="202">
        <v>0</v>
      </c>
      <c r="X3246" s="202">
        <v>0</v>
      </c>
      <c r="Y3246" s="203"/>
      <c r="Z3246" s="135">
        <v>0</v>
      </c>
      <c r="AA3246" s="204">
        <v>0</v>
      </c>
      <c r="AB3246" s="202">
        <v>0</v>
      </c>
      <c r="AC3246" s="202">
        <v>0</v>
      </c>
      <c r="AD3246" s="202">
        <v>0</v>
      </c>
      <c r="AE3246" s="202">
        <v>0</v>
      </c>
      <c r="AF3246" s="202">
        <v>0</v>
      </c>
      <c r="AG3246" s="203"/>
      <c r="AH3246" s="135">
        <v>0</v>
      </c>
      <c r="AI3246" s="135">
        <v>0</v>
      </c>
      <c r="AJ3246" s="202">
        <v>0</v>
      </c>
      <c r="AK3246" s="202">
        <v>0</v>
      </c>
      <c r="AL3246" s="203"/>
      <c r="AM3246" s="205">
        <v>0</v>
      </c>
      <c r="AN3246" s="119">
        <v>0</v>
      </c>
      <c r="AO3246" s="120">
        <v>0</v>
      </c>
      <c r="AP3246" s="39">
        <v>0</v>
      </c>
      <c r="AQ3246" s="141">
        <v>0</v>
      </c>
      <c r="AR3246" s="141">
        <v>0</v>
      </c>
      <c r="AS3246" s="143">
        <v>0</v>
      </c>
      <c r="AT3246" s="144">
        <v>0</v>
      </c>
      <c r="AU3246" s="141">
        <v>0</v>
      </c>
      <c r="AV3246" s="141">
        <v>0</v>
      </c>
      <c r="AW3246" s="143">
        <v>0</v>
      </c>
      <c r="AY3246" s="146"/>
      <c r="AZ3246" s="1348"/>
    </row>
    <row r="3247" spans="1:64" ht="12.75" customHeight="1" x14ac:dyDescent="0.25">
      <c r="A3247" s="356"/>
      <c r="B3247" s="225"/>
      <c r="C3247" s="122"/>
      <c r="D3247" s="357"/>
      <c r="E3247" s="226"/>
      <c r="F3247" s="122"/>
      <c r="G3247" s="227"/>
      <c r="H3247" s="228"/>
      <c r="I3247" s="229"/>
      <c r="J3247" s="492"/>
      <c r="K3247" s="198" t="s">
        <v>76</v>
      </c>
      <c r="L3247" s="241">
        <f t="shared" ref="L3247:S3247" si="2527">L5067+L3220+L3233+L5108+L3236+L5049+L3215+L5092+L3237</f>
        <v>0</v>
      </c>
      <c r="M3247" s="242">
        <f t="shared" si="2527"/>
        <v>0</v>
      </c>
      <c r="N3247" s="201">
        <f t="shared" si="2527"/>
        <v>0</v>
      </c>
      <c r="O3247" s="202">
        <f t="shared" si="2527"/>
        <v>0</v>
      </c>
      <c r="P3247" s="202">
        <f t="shared" si="2527"/>
        <v>0</v>
      </c>
      <c r="Q3247" s="202">
        <f t="shared" si="2527"/>
        <v>0</v>
      </c>
      <c r="R3247" s="202">
        <f t="shared" si="2527"/>
        <v>0</v>
      </c>
      <c r="S3247" s="202">
        <f t="shared" si="2527"/>
        <v>0</v>
      </c>
      <c r="T3247" s="203"/>
      <c r="U3247" s="135">
        <f>U5067+U3220+U3233+U5108+U3236+U5049+U3215+U5092+U3237</f>
        <v>0</v>
      </c>
      <c r="V3247" s="135">
        <f>V5067+V3220+V3233+V5108+V3236+V5049+V3215+V5092+V3237</f>
        <v>0</v>
      </c>
      <c r="W3247" s="202">
        <f>W5067+W3220+W3233+W5108+W3236+W5049+W3215+W5092+W3237</f>
        <v>0</v>
      </c>
      <c r="X3247" s="202">
        <f>X5067+X3220+X3233+X5108+X3236+X5049+X3215+X5092+X3237</f>
        <v>0</v>
      </c>
      <c r="Y3247" s="203"/>
      <c r="Z3247" s="135">
        <f t="shared" ref="Z3247:AF3247" si="2528">Z5067+Z3220+Z3233+Z5108+Z3236+Z5049+Z3215+Z5092+Z3237</f>
        <v>0</v>
      </c>
      <c r="AA3247" s="204">
        <f t="shared" si="2528"/>
        <v>0</v>
      </c>
      <c r="AB3247" s="202">
        <f t="shared" si="2528"/>
        <v>0</v>
      </c>
      <c r="AC3247" s="202">
        <f t="shared" si="2528"/>
        <v>0</v>
      </c>
      <c r="AD3247" s="202">
        <f t="shared" si="2528"/>
        <v>0</v>
      </c>
      <c r="AE3247" s="202">
        <f t="shared" si="2528"/>
        <v>0</v>
      </c>
      <c r="AF3247" s="202">
        <f t="shared" si="2528"/>
        <v>0</v>
      </c>
      <c r="AG3247" s="203"/>
      <c r="AH3247" s="135">
        <f>AH5067+AH3220+AH3233+AH5108+AH3236+AH5049+AH3215+AH5092+AH3237</f>
        <v>0</v>
      </c>
      <c r="AI3247" s="135">
        <f>AI5067+AI3220+AI3233+AI5108+AI3236+AI5049+AI3215+AI5092+AI3237</f>
        <v>0</v>
      </c>
      <c r="AJ3247" s="202">
        <f>AJ5067+AJ3220+AJ3233+AJ5108+AJ3236+AJ5049+AJ3215+AJ5092+AJ3237</f>
        <v>0</v>
      </c>
      <c r="AK3247" s="202">
        <f>AK5067+AK3220+AK3233+AK5108+AK3236+AK5049+AK3215+AK5092+AK3237</f>
        <v>0</v>
      </c>
      <c r="AL3247" s="203"/>
      <c r="AM3247" s="205">
        <f t="shared" ref="AM3247:AW3247" si="2529">AM5067+AM3220+AM3233+AM5108+AM3236+AM5049+AM3215+AM5092+AM3237</f>
        <v>0</v>
      </c>
      <c r="AN3247" s="119">
        <f t="shared" si="2529"/>
        <v>0</v>
      </c>
      <c r="AO3247" s="120">
        <f t="shared" si="2529"/>
        <v>0</v>
      </c>
      <c r="AP3247" s="39">
        <f t="shared" si="2529"/>
        <v>0</v>
      </c>
      <c r="AQ3247" s="141">
        <f t="shared" si="2529"/>
        <v>0</v>
      </c>
      <c r="AR3247" s="141">
        <f t="shared" si="2529"/>
        <v>0</v>
      </c>
      <c r="AS3247" s="143" t="e">
        <f t="shared" si="2529"/>
        <v>#DIV/0!</v>
      </c>
      <c r="AT3247" s="144">
        <f t="shared" si="2529"/>
        <v>0</v>
      </c>
      <c r="AU3247" s="141">
        <f t="shared" si="2529"/>
        <v>0</v>
      </c>
      <c r="AV3247" s="141">
        <f t="shared" si="2529"/>
        <v>0</v>
      </c>
      <c r="AW3247" s="143" t="e">
        <f t="shared" si="2529"/>
        <v>#DIV/0!</v>
      </c>
      <c r="AX3247" s="374"/>
      <c r="AY3247" s="146"/>
      <c r="AZ3247" s="1348"/>
    </row>
    <row r="3248" spans="1:64" s="1350" customFormat="1" ht="12.75" customHeight="1" x14ac:dyDescent="0.25">
      <c r="A3248" s="356"/>
      <c r="B3248" s="225"/>
      <c r="C3248" s="122"/>
      <c r="D3248" s="357"/>
      <c r="E3248" s="226"/>
      <c r="F3248" s="122"/>
      <c r="G3248" s="227"/>
      <c r="H3248" s="228"/>
      <c r="I3248" s="229"/>
      <c r="J3248" s="492"/>
      <c r="K3248" s="198"/>
      <c r="L3248" s="241"/>
      <c r="M3248" s="242"/>
      <c r="N3248" s="201"/>
      <c r="O3248" s="202"/>
      <c r="P3248" s="202"/>
      <c r="Q3248" s="202"/>
      <c r="R3248" s="202"/>
      <c r="S3248" s="202"/>
      <c r="T3248" s="224"/>
      <c r="U3248" s="133"/>
      <c r="V3248" s="133"/>
      <c r="W3248" s="134"/>
      <c r="X3248" s="134"/>
      <c r="Y3248" s="224"/>
      <c r="Z3248" s="135"/>
      <c r="AA3248" s="204"/>
      <c r="AB3248" s="202"/>
      <c r="AC3248" s="202"/>
      <c r="AD3248" s="202"/>
      <c r="AE3248" s="202"/>
      <c r="AF3248" s="202"/>
      <c r="AG3248" s="224"/>
      <c r="AH3248" s="133"/>
      <c r="AI3248" s="133"/>
      <c r="AJ3248" s="134"/>
      <c r="AK3248" s="134"/>
      <c r="AL3248" s="224"/>
      <c r="AM3248" s="205"/>
      <c r="AN3248" s="119"/>
      <c r="AO3248" s="120"/>
      <c r="AP3248" s="39"/>
      <c r="AQ3248" s="141"/>
      <c r="AR3248" s="141"/>
      <c r="AS3248" s="143"/>
      <c r="AT3248" s="144"/>
      <c r="AU3248" s="141"/>
      <c r="AV3248" s="141"/>
      <c r="AW3248" s="143"/>
      <c r="AX3248"/>
      <c r="AY3248" s="146"/>
      <c r="AZ3248" s="1348"/>
      <c r="BA3248"/>
      <c r="BB3248"/>
      <c r="BC3248"/>
      <c r="BD3248"/>
      <c r="BE3248"/>
      <c r="BF3248"/>
      <c r="BG3248"/>
      <c r="BH3248"/>
      <c r="BI3248"/>
      <c r="BJ3248"/>
      <c r="BK3248"/>
      <c r="BL3248"/>
    </row>
    <row r="3249" spans="1:64" s="197" customFormat="1" ht="12.75" customHeight="1" x14ac:dyDescent="0.25">
      <c r="A3249" s="356"/>
      <c r="B3249" s="225"/>
      <c r="C3249" s="122"/>
      <c r="D3249" s="357"/>
      <c r="E3249" s="226"/>
      <c r="F3249" s="122"/>
      <c r="G3249" s="227"/>
      <c r="H3249" s="228"/>
      <c r="I3249" s="229"/>
      <c r="J3249" s="492"/>
      <c r="K3249" s="198"/>
      <c r="L3249" s="241"/>
      <c r="M3249" s="242"/>
      <c r="N3249" s="201"/>
      <c r="O3249" s="202"/>
      <c r="P3249" s="202"/>
      <c r="Q3249" s="202"/>
      <c r="R3249" s="202"/>
      <c r="S3249" s="202"/>
      <c r="T3249" s="224"/>
      <c r="U3249" s="133"/>
      <c r="V3249" s="133"/>
      <c r="W3249" s="134"/>
      <c r="X3249" s="134"/>
      <c r="Y3249" s="224"/>
      <c r="Z3249" s="135"/>
      <c r="AA3249" s="204"/>
      <c r="AB3249" s="202"/>
      <c r="AC3249" s="202"/>
      <c r="AD3249" s="202"/>
      <c r="AE3249" s="202"/>
      <c r="AF3249" s="202"/>
      <c r="AG3249" s="224"/>
      <c r="AH3249" s="133"/>
      <c r="AI3249" s="133"/>
      <c r="AJ3249" s="134"/>
      <c r="AK3249" s="134"/>
      <c r="AL3249" s="224"/>
      <c r="AM3249" s="205"/>
      <c r="AN3249" s="119"/>
      <c r="AO3249" s="120"/>
      <c r="AP3249" s="39"/>
      <c r="AQ3249" s="141"/>
      <c r="AR3249" s="141"/>
      <c r="AS3249" s="143"/>
      <c r="AT3249" s="144"/>
      <c r="AU3249" s="141"/>
      <c r="AV3249" s="141"/>
      <c r="AW3249" s="143"/>
      <c r="AX3249"/>
      <c r="AY3249" s="146"/>
      <c r="AZ3249" s="1348"/>
      <c r="BA3249" s="12"/>
      <c r="BB3249" s="12"/>
      <c r="BC3249" s="12"/>
      <c r="BD3249" s="12"/>
      <c r="BE3249" s="12"/>
      <c r="BF3249" s="12"/>
      <c r="BG3249" s="12"/>
      <c r="BH3249" s="12"/>
      <c r="BI3249" s="12"/>
      <c r="BJ3249" s="12"/>
      <c r="BK3249" s="12"/>
      <c r="BL3249" s="12"/>
    </row>
    <row r="3250" spans="1:64" ht="12.75" customHeight="1" x14ac:dyDescent="0.25">
      <c r="A3250" s="356"/>
      <c r="B3250" s="225"/>
      <c r="C3250" s="122"/>
      <c r="D3250" s="357"/>
      <c r="E3250" s="226"/>
      <c r="F3250" s="122"/>
      <c r="G3250" s="227"/>
      <c r="H3250" s="228"/>
      <c r="I3250" s="229"/>
      <c r="J3250" s="492"/>
      <c r="K3250" s="116" t="s">
        <v>3700</v>
      </c>
      <c r="L3250" s="241"/>
      <c r="M3250" s="242"/>
      <c r="N3250" s="258"/>
      <c r="O3250" s="259"/>
      <c r="P3250" s="259"/>
      <c r="Q3250" s="259"/>
      <c r="R3250" s="259"/>
      <c r="S3250" s="259"/>
      <c r="T3250" s="260"/>
      <c r="U3250" s="261"/>
      <c r="V3250" s="261"/>
      <c r="W3250" s="262"/>
      <c r="X3250" s="262"/>
      <c r="Y3250" s="260"/>
      <c r="Z3250" s="263"/>
      <c r="AA3250" s="264"/>
      <c r="AB3250" s="259"/>
      <c r="AC3250" s="259"/>
      <c r="AD3250" s="259"/>
      <c r="AE3250" s="259"/>
      <c r="AF3250" s="259"/>
      <c r="AG3250" s="260"/>
      <c r="AH3250" s="261"/>
      <c r="AI3250" s="261"/>
      <c r="AJ3250" s="262"/>
      <c r="AK3250" s="262"/>
      <c r="AL3250" s="260"/>
      <c r="AM3250" s="265"/>
      <c r="AN3250" s="266"/>
      <c r="AO3250" s="267"/>
      <c r="AP3250" s="268"/>
      <c r="AQ3250" s="269"/>
      <c r="AR3250" s="269"/>
      <c r="AS3250" s="270"/>
      <c r="AT3250" s="271"/>
      <c r="AU3250" s="269"/>
      <c r="AV3250" s="269"/>
      <c r="AW3250" s="270"/>
      <c r="AX3250" s="12"/>
      <c r="AY3250" s="146"/>
      <c r="AZ3250" s="1348"/>
    </row>
    <row r="3251" spans="1:64" x14ac:dyDescent="0.25">
      <c r="A3251" s="356"/>
      <c r="B3251" s="225"/>
      <c r="C3251" s="122"/>
      <c r="D3251" s="357"/>
      <c r="E3251" s="226"/>
      <c r="F3251" s="122"/>
      <c r="G3251" s="227"/>
      <c r="H3251" s="228"/>
      <c r="I3251" s="229"/>
      <c r="J3251" s="492"/>
      <c r="K3251" s="116" t="s">
        <v>3701</v>
      </c>
      <c r="L3251" s="241"/>
      <c r="M3251" s="242"/>
      <c r="N3251" s="258"/>
      <c r="O3251" s="259"/>
      <c r="P3251" s="259"/>
      <c r="Q3251" s="259"/>
      <c r="R3251" s="259"/>
      <c r="S3251" s="259"/>
      <c r="T3251" s="260"/>
      <c r="U3251" s="261"/>
      <c r="V3251" s="261"/>
      <c r="W3251" s="262"/>
      <c r="X3251" s="262"/>
      <c r="Y3251" s="260"/>
      <c r="Z3251" s="263"/>
      <c r="AA3251" s="264"/>
      <c r="AB3251" s="259"/>
      <c r="AC3251" s="259"/>
      <c r="AD3251" s="259"/>
      <c r="AE3251" s="259"/>
      <c r="AF3251" s="259"/>
      <c r="AG3251" s="260"/>
      <c r="AH3251" s="261"/>
      <c r="AI3251" s="261"/>
      <c r="AJ3251" s="262"/>
      <c r="AK3251" s="262"/>
      <c r="AL3251" s="260"/>
      <c r="AM3251" s="265"/>
      <c r="AN3251" s="266"/>
      <c r="AO3251" s="267"/>
      <c r="AP3251" s="268"/>
      <c r="AQ3251" s="269"/>
      <c r="AR3251" s="269"/>
      <c r="AS3251" s="270"/>
      <c r="AT3251" s="271"/>
      <c r="AU3251" s="269"/>
      <c r="AV3251" s="269"/>
      <c r="AW3251" s="270"/>
      <c r="AY3251" s="146"/>
      <c r="AZ3251" s="1348"/>
    </row>
    <row r="3252" spans="1:64" ht="12.75" customHeight="1" x14ac:dyDescent="0.25">
      <c r="A3252" s="356"/>
      <c r="B3252" s="225"/>
      <c r="C3252" s="122"/>
      <c r="D3252" s="357"/>
      <c r="E3252" s="226"/>
      <c r="F3252" s="122"/>
      <c r="G3252" s="227"/>
      <c r="H3252" s="228"/>
      <c r="I3252" s="229"/>
      <c r="J3252" s="492"/>
      <c r="K3252" s="206"/>
      <c r="L3252" s="241"/>
      <c r="M3252" s="242"/>
      <c r="N3252" s="258"/>
      <c r="O3252" s="259"/>
      <c r="P3252" s="259"/>
      <c r="Q3252" s="259"/>
      <c r="R3252" s="259"/>
      <c r="S3252" s="259"/>
      <c r="T3252" s="260"/>
      <c r="U3252" s="261"/>
      <c r="V3252" s="261"/>
      <c r="W3252" s="262"/>
      <c r="X3252" s="262"/>
      <c r="Y3252" s="260"/>
      <c r="Z3252" s="263"/>
      <c r="AA3252" s="264"/>
      <c r="AB3252" s="259"/>
      <c r="AC3252" s="259"/>
      <c r="AD3252" s="259"/>
      <c r="AE3252" s="259"/>
      <c r="AF3252" s="259"/>
      <c r="AG3252" s="260"/>
      <c r="AH3252" s="261"/>
      <c r="AI3252" s="261"/>
      <c r="AJ3252" s="262"/>
      <c r="AK3252" s="262"/>
      <c r="AL3252" s="260"/>
      <c r="AM3252" s="265"/>
      <c r="AN3252" s="266"/>
      <c r="AO3252" s="267"/>
      <c r="AP3252" s="268"/>
      <c r="AQ3252" s="269"/>
      <c r="AR3252" s="269"/>
      <c r="AS3252" s="270"/>
      <c r="AT3252" s="271"/>
      <c r="AU3252" s="269"/>
      <c r="AV3252" s="269"/>
      <c r="AW3252" s="270"/>
      <c r="AY3252" s="146"/>
      <c r="AZ3252" s="1348"/>
    </row>
    <row r="3253" spans="1:64" ht="35.1" customHeight="1" x14ac:dyDescent="0.25">
      <c r="A3253" s="356" t="s">
        <v>3501</v>
      </c>
      <c r="B3253" s="225">
        <v>15</v>
      </c>
      <c r="C3253" s="122" t="s">
        <v>1245</v>
      </c>
      <c r="D3253" s="123">
        <v>1000</v>
      </c>
      <c r="E3253" s="226"/>
      <c r="F3253" s="122">
        <v>12</v>
      </c>
      <c r="G3253" s="227"/>
      <c r="H3253" s="228" t="str">
        <f t="shared" si="2497"/>
        <v>057</v>
      </c>
      <c r="I3253" s="229" t="s">
        <v>96</v>
      </c>
      <c r="J3253" s="492" t="s">
        <v>3702</v>
      </c>
      <c r="K3253" s="231" t="s">
        <v>3703</v>
      </c>
      <c r="L3253" s="232">
        <v>248</v>
      </c>
      <c r="M3253" s="233">
        <v>248</v>
      </c>
      <c r="N3253" s="130"/>
      <c r="O3253" s="131"/>
      <c r="P3253" s="131"/>
      <c r="Q3253" s="131"/>
      <c r="R3253" s="131"/>
      <c r="S3253" s="131"/>
      <c r="T3253" s="132" t="str">
        <f t="shared" ref="T3253:T3256" si="2530">IF(SUM(N3253:S3253)=U3253,"OK",SUM(N3253:S3253)-U3253)</f>
        <v>OK</v>
      </c>
      <c r="U3253" s="138"/>
      <c r="V3253" s="138"/>
      <c r="W3253" s="139"/>
      <c r="X3253" s="139"/>
      <c r="Y3253" s="132" t="str">
        <f t="shared" ref="Y3253:Y3256" si="2531">IF(SUM(W3253:X3253)=Z3253,"OK",SUM(W3253:X3253)-Z3253)</f>
        <v>OK</v>
      </c>
      <c r="Z3253" s="210"/>
      <c r="AA3253" s="204"/>
      <c r="AB3253" s="202"/>
      <c r="AC3253" s="202"/>
      <c r="AD3253" s="202"/>
      <c r="AE3253" s="202"/>
      <c r="AF3253" s="202"/>
      <c r="AG3253" s="132" t="str">
        <f t="shared" ref="AG3253:AG3256" si="2532">IF(SUM(AA3253:AF3253)=AH3253,"OK",SUM(AA3253:AF3253)-AH3253)</f>
        <v>OK</v>
      </c>
      <c r="AH3253" s="138"/>
      <c r="AI3253" s="138"/>
      <c r="AJ3253" s="139"/>
      <c r="AK3253" s="139"/>
      <c r="AL3253" s="132" t="str">
        <f t="shared" ref="AL3253:AL3256" si="2533">IF(SUM(AJ3253:AK3253)=AM3253,"OK",SUM(AJ3253:AK3253)-AM3253)</f>
        <v>OK</v>
      </c>
      <c r="AM3253" s="140"/>
      <c r="AN3253" s="119">
        <f t="shared" ref="AN3253:AN3256" si="2534">L3253+U3253+V3253+Z3253</f>
        <v>248</v>
      </c>
      <c r="AO3253" s="120">
        <f t="shared" ref="AO3253:AO3256" si="2535">M3253+AH3253+AI3253+AM3253</f>
        <v>248</v>
      </c>
      <c r="AP3253" s="39">
        <f>L3253</f>
        <v>248</v>
      </c>
      <c r="AQ3253" s="141">
        <f>AN3253</f>
        <v>248</v>
      </c>
      <c r="AR3253" s="142">
        <f>AQ3253-AP3253</f>
        <v>0</v>
      </c>
      <c r="AS3253" s="143">
        <f>AR3253/AP3253</f>
        <v>0</v>
      </c>
      <c r="AT3253" s="144">
        <f>M3253</f>
        <v>248</v>
      </c>
      <c r="AU3253" s="141">
        <f>AO3253</f>
        <v>248</v>
      </c>
      <c r="AV3253" s="142">
        <f>AU3253-AT3253</f>
        <v>0</v>
      </c>
      <c r="AW3253" s="143">
        <f>AV3253/AT3253</f>
        <v>0</v>
      </c>
      <c r="AY3253" s="146" t="str">
        <f>RIGHT(LEFT(I3253,3),2)&amp;"."&amp;RIGHT(LEFT(I3253,5),2)</f>
        <v>12.11</v>
      </c>
      <c r="AZ3253" s="1348" t="b">
        <f>COUNTIF('[1]Codes SEC'!$B$2:$B$250,Ministres!AY3253)&gt;0</f>
        <v>1</v>
      </c>
    </row>
    <row r="3254" spans="1:64" ht="35.1" customHeight="1" x14ac:dyDescent="0.25">
      <c r="A3254" s="15" t="s">
        <v>3501</v>
      </c>
      <c r="B3254" s="225">
        <v>15</v>
      </c>
      <c r="C3254" s="122" t="s">
        <v>1245</v>
      </c>
      <c r="D3254" s="123">
        <v>1000</v>
      </c>
      <c r="E3254" s="226"/>
      <c r="F3254" s="122">
        <v>12</v>
      </c>
      <c r="G3254" s="227"/>
      <c r="H3254" s="228" t="str">
        <f t="shared" si="2497"/>
        <v>057</v>
      </c>
      <c r="I3254" s="229">
        <v>81221000</v>
      </c>
      <c r="J3254" s="492" t="s">
        <v>3704</v>
      </c>
      <c r="K3254" s="493" t="s">
        <v>3705</v>
      </c>
      <c r="L3254" s="232">
        <v>258</v>
      </c>
      <c r="M3254" s="233">
        <v>60</v>
      </c>
      <c r="N3254" s="130"/>
      <c r="O3254" s="131"/>
      <c r="P3254" s="131"/>
      <c r="Q3254" s="131"/>
      <c r="R3254" s="131"/>
      <c r="S3254" s="131"/>
      <c r="T3254" s="132" t="str">
        <f t="shared" si="2530"/>
        <v>OK</v>
      </c>
      <c r="U3254" s="138"/>
      <c r="V3254" s="138"/>
      <c r="W3254" s="139"/>
      <c r="X3254" s="139"/>
      <c r="Y3254" s="132" t="str">
        <f t="shared" si="2531"/>
        <v>OK</v>
      </c>
      <c r="Z3254" s="210"/>
      <c r="AA3254" s="204"/>
      <c r="AB3254" s="202"/>
      <c r="AC3254" s="202"/>
      <c r="AD3254" s="202"/>
      <c r="AE3254" s="202"/>
      <c r="AF3254" s="202"/>
      <c r="AG3254" s="132" t="str">
        <f t="shared" si="2532"/>
        <v>OK</v>
      </c>
      <c r="AH3254" s="138"/>
      <c r="AI3254" s="138"/>
      <c r="AJ3254" s="139"/>
      <c r="AK3254" s="139"/>
      <c r="AL3254" s="132" t="str">
        <f t="shared" si="2533"/>
        <v>OK</v>
      </c>
      <c r="AM3254" s="140"/>
      <c r="AN3254" s="119">
        <f t="shared" si="2534"/>
        <v>258</v>
      </c>
      <c r="AO3254" s="120">
        <f t="shared" si="2535"/>
        <v>60</v>
      </c>
      <c r="AP3254" s="39">
        <f>L3254</f>
        <v>258</v>
      </c>
      <c r="AQ3254" s="141">
        <f>AN3254</f>
        <v>258</v>
      </c>
      <c r="AR3254" s="142">
        <f t="shared" ref="AR3254:AR3255" si="2536">AQ3254-AP3254</f>
        <v>0</v>
      </c>
      <c r="AS3254" s="143">
        <f t="shared" ref="AS3254:AS3255" si="2537">AR3254/AP3254</f>
        <v>0</v>
      </c>
      <c r="AT3254" s="144">
        <f>M3254</f>
        <v>60</v>
      </c>
      <c r="AU3254" s="141">
        <f t="shared" ref="AU3254:AU3255" si="2538">AO3254</f>
        <v>60</v>
      </c>
      <c r="AV3254" s="142">
        <f t="shared" ref="AV3254:AV3255" si="2539">AU3254-AT3254</f>
        <v>0</v>
      </c>
      <c r="AW3254" s="143">
        <f t="shared" ref="AW3254:AW3255" si="2540">AV3254/AT3254</f>
        <v>0</v>
      </c>
      <c r="AY3254" s="146" t="str">
        <f>RIGHT(LEFT(I3254,3),2)&amp;"."&amp;RIGHT(LEFT(I3254,5),2)</f>
        <v>12.21</v>
      </c>
      <c r="AZ3254" s="1348" t="b">
        <f>COUNTIF('[1]Codes SEC'!$B$2:$B$250,Ministres!AY3254)&gt;0</f>
        <v>1</v>
      </c>
    </row>
    <row r="3255" spans="1:64" ht="35.1" customHeight="1" x14ac:dyDescent="0.25">
      <c r="A3255" s="15" t="s">
        <v>3501</v>
      </c>
      <c r="B3255" s="225">
        <v>15</v>
      </c>
      <c r="C3255" s="122" t="s">
        <v>1245</v>
      </c>
      <c r="D3255" s="123">
        <v>1000</v>
      </c>
      <c r="E3255" s="226"/>
      <c r="F3255" s="122">
        <v>5</v>
      </c>
      <c r="G3255" s="227">
        <v>3</v>
      </c>
      <c r="H3255" s="228" t="str">
        <f t="shared" si="2497"/>
        <v>057</v>
      </c>
      <c r="I3255" s="229" t="s">
        <v>121</v>
      </c>
      <c r="J3255" s="492" t="s">
        <v>3706</v>
      </c>
      <c r="K3255" s="493" t="s">
        <v>3707</v>
      </c>
      <c r="L3255" s="232">
        <v>23203</v>
      </c>
      <c r="M3255" s="233">
        <v>23203</v>
      </c>
      <c r="N3255" s="130"/>
      <c r="O3255" s="131"/>
      <c r="P3255" s="131"/>
      <c r="Q3255" s="131"/>
      <c r="R3255" s="131"/>
      <c r="S3255" s="131"/>
      <c r="T3255" s="132" t="str">
        <f>IF(SUM(N3255:S3255)=U3255,"OK",SUM(N3255:S3255)-U3255)</f>
        <v>OK</v>
      </c>
      <c r="U3255" s="138"/>
      <c r="V3255" s="138"/>
      <c r="W3255" s="139"/>
      <c r="X3255" s="139"/>
      <c r="Y3255" s="132" t="str">
        <f>IF(SUM(W3255:X3255)=Z3255,"OK",SUM(W3255:X3255)-Z3255)</f>
        <v>OK</v>
      </c>
      <c r="Z3255" s="210"/>
      <c r="AA3255" s="204"/>
      <c r="AB3255" s="202"/>
      <c r="AC3255" s="202"/>
      <c r="AD3255" s="202"/>
      <c r="AE3255" s="202"/>
      <c r="AF3255" s="202"/>
      <c r="AG3255" s="132" t="str">
        <f>IF(SUM(AA3255:AF3255)=AH3255,"OK",SUM(AA3255:AF3255)-AH3255)</f>
        <v>OK</v>
      </c>
      <c r="AH3255" s="138"/>
      <c r="AI3255" s="138"/>
      <c r="AJ3255" s="139"/>
      <c r="AK3255" s="139"/>
      <c r="AL3255" s="132" t="str">
        <f>IF(SUM(AJ3255:AK3255)=AM3255,"OK",SUM(AJ3255:AK3255)-AM3255)</f>
        <v>OK</v>
      </c>
      <c r="AM3255" s="140"/>
      <c r="AN3255" s="119">
        <f>L3255+U3255+V3255+Z3255</f>
        <v>23203</v>
      </c>
      <c r="AO3255" s="120">
        <f>M3255+AH3255+AI3255+AM3255</f>
        <v>23203</v>
      </c>
      <c r="AP3255" s="39">
        <f>L3255</f>
        <v>23203</v>
      </c>
      <c r="AQ3255" s="141">
        <f>AN3255</f>
        <v>23203</v>
      </c>
      <c r="AR3255" s="142">
        <f t="shared" si="2536"/>
        <v>0</v>
      </c>
      <c r="AS3255" s="143">
        <f t="shared" si="2537"/>
        <v>0</v>
      </c>
      <c r="AT3255" s="144">
        <f>M3255</f>
        <v>23203</v>
      </c>
      <c r="AU3255" s="141">
        <f t="shared" si="2538"/>
        <v>23203</v>
      </c>
      <c r="AV3255" s="142">
        <f t="shared" si="2539"/>
        <v>0</v>
      </c>
      <c r="AW3255" s="143">
        <f t="shared" si="2540"/>
        <v>0</v>
      </c>
      <c r="AY3255" s="146" t="str">
        <f>RIGHT(LEFT(I3255,3),2)&amp;"."&amp;RIGHT(LEFT(I3255,5),2)</f>
        <v>41.40</v>
      </c>
      <c r="AZ3255" s="1348" t="b">
        <f>COUNTIF('[1]Codes SEC'!$B$2:$B$250,Ministres!AY3255)&gt;0</f>
        <v>1</v>
      </c>
    </row>
    <row r="3256" spans="1:64" ht="35.1" customHeight="1" x14ac:dyDescent="0.25">
      <c r="A3256" s="356" t="s">
        <v>3501</v>
      </c>
      <c r="B3256" s="225">
        <v>15</v>
      </c>
      <c r="C3256" s="122" t="s">
        <v>1245</v>
      </c>
      <c r="D3256" s="123">
        <v>1000</v>
      </c>
      <c r="E3256" s="226"/>
      <c r="F3256" s="122">
        <v>12</v>
      </c>
      <c r="G3256" s="227">
        <v>1</v>
      </c>
      <c r="H3256" s="228" t="str">
        <f t="shared" si="2497"/>
        <v>057</v>
      </c>
      <c r="I3256" s="229" t="s">
        <v>121</v>
      </c>
      <c r="J3256" s="492" t="s">
        <v>3708</v>
      </c>
      <c r="K3256" s="231" t="s">
        <v>3709</v>
      </c>
      <c r="L3256" s="232">
        <v>0</v>
      </c>
      <c r="M3256" s="233">
        <v>0</v>
      </c>
      <c r="N3256" s="130"/>
      <c r="O3256" s="131"/>
      <c r="P3256" s="131"/>
      <c r="Q3256" s="131"/>
      <c r="R3256" s="131"/>
      <c r="S3256" s="131"/>
      <c r="T3256" s="132" t="str">
        <f t="shared" si="2530"/>
        <v>OK</v>
      </c>
      <c r="U3256" s="138"/>
      <c r="V3256" s="138"/>
      <c r="W3256" s="139"/>
      <c r="X3256" s="139"/>
      <c r="Y3256" s="132" t="str">
        <f t="shared" si="2531"/>
        <v>OK</v>
      </c>
      <c r="Z3256" s="210"/>
      <c r="AA3256" s="204"/>
      <c r="AB3256" s="202"/>
      <c r="AC3256" s="202"/>
      <c r="AD3256" s="202"/>
      <c r="AE3256" s="202"/>
      <c r="AF3256" s="202"/>
      <c r="AG3256" s="132" t="str">
        <f t="shared" si="2532"/>
        <v>OK</v>
      </c>
      <c r="AH3256" s="138"/>
      <c r="AI3256" s="138"/>
      <c r="AJ3256" s="139"/>
      <c r="AK3256" s="139"/>
      <c r="AL3256" s="132" t="str">
        <f t="shared" si="2533"/>
        <v>OK</v>
      </c>
      <c r="AM3256" s="140"/>
      <c r="AN3256" s="119">
        <f t="shared" si="2534"/>
        <v>0</v>
      </c>
      <c r="AO3256" s="120">
        <f t="shared" si="2535"/>
        <v>0</v>
      </c>
      <c r="AP3256" s="39">
        <f>L3256</f>
        <v>0</v>
      </c>
      <c r="AQ3256" s="141">
        <f>AN3256</f>
        <v>0</v>
      </c>
      <c r="AR3256" s="142">
        <f>AQ3256-AP3256</f>
        <v>0</v>
      </c>
      <c r="AS3256" s="143" t="e">
        <f>AR3256/AP3256</f>
        <v>#DIV/0!</v>
      </c>
      <c r="AT3256" s="144">
        <f>M3256</f>
        <v>0</v>
      </c>
      <c r="AU3256" s="141">
        <f>AO3256</f>
        <v>0</v>
      </c>
      <c r="AV3256" s="142">
        <f>AU3256-AT3256</f>
        <v>0</v>
      </c>
      <c r="AW3256" s="143" t="e">
        <f>AV3256/AT3256</f>
        <v>#DIV/0!</v>
      </c>
      <c r="AY3256" s="146" t="str">
        <f>RIGHT(LEFT(I3256,3),2)&amp;"."&amp;RIGHT(LEFT(I3256,5),2)</f>
        <v>41.40</v>
      </c>
      <c r="AZ3256" s="1348" t="b">
        <f>COUNTIF('[1]Codes SEC'!$B$2:$B$250,Ministres!AY3256)&gt;0</f>
        <v>1</v>
      </c>
    </row>
    <row r="3257" spans="1:64" ht="12.75" customHeight="1" x14ac:dyDescent="0.25">
      <c r="A3257" s="350"/>
      <c r="B3257" s="1351"/>
      <c r="C3257" s="150"/>
      <c r="D3257" s="352"/>
      <c r="E3257" s="1352"/>
      <c r="F3257" s="150"/>
      <c r="G3257" s="495"/>
      <c r="H3257" s="496"/>
      <c r="I3257" s="497"/>
      <c r="J3257" s="498"/>
      <c r="K3257" s="158" t="s">
        <v>70</v>
      </c>
      <c r="L3257" s="236">
        <f t="shared" ref="L3257:S3257" si="2541">L3256+L3255+L3253+L3254</f>
        <v>23709</v>
      </c>
      <c r="M3257" s="1364">
        <f t="shared" si="2541"/>
        <v>23511</v>
      </c>
      <c r="N3257" s="1354">
        <f t="shared" si="2541"/>
        <v>0</v>
      </c>
      <c r="O3257" s="1355">
        <f t="shared" si="2541"/>
        <v>0</v>
      </c>
      <c r="P3257" s="1355">
        <f t="shared" si="2541"/>
        <v>0</v>
      </c>
      <c r="Q3257" s="1355">
        <f t="shared" si="2541"/>
        <v>0</v>
      </c>
      <c r="R3257" s="1355">
        <f t="shared" si="2541"/>
        <v>0</v>
      </c>
      <c r="S3257" s="1355">
        <f t="shared" si="2541"/>
        <v>0</v>
      </c>
      <c r="T3257" s="1356"/>
      <c r="U3257" s="1357">
        <f>U3256+U3255+U3253+U3254</f>
        <v>0</v>
      </c>
      <c r="V3257" s="1357">
        <f>V3256+V3255+V3253+V3254</f>
        <v>0</v>
      </c>
      <c r="W3257" s="1355">
        <f>W3256+W3255+W3253+W3254</f>
        <v>0</v>
      </c>
      <c r="X3257" s="1355">
        <f>X3256+X3255+X3253+X3254</f>
        <v>0</v>
      </c>
      <c r="Y3257" s="1356"/>
      <c r="Z3257" s="1357">
        <f t="shared" ref="Z3257:AF3257" si="2542">Z3256+Z3255+Z3253+Z3254</f>
        <v>0</v>
      </c>
      <c r="AA3257" s="165">
        <f t="shared" si="2542"/>
        <v>0</v>
      </c>
      <c r="AB3257" s="1355">
        <f t="shared" si="2542"/>
        <v>0</v>
      </c>
      <c r="AC3257" s="1355">
        <f t="shared" si="2542"/>
        <v>0</v>
      </c>
      <c r="AD3257" s="1355">
        <f t="shared" si="2542"/>
        <v>0</v>
      </c>
      <c r="AE3257" s="1355">
        <f t="shared" si="2542"/>
        <v>0</v>
      </c>
      <c r="AF3257" s="1355">
        <f t="shared" si="2542"/>
        <v>0</v>
      </c>
      <c r="AG3257" s="1356"/>
      <c r="AH3257" s="1357">
        <f>AH3256+AH3255+AH3253+AH3254</f>
        <v>0</v>
      </c>
      <c r="AI3257" s="1357">
        <f>AI3256+AI3255+AI3253+AI3254</f>
        <v>0</v>
      </c>
      <c r="AJ3257" s="1355">
        <f>AJ3256+AJ3255+AJ3253+AJ3254</f>
        <v>0</v>
      </c>
      <c r="AK3257" s="1355">
        <f>AK3256+AK3255+AK3253+AK3254</f>
        <v>0</v>
      </c>
      <c r="AL3257" s="1356"/>
      <c r="AM3257" s="1358">
        <f t="shared" ref="AM3257:AW3257" si="2543">AM3256+AM3255+AM3253+AM3254</f>
        <v>0</v>
      </c>
      <c r="AN3257" s="167">
        <f t="shared" si="2543"/>
        <v>23709</v>
      </c>
      <c r="AO3257" s="1359">
        <f t="shared" si="2543"/>
        <v>23511</v>
      </c>
      <c r="AP3257" s="169">
        <f t="shared" si="2543"/>
        <v>23709</v>
      </c>
      <c r="AQ3257" s="1360">
        <f t="shared" si="2543"/>
        <v>23709</v>
      </c>
      <c r="AR3257" s="1361">
        <f t="shared" si="2543"/>
        <v>0</v>
      </c>
      <c r="AS3257" s="1362" t="e">
        <f t="shared" si="2543"/>
        <v>#DIV/0!</v>
      </c>
      <c r="AT3257" s="1363">
        <f t="shared" si="2543"/>
        <v>23511</v>
      </c>
      <c r="AU3257" s="1360">
        <f t="shared" si="2543"/>
        <v>23511</v>
      </c>
      <c r="AV3257" s="1361">
        <f t="shared" si="2543"/>
        <v>0</v>
      </c>
      <c r="AW3257" s="1362" t="e">
        <f t="shared" si="2543"/>
        <v>#DIV/0!</v>
      </c>
      <c r="AY3257" s="146"/>
      <c r="AZ3257" s="1348"/>
    </row>
    <row r="3258" spans="1:64" ht="12.75" customHeight="1" x14ac:dyDescent="0.25">
      <c r="A3258" s="356"/>
      <c r="B3258" s="225"/>
      <c r="C3258" s="122"/>
      <c r="D3258" s="357"/>
      <c r="E3258" s="226"/>
      <c r="F3258" s="122"/>
      <c r="G3258" s="227"/>
      <c r="H3258" s="228"/>
      <c r="I3258" s="229"/>
      <c r="J3258" s="492"/>
      <c r="K3258" s="1365"/>
      <c r="L3258" s="241"/>
      <c r="M3258" s="242"/>
      <c r="N3258" s="201"/>
      <c r="O3258" s="202"/>
      <c r="P3258" s="202"/>
      <c r="Q3258" s="202"/>
      <c r="R3258" s="202"/>
      <c r="S3258" s="202"/>
      <c r="T3258" s="224"/>
      <c r="U3258" s="138"/>
      <c r="V3258" s="138"/>
      <c r="W3258" s="139"/>
      <c r="X3258" s="139"/>
      <c r="Y3258" s="224"/>
      <c r="Z3258" s="210"/>
      <c r="AA3258" s="204"/>
      <c r="AB3258" s="202"/>
      <c r="AC3258" s="202"/>
      <c r="AD3258" s="202"/>
      <c r="AE3258" s="202"/>
      <c r="AF3258" s="202"/>
      <c r="AG3258" s="224"/>
      <c r="AH3258" s="138"/>
      <c r="AI3258" s="138"/>
      <c r="AJ3258" s="139"/>
      <c r="AK3258" s="139"/>
      <c r="AL3258" s="224"/>
      <c r="AM3258" s="140"/>
      <c r="AN3258" s="211"/>
      <c r="AO3258" s="212"/>
      <c r="AP3258" s="39"/>
      <c r="AQ3258" s="141"/>
      <c r="AR3258" s="141"/>
      <c r="AS3258" s="143"/>
      <c r="AU3258" s="141"/>
      <c r="AV3258" s="141"/>
      <c r="AW3258" s="143"/>
      <c r="AY3258" s="146"/>
      <c r="AZ3258" s="1348"/>
    </row>
    <row r="3259" spans="1:64" ht="12.75" customHeight="1" x14ac:dyDescent="0.25">
      <c r="A3259" s="356"/>
      <c r="B3259" s="225"/>
      <c r="C3259" s="122"/>
      <c r="D3259" s="357"/>
      <c r="E3259" s="226"/>
      <c r="F3259" s="122"/>
      <c r="G3259" s="227"/>
      <c r="H3259" s="228"/>
      <c r="I3259" s="229"/>
      <c r="J3259" s="492"/>
      <c r="K3259" s="243" t="s">
        <v>109</v>
      </c>
      <c r="L3259" s="241"/>
      <c r="M3259" s="242"/>
      <c r="N3259" s="201"/>
      <c r="O3259" s="202"/>
      <c r="P3259" s="202"/>
      <c r="Q3259" s="202"/>
      <c r="R3259" s="202"/>
      <c r="S3259" s="202"/>
      <c r="T3259" s="224"/>
      <c r="U3259" s="138"/>
      <c r="V3259" s="138"/>
      <c r="W3259" s="139"/>
      <c r="X3259" s="139"/>
      <c r="Y3259" s="224"/>
      <c r="Z3259" s="210"/>
      <c r="AA3259" s="204"/>
      <c r="AB3259" s="202"/>
      <c r="AC3259" s="202"/>
      <c r="AD3259" s="202"/>
      <c r="AE3259" s="202"/>
      <c r="AF3259" s="202"/>
      <c r="AG3259" s="224"/>
      <c r="AH3259" s="138"/>
      <c r="AI3259" s="138"/>
      <c r="AJ3259" s="139"/>
      <c r="AK3259" s="139"/>
      <c r="AL3259" s="224"/>
      <c r="AM3259" s="140"/>
      <c r="AN3259" s="211"/>
      <c r="AO3259" s="212"/>
      <c r="AP3259" s="39"/>
      <c r="AQ3259" s="141"/>
      <c r="AR3259" s="141"/>
      <c r="AS3259" s="143"/>
      <c r="AU3259" s="141"/>
      <c r="AV3259" s="141"/>
      <c r="AW3259" s="143"/>
      <c r="AY3259" s="146"/>
      <c r="AZ3259" s="1348"/>
    </row>
    <row r="3260" spans="1:64" ht="12.75" customHeight="1" x14ac:dyDescent="0.25">
      <c r="A3260" s="356"/>
      <c r="B3260" s="225"/>
      <c r="C3260" s="122"/>
      <c r="D3260" s="357"/>
      <c r="E3260" s="226"/>
      <c r="F3260" s="122"/>
      <c r="G3260" s="227"/>
      <c r="H3260" s="228"/>
      <c r="I3260" s="229"/>
      <c r="J3260" s="492"/>
      <c r="K3260" s="348"/>
      <c r="L3260" s="241"/>
      <c r="M3260" s="242"/>
      <c r="N3260" s="201"/>
      <c r="O3260" s="202"/>
      <c r="P3260" s="202"/>
      <c r="Q3260" s="202"/>
      <c r="R3260" s="202"/>
      <c r="S3260" s="202"/>
      <c r="T3260" s="224"/>
      <c r="U3260" s="138"/>
      <c r="V3260" s="138"/>
      <c r="W3260" s="139"/>
      <c r="X3260" s="139"/>
      <c r="Y3260" s="224"/>
      <c r="Z3260" s="210"/>
      <c r="AA3260" s="204"/>
      <c r="AB3260" s="202"/>
      <c r="AC3260" s="202"/>
      <c r="AD3260" s="202"/>
      <c r="AE3260" s="202"/>
      <c r="AF3260" s="202"/>
      <c r="AG3260" s="224"/>
      <c r="AH3260" s="138"/>
      <c r="AI3260" s="138"/>
      <c r="AJ3260" s="139"/>
      <c r="AK3260" s="139"/>
      <c r="AL3260" s="224"/>
      <c r="AM3260" s="140"/>
      <c r="AN3260" s="211"/>
      <c r="AO3260" s="212"/>
      <c r="AP3260" s="39"/>
      <c r="AQ3260" s="141"/>
      <c r="AR3260" s="141"/>
      <c r="AS3260" s="143"/>
      <c r="AU3260" s="141"/>
      <c r="AV3260" s="141"/>
      <c r="AW3260" s="143"/>
      <c r="AY3260" s="146"/>
      <c r="AZ3260" s="1348"/>
    </row>
    <row r="3261" spans="1:64" ht="35.1" customHeight="1" x14ac:dyDescent="0.25">
      <c r="A3261" s="15" t="s">
        <v>3501</v>
      </c>
      <c r="B3261" s="225">
        <v>15</v>
      </c>
      <c r="C3261" s="122" t="s">
        <v>1245</v>
      </c>
      <c r="D3261" s="123">
        <v>1000</v>
      </c>
      <c r="E3261" s="226"/>
      <c r="F3261" s="122">
        <v>5</v>
      </c>
      <c r="G3261" s="227">
        <v>1</v>
      </c>
      <c r="H3261" s="228" t="str">
        <f t="shared" si="2497"/>
        <v>057</v>
      </c>
      <c r="I3261" s="229" t="s">
        <v>1441</v>
      </c>
      <c r="J3261" s="492" t="s">
        <v>3710</v>
      </c>
      <c r="K3261" s="493" t="s">
        <v>3711</v>
      </c>
      <c r="L3261" s="232">
        <v>1558</v>
      </c>
      <c r="M3261" s="233">
        <v>1558</v>
      </c>
      <c r="N3261" s="130"/>
      <c r="O3261" s="131"/>
      <c r="P3261" s="131"/>
      <c r="Q3261" s="131"/>
      <c r="R3261" s="131"/>
      <c r="S3261" s="131"/>
      <c r="T3261" s="132" t="str">
        <f>IF(SUM(N3261:S3261)=U3261,"OK",SUM(N3261:S3261)-U3261)</f>
        <v>OK</v>
      </c>
      <c r="U3261" s="138"/>
      <c r="V3261" s="138"/>
      <c r="W3261" s="139"/>
      <c r="X3261" s="139"/>
      <c r="Y3261" s="132" t="str">
        <f>IF(SUM(W3261:X3261)=Z3261,"OK",SUM(W3261:X3261)-Z3261)</f>
        <v>OK</v>
      </c>
      <c r="Z3261" s="210"/>
      <c r="AA3261" s="204"/>
      <c r="AB3261" s="202"/>
      <c r="AC3261" s="202"/>
      <c r="AD3261" s="202"/>
      <c r="AE3261" s="202"/>
      <c r="AF3261" s="202"/>
      <c r="AG3261" s="132" t="str">
        <f>IF(SUM(AA3261:AF3261)=AH3261,"OK",SUM(AA3261:AF3261)-AH3261)</f>
        <v>OK</v>
      </c>
      <c r="AH3261" s="138"/>
      <c r="AI3261" s="138"/>
      <c r="AJ3261" s="139"/>
      <c r="AK3261" s="139"/>
      <c r="AL3261" s="132" t="str">
        <f>IF(SUM(AJ3261:AK3261)=AM3261,"OK",SUM(AJ3261:AK3261)-AM3261)</f>
        <v>OK</v>
      </c>
      <c r="AM3261" s="140"/>
      <c r="AN3261" s="119">
        <f>L3261+U3261+V3261+Z3261</f>
        <v>1558</v>
      </c>
      <c r="AO3261" s="120">
        <f>M3261+AH3261+AI3261+AM3261</f>
        <v>1558</v>
      </c>
      <c r="AP3261" s="39">
        <f>L3261</f>
        <v>1558</v>
      </c>
      <c r="AQ3261" s="141">
        <f>AN3261</f>
        <v>1558</v>
      </c>
      <c r="AR3261" s="142">
        <f>AQ3261-AP3261</f>
        <v>0</v>
      </c>
      <c r="AS3261" s="143">
        <f>AR3261/AP3261</f>
        <v>0</v>
      </c>
      <c r="AT3261" s="144">
        <f>M3261</f>
        <v>1558</v>
      </c>
      <c r="AU3261" s="141">
        <f>AO3261</f>
        <v>1558</v>
      </c>
      <c r="AV3261" s="142">
        <f>AU3261-AT3261</f>
        <v>0</v>
      </c>
      <c r="AW3261" s="143">
        <f>AV3261/AT3261</f>
        <v>0</v>
      </c>
      <c r="AX3261" s="12"/>
      <c r="AY3261" s="146" t="str">
        <f>RIGHT(LEFT(I3261,3),2)&amp;"."&amp;RIGHT(LEFT(I3261,5),2)</f>
        <v>61.41</v>
      </c>
      <c r="AZ3261" s="1348" t="b">
        <f>COUNTIF('[1]Codes SEC'!$B$2:$B$250,Ministres!AY3261)&gt;0</f>
        <v>1</v>
      </c>
    </row>
    <row r="3262" spans="1:64" s="1350" customFormat="1" ht="35.1" customHeight="1" x14ac:dyDescent="0.25">
      <c r="A3262" s="15" t="s">
        <v>3501</v>
      </c>
      <c r="B3262" s="225">
        <v>15</v>
      </c>
      <c r="C3262" s="122" t="s">
        <v>1245</v>
      </c>
      <c r="D3262" s="123">
        <v>1000</v>
      </c>
      <c r="E3262" s="226"/>
      <c r="F3262" s="122">
        <v>12</v>
      </c>
      <c r="G3262" s="227">
        <v>1</v>
      </c>
      <c r="H3262" s="228" t="str">
        <f t="shared" si="2497"/>
        <v>057</v>
      </c>
      <c r="I3262" s="229" t="s">
        <v>1441</v>
      </c>
      <c r="J3262" s="492" t="s">
        <v>3712</v>
      </c>
      <c r="K3262" s="231" t="s">
        <v>3713</v>
      </c>
      <c r="L3262" s="232">
        <v>0</v>
      </c>
      <c r="M3262" s="233">
        <v>0</v>
      </c>
      <c r="N3262" s="130"/>
      <c r="O3262" s="131"/>
      <c r="P3262" s="131"/>
      <c r="Q3262" s="131"/>
      <c r="R3262" s="131"/>
      <c r="S3262" s="131"/>
      <c r="T3262" s="132" t="str">
        <f t="shared" ref="T3262" si="2544">IF(SUM(N3262:S3262)=U3262,"OK",SUM(N3262:S3262)-U3262)</f>
        <v>OK</v>
      </c>
      <c r="U3262" s="138"/>
      <c r="V3262" s="138"/>
      <c r="W3262" s="139"/>
      <c r="X3262" s="139"/>
      <c r="Y3262" s="132" t="str">
        <f t="shared" ref="Y3262" si="2545">IF(SUM(W3262:X3262)=Z3262,"OK",SUM(W3262:X3262)-Z3262)</f>
        <v>OK</v>
      </c>
      <c r="Z3262" s="210"/>
      <c r="AA3262" s="204"/>
      <c r="AB3262" s="202"/>
      <c r="AC3262" s="202"/>
      <c r="AD3262" s="202"/>
      <c r="AE3262" s="202"/>
      <c r="AF3262" s="202"/>
      <c r="AG3262" s="132" t="str">
        <f t="shared" ref="AG3262" si="2546">IF(SUM(AA3262:AF3262)=AH3262,"OK",SUM(AA3262:AF3262)-AH3262)</f>
        <v>OK</v>
      </c>
      <c r="AH3262" s="138"/>
      <c r="AI3262" s="138"/>
      <c r="AJ3262" s="139"/>
      <c r="AK3262" s="139"/>
      <c r="AL3262" s="132" t="str">
        <f t="shared" ref="AL3262" si="2547">IF(SUM(AJ3262:AK3262)=AM3262,"OK",SUM(AJ3262:AK3262)-AM3262)</f>
        <v>OK</v>
      </c>
      <c r="AM3262" s="140"/>
      <c r="AN3262" s="119">
        <f t="shared" ref="AN3262" si="2548">L3262+U3262+V3262+Z3262</f>
        <v>0</v>
      </c>
      <c r="AO3262" s="120">
        <f t="shared" ref="AO3262" si="2549">M3262+AH3262+AI3262+AM3262</f>
        <v>0</v>
      </c>
      <c r="AP3262" s="39">
        <f>L3262</f>
        <v>0</v>
      </c>
      <c r="AQ3262" s="141">
        <f>AN3262</f>
        <v>0</v>
      </c>
      <c r="AR3262" s="142">
        <f>AQ3262-AP3262</f>
        <v>0</v>
      </c>
      <c r="AS3262" s="143" t="e">
        <f>AR3262/AP3262</f>
        <v>#DIV/0!</v>
      </c>
      <c r="AT3262" s="144">
        <f>M3262</f>
        <v>0</v>
      </c>
      <c r="AU3262" s="141">
        <f>AO3262</f>
        <v>0</v>
      </c>
      <c r="AV3262" s="142">
        <f>AU3262-AT3262</f>
        <v>0</v>
      </c>
      <c r="AW3262" s="143" t="e">
        <f>AV3262/AT3262</f>
        <v>#DIV/0!</v>
      </c>
      <c r="AX3262"/>
      <c r="AY3262" s="146" t="str">
        <f>RIGHT(LEFT(I3262,3),2)&amp;"."&amp;RIGHT(LEFT(I3262,5),2)</f>
        <v>61.41</v>
      </c>
      <c r="AZ3262" s="1348" t="b">
        <f>COUNTIF('[1]Codes SEC'!$B$2:$B$250,Ministres!AY3262)&gt;0</f>
        <v>1</v>
      </c>
      <c r="BA3262"/>
      <c r="BB3262"/>
      <c r="BC3262"/>
      <c r="BD3262"/>
      <c r="BE3262"/>
      <c r="BF3262"/>
      <c r="BG3262"/>
      <c r="BH3262"/>
      <c r="BI3262"/>
      <c r="BJ3262"/>
      <c r="BK3262"/>
      <c r="BL3262"/>
    </row>
    <row r="3263" spans="1:64" ht="12.75" customHeight="1" x14ac:dyDescent="0.25">
      <c r="A3263" s="350"/>
      <c r="B3263" s="1351"/>
      <c r="C3263" s="150"/>
      <c r="D3263" s="352"/>
      <c r="E3263" s="1352"/>
      <c r="F3263" s="150"/>
      <c r="G3263" s="495"/>
      <c r="H3263" s="496"/>
      <c r="I3263" s="497"/>
      <c r="J3263" s="498"/>
      <c r="K3263" s="158" t="s">
        <v>116</v>
      </c>
      <c r="L3263" s="236">
        <f t="shared" ref="L3263:S3263" si="2550">L3262+L3261</f>
        <v>1558</v>
      </c>
      <c r="M3263" s="1364">
        <f t="shared" si="2550"/>
        <v>1558</v>
      </c>
      <c r="N3263" s="1354">
        <f t="shared" si="2550"/>
        <v>0</v>
      </c>
      <c r="O3263" s="1355">
        <f t="shared" si="2550"/>
        <v>0</v>
      </c>
      <c r="P3263" s="1355">
        <f t="shared" si="2550"/>
        <v>0</v>
      </c>
      <c r="Q3263" s="1355">
        <f t="shared" si="2550"/>
        <v>0</v>
      </c>
      <c r="R3263" s="1355">
        <f t="shared" si="2550"/>
        <v>0</v>
      </c>
      <c r="S3263" s="1355">
        <f t="shared" si="2550"/>
        <v>0</v>
      </c>
      <c r="T3263" s="1356"/>
      <c r="U3263" s="1357">
        <f>U3262+U3261</f>
        <v>0</v>
      </c>
      <c r="V3263" s="1357">
        <f>V3262+V3261</f>
        <v>0</v>
      </c>
      <c r="W3263" s="1355">
        <f>W3262+W3261</f>
        <v>0</v>
      </c>
      <c r="X3263" s="1355">
        <f>X3262+X3261</f>
        <v>0</v>
      </c>
      <c r="Y3263" s="1356"/>
      <c r="Z3263" s="1357">
        <f t="shared" ref="Z3263:AF3263" si="2551">Z3262+Z3261</f>
        <v>0</v>
      </c>
      <c r="AA3263" s="165">
        <f t="shared" si="2551"/>
        <v>0</v>
      </c>
      <c r="AB3263" s="1355">
        <f t="shared" si="2551"/>
        <v>0</v>
      </c>
      <c r="AC3263" s="1355">
        <f t="shared" si="2551"/>
        <v>0</v>
      </c>
      <c r="AD3263" s="1355">
        <f t="shared" si="2551"/>
        <v>0</v>
      </c>
      <c r="AE3263" s="1355">
        <f t="shared" si="2551"/>
        <v>0</v>
      </c>
      <c r="AF3263" s="1355">
        <f t="shared" si="2551"/>
        <v>0</v>
      </c>
      <c r="AG3263" s="1356"/>
      <c r="AH3263" s="1357">
        <f>AH3262+AH3261</f>
        <v>0</v>
      </c>
      <c r="AI3263" s="1357">
        <f>AI3262+AI3261</f>
        <v>0</v>
      </c>
      <c r="AJ3263" s="1355">
        <f>AJ3262+AJ3261</f>
        <v>0</v>
      </c>
      <c r="AK3263" s="1355">
        <f>AK3262+AK3261</f>
        <v>0</v>
      </c>
      <c r="AL3263" s="1356"/>
      <c r="AM3263" s="1358">
        <f t="shared" ref="AM3263:AW3263" si="2552">AM3262+AM3261</f>
        <v>0</v>
      </c>
      <c r="AN3263" s="167">
        <f t="shared" si="2552"/>
        <v>1558</v>
      </c>
      <c r="AO3263" s="1359">
        <f t="shared" si="2552"/>
        <v>1558</v>
      </c>
      <c r="AP3263" s="169">
        <f t="shared" si="2552"/>
        <v>1558</v>
      </c>
      <c r="AQ3263" s="1360">
        <f t="shared" si="2552"/>
        <v>1558</v>
      </c>
      <c r="AR3263" s="1361">
        <f t="shared" si="2552"/>
        <v>0</v>
      </c>
      <c r="AS3263" s="1362" t="e">
        <f t="shared" si="2552"/>
        <v>#DIV/0!</v>
      </c>
      <c r="AT3263" s="1363">
        <f t="shared" si="2552"/>
        <v>1558</v>
      </c>
      <c r="AU3263" s="1360">
        <f t="shared" si="2552"/>
        <v>1558</v>
      </c>
      <c r="AV3263" s="1361">
        <f t="shared" si="2552"/>
        <v>0</v>
      </c>
      <c r="AW3263" s="1362" t="e">
        <f t="shared" si="2552"/>
        <v>#DIV/0!</v>
      </c>
      <c r="AY3263" s="146"/>
      <c r="AZ3263" s="1366"/>
    </row>
    <row r="3264" spans="1:64" ht="12.75" customHeight="1" x14ac:dyDescent="0.25">
      <c r="A3264" s="174"/>
      <c r="B3264" s="175"/>
      <c r="C3264" s="176"/>
      <c r="D3264" s="177"/>
      <c r="E3264" s="178"/>
      <c r="F3264" s="177"/>
      <c r="G3264" s="179"/>
      <c r="H3264" s="180"/>
      <c r="I3264" s="181"/>
      <c r="J3264" s="182"/>
      <c r="K3264" s="183" t="s">
        <v>3714</v>
      </c>
      <c r="L3264" s="184">
        <f t="shared" ref="L3264:S3264" si="2553">L3263+L3257</f>
        <v>25267</v>
      </c>
      <c r="M3264" s="185">
        <f t="shared" si="2553"/>
        <v>25069</v>
      </c>
      <c r="N3264" s="186">
        <f t="shared" si="2553"/>
        <v>0</v>
      </c>
      <c r="O3264" s="187">
        <f t="shared" si="2553"/>
        <v>0</v>
      </c>
      <c r="P3264" s="187">
        <f t="shared" si="2553"/>
        <v>0</v>
      </c>
      <c r="Q3264" s="187">
        <f t="shared" si="2553"/>
        <v>0</v>
      </c>
      <c r="R3264" s="187">
        <f t="shared" si="2553"/>
        <v>0</v>
      </c>
      <c r="S3264" s="187">
        <f t="shared" si="2553"/>
        <v>0</v>
      </c>
      <c r="T3264" s="188"/>
      <c r="U3264" s="187">
        <f>U3263+U3257</f>
        <v>0</v>
      </c>
      <c r="V3264" s="187">
        <f>V3263+V3257</f>
        <v>0</v>
      </c>
      <c r="W3264" s="187">
        <f>W3263+W3257</f>
        <v>0</v>
      </c>
      <c r="X3264" s="187">
        <f>X3263+X3257</f>
        <v>0</v>
      </c>
      <c r="Y3264" s="188"/>
      <c r="Z3264" s="187">
        <f t="shared" ref="Z3264:AF3264" si="2554">Z3263+Z3257</f>
        <v>0</v>
      </c>
      <c r="AA3264" s="189">
        <f t="shared" si="2554"/>
        <v>0</v>
      </c>
      <c r="AB3264" s="187">
        <f t="shared" si="2554"/>
        <v>0</v>
      </c>
      <c r="AC3264" s="187">
        <f t="shared" si="2554"/>
        <v>0</v>
      </c>
      <c r="AD3264" s="187">
        <f t="shared" si="2554"/>
        <v>0</v>
      </c>
      <c r="AE3264" s="187">
        <f t="shared" si="2554"/>
        <v>0</v>
      </c>
      <c r="AF3264" s="187">
        <f t="shared" si="2554"/>
        <v>0</v>
      </c>
      <c r="AG3264" s="188"/>
      <c r="AH3264" s="187">
        <f>AH3263+AH3257</f>
        <v>0</v>
      </c>
      <c r="AI3264" s="187">
        <f>AI3263+AI3257</f>
        <v>0</v>
      </c>
      <c r="AJ3264" s="187">
        <f>AJ3263+AJ3257</f>
        <v>0</v>
      </c>
      <c r="AK3264" s="187">
        <f>AK3263+AK3257</f>
        <v>0</v>
      </c>
      <c r="AL3264" s="188"/>
      <c r="AM3264" s="190">
        <f t="shared" ref="AM3264:AW3264" si="2555">AM3263+AM3257</f>
        <v>0</v>
      </c>
      <c r="AN3264" s="191">
        <f t="shared" si="2555"/>
        <v>25267</v>
      </c>
      <c r="AO3264" s="190">
        <f t="shared" si="2555"/>
        <v>25069</v>
      </c>
      <c r="AP3264" s="184">
        <f t="shared" si="2555"/>
        <v>25267</v>
      </c>
      <c r="AQ3264" s="192">
        <f t="shared" si="2555"/>
        <v>25267</v>
      </c>
      <c r="AR3264" s="193">
        <f t="shared" si="2555"/>
        <v>0</v>
      </c>
      <c r="AS3264" s="194" t="e">
        <f t="shared" si="2555"/>
        <v>#DIV/0!</v>
      </c>
      <c r="AT3264" s="195">
        <f t="shared" si="2555"/>
        <v>25069</v>
      </c>
      <c r="AU3264" s="192">
        <f t="shared" si="2555"/>
        <v>25069</v>
      </c>
      <c r="AV3264" s="193">
        <f t="shared" si="2555"/>
        <v>0</v>
      </c>
      <c r="AW3264" s="194" t="e">
        <f t="shared" si="2555"/>
        <v>#DIV/0!</v>
      </c>
      <c r="AY3264" s="146"/>
      <c r="AZ3264" s="1348"/>
    </row>
    <row r="3265" spans="1:64" s="1367" customFormat="1" ht="12.75" customHeight="1" x14ac:dyDescent="0.25">
      <c r="A3265" s="15"/>
      <c r="B3265" s="121"/>
      <c r="C3265" s="122"/>
      <c r="D3265" s="123"/>
      <c r="E3265" s="124"/>
      <c r="F3265" s="125"/>
      <c r="G3265" s="34"/>
      <c r="H3265" s="35"/>
      <c r="I3265" s="36"/>
      <c r="J3265" s="37"/>
      <c r="K3265" s="198" t="s">
        <v>72</v>
      </c>
      <c r="L3265" s="199">
        <v>0</v>
      </c>
      <c r="M3265" s="200">
        <v>0</v>
      </c>
      <c r="N3265" s="201">
        <v>0</v>
      </c>
      <c r="O3265" s="202">
        <v>0</v>
      </c>
      <c r="P3265" s="202">
        <v>0</v>
      </c>
      <c r="Q3265" s="202">
        <v>0</v>
      </c>
      <c r="R3265" s="202">
        <v>0</v>
      </c>
      <c r="S3265" s="202">
        <v>0</v>
      </c>
      <c r="T3265" s="203"/>
      <c r="U3265" s="135">
        <v>0</v>
      </c>
      <c r="V3265" s="135">
        <v>0</v>
      </c>
      <c r="W3265" s="202">
        <v>0</v>
      </c>
      <c r="X3265" s="202">
        <v>0</v>
      </c>
      <c r="Y3265" s="203"/>
      <c r="Z3265" s="135">
        <v>0</v>
      </c>
      <c r="AA3265" s="204">
        <v>0</v>
      </c>
      <c r="AB3265" s="202">
        <v>0</v>
      </c>
      <c r="AC3265" s="202">
        <v>0</v>
      </c>
      <c r="AD3265" s="202">
        <v>0</v>
      </c>
      <c r="AE3265" s="202">
        <v>0</v>
      </c>
      <c r="AF3265" s="202">
        <v>0</v>
      </c>
      <c r="AG3265" s="203"/>
      <c r="AH3265" s="135">
        <v>0</v>
      </c>
      <c r="AI3265" s="135">
        <v>0</v>
      </c>
      <c r="AJ3265" s="202">
        <v>0</v>
      </c>
      <c r="AK3265" s="202">
        <v>0</v>
      </c>
      <c r="AL3265" s="203"/>
      <c r="AM3265" s="205">
        <v>0</v>
      </c>
      <c r="AN3265" s="119">
        <v>0</v>
      </c>
      <c r="AO3265" s="120">
        <v>0</v>
      </c>
      <c r="AP3265" s="39">
        <v>0</v>
      </c>
      <c r="AQ3265" s="141">
        <v>0</v>
      </c>
      <c r="AR3265" s="141">
        <v>0</v>
      </c>
      <c r="AS3265" s="143">
        <v>0</v>
      </c>
      <c r="AT3265" s="144">
        <v>0</v>
      </c>
      <c r="AU3265" s="141">
        <v>0</v>
      </c>
      <c r="AV3265" s="141">
        <v>0</v>
      </c>
      <c r="AW3265" s="143">
        <v>0</v>
      </c>
      <c r="AX3265"/>
      <c r="AY3265" s="146"/>
      <c r="AZ3265" s="1366"/>
      <c r="BA3265"/>
      <c r="BB3265"/>
      <c r="BC3265"/>
      <c r="BD3265"/>
      <c r="BE3265"/>
      <c r="BF3265"/>
      <c r="BG3265"/>
      <c r="BH3265"/>
      <c r="BI3265"/>
      <c r="BJ3265"/>
      <c r="BK3265"/>
      <c r="BL3265"/>
    </row>
    <row r="3266" spans="1:64" s="197" customFormat="1" ht="12.75" customHeight="1" x14ac:dyDescent="0.25">
      <c r="A3266" s="356"/>
      <c r="B3266" s="225"/>
      <c r="C3266" s="122"/>
      <c r="D3266" s="357"/>
      <c r="E3266" s="226"/>
      <c r="F3266" s="122"/>
      <c r="G3266" s="227"/>
      <c r="H3266" s="228"/>
      <c r="I3266" s="229"/>
      <c r="J3266" s="492"/>
      <c r="K3266" s="198" t="s">
        <v>73</v>
      </c>
      <c r="L3266" s="241">
        <v>0</v>
      </c>
      <c r="M3266" s="242">
        <v>0</v>
      </c>
      <c r="N3266" s="201">
        <v>0</v>
      </c>
      <c r="O3266" s="202">
        <v>0</v>
      </c>
      <c r="P3266" s="202">
        <v>0</v>
      </c>
      <c r="Q3266" s="202">
        <v>0</v>
      </c>
      <c r="R3266" s="202">
        <v>0</v>
      </c>
      <c r="S3266" s="202">
        <v>0</v>
      </c>
      <c r="T3266" s="203"/>
      <c r="U3266" s="135">
        <v>0</v>
      </c>
      <c r="V3266" s="135">
        <v>0</v>
      </c>
      <c r="W3266" s="202">
        <v>0</v>
      </c>
      <c r="X3266" s="202">
        <v>0</v>
      </c>
      <c r="Y3266" s="203"/>
      <c r="Z3266" s="135">
        <v>0</v>
      </c>
      <c r="AA3266" s="204">
        <v>0</v>
      </c>
      <c r="AB3266" s="202">
        <v>0</v>
      </c>
      <c r="AC3266" s="202">
        <v>0</v>
      </c>
      <c r="AD3266" s="202">
        <v>0</v>
      </c>
      <c r="AE3266" s="202">
        <v>0</v>
      </c>
      <c r="AF3266" s="202">
        <v>0</v>
      </c>
      <c r="AG3266" s="203"/>
      <c r="AH3266" s="135">
        <v>0</v>
      </c>
      <c r="AI3266" s="135">
        <v>0</v>
      </c>
      <c r="AJ3266" s="202">
        <v>0</v>
      </c>
      <c r="AK3266" s="202">
        <v>0</v>
      </c>
      <c r="AL3266" s="203"/>
      <c r="AM3266" s="205">
        <v>0</v>
      </c>
      <c r="AN3266" s="119">
        <v>0</v>
      </c>
      <c r="AO3266" s="120">
        <v>0</v>
      </c>
      <c r="AP3266" s="39">
        <v>0</v>
      </c>
      <c r="AQ3266" s="141">
        <v>0</v>
      </c>
      <c r="AR3266" s="141">
        <v>0</v>
      </c>
      <c r="AS3266" s="143">
        <v>0</v>
      </c>
      <c r="AT3266" s="144">
        <v>0</v>
      </c>
      <c r="AU3266" s="141">
        <v>0</v>
      </c>
      <c r="AV3266" s="141">
        <v>0</v>
      </c>
      <c r="AW3266" s="143">
        <v>0</v>
      </c>
      <c r="AX3266"/>
      <c r="AY3266" s="146"/>
      <c r="AZ3266" s="1366"/>
      <c r="BA3266" s="12"/>
      <c r="BB3266" s="12"/>
      <c r="BC3266" s="12"/>
      <c r="BD3266" s="12"/>
      <c r="BE3266" s="12"/>
      <c r="BF3266" s="12"/>
      <c r="BG3266" s="12"/>
      <c r="BH3266" s="12"/>
      <c r="BI3266" s="12"/>
      <c r="BJ3266" s="12"/>
      <c r="BK3266" s="12"/>
      <c r="BL3266" s="12"/>
    </row>
    <row r="3267" spans="1:64" ht="12.75" customHeight="1" x14ac:dyDescent="0.25">
      <c r="A3267" s="356"/>
      <c r="B3267" s="225"/>
      <c r="C3267" s="122"/>
      <c r="D3267" s="357"/>
      <c r="E3267" s="226"/>
      <c r="F3267" s="122"/>
      <c r="G3267" s="227"/>
      <c r="H3267" s="228"/>
      <c r="I3267" s="229"/>
      <c r="J3267" s="492"/>
      <c r="K3267" s="198" t="s">
        <v>74</v>
      </c>
      <c r="L3267" s="241">
        <v>0</v>
      </c>
      <c r="M3267" s="242">
        <v>0</v>
      </c>
      <c r="N3267" s="201">
        <v>0</v>
      </c>
      <c r="O3267" s="202">
        <v>0</v>
      </c>
      <c r="P3267" s="202">
        <v>0</v>
      </c>
      <c r="Q3267" s="202">
        <v>0</v>
      </c>
      <c r="R3267" s="202">
        <v>0</v>
      </c>
      <c r="S3267" s="202">
        <v>0</v>
      </c>
      <c r="T3267" s="203"/>
      <c r="U3267" s="135">
        <v>0</v>
      </c>
      <c r="V3267" s="135">
        <v>0</v>
      </c>
      <c r="W3267" s="202">
        <v>0</v>
      </c>
      <c r="X3267" s="202">
        <v>0</v>
      </c>
      <c r="Y3267" s="203"/>
      <c r="Z3267" s="135">
        <v>0</v>
      </c>
      <c r="AA3267" s="204">
        <v>0</v>
      </c>
      <c r="AB3267" s="202">
        <v>0</v>
      </c>
      <c r="AC3267" s="202">
        <v>0</v>
      </c>
      <c r="AD3267" s="202">
        <v>0</v>
      </c>
      <c r="AE3267" s="202">
        <v>0</v>
      </c>
      <c r="AF3267" s="202">
        <v>0</v>
      </c>
      <c r="AG3267" s="203"/>
      <c r="AH3267" s="135">
        <v>0</v>
      </c>
      <c r="AI3267" s="135">
        <v>0</v>
      </c>
      <c r="AJ3267" s="202">
        <v>0</v>
      </c>
      <c r="AK3267" s="202">
        <v>0</v>
      </c>
      <c r="AL3267" s="203"/>
      <c r="AM3267" s="205">
        <v>0</v>
      </c>
      <c r="AN3267" s="119">
        <v>0</v>
      </c>
      <c r="AO3267" s="120">
        <v>0</v>
      </c>
      <c r="AP3267" s="39">
        <v>0</v>
      </c>
      <c r="AQ3267" s="141">
        <v>0</v>
      </c>
      <c r="AR3267" s="141">
        <v>0</v>
      </c>
      <c r="AS3267" s="143">
        <v>0</v>
      </c>
      <c r="AT3267" s="144">
        <v>0</v>
      </c>
      <c r="AU3267" s="141">
        <v>0</v>
      </c>
      <c r="AV3267" s="141">
        <v>0</v>
      </c>
      <c r="AW3267" s="143">
        <v>0</v>
      </c>
      <c r="AY3267" s="146"/>
      <c r="AZ3267" s="1366"/>
    </row>
    <row r="3268" spans="1:64" ht="12.75" customHeight="1" x14ac:dyDescent="0.25">
      <c r="A3268" s="356"/>
      <c r="B3268" s="225"/>
      <c r="C3268" s="122"/>
      <c r="D3268" s="357"/>
      <c r="E3268" s="226"/>
      <c r="F3268" s="122"/>
      <c r="G3268" s="227"/>
      <c r="H3268" s="228"/>
      <c r="I3268" s="229"/>
      <c r="J3268" s="492"/>
      <c r="K3268" s="198" t="s">
        <v>75</v>
      </c>
      <c r="L3268" s="241">
        <v>0</v>
      </c>
      <c r="M3268" s="242">
        <v>0</v>
      </c>
      <c r="N3268" s="201">
        <v>0</v>
      </c>
      <c r="O3268" s="202">
        <v>0</v>
      </c>
      <c r="P3268" s="202">
        <v>0</v>
      </c>
      <c r="Q3268" s="202">
        <v>0</v>
      </c>
      <c r="R3268" s="202">
        <v>0</v>
      </c>
      <c r="S3268" s="202">
        <v>0</v>
      </c>
      <c r="T3268" s="203"/>
      <c r="U3268" s="135">
        <v>0</v>
      </c>
      <c r="V3268" s="135">
        <v>0</v>
      </c>
      <c r="W3268" s="202">
        <v>0</v>
      </c>
      <c r="X3268" s="202">
        <v>0</v>
      </c>
      <c r="Y3268" s="203"/>
      <c r="Z3268" s="135">
        <v>0</v>
      </c>
      <c r="AA3268" s="204">
        <v>0</v>
      </c>
      <c r="AB3268" s="202">
        <v>0</v>
      </c>
      <c r="AC3268" s="202">
        <v>0</v>
      </c>
      <c r="AD3268" s="202">
        <v>0</v>
      </c>
      <c r="AE3268" s="202">
        <v>0</v>
      </c>
      <c r="AF3268" s="202">
        <v>0</v>
      </c>
      <c r="AG3268" s="203"/>
      <c r="AH3268" s="135">
        <v>0</v>
      </c>
      <c r="AI3268" s="135">
        <v>0</v>
      </c>
      <c r="AJ3268" s="202">
        <v>0</v>
      </c>
      <c r="AK3268" s="202">
        <v>0</v>
      </c>
      <c r="AL3268" s="203"/>
      <c r="AM3268" s="205">
        <v>0</v>
      </c>
      <c r="AN3268" s="119">
        <v>0</v>
      </c>
      <c r="AO3268" s="120">
        <v>0</v>
      </c>
      <c r="AP3268" s="39">
        <v>0</v>
      </c>
      <c r="AQ3268" s="141">
        <v>0</v>
      </c>
      <c r="AR3268" s="141">
        <v>0</v>
      </c>
      <c r="AS3268" s="143">
        <v>0</v>
      </c>
      <c r="AT3268" s="144">
        <v>0</v>
      </c>
      <c r="AU3268" s="141">
        <v>0</v>
      </c>
      <c r="AV3268" s="141">
        <v>0</v>
      </c>
      <c r="AW3268" s="143">
        <v>0</v>
      </c>
      <c r="AY3268" s="146"/>
      <c r="AZ3268" s="1366"/>
    </row>
    <row r="3269" spans="1:64" ht="12.75" customHeight="1" x14ac:dyDescent="0.25">
      <c r="A3269" s="356"/>
      <c r="B3269" s="225"/>
      <c r="C3269" s="122"/>
      <c r="D3269" s="357"/>
      <c r="E3269" s="226"/>
      <c r="F3269" s="122"/>
      <c r="G3269" s="227"/>
      <c r="H3269" s="228"/>
      <c r="I3269" s="229"/>
      <c r="J3269" s="492"/>
      <c r="K3269" s="206" t="s">
        <v>76</v>
      </c>
      <c r="L3269" s="241">
        <v>0</v>
      </c>
      <c r="M3269" s="242">
        <v>0</v>
      </c>
      <c r="N3269" s="201">
        <v>0</v>
      </c>
      <c r="O3269" s="202">
        <v>0</v>
      </c>
      <c r="P3269" s="202">
        <v>0</v>
      </c>
      <c r="Q3269" s="202">
        <v>0</v>
      </c>
      <c r="R3269" s="202">
        <v>0</v>
      </c>
      <c r="S3269" s="202">
        <v>0</v>
      </c>
      <c r="T3269" s="203"/>
      <c r="U3269" s="135">
        <v>0</v>
      </c>
      <c r="V3269" s="135">
        <v>0</v>
      </c>
      <c r="W3269" s="202">
        <v>0</v>
      </c>
      <c r="X3269" s="202">
        <v>0</v>
      </c>
      <c r="Y3269" s="203"/>
      <c r="Z3269" s="135">
        <v>0</v>
      </c>
      <c r="AA3269" s="204">
        <v>0</v>
      </c>
      <c r="AB3269" s="202">
        <v>0</v>
      </c>
      <c r="AC3269" s="202">
        <v>0</v>
      </c>
      <c r="AD3269" s="202">
        <v>0</v>
      </c>
      <c r="AE3269" s="202">
        <v>0</v>
      </c>
      <c r="AF3269" s="202">
        <v>0</v>
      </c>
      <c r="AG3269" s="203"/>
      <c r="AH3269" s="135">
        <v>0</v>
      </c>
      <c r="AI3269" s="135">
        <v>0</v>
      </c>
      <c r="AJ3269" s="202">
        <v>0</v>
      </c>
      <c r="AK3269" s="202">
        <v>0</v>
      </c>
      <c r="AL3269" s="203"/>
      <c r="AM3269" s="205">
        <v>0</v>
      </c>
      <c r="AN3269" s="119">
        <v>0</v>
      </c>
      <c r="AO3269" s="120">
        <v>0</v>
      </c>
      <c r="AP3269" s="39">
        <v>0</v>
      </c>
      <c r="AQ3269" s="141">
        <v>0</v>
      </c>
      <c r="AR3269" s="141">
        <v>0</v>
      </c>
      <c r="AS3269" s="143">
        <v>0</v>
      </c>
      <c r="AT3269" s="144">
        <v>0</v>
      </c>
      <c r="AU3269" s="141">
        <v>0</v>
      </c>
      <c r="AV3269" s="141">
        <v>0</v>
      </c>
      <c r="AW3269" s="143">
        <v>0</v>
      </c>
      <c r="AY3269" s="146"/>
      <c r="AZ3269" s="1366"/>
    </row>
    <row r="3270" spans="1:64" ht="12.75" customHeight="1" x14ac:dyDescent="0.25">
      <c r="A3270" s="356"/>
      <c r="B3270" s="225"/>
      <c r="C3270" s="122"/>
      <c r="D3270" s="357"/>
      <c r="E3270" s="226"/>
      <c r="F3270" s="122"/>
      <c r="G3270" s="227"/>
      <c r="H3270" s="228"/>
      <c r="I3270" s="229"/>
      <c r="J3270" s="492"/>
      <c r="K3270" s="206"/>
      <c r="L3270" s="241"/>
      <c r="M3270" s="242"/>
      <c r="N3270" s="201"/>
      <c r="O3270" s="202"/>
      <c r="P3270" s="202"/>
      <c r="Q3270" s="202"/>
      <c r="R3270" s="202"/>
      <c r="S3270" s="202"/>
      <c r="T3270" s="224"/>
      <c r="U3270" s="133"/>
      <c r="V3270" s="133"/>
      <c r="W3270" s="134"/>
      <c r="X3270" s="134"/>
      <c r="Y3270" s="224"/>
      <c r="Z3270" s="135"/>
      <c r="AA3270" s="204"/>
      <c r="AB3270" s="202"/>
      <c r="AC3270" s="202"/>
      <c r="AD3270" s="202"/>
      <c r="AE3270" s="202"/>
      <c r="AF3270" s="202"/>
      <c r="AG3270" s="224"/>
      <c r="AH3270" s="133"/>
      <c r="AI3270" s="133"/>
      <c r="AJ3270" s="134"/>
      <c r="AK3270" s="134"/>
      <c r="AL3270" s="224"/>
      <c r="AM3270" s="205"/>
      <c r="AN3270" s="119"/>
      <c r="AO3270" s="120"/>
      <c r="AP3270" s="39"/>
      <c r="AQ3270" s="141"/>
      <c r="AR3270" s="141"/>
      <c r="AS3270" s="143"/>
      <c r="AU3270" s="141"/>
      <c r="AV3270" s="141"/>
      <c r="AW3270" s="143"/>
      <c r="AY3270" s="146"/>
      <c r="AZ3270" s="1366"/>
    </row>
    <row r="3271" spans="1:64" ht="12.75" customHeight="1" x14ac:dyDescent="0.25">
      <c r="A3271" s="356"/>
      <c r="B3271" s="225"/>
      <c r="C3271" s="122"/>
      <c r="D3271" s="357"/>
      <c r="E3271" s="226"/>
      <c r="F3271" s="122"/>
      <c r="G3271" s="227"/>
      <c r="H3271" s="228"/>
      <c r="I3271" s="229"/>
      <c r="J3271" s="492"/>
      <c r="K3271" s="493"/>
      <c r="L3271" s="241"/>
      <c r="M3271" s="242"/>
      <c r="N3271" s="201"/>
      <c r="O3271" s="202"/>
      <c r="P3271" s="202"/>
      <c r="Q3271" s="202"/>
      <c r="R3271" s="202"/>
      <c r="S3271" s="202"/>
      <c r="T3271" s="224"/>
      <c r="U3271" s="138"/>
      <c r="V3271" s="138"/>
      <c r="W3271" s="139"/>
      <c r="X3271" s="139"/>
      <c r="Y3271" s="224"/>
      <c r="Z3271" s="210"/>
      <c r="AA3271" s="204"/>
      <c r="AB3271" s="202"/>
      <c r="AC3271" s="202"/>
      <c r="AD3271" s="202"/>
      <c r="AE3271" s="202"/>
      <c r="AF3271" s="202"/>
      <c r="AG3271" s="224"/>
      <c r="AH3271" s="138"/>
      <c r="AI3271" s="138"/>
      <c r="AJ3271" s="139"/>
      <c r="AK3271" s="139"/>
      <c r="AL3271" s="224"/>
      <c r="AM3271" s="140"/>
      <c r="AN3271" s="211"/>
      <c r="AO3271" s="212"/>
      <c r="AP3271" s="39"/>
      <c r="AQ3271" s="141"/>
      <c r="AR3271" s="141"/>
      <c r="AS3271" s="143"/>
      <c r="AU3271" s="141"/>
      <c r="AV3271" s="141"/>
      <c r="AW3271" s="143"/>
      <c r="AY3271" s="146"/>
      <c r="AZ3271" s="1366"/>
    </row>
    <row r="3272" spans="1:64" ht="12.75" customHeight="1" x14ac:dyDescent="0.25">
      <c r="A3272" s="356"/>
      <c r="B3272" s="225"/>
      <c r="C3272" s="122"/>
      <c r="D3272" s="357"/>
      <c r="E3272" s="226"/>
      <c r="F3272" s="122"/>
      <c r="G3272" s="227"/>
      <c r="H3272" s="228"/>
      <c r="I3272" s="229"/>
      <c r="J3272" s="492"/>
      <c r="K3272" s="116" t="s">
        <v>1273</v>
      </c>
      <c r="L3272" s="241"/>
      <c r="M3272" s="242"/>
      <c r="N3272" s="258"/>
      <c r="O3272" s="259"/>
      <c r="P3272" s="259"/>
      <c r="Q3272" s="259"/>
      <c r="R3272" s="259"/>
      <c r="S3272" s="259"/>
      <c r="T3272" s="260"/>
      <c r="U3272" s="261"/>
      <c r="V3272" s="261"/>
      <c r="W3272" s="262"/>
      <c r="X3272" s="262"/>
      <c r="Y3272" s="260"/>
      <c r="Z3272" s="263"/>
      <c r="AA3272" s="264"/>
      <c r="AB3272" s="259"/>
      <c r="AC3272" s="259"/>
      <c r="AD3272" s="259"/>
      <c r="AE3272" s="259"/>
      <c r="AF3272" s="259"/>
      <c r="AG3272" s="260"/>
      <c r="AH3272" s="261"/>
      <c r="AI3272" s="261"/>
      <c r="AJ3272" s="262"/>
      <c r="AK3272" s="262"/>
      <c r="AL3272" s="260"/>
      <c r="AM3272" s="265"/>
      <c r="AN3272" s="266"/>
      <c r="AO3272" s="267"/>
      <c r="AP3272" s="268"/>
      <c r="AQ3272" s="269"/>
      <c r="AR3272" s="269"/>
      <c r="AS3272" s="270"/>
      <c r="AT3272" s="271"/>
      <c r="AU3272" s="269"/>
      <c r="AV3272" s="269"/>
      <c r="AW3272" s="270"/>
      <c r="AY3272" s="146"/>
      <c r="AZ3272" s="1366"/>
    </row>
    <row r="3273" spans="1:64" x14ac:dyDescent="0.25">
      <c r="A3273" s="356"/>
      <c r="B3273" s="225"/>
      <c r="C3273" s="122"/>
      <c r="D3273" s="357"/>
      <c r="E3273" s="226"/>
      <c r="F3273" s="122"/>
      <c r="G3273" s="227"/>
      <c r="H3273" s="228"/>
      <c r="I3273" s="229"/>
      <c r="J3273" s="492"/>
      <c r="K3273" s="116" t="s">
        <v>1274</v>
      </c>
      <c r="L3273" s="241"/>
      <c r="M3273" s="242"/>
      <c r="N3273" s="258"/>
      <c r="O3273" s="259"/>
      <c r="P3273" s="259"/>
      <c r="Q3273" s="259"/>
      <c r="R3273" s="259"/>
      <c r="S3273" s="259"/>
      <c r="T3273" s="260"/>
      <c r="U3273" s="261"/>
      <c r="V3273" s="261"/>
      <c r="W3273" s="262"/>
      <c r="X3273" s="262"/>
      <c r="Y3273" s="260"/>
      <c r="Z3273" s="263"/>
      <c r="AA3273" s="264"/>
      <c r="AB3273" s="259"/>
      <c r="AC3273" s="259"/>
      <c r="AD3273" s="259"/>
      <c r="AE3273" s="259"/>
      <c r="AF3273" s="259"/>
      <c r="AG3273" s="260"/>
      <c r="AH3273" s="261"/>
      <c r="AI3273" s="261"/>
      <c r="AJ3273" s="262"/>
      <c r="AK3273" s="262"/>
      <c r="AL3273" s="260"/>
      <c r="AM3273" s="265"/>
      <c r="AN3273" s="266"/>
      <c r="AO3273" s="267"/>
      <c r="AP3273" s="268"/>
      <c r="AQ3273" s="269"/>
      <c r="AR3273" s="269"/>
      <c r="AS3273" s="270"/>
      <c r="AT3273" s="271"/>
      <c r="AU3273" s="269"/>
      <c r="AV3273" s="269"/>
      <c r="AW3273" s="270"/>
      <c r="AY3273" s="146"/>
      <c r="AZ3273" s="1366"/>
    </row>
    <row r="3274" spans="1:64" x14ac:dyDescent="0.25">
      <c r="A3274" s="356"/>
      <c r="B3274" s="225"/>
      <c r="C3274" s="122"/>
      <c r="D3274" s="357"/>
      <c r="E3274" s="226"/>
      <c r="F3274" s="122"/>
      <c r="G3274" s="227"/>
      <c r="H3274" s="228"/>
      <c r="I3274" s="229"/>
      <c r="J3274" s="492"/>
      <c r="K3274" s="116"/>
      <c r="L3274" s="241"/>
      <c r="M3274" s="242"/>
      <c r="N3274" s="258"/>
      <c r="O3274" s="259"/>
      <c r="P3274" s="259"/>
      <c r="Q3274" s="259"/>
      <c r="R3274" s="259"/>
      <c r="S3274" s="259"/>
      <c r="T3274" s="260"/>
      <c r="U3274" s="261"/>
      <c r="V3274" s="261"/>
      <c r="W3274" s="262"/>
      <c r="X3274" s="262"/>
      <c r="Y3274" s="260"/>
      <c r="Z3274" s="263"/>
      <c r="AA3274" s="264"/>
      <c r="AB3274" s="259"/>
      <c r="AC3274" s="259"/>
      <c r="AD3274" s="259"/>
      <c r="AE3274" s="259"/>
      <c r="AF3274" s="259"/>
      <c r="AG3274" s="260"/>
      <c r="AH3274" s="261"/>
      <c r="AI3274" s="261"/>
      <c r="AJ3274" s="262"/>
      <c r="AK3274" s="262"/>
      <c r="AL3274" s="260"/>
      <c r="AM3274" s="265"/>
      <c r="AN3274" s="266"/>
      <c r="AO3274" s="267"/>
      <c r="AP3274" s="268"/>
      <c r="AQ3274" s="269"/>
      <c r="AR3274" s="269"/>
      <c r="AS3274" s="270"/>
      <c r="AT3274" s="271"/>
      <c r="AU3274" s="269"/>
      <c r="AV3274" s="269"/>
      <c r="AW3274" s="270"/>
      <c r="AY3274" s="146"/>
      <c r="AZ3274" s="1366"/>
    </row>
    <row r="3275" spans="1:64" ht="35.1" customHeight="1" x14ac:dyDescent="0.25">
      <c r="A3275" s="15" t="s">
        <v>3501</v>
      </c>
      <c r="B3275" s="225">
        <v>15</v>
      </c>
      <c r="C3275" s="122" t="s">
        <v>1245</v>
      </c>
      <c r="D3275" s="123">
        <v>1000</v>
      </c>
      <c r="E3275" s="226"/>
      <c r="F3275" s="122">
        <v>12</v>
      </c>
      <c r="G3275" s="227">
        <v>1</v>
      </c>
      <c r="H3275" s="228" t="str">
        <f t="shared" si="2497"/>
        <v>062</v>
      </c>
      <c r="I3275" s="229" t="s">
        <v>96</v>
      </c>
      <c r="J3275" s="492" t="s">
        <v>3715</v>
      </c>
      <c r="K3275" s="244" t="s">
        <v>3716</v>
      </c>
      <c r="L3275" s="232">
        <v>1199</v>
      </c>
      <c r="M3275" s="233">
        <v>1346</v>
      </c>
      <c r="N3275" s="130"/>
      <c r="O3275" s="131"/>
      <c r="P3275" s="131"/>
      <c r="Q3275" s="131"/>
      <c r="R3275" s="131"/>
      <c r="S3275" s="131"/>
      <c r="T3275" s="132" t="str">
        <f t="shared" ref="T3275:T3287" si="2556">IF(SUM(N3275:S3275)=U3275,"OK",SUM(N3275:S3275)-U3275)</f>
        <v>OK</v>
      </c>
      <c r="U3275" s="138"/>
      <c r="V3275" s="138"/>
      <c r="W3275" s="139"/>
      <c r="X3275" s="139"/>
      <c r="Y3275" s="132" t="str">
        <f t="shared" ref="Y3275:Y3287" si="2557">IF(SUM(W3275:X3275)=Z3275,"OK",SUM(W3275:X3275)-Z3275)</f>
        <v>OK</v>
      </c>
      <c r="Z3275" s="210"/>
      <c r="AA3275" s="204"/>
      <c r="AB3275" s="202"/>
      <c r="AC3275" s="202"/>
      <c r="AD3275" s="202"/>
      <c r="AE3275" s="202"/>
      <c r="AF3275" s="202"/>
      <c r="AG3275" s="132" t="str">
        <f t="shared" ref="AG3275:AG3287" si="2558">IF(SUM(AA3275:AF3275)=AH3275,"OK",SUM(AA3275:AF3275)-AH3275)</f>
        <v>OK</v>
      </c>
      <c r="AH3275" s="138"/>
      <c r="AI3275" s="138"/>
      <c r="AJ3275" s="139"/>
      <c r="AK3275" s="139"/>
      <c r="AL3275" s="132" t="str">
        <f t="shared" ref="AL3275:AL3287" si="2559">IF(SUM(AJ3275:AK3275)=AM3275,"OK",SUM(AJ3275:AK3275)-AM3275)</f>
        <v>OK</v>
      </c>
      <c r="AM3275" s="140"/>
      <c r="AN3275" s="119">
        <f t="shared" ref="AN3275:AN3287" si="2560">L3275+U3275+V3275+Z3275</f>
        <v>1199</v>
      </c>
      <c r="AO3275" s="120">
        <f t="shared" ref="AO3275:AO3287" si="2561">M3275+AH3275+AI3275+AM3275</f>
        <v>1346</v>
      </c>
      <c r="AP3275" s="39">
        <f t="shared" ref="AP3275:AP3287" si="2562">L3275</f>
        <v>1199</v>
      </c>
      <c r="AQ3275" s="141">
        <f t="shared" ref="AQ3275:AQ3287" si="2563">AN3275</f>
        <v>1199</v>
      </c>
      <c r="AR3275" s="142">
        <f t="shared" ref="AR3275:AR3284" si="2564">AQ3275-AP3275</f>
        <v>0</v>
      </c>
      <c r="AS3275" s="143">
        <f t="shared" ref="AS3275:AS3284" si="2565">AR3275/AP3275</f>
        <v>0</v>
      </c>
      <c r="AT3275" s="144">
        <f t="shared" ref="AT3275:AT3287" si="2566">M3275</f>
        <v>1346</v>
      </c>
      <c r="AU3275" s="141">
        <f t="shared" ref="AU3275:AU3284" si="2567">AO3275</f>
        <v>1346</v>
      </c>
      <c r="AV3275" s="142">
        <f t="shared" ref="AV3275:AV3284" si="2568">AU3275-AT3275</f>
        <v>0</v>
      </c>
      <c r="AW3275" s="143">
        <f t="shared" ref="AW3275:AW3284" si="2569">AV3275/AT3275</f>
        <v>0</v>
      </c>
      <c r="AX3275" s="12"/>
      <c r="AY3275" s="146" t="str">
        <f t="shared" ref="AY3275:AY3287" si="2570">RIGHT(LEFT(I3275,3),2)&amp;"."&amp;RIGHT(LEFT(I3275,5),2)</f>
        <v>12.11</v>
      </c>
      <c r="AZ3275" s="1366" t="b">
        <f>COUNTIF('[1]Codes SEC'!$B$2:$B$250,Ministres!AY3275)&gt;0</f>
        <v>1</v>
      </c>
    </row>
    <row r="3276" spans="1:64" ht="35.1" customHeight="1" x14ac:dyDescent="0.25">
      <c r="A3276" s="15" t="s">
        <v>3501</v>
      </c>
      <c r="B3276" s="225">
        <v>15</v>
      </c>
      <c r="C3276" s="122" t="s">
        <v>1245</v>
      </c>
      <c r="D3276" s="123">
        <v>1000</v>
      </c>
      <c r="E3276" s="226"/>
      <c r="F3276" s="122">
        <v>12</v>
      </c>
      <c r="G3276" s="227">
        <v>1</v>
      </c>
      <c r="H3276" s="228" t="str">
        <f t="shared" si="2497"/>
        <v>062</v>
      </c>
      <c r="I3276" s="229" t="s">
        <v>96</v>
      </c>
      <c r="J3276" s="492" t="s">
        <v>3717</v>
      </c>
      <c r="K3276" s="331" t="s">
        <v>3718</v>
      </c>
      <c r="L3276" s="232">
        <v>100</v>
      </c>
      <c r="M3276" s="233">
        <v>100</v>
      </c>
      <c r="N3276" s="130"/>
      <c r="O3276" s="131"/>
      <c r="P3276" s="131"/>
      <c r="Q3276" s="131"/>
      <c r="R3276" s="131"/>
      <c r="S3276" s="131"/>
      <c r="T3276" s="132" t="str">
        <f t="shared" si="2556"/>
        <v>OK</v>
      </c>
      <c r="U3276" s="138"/>
      <c r="V3276" s="138"/>
      <c r="W3276" s="139"/>
      <c r="X3276" s="139"/>
      <c r="Y3276" s="132" t="str">
        <f t="shared" si="2557"/>
        <v>OK</v>
      </c>
      <c r="Z3276" s="210"/>
      <c r="AA3276" s="204"/>
      <c r="AB3276" s="202"/>
      <c r="AC3276" s="202"/>
      <c r="AD3276" s="202"/>
      <c r="AE3276" s="202"/>
      <c r="AF3276" s="202"/>
      <c r="AG3276" s="132" t="str">
        <f t="shared" si="2558"/>
        <v>OK</v>
      </c>
      <c r="AH3276" s="138"/>
      <c r="AI3276" s="138"/>
      <c r="AJ3276" s="139"/>
      <c r="AK3276" s="139"/>
      <c r="AL3276" s="132" t="str">
        <f t="shared" si="2559"/>
        <v>OK</v>
      </c>
      <c r="AM3276" s="140"/>
      <c r="AN3276" s="119">
        <f t="shared" si="2560"/>
        <v>100</v>
      </c>
      <c r="AO3276" s="120">
        <f t="shared" si="2561"/>
        <v>100</v>
      </c>
      <c r="AP3276" s="39">
        <f t="shared" si="2562"/>
        <v>100</v>
      </c>
      <c r="AQ3276" s="141">
        <f t="shared" si="2563"/>
        <v>100</v>
      </c>
      <c r="AR3276" s="142">
        <f t="shared" si="2564"/>
        <v>0</v>
      </c>
      <c r="AS3276" s="143">
        <f t="shared" si="2565"/>
        <v>0</v>
      </c>
      <c r="AT3276" s="144">
        <f t="shared" si="2566"/>
        <v>100</v>
      </c>
      <c r="AU3276" s="141">
        <f t="shared" si="2567"/>
        <v>100</v>
      </c>
      <c r="AV3276" s="142">
        <f t="shared" si="2568"/>
        <v>0</v>
      </c>
      <c r="AW3276" s="143">
        <f t="shared" si="2569"/>
        <v>0</v>
      </c>
      <c r="AY3276" s="146" t="str">
        <f t="shared" si="2570"/>
        <v>12.11</v>
      </c>
      <c r="AZ3276" s="1366" t="b">
        <f>COUNTIF('[1]Codes SEC'!$B$2:$B$250,Ministres!AY3276)&gt;0</f>
        <v>1</v>
      </c>
    </row>
    <row r="3277" spans="1:64" ht="35.1" customHeight="1" x14ac:dyDescent="0.25">
      <c r="A3277" s="15" t="s">
        <v>3501</v>
      </c>
      <c r="B3277" s="225">
        <v>15</v>
      </c>
      <c r="C3277" s="122" t="s">
        <v>1245</v>
      </c>
      <c r="D3277" s="123">
        <v>1000</v>
      </c>
      <c r="E3277" s="226"/>
      <c r="F3277" s="122">
        <v>12</v>
      </c>
      <c r="G3277" s="227"/>
      <c r="H3277" s="228" t="str">
        <f t="shared" si="2497"/>
        <v>062</v>
      </c>
      <c r="I3277" s="229">
        <v>81211000</v>
      </c>
      <c r="J3277" s="230" t="s">
        <v>3719</v>
      </c>
      <c r="K3277" s="231" t="s">
        <v>3720</v>
      </c>
      <c r="L3277" s="232">
        <v>0</v>
      </c>
      <c r="M3277" s="233">
        <v>0</v>
      </c>
      <c r="N3277" s="130"/>
      <c r="O3277" s="131"/>
      <c r="P3277" s="131"/>
      <c r="Q3277" s="131"/>
      <c r="R3277" s="131"/>
      <c r="S3277" s="131"/>
      <c r="T3277" s="132" t="str">
        <f>IF(SUM(N3277:S3277)=U3277,"OK",SUM(N3277:S3277)-U3277)</f>
        <v>OK</v>
      </c>
      <c r="U3277" s="138"/>
      <c r="V3277" s="138"/>
      <c r="W3277" s="139"/>
      <c r="X3277" s="139"/>
      <c r="Y3277" s="132" t="str">
        <f>IF(SUM(W3277:X3277)=Z3277,"OK",SUM(W3277:X3277)-Z3277)</f>
        <v>OK</v>
      </c>
      <c r="Z3277" s="210"/>
      <c r="AA3277" s="204"/>
      <c r="AB3277" s="202"/>
      <c r="AC3277" s="202"/>
      <c r="AD3277" s="202"/>
      <c r="AE3277" s="202"/>
      <c r="AF3277" s="202"/>
      <c r="AG3277" s="132" t="str">
        <f>IF(SUM(AA3277:AF3277)=AH3277,"OK",SUM(AA3277:AF3277)-AH3277)</f>
        <v>OK</v>
      </c>
      <c r="AH3277" s="138"/>
      <c r="AI3277" s="138"/>
      <c r="AJ3277" s="139"/>
      <c r="AK3277" s="139"/>
      <c r="AL3277" s="132" t="str">
        <f>IF(SUM(AJ3277:AK3277)=AM3277,"OK",SUM(AJ3277:AK3277)-AM3277)</f>
        <v>OK</v>
      </c>
      <c r="AM3277" s="140"/>
      <c r="AN3277" s="119">
        <f>L3277+U3277+V3277+Z3277</f>
        <v>0</v>
      </c>
      <c r="AO3277" s="120">
        <f>M3277+AH3277+AI3277+AM3277</f>
        <v>0</v>
      </c>
      <c r="AP3277" s="39">
        <f>L3277</f>
        <v>0</v>
      </c>
      <c r="AQ3277" s="141">
        <f>AN3277</f>
        <v>0</v>
      </c>
      <c r="AR3277" s="142">
        <f>AQ3277-AP3277</f>
        <v>0</v>
      </c>
      <c r="AS3277" s="143" t="e">
        <f>AR3277/AP3277</f>
        <v>#DIV/0!</v>
      </c>
      <c r="AT3277" s="144">
        <f>M3277</f>
        <v>0</v>
      </c>
      <c r="AU3277" s="141">
        <f>AO3277</f>
        <v>0</v>
      </c>
      <c r="AV3277" s="142">
        <f>AU3277-AT3277</f>
        <v>0</v>
      </c>
      <c r="AW3277" s="143" t="e">
        <f>AV3277/AT3277</f>
        <v>#DIV/0!</v>
      </c>
      <c r="AY3277" s="146" t="str">
        <f t="shared" si="2570"/>
        <v>12.11</v>
      </c>
      <c r="AZ3277" s="1366" t="b">
        <f>COUNTIF('[1]Codes SEC'!$B$2:$B$250,Ministres!AY3277)&gt;0</f>
        <v>1</v>
      </c>
    </row>
    <row r="3278" spans="1:64" ht="35.1" customHeight="1" x14ac:dyDescent="0.25">
      <c r="A3278" s="15" t="s">
        <v>3501</v>
      </c>
      <c r="B3278" s="225">
        <v>15</v>
      </c>
      <c r="C3278" s="122" t="s">
        <v>1245</v>
      </c>
      <c r="D3278" s="123">
        <v>1000</v>
      </c>
      <c r="E3278" s="226"/>
      <c r="F3278" s="122">
        <v>5</v>
      </c>
      <c r="G3278" s="227"/>
      <c r="H3278" s="228" t="str">
        <f t="shared" si="2497"/>
        <v>062</v>
      </c>
      <c r="I3278" s="229">
        <v>81221000</v>
      </c>
      <c r="J3278" s="492" t="s">
        <v>3721</v>
      </c>
      <c r="K3278" s="231" t="s">
        <v>3722</v>
      </c>
      <c r="L3278" s="241">
        <v>373</v>
      </c>
      <c r="M3278" s="242">
        <v>373</v>
      </c>
      <c r="N3278" s="130"/>
      <c r="O3278" s="131"/>
      <c r="P3278" s="131"/>
      <c r="Q3278" s="131"/>
      <c r="R3278" s="131"/>
      <c r="S3278" s="131"/>
      <c r="T3278" s="132" t="str">
        <f t="shared" si="2556"/>
        <v>OK</v>
      </c>
      <c r="U3278" s="138"/>
      <c r="V3278" s="138"/>
      <c r="W3278" s="139"/>
      <c r="X3278" s="139"/>
      <c r="Y3278" s="132" t="str">
        <f t="shared" si="2557"/>
        <v>OK</v>
      </c>
      <c r="Z3278" s="210"/>
      <c r="AA3278" s="204"/>
      <c r="AB3278" s="202"/>
      <c r="AC3278" s="202"/>
      <c r="AD3278" s="202"/>
      <c r="AE3278" s="202"/>
      <c r="AF3278" s="202"/>
      <c r="AG3278" s="132" t="str">
        <f t="shared" si="2558"/>
        <v>OK</v>
      </c>
      <c r="AH3278" s="138"/>
      <c r="AI3278" s="138"/>
      <c r="AJ3278" s="139"/>
      <c r="AK3278" s="139"/>
      <c r="AL3278" s="132" t="str">
        <f t="shared" si="2559"/>
        <v>OK</v>
      </c>
      <c r="AM3278" s="140"/>
      <c r="AN3278" s="119">
        <f t="shared" si="2560"/>
        <v>373</v>
      </c>
      <c r="AO3278" s="120">
        <f t="shared" si="2561"/>
        <v>373</v>
      </c>
      <c r="AP3278" s="39">
        <f t="shared" si="2562"/>
        <v>373</v>
      </c>
      <c r="AQ3278" s="141">
        <f t="shared" si="2563"/>
        <v>373</v>
      </c>
      <c r="AR3278" s="141">
        <f t="shared" si="2564"/>
        <v>0</v>
      </c>
      <c r="AS3278" s="143">
        <f t="shared" si="2565"/>
        <v>0</v>
      </c>
      <c r="AT3278" s="144">
        <f t="shared" si="2566"/>
        <v>373</v>
      </c>
      <c r="AU3278" s="141">
        <f t="shared" si="2567"/>
        <v>373</v>
      </c>
      <c r="AV3278" s="141">
        <f t="shared" si="2568"/>
        <v>0</v>
      </c>
      <c r="AW3278" s="143">
        <f t="shared" si="2569"/>
        <v>0</v>
      </c>
      <c r="AY3278" s="146" t="str">
        <f t="shared" si="2570"/>
        <v>12.21</v>
      </c>
      <c r="AZ3278" s="1366" t="b">
        <f>COUNTIF('[1]Codes SEC'!$B$2:$B$250,Ministres!AY3278)&gt;0</f>
        <v>1</v>
      </c>
    </row>
    <row r="3279" spans="1:64" ht="35.1" customHeight="1" x14ac:dyDescent="0.25">
      <c r="A3279" s="15" t="s">
        <v>3501</v>
      </c>
      <c r="B3279" s="225" t="s">
        <v>1248</v>
      </c>
      <c r="C3279" s="122" t="s">
        <v>1245</v>
      </c>
      <c r="D3279" s="123">
        <v>1000</v>
      </c>
      <c r="E3279" s="226"/>
      <c r="F3279" s="122">
        <v>12</v>
      </c>
      <c r="G3279" s="227"/>
      <c r="H3279" s="228" t="str">
        <f t="shared" ref="H3279:H3341" si="2571">LEFT(J3279,3)</f>
        <v>062</v>
      </c>
      <c r="I3279" s="229">
        <v>81221000</v>
      </c>
      <c r="J3279" s="230" t="s">
        <v>3723</v>
      </c>
      <c r="K3279" s="231" t="s">
        <v>3724</v>
      </c>
      <c r="L3279" s="232">
        <v>0</v>
      </c>
      <c r="M3279" s="233">
        <v>0</v>
      </c>
      <c r="N3279" s="130"/>
      <c r="O3279" s="131"/>
      <c r="P3279" s="131"/>
      <c r="Q3279" s="131"/>
      <c r="R3279" s="131"/>
      <c r="S3279" s="131"/>
      <c r="T3279" s="132" t="str">
        <f t="shared" si="2556"/>
        <v>OK</v>
      </c>
      <c r="U3279" s="138"/>
      <c r="V3279" s="138"/>
      <c r="W3279" s="139"/>
      <c r="X3279" s="139"/>
      <c r="Y3279" s="132" t="str">
        <f t="shared" si="2557"/>
        <v>OK</v>
      </c>
      <c r="Z3279" s="210"/>
      <c r="AA3279" s="204"/>
      <c r="AB3279" s="202"/>
      <c r="AC3279" s="202"/>
      <c r="AD3279" s="202"/>
      <c r="AE3279" s="202"/>
      <c r="AF3279" s="202"/>
      <c r="AG3279" s="132" t="str">
        <f t="shared" si="2558"/>
        <v>OK</v>
      </c>
      <c r="AH3279" s="138"/>
      <c r="AI3279" s="138"/>
      <c r="AJ3279" s="139"/>
      <c r="AK3279" s="139"/>
      <c r="AL3279" s="132" t="str">
        <f t="shared" si="2559"/>
        <v>OK</v>
      </c>
      <c r="AM3279" s="140"/>
      <c r="AN3279" s="119">
        <f t="shared" si="2560"/>
        <v>0</v>
      </c>
      <c r="AO3279" s="120">
        <f t="shared" si="2561"/>
        <v>0</v>
      </c>
      <c r="AP3279" s="39">
        <f t="shared" si="2562"/>
        <v>0</v>
      </c>
      <c r="AQ3279" s="141">
        <f t="shared" si="2563"/>
        <v>0</v>
      </c>
      <c r="AR3279" s="142">
        <f t="shared" si="2564"/>
        <v>0</v>
      </c>
      <c r="AS3279" s="143" t="e">
        <f t="shared" si="2565"/>
        <v>#DIV/0!</v>
      </c>
      <c r="AT3279" s="144">
        <f t="shared" si="2566"/>
        <v>0</v>
      </c>
      <c r="AU3279" s="141">
        <f t="shared" si="2567"/>
        <v>0</v>
      </c>
      <c r="AV3279" s="142">
        <f t="shared" si="2568"/>
        <v>0</v>
      </c>
      <c r="AW3279" s="143" t="e">
        <f t="shared" si="2569"/>
        <v>#DIV/0!</v>
      </c>
      <c r="AY3279" s="146" t="str">
        <f t="shared" si="2570"/>
        <v>12.21</v>
      </c>
      <c r="AZ3279" s="1366" t="b">
        <f>COUNTIF('[1]Codes SEC'!$B$2:$B$250,Ministres!AY3279)&gt;0</f>
        <v>1</v>
      </c>
    </row>
    <row r="3280" spans="1:64" ht="35.1" customHeight="1" x14ac:dyDescent="0.25">
      <c r="A3280" s="15" t="s">
        <v>3501</v>
      </c>
      <c r="B3280" s="225">
        <v>15</v>
      </c>
      <c r="C3280" s="122" t="s">
        <v>1245</v>
      </c>
      <c r="D3280" s="123">
        <v>1000</v>
      </c>
      <c r="E3280" s="226"/>
      <c r="F3280" s="122">
        <v>12</v>
      </c>
      <c r="G3280" s="227" t="s">
        <v>3694</v>
      </c>
      <c r="H3280" s="228" t="str">
        <f t="shared" si="2571"/>
        <v>062</v>
      </c>
      <c r="I3280" s="229" t="s">
        <v>207</v>
      </c>
      <c r="J3280" s="492" t="s">
        <v>3725</v>
      </c>
      <c r="K3280" s="244" t="s">
        <v>3726</v>
      </c>
      <c r="L3280" s="232">
        <v>320</v>
      </c>
      <c r="M3280" s="233">
        <v>451</v>
      </c>
      <c r="N3280" s="130"/>
      <c r="O3280" s="131"/>
      <c r="P3280" s="131"/>
      <c r="Q3280" s="131"/>
      <c r="R3280" s="131"/>
      <c r="S3280" s="131"/>
      <c r="T3280" s="132" t="str">
        <f t="shared" si="2556"/>
        <v>OK</v>
      </c>
      <c r="U3280" s="138"/>
      <c r="V3280" s="138"/>
      <c r="W3280" s="139"/>
      <c r="X3280" s="139"/>
      <c r="Y3280" s="132" t="str">
        <f t="shared" si="2557"/>
        <v>OK</v>
      </c>
      <c r="Z3280" s="210"/>
      <c r="AA3280" s="204"/>
      <c r="AB3280" s="202"/>
      <c r="AC3280" s="202"/>
      <c r="AD3280" s="202"/>
      <c r="AE3280" s="202"/>
      <c r="AF3280" s="202"/>
      <c r="AG3280" s="132" t="str">
        <f t="shared" si="2558"/>
        <v>OK</v>
      </c>
      <c r="AH3280" s="138"/>
      <c r="AI3280" s="138"/>
      <c r="AJ3280" s="139"/>
      <c r="AK3280" s="139"/>
      <c r="AL3280" s="132" t="str">
        <f t="shared" si="2559"/>
        <v>OK</v>
      </c>
      <c r="AM3280" s="140"/>
      <c r="AN3280" s="119">
        <f t="shared" si="2560"/>
        <v>320</v>
      </c>
      <c r="AO3280" s="120">
        <f t="shared" si="2561"/>
        <v>451</v>
      </c>
      <c r="AP3280" s="39">
        <f t="shared" si="2562"/>
        <v>320</v>
      </c>
      <c r="AQ3280" s="141">
        <f t="shared" si="2563"/>
        <v>320</v>
      </c>
      <c r="AR3280" s="142">
        <f t="shared" si="2564"/>
        <v>0</v>
      </c>
      <c r="AS3280" s="143">
        <f t="shared" si="2565"/>
        <v>0</v>
      </c>
      <c r="AT3280" s="144">
        <f t="shared" si="2566"/>
        <v>451</v>
      </c>
      <c r="AU3280" s="141">
        <f t="shared" si="2567"/>
        <v>451</v>
      </c>
      <c r="AV3280" s="142">
        <f t="shared" si="2568"/>
        <v>0</v>
      </c>
      <c r="AW3280" s="143">
        <f t="shared" si="2569"/>
        <v>0</v>
      </c>
      <c r="AY3280" s="146" t="str">
        <f t="shared" si="2570"/>
        <v>33.00</v>
      </c>
      <c r="AZ3280" s="1366" t="b">
        <f>COUNTIF('[1]Codes SEC'!$B$2:$B$250,Ministres!AY3280)&gt;0</f>
        <v>1</v>
      </c>
    </row>
    <row r="3281" spans="1:52" ht="35.1" customHeight="1" x14ac:dyDescent="0.25">
      <c r="A3281" s="15" t="s">
        <v>3501</v>
      </c>
      <c r="B3281" s="225">
        <v>15</v>
      </c>
      <c r="C3281" s="122" t="s">
        <v>1245</v>
      </c>
      <c r="D3281" s="123">
        <v>1000</v>
      </c>
      <c r="E3281" s="226"/>
      <c r="F3281" s="122">
        <v>5</v>
      </c>
      <c r="G3281" s="227">
        <v>1</v>
      </c>
      <c r="H3281" s="228" t="str">
        <f t="shared" si="2571"/>
        <v>062</v>
      </c>
      <c r="I3281" s="229" t="s">
        <v>3727</v>
      </c>
      <c r="J3281" s="492" t="s">
        <v>3728</v>
      </c>
      <c r="K3281" s="244" t="s">
        <v>3729</v>
      </c>
      <c r="L3281" s="232">
        <v>1334</v>
      </c>
      <c r="M3281" s="233">
        <v>1334</v>
      </c>
      <c r="N3281" s="130"/>
      <c r="O3281" s="131"/>
      <c r="P3281" s="131"/>
      <c r="Q3281" s="131"/>
      <c r="R3281" s="131"/>
      <c r="S3281" s="131"/>
      <c r="T3281" s="132" t="str">
        <f t="shared" si="2556"/>
        <v>OK</v>
      </c>
      <c r="U3281" s="138"/>
      <c r="V3281" s="138"/>
      <c r="W3281" s="139"/>
      <c r="X3281" s="139"/>
      <c r="Y3281" s="132" t="str">
        <f t="shared" si="2557"/>
        <v>OK</v>
      </c>
      <c r="Z3281" s="210"/>
      <c r="AA3281" s="204"/>
      <c r="AB3281" s="202"/>
      <c r="AC3281" s="202"/>
      <c r="AD3281" s="202"/>
      <c r="AE3281" s="202"/>
      <c r="AF3281" s="202"/>
      <c r="AG3281" s="132" t="str">
        <f t="shared" si="2558"/>
        <v>OK</v>
      </c>
      <c r="AH3281" s="138"/>
      <c r="AI3281" s="138"/>
      <c r="AJ3281" s="139"/>
      <c r="AK3281" s="139"/>
      <c r="AL3281" s="132" t="str">
        <f t="shared" si="2559"/>
        <v>OK</v>
      </c>
      <c r="AM3281" s="140"/>
      <c r="AN3281" s="119">
        <f t="shared" si="2560"/>
        <v>1334</v>
      </c>
      <c r="AO3281" s="120">
        <f t="shared" si="2561"/>
        <v>1334</v>
      </c>
      <c r="AP3281" s="39">
        <f t="shared" si="2562"/>
        <v>1334</v>
      </c>
      <c r="AQ3281" s="141">
        <f t="shared" si="2563"/>
        <v>1334</v>
      </c>
      <c r="AR3281" s="142">
        <f t="shared" si="2564"/>
        <v>0</v>
      </c>
      <c r="AS3281" s="143">
        <f t="shared" si="2565"/>
        <v>0</v>
      </c>
      <c r="AT3281" s="144">
        <f t="shared" si="2566"/>
        <v>1334</v>
      </c>
      <c r="AU3281" s="141">
        <f t="shared" si="2567"/>
        <v>1334</v>
      </c>
      <c r="AV3281" s="142">
        <f t="shared" si="2568"/>
        <v>0</v>
      </c>
      <c r="AW3281" s="143">
        <f t="shared" si="2569"/>
        <v>0</v>
      </c>
      <c r="AY3281" s="146" t="str">
        <f t="shared" si="2570"/>
        <v>41.30</v>
      </c>
      <c r="AZ3281" s="1366" t="b">
        <f>COUNTIF('[1]Codes SEC'!$B$2:$B$250,Ministres!AY3281)&gt;0</f>
        <v>1</v>
      </c>
    </row>
    <row r="3282" spans="1:52" ht="35.1" customHeight="1" x14ac:dyDescent="0.25">
      <c r="A3282" s="15" t="s">
        <v>3501</v>
      </c>
      <c r="B3282" s="225">
        <v>15</v>
      </c>
      <c r="C3282" s="122" t="s">
        <v>1245</v>
      </c>
      <c r="D3282" s="123">
        <v>1000</v>
      </c>
      <c r="E3282" s="226"/>
      <c r="F3282" s="122">
        <v>5</v>
      </c>
      <c r="G3282" s="227">
        <v>1</v>
      </c>
      <c r="H3282" s="228" t="str">
        <f t="shared" si="2571"/>
        <v>062</v>
      </c>
      <c r="I3282" s="229" t="s">
        <v>121</v>
      </c>
      <c r="J3282" s="492" t="s">
        <v>3730</v>
      </c>
      <c r="K3282" s="244" t="s">
        <v>3731</v>
      </c>
      <c r="L3282" s="232">
        <v>225</v>
      </c>
      <c r="M3282" s="233">
        <v>225</v>
      </c>
      <c r="N3282" s="130"/>
      <c r="O3282" s="131"/>
      <c r="P3282" s="131"/>
      <c r="Q3282" s="131"/>
      <c r="R3282" s="131"/>
      <c r="S3282" s="131"/>
      <c r="T3282" s="132" t="str">
        <f t="shared" si="2556"/>
        <v>OK</v>
      </c>
      <c r="U3282" s="138"/>
      <c r="V3282" s="138"/>
      <c r="W3282" s="139"/>
      <c r="X3282" s="139"/>
      <c r="Y3282" s="132" t="str">
        <f t="shared" si="2557"/>
        <v>OK</v>
      </c>
      <c r="Z3282" s="210"/>
      <c r="AA3282" s="204"/>
      <c r="AB3282" s="202"/>
      <c r="AC3282" s="202"/>
      <c r="AD3282" s="202"/>
      <c r="AE3282" s="202"/>
      <c r="AF3282" s="202"/>
      <c r="AG3282" s="132" t="str">
        <f t="shared" si="2558"/>
        <v>OK</v>
      </c>
      <c r="AH3282" s="138"/>
      <c r="AI3282" s="138"/>
      <c r="AJ3282" s="139"/>
      <c r="AK3282" s="139"/>
      <c r="AL3282" s="132" t="str">
        <f t="shared" si="2559"/>
        <v>OK</v>
      </c>
      <c r="AM3282" s="140"/>
      <c r="AN3282" s="119">
        <f t="shared" si="2560"/>
        <v>225</v>
      </c>
      <c r="AO3282" s="120">
        <f t="shared" si="2561"/>
        <v>225</v>
      </c>
      <c r="AP3282" s="39">
        <f t="shared" si="2562"/>
        <v>225</v>
      </c>
      <c r="AQ3282" s="141">
        <f t="shared" si="2563"/>
        <v>225</v>
      </c>
      <c r="AR3282" s="142">
        <f t="shared" si="2564"/>
        <v>0</v>
      </c>
      <c r="AS3282" s="143">
        <f t="shared" si="2565"/>
        <v>0</v>
      </c>
      <c r="AT3282" s="144">
        <f t="shared" si="2566"/>
        <v>225</v>
      </c>
      <c r="AU3282" s="141">
        <f t="shared" si="2567"/>
        <v>225</v>
      </c>
      <c r="AV3282" s="142">
        <f t="shared" si="2568"/>
        <v>0</v>
      </c>
      <c r="AW3282" s="143">
        <f t="shared" si="2569"/>
        <v>0</v>
      </c>
      <c r="AY3282" s="146" t="str">
        <f t="shared" si="2570"/>
        <v>41.40</v>
      </c>
      <c r="AZ3282" s="1366" t="b">
        <f>COUNTIF('[1]Codes SEC'!$B$2:$B$250,Ministres!AY3282)&gt;0</f>
        <v>1</v>
      </c>
    </row>
    <row r="3283" spans="1:52" ht="35.1" customHeight="1" x14ac:dyDescent="0.25">
      <c r="A3283" s="15" t="s">
        <v>3501</v>
      </c>
      <c r="B3283" s="225">
        <v>15</v>
      </c>
      <c r="C3283" s="122" t="s">
        <v>1245</v>
      </c>
      <c r="D3283" s="123">
        <v>1000</v>
      </c>
      <c r="E3283" s="226"/>
      <c r="F3283" s="122">
        <v>5</v>
      </c>
      <c r="G3283" s="227">
        <v>1</v>
      </c>
      <c r="H3283" s="228" t="str">
        <f t="shared" si="2571"/>
        <v>062</v>
      </c>
      <c r="I3283" s="229" t="s">
        <v>121</v>
      </c>
      <c r="J3283" s="492" t="s">
        <v>3732</v>
      </c>
      <c r="K3283" s="493" t="s">
        <v>3733</v>
      </c>
      <c r="L3283" s="232">
        <v>25876</v>
      </c>
      <c r="M3283" s="233">
        <v>25876</v>
      </c>
      <c r="N3283" s="130"/>
      <c r="O3283" s="131"/>
      <c r="P3283" s="131"/>
      <c r="Q3283" s="131"/>
      <c r="R3283" s="131"/>
      <c r="S3283" s="131"/>
      <c r="T3283" s="132" t="str">
        <f t="shared" si="2556"/>
        <v>OK</v>
      </c>
      <c r="U3283" s="138"/>
      <c r="V3283" s="138"/>
      <c r="W3283" s="139"/>
      <c r="X3283" s="139"/>
      <c r="Y3283" s="132" t="str">
        <f t="shared" si="2557"/>
        <v>OK</v>
      </c>
      <c r="Z3283" s="210"/>
      <c r="AA3283" s="204"/>
      <c r="AB3283" s="202"/>
      <c r="AC3283" s="202"/>
      <c r="AD3283" s="202"/>
      <c r="AE3283" s="202"/>
      <c r="AF3283" s="202"/>
      <c r="AG3283" s="132" t="str">
        <f t="shared" si="2558"/>
        <v>OK</v>
      </c>
      <c r="AH3283" s="138"/>
      <c r="AI3283" s="138"/>
      <c r="AJ3283" s="139"/>
      <c r="AK3283" s="139"/>
      <c r="AL3283" s="132" t="str">
        <f t="shared" si="2559"/>
        <v>OK</v>
      </c>
      <c r="AM3283" s="140"/>
      <c r="AN3283" s="119">
        <f t="shared" si="2560"/>
        <v>25876</v>
      </c>
      <c r="AO3283" s="120">
        <f t="shared" si="2561"/>
        <v>25876</v>
      </c>
      <c r="AP3283" s="39">
        <f t="shared" si="2562"/>
        <v>25876</v>
      </c>
      <c r="AQ3283" s="141">
        <f t="shared" si="2563"/>
        <v>25876</v>
      </c>
      <c r="AR3283" s="142">
        <f t="shared" si="2564"/>
        <v>0</v>
      </c>
      <c r="AS3283" s="143">
        <f t="shared" si="2565"/>
        <v>0</v>
      </c>
      <c r="AT3283" s="144">
        <f t="shared" si="2566"/>
        <v>25876</v>
      </c>
      <c r="AU3283" s="141">
        <f t="shared" si="2567"/>
        <v>25876</v>
      </c>
      <c r="AV3283" s="142">
        <f t="shared" si="2568"/>
        <v>0</v>
      </c>
      <c r="AW3283" s="143">
        <f t="shared" si="2569"/>
        <v>0</v>
      </c>
      <c r="AY3283" s="146" t="str">
        <f t="shared" si="2570"/>
        <v>41.40</v>
      </c>
      <c r="AZ3283" s="1366" t="b">
        <f>COUNTIF('[1]Codes SEC'!$B$2:$B$250,Ministres!AY3283)&gt;0</f>
        <v>1</v>
      </c>
    </row>
    <row r="3284" spans="1:52" ht="35.1" customHeight="1" x14ac:dyDescent="0.25">
      <c r="A3284" s="15" t="s">
        <v>3501</v>
      </c>
      <c r="B3284" s="225">
        <v>15</v>
      </c>
      <c r="C3284" s="122" t="s">
        <v>1245</v>
      </c>
      <c r="D3284" s="123">
        <v>1000</v>
      </c>
      <c r="E3284" s="226"/>
      <c r="F3284" s="122">
        <v>5</v>
      </c>
      <c r="G3284" s="227">
        <v>1</v>
      </c>
      <c r="H3284" s="228" t="str">
        <f t="shared" si="2571"/>
        <v>062</v>
      </c>
      <c r="I3284" s="229" t="s">
        <v>121</v>
      </c>
      <c r="J3284" s="492" t="s">
        <v>3734</v>
      </c>
      <c r="K3284" s="493" t="s">
        <v>3735</v>
      </c>
      <c r="L3284" s="232">
        <v>0</v>
      </c>
      <c r="M3284" s="233">
        <v>0</v>
      </c>
      <c r="N3284" s="130"/>
      <c r="O3284" s="131"/>
      <c r="P3284" s="131"/>
      <c r="Q3284" s="131"/>
      <c r="R3284" s="131"/>
      <c r="S3284" s="131"/>
      <c r="T3284" s="132" t="str">
        <f t="shared" si="2556"/>
        <v>OK</v>
      </c>
      <c r="U3284" s="138"/>
      <c r="V3284" s="138"/>
      <c r="W3284" s="139"/>
      <c r="X3284" s="139"/>
      <c r="Y3284" s="132" t="str">
        <f t="shared" si="2557"/>
        <v>OK</v>
      </c>
      <c r="Z3284" s="210"/>
      <c r="AA3284" s="204"/>
      <c r="AB3284" s="202"/>
      <c r="AC3284" s="202"/>
      <c r="AD3284" s="202"/>
      <c r="AE3284" s="202"/>
      <c r="AF3284" s="202"/>
      <c r="AG3284" s="132" t="str">
        <f t="shared" si="2558"/>
        <v>OK</v>
      </c>
      <c r="AH3284" s="138"/>
      <c r="AI3284" s="138"/>
      <c r="AJ3284" s="139"/>
      <c r="AK3284" s="139"/>
      <c r="AL3284" s="132" t="str">
        <f t="shared" si="2559"/>
        <v>OK</v>
      </c>
      <c r="AM3284" s="140"/>
      <c r="AN3284" s="119">
        <f t="shared" si="2560"/>
        <v>0</v>
      </c>
      <c r="AO3284" s="120">
        <f t="shared" si="2561"/>
        <v>0</v>
      </c>
      <c r="AP3284" s="39">
        <f t="shared" si="2562"/>
        <v>0</v>
      </c>
      <c r="AQ3284" s="141">
        <f t="shared" si="2563"/>
        <v>0</v>
      </c>
      <c r="AR3284" s="142">
        <f t="shared" si="2564"/>
        <v>0</v>
      </c>
      <c r="AS3284" s="143" t="e">
        <f t="shared" si="2565"/>
        <v>#DIV/0!</v>
      </c>
      <c r="AT3284" s="144">
        <f t="shared" si="2566"/>
        <v>0</v>
      </c>
      <c r="AU3284" s="141">
        <f t="shared" si="2567"/>
        <v>0</v>
      </c>
      <c r="AV3284" s="142">
        <f t="shared" si="2568"/>
        <v>0</v>
      </c>
      <c r="AW3284" s="143" t="e">
        <f t="shared" si="2569"/>
        <v>#DIV/0!</v>
      </c>
      <c r="AY3284" s="146" t="str">
        <f t="shared" si="2570"/>
        <v>41.40</v>
      </c>
      <c r="AZ3284" s="1366" t="b">
        <f>COUNTIF('[1]Codes SEC'!$B$2:$B$250,Ministres!AY3284)&gt;0</f>
        <v>1</v>
      </c>
    </row>
    <row r="3285" spans="1:52" ht="35.1" customHeight="1" x14ac:dyDescent="0.25">
      <c r="A3285" s="356" t="s">
        <v>3501</v>
      </c>
      <c r="B3285" s="225">
        <v>15</v>
      </c>
      <c r="C3285" s="122" t="s">
        <v>1245</v>
      </c>
      <c r="D3285" s="123">
        <v>1000</v>
      </c>
      <c r="E3285" s="226"/>
      <c r="F3285" s="122">
        <v>12</v>
      </c>
      <c r="G3285" s="227">
        <v>1</v>
      </c>
      <c r="H3285" s="228" t="str">
        <f t="shared" si="2571"/>
        <v>062</v>
      </c>
      <c r="I3285" s="229">
        <v>84160000</v>
      </c>
      <c r="J3285" s="492" t="s">
        <v>3736</v>
      </c>
      <c r="K3285" s="244" t="s">
        <v>3737</v>
      </c>
      <c r="L3285" s="232">
        <v>2075</v>
      </c>
      <c r="M3285" s="233">
        <v>2115</v>
      </c>
      <c r="N3285" s="130"/>
      <c r="O3285" s="131"/>
      <c r="P3285" s="131"/>
      <c r="Q3285" s="131"/>
      <c r="R3285" s="131"/>
      <c r="S3285" s="131"/>
      <c r="T3285" s="132" t="str">
        <f>IF(SUM(N3285:S3285)=U3285,"OK",SUM(N3285:S3285)-U3285)</f>
        <v>OK</v>
      </c>
      <c r="U3285" s="138"/>
      <c r="V3285" s="138"/>
      <c r="W3285" s="139"/>
      <c r="X3285" s="139"/>
      <c r="Y3285" s="132" t="str">
        <f>IF(SUM(W3285:X3285)=Z3285,"OK",SUM(W3285:X3285)-Z3285)</f>
        <v>OK</v>
      </c>
      <c r="Z3285" s="210"/>
      <c r="AA3285" s="204"/>
      <c r="AB3285" s="202"/>
      <c r="AC3285" s="202"/>
      <c r="AD3285" s="202"/>
      <c r="AE3285" s="202"/>
      <c r="AF3285" s="202"/>
      <c r="AG3285" s="132" t="str">
        <f>IF(SUM(AA3285:AF3285)=AH3285,"OK",SUM(AA3285:AF3285)-AH3285)</f>
        <v>OK</v>
      </c>
      <c r="AH3285" s="138"/>
      <c r="AI3285" s="138"/>
      <c r="AJ3285" s="139"/>
      <c r="AK3285" s="139"/>
      <c r="AL3285" s="132" t="str">
        <f>IF(SUM(AJ3285:AK3285)=AM3285,"OK",SUM(AJ3285:AK3285)-AM3285)</f>
        <v>OK</v>
      </c>
      <c r="AM3285" s="140"/>
      <c r="AN3285" s="119">
        <f>L3285+U3285+V3285+Z3285</f>
        <v>2075</v>
      </c>
      <c r="AO3285" s="120">
        <f>M3285+AH3285+AI3285+AM3285</f>
        <v>2115</v>
      </c>
      <c r="AP3285" s="39">
        <f>L3285</f>
        <v>2075</v>
      </c>
      <c r="AQ3285" s="141">
        <f>AN3285</f>
        <v>2075</v>
      </c>
      <c r="AR3285" s="142">
        <f>AQ3285-AP3285</f>
        <v>0</v>
      </c>
      <c r="AS3285" s="143">
        <f>AR3285/AP3285</f>
        <v>0</v>
      </c>
      <c r="AT3285" s="144">
        <f>M3285</f>
        <v>2115</v>
      </c>
      <c r="AU3285" s="141">
        <f>AO3285</f>
        <v>2115</v>
      </c>
      <c r="AV3285" s="142">
        <f>AU3285-AT3285</f>
        <v>0</v>
      </c>
      <c r="AW3285" s="143">
        <f>AV3285/AT3285</f>
        <v>0</v>
      </c>
      <c r="AY3285" s="146" t="str">
        <f t="shared" si="2570"/>
        <v>41.60</v>
      </c>
      <c r="AZ3285" s="1366" t="b">
        <f>COUNTIF('[1]Codes SEC'!$B$2:$B$250,Ministres!AY3285)&gt;0</f>
        <v>1</v>
      </c>
    </row>
    <row r="3286" spans="1:52" ht="35.1" customHeight="1" x14ac:dyDescent="0.25">
      <c r="A3286" s="15" t="s">
        <v>3501</v>
      </c>
      <c r="B3286" s="225" t="s">
        <v>1248</v>
      </c>
      <c r="C3286" s="122" t="s">
        <v>1245</v>
      </c>
      <c r="D3286" s="123">
        <v>1000</v>
      </c>
      <c r="E3286" s="226"/>
      <c r="F3286" s="122">
        <v>12</v>
      </c>
      <c r="G3286" s="227"/>
      <c r="H3286" s="228" t="str">
        <f t="shared" si="2571"/>
        <v>062</v>
      </c>
      <c r="I3286" s="229">
        <v>84359000</v>
      </c>
      <c r="J3286" s="230" t="s">
        <v>3738</v>
      </c>
      <c r="K3286" s="231" t="s">
        <v>3739</v>
      </c>
      <c r="L3286" s="232">
        <v>0</v>
      </c>
      <c r="M3286" s="233">
        <v>0</v>
      </c>
      <c r="N3286" s="130"/>
      <c r="O3286" s="131"/>
      <c r="P3286" s="131"/>
      <c r="Q3286" s="131"/>
      <c r="R3286" s="131"/>
      <c r="S3286" s="131"/>
      <c r="T3286" s="132" t="str">
        <f t="shared" si="2556"/>
        <v>OK</v>
      </c>
      <c r="U3286" s="138"/>
      <c r="V3286" s="138"/>
      <c r="W3286" s="139"/>
      <c r="X3286" s="139"/>
      <c r="Y3286" s="132" t="str">
        <f t="shared" si="2557"/>
        <v>OK</v>
      </c>
      <c r="Z3286" s="210"/>
      <c r="AA3286" s="204"/>
      <c r="AB3286" s="202"/>
      <c r="AC3286" s="202"/>
      <c r="AD3286" s="202"/>
      <c r="AE3286" s="202"/>
      <c r="AF3286" s="202"/>
      <c r="AG3286" s="132" t="str">
        <f t="shared" si="2558"/>
        <v>OK</v>
      </c>
      <c r="AH3286" s="138"/>
      <c r="AI3286" s="138"/>
      <c r="AJ3286" s="139"/>
      <c r="AK3286" s="139"/>
      <c r="AL3286" s="132" t="str">
        <f t="shared" si="2559"/>
        <v>OK</v>
      </c>
      <c r="AM3286" s="140"/>
      <c r="AN3286" s="119">
        <f t="shared" si="2560"/>
        <v>0</v>
      </c>
      <c r="AO3286" s="120">
        <f t="shared" si="2561"/>
        <v>0</v>
      </c>
      <c r="AP3286" s="39">
        <f t="shared" si="2562"/>
        <v>0</v>
      </c>
      <c r="AQ3286" s="141">
        <f t="shared" si="2563"/>
        <v>0</v>
      </c>
      <c r="AR3286" s="142">
        <f>AQ3286-AP3286</f>
        <v>0</v>
      </c>
      <c r="AS3286" s="143" t="e">
        <f>AR3286/AP3286</f>
        <v>#DIV/0!</v>
      </c>
      <c r="AT3286" s="144">
        <f t="shared" si="2566"/>
        <v>0</v>
      </c>
      <c r="AU3286" s="141">
        <f>AO3286</f>
        <v>0</v>
      </c>
      <c r="AV3286" s="142">
        <f>AU3286-AT3286</f>
        <v>0</v>
      </c>
      <c r="AW3286" s="143" t="e">
        <f>AV3286/AT3286</f>
        <v>#DIV/0!</v>
      </c>
      <c r="AY3286" s="146" t="str">
        <f t="shared" si="2570"/>
        <v>43.59</v>
      </c>
      <c r="AZ3286" s="1366" t="b">
        <f>COUNTIF('[1]Codes SEC'!$B$2:$B$250,Ministres!AY3286)&gt;0</f>
        <v>1</v>
      </c>
    </row>
    <row r="3287" spans="1:52" ht="35.1" customHeight="1" x14ac:dyDescent="0.25">
      <c r="A3287" s="356" t="s">
        <v>3501</v>
      </c>
      <c r="B3287" s="225">
        <v>15</v>
      </c>
      <c r="C3287" s="122" t="s">
        <v>1245</v>
      </c>
      <c r="D3287" s="123">
        <v>1000</v>
      </c>
      <c r="E3287" s="226"/>
      <c r="F3287" s="122">
        <v>12</v>
      </c>
      <c r="G3287" s="227">
        <v>1</v>
      </c>
      <c r="H3287" s="228" t="str">
        <f t="shared" si="2571"/>
        <v>062</v>
      </c>
      <c r="I3287" s="229" t="s">
        <v>301</v>
      </c>
      <c r="J3287" s="492" t="s">
        <v>3740</v>
      </c>
      <c r="K3287" s="281" t="s">
        <v>3741</v>
      </c>
      <c r="L3287" s="232">
        <v>200</v>
      </c>
      <c r="M3287" s="233">
        <v>200</v>
      </c>
      <c r="N3287" s="130"/>
      <c r="O3287" s="131"/>
      <c r="P3287" s="131"/>
      <c r="Q3287" s="131"/>
      <c r="R3287" s="131"/>
      <c r="S3287" s="131"/>
      <c r="T3287" s="132" t="str">
        <f t="shared" si="2556"/>
        <v>OK</v>
      </c>
      <c r="U3287" s="138"/>
      <c r="V3287" s="138"/>
      <c r="W3287" s="139"/>
      <c r="X3287" s="139"/>
      <c r="Y3287" s="132" t="str">
        <f t="shared" si="2557"/>
        <v>OK</v>
      </c>
      <c r="Z3287" s="210"/>
      <c r="AA3287" s="204"/>
      <c r="AB3287" s="202"/>
      <c r="AC3287" s="202"/>
      <c r="AD3287" s="202"/>
      <c r="AE3287" s="202"/>
      <c r="AF3287" s="202"/>
      <c r="AG3287" s="132" t="str">
        <f t="shared" si="2558"/>
        <v>OK</v>
      </c>
      <c r="AH3287" s="138"/>
      <c r="AI3287" s="138"/>
      <c r="AJ3287" s="139"/>
      <c r="AK3287" s="139"/>
      <c r="AL3287" s="132" t="str">
        <f t="shared" si="2559"/>
        <v>OK</v>
      </c>
      <c r="AM3287" s="140"/>
      <c r="AN3287" s="119">
        <f t="shared" si="2560"/>
        <v>200</v>
      </c>
      <c r="AO3287" s="120">
        <f t="shared" si="2561"/>
        <v>200</v>
      </c>
      <c r="AP3287" s="39">
        <f t="shared" si="2562"/>
        <v>200</v>
      </c>
      <c r="AQ3287" s="141">
        <f t="shared" si="2563"/>
        <v>200</v>
      </c>
      <c r="AR3287" s="142">
        <f>AQ3287-AP3287</f>
        <v>0</v>
      </c>
      <c r="AS3287" s="143">
        <f>AR3287/AP3287</f>
        <v>0</v>
      </c>
      <c r="AT3287" s="144">
        <f t="shared" si="2566"/>
        <v>200</v>
      </c>
      <c r="AU3287" s="141">
        <f>AO3287</f>
        <v>200</v>
      </c>
      <c r="AV3287" s="142">
        <f>AU3287-AT3287</f>
        <v>0</v>
      </c>
      <c r="AW3287" s="143">
        <f>AV3287/AT3287</f>
        <v>0</v>
      </c>
      <c r="AY3287" s="146" t="str">
        <f t="shared" si="2570"/>
        <v>45.24</v>
      </c>
      <c r="AZ3287" s="1366" t="b">
        <f>COUNTIF('[1]Codes SEC'!$B$2:$B$250,Ministres!AY3287)&gt;0</f>
        <v>1</v>
      </c>
    </row>
    <row r="3288" spans="1:52" ht="12.75" customHeight="1" x14ac:dyDescent="0.25">
      <c r="A3288" s="350"/>
      <c r="B3288" s="1368"/>
      <c r="C3288" s="150"/>
      <c r="D3288" s="352"/>
      <c r="E3288" s="1369"/>
      <c r="F3288" s="150"/>
      <c r="G3288" s="495"/>
      <c r="H3288" s="496"/>
      <c r="I3288" s="497"/>
      <c r="J3288" s="498"/>
      <c r="K3288" s="158" t="s">
        <v>70</v>
      </c>
      <c r="L3288" s="236">
        <f t="shared" ref="L3288:S3288" si="2572">L3275+L3276+L3279+L3281+L3285+L3282+L3283+L3284+L3286+L3287+L3278+L3280+L3277</f>
        <v>31702</v>
      </c>
      <c r="M3288" s="1370">
        <f t="shared" si="2572"/>
        <v>32020</v>
      </c>
      <c r="N3288" s="1371">
        <f t="shared" si="2572"/>
        <v>0</v>
      </c>
      <c r="O3288" s="1372">
        <f t="shared" si="2572"/>
        <v>0</v>
      </c>
      <c r="P3288" s="1372">
        <f t="shared" si="2572"/>
        <v>0</v>
      </c>
      <c r="Q3288" s="1372">
        <f t="shared" si="2572"/>
        <v>0</v>
      </c>
      <c r="R3288" s="1372">
        <f t="shared" si="2572"/>
        <v>0</v>
      </c>
      <c r="S3288" s="1372">
        <f t="shared" si="2572"/>
        <v>0</v>
      </c>
      <c r="T3288" s="1373"/>
      <c r="U3288" s="1374">
        <f>U3275+U3276+U3279+U3281+U3285+U3282+U3283+U3284+U3286+U3287+U3278+U3280+U3277</f>
        <v>0</v>
      </c>
      <c r="V3288" s="1374">
        <f>V3275+V3276+V3279+V3281+V3285+V3282+V3283+V3284+V3286+V3287+V3278+V3280+V3277</f>
        <v>0</v>
      </c>
      <c r="W3288" s="1372">
        <f>W3275+W3276+W3279+W3281+W3285+W3282+W3283+W3284+W3286+W3287+W3278+W3280+W3277</f>
        <v>0</v>
      </c>
      <c r="X3288" s="1372">
        <f>X3275+X3276+X3279+X3281+X3285+X3282+X3283+X3284+X3286+X3287+X3278+X3280+X3277</f>
        <v>0</v>
      </c>
      <c r="Y3288" s="1373"/>
      <c r="Z3288" s="1374">
        <f t="shared" ref="Z3288:AF3288" si="2573">Z3275+Z3276+Z3279+Z3281+Z3285+Z3282+Z3283+Z3284+Z3286+Z3287+Z3278+Z3280+Z3277</f>
        <v>0</v>
      </c>
      <c r="AA3288" s="165">
        <f t="shared" si="2573"/>
        <v>0</v>
      </c>
      <c r="AB3288" s="1372">
        <f t="shared" si="2573"/>
        <v>0</v>
      </c>
      <c r="AC3288" s="1372">
        <f t="shared" si="2573"/>
        <v>0</v>
      </c>
      <c r="AD3288" s="1372">
        <f t="shared" si="2573"/>
        <v>0</v>
      </c>
      <c r="AE3288" s="1372">
        <f t="shared" si="2573"/>
        <v>0</v>
      </c>
      <c r="AF3288" s="1372">
        <f t="shared" si="2573"/>
        <v>0</v>
      </c>
      <c r="AG3288" s="1373"/>
      <c r="AH3288" s="1374">
        <f>AH3275+AH3276+AH3279+AH3281+AH3285+AH3282+AH3283+AH3284+AH3286+AH3287+AH3278+AH3280+AH3277</f>
        <v>0</v>
      </c>
      <c r="AI3288" s="1374">
        <f>AI3275+AI3276+AI3279+AI3281+AI3285+AI3282+AI3283+AI3284+AI3286+AI3287+AI3278+AI3280+AI3277</f>
        <v>0</v>
      </c>
      <c r="AJ3288" s="1372">
        <f>AJ3275+AJ3276+AJ3279+AJ3281+AJ3285+AJ3282+AJ3283+AJ3284+AJ3286+AJ3287+AJ3278+AJ3280+AJ3277</f>
        <v>0</v>
      </c>
      <c r="AK3288" s="1372">
        <f>AK3275+AK3276+AK3279+AK3281+AK3285+AK3282+AK3283+AK3284+AK3286+AK3287+AK3278+AK3280+AK3277</f>
        <v>0</v>
      </c>
      <c r="AL3288" s="1373"/>
      <c r="AM3288" s="1375">
        <f t="shared" ref="AM3288:AW3288" si="2574">AM3275+AM3276+AM3279+AM3281+AM3285+AM3282+AM3283+AM3284+AM3286+AM3287+AM3278+AM3280+AM3277</f>
        <v>0</v>
      </c>
      <c r="AN3288" s="167">
        <f t="shared" si="2574"/>
        <v>31702</v>
      </c>
      <c r="AO3288" s="1376">
        <f t="shared" si="2574"/>
        <v>32020</v>
      </c>
      <c r="AP3288" s="169">
        <f t="shared" si="2574"/>
        <v>31702</v>
      </c>
      <c r="AQ3288" s="1377">
        <f t="shared" si="2574"/>
        <v>31702</v>
      </c>
      <c r="AR3288" s="1378">
        <f t="shared" si="2574"/>
        <v>0</v>
      </c>
      <c r="AS3288" s="1379" t="e">
        <f t="shared" si="2574"/>
        <v>#DIV/0!</v>
      </c>
      <c r="AT3288" s="1380">
        <f t="shared" si="2574"/>
        <v>32020</v>
      </c>
      <c r="AU3288" s="1377">
        <f t="shared" si="2574"/>
        <v>32020</v>
      </c>
      <c r="AV3288" s="1378">
        <f t="shared" si="2574"/>
        <v>0</v>
      </c>
      <c r="AW3288" s="1379" t="e">
        <f t="shared" si="2574"/>
        <v>#DIV/0!</v>
      </c>
      <c r="AY3288" s="146"/>
      <c r="AZ3288" s="1366"/>
    </row>
    <row r="3289" spans="1:52" ht="12.75" customHeight="1" x14ac:dyDescent="0.25">
      <c r="A3289" s="356"/>
      <c r="B3289" s="225"/>
      <c r="C3289" s="122"/>
      <c r="D3289" s="357"/>
      <c r="E3289" s="226"/>
      <c r="F3289" s="122"/>
      <c r="G3289" s="126"/>
      <c r="H3289" s="35"/>
      <c r="I3289" s="36"/>
      <c r="J3289" s="37"/>
      <c r="K3289" s="860"/>
      <c r="L3289" s="241"/>
      <c r="M3289" s="242"/>
      <c r="N3289" s="258"/>
      <c r="O3289" s="259"/>
      <c r="P3289" s="259"/>
      <c r="Q3289" s="259"/>
      <c r="R3289" s="259"/>
      <c r="S3289" s="259"/>
      <c r="T3289" s="260"/>
      <c r="U3289" s="261"/>
      <c r="V3289" s="261"/>
      <c r="W3289" s="262"/>
      <c r="X3289" s="262"/>
      <c r="Y3289" s="260"/>
      <c r="Z3289" s="263"/>
      <c r="AA3289" s="264"/>
      <c r="AB3289" s="259"/>
      <c r="AC3289" s="259"/>
      <c r="AD3289" s="259"/>
      <c r="AE3289" s="259"/>
      <c r="AF3289" s="259"/>
      <c r="AG3289" s="260"/>
      <c r="AH3289" s="261"/>
      <c r="AI3289" s="261"/>
      <c r="AJ3289" s="262"/>
      <c r="AK3289" s="262"/>
      <c r="AL3289" s="260"/>
      <c r="AM3289" s="265"/>
      <c r="AN3289" s="266"/>
      <c r="AO3289" s="267"/>
      <c r="AP3289" s="268"/>
      <c r="AQ3289" s="269"/>
      <c r="AR3289" s="269"/>
      <c r="AS3289" s="270"/>
      <c r="AT3289" s="271"/>
      <c r="AU3289" s="269"/>
      <c r="AV3289" s="269"/>
      <c r="AW3289" s="270"/>
      <c r="AY3289" s="146"/>
      <c r="AZ3289" s="1366"/>
    </row>
    <row r="3290" spans="1:52" ht="12.75" customHeight="1" x14ac:dyDescent="0.25">
      <c r="A3290" s="356"/>
      <c r="B3290" s="225"/>
      <c r="C3290" s="122"/>
      <c r="D3290" s="357"/>
      <c r="E3290" s="226"/>
      <c r="F3290" s="122"/>
      <c r="G3290" s="126"/>
      <c r="H3290" s="35"/>
      <c r="I3290" s="36"/>
      <c r="J3290" s="37"/>
      <c r="K3290" s="243" t="s">
        <v>109</v>
      </c>
      <c r="L3290" s="241"/>
      <c r="M3290" s="242"/>
      <c r="N3290" s="258"/>
      <c r="O3290" s="259"/>
      <c r="P3290" s="259"/>
      <c r="Q3290" s="259"/>
      <c r="R3290" s="259"/>
      <c r="S3290" s="259"/>
      <c r="T3290" s="260"/>
      <c r="U3290" s="261"/>
      <c r="V3290" s="261"/>
      <c r="W3290" s="262"/>
      <c r="X3290" s="262"/>
      <c r="Y3290" s="260"/>
      <c r="Z3290" s="263"/>
      <c r="AA3290" s="264"/>
      <c r="AB3290" s="259"/>
      <c r="AC3290" s="259"/>
      <c r="AD3290" s="259"/>
      <c r="AE3290" s="259"/>
      <c r="AF3290" s="259"/>
      <c r="AG3290" s="260"/>
      <c r="AH3290" s="261"/>
      <c r="AI3290" s="261"/>
      <c r="AJ3290" s="262"/>
      <c r="AK3290" s="262"/>
      <c r="AL3290" s="260"/>
      <c r="AM3290" s="265"/>
      <c r="AN3290" s="266"/>
      <c r="AO3290" s="267"/>
      <c r="AP3290" s="268"/>
      <c r="AQ3290" s="269"/>
      <c r="AR3290" s="269"/>
      <c r="AS3290" s="270"/>
      <c r="AT3290" s="271"/>
      <c r="AU3290" s="269"/>
      <c r="AV3290" s="269"/>
      <c r="AW3290" s="270"/>
      <c r="AY3290" s="146"/>
      <c r="AZ3290" s="1366"/>
    </row>
    <row r="3291" spans="1:52" ht="12.75" customHeight="1" x14ac:dyDescent="0.25">
      <c r="A3291" s="356"/>
      <c r="B3291" s="225"/>
      <c r="C3291" s="122"/>
      <c r="D3291" s="357"/>
      <c r="E3291" s="226"/>
      <c r="F3291" s="122"/>
      <c r="G3291" s="126"/>
      <c r="H3291" s="35"/>
      <c r="I3291" s="36"/>
      <c r="J3291" s="37"/>
      <c r="K3291" s="243"/>
      <c r="L3291" s="241"/>
      <c r="M3291" s="242"/>
      <c r="N3291" s="258"/>
      <c r="O3291" s="259"/>
      <c r="P3291" s="259"/>
      <c r="Q3291" s="259"/>
      <c r="R3291" s="259"/>
      <c r="S3291" s="259"/>
      <c r="T3291" s="260"/>
      <c r="U3291" s="261"/>
      <c r="V3291" s="261"/>
      <c r="W3291" s="262"/>
      <c r="X3291" s="262"/>
      <c r="Y3291" s="260"/>
      <c r="Z3291" s="263"/>
      <c r="AA3291" s="264"/>
      <c r="AB3291" s="259"/>
      <c r="AC3291" s="259"/>
      <c r="AD3291" s="259"/>
      <c r="AE3291" s="259"/>
      <c r="AF3291" s="259"/>
      <c r="AG3291" s="260"/>
      <c r="AH3291" s="261"/>
      <c r="AI3291" s="261"/>
      <c r="AJ3291" s="262"/>
      <c r="AK3291" s="262"/>
      <c r="AL3291" s="260"/>
      <c r="AM3291" s="265"/>
      <c r="AN3291" s="266"/>
      <c r="AO3291" s="267"/>
      <c r="AP3291" s="268"/>
      <c r="AQ3291" s="269"/>
      <c r="AR3291" s="269"/>
      <c r="AS3291" s="270"/>
      <c r="AT3291" s="271"/>
      <c r="AU3291" s="269"/>
      <c r="AV3291" s="269"/>
      <c r="AW3291" s="270"/>
      <c r="AY3291" s="146"/>
      <c r="AZ3291" s="1366"/>
    </row>
    <row r="3292" spans="1:52" ht="35.1" customHeight="1" x14ac:dyDescent="0.25">
      <c r="A3292" s="15" t="s">
        <v>3501</v>
      </c>
      <c r="B3292" s="225">
        <v>15</v>
      </c>
      <c r="C3292" s="122" t="s">
        <v>1245</v>
      </c>
      <c r="D3292" s="123">
        <v>1000</v>
      </c>
      <c r="E3292" s="226"/>
      <c r="F3292" s="122">
        <v>12</v>
      </c>
      <c r="G3292" s="227">
        <v>1</v>
      </c>
      <c r="H3292" s="228" t="str">
        <f t="shared" si="2571"/>
        <v>062</v>
      </c>
      <c r="I3292" s="229" t="s">
        <v>304</v>
      </c>
      <c r="J3292" s="492" t="s">
        <v>3742</v>
      </c>
      <c r="K3292" s="244" t="s">
        <v>3743</v>
      </c>
      <c r="L3292" s="232">
        <v>0</v>
      </c>
      <c r="M3292" s="233">
        <v>0</v>
      </c>
      <c r="N3292" s="130"/>
      <c r="O3292" s="131"/>
      <c r="P3292" s="131"/>
      <c r="Q3292" s="131"/>
      <c r="R3292" s="131"/>
      <c r="S3292" s="131"/>
      <c r="T3292" s="132" t="str">
        <f t="shared" ref="T3292:T3293" si="2575">IF(SUM(N3292:S3292)=U3292,"OK",SUM(N3292:S3292)-U3292)</f>
        <v>OK</v>
      </c>
      <c r="U3292" s="138"/>
      <c r="V3292" s="138"/>
      <c r="W3292" s="139"/>
      <c r="X3292" s="139"/>
      <c r="Y3292" s="132" t="str">
        <f t="shared" ref="Y3292:Y3293" si="2576">IF(SUM(W3292:X3292)=Z3292,"OK",SUM(W3292:X3292)-Z3292)</f>
        <v>OK</v>
      </c>
      <c r="Z3292" s="210"/>
      <c r="AA3292" s="204"/>
      <c r="AB3292" s="202"/>
      <c r="AC3292" s="202"/>
      <c r="AD3292" s="202"/>
      <c r="AE3292" s="202"/>
      <c r="AF3292" s="202"/>
      <c r="AG3292" s="132" t="str">
        <f t="shared" ref="AG3292:AG3293" si="2577">IF(SUM(AA3292:AF3292)=AH3292,"OK",SUM(AA3292:AF3292)-AH3292)</f>
        <v>OK</v>
      </c>
      <c r="AH3292" s="138"/>
      <c r="AI3292" s="138"/>
      <c r="AJ3292" s="139"/>
      <c r="AK3292" s="139"/>
      <c r="AL3292" s="132" t="str">
        <f t="shared" ref="AL3292:AL3293" si="2578">IF(SUM(AJ3292:AK3292)=AM3292,"OK",SUM(AJ3292:AK3292)-AM3292)</f>
        <v>OK</v>
      </c>
      <c r="AM3292" s="140"/>
      <c r="AN3292" s="119">
        <f t="shared" ref="AN3292:AN3293" si="2579">L3292+U3292+V3292+Z3292</f>
        <v>0</v>
      </c>
      <c r="AO3292" s="120">
        <f t="shared" ref="AO3292:AO3293" si="2580">M3292+AH3292+AI3292+AM3292</f>
        <v>0</v>
      </c>
      <c r="AP3292" s="39">
        <f>L3292</f>
        <v>0</v>
      </c>
      <c r="AQ3292" s="141">
        <f>AN3292</f>
        <v>0</v>
      </c>
      <c r="AR3292" s="142">
        <f>AQ3292-AP3292</f>
        <v>0</v>
      </c>
      <c r="AS3292" s="143" t="e">
        <f>AR3292/AP3292</f>
        <v>#DIV/0!</v>
      </c>
      <c r="AT3292" s="144">
        <f>M3292</f>
        <v>0</v>
      </c>
      <c r="AU3292" s="141">
        <f>AO3292</f>
        <v>0</v>
      </c>
      <c r="AV3292" s="142">
        <f>AU3292-AT3292</f>
        <v>0</v>
      </c>
      <c r="AW3292" s="143" t="e">
        <f>AV3292/AT3292</f>
        <v>#DIV/0!</v>
      </c>
      <c r="AY3292" s="146" t="str">
        <f>RIGHT(LEFT(I3292,3),2)&amp;"."&amp;RIGHT(LEFT(I3292,5),2)</f>
        <v>63.21</v>
      </c>
      <c r="AZ3292" s="1366" t="b">
        <f>COUNTIF('[1]Codes SEC'!$B$2:$B$250,Ministres!AY3292)&gt;0</f>
        <v>1</v>
      </c>
    </row>
    <row r="3293" spans="1:52" ht="35.1" customHeight="1" x14ac:dyDescent="0.25">
      <c r="A3293" s="15" t="s">
        <v>3501</v>
      </c>
      <c r="B3293" s="225">
        <v>15</v>
      </c>
      <c r="C3293" s="122" t="s">
        <v>1245</v>
      </c>
      <c r="D3293" s="123">
        <v>1000</v>
      </c>
      <c r="E3293" s="226"/>
      <c r="F3293" s="122">
        <v>12</v>
      </c>
      <c r="G3293" s="227">
        <v>1</v>
      </c>
      <c r="H3293" s="228" t="str">
        <f t="shared" si="2571"/>
        <v>062</v>
      </c>
      <c r="I3293" s="229" t="s">
        <v>3744</v>
      </c>
      <c r="J3293" s="492" t="s">
        <v>3745</v>
      </c>
      <c r="K3293" s="244" t="s">
        <v>3746</v>
      </c>
      <c r="L3293" s="128">
        <v>0</v>
      </c>
      <c r="M3293" s="129">
        <v>0</v>
      </c>
      <c r="N3293" s="130"/>
      <c r="O3293" s="131"/>
      <c r="P3293" s="131"/>
      <c r="Q3293" s="131"/>
      <c r="R3293" s="131"/>
      <c r="S3293" s="131"/>
      <c r="T3293" s="132" t="str">
        <f t="shared" si="2575"/>
        <v>OK</v>
      </c>
      <c r="U3293" s="138"/>
      <c r="V3293" s="138"/>
      <c r="W3293" s="139"/>
      <c r="X3293" s="139"/>
      <c r="Y3293" s="132" t="str">
        <f t="shared" si="2576"/>
        <v>OK</v>
      </c>
      <c r="Z3293" s="210"/>
      <c r="AA3293" s="204"/>
      <c r="AB3293" s="202"/>
      <c r="AC3293" s="202"/>
      <c r="AD3293" s="202"/>
      <c r="AE3293" s="202"/>
      <c r="AF3293" s="202"/>
      <c r="AG3293" s="132" t="str">
        <f t="shared" si="2577"/>
        <v>OK</v>
      </c>
      <c r="AH3293" s="138"/>
      <c r="AI3293" s="138"/>
      <c r="AJ3293" s="139"/>
      <c r="AK3293" s="139"/>
      <c r="AL3293" s="132" t="str">
        <f t="shared" si="2578"/>
        <v>OK</v>
      </c>
      <c r="AM3293" s="140"/>
      <c r="AN3293" s="119">
        <f t="shared" si="2579"/>
        <v>0</v>
      </c>
      <c r="AO3293" s="120">
        <f t="shared" si="2580"/>
        <v>0</v>
      </c>
      <c r="AP3293" s="39">
        <f>L3293</f>
        <v>0</v>
      </c>
      <c r="AQ3293" s="141">
        <f>AN3293</f>
        <v>0</v>
      </c>
      <c r="AR3293" s="142">
        <f>AQ3293-AP3293</f>
        <v>0</v>
      </c>
      <c r="AS3293" s="143" t="e">
        <f>AR3293/AP3293</f>
        <v>#DIV/0!</v>
      </c>
      <c r="AT3293" s="144">
        <f>M3293</f>
        <v>0</v>
      </c>
      <c r="AU3293" s="141">
        <f>AO3293</f>
        <v>0</v>
      </c>
      <c r="AV3293" s="142">
        <f>AU3293-AT3293</f>
        <v>0</v>
      </c>
      <c r="AW3293" s="143" t="e">
        <f>AV3293/AT3293</f>
        <v>#DIV/0!</v>
      </c>
      <c r="AY3293" s="146" t="str">
        <f>RIGHT(LEFT(I3293,3),2)&amp;"."&amp;RIGHT(LEFT(I3293,5),2)</f>
        <v>81.41</v>
      </c>
      <c r="AZ3293" s="1366" t="b">
        <f>COUNTIF('[1]Codes SEC'!$B$2:$B$250,Ministres!AY3293)&gt;0</f>
        <v>1</v>
      </c>
    </row>
    <row r="3294" spans="1:52" ht="12.75" customHeight="1" x14ac:dyDescent="0.25">
      <c r="A3294" s="350"/>
      <c r="B3294" s="1368"/>
      <c r="C3294" s="150"/>
      <c r="D3294" s="352"/>
      <c r="E3294" s="1369"/>
      <c r="F3294" s="150"/>
      <c r="G3294" s="154"/>
      <c r="H3294" s="155"/>
      <c r="I3294" s="156"/>
      <c r="J3294" s="157"/>
      <c r="K3294" s="158" t="s">
        <v>116</v>
      </c>
      <c r="L3294" s="417">
        <f t="shared" ref="L3294:AW3294" si="2581">L3292+L3293</f>
        <v>0</v>
      </c>
      <c r="M3294" s="1370">
        <f t="shared" si="2581"/>
        <v>0</v>
      </c>
      <c r="N3294" s="1371">
        <f t="shared" si="2581"/>
        <v>0</v>
      </c>
      <c r="O3294" s="1372">
        <f t="shared" si="2581"/>
        <v>0</v>
      </c>
      <c r="P3294" s="1372">
        <f t="shared" si="2581"/>
        <v>0</v>
      </c>
      <c r="Q3294" s="1372">
        <f t="shared" si="2581"/>
        <v>0</v>
      </c>
      <c r="R3294" s="1372">
        <f t="shared" si="2581"/>
        <v>0</v>
      </c>
      <c r="S3294" s="1372">
        <f t="shared" si="2581"/>
        <v>0</v>
      </c>
      <c r="T3294" s="1373"/>
      <c r="U3294" s="1374">
        <f t="shared" si="2581"/>
        <v>0</v>
      </c>
      <c r="V3294" s="1374">
        <f t="shared" si="2581"/>
        <v>0</v>
      </c>
      <c r="W3294" s="1372">
        <f t="shared" si="2581"/>
        <v>0</v>
      </c>
      <c r="X3294" s="1372">
        <f t="shared" si="2581"/>
        <v>0</v>
      </c>
      <c r="Y3294" s="1373"/>
      <c r="Z3294" s="1374">
        <f t="shared" si="2581"/>
        <v>0</v>
      </c>
      <c r="AA3294" s="165">
        <f t="shared" si="2581"/>
        <v>0</v>
      </c>
      <c r="AB3294" s="1372">
        <f t="shared" si="2581"/>
        <v>0</v>
      </c>
      <c r="AC3294" s="1372">
        <f t="shared" si="2581"/>
        <v>0</v>
      </c>
      <c r="AD3294" s="1372">
        <f t="shared" si="2581"/>
        <v>0</v>
      </c>
      <c r="AE3294" s="1372">
        <f t="shared" si="2581"/>
        <v>0</v>
      </c>
      <c r="AF3294" s="1372">
        <f t="shared" si="2581"/>
        <v>0</v>
      </c>
      <c r="AG3294" s="1373"/>
      <c r="AH3294" s="1374">
        <f t="shared" si="2581"/>
        <v>0</v>
      </c>
      <c r="AI3294" s="1374">
        <f t="shared" si="2581"/>
        <v>0</v>
      </c>
      <c r="AJ3294" s="1372">
        <f t="shared" si="2581"/>
        <v>0</v>
      </c>
      <c r="AK3294" s="1372">
        <f t="shared" si="2581"/>
        <v>0</v>
      </c>
      <c r="AL3294" s="1373"/>
      <c r="AM3294" s="1375">
        <f t="shared" si="2581"/>
        <v>0</v>
      </c>
      <c r="AN3294" s="167">
        <f>AN3292+AN3293</f>
        <v>0</v>
      </c>
      <c r="AO3294" s="1376">
        <f t="shared" si="2581"/>
        <v>0</v>
      </c>
      <c r="AP3294" s="169">
        <f t="shared" si="2581"/>
        <v>0</v>
      </c>
      <c r="AQ3294" s="1377">
        <f t="shared" si="2581"/>
        <v>0</v>
      </c>
      <c r="AR3294" s="1378">
        <f t="shared" si="2581"/>
        <v>0</v>
      </c>
      <c r="AS3294" s="1379" t="e">
        <f t="shared" si="2581"/>
        <v>#DIV/0!</v>
      </c>
      <c r="AT3294" s="1380">
        <f t="shared" si="2581"/>
        <v>0</v>
      </c>
      <c r="AU3294" s="1377">
        <f t="shared" si="2581"/>
        <v>0</v>
      </c>
      <c r="AV3294" s="1378">
        <f t="shared" si="2581"/>
        <v>0</v>
      </c>
      <c r="AW3294" s="1379" t="e">
        <f t="shared" si="2581"/>
        <v>#DIV/0!</v>
      </c>
      <c r="AY3294" s="146"/>
      <c r="AZ3294" s="1366"/>
    </row>
    <row r="3295" spans="1:52" ht="12.75" customHeight="1" x14ac:dyDescent="0.25">
      <c r="A3295" s="174"/>
      <c r="B3295" s="175"/>
      <c r="C3295" s="176"/>
      <c r="D3295" s="177"/>
      <c r="E3295" s="178"/>
      <c r="F3295" s="177"/>
      <c r="G3295" s="179"/>
      <c r="H3295" s="180"/>
      <c r="I3295" s="181"/>
      <c r="J3295" s="182"/>
      <c r="K3295" s="183" t="s">
        <v>1278</v>
      </c>
      <c r="L3295" s="184">
        <f t="shared" ref="L3295:S3295" si="2582">L3288+L3294</f>
        <v>31702</v>
      </c>
      <c r="M3295" s="185">
        <f t="shared" si="2582"/>
        <v>32020</v>
      </c>
      <c r="N3295" s="186">
        <f t="shared" si="2582"/>
        <v>0</v>
      </c>
      <c r="O3295" s="187">
        <f t="shared" si="2582"/>
        <v>0</v>
      </c>
      <c r="P3295" s="187">
        <f t="shared" si="2582"/>
        <v>0</v>
      </c>
      <c r="Q3295" s="187">
        <f t="shared" si="2582"/>
        <v>0</v>
      </c>
      <c r="R3295" s="187">
        <f t="shared" si="2582"/>
        <v>0</v>
      </c>
      <c r="S3295" s="187">
        <f t="shared" si="2582"/>
        <v>0</v>
      </c>
      <c r="T3295" s="188"/>
      <c r="U3295" s="187">
        <f>U3288+U3294</f>
        <v>0</v>
      </c>
      <c r="V3295" s="187">
        <f>V3288+V3294</f>
        <v>0</v>
      </c>
      <c r="W3295" s="187">
        <f>W3288+W3294</f>
        <v>0</v>
      </c>
      <c r="X3295" s="187">
        <f>X3288+X3294</f>
        <v>0</v>
      </c>
      <c r="Y3295" s="188"/>
      <c r="Z3295" s="187">
        <f t="shared" ref="Z3295:AF3295" si="2583">Z3288+Z3294</f>
        <v>0</v>
      </c>
      <c r="AA3295" s="189">
        <f t="shared" si="2583"/>
        <v>0</v>
      </c>
      <c r="AB3295" s="187">
        <f t="shared" si="2583"/>
        <v>0</v>
      </c>
      <c r="AC3295" s="187">
        <f t="shared" si="2583"/>
        <v>0</v>
      </c>
      <c r="AD3295" s="187">
        <f t="shared" si="2583"/>
        <v>0</v>
      </c>
      <c r="AE3295" s="187">
        <f t="shared" si="2583"/>
        <v>0</v>
      </c>
      <c r="AF3295" s="187">
        <f t="shared" si="2583"/>
        <v>0</v>
      </c>
      <c r="AG3295" s="188"/>
      <c r="AH3295" s="187">
        <f>AH3288+AH3294</f>
        <v>0</v>
      </c>
      <c r="AI3295" s="187">
        <f>AI3288+AI3294</f>
        <v>0</v>
      </c>
      <c r="AJ3295" s="187">
        <f>AJ3288+AJ3294</f>
        <v>0</v>
      </c>
      <c r="AK3295" s="187">
        <f>AK3288+AK3294</f>
        <v>0</v>
      </c>
      <c r="AL3295" s="188"/>
      <c r="AM3295" s="190">
        <f t="shared" ref="AM3295:AW3295" si="2584">AM3288+AM3294</f>
        <v>0</v>
      </c>
      <c r="AN3295" s="191">
        <f>AN3288+AN3294</f>
        <v>31702</v>
      </c>
      <c r="AO3295" s="190">
        <f t="shared" si="2584"/>
        <v>32020</v>
      </c>
      <c r="AP3295" s="184">
        <f t="shared" si="2584"/>
        <v>31702</v>
      </c>
      <c r="AQ3295" s="192">
        <f t="shared" si="2584"/>
        <v>31702</v>
      </c>
      <c r="AR3295" s="193">
        <f t="shared" si="2584"/>
        <v>0</v>
      </c>
      <c r="AS3295" s="194" t="e">
        <f t="shared" si="2584"/>
        <v>#DIV/0!</v>
      </c>
      <c r="AT3295" s="195">
        <f t="shared" si="2584"/>
        <v>32020</v>
      </c>
      <c r="AU3295" s="192">
        <f t="shared" si="2584"/>
        <v>32020</v>
      </c>
      <c r="AV3295" s="193">
        <f t="shared" si="2584"/>
        <v>0</v>
      </c>
      <c r="AW3295" s="194" t="e">
        <f t="shared" si="2584"/>
        <v>#DIV/0!</v>
      </c>
      <c r="AY3295" s="146"/>
      <c r="AZ3295" s="1366"/>
    </row>
    <row r="3296" spans="1:52" ht="12.75" customHeight="1" x14ac:dyDescent="0.25">
      <c r="A3296" s="15"/>
      <c r="C3296" s="122"/>
      <c r="D3296" s="123"/>
      <c r="F3296" s="125"/>
      <c r="G3296" s="34"/>
      <c r="H3296" s="35"/>
      <c r="I3296" s="36"/>
      <c r="J3296" s="37"/>
      <c r="K3296" s="198" t="s">
        <v>72</v>
      </c>
      <c r="L3296" s="199">
        <v>0</v>
      </c>
      <c r="M3296" s="200">
        <v>0</v>
      </c>
      <c r="N3296" s="201">
        <v>0</v>
      </c>
      <c r="O3296" s="202">
        <v>0</v>
      </c>
      <c r="P3296" s="202">
        <v>0</v>
      </c>
      <c r="Q3296" s="202">
        <v>0</v>
      </c>
      <c r="R3296" s="202">
        <v>0</v>
      </c>
      <c r="S3296" s="202">
        <v>0</v>
      </c>
      <c r="T3296" s="203"/>
      <c r="U3296" s="135">
        <v>0</v>
      </c>
      <c r="V3296" s="135">
        <v>0</v>
      </c>
      <c r="W3296" s="202">
        <v>0</v>
      </c>
      <c r="X3296" s="202">
        <v>0</v>
      </c>
      <c r="Y3296" s="203"/>
      <c r="Z3296" s="135">
        <v>0</v>
      </c>
      <c r="AA3296" s="204">
        <v>0</v>
      </c>
      <c r="AB3296" s="202">
        <v>0</v>
      </c>
      <c r="AC3296" s="202">
        <v>0</v>
      </c>
      <c r="AD3296" s="202">
        <v>0</v>
      </c>
      <c r="AE3296" s="202">
        <v>0</v>
      </c>
      <c r="AF3296" s="202">
        <v>0</v>
      </c>
      <c r="AG3296" s="203"/>
      <c r="AH3296" s="135">
        <v>0</v>
      </c>
      <c r="AI3296" s="135">
        <v>0</v>
      </c>
      <c r="AJ3296" s="202">
        <v>0</v>
      </c>
      <c r="AK3296" s="202">
        <v>0</v>
      </c>
      <c r="AL3296" s="203"/>
      <c r="AM3296" s="205">
        <v>0</v>
      </c>
      <c r="AN3296" s="119">
        <v>0</v>
      </c>
      <c r="AO3296" s="120">
        <v>0</v>
      </c>
      <c r="AP3296" s="39">
        <v>0</v>
      </c>
      <c r="AQ3296" s="141">
        <v>0</v>
      </c>
      <c r="AR3296" s="141">
        <v>0</v>
      </c>
      <c r="AS3296" s="143">
        <v>0</v>
      </c>
      <c r="AT3296" s="144">
        <v>0</v>
      </c>
      <c r="AU3296" s="141">
        <v>0</v>
      </c>
      <c r="AV3296" s="141">
        <v>0</v>
      </c>
      <c r="AW3296" s="143">
        <v>0</v>
      </c>
      <c r="AY3296" s="146"/>
      <c r="AZ3296" s="1366"/>
    </row>
    <row r="3297" spans="1:52" ht="12.75" customHeight="1" x14ac:dyDescent="0.25">
      <c r="A3297" s="356"/>
      <c r="B3297" s="225"/>
      <c r="C3297" s="122"/>
      <c r="D3297" s="357"/>
      <c r="E3297" s="226"/>
      <c r="F3297" s="122"/>
      <c r="G3297" s="227"/>
      <c r="H3297" s="228"/>
      <c r="I3297" s="229"/>
      <c r="J3297" s="492"/>
      <c r="K3297" s="198" t="s">
        <v>73</v>
      </c>
      <c r="L3297" s="241">
        <v>0</v>
      </c>
      <c r="M3297" s="242">
        <v>0</v>
      </c>
      <c r="N3297" s="201">
        <v>0</v>
      </c>
      <c r="O3297" s="202">
        <v>0</v>
      </c>
      <c r="P3297" s="202">
        <v>0</v>
      </c>
      <c r="Q3297" s="202">
        <v>0</v>
      </c>
      <c r="R3297" s="202">
        <v>0</v>
      </c>
      <c r="S3297" s="202">
        <v>0</v>
      </c>
      <c r="T3297" s="203"/>
      <c r="U3297" s="135">
        <v>0</v>
      </c>
      <c r="V3297" s="135">
        <v>0</v>
      </c>
      <c r="W3297" s="202">
        <v>0</v>
      </c>
      <c r="X3297" s="202">
        <v>0</v>
      </c>
      <c r="Y3297" s="203"/>
      <c r="Z3297" s="135">
        <v>0</v>
      </c>
      <c r="AA3297" s="204">
        <v>0</v>
      </c>
      <c r="AB3297" s="202">
        <v>0</v>
      </c>
      <c r="AC3297" s="202">
        <v>0</v>
      </c>
      <c r="AD3297" s="202">
        <v>0</v>
      </c>
      <c r="AE3297" s="202">
        <v>0</v>
      </c>
      <c r="AF3297" s="202">
        <v>0</v>
      </c>
      <c r="AG3297" s="203"/>
      <c r="AH3297" s="135">
        <v>0</v>
      </c>
      <c r="AI3297" s="135">
        <v>0</v>
      </c>
      <c r="AJ3297" s="202">
        <v>0</v>
      </c>
      <c r="AK3297" s="202">
        <v>0</v>
      </c>
      <c r="AL3297" s="203"/>
      <c r="AM3297" s="205">
        <v>0</v>
      </c>
      <c r="AN3297" s="119">
        <v>0</v>
      </c>
      <c r="AO3297" s="120">
        <v>0</v>
      </c>
      <c r="AP3297" s="39">
        <v>0</v>
      </c>
      <c r="AQ3297" s="141">
        <v>0</v>
      </c>
      <c r="AR3297" s="141">
        <v>0</v>
      </c>
      <c r="AS3297" s="143">
        <v>0</v>
      </c>
      <c r="AT3297" s="144">
        <v>0</v>
      </c>
      <c r="AU3297" s="141">
        <v>0</v>
      </c>
      <c r="AV3297" s="141">
        <v>0</v>
      </c>
      <c r="AW3297" s="143">
        <v>0</v>
      </c>
      <c r="AY3297" s="146"/>
      <c r="AZ3297" s="1366"/>
    </row>
    <row r="3298" spans="1:52" ht="12.75" customHeight="1" x14ac:dyDescent="0.25">
      <c r="A3298" s="356"/>
      <c r="B3298" s="225"/>
      <c r="C3298" s="122"/>
      <c r="D3298" s="357"/>
      <c r="E3298" s="226"/>
      <c r="F3298" s="122"/>
      <c r="G3298" s="227"/>
      <c r="H3298" s="228"/>
      <c r="I3298" s="229"/>
      <c r="J3298" s="492"/>
      <c r="K3298" s="198" t="s">
        <v>74</v>
      </c>
      <c r="L3298" s="241">
        <v>0</v>
      </c>
      <c r="M3298" s="242">
        <v>0</v>
      </c>
      <c r="N3298" s="201">
        <v>0</v>
      </c>
      <c r="O3298" s="202">
        <v>0</v>
      </c>
      <c r="P3298" s="202">
        <v>0</v>
      </c>
      <c r="Q3298" s="202">
        <v>0</v>
      </c>
      <c r="R3298" s="202">
        <v>0</v>
      </c>
      <c r="S3298" s="202">
        <v>0</v>
      </c>
      <c r="T3298" s="203"/>
      <c r="U3298" s="135">
        <v>0</v>
      </c>
      <c r="V3298" s="135">
        <v>0</v>
      </c>
      <c r="W3298" s="202">
        <v>0</v>
      </c>
      <c r="X3298" s="202">
        <v>0</v>
      </c>
      <c r="Y3298" s="203"/>
      <c r="Z3298" s="135">
        <v>0</v>
      </c>
      <c r="AA3298" s="204">
        <v>0</v>
      </c>
      <c r="AB3298" s="202">
        <v>0</v>
      </c>
      <c r="AC3298" s="202">
        <v>0</v>
      </c>
      <c r="AD3298" s="202">
        <v>0</v>
      </c>
      <c r="AE3298" s="202">
        <v>0</v>
      </c>
      <c r="AF3298" s="202">
        <v>0</v>
      </c>
      <c r="AG3298" s="203"/>
      <c r="AH3298" s="135">
        <v>0</v>
      </c>
      <c r="AI3298" s="135">
        <v>0</v>
      </c>
      <c r="AJ3298" s="202">
        <v>0</v>
      </c>
      <c r="AK3298" s="202">
        <v>0</v>
      </c>
      <c r="AL3298" s="203"/>
      <c r="AM3298" s="205">
        <v>0</v>
      </c>
      <c r="AN3298" s="119">
        <v>0</v>
      </c>
      <c r="AO3298" s="120">
        <v>0</v>
      </c>
      <c r="AP3298" s="39">
        <v>0</v>
      </c>
      <c r="AQ3298" s="141">
        <v>0</v>
      </c>
      <c r="AR3298" s="141">
        <v>0</v>
      </c>
      <c r="AS3298" s="143">
        <v>0</v>
      </c>
      <c r="AT3298" s="144">
        <v>0</v>
      </c>
      <c r="AU3298" s="141">
        <v>0</v>
      </c>
      <c r="AV3298" s="141">
        <v>0</v>
      </c>
      <c r="AW3298" s="143">
        <v>0</v>
      </c>
      <c r="AY3298" s="146"/>
      <c r="AZ3298" s="1366"/>
    </row>
    <row r="3299" spans="1:52" ht="12.75" customHeight="1" x14ac:dyDescent="0.25">
      <c r="A3299" s="356"/>
      <c r="B3299" s="225"/>
      <c r="C3299" s="122"/>
      <c r="D3299" s="357"/>
      <c r="E3299" s="226"/>
      <c r="F3299" s="122"/>
      <c r="G3299" s="227"/>
      <c r="H3299" s="228"/>
      <c r="I3299" s="229"/>
      <c r="J3299" s="492"/>
      <c r="K3299" s="198" t="s">
        <v>75</v>
      </c>
      <c r="L3299" s="241">
        <v>0</v>
      </c>
      <c r="M3299" s="242">
        <v>0</v>
      </c>
      <c r="N3299" s="201">
        <v>0</v>
      </c>
      <c r="O3299" s="202">
        <v>0</v>
      </c>
      <c r="P3299" s="202">
        <v>0</v>
      </c>
      <c r="Q3299" s="202">
        <v>0</v>
      </c>
      <c r="R3299" s="202">
        <v>0</v>
      </c>
      <c r="S3299" s="202">
        <v>0</v>
      </c>
      <c r="T3299" s="203"/>
      <c r="U3299" s="135">
        <v>0</v>
      </c>
      <c r="V3299" s="135">
        <v>0</v>
      </c>
      <c r="W3299" s="202">
        <v>0</v>
      </c>
      <c r="X3299" s="202">
        <v>0</v>
      </c>
      <c r="Y3299" s="203"/>
      <c r="Z3299" s="135">
        <v>0</v>
      </c>
      <c r="AA3299" s="204">
        <v>0</v>
      </c>
      <c r="AB3299" s="202">
        <v>0</v>
      </c>
      <c r="AC3299" s="202">
        <v>0</v>
      </c>
      <c r="AD3299" s="202">
        <v>0</v>
      </c>
      <c r="AE3299" s="202">
        <v>0</v>
      </c>
      <c r="AF3299" s="202">
        <v>0</v>
      </c>
      <c r="AG3299" s="203"/>
      <c r="AH3299" s="135">
        <v>0</v>
      </c>
      <c r="AI3299" s="135">
        <v>0</v>
      </c>
      <c r="AJ3299" s="202">
        <v>0</v>
      </c>
      <c r="AK3299" s="202">
        <v>0</v>
      </c>
      <c r="AL3299" s="203"/>
      <c r="AM3299" s="205">
        <v>0</v>
      </c>
      <c r="AN3299" s="119">
        <v>0</v>
      </c>
      <c r="AO3299" s="120">
        <v>0</v>
      </c>
      <c r="AP3299" s="39">
        <v>0</v>
      </c>
      <c r="AQ3299" s="141">
        <v>0</v>
      </c>
      <c r="AR3299" s="141">
        <v>0</v>
      </c>
      <c r="AS3299" s="143">
        <v>0</v>
      </c>
      <c r="AT3299" s="144">
        <v>0</v>
      </c>
      <c r="AU3299" s="141">
        <v>0</v>
      </c>
      <c r="AV3299" s="141">
        <v>0</v>
      </c>
      <c r="AW3299" s="143">
        <v>0</v>
      </c>
      <c r="AY3299" s="146"/>
      <c r="AZ3299" s="1366"/>
    </row>
    <row r="3300" spans="1:52" ht="12.75" customHeight="1" x14ac:dyDescent="0.25">
      <c r="A3300" s="356"/>
      <c r="B3300" s="225"/>
      <c r="C3300" s="122"/>
      <c r="D3300" s="357"/>
      <c r="E3300" s="226"/>
      <c r="F3300" s="122"/>
      <c r="G3300" s="227"/>
      <c r="H3300" s="228"/>
      <c r="I3300" s="229"/>
      <c r="J3300" s="492"/>
      <c r="K3300" s="206" t="s">
        <v>76</v>
      </c>
      <c r="L3300" s="241">
        <v>0</v>
      </c>
      <c r="M3300" s="242">
        <v>0</v>
      </c>
      <c r="N3300" s="201">
        <v>0</v>
      </c>
      <c r="O3300" s="202">
        <v>0</v>
      </c>
      <c r="P3300" s="202">
        <v>0</v>
      </c>
      <c r="Q3300" s="202">
        <v>0</v>
      </c>
      <c r="R3300" s="202">
        <v>0</v>
      </c>
      <c r="S3300" s="202">
        <v>0</v>
      </c>
      <c r="T3300" s="203"/>
      <c r="U3300" s="135">
        <v>0</v>
      </c>
      <c r="V3300" s="135">
        <v>0</v>
      </c>
      <c r="W3300" s="202">
        <v>0</v>
      </c>
      <c r="X3300" s="202">
        <v>0</v>
      </c>
      <c r="Y3300" s="203"/>
      <c r="Z3300" s="135">
        <v>0</v>
      </c>
      <c r="AA3300" s="204">
        <v>0</v>
      </c>
      <c r="AB3300" s="202">
        <v>0</v>
      </c>
      <c r="AC3300" s="202">
        <v>0</v>
      </c>
      <c r="AD3300" s="202">
        <v>0</v>
      </c>
      <c r="AE3300" s="202">
        <v>0</v>
      </c>
      <c r="AF3300" s="202">
        <v>0</v>
      </c>
      <c r="AG3300" s="203"/>
      <c r="AH3300" s="135">
        <v>0</v>
      </c>
      <c r="AI3300" s="135">
        <v>0</v>
      </c>
      <c r="AJ3300" s="202">
        <v>0</v>
      </c>
      <c r="AK3300" s="202">
        <v>0</v>
      </c>
      <c r="AL3300" s="203"/>
      <c r="AM3300" s="205">
        <v>0</v>
      </c>
      <c r="AN3300" s="119">
        <v>0</v>
      </c>
      <c r="AO3300" s="120">
        <v>0</v>
      </c>
      <c r="AP3300" s="39">
        <v>0</v>
      </c>
      <c r="AQ3300" s="141">
        <v>0</v>
      </c>
      <c r="AR3300" s="141">
        <v>0</v>
      </c>
      <c r="AS3300" s="143">
        <v>0</v>
      </c>
      <c r="AT3300" s="144">
        <v>0</v>
      </c>
      <c r="AU3300" s="141">
        <v>0</v>
      </c>
      <c r="AV3300" s="141">
        <v>0</v>
      </c>
      <c r="AW3300" s="143">
        <v>0</v>
      </c>
      <c r="AY3300" s="146"/>
      <c r="AZ3300" s="1366"/>
    </row>
    <row r="3301" spans="1:52" ht="12.75" customHeight="1" x14ac:dyDescent="0.25">
      <c r="A3301" s="356"/>
      <c r="B3301" s="225"/>
      <c r="C3301" s="122"/>
      <c r="D3301" s="357"/>
      <c r="E3301" s="226"/>
      <c r="F3301" s="122"/>
      <c r="G3301" s="227"/>
      <c r="H3301" s="228"/>
      <c r="I3301" s="229"/>
      <c r="J3301" s="492"/>
      <c r="K3301" s="206"/>
      <c r="L3301" s="241"/>
      <c r="M3301" s="242"/>
      <c r="N3301" s="201"/>
      <c r="O3301" s="202"/>
      <c r="P3301" s="202"/>
      <c r="Q3301" s="202"/>
      <c r="R3301" s="202"/>
      <c r="S3301" s="202"/>
      <c r="T3301" s="224"/>
      <c r="U3301" s="133"/>
      <c r="V3301" s="133"/>
      <c r="W3301" s="134"/>
      <c r="X3301" s="134"/>
      <c r="Y3301" s="224"/>
      <c r="Z3301" s="135"/>
      <c r="AA3301" s="204"/>
      <c r="AB3301" s="202"/>
      <c r="AC3301" s="202"/>
      <c r="AD3301" s="202"/>
      <c r="AE3301" s="202"/>
      <c r="AF3301" s="202"/>
      <c r="AG3301" s="224"/>
      <c r="AH3301" s="133"/>
      <c r="AI3301" s="133"/>
      <c r="AJ3301" s="134"/>
      <c r="AK3301" s="134"/>
      <c r="AL3301" s="224"/>
      <c r="AM3301" s="205"/>
      <c r="AN3301" s="119"/>
      <c r="AO3301" s="120"/>
      <c r="AP3301" s="39"/>
      <c r="AQ3301" s="141"/>
      <c r="AR3301" s="141"/>
      <c r="AS3301" s="143"/>
      <c r="AU3301" s="141"/>
      <c r="AV3301" s="141"/>
      <c r="AW3301" s="143"/>
      <c r="AY3301" s="146"/>
      <c r="AZ3301" s="1366"/>
    </row>
    <row r="3302" spans="1:52" ht="12.75" customHeight="1" x14ac:dyDescent="0.25">
      <c r="A3302" s="356"/>
      <c r="B3302" s="225"/>
      <c r="C3302" s="122"/>
      <c r="D3302" s="357"/>
      <c r="E3302" s="226"/>
      <c r="F3302" s="122"/>
      <c r="G3302" s="227"/>
      <c r="H3302" s="228"/>
      <c r="I3302" s="229"/>
      <c r="J3302" s="492"/>
      <c r="K3302" s="206"/>
      <c r="L3302" s="241"/>
      <c r="M3302" s="242"/>
      <c r="N3302" s="258"/>
      <c r="O3302" s="259"/>
      <c r="P3302" s="259"/>
      <c r="Q3302" s="259"/>
      <c r="R3302" s="259"/>
      <c r="S3302" s="259"/>
      <c r="T3302" s="260"/>
      <c r="U3302" s="261"/>
      <c r="V3302" s="261"/>
      <c r="W3302" s="262"/>
      <c r="X3302" s="262"/>
      <c r="Y3302" s="260"/>
      <c r="Z3302" s="263"/>
      <c r="AA3302" s="264"/>
      <c r="AB3302" s="259"/>
      <c r="AC3302" s="259"/>
      <c r="AD3302" s="259"/>
      <c r="AE3302" s="259"/>
      <c r="AF3302" s="259"/>
      <c r="AG3302" s="260"/>
      <c r="AH3302" s="261"/>
      <c r="AI3302" s="261"/>
      <c r="AJ3302" s="262"/>
      <c r="AK3302" s="262"/>
      <c r="AL3302" s="260"/>
      <c r="AM3302" s="265"/>
      <c r="AN3302" s="266"/>
      <c r="AO3302" s="267"/>
      <c r="AP3302" s="268"/>
      <c r="AQ3302" s="269"/>
      <c r="AR3302" s="269"/>
      <c r="AS3302" s="270"/>
      <c r="AT3302" s="271"/>
      <c r="AU3302" s="269"/>
      <c r="AV3302" s="269"/>
      <c r="AW3302" s="270"/>
      <c r="AY3302" s="146"/>
      <c r="AZ3302" s="1366"/>
    </row>
    <row r="3303" spans="1:52" ht="12.75" customHeight="1" x14ac:dyDescent="0.25">
      <c r="A3303" s="356"/>
      <c r="B3303" s="225"/>
      <c r="C3303" s="122"/>
      <c r="D3303" s="357"/>
      <c r="E3303" s="226"/>
      <c r="F3303" s="122"/>
      <c r="G3303" s="227"/>
      <c r="H3303" s="228"/>
      <c r="I3303" s="229"/>
      <c r="J3303" s="492"/>
      <c r="K3303" s="116" t="s">
        <v>3747</v>
      </c>
      <c r="L3303" s="199"/>
      <c r="M3303" s="200"/>
      <c r="N3303" s="201"/>
      <c r="O3303" s="202"/>
      <c r="P3303" s="202"/>
      <c r="Q3303" s="202"/>
      <c r="R3303" s="202"/>
      <c r="S3303" s="202"/>
      <c r="T3303" s="224"/>
      <c r="U3303" s="138"/>
      <c r="V3303" s="138"/>
      <c r="W3303" s="139"/>
      <c r="X3303" s="139"/>
      <c r="Y3303" s="224"/>
      <c r="Z3303" s="210"/>
      <c r="AA3303" s="204"/>
      <c r="AB3303" s="202"/>
      <c r="AC3303" s="202"/>
      <c r="AD3303" s="202"/>
      <c r="AE3303" s="202"/>
      <c r="AF3303" s="202"/>
      <c r="AG3303" s="224"/>
      <c r="AH3303" s="138"/>
      <c r="AI3303" s="138"/>
      <c r="AJ3303" s="139"/>
      <c r="AK3303" s="139"/>
      <c r="AL3303" s="224"/>
      <c r="AM3303" s="140"/>
      <c r="AN3303" s="211"/>
      <c r="AO3303" s="212"/>
      <c r="AP3303" s="39"/>
      <c r="AQ3303" s="141"/>
      <c r="AR3303" s="141"/>
      <c r="AS3303" s="143"/>
      <c r="AU3303" s="141"/>
      <c r="AV3303" s="141"/>
      <c r="AW3303" s="143"/>
      <c r="AY3303" s="146"/>
      <c r="AZ3303" s="1366"/>
    </row>
    <row r="3304" spans="1:52" ht="12" customHeight="1" x14ac:dyDescent="0.25">
      <c r="A3304" s="356"/>
      <c r="B3304" s="225"/>
      <c r="C3304" s="122"/>
      <c r="D3304" s="357"/>
      <c r="E3304" s="226"/>
      <c r="F3304" s="122"/>
      <c r="G3304" s="227"/>
      <c r="H3304" s="228"/>
      <c r="I3304" s="229"/>
      <c r="J3304" s="492"/>
      <c r="K3304" s="116" t="s">
        <v>3748</v>
      </c>
      <c r="L3304" s="199"/>
      <c r="M3304" s="200"/>
      <c r="N3304" s="201"/>
      <c r="O3304" s="202"/>
      <c r="P3304" s="202"/>
      <c r="Q3304" s="202"/>
      <c r="R3304" s="202"/>
      <c r="S3304" s="202"/>
      <c r="T3304" s="224"/>
      <c r="U3304" s="138"/>
      <c r="V3304" s="138"/>
      <c r="W3304" s="139"/>
      <c r="X3304" s="139"/>
      <c r="Y3304" s="224"/>
      <c r="Z3304" s="210"/>
      <c r="AA3304" s="204"/>
      <c r="AB3304" s="202"/>
      <c r="AC3304" s="202"/>
      <c r="AD3304" s="202"/>
      <c r="AE3304" s="202"/>
      <c r="AF3304" s="202"/>
      <c r="AG3304" s="224"/>
      <c r="AH3304" s="138"/>
      <c r="AI3304" s="138"/>
      <c r="AJ3304" s="139"/>
      <c r="AK3304" s="139"/>
      <c r="AL3304" s="224"/>
      <c r="AM3304" s="140"/>
      <c r="AN3304" s="211"/>
      <c r="AO3304" s="212"/>
      <c r="AP3304" s="39"/>
      <c r="AQ3304" s="141"/>
      <c r="AR3304" s="141"/>
      <c r="AS3304" s="143"/>
      <c r="AU3304" s="141"/>
      <c r="AV3304" s="141"/>
      <c r="AW3304" s="143"/>
      <c r="AY3304" s="146"/>
      <c r="AZ3304" s="1366"/>
    </row>
    <row r="3305" spans="1:52" ht="12.75" customHeight="1" x14ac:dyDescent="0.25">
      <c r="A3305" s="356"/>
      <c r="B3305" s="225"/>
      <c r="C3305" s="122"/>
      <c r="D3305" s="357"/>
      <c r="E3305" s="226"/>
      <c r="F3305" s="122"/>
      <c r="G3305" s="227"/>
      <c r="H3305" s="228"/>
      <c r="I3305" s="229"/>
      <c r="J3305" s="492"/>
      <c r="K3305" s="493"/>
      <c r="L3305" s="241"/>
      <c r="M3305" s="242"/>
      <c r="N3305" s="201"/>
      <c r="O3305" s="202"/>
      <c r="P3305" s="202"/>
      <c r="Q3305" s="202"/>
      <c r="R3305" s="202"/>
      <c r="S3305" s="202"/>
      <c r="T3305" s="224"/>
      <c r="U3305" s="138"/>
      <c r="V3305" s="138"/>
      <c r="W3305" s="139"/>
      <c r="X3305" s="139"/>
      <c r="Y3305" s="224"/>
      <c r="Z3305" s="210"/>
      <c r="AA3305" s="204"/>
      <c r="AB3305" s="202"/>
      <c r="AC3305" s="202"/>
      <c r="AD3305" s="202"/>
      <c r="AE3305" s="202"/>
      <c r="AF3305" s="202"/>
      <c r="AG3305" s="224"/>
      <c r="AH3305" s="138"/>
      <c r="AI3305" s="138"/>
      <c r="AJ3305" s="139"/>
      <c r="AK3305" s="139"/>
      <c r="AL3305" s="224"/>
      <c r="AM3305" s="140"/>
      <c r="AN3305" s="211"/>
      <c r="AO3305" s="212"/>
      <c r="AP3305" s="39"/>
      <c r="AQ3305" s="141"/>
      <c r="AR3305" s="141"/>
      <c r="AS3305" s="143"/>
      <c r="AU3305" s="141"/>
      <c r="AV3305" s="141"/>
      <c r="AW3305" s="143"/>
      <c r="AY3305" s="146"/>
      <c r="AZ3305" s="1366"/>
    </row>
    <row r="3306" spans="1:52" ht="35.1" customHeight="1" x14ac:dyDescent="0.25">
      <c r="A3306" s="15" t="s">
        <v>3501</v>
      </c>
      <c r="B3306" s="225">
        <v>15</v>
      </c>
      <c r="C3306" s="122" t="s">
        <v>1245</v>
      </c>
      <c r="D3306" s="123">
        <v>1000</v>
      </c>
      <c r="E3306" s="226"/>
      <c r="F3306" s="122">
        <v>12</v>
      </c>
      <c r="G3306" s="227">
        <v>1</v>
      </c>
      <c r="H3306" s="228" t="str">
        <f t="shared" si="2571"/>
        <v>063</v>
      </c>
      <c r="I3306" s="229" t="s">
        <v>96</v>
      </c>
      <c r="J3306" s="492" t="s">
        <v>3749</v>
      </c>
      <c r="K3306" s="331" t="s">
        <v>3750</v>
      </c>
      <c r="L3306" s="232">
        <v>415</v>
      </c>
      <c r="M3306" s="233">
        <v>421</v>
      </c>
      <c r="N3306" s="130"/>
      <c r="O3306" s="131"/>
      <c r="P3306" s="131"/>
      <c r="Q3306" s="131"/>
      <c r="R3306" s="131"/>
      <c r="S3306" s="131"/>
      <c r="T3306" s="132" t="str">
        <f t="shared" ref="T3306:T3310" si="2585">IF(SUM(N3306:S3306)=U3306,"OK",SUM(N3306:S3306)-U3306)</f>
        <v>OK</v>
      </c>
      <c r="U3306" s="138"/>
      <c r="V3306" s="138"/>
      <c r="W3306" s="139"/>
      <c r="X3306" s="139"/>
      <c r="Y3306" s="132" t="str">
        <f t="shared" ref="Y3306:Y3310" si="2586">IF(SUM(W3306:X3306)=Z3306,"OK",SUM(W3306:X3306)-Z3306)</f>
        <v>OK</v>
      </c>
      <c r="Z3306" s="210"/>
      <c r="AA3306" s="204"/>
      <c r="AB3306" s="202"/>
      <c r="AC3306" s="202"/>
      <c r="AD3306" s="202"/>
      <c r="AE3306" s="202"/>
      <c r="AF3306" s="202"/>
      <c r="AG3306" s="132" t="str">
        <f t="shared" ref="AG3306:AG3310" si="2587">IF(SUM(AA3306:AF3306)=AH3306,"OK",SUM(AA3306:AF3306)-AH3306)</f>
        <v>OK</v>
      </c>
      <c r="AH3306" s="138"/>
      <c r="AI3306" s="138"/>
      <c r="AJ3306" s="139"/>
      <c r="AK3306" s="139"/>
      <c r="AL3306" s="132" t="str">
        <f t="shared" ref="AL3306:AL3310" si="2588">IF(SUM(AJ3306:AK3306)=AM3306,"OK",SUM(AJ3306:AK3306)-AM3306)</f>
        <v>OK</v>
      </c>
      <c r="AM3306" s="140"/>
      <c r="AN3306" s="119">
        <f t="shared" ref="AN3306:AN3310" si="2589">L3306+U3306+V3306+Z3306</f>
        <v>415</v>
      </c>
      <c r="AO3306" s="120">
        <f t="shared" ref="AO3306:AO3310" si="2590">M3306+AH3306+AI3306+AM3306</f>
        <v>421</v>
      </c>
      <c r="AP3306" s="39">
        <f>L3306</f>
        <v>415</v>
      </c>
      <c r="AQ3306" s="141">
        <f>AN3306</f>
        <v>415</v>
      </c>
      <c r="AR3306" s="142">
        <f t="shared" ref="AR3306:AR3310" si="2591">AQ3306-AP3306</f>
        <v>0</v>
      </c>
      <c r="AS3306" s="143">
        <f t="shared" ref="AS3306:AS3310" si="2592">AR3306/AP3306</f>
        <v>0</v>
      </c>
      <c r="AT3306" s="144">
        <f>M3306</f>
        <v>421</v>
      </c>
      <c r="AU3306" s="141">
        <f t="shared" ref="AU3306:AU3310" si="2593">AO3306</f>
        <v>421</v>
      </c>
      <c r="AV3306" s="142">
        <f t="shared" ref="AV3306:AV3310" si="2594">AU3306-AT3306</f>
        <v>0</v>
      </c>
      <c r="AW3306" s="143">
        <f t="shared" ref="AW3306:AW3310" si="2595">AV3306/AT3306</f>
        <v>0</v>
      </c>
      <c r="AY3306" s="146" t="str">
        <f>RIGHT(LEFT(I3306,3),2)&amp;"."&amp;RIGHT(LEFT(I3306,5),2)</f>
        <v>12.11</v>
      </c>
      <c r="AZ3306" s="1366" t="b">
        <f>COUNTIF('[1]Codes SEC'!$B$2:$B$250,Ministres!AY3306)&gt;0</f>
        <v>1</v>
      </c>
    </row>
    <row r="3307" spans="1:52" ht="35.1" customHeight="1" x14ac:dyDescent="0.25">
      <c r="A3307" s="15" t="s">
        <v>3501</v>
      </c>
      <c r="B3307" s="225">
        <v>15</v>
      </c>
      <c r="C3307" s="122" t="s">
        <v>1245</v>
      </c>
      <c r="D3307" s="123">
        <v>1000</v>
      </c>
      <c r="E3307" s="226"/>
      <c r="F3307" s="122">
        <v>12</v>
      </c>
      <c r="G3307" s="227">
        <v>1</v>
      </c>
      <c r="H3307" s="228" t="str">
        <f t="shared" si="2571"/>
        <v>063</v>
      </c>
      <c r="I3307" s="229">
        <v>83300000</v>
      </c>
      <c r="J3307" s="492" t="s">
        <v>3751</v>
      </c>
      <c r="K3307" s="331" t="s">
        <v>3752</v>
      </c>
      <c r="L3307" s="232">
        <v>0</v>
      </c>
      <c r="M3307" s="233">
        <v>0</v>
      </c>
      <c r="N3307" s="130"/>
      <c r="O3307" s="131"/>
      <c r="P3307" s="131"/>
      <c r="Q3307" s="131"/>
      <c r="R3307" s="131"/>
      <c r="S3307" s="131"/>
      <c r="T3307" s="132" t="str">
        <f t="shared" si="2585"/>
        <v>OK</v>
      </c>
      <c r="U3307" s="138"/>
      <c r="V3307" s="138"/>
      <c r="W3307" s="139"/>
      <c r="X3307" s="139"/>
      <c r="Y3307" s="132" t="str">
        <f t="shared" si="2586"/>
        <v>OK</v>
      </c>
      <c r="Z3307" s="210"/>
      <c r="AA3307" s="204"/>
      <c r="AB3307" s="202"/>
      <c r="AC3307" s="202"/>
      <c r="AD3307" s="202"/>
      <c r="AE3307" s="202"/>
      <c r="AF3307" s="202"/>
      <c r="AG3307" s="132" t="str">
        <f t="shared" si="2587"/>
        <v>OK</v>
      </c>
      <c r="AH3307" s="138"/>
      <c r="AI3307" s="138"/>
      <c r="AJ3307" s="139"/>
      <c r="AK3307" s="139"/>
      <c r="AL3307" s="132" t="str">
        <f t="shared" si="2588"/>
        <v>OK</v>
      </c>
      <c r="AM3307" s="140"/>
      <c r="AN3307" s="119">
        <f t="shared" si="2589"/>
        <v>0</v>
      </c>
      <c r="AO3307" s="120">
        <f t="shared" si="2590"/>
        <v>0</v>
      </c>
      <c r="AP3307" s="39">
        <f>L3307</f>
        <v>0</v>
      </c>
      <c r="AQ3307" s="141">
        <f>AN3307</f>
        <v>0</v>
      </c>
      <c r="AR3307" s="142">
        <f t="shared" si="2591"/>
        <v>0</v>
      </c>
      <c r="AS3307" s="143" t="e">
        <f t="shared" si="2592"/>
        <v>#DIV/0!</v>
      </c>
      <c r="AT3307" s="144">
        <f>M3307</f>
        <v>0</v>
      </c>
      <c r="AU3307" s="141">
        <f t="shared" si="2593"/>
        <v>0</v>
      </c>
      <c r="AV3307" s="142">
        <f t="shared" si="2594"/>
        <v>0</v>
      </c>
      <c r="AW3307" s="143" t="e">
        <f t="shared" si="2595"/>
        <v>#DIV/0!</v>
      </c>
      <c r="AY3307" s="146" t="str">
        <f>RIGHT(LEFT(I3307,3),2)&amp;"."&amp;RIGHT(LEFT(I3307,5),2)</f>
        <v>33.00</v>
      </c>
      <c r="AZ3307" s="1366" t="b">
        <f>COUNTIF('[1]Codes SEC'!$B$2:$B$250,Ministres!AY3307)&gt;0</f>
        <v>1</v>
      </c>
    </row>
    <row r="3308" spans="1:52" ht="35.1" customHeight="1" x14ac:dyDescent="0.25">
      <c r="A3308" s="15" t="s">
        <v>3501</v>
      </c>
      <c r="B3308" s="225">
        <v>15</v>
      </c>
      <c r="C3308" s="122" t="s">
        <v>1245</v>
      </c>
      <c r="D3308" s="123">
        <v>1000</v>
      </c>
      <c r="E3308" s="226"/>
      <c r="F3308" s="122">
        <v>12</v>
      </c>
      <c r="G3308" s="227"/>
      <c r="H3308" s="228" t="str">
        <f t="shared" si="2571"/>
        <v>063</v>
      </c>
      <c r="I3308" s="229">
        <v>84160000</v>
      </c>
      <c r="J3308" s="230" t="s">
        <v>3753</v>
      </c>
      <c r="K3308" s="331" t="s">
        <v>3754</v>
      </c>
      <c r="L3308" s="232">
        <v>0</v>
      </c>
      <c r="M3308" s="233">
        <v>0</v>
      </c>
      <c r="N3308" s="130"/>
      <c r="O3308" s="131"/>
      <c r="P3308" s="131"/>
      <c r="Q3308" s="131"/>
      <c r="R3308" s="131"/>
      <c r="S3308" s="131"/>
      <c r="T3308" s="132" t="str">
        <f t="shared" si="2585"/>
        <v>OK</v>
      </c>
      <c r="U3308" s="138"/>
      <c r="V3308" s="138"/>
      <c r="W3308" s="139"/>
      <c r="X3308" s="139"/>
      <c r="Y3308" s="132" t="str">
        <f t="shared" si="2586"/>
        <v>OK</v>
      </c>
      <c r="Z3308" s="210"/>
      <c r="AA3308" s="204"/>
      <c r="AB3308" s="202"/>
      <c r="AC3308" s="202"/>
      <c r="AD3308" s="202"/>
      <c r="AE3308" s="202"/>
      <c r="AF3308" s="202"/>
      <c r="AG3308" s="132" t="str">
        <f t="shared" si="2587"/>
        <v>OK</v>
      </c>
      <c r="AH3308" s="138"/>
      <c r="AI3308" s="138"/>
      <c r="AJ3308" s="139"/>
      <c r="AK3308" s="139"/>
      <c r="AL3308" s="132" t="str">
        <f t="shared" si="2588"/>
        <v>OK</v>
      </c>
      <c r="AM3308" s="140"/>
      <c r="AN3308" s="119">
        <f t="shared" si="2589"/>
        <v>0</v>
      </c>
      <c r="AO3308" s="120">
        <f t="shared" si="2590"/>
        <v>0</v>
      </c>
      <c r="AP3308" s="39">
        <f>L3308</f>
        <v>0</v>
      </c>
      <c r="AQ3308" s="141">
        <f>AN3308</f>
        <v>0</v>
      </c>
      <c r="AR3308" s="142">
        <f t="shared" si="2591"/>
        <v>0</v>
      </c>
      <c r="AS3308" s="143" t="e">
        <f t="shared" si="2592"/>
        <v>#DIV/0!</v>
      </c>
      <c r="AT3308" s="144">
        <f>M3308</f>
        <v>0</v>
      </c>
      <c r="AU3308" s="141">
        <f t="shared" si="2593"/>
        <v>0</v>
      </c>
      <c r="AV3308" s="142">
        <f t="shared" si="2594"/>
        <v>0</v>
      </c>
      <c r="AW3308" s="143" t="e">
        <f t="shared" si="2595"/>
        <v>#DIV/0!</v>
      </c>
      <c r="AY3308" s="146" t="str">
        <f>RIGHT(LEFT(I3308,3),2)&amp;"."&amp;RIGHT(LEFT(I3308,5),2)</f>
        <v>41.60</v>
      </c>
      <c r="AZ3308" s="1366" t="b">
        <f>COUNTIF('[1]Codes SEC'!$B$2:$B$250,Ministres!AY3308)&gt;0</f>
        <v>1</v>
      </c>
    </row>
    <row r="3309" spans="1:52" ht="35.1" customHeight="1" x14ac:dyDescent="0.25">
      <c r="A3309" s="15" t="s">
        <v>3501</v>
      </c>
      <c r="B3309" s="225">
        <v>15</v>
      </c>
      <c r="C3309" s="122" t="s">
        <v>1245</v>
      </c>
      <c r="D3309" s="123">
        <v>1000</v>
      </c>
      <c r="E3309" s="226"/>
      <c r="F3309" s="122">
        <v>12</v>
      </c>
      <c r="G3309" s="227">
        <v>1</v>
      </c>
      <c r="H3309" s="228" t="str">
        <f t="shared" si="2571"/>
        <v>063</v>
      </c>
      <c r="I3309" s="229" t="s">
        <v>296</v>
      </c>
      <c r="J3309" s="492" t="s">
        <v>3755</v>
      </c>
      <c r="K3309" s="500" t="s">
        <v>3756</v>
      </c>
      <c r="L3309" s="232">
        <v>0</v>
      </c>
      <c r="M3309" s="233">
        <v>0</v>
      </c>
      <c r="N3309" s="130"/>
      <c r="O3309" s="131"/>
      <c r="P3309" s="131"/>
      <c r="Q3309" s="131"/>
      <c r="R3309" s="131"/>
      <c r="S3309" s="131"/>
      <c r="T3309" s="132" t="str">
        <f t="shared" si="2585"/>
        <v>OK</v>
      </c>
      <c r="U3309" s="138"/>
      <c r="V3309" s="138"/>
      <c r="W3309" s="139"/>
      <c r="X3309" s="139"/>
      <c r="Y3309" s="132" t="str">
        <f t="shared" si="2586"/>
        <v>OK</v>
      </c>
      <c r="Z3309" s="210"/>
      <c r="AA3309" s="204"/>
      <c r="AB3309" s="202"/>
      <c r="AC3309" s="202"/>
      <c r="AD3309" s="202"/>
      <c r="AE3309" s="202"/>
      <c r="AF3309" s="202"/>
      <c r="AG3309" s="132" t="str">
        <f t="shared" si="2587"/>
        <v>OK</v>
      </c>
      <c r="AH3309" s="138"/>
      <c r="AI3309" s="138"/>
      <c r="AJ3309" s="139"/>
      <c r="AK3309" s="139"/>
      <c r="AL3309" s="132" t="str">
        <f t="shared" si="2588"/>
        <v>OK</v>
      </c>
      <c r="AM3309" s="140"/>
      <c r="AN3309" s="119">
        <f t="shared" si="2589"/>
        <v>0</v>
      </c>
      <c r="AO3309" s="120">
        <f t="shared" si="2590"/>
        <v>0</v>
      </c>
      <c r="AP3309" s="39">
        <f>L3309</f>
        <v>0</v>
      </c>
      <c r="AQ3309" s="141">
        <f>AN3309</f>
        <v>0</v>
      </c>
      <c r="AR3309" s="142">
        <f t="shared" si="2591"/>
        <v>0</v>
      </c>
      <c r="AS3309" s="143" t="e">
        <f t="shared" si="2592"/>
        <v>#DIV/0!</v>
      </c>
      <c r="AT3309" s="144">
        <f>M3309</f>
        <v>0</v>
      </c>
      <c r="AU3309" s="141">
        <f t="shared" si="2593"/>
        <v>0</v>
      </c>
      <c r="AV3309" s="142">
        <f t="shared" si="2594"/>
        <v>0</v>
      </c>
      <c r="AW3309" s="143" t="e">
        <f t="shared" si="2595"/>
        <v>#DIV/0!</v>
      </c>
      <c r="AY3309" s="146" t="str">
        <f>RIGHT(LEFT(I3309,3),2)&amp;"."&amp;RIGHT(LEFT(I3309,5),2)</f>
        <v>43.22</v>
      </c>
      <c r="AZ3309" s="1366" t="b">
        <f>COUNTIF('[1]Codes SEC'!$B$2:$B$250,Ministres!AY3309)&gt;0</f>
        <v>1</v>
      </c>
    </row>
    <row r="3310" spans="1:52" ht="35.1" customHeight="1" x14ac:dyDescent="0.25">
      <c r="A3310" s="15" t="s">
        <v>3501</v>
      </c>
      <c r="B3310" s="225">
        <v>15</v>
      </c>
      <c r="C3310" s="122" t="s">
        <v>1245</v>
      </c>
      <c r="D3310" s="123">
        <v>1000</v>
      </c>
      <c r="E3310" s="226"/>
      <c r="F3310" s="122">
        <v>12</v>
      </c>
      <c r="G3310" s="227">
        <v>1</v>
      </c>
      <c r="H3310" s="228" t="str">
        <f t="shared" si="2571"/>
        <v>063</v>
      </c>
      <c r="I3310" s="229">
        <v>84351000</v>
      </c>
      <c r="J3310" s="492" t="s">
        <v>3757</v>
      </c>
      <c r="K3310" s="331" t="s">
        <v>3758</v>
      </c>
      <c r="L3310" s="232">
        <v>0</v>
      </c>
      <c r="M3310" s="233">
        <v>0</v>
      </c>
      <c r="N3310" s="130"/>
      <c r="O3310" s="131"/>
      <c r="P3310" s="131"/>
      <c r="Q3310" s="131"/>
      <c r="R3310" s="131"/>
      <c r="S3310" s="131"/>
      <c r="T3310" s="132" t="str">
        <f t="shared" si="2585"/>
        <v>OK</v>
      </c>
      <c r="U3310" s="138"/>
      <c r="V3310" s="138"/>
      <c r="W3310" s="139"/>
      <c r="X3310" s="139"/>
      <c r="Y3310" s="132" t="str">
        <f t="shared" si="2586"/>
        <v>OK</v>
      </c>
      <c r="Z3310" s="210"/>
      <c r="AA3310" s="204"/>
      <c r="AB3310" s="202"/>
      <c r="AC3310" s="202"/>
      <c r="AD3310" s="202"/>
      <c r="AE3310" s="202"/>
      <c r="AF3310" s="202"/>
      <c r="AG3310" s="132" t="str">
        <f t="shared" si="2587"/>
        <v>OK</v>
      </c>
      <c r="AH3310" s="138"/>
      <c r="AI3310" s="138"/>
      <c r="AJ3310" s="139"/>
      <c r="AK3310" s="139"/>
      <c r="AL3310" s="132" t="str">
        <f t="shared" si="2588"/>
        <v>OK</v>
      </c>
      <c r="AM3310" s="140"/>
      <c r="AN3310" s="119">
        <f t="shared" si="2589"/>
        <v>0</v>
      </c>
      <c r="AO3310" s="120">
        <f t="shared" si="2590"/>
        <v>0</v>
      </c>
      <c r="AP3310" s="39">
        <f>L3310</f>
        <v>0</v>
      </c>
      <c r="AQ3310" s="141">
        <f>AN3310</f>
        <v>0</v>
      </c>
      <c r="AR3310" s="142">
        <f t="shared" si="2591"/>
        <v>0</v>
      </c>
      <c r="AS3310" s="143" t="e">
        <f t="shared" si="2592"/>
        <v>#DIV/0!</v>
      </c>
      <c r="AT3310" s="144">
        <f>M3310</f>
        <v>0</v>
      </c>
      <c r="AU3310" s="141">
        <f t="shared" si="2593"/>
        <v>0</v>
      </c>
      <c r="AV3310" s="142">
        <f t="shared" si="2594"/>
        <v>0</v>
      </c>
      <c r="AW3310" s="143" t="e">
        <f t="shared" si="2595"/>
        <v>#DIV/0!</v>
      </c>
      <c r="AY3310" s="146" t="str">
        <f>RIGHT(LEFT(I3310,3),2)&amp;"."&amp;RIGHT(LEFT(I3310,5),2)</f>
        <v>43.51</v>
      </c>
      <c r="AZ3310" s="1366" t="b">
        <f>COUNTIF('[1]Codes SEC'!$B$2:$B$250,Ministres!AY3310)&gt;0</f>
        <v>1</v>
      </c>
    </row>
    <row r="3311" spans="1:52" ht="12.75" customHeight="1" x14ac:dyDescent="0.25">
      <c r="A3311" s="350"/>
      <c r="B3311" s="1368"/>
      <c r="C3311" s="150"/>
      <c r="D3311" s="352"/>
      <c r="E3311" s="1369"/>
      <c r="F3311" s="150"/>
      <c r="G3311" s="495"/>
      <c r="H3311" s="496"/>
      <c r="I3311" s="497"/>
      <c r="J3311" s="498"/>
      <c r="K3311" s="158" t="s">
        <v>70</v>
      </c>
      <c r="L3311" s="236">
        <f t="shared" ref="L3311:AW3311" si="2596">L3306+L3309+L3307+L3310+L3308</f>
        <v>415</v>
      </c>
      <c r="M3311" s="1381">
        <f t="shared" si="2596"/>
        <v>421</v>
      </c>
      <c r="N3311" s="1371">
        <f t="shared" si="2596"/>
        <v>0</v>
      </c>
      <c r="O3311" s="1372">
        <f t="shared" si="2596"/>
        <v>0</v>
      </c>
      <c r="P3311" s="1372">
        <f t="shared" si="2596"/>
        <v>0</v>
      </c>
      <c r="Q3311" s="1372">
        <f t="shared" si="2596"/>
        <v>0</v>
      </c>
      <c r="R3311" s="1372">
        <f t="shared" si="2596"/>
        <v>0</v>
      </c>
      <c r="S3311" s="1372">
        <f t="shared" si="2596"/>
        <v>0</v>
      </c>
      <c r="T3311" s="1373"/>
      <c r="U3311" s="1374">
        <f t="shared" si="2596"/>
        <v>0</v>
      </c>
      <c r="V3311" s="1374">
        <f t="shared" si="2596"/>
        <v>0</v>
      </c>
      <c r="W3311" s="1372">
        <f t="shared" si="2596"/>
        <v>0</v>
      </c>
      <c r="X3311" s="1372">
        <f t="shared" si="2596"/>
        <v>0</v>
      </c>
      <c r="Y3311" s="1373"/>
      <c r="Z3311" s="1374">
        <f t="shared" si="2596"/>
        <v>0</v>
      </c>
      <c r="AA3311" s="165">
        <f t="shared" si="2596"/>
        <v>0</v>
      </c>
      <c r="AB3311" s="1372">
        <f t="shared" si="2596"/>
        <v>0</v>
      </c>
      <c r="AC3311" s="1372">
        <f t="shared" si="2596"/>
        <v>0</v>
      </c>
      <c r="AD3311" s="1372">
        <f t="shared" si="2596"/>
        <v>0</v>
      </c>
      <c r="AE3311" s="1372">
        <f t="shared" si="2596"/>
        <v>0</v>
      </c>
      <c r="AF3311" s="1372">
        <f t="shared" si="2596"/>
        <v>0</v>
      </c>
      <c r="AG3311" s="1373"/>
      <c r="AH3311" s="1374">
        <f t="shared" si="2596"/>
        <v>0</v>
      </c>
      <c r="AI3311" s="1374">
        <f t="shared" si="2596"/>
        <v>0</v>
      </c>
      <c r="AJ3311" s="1372">
        <f t="shared" si="2596"/>
        <v>0</v>
      </c>
      <c r="AK3311" s="1372">
        <f t="shared" si="2596"/>
        <v>0</v>
      </c>
      <c r="AL3311" s="1373"/>
      <c r="AM3311" s="1375">
        <f t="shared" si="2596"/>
        <v>0</v>
      </c>
      <c r="AN3311" s="167">
        <f>AN3306+AN3309+AN3307+AN3310+AN3308</f>
        <v>415</v>
      </c>
      <c r="AO3311" s="1376">
        <f t="shared" si="2596"/>
        <v>421</v>
      </c>
      <c r="AP3311" s="169">
        <f t="shared" si="2596"/>
        <v>415</v>
      </c>
      <c r="AQ3311" s="1377">
        <f t="shared" si="2596"/>
        <v>415</v>
      </c>
      <c r="AR3311" s="1378">
        <f t="shared" si="2596"/>
        <v>0</v>
      </c>
      <c r="AS3311" s="1379" t="e">
        <f t="shared" si="2596"/>
        <v>#DIV/0!</v>
      </c>
      <c r="AT3311" s="1380">
        <f t="shared" si="2596"/>
        <v>421</v>
      </c>
      <c r="AU3311" s="1377">
        <f t="shared" si="2596"/>
        <v>421</v>
      </c>
      <c r="AV3311" s="1378">
        <f t="shared" si="2596"/>
        <v>0</v>
      </c>
      <c r="AW3311" s="1379" t="e">
        <f t="shared" si="2596"/>
        <v>#DIV/0!</v>
      </c>
      <c r="AY3311" s="146"/>
      <c r="AZ3311" s="1366"/>
    </row>
    <row r="3312" spans="1:52" ht="12.75" customHeight="1" x14ac:dyDescent="0.25">
      <c r="A3312" s="174"/>
      <c r="B3312" s="175"/>
      <c r="C3312" s="176"/>
      <c r="D3312" s="177"/>
      <c r="E3312" s="178"/>
      <c r="F3312" s="177"/>
      <c r="G3312" s="179"/>
      <c r="H3312" s="180"/>
      <c r="I3312" s="181"/>
      <c r="J3312" s="182"/>
      <c r="K3312" s="183" t="s">
        <v>3759</v>
      </c>
      <c r="L3312" s="184">
        <f t="shared" ref="L3312:X3312" si="2597">L3311</f>
        <v>415</v>
      </c>
      <c r="M3312" s="185">
        <f t="shared" si="2597"/>
        <v>421</v>
      </c>
      <c r="N3312" s="186">
        <f t="shared" si="2597"/>
        <v>0</v>
      </c>
      <c r="O3312" s="187">
        <f t="shared" si="2597"/>
        <v>0</v>
      </c>
      <c r="P3312" s="187">
        <f t="shared" si="2597"/>
        <v>0</v>
      </c>
      <c r="Q3312" s="187">
        <f t="shared" si="2597"/>
        <v>0</v>
      </c>
      <c r="R3312" s="187">
        <f t="shared" si="2597"/>
        <v>0</v>
      </c>
      <c r="S3312" s="187">
        <f t="shared" si="2597"/>
        <v>0</v>
      </c>
      <c r="T3312" s="188"/>
      <c r="U3312" s="187">
        <f t="shared" si="2597"/>
        <v>0</v>
      </c>
      <c r="V3312" s="187">
        <f t="shared" si="2597"/>
        <v>0</v>
      </c>
      <c r="W3312" s="187">
        <f t="shared" si="2597"/>
        <v>0</v>
      </c>
      <c r="X3312" s="187">
        <f t="shared" si="2597"/>
        <v>0</v>
      </c>
      <c r="Y3312" s="188"/>
      <c r="Z3312" s="187">
        <f t="shared" ref="Z3312:AK3312" si="2598">Z3311</f>
        <v>0</v>
      </c>
      <c r="AA3312" s="189">
        <f t="shared" si="2598"/>
        <v>0</v>
      </c>
      <c r="AB3312" s="187">
        <f t="shared" si="2598"/>
        <v>0</v>
      </c>
      <c r="AC3312" s="187">
        <f t="shared" si="2598"/>
        <v>0</v>
      </c>
      <c r="AD3312" s="187">
        <f t="shared" si="2598"/>
        <v>0</v>
      </c>
      <c r="AE3312" s="187">
        <f t="shared" si="2598"/>
        <v>0</v>
      </c>
      <c r="AF3312" s="187">
        <f t="shared" si="2598"/>
        <v>0</v>
      </c>
      <c r="AG3312" s="188"/>
      <c r="AH3312" s="187">
        <f t="shared" si="2598"/>
        <v>0</v>
      </c>
      <c r="AI3312" s="187">
        <f t="shared" si="2598"/>
        <v>0</v>
      </c>
      <c r="AJ3312" s="187">
        <f t="shared" si="2598"/>
        <v>0</v>
      </c>
      <c r="AK3312" s="187">
        <f t="shared" si="2598"/>
        <v>0</v>
      </c>
      <c r="AL3312" s="188"/>
      <c r="AM3312" s="190">
        <f t="shared" ref="AM3312:AW3312" si="2599">AM3311</f>
        <v>0</v>
      </c>
      <c r="AN3312" s="191">
        <f>AN3311</f>
        <v>415</v>
      </c>
      <c r="AO3312" s="190">
        <f t="shared" si="2599"/>
        <v>421</v>
      </c>
      <c r="AP3312" s="184">
        <f t="shared" si="2599"/>
        <v>415</v>
      </c>
      <c r="AQ3312" s="192">
        <f t="shared" si="2599"/>
        <v>415</v>
      </c>
      <c r="AR3312" s="193">
        <f t="shared" si="2599"/>
        <v>0</v>
      </c>
      <c r="AS3312" s="194" t="e">
        <f t="shared" si="2599"/>
        <v>#DIV/0!</v>
      </c>
      <c r="AT3312" s="195">
        <f t="shared" si="2599"/>
        <v>421</v>
      </c>
      <c r="AU3312" s="192">
        <f t="shared" si="2599"/>
        <v>421</v>
      </c>
      <c r="AV3312" s="193">
        <f t="shared" si="2599"/>
        <v>0</v>
      </c>
      <c r="AW3312" s="194" t="e">
        <f t="shared" si="2599"/>
        <v>#DIV/0!</v>
      </c>
      <c r="AY3312" s="146"/>
      <c r="AZ3312" s="1366"/>
    </row>
    <row r="3313" spans="1:52" ht="12.75" customHeight="1" x14ac:dyDescent="0.25">
      <c r="A3313" s="15"/>
      <c r="C3313" s="122"/>
      <c r="D3313" s="123"/>
      <c r="F3313" s="125"/>
      <c r="G3313" s="34"/>
      <c r="H3313" s="35"/>
      <c r="I3313" s="36"/>
      <c r="J3313" s="37"/>
      <c r="K3313" s="198" t="s">
        <v>72</v>
      </c>
      <c r="L3313" s="199">
        <v>0</v>
      </c>
      <c r="M3313" s="200">
        <v>0</v>
      </c>
      <c r="N3313" s="201">
        <v>0</v>
      </c>
      <c r="O3313" s="202">
        <v>0</v>
      </c>
      <c r="P3313" s="202">
        <v>0</v>
      </c>
      <c r="Q3313" s="202">
        <v>0</v>
      </c>
      <c r="R3313" s="202">
        <v>0</v>
      </c>
      <c r="S3313" s="202">
        <v>0</v>
      </c>
      <c r="T3313" s="203"/>
      <c r="U3313" s="135">
        <v>0</v>
      </c>
      <c r="V3313" s="135">
        <v>0</v>
      </c>
      <c r="W3313" s="202">
        <v>0</v>
      </c>
      <c r="X3313" s="202">
        <v>0</v>
      </c>
      <c r="Y3313" s="203"/>
      <c r="Z3313" s="135">
        <v>0</v>
      </c>
      <c r="AA3313" s="204">
        <v>0</v>
      </c>
      <c r="AB3313" s="202">
        <v>0</v>
      </c>
      <c r="AC3313" s="202">
        <v>0</v>
      </c>
      <c r="AD3313" s="202">
        <v>0</v>
      </c>
      <c r="AE3313" s="202">
        <v>0</v>
      </c>
      <c r="AF3313" s="202">
        <v>0</v>
      </c>
      <c r="AG3313" s="203"/>
      <c r="AH3313" s="135">
        <v>0</v>
      </c>
      <c r="AI3313" s="135">
        <v>0</v>
      </c>
      <c r="AJ3313" s="202">
        <v>0</v>
      </c>
      <c r="AK3313" s="202">
        <v>0</v>
      </c>
      <c r="AL3313" s="203"/>
      <c r="AM3313" s="205">
        <v>0</v>
      </c>
      <c r="AN3313" s="119">
        <v>0</v>
      </c>
      <c r="AO3313" s="120">
        <v>0</v>
      </c>
      <c r="AP3313" s="39">
        <v>0</v>
      </c>
      <c r="AQ3313" s="141">
        <v>0</v>
      </c>
      <c r="AR3313" s="141">
        <v>0</v>
      </c>
      <c r="AS3313" s="143">
        <v>0</v>
      </c>
      <c r="AT3313" s="144">
        <v>0</v>
      </c>
      <c r="AU3313" s="141">
        <v>0</v>
      </c>
      <c r="AV3313" s="141">
        <v>0</v>
      </c>
      <c r="AW3313" s="143">
        <v>0</v>
      </c>
      <c r="AY3313" s="146"/>
      <c r="AZ3313" s="1366"/>
    </row>
    <row r="3314" spans="1:52" ht="12.75" customHeight="1" x14ac:dyDescent="0.25">
      <c r="A3314" s="356"/>
      <c r="B3314" s="225"/>
      <c r="C3314" s="122"/>
      <c r="D3314" s="357"/>
      <c r="E3314" s="226"/>
      <c r="F3314" s="122"/>
      <c r="G3314" s="227"/>
      <c r="H3314" s="228"/>
      <c r="I3314" s="229"/>
      <c r="J3314" s="492"/>
      <c r="K3314" s="198" t="s">
        <v>73</v>
      </c>
      <c r="L3314" s="241">
        <v>0</v>
      </c>
      <c r="M3314" s="242">
        <v>0</v>
      </c>
      <c r="N3314" s="201">
        <v>0</v>
      </c>
      <c r="O3314" s="202">
        <v>0</v>
      </c>
      <c r="P3314" s="202">
        <v>0</v>
      </c>
      <c r="Q3314" s="202">
        <v>0</v>
      </c>
      <c r="R3314" s="202">
        <v>0</v>
      </c>
      <c r="S3314" s="202">
        <v>0</v>
      </c>
      <c r="T3314" s="203"/>
      <c r="U3314" s="135">
        <v>0</v>
      </c>
      <c r="V3314" s="135">
        <v>0</v>
      </c>
      <c r="W3314" s="202">
        <v>0</v>
      </c>
      <c r="X3314" s="202">
        <v>0</v>
      </c>
      <c r="Y3314" s="203"/>
      <c r="Z3314" s="135">
        <v>0</v>
      </c>
      <c r="AA3314" s="204">
        <v>0</v>
      </c>
      <c r="AB3314" s="202">
        <v>0</v>
      </c>
      <c r="AC3314" s="202">
        <v>0</v>
      </c>
      <c r="AD3314" s="202">
        <v>0</v>
      </c>
      <c r="AE3314" s="202">
        <v>0</v>
      </c>
      <c r="AF3314" s="202">
        <v>0</v>
      </c>
      <c r="AG3314" s="203"/>
      <c r="AH3314" s="135">
        <v>0</v>
      </c>
      <c r="AI3314" s="135">
        <v>0</v>
      </c>
      <c r="AJ3314" s="202">
        <v>0</v>
      </c>
      <c r="AK3314" s="202">
        <v>0</v>
      </c>
      <c r="AL3314" s="203"/>
      <c r="AM3314" s="205">
        <v>0</v>
      </c>
      <c r="AN3314" s="119">
        <v>0</v>
      </c>
      <c r="AO3314" s="120">
        <v>0</v>
      </c>
      <c r="AP3314" s="39">
        <v>0</v>
      </c>
      <c r="AQ3314" s="141">
        <v>0</v>
      </c>
      <c r="AR3314" s="141">
        <v>0</v>
      </c>
      <c r="AS3314" s="143">
        <v>0</v>
      </c>
      <c r="AT3314" s="144">
        <v>0</v>
      </c>
      <c r="AU3314" s="141">
        <v>0</v>
      </c>
      <c r="AV3314" s="141">
        <v>0</v>
      </c>
      <c r="AW3314" s="143">
        <v>0</v>
      </c>
      <c r="AY3314" s="146"/>
      <c r="AZ3314" s="1366"/>
    </row>
    <row r="3315" spans="1:52" ht="12.75" customHeight="1" x14ac:dyDescent="0.25">
      <c r="A3315" s="356"/>
      <c r="B3315" s="225"/>
      <c r="C3315" s="122"/>
      <c r="D3315" s="357"/>
      <c r="E3315" s="226"/>
      <c r="F3315" s="122"/>
      <c r="G3315" s="227"/>
      <c r="H3315" s="228"/>
      <c r="I3315" s="229"/>
      <c r="J3315" s="492"/>
      <c r="K3315" s="198" t="s">
        <v>74</v>
      </c>
      <c r="L3315" s="241">
        <v>0</v>
      </c>
      <c r="M3315" s="242">
        <v>0</v>
      </c>
      <c r="N3315" s="201">
        <v>0</v>
      </c>
      <c r="O3315" s="202">
        <v>0</v>
      </c>
      <c r="P3315" s="202">
        <v>0</v>
      </c>
      <c r="Q3315" s="202">
        <v>0</v>
      </c>
      <c r="R3315" s="202">
        <v>0</v>
      </c>
      <c r="S3315" s="202">
        <v>0</v>
      </c>
      <c r="T3315" s="203"/>
      <c r="U3315" s="135">
        <v>0</v>
      </c>
      <c r="V3315" s="135">
        <v>0</v>
      </c>
      <c r="W3315" s="202">
        <v>0</v>
      </c>
      <c r="X3315" s="202">
        <v>0</v>
      </c>
      <c r="Y3315" s="203"/>
      <c r="Z3315" s="135">
        <v>0</v>
      </c>
      <c r="AA3315" s="204">
        <v>0</v>
      </c>
      <c r="AB3315" s="202">
        <v>0</v>
      </c>
      <c r="AC3315" s="202">
        <v>0</v>
      </c>
      <c r="AD3315" s="202">
        <v>0</v>
      </c>
      <c r="AE3315" s="202">
        <v>0</v>
      </c>
      <c r="AF3315" s="202">
        <v>0</v>
      </c>
      <c r="AG3315" s="203"/>
      <c r="AH3315" s="135">
        <v>0</v>
      </c>
      <c r="AI3315" s="135">
        <v>0</v>
      </c>
      <c r="AJ3315" s="202">
        <v>0</v>
      </c>
      <c r="AK3315" s="202">
        <v>0</v>
      </c>
      <c r="AL3315" s="203"/>
      <c r="AM3315" s="205">
        <v>0</v>
      </c>
      <c r="AN3315" s="119">
        <v>0</v>
      </c>
      <c r="AO3315" s="120">
        <v>0</v>
      </c>
      <c r="AP3315" s="39">
        <v>0</v>
      </c>
      <c r="AQ3315" s="141">
        <v>0</v>
      </c>
      <c r="AR3315" s="141">
        <v>0</v>
      </c>
      <c r="AS3315" s="143">
        <v>0</v>
      </c>
      <c r="AT3315" s="144">
        <v>0</v>
      </c>
      <c r="AU3315" s="141">
        <v>0</v>
      </c>
      <c r="AV3315" s="141">
        <v>0</v>
      </c>
      <c r="AW3315" s="143">
        <v>0</v>
      </c>
      <c r="AY3315" s="146"/>
      <c r="AZ3315" s="1366"/>
    </row>
    <row r="3316" spans="1:52" ht="12.75" customHeight="1" x14ac:dyDescent="0.25">
      <c r="A3316" s="356"/>
      <c r="B3316" s="225"/>
      <c r="C3316" s="122"/>
      <c r="D3316" s="357"/>
      <c r="E3316" s="226"/>
      <c r="F3316" s="122"/>
      <c r="G3316" s="227"/>
      <c r="H3316" s="228"/>
      <c r="I3316" s="229"/>
      <c r="J3316" s="492"/>
      <c r="K3316" s="198" t="s">
        <v>75</v>
      </c>
      <c r="L3316" s="241">
        <v>0</v>
      </c>
      <c r="M3316" s="242">
        <v>0</v>
      </c>
      <c r="N3316" s="201">
        <v>0</v>
      </c>
      <c r="O3316" s="202">
        <v>0</v>
      </c>
      <c r="P3316" s="202">
        <v>0</v>
      </c>
      <c r="Q3316" s="202">
        <v>0</v>
      </c>
      <c r="R3316" s="202">
        <v>0</v>
      </c>
      <c r="S3316" s="202">
        <v>0</v>
      </c>
      <c r="T3316" s="203"/>
      <c r="U3316" s="135">
        <v>0</v>
      </c>
      <c r="V3316" s="135">
        <v>0</v>
      </c>
      <c r="W3316" s="202">
        <v>0</v>
      </c>
      <c r="X3316" s="202">
        <v>0</v>
      </c>
      <c r="Y3316" s="203"/>
      <c r="Z3316" s="135">
        <v>0</v>
      </c>
      <c r="AA3316" s="204">
        <v>0</v>
      </c>
      <c r="AB3316" s="202">
        <v>0</v>
      </c>
      <c r="AC3316" s="202">
        <v>0</v>
      </c>
      <c r="AD3316" s="202">
        <v>0</v>
      </c>
      <c r="AE3316" s="202">
        <v>0</v>
      </c>
      <c r="AF3316" s="202">
        <v>0</v>
      </c>
      <c r="AG3316" s="203"/>
      <c r="AH3316" s="135">
        <v>0</v>
      </c>
      <c r="AI3316" s="135">
        <v>0</v>
      </c>
      <c r="AJ3316" s="202">
        <v>0</v>
      </c>
      <c r="AK3316" s="202">
        <v>0</v>
      </c>
      <c r="AL3316" s="203"/>
      <c r="AM3316" s="205">
        <v>0</v>
      </c>
      <c r="AN3316" s="119">
        <v>0</v>
      </c>
      <c r="AO3316" s="120">
        <v>0</v>
      </c>
      <c r="AP3316" s="39">
        <v>0</v>
      </c>
      <c r="AQ3316" s="141">
        <v>0</v>
      </c>
      <c r="AR3316" s="141">
        <v>0</v>
      </c>
      <c r="AS3316" s="143">
        <v>0</v>
      </c>
      <c r="AT3316" s="144">
        <v>0</v>
      </c>
      <c r="AU3316" s="141">
        <v>0</v>
      </c>
      <c r="AV3316" s="141">
        <v>0</v>
      </c>
      <c r="AW3316" s="143">
        <v>0</v>
      </c>
      <c r="AY3316" s="146"/>
      <c r="AZ3316" s="1366"/>
    </row>
    <row r="3317" spans="1:52" ht="12.75" customHeight="1" x14ac:dyDescent="0.25">
      <c r="A3317" s="356"/>
      <c r="B3317" s="225"/>
      <c r="C3317" s="122"/>
      <c r="D3317" s="357"/>
      <c r="E3317" s="226"/>
      <c r="F3317" s="122"/>
      <c r="G3317" s="227"/>
      <c r="H3317" s="228"/>
      <c r="I3317" s="229"/>
      <c r="J3317" s="492"/>
      <c r="K3317" s="206" t="s">
        <v>76</v>
      </c>
      <c r="L3317" s="241">
        <v>0</v>
      </c>
      <c r="M3317" s="242">
        <v>0</v>
      </c>
      <c r="N3317" s="201">
        <v>0</v>
      </c>
      <c r="O3317" s="202">
        <v>0</v>
      </c>
      <c r="P3317" s="202">
        <v>0</v>
      </c>
      <c r="Q3317" s="202">
        <v>0</v>
      </c>
      <c r="R3317" s="202">
        <v>0</v>
      </c>
      <c r="S3317" s="202">
        <v>0</v>
      </c>
      <c r="T3317" s="203"/>
      <c r="U3317" s="135">
        <v>0</v>
      </c>
      <c r="V3317" s="135">
        <v>0</v>
      </c>
      <c r="W3317" s="202">
        <v>0</v>
      </c>
      <c r="X3317" s="202">
        <v>0</v>
      </c>
      <c r="Y3317" s="203"/>
      <c r="Z3317" s="135">
        <v>0</v>
      </c>
      <c r="AA3317" s="204">
        <v>0</v>
      </c>
      <c r="AB3317" s="202">
        <v>0</v>
      </c>
      <c r="AC3317" s="202">
        <v>0</v>
      </c>
      <c r="AD3317" s="202">
        <v>0</v>
      </c>
      <c r="AE3317" s="202">
        <v>0</v>
      </c>
      <c r="AF3317" s="202">
        <v>0</v>
      </c>
      <c r="AG3317" s="203"/>
      <c r="AH3317" s="135">
        <v>0</v>
      </c>
      <c r="AI3317" s="135">
        <v>0</v>
      </c>
      <c r="AJ3317" s="202">
        <v>0</v>
      </c>
      <c r="AK3317" s="202">
        <v>0</v>
      </c>
      <c r="AL3317" s="203"/>
      <c r="AM3317" s="205">
        <v>0</v>
      </c>
      <c r="AN3317" s="119">
        <v>0</v>
      </c>
      <c r="AO3317" s="120">
        <v>0</v>
      </c>
      <c r="AP3317" s="39">
        <v>0</v>
      </c>
      <c r="AQ3317" s="141">
        <v>0</v>
      </c>
      <c r="AR3317" s="141">
        <v>0</v>
      </c>
      <c r="AS3317" s="143">
        <v>0</v>
      </c>
      <c r="AT3317" s="144">
        <v>0</v>
      </c>
      <c r="AU3317" s="141">
        <v>0</v>
      </c>
      <c r="AV3317" s="141">
        <v>0</v>
      </c>
      <c r="AW3317" s="143">
        <v>0</v>
      </c>
      <c r="AY3317" s="146"/>
      <c r="AZ3317" s="1366"/>
    </row>
    <row r="3318" spans="1:52" ht="12.75" customHeight="1" x14ac:dyDescent="0.25">
      <c r="A3318" s="356"/>
      <c r="B3318" s="225"/>
      <c r="C3318" s="122"/>
      <c r="D3318" s="357"/>
      <c r="E3318" s="226"/>
      <c r="F3318" s="122"/>
      <c r="G3318" s="227"/>
      <c r="H3318" s="228"/>
      <c r="I3318" s="229"/>
      <c r="J3318" s="492"/>
      <c r="K3318" s="206"/>
      <c r="L3318" s="241"/>
      <c r="M3318" s="242"/>
      <c r="N3318" s="201"/>
      <c r="O3318" s="202"/>
      <c r="P3318" s="202"/>
      <c r="Q3318" s="202"/>
      <c r="R3318" s="202"/>
      <c r="S3318" s="202"/>
      <c r="T3318" s="224"/>
      <c r="U3318" s="133"/>
      <c r="V3318" s="133"/>
      <c r="W3318" s="134"/>
      <c r="X3318" s="134"/>
      <c r="Y3318" s="224"/>
      <c r="Z3318" s="135"/>
      <c r="AA3318" s="204"/>
      <c r="AB3318" s="202"/>
      <c r="AC3318" s="202"/>
      <c r="AD3318" s="202"/>
      <c r="AE3318" s="202"/>
      <c r="AF3318" s="202"/>
      <c r="AG3318" s="224"/>
      <c r="AH3318" s="133"/>
      <c r="AI3318" s="133"/>
      <c r="AJ3318" s="134"/>
      <c r="AK3318" s="134"/>
      <c r="AL3318" s="224"/>
      <c r="AM3318" s="205"/>
      <c r="AN3318" s="119"/>
      <c r="AO3318" s="120"/>
      <c r="AP3318" s="39"/>
      <c r="AQ3318" s="141"/>
      <c r="AR3318" s="141"/>
      <c r="AS3318" s="143"/>
      <c r="AU3318" s="141"/>
      <c r="AV3318" s="141"/>
      <c r="AW3318" s="143"/>
      <c r="AY3318" s="146"/>
      <c r="AZ3318" s="1366"/>
    </row>
    <row r="3319" spans="1:52" ht="12.75" customHeight="1" x14ac:dyDescent="0.25">
      <c r="A3319" s="356"/>
      <c r="B3319" s="225"/>
      <c r="C3319" s="122"/>
      <c r="D3319" s="357"/>
      <c r="E3319" s="226"/>
      <c r="F3319" s="122"/>
      <c r="G3319" s="227"/>
      <c r="H3319" s="228"/>
      <c r="I3319" s="229"/>
      <c r="J3319" s="492"/>
      <c r="K3319" s="206"/>
      <c r="L3319" s="241"/>
      <c r="M3319" s="242"/>
      <c r="N3319" s="201"/>
      <c r="O3319" s="202"/>
      <c r="P3319" s="202"/>
      <c r="Q3319" s="202"/>
      <c r="R3319" s="202"/>
      <c r="S3319" s="202"/>
      <c r="T3319" s="224"/>
      <c r="U3319" s="133"/>
      <c r="V3319" s="133"/>
      <c r="W3319" s="134"/>
      <c r="X3319" s="134"/>
      <c r="Y3319" s="224"/>
      <c r="Z3319" s="135"/>
      <c r="AA3319" s="204"/>
      <c r="AB3319" s="202"/>
      <c r="AC3319" s="202"/>
      <c r="AD3319" s="202"/>
      <c r="AE3319" s="202"/>
      <c r="AF3319" s="202"/>
      <c r="AG3319" s="224"/>
      <c r="AH3319" s="133"/>
      <c r="AI3319" s="133"/>
      <c r="AJ3319" s="134"/>
      <c r="AK3319" s="134"/>
      <c r="AL3319" s="224"/>
      <c r="AM3319" s="205"/>
      <c r="AN3319" s="119"/>
      <c r="AO3319" s="120"/>
      <c r="AP3319" s="39"/>
      <c r="AQ3319" s="141"/>
      <c r="AR3319" s="141"/>
      <c r="AS3319" s="143"/>
      <c r="AU3319" s="141"/>
      <c r="AV3319" s="141"/>
      <c r="AW3319" s="143"/>
      <c r="AY3319" s="146"/>
      <c r="AZ3319" s="1366"/>
    </row>
    <row r="3320" spans="1:52" ht="12.75" customHeight="1" x14ac:dyDescent="0.25">
      <c r="A3320" s="356"/>
      <c r="B3320" s="225"/>
      <c r="C3320" s="122"/>
      <c r="D3320" s="357"/>
      <c r="E3320" s="226"/>
      <c r="F3320" s="122"/>
      <c r="G3320" s="227"/>
      <c r="H3320" s="228"/>
      <c r="I3320" s="229"/>
      <c r="J3320" s="492"/>
      <c r="K3320" s="116" t="s">
        <v>3760</v>
      </c>
      <c r="L3320" s="241"/>
      <c r="M3320" s="242"/>
      <c r="N3320" s="201"/>
      <c r="O3320" s="202"/>
      <c r="P3320" s="202"/>
      <c r="Q3320" s="202"/>
      <c r="R3320" s="202"/>
      <c r="S3320" s="202"/>
      <c r="T3320" s="224"/>
      <c r="U3320" s="138"/>
      <c r="V3320" s="138"/>
      <c r="W3320" s="139"/>
      <c r="X3320" s="139"/>
      <c r="Y3320" s="224"/>
      <c r="Z3320" s="210"/>
      <c r="AA3320" s="204"/>
      <c r="AB3320" s="202"/>
      <c r="AC3320" s="202"/>
      <c r="AD3320" s="202"/>
      <c r="AE3320" s="202"/>
      <c r="AF3320" s="202"/>
      <c r="AG3320" s="224"/>
      <c r="AH3320" s="138"/>
      <c r="AI3320" s="138"/>
      <c r="AJ3320" s="139"/>
      <c r="AK3320" s="139"/>
      <c r="AL3320" s="224"/>
      <c r="AM3320" s="140"/>
      <c r="AN3320" s="211"/>
      <c r="AO3320" s="212"/>
      <c r="AP3320" s="39"/>
      <c r="AQ3320" s="141"/>
      <c r="AR3320" s="141"/>
      <c r="AS3320" s="143"/>
      <c r="AU3320" s="141"/>
      <c r="AV3320" s="141"/>
      <c r="AW3320" s="143"/>
      <c r="AX3320" s="12"/>
      <c r="AY3320" s="146"/>
      <c r="AZ3320" s="1366"/>
    </row>
    <row r="3321" spans="1:52" x14ac:dyDescent="0.25">
      <c r="A3321" s="356"/>
      <c r="B3321" s="225"/>
      <c r="C3321" s="122"/>
      <c r="D3321" s="357"/>
      <c r="E3321" s="226"/>
      <c r="F3321" s="122"/>
      <c r="G3321" s="227"/>
      <c r="H3321" s="228"/>
      <c r="I3321" s="229"/>
      <c r="J3321" s="492"/>
      <c r="K3321" s="116" t="s">
        <v>3761</v>
      </c>
      <c r="L3321" s="241"/>
      <c r="M3321" s="242"/>
      <c r="N3321" s="201"/>
      <c r="O3321" s="202"/>
      <c r="P3321" s="202"/>
      <c r="Q3321" s="202"/>
      <c r="R3321" s="202"/>
      <c r="S3321" s="202"/>
      <c r="T3321" s="224"/>
      <c r="U3321" s="138"/>
      <c r="V3321" s="138"/>
      <c r="W3321" s="139"/>
      <c r="X3321" s="139"/>
      <c r="Y3321" s="224"/>
      <c r="Z3321" s="210"/>
      <c r="AA3321" s="204"/>
      <c r="AB3321" s="202"/>
      <c r="AC3321" s="202"/>
      <c r="AD3321" s="202"/>
      <c r="AE3321" s="202"/>
      <c r="AF3321" s="202"/>
      <c r="AG3321" s="224"/>
      <c r="AH3321" s="138"/>
      <c r="AI3321" s="138"/>
      <c r="AJ3321" s="139"/>
      <c r="AK3321" s="139"/>
      <c r="AL3321" s="224"/>
      <c r="AM3321" s="140"/>
      <c r="AN3321" s="211"/>
      <c r="AO3321" s="212"/>
      <c r="AP3321" s="39"/>
      <c r="AQ3321" s="141"/>
      <c r="AR3321" s="141"/>
      <c r="AS3321" s="143"/>
      <c r="AU3321" s="141"/>
      <c r="AV3321" s="141"/>
      <c r="AW3321" s="143"/>
      <c r="AY3321" s="146"/>
      <c r="AZ3321" s="1366"/>
    </row>
    <row r="3322" spans="1:52" ht="12.75" customHeight="1" x14ac:dyDescent="0.25">
      <c r="A3322" s="356"/>
      <c r="B3322" s="225"/>
      <c r="C3322" s="122"/>
      <c r="D3322" s="357"/>
      <c r="E3322" s="226"/>
      <c r="F3322" s="122"/>
      <c r="G3322" s="227"/>
      <c r="H3322" s="228"/>
      <c r="I3322" s="229"/>
      <c r="J3322" s="492"/>
      <c r="K3322" s="116"/>
      <c r="L3322" s="241"/>
      <c r="M3322" s="242"/>
      <c r="N3322" s="201"/>
      <c r="O3322" s="202"/>
      <c r="P3322" s="202"/>
      <c r="Q3322" s="202"/>
      <c r="R3322" s="202"/>
      <c r="S3322" s="202"/>
      <c r="T3322" s="224"/>
      <c r="U3322" s="138"/>
      <c r="V3322" s="138"/>
      <c r="W3322" s="139"/>
      <c r="X3322" s="139"/>
      <c r="Y3322" s="224"/>
      <c r="Z3322" s="210"/>
      <c r="AA3322" s="204"/>
      <c r="AB3322" s="202"/>
      <c r="AC3322" s="202"/>
      <c r="AD3322" s="202"/>
      <c r="AE3322" s="202"/>
      <c r="AF3322" s="202"/>
      <c r="AG3322" s="224"/>
      <c r="AH3322" s="138"/>
      <c r="AI3322" s="138"/>
      <c r="AJ3322" s="139"/>
      <c r="AK3322" s="139"/>
      <c r="AL3322" s="224"/>
      <c r="AM3322" s="140"/>
      <c r="AN3322" s="211"/>
      <c r="AO3322" s="212"/>
      <c r="AP3322" s="39"/>
      <c r="AQ3322" s="141"/>
      <c r="AR3322" s="141"/>
      <c r="AS3322" s="143"/>
      <c r="AU3322" s="141"/>
      <c r="AV3322" s="141"/>
      <c r="AW3322" s="143"/>
      <c r="AY3322" s="146"/>
      <c r="AZ3322" s="1366"/>
    </row>
    <row r="3323" spans="1:52" ht="35.1" customHeight="1" x14ac:dyDescent="0.25">
      <c r="A3323" s="15" t="s">
        <v>3501</v>
      </c>
      <c r="B3323" s="225">
        <v>15</v>
      </c>
      <c r="C3323" s="122" t="s">
        <v>1245</v>
      </c>
      <c r="D3323" s="123">
        <v>1000</v>
      </c>
      <c r="E3323" s="226"/>
      <c r="F3323" s="122">
        <v>12</v>
      </c>
      <c r="G3323" s="227">
        <v>1</v>
      </c>
      <c r="H3323" s="228" t="str">
        <f t="shared" si="2571"/>
        <v>064</v>
      </c>
      <c r="I3323" s="229" t="s">
        <v>96</v>
      </c>
      <c r="J3323" s="492" t="s">
        <v>3762</v>
      </c>
      <c r="K3323" s="231" t="s">
        <v>3763</v>
      </c>
      <c r="L3323" s="232">
        <v>821</v>
      </c>
      <c r="M3323" s="233">
        <v>1121</v>
      </c>
      <c r="N3323" s="130"/>
      <c r="O3323" s="131"/>
      <c r="P3323" s="131"/>
      <c r="Q3323" s="131"/>
      <c r="R3323" s="131"/>
      <c r="S3323" s="131"/>
      <c r="T3323" s="132" t="str">
        <f t="shared" ref="T3323:T3328" si="2600">IF(SUM(N3323:S3323)=U3323,"OK",SUM(N3323:S3323)-U3323)</f>
        <v>OK</v>
      </c>
      <c r="U3323" s="138"/>
      <c r="V3323" s="138"/>
      <c r="W3323" s="139"/>
      <c r="X3323" s="139"/>
      <c r="Y3323" s="132" t="str">
        <f t="shared" ref="Y3323:Y3328" si="2601">IF(SUM(W3323:X3323)=Z3323,"OK",SUM(W3323:X3323)-Z3323)</f>
        <v>OK</v>
      </c>
      <c r="Z3323" s="210"/>
      <c r="AA3323" s="204"/>
      <c r="AB3323" s="202"/>
      <c r="AC3323" s="202"/>
      <c r="AD3323" s="202"/>
      <c r="AE3323" s="202"/>
      <c r="AF3323" s="202"/>
      <c r="AG3323" s="132" t="str">
        <f t="shared" ref="AG3323:AG3328" si="2602">IF(SUM(AA3323:AF3323)=AH3323,"OK",SUM(AA3323:AF3323)-AH3323)</f>
        <v>OK</v>
      </c>
      <c r="AH3323" s="138"/>
      <c r="AI3323" s="138"/>
      <c r="AJ3323" s="139"/>
      <c r="AK3323" s="139"/>
      <c r="AL3323" s="132" t="str">
        <f t="shared" ref="AL3323:AL3328" si="2603">IF(SUM(AJ3323:AK3323)=AM3323,"OK",SUM(AJ3323:AK3323)-AM3323)</f>
        <v>OK</v>
      </c>
      <c r="AM3323" s="140"/>
      <c r="AN3323" s="119">
        <f t="shared" ref="AN3323:AN3328" si="2604">L3323+U3323+V3323+Z3323</f>
        <v>821</v>
      </c>
      <c r="AO3323" s="120">
        <f t="shared" ref="AO3323:AO3328" si="2605">M3323+AH3323+AI3323+AM3323</f>
        <v>1121</v>
      </c>
      <c r="AP3323" s="39">
        <f t="shared" ref="AP3323:AP3328" si="2606">L3323</f>
        <v>821</v>
      </c>
      <c r="AQ3323" s="141">
        <f t="shared" ref="AQ3323:AQ3328" si="2607">AN3323</f>
        <v>821</v>
      </c>
      <c r="AR3323" s="142">
        <f t="shared" ref="AR3323:AR3328" si="2608">AQ3323-AP3323</f>
        <v>0</v>
      </c>
      <c r="AS3323" s="143">
        <f t="shared" ref="AS3323:AS3328" si="2609">AR3323/AP3323</f>
        <v>0</v>
      </c>
      <c r="AT3323" s="144">
        <f t="shared" ref="AT3323:AT3328" si="2610">M3323</f>
        <v>1121</v>
      </c>
      <c r="AU3323" s="141">
        <f t="shared" ref="AU3323:AU3328" si="2611">AO3323</f>
        <v>1121</v>
      </c>
      <c r="AV3323" s="142">
        <f t="shared" ref="AV3323:AV3328" si="2612">AU3323-AT3323</f>
        <v>0</v>
      </c>
      <c r="AW3323" s="143">
        <f t="shared" ref="AW3323:AW3328" si="2613">AV3323/AT3323</f>
        <v>0</v>
      </c>
      <c r="AY3323" s="146" t="str">
        <f t="shared" ref="AY3323:AY3328" si="2614">RIGHT(LEFT(I3323,3),2)&amp;"."&amp;RIGHT(LEFT(I3323,5),2)</f>
        <v>12.11</v>
      </c>
      <c r="AZ3323" s="1366" t="b">
        <f>COUNTIF('[1]Codes SEC'!$B$2:$B$250,Ministres!AY3323)&gt;0</f>
        <v>1</v>
      </c>
    </row>
    <row r="3324" spans="1:52" ht="35.1" customHeight="1" x14ac:dyDescent="0.25">
      <c r="A3324" s="15" t="s">
        <v>3501</v>
      </c>
      <c r="B3324" s="225">
        <v>15</v>
      </c>
      <c r="C3324" s="122" t="s">
        <v>1245</v>
      </c>
      <c r="D3324" s="123">
        <v>1000</v>
      </c>
      <c r="E3324" s="226"/>
      <c r="F3324" s="122">
        <v>12</v>
      </c>
      <c r="G3324" s="227">
        <v>1</v>
      </c>
      <c r="H3324" s="228" t="str">
        <f t="shared" si="2571"/>
        <v>064</v>
      </c>
      <c r="I3324" s="229" t="s">
        <v>96</v>
      </c>
      <c r="J3324" s="492" t="s">
        <v>3764</v>
      </c>
      <c r="K3324" s="231" t="s">
        <v>3765</v>
      </c>
      <c r="L3324" s="232">
        <v>7700</v>
      </c>
      <c r="M3324" s="233">
        <v>7700</v>
      </c>
      <c r="N3324" s="130"/>
      <c r="O3324" s="131"/>
      <c r="P3324" s="131"/>
      <c r="Q3324" s="131"/>
      <c r="R3324" s="131"/>
      <c r="S3324" s="131"/>
      <c r="T3324" s="132" t="str">
        <f t="shared" si="2600"/>
        <v>OK</v>
      </c>
      <c r="U3324" s="138"/>
      <c r="V3324" s="138"/>
      <c r="W3324" s="139"/>
      <c r="X3324" s="139"/>
      <c r="Y3324" s="132" t="str">
        <f t="shared" si="2601"/>
        <v>OK</v>
      </c>
      <c r="Z3324" s="210"/>
      <c r="AA3324" s="204"/>
      <c r="AB3324" s="202"/>
      <c r="AC3324" s="202"/>
      <c r="AD3324" s="202"/>
      <c r="AE3324" s="202"/>
      <c r="AF3324" s="202"/>
      <c r="AG3324" s="132" t="str">
        <f t="shared" si="2602"/>
        <v>OK</v>
      </c>
      <c r="AH3324" s="138"/>
      <c r="AI3324" s="138"/>
      <c r="AJ3324" s="139"/>
      <c r="AK3324" s="139"/>
      <c r="AL3324" s="132" t="str">
        <f t="shared" si="2603"/>
        <v>OK</v>
      </c>
      <c r="AM3324" s="140"/>
      <c r="AN3324" s="119">
        <f t="shared" si="2604"/>
        <v>7700</v>
      </c>
      <c r="AO3324" s="120">
        <f t="shared" si="2605"/>
        <v>7700</v>
      </c>
      <c r="AP3324" s="39">
        <f t="shared" si="2606"/>
        <v>7700</v>
      </c>
      <c r="AQ3324" s="141">
        <f t="shared" si="2607"/>
        <v>7700</v>
      </c>
      <c r="AR3324" s="142">
        <f t="shared" si="2608"/>
        <v>0</v>
      </c>
      <c r="AS3324" s="143">
        <f t="shared" si="2609"/>
        <v>0</v>
      </c>
      <c r="AT3324" s="144">
        <f t="shared" si="2610"/>
        <v>7700</v>
      </c>
      <c r="AU3324" s="141">
        <f t="shared" si="2611"/>
        <v>7700</v>
      </c>
      <c r="AV3324" s="142">
        <f t="shared" si="2612"/>
        <v>0</v>
      </c>
      <c r="AW3324" s="143">
        <f t="shared" si="2613"/>
        <v>0</v>
      </c>
      <c r="AY3324" s="146" t="str">
        <f t="shared" si="2614"/>
        <v>12.11</v>
      </c>
      <c r="AZ3324" s="1366" t="b">
        <f>COUNTIF('[1]Codes SEC'!$B$2:$B$250,Ministres!AY3324)&gt;0</f>
        <v>1</v>
      </c>
    </row>
    <row r="3325" spans="1:52" ht="35.1" customHeight="1" x14ac:dyDescent="0.25">
      <c r="A3325" s="15" t="s">
        <v>3501</v>
      </c>
      <c r="B3325" s="225" t="s">
        <v>1248</v>
      </c>
      <c r="C3325" s="122" t="s">
        <v>1245</v>
      </c>
      <c r="D3325" s="123">
        <v>1000</v>
      </c>
      <c r="E3325" s="226"/>
      <c r="F3325" s="122">
        <v>12</v>
      </c>
      <c r="G3325" s="227"/>
      <c r="H3325" s="228" t="str">
        <f t="shared" si="2571"/>
        <v>064</v>
      </c>
      <c r="I3325" s="229">
        <v>83132000</v>
      </c>
      <c r="J3325" s="230" t="s">
        <v>3766</v>
      </c>
      <c r="K3325" s="231" t="s">
        <v>3767</v>
      </c>
      <c r="L3325" s="232">
        <v>0</v>
      </c>
      <c r="M3325" s="233">
        <v>0</v>
      </c>
      <c r="N3325" s="130"/>
      <c r="O3325" s="131"/>
      <c r="P3325" s="131"/>
      <c r="Q3325" s="131"/>
      <c r="R3325" s="131"/>
      <c r="S3325" s="131"/>
      <c r="T3325" s="132" t="str">
        <f t="shared" si="2600"/>
        <v>OK</v>
      </c>
      <c r="U3325" s="138"/>
      <c r="V3325" s="138"/>
      <c r="W3325" s="139"/>
      <c r="X3325" s="139"/>
      <c r="Y3325" s="132" t="str">
        <f t="shared" si="2601"/>
        <v>OK</v>
      </c>
      <c r="Z3325" s="210"/>
      <c r="AA3325" s="204"/>
      <c r="AB3325" s="202"/>
      <c r="AC3325" s="202"/>
      <c r="AD3325" s="202"/>
      <c r="AE3325" s="202"/>
      <c r="AF3325" s="202"/>
      <c r="AG3325" s="132" t="str">
        <f t="shared" si="2602"/>
        <v>OK</v>
      </c>
      <c r="AH3325" s="138"/>
      <c r="AI3325" s="138"/>
      <c r="AJ3325" s="139"/>
      <c r="AK3325" s="139"/>
      <c r="AL3325" s="132" t="str">
        <f t="shared" si="2603"/>
        <v>OK</v>
      </c>
      <c r="AM3325" s="140"/>
      <c r="AN3325" s="119">
        <f t="shared" si="2604"/>
        <v>0</v>
      </c>
      <c r="AO3325" s="120">
        <f t="shared" si="2605"/>
        <v>0</v>
      </c>
      <c r="AP3325" s="39">
        <f t="shared" si="2606"/>
        <v>0</v>
      </c>
      <c r="AQ3325" s="141">
        <f t="shared" si="2607"/>
        <v>0</v>
      </c>
      <c r="AR3325" s="142">
        <f>AQ3325-AP3325</f>
        <v>0</v>
      </c>
      <c r="AS3325" s="143" t="e">
        <f>AR3325/AP3325</f>
        <v>#DIV/0!</v>
      </c>
      <c r="AT3325" s="144">
        <f t="shared" si="2610"/>
        <v>0</v>
      </c>
      <c r="AU3325" s="141">
        <f>AO3325</f>
        <v>0</v>
      </c>
      <c r="AV3325" s="142">
        <f>AU3325-AT3325</f>
        <v>0</v>
      </c>
      <c r="AW3325" s="143" t="e">
        <f>AV3325/AT3325</f>
        <v>#DIV/0!</v>
      </c>
      <c r="AY3325" s="146" t="str">
        <f t="shared" si="2614"/>
        <v>31.32</v>
      </c>
      <c r="AZ3325" s="1366" t="b">
        <f>COUNTIF('[1]Codes SEC'!$B$2:$B$250,Ministres!AY3325)&gt;0</f>
        <v>1</v>
      </c>
    </row>
    <row r="3326" spans="1:52" ht="35.1" customHeight="1" x14ac:dyDescent="0.25">
      <c r="A3326" s="15" t="s">
        <v>3501</v>
      </c>
      <c r="B3326" s="225">
        <v>15</v>
      </c>
      <c r="C3326" s="122" t="s">
        <v>1245</v>
      </c>
      <c r="D3326" s="123">
        <v>1000</v>
      </c>
      <c r="E3326" s="226"/>
      <c r="F3326" s="122">
        <v>12</v>
      </c>
      <c r="G3326" s="227">
        <v>1</v>
      </c>
      <c r="H3326" s="228" t="str">
        <f t="shared" si="2571"/>
        <v>064</v>
      </c>
      <c r="I3326" s="229" t="s">
        <v>207</v>
      </c>
      <c r="J3326" s="492" t="s">
        <v>3768</v>
      </c>
      <c r="K3326" s="231" t="s">
        <v>3769</v>
      </c>
      <c r="L3326" s="232">
        <v>558</v>
      </c>
      <c r="M3326" s="233">
        <v>558</v>
      </c>
      <c r="N3326" s="130"/>
      <c r="O3326" s="131"/>
      <c r="P3326" s="131"/>
      <c r="Q3326" s="131"/>
      <c r="R3326" s="131"/>
      <c r="S3326" s="131"/>
      <c r="T3326" s="132" t="str">
        <f t="shared" si="2600"/>
        <v>OK</v>
      </c>
      <c r="U3326" s="138"/>
      <c r="V3326" s="138"/>
      <c r="W3326" s="139"/>
      <c r="X3326" s="139"/>
      <c r="Y3326" s="132" t="str">
        <f t="shared" si="2601"/>
        <v>OK</v>
      </c>
      <c r="Z3326" s="210"/>
      <c r="AA3326" s="204"/>
      <c r="AB3326" s="202"/>
      <c r="AC3326" s="202"/>
      <c r="AD3326" s="202"/>
      <c r="AE3326" s="202"/>
      <c r="AF3326" s="202"/>
      <c r="AG3326" s="132" t="str">
        <f t="shared" si="2602"/>
        <v>OK</v>
      </c>
      <c r="AH3326" s="138"/>
      <c r="AI3326" s="138"/>
      <c r="AJ3326" s="139"/>
      <c r="AK3326" s="139"/>
      <c r="AL3326" s="132" t="str">
        <f t="shared" si="2603"/>
        <v>OK</v>
      </c>
      <c r="AM3326" s="140"/>
      <c r="AN3326" s="119">
        <f t="shared" si="2604"/>
        <v>558</v>
      </c>
      <c r="AO3326" s="120">
        <f t="shared" si="2605"/>
        <v>558</v>
      </c>
      <c r="AP3326" s="39">
        <f t="shared" si="2606"/>
        <v>558</v>
      </c>
      <c r="AQ3326" s="141">
        <f t="shared" si="2607"/>
        <v>558</v>
      </c>
      <c r="AR3326" s="142">
        <f t="shared" si="2608"/>
        <v>0</v>
      </c>
      <c r="AS3326" s="143">
        <f t="shared" si="2609"/>
        <v>0</v>
      </c>
      <c r="AT3326" s="144">
        <f t="shared" si="2610"/>
        <v>558</v>
      </c>
      <c r="AU3326" s="141">
        <f t="shared" si="2611"/>
        <v>558</v>
      </c>
      <c r="AV3326" s="142">
        <f t="shared" si="2612"/>
        <v>0</v>
      </c>
      <c r="AW3326" s="143">
        <f t="shared" si="2613"/>
        <v>0</v>
      </c>
      <c r="AY3326" s="146" t="str">
        <f t="shared" si="2614"/>
        <v>33.00</v>
      </c>
      <c r="AZ3326" s="1366" t="b">
        <f>COUNTIF('[1]Codes SEC'!$B$2:$B$250,Ministres!AY3326)&gt;0</f>
        <v>1</v>
      </c>
    </row>
    <row r="3327" spans="1:52" ht="35.1" customHeight="1" x14ac:dyDescent="0.25">
      <c r="A3327" s="15" t="s">
        <v>3501</v>
      </c>
      <c r="B3327" s="225">
        <v>15</v>
      </c>
      <c r="C3327" s="122" t="s">
        <v>1245</v>
      </c>
      <c r="D3327" s="123">
        <v>1000</v>
      </c>
      <c r="E3327" s="226"/>
      <c r="F3327" s="122">
        <v>12</v>
      </c>
      <c r="G3327" s="227">
        <v>1</v>
      </c>
      <c r="H3327" s="228" t="str">
        <f t="shared" si="2571"/>
        <v>064</v>
      </c>
      <c r="I3327" s="229" t="s">
        <v>296</v>
      </c>
      <c r="J3327" s="492" t="s">
        <v>3770</v>
      </c>
      <c r="K3327" s="231" t="s">
        <v>3771</v>
      </c>
      <c r="L3327" s="232">
        <v>0</v>
      </c>
      <c r="M3327" s="233">
        <v>0</v>
      </c>
      <c r="N3327" s="130"/>
      <c r="O3327" s="131"/>
      <c r="P3327" s="131"/>
      <c r="Q3327" s="131"/>
      <c r="R3327" s="131"/>
      <c r="S3327" s="131"/>
      <c r="T3327" s="132" t="str">
        <f t="shared" si="2600"/>
        <v>OK</v>
      </c>
      <c r="U3327" s="138"/>
      <c r="V3327" s="138"/>
      <c r="W3327" s="139"/>
      <c r="X3327" s="139"/>
      <c r="Y3327" s="132" t="str">
        <f t="shared" si="2601"/>
        <v>OK</v>
      </c>
      <c r="Z3327" s="210"/>
      <c r="AA3327" s="204"/>
      <c r="AB3327" s="202"/>
      <c r="AC3327" s="202"/>
      <c r="AD3327" s="202"/>
      <c r="AE3327" s="202"/>
      <c r="AF3327" s="202"/>
      <c r="AG3327" s="132" t="str">
        <f t="shared" si="2602"/>
        <v>OK</v>
      </c>
      <c r="AH3327" s="138"/>
      <c r="AI3327" s="138"/>
      <c r="AJ3327" s="139"/>
      <c r="AK3327" s="139"/>
      <c r="AL3327" s="132" t="str">
        <f t="shared" si="2603"/>
        <v>OK</v>
      </c>
      <c r="AM3327" s="140"/>
      <c r="AN3327" s="119">
        <f t="shared" si="2604"/>
        <v>0</v>
      </c>
      <c r="AO3327" s="120">
        <f t="shared" si="2605"/>
        <v>0</v>
      </c>
      <c r="AP3327" s="39">
        <f t="shared" si="2606"/>
        <v>0</v>
      </c>
      <c r="AQ3327" s="141">
        <f t="shared" si="2607"/>
        <v>0</v>
      </c>
      <c r="AR3327" s="142">
        <f t="shared" si="2608"/>
        <v>0</v>
      </c>
      <c r="AS3327" s="143" t="e">
        <f t="shared" si="2609"/>
        <v>#DIV/0!</v>
      </c>
      <c r="AT3327" s="144">
        <f t="shared" si="2610"/>
        <v>0</v>
      </c>
      <c r="AU3327" s="141">
        <f t="shared" si="2611"/>
        <v>0</v>
      </c>
      <c r="AV3327" s="142">
        <f t="shared" si="2612"/>
        <v>0</v>
      </c>
      <c r="AW3327" s="143" t="e">
        <f t="shared" si="2613"/>
        <v>#DIV/0!</v>
      </c>
      <c r="AY3327" s="146" t="str">
        <f t="shared" si="2614"/>
        <v>43.22</v>
      </c>
      <c r="AZ3327" s="1366" t="b">
        <f>COUNTIF('[1]Codes SEC'!$B$2:$B$250,Ministres!AY3327)&gt;0</f>
        <v>1</v>
      </c>
    </row>
    <row r="3328" spans="1:52" ht="35.1" customHeight="1" x14ac:dyDescent="0.25">
      <c r="A3328" s="15" t="s">
        <v>3501</v>
      </c>
      <c r="B3328" s="225">
        <v>15</v>
      </c>
      <c r="C3328" s="122" t="s">
        <v>1245</v>
      </c>
      <c r="D3328" s="123">
        <v>1000</v>
      </c>
      <c r="E3328" s="226"/>
      <c r="F3328" s="122">
        <v>12</v>
      </c>
      <c r="G3328" s="227">
        <v>3</v>
      </c>
      <c r="H3328" s="228" t="str">
        <f t="shared" si="2571"/>
        <v>064</v>
      </c>
      <c r="I3328" s="229" t="s">
        <v>2052</v>
      </c>
      <c r="J3328" s="492" t="s">
        <v>3772</v>
      </c>
      <c r="K3328" s="379" t="s">
        <v>3773</v>
      </c>
      <c r="L3328" s="232">
        <v>310</v>
      </c>
      <c r="M3328" s="233">
        <v>310</v>
      </c>
      <c r="N3328" s="130"/>
      <c r="O3328" s="131"/>
      <c r="P3328" s="131"/>
      <c r="Q3328" s="131"/>
      <c r="R3328" s="131"/>
      <c r="S3328" s="131"/>
      <c r="T3328" s="132" t="str">
        <f t="shared" si="2600"/>
        <v>OK</v>
      </c>
      <c r="U3328" s="138"/>
      <c r="V3328" s="138"/>
      <c r="W3328" s="139"/>
      <c r="X3328" s="139"/>
      <c r="Y3328" s="132" t="str">
        <f t="shared" si="2601"/>
        <v>OK</v>
      </c>
      <c r="Z3328" s="210"/>
      <c r="AA3328" s="204"/>
      <c r="AB3328" s="202"/>
      <c r="AC3328" s="202"/>
      <c r="AD3328" s="202"/>
      <c r="AE3328" s="202"/>
      <c r="AF3328" s="202"/>
      <c r="AG3328" s="132" t="str">
        <f t="shared" si="2602"/>
        <v>OK</v>
      </c>
      <c r="AH3328" s="138"/>
      <c r="AI3328" s="138"/>
      <c r="AJ3328" s="139"/>
      <c r="AK3328" s="139"/>
      <c r="AL3328" s="132" t="str">
        <f t="shared" si="2603"/>
        <v>OK</v>
      </c>
      <c r="AM3328" s="140"/>
      <c r="AN3328" s="119">
        <f t="shared" si="2604"/>
        <v>310</v>
      </c>
      <c r="AO3328" s="120">
        <f t="shared" si="2605"/>
        <v>310</v>
      </c>
      <c r="AP3328" s="39">
        <f t="shared" si="2606"/>
        <v>310</v>
      </c>
      <c r="AQ3328" s="141">
        <f t="shared" si="2607"/>
        <v>310</v>
      </c>
      <c r="AR3328" s="142">
        <f t="shared" si="2608"/>
        <v>0</v>
      </c>
      <c r="AS3328" s="143">
        <f t="shared" si="2609"/>
        <v>0</v>
      </c>
      <c r="AT3328" s="144">
        <f t="shared" si="2610"/>
        <v>310</v>
      </c>
      <c r="AU3328" s="141">
        <f t="shared" si="2611"/>
        <v>310</v>
      </c>
      <c r="AV3328" s="142">
        <f t="shared" si="2612"/>
        <v>0</v>
      </c>
      <c r="AW3328" s="143">
        <f t="shared" si="2613"/>
        <v>0</v>
      </c>
      <c r="AY3328" s="146" t="str">
        <f t="shared" si="2614"/>
        <v>45.50</v>
      </c>
      <c r="AZ3328" s="1366" t="b">
        <f>COUNTIF('[1]Codes SEC'!$B$2:$B$250,Ministres!AY3328)&gt;0</f>
        <v>1</v>
      </c>
    </row>
    <row r="3329" spans="1:64" ht="12.75" customHeight="1" x14ac:dyDescent="0.25">
      <c r="A3329" s="916"/>
      <c r="B3329" s="1382"/>
      <c r="C3329" s="150"/>
      <c r="D3329" s="153"/>
      <c r="E3329" s="1383"/>
      <c r="F3329" s="153"/>
      <c r="G3329" s="154"/>
      <c r="H3329" s="155"/>
      <c r="I3329" s="919"/>
      <c r="J3329" s="920"/>
      <c r="K3329" s="158" t="s">
        <v>70</v>
      </c>
      <c r="L3329" s="417">
        <f t="shared" ref="L3329:AW3329" si="2615">L3323+L3324+L3326+L3327+L3328+L3325</f>
        <v>9389</v>
      </c>
      <c r="M3329" s="1370">
        <f t="shared" si="2615"/>
        <v>9689</v>
      </c>
      <c r="N3329" s="1371">
        <f t="shared" si="2615"/>
        <v>0</v>
      </c>
      <c r="O3329" s="1372">
        <f t="shared" si="2615"/>
        <v>0</v>
      </c>
      <c r="P3329" s="1372">
        <f t="shared" si="2615"/>
        <v>0</v>
      </c>
      <c r="Q3329" s="1372">
        <f t="shared" si="2615"/>
        <v>0</v>
      </c>
      <c r="R3329" s="1372">
        <f t="shared" si="2615"/>
        <v>0</v>
      </c>
      <c r="S3329" s="1372">
        <f t="shared" si="2615"/>
        <v>0</v>
      </c>
      <c r="T3329" s="1373"/>
      <c r="U3329" s="1374">
        <f t="shared" si="2615"/>
        <v>0</v>
      </c>
      <c r="V3329" s="1374">
        <f t="shared" si="2615"/>
        <v>0</v>
      </c>
      <c r="W3329" s="1372">
        <f t="shared" si="2615"/>
        <v>0</v>
      </c>
      <c r="X3329" s="1372">
        <f t="shared" si="2615"/>
        <v>0</v>
      </c>
      <c r="Y3329" s="1373"/>
      <c r="Z3329" s="1374">
        <f t="shared" si="2615"/>
        <v>0</v>
      </c>
      <c r="AA3329" s="165">
        <f t="shared" si="2615"/>
        <v>0</v>
      </c>
      <c r="AB3329" s="1372">
        <f t="shared" si="2615"/>
        <v>0</v>
      </c>
      <c r="AC3329" s="1372">
        <f t="shared" si="2615"/>
        <v>0</v>
      </c>
      <c r="AD3329" s="1372">
        <f t="shared" si="2615"/>
        <v>0</v>
      </c>
      <c r="AE3329" s="1372">
        <f t="shared" si="2615"/>
        <v>0</v>
      </c>
      <c r="AF3329" s="1372">
        <f t="shared" si="2615"/>
        <v>0</v>
      </c>
      <c r="AG3329" s="1373"/>
      <c r="AH3329" s="1374">
        <f t="shared" si="2615"/>
        <v>0</v>
      </c>
      <c r="AI3329" s="1374">
        <f t="shared" si="2615"/>
        <v>0</v>
      </c>
      <c r="AJ3329" s="1372">
        <f t="shared" si="2615"/>
        <v>0</v>
      </c>
      <c r="AK3329" s="1372">
        <f t="shared" si="2615"/>
        <v>0</v>
      </c>
      <c r="AL3329" s="1373"/>
      <c r="AM3329" s="1375">
        <f t="shared" si="2615"/>
        <v>0</v>
      </c>
      <c r="AN3329" s="167">
        <f>AN3323+AN3324+AN3326+AN3327+AN3328+AN3325</f>
        <v>9389</v>
      </c>
      <c r="AO3329" s="1376">
        <f t="shared" si="2615"/>
        <v>9689</v>
      </c>
      <c r="AP3329" s="169">
        <f t="shared" si="2615"/>
        <v>9389</v>
      </c>
      <c r="AQ3329" s="1377">
        <f t="shared" si="2615"/>
        <v>9389</v>
      </c>
      <c r="AR3329" s="1378">
        <f t="shared" si="2615"/>
        <v>0</v>
      </c>
      <c r="AS3329" s="1379" t="e">
        <f t="shared" si="2615"/>
        <v>#DIV/0!</v>
      </c>
      <c r="AT3329" s="1380">
        <f t="shared" si="2615"/>
        <v>9689</v>
      </c>
      <c r="AU3329" s="1377">
        <f t="shared" si="2615"/>
        <v>9689</v>
      </c>
      <c r="AV3329" s="1378">
        <f t="shared" si="2615"/>
        <v>0</v>
      </c>
      <c r="AW3329" s="1379" t="e">
        <f t="shared" si="2615"/>
        <v>#DIV/0!</v>
      </c>
      <c r="AY3329" s="146"/>
      <c r="AZ3329" s="1384"/>
    </row>
    <row r="3330" spans="1:64" ht="12.75" customHeight="1" x14ac:dyDescent="0.25">
      <c r="A3330" s="174"/>
      <c r="B3330" s="175"/>
      <c r="C3330" s="176"/>
      <c r="D3330" s="177"/>
      <c r="E3330" s="178"/>
      <c r="F3330" s="177"/>
      <c r="G3330" s="179"/>
      <c r="H3330" s="180"/>
      <c r="I3330" s="181"/>
      <c r="J3330" s="182"/>
      <c r="K3330" s="183" t="s">
        <v>3774</v>
      </c>
      <c r="L3330" s="184">
        <f t="shared" ref="L3330:S3330" si="2616">L3329</f>
        <v>9389</v>
      </c>
      <c r="M3330" s="185">
        <f t="shared" si="2616"/>
        <v>9689</v>
      </c>
      <c r="N3330" s="186">
        <f t="shared" si="2616"/>
        <v>0</v>
      </c>
      <c r="O3330" s="187">
        <f t="shared" si="2616"/>
        <v>0</v>
      </c>
      <c r="P3330" s="187">
        <f t="shared" si="2616"/>
        <v>0</v>
      </c>
      <c r="Q3330" s="187">
        <f t="shared" si="2616"/>
        <v>0</v>
      </c>
      <c r="R3330" s="187">
        <f t="shared" si="2616"/>
        <v>0</v>
      </c>
      <c r="S3330" s="187">
        <f t="shared" si="2616"/>
        <v>0</v>
      </c>
      <c r="T3330" s="188"/>
      <c r="U3330" s="187">
        <f>U3329</f>
        <v>0</v>
      </c>
      <c r="V3330" s="187">
        <f>V3329</f>
        <v>0</v>
      </c>
      <c r="W3330" s="187">
        <f>W3329</f>
        <v>0</v>
      </c>
      <c r="X3330" s="187">
        <f>X3329</f>
        <v>0</v>
      </c>
      <c r="Y3330" s="188"/>
      <c r="Z3330" s="187">
        <f t="shared" ref="Z3330:AF3330" si="2617">Z3329</f>
        <v>0</v>
      </c>
      <c r="AA3330" s="189">
        <f t="shared" si="2617"/>
        <v>0</v>
      </c>
      <c r="AB3330" s="187">
        <f t="shared" si="2617"/>
        <v>0</v>
      </c>
      <c r="AC3330" s="187">
        <f t="shared" si="2617"/>
        <v>0</v>
      </c>
      <c r="AD3330" s="187">
        <f t="shared" si="2617"/>
        <v>0</v>
      </c>
      <c r="AE3330" s="187">
        <f t="shared" si="2617"/>
        <v>0</v>
      </c>
      <c r="AF3330" s="187">
        <f t="shared" si="2617"/>
        <v>0</v>
      </c>
      <c r="AG3330" s="188"/>
      <c r="AH3330" s="187">
        <f>AH3329</f>
        <v>0</v>
      </c>
      <c r="AI3330" s="187">
        <f>AI3329</f>
        <v>0</v>
      </c>
      <c r="AJ3330" s="187">
        <f>AJ3329</f>
        <v>0</v>
      </c>
      <c r="AK3330" s="187">
        <f>AK3329</f>
        <v>0</v>
      </c>
      <c r="AL3330" s="188"/>
      <c r="AM3330" s="190">
        <f t="shared" ref="AM3330:AW3330" si="2618">AM3329</f>
        <v>0</v>
      </c>
      <c r="AN3330" s="191">
        <f>AN3329</f>
        <v>9389</v>
      </c>
      <c r="AO3330" s="190">
        <f t="shared" si="2618"/>
        <v>9689</v>
      </c>
      <c r="AP3330" s="184">
        <f t="shared" si="2618"/>
        <v>9389</v>
      </c>
      <c r="AQ3330" s="192">
        <f t="shared" si="2618"/>
        <v>9389</v>
      </c>
      <c r="AR3330" s="193">
        <f t="shared" si="2618"/>
        <v>0</v>
      </c>
      <c r="AS3330" s="194" t="e">
        <f t="shared" si="2618"/>
        <v>#DIV/0!</v>
      </c>
      <c r="AT3330" s="195">
        <f t="shared" si="2618"/>
        <v>9689</v>
      </c>
      <c r="AU3330" s="192">
        <f t="shared" si="2618"/>
        <v>9689</v>
      </c>
      <c r="AV3330" s="193">
        <f t="shared" si="2618"/>
        <v>0</v>
      </c>
      <c r="AW3330" s="194" t="e">
        <f t="shared" si="2618"/>
        <v>#DIV/0!</v>
      </c>
      <c r="AY3330" s="146"/>
      <c r="AZ3330" s="1384"/>
    </row>
    <row r="3331" spans="1:64" ht="12.75" customHeight="1" x14ac:dyDescent="0.25">
      <c r="A3331" s="15"/>
      <c r="C3331" s="122"/>
      <c r="D3331" s="123"/>
      <c r="F3331" s="125"/>
      <c r="G3331" s="34"/>
      <c r="H3331" s="35"/>
      <c r="I3331" s="36"/>
      <c r="J3331" s="37"/>
      <c r="K3331" s="198" t="s">
        <v>72</v>
      </c>
      <c r="L3331" s="199">
        <v>0</v>
      </c>
      <c r="M3331" s="200">
        <v>0</v>
      </c>
      <c r="N3331" s="201">
        <v>0</v>
      </c>
      <c r="O3331" s="202">
        <v>0</v>
      </c>
      <c r="P3331" s="202">
        <v>0</v>
      </c>
      <c r="Q3331" s="202">
        <v>0</v>
      </c>
      <c r="R3331" s="202">
        <v>0</v>
      </c>
      <c r="S3331" s="202">
        <v>0</v>
      </c>
      <c r="T3331" s="203"/>
      <c r="U3331" s="135">
        <v>0</v>
      </c>
      <c r="V3331" s="135">
        <v>0</v>
      </c>
      <c r="W3331" s="202">
        <v>0</v>
      </c>
      <c r="X3331" s="202">
        <v>0</v>
      </c>
      <c r="Y3331" s="203"/>
      <c r="Z3331" s="135">
        <v>0</v>
      </c>
      <c r="AA3331" s="204">
        <v>0</v>
      </c>
      <c r="AB3331" s="202">
        <v>0</v>
      </c>
      <c r="AC3331" s="202">
        <v>0</v>
      </c>
      <c r="AD3331" s="202">
        <v>0</v>
      </c>
      <c r="AE3331" s="202">
        <v>0</v>
      </c>
      <c r="AF3331" s="202">
        <v>0</v>
      </c>
      <c r="AG3331" s="203"/>
      <c r="AH3331" s="135">
        <v>0</v>
      </c>
      <c r="AI3331" s="135">
        <v>0</v>
      </c>
      <c r="AJ3331" s="202">
        <v>0</v>
      </c>
      <c r="AK3331" s="202">
        <v>0</v>
      </c>
      <c r="AL3331" s="203"/>
      <c r="AM3331" s="205">
        <v>0</v>
      </c>
      <c r="AN3331" s="119">
        <v>0</v>
      </c>
      <c r="AO3331" s="120">
        <v>0</v>
      </c>
      <c r="AP3331" s="39">
        <v>0</v>
      </c>
      <c r="AQ3331" s="141">
        <v>0</v>
      </c>
      <c r="AR3331" s="141">
        <v>0</v>
      </c>
      <c r="AS3331" s="143">
        <v>0</v>
      </c>
      <c r="AT3331" s="144">
        <v>0</v>
      </c>
      <c r="AU3331" s="141">
        <v>0</v>
      </c>
      <c r="AV3331" s="141">
        <v>0</v>
      </c>
      <c r="AW3331" s="143">
        <v>0</v>
      </c>
      <c r="AY3331" s="146"/>
      <c r="AZ3331" s="1384"/>
    </row>
    <row r="3332" spans="1:64" s="373" customFormat="1" ht="12.75" customHeight="1" x14ac:dyDescent="0.3">
      <c r="A3332" s="15"/>
      <c r="B3332" s="561"/>
      <c r="C3332" s="922"/>
      <c r="D3332" s="922"/>
      <c r="E3332" s="561"/>
      <c r="F3332" s="922"/>
      <c r="G3332" s="923"/>
      <c r="H3332" s="924"/>
      <c r="I3332" s="925"/>
      <c r="J3332" s="926"/>
      <c r="K3332" s="198" t="s">
        <v>73</v>
      </c>
      <c r="L3332" s="241">
        <v>0</v>
      </c>
      <c r="M3332" s="242">
        <v>0</v>
      </c>
      <c r="N3332" s="201">
        <v>0</v>
      </c>
      <c r="O3332" s="202">
        <v>0</v>
      </c>
      <c r="P3332" s="202">
        <v>0</v>
      </c>
      <c r="Q3332" s="202">
        <v>0</v>
      </c>
      <c r="R3332" s="202">
        <v>0</v>
      </c>
      <c r="S3332" s="202">
        <v>0</v>
      </c>
      <c r="T3332" s="203"/>
      <c r="U3332" s="135">
        <v>0</v>
      </c>
      <c r="V3332" s="135">
        <v>0</v>
      </c>
      <c r="W3332" s="202">
        <v>0</v>
      </c>
      <c r="X3332" s="202">
        <v>0</v>
      </c>
      <c r="Y3332" s="203"/>
      <c r="Z3332" s="135">
        <v>0</v>
      </c>
      <c r="AA3332" s="204">
        <v>0</v>
      </c>
      <c r="AB3332" s="202">
        <v>0</v>
      </c>
      <c r="AC3332" s="202">
        <v>0</v>
      </c>
      <c r="AD3332" s="202">
        <v>0</v>
      </c>
      <c r="AE3332" s="202">
        <v>0</v>
      </c>
      <c r="AF3332" s="202">
        <v>0</v>
      </c>
      <c r="AG3332" s="203"/>
      <c r="AH3332" s="135">
        <v>0</v>
      </c>
      <c r="AI3332" s="135">
        <v>0</v>
      </c>
      <c r="AJ3332" s="202">
        <v>0</v>
      </c>
      <c r="AK3332" s="202">
        <v>0</v>
      </c>
      <c r="AL3332" s="203"/>
      <c r="AM3332" s="205">
        <v>0</v>
      </c>
      <c r="AN3332" s="119">
        <v>0</v>
      </c>
      <c r="AO3332" s="120">
        <v>0</v>
      </c>
      <c r="AP3332" s="39">
        <v>0</v>
      </c>
      <c r="AQ3332" s="141">
        <v>0</v>
      </c>
      <c r="AR3332" s="141">
        <v>0</v>
      </c>
      <c r="AS3332" s="143">
        <v>0</v>
      </c>
      <c r="AT3332" s="144">
        <v>0</v>
      </c>
      <c r="AU3332" s="141">
        <v>0</v>
      </c>
      <c r="AV3332" s="141">
        <v>0</v>
      </c>
      <c r="AW3332" s="143">
        <v>0</v>
      </c>
      <c r="AX3332"/>
      <c r="AY3332" s="146"/>
      <c r="AZ3332" s="1384"/>
      <c r="BA3332"/>
      <c r="BB3332"/>
      <c r="BC3332"/>
      <c r="BD3332"/>
      <c r="BE3332"/>
      <c r="BF3332"/>
      <c r="BG3332"/>
      <c r="BH3332"/>
      <c r="BI3332"/>
      <c r="BJ3332"/>
      <c r="BK3332"/>
      <c r="BL3332"/>
    </row>
    <row r="3333" spans="1:64" ht="12.75" customHeight="1" x14ac:dyDescent="0.3">
      <c r="A3333" s="15"/>
      <c r="B3333" s="561"/>
      <c r="C3333" s="922"/>
      <c r="D3333" s="922"/>
      <c r="E3333" s="561"/>
      <c r="F3333" s="922"/>
      <c r="G3333" s="923"/>
      <c r="H3333" s="924"/>
      <c r="I3333" s="925"/>
      <c r="J3333" s="926"/>
      <c r="K3333" s="198" t="s">
        <v>74</v>
      </c>
      <c r="L3333" s="241">
        <v>0</v>
      </c>
      <c r="M3333" s="242">
        <v>0</v>
      </c>
      <c r="N3333" s="201">
        <v>0</v>
      </c>
      <c r="O3333" s="202">
        <v>0</v>
      </c>
      <c r="P3333" s="202">
        <v>0</v>
      </c>
      <c r="Q3333" s="202">
        <v>0</v>
      </c>
      <c r="R3333" s="202">
        <v>0</v>
      </c>
      <c r="S3333" s="202">
        <v>0</v>
      </c>
      <c r="T3333" s="203"/>
      <c r="U3333" s="135">
        <v>0</v>
      </c>
      <c r="V3333" s="135">
        <v>0</v>
      </c>
      <c r="W3333" s="202">
        <v>0</v>
      </c>
      <c r="X3333" s="202">
        <v>0</v>
      </c>
      <c r="Y3333" s="203"/>
      <c r="Z3333" s="135">
        <v>0</v>
      </c>
      <c r="AA3333" s="204">
        <v>0</v>
      </c>
      <c r="AB3333" s="202">
        <v>0</v>
      </c>
      <c r="AC3333" s="202">
        <v>0</v>
      </c>
      <c r="AD3333" s="202">
        <v>0</v>
      </c>
      <c r="AE3333" s="202">
        <v>0</v>
      </c>
      <c r="AF3333" s="202">
        <v>0</v>
      </c>
      <c r="AG3333" s="203"/>
      <c r="AH3333" s="135">
        <v>0</v>
      </c>
      <c r="AI3333" s="135">
        <v>0</v>
      </c>
      <c r="AJ3333" s="202">
        <v>0</v>
      </c>
      <c r="AK3333" s="202">
        <v>0</v>
      </c>
      <c r="AL3333" s="203"/>
      <c r="AM3333" s="205">
        <v>0</v>
      </c>
      <c r="AN3333" s="119">
        <v>0</v>
      </c>
      <c r="AO3333" s="120">
        <v>0</v>
      </c>
      <c r="AP3333" s="39">
        <v>0</v>
      </c>
      <c r="AQ3333" s="141">
        <v>0</v>
      </c>
      <c r="AR3333" s="141">
        <v>0</v>
      </c>
      <c r="AS3333" s="143">
        <v>0</v>
      </c>
      <c r="AT3333" s="144">
        <v>0</v>
      </c>
      <c r="AU3333" s="141">
        <v>0</v>
      </c>
      <c r="AV3333" s="141">
        <v>0</v>
      </c>
      <c r="AW3333" s="143">
        <v>0</v>
      </c>
      <c r="AY3333" s="146"/>
      <c r="AZ3333" s="1384"/>
    </row>
    <row r="3334" spans="1:64" ht="12.75" customHeight="1" x14ac:dyDescent="0.3">
      <c r="A3334" s="15"/>
      <c r="B3334" s="561"/>
      <c r="C3334" s="922"/>
      <c r="D3334" s="922"/>
      <c r="E3334" s="561"/>
      <c r="F3334" s="922"/>
      <c r="G3334" s="923"/>
      <c r="H3334" s="924"/>
      <c r="I3334" s="925"/>
      <c r="J3334" s="926"/>
      <c r="K3334" s="198" t="s">
        <v>75</v>
      </c>
      <c r="L3334" s="241">
        <v>0</v>
      </c>
      <c r="M3334" s="242">
        <v>0</v>
      </c>
      <c r="N3334" s="201">
        <v>0</v>
      </c>
      <c r="O3334" s="202">
        <v>0</v>
      </c>
      <c r="P3334" s="202">
        <v>0</v>
      </c>
      <c r="Q3334" s="202">
        <v>0</v>
      </c>
      <c r="R3334" s="202">
        <v>0</v>
      </c>
      <c r="S3334" s="202">
        <v>0</v>
      </c>
      <c r="T3334" s="203"/>
      <c r="U3334" s="135">
        <v>0</v>
      </c>
      <c r="V3334" s="135">
        <v>0</v>
      </c>
      <c r="W3334" s="202">
        <v>0</v>
      </c>
      <c r="X3334" s="202">
        <v>0</v>
      </c>
      <c r="Y3334" s="203"/>
      <c r="Z3334" s="135">
        <v>0</v>
      </c>
      <c r="AA3334" s="204">
        <v>0</v>
      </c>
      <c r="AB3334" s="202">
        <v>0</v>
      </c>
      <c r="AC3334" s="202">
        <v>0</v>
      </c>
      <c r="AD3334" s="202">
        <v>0</v>
      </c>
      <c r="AE3334" s="202">
        <v>0</v>
      </c>
      <c r="AF3334" s="202">
        <v>0</v>
      </c>
      <c r="AG3334" s="203"/>
      <c r="AH3334" s="135">
        <v>0</v>
      </c>
      <c r="AI3334" s="135">
        <v>0</v>
      </c>
      <c r="AJ3334" s="202">
        <v>0</v>
      </c>
      <c r="AK3334" s="202">
        <v>0</v>
      </c>
      <c r="AL3334" s="203"/>
      <c r="AM3334" s="205">
        <v>0</v>
      </c>
      <c r="AN3334" s="119">
        <v>0</v>
      </c>
      <c r="AO3334" s="120">
        <v>0</v>
      </c>
      <c r="AP3334" s="39">
        <v>0</v>
      </c>
      <c r="AQ3334" s="141">
        <v>0</v>
      </c>
      <c r="AR3334" s="141">
        <v>0</v>
      </c>
      <c r="AS3334" s="143">
        <v>0</v>
      </c>
      <c r="AT3334" s="144">
        <v>0</v>
      </c>
      <c r="AU3334" s="141">
        <v>0</v>
      </c>
      <c r="AV3334" s="141">
        <v>0</v>
      </c>
      <c r="AW3334" s="143">
        <v>0</v>
      </c>
      <c r="AY3334" s="146"/>
      <c r="AZ3334" s="1384"/>
    </row>
    <row r="3335" spans="1:64" ht="12.75" customHeight="1" x14ac:dyDescent="0.3">
      <c r="A3335" s="15"/>
      <c r="B3335" s="561"/>
      <c r="C3335" s="922"/>
      <c r="D3335" s="922"/>
      <c r="E3335" s="561"/>
      <c r="F3335" s="922"/>
      <c r="G3335" s="923"/>
      <c r="H3335" s="924"/>
      <c r="I3335" s="925"/>
      <c r="J3335" s="926"/>
      <c r="K3335" s="206" t="s">
        <v>76</v>
      </c>
      <c r="L3335" s="241">
        <v>0</v>
      </c>
      <c r="M3335" s="242">
        <v>0</v>
      </c>
      <c r="N3335" s="201">
        <v>0</v>
      </c>
      <c r="O3335" s="202">
        <v>0</v>
      </c>
      <c r="P3335" s="202">
        <v>0</v>
      </c>
      <c r="Q3335" s="202">
        <v>0</v>
      </c>
      <c r="R3335" s="202">
        <v>0</v>
      </c>
      <c r="S3335" s="202">
        <v>0</v>
      </c>
      <c r="T3335" s="203"/>
      <c r="U3335" s="135">
        <v>0</v>
      </c>
      <c r="V3335" s="135">
        <v>0</v>
      </c>
      <c r="W3335" s="202">
        <v>0</v>
      </c>
      <c r="X3335" s="202">
        <v>0</v>
      </c>
      <c r="Y3335" s="203"/>
      <c r="Z3335" s="135">
        <v>0</v>
      </c>
      <c r="AA3335" s="204">
        <v>0</v>
      </c>
      <c r="AB3335" s="202">
        <v>0</v>
      </c>
      <c r="AC3335" s="202">
        <v>0</v>
      </c>
      <c r="AD3335" s="202">
        <v>0</v>
      </c>
      <c r="AE3335" s="202">
        <v>0</v>
      </c>
      <c r="AF3335" s="202">
        <v>0</v>
      </c>
      <c r="AG3335" s="203"/>
      <c r="AH3335" s="135">
        <v>0</v>
      </c>
      <c r="AI3335" s="135">
        <v>0</v>
      </c>
      <c r="AJ3335" s="202">
        <v>0</v>
      </c>
      <c r="AK3335" s="202">
        <v>0</v>
      </c>
      <c r="AL3335" s="203"/>
      <c r="AM3335" s="205">
        <v>0</v>
      </c>
      <c r="AN3335" s="119">
        <v>0</v>
      </c>
      <c r="AO3335" s="120">
        <v>0</v>
      </c>
      <c r="AP3335" s="39">
        <v>0</v>
      </c>
      <c r="AQ3335" s="141">
        <v>0</v>
      </c>
      <c r="AR3335" s="141">
        <v>0</v>
      </c>
      <c r="AS3335" s="143">
        <v>0</v>
      </c>
      <c r="AT3335" s="144">
        <v>0</v>
      </c>
      <c r="AU3335" s="141">
        <v>0</v>
      </c>
      <c r="AV3335" s="141">
        <v>0</v>
      </c>
      <c r="AW3335" s="143">
        <v>0</v>
      </c>
      <c r="AY3335" s="146"/>
      <c r="AZ3335" s="1384"/>
    </row>
    <row r="3336" spans="1:64" ht="12.75" customHeight="1" x14ac:dyDescent="0.3">
      <c r="A3336" s="15"/>
      <c r="B3336" s="561"/>
      <c r="C3336" s="922"/>
      <c r="D3336" s="922"/>
      <c r="E3336" s="561"/>
      <c r="F3336" s="922"/>
      <c r="G3336" s="923"/>
      <c r="H3336" s="924"/>
      <c r="I3336" s="925"/>
      <c r="J3336" s="926"/>
      <c r="K3336" s="206"/>
      <c r="L3336" s="241"/>
      <c r="M3336" s="242"/>
      <c r="N3336" s="201"/>
      <c r="O3336" s="202"/>
      <c r="P3336" s="202"/>
      <c r="Q3336" s="202"/>
      <c r="R3336" s="202"/>
      <c r="S3336" s="202"/>
      <c r="T3336" s="224"/>
      <c r="U3336" s="133"/>
      <c r="V3336" s="133"/>
      <c r="W3336" s="134"/>
      <c r="X3336" s="134"/>
      <c r="Y3336" s="224"/>
      <c r="Z3336" s="135"/>
      <c r="AA3336" s="204"/>
      <c r="AB3336" s="202"/>
      <c r="AC3336" s="202"/>
      <c r="AD3336" s="202"/>
      <c r="AE3336" s="202"/>
      <c r="AF3336" s="202"/>
      <c r="AG3336" s="224"/>
      <c r="AH3336" s="133"/>
      <c r="AI3336" s="133"/>
      <c r="AJ3336" s="134"/>
      <c r="AK3336" s="134"/>
      <c r="AL3336" s="224"/>
      <c r="AM3336" s="205"/>
      <c r="AN3336" s="119"/>
      <c r="AO3336" s="120"/>
      <c r="AP3336" s="39"/>
      <c r="AQ3336" s="141"/>
      <c r="AR3336" s="141"/>
      <c r="AS3336" s="143"/>
      <c r="AU3336" s="141"/>
      <c r="AV3336" s="141"/>
      <c r="AW3336" s="143"/>
      <c r="AY3336" s="146"/>
      <c r="AZ3336" s="1384"/>
    </row>
    <row r="3337" spans="1:64" ht="12.75" customHeight="1" x14ac:dyDescent="0.3">
      <c r="A3337" s="15"/>
      <c r="B3337" s="561"/>
      <c r="C3337" s="922"/>
      <c r="D3337" s="922"/>
      <c r="E3337" s="561"/>
      <c r="F3337" s="922"/>
      <c r="G3337" s="923"/>
      <c r="H3337" s="924"/>
      <c r="I3337" s="925"/>
      <c r="J3337" s="926"/>
      <c r="K3337" s="206"/>
      <c r="L3337" s="241"/>
      <c r="M3337" s="242"/>
      <c r="N3337" s="201"/>
      <c r="O3337" s="202"/>
      <c r="P3337" s="202"/>
      <c r="Q3337" s="202"/>
      <c r="R3337" s="202"/>
      <c r="S3337" s="202"/>
      <c r="T3337" s="224"/>
      <c r="U3337" s="133"/>
      <c r="V3337" s="133"/>
      <c r="W3337" s="134"/>
      <c r="X3337" s="134"/>
      <c r="Y3337" s="224"/>
      <c r="Z3337" s="135"/>
      <c r="AA3337" s="204"/>
      <c r="AB3337" s="202"/>
      <c r="AC3337" s="202"/>
      <c r="AD3337" s="202"/>
      <c r="AE3337" s="202"/>
      <c r="AF3337" s="202"/>
      <c r="AG3337" s="224"/>
      <c r="AH3337" s="133"/>
      <c r="AI3337" s="133"/>
      <c r="AJ3337" s="134"/>
      <c r="AK3337" s="134"/>
      <c r="AL3337" s="224"/>
      <c r="AM3337" s="205"/>
      <c r="AN3337" s="119"/>
      <c r="AO3337" s="120"/>
      <c r="AP3337" s="39"/>
      <c r="AQ3337" s="141"/>
      <c r="AR3337" s="141"/>
      <c r="AS3337" s="143"/>
      <c r="AU3337" s="141"/>
      <c r="AV3337" s="141"/>
      <c r="AW3337" s="143"/>
      <c r="AY3337" s="146"/>
      <c r="AZ3337" s="1384"/>
    </row>
    <row r="3338" spans="1:64" ht="12.75" customHeight="1" x14ac:dyDescent="0.25">
      <c r="A3338" s="15"/>
      <c r="C3338" s="122"/>
      <c r="D3338" s="123"/>
      <c r="F3338" s="125"/>
      <c r="G3338" s="126"/>
      <c r="H3338" s="35"/>
      <c r="I3338" s="36"/>
      <c r="J3338" s="37"/>
      <c r="K3338" s="381" t="s">
        <v>3775</v>
      </c>
      <c r="L3338" s="199"/>
      <c r="M3338" s="200"/>
      <c r="N3338" s="201"/>
      <c r="O3338" s="202"/>
      <c r="P3338" s="202"/>
      <c r="Q3338" s="202"/>
      <c r="R3338" s="202"/>
      <c r="S3338" s="202"/>
      <c r="T3338" s="224"/>
      <c r="U3338" s="138"/>
      <c r="V3338" s="138"/>
      <c r="W3338" s="139"/>
      <c r="X3338" s="139"/>
      <c r="Y3338" s="224"/>
      <c r="Z3338" s="210"/>
      <c r="AA3338" s="204"/>
      <c r="AB3338" s="202"/>
      <c r="AC3338" s="202"/>
      <c r="AD3338" s="202"/>
      <c r="AE3338" s="202"/>
      <c r="AF3338" s="202"/>
      <c r="AG3338" s="224"/>
      <c r="AH3338" s="138"/>
      <c r="AI3338" s="138"/>
      <c r="AJ3338" s="139"/>
      <c r="AK3338" s="139"/>
      <c r="AL3338" s="224"/>
      <c r="AM3338" s="140"/>
      <c r="AN3338" s="211"/>
      <c r="AO3338" s="212"/>
      <c r="AP3338" s="39"/>
      <c r="AQ3338" s="141"/>
      <c r="AR3338" s="141"/>
      <c r="AS3338" s="143"/>
      <c r="AU3338" s="141"/>
      <c r="AV3338" s="141"/>
      <c r="AW3338" s="143"/>
      <c r="AY3338" s="146"/>
      <c r="AZ3338" s="1384"/>
    </row>
    <row r="3339" spans="1:64" x14ac:dyDescent="0.25">
      <c r="A3339" s="15"/>
      <c r="C3339" s="122"/>
      <c r="D3339" s="123"/>
      <c r="F3339" s="125"/>
      <c r="G3339" s="126"/>
      <c r="H3339" s="35"/>
      <c r="I3339" s="36"/>
      <c r="J3339" s="37"/>
      <c r="K3339" s="585" t="s">
        <v>3776</v>
      </c>
      <c r="L3339" s="199"/>
      <c r="M3339" s="200"/>
      <c r="N3339" s="201"/>
      <c r="O3339" s="202"/>
      <c r="P3339" s="202"/>
      <c r="Q3339" s="202"/>
      <c r="R3339" s="202"/>
      <c r="S3339" s="202"/>
      <c r="T3339" s="224"/>
      <c r="U3339" s="138"/>
      <c r="V3339" s="138"/>
      <c r="W3339" s="139"/>
      <c r="X3339" s="139"/>
      <c r="Y3339" s="224"/>
      <c r="Z3339" s="210"/>
      <c r="AA3339" s="204"/>
      <c r="AB3339" s="202"/>
      <c r="AC3339" s="202"/>
      <c r="AD3339" s="202"/>
      <c r="AE3339" s="202"/>
      <c r="AF3339" s="202"/>
      <c r="AG3339" s="224"/>
      <c r="AH3339" s="138"/>
      <c r="AI3339" s="138"/>
      <c r="AJ3339" s="139"/>
      <c r="AK3339" s="139"/>
      <c r="AL3339" s="224"/>
      <c r="AM3339" s="140"/>
      <c r="AN3339" s="211"/>
      <c r="AO3339" s="212"/>
      <c r="AP3339" s="39"/>
      <c r="AQ3339" s="141"/>
      <c r="AR3339" s="141"/>
      <c r="AS3339" s="143"/>
      <c r="AU3339" s="141"/>
      <c r="AV3339" s="141"/>
      <c r="AW3339" s="143"/>
      <c r="AY3339" s="146"/>
      <c r="AZ3339" s="1384"/>
    </row>
    <row r="3340" spans="1:64" ht="12.75" customHeight="1" x14ac:dyDescent="0.25">
      <c r="A3340" s="15"/>
      <c r="C3340" s="122"/>
      <c r="D3340" s="123"/>
      <c r="F3340" s="125"/>
      <c r="G3340" s="126"/>
      <c r="H3340" s="35"/>
      <c r="I3340" s="36"/>
      <c r="J3340" s="37"/>
      <c r="K3340" s="244"/>
      <c r="L3340" s="199"/>
      <c r="M3340" s="200"/>
      <c r="N3340" s="201"/>
      <c r="O3340" s="202"/>
      <c r="P3340" s="202"/>
      <c r="Q3340" s="202"/>
      <c r="R3340" s="202"/>
      <c r="S3340" s="202"/>
      <c r="T3340" s="224"/>
      <c r="U3340" s="138"/>
      <c r="V3340" s="138"/>
      <c r="W3340" s="139"/>
      <c r="X3340" s="139"/>
      <c r="Y3340" s="224"/>
      <c r="Z3340" s="210"/>
      <c r="AA3340" s="204"/>
      <c r="AB3340" s="202"/>
      <c r="AC3340" s="202"/>
      <c r="AD3340" s="202"/>
      <c r="AE3340" s="202"/>
      <c r="AF3340" s="202"/>
      <c r="AG3340" s="224"/>
      <c r="AH3340" s="138"/>
      <c r="AI3340" s="138"/>
      <c r="AJ3340" s="139"/>
      <c r="AK3340" s="139"/>
      <c r="AL3340" s="224"/>
      <c r="AM3340" s="140"/>
      <c r="AN3340" s="211"/>
      <c r="AO3340" s="212"/>
      <c r="AP3340" s="39"/>
      <c r="AQ3340" s="141"/>
      <c r="AR3340" s="141"/>
      <c r="AS3340" s="143"/>
      <c r="AU3340" s="141"/>
      <c r="AV3340" s="141"/>
      <c r="AW3340" s="143"/>
      <c r="AY3340" s="146"/>
      <c r="AZ3340" s="1384"/>
    </row>
    <row r="3341" spans="1:64" ht="35.1" customHeight="1" x14ac:dyDescent="0.25">
      <c r="A3341" s="15" t="s">
        <v>3501</v>
      </c>
      <c r="B3341" s="225">
        <v>15</v>
      </c>
      <c r="C3341" s="122" t="s">
        <v>1245</v>
      </c>
      <c r="D3341" s="357">
        <v>2019</v>
      </c>
      <c r="E3341" s="226" t="s">
        <v>407</v>
      </c>
      <c r="F3341" s="122"/>
      <c r="G3341" s="227">
        <v>3</v>
      </c>
      <c r="H3341" s="228" t="str">
        <f t="shared" si="2571"/>
        <v>075</v>
      </c>
      <c r="I3341" s="229" t="s">
        <v>1157</v>
      </c>
      <c r="J3341" s="492" t="s">
        <v>3777</v>
      </c>
      <c r="K3341" s="244" t="s">
        <v>3778</v>
      </c>
      <c r="L3341" s="199"/>
      <c r="M3341" s="200"/>
      <c r="N3341" s="587"/>
      <c r="O3341" s="588"/>
      <c r="P3341" s="588"/>
      <c r="Q3341" s="588"/>
      <c r="R3341" s="588"/>
      <c r="S3341" s="588"/>
      <c r="T3341" s="589"/>
      <c r="U3341" s="138"/>
      <c r="V3341" s="138"/>
      <c r="W3341" s="139"/>
      <c r="X3341" s="139"/>
      <c r="Y3341" s="589"/>
      <c r="Z3341" s="210"/>
      <c r="AA3341" s="204"/>
      <c r="AB3341" s="202"/>
      <c r="AC3341" s="202"/>
      <c r="AD3341" s="202"/>
      <c r="AE3341" s="202"/>
      <c r="AF3341" s="202"/>
      <c r="AG3341" s="589"/>
      <c r="AH3341" s="138"/>
      <c r="AI3341" s="138"/>
      <c r="AJ3341" s="139"/>
      <c r="AK3341" s="139"/>
      <c r="AL3341" s="589"/>
      <c r="AM3341" s="140"/>
      <c r="AN3341" s="211"/>
      <c r="AO3341" s="212"/>
      <c r="AP3341" s="39"/>
      <c r="AQ3341" s="141"/>
      <c r="AR3341" s="142"/>
      <c r="AS3341" s="143"/>
      <c r="AU3341" s="141"/>
      <c r="AV3341" s="142"/>
      <c r="AW3341" s="143"/>
      <c r="AY3341" s="146" t="str">
        <f>RIGHT(LEFT(I3341,3),2)&amp;"."&amp;RIGHT(LEFT(I3341,5),2)</f>
        <v>01.00</v>
      </c>
      <c r="AZ3341" s="1384" t="b">
        <f>COUNTIF('[1]Codes SEC'!$B$2:$B$250,Ministres!AY3341)&gt;0</f>
        <v>1</v>
      </c>
    </row>
    <row r="3342" spans="1:64" ht="12.75" customHeight="1" x14ac:dyDescent="0.25">
      <c r="A3342" s="356"/>
      <c r="B3342" s="225"/>
      <c r="C3342" s="122"/>
      <c r="D3342" s="357"/>
      <c r="E3342" s="226"/>
      <c r="F3342" s="122"/>
      <c r="G3342" s="227"/>
      <c r="H3342" s="228"/>
      <c r="I3342" s="229"/>
      <c r="J3342" s="492"/>
      <c r="K3342" s="452" t="s">
        <v>1160</v>
      </c>
      <c r="L3342" s="199">
        <v>424902</v>
      </c>
      <c r="M3342" s="1385">
        <v>488126</v>
      </c>
      <c r="N3342" s="562"/>
      <c r="O3342" s="563"/>
      <c r="P3342" s="563"/>
      <c r="Q3342" s="563"/>
      <c r="R3342" s="563"/>
      <c r="S3342" s="563"/>
      <c r="T3342" s="592"/>
      <c r="U3342" s="138"/>
      <c r="V3342" s="138"/>
      <c r="W3342" s="139"/>
      <c r="X3342" s="139"/>
      <c r="Y3342" s="592"/>
      <c r="Z3342" s="210"/>
      <c r="AA3342" s="204"/>
      <c r="AB3342" s="202"/>
      <c r="AC3342" s="202"/>
      <c r="AD3342" s="202"/>
      <c r="AE3342" s="202"/>
      <c r="AF3342" s="202"/>
      <c r="AG3342" s="592"/>
      <c r="AH3342" s="138"/>
      <c r="AI3342" s="138"/>
      <c r="AJ3342" s="139"/>
      <c r="AK3342" s="139"/>
      <c r="AL3342" s="592"/>
      <c r="AM3342" s="140"/>
      <c r="AN3342" s="119">
        <f t="shared" ref="AN3342:AN3346" si="2619">L3342+U3342+V3342+Z3342</f>
        <v>424902</v>
      </c>
      <c r="AO3342" s="120">
        <f t="shared" ref="AO3342:AO3346" si="2620">M3342+AH3342+AI3342+AM3342</f>
        <v>488126</v>
      </c>
      <c r="AP3342" s="39">
        <f>L3342</f>
        <v>424902</v>
      </c>
      <c r="AQ3342" s="141">
        <f>AN3342</f>
        <v>424902</v>
      </c>
      <c r="AR3342" s="142">
        <f>AQ3342-AP3342</f>
        <v>0</v>
      </c>
      <c r="AS3342" s="143">
        <f>AR3342/AP3342</f>
        <v>0</v>
      </c>
      <c r="AT3342" s="144">
        <f>M3342</f>
        <v>488126</v>
      </c>
      <c r="AU3342" s="141">
        <f>AO3342</f>
        <v>488126</v>
      </c>
      <c r="AV3342" s="142">
        <f>AU3342-AT3342</f>
        <v>0</v>
      </c>
      <c r="AW3342" s="143">
        <f>AV3342/AT3342</f>
        <v>0</v>
      </c>
      <c r="AY3342" s="146"/>
      <c r="AZ3342" s="1384"/>
    </row>
    <row r="3343" spans="1:64" ht="12.75" customHeight="1" x14ac:dyDescent="0.25">
      <c r="A3343" s="356"/>
      <c r="B3343" s="225"/>
      <c r="C3343" s="122"/>
      <c r="D3343" s="357"/>
      <c r="E3343" s="226"/>
      <c r="F3343" s="122"/>
      <c r="G3343" s="227"/>
      <c r="H3343" s="228"/>
      <c r="I3343" s="229"/>
      <c r="J3343" s="492"/>
      <c r="K3343" s="452" t="s">
        <v>1161</v>
      </c>
      <c r="L3343" s="199">
        <v>78431</v>
      </c>
      <c r="M3343" s="1385">
        <v>78431</v>
      </c>
      <c r="N3343" s="562"/>
      <c r="O3343" s="563"/>
      <c r="P3343" s="563"/>
      <c r="Q3343" s="563"/>
      <c r="R3343" s="563"/>
      <c r="S3343" s="563"/>
      <c r="T3343" s="592"/>
      <c r="U3343" s="138"/>
      <c r="V3343" s="138"/>
      <c r="W3343" s="139"/>
      <c r="X3343" s="139"/>
      <c r="Y3343" s="592"/>
      <c r="Z3343" s="210"/>
      <c r="AA3343" s="204"/>
      <c r="AB3343" s="202"/>
      <c r="AC3343" s="202"/>
      <c r="AD3343" s="202"/>
      <c r="AE3343" s="202"/>
      <c r="AF3343" s="202"/>
      <c r="AG3343" s="592"/>
      <c r="AH3343" s="138"/>
      <c r="AI3343" s="138"/>
      <c r="AJ3343" s="139"/>
      <c r="AK3343" s="139"/>
      <c r="AL3343" s="592"/>
      <c r="AM3343" s="140"/>
      <c r="AN3343" s="119">
        <f t="shared" si="2619"/>
        <v>78431</v>
      </c>
      <c r="AO3343" s="120">
        <f t="shared" si="2620"/>
        <v>78431</v>
      </c>
      <c r="AP3343" s="39">
        <f>L3343</f>
        <v>78431</v>
      </c>
      <c r="AQ3343" s="141">
        <f>AN3343</f>
        <v>78431</v>
      </c>
      <c r="AR3343" s="142">
        <f>AQ3343-AP3343</f>
        <v>0</v>
      </c>
      <c r="AS3343" s="143">
        <f>AR3343/AP3343</f>
        <v>0</v>
      </c>
      <c r="AT3343" s="144">
        <f>M3343</f>
        <v>78431</v>
      </c>
      <c r="AU3343" s="141">
        <f>AO3343</f>
        <v>78431</v>
      </c>
      <c r="AV3343" s="142">
        <f>AU3343-AT3343</f>
        <v>0</v>
      </c>
      <c r="AW3343" s="143">
        <f>AV3343/AT3343</f>
        <v>0</v>
      </c>
      <c r="AY3343" s="146"/>
      <c r="AZ3343" s="1384"/>
    </row>
    <row r="3344" spans="1:64" ht="12.75" customHeight="1" x14ac:dyDescent="0.25">
      <c r="A3344" s="356"/>
      <c r="B3344" s="225"/>
      <c r="C3344" s="122"/>
      <c r="D3344" s="357"/>
      <c r="E3344" s="226"/>
      <c r="F3344" s="122"/>
      <c r="G3344" s="227"/>
      <c r="H3344" s="228"/>
      <c r="I3344" s="229"/>
      <c r="J3344" s="492"/>
      <c r="K3344" s="452" t="s">
        <v>1162</v>
      </c>
      <c r="L3344" s="199">
        <v>503333</v>
      </c>
      <c r="M3344" s="200">
        <v>566557</v>
      </c>
      <c r="N3344" s="562"/>
      <c r="O3344" s="563"/>
      <c r="P3344" s="563"/>
      <c r="Q3344" s="563"/>
      <c r="R3344" s="563"/>
      <c r="S3344" s="563"/>
      <c r="T3344" s="592"/>
      <c r="U3344" s="138">
        <f t="shared" ref="U3344:Z3344" si="2621">U3342+U3343</f>
        <v>0</v>
      </c>
      <c r="V3344" s="138">
        <f t="shared" si="2621"/>
        <v>0</v>
      </c>
      <c r="W3344" s="139"/>
      <c r="X3344" s="139"/>
      <c r="Y3344" s="592"/>
      <c r="Z3344" s="210">
        <f t="shared" si="2621"/>
        <v>0</v>
      </c>
      <c r="AA3344" s="204"/>
      <c r="AB3344" s="202"/>
      <c r="AC3344" s="202"/>
      <c r="AD3344" s="202"/>
      <c r="AE3344" s="202"/>
      <c r="AF3344" s="202"/>
      <c r="AG3344" s="592"/>
      <c r="AH3344" s="138">
        <f t="shared" ref="AH3344:AM3344" si="2622">AH3342+AH3343</f>
        <v>0</v>
      </c>
      <c r="AI3344" s="138">
        <f t="shared" si="2622"/>
        <v>0</v>
      </c>
      <c r="AJ3344" s="139"/>
      <c r="AK3344" s="139"/>
      <c r="AL3344" s="592"/>
      <c r="AM3344" s="140">
        <f t="shared" si="2622"/>
        <v>0</v>
      </c>
      <c r="AN3344" s="119">
        <f t="shared" si="2619"/>
        <v>503333</v>
      </c>
      <c r="AO3344" s="120">
        <f t="shared" si="2620"/>
        <v>566557</v>
      </c>
      <c r="AP3344" s="39">
        <f>AP3342+AP3343</f>
        <v>503333</v>
      </c>
      <c r="AQ3344" s="141">
        <f>AQ3342+AQ3343</f>
        <v>503333</v>
      </c>
      <c r="AR3344" s="142">
        <f>AR3342+AR3343</f>
        <v>0</v>
      </c>
      <c r="AS3344" s="143">
        <f>AR3344/AP3344</f>
        <v>0</v>
      </c>
      <c r="AT3344" s="144">
        <f>AT3342+AT3343</f>
        <v>566557</v>
      </c>
      <c r="AU3344" s="141">
        <f>AU3342+AU3343</f>
        <v>566557</v>
      </c>
      <c r="AV3344" s="142">
        <f>AV3342+AV3343</f>
        <v>0</v>
      </c>
      <c r="AW3344" s="143">
        <f>AV3344/AT3344</f>
        <v>0</v>
      </c>
      <c r="AY3344" s="146"/>
      <c r="AZ3344" s="1384"/>
    </row>
    <row r="3345" spans="1:64" ht="12.75" customHeight="1" x14ac:dyDescent="0.25">
      <c r="A3345" s="356"/>
      <c r="B3345" s="225"/>
      <c r="C3345" s="122"/>
      <c r="D3345" s="357"/>
      <c r="E3345" s="226"/>
      <c r="F3345" s="122">
        <v>13</v>
      </c>
      <c r="G3345" s="227"/>
      <c r="H3345" s="228"/>
      <c r="I3345" s="229"/>
      <c r="J3345" s="492"/>
      <c r="K3345" s="118" t="s">
        <v>1163</v>
      </c>
      <c r="L3345" s="128">
        <v>111635</v>
      </c>
      <c r="M3345" s="1386">
        <v>71635</v>
      </c>
      <c r="N3345" s="562"/>
      <c r="O3345" s="563"/>
      <c r="P3345" s="563"/>
      <c r="Q3345" s="563"/>
      <c r="R3345" s="563"/>
      <c r="S3345" s="563"/>
      <c r="T3345" s="592" t="str">
        <f>IF(SUM(N3345:S3345)=U3345,"OK",SUM(N3345:S3345)-U3345)</f>
        <v>OK</v>
      </c>
      <c r="U3345" s="138"/>
      <c r="V3345" s="138"/>
      <c r="W3345" s="139"/>
      <c r="X3345" s="139"/>
      <c r="Y3345" s="592" t="str">
        <f>IF(SUM(W3345:X3345)=Z3345,"OK",SUM(W3345:X3345)-Z3345)</f>
        <v>OK</v>
      </c>
      <c r="Z3345" s="210"/>
      <c r="AA3345" s="204"/>
      <c r="AB3345" s="202"/>
      <c r="AC3345" s="202"/>
      <c r="AD3345" s="202"/>
      <c r="AE3345" s="202"/>
      <c r="AF3345" s="202"/>
      <c r="AG3345" s="592" t="str">
        <f>IF(SUM(AA3345:AF3345)=AH3345,"OK",SUM(AA3345:AF3345)-AH3345)</f>
        <v>OK</v>
      </c>
      <c r="AH3345" s="138"/>
      <c r="AI3345" s="138"/>
      <c r="AJ3345" s="139"/>
      <c r="AK3345" s="139"/>
      <c r="AL3345" s="592" t="str">
        <f>IF(SUM(AJ3345:AK3345)=AM3345,"OK",SUM(AJ3345:AK3345)-AM3345)</f>
        <v>OK</v>
      </c>
      <c r="AM3345" s="140"/>
      <c r="AN3345" s="119">
        <f t="shared" si="2619"/>
        <v>111635</v>
      </c>
      <c r="AO3345" s="120">
        <f t="shared" si="2620"/>
        <v>71635</v>
      </c>
      <c r="AP3345" s="39">
        <f>L3345</f>
        <v>111635</v>
      </c>
      <c r="AQ3345" s="141">
        <f>AN3345</f>
        <v>111635</v>
      </c>
      <c r="AR3345" s="142">
        <f>AQ3345-AP3345</f>
        <v>0</v>
      </c>
      <c r="AS3345" s="143">
        <f>AR3345/AP3345</f>
        <v>0</v>
      </c>
      <c r="AT3345" s="144">
        <f>M3345</f>
        <v>71635</v>
      </c>
      <c r="AU3345" s="141">
        <f>AO3345</f>
        <v>71635</v>
      </c>
      <c r="AV3345" s="142">
        <f>AU3345-AT3345</f>
        <v>0</v>
      </c>
      <c r="AW3345" s="143">
        <f>AV3345/AT3345</f>
        <v>0</v>
      </c>
      <c r="AY3345" s="146"/>
      <c r="AZ3345" s="1384"/>
    </row>
    <row r="3346" spans="1:64" ht="12.75" customHeight="1" x14ac:dyDescent="0.25">
      <c r="A3346" s="356"/>
      <c r="B3346" s="225"/>
      <c r="C3346" s="122"/>
      <c r="D3346" s="357"/>
      <c r="E3346" s="226"/>
      <c r="F3346" s="122"/>
      <c r="G3346" s="227"/>
      <c r="H3346" s="228"/>
      <c r="I3346" s="229"/>
      <c r="J3346" s="492"/>
      <c r="K3346" s="206" t="s">
        <v>1164</v>
      </c>
      <c r="L3346" s="199">
        <v>391698</v>
      </c>
      <c r="M3346" s="200">
        <v>494922</v>
      </c>
      <c r="N3346" s="562"/>
      <c r="O3346" s="563"/>
      <c r="P3346" s="563"/>
      <c r="Q3346" s="563"/>
      <c r="R3346" s="563"/>
      <c r="S3346" s="563"/>
      <c r="T3346" s="592"/>
      <c r="U3346" s="138">
        <f t="shared" ref="U3346:Z3346" si="2623">U3344-U3345</f>
        <v>0</v>
      </c>
      <c r="V3346" s="138">
        <f t="shared" si="2623"/>
        <v>0</v>
      </c>
      <c r="W3346" s="139"/>
      <c r="X3346" s="139"/>
      <c r="Y3346" s="592"/>
      <c r="Z3346" s="210">
        <f t="shared" si="2623"/>
        <v>0</v>
      </c>
      <c r="AA3346" s="204"/>
      <c r="AB3346" s="202"/>
      <c r="AC3346" s="202"/>
      <c r="AD3346" s="202"/>
      <c r="AE3346" s="202"/>
      <c r="AF3346" s="202"/>
      <c r="AG3346" s="592"/>
      <c r="AH3346" s="138">
        <f t="shared" ref="AH3346:AM3346" si="2624">AH3344-AH3345</f>
        <v>0</v>
      </c>
      <c r="AI3346" s="138">
        <f t="shared" si="2624"/>
        <v>0</v>
      </c>
      <c r="AJ3346" s="139"/>
      <c r="AK3346" s="139"/>
      <c r="AL3346" s="592"/>
      <c r="AM3346" s="140">
        <f t="shared" si="2624"/>
        <v>0</v>
      </c>
      <c r="AN3346" s="119">
        <f t="shared" si="2619"/>
        <v>391698</v>
      </c>
      <c r="AO3346" s="120">
        <f t="shared" si="2620"/>
        <v>494922</v>
      </c>
      <c r="AP3346" s="39">
        <f>AP3344-AP3345</f>
        <v>391698</v>
      </c>
      <c r="AQ3346" s="141">
        <f>AQ3344-AQ3345</f>
        <v>391698</v>
      </c>
      <c r="AR3346" s="142">
        <f>AR3344-AR3345</f>
        <v>0</v>
      </c>
      <c r="AS3346" s="143">
        <f>AR3346/AP3346</f>
        <v>0</v>
      </c>
      <c r="AT3346" s="144">
        <f>AT3344-AT3345</f>
        <v>494922</v>
      </c>
      <c r="AU3346" s="141">
        <f>AU3344-AU3345</f>
        <v>494922</v>
      </c>
      <c r="AV3346" s="142">
        <f>AV3344-AV3345</f>
        <v>0</v>
      </c>
      <c r="AW3346" s="143">
        <f>AV3346/AT3346</f>
        <v>0</v>
      </c>
      <c r="AY3346" s="146"/>
      <c r="AZ3346" s="1384"/>
    </row>
    <row r="3347" spans="1:64" ht="12.75" customHeight="1" x14ac:dyDescent="0.25">
      <c r="A3347" s="15"/>
      <c r="C3347" s="122"/>
      <c r="D3347" s="123"/>
      <c r="F3347" s="125"/>
      <c r="G3347" s="126"/>
      <c r="H3347" s="35"/>
      <c r="I3347" s="36"/>
      <c r="J3347" s="37"/>
      <c r="K3347" s="456"/>
      <c r="L3347" s="199"/>
      <c r="M3347" s="200"/>
      <c r="N3347" s="201"/>
      <c r="O3347" s="202"/>
      <c r="P3347" s="202"/>
      <c r="Q3347" s="202"/>
      <c r="R3347" s="202"/>
      <c r="S3347" s="202"/>
      <c r="T3347" s="224"/>
      <c r="U3347" s="138"/>
      <c r="V3347" s="138"/>
      <c r="W3347" s="139"/>
      <c r="X3347" s="139"/>
      <c r="Y3347" s="224"/>
      <c r="Z3347" s="210"/>
      <c r="AA3347" s="204"/>
      <c r="AB3347" s="202"/>
      <c r="AC3347" s="202"/>
      <c r="AD3347" s="202"/>
      <c r="AE3347" s="202"/>
      <c r="AF3347" s="202"/>
      <c r="AG3347" s="224"/>
      <c r="AH3347" s="138"/>
      <c r="AI3347" s="138"/>
      <c r="AJ3347" s="139"/>
      <c r="AK3347" s="139"/>
      <c r="AL3347" s="224"/>
      <c r="AM3347" s="140"/>
      <c r="AN3347" s="211"/>
      <c r="AO3347" s="212"/>
      <c r="AP3347" s="39"/>
      <c r="AQ3347" s="141"/>
      <c r="AR3347" s="141"/>
      <c r="AS3347" s="143"/>
      <c r="AU3347" s="141"/>
      <c r="AV3347" s="141"/>
      <c r="AW3347" s="143"/>
      <c r="AY3347" s="146"/>
      <c r="AZ3347" s="1384"/>
    </row>
    <row r="3348" spans="1:64" ht="12.75" customHeight="1" x14ac:dyDescent="0.25">
      <c r="A3348" s="15"/>
      <c r="C3348" s="122"/>
      <c r="D3348" s="123"/>
      <c r="F3348" s="125"/>
      <c r="G3348" s="126"/>
      <c r="H3348" s="35"/>
      <c r="I3348" s="36"/>
      <c r="J3348" s="37"/>
      <c r="K3348" s="243" t="s">
        <v>65</v>
      </c>
      <c r="L3348" s="199"/>
      <c r="M3348" s="200"/>
      <c r="N3348" s="201"/>
      <c r="O3348" s="202"/>
      <c r="P3348" s="202"/>
      <c r="Q3348" s="202"/>
      <c r="R3348" s="202"/>
      <c r="S3348" s="202"/>
      <c r="T3348" s="224"/>
      <c r="U3348" s="138"/>
      <c r="V3348" s="138"/>
      <c r="W3348" s="139"/>
      <c r="X3348" s="139"/>
      <c r="Y3348" s="224"/>
      <c r="Z3348" s="210"/>
      <c r="AA3348" s="204"/>
      <c r="AB3348" s="202"/>
      <c r="AC3348" s="202"/>
      <c r="AD3348" s="202"/>
      <c r="AE3348" s="202"/>
      <c r="AF3348" s="202"/>
      <c r="AG3348" s="224"/>
      <c r="AH3348" s="138"/>
      <c r="AI3348" s="138"/>
      <c r="AJ3348" s="139"/>
      <c r="AK3348" s="139"/>
      <c r="AL3348" s="224"/>
      <c r="AM3348" s="140"/>
      <c r="AN3348" s="211"/>
      <c r="AO3348" s="212"/>
      <c r="AP3348" s="39"/>
      <c r="AQ3348" s="141"/>
      <c r="AR3348" s="141"/>
      <c r="AS3348" s="143"/>
      <c r="AU3348" s="141"/>
      <c r="AV3348" s="141"/>
      <c r="AW3348" s="143"/>
      <c r="AY3348" s="146"/>
      <c r="AZ3348" s="1384"/>
    </row>
    <row r="3349" spans="1:64" ht="12.75" customHeight="1" x14ac:dyDescent="0.25">
      <c r="A3349" s="15"/>
      <c r="C3349" s="122"/>
      <c r="D3349" s="123"/>
      <c r="F3349" s="125"/>
      <c r="G3349" s="126"/>
      <c r="H3349" s="35"/>
      <c r="I3349" s="36"/>
      <c r="J3349" s="37"/>
      <c r="K3349" s="244"/>
      <c r="L3349" s="199"/>
      <c r="M3349" s="200"/>
      <c r="N3349" s="201"/>
      <c r="O3349" s="202"/>
      <c r="P3349" s="202"/>
      <c r="Q3349" s="202"/>
      <c r="R3349" s="202"/>
      <c r="S3349" s="202"/>
      <c r="T3349" s="224"/>
      <c r="U3349" s="138"/>
      <c r="V3349" s="138"/>
      <c r="W3349" s="139"/>
      <c r="X3349" s="139"/>
      <c r="Y3349" s="224"/>
      <c r="Z3349" s="210"/>
      <c r="AA3349" s="204"/>
      <c r="AB3349" s="202"/>
      <c r="AC3349" s="202"/>
      <c r="AD3349" s="202"/>
      <c r="AE3349" s="202"/>
      <c r="AF3349" s="202"/>
      <c r="AG3349" s="224"/>
      <c r="AH3349" s="138"/>
      <c r="AI3349" s="138"/>
      <c r="AJ3349" s="139"/>
      <c r="AK3349" s="139"/>
      <c r="AL3349" s="224"/>
      <c r="AM3349" s="140"/>
      <c r="AN3349" s="211"/>
      <c r="AO3349" s="212"/>
      <c r="AP3349" s="39"/>
      <c r="AQ3349" s="141"/>
      <c r="AR3349" s="141"/>
      <c r="AS3349" s="143"/>
      <c r="AU3349" s="141"/>
      <c r="AV3349" s="141"/>
      <c r="AW3349" s="143"/>
      <c r="AY3349" s="146"/>
      <c r="AZ3349" s="1384"/>
    </row>
    <row r="3350" spans="1:64" ht="35.1" customHeight="1" x14ac:dyDescent="0.25">
      <c r="A3350" s="15" t="s">
        <v>3501</v>
      </c>
      <c r="B3350" s="225">
        <v>15</v>
      </c>
      <c r="C3350" s="122" t="s">
        <v>1245</v>
      </c>
      <c r="D3350" s="357">
        <v>2019</v>
      </c>
      <c r="F3350" s="125"/>
      <c r="G3350" s="126" t="s">
        <v>859</v>
      </c>
      <c r="H3350" s="35" t="str">
        <f t="shared" ref="H3350:H3398" si="2625">LEFT(J3350,3)</f>
        <v>075</v>
      </c>
      <c r="I3350" s="36" t="s">
        <v>85</v>
      </c>
      <c r="J3350" s="37" t="s">
        <v>3779</v>
      </c>
      <c r="K3350" s="244" t="s">
        <v>3780</v>
      </c>
      <c r="L3350" s="199"/>
      <c r="M3350" s="200"/>
      <c r="N3350" s="201"/>
      <c r="O3350" s="202"/>
      <c r="P3350" s="202"/>
      <c r="Q3350" s="202"/>
      <c r="R3350" s="202"/>
      <c r="S3350" s="202"/>
      <c r="T3350" s="224"/>
      <c r="U3350" s="138"/>
      <c r="V3350" s="138"/>
      <c r="W3350" s="139"/>
      <c r="X3350" s="139"/>
      <c r="Y3350" s="224"/>
      <c r="Z3350" s="210"/>
      <c r="AA3350" s="204"/>
      <c r="AB3350" s="202"/>
      <c r="AC3350" s="202"/>
      <c r="AD3350" s="202"/>
      <c r="AE3350" s="202"/>
      <c r="AF3350" s="202"/>
      <c r="AG3350" s="224"/>
      <c r="AH3350" s="138"/>
      <c r="AI3350" s="138"/>
      <c r="AJ3350" s="139"/>
      <c r="AK3350" s="139"/>
      <c r="AL3350" s="224"/>
      <c r="AM3350" s="140"/>
      <c r="AN3350" s="211"/>
      <c r="AO3350" s="212"/>
      <c r="AP3350" s="39"/>
      <c r="AQ3350" s="141"/>
      <c r="AR3350" s="141"/>
      <c r="AS3350" s="143"/>
      <c r="AU3350" s="141"/>
      <c r="AV3350" s="141"/>
      <c r="AW3350" s="143"/>
      <c r="AY3350" s="146" t="str">
        <f>RIGHT(LEFT(I3350,3),2)&amp;"."&amp;RIGHT(LEFT(I3350,5),2)</f>
        <v>11.00</v>
      </c>
      <c r="AZ3350" s="1384" t="b">
        <f>COUNTIF('[1]Codes SEC'!$B$2:$B$250,Ministres!AY3350)&gt;0</f>
        <v>1</v>
      </c>
    </row>
    <row r="3351" spans="1:64" ht="64.8" x14ac:dyDescent="0.25">
      <c r="A3351" s="15"/>
      <c r="C3351" s="122"/>
      <c r="D3351" s="123"/>
      <c r="F3351" s="125"/>
      <c r="G3351" s="126"/>
      <c r="H3351" s="35"/>
      <c r="I3351" s="234" t="s">
        <v>88</v>
      </c>
      <c r="J3351" s="37"/>
      <c r="K3351" s="235"/>
      <c r="L3351" s="232"/>
      <c r="M3351" s="233"/>
      <c r="N3351" s="130"/>
      <c r="O3351" s="131"/>
      <c r="P3351" s="131"/>
      <c r="Q3351" s="131"/>
      <c r="R3351" s="131"/>
      <c r="S3351" s="131"/>
      <c r="T3351" s="132"/>
      <c r="U3351" s="138"/>
      <c r="V3351" s="138"/>
      <c r="W3351" s="139"/>
      <c r="X3351" s="139"/>
      <c r="Y3351" s="132"/>
      <c r="Z3351" s="210"/>
      <c r="AA3351" s="204"/>
      <c r="AB3351" s="202"/>
      <c r="AC3351" s="202"/>
      <c r="AD3351" s="202"/>
      <c r="AE3351" s="202"/>
      <c r="AF3351" s="202"/>
      <c r="AG3351" s="132"/>
      <c r="AH3351" s="138"/>
      <c r="AI3351" s="138"/>
      <c r="AJ3351" s="139"/>
      <c r="AK3351" s="139"/>
      <c r="AL3351" s="132"/>
      <c r="AM3351" s="140"/>
      <c r="AN3351" s="211"/>
      <c r="AO3351" s="212"/>
      <c r="AP3351" s="39"/>
      <c r="AQ3351" s="141"/>
      <c r="AR3351" s="142"/>
      <c r="AS3351" s="143"/>
      <c r="AU3351" s="141"/>
      <c r="AV3351" s="142"/>
      <c r="AW3351" s="143"/>
      <c r="AY3351" s="146"/>
      <c r="AZ3351" s="1384"/>
    </row>
    <row r="3352" spans="1:64" ht="35.1" customHeight="1" x14ac:dyDescent="0.25">
      <c r="A3352" s="15" t="s">
        <v>3501</v>
      </c>
      <c r="B3352" s="225">
        <v>15</v>
      </c>
      <c r="C3352" s="122" t="s">
        <v>1245</v>
      </c>
      <c r="D3352" s="357">
        <v>2019</v>
      </c>
      <c r="F3352" s="125"/>
      <c r="G3352" s="126">
        <v>1</v>
      </c>
      <c r="H3352" s="35" t="str">
        <f t="shared" si="2625"/>
        <v>075</v>
      </c>
      <c r="I3352" s="36" t="s">
        <v>96</v>
      </c>
      <c r="J3352" s="37" t="s">
        <v>3781</v>
      </c>
      <c r="K3352" s="244" t="s">
        <v>3782</v>
      </c>
      <c r="L3352" s="199"/>
      <c r="M3352" s="200"/>
      <c r="N3352" s="201"/>
      <c r="O3352" s="202"/>
      <c r="P3352" s="202"/>
      <c r="Q3352" s="202"/>
      <c r="R3352" s="202"/>
      <c r="S3352" s="202"/>
      <c r="T3352" s="224"/>
      <c r="U3352" s="138"/>
      <c r="V3352" s="138"/>
      <c r="W3352" s="139"/>
      <c r="X3352" s="139"/>
      <c r="Y3352" s="224"/>
      <c r="Z3352" s="210"/>
      <c r="AA3352" s="204"/>
      <c r="AB3352" s="202"/>
      <c r="AC3352" s="202"/>
      <c r="AD3352" s="202"/>
      <c r="AE3352" s="202"/>
      <c r="AF3352" s="202"/>
      <c r="AG3352" s="224"/>
      <c r="AH3352" s="138"/>
      <c r="AI3352" s="138"/>
      <c r="AJ3352" s="139"/>
      <c r="AK3352" s="139"/>
      <c r="AL3352" s="224"/>
      <c r="AM3352" s="140"/>
      <c r="AN3352" s="211"/>
      <c r="AO3352" s="212"/>
      <c r="AP3352" s="39"/>
      <c r="AQ3352" s="141"/>
      <c r="AR3352" s="141"/>
      <c r="AS3352" s="143"/>
      <c r="AU3352" s="141"/>
      <c r="AV3352" s="141"/>
      <c r="AW3352" s="143"/>
      <c r="AY3352" s="146" t="str">
        <f t="shared" ref="AY3352:AY3372" si="2626">RIGHT(LEFT(I3352,3),2)&amp;"."&amp;RIGHT(LEFT(I3352,5),2)</f>
        <v>12.11</v>
      </c>
      <c r="AZ3352" s="1384" t="b">
        <f>COUNTIF('[1]Codes SEC'!$B$2:$B$250,Ministres!AY3352)&gt;0</f>
        <v>1</v>
      </c>
    </row>
    <row r="3353" spans="1:64" ht="35.1" customHeight="1" x14ac:dyDescent="0.25">
      <c r="A3353" s="15" t="s">
        <v>3501</v>
      </c>
      <c r="B3353" s="225">
        <v>15</v>
      </c>
      <c r="C3353" s="122" t="s">
        <v>1245</v>
      </c>
      <c r="D3353" s="357">
        <v>2019</v>
      </c>
      <c r="F3353" s="125"/>
      <c r="G3353" s="126">
        <v>1</v>
      </c>
      <c r="H3353" s="35" t="str">
        <f t="shared" si="2625"/>
        <v>075</v>
      </c>
      <c r="I3353" s="36" t="s">
        <v>163</v>
      </c>
      <c r="J3353" s="37" t="s">
        <v>3783</v>
      </c>
      <c r="K3353" s="244" t="s">
        <v>3784</v>
      </c>
      <c r="L3353" s="199"/>
      <c r="M3353" s="200"/>
      <c r="N3353" s="201"/>
      <c r="O3353" s="202"/>
      <c r="P3353" s="202"/>
      <c r="Q3353" s="202"/>
      <c r="R3353" s="202"/>
      <c r="S3353" s="202"/>
      <c r="T3353" s="224"/>
      <c r="U3353" s="138"/>
      <c r="V3353" s="138"/>
      <c r="W3353" s="139"/>
      <c r="X3353" s="139"/>
      <c r="Y3353" s="224"/>
      <c r="Z3353" s="210"/>
      <c r="AA3353" s="204"/>
      <c r="AB3353" s="202"/>
      <c r="AC3353" s="202"/>
      <c r="AD3353" s="202"/>
      <c r="AE3353" s="202"/>
      <c r="AF3353" s="202"/>
      <c r="AG3353" s="224"/>
      <c r="AH3353" s="138"/>
      <c r="AI3353" s="138"/>
      <c r="AJ3353" s="139"/>
      <c r="AK3353" s="139"/>
      <c r="AL3353" s="224"/>
      <c r="AM3353" s="140"/>
      <c r="AN3353" s="211"/>
      <c r="AO3353" s="212"/>
      <c r="AP3353" s="39"/>
      <c r="AQ3353" s="141"/>
      <c r="AR3353" s="141"/>
      <c r="AS3353" s="143"/>
      <c r="AU3353" s="141"/>
      <c r="AV3353" s="141"/>
      <c r="AW3353" s="143"/>
      <c r="AY3353" s="146" t="str">
        <f t="shared" si="2626"/>
        <v>12.21</v>
      </c>
      <c r="AZ3353" s="1384" t="b">
        <f>COUNTIF('[1]Codes SEC'!$B$2:$B$250,Ministres!AY3353)&gt;0</f>
        <v>1</v>
      </c>
    </row>
    <row r="3354" spans="1:64" ht="35.1" customHeight="1" x14ac:dyDescent="0.25">
      <c r="A3354" s="15" t="s">
        <v>3501</v>
      </c>
      <c r="B3354" s="225">
        <v>15</v>
      </c>
      <c r="C3354" s="122" t="s">
        <v>1245</v>
      </c>
      <c r="D3354" s="357">
        <v>2019</v>
      </c>
      <c r="F3354" s="125"/>
      <c r="G3354" s="126">
        <v>1</v>
      </c>
      <c r="H3354" s="35" t="str">
        <f t="shared" si="2625"/>
        <v>075</v>
      </c>
      <c r="I3354" s="36">
        <v>81410000</v>
      </c>
      <c r="J3354" s="37" t="s">
        <v>3785</v>
      </c>
      <c r="K3354" s="244" t="s">
        <v>3786</v>
      </c>
      <c r="L3354" s="199"/>
      <c r="M3354" s="200"/>
      <c r="N3354" s="201"/>
      <c r="O3354" s="202"/>
      <c r="P3354" s="202"/>
      <c r="Q3354" s="202"/>
      <c r="R3354" s="202"/>
      <c r="S3354" s="202"/>
      <c r="T3354" s="224"/>
      <c r="U3354" s="138"/>
      <c r="V3354" s="138"/>
      <c r="W3354" s="139"/>
      <c r="X3354" s="139"/>
      <c r="Y3354" s="224"/>
      <c r="Z3354" s="210"/>
      <c r="AA3354" s="204"/>
      <c r="AB3354" s="202"/>
      <c r="AC3354" s="202"/>
      <c r="AD3354" s="202"/>
      <c r="AE3354" s="202"/>
      <c r="AF3354" s="202"/>
      <c r="AG3354" s="224"/>
      <c r="AH3354" s="138"/>
      <c r="AI3354" s="138"/>
      <c r="AJ3354" s="139"/>
      <c r="AK3354" s="139"/>
      <c r="AL3354" s="224"/>
      <c r="AM3354" s="140"/>
      <c r="AN3354" s="211"/>
      <c r="AO3354" s="212"/>
      <c r="AP3354" s="39"/>
      <c r="AQ3354" s="141"/>
      <c r="AR3354" s="141"/>
      <c r="AS3354" s="143"/>
      <c r="AU3354" s="141"/>
      <c r="AV3354" s="141"/>
      <c r="AW3354" s="143"/>
      <c r="AY3354" s="146" t="str">
        <f t="shared" si="2626"/>
        <v>14.10</v>
      </c>
      <c r="AZ3354" s="1384" t="b">
        <f>COUNTIF('[1]Codes SEC'!$B$2:$B$250,Ministres!AY3354)&gt;0</f>
        <v>1</v>
      </c>
    </row>
    <row r="3355" spans="1:64" s="373" customFormat="1" ht="35.1" customHeight="1" x14ac:dyDescent="0.25">
      <c r="A3355" s="15" t="s">
        <v>3501</v>
      </c>
      <c r="B3355" s="225">
        <v>15</v>
      </c>
      <c r="C3355" s="122" t="s">
        <v>1245</v>
      </c>
      <c r="D3355" s="357">
        <v>2019</v>
      </c>
      <c r="E3355" s="124"/>
      <c r="F3355" s="125"/>
      <c r="G3355" s="126">
        <v>1</v>
      </c>
      <c r="H3355" s="35" t="str">
        <f t="shared" si="2625"/>
        <v>075</v>
      </c>
      <c r="I3355" s="36">
        <v>82140000</v>
      </c>
      <c r="J3355" s="37" t="s">
        <v>3787</v>
      </c>
      <c r="K3355" s="244" t="s">
        <v>3788</v>
      </c>
      <c r="L3355" s="199"/>
      <c r="M3355" s="200"/>
      <c r="N3355" s="201"/>
      <c r="O3355" s="202"/>
      <c r="P3355" s="202"/>
      <c r="Q3355" s="202"/>
      <c r="R3355" s="202"/>
      <c r="S3355" s="202"/>
      <c r="T3355" s="224"/>
      <c r="U3355" s="138"/>
      <c r="V3355" s="138"/>
      <c r="W3355" s="139"/>
      <c r="X3355" s="139"/>
      <c r="Y3355" s="224"/>
      <c r="Z3355" s="210"/>
      <c r="AA3355" s="204"/>
      <c r="AB3355" s="202"/>
      <c r="AC3355" s="202"/>
      <c r="AD3355" s="202"/>
      <c r="AE3355" s="202"/>
      <c r="AF3355" s="202"/>
      <c r="AG3355" s="224"/>
      <c r="AH3355" s="138"/>
      <c r="AI3355" s="138"/>
      <c r="AJ3355" s="139"/>
      <c r="AK3355" s="139"/>
      <c r="AL3355" s="224"/>
      <c r="AM3355" s="140"/>
      <c r="AN3355" s="211"/>
      <c r="AO3355" s="212"/>
      <c r="AP3355" s="39"/>
      <c r="AQ3355" s="141"/>
      <c r="AR3355" s="141"/>
      <c r="AS3355" s="143"/>
      <c r="AT3355" s="144"/>
      <c r="AU3355" s="141"/>
      <c r="AV3355" s="141"/>
      <c r="AW3355" s="143"/>
      <c r="AX3355"/>
      <c r="AY3355" s="146" t="str">
        <f t="shared" si="2626"/>
        <v>21.40</v>
      </c>
      <c r="AZ3355" s="1384" t="b">
        <f>COUNTIF('[1]Codes SEC'!$B$2:$B$250,Ministres!AY3355)&gt;0</f>
        <v>1</v>
      </c>
      <c r="BA3355"/>
      <c r="BB3355"/>
      <c r="BC3355"/>
      <c r="BD3355"/>
      <c r="BE3355"/>
      <c r="BF3355"/>
      <c r="BG3355"/>
      <c r="BH3355"/>
      <c r="BI3355"/>
      <c r="BJ3355"/>
      <c r="BK3355"/>
      <c r="BL3355"/>
    </row>
    <row r="3356" spans="1:64" s="373" customFormat="1" ht="35.1" customHeight="1" x14ac:dyDescent="0.25">
      <c r="A3356" s="15" t="s">
        <v>3501</v>
      </c>
      <c r="B3356" s="225">
        <v>15</v>
      </c>
      <c r="C3356" s="122" t="s">
        <v>1245</v>
      </c>
      <c r="D3356" s="357">
        <v>2019</v>
      </c>
      <c r="E3356" s="124"/>
      <c r="F3356" s="125"/>
      <c r="G3356" s="126">
        <v>1</v>
      </c>
      <c r="H3356" s="35" t="str">
        <f t="shared" si="2625"/>
        <v>075</v>
      </c>
      <c r="I3356" s="36" t="s">
        <v>322</v>
      </c>
      <c r="J3356" s="37" t="s">
        <v>3789</v>
      </c>
      <c r="K3356" s="244" t="s">
        <v>3790</v>
      </c>
      <c r="L3356" s="199"/>
      <c r="M3356" s="200"/>
      <c r="N3356" s="201"/>
      <c r="O3356" s="202"/>
      <c r="P3356" s="202"/>
      <c r="Q3356" s="202"/>
      <c r="R3356" s="202"/>
      <c r="S3356" s="202"/>
      <c r="T3356" s="224"/>
      <c r="U3356" s="138"/>
      <c r="V3356" s="138"/>
      <c r="W3356" s="139"/>
      <c r="X3356" s="139"/>
      <c r="Y3356" s="224"/>
      <c r="Z3356" s="210"/>
      <c r="AA3356" s="204"/>
      <c r="AB3356" s="202"/>
      <c r="AC3356" s="202"/>
      <c r="AD3356" s="202"/>
      <c r="AE3356" s="202"/>
      <c r="AF3356" s="202"/>
      <c r="AG3356" s="224"/>
      <c r="AH3356" s="138"/>
      <c r="AI3356" s="138"/>
      <c r="AJ3356" s="139"/>
      <c r="AK3356" s="139"/>
      <c r="AL3356" s="224"/>
      <c r="AM3356" s="140"/>
      <c r="AN3356" s="211"/>
      <c r="AO3356" s="212"/>
      <c r="AP3356" s="39"/>
      <c r="AQ3356" s="141"/>
      <c r="AR3356" s="141"/>
      <c r="AS3356" s="143"/>
      <c r="AT3356" s="144"/>
      <c r="AU3356" s="141"/>
      <c r="AV3356" s="141"/>
      <c r="AW3356" s="143"/>
      <c r="AX3356"/>
      <c r="AY3356" s="146" t="str">
        <f t="shared" si="2626"/>
        <v>31.22</v>
      </c>
      <c r="AZ3356" s="1384" t="b">
        <f>COUNTIF('[1]Codes SEC'!$B$2:$B$250,Ministres!AY3356)&gt;0</f>
        <v>1</v>
      </c>
      <c r="BA3356"/>
      <c r="BB3356"/>
      <c r="BC3356"/>
      <c r="BD3356"/>
      <c r="BE3356"/>
      <c r="BF3356"/>
      <c r="BG3356"/>
      <c r="BH3356"/>
      <c r="BI3356"/>
      <c r="BJ3356"/>
      <c r="BK3356"/>
      <c r="BL3356"/>
    </row>
    <row r="3357" spans="1:64" ht="35.1" customHeight="1" x14ac:dyDescent="0.25">
      <c r="A3357" s="15" t="s">
        <v>3501</v>
      </c>
      <c r="B3357" s="225">
        <v>15</v>
      </c>
      <c r="C3357" s="122" t="s">
        <v>1245</v>
      </c>
      <c r="D3357" s="357">
        <v>2019</v>
      </c>
      <c r="F3357" s="125"/>
      <c r="G3357" s="126">
        <v>1</v>
      </c>
      <c r="H3357" s="35" t="str">
        <f t="shared" si="2625"/>
        <v>075</v>
      </c>
      <c r="I3357" s="36" t="s">
        <v>322</v>
      </c>
      <c r="J3357" s="37" t="s">
        <v>3791</v>
      </c>
      <c r="K3357" s="244" t="s">
        <v>3792</v>
      </c>
      <c r="L3357" s="199"/>
      <c r="M3357" s="200"/>
      <c r="N3357" s="201"/>
      <c r="O3357" s="202"/>
      <c r="P3357" s="202"/>
      <c r="Q3357" s="202"/>
      <c r="R3357" s="202"/>
      <c r="S3357" s="202"/>
      <c r="T3357" s="224"/>
      <c r="U3357" s="138"/>
      <c r="V3357" s="138"/>
      <c r="W3357" s="139"/>
      <c r="X3357" s="139"/>
      <c r="Y3357" s="224"/>
      <c r="Z3357" s="210"/>
      <c r="AA3357" s="204"/>
      <c r="AB3357" s="202"/>
      <c r="AC3357" s="202"/>
      <c r="AD3357" s="202"/>
      <c r="AE3357" s="202"/>
      <c r="AF3357" s="202"/>
      <c r="AG3357" s="224"/>
      <c r="AH3357" s="138"/>
      <c r="AI3357" s="138"/>
      <c r="AJ3357" s="139"/>
      <c r="AK3357" s="139"/>
      <c r="AL3357" s="224"/>
      <c r="AM3357" s="140"/>
      <c r="AN3357" s="211"/>
      <c r="AO3357" s="212"/>
      <c r="AP3357" s="39"/>
      <c r="AQ3357" s="141"/>
      <c r="AR3357" s="141"/>
      <c r="AS3357" s="143"/>
      <c r="AU3357" s="141"/>
      <c r="AV3357" s="141"/>
      <c r="AW3357" s="143"/>
      <c r="AY3357" s="146" t="str">
        <f t="shared" si="2626"/>
        <v>31.22</v>
      </c>
      <c r="AZ3357" s="1384" t="b">
        <f>COUNTIF('[1]Codes SEC'!$B$2:$B$250,Ministres!AY3357)&gt;0</f>
        <v>1</v>
      </c>
    </row>
    <row r="3358" spans="1:64" ht="35.1" customHeight="1" x14ac:dyDescent="0.25">
      <c r="A3358" s="15" t="s">
        <v>3501</v>
      </c>
      <c r="B3358" s="225">
        <v>15</v>
      </c>
      <c r="C3358" s="122" t="s">
        <v>1245</v>
      </c>
      <c r="D3358" s="357">
        <v>2019</v>
      </c>
      <c r="F3358" s="125"/>
      <c r="G3358" s="126">
        <v>1</v>
      </c>
      <c r="H3358" s="35" t="str">
        <f t="shared" si="2625"/>
        <v>075</v>
      </c>
      <c r="I3358" s="36" t="s">
        <v>204</v>
      </c>
      <c r="J3358" s="37" t="s">
        <v>3793</v>
      </c>
      <c r="K3358" s="244" t="s">
        <v>3794</v>
      </c>
      <c r="L3358" s="199"/>
      <c r="M3358" s="200"/>
      <c r="N3358" s="201"/>
      <c r="O3358" s="202"/>
      <c r="P3358" s="202"/>
      <c r="Q3358" s="202"/>
      <c r="R3358" s="202"/>
      <c r="S3358" s="202"/>
      <c r="T3358" s="224"/>
      <c r="U3358" s="138"/>
      <c r="V3358" s="138"/>
      <c r="W3358" s="139"/>
      <c r="X3358" s="139"/>
      <c r="Y3358" s="224"/>
      <c r="Z3358" s="210"/>
      <c r="AA3358" s="204"/>
      <c r="AB3358" s="202"/>
      <c r="AC3358" s="202"/>
      <c r="AD3358" s="202"/>
      <c r="AE3358" s="202"/>
      <c r="AF3358" s="202"/>
      <c r="AG3358" s="224"/>
      <c r="AH3358" s="138"/>
      <c r="AI3358" s="138"/>
      <c r="AJ3358" s="139"/>
      <c r="AK3358" s="139"/>
      <c r="AL3358" s="224"/>
      <c r="AM3358" s="140"/>
      <c r="AN3358" s="211"/>
      <c r="AO3358" s="212"/>
      <c r="AP3358" s="39"/>
      <c r="AQ3358" s="141"/>
      <c r="AR3358" s="141"/>
      <c r="AS3358" s="143"/>
      <c r="AU3358" s="141"/>
      <c r="AV3358" s="141"/>
      <c r="AW3358" s="143"/>
      <c r="AY3358" s="146" t="str">
        <f t="shared" si="2626"/>
        <v>31.32</v>
      </c>
      <c r="AZ3358" s="1384" t="b">
        <f>COUNTIF('[1]Codes SEC'!$B$2:$B$250,Ministres!AY3358)&gt;0</f>
        <v>1</v>
      </c>
    </row>
    <row r="3359" spans="1:64" ht="35.1" customHeight="1" x14ac:dyDescent="0.25">
      <c r="A3359" s="15" t="s">
        <v>3501</v>
      </c>
      <c r="B3359" s="225">
        <v>15</v>
      </c>
      <c r="C3359" s="122" t="s">
        <v>1245</v>
      </c>
      <c r="D3359" s="357">
        <v>2019</v>
      </c>
      <c r="F3359" s="125"/>
      <c r="G3359" s="126">
        <v>1</v>
      </c>
      <c r="H3359" s="35" t="str">
        <f t="shared" si="2625"/>
        <v>075</v>
      </c>
      <c r="I3359" s="36">
        <v>83200000</v>
      </c>
      <c r="J3359" s="37" t="s">
        <v>3795</v>
      </c>
      <c r="K3359" s="244" t="s">
        <v>3796</v>
      </c>
      <c r="L3359" s="199"/>
      <c r="M3359" s="200"/>
      <c r="N3359" s="201"/>
      <c r="O3359" s="202"/>
      <c r="P3359" s="202"/>
      <c r="Q3359" s="202"/>
      <c r="R3359" s="202"/>
      <c r="S3359" s="202"/>
      <c r="T3359" s="224"/>
      <c r="U3359" s="138"/>
      <c r="V3359" s="138"/>
      <c r="W3359" s="139"/>
      <c r="X3359" s="139"/>
      <c r="Y3359" s="224"/>
      <c r="Z3359" s="210"/>
      <c r="AA3359" s="204"/>
      <c r="AB3359" s="202"/>
      <c r="AC3359" s="202"/>
      <c r="AD3359" s="202"/>
      <c r="AE3359" s="202"/>
      <c r="AF3359" s="202"/>
      <c r="AG3359" s="224"/>
      <c r="AH3359" s="138"/>
      <c r="AI3359" s="138"/>
      <c r="AJ3359" s="139"/>
      <c r="AK3359" s="139"/>
      <c r="AL3359" s="224"/>
      <c r="AM3359" s="140"/>
      <c r="AN3359" s="211"/>
      <c r="AO3359" s="212"/>
      <c r="AP3359" s="39"/>
      <c r="AQ3359" s="141"/>
      <c r="AR3359" s="141"/>
      <c r="AS3359" s="143"/>
      <c r="AU3359" s="141"/>
      <c r="AV3359" s="141"/>
      <c r="AW3359" s="143"/>
      <c r="AY3359" s="146" t="str">
        <f t="shared" si="2626"/>
        <v>32.00</v>
      </c>
      <c r="AZ3359" s="1384" t="b">
        <f>COUNTIF('[1]Codes SEC'!$B$2:$B$250,Ministres!AY3359)&gt;0</f>
        <v>1</v>
      </c>
    </row>
    <row r="3360" spans="1:64" ht="35.1" customHeight="1" x14ac:dyDescent="0.25">
      <c r="A3360" s="15" t="s">
        <v>3501</v>
      </c>
      <c r="B3360" s="225">
        <v>15</v>
      </c>
      <c r="C3360" s="122" t="s">
        <v>1245</v>
      </c>
      <c r="D3360" s="357">
        <v>2019</v>
      </c>
      <c r="F3360" s="125"/>
      <c r="G3360" s="126">
        <v>1</v>
      </c>
      <c r="H3360" s="35" t="str">
        <f t="shared" si="2625"/>
        <v>075</v>
      </c>
      <c r="I3360" s="36" t="s">
        <v>207</v>
      </c>
      <c r="J3360" s="37" t="s">
        <v>3797</v>
      </c>
      <c r="K3360" s="244" t="s">
        <v>3798</v>
      </c>
      <c r="L3360" s="199"/>
      <c r="M3360" s="200"/>
      <c r="N3360" s="201"/>
      <c r="O3360" s="202"/>
      <c r="P3360" s="202"/>
      <c r="Q3360" s="202"/>
      <c r="R3360" s="202"/>
      <c r="S3360" s="202"/>
      <c r="T3360" s="224"/>
      <c r="U3360" s="138"/>
      <c r="V3360" s="138"/>
      <c r="W3360" s="139"/>
      <c r="X3360" s="139"/>
      <c r="Y3360" s="224"/>
      <c r="Z3360" s="210"/>
      <c r="AA3360" s="204"/>
      <c r="AB3360" s="202"/>
      <c r="AC3360" s="202"/>
      <c r="AD3360" s="202"/>
      <c r="AE3360" s="202"/>
      <c r="AF3360" s="202"/>
      <c r="AG3360" s="224"/>
      <c r="AH3360" s="138"/>
      <c r="AI3360" s="138"/>
      <c r="AJ3360" s="139"/>
      <c r="AK3360" s="139"/>
      <c r="AL3360" s="224"/>
      <c r="AM3360" s="140"/>
      <c r="AN3360" s="211"/>
      <c r="AO3360" s="212"/>
      <c r="AP3360" s="39"/>
      <c r="AQ3360" s="141"/>
      <c r="AR3360" s="141"/>
      <c r="AS3360" s="143"/>
      <c r="AU3360" s="141"/>
      <c r="AV3360" s="141"/>
      <c r="AW3360" s="143"/>
      <c r="AY3360" s="146" t="str">
        <f t="shared" si="2626"/>
        <v>33.00</v>
      </c>
      <c r="AZ3360" s="1384" t="b">
        <f>COUNTIF('[1]Codes SEC'!$B$2:$B$250,Ministres!AY3360)&gt;0</f>
        <v>1</v>
      </c>
    </row>
    <row r="3361" spans="1:52" ht="35.1" customHeight="1" x14ac:dyDescent="0.25">
      <c r="A3361" s="15" t="s">
        <v>3501</v>
      </c>
      <c r="B3361" s="225">
        <v>15</v>
      </c>
      <c r="C3361" s="122" t="s">
        <v>1245</v>
      </c>
      <c r="D3361" s="357">
        <v>2019</v>
      </c>
      <c r="F3361" s="125"/>
      <c r="G3361" s="126">
        <v>1</v>
      </c>
      <c r="H3361" s="35" t="str">
        <f t="shared" si="2625"/>
        <v>075</v>
      </c>
      <c r="I3361" s="36" t="s">
        <v>1570</v>
      </c>
      <c r="J3361" s="37" t="s">
        <v>3799</v>
      </c>
      <c r="K3361" s="244" t="s">
        <v>3800</v>
      </c>
      <c r="L3361" s="199"/>
      <c r="M3361" s="200"/>
      <c r="N3361" s="201"/>
      <c r="O3361" s="202"/>
      <c r="P3361" s="202"/>
      <c r="Q3361" s="202"/>
      <c r="R3361" s="202"/>
      <c r="S3361" s="202"/>
      <c r="T3361" s="224"/>
      <c r="U3361" s="138"/>
      <c r="V3361" s="138"/>
      <c r="W3361" s="139"/>
      <c r="X3361" s="139"/>
      <c r="Y3361" s="224"/>
      <c r="Z3361" s="210"/>
      <c r="AA3361" s="204"/>
      <c r="AB3361" s="202"/>
      <c r="AC3361" s="202"/>
      <c r="AD3361" s="202"/>
      <c r="AE3361" s="202"/>
      <c r="AF3361" s="202"/>
      <c r="AG3361" s="224"/>
      <c r="AH3361" s="138"/>
      <c r="AI3361" s="138"/>
      <c r="AJ3361" s="139"/>
      <c r="AK3361" s="139"/>
      <c r="AL3361" s="224"/>
      <c r="AM3361" s="140"/>
      <c r="AN3361" s="211"/>
      <c r="AO3361" s="212"/>
      <c r="AP3361" s="39"/>
      <c r="AQ3361" s="141"/>
      <c r="AR3361" s="141"/>
      <c r="AS3361" s="143"/>
      <c r="AU3361" s="141"/>
      <c r="AV3361" s="141"/>
      <c r="AW3361" s="143"/>
      <c r="AY3361" s="146" t="str">
        <f t="shared" si="2626"/>
        <v>34.41</v>
      </c>
      <c r="AZ3361" s="1384" t="b">
        <f>COUNTIF('[1]Codes SEC'!$B$2:$B$250,Ministres!AY3361)&gt;0</f>
        <v>1</v>
      </c>
    </row>
    <row r="3362" spans="1:52" ht="35.1" customHeight="1" x14ac:dyDescent="0.25">
      <c r="A3362" s="15" t="s">
        <v>3501</v>
      </c>
      <c r="B3362" s="225">
        <v>15</v>
      </c>
      <c r="C3362" s="122" t="s">
        <v>1245</v>
      </c>
      <c r="D3362" s="357">
        <v>2019</v>
      </c>
      <c r="F3362" s="125"/>
      <c r="G3362" s="126">
        <v>1</v>
      </c>
      <c r="H3362" s="35" t="str">
        <f t="shared" si="2625"/>
        <v>075</v>
      </c>
      <c r="I3362" s="36">
        <v>83510000</v>
      </c>
      <c r="J3362" s="37" t="s">
        <v>3801</v>
      </c>
      <c r="K3362" s="244" t="s">
        <v>3802</v>
      </c>
      <c r="L3362" s="199"/>
      <c r="M3362" s="200"/>
      <c r="N3362" s="201"/>
      <c r="O3362" s="202"/>
      <c r="P3362" s="202"/>
      <c r="Q3362" s="202"/>
      <c r="R3362" s="202"/>
      <c r="S3362" s="202"/>
      <c r="T3362" s="224"/>
      <c r="U3362" s="138"/>
      <c r="V3362" s="138"/>
      <c r="W3362" s="139"/>
      <c r="X3362" s="139"/>
      <c r="Y3362" s="224"/>
      <c r="Z3362" s="210"/>
      <c r="AA3362" s="204"/>
      <c r="AB3362" s="202"/>
      <c r="AC3362" s="202"/>
      <c r="AD3362" s="202"/>
      <c r="AE3362" s="202"/>
      <c r="AF3362" s="202"/>
      <c r="AG3362" s="224"/>
      <c r="AH3362" s="138"/>
      <c r="AI3362" s="138"/>
      <c r="AJ3362" s="139"/>
      <c r="AK3362" s="139"/>
      <c r="AL3362" s="224"/>
      <c r="AM3362" s="140"/>
      <c r="AN3362" s="211"/>
      <c r="AO3362" s="212"/>
      <c r="AP3362" s="39"/>
      <c r="AQ3362" s="141"/>
      <c r="AR3362" s="141"/>
      <c r="AS3362" s="143"/>
      <c r="AU3362" s="141"/>
      <c r="AV3362" s="141"/>
      <c r="AW3362" s="143"/>
      <c r="AY3362" s="146" t="str">
        <f t="shared" si="2626"/>
        <v>35.10</v>
      </c>
      <c r="AZ3362" s="1384" t="b">
        <f>COUNTIF('[1]Codes SEC'!$B$2:$B$250,Ministres!AY3362)&gt;0</f>
        <v>1</v>
      </c>
    </row>
    <row r="3363" spans="1:52" ht="35.1" customHeight="1" x14ac:dyDescent="0.25">
      <c r="A3363" s="15" t="s">
        <v>3501</v>
      </c>
      <c r="B3363" s="225">
        <v>15</v>
      </c>
      <c r="C3363" s="122" t="s">
        <v>1245</v>
      </c>
      <c r="D3363" s="357">
        <v>2019</v>
      </c>
      <c r="F3363" s="125"/>
      <c r="G3363" s="126">
        <v>1</v>
      </c>
      <c r="H3363" s="35" t="str">
        <f t="shared" si="2625"/>
        <v>075</v>
      </c>
      <c r="I3363" s="36" t="s">
        <v>3727</v>
      </c>
      <c r="J3363" s="37" t="s">
        <v>3803</v>
      </c>
      <c r="K3363" s="244" t="s">
        <v>3804</v>
      </c>
      <c r="L3363" s="199"/>
      <c r="M3363" s="200"/>
      <c r="N3363" s="201"/>
      <c r="O3363" s="202"/>
      <c r="P3363" s="202"/>
      <c r="Q3363" s="202"/>
      <c r="R3363" s="202"/>
      <c r="S3363" s="202"/>
      <c r="T3363" s="224"/>
      <c r="U3363" s="138"/>
      <c r="V3363" s="138"/>
      <c r="W3363" s="139"/>
      <c r="X3363" s="139"/>
      <c r="Y3363" s="224"/>
      <c r="Z3363" s="210"/>
      <c r="AA3363" s="204"/>
      <c r="AB3363" s="202"/>
      <c r="AC3363" s="202"/>
      <c r="AD3363" s="202"/>
      <c r="AE3363" s="202"/>
      <c r="AF3363" s="202"/>
      <c r="AG3363" s="224"/>
      <c r="AH3363" s="138"/>
      <c r="AI3363" s="138"/>
      <c r="AJ3363" s="139"/>
      <c r="AK3363" s="139"/>
      <c r="AL3363" s="224"/>
      <c r="AM3363" s="140"/>
      <c r="AN3363" s="211"/>
      <c r="AO3363" s="212"/>
      <c r="AP3363" s="39"/>
      <c r="AQ3363" s="141"/>
      <c r="AR3363" s="141"/>
      <c r="AS3363" s="143"/>
      <c r="AU3363" s="141"/>
      <c r="AV3363" s="141"/>
      <c r="AW3363" s="143"/>
      <c r="AY3363" s="146" t="str">
        <f t="shared" si="2626"/>
        <v>41.30</v>
      </c>
      <c r="AZ3363" s="1384" t="b">
        <f>COUNTIF('[1]Codes SEC'!$B$2:$B$250,Ministres!AY3363)&gt;0</f>
        <v>1</v>
      </c>
    </row>
    <row r="3364" spans="1:52" ht="35.1" customHeight="1" x14ac:dyDescent="0.25">
      <c r="A3364" s="15" t="s">
        <v>3501</v>
      </c>
      <c r="B3364" s="225">
        <v>15</v>
      </c>
      <c r="C3364" s="122" t="s">
        <v>1245</v>
      </c>
      <c r="D3364" s="357">
        <v>2019</v>
      </c>
      <c r="F3364" s="125"/>
      <c r="G3364" s="126">
        <v>1</v>
      </c>
      <c r="H3364" s="35" t="str">
        <f t="shared" si="2625"/>
        <v>075</v>
      </c>
      <c r="I3364" s="36" t="s">
        <v>121</v>
      </c>
      <c r="J3364" s="37" t="s">
        <v>3805</v>
      </c>
      <c r="K3364" s="244" t="s">
        <v>3806</v>
      </c>
      <c r="L3364" s="199"/>
      <c r="M3364" s="200"/>
      <c r="N3364" s="201"/>
      <c r="O3364" s="202"/>
      <c r="P3364" s="202"/>
      <c r="Q3364" s="202"/>
      <c r="R3364" s="202"/>
      <c r="S3364" s="202"/>
      <c r="T3364" s="224"/>
      <c r="U3364" s="138"/>
      <c r="V3364" s="138"/>
      <c r="W3364" s="139"/>
      <c r="X3364" s="139"/>
      <c r="Y3364" s="224"/>
      <c r="Z3364" s="210"/>
      <c r="AA3364" s="204"/>
      <c r="AB3364" s="202"/>
      <c r="AC3364" s="202"/>
      <c r="AD3364" s="202"/>
      <c r="AE3364" s="202"/>
      <c r="AF3364" s="202"/>
      <c r="AG3364" s="224"/>
      <c r="AH3364" s="138"/>
      <c r="AI3364" s="138"/>
      <c r="AJ3364" s="139"/>
      <c r="AK3364" s="139"/>
      <c r="AL3364" s="224"/>
      <c r="AM3364" s="140"/>
      <c r="AN3364" s="211"/>
      <c r="AO3364" s="212"/>
      <c r="AP3364" s="39"/>
      <c r="AQ3364" s="141"/>
      <c r="AR3364" s="141"/>
      <c r="AS3364" s="143"/>
      <c r="AU3364" s="141"/>
      <c r="AV3364" s="141"/>
      <c r="AW3364" s="143"/>
      <c r="AY3364" s="146" t="str">
        <f t="shared" si="2626"/>
        <v>41.40</v>
      </c>
      <c r="AZ3364" s="1384" t="b">
        <f>COUNTIF('[1]Codes SEC'!$B$2:$B$250,Ministres!AY3364)&gt;0</f>
        <v>1</v>
      </c>
    </row>
    <row r="3365" spans="1:52" ht="35.1" customHeight="1" x14ac:dyDescent="0.25">
      <c r="A3365" s="15" t="s">
        <v>3501</v>
      </c>
      <c r="B3365" s="225">
        <v>15</v>
      </c>
      <c r="C3365" s="122" t="s">
        <v>1245</v>
      </c>
      <c r="D3365" s="357">
        <v>2019</v>
      </c>
      <c r="F3365" s="125"/>
      <c r="G3365" s="126">
        <v>1</v>
      </c>
      <c r="H3365" s="35" t="str">
        <f t="shared" si="2625"/>
        <v>075</v>
      </c>
      <c r="I3365" s="36">
        <v>84160000</v>
      </c>
      <c r="J3365" s="37" t="s">
        <v>3807</v>
      </c>
      <c r="K3365" s="244" t="s">
        <v>3808</v>
      </c>
      <c r="L3365" s="199"/>
      <c r="M3365" s="200"/>
      <c r="N3365" s="201"/>
      <c r="O3365" s="202"/>
      <c r="P3365" s="202"/>
      <c r="Q3365" s="202"/>
      <c r="R3365" s="202"/>
      <c r="S3365" s="202"/>
      <c r="T3365" s="224"/>
      <c r="U3365" s="138"/>
      <c r="V3365" s="138"/>
      <c r="W3365" s="139"/>
      <c r="X3365" s="139"/>
      <c r="Y3365" s="224"/>
      <c r="Z3365" s="210"/>
      <c r="AA3365" s="204"/>
      <c r="AB3365" s="202"/>
      <c r="AC3365" s="202"/>
      <c r="AD3365" s="202"/>
      <c r="AE3365" s="202"/>
      <c r="AF3365" s="202"/>
      <c r="AG3365" s="224"/>
      <c r="AH3365" s="138"/>
      <c r="AI3365" s="138"/>
      <c r="AJ3365" s="139"/>
      <c r="AK3365" s="139"/>
      <c r="AL3365" s="224"/>
      <c r="AM3365" s="140"/>
      <c r="AN3365" s="211"/>
      <c r="AO3365" s="212"/>
      <c r="AP3365" s="39"/>
      <c r="AQ3365" s="141"/>
      <c r="AR3365" s="141"/>
      <c r="AS3365" s="143"/>
      <c r="AU3365" s="141"/>
      <c r="AV3365" s="141"/>
      <c r="AW3365" s="143"/>
      <c r="AY3365" s="146" t="str">
        <f t="shared" si="2626"/>
        <v>41.60</v>
      </c>
      <c r="AZ3365" s="1384" t="b">
        <f>COUNTIF('[1]Codes SEC'!$B$2:$B$250,Ministres!AY3365)&gt;0</f>
        <v>1</v>
      </c>
    </row>
    <row r="3366" spans="1:52" ht="35.1" customHeight="1" x14ac:dyDescent="0.25">
      <c r="A3366" s="15" t="s">
        <v>3501</v>
      </c>
      <c r="B3366" s="225">
        <v>15</v>
      </c>
      <c r="C3366" s="122" t="s">
        <v>1245</v>
      </c>
      <c r="D3366" s="357">
        <v>2019</v>
      </c>
      <c r="F3366" s="125"/>
      <c r="G3366" s="126">
        <v>1</v>
      </c>
      <c r="H3366" s="35" t="str">
        <f t="shared" si="2625"/>
        <v>075</v>
      </c>
      <c r="I3366" s="36" t="s">
        <v>1173</v>
      </c>
      <c r="J3366" s="37" t="s">
        <v>3809</v>
      </c>
      <c r="K3366" s="244" t="s">
        <v>3810</v>
      </c>
      <c r="L3366" s="199"/>
      <c r="M3366" s="200"/>
      <c r="N3366" s="201"/>
      <c r="O3366" s="202"/>
      <c r="P3366" s="202"/>
      <c r="Q3366" s="202"/>
      <c r="R3366" s="202"/>
      <c r="S3366" s="202"/>
      <c r="T3366" s="224"/>
      <c r="U3366" s="138"/>
      <c r="V3366" s="138"/>
      <c r="W3366" s="139"/>
      <c r="X3366" s="139"/>
      <c r="Y3366" s="224"/>
      <c r="Z3366" s="210"/>
      <c r="AA3366" s="204"/>
      <c r="AB3366" s="202"/>
      <c r="AC3366" s="202"/>
      <c r="AD3366" s="202"/>
      <c r="AE3366" s="202"/>
      <c r="AF3366" s="202"/>
      <c r="AG3366" s="224"/>
      <c r="AH3366" s="138"/>
      <c r="AI3366" s="138"/>
      <c r="AJ3366" s="139"/>
      <c r="AK3366" s="139"/>
      <c r="AL3366" s="224"/>
      <c r="AM3366" s="140"/>
      <c r="AN3366" s="211"/>
      <c r="AO3366" s="212"/>
      <c r="AP3366" s="39"/>
      <c r="AQ3366" s="141"/>
      <c r="AR3366" s="141"/>
      <c r="AS3366" s="143"/>
      <c r="AU3366" s="141"/>
      <c r="AV3366" s="141"/>
      <c r="AW3366" s="143"/>
      <c r="AY3366" s="146" t="str">
        <f t="shared" si="2626"/>
        <v>43.12</v>
      </c>
      <c r="AZ3366" s="1384" t="b">
        <f>COUNTIF('[1]Codes SEC'!$B$2:$B$250,Ministres!AY3366)&gt;0</f>
        <v>1</v>
      </c>
    </row>
    <row r="3367" spans="1:52" ht="35.1" customHeight="1" x14ac:dyDescent="0.25">
      <c r="A3367" s="15" t="s">
        <v>3501</v>
      </c>
      <c r="B3367" s="225">
        <v>15</v>
      </c>
      <c r="C3367" s="122" t="s">
        <v>1245</v>
      </c>
      <c r="D3367" s="357">
        <v>2019</v>
      </c>
      <c r="F3367" s="125"/>
      <c r="G3367" s="126">
        <v>1</v>
      </c>
      <c r="H3367" s="35" t="str">
        <f t="shared" si="2625"/>
        <v>075</v>
      </c>
      <c r="I3367" s="36" t="s">
        <v>296</v>
      </c>
      <c r="J3367" s="37" t="s">
        <v>3811</v>
      </c>
      <c r="K3367" s="244" t="s">
        <v>3812</v>
      </c>
      <c r="L3367" s="199"/>
      <c r="M3367" s="200"/>
      <c r="N3367" s="201"/>
      <c r="O3367" s="202"/>
      <c r="P3367" s="202"/>
      <c r="Q3367" s="202"/>
      <c r="R3367" s="202"/>
      <c r="S3367" s="202"/>
      <c r="T3367" s="224"/>
      <c r="U3367" s="138"/>
      <c r="V3367" s="138"/>
      <c r="W3367" s="139"/>
      <c r="X3367" s="139"/>
      <c r="Y3367" s="224"/>
      <c r="Z3367" s="210"/>
      <c r="AA3367" s="204"/>
      <c r="AB3367" s="202"/>
      <c r="AC3367" s="202"/>
      <c r="AD3367" s="202"/>
      <c r="AE3367" s="202"/>
      <c r="AF3367" s="202"/>
      <c r="AG3367" s="224"/>
      <c r="AH3367" s="138"/>
      <c r="AI3367" s="138"/>
      <c r="AJ3367" s="139"/>
      <c r="AK3367" s="139"/>
      <c r="AL3367" s="224"/>
      <c r="AM3367" s="140"/>
      <c r="AN3367" s="211"/>
      <c r="AO3367" s="212"/>
      <c r="AP3367" s="39"/>
      <c r="AQ3367" s="141"/>
      <c r="AR3367" s="141"/>
      <c r="AS3367" s="143"/>
      <c r="AU3367" s="141"/>
      <c r="AV3367" s="141"/>
      <c r="AW3367" s="143"/>
      <c r="AY3367" s="146" t="str">
        <f t="shared" si="2626"/>
        <v>43.22</v>
      </c>
      <c r="AZ3367" s="1384" t="b">
        <f>COUNTIF('[1]Codes SEC'!$B$2:$B$250,Ministres!AY3367)&gt;0</f>
        <v>1</v>
      </c>
    </row>
    <row r="3368" spans="1:52" ht="35.1" customHeight="1" x14ac:dyDescent="0.25">
      <c r="A3368" s="15" t="s">
        <v>3501</v>
      </c>
      <c r="B3368" s="225">
        <v>15</v>
      </c>
      <c r="C3368" s="122" t="s">
        <v>1245</v>
      </c>
      <c r="D3368" s="357">
        <v>2019</v>
      </c>
      <c r="F3368" s="125"/>
      <c r="G3368" s="126">
        <v>1</v>
      </c>
      <c r="H3368" s="35" t="str">
        <f t="shared" si="2625"/>
        <v>075</v>
      </c>
      <c r="I3368" s="36">
        <v>84340000</v>
      </c>
      <c r="J3368" s="37" t="s">
        <v>3813</v>
      </c>
      <c r="K3368" s="244" t="s">
        <v>3814</v>
      </c>
      <c r="L3368" s="199"/>
      <c r="M3368" s="200"/>
      <c r="N3368" s="201"/>
      <c r="O3368" s="202"/>
      <c r="P3368" s="202"/>
      <c r="Q3368" s="202"/>
      <c r="R3368" s="202"/>
      <c r="S3368" s="202"/>
      <c r="T3368" s="224"/>
      <c r="U3368" s="138"/>
      <c r="V3368" s="138"/>
      <c r="W3368" s="139"/>
      <c r="X3368" s="139"/>
      <c r="Y3368" s="224"/>
      <c r="Z3368" s="210"/>
      <c r="AA3368" s="204"/>
      <c r="AB3368" s="202"/>
      <c r="AC3368" s="202"/>
      <c r="AD3368" s="202"/>
      <c r="AE3368" s="202"/>
      <c r="AF3368" s="202"/>
      <c r="AG3368" s="224"/>
      <c r="AH3368" s="138"/>
      <c r="AI3368" s="138"/>
      <c r="AJ3368" s="139"/>
      <c r="AK3368" s="139"/>
      <c r="AL3368" s="224"/>
      <c r="AM3368" s="140"/>
      <c r="AN3368" s="211"/>
      <c r="AO3368" s="212"/>
      <c r="AP3368" s="39"/>
      <c r="AQ3368" s="141"/>
      <c r="AR3368" s="141"/>
      <c r="AS3368" s="143"/>
      <c r="AU3368" s="141"/>
      <c r="AV3368" s="141"/>
      <c r="AW3368" s="143"/>
      <c r="AY3368" s="146" t="str">
        <f t="shared" si="2626"/>
        <v>43.40</v>
      </c>
      <c r="AZ3368" s="1384" t="b">
        <f>COUNTIF('[1]Codes SEC'!$B$2:$B$250,Ministres!AY3368)&gt;0</f>
        <v>1</v>
      </c>
    </row>
    <row r="3369" spans="1:52" ht="35.1" customHeight="1" x14ac:dyDescent="0.25">
      <c r="A3369" s="15" t="s">
        <v>3501</v>
      </c>
      <c r="B3369" s="225">
        <v>15</v>
      </c>
      <c r="C3369" s="122" t="s">
        <v>1245</v>
      </c>
      <c r="D3369" s="357">
        <v>2019</v>
      </c>
      <c r="F3369" s="125"/>
      <c r="G3369" s="126">
        <v>1</v>
      </c>
      <c r="H3369" s="35" t="str">
        <f t="shared" si="2625"/>
        <v>075</v>
      </c>
      <c r="I3369" s="36">
        <v>84352000</v>
      </c>
      <c r="J3369" s="37" t="s">
        <v>3815</v>
      </c>
      <c r="K3369" s="244" t="s">
        <v>3816</v>
      </c>
      <c r="L3369" s="199"/>
      <c r="M3369" s="200"/>
      <c r="N3369" s="201"/>
      <c r="O3369" s="202"/>
      <c r="P3369" s="202"/>
      <c r="Q3369" s="202"/>
      <c r="R3369" s="202"/>
      <c r="S3369" s="202"/>
      <c r="T3369" s="224"/>
      <c r="U3369" s="138"/>
      <c r="V3369" s="138"/>
      <c r="W3369" s="139"/>
      <c r="X3369" s="139"/>
      <c r="Y3369" s="224"/>
      <c r="Z3369" s="210"/>
      <c r="AA3369" s="204"/>
      <c r="AB3369" s="202"/>
      <c r="AC3369" s="202"/>
      <c r="AD3369" s="202"/>
      <c r="AE3369" s="202"/>
      <c r="AF3369" s="202"/>
      <c r="AG3369" s="224"/>
      <c r="AH3369" s="138"/>
      <c r="AI3369" s="138"/>
      <c r="AJ3369" s="139"/>
      <c r="AK3369" s="139"/>
      <c r="AL3369" s="224"/>
      <c r="AM3369" s="140"/>
      <c r="AN3369" s="211"/>
      <c r="AO3369" s="212"/>
      <c r="AP3369" s="39"/>
      <c r="AQ3369" s="141"/>
      <c r="AR3369" s="141"/>
      <c r="AS3369" s="143"/>
      <c r="AU3369" s="141"/>
      <c r="AV3369" s="141"/>
      <c r="AW3369" s="143"/>
      <c r="AY3369" s="146" t="str">
        <f t="shared" si="2626"/>
        <v>43.52</v>
      </c>
      <c r="AZ3369" s="1384" t="b">
        <f>COUNTIF('[1]Codes SEC'!$B$2:$B$250,Ministres!AY3369)&gt;0</f>
        <v>1</v>
      </c>
    </row>
    <row r="3370" spans="1:52" ht="35.1" customHeight="1" x14ac:dyDescent="0.25">
      <c r="A3370" s="15" t="s">
        <v>3501</v>
      </c>
      <c r="B3370" s="225">
        <v>15</v>
      </c>
      <c r="C3370" s="122" t="s">
        <v>1245</v>
      </c>
      <c r="D3370" s="357">
        <v>2019</v>
      </c>
      <c r="F3370" s="125"/>
      <c r="G3370" s="126">
        <v>1</v>
      </c>
      <c r="H3370" s="35" t="str">
        <f t="shared" si="2625"/>
        <v>075</v>
      </c>
      <c r="I3370" s="36" t="s">
        <v>1407</v>
      </c>
      <c r="J3370" s="37" t="s">
        <v>3817</v>
      </c>
      <c r="K3370" s="244" t="s">
        <v>3818</v>
      </c>
      <c r="L3370" s="199"/>
      <c r="M3370" s="200"/>
      <c r="N3370" s="201"/>
      <c r="O3370" s="202"/>
      <c r="P3370" s="202"/>
      <c r="Q3370" s="202"/>
      <c r="R3370" s="202"/>
      <c r="S3370" s="202"/>
      <c r="T3370" s="224"/>
      <c r="U3370" s="138"/>
      <c r="V3370" s="138"/>
      <c r="W3370" s="139"/>
      <c r="X3370" s="139"/>
      <c r="Y3370" s="224"/>
      <c r="Z3370" s="210"/>
      <c r="AA3370" s="204"/>
      <c r="AB3370" s="202"/>
      <c r="AC3370" s="202"/>
      <c r="AD3370" s="202"/>
      <c r="AE3370" s="202"/>
      <c r="AF3370" s="202"/>
      <c r="AG3370" s="224"/>
      <c r="AH3370" s="138"/>
      <c r="AI3370" s="138"/>
      <c r="AJ3370" s="139"/>
      <c r="AK3370" s="139"/>
      <c r="AL3370" s="224"/>
      <c r="AM3370" s="140"/>
      <c r="AN3370" s="211"/>
      <c r="AO3370" s="212"/>
      <c r="AP3370" s="39"/>
      <c r="AQ3370" s="141"/>
      <c r="AR3370" s="141"/>
      <c r="AS3370" s="143"/>
      <c r="AU3370" s="141"/>
      <c r="AV3370" s="141"/>
      <c r="AW3370" s="143"/>
      <c r="AY3370" s="146" t="str">
        <f t="shared" si="2626"/>
        <v>43.53</v>
      </c>
      <c r="AZ3370" s="1384" t="b">
        <f>COUNTIF('[1]Codes SEC'!$B$2:$B$250,Ministres!AY3370)&gt;0</f>
        <v>1</v>
      </c>
    </row>
    <row r="3371" spans="1:52" ht="35.1" customHeight="1" x14ac:dyDescent="0.25">
      <c r="A3371" s="15" t="s">
        <v>3501</v>
      </c>
      <c r="B3371" s="225">
        <v>15</v>
      </c>
      <c r="C3371" s="122" t="s">
        <v>1245</v>
      </c>
      <c r="D3371" s="357">
        <v>2019</v>
      </c>
      <c r="F3371" s="125"/>
      <c r="G3371" s="126">
        <v>1</v>
      </c>
      <c r="H3371" s="35" t="str">
        <f t="shared" si="2625"/>
        <v>075</v>
      </c>
      <c r="I3371" s="36" t="s">
        <v>301</v>
      </c>
      <c r="J3371" s="37" t="s">
        <v>3819</v>
      </c>
      <c r="K3371" s="244" t="s">
        <v>3820</v>
      </c>
      <c r="L3371" s="199"/>
      <c r="M3371" s="200"/>
      <c r="N3371" s="201"/>
      <c r="O3371" s="202"/>
      <c r="P3371" s="202"/>
      <c r="Q3371" s="202"/>
      <c r="R3371" s="202"/>
      <c r="S3371" s="202"/>
      <c r="T3371" s="224"/>
      <c r="U3371" s="138"/>
      <c r="V3371" s="138"/>
      <c r="W3371" s="139"/>
      <c r="X3371" s="139"/>
      <c r="Y3371" s="224"/>
      <c r="Z3371" s="210"/>
      <c r="AA3371" s="204"/>
      <c r="AB3371" s="202"/>
      <c r="AC3371" s="202"/>
      <c r="AD3371" s="202"/>
      <c r="AE3371" s="202"/>
      <c r="AF3371" s="202"/>
      <c r="AG3371" s="224"/>
      <c r="AH3371" s="138"/>
      <c r="AI3371" s="138"/>
      <c r="AJ3371" s="139"/>
      <c r="AK3371" s="139"/>
      <c r="AL3371" s="224"/>
      <c r="AM3371" s="140"/>
      <c r="AN3371" s="211"/>
      <c r="AO3371" s="212"/>
      <c r="AP3371" s="39"/>
      <c r="AQ3371" s="141"/>
      <c r="AR3371" s="141"/>
      <c r="AS3371" s="143"/>
      <c r="AU3371" s="141"/>
      <c r="AV3371" s="141"/>
      <c r="AW3371" s="143"/>
      <c r="AY3371" s="146" t="str">
        <f t="shared" si="2626"/>
        <v>45.24</v>
      </c>
      <c r="AZ3371" s="1384" t="b">
        <f>COUNTIF('[1]Codes SEC'!$B$2:$B$250,Ministres!AY3371)&gt;0</f>
        <v>1</v>
      </c>
    </row>
    <row r="3372" spans="1:52" ht="35.1" customHeight="1" x14ac:dyDescent="0.25">
      <c r="A3372" s="15" t="s">
        <v>3501</v>
      </c>
      <c r="B3372" s="225">
        <v>15</v>
      </c>
      <c r="C3372" s="122" t="s">
        <v>1245</v>
      </c>
      <c r="D3372" s="357">
        <v>2019</v>
      </c>
      <c r="F3372" s="125"/>
      <c r="G3372" s="126">
        <v>1</v>
      </c>
      <c r="H3372" s="35" t="str">
        <f t="shared" si="2625"/>
        <v>075</v>
      </c>
      <c r="I3372" s="36" t="s">
        <v>1186</v>
      </c>
      <c r="J3372" s="37" t="s">
        <v>3821</v>
      </c>
      <c r="K3372" s="244" t="s">
        <v>3822</v>
      </c>
      <c r="L3372" s="199"/>
      <c r="M3372" s="200"/>
      <c r="N3372" s="201"/>
      <c r="O3372" s="202"/>
      <c r="P3372" s="202"/>
      <c r="Q3372" s="202"/>
      <c r="R3372" s="202"/>
      <c r="S3372" s="202"/>
      <c r="T3372" s="224"/>
      <c r="U3372" s="138"/>
      <c r="V3372" s="138"/>
      <c r="W3372" s="139"/>
      <c r="X3372" s="139"/>
      <c r="Y3372" s="224"/>
      <c r="Z3372" s="210"/>
      <c r="AA3372" s="204"/>
      <c r="AB3372" s="202"/>
      <c r="AC3372" s="202"/>
      <c r="AD3372" s="202"/>
      <c r="AE3372" s="202"/>
      <c r="AF3372" s="202"/>
      <c r="AG3372" s="224"/>
      <c r="AH3372" s="138"/>
      <c r="AI3372" s="138"/>
      <c r="AJ3372" s="139"/>
      <c r="AK3372" s="139"/>
      <c r="AL3372" s="224"/>
      <c r="AM3372" s="140"/>
      <c r="AN3372" s="211"/>
      <c r="AO3372" s="212"/>
      <c r="AP3372" s="39"/>
      <c r="AQ3372" s="141"/>
      <c r="AR3372" s="141"/>
      <c r="AS3372" s="143"/>
      <c r="AU3372" s="141"/>
      <c r="AV3372" s="141"/>
      <c r="AW3372" s="143"/>
      <c r="AY3372" s="146" t="str">
        <f t="shared" si="2626"/>
        <v>45.40</v>
      </c>
      <c r="AZ3372" s="1384" t="b">
        <f>COUNTIF('[1]Codes SEC'!$B$2:$B$250,Ministres!AY3372)&gt;0</f>
        <v>1</v>
      </c>
    </row>
    <row r="3373" spans="1:52" ht="12.75" customHeight="1" x14ac:dyDescent="0.25">
      <c r="A3373" s="15"/>
      <c r="C3373" s="122"/>
      <c r="D3373" s="123"/>
      <c r="F3373" s="125"/>
      <c r="G3373" s="126"/>
      <c r="H3373" s="35"/>
      <c r="I3373" s="36"/>
      <c r="J3373" s="37"/>
      <c r="K3373" s="244"/>
      <c r="L3373" s="199"/>
      <c r="M3373" s="200"/>
      <c r="N3373" s="201"/>
      <c r="O3373" s="202"/>
      <c r="P3373" s="202"/>
      <c r="Q3373" s="202"/>
      <c r="R3373" s="202"/>
      <c r="S3373" s="202"/>
      <c r="T3373" s="224"/>
      <c r="U3373" s="138"/>
      <c r="V3373" s="138"/>
      <c r="W3373" s="139"/>
      <c r="X3373" s="139"/>
      <c r="Y3373" s="224"/>
      <c r="Z3373" s="210"/>
      <c r="AA3373" s="204"/>
      <c r="AB3373" s="202"/>
      <c r="AC3373" s="202"/>
      <c r="AD3373" s="202"/>
      <c r="AE3373" s="202"/>
      <c r="AF3373" s="202"/>
      <c r="AG3373" s="224"/>
      <c r="AH3373" s="138"/>
      <c r="AI3373" s="138"/>
      <c r="AJ3373" s="139"/>
      <c r="AK3373" s="139"/>
      <c r="AL3373" s="224"/>
      <c r="AM3373" s="140"/>
      <c r="AN3373" s="211"/>
      <c r="AO3373" s="212"/>
      <c r="AP3373" s="39"/>
      <c r="AQ3373" s="141"/>
      <c r="AR3373" s="141"/>
      <c r="AS3373" s="143"/>
      <c r="AU3373" s="141"/>
      <c r="AV3373" s="141"/>
      <c r="AW3373" s="143"/>
      <c r="AY3373" s="146"/>
      <c r="AZ3373" s="1384"/>
    </row>
    <row r="3374" spans="1:52" ht="12.75" customHeight="1" x14ac:dyDescent="0.25">
      <c r="A3374" s="15"/>
      <c r="C3374" s="122"/>
      <c r="D3374" s="123"/>
      <c r="F3374" s="125"/>
      <c r="G3374" s="126"/>
      <c r="H3374" s="35"/>
      <c r="I3374" s="36"/>
      <c r="J3374" s="37"/>
      <c r="K3374" s="243" t="s">
        <v>109</v>
      </c>
      <c r="L3374" s="199"/>
      <c r="M3374" s="200"/>
      <c r="N3374" s="201"/>
      <c r="O3374" s="202"/>
      <c r="P3374" s="202"/>
      <c r="Q3374" s="202"/>
      <c r="R3374" s="202"/>
      <c r="S3374" s="202"/>
      <c r="T3374" s="224"/>
      <c r="U3374" s="138"/>
      <c r="V3374" s="138"/>
      <c r="W3374" s="139"/>
      <c r="X3374" s="139"/>
      <c r="Y3374" s="224"/>
      <c r="Z3374" s="210"/>
      <c r="AA3374" s="204"/>
      <c r="AB3374" s="202"/>
      <c r="AC3374" s="202"/>
      <c r="AD3374" s="202"/>
      <c r="AE3374" s="202"/>
      <c r="AF3374" s="202"/>
      <c r="AG3374" s="224"/>
      <c r="AH3374" s="138"/>
      <c r="AI3374" s="138"/>
      <c r="AJ3374" s="139"/>
      <c r="AK3374" s="139"/>
      <c r="AL3374" s="224"/>
      <c r="AM3374" s="140"/>
      <c r="AN3374" s="211"/>
      <c r="AO3374" s="212"/>
      <c r="AP3374" s="39"/>
      <c r="AQ3374" s="141"/>
      <c r="AR3374" s="141"/>
      <c r="AS3374" s="143"/>
      <c r="AU3374" s="141"/>
      <c r="AV3374" s="141"/>
      <c r="AW3374" s="143"/>
      <c r="AY3374" s="146"/>
      <c r="AZ3374" s="1384"/>
    </row>
    <row r="3375" spans="1:52" ht="12.75" customHeight="1" x14ac:dyDescent="0.25">
      <c r="A3375" s="15"/>
      <c r="C3375" s="122"/>
      <c r="D3375" s="123"/>
      <c r="F3375" s="125"/>
      <c r="G3375" s="126"/>
      <c r="H3375" s="35"/>
      <c r="I3375" s="36"/>
      <c r="J3375" s="37"/>
      <c r="K3375" s="244"/>
      <c r="L3375" s="199"/>
      <c r="M3375" s="200"/>
      <c r="N3375" s="201"/>
      <c r="O3375" s="202"/>
      <c r="P3375" s="202"/>
      <c r="Q3375" s="202"/>
      <c r="R3375" s="202"/>
      <c r="S3375" s="202"/>
      <c r="T3375" s="224"/>
      <c r="U3375" s="138"/>
      <c r="V3375" s="138"/>
      <c r="W3375" s="139"/>
      <c r="X3375" s="139"/>
      <c r="Y3375" s="224"/>
      <c r="Z3375" s="210"/>
      <c r="AA3375" s="204"/>
      <c r="AB3375" s="202"/>
      <c r="AC3375" s="202"/>
      <c r="AD3375" s="202"/>
      <c r="AE3375" s="202"/>
      <c r="AF3375" s="202"/>
      <c r="AG3375" s="224"/>
      <c r="AH3375" s="138"/>
      <c r="AI3375" s="138"/>
      <c r="AJ3375" s="139"/>
      <c r="AK3375" s="139"/>
      <c r="AL3375" s="224"/>
      <c r="AM3375" s="140"/>
      <c r="AN3375" s="211"/>
      <c r="AO3375" s="212"/>
      <c r="AP3375" s="39"/>
      <c r="AQ3375" s="141"/>
      <c r="AR3375" s="141"/>
      <c r="AS3375" s="143"/>
      <c r="AU3375" s="141"/>
      <c r="AV3375" s="141"/>
      <c r="AW3375" s="143"/>
      <c r="AY3375" s="146"/>
      <c r="AZ3375" s="1384"/>
    </row>
    <row r="3376" spans="1:52" ht="35.1" customHeight="1" x14ac:dyDescent="0.25">
      <c r="A3376" s="15" t="s">
        <v>3501</v>
      </c>
      <c r="B3376" s="225">
        <v>15</v>
      </c>
      <c r="C3376" s="122" t="s">
        <v>1245</v>
      </c>
      <c r="D3376" s="357">
        <v>2019</v>
      </c>
      <c r="F3376" s="125"/>
      <c r="G3376" s="126">
        <v>1</v>
      </c>
      <c r="H3376" s="35" t="str">
        <f t="shared" si="2625"/>
        <v>075</v>
      </c>
      <c r="I3376" s="36">
        <v>85111000</v>
      </c>
      <c r="J3376" s="37" t="s">
        <v>3823</v>
      </c>
      <c r="K3376" s="244" t="s">
        <v>3824</v>
      </c>
      <c r="L3376" s="199"/>
      <c r="M3376" s="200"/>
      <c r="N3376" s="201"/>
      <c r="O3376" s="202"/>
      <c r="P3376" s="202"/>
      <c r="Q3376" s="202"/>
      <c r="R3376" s="202"/>
      <c r="S3376" s="202"/>
      <c r="T3376" s="224"/>
      <c r="U3376" s="138"/>
      <c r="V3376" s="138"/>
      <c r="W3376" s="139"/>
      <c r="X3376" s="139"/>
      <c r="Y3376" s="224"/>
      <c r="Z3376" s="210"/>
      <c r="AA3376" s="204"/>
      <c r="AB3376" s="202"/>
      <c r="AC3376" s="202"/>
      <c r="AD3376" s="202"/>
      <c r="AE3376" s="202"/>
      <c r="AF3376" s="202"/>
      <c r="AG3376" s="224"/>
      <c r="AH3376" s="138"/>
      <c r="AI3376" s="138"/>
      <c r="AJ3376" s="139"/>
      <c r="AK3376" s="139"/>
      <c r="AL3376" s="224"/>
      <c r="AM3376" s="140"/>
      <c r="AN3376" s="211"/>
      <c r="AO3376" s="212"/>
      <c r="AP3376" s="39"/>
      <c r="AQ3376" s="141"/>
      <c r="AR3376" s="141"/>
      <c r="AS3376" s="143"/>
      <c r="AU3376" s="141"/>
      <c r="AV3376" s="141"/>
      <c r="AW3376" s="143"/>
      <c r="AY3376" s="146" t="str">
        <f t="shared" ref="AY3376:AY3386" si="2627">RIGHT(LEFT(I3376,3),2)&amp;"."&amp;RIGHT(LEFT(I3376,5),2)</f>
        <v>51.11</v>
      </c>
      <c r="AZ3376" s="1384" t="b">
        <f>COUNTIF('[1]Codes SEC'!$B$2:$B$250,Ministres!AY3376)&gt;0</f>
        <v>1</v>
      </c>
    </row>
    <row r="3377" spans="1:52" ht="35.1" customHeight="1" x14ac:dyDescent="0.25">
      <c r="A3377" s="15" t="s">
        <v>3501</v>
      </c>
      <c r="B3377" s="225">
        <v>15</v>
      </c>
      <c r="C3377" s="122" t="s">
        <v>1245</v>
      </c>
      <c r="D3377" s="357">
        <v>2019</v>
      </c>
      <c r="F3377" s="125"/>
      <c r="G3377" s="126">
        <v>1</v>
      </c>
      <c r="H3377" s="35" t="str">
        <f t="shared" si="2625"/>
        <v>075</v>
      </c>
      <c r="I3377" s="36" t="s">
        <v>1441</v>
      </c>
      <c r="J3377" s="37" t="s">
        <v>3825</v>
      </c>
      <c r="K3377" s="244" t="s">
        <v>3826</v>
      </c>
      <c r="L3377" s="199"/>
      <c r="M3377" s="200"/>
      <c r="N3377" s="201"/>
      <c r="O3377" s="202"/>
      <c r="P3377" s="202"/>
      <c r="Q3377" s="202"/>
      <c r="R3377" s="202"/>
      <c r="S3377" s="202"/>
      <c r="T3377" s="224"/>
      <c r="U3377" s="138"/>
      <c r="V3377" s="138"/>
      <c r="W3377" s="139"/>
      <c r="X3377" s="139"/>
      <c r="Y3377" s="224"/>
      <c r="Z3377" s="210"/>
      <c r="AA3377" s="204"/>
      <c r="AB3377" s="202"/>
      <c r="AC3377" s="202"/>
      <c r="AD3377" s="202"/>
      <c r="AE3377" s="202"/>
      <c r="AF3377" s="202"/>
      <c r="AG3377" s="224"/>
      <c r="AH3377" s="138"/>
      <c r="AI3377" s="138"/>
      <c r="AJ3377" s="139"/>
      <c r="AK3377" s="139"/>
      <c r="AL3377" s="224"/>
      <c r="AM3377" s="140"/>
      <c r="AN3377" s="211"/>
      <c r="AO3377" s="212"/>
      <c r="AP3377" s="39"/>
      <c r="AQ3377" s="141"/>
      <c r="AR3377" s="141"/>
      <c r="AS3377" s="143"/>
      <c r="AU3377" s="141"/>
      <c r="AV3377" s="141"/>
      <c r="AW3377" s="143"/>
      <c r="AY3377" s="146" t="str">
        <f t="shared" si="2627"/>
        <v>61.41</v>
      </c>
      <c r="AZ3377" s="1384" t="b">
        <f>COUNTIF('[1]Codes SEC'!$B$2:$B$250,Ministres!AY3377)&gt;0</f>
        <v>1</v>
      </c>
    </row>
    <row r="3378" spans="1:52" ht="35.1" customHeight="1" x14ac:dyDescent="0.25">
      <c r="A3378" s="15" t="s">
        <v>3501</v>
      </c>
      <c r="B3378" s="225">
        <v>15</v>
      </c>
      <c r="C3378" s="122" t="s">
        <v>1245</v>
      </c>
      <c r="D3378" s="357">
        <v>2019</v>
      </c>
      <c r="F3378" s="125"/>
      <c r="G3378" s="126">
        <v>1</v>
      </c>
      <c r="H3378" s="35" t="str">
        <f t="shared" si="2625"/>
        <v>075</v>
      </c>
      <c r="I3378" s="36">
        <v>87200000</v>
      </c>
      <c r="J3378" s="37" t="s">
        <v>3827</v>
      </c>
      <c r="K3378" s="244" t="s">
        <v>3828</v>
      </c>
      <c r="L3378" s="199"/>
      <c r="M3378" s="200"/>
      <c r="N3378" s="201"/>
      <c r="O3378" s="202"/>
      <c r="P3378" s="202"/>
      <c r="Q3378" s="202"/>
      <c r="R3378" s="202"/>
      <c r="S3378" s="202"/>
      <c r="T3378" s="224"/>
      <c r="U3378" s="138"/>
      <c r="V3378" s="138"/>
      <c r="W3378" s="139"/>
      <c r="X3378" s="139"/>
      <c r="Y3378" s="224"/>
      <c r="Z3378" s="210"/>
      <c r="AA3378" s="204"/>
      <c r="AB3378" s="202"/>
      <c r="AC3378" s="202"/>
      <c r="AD3378" s="202"/>
      <c r="AE3378" s="202"/>
      <c r="AF3378" s="202"/>
      <c r="AG3378" s="224"/>
      <c r="AH3378" s="138"/>
      <c r="AI3378" s="138"/>
      <c r="AJ3378" s="139"/>
      <c r="AK3378" s="139"/>
      <c r="AL3378" s="224"/>
      <c r="AM3378" s="140"/>
      <c r="AN3378" s="211"/>
      <c r="AO3378" s="212"/>
      <c r="AP3378" s="39"/>
      <c r="AQ3378" s="141"/>
      <c r="AR3378" s="141"/>
      <c r="AS3378" s="143"/>
      <c r="AU3378" s="141"/>
      <c r="AV3378" s="141"/>
      <c r="AW3378" s="143"/>
      <c r="AY3378" s="146" t="str">
        <f t="shared" si="2627"/>
        <v>72.00</v>
      </c>
      <c r="AZ3378" s="1384" t="b">
        <f>COUNTIF('[1]Codes SEC'!$B$2:$B$250,Ministres!AY3378)&gt;0</f>
        <v>1</v>
      </c>
    </row>
    <row r="3379" spans="1:52" ht="35.1" customHeight="1" x14ac:dyDescent="0.25">
      <c r="A3379" s="15" t="s">
        <v>3501</v>
      </c>
      <c r="B3379" s="225">
        <v>15</v>
      </c>
      <c r="C3379" s="122" t="s">
        <v>1245</v>
      </c>
      <c r="D3379" s="357">
        <v>2019</v>
      </c>
      <c r="F3379" s="125"/>
      <c r="G3379" s="126">
        <v>1</v>
      </c>
      <c r="H3379" s="35" t="str">
        <f t="shared" si="2625"/>
        <v>075</v>
      </c>
      <c r="I3379" s="36">
        <v>87320000</v>
      </c>
      <c r="J3379" s="37" t="s">
        <v>3829</v>
      </c>
      <c r="K3379" s="244" t="s">
        <v>3830</v>
      </c>
      <c r="L3379" s="199"/>
      <c r="M3379" s="200"/>
      <c r="N3379" s="201"/>
      <c r="O3379" s="202"/>
      <c r="P3379" s="202"/>
      <c r="Q3379" s="202"/>
      <c r="R3379" s="202"/>
      <c r="S3379" s="202"/>
      <c r="T3379" s="224"/>
      <c r="U3379" s="138"/>
      <c r="V3379" s="138"/>
      <c r="W3379" s="139"/>
      <c r="X3379" s="139"/>
      <c r="Y3379" s="224"/>
      <c r="Z3379" s="210"/>
      <c r="AA3379" s="204"/>
      <c r="AB3379" s="202"/>
      <c r="AC3379" s="202"/>
      <c r="AD3379" s="202"/>
      <c r="AE3379" s="202"/>
      <c r="AF3379" s="202"/>
      <c r="AG3379" s="224"/>
      <c r="AH3379" s="138"/>
      <c r="AI3379" s="138"/>
      <c r="AJ3379" s="139"/>
      <c r="AK3379" s="139"/>
      <c r="AL3379" s="224"/>
      <c r="AM3379" s="140"/>
      <c r="AN3379" s="211"/>
      <c r="AO3379" s="212"/>
      <c r="AP3379" s="39"/>
      <c r="AQ3379" s="141"/>
      <c r="AR3379" s="141"/>
      <c r="AS3379" s="143"/>
      <c r="AU3379" s="141"/>
      <c r="AV3379" s="141"/>
      <c r="AW3379" s="143"/>
      <c r="AY3379" s="146" t="str">
        <f t="shared" si="2627"/>
        <v>73.20</v>
      </c>
      <c r="AZ3379" s="1384" t="b">
        <f>COUNTIF('[1]Codes SEC'!$B$2:$B$250,Ministres!AY3379)&gt;0</f>
        <v>1</v>
      </c>
    </row>
    <row r="3380" spans="1:52" ht="35.1" customHeight="1" x14ac:dyDescent="0.25">
      <c r="A3380" s="15" t="s">
        <v>3501</v>
      </c>
      <c r="B3380" s="225">
        <v>15</v>
      </c>
      <c r="C3380" s="122" t="s">
        <v>1245</v>
      </c>
      <c r="D3380" s="357">
        <v>2019</v>
      </c>
      <c r="F3380" s="125"/>
      <c r="G3380" s="126">
        <v>1</v>
      </c>
      <c r="H3380" s="35" t="str">
        <f t="shared" si="2625"/>
        <v>075</v>
      </c>
      <c r="I3380" s="36">
        <v>87340000</v>
      </c>
      <c r="J3380" s="37" t="s">
        <v>3831</v>
      </c>
      <c r="K3380" s="244" t="s">
        <v>3832</v>
      </c>
      <c r="L3380" s="199"/>
      <c r="M3380" s="200"/>
      <c r="N3380" s="201"/>
      <c r="O3380" s="202"/>
      <c r="P3380" s="202"/>
      <c r="Q3380" s="202"/>
      <c r="R3380" s="202"/>
      <c r="S3380" s="202"/>
      <c r="T3380" s="224"/>
      <c r="U3380" s="138"/>
      <c r="V3380" s="138"/>
      <c r="W3380" s="139"/>
      <c r="X3380" s="139"/>
      <c r="Y3380" s="224"/>
      <c r="Z3380" s="210"/>
      <c r="AA3380" s="204"/>
      <c r="AB3380" s="202"/>
      <c r="AC3380" s="202"/>
      <c r="AD3380" s="202"/>
      <c r="AE3380" s="202"/>
      <c r="AF3380" s="202"/>
      <c r="AG3380" s="224"/>
      <c r="AH3380" s="138"/>
      <c r="AI3380" s="138"/>
      <c r="AJ3380" s="139"/>
      <c r="AK3380" s="139"/>
      <c r="AL3380" s="224"/>
      <c r="AM3380" s="140"/>
      <c r="AN3380" s="211"/>
      <c r="AO3380" s="212"/>
      <c r="AP3380" s="39"/>
      <c r="AQ3380" s="141"/>
      <c r="AR3380" s="141"/>
      <c r="AS3380" s="143"/>
      <c r="AU3380" s="141"/>
      <c r="AV3380" s="141"/>
      <c r="AW3380" s="143"/>
      <c r="AY3380" s="146" t="str">
        <f t="shared" si="2627"/>
        <v>73.40</v>
      </c>
      <c r="AZ3380" s="1384" t="b">
        <f>COUNTIF('[1]Codes SEC'!$B$2:$B$250,Ministres!AY3380)&gt;0</f>
        <v>1</v>
      </c>
    </row>
    <row r="3381" spans="1:52" ht="35.1" customHeight="1" x14ac:dyDescent="0.25">
      <c r="A3381" s="15" t="s">
        <v>3501</v>
      </c>
      <c r="B3381" s="225">
        <v>15</v>
      </c>
      <c r="C3381" s="122" t="s">
        <v>1245</v>
      </c>
      <c r="D3381" s="357">
        <v>2019</v>
      </c>
      <c r="F3381" s="125"/>
      <c r="G3381" s="126">
        <v>1</v>
      </c>
      <c r="H3381" s="35" t="str">
        <f t="shared" si="2625"/>
        <v>075</v>
      </c>
      <c r="I3381" s="36" t="s">
        <v>113</v>
      </c>
      <c r="J3381" s="37" t="s">
        <v>3833</v>
      </c>
      <c r="K3381" s="244" t="s">
        <v>3834</v>
      </c>
      <c r="L3381" s="199"/>
      <c r="M3381" s="200"/>
      <c r="N3381" s="201"/>
      <c r="O3381" s="202"/>
      <c r="P3381" s="202"/>
      <c r="Q3381" s="202"/>
      <c r="R3381" s="202"/>
      <c r="S3381" s="202"/>
      <c r="T3381" s="224"/>
      <c r="U3381" s="138"/>
      <c r="V3381" s="138"/>
      <c r="W3381" s="139"/>
      <c r="X3381" s="139"/>
      <c r="Y3381" s="224"/>
      <c r="Z3381" s="210"/>
      <c r="AA3381" s="204"/>
      <c r="AB3381" s="202"/>
      <c r="AC3381" s="202"/>
      <c r="AD3381" s="202"/>
      <c r="AE3381" s="202"/>
      <c r="AF3381" s="202"/>
      <c r="AG3381" s="224"/>
      <c r="AH3381" s="138"/>
      <c r="AI3381" s="138"/>
      <c r="AJ3381" s="139"/>
      <c r="AK3381" s="139"/>
      <c r="AL3381" s="224"/>
      <c r="AM3381" s="140"/>
      <c r="AN3381" s="211"/>
      <c r="AO3381" s="212"/>
      <c r="AP3381" s="39"/>
      <c r="AQ3381" s="141"/>
      <c r="AR3381" s="141"/>
      <c r="AS3381" s="143"/>
      <c r="AU3381" s="141"/>
      <c r="AV3381" s="141"/>
      <c r="AW3381" s="143"/>
      <c r="AY3381" s="146" t="str">
        <f t="shared" si="2627"/>
        <v>74.22</v>
      </c>
      <c r="AZ3381" s="1384" t="b">
        <f>COUNTIF('[1]Codes SEC'!$B$2:$B$250,Ministres!AY3381)&gt;0</f>
        <v>1</v>
      </c>
    </row>
    <row r="3382" spans="1:52" ht="35.1" customHeight="1" x14ac:dyDescent="0.25">
      <c r="A3382" s="15" t="s">
        <v>3501</v>
      </c>
      <c r="B3382" s="225">
        <v>15</v>
      </c>
      <c r="C3382" s="122" t="s">
        <v>1245</v>
      </c>
      <c r="D3382" s="357">
        <v>2019</v>
      </c>
      <c r="F3382" s="125"/>
      <c r="G3382" s="126">
        <v>1</v>
      </c>
      <c r="H3382" s="35" t="str">
        <f t="shared" si="2625"/>
        <v>075</v>
      </c>
      <c r="I3382" s="36" t="s">
        <v>3835</v>
      </c>
      <c r="J3382" s="37" t="s">
        <v>3836</v>
      </c>
      <c r="K3382" s="244" t="s">
        <v>3837</v>
      </c>
      <c r="L3382" s="199"/>
      <c r="M3382" s="200"/>
      <c r="N3382" s="201"/>
      <c r="O3382" s="202"/>
      <c r="P3382" s="202"/>
      <c r="Q3382" s="202"/>
      <c r="R3382" s="202"/>
      <c r="S3382" s="202"/>
      <c r="T3382" s="224"/>
      <c r="U3382" s="138"/>
      <c r="V3382" s="138"/>
      <c r="W3382" s="139"/>
      <c r="X3382" s="139"/>
      <c r="Y3382" s="224"/>
      <c r="Z3382" s="210"/>
      <c r="AA3382" s="204"/>
      <c r="AB3382" s="202"/>
      <c r="AC3382" s="202"/>
      <c r="AD3382" s="202"/>
      <c r="AE3382" s="202"/>
      <c r="AF3382" s="202"/>
      <c r="AG3382" s="224"/>
      <c r="AH3382" s="138"/>
      <c r="AI3382" s="138"/>
      <c r="AJ3382" s="139"/>
      <c r="AK3382" s="139"/>
      <c r="AL3382" s="224"/>
      <c r="AM3382" s="140"/>
      <c r="AN3382" s="211"/>
      <c r="AO3382" s="212"/>
      <c r="AP3382" s="39"/>
      <c r="AQ3382" s="141"/>
      <c r="AR3382" s="141"/>
      <c r="AS3382" s="143"/>
      <c r="AU3382" s="141"/>
      <c r="AV3382" s="141"/>
      <c r="AW3382" s="143"/>
      <c r="AY3382" s="146" t="str">
        <f t="shared" si="2627"/>
        <v>81.11</v>
      </c>
      <c r="AZ3382" s="1384" t="b">
        <f>COUNTIF('[1]Codes SEC'!$B$2:$B$250,Ministres!AY3382)&gt;0</f>
        <v>1</v>
      </c>
    </row>
    <row r="3383" spans="1:52" ht="35.1" customHeight="1" x14ac:dyDescent="0.25">
      <c r="A3383" s="15" t="s">
        <v>3501</v>
      </c>
      <c r="B3383" s="225">
        <v>15</v>
      </c>
      <c r="C3383" s="122" t="s">
        <v>1245</v>
      </c>
      <c r="D3383" s="357">
        <v>2019</v>
      </c>
      <c r="F3383" s="125"/>
      <c r="G3383" s="126">
        <v>1</v>
      </c>
      <c r="H3383" s="35" t="str">
        <f t="shared" si="2625"/>
        <v>075</v>
      </c>
      <c r="I3383" s="36" t="s">
        <v>2170</v>
      </c>
      <c r="J3383" s="37" t="s">
        <v>3838</v>
      </c>
      <c r="K3383" s="244" t="s">
        <v>3839</v>
      </c>
      <c r="L3383" s="199"/>
      <c r="M3383" s="200"/>
      <c r="N3383" s="201"/>
      <c r="O3383" s="202"/>
      <c r="P3383" s="202"/>
      <c r="Q3383" s="202"/>
      <c r="R3383" s="202"/>
      <c r="S3383" s="202"/>
      <c r="T3383" s="224"/>
      <c r="U3383" s="138"/>
      <c r="V3383" s="138"/>
      <c r="W3383" s="139"/>
      <c r="X3383" s="139"/>
      <c r="Y3383" s="224"/>
      <c r="Z3383" s="210"/>
      <c r="AA3383" s="204"/>
      <c r="AB3383" s="202"/>
      <c r="AC3383" s="202"/>
      <c r="AD3383" s="202"/>
      <c r="AE3383" s="202"/>
      <c r="AF3383" s="202"/>
      <c r="AG3383" s="224"/>
      <c r="AH3383" s="138"/>
      <c r="AI3383" s="138"/>
      <c r="AJ3383" s="139"/>
      <c r="AK3383" s="139"/>
      <c r="AL3383" s="224"/>
      <c r="AM3383" s="140"/>
      <c r="AN3383" s="211"/>
      <c r="AO3383" s="212"/>
      <c r="AP3383" s="39"/>
      <c r="AQ3383" s="141"/>
      <c r="AR3383" s="141"/>
      <c r="AS3383" s="143"/>
      <c r="AU3383" s="141"/>
      <c r="AV3383" s="141"/>
      <c r="AW3383" s="143"/>
      <c r="AY3383" s="146" t="str">
        <f t="shared" si="2627"/>
        <v>81.12</v>
      </c>
      <c r="AZ3383" s="1384" t="b">
        <f>COUNTIF('[1]Codes SEC'!$B$2:$B$250,Ministres!AY3383)&gt;0</f>
        <v>1</v>
      </c>
    </row>
    <row r="3384" spans="1:52" ht="35.1" customHeight="1" x14ac:dyDescent="0.25">
      <c r="A3384" s="15" t="s">
        <v>3501</v>
      </c>
      <c r="B3384" s="225">
        <v>15</v>
      </c>
      <c r="C3384" s="122" t="s">
        <v>1245</v>
      </c>
      <c r="D3384" s="357">
        <v>2019</v>
      </c>
      <c r="F3384" s="125"/>
      <c r="G3384" s="126">
        <v>1</v>
      </c>
      <c r="H3384" s="35" t="str">
        <f t="shared" si="2625"/>
        <v>075</v>
      </c>
      <c r="I3384" s="36" t="s">
        <v>3840</v>
      </c>
      <c r="J3384" s="37" t="s">
        <v>3841</v>
      </c>
      <c r="K3384" s="244" t="s">
        <v>3842</v>
      </c>
      <c r="L3384" s="199"/>
      <c r="M3384" s="200"/>
      <c r="N3384" s="201"/>
      <c r="O3384" s="202"/>
      <c r="P3384" s="202"/>
      <c r="Q3384" s="202"/>
      <c r="R3384" s="202"/>
      <c r="S3384" s="202"/>
      <c r="T3384" s="224"/>
      <c r="U3384" s="138"/>
      <c r="V3384" s="138"/>
      <c r="W3384" s="139"/>
      <c r="X3384" s="139"/>
      <c r="Y3384" s="224"/>
      <c r="Z3384" s="210"/>
      <c r="AA3384" s="204"/>
      <c r="AB3384" s="202"/>
      <c r="AC3384" s="202"/>
      <c r="AD3384" s="202"/>
      <c r="AE3384" s="202"/>
      <c r="AF3384" s="202"/>
      <c r="AG3384" s="224"/>
      <c r="AH3384" s="138"/>
      <c r="AI3384" s="138"/>
      <c r="AJ3384" s="139"/>
      <c r="AK3384" s="139"/>
      <c r="AL3384" s="224"/>
      <c r="AM3384" s="140"/>
      <c r="AN3384" s="211"/>
      <c r="AO3384" s="212"/>
      <c r="AP3384" s="39"/>
      <c r="AQ3384" s="141"/>
      <c r="AR3384" s="141"/>
      <c r="AS3384" s="143"/>
      <c r="AU3384" s="141"/>
      <c r="AV3384" s="141"/>
      <c r="AW3384" s="143"/>
      <c r="AY3384" s="146" t="str">
        <f t="shared" si="2627"/>
        <v>82.00</v>
      </c>
      <c r="AZ3384" s="1384" t="b">
        <f>COUNTIF('[1]Codes SEC'!$B$2:$B$250,Ministres!AY3384)&gt;0</f>
        <v>1</v>
      </c>
    </row>
    <row r="3385" spans="1:52" ht="35.1" customHeight="1" x14ac:dyDescent="0.25">
      <c r="A3385" s="15" t="s">
        <v>3501</v>
      </c>
      <c r="B3385" s="225">
        <v>15</v>
      </c>
      <c r="C3385" s="122" t="s">
        <v>1245</v>
      </c>
      <c r="D3385" s="357">
        <v>2019</v>
      </c>
      <c r="F3385" s="125"/>
      <c r="G3385" s="126">
        <v>1</v>
      </c>
      <c r="H3385" s="35" t="str">
        <f t="shared" si="2625"/>
        <v>075</v>
      </c>
      <c r="I3385" s="36" t="s">
        <v>3843</v>
      </c>
      <c r="J3385" s="37" t="s">
        <v>3844</v>
      </c>
      <c r="K3385" s="244" t="s">
        <v>3845</v>
      </c>
      <c r="L3385" s="199"/>
      <c r="M3385" s="200"/>
      <c r="N3385" s="201"/>
      <c r="O3385" s="202"/>
      <c r="P3385" s="202"/>
      <c r="Q3385" s="202"/>
      <c r="R3385" s="202"/>
      <c r="S3385" s="202"/>
      <c r="T3385" s="224"/>
      <c r="U3385" s="138"/>
      <c r="V3385" s="138"/>
      <c r="W3385" s="139"/>
      <c r="X3385" s="139"/>
      <c r="Y3385" s="224"/>
      <c r="Z3385" s="210"/>
      <c r="AA3385" s="204"/>
      <c r="AB3385" s="202"/>
      <c r="AC3385" s="202"/>
      <c r="AD3385" s="202"/>
      <c r="AE3385" s="202"/>
      <c r="AF3385" s="202"/>
      <c r="AG3385" s="224"/>
      <c r="AH3385" s="138"/>
      <c r="AI3385" s="138"/>
      <c r="AJ3385" s="139"/>
      <c r="AK3385" s="139"/>
      <c r="AL3385" s="224"/>
      <c r="AM3385" s="140"/>
      <c r="AN3385" s="211"/>
      <c r="AO3385" s="212"/>
      <c r="AP3385" s="39"/>
      <c r="AQ3385" s="141"/>
      <c r="AR3385" s="141"/>
      <c r="AS3385" s="143"/>
      <c r="AU3385" s="141"/>
      <c r="AV3385" s="141"/>
      <c r="AW3385" s="143"/>
      <c r="AY3385" s="146" t="str">
        <f t="shared" si="2627"/>
        <v>83.00</v>
      </c>
      <c r="AZ3385" s="1384" t="b">
        <f>COUNTIF('[1]Codes SEC'!$B$2:$B$250,Ministres!AY3385)&gt;0</f>
        <v>1</v>
      </c>
    </row>
    <row r="3386" spans="1:52" ht="35.1" customHeight="1" x14ac:dyDescent="0.25">
      <c r="A3386" s="15" t="s">
        <v>3501</v>
      </c>
      <c r="B3386" s="225">
        <v>15</v>
      </c>
      <c r="C3386" s="122" t="s">
        <v>1245</v>
      </c>
      <c r="D3386" s="357">
        <v>2019</v>
      </c>
      <c r="F3386" s="125"/>
      <c r="G3386" s="126">
        <v>1</v>
      </c>
      <c r="H3386" s="35" t="str">
        <f t="shared" si="2625"/>
        <v>075</v>
      </c>
      <c r="I3386" s="36">
        <v>88573000</v>
      </c>
      <c r="J3386" s="37" t="s">
        <v>3846</v>
      </c>
      <c r="K3386" s="244" t="s">
        <v>3847</v>
      </c>
      <c r="L3386" s="199"/>
      <c r="M3386" s="200"/>
      <c r="N3386" s="201"/>
      <c r="O3386" s="202"/>
      <c r="P3386" s="202"/>
      <c r="Q3386" s="202"/>
      <c r="R3386" s="202"/>
      <c r="S3386" s="202"/>
      <c r="T3386" s="224"/>
      <c r="U3386" s="138"/>
      <c r="V3386" s="138"/>
      <c r="W3386" s="139"/>
      <c r="X3386" s="139"/>
      <c r="Y3386" s="224"/>
      <c r="Z3386" s="210"/>
      <c r="AA3386" s="204"/>
      <c r="AB3386" s="202"/>
      <c r="AC3386" s="202"/>
      <c r="AD3386" s="202"/>
      <c r="AE3386" s="202"/>
      <c r="AF3386" s="202"/>
      <c r="AG3386" s="224"/>
      <c r="AH3386" s="138"/>
      <c r="AI3386" s="138"/>
      <c r="AJ3386" s="139"/>
      <c r="AK3386" s="139"/>
      <c r="AL3386" s="224"/>
      <c r="AM3386" s="140"/>
      <c r="AN3386" s="211"/>
      <c r="AO3386" s="212"/>
      <c r="AP3386" s="39"/>
      <c r="AQ3386" s="141"/>
      <c r="AR3386" s="141"/>
      <c r="AS3386" s="143"/>
      <c r="AU3386" s="141"/>
      <c r="AV3386" s="141"/>
      <c r="AW3386" s="143"/>
      <c r="AY3386" s="146" t="str">
        <f t="shared" si="2627"/>
        <v>85.73</v>
      </c>
      <c r="AZ3386" s="1384" t="b">
        <f>COUNTIF('[1]Codes SEC'!$B$2:$B$250,Ministres!AY3386)&gt;0</f>
        <v>1</v>
      </c>
    </row>
    <row r="3387" spans="1:52" ht="12.75" customHeight="1" x14ac:dyDescent="0.25">
      <c r="A3387" s="600"/>
      <c r="B3387" s="601"/>
      <c r="C3387" s="176"/>
      <c r="D3387" s="176"/>
      <c r="E3387" s="602"/>
      <c r="F3387" s="176"/>
      <c r="G3387" s="179"/>
      <c r="H3387" s="180"/>
      <c r="I3387" s="181"/>
      <c r="J3387" s="182"/>
      <c r="K3387" s="457" t="s">
        <v>3848</v>
      </c>
      <c r="L3387" s="184">
        <f t="shared" ref="L3387:S3387" si="2628">L3345</f>
        <v>111635</v>
      </c>
      <c r="M3387" s="185">
        <f t="shared" si="2628"/>
        <v>71635</v>
      </c>
      <c r="N3387" s="186">
        <f t="shared" si="2628"/>
        <v>0</v>
      </c>
      <c r="O3387" s="187">
        <f t="shared" si="2628"/>
        <v>0</v>
      </c>
      <c r="P3387" s="187">
        <f t="shared" si="2628"/>
        <v>0</v>
      </c>
      <c r="Q3387" s="187">
        <f t="shared" si="2628"/>
        <v>0</v>
      </c>
      <c r="R3387" s="187">
        <f t="shared" si="2628"/>
        <v>0</v>
      </c>
      <c r="S3387" s="187">
        <f t="shared" si="2628"/>
        <v>0</v>
      </c>
      <c r="T3387" s="188"/>
      <c r="U3387" s="187">
        <f>U3345</f>
        <v>0</v>
      </c>
      <c r="V3387" s="187">
        <f>V3345</f>
        <v>0</v>
      </c>
      <c r="W3387" s="187">
        <f>W3345</f>
        <v>0</v>
      </c>
      <c r="X3387" s="187">
        <f>X3345</f>
        <v>0</v>
      </c>
      <c r="Y3387" s="188"/>
      <c r="Z3387" s="187">
        <f t="shared" ref="Z3387:AF3387" si="2629">Z3345</f>
        <v>0</v>
      </c>
      <c r="AA3387" s="189">
        <f t="shared" si="2629"/>
        <v>0</v>
      </c>
      <c r="AB3387" s="187">
        <f t="shared" si="2629"/>
        <v>0</v>
      </c>
      <c r="AC3387" s="187">
        <f t="shared" si="2629"/>
        <v>0</v>
      </c>
      <c r="AD3387" s="187">
        <f t="shared" si="2629"/>
        <v>0</v>
      </c>
      <c r="AE3387" s="187">
        <f t="shared" si="2629"/>
        <v>0</v>
      </c>
      <c r="AF3387" s="187">
        <f t="shared" si="2629"/>
        <v>0</v>
      </c>
      <c r="AG3387" s="188"/>
      <c r="AH3387" s="187">
        <f>AH3345</f>
        <v>0</v>
      </c>
      <c r="AI3387" s="187">
        <f>AI3345</f>
        <v>0</v>
      </c>
      <c r="AJ3387" s="187">
        <f>AJ3345</f>
        <v>0</v>
      </c>
      <c r="AK3387" s="187">
        <f>AK3345</f>
        <v>0</v>
      </c>
      <c r="AL3387" s="188"/>
      <c r="AM3387" s="190">
        <f t="shared" ref="AM3387:AW3387" si="2630">AM3345</f>
        <v>0</v>
      </c>
      <c r="AN3387" s="191">
        <f t="shared" si="2630"/>
        <v>111635</v>
      </c>
      <c r="AO3387" s="190">
        <f t="shared" si="2630"/>
        <v>71635</v>
      </c>
      <c r="AP3387" s="184">
        <f t="shared" si="2630"/>
        <v>111635</v>
      </c>
      <c r="AQ3387" s="192">
        <f t="shared" si="2630"/>
        <v>111635</v>
      </c>
      <c r="AR3387" s="193">
        <f t="shared" si="2630"/>
        <v>0</v>
      </c>
      <c r="AS3387" s="194">
        <f t="shared" si="2630"/>
        <v>0</v>
      </c>
      <c r="AT3387" s="195">
        <f t="shared" si="2630"/>
        <v>71635</v>
      </c>
      <c r="AU3387" s="192">
        <f t="shared" si="2630"/>
        <v>71635</v>
      </c>
      <c r="AV3387" s="193">
        <f t="shared" si="2630"/>
        <v>0</v>
      </c>
      <c r="AW3387" s="194">
        <f t="shared" si="2630"/>
        <v>0</v>
      </c>
      <c r="AY3387" s="146"/>
      <c r="AZ3387" s="1384"/>
    </row>
    <row r="3388" spans="1:52" ht="12.75" customHeight="1" x14ac:dyDescent="0.25">
      <c r="A3388" s="15"/>
      <c r="C3388" s="122"/>
      <c r="D3388" s="123"/>
      <c r="F3388" s="125"/>
      <c r="G3388" s="34"/>
      <c r="H3388" s="35"/>
      <c r="I3388" s="36"/>
      <c r="J3388" s="37"/>
      <c r="K3388" s="198" t="s">
        <v>72</v>
      </c>
      <c r="L3388" s="199">
        <v>0</v>
      </c>
      <c r="M3388" s="200">
        <v>0</v>
      </c>
      <c r="N3388" s="201">
        <v>0</v>
      </c>
      <c r="O3388" s="202">
        <v>0</v>
      </c>
      <c r="P3388" s="202">
        <v>0</v>
      </c>
      <c r="Q3388" s="202">
        <v>0</v>
      </c>
      <c r="R3388" s="202">
        <v>0</v>
      </c>
      <c r="S3388" s="202">
        <v>0</v>
      </c>
      <c r="T3388" s="203"/>
      <c r="U3388" s="135">
        <v>0</v>
      </c>
      <c r="V3388" s="135">
        <v>0</v>
      </c>
      <c r="W3388" s="202">
        <v>0</v>
      </c>
      <c r="X3388" s="202">
        <v>0</v>
      </c>
      <c r="Y3388" s="203"/>
      <c r="Z3388" s="135">
        <v>0</v>
      </c>
      <c r="AA3388" s="204">
        <v>0</v>
      </c>
      <c r="AB3388" s="202">
        <v>0</v>
      </c>
      <c r="AC3388" s="202">
        <v>0</v>
      </c>
      <c r="AD3388" s="202">
        <v>0</v>
      </c>
      <c r="AE3388" s="202">
        <v>0</v>
      </c>
      <c r="AF3388" s="202">
        <v>0</v>
      </c>
      <c r="AG3388" s="203"/>
      <c r="AH3388" s="135">
        <v>0</v>
      </c>
      <c r="AI3388" s="135">
        <v>0</v>
      </c>
      <c r="AJ3388" s="202">
        <v>0</v>
      </c>
      <c r="AK3388" s="202">
        <v>0</v>
      </c>
      <c r="AL3388" s="203"/>
      <c r="AM3388" s="205">
        <v>0</v>
      </c>
      <c r="AN3388" s="119">
        <v>0</v>
      </c>
      <c r="AO3388" s="120">
        <v>0</v>
      </c>
      <c r="AP3388" s="39">
        <v>0</v>
      </c>
      <c r="AQ3388" s="141">
        <v>0</v>
      </c>
      <c r="AR3388" s="141">
        <v>0</v>
      </c>
      <c r="AS3388" s="143">
        <v>0</v>
      </c>
      <c r="AT3388" s="144">
        <v>0</v>
      </c>
      <c r="AU3388" s="141">
        <v>0</v>
      </c>
      <c r="AV3388" s="141">
        <v>0</v>
      </c>
      <c r="AW3388" s="143">
        <v>0</v>
      </c>
      <c r="AY3388" s="146"/>
      <c r="AZ3388" s="1384"/>
    </row>
    <row r="3389" spans="1:52" ht="12.75" customHeight="1" x14ac:dyDescent="0.25">
      <c r="A3389" s="15"/>
      <c r="C3389" s="122"/>
      <c r="D3389" s="123"/>
      <c r="F3389" s="125"/>
      <c r="G3389" s="126"/>
      <c r="H3389" s="35"/>
      <c r="I3389" s="36"/>
      <c r="J3389" s="37"/>
      <c r="K3389" s="198" t="s">
        <v>73</v>
      </c>
      <c r="L3389" s="199">
        <f t="shared" ref="L3389:S3389" si="2631">L3345</f>
        <v>111635</v>
      </c>
      <c r="M3389" s="200">
        <f t="shared" si="2631"/>
        <v>71635</v>
      </c>
      <c r="N3389" s="201">
        <f t="shared" si="2631"/>
        <v>0</v>
      </c>
      <c r="O3389" s="202">
        <f t="shared" si="2631"/>
        <v>0</v>
      </c>
      <c r="P3389" s="202">
        <f t="shared" si="2631"/>
        <v>0</v>
      </c>
      <c r="Q3389" s="202">
        <f t="shared" si="2631"/>
        <v>0</v>
      </c>
      <c r="R3389" s="202">
        <f t="shared" si="2631"/>
        <v>0</v>
      </c>
      <c r="S3389" s="202">
        <f t="shared" si="2631"/>
        <v>0</v>
      </c>
      <c r="T3389" s="203"/>
      <c r="U3389" s="135">
        <f>U3345</f>
        <v>0</v>
      </c>
      <c r="V3389" s="135">
        <f>V3345</f>
        <v>0</v>
      </c>
      <c r="W3389" s="202">
        <f>W3345</f>
        <v>0</v>
      </c>
      <c r="X3389" s="202">
        <f>X3345</f>
        <v>0</v>
      </c>
      <c r="Y3389" s="203"/>
      <c r="Z3389" s="135">
        <f t="shared" ref="Z3389:AF3389" si="2632">Z3345</f>
        <v>0</v>
      </c>
      <c r="AA3389" s="204">
        <f t="shared" si="2632"/>
        <v>0</v>
      </c>
      <c r="AB3389" s="202">
        <f t="shared" si="2632"/>
        <v>0</v>
      </c>
      <c r="AC3389" s="202">
        <f t="shared" si="2632"/>
        <v>0</v>
      </c>
      <c r="AD3389" s="202">
        <f t="shared" si="2632"/>
        <v>0</v>
      </c>
      <c r="AE3389" s="202">
        <f t="shared" si="2632"/>
        <v>0</v>
      </c>
      <c r="AF3389" s="202">
        <f t="shared" si="2632"/>
        <v>0</v>
      </c>
      <c r="AG3389" s="203"/>
      <c r="AH3389" s="135">
        <f>AH3345</f>
        <v>0</v>
      </c>
      <c r="AI3389" s="135">
        <f>AI3345</f>
        <v>0</v>
      </c>
      <c r="AJ3389" s="202">
        <f>AJ3345</f>
        <v>0</v>
      </c>
      <c r="AK3389" s="202">
        <f>AK3345</f>
        <v>0</v>
      </c>
      <c r="AL3389" s="203"/>
      <c r="AM3389" s="205">
        <f t="shared" ref="AM3389:AW3389" si="2633">AM3345</f>
        <v>0</v>
      </c>
      <c r="AN3389" s="119">
        <f t="shared" si="2633"/>
        <v>111635</v>
      </c>
      <c r="AO3389" s="120">
        <f t="shared" si="2633"/>
        <v>71635</v>
      </c>
      <c r="AP3389" s="39">
        <f t="shared" si="2633"/>
        <v>111635</v>
      </c>
      <c r="AQ3389" s="141">
        <f t="shared" si="2633"/>
        <v>111635</v>
      </c>
      <c r="AR3389" s="141">
        <f t="shared" si="2633"/>
        <v>0</v>
      </c>
      <c r="AS3389" s="143">
        <f t="shared" si="2633"/>
        <v>0</v>
      </c>
      <c r="AT3389" s="144">
        <f t="shared" si="2633"/>
        <v>71635</v>
      </c>
      <c r="AU3389" s="141">
        <f t="shared" si="2633"/>
        <v>71635</v>
      </c>
      <c r="AV3389" s="141">
        <f t="shared" si="2633"/>
        <v>0</v>
      </c>
      <c r="AW3389" s="143">
        <f t="shared" si="2633"/>
        <v>0</v>
      </c>
      <c r="AX3389" s="1387"/>
      <c r="AY3389" s="146"/>
      <c r="AZ3389" s="1384"/>
    </row>
    <row r="3390" spans="1:52" ht="12.75" customHeight="1" x14ac:dyDescent="0.25">
      <c r="A3390" s="15"/>
      <c r="C3390" s="122"/>
      <c r="D3390" s="123"/>
      <c r="F3390" s="125"/>
      <c r="G3390" s="126"/>
      <c r="H3390" s="35"/>
      <c r="I3390" s="36"/>
      <c r="J3390" s="37"/>
      <c r="K3390" s="198" t="s">
        <v>74</v>
      </c>
      <c r="L3390" s="199">
        <f t="shared" ref="L3390:S3391" si="2634">L3345</f>
        <v>111635</v>
      </c>
      <c r="M3390" s="200">
        <f t="shared" si="2634"/>
        <v>71635</v>
      </c>
      <c r="N3390" s="201">
        <f t="shared" si="2634"/>
        <v>0</v>
      </c>
      <c r="O3390" s="202">
        <f t="shared" si="2634"/>
        <v>0</v>
      </c>
      <c r="P3390" s="202">
        <f t="shared" si="2634"/>
        <v>0</v>
      </c>
      <c r="Q3390" s="202">
        <f t="shared" si="2634"/>
        <v>0</v>
      </c>
      <c r="R3390" s="202">
        <f t="shared" si="2634"/>
        <v>0</v>
      </c>
      <c r="S3390" s="202">
        <f t="shared" si="2634"/>
        <v>0</v>
      </c>
      <c r="T3390" s="203"/>
      <c r="U3390" s="135">
        <f t="shared" ref="U3390:X3391" si="2635">U3345</f>
        <v>0</v>
      </c>
      <c r="V3390" s="135">
        <f t="shared" si="2635"/>
        <v>0</v>
      </c>
      <c r="W3390" s="202">
        <f t="shared" si="2635"/>
        <v>0</v>
      </c>
      <c r="X3390" s="202">
        <f t="shared" si="2635"/>
        <v>0</v>
      </c>
      <c r="Y3390" s="203"/>
      <c r="Z3390" s="135">
        <f t="shared" ref="Z3390:AF3391" si="2636">Z3345</f>
        <v>0</v>
      </c>
      <c r="AA3390" s="204">
        <f t="shared" si="2636"/>
        <v>0</v>
      </c>
      <c r="AB3390" s="202">
        <f t="shared" si="2636"/>
        <v>0</v>
      </c>
      <c r="AC3390" s="202">
        <f t="shared" si="2636"/>
        <v>0</v>
      </c>
      <c r="AD3390" s="202">
        <f t="shared" si="2636"/>
        <v>0</v>
      </c>
      <c r="AE3390" s="202">
        <f t="shared" si="2636"/>
        <v>0</v>
      </c>
      <c r="AF3390" s="202">
        <f t="shared" si="2636"/>
        <v>0</v>
      </c>
      <c r="AG3390" s="203"/>
      <c r="AH3390" s="135">
        <f t="shared" ref="AH3390:AK3391" si="2637">AH3345</f>
        <v>0</v>
      </c>
      <c r="AI3390" s="135">
        <f t="shared" si="2637"/>
        <v>0</v>
      </c>
      <c r="AJ3390" s="202">
        <f t="shared" si="2637"/>
        <v>0</v>
      </c>
      <c r="AK3390" s="202">
        <f t="shared" si="2637"/>
        <v>0</v>
      </c>
      <c r="AL3390" s="203"/>
      <c r="AM3390" s="205">
        <f t="shared" ref="AM3390:AW3391" si="2638">AM3345</f>
        <v>0</v>
      </c>
      <c r="AN3390" s="119">
        <f t="shared" si="2638"/>
        <v>111635</v>
      </c>
      <c r="AO3390" s="120">
        <f t="shared" si="2638"/>
        <v>71635</v>
      </c>
      <c r="AP3390" s="39">
        <f t="shared" si="2638"/>
        <v>111635</v>
      </c>
      <c r="AQ3390" s="141">
        <f t="shared" si="2638"/>
        <v>111635</v>
      </c>
      <c r="AR3390" s="141">
        <f t="shared" si="2638"/>
        <v>0</v>
      </c>
      <c r="AS3390" s="143">
        <f t="shared" si="2638"/>
        <v>0</v>
      </c>
      <c r="AT3390" s="144">
        <f t="shared" si="2638"/>
        <v>71635</v>
      </c>
      <c r="AU3390" s="141">
        <f t="shared" si="2638"/>
        <v>71635</v>
      </c>
      <c r="AV3390" s="141">
        <f t="shared" si="2638"/>
        <v>0</v>
      </c>
      <c r="AW3390" s="143">
        <f t="shared" si="2638"/>
        <v>0</v>
      </c>
      <c r="AY3390" s="146"/>
      <c r="AZ3390" s="1384"/>
    </row>
    <row r="3391" spans="1:52" ht="12.75" customHeight="1" x14ac:dyDescent="0.25">
      <c r="A3391" s="15"/>
      <c r="C3391" s="122"/>
      <c r="D3391" s="123"/>
      <c r="F3391" s="125"/>
      <c r="G3391" s="126"/>
      <c r="H3391" s="35"/>
      <c r="I3391" s="36"/>
      <c r="J3391" s="37"/>
      <c r="K3391" s="198" t="s">
        <v>75</v>
      </c>
      <c r="L3391" s="199">
        <f t="shared" si="2634"/>
        <v>391698</v>
      </c>
      <c r="M3391" s="200">
        <f t="shared" si="2634"/>
        <v>494922</v>
      </c>
      <c r="N3391" s="201">
        <f t="shared" si="2634"/>
        <v>0</v>
      </c>
      <c r="O3391" s="202">
        <f t="shared" si="2634"/>
        <v>0</v>
      </c>
      <c r="P3391" s="202">
        <f t="shared" si="2634"/>
        <v>0</v>
      </c>
      <c r="Q3391" s="202">
        <f t="shared" si="2634"/>
        <v>0</v>
      </c>
      <c r="R3391" s="202">
        <f t="shared" si="2634"/>
        <v>0</v>
      </c>
      <c r="S3391" s="202">
        <f t="shared" si="2634"/>
        <v>0</v>
      </c>
      <c r="T3391" s="203"/>
      <c r="U3391" s="135">
        <f t="shared" si="2635"/>
        <v>0</v>
      </c>
      <c r="V3391" s="135">
        <f t="shared" si="2635"/>
        <v>0</v>
      </c>
      <c r="W3391" s="202">
        <f t="shared" si="2635"/>
        <v>0</v>
      </c>
      <c r="X3391" s="202">
        <f t="shared" si="2635"/>
        <v>0</v>
      </c>
      <c r="Y3391" s="203"/>
      <c r="Z3391" s="135">
        <f t="shared" si="2636"/>
        <v>0</v>
      </c>
      <c r="AA3391" s="204">
        <f t="shared" si="2636"/>
        <v>0</v>
      </c>
      <c r="AB3391" s="202">
        <f t="shared" si="2636"/>
        <v>0</v>
      </c>
      <c r="AC3391" s="202">
        <f t="shared" si="2636"/>
        <v>0</v>
      </c>
      <c r="AD3391" s="202">
        <f t="shared" si="2636"/>
        <v>0</v>
      </c>
      <c r="AE3391" s="202">
        <f t="shared" si="2636"/>
        <v>0</v>
      </c>
      <c r="AF3391" s="202">
        <f t="shared" si="2636"/>
        <v>0</v>
      </c>
      <c r="AG3391" s="203"/>
      <c r="AH3391" s="135">
        <f t="shared" si="2637"/>
        <v>0</v>
      </c>
      <c r="AI3391" s="135">
        <f t="shared" si="2637"/>
        <v>0</v>
      </c>
      <c r="AJ3391" s="202">
        <f t="shared" si="2637"/>
        <v>0</v>
      </c>
      <c r="AK3391" s="202">
        <f t="shared" si="2637"/>
        <v>0</v>
      </c>
      <c r="AL3391" s="203"/>
      <c r="AM3391" s="205">
        <f t="shared" si="2638"/>
        <v>0</v>
      </c>
      <c r="AN3391" s="119">
        <f t="shared" si="2638"/>
        <v>391698</v>
      </c>
      <c r="AO3391" s="120">
        <f t="shared" si="2638"/>
        <v>494922</v>
      </c>
      <c r="AP3391" s="39">
        <f t="shared" si="2638"/>
        <v>391698</v>
      </c>
      <c r="AQ3391" s="141">
        <f t="shared" si="2638"/>
        <v>391698</v>
      </c>
      <c r="AR3391" s="141">
        <f t="shared" si="2638"/>
        <v>0</v>
      </c>
      <c r="AS3391" s="143">
        <f t="shared" si="2638"/>
        <v>0</v>
      </c>
      <c r="AT3391" s="144">
        <f t="shared" si="2638"/>
        <v>494922</v>
      </c>
      <c r="AU3391" s="141">
        <f t="shared" si="2638"/>
        <v>494922</v>
      </c>
      <c r="AV3391" s="141">
        <f t="shared" si="2638"/>
        <v>0</v>
      </c>
      <c r="AW3391" s="143">
        <f t="shared" si="2638"/>
        <v>0</v>
      </c>
      <c r="AY3391" s="146"/>
      <c r="AZ3391" s="1384"/>
    </row>
    <row r="3392" spans="1:52" ht="12.75" customHeight="1" x14ac:dyDescent="0.25">
      <c r="A3392" s="15"/>
      <c r="C3392" s="122"/>
      <c r="D3392" s="123"/>
      <c r="F3392" s="125"/>
      <c r="G3392" s="126"/>
      <c r="H3392" s="35"/>
      <c r="I3392" s="36"/>
      <c r="J3392" s="37"/>
      <c r="K3392" s="206" t="s">
        <v>76</v>
      </c>
      <c r="L3392" s="199">
        <v>0</v>
      </c>
      <c r="M3392" s="200">
        <v>0</v>
      </c>
      <c r="N3392" s="201">
        <v>0</v>
      </c>
      <c r="O3392" s="202">
        <v>0</v>
      </c>
      <c r="P3392" s="202">
        <v>0</v>
      </c>
      <c r="Q3392" s="202">
        <v>0</v>
      </c>
      <c r="R3392" s="202">
        <v>0</v>
      </c>
      <c r="S3392" s="202">
        <v>0</v>
      </c>
      <c r="T3392" s="203"/>
      <c r="U3392" s="135">
        <v>0</v>
      </c>
      <c r="V3392" s="135">
        <v>0</v>
      </c>
      <c r="W3392" s="202">
        <v>0</v>
      </c>
      <c r="X3392" s="202">
        <v>0</v>
      </c>
      <c r="Y3392" s="203"/>
      <c r="Z3392" s="135">
        <v>0</v>
      </c>
      <c r="AA3392" s="204">
        <v>0</v>
      </c>
      <c r="AB3392" s="202">
        <v>0</v>
      </c>
      <c r="AC3392" s="202">
        <v>0</v>
      </c>
      <c r="AD3392" s="202">
        <v>0</v>
      </c>
      <c r="AE3392" s="202">
        <v>0</v>
      </c>
      <c r="AF3392" s="202">
        <v>0</v>
      </c>
      <c r="AG3392" s="203"/>
      <c r="AH3392" s="135">
        <v>0</v>
      </c>
      <c r="AI3392" s="135">
        <v>0</v>
      </c>
      <c r="AJ3392" s="202">
        <v>0</v>
      </c>
      <c r="AK3392" s="202">
        <v>0</v>
      </c>
      <c r="AL3392" s="203"/>
      <c r="AM3392" s="205">
        <v>0</v>
      </c>
      <c r="AN3392" s="119">
        <v>0</v>
      </c>
      <c r="AO3392" s="120">
        <v>0</v>
      </c>
      <c r="AP3392" s="39">
        <v>0</v>
      </c>
      <c r="AQ3392" s="141">
        <v>0</v>
      </c>
      <c r="AR3392" s="141">
        <v>0</v>
      </c>
      <c r="AS3392" s="143">
        <v>0</v>
      </c>
      <c r="AT3392" s="144">
        <v>0</v>
      </c>
      <c r="AU3392" s="141">
        <v>0</v>
      </c>
      <c r="AV3392" s="141">
        <v>0</v>
      </c>
      <c r="AW3392" s="143">
        <v>0</v>
      </c>
      <c r="AY3392" s="146"/>
      <c r="AZ3392" s="1384"/>
    </row>
    <row r="3393" spans="1:64" ht="12.75" customHeight="1" x14ac:dyDescent="0.25">
      <c r="A3393" s="15"/>
      <c r="C3393" s="122"/>
      <c r="D3393" s="123"/>
      <c r="F3393" s="125"/>
      <c r="G3393" s="126"/>
      <c r="H3393" s="35"/>
      <c r="I3393" s="36"/>
      <c r="J3393" s="37"/>
      <c r="K3393" s="198"/>
      <c r="L3393" s="199"/>
      <c r="M3393" s="200"/>
      <c r="N3393" s="201"/>
      <c r="O3393" s="202"/>
      <c r="P3393" s="202"/>
      <c r="Q3393" s="202"/>
      <c r="R3393" s="202"/>
      <c r="S3393" s="202"/>
      <c r="T3393" s="224"/>
      <c r="U3393" s="138"/>
      <c r="V3393" s="138"/>
      <c r="W3393" s="139"/>
      <c r="X3393" s="139"/>
      <c r="Y3393" s="224"/>
      <c r="Z3393" s="210"/>
      <c r="AA3393" s="204"/>
      <c r="AB3393" s="202"/>
      <c r="AC3393" s="202"/>
      <c r="AD3393" s="202"/>
      <c r="AE3393" s="202"/>
      <c r="AF3393" s="202"/>
      <c r="AG3393" s="224"/>
      <c r="AH3393" s="138"/>
      <c r="AI3393" s="138"/>
      <c r="AJ3393" s="139"/>
      <c r="AK3393" s="139"/>
      <c r="AL3393" s="224"/>
      <c r="AM3393" s="140"/>
      <c r="AN3393" s="211"/>
      <c r="AO3393" s="212"/>
      <c r="AP3393" s="39"/>
      <c r="AQ3393" s="141"/>
      <c r="AR3393" s="141"/>
      <c r="AS3393" s="143"/>
      <c r="AU3393" s="141"/>
      <c r="AV3393" s="141"/>
      <c r="AW3393" s="143"/>
      <c r="AY3393" s="146"/>
      <c r="AZ3393" s="1384"/>
    </row>
    <row r="3394" spans="1:64" ht="12.75" customHeight="1" x14ac:dyDescent="0.25">
      <c r="A3394" s="15"/>
      <c r="C3394" s="122"/>
      <c r="D3394" s="123"/>
      <c r="F3394" s="125"/>
      <c r="G3394" s="126"/>
      <c r="H3394" s="35"/>
      <c r="I3394" s="36"/>
      <c r="J3394" s="37"/>
      <c r="K3394" s="198"/>
      <c r="L3394" s="199"/>
      <c r="M3394" s="200"/>
      <c r="N3394" s="201"/>
      <c r="O3394" s="202"/>
      <c r="P3394" s="202"/>
      <c r="Q3394" s="202"/>
      <c r="R3394" s="202"/>
      <c r="S3394" s="202"/>
      <c r="T3394" s="224"/>
      <c r="U3394" s="138"/>
      <c r="V3394" s="138"/>
      <c r="W3394" s="139"/>
      <c r="X3394" s="139"/>
      <c r="Y3394" s="224"/>
      <c r="Z3394" s="210"/>
      <c r="AA3394" s="204"/>
      <c r="AB3394" s="202"/>
      <c r="AC3394" s="202"/>
      <c r="AD3394" s="202"/>
      <c r="AE3394" s="202"/>
      <c r="AF3394" s="202"/>
      <c r="AG3394" s="224"/>
      <c r="AH3394" s="138"/>
      <c r="AI3394" s="138"/>
      <c r="AJ3394" s="139"/>
      <c r="AK3394" s="139"/>
      <c r="AL3394" s="224"/>
      <c r="AM3394" s="140"/>
      <c r="AN3394" s="211"/>
      <c r="AO3394" s="212"/>
      <c r="AP3394" s="39"/>
      <c r="AQ3394" s="141"/>
      <c r="AR3394" s="141"/>
      <c r="AS3394" s="143"/>
      <c r="AU3394" s="141"/>
      <c r="AV3394" s="141"/>
      <c r="AW3394" s="143"/>
      <c r="AY3394" s="146"/>
      <c r="AZ3394" s="1384"/>
    </row>
    <row r="3395" spans="1:64" ht="12.75" customHeight="1" x14ac:dyDescent="0.25">
      <c r="A3395" s="15"/>
      <c r="C3395" s="122"/>
      <c r="D3395" s="123"/>
      <c r="F3395" s="125"/>
      <c r="G3395" s="126"/>
      <c r="H3395" s="35"/>
      <c r="I3395" s="36"/>
      <c r="J3395" s="37"/>
      <c r="K3395" s="381" t="s">
        <v>3849</v>
      </c>
      <c r="L3395" s="199"/>
      <c r="M3395" s="200"/>
      <c r="N3395" s="201"/>
      <c r="O3395" s="202"/>
      <c r="P3395" s="202"/>
      <c r="Q3395" s="202"/>
      <c r="R3395" s="202"/>
      <c r="S3395" s="202"/>
      <c r="T3395" s="224"/>
      <c r="U3395" s="138"/>
      <c r="V3395" s="138"/>
      <c r="W3395" s="139"/>
      <c r="X3395" s="139"/>
      <c r="Y3395" s="224"/>
      <c r="Z3395" s="210"/>
      <c r="AA3395" s="204"/>
      <c r="AB3395" s="202"/>
      <c r="AC3395" s="202"/>
      <c r="AD3395" s="202"/>
      <c r="AE3395" s="202"/>
      <c r="AF3395" s="202"/>
      <c r="AG3395" s="224"/>
      <c r="AH3395" s="138"/>
      <c r="AI3395" s="138"/>
      <c r="AJ3395" s="139"/>
      <c r="AK3395" s="139"/>
      <c r="AL3395" s="224"/>
      <c r="AM3395" s="140"/>
      <c r="AN3395" s="211"/>
      <c r="AO3395" s="212"/>
      <c r="AP3395" s="39"/>
      <c r="AQ3395" s="141"/>
      <c r="AR3395" s="141"/>
      <c r="AS3395" s="143"/>
      <c r="AU3395" s="141"/>
      <c r="AV3395" s="141"/>
      <c r="AW3395" s="143"/>
      <c r="AY3395" s="146"/>
      <c r="AZ3395" s="1384"/>
    </row>
    <row r="3396" spans="1:64" x14ac:dyDescent="0.25">
      <c r="A3396" s="15"/>
      <c r="C3396" s="122"/>
      <c r="D3396" s="123"/>
      <c r="F3396" s="125"/>
      <c r="G3396" s="126"/>
      <c r="H3396" s="35"/>
      <c r="I3396" s="36"/>
      <c r="J3396" s="37"/>
      <c r="K3396" s="585" t="s">
        <v>3850</v>
      </c>
      <c r="L3396" s="199"/>
      <c r="M3396" s="200"/>
      <c r="N3396" s="201"/>
      <c r="O3396" s="202"/>
      <c r="P3396" s="202"/>
      <c r="Q3396" s="202"/>
      <c r="R3396" s="202"/>
      <c r="S3396" s="202"/>
      <c r="T3396" s="224"/>
      <c r="U3396" s="138"/>
      <c r="V3396" s="138"/>
      <c r="W3396" s="139"/>
      <c r="X3396" s="139"/>
      <c r="Y3396" s="224"/>
      <c r="Z3396" s="210"/>
      <c r="AA3396" s="204"/>
      <c r="AB3396" s="202"/>
      <c r="AC3396" s="202"/>
      <c r="AD3396" s="202"/>
      <c r="AE3396" s="202"/>
      <c r="AF3396" s="202"/>
      <c r="AG3396" s="224"/>
      <c r="AH3396" s="138"/>
      <c r="AI3396" s="138"/>
      <c r="AJ3396" s="139"/>
      <c r="AK3396" s="139"/>
      <c r="AL3396" s="224"/>
      <c r="AM3396" s="140"/>
      <c r="AN3396" s="211"/>
      <c r="AO3396" s="212"/>
      <c r="AP3396" s="39"/>
      <c r="AQ3396" s="141"/>
      <c r="AR3396" s="141"/>
      <c r="AS3396" s="143"/>
      <c r="AU3396" s="141"/>
      <c r="AV3396" s="141"/>
      <c r="AW3396" s="143"/>
      <c r="AY3396" s="146"/>
      <c r="AZ3396" s="1384"/>
    </row>
    <row r="3397" spans="1:64" ht="12.75" customHeight="1" x14ac:dyDescent="0.25">
      <c r="A3397" s="15"/>
      <c r="C3397" s="122"/>
      <c r="D3397" s="123"/>
      <c r="F3397" s="125"/>
      <c r="G3397" s="126"/>
      <c r="H3397" s="35"/>
      <c r="I3397" s="36"/>
      <c r="J3397" s="37"/>
      <c r="K3397" s="244"/>
      <c r="L3397" s="199"/>
      <c r="M3397" s="200"/>
      <c r="N3397" s="201"/>
      <c r="O3397" s="202"/>
      <c r="P3397" s="202"/>
      <c r="Q3397" s="202"/>
      <c r="R3397" s="202"/>
      <c r="S3397" s="202"/>
      <c r="T3397" s="224"/>
      <c r="U3397" s="138"/>
      <c r="V3397" s="138"/>
      <c r="W3397" s="139"/>
      <c r="X3397" s="139"/>
      <c r="Y3397" s="224"/>
      <c r="Z3397" s="210"/>
      <c r="AA3397" s="204"/>
      <c r="AB3397" s="202"/>
      <c r="AC3397" s="202"/>
      <c r="AD3397" s="202"/>
      <c r="AE3397" s="202"/>
      <c r="AF3397" s="202"/>
      <c r="AG3397" s="224"/>
      <c r="AH3397" s="138"/>
      <c r="AI3397" s="138"/>
      <c r="AJ3397" s="139"/>
      <c r="AK3397" s="139"/>
      <c r="AL3397" s="224"/>
      <c r="AM3397" s="140"/>
      <c r="AN3397" s="211"/>
      <c r="AO3397" s="212"/>
      <c r="AP3397" s="39"/>
      <c r="AQ3397" s="141"/>
      <c r="AR3397" s="141"/>
      <c r="AS3397" s="143"/>
      <c r="AU3397" s="141"/>
      <c r="AV3397" s="141"/>
      <c r="AW3397" s="143"/>
      <c r="AY3397" s="146"/>
      <c r="AZ3397" s="1384"/>
    </row>
    <row r="3398" spans="1:64" ht="35.1" customHeight="1" x14ac:dyDescent="0.25">
      <c r="A3398" s="15" t="s">
        <v>3501</v>
      </c>
      <c r="B3398" s="225">
        <v>15</v>
      </c>
      <c r="C3398" s="122" t="s">
        <v>1245</v>
      </c>
      <c r="D3398" s="357">
        <v>2021</v>
      </c>
      <c r="E3398" s="226"/>
      <c r="F3398" s="122"/>
      <c r="G3398" s="227">
        <v>3</v>
      </c>
      <c r="H3398" s="228" t="str">
        <f t="shared" si="2625"/>
        <v>077</v>
      </c>
      <c r="I3398" s="229" t="s">
        <v>1157</v>
      </c>
      <c r="J3398" s="492" t="s">
        <v>3851</v>
      </c>
      <c r="K3398" s="493" t="s">
        <v>3852</v>
      </c>
      <c r="L3398" s="241"/>
      <c r="M3398" s="242"/>
      <c r="N3398" s="587"/>
      <c r="O3398" s="588"/>
      <c r="P3398" s="588"/>
      <c r="Q3398" s="588"/>
      <c r="R3398" s="588"/>
      <c r="S3398" s="588"/>
      <c r="T3398" s="589"/>
      <c r="U3398" s="138"/>
      <c r="V3398" s="138"/>
      <c r="W3398" s="139"/>
      <c r="X3398" s="139"/>
      <c r="Y3398" s="589"/>
      <c r="Z3398" s="210"/>
      <c r="AA3398" s="204"/>
      <c r="AB3398" s="202"/>
      <c r="AC3398" s="202"/>
      <c r="AD3398" s="202"/>
      <c r="AE3398" s="202"/>
      <c r="AF3398" s="202"/>
      <c r="AG3398" s="589"/>
      <c r="AH3398" s="138"/>
      <c r="AI3398" s="138"/>
      <c r="AJ3398" s="139"/>
      <c r="AK3398" s="139"/>
      <c r="AL3398" s="589"/>
      <c r="AM3398" s="140"/>
      <c r="AN3398" s="211"/>
      <c r="AO3398" s="212"/>
      <c r="AP3398" s="39"/>
      <c r="AQ3398" s="141"/>
      <c r="AR3398" s="141"/>
      <c r="AS3398" s="143"/>
      <c r="AU3398" s="141"/>
      <c r="AV3398" s="141"/>
      <c r="AW3398" s="143"/>
      <c r="AY3398" s="146" t="str">
        <f>RIGHT(LEFT(I3398,3),2)&amp;"."&amp;RIGHT(LEFT(I3398,5),2)</f>
        <v>01.00</v>
      </c>
      <c r="AZ3398" s="1384" t="b">
        <f>COUNTIF('[1]Codes SEC'!$B$2:$B$250,Ministres!AY3398)&gt;0</f>
        <v>1</v>
      </c>
    </row>
    <row r="3399" spans="1:64" s="1388" customFormat="1" x14ac:dyDescent="0.25">
      <c r="A3399" s="356"/>
      <c r="B3399" s="225"/>
      <c r="C3399" s="122"/>
      <c r="D3399" s="357"/>
      <c r="E3399" s="226"/>
      <c r="F3399" s="122"/>
      <c r="G3399" s="227"/>
      <c r="H3399" s="228"/>
      <c r="I3399" s="229"/>
      <c r="J3399" s="492"/>
      <c r="K3399" s="452" t="s">
        <v>1160</v>
      </c>
      <c r="L3399" s="241">
        <v>187842</v>
      </c>
      <c r="M3399" s="1385">
        <v>202411</v>
      </c>
      <c r="N3399" s="562"/>
      <c r="O3399" s="563"/>
      <c r="P3399" s="563"/>
      <c r="Q3399" s="563"/>
      <c r="R3399" s="563"/>
      <c r="S3399" s="563"/>
      <c r="T3399" s="592"/>
      <c r="U3399" s="138"/>
      <c r="V3399" s="138"/>
      <c r="W3399" s="139"/>
      <c r="X3399" s="139"/>
      <c r="Y3399" s="592"/>
      <c r="Z3399" s="210"/>
      <c r="AA3399" s="204"/>
      <c r="AB3399" s="202"/>
      <c r="AC3399" s="202"/>
      <c r="AD3399" s="202"/>
      <c r="AE3399" s="202"/>
      <c r="AF3399" s="202"/>
      <c r="AG3399" s="592"/>
      <c r="AH3399" s="138"/>
      <c r="AI3399" s="138"/>
      <c r="AJ3399" s="139"/>
      <c r="AK3399" s="139"/>
      <c r="AL3399" s="592"/>
      <c r="AM3399" s="140"/>
      <c r="AN3399" s="119">
        <f t="shared" ref="AN3399:AN3403" si="2639">L3399+U3399+V3399+Z3399</f>
        <v>187842</v>
      </c>
      <c r="AO3399" s="120">
        <f t="shared" ref="AO3399:AO3403" si="2640">M3399+AH3399+AI3399+AM3399</f>
        <v>202411</v>
      </c>
      <c r="AP3399" s="39">
        <f>L3399</f>
        <v>187842</v>
      </c>
      <c r="AQ3399" s="141">
        <f>AN3399</f>
        <v>187842</v>
      </c>
      <c r="AR3399" s="142">
        <f>AQ3399-AP3399</f>
        <v>0</v>
      </c>
      <c r="AS3399" s="143">
        <f>AR3399/AP3399</f>
        <v>0</v>
      </c>
      <c r="AT3399" s="144">
        <f>M3399</f>
        <v>202411</v>
      </c>
      <c r="AU3399" s="141">
        <f>AO3399</f>
        <v>202411</v>
      </c>
      <c r="AV3399" s="142">
        <f>AU3399-AT3399</f>
        <v>0</v>
      </c>
      <c r="AW3399" s="143">
        <f>AV3399/AT3399</f>
        <v>0</v>
      </c>
      <c r="AX3399"/>
      <c r="AY3399" s="146"/>
      <c r="AZ3399" s="1384"/>
      <c r="BA3399"/>
      <c r="BB3399"/>
      <c r="BC3399"/>
      <c r="BD3399"/>
      <c r="BE3399"/>
      <c r="BF3399"/>
      <c r="BG3399"/>
      <c r="BH3399"/>
      <c r="BI3399"/>
      <c r="BJ3399"/>
      <c r="BK3399"/>
      <c r="BL3399"/>
    </row>
    <row r="3400" spans="1:64" s="197" customFormat="1" x14ac:dyDescent="0.25">
      <c r="A3400" s="356"/>
      <c r="B3400" s="225"/>
      <c r="C3400" s="122"/>
      <c r="D3400" s="357"/>
      <c r="E3400" s="226"/>
      <c r="F3400" s="122"/>
      <c r="G3400" s="227"/>
      <c r="H3400" s="228"/>
      <c r="I3400" s="229"/>
      <c r="J3400" s="492"/>
      <c r="K3400" s="452" t="s">
        <v>1161</v>
      </c>
      <c r="L3400" s="241">
        <v>38907</v>
      </c>
      <c r="M3400" s="1385">
        <v>38907</v>
      </c>
      <c r="N3400" s="562"/>
      <c r="O3400" s="563"/>
      <c r="P3400" s="563"/>
      <c r="Q3400" s="563"/>
      <c r="R3400" s="563"/>
      <c r="S3400" s="563"/>
      <c r="T3400" s="592"/>
      <c r="U3400" s="138"/>
      <c r="V3400" s="138"/>
      <c r="W3400" s="139"/>
      <c r="X3400" s="139"/>
      <c r="Y3400" s="592"/>
      <c r="Z3400" s="210"/>
      <c r="AA3400" s="204"/>
      <c r="AB3400" s="202"/>
      <c r="AC3400" s="202"/>
      <c r="AD3400" s="202"/>
      <c r="AE3400" s="202"/>
      <c r="AF3400" s="202"/>
      <c r="AG3400" s="592"/>
      <c r="AH3400" s="138"/>
      <c r="AI3400" s="138"/>
      <c r="AJ3400" s="139"/>
      <c r="AK3400" s="139"/>
      <c r="AL3400" s="592"/>
      <c r="AM3400" s="140"/>
      <c r="AN3400" s="119">
        <f t="shared" si="2639"/>
        <v>38907</v>
      </c>
      <c r="AO3400" s="120">
        <f t="shared" si="2640"/>
        <v>38907</v>
      </c>
      <c r="AP3400" s="39">
        <f>L3400</f>
        <v>38907</v>
      </c>
      <c r="AQ3400" s="141">
        <f>AN3400</f>
        <v>38907</v>
      </c>
      <c r="AR3400" s="142">
        <f>AQ3400-AP3400</f>
        <v>0</v>
      </c>
      <c r="AS3400" s="143">
        <f>AR3400/AP3400</f>
        <v>0</v>
      </c>
      <c r="AT3400" s="144">
        <f>M3400</f>
        <v>38907</v>
      </c>
      <c r="AU3400" s="141">
        <f>AO3400</f>
        <v>38907</v>
      </c>
      <c r="AV3400" s="142">
        <f>AU3400-AT3400</f>
        <v>0</v>
      </c>
      <c r="AW3400" s="143">
        <f>AV3400/AT3400</f>
        <v>0</v>
      </c>
      <c r="AX3400"/>
      <c r="AY3400" s="146"/>
      <c r="AZ3400" s="1384"/>
      <c r="BA3400" s="12"/>
      <c r="BB3400" s="12"/>
      <c r="BC3400" s="12"/>
      <c r="BD3400" s="12"/>
      <c r="BE3400" s="12"/>
      <c r="BF3400" s="12"/>
      <c r="BG3400" s="12"/>
      <c r="BH3400" s="12"/>
      <c r="BI3400" s="12"/>
      <c r="BJ3400" s="12"/>
      <c r="BK3400" s="12"/>
      <c r="BL3400" s="12"/>
    </row>
    <row r="3401" spans="1:64" x14ac:dyDescent="0.25">
      <c r="A3401" s="356"/>
      <c r="B3401" s="225"/>
      <c r="C3401" s="122"/>
      <c r="D3401" s="357"/>
      <c r="E3401" s="226"/>
      <c r="F3401" s="122"/>
      <c r="G3401" s="227"/>
      <c r="H3401" s="228"/>
      <c r="I3401" s="229"/>
      <c r="J3401" s="492"/>
      <c r="K3401" s="452" t="s">
        <v>1162</v>
      </c>
      <c r="L3401" s="199">
        <v>226749</v>
      </c>
      <c r="M3401" s="200">
        <v>241318</v>
      </c>
      <c r="N3401" s="562"/>
      <c r="O3401" s="563"/>
      <c r="P3401" s="563"/>
      <c r="Q3401" s="563"/>
      <c r="R3401" s="563"/>
      <c r="S3401" s="563"/>
      <c r="T3401" s="592"/>
      <c r="U3401" s="138">
        <f t="shared" ref="U3401:Z3401" si="2641">U3399+U3400</f>
        <v>0</v>
      </c>
      <c r="V3401" s="138">
        <f t="shared" si="2641"/>
        <v>0</v>
      </c>
      <c r="W3401" s="139"/>
      <c r="X3401" s="139"/>
      <c r="Y3401" s="592"/>
      <c r="Z3401" s="210">
        <f t="shared" si="2641"/>
        <v>0</v>
      </c>
      <c r="AA3401" s="204"/>
      <c r="AB3401" s="202"/>
      <c r="AC3401" s="202"/>
      <c r="AD3401" s="202"/>
      <c r="AE3401" s="202"/>
      <c r="AF3401" s="202"/>
      <c r="AG3401" s="592"/>
      <c r="AH3401" s="138">
        <f t="shared" ref="AH3401:AM3401" si="2642">AH3399+AH3400</f>
        <v>0</v>
      </c>
      <c r="AI3401" s="138">
        <f t="shared" si="2642"/>
        <v>0</v>
      </c>
      <c r="AJ3401" s="139"/>
      <c r="AK3401" s="139"/>
      <c r="AL3401" s="592"/>
      <c r="AM3401" s="140">
        <f t="shared" si="2642"/>
        <v>0</v>
      </c>
      <c r="AN3401" s="119">
        <f t="shared" si="2639"/>
        <v>226749</v>
      </c>
      <c r="AO3401" s="120">
        <f t="shared" si="2640"/>
        <v>241318</v>
      </c>
      <c r="AP3401" s="39">
        <f>AP3399+AP3400</f>
        <v>226749</v>
      </c>
      <c r="AQ3401" s="141">
        <f>AQ3399+AQ3400</f>
        <v>226749</v>
      </c>
      <c r="AR3401" s="142">
        <f>AR3399+AR3400</f>
        <v>0</v>
      </c>
      <c r="AS3401" s="143">
        <f>AR3401/AP3401</f>
        <v>0</v>
      </c>
      <c r="AT3401" s="144">
        <f>AT3399+AT3400</f>
        <v>241318</v>
      </c>
      <c r="AU3401" s="141">
        <f>AU3399+AU3400</f>
        <v>241318</v>
      </c>
      <c r="AV3401" s="142">
        <f>AV3399+AV3400</f>
        <v>0</v>
      </c>
      <c r="AW3401" s="143">
        <f>AV3401/AT3401</f>
        <v>0</v>
      </c>
      <c r="AY3401" s="146"/>
      <c r="AZ3401" s="1384"/>
    </row>
    <row r="3402" spans="1:64" x14ac:dyDescent="0.25">
      <c r="A3402" s="356"/>
      <c r="B3402" s="225"/>
      <c r="C3402" s="122"/>
      <c r="D3402" s="357"/>
      <c r="E3402" s="226"/>
      <c r="F3402" s="122">
        <v>13</v>
      </c>
      <c r="G3402" s="227"/>
      <c r="H3402" s="228"/>
      <c r="I3402" s="229"/>
      <c r="J3402" s="492"/>
      <c r="K3402" s="118" t="s">
        <v>1163</v>
      </c>
      <c r="L3402" s="232">
        <v>20483</v>
      </c>
      <c r="M3402" s="1386">
        <v>20483</v>
      </c>
      <c r="N3402" s="562"/>
      <c r="O3402" s="563"/>
      <c r="P3402" s="563"/>
      <c r="Q3402" s="563"/>
      <c r="R3402" s="563"/>
      <c r="S3402" s="563"/>
      <c r="T3402" s="592" t="str">
        <f>IF(SUM(N3402:S3402)=U3402,"OK",SUM(N3402:S3402)-U3402)</f>
        <v>OK</v>
      </c>
      <c r="U3402" s="138"/>
      <c r="V3402" s="138"/>
      <c r="W3402" s="139"/>
      <c r="X3402" s="139"/>
      <c r="Y3402" s="592" t="str">
        <f>IF(SUM(W3402:X3402)=Z3402,"OK",SUM(W3402:X3402)-Z3402)</f>
        <v>OK</v>
      </c>
      <c r="Z3402" s="210"/>
      <c r="AA3402" s="204"/>
      <c r="AB3402" s="202"/>
      <c r="AC3402" s="202"/>
      <c r="AD3402" s="202"/>
      <c r="AE3402" s="202"/>
      <c r="AF3402" s="202"/>
      <c r="AG3402" s="592" t="str">
        <f>IF(SUM(AA3402:AF3402)=AH3402,"OK",SUM(AA3402:AF3402)-AH3402)</f>
        <v>OK</v>
      </c>
      <c r="AH3402" s="138"/>
      <c r="AI3402" s="138"/>
      <c r="AJ3402" s="139"/>
      <c r="AK3402" s="139"/>
      <c r="AL3402" s="592" t="str">
        <f>IF(SUM(AJ3402:AK3402)=AM3402,"OK",SUM(AJ3402:AK3402)-AM3402)</f>
        <v>OK</v>
      </c>
      <c r="AM3402" s="140"/>
      <c r="AN3402" s="119">
        <f t="shared" si="2639"/>
        <v>20483</v>
      </c>
      <c r="AO3402" s="120">
        <f t="shared" si="2640"/>
        <v>20483</v>
      </c>
      <c r="AP3402" s="39">
        <f>L3402</f>
        <v>20483</v>
      </c>
      <c r="AQ3402" s="141">
        <f>AN3402</f>
        <v>20483</v>
      </c>
      <c r="AR3402" s="142">
        <f>AQ3402-AP3402</f>
        <v>0</v>
      </c>
      <c r="AS3402" s="143">
        <f>AR3402/AP3402</f>
        <v>0</v>
      </c>
      <c r="AT3402" s="144">
        <f>M3402</f>
        <v>20483</v>
      </c>
      <c r="AU3402" s="141">
        <f>AO3402</f>
        <v>20483</v>
      </c>
      <c r="AV3402" s="142">
        <f>AU3402-AT3402</f>
        <v>0</v>
      </c>
      <c r="AW3402" s="143">
        <f>AV3402/AT3402</f>
        <v>0</v>
      </c>
      <c r="AY3402" s="146"/>
      <c r="AZ3402" s="1384"/>
    </row>
    <row r="3403" spans="1:64" x14ac:dyDescent="0.25">
      <c r="A3403" s="356"/>
      <c r="B3403" s="225"/>
      <c r="C3403" s="122"/>
      <c r="D3403" s="357"/>
      <c r="E3403" s="226"/>
      <c r="F3403" s="122"/>
      <c r="G3403" s="227"/>
      <c r="H3403" s="228"/>
      <c r="I3403" s="229"/>
      <c r="J3403" s="492"/>
      <c r="K3403" s="206" t="s">
        <v>1164</v>
      </c>
      <c r="L3403" s="199">
        <v>206266</v>
      </c>
      <c r="M3403" s="200">
        <v>220835</v>
      </c>
      <c r="N3403" s="562"/>
      <c r="O3403" s="563"/>
      <c r="P3403" s="563"/>
      <c r="Q3403" s="563"/>
      <c r="R3403" s="563"/>
      <c r="S3403" s="563"/>
      <c r="T3403" s="592"/>
      <c r="U3403" s="138">
        <f t="shared" ref="U3403:Z3403" si="2643">U3401-U3402</f>
        <v>0</v>
      </c>
      <c r="V3403" s="138">
        <f t="shared" si="2643"/>
        <v>0</v>
      </c>
      <c r="W3403" s="139"/>
      <c r="X3403" s="139"/>
      <c r="Y3403" s="592"/>
      <c r="Z3403" s="210">
        <f t="shared" si="2643"/>
        <v>0</v>
      </c>
      <c r="AA3403" s="204"/>
      <c r="AB3403" s="202"/>
      <c r="AC3403" s="202"/>
      <c r="AD3403" s="202"/>
      <c r="AE3403" s="202"/>
      <c r="AF3403" s="202"/>
      <c r="AG3403" s="592"/>
      <c r="AH3403" s="138">
        <f t="shared" ref="AH3403:AM3403" si="2644">AH3401-AH3402</f>
        <v>0</v>
      </c>
      <c r="AI3403" s="138">
        <f t="shared" si="2644"/>
        <v>0</v>
      </c>
      <c r="AJ3403" s="139"/>
      <c r="AK3403" s="139"/>
      <c r="AL3403" s="592"/>
      <c r="AM3403" s="140">
        <f t="shared" si="2644"/>
        <v>0</v>
      </c>
      <c r="AN3403" s="119">
        <f t="shared" si="2639"/>
        <v>206266</v>
      </c>
      <c r="AO3403" s="120">
        <f t="shared" si="2640"/>
        <v>220835</v>
      </c>
      <c r="AP3403" s="39">
        <f>AP3401-AP3402</f>
        <v>206266</v>
      </c>
      <c r="AQ3403" s="141">
        <f>AQ3401-AQ3402</f>
        <v>206266</v>
      </c>
      <c r="AR3403" s="142">
        <f>AR3401-AR3402</f>
        <v>0</v>
      </c>
      <c r="AS3403" s="143">
        <f>AR3403/AP3403</f>
        <v>0</v>
      </c>
      <c r="AT3403" s="144">
        <f>AT3401-AT3402</f>
        <v>220835</v>
      </c>
      <c r="AU3403" s="141">
        <f>AU3401-AU3402</f>
        <v>220835</v>
      </c>
      <c r="AV3403" s="142">
        <f>AV3401-AV3402</f>
        <v>0</v>
      </c>
      <c r="AW3403" s="143">
        <f>AV3403/AT3403</f>
        <v>0</v>
      </c>
      <c r="AY3403" s="146"/>
      <c r="AZ3403" s="1384"/>
    </row>
    <row r="3404" spans="1:64" ht="12.75" customHeight="1" x14ac:dyDescent="0.25">
      <c r="A3404" s="15"/>
      <c r="C3404" s="122"/>
      <c r="D3404" s="123"/>
      <c r="F3404" s="125"/>
      <c r="G3404" s="126"/>
      <c r="H3404" s="35"/>
      <c r="I3404" s="36"/>
      <c r="J3404" s="37"/>
      <c r="K3404" s="456"/>
      <c r="L3404" s="199"/>
      <c r="M3404" s="200"/>
      <c r="N3404" s="201"/>
      <c r="O3404" s="202"/>
      <c r="P3404" s="202"/>
      <c r="Q3404" s="202"/>
      <c r="R3404" s="202"/>
      <c r="S3404" s="202"/>
      <c r="T3404" s="224"/>
      <c r="U3404" s="138"/>
      <c r="V3404" s="138"/>
      <c r="W3404" s="139"/>
      <c r="X3404" s="139"/>
      <c r="Y3404" s="224"/>
      <c r="Z3404" s="210"/>
      <c r="AA3404" s="204"/>
      <c r="AB3404" s="202"/>
      <c r="AC3404" s="202"/>
      <c r="AD3404" s="202"/>
      <c r="AE3404" s="202"/>
      <c r="AF3404" s="202"/>
      <c r="AG3404" s="224"/>
      <c r="AH3404" s="138"/>
      <c r="AI3404" s="138"/>
      <c r="AJ3404" s="139"/>
      <c r="AK3404" s="139"/>
      <c r="AL3404" s="224"/>
      <c r="AM3404" s="140"/>
      <c r="AN3404" s="211"/>
      <c r="AO3404" s="212"/>
      <c r="AP3404" s="39"/>
      <c r="AQ3404" s="141"/>
      <c r="AR3404" s="141"/>
      <c r="AS3404" s="143"/>
      <c r="AU3404" s="141"/>
      <c r="AV3404" s="141"/>
      <c r="AW3404" s="143"/>
      <c r="AY3404" s="146"/>
      <c r="AZ3404" s="1384"/>
    </row>
    <row r="3405" spans="1:64" x14ac:dyDescent="0.25">
      <c r="A3405" s="15"/>
      <c r="C3405" s="122"/>
      <c r="D3405" s="123"/>
      <c r="F3405" s="125"/>
      <c r="G3405" s="126"/>
      <c r="H3405" s="35"/>
      <c r="I3405" s="36"/>
      <c r="J3405" s="37"/>
      <c r="K3405" s="243" t="s">
        <v>65</v>
      </c>
      <c r="L3405" s="199"/>
      <c r="M3405" s="200"/>
      <c r="N3405" s="201"/>
      <c r="O3405" s="202"/>
      <c r="P3405" s="202"/>
      <c r="Q3405" s="202"/>
      <c r="R3405" s="202"/>
      <c r="S3405" s="202"/>
      <c r="T3405" s="224"/>
      <c r="U3405" s="138"/>
      <c r="V3405" s="138"/>
      <c r="W3405" s="139"/>
      <c r="X3405" s="139"/>
      <c r="Y3405" s="224"/>
      <c r="Z3405" s="210"/>
      <c r="AA3405" s="204"/>
      <c r="AB3405" s="202"/>
      <c r="AC3405" s="202"/>
      <c r="AD3405" s="202"/>
      <c r="AE3405" s="202"/>
      <c r="AF3405" s="202"/>
      <c r="AG3405" s="224"/>
      <c r="AH3405" s="138"/>
      <c r="AI3405" s="138"/>
      <c r="AJ3405" s="139"/>
      <c r="AK3405" s="139"/>
      <c r="AL3405" s="224"/>
      <c r="AM3405" s="140"/>
      <c r="AN3405" s="211"/>
      <c r="AO3405" s="212"/>
      <c r="AP3405" s="39"/>
      <c r="AQ3405" s="141"/>
      <c r="AR3405" s="141"/>
      <c r="AS3405" s="143"/>
      <c r="AU3405" s="141"/>
      <c r="AV3405" s="141"/>
      <c r="AW3405" s="143"/>
      <c r="AY3405" s="146"/>
      <c r="AZ3405" s="1384"/>
    </row>
    <row r="3406" spans="1:64" x14ac:dyDescent="0.25">
      <c r="A3406" s="15"/>
      <c r="C3406" s="122"/>
      <c r="D3406" s="123"/>
      <c r="F3406" s="125"/>
      <c r="G3406" s="126"/>
      <c r="H3406" s="35"/>
      <c r="I3406" s="36"/>
      <c r="J3406" s="37"/>
      <c r="K3406" s="244"/>
      <c r="L3406" s="199"/>
      <c r="M3406" s="200"/>
      <c r="N3406" s="201"/>
      <c r="O3406" s="202"/>
      <c r="P3406" s="202"/>
      <c r="Q3406" s="202"/>
      <c r="R3406" s="202"/>
      <c r="S3406" s="202"/>
      <c r="T3406" s="224"/>
      <c r="U3406" s="138"/>
      <c r="V3406" s="138"/>
      <c r="W3406" s="139"/>
      <c r="X3406" s="139"/>
      <c r="Y3406" s="224"/>
      <c r="Z3406" s="210"/>
      <c r="AA3406" s="204"/>
      <c r="AB3406" s="202"/>
      <c r="AC3406" s="202"/>
      <c r="AD3406" s="202"/>
      <c r="AE3406" s="202"/>
      <c r="AF3406" s="202"/>
      <c r="AG3406" s="224"/>
      <c r="AH3406" s="138"/>
      <c r="AI3406" s="138"/>
      <c r="AJ3406" s="139"/>
      <c r="AK3406" s="139"/>
      <c r="AL3406" s="224"/>
      <c r="AM3406" s="140"/>
      <c r="AN3406" s="211"/>
      <c r="AO3406" s="212"/>
      <c r="AP3406" s="39"/>
      <c r="AQ3406" s="141"/>
      <c r="AR3406" s="141"/>
      <c r="AS3406" s="143"/>
      <c r="AU3406" s="141"/>
      <c r="AV3406" s="141"/>
      <c r="AW3406" s="143"/>
      <c r="AY3406" s="146"/>
      <c r="AZ3406" s="1384"/>
    </row>
    <row r="3407" spans="1:64" ht="35.1" customHeight="1" x14ac:dyDescent="0.25">
      <c r="A3407" s="15" t="s">
        <v>3501</v>
      </c>
      <c r="B3407" s="225">
        <v>15</v>
      </c>
      <c r="C3407" s="122" t="s">
        <v>1245</v>
      </c>
      <c r="D3407" s="357">
        <v>2021</v>
      </c>
      <c r="F3407" s="125"/>
      <c r="G3407" s="126">
        <v>1</v>
      </c>
      <c r="H3407" s="35" t="str">
        <f t="shared" ref="H3407:H3460" si="2645">LEFT(J3407,3)</f>
        <v>077</v>
      </c>
      <c r="I3407" s="36" t="s">
        <v>96</v>
      </c>
      <c r="J3407" s="37" t="s">
        <v>3853</v>
      </c>
      <c r="K3407" s="244" t="s">
        <v>3854</v>
      </c>
      <c r="L3407" s="199"/>
      <c r="M3407" s="200"/>
      <c r="N3407" s="201"/>
      <c r="O3407" s="202"/>
      <c r="P3407" s="202"/>
      <c r="Q3407" s="202"/>
      <c r="R3407" s="202"/>
      <c r="S3407" s="202"/>
      <c r="T3407" s="224"/>
      <c r="U3407" s="138"/>
      <c r="V3407" s="138"/>
      <c r="W3407" s="139"/>
      <c r="X3407" s="139"/>
      <c r="Y3407" s="224"/>
      <c r="Z3407" s="210"/>
      <c r="AA3407" s="204"/>
      <c r="AB3407" s="202"/>
      <c r="AC3407" s="202"/>
      <c r="AD3407" s="202"/>
      <c r="AE3407" s="202"/>
      <c r="AF3407" s="202"/>
      <c r="AG3407" s="224"/>
      <c r="AH3407" s="138"/>
      <c r="AI3407" s="138"/>
      <c r="AJ3407" s="139"/>
      <c r="AK3407" s="139"/>
      <c r="AL3407" s="224"/>
      <c r="AM3407" s="140"/>
      <c r="AN3407" s="211"/>
      <c r="AO3407" s="212"/>
      <c r="AP3407" s="39"/>
      <c r="AQ3407" s="141"/>
      <c r="AR3407" s="141"/>
      <c r="AS3407" s="143"/>
      <c r="AU3407" s="141"/>
      <c r="AV3407" s="141"/>
      <c r="AW3407" s="143"/>
      <c r="AY3407" s="146" t="str">
        <f t="shared" ref="AY3407:AY3428" si="2646">RIGHT(LEFT(I3407,3),2)&amp;"."&amp;RIGHT(LEFT(I3407,5),2)</f>
        <v>12.11</v>
      </c>
      <c r="AZ3407" s="1384" t="b">
        <f>COUNTIF('[1]Codes SEC'!$B$2:$B$250,Ministres!AY3407)&gt;0</f>
        <v>1</v>
      </c>
    </row>
    <row r="3408" spans="1:64" s="1389" customFormat="1" ht="35.1" customHeight="1" x14ac:dyDescent="0.25">
      <c r="A3408" s="15" t="s">
        <v>3501</v>
      </c>
      <c r="B3408" s="225">
        <v>15</v>
      </c>
      <c r="C3408" s="122" t="s">
        <v>1245</v>
      </c>
      <c r="D3408" s="357">
        <v>2021</v>
      </c>
      <c r="E3408" s="124"/>
      <c r="F3408" s="125"/>
      <c r="G3408" s="126">
        <v>1</v>
      </c>
      <c r="H3408" s="35" t="str">
        <f t="shared" si="2645"/>
        <v>077</v>
      </c>
      <c r="I3408" s="36" t="s">
        <v>163</v>
      </c>
      <c r="J3408" s="37" t="s">
        <v>3855</v>
      </c>
      <c r="K3408" s="244" t="s">
        <v>3856</v>
      </c>
      <c r="L3408" s="199"/>
      <c r="M3408" s="200"/>
      <c r="N3408" s="201"/>
      <c r="O3408" s="202"/>
      <c r="P3408" s="202"/>
      <c r="Q3408" s="202"/>
      <c r="R3408" s="202"/>
      <c r="S3408" s="202"/>
      <c r="T3408" s="224"/>
      <c r="U3408" s="138"/>
      <c r="V3408" s="138"/>
      <c r="W3408" s="139"/>
      <c r="X3408" s="139"/>
      <c r="Y3408" s="224"/>
      <c r="Z3408" s="210"/>
      <c r="AA3408" s="204"/>
      <c r="AB3408" s="202"/>
      <c r="AC3408" s="202"/>
      <c r="AD3408" s="202"/>
      <c r="AE3408" s="202"/>
      <c r="AF3408" s="202"/>
      <c r="AG3408" s="224"/>
      <c r="AH3408" s="138"/>
      <c r="AI3408" s="138"/>
      <c r="AJ3408" s="139"/>
      <c r="AK3408" s="139"/>
      <c r="AL3408" s="224"/>
      <c r="AM3408" s="140"/>
      <c r="AN3408" s="211"/>
      <c r="AO3408" s="212"/>
      <c r="AP3408" s="39"/>
      <c r="AQ3408" s="141"/>
      <c r="AR3408" s="141"/>
      <c r="AS3408" s="143"/>
      <c r="AT3408" s="144"/>
      <c r="AU3408" s="141"/>
      <c r="AV3408" s="141"/>
      <c r="AW3408" s="143"/>
      <c r="AX3408"/>
      <c r="AY3408" s="146" t="str">
        <f t="shared" si="2646"/>
        <v>12.21</v>
      </c>
      <c r="AZ3408" s="1384" t="b">
        <f>COUNTIF('[1]Codes SEC'!$B$2:$B$250,Ministres!AY3408)&gt;0</f>
        <v>1</v>
      </c>
      <c r="BA3408" s="12"/>
      <c r="BB3408" s="12"/>
      <c r="BC3408" s="12"/>
      <c r="BD3408" s="12"/>
      <c r="BE3408" s="12"/>
      <c r="BF3408" s="12"/>
      <c r="BG3408" s="12"/>
      <c r="BH3408" s="12"/>
      <c r="BI3408" s="12"/>
      <c r="BJ3408" s="12"/>
      <c r="BK3408" s="12"/>
      <c r="BL3408" s="12"/>
    </row>
    <row r="3409" spans="1:64" s="1389" customFormat="1" ht="35.1" customHeight="1" x14ac:dyDescent="0.25">
      <c r="A3409" s="15" t="s">
        <v>3501</v>
      </c>
      <c r="B3409" s="225">
        <v>15</v>
      </c>
      <c r="C3409" s="122" t="s">
        <v>1245</v>
      </c>
      <c r="D3409" s="357">
        <v>2021</v>
      </c>
      <c r="E3409" s="124"/>
      <c r="F3409" s="125"/>
      <c r="G3409" s="126">
        <v>1</v>
      </c>
      <c r="H3409" s="35" t="str">
        <f t="shared" si="2645"/>
        <v>077</v>
      </c>
      <c r="I3409" s="36">
        <v>82140000</v>
      </c>
      <c r="J3409" s="37" t="s">
        <v>3857</v>
      </c>
      <c r="K3409" s="244" t="s">
        <v>3858</v>
      </c>
      <c r="L3409" s="199"/>
      <c r="M3409" s="200"/>
      <c r="N3409" s="201"/>
      <c r="O3409" s="202"/>
      <c r="P3409" s="202"/>
      <c r="Q3409" s="202"/>
      <c r="R3409" s="202"/>
      <c r="S3409" s="202"/>
      <c r="T3409" s="224"/>
      <c r="U3409" s="138"/>
      <c r="V3409" s="138"/>
      <c r="W3409" s="139"/>
      <c r="X3409" s="139"/>
      <c r="Y3409" s="224"/>
      <c r="Z3409" s="210"/>
      <c r="AA3409" s="204"/>
      <c r="AB3409" s="202"/>
      <c r="AC3409" s="202"/>
      <c r="AD3409" s="202"/>
      <c r="AE3409" s="202"/>
      <c r="AF3409" s="202"/>
      <c r="AG3409" s="224"/>
      <c r="AH3409" s="138"/>
      <c r="AI3409" s="138"/>
      <c r="AJ3409" s="139"/>
      <c r="AK3409" s="139"/>
      <c r="AL3409" s="224"/>
      <c r="AM3409" s="140"/>
      <c r="AN3409" s="211"/>
      <c r="AO3409" s="212"/>
      <c r="AP3409" s="39"/>
      <c r="AQ3409" s="141"/>
      <c r="AR3409" s="141"/>
      <c r="AS3409" s="143"/>
      <c r="AT3409" s="144"/>
      <c r="AU3409" s="141"/>
      <c r="AV3409" s="141"/>
      <c r="AW3409" s="143"/>
      <c r="AX3409"/>
      <c r="AY3409" s="146" t="str">
        <f t="shared" si="2646"/>
        <v>21.40</v>
      </c>
      <c r="AZ3409" s="1384" t="b">
        <f>COUNTIF('[1]Codes SEC'!$B$2:$B$250,Ministres!AY3409)&gt;0</f>
        <v>1</v>
      </c>
      <c r="BA3409" s="12"/>
      <c r="BB3409" s="12"/>
      <c r="BC3409" s="12"/>
      <c r="BD3409" s="12"/>
      <c r="BE3409" s="12"/>
      <c r="BF3409" s="12"/>
      <c r="BG3409" s="12"/>
      <c r="BH3409" s="12"/>
      <c r="BI3409" s="12"/>
      <c r="BJ3409" s="12"/>
      <c r="BK3409" s="12"/>
      <c r="BL3409" s="12"/>
    </row>
    <row r="3410" spans="1:64" s="1389" customFormat="1" ht="35.1" customHeight="1" x14ac:dyDescent="0.25">
      <c r="A3410" s="15" t="s">
        <v>3501</v>
      </c>
      <c r="B3410" s="225">
        <v>15</v>
      </c>
      <c r="C3410" s="122" t="s">
        <v>1245</v>
      </c>
      <c r="D3410" s="357">
        <v>2021</v>
      </c>
      <c r="E3410" s="124"/>
      <c r="F3410" s="125"/>
      <c r="G3410" s="126">
        <v>1</v>
      </c>
      <c r="H3410" s="35" t="str">
        <f t="shared" si="2645"/>
        <v>077</v>
      </c>
      <c r="I3410" s="36">
        <v>82160000</v>
      </c>
      <c r="J3410" s="37" t="s">
        <v>3859</v>
      </c>
      <c r="K3410" s="244" t="s">
        <v>3860</v>
      </c>
      <c r="L3410" s="199"/>
      <c r="M3410" s="200"/>
      <c r="N3410" s="201"/>
      <c r="O3410" s="202"/>
      <c r="P3410" s="202"/>
      <c r="Q3410" s="202"/>
      <c r="R3410" s="202"/>
      <c r="S3410" s="202"/>
      <c r="T3410" s="224"/>
      <c r="U3410" s="138"/>
      <c r="V3410" s="138"/>
      <c r="W3410" s="139"/>
      <c r="X3410" s="139"/>
      <c r="Y3410" s="224"/>
      <c r="Z3410" s="210"/>
      <c r="AA3410" s="204"/>
      <c r="AB3410" s="202"/>
      <c r="AC3410" s="202"/>
      <c r="AD3410" s="202"/>
      <c r="AE3410" s="202"/>
      <c r="AF3410" s="202"/>
      <c r="AG3410" s="224"/>
      <c r="AH3410" s="138"/>
      <c r="AI3410" s="138"/>
      <c r="AJ3410" s="139"/>
      <c r="AK3410" s="139"/>
      <c r="AL3410" s="224"/>
      <c r="AM3410" s="140"/>
      <c r="AN3410" s="211"/>
      <c r="AO3410" s="212"/>
      <c r="AP3410" s="39"/>
      <c r="AQ3410" s="141"/>
      <c r="AR3410" s="141"/>
      <c r="AS3410" s="143"/>
      <c r="AT3410" s="144"/>
      <c r="AU3410" s="141"/>
      <c r="AV3410" s="141"/>
      <c r="AW3410" s="143"/>
      <c r="AX3410"/>
      <c r="AY3410" s="146" t="str">
        <f t="shared" si="2646"/>
        <v>21.60</v>
      </c>
      <c r="AZ3410" s="1384" t="b">
        <f>COUNTIF('[1]Codes SEC'!$B$2:$B$250,Ministres!AY3410)&gt;0</f>
        <v>1</v>
      </c>
      <c r="BA3410" s="12"/>
      <c r="BB3410" s="12"/>
      <c r="BC3410" s="12"/>
      <c r="BD3410" s="12"/>
      <c r="BE3410" s="12"/>
      <c r="BF3410" s="12"/>
      <c r="BG3410" s="12"/>
      <c r="BH3410" s="12"/>
      <c r="BI3410" s="12"/>
      <c r="BJ3410" s="12"/>
      <c r="BK3410" s="12"/>
      <c r="BL3410" s="12"/>
    </row>
    <row r="3411" spans="1:64" ht="35.1" customHeight="1" x14ac:dyDescent="0.25">
      <c r="A3411" s="15" t="s">
        <v>3501</v>
      </c>
      <c r="B3411" s="225" t="s">
        <v>1248</v>
      </c>
      <c r="C3411" s="122" t="s">
        <v>1245</v>
      </c>
      <c r="D3411" s="123">
        <v>2021</v>
      </c>
      <c r="E3411" s="226"/>
      <c r="F3411" s="122"/>
      <c r="G3411" s="227"/>
      <c r="H3411" s="228" t="str">
        <f t="shared" si="2645"/>
        <v>077</v>
      </c>
      <c r="I3411" s="229">
        <v>83122000</v>
      </c>
      <c r="J3411" s="230" t="s">
        <v>3861</v>
      </c>
      <c r="K3411" s="231" t="s">
        <v>3862</v>
      </c>
      <c r="L3411" s="232"/>
      <c r="M3411" s="233"/>
      <c r="N3411" s="130"/>
      <c r="O3411" s="131"/>
      <c r="P3411" s="131"/>
      <c r="Q3411" s="131"/>
      <c r="R3411" s="131"/>
      <c r="S3411" s="131"/>
      <c r="T3411" s="132"/>
      <c r="U3411" s="138"/>
      <c r="V3411" s="138"/>
      <c r="W3411" s="139"/>
      <c r="X3411" s="139"/>
      <c r="Y3411" s="132"/>
      <c r="Z3411" s="210"/>
      <c r="AA3411" s="204"/>
      <c r="AB3411" s="202"/>
      <c r="AC3411" s="202"/>
      <c r="AD3411" s="202"/>
      <c r="AE3411" s="202"/>
      <c r="AF3411" s="202"/>
      <c r="AG3411" s="132"/>
      <c r="AH3411" s="138"/>
      <c r="AI3411" s="138"/>
      <c r="AJ3411" s="139"/>
      <c r="AK3411" s="139"/>
      <c r="AL3411" s="132"/>
      <c r="AM3411" s="140"/>
      <c r="AN3411" s="119"/>
      <c r="AO3411" s="120"/>
      <c r="AP3411" s="39"/>
      <c r="AQ3411" s="141"/>
      <c r="AR3411" s="142"/>
      <c r="AS3411" s="143"/>
      <c r="AU3411" s="141"/>
      <c r="AV3411" s="142"/>
      <c r="AW3411" s="143"/>
      <c r="AY3411" s="146" t="str">
        <f t="shared" si="2646"/>
        <v>31.22</v>
      </c>
      <c r="AZ3411" s="1384" t="b">
        <f>COUNTIF('[1]Codes SEC'!$B$2:$B$250,Ministres!AY3411)&gt;0</f>
        <v>1</v>
      </c>
    </row>
    <row r="3412" spans="1:64" s="1389" customFormat="1" ht="35.1" customHeight="1" x14ac:dyDescent="0.25">
      <c r="A3412" s="15" t="s">
        <v>3501</v>
      </c>
      <c r="B3412" s="225">
        <v>15</v>
      </c>
      <c r="C3412" s="122" t="s">
        <v>1245</v>
      </c>
      <c r="D3412" s="357">
        <v>2021</v>
      </c>
      <c r="E3412" s="124"/>
      <c r="F3412" s="125"/>
      <c r="G3412" s="126">
        <v>1</v>
      </c>
      <c r="H3412" s="35" t="str">
        <f t="shared" si="2645"/>
        <v>077</v>
      </c>
      <c r="I3412" s="36">
        <v>83132000</v>
      </c>
      <c r="J3412" s="37" t="s">
        <v>3863</v>
      </c>
      <c r="K3412" s="244" t="s">
        <v>3864</v>
      </c>
      <c r="L3412" s="199"/>
      <c r="M3412" s="200"/>
      <c r="N3412" s="201"/>
      <c r="O3412" s="202"/>
      <c r="P3412" s="202"/>
      <c r="Q3412" s="202"/>
      <c r="R3412" s="202"/>
      <c r="S3412" s="202"/>
      <c r="T3412" s="224"/>
      <c r="U3412" s="138"/>
      <c r="V3412" s="138"/>
      <c r="W3412" s="139"/>
      <c r="X3412" s="139"/>
      <c r="Y3412" s="224"/>
      <c r="Z3412" s="210"/>
      <c r="AA3412" s="204"/>
      <c r="AB3412" s="202"/>
      <c r="AC3412" s="202"/>
      <c r="AD3412" s="202"/>
      <c r="AE3412" s="202"/>
      <c r="AF3412" s="202"/>
      <c r="AG3412" s="224"/>
      <c r="AH3412" s="138"/>
      <c r="AI3412" s="138"/>
      <c r="AJ3412" s="139"/>
      <c r="AK3412" s="139"/>
      <c r="AL3412" s="224"/>
      <c r="AM3412" s="140"/>
      <c r="AN3412" s="211"/>
      <c r="AO3412" s="212"/>
      <c r="AP3412" s="39"/>
      <c r="AQ3412" s="141"/>
      <c r="AR3412" s="141"/>
      <c r="AS3412" s="143"/>
      <c r="AT3412" s="144"/>
      <c r="AU3412" s="141"/>
      <c r="AV3412" s="141"/>
      <c r="AW3412" s="143"/>
      <c r="AX3412"/>
      <c r="AY3412" s="146" t="str">
        <f t="shared" si="2646"/>
        <v>31.32</v>
      </c>
      <c r="AZ3412" s="1384" t="b">
        <f>COUNTIF('[1]Codes SEC'!$B$2:$B$250,Ministres!AY3412)&gt;0</f>
        <v>1</v>
      </c>
      <c r="BA3412" s="12"/>
      <c r="BB3412" s="12"/>
      <c r="BC3412" s="12"/>
      <c r="BD3412" s="12"/>
      <c r="BE3412" s="12"/>
      <c r="BF3412" s="12"/>
      <c r="BG3412" s="12"/>
      <c r="BH3412" s="12"/>
      <c r="BI3412" s="12"/>
      <c r="BJ3412" s="12"/>
      <c r="BK3412" s="12"/>
      <c r="BL3412" s="12"/>
    </row>
    <row r="3413" spans="1:64" s="1389" customFormat="1" ht="35.1" customHeight="1" x14ac:dyDescent="0.25">
      <c r="A3413" s="15" t="s">
        <v>3501</v>
      </c>
      <c r="B3413" s="225">
        <v>15</v>
      </c>
      <c r="C3413" s="122" t="s">
        <v>1245</v>
      </c>
      <c r="D3413" s="357">
        <v>2021</v>
      </c>
      <c r="E3413" s="124"/>
      <c r="F3413" s="125"/>
      <c r="G3413" s="126">
        <v>1</v>
      </c>
      <c r="H3413" s="35" t="str">
        <f t="shared" si="2645"/>
        <v>077</v>
      </c>
      <c r="I3413" s="36">
        <v>83200000</v>
      </c>
      <c r="J3413" s="37" t="s">
        <v>3865</v>
      </c>
      <c r="K3413" s="244" t="s">
        <v>3866</v>
      </c>
      <c r="L3413" s="199"/>
      <c r="M3413" s="200"/>
      <c r="N3413" s="201"/>
      <c r="O3413" s="202"/>
      <c r="P3413" s="202"/>
      <c r="Q3413" s="202"/>
      <c r="R3413" s="202"/>
      <c r="S3413" s="202"/>
      <c r="T3413" s="224"/>
      <c r="U3413" s="138"/>
      <c r="V3413" s="138"/>
      <c r="W3413" s="139"/>
      <c r="X3413" s="139"/>
      <c r="Y3413" s="224"/>
      <c r="Z3413" s="210"/>
      <c r="AA3413" s="204"/>
      <c r="AB3413" s="202"/>
      <c r="AC3413" s="202"/>
      <c r="AD3413" s="202"/>
      <c r="AE3413" s="202"/>
      <c r="AF3413" s="202"/>
      <c r="AG3413" s="224"/>
      <c r="AH3413" s="138"/>
      <c r="AI3413" s="138"/>
      <c r="AJ3413" s="139"/>
      <c r="AK3413" s="139"/>
      <c r="AL3413" s="224"/>
      <c r="AM3413" s="140"/>
      <c r="AN3413" s="211"/>
      <c r="AO3413" s="212"/>
      <c r="AP3413" s="39"/>
      <c r="AQ3413" s="141"/>
      <c r="AR3413" s="141"/>
      <c r="AS3413" s="143"/>
      <c r="AT3413" s="144"/>
      <c r="AU3413" s="141"/>
      <c r="AV3413" s="141"/>
      <c r="AW3413" s="143"/>
      <c r="AX3413"/>
      <c r="AY3413" s="146" t="str">
        <f t="shared" si="2646"/>
        <v>32.00</v>
      </c>
      <c r="AZ3413" s="1384" t="b">
        <f>COUNTIF('[1]Codes SEC'!$B$2:$B$250,Ministres!AY3413)&gt;0</f>
        <v>1</v>
      </c>
      <c r="BA3413" s="12"/>
      <c r="BB3413" s="12"/>
      <c r="BC3413" s="12"/>
      <c r="BD3413" s="12"/>
      <c r="BE3413" s="12"/>
      <c r="BF3413" s="12"/>
      <c r="BG3413" s="12"/>
      <c r="BH3413" s="12"/>
      <c r="BI3413" s="12"/>
      <c r="BJ3413" s="12"/>
      <c r="BK3413" s="12"/>
      <c r="BL3413" s="12"/>
    </row>
    <row r="3414" spans="1:64" ht="35.1" customHeight="1" x14ac:dyDescent="0.25">
      <c r="A3414" s="15" t="s">
        <v>3501</v>
      </c>
      <c r="B3414" s="225">
        <v>15</v>
      </c>
      <c r="C3414" s="122" t="s">
        <v>1245</v>
      </c>
      <c r="D3414" s="357">
        <v>2021</v>
      </c>
      <c r="F3414" s="125"/>
      <c r="G3414" s="126">
        <v>1</v>
      </c>
      <c r="H3414" s="35" t="str">
        <f t="shared" si="2645"/>
        <v>077</v>
      </c>
      <c r="I3414" s="36" t="s">
        <v>207</v>
      </c>
      <c r="J3414" s="37" t="s">
        <v>3867</v>
      </c>
      <c r="K3414" s="244" t="s">
        <v>3868</v>
      </c>
      <c r="L3414" s="199"/>
      <c r="M3414" s="200"/>
      <c r="N3414" s="201"/>
      <c r="O3414" s="202"/>
      <c r="P3414" s="202"/>
      <c r="Q3414" s="202"/>
      <c r="R3414" s="202"/>
      <c r="S3414" s="202"/>
      <c r="T3414" s="224"/>
      <c r="U3414" s="138"/>
      <c r="V3414" s="138"/>
      <c r="W3414" s="139"/>
      <c r="X3414" s="139"/>
      <c r="Y3414" s="224"/>
      <c r="Z3414" s="210"/>
      <c r="AA3414" s="204"/>
      <c r="AB3414" s="202"/>
      <c r="AC3414" s="202"/>
      <c r="AD3414" s="202"/>
      <c r="AE3414" s="202"/>
      <c r="AF3414" s="202"/>
      <c r="AG3414" s="224"/>
      <c r="AH3414" s="138"/>
      <c r="AI3414" s="138"/>
      <c r="AJ3414" s="139"/>
      <c r="AK3414" s="139"/>
      <c r="AL3414" s="224"/>
      <c r="AM3414" s="140"/>
      <c r="AN3414" s="211"/>
      <c r="AO3414" s="212"/>
      <c r="AP3414" s="39"/>
      <c r="AQ3414" s="141"/>
      <c r="AR3414" s="141"/>
      <c r="AS3414" s="143"/>
      <c r="AU3414" s="141"/>
      <c r="AV3414" s="141"/>
      <c r="AW3414" s="143"/>
      <c r="AY3414" s="146" t="str">
        <f t="shared" si="2646"/>
        <v>33.00</v>
      </c>
      <c r="AZ3414" s="1384" t="b">
        <f>COUNTIF('[1]Codes SEC'!$B$2:$B$250,Ministres!AY3414)&gt;0</f>
        <v>1</v>
      </c>
    </row>
    <row r="3415" spans="1:64" ht="35.1" customHeight="1" x14ac:dyDescent="0.25">
      <c r="A3415" s="15" t="s">
        <v>3501</v>
      </c>
      <c r="B3415" s="225">
        <v>15</v>
      </c>
      <c r="C3415" s="122" t="s">
        <v>1245</v>
      </c>
      <c r="D3415" s="357">
        <v>2021</v>
      </c>
      <c r="F3415" s="125"/>
      <c r="G3415" s="126">
        <v>1</v>
      </c>
      <c r="H3415" s="35" t="str">
        <f t="shared" si="2645"/>
        <v>077</v>
      </c>
      <c r="I3415" s="36">
        <v>83431000</v>
      </c>
      <c r="J3415" s="37" t="s">
        <v>3869</v>
      </c>
      <c r="K3415" s="244" t="s">
        <v>3870</v>
      </c>
      <c r="L3415" s="199"/>
      <c r="M3415" s="200"/>
      <c r="N3415" s="201"/>
      <c r="O3415" s="202"/>
      <c r="P3415" s="202"/>
      <c r="Q3415" s="202"/>
      <c r="R3415" s="202"/>
      <c r="S3415" s="202"/>
      <c r="T3415" s="224"/>
      <c r="U3415" s="138"/>
      <c r="V3415" s="138"/>
      <c r="W3415" s="139"/>
      <c r="X3415" s="139"/>
      <c r="Y3415" s="224"/>
      <c r="Z3415" s="210"/>
      <c r="AA3415" s="204"/>
      <c r="AB3415" s="202"/>
      <c r="AC3415" s="202"/>
      <c r="AD3415" s="202"/>
      <c r="AE3415" s="202"/>
      <c r="AF3415" s="202"/>
      <c r="AG3415" s="224"/>
      <c r="AH3415" s="138"/>
      <c r="AI3415" s="138"/>
      <c r="AJ3415" s="139"/>
      <c r="AK3415" s="139"/>
      <c r="AL3415" s="224"/>
      <c r="AM3415" s="140"/>
      <c r="AN3415" s="211"/>
      <c r="AO3415" s="212"/>
      <c r="AP3415" s="39"/>
      <c r="AQ3415" s="141"/>
      <c r="AR3415" s="141"/>
      <c r="AS3415" s="143"/>
      <c r="AU3415" s="141"/>
      <c r="AV3415" s="141"/>
      <c r="AW3415" s="143"/>
      <c r="AY3415" s="146" t="str">
        <f t="shared" si="2646"/>
        <v>34.31</v>
      </c>
      <c r="AZ3415" s="1384" t="b">
        <f>COUNTIF('[1]Codes SEC'!$B$2:$B$250,Ministres!AY3415)&gt;0</f>
        <v>1</v>
      </c>
    </row>
    <row r="3416" spans="1:64" ht="35.1" customHeight="1" x14ac:dyDescent="0.25">
      <c r="A3416" s="15" t="s">
        <v>3501</v>
      </c>
      <c r="B3416" s="225">
        <v>15</v>
      </c>
      <c r="C3416" s="122" t="s">
        <v>1245</v>
      </c>
      <c r="D3416" s="357">
        <v>2021</v>
      </c>
      <c r="F3416" s="125"/>
      <c r="G3416" s="126">
        <v>1</v>
      </c>
      <c r="H3416" s="35" t="str">
        <f t="shared" si="2645"/>
        <v>077</v>
      </c>
      <c r="I3416" s="36">
        <v>83510000</v>
      </c>
      <c r="J3416" s="37" t="s">
        <v>3871</v>
      </c>
      <c r="K3416" s="244" t="s">
        <v>3872</v>
      </c>
      <c r="L3416" s="232"/>
      <c r="M3416" s="233"/>
      <c r="N3416" s="130"/>
      <c r="O3416" s="131"/>
      <c r="P3416" s="131"/>
      <c r="Q3416" s="131"/>
      <c r="R3416" s="131"/>
      <c r="S3416" s="131"/>
      <c r="T3416" s="132"/>
      <c r="U3416" s="138"/>
      <c r="V3416" s="138"/>
      <c r="W3416" s="139"/>
      <c r="X3416" s="139"/>
      <c r="Y3416" s="132"/>
      <c r="Z3416" s="210"/>
      <c r="AA3416" s="204"/>
      <c r="AB3416" s="202"/>
      <c r="AC3416" s="202"/>
      <c r="AD3416" s="202"/>
      <c r="AE3416" s="202"/>
      <c r="AF3416" s="202"/>
      <c r="AG3416" s="132"/>
      <c r="AH3416" s="138"/>
      <c r="AI3416" s="138"/>
      <c r="AJ3416" s="139"/>
      <c r="AK3416" s="139"/>
      <c r="AL3416" s="132"/>
      <c r="AM3416" s="140"/>
      <c r="AN3416" s="119"/>
      <c r="AO3416" s="120"/>
      <c r="AP3416" s="39"/>
      <c r="AQ3416" s="141"/>
      <c r="AR3416" s="142"/>
      <c r="AS3416" s="143"/>
      <c r="AU3416" s="141"/>
      <c r="AV3416" s="142"/>
      <c r="AW3416" s="143"/>
      <c r="AY3416" s="146" t="str">
        <f t="shared" si="2646"/>
        <v>35.10</v>
      </c>
      <c r="AZ3416" s="1384" t="b">
        <f>COUNTIF('[1]Codes SEC'!$B$2:$B$250,Ministres!AY3416)&gt;0</f>
        <v>1</v>
      </c>
    </row>
    <row r="3417" spans="1:64" ht="35.1" customHeight="1" x14ac:dyDescent="0.25">
      <c r="A3417" s="15" t="s">
        <v>3501</v>
      </c>
      <c r="B3417" s="225">
        <v>15</v>
      </c>
      <c r="C3417" s="122" t="s">
        <v>1245</v>
      </c>
      <c r="D3417" s="357">
        <v>2021</v>
      </c>
      <c r="F3417" s="125"/>
      <c r="G3417" s="126">
        <v>1</v>
      </c>
      <c r="H3417" s="35" t="str">
        <f t="shared" si="2645"/>
        <v>077</v>
      </c>
      <c r="I3417" s="36" t="s">
        <v>121</v>
      </c>
      <c r="J3417" s="37" t="s">
        <v>3873</v>
      </c>
      <c r="K3417" s="244" t="s">
        <v>3874</v>
      </c>
      <c r="L3417" s="199"/>
      <c r="M3417" s="200"/>
      <c r="N3417" s="201"/>
      <c r="O3417" s="202"/>
      <c r="P3417" s="202"/>
      <c r="Q3417" s="202"/>
      <c r="R3417" s="202"/>
      <c r="S3417" s="202"/>
      <c r="T3417" s="224"/>
      <c r="U3417" s="138"/>
      <c r="V3417" s="138"/>
      <c r="W3417" s="139"/>
      <c r="X3417" s="139"/>
      <c r="Y3417" s="224"/>
      <c r="Z3417" s="210"/>
      <c r="AA3417" s="204"/>
      <c r="AB3417" s="202"/>
      <c r="AC3417" s="202"/>
      <c r="AD3417" s="202"/>
      <c r="AE3417" s="202"/>
      <c r="AF3417" s="202"/>
      <c r="AG3417" s="224"/>
      <c r="AH3417" s="138"/>
      <c r="AI3417" s="138"/>
      <c r="AJ3417" s="139"/>
      <c r="AK3417" s="139"/>
      <c r="AL3417" s="224"/>
      <c r="AM3417" s="140"/>
      <c r="AN3417" s="211"/>
      <c r="AO3417" s="212"/>
      <c r="AP3417" s="39"/>
      <c r="AQ3417" s="141"/>
      <c r="AR3417" s="141"/>
      <c r="AS3417" s="143"/>
      <c r="AU3417" s="141"/>
      <c r="AV3417" s="141"/>
      <c r="AW3417" s="143"/>
      <c r="AY3417" s="146" t="str">
        <f t="shared" si="2646"/>
        <v>41.40</v>
      </c>
      <c r="AZ3417" s="1384" t="b">
        <f>COUNTIF('[1]Codes SEC'!$B$2:$B$250,Ministres!AY3417)&gt;0</f>
        <v>1</v>
      </c>
    </row>
    <row r="3418" spans="1:64" ht="35.1" customHeight="1" x14ac:dyDescent="0.25">
      <c r="A3418" s="15" t="s">
        <v>3501</v>
      </c>
      <c r="B3418" s="225">
        <v>15</v>
      </c>
      <c r="C3418" s="122" t="s">
        <v>1245</v>
      </c>
      <c r="D3418" s="357">
        <v>2021</v>
      </c>
      <c r="F3418" s="125"/>
      <c r="G3418" s="126">
        <v>1</v>
      </c>
      <c r="H3418" s="35" t="str">
        <f t="shared" si="2645"/>
        <v>077</v>
      </c>
      <c r="I3418" s="36" t="s">
        <v>2622</v>
      </c>
      <c r="J3418" s="37" t="s">
        <v>3875</v>
      </c>
      <c r="K3418" s="244" t="s">
        <v>3876</v>
      </c>
      <c r="L3418" s="199"/>
      <c r="M3418" s="200"/>
      <c r="N3418" s="201"/>
      <c r="O3418" s="202"/>
      <c r="P3418" s="202"/>
      <c r="Q3418" s="202"/>
      <c r="R3418" s="202"/>
      <c r="S3418" s="202"/>
      <c r="T3418" s="224"/>
      <c r="U3418" s="138"/>
      <c r="V3418" s="138"/>
      <c r="W3418" s="139"/>
      <c r="X3418" s="139"/>
      <c r="Y3418" s="224"/>
      <c r="Z3418" s="210"/>
      <c r="AA3418" s="204"/>
      <c r="AB3418" s="202"/>
      <c r="AC3418" s="202"/>
      <c r="AD3418" s="202"/>
      <c r="AE3418" s="202"/>
      <c r="AF3418" s="202"/>
      <c r="AG3418" s="224"/>
      <c r="AH3418" s="138"/>
      <c r="AI3418" s="138"/>
      <c r="AJ3418" s="139"/>
      <c r="AK3418" s="139"/>
      <c r="AL3418" s="224"/>
      <c r="AM3418" s="140"/>
      <c r="AN3418" s="211"/>
      <c r="AO3418" s="212"/>
      <c r="AP3418" s="39"/>
      <c r="AQ3418" s="141"/>
      <c r="AR3418" s="141"/>
      <c r="AS3418" s="143"/>
      <c r="AU3418" s="141"/>
      <c r="AV3418" s="141"/>
      <c r="AW3418" s="143"/>
      <c r="AY3418" s="146" t="str">
        <f t="shared" si="2646"/>
        <v>43.11</v>
      </c>
      <c r="AZ3418" s="1384" t="b">
        <f>COUNTIF('[1]Codes SEC'!$B$2:$B$250,Ministres!AY3418)&gt;0</f>
        <v>1</v>
      </c>
    </row>
    <row r="3419" spans="1:64" ht="35.1" customHeight="1" x14ac:dyDescent="0.25">
      <c r="A3419" s="15" t="s">
        <v>3501</v>
      </c>
      <c r="B3419" s="225">
        <v>15</v>
      </c>
      <c r="C3419" s="122" t="s">
        <v>1245</v>
      </c>
      <c r="D3419" s="357">
        <v>2021</v>
      </c>
      <c r="F3419" s="125"/>
      <c r="G3419" s="126">
        <v>1</v>
      </c>
      <c r="H3419" s="35" t="str">
        <f t="shared" si="2645"/>
        <v>077</v>
      </c>
      <c r="I3419" s="36" t="s">
        <v>2200</v>
      </c>
      <c r="J3419" s="37" t="s">
        <v>3877</v>
      </c>
      <c r="K3419" s="244" t="s">
        <v>3878</v>
      </c>
      <c r="L3419" s="199"/>
      <c r="M3419" s="200"/>
      <c r="N3419" s="201"/>
      <c r="O3419" s="202"/>
      <c r="P3419" s="202"/>
      <c r="Q3419" s="202"/>
      <c r="R3419" s="202"/>
      <c r="S3419" s="202"/>
      <c r="T3419" s="224"/>
      <c r="U3419" s="138"/>
      <c r="V3419" s="138"/>
      <c r="W3419" s="139"/>
      <c r="X3419" s="139"/>
      <c r="Y3419" s="224"/>
      <c r="Z3419" s="210"/>
      <c r="AA3419" s="204"/>
      <c r="AB3419" s="202"/>
      <c r="AC3419" s="202"/>
      <c r="AD3419" s="202"/>
      <c r="AE3419" s="202"/>
      <c r="AF3419" s="202"/>
      <c r="AG3419" s="224"/>
      <c r="AH3419" s="138"/>
      <c r="AI3419" s="138"/>
      <c r="AJ3419" s="139"/>
      <c r="AK3419" s="139"/>
      <c r="AL3419" s="224"/>
      <c r="AM3419" s="140"/>
      <c r="AN3419" s="211"/>
      <c r="AO3419" s="212"/>
      <c r="AP3419" s="39"/>
      <c r="AQ3419" s="141"/>
      <c r="AR3419" s="141"/>
      <c r="AS3419" s="143"/>
      <c r="AU3419" s="141"/>
      <c r="AV3419" s="141"/>
      <c r="AW3419" s="143"/>
      <c r="AY3419" s="146" t="str">
        <f t="shared" si="2646"/>
        <v>43.21</v>
      </c>
      <c r="AZ3419" s="1384" t="b">
        <f>COUNTIF('[1]Codes SEC'!$B$2:$B$250,Ministres!AY3419)&gt;0</f>
        <v>1</v>
      </c>
    </row>
    <row r="3420" spans="1:64" ht="35.1" customHeight="1" x14ac:dyDescent="0.25">
      <c r="A3420" s="15" t="s">
        <v>3501</v>
      </c>
      <c r="B3420" s="225">
        <v>15</v>
      </c>
      <c r="C3420" s="122" t="s">
        <v>1245</v>
      </c>
      <c r="D3420" s="357">
        <v>2021</v>
      </c>
      <c r="F3420" s="125"/>
      <c r="G3420" s="126">
        <v>1</v>
      </c>
      <c r="H3420" s="35" t="str">
        <f t="shared" si="2645"/>
        <v>077</v>
      </c>
      <c r="I3420" s="36" t="s">
        <v>296</v>
      </c>
      <c r="J3420" s="37" t="s">
        <v>3879</v>
      </c>
      <c r="K3420" s="244" t="s">
        <v>3880</v>
      </c>
      <c r="L3420" s="199"/>
      <c r="M3420" s="200"/>
      <c r="N3420" s="201"/>
      <c r="O3420" s="202"/>
      <c r="P3420" s="202"/>
      <c r="Q3420" s="202"/>
      <c r="R3420" s="202"/>
      <c r="S3420" s="202"/>
      <c r="T3420" s="224"/>
      <c r="U3420" s="138"/>
      <c r="V3420" s="138"/>
      <c r="W3420" s="139"/>
      <c r="X3420" s="139"/>
      <c r="Y3420" s="224"/>
      <c r="Z3420" s="210"/>
      <c r="AA3420" s="204"/>
      <c r="AB3420" s="202"/>
      <c r="AC3420" s="202"/>
      <c r="AD3420" s="202"/>
      <c r="AE3420" s="202"/>
      <c r="AF3420" s="202"/>
      <c r="AG3420" s="224"/>
      <c r="AH3420" s="138"/>
      <c r="AI3420" s="138"/>
      <c r="AJ3420" s="139"/>
      <c r="AK3420" s="139"/>
      <c r="AL3420" s="224"/>
      <c r="AM3420" s="140"/>
      <c r="AN3420" s="211"/>
      <c r="AO3420" s="212"/>
      <c r="AP3420" s="39"/>
      <c r="AQ3420" s="141"/>
      <c r="AR3420" s="141"/>
      <c r="AS3420" s="143"/>
      <c r="AU3420" s="141"/>
      <c r="AV3420" s="141"/>
      <c r="AW3420" s="143"/>
      <c r="AY3420" s="146" t="str">
        <f t="shared" si="2646"/>
        <v>43.22</v>
      </c>
      <c r="AZ3420" s="1384" t="b">
        <f>COUNTIF('[1]Codes SEC'!$B$2:$B$250,Ministres!AY3420)&gt;0</f>
        <v>1</v>
      </c>
    </row>
    <row r="3421" spans="1:64" ht="35.1" customHeight="1" x14ac:dyDescent="0.25">
      <c r="A3421" s="15" t="s">
        <v>3501</v>
      </c>
      <c r="B3421" s="225">
        <v>15</v>
      </c>
      <c r="C3421" s="122" t="s">
        <v>1245</v>
      </c>
      <c r="D3421" s="357">
        <v>2021</v>
      </c>
      <c r="F3421" s="125"/>
      <c r="G3421" s="126">
        <v>1</v>
      </c>
      <c r="H3421" s="35" t="str">
        <f t="shared" si="2645"/>
        <v>077</v>
      </c>
      <c r="I3421" s="36" t="s">
        <v>3881</v>
      </c>
      <c r="J3421" s="37" t="s">
        <v>3882</v>
      </c>
      <c r="K3421" s="244" t="s">
        <v>3883</v>
      </c>
      <c r="L3421" s="199"/>
      <c r="M3421" s="200"/>
      <c r="N3421" s="201"/>
      <c r="O3421" s="202"/>
      <c r="P3421" s="202"/>
      <c r="Q3421" s="202"/>
      <c r="R3421" s="202"/>
      <c r="S3421" s="202"/>
      <c r="T3421" s="224"/>
      <c r="U3421" s="138"/>
      <c r="V3421" s="138"/>
      <c r="W3421" s="139"/>
      <c r="X3421" s="139"/>
      <c r="Y3421" s="224"/>
      <c r="Z3421" s="210"/>
      <c r="AA3421" s="204"/>
      <c r="AB3421" s="202"/>
      <c r="AC3421" s="202"/>
      <c r="AD3421" s="202"/>
      <c r="AE3421" s="202"/>
      <c r="AF3421" s="202"/>
      <c r="AG3421" s="224"/>
      <c r="AH3421" s="138"/>
      <c r="AI3421" s="138"/>
      <c r="AJ3421" s="139"/>
      <c r="AK3421" s="139"/>
      <c r="AL3421" s="224"/>
      <c r="AM3421" s="140"/>
      <c r="AN3421" s="211"/>
      <c r="AO3421" s="212"/>
      <c r="AP3421" s="39"/>
      <c r="AQ3421" s="141"/>
      <c r="AR3421" s="141"/>
      <c r="AS3421" s="143"/>
      <c r="AU3421" s="141"/>
      <c r="AV3421" s="141"/>
      <c r="AW3421" s="143"/>
      <c r="AY3421" s="146" t="str">
        <f t="shared" si="2646"/>
        <v>43.23</v>
      </c>
      <c r="AZ3421" s="1384" t="b">
        <f>COUNTIF('[1]Codes SEC'!$B$2:$B$250,Ministres!AY3421)&gt;0</f>
        <v>1</v>
      </c>
    </row>
    <row r="3422" spans="1:64" ht="35.1" customHeight="1" x14ac:dyDescent="0.25">
      <c r="A3422" s="15" t="s">
        <v>3501</v>
      </c>
      <c r="B3422" s="225" t="s">
        <v>1248</v>
      </c>
      <c r="C3422" s="122" t="s">
        <v>1245</v>
      </c>
      <c r="D3422" s="123">
        <v>2021</v>
      </c>
      <c r="E3422" s="226"/>
      <c r="F3422" s="122"/>
      <c r="G3422" s="227"/>
      <c r="H3422" s="228" t="str">
        <f t="shared" si="2645"/>
        <v>077</v>
      </c>
      <c r="I3422" s="229">
        <v>84340000</v>
      </c>
      <c r="J3422" s="492" t="s">
        <v>3884</v>
      </c>
      <c r="K3422" s="231" t="s">
        <v>3885</v>
      </c>
      <c r="L3422" s="232"/>
      <c r="M3422" s="233"/>
      <c r="N3422" s="130"/>
      <c r="O3422" s="131"/>
      <c r="P3422" s="131"/>
      <c r="Q3422" s="131"/>
      <c r="R3422" s="131"/>
      <c r="S3422" s="131"/>
      <c r="T3422" s="132"/>
      <c r="U3422" s="138"/>
      <c r="V3422" s="138"/>
      <c r="W3422" s="139"/>
      <c r="X3422" s="139"/>
      <c r="Y3422" s="132"/>
      <c r="Z3422" s="210"/>
      <c r="AA3422" s="204"/>
      <c r="AB3422" s="202"/>
      <c r="AC3422" s="202"/>
      <c r="AD3422" s="202"/>
      <c r="AE3422" s="202"/>
      <c r="AF3422" s="202"/>
      <c r="AG3422" s="132"/>
      <c r="AH3422" s="138"/>
      <c r="AI3422" s="138"/>
      <c r="AJ3422" s="139"/>
      <c r="AK3422" s="139"/>
      <c r="AL3422" s="132"/>
      <c r="AM3422" s="140"/>
      <c r="AN3422" s="119"/>
      <c r="AO3422" s="120"/>
      <c r="AP3422" s="39"/>
      <c r="AQ3422" s="141"/>
      <c r="AR3422" s="142"/>
      <c r="AS3422" s="143"/>
      <c r="AU3422" s="141"/>
      <c r="AV3422" s="142"/>
      <c r="AW3422" s="143"/>
      <c r="AY3422" s="146" t="str">
        <f t="shared" si="2646"/>
        <v>43.40</v>
      </c>
      <c r="AZ3422" s="1384" t="b">
        <f>COUNTIF('[1]Codes SEC'!$B$2:$B$250,Ministres!AY3422)&gt;0</f>
        <v>1</v>
      </c>
    </row>
    <row r="3423" spans="1:64" ht="35.1" customHeight="1" x14ac:dyDescent="0.25">
      <c r="A3423" s="15" t="s">
        <v>3501</v>
      </c>
      <c r="B3423" s="225">
        <v>15</v>
      </c>
      <c r="C3423" s="122" t="s">
        <v>1245</v>
      </c>
      <c r="D3423" s="357">
        <v>2021</v>
      </c>
      <c r="F3423" s="125"/>
      <c r="G3423" s="126">
        <v>1</v>
      </c>
      <c r="H3423" s="35" t="str">
        <f t="shared" si="2645"/>
        <v>077</v>
      </c>
      <c r="I3423" s="36" t="s">
        <v>1181</v>
      </c>
      <c r="J3423" s="37" t="s">
        <v>3886</v>
      </c>
      <c r="K3423" s="244" t="s">
        <v>3887</v>
      </c>
      <c r="L3423" s="199"/>
      <c r="M3423" s="200"/>
      <c r="N3423" s="201"/>
      <c r="O3423" s="202"/>
      <c r="P3423" s="202"/>
      <c r="Q3423" s="202"/>
      <c r="R3423" s="202"/>
      <c r="S3423" s="202"/>
      <c r="T3423" s="224"/>
      <c r="U3423" s="138"/>
      <c r="V3423" s="138"/>
      <c r="W3423" s="139"/>
      <c r="X3423" s="139"/>
      <c r="Y3423" s="224"/>
      <c r="Z3423" s="210"/>
      <c r="AA3423" s="204"/>
      <c r="AB3423" s="202"/>
      <c r="AC3423" s="202"/>
      <c r="AD3423" s="202"/>
      <c r="AE3423" s="202"/>
      <c r="AF3423" s="202"/>
      <c r="AG3423" s="224"/>
      <c r="AH3423" s="138"/>
      <c r="AI3423" s="138"/>
      <c r="AJ3423" s="139"/>
      <c r="AK3423" s="139"/>
      <c r="AL3423" s="224"/>
      <c r="AM3423" s="140"/>
      <c r="AN3423" s="211"/>
      <c r="AO3423" s="212"/>
      <c r="AP3423" s="39"/>
      <c r="AQ3423" s="141"/>
      <c r="AR3423" s="141"/>
      <c r="AS3423" s="143"/>
      <c r="AU3423" s="141"/>
      <c r="AV3423" s="141"/>
      <c r="AW3423" s="143"/>
      <c r="AY3423" s="146" t="str">
        <f t="shared" si="2646"/>
        <v>43.52</v>
      </c>
      <c r="AZ3423" s="1384" t="b">
        <f>COUNTIF('[1]Codes SEC'!$B$2:$B$250,Ministres!AY3423)&gt;0</f>
        <v>1</v>
      </c>
    </row>
    <row r="3424" spans="1:64" ht="35.1" customHeight="1" x14ac:dyDescent="0.25">
      <c r="A3424" s="15" t="s">
        <v>3501</v>
      </c>
      <c r="B3424" s="225">
        <v>15</v>
      </c>
      <c r="C3424" s="122" t="s">
        <v>1245</v>
      </c>
      <c r="D3424" s="357">
        <v>2021</v>
      </c>
      <c r="F3424" s="125"/>
      <c r="G3424" s="126">
        <v>1</v>
      </c>
      <c r="H3424" s="35" t="str">
        <f t="shared" si="2645"/>
        <v>077</v>
      </c>
      <c r="I3424" s="36" t="s">
        <v>1407</v>
      </c>
      <c r="J3424" s="37" t="s">
        <v>3888</v>
      </c>
      <c r="K3424" s="244" t="s">
        <v>3889</v>
      </c>
      <c r="L3424" s="199"/>
      <c r="M3424" s="200"/>
      <c r="N3424" s="201"/>
      <c r="O3424" s="202"/>
      <c r="P3424" s="202"/>
      <c r="Q3424" s="202"/>
      <c r="R3424" s="202"/>
      <c r="S3424" s="202"/>
      <c r="T3424" s="224"/>
      <c r="U3424" s="138"/>
      <c r="V3424" s="138"/>
      <c r="W3424" s="139"/>
      <c r="X3424" s="139"/>
      <c r="Y3424" s="224"/>
      <c r="Z3424" s="210"/>
      <c r="AA3424" s="204"/>
      <c r="AB3424" s="202"/>
      <c r="AC3424" s="202"/>
      <c r="AD3424" s="202"/>
      <c r="AE3424" s="202"/>
      <c r="AF3424" s="202"/>
      <c r="AG3424" s="224"/>
      <c r="AH3424" s="138"/>
      <c r="AI3424" s="138"/>
      <c r="AJ3424" s="139"/>
      <c r="AK3424" s="139"/>
      <c r="AL3424" s="224"/>
      <c r="AM3424" s="140"/>
      <c r="AN3424" s="211"/>
      <c r="AO3424" s="212"/>
      <c r="AP3424" s="39"/>
      <c r="AQ3424" s="141"/>
      <c r="AR3424" s="141"/>
      <c r="AS3424" s="143"/>
      <c r="AU3424" s="141"/>
      <c r="AV3424" s="141"/>
      <c r="AW3424" s="143"/>
      <c r="AY3424" s="146" t="str">
        <f t="shared" si="2646"/>
        <v>43.53</v>
      </c>
      <c r="AZ3424" s="1384" t="b">
        <f>COUNTIF('[1]Codes SEC'!$B$2:$B$250,Ministres!AY3424)&gt;0</f>
        <v>1</v>
      </c>
    </row>
    <row r="3425" spans="1:64" s="1389" customFormat="1" ht="35.1" customHeight="1" x14ac:dyDescent="0.25">
      <c r="A3425" s="15" t="s">
        <v>3501</v>
      </c>
      <c r="B3425" s="225">
        <v>15</v>
      </c>
      <c r="C3425" s="122" t="s">
        <v>1245</v>
      </c>
      <c r="D3425" s="357">
        <v>2021</v>
      </c>
      <c r="E3425" s="124"/>
      <c r="F3425" s="125"/>
      <c r="G3425" s="126">
        <v>1</v>
      </c>
      <c r="H3425" s="35" t="str">
        <f t="shared" si="2645"/>
        <v>077</v>
      </c>
      <c r="I3425" s="36">
        <v>84353000</v>
      </c>
      <c r="J3425" s="37" t="s">
        <v>3890</v>
      </c>
      <c r="K3425" s="244" t="s">
        <v>3891</v>
      </c>
      <c r="L3425" s="199"/>
      <c r="M3425" s="200"/>
      <c r="N3425" s="201"/>
      <c r="O3425" s="202"/>
      <c r="P3425" s="202"/>
      <c r="Q3425" s="202"/>
      <c r="R3425" s="202"/>
      <c r="S3425" s="202"/>
      <c r="T3425" s="224"/>
      <c r="U3425" s="138"/>
      <c r="V3425" s="138"/>
      <c r="W3425" s="139"/>
      <c r="X3425" s="139"/>
      <c r="Y3425" s="224"/>
      <c r="Z3425" s="210"/>
      <c r="AA3425" s="204"/>
      <c r="AB3425" s="202"/>
      <c r="AC3425" s="202"/>
      <c r="AD3425" s="202"/>
      <c r="AE3425" s="202"/>
      <c r="AF3425" s="202"/>
      <c r="AG3425" s="224"/>
      <c r="AH3425" s="138"/>
      <c r="AI3425" s="138"/>
      <c r="AJ3425" s="139"/>
      <c r="AK3425" s="139"/>
      <c r="AL3425" s="224"/>
      <c r="AM3425" s="140"/>
      <c r="AN3425" s="211"/>
      <c r="AO3425" s="212"/>
      <c r="AP3425" s="39"/>
      <c r="AQ3425" s="141"/>
      <c r="AR3425" s="141"/>
      <c r="AS3425" s="143"/>
      <c r="AT3425" s="144"/>
      <c r="AU3425" s="141"/>
      <c r="AV3425" s="141"/>
      <c r="AW3425" s="143"/>
      <c r="AX3425"/>
      <c r="AY3425" s="146" t="str">
        <f t="shared" si="2646"/>
        <v>43.53</v>
      </c>
      <c r="AZ3425" s="1384" t="b">
        <f>COUNTIF('[1]Codes SEC'!$B$2:$B$250,Ministres!AY3425)&gt;0</f>
        <v>1</v>
      </c>
      <c r="BA3425" s="12"/>
      <c r="BB3425" s="12"/>
      <c r="BC3425" s="12"/>
      <c r="BD3425" s="12"/>
      <c r="BE3425" s="12"/>
      <c r="BF3425" s="12"/>
      <c r="BG3425" s="12"/>
      <c r="BH3425" s="12"/>
      <c r="BI3425" s="12"/>
      <c r="BJ3425" s="12"/>
      <c r="BK3425" s="12"/>
      <c r="BL3425" s="12"/>
    </row>
    <row r="3426" spans="1:64" ht="35.1" customHeight="1" x14ac:dyDescent="0.25">
      <c r="A3426" s="15" t="s">
        <v>3501</v>
      </c>
      <c r="B3426" s="225">
        <v>15</v>
      </c>
      <c r="C3426" s="122" t="s">
        <v>1245</v>
      </c>
      <c r="D3426" s="357">
        <v>2021</v>
      </c>
      <c r="F3426" s="125"/>
      <c r="G3426" s="126">
        <v>1</v>
      </c>
      <c r="H3426" s="35" t="str">
        <f t="shared" si="2645"/>
        <v>077</v>
      </c>
      <c r="I3426" s="36" t="s">
        <v>301</v>
      </c>
      <c r="J3426" s="37" t="s">
        <v>3892</v>
      </c>
      <c r="K3426" s="244" t="s">
        <v>3893</v>
      </c>
      <c r="L3426" s="199"/>
      <c r="M3426" s="200"/>
      <c r="N3426" s="201"/>
      <c r="O3426" s="202"/>
      <c r="P3426" s="202"/>
      <c r="Q3426" s="202"/>
      <c r="R3426" s="202"/>
      <c r="S3426" s="202"/>
      <c r="T3426" s="224"/>
      <c r="U3426" s="138"/>
      <c r="V3426" s="138"/>
      <c r="W3426" s="139"/>
      <c r="X3426" s="139"/>
      <c r="Y3426" s="224"/>
      <c r="Z3426" s="210"/>
      <c r="AA3426" s="204"/>
      <c r="AB3426" s="202"/>
      <c r="AC3426" s="202"/>
      <c r="AD3426" s="202"/>
      <c r="AE3426" s="202"/>
      <c r="AF3426" s="202"/>
      <c r="AG3426" s="224"/>
      <c r="AH3426" s="138"/>
      <c r="AI3426" s="138"/>
      <c r="AJ3426" s="139"/>
      <c r="AK3426" s="139"/>
      <c r="AL3426" s="224"/>
      <c r="AM3426" s="140"/>
      <c r="AN3426" s="211"/>
      <c r="AO3426" s="212"/>
      <c r="AP3426" s="39"/>
      <c r="AQ3426" s="141"/>
      <c r="AR3426" s="141"/>
      <c r="AS3426" s="143"/>
      <c r="AU3426" s="141"/>
      <c r="AV3426" s="141"/>
      <c r="AW3426" s="143"/>
      <c r="AY3426" s="146" t="str">
        <f t="shared" si="2646"/>
        <v>45.24</v>
      </c>
      <c r="AZ3426" s="1384" t="b">
        <f>COUNTIF('[1]Codes SEC'!$B$2:$B$250,Ministres!AY3426)&gt;0</f>
        <v>1</v>
      </c>
    </row>
    <row r="3427" spans="1:64" ht="35.1" customHeight="1" x14ac:dyDescent="0.25">
      <c r="A3427" s="15" t="s">
        <v>3501</v>
      </c>
      <c r="B3427" s="225">
        <v>15</v>
      </c>
      <c r="C3427" s="122" t="s">
        <v>1245</v>
      </c>
      <c r="D3427" s="357">
        <v>2021</v>
      </c>
      <c r="F3427" s="125"/>
      <c r="G3427" s="126">
        <v>1</v>
      </c>
      <c r="H3427" s="35" t="str">
        <f t="shared" si="2645"/>
        <v>077</v>
      </c>
      <c r="I3427" s="36">
        <v>84540000</v>
      </c>
      <c r="J3427" s="37" t="s">
        <v>3894</v>
      </c>
      <c r="K3427" s="244" t="s">
        <v>3895</v>
      </c>
      <c r="L3427" s="199"/>
      <c r="M3427" s="200"/>
      <c r="N3427" s="201"/>
      <c r="O3427" s="202"/>
      <c r="P3427" s="202"/>
      <c r="Q3427" s="202"/>
      <c r="R3427" s="202"/>
      <c r="S3427" s="202"/>
      <c r="T3427" s="224"/>
      <c r="U3427" s="138"/>
      <c r="V3427" s="138"/>
      <c r="W3427" s="139"/>
      <c r="X3427" s="139"/>
      <c r="Y3427" s="224"/>
      <c r="Z3427" s="210"/>
      <c r="AA3427" s="204"/>
      <c r="AB3427" s="202"/>
      <c r="AC3427" s="202"/>
      <c r="AD3427" s="202"/>
      <c r="AE3427" s="202"/>
      <c r="AF3427" s="202"/>
      <c r="AG3427" s="224"/>
      <c r="AH3427" s="138"/>
      <c r="AI3427" s="138"/>
      <c r="AJ3427" s="139"/>
      <c r="AK3427" s="139"/>
      <c r="AL3427" s="224"/>
      <c r="AM3427" s="140"/>
      <c r="AN3427" s="211"/>
      <c r="AO3427" s="212"/>
      <c r="AP3427" s="39"/>
      <c r="AQ3427" s="141"/>
      <c r="AR3427" s="141"/>
      <c r="AS3427" s="143"/>
      <c r="AU3427" s="141"/>
      <c r="AV3427" s="141"/>
      <c r="AW3427" s="143"/>
      <c r="AY3427" s="146" t="str">
        <f t="shared" si="2646"/>
        <v>45.40</v>
      </c>
      <c r="AZ3427" s="1384" t="b">
        <f>COUNTIF('[1]Codes SEC'!$B$2:$B$250,Ministres!AY3427)&gt;0</f>
        <v>1</v>
      </c>
    </row>
    <row r="3428" spans="1:64" ht="35.1" customHeight="1" x14ac:dyDescent="0.25">
      <c r="A3428" s="15" t="s">
        <v>3501</v>
      </c>
      <c r="B3428" s="225">
        <v>15</v>
      </c>
      <c r="C3428" s="122" t="s">
        <v>1245</v>
      </c>
      <c r="D3428" s="357">
        <v>2021</v>
      </c>
      <c r="F3428" s="125"/>
      <c r="G3428" s="126">
        <v>1</v>
      </c>
      <c r="H3428" s="35" t="str">
        <f t="shared" si="2645"/>
        <v>077</v>
      </c>
      <c r="I3428" s="36">
        <v>84550000</v>
      </c>
      <c r="J3428" s="37" t="s">
        <v>3896</v>
      </c>
      <c r="K3428" s="244" t="s">
        <v>3897</v>
      </c>
      <c r="L3428" s="232"/>
      <c r="M3428" s="233"/>
      <c r="N3428" s="130"/>
      <c r="O3428" s="131"/>
      <c r="P3428" s="131"/>
      <c r="Q3428" s="131"/>
      <c r="R3428" s="131"/>
      <c r="S3428" s="131"/>
      <c r="T3428" s="132"/>
      <c r="U3428" s="138"/>
      <c r="V3428" s="138"/>
      <c r="W3428" s="139"/>
      <c r="X3428" s="139"/>
      <c r="Y3428" s="132"/>
      <c r="Z3428" s="210"/>
      <c r="AA3428" s="204"/>
      <c r="AB3428" s="202"/>
      <c r="AC3428" s="202"/>
      <c r="AD3428" s="202"/>
      <c r="AE3428" s="202"/>
      <c r="AF3428" s="202"/>
      <c r="AG3428" s="132"/>
      <c r="AH3428" s="138"/>
      <c r="AI3428" s="138"/>
      <c r="AJ3428" s="139"/>
      <c r="AK3428" s="139"/>
      <c r="AL3428" s="132"/>
      <c r="AM3428" s="140"/>
      <c r="AN3428" s="119"/>
      <c r="AO3428" s="120"/>
      <c r="AP3428" s="39"/>
      <c r="AQ3428" s="141"/>
      <c r="AR3428" s="142"/>
      <c r="AS3428" s="143"/>
      <c r="AU3428" s="141"/>
      <c r="AV3428" s="142"/>
      <c r="AW3428" s="143"/>
      <c r="AY3428" s="146" t="str">
        <f t="shared" si="2646"/>
        <v>45.50</v>
      </c>
      <c r="AZ3428" s="1384" t="b">
        <f>COUNTIF('[1]Codes SEC'!$B$2:$B$250,Ministres!AY3428)&gt;0</f>
        <v>1</v>
      </c>
    </row>
    <row r="3429" spans="1:64" x14ac:dyDescent="0.25">
      <c r="A3429" s="15"/>
      <c r="C3429" s="122"/>
      <c r="D3429" s="123"/>
      <c r="F3429" s="125"/>
      <c r="G3429" s="126"/>
      <c r="H3429" s="35"/>
      <c r="I3429" s="36"/>
      <c r="J3429" s="37"/>
      <c r="K3429" s="244"/>
      <c r="L3429" s="199"/>
      <c r="M3429" s="200"/>
      <c r="N3429" s="201"/>
      <c r="O3429" s="202"/>
      <c r="P3429" s="202"/>
      <c r="Q3429" s="202"/>
      <c r="R3429" s="202"/>
      <c r="S3429" s="202"/>
      <c r="T3429" s="224"/>
      <c r="U3429" s="138"/>
      <c r="V3429" s="138"/>
      <c r="W3429" s="139"/>
      <c r="X3429" s="139"/>
      <c r="Y3429" s="224"/>
      <c r="Z3429" s="210"/>
      <c r="AA3429" s="204"/>
      <c r="AB3429" s="202"/>
      <c r="AC3429" s="202"/>
      <c r="AD3429" s="202"/>
      <c r="AE3429" s="202"/>
      <c r="AF3429" s="202"/>
      <c r="AG3429" s="224"/>
      <c r="AH3429" s="138"/>
      <c r="AI3429" s="138"/>
      <c r="AJ3429" s="139"/>
      <c r="AK3429" s="139"/>
      <c r="AL3429" s="224"/>
      <c r="AM3429" s="140"/>
      <c r="AN3429" s="211"/>
      <c r="AO3429" s="212"/>
      <c r="AP3429" s="39"/>
      <c r="AQ3429" s="141"/>
      <c r="AR3429" s="141"/>
      <c r="AS3429" s="143"/>
      <c r="AU3429" s="141"/>
      <c r="AV3429" s="141"/>
      <c r="AW3429" s="143"/>
      <c r="AY3429" s="146"/>
      <c r="AZ3429" s="1384"/>
    </row>
    <row r="3430" spans="1:64" x14ac:dyDescent="0.25">
      <c r="A3430" s="15"/>
      <c r="C3430" s="122"/>
      <c r="D3430" s="123"/>
      <c r="F3430" s="125"/>
      <c r="G3430" s="126"/>
      <c r="H3430" s="35"/>
      <c r="I3430" s="36"/>
      <c r="J3430" s="37"/>
      <c r="K3430" s="243" t="s">
        <v>109</v>
      </c>
      <c r="L3430" s="199"/>
      <c r="M3430" s="200"/>
      <c r="N3430" s="201"/>
      <c r="O3430" s="202"/>
      <c r="P3430" s="202"/>
      <c r="Q3430" s="202"/>
      <c r="R3430" s="202"/>
      <c r="S3430" s="202"/>
      <c r="T3430" s="224"/>
      <c r="U3430" s="138"/>
      <c r="V3430" s="138"/>
      <c r="W3430" s="139"/>
      <c r="X3430" s="139"/>
      <c r="Y3430" s="224"/>
      <c r="Z3430" s="210"/>
      <c r="AA3430" s="204"/>
      <c r="AB3430" s="202"/>
      <c r="AC3430" s="202"/>
      <c r="AD3430" s="202"/>
      <c r="AE3430" s="202"/>
      <c r="AF3430" s="202"/>
      <c r="AG3430" s="224"/>
      <c r="AH3430" s="138"/>
      <c r="AI3430" s="138"/>
      <c r="AJ3430" s="139"/>
      <c r="AK3430" s="139"/>
      <c r="AL3430" s="224"/>
      <c r="AM3430" s="140"/>
      <c r="AN3430" s="211"/>
      <c r="AO3430" s="212"/>
      <c r="AP3430" s="39"/>
      <c r="AQ3430" s="141"/>
      <c r="AR3430" s="141"/>
      <c r="AS3430" s="143"/>
      <c r="AU3430" s="141"/>
      <c r="AV3430" s="141"/>
      <c r="AW3430" s="143"/>
      <c r="AY3430" s="146"/>
      <c r="AZ3430" s="1384"/>
    </row>
    <row r="3431" spans="1:64" x14ac:dyDescent="0.25">
      <c r="A3431" s="15"/>
      <c r="C3431" s="122"/>
      <c r="D3431" s="123"/>
      <c r="F3431" s="125"/>
      <c r="G3431" s="126"/>
      <c r="H3431" s="35"/>
      <c r="I3431" s="36"/>
      <c r="J3431" s="37"/>
      <c r="K3431" s="244"/>
      <c r="L3431" s="199"/>
      <c r="M3431" s="200"/>
      <c r="N3431" s="201"/>
      <c r="O3431" s="202"/>
      <c r="P3431" s="202"/>
      <c r="Q3431" s="202"/>
      <c r="R3431" s="202"/>
      <c r="S3431" s="202"/>
      <c r="T3431" s="224"/>
      <c r="U3431" s="138"/>
      <c r="V3431" s="138"/>
      <c r="W3431" s="139"/>
      <c r="X3431" s="139"/>
      <c r="Y3431" s="224"/>
      <c r="Z3431" s="210"/>
      <c r="AA3431" s="204"/>
      <c r="AB3431" s="202"/>
      <c r="AC3431" s="202"/>
      <c r="AD3431" s="202"/>
      <c r="AE3431" s="202"/>
      <c r="AF3431" s="202"/>
      <c r="AG3431" s="224"/>
      <c r="AH3431" s="138"/>
      <c r="AI3431" s="138"/>
      <c r="AJ3431" s="139"/>
      <c r="AK3431" s="139"/>
      <c r="AL3431" s="224"/>
      <c r="AM3431" s="140"/>
      <c r="AN3431" s="211"/>
      <c r="AO3431" s="212"/>
      <c r="AP3431" s="39"/>
      <c r="AQ3431" s="141"/>
      <c r="AR3431" s="141"/>
      <c r="AS3431" s="143"/>
      <c r="AU3431" s="141"/>
      <c r="AV3431" s="141"/>
      <c r="AW3431" s="143"/>
      <c r="AX3431" s="12"/>
      <c r="AY3431" s="146"/>
      <c r="AZ3431" s="1384"/>
    </row>
    <row r="3432" spans="1:64" ht="35.1" customHeight="1" x14ac:dyDescent="0.25">
      <c r="A3432" s="15" t="s">
        <v>3501</v>
      </c>
      <c r="B3432" s="225">
        <v>15</v>
      </c>
      <c r="C3432" s="122" t="s">
        <v>1245</v>
      </c>
      <c r="D3432" s="357">
        <v>2021</v>
      </c>
      <c r="F3432" s="125"/>
      <c r="G3432" s="126">
        <v>1</v>
      </c>
      <c r="H3432" s="35" t="str">
        <f t="shared" si="2645"/>
        <v>077</v>
      </c>
      <c r="I3432" s="36" t="s">
        <v>2480</v>
      </c>
      <c r="J3432" s="37" t="s">
        <v>3898</v>
      </c>
      <c r="K3432" s="244" t="s">
        <v>3899</v>
      </c>
      <c r="L3432" s="199"/>
      <c r="M3432" s="200"/>
      <c r="N3432" s="201"/>
      <c r="O3432" s="202"/>
      <c r="P3432" s="202"/>
      <c r="Q3432" s="202"/>
      <c r="R3432" s="202"/>
      <c r="S3432" s="202"/>
      <c r="T3432" s="224"/>
      <c r="U3432" s="138"/>
      <c r="V3432" s="138"/>
      <c r="W3432" s="139"/>
      <c r="X3432" s="139"/>
      <c r="Y3432" s="224"/>
      <c r="Z3432" s="210"/>
      <c r="AA3432" s="204"/>
      <c r="AB3432" s="202"/>
      <c r="AC3432" s="202"/>
      <c r="AD3432" s="202"/>
      <c r="AE3432" s="202"/>
      <c r="AF3432" s="202"/>
      <c r="AG3432" s="224"/>
      <c r="AH3432" s="138"/>
      <c r="AI3432" s="138"/>
      <c r="AJ3432" s="139"/>
      <c r="AK3432" s="139"/>
      <c r="AL3432" s="224"/>
      <c r="AM3432" s="140"/>
      <c r="AN3432" s="211"/>
      <c r="AO3432" s="212"/>
      <c r="AP3432" s="39"/>
      <c r="AQ3432" s="141"/>
      <c r="AR3432" s="141"/>
      <c r="AS3432" s="143"/>
      <c r="AU3432" s="141"/>
      <c r="AV3432" s="141"/>
      <c r="AW3432" s="143"/>
      <c r="AY3432" s="146" t="str">
        <f t="shared" ref="AY3432:AY3442" si="2647">RIGHT(LEFT(I3432,3),2)&amp;"."&amp;RIGHT(LEFT(I3432,5),2)</f>
        <v>51.11</v>
      </c>
      <c r="AZ3432" s="1384" t="b">
        <f>COUNTIF('[1]Codes SEC'!$B$2:$B$250,Ministres!AY3432)&gt;0</f>
        <v>1</v>
      </c>
    </row>
    <row r="3433" spans="1:64" ht="35.1" customHeight="1" x14ac:dyDescent="0.25">
      <c r="A3433" s="15" t="s">
        <v>3501</v>
      </c>
      <c r="B3433" s="225" t="s">
        <v>1248</v>
      </c>
      <c r="C3433" s="122" t="s">
        <v>1245</v>
      </c>
      <c r="D3433" s="123">
        <v>2021</v>
      </c>
      <c r="E3433" s="226"/>
      <c r="F3433" s="122"/>
      <c r="G3433" s="227"/>
      <c r="H3433" s="228" t="str">
        <f t="shared" si="2645"/>
        <v>077</v>
      </c>
      <c r="I3433" s="229">
        <v>85112000</v>
      </c>
      <c r="J3433" s="230" t="s">
        <v>3900</v>
      </c>
      <c r="K3433" s="231" t="s">
        <v>3901</v>
      </c>
      <c r="L3433" s="232"/>
      <c r="M3433" s="233"/>
      <c r="N3433" s="130"/>
      <c r="O3433" s="131"/>
      <c r="P3433" s="131"/>
      <c r="Q3433" s="131"/>
      <c r="R3433" s="131"/>
      <c r="S3433" s="131"/>
      <c r="T3433" s="132"/>
      <c r="U3433" s="138"/>
      <c r="V3433" s="138"/>
      <c r="W3433" s="139"/>
      <c r="X3433" s="139"/>
      <c r="Y3433" s="132"/>
      <c r="Z3433" s="210"/>
      <c r="AA3433" s="204"/>
      <c r="AB3433" s="202"/>
      <c r="AC3433" s="202"/>
      <c r="AD3433" s="202"/>
      <c r="AE3433" s="202"/>
      <c r="AF3433" s="202"/>
      <c r="AG3433" s="132"/>
      <c r="AH3433" s="138"/>
      <c r="AI3433" s="138"/>
      <c r="AJ3433" s="139"/>
      <c r="AK3433" s="139"/>
      <c r="AL3433" s="132"/>
      <c r="AM3433" s="140"/>
      <c r="AN3433" s="119"/>
      <c r="AO3433" s="120"/>
      <c r="AP3433" s="39"/>
      <c r="AQ3433" s="141"/>
      <c r="AR3433" s="142"/>
      <c r="AS3433" s="143"/>
      <c r="AU3433" s="141"/>
      <c r="AV3433" s="142"/>
      <c r="AW3433" s="143"/>
      <c r="AY3433" s="146" t="str">
        <f t="shared" si="2647"/>
        <v>51.12</v>
      </c>
      <c r="AZ3433" s="1384" t="b">
        <f>COUNTIF('[1]Codes SEC'!$B$2:$B$250,Ministres!AY3433)&gt;0</f>
        <v>1</v>
      </c>
    </row>
    <row r="3434" spans="1:64" ht="35.1" customHeight="1" x14ac:dyDescent="0.25">
      <c r="A3434" s="15" t="s">
        <v>3501</v>
      </c>
      <c r="B3434" s="225">
        <v>15</v>
      </c>
      <c r="C3434" s="122" t="s">
        <v>1245</v>
      </c>
      <c r="D3434" s="357">
        <v>2021</v>
      </c>
      <c r="F3434" s="125"/>
      <c r="G3434" s="126">
        <v>1</v>
      </c>
      <c r="H3434" s="35" t="str">
        <f t="shared" si="2645"/>
        <v>077</v>
      </c>
      <c r="I3434" s="36">
        <v>85210000</v>
      </c>
      <c r="J3434" s="37" t="s">
        <v>3902</v>
      </c>
      <c r="K3434" s="244" t="s">
        <v>3903</v>
      </c>
      <c r="L3434" s="199"/>
      <c r="M3434" s="200"/>
      <c r="N3434" s="201"/>
      <c r="O3434" s="202"/>
      <c r="P3434" s="202"/>
      <c r="Q3434" s="202"/>
      <c r="R3434" s="202"/>
      <c r="S3434" s="202"/>
      <c r="T3434" s="224"/>
      <c r="U3434" s="138"/>
      <c r="V3434" s="138"/>
      <c r="W3434" s="139"/>
      <c r="X3434" s="139"/>
      <c r="Y3434" s="224"/>
      <c r="Z3434" s="210"/>
      <c r="AA3434" s="204"/>
      <c r="AB3434" s="202"/>
      <c r="AC3434" s="202"/>
      <c r="AD3434" s="202"/>
      <c r="AE3434" s="202"/>
      <c r="AF3434" s="202"/>
      <c r="AG3434" s="224"/>
      <c r="AH3434" s="138"/>
      <c r="AI3434" s="138"/>
      <c r="AJ3434" s="139"/>
      <c r="AK3434" s="139"/>
      <c r="AL3434" s="224"/>
      <c r="AM3434" s="140"/>
      <c r="AN3434" s="211"/>
      <c r="AO3434" s="212"/>
      <c r="AP3434" s="39"/>
      <c r="AQ3434" s="141"/>
      <c r="AR3434" s="141"/>
      <c r="AS3434" s="143"/>
      <c r="AU3434" s="141"/>
      <c r="AV3434" s="141"/>
      <c r="AW3434" s="143"/>
      <c r="AY3434" s="146" t="str">
        <f t="shared" si="2647"/>
        <v>52.10</v>
      </c>
      <c r="AZ3434" s="1384" t="b">
        <f>COUNTIF('[1]Codes SEC'!$B$2:$B$250,Ministres!AY3434)&gt;0</f>
        <v>1</v>
      </c>
    </row>
    <row r="3435" spans="1:64" ht="35.1" customHeight="1" x14ac:dyDescent="0.25">
      <c r="A3435" s="15" t="s">
        <v>3501</v>
      </c>
      <c r="B3435" s="225">
        <v>15</v>
      </c>
      <c r="C3435" s="122" t="s">
        <v>1245</v>
      </c>
      <c r="D3435" s="357">
        <v>2021</v>
      </c>
      <c r="F3435" s="125"/>
      <c r="G3435" s="126">
        <v>1</v>
      </c>
      <c r="H3435" s="35" t="str">
        <f t="shared" si="2645"/>
        <v>077</v>
      </c>
      <c r="I3435" s="36">
        <v>85310000</v>
      </c>
      <c r="J3435" s="37" t="s">
        <v>3904</v>
      </c>
      <c r="K3435" s="244" t="s">
        <v>3905</v>
      </c>
      <c r="L3435" s="199"/>
      <c r="M3435" s="200"/>
      <c r="N3435" s="201"/>
      <c r="O3435" s="202"/>
      <c r="P3435" s="202"/>
      <c r="Q3435" s="202"/>
      <c r="R3435" s="202"/>
      <c r="S3435" s="202"/>
      <c r="T3435" s="224"/>
      <c r="U3435" s="138"/>
      <c r="V3435" s="138"/>
      <c r="W3435" s="139"/>
      <c r="X3435" s="139"/>
      <c r="Y3435" s="224"/>
      <c r="Z3435" s="210"/>
      <c r="AA3435" s="204"/>
      <c r="AB3435" s="202"/>
      <c r="AC3435" s="202"/>
      <c r="AD3435" s="202"/>
      <c r="AE3435" s="202"/>
      <c r="AF3435" s="202"/>
      <c r="AG3435" s="224"/>
      <c r="AH3435" s="138"/>
      <c r="AI3435" s="138"/>
      <c r="AJ3435" s="139"/>
      <c r="AK3435" s="139"/>
      <c r="AL3435" s="224"/>
      <c r="AM3435" s="140"/>
      <c r="AN3435" s="211"/>
      <c r="AO3435" s="212"/>
      <c r="AP3435" s="39"/>
      <c r="AQ3435" s="141"/>
      <c r="AR3435" s="141"/>
      <c r="AS3435" s="143"/>
      <c r="AU3435" s="141"/>
      <c r="AV3435" s="141"/>
      <c r="AW3435" s="143"/>
      <c r="AY3435" s="146" t="str">
        <f t="shared" si="2647"/>
        <v>53.10</v>
      </c>
      <c r="AZ3435" s="1384" t="b">
        <f>COUNTIF('[1]Codes SEC'!$B$2:$B$250,Ministres!AY3435)&gt;0</f>
        <v>1</v>
      </c>
    </row>
    <row r="3436" spans="1:64" ht="35.1" customHeight="1" x14ac:dyDescent="0.25">
      <c r="A3436" s="15" t="s">
        <v>3501</v>
      </c>
      <c r="B3436" s="225">
        <v>15</v>
      </c>
      <c r="C3436" s="122" t="s">
        <v>1245</v>
      </c>
      <c r="D3436" s="357">
        <v>2021</v>
      </c>
      <c r="F3436" s="125"/>
      <c r="G3436" s="126">
        <v>1</v>
      </c>
      <c r="H3436" s="35" t="str">
        <f t="shared" si="2645"/>
        <v>077</v>
      </c>
      <c r="I3436" s="36">
        <v>86141000</v>
      </c>
      <c r="J3436" s="37" t="s">
        <v>3906</v>
      </c>
      <c r="K3436" s="244" t="s">
        <v>3907</v>
      </c>
      <c r="L3436" s="199"/>
      <c r="M3436" s="200"/>
      <c r="N3436" s="201"/>
      <c r="O3436" s="202"/>
      <c r="P3436" s="202"/>
      <c r="Q3436" s="202"/>
      <c r="R3436" s="202"/>
      <c r="S3436" s="202"/>
      <c r="T3436" s="224"/>
      <c r="U3436" s="138"/>
      <c r="V3436" s="138"/>
      <c r="W3436" s="139"/>
      <c r="X3436" s="139"/>
      <c r="Y3436" s="224"/>
      <c r="Z3436" s="210"/>
      <c r="AA3436" s="204"/>
      <c r="AB3436" s="202"/>
      <c r="AC3436" s="202"/>
      <c r="AD3436" s="202"/>
      <c r="AE3436" s="202"/>
      <c r="AF3436" s="202"/>
      <c r="AG3436" s="224"/>
      <c r="AH3436" s="138"/>
      <c r="AI3436" s="138"/>
      <c r="AJ3436" s="139"/>
      <c r="AK3436" s="139"/>
      <c r="AL3436" s="224"/>
      <c r="AM3436" s="140"/>
      <c r="AN3436" s="211"/>
      <c r="AO3436" s="212"/>
      <c r="AP3436" s="39"/>
      <c r="AQ3436" s="141"/>
      <c r="AR3436" s="141"/>
      <c r="AS3436" s="143"/>
      <c r="AU3436" s="141"/>
      <c r="AV3436" s="141"/>
      <c r="AW3436" s="143"/>
      <c r="AY3436" s="146" t="str">
        <f t="shared" si="2647"/>
        <v>61.41</v>
      </c>
      <c r="AZ3436" s="1384" t="b">
        <f>COUNTIF('[1]Codes SEC'!$B$2:$B$250,Ministres!AY3436)&gt;0</f>
        <v>1</v>
      </c>
    </row>
    <row r="3437" spans="1:64" ht="35.1" customHeight="1" x14ac:dyDescent="0.25">
      <c r="A3437" s="15" t="s">
        <v>3501</v>
      </c>
      <c r="B3437" s="225" t="s">
        <v>1248</v>
      </c>
      <c r="C3437" s="122" t="s">
        <v>1245</v>
      </c>
      <c r="D3437" s="123">
        <v>2021</v>
      </c>
      <c r="E3437" s="226"/>
      <c r="F3437" s="122"/>
      <c r="G3437" s="227"/>
      <c r="H3437" s="228" t="str">
        <f t="shared" si="2645"/>
        <v>077</v>
      </c>
      <c r="I3437" s="229">
        <v>86141000</v>
      </c>
      <c r="J3437" s="230" t="s">
        <v>3908</v>
      </c>
      <c r="K3437" s="231" t="s">
        <v>3909</v>
      </c>
      <c r="L3437" s="232"/>
      <c r="M3437" s="233"/>
      <c r="N3437" s="130"/>
      <c r="O3437" s="131"/>
      <c r="P3437" s="131"/>
      <c r="Q3437" s="131"/>
      <c r="R3437" s="131"/>
      <c r="S3437" s="131"/>
      <c r="T3437" s="132"/>
      <c r="U3437" s="138"/>
      <c r="V3437" s="138"/>
      <c r="W3437" s="139"/>
      <c r="X3437" s="139"/>
      <c r="Y3437" s="132"/>
      <c r="Z3437" s="210"/>
      <c r="AA3437" s="204"/>
      <c r="AB3437" s="202"/>
      <c r="AC3437" s="202"/>
      <c r="AD3437" s="202"/>
      <c r="AE3437" s="202"/>
      <c r="AF3437" s="202"/>
      <c r="AG3437" s="132"/>
      <c r="AH3437" s="138"/>
      <c r="AI3437" s="138"/>
      <c r="AJ3437" s="139"/>
      <c r="AK3437" s="139"/>
      <c r="AL3437" s="132"/>
      <c r="AM3437" s="140"/>
      <c r="AN3437" s="119"/>
      <c r="AO3437" s="120"/>
      <c r="AP3437" s="39"/>
      <c r="AQ3437" s="141"/>
      <c r="AR3437" s="142"/>
      <c r="AS3437" s="143"/>
      <c r="AU3437" s="141"/>
      <c r="AV3437" s="142"/>
      <c r="AW3437" s="143"/>
      <c r="AY3437" s="146" t="str">
        <f t="shared" si="2647"/>
        <v>61.41</v>
      </c>
      <c r="AZ3437" s="1384" t="b">
        <f>COUNTIF('[1]Codes SEC'!$B$2:$B$250,Ministres!AY3437)&gt;0</f>
        <v>1</v>
      </c>
    </row>
    <row r="3438" spans="1:64" ht="35.1" customHeight="1" x14ac:dyDescent="0.25">
      <c r="A3438" s="15" t="s">
        <v>3501</v>
      </c>
      <c r="B3438" s="225">
        <v>15</v>
      </c>
      <c r="C3438" s="122" t="s">
        <v>1245</v>
      </c>
      <c r="D3438" s="357">
        <v>2021</v>
      </c>
      <c r="F3438" s="125"/>
      <c r="G3438" s="126">
        <v>1</v>
      </c>
      <c r="H3438" s="35" t="str">
        <f t="shared" si="2645"/>
        <v>077</v>
      </c>
      <c r="I3438" s="36">
        <v>86321000</v>
      </c>
      <c r="J3438" s="37" t="s">
        <v>3910</v>
      </c>
      <c r="K3438" s="244" t="s">
        <v>3911</v>
      </c>
      <c r="L3438" s="199"/>
      <c r="M3438" s="200"/>
      <c r="N3438" s="201"/>
      <c r="O3438" s="202"/>
      <c r="P3438" s="202"/>
      <c r="Q3438" s="202"/>
      <c r="R3438" s="202"/>
      <c r="S3438" s="202"/>
      <c r="T3438" s="224"/>
      <c r="U3438" s="138"/>
      <c r="V3438" s="138"/>
      <c r="W3438" s="139"/>
      <c r="X3438" s="139"/>
      <c r="Y3438" s="224"/>
      <c r="Z3438" s="210"/>
      <c r="AA3438" s="204"/>
      <c r="AB3438" s="202"/>
      <c r="AC3438" s="202"/>
      <c r="AD3438" s="202"/>
      <c r="AE3438" s="202"/>
      <c r="AF3438" s="202"/>
      <c r="AG3438" s="224"/>
      <c r="AH3438" s="138"/>
      <c r="AI3438" s="138"/>
      <c r="AJ3438" s="139"/>
      <c r="AK3438" s="139"/>
      <c r="AL3438" s="224"/>
      <c r="AM3438" s="140"/>
      <c r="AN3438" s="211"/>
      <c r="AO3438" s="212"/>
      <c r="AP3438" s="39"/>
      <c r="AQ3438" s="141"/>
      <c r="AR3438" s="141"/>
      <c r="AS3438" s="143"/>
      <c r="AU3438" s="141"/>
      <c r="AV3438" s="141"/>
      <c r="AW3438" s="143"/>
      <c r="AY3438" s="146" t="str">
        <f t="shared" si="2647"/>
        <v>63.21</v>
      </c>
      <c r="AZ3438" s="1384" t="b">
        <f>COUNTIF('[1]Codes SEC'!$B$2:$B$250,Ministres!AY3438)&gt;0</f>
        <v>1</v>
      </c>
    </row>
    <row r="3439" spans="1:64" ht="35.1" customHeight="1" x14ac:dyDescent="0.25">
      <c r="A3439" s="15" t="s">
        <v>3501</v>
      </c>
      <c r="B3439" s="225" t="s">
        <v>1248</v>
      </c>
      <c r="C3439" s="122" t="s">
        <v>1245</v>
      </c>
      <c r="D3439" s="123">
        <v>2021</v>
      </c>
      <c r="E3439" s="226"/>
      <c r="F3439" s="122"/>
      <c r="G3439" s="227"/>
      <c r="H3439" s="228" t="str">
        <f t="shared" si="2645"/>
        <v>077</v>
      </c>
      <c r="I3439" s="229">
        <v>86341000</v>
      </c>
      <c r="J3439" s="230" t="s">
        <v>3912</v>
      </c>
      <c r="K3439" s="231" t="s">
        <v>3913</v>
      </c>
      <c r="L3439" s="232"/>
      <c r="M3439" s="233"/>
      <c r="N3439" s="130"/>
      <c r="O3439" s="131"/>
      <c r="P3439" s="131"/>
      <c r="Q3439" s="131"/>
      <c r="R3439" s="131"/>
      <c r="S3439" s="131"/>
      <c r="T3439" s="132"/>
      <c r="U3439" s="138"/>
      <c r="V3439" s="138"/>
      <c r="W3439" s="139"/>
      <c r="X3439" s="139"/>
      <c r="Y3439" s="132"/>
      <c r="Z3439" s="210"/>
      <c r="AA3439" s="204"/>
      <c r="AB3439" s="202"/>
      <c r="AC3439" s="202"/>
      <c r="AD3439" s="202"/>
      <c r="AE3439" s="202"/>
      <c r="AF3439" s="202"/>
      <c r="AG3439" s="132"/>
      <c r="AH3439" s="138"/>
      <c r="AI3439" s="138"/>
      <c r="AJ3439" s="139"/>
      <c r="AK3439" s="139"/>
      <c r="AL3439" s="132"/>
      <c r="AM3439" s="140"/>
      <c r="AN3439" s="119"/>
      <c r="AO3439" s="120"/>
      <c r="AP3439" s="39"/>
      <c r="AQ3439" s="141"/>
      <c r="AR3439" s="142"/>
      <c r="AS3439" s="143"/>
      <c r="AU3439" s="141"/>
      <c r="AV3439" s="142"/>
      <c r="AW3439" s="143"/>
      <c r="AY3439" s="146" t="str">
        <f t="shared" si="2647"/>
        <v>63.41</v>
      </c>
      <c r="AZ3439" s="1384" t="b">
        <f>COUNTIF('[1]Codes SEC'!$B$2:$B$250,Ministres!AY3439)&gt;0</f>
        <v>1</v>
      </c>
    </row>
    <row r="3440" spans="1:64" ht="35.1" customHeight="1" x14ac:dyDescent="0.25">
      <c r="A3440" s="15" t="s">
        <v>3501</v>
      </c>
      <c r="B3440" s="225">
        <v>15</v>
      </c>
      <c r="C3440" s="122" t="s">
        <v>1245</v>
      </c>
      <c r="D3440" s="357">
        <v>2021</v>
      </c>
      <c r="F3440" s="125"/>
      <c r="G3440" s="126">
        <v>1</v>
      </c>
      <c r="H3440" s="35" t="str">
        <f t="shared" si="2645"/>
        <v>077</v>
      </c>
      <c r="I3440" s="36">
        <v>86352000</v>
      </c>
      <c r="J3440" s="37" t="s">
        <v>3914</v>
      </c>
      <c r="K3440" s="244" t="s">
        <v>3915</v>
      </c>
      <c r="L3440" s="199"/>
      <c r="M3440" s="200"/>
      <c r="N3440" s="201"/>
      <c r="O3440" s="202"/>
      <c r="P3440" s="202"/>
      <c r="Q3440" s="202"/>
      <c r="R3440" s="202"/>
      <c r="S3440" s="202"/>
      <c r="T3440" s="224"/>
      <c r="U3440" s="138"/>
      <c r="V3440" s="138"/>
      <c r="W3440" s="139"/>
      <c r="X3440" s="139"/>
      <c r="Y3440" s="224"/>
      <c r="Z3440" s="210"/>
      <c r="AA3440" s="204"/>
      <c r="AB3440" s="202"/>
      <c r="AC3440" s="202"/>
      <c r="AD3440" s="202"/>
      <c r="AE3440" s="202"/>
      <c r="AF3440" s="202"/>
      <c r="AG3440" s="224"/>
      <c r="AH3440" s="138"/>
      <c r="AI3440" s="138"/>
      <c r="AJ3440" s="139"/>
      <c r="AK3440" s="139"/>
      <c r="AL3440" s="224"/>
      <c r="AM3440" s="140"/>
      <c r="AN3440" s="211"/>
      <c r="AO3440" s="212"/>
      <c r="AP3440" s="39"/>
      <c r="AQ3440" s="141"/>
      <c r="AR3440" s="141"/>
      <c r="AS3440" s="143"/>
      <c r="AU3440" s="141"/>
      <c r="AV3440" s="141"/>
      <c r="AW3440" s="143"/>
      <c r="AY3440" s="146" t="str">
        <f t="shared" si="2647"/>
        <v>63.52</v>
      </c>
      <c r="AZ3440" s="1384" t="b">
        <f>COUNTIF('[1]Codes SEC'!$B$2:$B$250,Ministres!AY3440)&gt;0</f>
        <v>1</v>
      </c>
    </row>
    <row r="3441" spans="1:64" ht="35.1" customHeight="1" x14ac:dyDescent="0.25">
      <c r="A3441" s="15" t="s">
        <v>3501</v>
      </c>
      <c r="B3441" s="225">
        <v>15</v>
      </c>
      <c r="C3441" s="122" t="s">
        <v>1245</v>
      </c>
      <c r="D3441" s="357">
        <v>2021</v>
      </c>
      <c r="F3441" s="125"/>
      <c r="G3441" s="126">
        <v>1</v>
      </c>
      <c r="H3441" s="35" t="str">
        <f t="shared" si="2645"/>
        <v>077</v>
      </c>
      <c r="I3441" s="36" t="s">
        <v>1454</v>
      </c>
      <c r="J3441" s="37" t="s">
        <v>3916</v>
      </c>
      <c r="K3441" s="244" t="s">
        <v>3917</v>
      </c>
      <c r="L3441" s="199"/>
      <c r="M3441" s="200"/>
      <c r="N3441" s="201"/>
      <c r="O3441" s="202"/>
      <c r="P3441" s="202"/>
      <c r="Q3441" s="202"/>
      <c r="R3441" s="202"/>
      <c r="S3441" s="202"/>
      <c r="T3441" s="224"/>
      <c r="U3441" s="138"/>
      <c r="V3441" s="138"/>
      <c r="W3441" s="139"/>
      <c r="X3441" s="139"/>
      <c r="Y3441" s="224"/>
      <c r="Z3441" s="210"/>
      <c r="AA3441" s="204"/>
      <c r="AB3441" s="202"/>
      <c r="AC3441" s="202"/>
      <c r="AD3441" s="202"/>
      <c r="AE3441" s="202"/>
      <c r="AF3441" s="202"/>
      <c r="AG3441" s="224"/>
      <c r="AH3441" s="138"/>
      <c r="AI3441" s="138"/>
      <c r="AJ3441" s="139"/>
      <c r="AK3441" s="139"/>
      <c r="AL3441" s="224"/>
      <c r="AM3441" s="140"/>
      <c r="AN3441" s="211"/>
      <c r="AO3441" s="212"/>
      <c r="AP3441" s="39"/>
      <c r="AQ3441" s="141"/>
      <c r="AR3441" s="141"/>
      <c r="AS3441" s="143"/>
      <c r="AU3441" s="141"/>
      <c r="AV3441" s="141"/>
      <c r="AW3441" s="143"/>
      <c r="AY3441" s="146" t="str">
        <f t="shared" si="2647"/>
        <v>63.53</v>
      </c>
      <c r="AZ3441" s="1384" t="b">
        <f>COUNTIF('[1]Codes SEC'!$B$2:$B$250,Ministres!AY3441)&gt;0</f>
        <v>1</v>
      </c>
    </row>
    <row r="3442" spans="1:64" ht="35.1" customHeight="1" x14ac:dyDescent="0.25">
      <c r="A3442" s="15" t="s">
        <v>3501</v>
      </c>
      <c r="B3442" s="225">
        <v>15</v>
      </c>
      <c r="C3442" s="122" t="s">
        <v>1245</v>
      </c>
      <c r="D3442" s="357">
        <v>2021</v>
      </c>
      <c r="F3442" s="125"/>
      <c r="G3442" s="126">
        <v>1</v>
      </c>
      <c r="H3442" s="35" t="str">
        <f t="shared" si="2645"/>
        <v>077</v>
      </c>
      <c r="I3442" s="36">
        <v>87422000</v>
      </c>
      <c r="J3442" s="37" t="s">
        <v>3918</v>
      </c>
      <c r="K3442" s="244" t="s">
        <v>3919</v>
      </c>
      <c r="L3442" s="199"/>
      <c r="M3442" s="200"/>
      <c r="N3442" s="201"/>
      <c r="O3442" s="202"/>
      <c r="P3442" s="202"/>
      <c r="Q3442" s="202"/>
      <c r="R3442" s="202"/>
      <c r="S3442" s="202"/>
      <c r="T3442" s="224"/>
      <c r="U3442" s="138"/>
      <c r="V3442" s="138"/>
      <c r="W3442" s="139"/>
      <c r="X3442" s="139"/>
      <c r="Y3442" s="224"/>
      <c r="Z3442" s="210"/>
      <c r="AA3442" s="204"/>
      <c r="AB3442" s="202"/>
      <c r="AC3442" s="202"/>
      <c r="AD3442" s="202"/>
      <c r="AE3442" s="202"/>
      <c r="AF3442" s="202"/>
      <c r="AG3442" s="224"/>
      <c r="AH3442" s="138"/>
      <c r="AI3442" s="138"/>
      <c r="AJ3442" s="139"/>
      <c r="AK3442" s="139"/>
      <c r="AL3442" s="224"/>
      <c r="AM3442" s="140"/>
      <c r="AN3442" s="211"/>
      <c r="AO3442" s="212"/>
      <c r="AP3442" s="39"/>
      <c r="AQ3442" s="141"/>
      <c r="AR3442" s="141"/>
      <c r="AS3442" s="143"/>
      <c r="AU3442" s="141"/>
      <c r="AV3442" s="141"/>
      <c r="AW3442" s="143"/>
      <c r="AY3442" s="146" t="str">
        <f t="shared" si="2647"/>
        <v>74.22</v>
      </c>
      <c r="AZ3442" s="1384" t="b">
        <f>COUNTIF('[1]Codes SEC'!$B$2:$B$250,Ministres!AY3442)&gt;0</f>
        <v>1</v>
      </c>
    </row>
    <row r="3443" spans="1:64" x14ac:dyDescent="0.25">
      <c r="A3443" s="600"/>
      <c r="B3443" s="601"/>
      <c r="C3443" s="176"/>
      <c r="D3443" s="176"/>
      <c r="E3443" s="602"/>
      <c r="F3443" s="176"/>
      <c r="G3443" s="179"/>
      <c r="H3443" s="180"/>
      <c r="I3443" s="181"/>
      <c r="J3443" s="182"/>
      <c r="K3443" s="457" t="s">
        <v>3920</v>
      </c>
      <c r="L3443" s="184">
        <f t="shared" ref="L3443:S3443" si="2648">L3402</f>
        <v>20483</v>
      </c>
      <c r="M3443" s="185">
        <f t="shared" si="2648"/>
        <v>20483</v>
      </c>
      <c r="N3443" s="186">
        <f t="shared" si="2648"/>
        <v>0</v>
      </c>
      <c r="O3443" s="187">
        <f t="shared" si="2648"/>
        <v>0</v>
      </c>
      <c r="P3443" s="187">
        <f t="shared" si="2648"/>
        <v>0</v>
      </c>
      <c r="Q3443" s="187">
        <f t="shared" si="2648"/>
        <v>0</v>
      </c>
      <c r="R3443" s="187">
        <f t="shared" si="2648"/>
        <v>0</v>
      </c>
      <c r="S3443" s="187">
        <f t="shared" si="2648"/>
        <v>0</v>
      </c>
      <c r="T3443" s="188"/>
      <c r="U3443" s="187">
        <f>U3402</f>
        <v>0</v>
      </c>
      <c r="V3443" s="187">
        <f>V3402</f>
        <v>0</v>
      </c>
      <c r="W3443" s="187">
        <f>W3402</f>
        <v>0</v>
      </c>
      <c r="X3443" s="187">
        <f>X3402</f>
        <v>0</v>
      </c>
      <c r="Y3443" s="188"/>
      <c r="Z3443" s="187">
        <f t="shared" ref="Z3443:AF3443" si="2649">Z3402</f>
        <v>0</v>
      </c>
      <c r="AA3443" s="189">
        <f t="shared" si="2649"/>
        <v>0</v>
      </c>
      <c r="AB3443" s="187">
        <f t="shared" si="2649"/>
        <v>0</v>
      </c>
      <c r="AC3443" s="187">
        <f t="shared" si="2649"/>
        <v>0</v>
      </c>
      <c r="AD3443" s="187">
        <f t="shared" si="2649"/>
        <v>0</v>
      </c>
      <c r="AE3443" s="187">
        <f t="shared" si="2649"/>
        <v>0</v>
      </c>
      <c r="AF3443" s="187">
        <f t="shared" si="2649"/>
        <v>0</v>
      </c>
      <c r="AG3443" s="188"/>
      <c r="AH3443" s="187">
        <f>AH3402</f>
        <v>0</v>
      </c>
      <c r="AI3443" s="187">
        <f>AI3402</f>
        <v>0</v>
      </c>
      <c r="AJ3443" s="187">
        <f>AJ3402</f>
        <v>0</v>
      </c>
      <c r="AK3443" s="187">
        <f>AK3402</f>
        <v>0</v>
      </c>
      <c r="AL3443" s="188"/>
      <c r="AM3443" s="190">
        <f t="shared" ref="AM3443:AW3443" si="2650">AM3402</f>
        <v>0</v>
      </c>
      <c r="AN3443" s="191">
        <f t="shared" si="2650"/>
        <v>20483</v>
      </c>
      <c r="AO3443" s="190">
        <f t="shared" si="2650"/>
        <v>20483</v>
      </c>
      <c r="AP3443" s="184">
        <f t="shared" si="2650"/>
        <v>20483</v>
      </c>
      <c r="AQ3443" s="192">
        <f t="shared" si="2650"/>
        <v>20483</v>
      </c>
      <c r="AR3443" s="193">
        <f t="shared" si="2650"/>
        <v>0</v>
      </c>
      <c r="AS3443" s="194">
        <f t="shared" si="2650"/>
        <v>0</v>
      </c>
      <c r="AT3443" s="195">
        <f t="shared" si="2650"/>
        <v>20483</v>
      </c>
      <c r="AU3443" s="192">
        <f t="shared" si="2650"/>
        <v>20483</v>
      </c>
      <c r="AV3443" s="193">
        <f t="shared" si="2650"/>
        <v>0</v>
      </c>
      <c r="AW3443" s="194">
        <f t="shared" si="2650"/>
        <v>0</v>
      </c>
      <c r="AY3443" s="146"/>
      <c r="AZ3443" s="1384"/>
    </row>
    <row r="3444" spans="1:64" x14ac:dyDescent="0.25">
      <c r="A3444" s="15"/>
      <c r="C3444" s="122"/>
      <c r="D3444" s="123"/>
      <c r="F3444" s="125"/>
      <c r="G3444" s="34"/>
      <c r="H3444" s="35"/>
      <c r="I3444" s="36"/>
      <c r="J3444" s="37"/>
      <c r="K3444" s="198" t="s">
        <v>72</v>
      </c>
      <c r="L3444" s="199">
        <v>0</v>
      </c>
      <c r="M3444" s="200">
        <v>0</v>
      </c>
      <c r="N3444" s="201">
        <v>0</v>
      </c>
      <c r="O3444" s="202">
        <v>0</v>
      </c>
      <c r="P3444" s="202">
        <v>0</v>
      </c>
      <c r="Q3444" s="202">
        <v>0</v>
      </c>
      <c r="R3444" s="202">
        <v>0</v>
      </c>
      <c r="S3444" s="202">
        <v>0</v>
      </c>
      <c r="T3444" s="203"/>
      <c r="U3444" s="135">
        <v>0</v>
      </c>
      <c r="V3444" s="135">
        <v>0</v>
      </c>
      <c r="W3444" s="202">
        <v>0</v>
      </c>
      <c r="X3444" s="202">
        <v>0</v>
      </c>
      <c r="Y3444" s="203"/>
      <c r="Z3444" s="135">
        <v>0</v>
      </c>
      <c r="AA3444" s="204">
        <v>0</v>
      </c>
      <c r="AB3444" s="202">
        <v>0</v>
      </c>
      <c r="AC3444" s="202">
        <v>0</v>
      </c>
      <c r="AD3444" s="202">
        <v>0</v>
      </c>
      <c r="AE3444" s="202">
        <v>0</v>
      </c>
      <c r="AF3444" s="202">
        <v>0</v>
      </c>
      <c r="AG3444" s="203"/>
      <c r="AH3444" s="135">
        <v>0</v>
      </c>
      <c r="AI3444" s="135">
        <v>0</v>
      </c>
      <c r="AJ3444" s="202">
        <v>0</v>
      </c>
      <c r="AK3444" s="202">
        <v>0</v>
      </c>
      <c r="AL3444" s="203"/>
      <c r="AM3444" s="205">
        <v>0</v>
      </c>
      <c r="AN3444" s="119">
        <v>0</v>
      </c>
      <c r="AO3444" s="120">
        <v>0</v>
      </c>
      <c r="AP3444" s="39">
        <v>0</v>
      </c>
      <c r="AQ3444" s="141">
        <v>0</v>
      </c>
      <c r="AR3444" s="141">
        <v>0</v>
      </c>
      <c r="AS3444" s="143">
        <v>0</v>
      </c>
      <c r="AT3444" s="144">
        <v>0</v>
      </c>
      <c r="AU3444" s="141">
        <v>0</v>
      </c>
      <c r="AV3444" s="141">
        <v>0</v>
      </c>
      <c r="AW3444" s="143">
        <v>0</v>
      </c>
      <c r="AY3444" s="146"/>
      <c r="AZ3444" s="1384"/>
    </row>
    <row r="3445" spans="1:64" x14ac:dyDescent="0.25">
      <c r="A3445" s="15"/>
      <c r="C3445" s="122"/>
      <c r="D3445" s="123"/>
      <c r="F3445" s="125"/>
      <c r="G3445" s="126"/>
      <c r="H3445" s="35"/>
      <c r="I3445" s="36"/>
      <c r="J3445" s="37"/>
      <c r="K3445" s="198" t="s">
        <v>73</v>
      </c>
      <c r="L3445" s="199">
        <v>0</v>
      </c>
      <c r="M3445" s="200">
        <v>0</v>
      </c>
      <c r="N3445" s="201">
        <v>0</v>
      </c>
      <c r="O3445" s="202">
        <v>0</v>
      </c>
      <c r="P3445" s="202">
        <v>0</v>
      </c>
      <c r="Q3445" s="202">
        <v>0</v>
      </c>
      <c r="R3445" s="202">
        <v>0</v>
      </c>
      <c r="S3445" s="202">
        <v>0</v>
      </c>
      <c r="T3445" s="203"/>
      <c r="U3445" s="135">
        <v>0</v>
      </c>
      <c r="V3445" s="135">
        <v>0</v>
      </c>
      <c r="W3445" s="202">
        <v>0</v>
      </c>
      <c r="X3445" s="202">
        <v>0</v>
      </c>
      <c r="Y3445" s="203"/>
      <c r="Z3445" s="135">
        <v>0</v>
      </c>
      <c r="AA3445" s="204">
        <v>0</v>
      </c>
      <c r="AB3445" s="202">
        <v>0</v>
      </c>
      <c r="AC3445" s="202">
        <v>0</v>
      </c>
      <c r="AD3445" s="202">
        <v>0</v>
      </c>
      <c r="AE3445" s="202">
        <v>0</v>
      </c>
      <c r="AF3445" s="202">
        <v>0</v>
      </c>
      <c r="AG3445" s="203"/>
      <c r="AH3445" s="135">
        <v>0</v>
      </c>
      <c r="AI3445" s="135">
        <v>0</v>
      </c>
      <c r="AJ3445" s="202">
        <v>0</v>
      </c>
      <c r="AK3445" s="202">
        <v>0</v>
      </c>
      <c r="AL3445" s="203"/>
      <c r="AM3445" s="205">
        <v>0</v>
      </c>
      <c r="AN3445" s="119">
        <v>0</v>
      </c>
      <c r="AO3445" s="120">
        <v>0</v>
      </c>
      <c r="AP3445" s="39">
        <v>0</v>
      </c>
      <c r="AQ3445" s="141">
        <v>0</v>
      </c>
      <c r="AR3445" s="141">
        <v>0</v>
      </c>
      <c r="AS3445" s="143">
        <v>0</v>
      </c>
      <c r="AT3445" s="144">
        <v>0</v>
      </c>
      <c r="AU3445" s="141">
        <v>0</v>
      </c>
      <c r="AV3445" s="141">
        <v>0</v>
      </c>
      <c r="AW3445" s="143">
        <v>0</v>
      </c>
      <c r="AY3445" s="146"/>
      <c r="AZ3445" s="1384"/>
    </row>
    <row r="3446" spans="1:64" x14ac:dyDescent="0.25">
      <c r="A3446" s="15"/>
      <c r="C3446" s="122"/>
      <c r="D3446" s="123"/>
      <c r="F3446" s="125"/>
      <c r="G3446" s="126"/>
      <c r="H3446" s="35"/>
      <c r="I3446" s="36"/>
      <c r="J3446" s="37"/>
      <c r="K3446" s="198" t="s">
        <v>74</v>
      </c>
      <c r="L3446" s="199">
        <f t="shared" ref="L3446:S3447" si="2651">L3402</f>
        <v>20483</v>
      </c>
      <c r="M3446" s="200">
        <f t="shared" si="2651"/>
        <v>20483</v>
      </c>
      <c r="N3446" s="201">
        <f t="shared" si="2651"/>
        <v>0</v>
      </c>
      <c r="O3446" s="202">
        <f t="shared" si="2651"/>
        <v>0</v>
      </c>
      <c r="P3446" s="202">
        <f t="shared" si="2651"/>
        <v>0</v>
      </c>
      <c r="Q3446" s="202">
        <f t="shared" si="2651"/>
        <v>0</v>
      </c>
      <c r="R3446" s="202">
        <f t="shared" si="2651"/>
        <v>0</v>
      </c>
      <c r="S3446" s="202">
        <f t="shared" si="2651"/>
        <v>0</v>
      </c>
      <c r="T3446" s="203"/>
      <c r="U3446" s="135">
        <f t="shared" ref="U3446:X3447" si="2652">U3402</f>
        <v>0</v>
      </c>
      <c r="V3446" s="135">
        <f t="shared" si="2652"/>
        <v>0</v>
      </c>
      <c r="W3446" s="202">
        <f t="shared" si="2652"/>
        <v>0</v>
      </c>
      <c r="X3446" s="202">
        <f t="shared" si="2652"/>
        <v>0</v>
      </c>
      <c r="Y3446" s="203"/>
      <c r="Z3446" s="135">
        <f t="shared" ref="Z3446:AF3447" si="2653">Z3402</f>
        <v>0</v>
      </c>
      <c r="AA3446" s="204">
        <f t="shared" si="2653"/>
        <v>0</v>
      </c>
      <c r="AB3446" s="202">
        <f t="shared" si="2653"/>
        <v>0</v>
      </c>
      <c r="AC3446" s="202">
        <f t="shared" si="2653"/>
        <v>0</v>
      </c>
      <c r="AD3446" s="202">
        <f t="shared" si="2653"/>
        <v>0</v>
      </c>
      <c r="AE3446" s="202">
        <f t="shared" si="2653"/>
        <v>0</v>
      </c>
      <c r="AF3446" s="202">
        <f t="shared" si="2653"/>
        <v>0</v>
      </c>
      <c r="AG3446" s="203"/>
      <c r="AH3446" s="135">
        <f t="shared" ref="AH3446:AK3447" si="2654">AH3402</f>
        <v>0</v>
      </c>
      <c r="AI3446" s="135">
        <f t="shared" si="2654"/>
        <v>0</v>
      </c>
      <c r="AJ3446" s="202">
        <f t="shared" si="2654"/>
        <v>0</v>
      </c>
      <c r="AK3446" s="202">
        <f t="shared" si="2654"/>
        <v>0</v>
      </c>
      <c r="AL3446" s="203"/>
      <c r="AM3446" s="205">
        <f t="shared" ref="AM3446:AW3447" si="2655">AM3402</f>
        <v>0</v>
      </c>
      <c r="AN3446" s="119">
        <f t="shared" si="2655"/>
        <v>20483</v>
      </c>
      <c r="AO3446" s="120">
        <f t="shared" si="2655"/>
        <v>20483</v>
      </c>
      <c r="AP3446" s="39">
        <f t="shared" si="2655"/>
        <v>20483</v>
      </c>
      <c r="AQ3446" s="141">
        <f t="shared" si="2655"/>
        <v>20483</v>
      </c>
      <c r="AR3446" s="141">
        <f t="shared" si="2655"/>
        <v>0</v>
      </c>
      <c r="AS3446" s="143">
        <f t="shared" si="2655"/>
        <v>0</v>
      </c>
      <c r="AT3446" s="144">
        <f t="shared" si="2655"/>
        <v>20483</v>
      </c>
      <c r="AU3446" s="141">
        <f t="shared" si="2655"/>
        <v>20483</v>
      </c>
      <c r="AV3446" s="141">
        <f t="shared" si="2655"/>
        <v>0</v>
      </c>
      <c r="AW3446" s="143">
        <f t="shared" si="2655"/>
        <v>0</v>
      </c>
      <c r="AY3446" s="146"/>
      <c r="AZ3446" s="1384"/>
    </row>
    <row r="3447" spans="1:64" x14ac:dyDescent="0.25">
      <c r="A3447" s="15"/>
      <c r="C3447" s="122"/>
      <c r="D3447" s="123"/>
      <c r="F3447" s="125"/>
      <c r="G3447" s="126"/>
      <c r="H3447" s="35"/>
      <c r="I3447" s="36"/>
      <c r="J3447" s="37"/>
      <c r="K3447" s="198" t="s">
        <v>75</v>
      </c>
      <c r="L3447" s="199">
        <f t="shared" si="2651"/>
        <v>206266</v>
      </c>
      <c r="M3447" s="200">
        <f t="shared" si="2651"/>
        <v>220835</v>
      </c>
      <c r="N3447" s="201">
        <f t="shared" si="2651"/>
        <v>0</v>
      </c>
      <c r="O3447" s="202">
        <f t="shared" si="2651"/>
        <v>0</v>
      </c>
      <c r="P3447" s="202">
        <f t="shared" si="2651"/>
        <v>0</v>
      </c>
      <c r="Q3447" s="202">
        <f t="shared" si="2651"/>
        <v>0</v>
      </c>
      <c r="R3447" s="202">
        <f t="shared" si="2651"/>
        <v>0</v>
      </c>
      <c r="S3447" s="202">
        <f t="shared" si="2651"/>
        <v>0</v>
      </c>
      <c r="T3447" s="203"/>
      <c r="U3447" s="135">
        <f t="shared" si="2652"/>
        <v>0</v>
      </c>
      <c r="V3447" s="135">
        <f t="shared" si="2652"/>
        <v>0</v>
      </c>
      <c r="W3447" s="202">
        <f t="shared" si="2652"/>
        <v>0</v>
      </c>
      <c r="X3447" s="202">
        <f t="shared" si="2652"/>
        <v>0</v>
      </c>
      <c r="Y3447" s="203"/>
      <c r="Z3447" s="135">
        <f t="shared" si="2653"/>
        <v>0</v>
      </c>
      <c r="AA3447" s="204">
        <f t="shared" si="2653"/>
        <v>0</v>
      </c>
      <c r="AB3447" s="202">
        <f t="shared" si="2653"/>
        <v>0</v>
      </c>
      <c r="AC3447" s="202">
        <f t="shared" si="2653"/>
        <v>0</v>
      </c>
      <c r="AD3447" s="202">
        <f t="shared" si="2653"/>
        <v>0</v>
      </c>
      <c r="AE3447" s="202">
        <f t="shared" si="2653"/>
        <v>0</v>
      </c>
      <c r="AF3447" s="202">
        <f t="shared" si="2653"/>
        <v>0</v>
      </c>
      <c r="AG3447" s="203"/>
      <c r="AH3447" s="135">
        <f t="shared" si="2654"/>
        <v>0</v>
      </c>
      <c r="AI3447" s="135">
        <f t="shared" si="2654"/>
        <v>0</v>
      </c>
      <c r="AJ3447" s="202">
        <f t="shared" si="2654"/>
        <v>0</v>
      </c>
      <c r="AK3447" s="202">
        <f t="shared" si="2654"/>
        <v>0</v>
      </c>
      <c r="AL3447" s="203"/>
      <c r="AM3447" s="205">
        <f t="shared" si="2655"/>
        <v>0</v>
      </c>
      <c r="AN3447" s="119">
        <f t="shared" si="2655"/>
        <v>206266</v>
      </c>
      <c r="AO3447" s="120">
        <f t="shared" si="2655"/>
        <v>220835</v>
      </c>
      <c r="AP3447" s="39">
        <f t="shared" si="2655"/>
        <v>206266</v>
      </c>
      <c r="AQ3447" s="141">
        <f t="shared" si="2655"/>
        <v>206266</v>
      </c>
      <c r="AR3447" s="141">
        <f t="shared" si="2655"/>
        <v>0</v>
      </c>
      <c r="AS3447" s="143">
        <f t="shared" si="2655"/>
        <v>0</v>
      </c>
      <c r="AT3447" s="144">
        <f t="shared" si="2655"/>
        <v>220835</v>
      </c>
      <c r="AU3447" s="141">
        <f t="shared" si="2655"/>
        <v>220835</v>
      </c>
      <c r="AV3447" s="141">
        <f t="shared" si="2655"/>
        <v>0</v>
      </c>
      <c r="AW3447" s="143">
        <f t="shared" si="2655"/>
        <v>0</v>
      </c>
      <c r="AY3447" s="146"/>
      <c r="AZ3447" s="1384"/>
    </row>
    <row r="3448" spans="1:64" x14ac:dyDescent="0.25">
      <c r="A3448" s="15"/>
      <c r="C3448" s="122"/>
      <c r="D3448" s="123"/>
      <c r="F3448" s="125"/>
      <c r="G3448" s="126"/>
      <c r="H3448" s="35"/>
      <c r="I3448" s="36"/>
      <c r="J3448" s="37"/>
      <c r="K3448" s="206" t="s">
        <v>76</v>
      </c>
      <c r="L3448" s="199">
        <v>0</v>
      </c>
      <c r="M3448" s="200">
        <v>0</v>
      </c>
      <c r="N3448" s="201">
        <v>0</v>
      </c>
      <c r="O3448" s="202">
        <v>0</v>
      </c>
      <c r="P3448" s="202">
        <v>0</v>
      </c>
      <c r="Q3448" s="202">
        <v>0</v>
      </c>
      <c r="R3448" s="202">
        <v>0</v>
      </c>
      <c r="S3448" s="202">
        <v>0</v>
      </c>
      <c r="T3448" s="203"/>
      <c r="U3448" s="135">
        <v>0</v>
      </c>
      <c r="V3448" s="135">
        <v>0</v>
      </c>
      <c r="W3448" s="202">
        <v>0</v>
      </c>
      <c r="X3448" s="202">
        <v>0</v>
      </c>
      <c r="Y3448" s="203"/>
      <c r="Z3448" s="135">
        <v>0</v>
      </c>
      <c r="AA3448" s="204">
        <v>0</v>
      </c>
      <c r="AB3448" s="202">
        <v>0</v>
      </c>
      <c r="AC3448" s="202">
        <v>0</v>
      </c>
      <c r="AD3448" s="202">
        <v>0</v>
      </c>
      <c r="AE3448" s="202">
        <v>0</v>
      </c>
      <c r="AF3448" s="202">
        <v>0</v>
      </c>
      <c r="AG3448" s="203"/>
      <c r="AH3448" s="135">
        <v>0</v>
      </c>
      <c r="AI3448" s="135">
        <v>0</v>
      </c>
      <c r="AJ3448" s="202">
        <v>0</v>
      </c>
      <c r="AK3448" s="202">
        <v>0</v>
      </c>
      <c r="AL3448" s="203"/>
      <c r="AM3448" s="205">
        <v>0</v>
      </c>
      <c r="AN3448" s="119">
        <v>0</v>
      </c>
      <c r="AO3448" s="120">
        <v>0</v>
      </c>
      <c r="AP3448" s="39">
        <v>0</v>
      </c>
      <c r="AQ3448" s="141">
        <v>0</v>
      </c>
      <c r="AR3448" s="141">
        <v>0</v>
      </c>
      <c r="AS3448" s="143">
        <v>0</v>
      </c>
      <c r="AT3448" s="144">
        <v>0</v>
      </c>
      <c r="AU3448" s="141">
        <v>0</v>
      </c>
      <c r="AV3448" s="141">
        <v>0</v>
      </c>
      <c r="AW3448" s="143">
        <v>0</v>
      </c>
      <c r="AX3448" s="12"/>
      <c r="AY3448" s="146"/>
      <c r="AZ3448" s="1384"/>
    </row>
    <row r="3449" spans="1:64" x14ac:dyDescent="0.25">
      <c r="A3449" s="15"/>
      <c r="C3449" s="122"/>
      <c r="D3449" s="123"/>
      <c r="F3449" s="125"/>
      <c r="G3449" s="126"/>
      <c r="H3449" s="35"/>
      <c r="I3449" s="36"/>
      <c r="J3449" s="37"/>
      <c r="K3449" s="198"/>
      <c r="L3449" s="199"/>
      <c r="M3449" s="200"/>
      <c r="N3449" s="201"/>
      <c r="O3449" s="202"/>
      <c r="P3449" s="202"/>
      <c r="Q3449" s="202"/>
      <c r="R3449" s="202"/>
      <c r="S3449" s="202"/>
      <c r="T3449" s="224"/>
      <c r="U3449" s="138"/>
      <c r="V3449" s="138"/>
      <c r="W3449" s="139"/>
      <c r="X3449" s="139"/>
      <c r="Y3449" s="224"/>
      <c r="Z3449" s="210"/>
      <c r="AA3449" s="204"/>
      <c r="AB3449" s="202"/>
      <c r="AC3449" s="202"/>
      <c r="AD3449" s="202"/>
      <c r="AE3449" s="202"/>
      <c r="AF3449" s="202"/>
      <c r="AG3449" s="224"/>
      <c r="AH3449" s="138"/>
      <c r="AI3449" s="138"/>
      <c r="AJ3449" s="139"/>
      <c r="AK3449" s="139"/>
      <c r="AL3449" s="224"/>
      <c r="AM3449" s="140"/>
      <c r="AN3449" s="211"/>
      <c r="AO3449" s="212"/>
      <c r="AP3449" s="39"/>
      <c r="AQ3449" s="141"/>
      <c r="AR3449" s="141"/>
      <c r="AS3449" s="143"/>
      <c r="AU3449" s="141"/>
      <c r="AV3449" s="141"/>
      <c r="AW3449" s="143"/>
      <c r="AY3449" s="146"/>
      <c r="AZ3449" s="1384"/>
    </row>
    <row r="3450" spans="1:64" x14ac:dyDescent="0.25">
      <c r="A3450" s="15"/>
      <c r="C3450" s="122"/>
      <c r="D3450" s="123"/>
      <c r="F3450" s="125"/>
      <c r="G3450" s="126"/>
      <c r="H3450" s="35"/>
      <c r="I3450" s="36"/>
      <c r="J3450" s="37"/>
      <c r="K3450" s="198"/>
      <c r="L3450" s="199"/>
      <c r="M3450" s="200"/>
      <c r="N3450" s="201"/>
      <c r="O3450" s="202"/>
      <c r="P3450" s="202"/>
      <c r="Q3450" s="202"/>
      <c r="R3450" s="202"/>
      <c r="S3450" s="202"/>
      <c r="T3450" s="224"/>
      <c r="U3450" s="138"/>
      <c r="V3450" s="138"/>
      <c r="W3450" s="139"/>
      <c r="X3450" s="139"/>
      <c r="Y3450" s="224"/>
      <c r="Z3450" s="210"/>
      <c r="AA3450" s="204"/>
      <c r="AB3450" s="202"/>
      <c r="AC3450" s="202"/>
      <c r="AD3450" s="202"/>
      <c r="AE3450" s="202"/>
      <c r="AF3450" s="202"/>
      <c r="AG3450" s="224"/>
      <c r="AH3450" s="138"/>
      <c r="AI3450" s="138"/>
      <c r="AJ3450" s="139"/>
      <c r="AK3450" s="139"/>
      <c r="AL3450" s="224"/>
      <c r="AM3450" s="140"/>
      <c r="AN3450" s="211"/>
      <c r="AO3450" s="212"/>
      <c r="AP3450" s="39"/>
      <c r="AQ3450" s="141"/>
      <c r="AR3450" s="141"/>
      <c r="AS3450" s="143"/>
      <c r="AU3450" s="141"/>
      <c r="AV3450" s="141"/>
      <c r="AW3450" s="143"/>
      <c r="AY3450" s="146"/>
      <c r="AZ3450" s="1384"/>
    </row>
    <row r="3451" spans="1:64" ht="12.75" customHeight="1" x14ac:dyDescent="0.25">
      <c r="A3451" s="356"/>
      <c r="B3451" s="225"/>
      <c r="C3451" s="122"/>
      <c r="D3451" s="357"/>
      <c r="E3451" s="226"/>
      <c r="F3451" s="122"/>
      <c r="G3451" s="126"/>
      <c r="H3451" s="35"/>
      <c r="I3451" s="36"/>
      <c r="J3451" s="37"/>
      <c r="K3451" s="727" t="s">
        <v>3921</v>
      </c>
      <c r="L3451" s="241"/>
      <c r="M3451" s="242"/>
      <c r="N3451" s="201"/>
      <c r="O3451" s="202"/>
      <c r="P3451" s="202"/>
      <c r="Q3451" s="202"/>
      <c r="R3451" s="202"/>
      <c r="S3451" s="202"/>
      <c r="T3451" s="224"/>
      <c r="U3451" s="138"/>
      <c r="V3451" s="138"/>
      <c r="W3451" s="139"/>
      <c r="X3451" s="139"/>
      <c r="Y3451" s="224"/>
      <c r="Z3451" s="210"/>
      <c r="AA3451" s="204"/>
      <c r="AB3451" s="202"/>
      <c r="AC3451" s="202"/>
      <c r="AD3451" s="202"/>
      <c r="AE3451" s="202"/>
      <c r="AF3451" s="202"/>
      <c r="AG3451" s="224"/>
      <c r="AH3451" s="138"/>
      <c r="AI3451" s="138"/>
      <c r="AJ3451" s="139"/>
      <c r="AK3451" s="139"/>
      <c r="AL3451" s="224"/>
      <c r="AM3451" s="140"/>
      <c r="AN3451" s="211"/>
      <c r="AO3451" s="212"/>
      <c r="AP3451" s="39"/>
      <c r="AQ3451" s="141"/>
      <c r="AR3451" s="141"/>
      <c r="AS3451" s="143"/>
      <c r="AU3451" s="141"/>
      <c r="AV3451" s="141"/>
      <c r="AW3451" s="143"/>
      <c r="AY3451" s="146"/>
      <c r="AZ3451" s="1384"/>
    </row>
    <row r="3452" spans="1:64" ht="12.75" customHeight="1" x14ac:dyDescent="0.25">
      <c r="A3452" s="356"/>
      <c r="B3452" s="225"/>
      <c r="C3452" s="122"/>
      <c r="D3452" s="357"/>
      <c r="E3452" s="226"/>
      <c r="F3452" s="122"/>
      <c r="G3452" s="126"/>
      <c r="H3452" s="35"/>
      <c r="I3452" s="36"/>
      <c r="J3452" s="37"/>
      <c r="K3452" s="506" t="s">
        <v>236</v>
      </c>
      <c r="L3452" s="241"/>
      <c r="M3452" s="242"/>
      <c r="N3452" s="201"/>
      <c r="O3452" s="202"/>
      <c r="P3452" s="202"/>
      <c r="Q3452" s="202"/>
      <c r="R3452" s="202"/>
      <c r="S3452" s="202"/>
      <c r="T3452" s="224"/>
      <c r="U3452" s="138"/>
      <c r="V3452" s="138"/>
      <c r="W3452" s="139"/>
      <c r="X3452" s="139"/>
      <c r="Y3452" s="224"/>
      <c r="Z3452" s="210"/>
      <c r="AA3452" s="204"/>
      <c r="AB3452" s="202"/>
      <c r="AC3452" s="202"/>
      <c r="AD3452" s="202"/>
      <c r="AE3452" s="202"/>
      <c r="AF3452" s="202"/>
      <c r="AG3452" s="224"/>
      <c r="AH3452" s="138"/>
      <c r="AI3452" s="138"/>
      <c r="AJ3452" s="139"/>
      <c r="AK3452" s="139"/>
      <c r="AL3452" s="224"/>
      <c r="AM3452" s="140"/>
      <c r="AN3452" s="211"/>
      <c r="AO3452" s="212"/>
      <c r="AP3452" s="39"/>
      <c r="AQ3452" s="141"/>
      <c r="AR3452" s="141"/>
      <c r="AS3452" s="143"/>
      <c r="AU3452" s="141"/>
      <c r="AV3452" s="141"/>
      <c r="AW3452" s="143"/>
      <c r="AY3452" s="146"/>
      <c r="AZ3452" s="1384"/>
    </row>
    <row r="3453" spans="1:64" s="1388" customFormat="1" ht="12.75" customHeight="1" x14ac:dyDescent="0.25">
      <c r="A3453" s="356"/>
      <c r="B3453" s="225"/>
      <c r="C3453" s="122"/>
      <c r="D3453" s="357"/>
      <c r="E3453" s="226"/>
      <c r="F3453" s="122"/>
      <c r="G3453" s="126"/>
      <c r="H3453" s="35"/>
      <c r="I3453" s="36"/>
      <c r="J3453" s="37"/>
      <c r="K3453" s="506"/>
      <c r="L3453" s="241"/>
      <c r="M3453" s="242"/>
      <c r="N3453" s="201"/>
      <c r="O3453" s="202"/>
      <c r="P3453" s="202"/>
      <c r="Q3453" s="202"/>
      <c r="R3453" s="202"/>
      <c r="S3453" s="202"/>
      <c r="T3453" s="224"/>
      <c r="U3453" s="138"/>
      <c r="V3453" s="138"/>
      <c r="W3453" s="139"/>
      <c r="X3453" s="139"/>
      <c r="Y3453" s="224"/>
      <c r="Z3453" s="210"/>
      <c r="AA3453" s="204"/>
      <c r="AB3453" s="202"/>
      <c r="AC3453" s="202"/>
      <c r="AD3453" s="202"/>
      <c r="AE3453" s="202"/>
      <c r="AF3453" s="202"/>
      <c r="AG3453" s="224"/>
      <c r="AH3453" s="138"/>
      <c r="AI3453" s="138"/>
      <c r="AJ3453" s="139"/>
      <c r="AK3453" s="139"/>
      <c r="AL3453" s="224"/>
      <c r="AM3453" s="140"/>
      <c r="AN3453" s="211"/>
      <c r="AO3453" s="212"/>
      <c r="AP3453" s="39"/>
      <c r="AQ3453" s="141"/>
      <c r="AR3453" s="141"/>
      <c r="AS3453" s="143"/>
      <c r="AT3453" s="144"/>
      <c r="AU3453" s="141"/>
      <c r="AV3453" s="141"/>
      <c r="AW3453" s="143"/>
      <c r="AX3453"/>
      <c r="AY3453" s="146"/>
      <c r="AZ3453" s="1384"/>
      <c r="BA3453"/>
      <c r="BB3453"/>
      <c r="BC3453"/>
      <c r="BD3453"/>
      <c r="BE3453"/>
      <c r="BF3453"/>
      <c r="BG3453"/>
      <c r="BH3453"/>
      <c r="BI3453"/>
      <c r="BJ3453"/>
      <c r="BK3453"/>
      <c r="BL3453"/>
    </row>
    <row r="3454" spans="1:64" ht="35.1" customHeight="1" x14ac:dyDescent="0.25">
      <c r="A3454" s="15" t="s">
        <v>3501</v>
      </c>
      <c r="B3454" s="225">
        <v>17</v>
      </c>
      <c r="C3454" s="122" t="s">
        <v>1280</v>
      </c>
      <c r="D3454" s="123">
        <v>1000</v>
      </c>
      <c r="E3454" s="226"/>
      <c r="F3454" s="122">
        <v>12</v>
      </c>
      <c r="G3454" s="126">
        <v>1</v>
      </c>
      <c r="H3454" s="35" t="str">
        <f t="shared" si="2645"/>
        <v>001</v>
      </c>
      <c r="I3454" s="36" t="s">
        <v>96</v>
      </c>
      <c r="J3454" s="37" t="s">
        <v>3922</v>
      </c>
      <c r="K3454" s="281" t="s">
        <v>2552</v>
      </c>
      <c r="L3454" s="232">
        <v>100</v>
      </c>
      <c r="M3454" s="233">
        <v>151</v>
      </c>
      <c r="N3454" s="130"/>
      <c r="O3454" s="131"/>
      <c r="P3454" s="131"/>
      <c r="Q3454" s="131"/>
      <c r="R3454" s="131"/>
      <c r="S3454" s="131"/>
      <c r="T3454" s="132" t="str">
        <f>IF(SUM(N3454:S3454)=U3454,"OK",SUM(N3454:S3454)-U3454)</f>
        <v>OK</v>
      </c>
      <c r="U3454" s="138"/>
      <c r="V3454" s="138"/>
      <c r="W3454" s="139"/>
      <c r="X3454" s="139"/>
      <c r="Y3454" s="132" t="str">
        <f>IF(SUM(W3454:X3454)=Z3454,"OK",SUM(W3454:X3454)-Z3454)</f>
        <v>OK</v>
      </c>
      <c r="Z3454" s="210"/>
      <c r="AA3454" s="204"/>
      <c r="AB3454" s="202"/>
      <c r="AC3454" s="202"/>
      <c r="AD3454" s="202"/>
      <c r="AE3454" s="202"/>
      <c r="AF3454" s="202"/>
      <c r="AG3454" s="132" t="str">
        <f>IF(SUM(AA3454:AF3454)=AH3454,"OK",SUM(AA3454:AF3454)-AH3454)</f>
        <v>OK</v>
      </c>
      <c r="AH3454" s="138"/>
      <c r="AI3454" s="138"/>
      <c r="AJ3454" s="139"/>
      <c r="AK3454" s="139"/>
      <c r="AL3454" s="132" t="str">
        <f>IF(SUM(AJ3454:AK3454)=AM3454,"OK",SUM(AJ3454:AK3454)-AM3454)</f>
        <v>OK</v>
      </c>
      <c r="AM3454" s="140"/>
      <c r="AN3454" s="119">
        <f>L3454+U3454+V3454+Z3454</f>
        <v>100</v>
      </c>
      <c r="AO3454" s="120">
        <f>M3454+AH3454+AI3454+AM3454</f>
        <v>151</v>
      </c>
      <c r="AP3454" s="39">
        <f>L3454</f>
        <v>100</v>
      </c>
      <c r="AQ3454" s="141">
        <f>AN3454</f>
        <v>100</v>
      </c>
      <c r="AR3454" s="142">
        <f>AQ3454-AP3454</f>
        <v>0</v>
      </c>
      <c r="AS3454" s="143">
        <f>AR3454/AP3454</f>
        <v>0</v>
      </c>
      <c r="AT3454" s="144">
        <f>M3454</f>
        <v>151</v>
      </c>
      <c r="AU3454" s="141">
        <f>AO3454</f>
        <v>151</v>
      </c>
      <c r="AV3454" s="142">
        <f>AU3454-AT3454</f>
        <v>0</v>
      </c>
      <c r="AW3454" s="143">
        <f>AV3454/AT3454</f>
        <v>0</v>
      </c>
      <c r="AY3454" s="146" t="str">
        <f>RIGHT(LEFT(I3454,3),2)&amp;"."&amp;RIGHT(LEFT(I3454,5),2)</f>
        <v>12.11</v>
      </c>
      <c r="AZ3454" s="1384" t="b">
        <f>COUNTIF('[1]Codes SEC'!$B$2:$B$250,Ministres!AY3454)&gt;0</f>
        <v>1</v>
      </c>
    </row>
    <row r="3455" spans="1:64" s="197" customFormat="1" ht="35.1" customHeight="1" x14ac:dyDescent="0.25">
      <c r="A3455" s="356" t="s">
        <v>3501</v>
      </c>
      <c r="B3455" s="225">
        <v>17</v>
      </c>
      <c r="C3455" s="122" t="s">
        <v>1280</v>
      </c>
      <c r="D3455" s="123">
        <v>1000</v>
      </c>
      <c r="E3455" s="226"/>
      <c r="F3455" s="122">
        <v>12</v>
      </c>
      <c r="G3455" s="126">
        <v>3</v>
      </c>
      <c r="H3455" s="35" t="str">
        <f t="shared" si="2645"/>
        <v>001</v>
      </c>
      <c r="I3455" s="36" t="s">
        <v>96</v>
      </c>
      <c r="J3455" s="37" t="s">
        <v>3923</v>
      </c>
      <c r="K3455" s="244" t="s">
        <v>3924</v>
      </c>
      <c r="L3455" s="232">
        <v>26</v>
      </c>
      <c r="M3455" s="233">
        <v>26</v>
      </c>
      <c r="N3455" s="130"/>
      <c r="O3455" s="131"/>
      <c r="P3455" s="131"/>
      <c r="Q3455" s="131"/>
      <c r="R3455" s="131"/>
      <c r="S3455" s="131"/>
      <c r="T3455" s="132" t="str">
        <f t="shared" ref="T3455" si="2656">IF(SUM(N3455:S3455)=U3455,"OK",SUM(N3455:S3455)-U3455)</f>
        <v>OK</v>
      </c>
      <c r="U3455" s="138"/>
      <c r="V3455" s="138"/>
      <c r="W3455" s="139"/>
      <c r="X3455" s="139"/>
      <c r="Y3455" s="132" t="str">
        <f t="shared" ref="Y3455" si="2657">IF(SUM(W3455:X3455)=Z3455,"OK",SUM(W3455:X3455)-Z3455)</f>
        <v>OK</v>
      </c>
      <c r="Z3455" s="210"/>
      <c r="AA3455" s="204"/>
      <c r="AB3455" s="202"/>
      <c r="AC3455" s="202"/>
      <c r="AD3455" s="202"/>
      <c r="AE3455" s="202"/>
      <c r="AF3455" s="202"/>
      <c r="AG3455" s="132" t="str">
        <f t="shared" ref="AG3455" si="2658">IF(SUM(AA3455:AF3455)=AH3455,"OK",SUM(AA3455:AF3455)-AH3455)</f>
        <v>OK</v>
      </c>
      <c r="AH3455" s="138"/>
      <c r="AI3455" s="138"/>
      <c r="AJ3455" s="139"/>
      <c r="AK3455" s="139"/>
      <c r="AL3455" s="132" t="str">
        <f t="shared" ref="AL3455" si="2659">IF(SUM(AJ3455:AK3455)=AM3455,"OK",SUM(AJ3455:AK3455)-AM3455)</f>
        <v>OK</v>
      </c>
      <c r="AM3455" s="140"/>
      <c r="AN3455" s="119">
        <f t="shared" ref="AN3455" si="2660">L3455+U3455+V3455+Z3455</f>
        <v>26</v>
      </c>
      <c r="AO3455" s="120">
        <f t="shared" ref="AO3455" si="2661">M3455+AH3455+AI3455+AM3455</f>
        <v>26</v>
      </c>
      <c r="AP3455" s="39">
        <f>L3455</f>
        <v>26</v>
      </c>
      <c r="AQ3455" s="141">
        <f>AN3455</f>
        <v>26</v>
      </c>
      <c r="AR3455" s="142">
        <f>AQ3455-AP3455</f>
        <v>0</v>
      </c>
      <c r="AS3455" s="143">
        <f>AR3455/AP3455</f>
        <v>0</v>
      </c>
      <c r="AT3455" s="144">
        <f>M3455</f>
        <v>26</v>
      </c>
      <c r="AU3455" s="141">
        <f>AO3455</f>
        <v>26</v>
      </c>
      <c r="AV3455" s="142">
        <f>AU3455-AT3455</f>
        <v>0</v>
      </c>
      <c r="AW3455" s="143">
        <f>AV3455/AT3455</f>
        <v>0</v>
      </c>
      <c r="AX3455"/>
      <c r="AY3455" s="146" t="str">
        <f>RIGHT(LEFT(I3455,3),2)&amp;"."&amp;RIGHT(LEFT(I3455,5),2)</f>
        <v>12.11</v>
      </c>
      <c r="AZ3455" s="1384" t="b">
        <f>COUNTIF('[1]Codes SEC'!$B$2:$B$250,Ministres!AY3455)&gt;0</f>
        <v>1</v>
      </c>
      <c r="BA3455" s="12"/>
      <c r="BB3455" s="12"/>
      <c r="BC3455" s="12"/>
      <c r="BD3455" s="12"/>
      <c r="BE3455" s="12"/>
      <c r="BF3455" s="12"/>
      <c r="BG3455" s="12"/>
      <c r="BH3455" s="12"/>
      <c r="BI3455" s="12"/>
      <c r="BJ3455" s="12"/>
      <c r="BK3455" s="12"/>
      <c r="BL3455" s="12"/>
    </row>
    <row r="3456" spans="1:64" ht="12.75" customHeight="1" x14ac:dyDescent="0.25">
      <c r="A3456" s="350"/>
      <c r="B3456" s="1390"/>
      <c r="C3456" s="150"/>
      <c r="D3456" s="352"/>
      <c r="E3456" s="1391"/>
      <c r="F3456" s="150"/>
      <c r="G3456" s="154"/>
      <c r="H3456" s="155"/>
      <c r="I3456" s="156"/>
      <c r="J3456" s="157"/>
      <c r="K3456" s="158" t="s">
        <v>70</v>
      </c>
      <c r="L3456" s="417">
        <f t="shared" ref="L3456:S3456" si="2662">L3455+L3454</f>
        <v>126</v>
      </c>
      <c r="M3456" s="1392">
        <f t="shared" si="2662"/>
        <v>177</v>
      </c>
      <c r="N3456" s="1393">
        <f t="shared" si="2662"/>
        <v>0</v>
      </c>
      <c r="O3456" s="1394">
        <f t="shared" si="2662"/>
        <v>0</v>
      </c>
      <c r="P3456" s="1394">
        <f t="shared" si="2662"/>
        <v>0</v>
      </c>
      <c r="Q3456" s="1394">
        <f t="shared" si="2662"/>
        <v>0</v>
      </c>
      <c r="R3456" s="1394">
        <f t="shared" si="2662"/>
        <v>0</v>
      </c>
      <c r="S3456" s="1394">
        <f t="shared" si="2662"/>
        <v>0</v>
      </c>
      <c r="T3456" s="1395"/>
      <c r="U3456" s="1396">
        <f>U3455+U3454</f>
        <v>0</v>
      </c>
      <c r="V3456" s="1396">
        <f>V3455+V3454</f>
        <v>0</v>
      </c>
      <c r="W3456" s="1394">
        <f>W3455+W3454</f>
        <v>0</v>
      </c>
      <c r="X3456" s="1394">
        <f>X3455+X3454</f>
        <v>0</v>
      </c>
      <c r="Y3456" s="1395"/>
      <c r="Z3456" s="1396">
        <f t="shared" ref="Z3456:AF3456" si="2663">Z3455+Z3454</f>
        <v>0</v>
      </c>
      <c r="AA3456" s="165">
        <f t="shared" si="2663"/>
        <v>0</v>
      </c>
      <c r="AB3456" s="1394">
        <f t="shared" si="2663"/>
        <v>0</v>
      </c>
      <c r="AC3456" s="1394">
        <f t="shared" si="2663"/>
        <v>0</v>
      </c>
      <c r="AD3456" s="1394">
        <f t="shared" si="2663"/>
        <v>0</v>
      </c>
      <c r="AE3456" s="1394">
        <f t="shared" si="2663"/>
        <v>0</v>
      </c>
      <c r="AF3456" s="1394">
        <f t="shared" si="2663"/>
        <v>0</v>
      </c>
      <c r="AG3456" s="1395"/>
      <c r="AH3456" s="1396">
        <f>AH3455+AH3454</f>
        <v>0</v>
      </c>
      <c r="AI3456" s="1396">
        <f>AI3455+AI3454</f>
        <v>0</v>
      </c>
      <c r="AJ3456" s="1394">
        <f>AJ3455+AJ3454</f>
        <v>0</v>
      </c>
      <c r="AK3456" s="1394">
        <f>AK3455+AK3454</f>
        <v>0</v>
      </c>
      <c r="AL3456" s="1395"/>
      <c r="AM3456" s="1397">
        <f t="shared" ref="AM3456:AW3456" si="2664">AM3455+AM3454</f>
        <v>0</v>
      </c>
      <c r="AN3456" s="167">
        <f t="shared" si="2664"/>
        <v>126</v>
      </c>
      <c r="AO3456" s="1398">
        <f t="shared" si="2664"/>
        <v>177</v>
      </c>
      <c r="AP3456" s="169">
        <f t="shared" si="2664"/>
        <v>126</v>
      </c>
      <c r="AQ3456" s="1399">
        <f t="shared" si="2664"/>
        <v>126</v>
      </c>
      <c r="AR3456" s="1400">
        <f t="shared" si="2664"/>
        <v>0</v>
      </c>
      <c r="AS3456" s="1401">
        <f t="shared" si="2664"/>
        <v>0</v>
      </c>
      <c r="AT3456" s="1402">
        <f t="shared" si="2664"/>
        <v>177</v>
      </c>
      <c r="AU3456" s="1399">
        <f t="shared" si="2664"/>
        <v>177</v>
      </c>
      <c r="AV3456" s="1400">
        <f t="shared" si="2664"/>
        <v>0</v>
      </c>
      <c r="AW3456" s="1401">
        <f t="shared" si="2664"/>
        <v>0</v>
      </c>
      <c r="AY3456" s="146"/>
      <c r="AZ3456" s="1403"/>
    </row>
    <row r="3457" spans="1:52" ht="12.75" customHeight="1" x14ac:dyDescent="0.25">
      <c r="A3457" s="356"/>
      <c r="B3457" s="225"/>
      <c r="C3457" s="122"/>
      <c r="D3457" s="357"/>
      <c r="E3457" s="226"/>
      <c r="F3457" s="122"/>
      <c r="G3457" s="126"/>
      <c r="H3457" s="35"/>
      <c r="I3457" s="36"/>
      <c r="J3457" s="37"/>
      <c r="K3457" s="860"/>
      <c r="L3457" s="241"/>
      <c r="M3457" s="242"/>
      <c r="N3457" s="258"/>
      <c r="O3457" s="259"/>
      <c r="P3457" s="259"/>
      <c r="Q3457" s="259"/>
      <c r="R3457" s="259"/>
      <c r="S3457" s="259"/>
      <c r="T3457" s="260"/>
      <c r="U3457" s="261"/>
      <c r="V3457" s="261"/>
      <c r="W3457" s="262"/>
      <c r="X3457" s="262"/>
      <c r="Y3457" s="260"/>
      <c r="Z3457" s="263"/>
      <c r="AA3457" s="264"/>
      <c r="AB3457" s="259"/>
      <c r="AC3457" s="259"/>
      <c r="AD3457" s="259"/>
      <c r="AE3457" s="259"/>
      <c r="AF3457" s="259"/>
      <c r="AG3457" s="260"/>
      <c r="AH3457" s="261"/>
      <c r="AI3457" s="261"/>
      <c r="AJ3457" s="262"/>
      <c r="AK3457" s="262"/>
      <c r="AL3457" s="260"/>
      <c r="AM3457" s="265"/>
      <c r="AN3457" s="266"/>
      <c r="AO3457" s="267"/>
      <c r="AP3457" s="268"/>
      <c r="AQ3457" s="269"/>
      <c r="AR3457" s="269"/>
      <c r="AS3457" s="270"/>
      <c r="AT3457" s="271"/>
      <c r="AU3457" s="269"/>
      <c r="AV3457" s="269"/>
      <c r="AW3457" s="270"/>
      <c r="AY3457" s="146"/>
      <c r="AZ3457" s="1403"/>
    </row>
    <row r="3458" spans="1:52" ht="12.75" customHeight="1" x14ac:dyDescent="0.25">
      <c r="A3458" s="356"/>
      <c r="B3458" s="225"/>
      <c r="C3458" s="122"/>
      <c r="D3458" s="357"/>
      <c r="E3458" s="226"/>
      <c r="F3458" s="122"/>
      <c r="G3458" s="126"/>
      <c r="H3458" s="35"/>
      <c r="I3458" s="36"/>
      <c r="J3458" s="37"/>
      <c r="K3458" s="243" t="s">
        <v>109</v>
      </c>
      <c r="L3458" s="241"/>
      <c r="M3458" s="242"/>
      <c r="N3458" s="258"/>
      <c r="O3458" s="259"/>
      <c r="P3458" s="259"/>
      <c r="Q3458" s="259"/>
      <c r="R3458" s="259"/>
      <c r="S3458" s="259"/>
      <c r="T3458" s="260"/>
      <c r="U3458" s="261"/>
      <c r="V3458" s="261"/>
      <c r="W3458" s="262"/>
      <c r="X3458" s="262"/>
      <c r="Y3458" s="260"/>
      <c r="Z3458" s="263"/>
      <c r="AA3458" s="264"/>
      <c r="AB3458" s="259"/>
      <c r="AC3458" s="259"/>
      <c r="AD3458" s="259"/>
      <c r="AE3458" s="259"/>
      <c r="AF3458" s="259"/>
      <c r="AG3458" s="260"/>
      <c r="AH3458" s="261"/>
      <c r="AI3458" s="261"/>
      <c r="AJ3458" s="262"/>
      <c r="AK3458" s="262"/>
      <c r="AL3458" s="260"/>
      <c r="AM3458" s="265"/>
      <c r="AN3458" s="266"/>
      <c r="AO3458" s="267"/>
      <c r="AP3458" s="268"/>
      <c r="AQ3458" s="269"/>
      <c r="AR3458" s="269"/>
      <c r="AS3458" s="270"/>
      <c r="AT3458" s="271"/>
      <c r="AU3458" s="269"/>
      <c r="AV3458" s="269"/>
      <c r="AW3458" s="270"/>
      <c r="AY3458" s="146"/>
      <c r="AZ3458" s="1403"/>
    </row>
    <row r="3459" spans="1:52" ht="12.75" customHeight="1" x14ac:dyDescent="0.25">
      <c r="A3459" s="356"/>
      <c r="B3459" s="225"/>
      <c r="C3459" s="122"/>
      <c r="D3459" s="357"/>
      <c r="E3459" s="226"/>
      <c r="F3459" s="122"/>
      <c r="G3459" s="126"/>
      <c r="H3459" s="35"/>
      <c r="I3459" s="36"/>
      <c r="J3459" s="37"/>
      <c r="K3459" s="243"/>
      <c r="L3459" s="241"/>
      <c r="M3459" s="242"/>
      <c r="N3459" s="258"/>
      <c r="O3459" s="259"/>
      <c r="P3459" s="259"/>
      <c r="Q3459" s="259"/>
      <c r="R3459" s="259"/>
      <c r="S3459" s="259"/>
      <c r="T3459" s="260"/>
      <c r="U3459" s="261"/>
      <c r="V3459" s="261"/>
      <c r="W3459" s="262"/>
      <c r="X3459" s="262"/>
      <c r="Y3459" s="260"/>
      <c r="Z3459" s="263"/>
      <c r="AA3459" s="264"/>
      <c r="AB3459" s="259"/>
      <c r="AC3459" s="259"/>
      <c r="AD3459" s="259"/>
      <c r="AE3459" s="259"/>
      <c r="AF3459" s="259"/>
      <c r="AG3459" s="260"/>
      <c r="AH3459" s="261"/>
      <c r="AI3459" s="261"/>
      <c r="AJ3459" s="262"/>
      <c r="AK3459" s="262"/>
      <c r="AL3459" s="260"/>
      <c r="AM3459" s="265"/>
      <c r="AN3459" s="266"/>
      <c r="AO3459" s="267"/>
      <c r="AP3459" s="268"/>
      <c r="AQ3459" s="269"/>
      <c r="AR3459" s="269"/>
      <c r="AS3459" s="270"/>
      <c r="AT3459" s="271"/>
      <c r="AU3459" s="269"/>
      <c r="AV3459" s="269"/>
      <c r="AW3459" s="270"/>
      <c r="AY3459" s="146"/>
      <c r="AZ3459" s="1403"/>
    </row>
    <row r="3460" spans="1:52" ht="51" x14ac:dyDescent="0.25">
      <c r="A3460" s="15" t="s">
        <v>3501</v>
      </c>
      <c r="B3460" s="225">
        <v>17</v>
      </c>
      <c r="C3460" s="122" t="s">
        <v>1280</v>
      </c>
      <c r="D3460" s="123">
        <v>1000</v>
      </c>
      <c r="E3460" s="226"/>
      <c r="F3460" s="122">
        <v>12</v>
      </c>
      <c r="G3460" s="126">
        <v>1</v>
      </c>
      <c r="H3460" s="35" t="str">
        <f t="shared" si="2645"/>
        <v>001</v>
      </c>
      <c r="I3460" s="36" t="s">
        <v>113</v>
      </c>
      <c r="J3460" s="37" t="s">
        <v>3925</v>
      </c>
      <c r="K3460" s="281" t="s">
        <v>2941</v>
      </c>
      <c r="L3460" s="232">
        <v>100</v>
      </c>
      <c r="M3460" s="233">
        <v>151</v>
      </c>
      <c r="N3460" s="130"/>
      <c r="O3460" s="131"/>
      <c r="P3460" s="131"/>
      <c r="Q3460" s="131"/>
      <c r="R3460" s="131"/>
      <c r="S3460" s="131"/>
      <c r="T3460" s="132" t="str">
        <f>IF(SUM(N3460:S3460)=U3460,"OK",SUM(N3460:S3460)-U3460)</f>
        <v>OK</v>
      </c>
      <c r="U3460" s="138"/>
      <c r="V3460" s="138"/>
      <c r="W3460" s="139"/>
      <c r="X3460" s="139"/>
      <c r="Y3460" s="132" t="str">
        <f>IF(SUM(W3460:X3460)=Z3460,"OK",SUM(W3460:X3460)-Z3460)</f>
        <v>OK</v>
      </c>
      <c r="Z3460" s="210"/>
      <c r="AA3460" s="204"/>
      <c r="AB3460" s="202"/>
      <c r="AC3460" s="202"/>
      <c r="AD3460" s="202"/>
      <c r="AE3460" s="202"/>
      <c r="AF3460" s="202"/>
      <c r="AG3460" s="132" t="str">
        <f>IF(SUM(AA3460:AF3460)=AH3460,"OK",SUM(AA3460:AF3460)-AH3460)</f>
        <v>OK</v>
      </c>
      <c r="AH3460" s="138"/>
      <c r="AI3460" s="138"/>
      <c r="AJ3460" s="139"/>
      <c r="AK3460" s="139"/>
      <c r="AL3460" s="132" t="str">
        <f>IF(SUM(AJ3460:AK3460)=AM3460,"OK",SUM(AJ3460:AK3460)-AM3460)</f>
        <v>OK</v>
      </c>
      <c r="AM3460" s="140"/>
      <c r="AN3460" s="119">
        <f>L3460+U3460+V3460+Z3460</f>
        <v>100</v>
      </c>
      <c r="AO3460" s="120">
        <f>M3460+AH3460+AI3460+AM3460</f>
        <v>151</v>
      </c>
      <c r="AP3460" s="268">
        <f>L3460</f>
        <v>100</v>
      </c>
      <c r="AQ3460" s="269">
        <f>AN3460</f>
        <v>100</v>
      </c>
      <c r="AR3460" s="642">
        <f>AQ3460-AP3460</f>
        <v>0</v>
      </c>
      <c r="AS3460" s="270">
        <f>AR3460/AP3460</f>
        <v>0</v>
      </c>
      <c r="AT3460" s="271">
        <f>M3460</f>
        <v>151</v>
      </c>
      <c r="AU3460" s="269">
        <f>AO3460</f>
        <v>151</v>
      </c>
      <c r="AV3460" s="642">
        <f>AU3460-AT3460</f>
        <v>0</v>
      </c>
      <c r="AW3460" s="270">
        <f>AV3460/AT3460</f>
        <v>0</v>
      </c>
      <c r="AY3460" s="146" t="str">
        <f>RIGHT(LEFT(I3460,3),2)&amp;"."&amp;RIGHT(LEFT(I3460,5),2)</f>
        <v>74.22</v>
      </c>
      <c r="AZ3460" s="1403" t="b">
        <f>COUNTIF('[1]Codes SEC'!$B$2:$B$250,Ministres!AY3460)&gt;0</f>
        <v>1</v>
      </c>
    </row>
    <row r="3461" spans="1:52" ht="12.75" customHeight="1" x14ac:dyDescent="0.25">
      <c r="A3461" s="350"/>
      <c r="B3461" s="1404"/>
      <c r="C3461" s="150"/>
      <c r="D3461" s="352"/>
      <c r="E3461" s="1405"/>
      <c r="F3461" s="150"/>
      <c r="G3461" s="154"/>
      <c r="H3461" s="155"/>
      <c r="I3461" s="156"/>
      <c r="J3461" s="157"/>
      <c r="K3461" s="158" t="s">
        <v>116</v>
      </c>
      <c r="L3461" s="417">
        <f t="shared" ref="L3461:X3461" si="2665">L3460</f>
        <v>100</v>
      </c>
      <c r="M3461" s="1406">
        <f t="shared" si="2665"/>
        <v>151</v>
      </c>
      <c r="N3461" s="1407">
        <f t="shared" si="2665"/>
        <v>0</v>
      </c>
      <c r="O3461" s="1408">
        <f t="shared" si="2665"/>
        <v>0</v>
      </c>
      <c r="P3461" s="1408">
        <f t="shared" si="2665"/>
        <v>0</v>
      </c>
      <c r="Q3461" s="1408">
        <f t="shared" si="2665"/>
        <v>0</v>
      </c>
      <c r="R3461" s="1408">
        <f t="shared" si="2665"/>
        <v>0</v>
      </c>
      <c r="S3461" s="1408">
        <f t="shared" si="2665"/>
        <v>0</v>
      </c>
      <c r="T3461" s="1409"/>
      <c r="U3461" s="1410">
        <f t="shared" si="2665"/>
        <v>0</v>
      </c>
      <c r="V3461" s="1410">
        <f t="shared" si="2665"/>
        <v>0</v>
      </c>
      <c r="W3461" s="1408">
        <f t="shared" si="2665"/>
        <v>0</v>
      </c>
      <c r="X3461" s="1408">
        <f t="shared" si="2665"/>
        <v>0</v>
      </c>
      <c r="Y3461" s="1409"/>
      <c r="Z3461" s="1410">
        <f t="shared" ref="Z3461:AK3461" si="2666">Z3460</f>
        <v>0</v>
      </c>
      <c r="AA3461" s="165">
        <f t="shared" si="2666"/>
        <v>0</v>
      </c>
      <c r="AB3461" s="1408">
        <f t="shared" si="2666"/>
        <v>0</v>
      </c>
      <c r="AC3461" s="1408">
        <f t="shared" si="2666"/>
        <v>0</v>
      </c>
      <c r="AD3461" s="1408">
        <f t="shared" si="2666"/>
        <v>0</v>
      </c>
      <c r="AE3461" s="1408">
        <f t="shared" si="2666"/>
        <v>0</v>
      </c>
      <c r="AF3461" s="1408">
        <f t="shared" si="2666"/>
        <v>0</v>
      </c>
      <c r="AG3461" s="1409"/>
      <c r="AH3461" s="1410">
        <f t="shared" si="2666"/>
        <v>0</v>
      </c>
      <c r="AI3461" s="1410">
        <f t="shared" si="2666"/>
        <v>0</v>
      </c>
      <c r="AJ3461" s="1408">
        <f t="shared" si="2666"/>
        <v>0</v>
      </c>
      <c r="AK3461" s="1408">
        <f t="shared" si="2666"/>
        <v>0</v>
      </c>
      <c r="AL3461" s="1409"/>
      <c r="AM3461" s="1411">
        <f t="shared" ref="AM3461:AW3461" si="2667">AM3460</f>
        <v>0</v>
      </c>
      <c r="AN3461" s="167">
        <f>AN3460</f>
        <v>100</v>
      </c>
      <c r="AO3461" s="1412">
        <f t="shared" si="2667"/>
        <v>151</v>
      </c>
      <c r="AP3461" s="169">
        <f t="shared" si="2667"/>
        <v>100</v>
      </c>
      <c r="AQ3461" s="1413">
        <f t="shared" si="2667"/>
        <v>100</v>
      </c>
      <c r="AR3461" s="1414">
        <f t="shared" si="2667"/>
        <v>0</v>
      </c>
      <c r="AS3461" s="1415">
        <f t="shared" si="2667"/>
        <v>0</v>
      </c>
      <c r="AT3461" s="1416">
        <f t="shared" si="2667"/>
        <v>151</v>
      </c>
      <c r="AU3461" s="1413">
        <f t="shared" si="2667"/>
        <v>151</v>
      </c>
      <c r="AV3461" s="1414">
        <f t="shared" si="2667"/>
        <v>0</v>
      </c>
      <c r="AW3461" s="1415">
        <f t="shared" si="2667"/>
        <v>0</v>
      </c>
      <c r="AY3461" s="146"/>
      <c r="AZ3461" s="1403"/>
    </row>
    <row r="3462" spans="1:52" ht="12.75" customHeight="1" x14ac:dyDescent="0.25">
      <c r="A3462" s="174"/>
      <c r="B3462" s="175"/>
      <c r="C3462" s="176"/>
      <c r="D3462" s="177"/>
      <c r="E3462" s="178"/>
      <c r="F3462" s="177"/>
      <c r="G3462" s="179"/>
      <c r="H3462" s="180"/>
      <c r="I3462" s="181"/>
      <c r="J3462" s="182"/>
      <c r="K3462" s="183" t="s">
        <v>1283</v>
      </c>
      <c r="L3462" s="184">
        <f t="shared" ref="L3462:X3462" si="2668">L3456+L3461</f>
        <v>226</v>
      </c>
      <c r="M3462" s="185">
        <f t="shared" si="2668"/>
        <v>328</v>
      </c>
      <c r="N3462" s="186">
        <f t="shared" si="2668"/>
        <v>0</v>
      </c>
      <c r="O3462" s="187">
        <f t="shared" si="2668"/>
        <v>0</v>
      </c>
      <c r="P3462" s="187">
        <f t="shared" si="2668"/>
        <v>0</v>
      </c>
      <c r="Q3462" s="187">
        <f t="shared" si="2668"/>
        <v>0</v>
      </c>
      <c r="R3462" s="187">
        <f t="shared" si="2668"/>
        <v>0</v>
      </c>
      <c r="S3462" s="187">
        <f t="shared" si="2668"/>
        <v>0</v>
      </c>
      <c r="T3462" s="188"/>
      <c r="U3462" s="187">
        <f t="shared" si="2668"/>
        <v>0</v>
      </c>
      <c r="V3462" s="187">
        <f t="shared" si="2668"/>
        <v>0</v>
      </c>
      <c r="W3462" s="187">
        <f t="shared" si="2668"/>
        <v>0</v>
      </c>
      <c r="X3462" s="187">
        <f t="shared" si="2668"/>
        <v>0</v>
      </c>
      <c r="Y3462" s="188"/>
      <c r="Z3462" s="187">
        <f t="shared" ref="Z3462:AK3462" si="2669">Z3456+Z3461</f>
        <v>0</v>
      </c>
      <c r="AA3462" s="189">
        <f t="shared" si="2669"/>
        <v>0</v>
      </c>
      <c r="AB3462" s="187">
        <f t="shared" si="2669"/>
        <v>0</v>
      </c>
      <c r="AC3462" s="187">
        <f t="shared" si="2669"/>
        <v>0</v>
      </c>
      <c r="AD3462" s="187">
        <f t="shared" si="2669"/>
        <v>0</v>
      </c>
      <c r="AE3462" s="187">
        <f t="shared" si="2669"/>
        <v>0</v>
      </c>
      <c r="AF3462" s="187">
        <f t="shared" si="2669"/>
        <v>0</v>
      </c>
      <c r="AG3462" s="188"/>
      <c r="AH3462" s="187">
        <f t="shared" si="2669"/>
        <v>0</v>
      </c>
      <c r="AI3462" s="187">
        <f t="shared" si="2669"/>
        <v>0</v>
      </c>
      <c r="AJ3462" s="187">
        <f t="shared" si="2669"/>
        <v>0</v>
      </c>
      <c r="AK3462" s="187">
        <f t="shared" si="2669"/>
        <v>0</v>
      </c>
      <c r="AL3462" s="188"/>
      <c r="AM3462" s="190">
        <f t="shared" ref="AM3462:AW3462" si="2670">AM3456+AM3461</f>
        <v>0</v>
      </c>
      <c r="AN3462" s="191">
        <f>AN3456+AN3461</f>
        <v>226</v>
      </c>
      <c r="AO3462" s="190">
        <f t="shared" si="2670"/>
        <v>328</v>
      </c>
      <c r="AP3462" s="184">
        <f t="shared" si="2670"/>
        <v>226</v>
      </c>
      <c r="AQ3462" s="192">
        <f t="shared" si="2670"/>
        <v>226</v>
      </c>
      <c r="AR3462" s="193">
        <f t="shared" si="2670"/>
        <v>0</v>
      </c>
      <c r="AS3462" s="194">
        <f t="shared" si="2670"/>
        <v>0</v>
      </c>
      <c r="AT3462" s="195">
        <f t="shared" si="2670"/>
        <v>328</v>
      </c>
      <c r="AU3462" s="192">
        <f t="shared" si="2670"/>
        <v>328</v>
      </c>
      <c r="AV3462" s="193">
        <f t="shared" si="2670"/>
        <v>0</v>
      </c>
      <c r="AW3462" s="194">
        <f t="shared" si="2670"/>
        <v>0</v>
      </c>
      <c r="AY3462" s="146"/>
      <c r="AZ3462" s="1403"/>
    </row>
    <row r="3463" spans="1:52" ht="12.75" customHeight="1" x14ac:dyDescent="0.25">
      <c r="A3463" s="15"/>
      <c r="C3463" s="122"/>
      <c r="D3463" s="123"/>
      <c r="F3463" s="125"/>
      <c r="G3463" s="34"/>
      <c r="H3463" s="35"/>
      <c r="I3463" s="36"/>
      <c r="J3463" s="37"/>
      <c r="K3463" s="198" t="s">
        <v>72</v>
      </c>
      <c r="L3463" s="199">
        <v>0</v>
      </c>
      <c r="M3463" s="200">
        <v>0</v>
      </c>
      <c r="N3463" s="201">
        <v>0</v>
      </c>
      <c r="O3463" s="202">
        <v>0</v>
      </c>
      <c r="P3463" s="202">
        <v>0</v>
      </c>
      <c r="Q3463" s="202">
        <v>0</v>
      </c>
      <c r="R3463" s="202">
        <v>0</v>
      </c>
      <c r="S3463" s="202">
        <v>0</v>
      </c>
      <c r="T3463" s="203"/>
      <c r="U3463" s="135">
        <v>0</v>
      </c>
      <c r="V3463" s="135">
        <v>0</v>
      </c>
      <c r="W3463" s="202">
        <v>0</v>
      </c>
      <c r="X3463" s="202">
        <v>0</v>
      </c>
      <c r="Y3463" s="203"/>
      <c r="Z3463" s="135">
        <v>0</v>
      </c>
      <c r="AA3463" s="204">
        <v>0</v>
      </c>
      <c r="AB3463" s="202">
        <v>0</v>
      </c>
      <c r="AC3463" s="202">
        <v>0</v>
      </c>
      <c r="AD3463" s="202">
        <v>0</v>
      </c>
      <c r="AE3463" s="202">
        <v>0</v>
      </c>
      <c r="AF3463" s="202">
        <v>0</v>
      </c>
      <c r="AG3463" s="203"/>
      <c r="AH3463" s="135">
        <v>0</v>
      </c>
      <c r="AI3463" s="135">
        <v>0</v>
      </c>
      <c r="AJ3463" s="202">
        <v>0</v>
      </c>
      <c r="AK3463" s="202">
        <v>0</v>
      </c>
      <c r="AL3463" s="203"/>
      <c r="AM3463" s="205">
        <v>0</v>
      </c>
      <c r="AN3463" s="119">
        <v>0</v>
      </c>
      <c r="AO3463" s="120">
        <v>0</v>
      </c>
      <c r="AP3463" s="39">
        <v>0</v>
      </c>
      <c r="AQ3463" s="141">
        <v>0</v>
      </c>
      <c r="AR3463" s="141">
        <v>0</v>
      </c>
      <c r="AS3463" s="143">
        <v>0</v>
      </c>
      <c r="AT3463" s="144">
        <v>0</v>
      </c>
      <c r="AU3463" s="141">
        <v>0</v>
      </c>
      <c r="AV3463" s="141">
        <v>0</v>
      </c>
      <c r="AW3463" s="143">
        <v>0</v>
      </c>
      <c r="AY3463" s="146"/>
      <c r="AZ3463" s="1403"/>
    </row>
    <row r="3464" spans="1:52" ht="12.75" customHeight="1" x14ac:dyDescent="0.25">
      <c r="A3464" s="356"/>
      <c r="B3464" s="225"/>
      <c r="C3464" s="122"/>
      <c r="D3464" s="357"/>
      <c r="E3464" s="226"/>
      <c r="F3464" s="122"/>
      <c r="G3464" s="126"/>
      <c r="H3464" s="35"/>
      <c r="I3464" s="36"/>
      <c r="J3464" s="37"/>
      <c r="K3464" s="198" t="s">
        <v>73</v>
      </c>
      <c r="L3464" s="241">
        <v>0</v>
      </c>
      <c r="M3464" s="242">
        <v>0</v>
      </c>
      <c r="N3464" s="201">
        <v>0</v>
      </c>
      <c r="O3464" s="202">
        <v>0</v>
      </c>
      <c r="P3464" s="202">
        <v>0</v>
      </c>
      <c r="Q3464" s="202">
        <v>0</v>
      </c>
      <c r="R3464" s="202">
        <v>0</v>
      </c>
      <c r="S3464" s="202">
        <v>0</v>
      </c>
      <c r="T3464" s="203"/>
      <c r="U3464" s="135">
        <v>0</v>
      </c>
      <c r="V3464" s="135">
        <v>0</v>
      </c>
      <c r="W3464" s="202">
        <v>0</v>
      </c>
      <c r="X3464" s="202">
        <v>0</v>
      </c>
      <c r="Y3464" s="203"/>
      <c r="Z3464" s="135">
        <v>0</v>
      </c>
      <c r="AA3464" s="204">
        <v>0</v>
      </c>
      <c r="AB3464" s="202">
        <v>0</v>
      </c>
      <c r="AC3464" s="202">
        <v>0</v>
      </c>
      <c r="AD3464" s="202">
        <v>0</v>
      </c>
      <c r="AE3464" s="202">
        <v>0</v>
      </c>
      <c r="AF3464" s="202">
        <v>0</v>
      </c>
      <c r="AG3464" s="203"/>
      <c r="AH3464" s="135">
        <v>0</v>
      </c>
      <c r="AI3464" s="135">
        <v>0</v>
      </c>
      <c r="AJ3464" s="202">
        <v>0</v>
      </c>
      <c r="AK3464" s="202">
        <v>0</v>
      </c>
      <c r="AL3464" s="203"/>
      <c r="AM3464" s="205">
        <v>0</v>
      </c>
      <c r="AN3464" s="119">
        <v>0</v>
      </c>
      <c r="AO3464" s="120">
        <v>0</v>
      </c>
      <c r="AP3464" s="39">
        <v>0</v>
      </c>
      <c r="AQ3464" s="141">
        <v>0</v>
      </c>
      <c r="AR3464" s="141">
        <v>0</v>
      </c>
      <c r="AS3464" s="143">
        <v>0</v>
      </c>
      <c r="AT3464" s="144">
        <v>0</v>
      </c>
      <c r="AU3464" s="141">
        <v>0</v>
      </c>
      <c r="AV3464" s="141">
        <v>0</v>
      </c>
      <c r="AW3464" s="143">
        <v>0</v>
      </c>
      <c r="AY3464" s="146"/>
      <c r="AZ3464" s="1403"/>
    </row>
    <row r="3465" spans="1:52" ht="12.75" customHeight="1" x14ac:dyDescent="0.25">
      <c r="A3465" s="356"/>
      <c r="B3465" s="225"/>
      <c r="C3465" s="122"/>
      <c r="D3465" s="357"/>
      <c r="E3465" s="226"/>
      <c r="F3465" s="122"/>
      <c r="G3465" s="126"/>
      <c r="H3465" s="35"/>
      <c r="I3465" s="36"/>
      <c r="J3465" s="37"/>
      <c r="K3465" s="198" t="s">
        <v>74</v>
      </c>
      <c r="L3465" s="241">
        <v>0</v>
      </c>
      <c r="M3465" s="242">
        <v>0</v>
      </c>
      <c r="N3465" s="201">
        <v>0</v>
      </c>
      <c r="O3465" s="202">
        <v>0</v>
      </c>
      <c r="P3465" s="202">
        <v>0</v>
      </c>
      <c r="Q3465" s="202">
        <v>0</v>
      </c>
      <c r="R3465" s="202">
        <v>0</v>
      </c>
      <c r="S3465" s="202">
        <v>0</v>
      </c>
      <c r="T3465" s="203"/>
      <c r="U3465" s="135">
        <v>0</v>
      </c>
      <c r="V3465" s="135">
        <v>0</v>
      </c>
      <c r="W3465" s="202">
        <v>0</v>
      </c>
      <c r="X3465" s="202">
        <v>0</v>
      </c>
      <c r="Y3465" s="203"/>
      <c r="Z3465" s="135">
        <v>0</v>
      </c>
      <c r="AA3465" s="204">
        <v>0</v>
      </c>
      <c r="AB3465" s="202">
        <v>0</v>
      </c>
      <c r="AC3465" s="202">
        <v>0</v>
      </c>
      <c r="AD3465" s="202">
        <v>0</v>
      </c>
      <c r="AE3465" s="202">
        <v>0</v>
      </c>
      <c r="AF3465" s="202">
        <v>0</v>
      </c>
      <c r="AG3465" s="203"/>
      <c r="AH3465" s="135">
        <v>0</v>
      </c>
      <c r="AI3465" s="135">
        <v>0</v>
      </c>
      <c r="AJ3465" s="202">
        <v>0</v>
      </c>
      <c r="AK3465" s="202">
        <v>0</v>
      </c>
      <c r="AL3465" s="203"/>
      <c r="AM3465" s="205">
        <v>0</v>
      </c>
      <c r="AN3465" s="119">
        <v>0</v>
      </c>
      <c r="AO3465" s="120">
        <v>0</v>
      </c>
      <c r="AP3465" s="39">
        <v>0</v>
      </c>
      <c r="AQ3465" s="141">
        <v>0</v>
      </c>
      <c r="AR3465" s="141">
        <v>0</v>
      </c>
      <c r="AS3465" s="143">
        <v>0</v>
      </c>
      <c r="AT3465" s="144">
        <v>0</v>
      </c>
      <c r="AU3465" s="141">
        <v>0</v>
      </c>
      <c r="AV3465" s="141">
        <v>0</v>
      </c>
      <c r="AW3465" s="143">
        <v>0</v>
      </c>
      <c r="AY3465" s="146"/>
      <c r="AZ3465" s="1403"/>
    </row>
    <row r="3466" spans="1:52" ht="12.75" customHeight="1" x14ac:dyDescent="0.25">
      <c r="A3466" s="356"/>
      <c r="B3466" s="225"/>
      <c r="C3466" s="122"/>
      <c r="D3466" s="357"/>
      <c r="E3466" s="226"/>
      <c r="F3466" s="122"/>
      <c r="G3466" s="126"/>
      <c r="H3466" s="35"/>
      <c r="I3466" s="36"/>
      <c r="J3466" s="37"/>
      <c r="K3466" s="198" t="s">
        <v>75</v>
      </c>
      <c r="L3466" s="241">
        <v>0</v>
      </c>
      <c r="M3466" s="242">
        <v>0</v>
      </c>
      <c r="N3466" s="201">
        <v>0</v>
      </c>
      <c r="O3466" s="202">
        <v>0</v>
      </c>
      <c r="P3466" s="202">
        <v>0</v>
      </c>
      <c r="Q3466" s="202">
        <v>0</v>
      </c>
      <c r="R3466" s="202">
        <v>0</v>
      </c>
      <c r="S3466" s="202">
        <v>0</v>
      </c>
      <c r="T3466" s="203"/>
      <c r="U3466" s="135">
        <v>0</v>
      </c>
      <c r="V3466" s="135">
        <v>0</v>
      </c>
      <c r="W3466" s="202">
        <v>0</v>
      </c>
      <c r="X3466" s="202">
        <v>0</v>
      </c>
      <c r="Y3466" s="203"/>
      <c r="Z3466" s="135">
        <v>0</v>
      </c>
      <c r="AA3466" s="204">
        <v>0</v>
      </c>
      <c r="AB3466" s="202">
        <v>0</v>
      </c>
      <c r="AC3466" s="202">
        <v>0</v>
      </c>
      <c r="AD3466" s="202">
        <v>0</v>
      </c>
      <c r="AE3466" s="202">
        <v>0</v>
      </c>
      <c r="AF3466" s="202">
        <v>0</v>
      </c>
      <c r="AG3466" s="203"/>
      <c r="AH3466" s="135">
        <v>0</v>
      </c>
      <c r="AI3466" s="135">
        <v>0</v>
      </c>
      <c r="AJ3466" s="202">
        <v>0</v>
      </c>
      <c r="AK3466" s="202">
        <v>0</v>
      </c>
      <c r="AL3466" s="203"/>
      <c r="AM3466" s="205">
        <v>0</v>
      </c>
      <c r="AN3466" s="119">
        <v>0</v>
      </c>
      <c r="AO3466" s="120">
        <v>0</v>
      </c>
      <c r="AP3466" s="39">
        <v>0</v>
      </c>
      <c r="AQ3466" s="141">
        <v>0</v>
      </c>
      <c r="AR3466" s="141">
        <v>0</v>
      </c>
      <c r="AS3466" s="143">
        <v>0</v>
      </c>
      <c r="AT3466" s="144">
        <v>0</v>
      </c>
      <c r="AU3466" s="141">
        <v>0</v>
      </c>
      <c r="AV3466" s="141">
        <v>0</v>
      </c>
      <c r="AW3466" s="143">
        <v>0</v>
      </c>
      <c r="AY3466" s="146"/>
      <c r="AZ3466" s="1403"/>
    </row>
    <row r="3467" spans="1:52" ht="12.75" customHeight="1" x14ac:dyDescent="0.25">
      <c r="A3467" s="356"/>
      <c r="B3467" s="225"/>
      <c r="C3467" s="122"/>
      <c r="D3467" s="357"/>
      <c r="E3467" s="226"/>
      <c r="F3467" s="122"/>
      <c r="G3467" s="126"/>
      <c r="H3467" s="35"/>
      <c r="I3467" s="36"/>
      <c r="J3467" s="37"/>
      <c r="K3467" s="206" t="s">
        <v>76</v>
      </c>
      <c r="L3467" s="241">
        <v>0</v>
      </c>
      <c r="M3467" s="242">
        <v>0</v>
      </c>
      <c r="N3467" s="201">
        <v>0</v>
      </c>
      <c r="O3467" s="202">
        <v>0</v>
      </c>
      <c r="P3467" s="202">
        <v>0</v>
      </c>
      <c r="Q3467" s="202">
        <v>0</v>
      </c>
      <c r="R3467" s="202">
        <v>0</v>
      </c>
      <c r="S3467" s="202">
        <v>0</v>
      </c>
      <c r="T3467" s="203"/>
      <c r="U3467" s="135">
        <v>0</v>
      </c>
      <c r="V3467" s="135">
        <v>0</v>
      </c>
      <c r="W3467" s="202">
        <v>0</v>
      </c>
      <c r="X3467" s="202">
        <v>0</v>
      </c>
      <c r="Y3467" s="203"/>
      <c r="Z3467" s="135">
        <v>0</v>
      </c>
      <c r="AA3467" s="204">
        <v>0</v>
      </c>
      <c r="AB3467" s="202">
        <v>0</v>
      </c>
      <c r="AC3467" s="202">
        <v>0</v>
      </c>
      <c r="AD3467" s="202">
        <v>0</v>
      </c>
      <c r="AE3467" s="202">
        <v>0</v>
      </c>
      <c r="AF3467" s="202">
        <v>0</v>
      </c>
      <c r="AG3467" s="203"/>
      <c r="AH3467" s="135">
        <v>0</v>
      </c>
      <c r="AI3467" s="135">
        <v>0</v>
      </c>
      <c r="AJ3467" s="202">
        <v>0</v>
      </c>
      <c r="AK3467" s="202">
        <v>0</v>
      </c>
      <c r="AL3467" s="203"/>
      <c r="AM3467" s="205">
        <v>0</v>
      </c>
      <c r="AN3467" s="119">
        <v>0</v>
      </c>
      <c r="AO3467" s="120">
        <v>0</v>
      </c>
      <c r="AP3467" s="39">
        <v>0</v>
      </c>
      <c r="AQ3467" s="141">
        <v>0</v>
      </c>
      <c r="AR3467" s="141">
        <v>0</v>
      </c>
      <c r="AS3467" s="143">
        <v>0</v>
      </c>
      <c r="AT3467" s="144">
        <v>0</v>
      </c>
      <c r="AU3467" s="141">
        <v>0</v>
      </c>
      <c r="AV3467" s="141">
        <v>0</v>
      </c>
      <c r="AW3467" s="143">
        <v>0</v>
      </c>
      <c r="AY3467" s="146"/>
      <c r="AZ3467" s="1403"/>
    </row>
    <row r="3468" spans="1:52" ht="12.75" customHeight="1" x14ac:dyDescent="0.25">
      <c r="A3468" s="356"/>
      <c r="B3468" s="225"/>
      <c r="C3468" s="122"/>
      <c r="D3468" s="357"/>
      <c r="E3468" s="226"/>
      <c r="F3468" s="122"/>
      <c r="G3468" s="126"/>
      <c r="H3468" s="35"/>
      <c r="I3468" s="36"/>
      <c r="J3468" s="37"/>
      <c r="K3468" s="206"/>
      <c r="L3468" s="241"/>
      <c r="M3468" s="242"/>
      <c r="N3468" s="201"/>
      <c r="O3468" s="202"/>
      <c r="P3468" s="202"/>
      <c r="Q3468" s="202"/>
      <c r="R3468" s="202"/>
      <c r="S3468" s="202"/>
      <c r="T3468" s="224"/>
      <c r="U3468" s="133"/>
      <c r="V3468" s="133"/>
      <c r="W3468" s="134"/>
      <c r="X3468" s="134"/>
      <c r="Y3468" s="224"/>
      <c r="Z3468" s="135"/>
      <c r="AA3468" s="204"/>
      <c r="AB3468" s="202"/>
      <c r="AC3468" s="202"/>
      <c r="AD3468" s="202"/>
      <c r="AE3468" s="202"/>
      <c r="AF3468" s="202"/>
      <c r="AG3468" s="224"/>
      <c r="AH3468" s="133"/>
      <c r="AI3468" s="133"/>
      <c r="AJ3468" s="134"/>
      <c r="AK3468" s="134"/>
      <c r="AL3468" s="224"/>
      <c r="AM3468" s="205"/>
      <c r="AN3468" s="119"/>
      <c r="AO3468" s="120"/>
      <c r="AP3468" s="39"/>
      <c r="AQ3468" s="141"/>
      <c r="AR3468" s="141"/>
      <c r="AS3468" s="143"/>
      <c r="AU3468" s="141"/>
      <c r="AV3468" s="141"/>
      <c r="AW3468" s="143"/>
      <c r="AY3468" s="146"/>
      <c r="AZ3468" s="1403"/>
    </row>
    <row r="3469" spans="1:52" ht="12.75" customHeight="1" x14ac:dyDescent="0.25">
      <c r="A3469" s="356"/>
      <c r="B3469" s="225"/>
      <c r="C3469" s="122"/>
      <c r="D3469" s="357"/>
      <c r="E3469" s="226"/>
      <c r="F3469" s="122"/>
      <c r="G3469" s="126"/>
      <c r="H3469" s="35"/>
      <c r="I3469" s="36"/>
      <c r="J3469" s="37"/>
      <c r="K3469" s="206"/>
      <c r="L3469" s="241"/>
      <c r="M3469" s="242"/>
      <c r="N3469" s="201"/>
      <c r="O3469" s="202"/>
      <c r="P3469" s="202"/>
      <c r="Q3469" s="202"/>
      <c r="R3469" s="202"/>
      <c r="S3469" s="202"/>
      <c r="T3469" s="224"/>
      <c r="U3469" s="133"/>
      <c r="V3469" s="133"/>
      <c r="W3469" s="134"/>
      <c r="X3469" s="134"/>
      <c r="Y3469" s="224"/>
      <c r="Z3469" s="135"/>
      <c r="AA3469" s="204"/>
      <c r="AB3469" s="202"/>
      <c r="AC3469" s="202"/>
      <c r="AD3469" s="202"/>
      <c r="AE3469" s="202"/>
      <c r="AF3469" s="202"/>
      <c r="AG3469" s="224"/>
      <c r="AH3469" s="133"/>
      <c r="AI3469" s="133"/>
      <c r="AJ3469" s="134"/>
      <c r="AK3469" s="134"/>
      <c r="AL3469" s="224"/>
      <c r="AM3469" s="205"/>
      <c r="AN3469" s="119"/>
      <c r="AO3469" s="120"/>
      <c r="AP3469" s="39"/>
      <c r="AQ3469" s="141"/>
      <c r="AR3469" s="141"/>
      <c r="AS3469" s="143"/>
      <c r="AU3469" s="141"/>
      <c r="AV3469" s="141"/>
      <c r="AW3469" s="143"/>
      <c r="AY3469" s="146"/>
      <c r="AZ3469" s="1403"/>
    </row>
    <row r="3470" spans="1:52" ht="12.75" customHeight="1" x14ac:dyDescent="0.25">
      <c r="A3470" s="15"/>
      <c r="C3470" s="272"/>
      <c r="D3470" s="123"/>
      <c r="F3470" s="125"/>
      <c r="G3470" s="126"/>
      <c r="H3470" s="35"/>
      <c r="I3470" s="36"/>
      <c r="J3470" s="37"/>
      <c r="K3470" s="585" t="s">
        <v>3926</v>
      </c>
      <c r="L3470" s="199"/>
      <c r="M3470" s="200"/>
      <c r="N3470" s="201"/>
      <c r="O3470" s="202"/>
      <c r="P3470" s="202"/>
      <c r="Q3470" s="202"/>
      <c r="R3470" s="202"/>
      <c r="S3470" s="202"/>
      <c r="T3470" s="224"/>
      <c r="U3470" s="138"/>
      <c r="V3470" s="138"/>
      <c r="W3470" s="139"/>
      <c r="X3470" s="139"/>
      <c r="Y3470" s="224"/>
      <c r="Z3470" s="210"/>
      <c r="AA3470" s="204"/>
      <c r="AB3470" s="202"/>
      <c r="AC3470" s="202"/>
      <c r="AD3470" s="202"/>
      <c r="AE3470" s="202"/>
      <c r="AF3470" s="202"/>
      <c r="AG3470" s="224"/>
      <c r="AH3470" s="138"/>
      <c r="AI3470" s="138"/>
      <c r="AJ3470" s="139"/>
      <c r="AK3470" s="139"/>
      <c r="AL3470" s="224"/>
      <c r="AM3470" s="140"/>
      <c r="AN3470" s="211"/>
      <c r="AO3470" s="212"/>
      <c r="AP3470" s="39"/>
      <c r="AQ3470" s="141"/>
      <c r="AR3470" s="141"/>
      <c r="AS3470" s="143"/>
      <c r="AU3470" s="141"/>
      <c r="AV3470" s="141"/>
      <c r="AW3470" s="143"/>
      <c r="AX3470" s="12"/>
      <c r="AY3470" s="146"/>
      <c r="AZ3470" s="1403"/>
    </row>
    <row r="3471" spans="1:52" ht="12.75" customHeight="1" x14ac:dyDescent="0.25">
      <c r="A3471" s="15"/>
      <c r="C3471" s="272"/>
      <c r="D3471" s="123"/>
      <c r="F3471" s="125"/>
      <c r="G3471" s="126"/>
      <c r="H3471" s="35"/>
      <c r="I3471" s="36"/>
      <c r="J3471" s="37"/>
      <c r="K3471" s="585" t="s">
        <v>3927</v>
      </c>
      <c r="L3471" s="199"/>
      <c r="M3471" s="200"/>
      <c r="N3471" s="201"/>
      <c r="O3471" s="202"/>
      <c r="P3471" s="202"/>
      <c r="Q3471" s="202"/>
      <c r="R3471" s="202"/>
      <c r="S3471" s="202"/>
      <c r="T3471" s="224"/>
      <c r="U3471" s="138"/>
      <c r="V3471" s="138"/>
      <c r="W3471" s="139"/>
      <c r="X3471" s="139"/>
      <c r="Y3471" s="224"/>
      <c r="Z3471" s="210"/>
      <c r="AA3471" s="204"/>
      <c r="AB3471" s="202"/>
      <c r="AC3471" s="202"/>
      <c r="AD3471" s="202"/>
      <c r="AE3471" s="202"/>
      <c r="AF3471" s="202"/>
      <c r="AG3471" s="224"/>
      <c r="AH3471" s="138"/>
      <c r="AI3471" s="138"/>
      <c r="AJ3471" s="139"/>
      <c r="AK3471" s="139"/>
      <c r="AL3471" s="224"/>
      <c r="AM3471" s="140"/>
      <c r="AN3471" s="211"/>
      <c r="AO3471" s="212"/>
      <c r="AP3471" s="39"/>
      <c r="AQ3471" s="141"/>
      <c r="AR3471" s="141"/>
      <c r="AS3471" s="143"/>
      <c r="AU3471" s="141"/>
      <c r="AV3471" s="141"/>
      <c r="AW3471" s="143"/>
      <c r="AY3471" s="146"/>
      <c r="AZ3471" s="1403"/>
    </row>
    <row r="3472" spans="1:52" ht="12.75" customHeight="1" x14ac:dyDescent="0.25">
      <c r="A3472" s="15"/>
      <c r="C3472" s="272"/>
      <c r="D3472" s="123"/>
      <c r="F3472" s="125"/>
      <c r="G3472" s="126"/>
      <c r="H3472" s="35"/>
      <c r="I3472" s="36"/>
      <c r="J3472" s="37"/>
      <c r="K3472" s="244"/>
      <c r="L3472" s="199"/>
      <c r="M3472" s="200"/>
      <c r="N3472" s="201"/>
      <c r="O3472" s="202"/>
      <c r="P3472" s="202"/>
      <c r="Q3472" s="202"/>
      <c r="R3472" s="202"/>
      <c r="S3472" s="202"/>
      <c r="T3472" s="224"/>
      <c r="U3472" s="138"/>
      <c r="V3472" s="138"/>
      <c r="W3472" s="139"/>
      <c r="X3472" s="139"/>
      <c r="Y3472" s="224"/>
      <c r="Z3472" s="210"/>
      <c r="AA3472" s="204"/>
      <c r="AB3472" s="202"/>
      <c r="AC3472" s="202"/>
      <c r="AD3472" s="202"/>
      <c r="AE3472" s="202"/>
      <c r="AF3472" s="202"/>
      <c r="AG3472" s="224"/>
      <c r="AH3472" s="138"/>
      <c r="AI3472" s="138"/>
      <c r="AJ3472" s="139"/>
      <c r="AK3472" s="139"/>
      <c r="AL3472" s="224"/>
      <c r="AM3472" s="140"/>
      <c r="AN3472" s="211"/>
      <c r="AO3472" s="212"/>
      <c r="AP3472" s="39"/>
      <c r="AQ3472" s="141"/>
      <c r="AR3472" s="141"/>
      <c r="AS3472" s="143"/>
      <c r="AU3472" s="141"/>
      <c r="AV3472" s="141"/>
      <c r="AW3472" s="143"/>
      <c r="AY3472" s="146"/>
      <c r="AZ3472" s="1403"/>
    </row>
    <row r="3473" spans="1:52" ht="35.1" customHeight="1" x14ac:dyDescent="0.25">
      <c r="A3473" s="15" t="s">
        <v>3501</v>
      </c>
      <c r="B3473" s="121">
        <v>17</v>
      </c>
      <c r="C3473" s="122" t="s">
        <v>1280</v>
      </c>
      <c r="D3473" s="123">
        <v>1000</v>
      </c>
      <c r="F3473" s="125">
        <v>1</v>
      </c>
      <c r="G3473" s="126">
        <v>3</v>
      </c>
      <c r="H3473" s="35" t="str">
        <f t="shared" ref="H3473:H3536" si="2671">LEFT(J3473,3)</f>
        <v>092</v>
      </c>
      <c r="I3473" s="36" t="s">
        <v>1157</v>
      </c>
      <c r="J3473" s="37" t="s">
        <v>3928</v>
      </c>
      <c r="K3473" s="244" t="s">
        <v>3929</v>
      </c>
      <c r="L3473" s="128">
        <v>6043</v>
      </c>
      <c r="M3473" s="129">
        <v>6322</v>
      </c>
      <c r="N3473" s="130"/>
      <c r="O3473" s="131"/>
      <c r="P3473" s="131"/>
      <c r="Q3473" s="131"/>
      <c r="R3473" s="131"/>
      <c r="S3473" s="131"/>
      <c r="T3473" s="132" t="str">
        <f t="shared" ref="T3473:T3498" si="2672">IF(SUM(N3473:S3473)=U3473,"OK",SUM(N3473:S3473)-U3473)</f>
        <v>OK</v>
      </c>
      <c r="U3473" s="138"/>
      <c r="V3473" s="138"/>
      <c r="W3473" s="139"/>
      <c r="X3473" s="139"/>
      <c r="Y3473" s="132" t="str">
        <f t="shared" ref="Y3473:Y3498" si="2673">IF(SUM(W3473:X3473)=Z3473,"OK",SUM(W3473:X3473)-Z3473)</f>
        <v>OK</v>
      </c>
      <c r="Z3473" s="210"/>
      <c r="AA3473" s="204"/>
      <c r="AB3473" s="202"/>
      <c r="AC3473" s="202"/>
      <c r="AD3473" s="202"/>
      <c r="AE3473" s="202"/>
      <c r="AF3473" s="202"/>
      <c r="AG3473" s="132" t="str">
        <f t="shared" ref="AG3473:AG3498" si="2674">IF(SUM(AA3473:AF3473)=AH3473,"OK",SUM(AA3473:AF3473)-AH3473)</f>
        <v>OK</v>
      </c>
      <c r="AH3473" s="138"/>
      <c r="AI3473" s="138"/>
      <c r="AJ3473" s="139"/>
      <c r="AK3473" s="139"/>
      <c r="AL3473" s="132" t="str">
        <f t="shared" ref="AL3473:AL3498" si="2675">IF(SUM(AJ3473:AK3473)=AM3473,"OK",SUM(AJ3473:AK3473)-AM3473)</f>
        <v>OK</v>
      </c>
      <c r="AM3473" s="140"/>
      <c r="AN3473" s="119">
        <f t="shared" ref="AN3473:AN3498" si="2676">L3473+U3473+V3473+Z3473</f>
        <v>6043</v>
      </c>
      <c r="AO3473" s="120">
        <f t="shared" ref="AO3473:AO3498" si="2677">M3473+AH3473+AI3473+AM3473</f>
        <v>6322</v>
      </c>
      <c r="AP3473" s="39">
        <f t="shared" ref="AP3473:AP3498" si="2678">L3473</f>
        <v>6043</v>
      </c>
      <c r="AQ3473" s="141">
        <f t="shared" ref="AQ3473:AQ3498" si="2679">AN3473</f>
        <v>6043</v>
      </c>
      <c r="AR3473" s="142">
        <f t="shared" ref="AR3473:AR3497" si="2680">AQ3473-AP3473</f>
        <v>0</v>
      </c>
      <c r="AS3473" s="143">
        <f t="shared" ref="AS3473:AS3497" si="2681">AR3473/AP3473</f>
        <v>0</v>
      </c>
      <c r="AT3473" s="144">
        <f t="shared" ref="AT3473:AT3498" si="2682">M3473</f>
        <v>6322</v>
      </c>
      <c r="AU3473" s="141">
        <f t="shared" ref="AU3473:AU3497" si="2683">AO3473</f>
        <v>6322</v>
      </c>
      <c r="AV3473" s="142">
        <f t="shared" ref="AV3473:AV3497" si="2684">AU3473-AT3473</f>
        <v>0</v>
      </c>
      <c r="AW3473" s="143">
        <f t="shared" ref="AW3473:AW3497" si="2685">AV3473/AT3473</f>
        <v>0</v>
      </c>
      <c r="AY3473" s="146" t="str">
        <f t="shared" ref="AY3473:AY3498" si="2686">RIGHT(LEFT(I3473,3),2)&amp;"."&amp;RIGHT(LEFT(I3473,5),2)</f>
        <v>01.00</v>
      </c>
      <c r="AZ3473" s="1403" t="b">
        <f>COUNTIF('[1]Codes SEC'!$B$2:$B$250,Ministres!AY3473)&gt;0</f>
        <v>1</v>
      </c>
    </row>
    <row r="3474" spans="1:52" ht="35.1" customHeight="1" x14ac:dyDescent="0.25">
      <c r="A3474" s="15" t="s">
        <v>3501</v>
      </c>
      <c r="B3474" s="121">
        <v>17</v>
      </c>
      <c r="C3474" s="122" t="s">
        <v>1280</v>
      </c>
      <c r="D3474" s="123">
        <v>1000</v>
      </c>
      <c r="F3474" s="125">
        <v>16</v>
      </c>
      <c r="G3474" s="126">
        <v>3</v>
      </c>
      <c r="H3474" s="35" t="str">
        <f t="shared" si="2671"/>
        <v>092</v>
      </c>
      <c r="I3474" s="36" t="s">
        <v>96</v>
      </c>
      <c r="J3474" s="37" t="s">
        <v>3930</v>
      </c>
      <c r="K3474" s="244" t="s">
        <v>3931</v>
      </c>
      <c r="L3474" s="128">
        <v>143</v>
      </c>
      <c r="M3474" s="129">
        <v>143</v>
      </c>
      <c r="N3474" s="130"/>
      <c r="O3474" s="131"/>
      <c r="P3474" s="131"/>
      <c r="Q3474" s="131"/>
      <c r="R3474" s="131"/>
      <c r="S3474" s="131"/>
      <c r="T3474" s="132" t="str">
        <f t="shared" si="2672"/>
        <v>OK</v>
      </c>
      <c r="U3474" s="138"/>
      <c r="V3474" s="138"/>
      <c r="W3474" s="139"/>
      <c r="X3474" s="139"/>
      <c r="Y3474" s="132" t="str">
        <f t="shared" si="2673"/>
        <v>OK</v>
      </c>
      <c r="Z3474" s="210"/>
      <c r="AA3474" s="204"/>
      <c r="AB3474" s="202"/>
      <c r="AC3474" s="202"/>
      <c r="AD3474" s="202"/>
      <c r="AE3474" s="202"/>
      <c r="AF3474" s="202"/>
      <c r="AG3474" s="132" t="str">
        <f t="shared" si="2674"/>
        <v>OK</v>
      </c>
      <c r="AH3474" s="138"/>
      <c r="AI3474" s="138"/>
      <c r="AJ3474" s="139"/>
      <c r="AK3474" s="139"/>
      <c r="AL3474" s="132" t="str">
        <f t="shared" si="2675"/>
        <v>OK</v>
      </c>
      <c r="AM3474" s="140"/>
      <c r="AN3474" s="119">
        <f t="shared" si="2676"/>
        <v>143</v>
      </c>
      <c r="AO3474" s="120">
        <f t="shared" si="2677"/>
        <v>143</v>
      </c>
      <c r="AP3474" s="39">
        <f t="shared" si="2678"/>
        <v>143</v>
      </c>
      <c r="AQ3474" s="141">
        <f t="shared" si="2679"/>
        <v>143</v>
      </c>
      <c r="AR3474" s="142">
        <f t="shared" si="2680"/>
        <v>0</v>
      </c>
      <c r="AS3474" s="143">
        <f t="shared" si="2681"/>
        <v>0</v>
      </c>
      <c r="AT3474" s="144">
        <f t="shared" si="2682"/>
        <v>143</v>
      </c>
      <c r="AU3474" s="141">
        <f t="shared" si="2683"/>
        <v>143</v>
      </c>
      <c r="AV3474" s="142">
        <f t="shared" si="2684"/>
        <v>0</v>
      </c>
      <c r="AW3474" s="143">
        <f t="shared" si="2685"/>
        <v>0</v>
      </c>
      <c r="AY3474" s="146" t="str">
        <f t="shared" si="2686"/>
        <v>12.11</v>
      </c>
      <c r="AZ3474" s="1403" t="b">
        <f>COUNTIF('[1]Codes SEC'!$B$2:$B$250,Ministres!AY3474)&gt;0</f>
        <v>1</v>
      </c>
    </row>
    <row r="3475" spans="1:52" ht="35.1" customHeight="1" x14ac:dyDescent="0.25">
      <c r="A3475" s="15" t="s">
        <v>3501</v>
      </c>
      <c r="B3475" s="121">
        <v>17</v>
      </c>
      <c r="C3475" s="122" t="s">
        <v>1280</v>
      </c>
      <c r="D3475" s="123">
        <v>1000</v>
      </c>
      <c r="F3475" s="125">
        <v>12</v>
      </c>
      <c r="G3475" s="126">
        <v>3</v>
      </c>
      <c r="H3475" s="35" t="str">
        <f t="shared" si="2671"/>
        <v>092</v>
      </c>
      <c r="I3475" s="36" t="s">
        <v>96</v>
      </c>
      <c r="J3475" s="37" t="s">
        <v>3932</v>
      </c>
      <c r="K3475" s="244" t="s">
        <v>3933</v>
      </c>
      <c r="L3475" s="128">
        <v>48</v>
      </c>
      <c r="M3475" s="129">
        <v>48</v>
      </c>
      <c r="N3475" s="130"/>
      <c r="O3475" s="131"/>
      <c r="P3475" s="131"/>
      <c r="Q3475" s="131"/>
      <c r="R3475" s="131"/>
      <c r="S3475" s="131"/>
      <c r="T3475" s="132" t="str">
        <f t="shared" si="2672"/>
        <v>OK</v>
      </c>
      <c r="U3475" s="138"/>
      <c r="V3475" s="138"/>
      <c r="W3475" s="139"/>
      <c r="X3475" s="139"/>
      <c r="Y3475" s="132" t="str">
        <f t="shared" si="2673"/>
        <v>OK</v>
      </c>
      <c r="Z3475" s="210"/>
      <c r="AA3475" s="204"/>
      <c r="AB3475" s="202"/>
      <c r="AC3475" s="202"/>
      <c r="AD3475" s="202"/>
      <c r="AE3475" s="202"/>
      <c r="AF3475" s="202"/>
      <c r="AG3475" s="132" t="str">
        <f t="shared" si="2674"/>
        <v>OK</v>
      </c>
      <c r="AH3475" s="138"/>
      <c r="AI3475" s="138"/>
      <c r="AJ3475" s="139"/>
      <c r="AK3475" s="139"/>
      <c r="AL3475" s="132" t="str">
        <f t="shared" si="2675"/>
        <v>OK</v>
      </c>
      <c r="AM3475" s="140"/>
      <c r="AN3475" s="119">
        <f t="shared" si="2676"/>
        <v>48</v>
      </c>
      <c r="AO3475" s="120">
        <f t="shared" si="2677"/>
        <v>48</v>
      </c>
      <c r="AP3475" s="39">
        <f t="shared" si="2678"/>
        <v>48</v>
      </c>
      <c r="AQ3475" s="141">
        <f t="shared" si="2679"/>
        <v>48</v>
      </c>
      <c r="AR3475" s="142">
        <f t="shared" si="2680"/>
        <v>0</v>
      </c>
      <c r="AS3475" s="143">
        <f t="shared" si="2681"/>
        <v>0</v>
      </c>
      <c r="AT3475" s="144">
        <f t="shared" si="2682"/>
        <v>48</v>
      </c>
      <c r="AU3475" s="141">
        <f t="shared" si="2683"/>
        <v>48</v>
      </c>
      <c r="AV3475" s="142">
        <f t="shared" si="2684"/>
        <v>0</v>
      </c>
      <c r="AW3475" s="143">
        <f t="shared" si="2685"/>
        <v>0</v>
      </c>
      <c r="AY3475" s="146" t="str">
        <f t="shared" si="2686"/>
        <v>12.11</v>
      </c>
      <c r="AZ3475" s="1403" t="b">
        <f>COUNTIF('[1]Codes SEC'!$B$2:$B$250,Ministres!AY3475)&gt;0</f>
        <v>1</v>
      </c>
    </row>
    <row r="3476" spans="1:52" ht="35.1" customHeight="1" x14ac:dyDescent="0.25">
      <c r="A3476" s="15" t="s">
        <v>3501</v>
      </c>
      <c r="B3476" s="121">
        <v>17</v>
      </c>
      <c r="C3476" s="122" t="s">
        <v>1280</v>
      </c>
      <c r="D3476" s="123">
        <v>1000</v>
      </c>
      <c r="F3476" s="125">
        <v>12</v>
      </c>
      <c r="G3476" s="126">
        <v>3</v>
      </c>
      <c r="H3476" s="35" t="str">
        <f t="shared" si="2671"/>
        <v>092</v>
      </c>
      <c r="I3476" s="36">
        <v>83122000</v>
      </c>
      <c r="J3476" s="37" t="s">
        <v>3934</v>
      </c>
      <c r="K3476" s="244" t="s">
        <v>3935</v>
      </c>
      <c r="L3476" s="128">
        <v>0</v>
      </c>
      <c r="M3476" s="129">
        <v>0</v>
      </c>
      <c r="N3476" s="130"/>
      <c r="O3476" s="131"/>
      <c r="P3476" s="131"/>
      <c r="Q3476" s="131"/>
      <c r="R3476" s="131"/>
      <c r="S3476" s="131"/>
      <c r="T3476" s="132" t="str">
        <f t="shared" si="2672"/>
        <v>OK</v>
      </c>
      <c r="U3476" s="138"/>
      <c r="V3476" s="138"/>
      <c r="W3476" s="139"/>
      <c r="X3476" s="139"/>
      <c r="Y3476" s="132" t="str">
        <f t="shared" si="2673"/>
        <v>OK</v>
      </c>
      <c r="Z3476" s="210"/>
      <c r="AA3476" s="204"/>
      <c r="AB3476" s="202"/>
      <c r="AC3476" s="202"/>
      <c r="AD3476" s="202"/>
      <c r="AE3476" s="202"/>
      <c r="AF3476" s="202"/>
      <c r="AG3476" s="132" t="str">
        <f t="shared" si="2674"/>
        <v>OK</v>
      </c>
      <c r="AH3476" s="138"/>
      <c r="AI3476" s="138"/>
      <c r="AJ3476" s="139"/>
      <c r="AK3476" s="139"/>
      <c r="AL3476" s="132" t="str">
        <f t="shared" si="2675"/>
        <v>OK</v>
      </c>
      <c r="AM3476" s="140"/>
      <c r="AN3476" s="119">
        <f t="shared" si="2676"/>
        <v>0</v>
      </c>
      <c r="AO3476" s="120">
        <f t="shared" si="2677"/>
        <v>0</v>
      </c>
      <c r="AP3476" s="39">
        <f t="shared" si="2678"/>
        <v>0</v>
      </c>
      <c r="AQ3476" s="141">
        <f t="shared" si="2679"/>
        <v>0</v>
      </c>
      <c r="AR3476" s="142">
        <f t="shared" si="2680"/>
        <v>0</v>
      </c>
      <c r="AS3476" s="143" t="e">
        <f t="shared" si="2681"/>
        <v>#DIV/0!</v>
      </c>
      <c r="AT3476" s="144">
        <f t="shared" si="2682"/>
        <v>0</v>
      </c>
      <c r="AU3476" s="141">
        <f t="shared" si="2683"/>
        <v>0</v>
      </c>
      <c r="AV3476" s="142">
        <f t="shared" si="2684"/>
        <v>0</v>
      </c>
      <c r="AW3476" s="143" t="e">
        <f t="shared" si="2685"/>
        <v>#DIV/0!</v>
      </c>
      <c r="AY3476" s="146" t="str">
        <f t="shared" si="2686"/>
        <v>31.22</v>
      </c>
      <c r="AZ3476" s="1403" t="b">
        <f>COUNTIF('[1]Codes SEC'!$B$2:$B$250,Ministres!AY3476)&gt;0</f>
        <v>1</v>
      </c>
    </row>
    <row r="3477" spans="1:52" ht="35.1" customHeight="1" x14ac:dyDescent="0.25">
      <c r="A3477" s="15" t="s">
        <v>3501</v>
      </c>
      <c r="B3477" s="225" t="s">
        <v>2572</v>
      </c>
      <c r="C3477" s="122" t="s">
        <v>1280</v>
      </c>
      <c r="D3477" s="123">
        <v>1000</v>
      </c>
      <c r="E3477" s="226"/>
      <c r="F3477" s="122">
        <v>12</v>
      </c>
      <c r="G3477" s="227"/>
      <c r="H3477" s="228" t="str">
        <f t="shared" si="2671"/>
        <v>092</v>
      </c>
      <c r="I3477" s="229">
        <v>83122000</v>
      </c>
      <c r="J3477" s="230" t="s">
        <v>3936</v>
      </c>
      <c r="K3477" s="231" t="s">
        <v>3937</v>
      </c>
      <c r="L3477" s="232">
        <v>0</v>
      </c>
      <c r="M3477" s="233">
        <v>0</v>
      </c>
      <c r="N3477" s="130"/>
      <c r="O3477" s="131"/>
      <c r="P3477" s="131"/>
      <c r="Q3477" s="131"/>
      <c r="R3477" s="131"/>
      <c r="S3477" s="131"/>
      <c r="T3477" s="132" t="str">
        <f>IF(SUM(N3477:S3477)=U3477,"OK",SUM(N3477:S3477)-U3477)</f>
        <v>OK</v>
      </c>
      <c r="U3477" s="138"/>
      <c r="V3477" s="138"/>
      <c r="W3477" s="139"/>
      <c r="X3477" s="139"/>
      <c r="Y3477" s="132" t="str">
        <f>IF(SUM(W3477:X3477)=Z3477,"OK",SUM(W3477:X3477)-Z3477)</f>
        <v>OK</v>
      </c>
      <c r="Z3477" s="210"/>
      <c r="AA3477" s="204"/>
      <c r="AB3477" s="202"/>
      <c r="AC3477" s="202"/>
      <c r="AD3477" s="202"/>
      <c r="AE3477" s="202"/>
      <c r="AF3477" s="202"/>
      <c r="AG3477" s="132" t="str">
        <f>IF(SUM(AA3477:AF3477)=AH3477,"OK",SUM(AA3477:AF3477)-AH3477)</f>
        <v>OK</v>
      </c>
      <c r="AH3477" s="138"/>
      <c r="AI3477" s="138"/>
      <c r="AJ3477" s="139"/>
      <c r="AK3477" s="139"/>
      <c r="AL3477" s="132" t="str">
        <f>IF(SUM(AJ3477:AK3477)=AM3477,"OK",SUM(AJ3477:AK3477)-AM3477)</f>
        <v>OK</v>
      </c>
      <c r="AM3477" s="140"/>
      <c r="AN3477" s="119">
        <f>L3477+U3477+V3477+Z3477</f>
        <v>0</v>
      </c>
      <c r="AO3477" s="120">
        <f>M3477+AH3477+AI3477+AM3477</f>
        <v>0</v>
      </c>
      <c r="AP3477" s="39">
        <f>L3477</f>
        <v>0</v>
      </c>
      <c r="AQ3477" s="141">
        <f>AN3477</f>
        <v>0</v>
      </c>
      <c r="AR3477" s="142">
        <f>AQ3477-AP3477</f>
        <v>0</v>
      </c>
      <c r="AS3477" s="143" t="e">
        <f>AR3477/AP3477</f>
        <v>#DIV/0!</v>
      </c>
      <c r="AT3477" s="144">
        <f>M3477</f>
        <v>0</v>
      </c>
      <c r="AU3477" s="141">
        <f>AO3477</f>
        <v>0</v>
      </c>
      <c r="AV3477" s="142">
        <f>AU3477-AT3477</f>
        <v>0</v>
      </c>
      <c r="AW3477" s="143" t="e">
        <f>AV3477/AT3477</f>
        <v>#DIV/0!</v>
      </c>
      <c r="AY3477" s="146" t="str">
        <f t="shared" si="2686"/>
        <v>31.22</v>
      </c>
      <c r="AZ3477" s="1403" t="b">
        <f>COUNTIF('[1]Codes SEC'!$B$2:$B$250,Ministres!AY3477)&gt;0</f>
        <v>1</v>
      </c>
    </row>
    <row r="3478" spans="1:52" ht="34.5" customHeight="1" x14ac:dyDescent="0.25">
      <c r="A3478" s="15" t="s">
        <v>3501</v>
      </c>
      <c r="B3478" s="121">
        <v>17</v>
      </c>
      <c r="C3478" s="122" t="s">
        <v>1280</v>
      </c>
      <c r="D3478" s="123">
        <v>1000</v>
      </c>
      <c r="F3478" s="125">
        <v>1</v>
      </c>
      <c r="G3478" s="126">
        <v>3</v>
      </c>
      <c r="H3478" s="35" t="str">
        <f t="shared" si="2671"/>
        <v>092</v>
      </c>
      <c r="I3478" s="36">
        <v>83132000</v>
      </c>
      <c r="J3478" s="37" t="s">
        <v>3938</v>
      </c>
      <c r="K3478" s="1417" t="s">
        <v>3939</v>
      </c>
      <c r="L3478" s="128">
        <v>687</v>
      </c>
      <c r="M3478" s="129">
        <v>687</v>
      </c>
      <c r="N3478" s="130"/>
      <c r="O3478" s="131"/>
      <c r="P3478" s="131"/>
      <c r="Q3478" s="131"/>
      <c r="R3478" s="131"/>
      <c r="S3478" s="131"/>
      <c r="T3478" s="132" t="str">
        <f>IF(SUM(N3478:S3478)=U3478,"OK",SUM(N3478:S3478)-U3478)</f>
        <v>OK</v>
      </c>
      <c r="U3478" s="138"/>
      <c r="V3478" s="138"/>
      <c r="W3478" s="139"/>
      <c r="X3478" s="139"/>
      <c r="Y3478" s="132" t="str">
        <f>IF(SUM(W3478:X3478)=Z3478,"OK",SUM(W3478:X3478)-Z3478)</f>
        <v>OK</v>
      </c>
      <c r="Z3478" s="210"/>
      <c r="AA3478" s="204"/>
      <c r="AB3478" s="202"/>
      <c r="AC3478" s="202"/>
      <c r="AD3478" s="202"/>
      <c r="AE3478" s="202"/>
      <c r="AF3478" s="202"/>
      <c r="AG3478" s="132" t="str">
        <f>IF(SUM(AA3478:AF3478)=AH3478,"OK",SUM(AA3478:AF3478)-AH3478)</f>
        <v>OK</v>
      </c>
      <c r="AH3478" s="138"/>
      <c r="AI3478" s="138"/>
      <c r="AJ3478" s="139"/>
      <c r="AK3478" s="139"/>
      <c r="AL3478" s="132" t="str">
        <f>IF(SUM(AJ3478:AK3478)=AM3478,"OK",SUM(AJ3478:AK3478)-AM3478)</f>
        <v>OK</v>
      </c>
      <c r="AM3478" s="140"/>
      <c r="AN3478" s="119">
        <f>L3478+U3478+V3478+Z3478</f>
        <v>687</v>
      </c>
      <c r="AO3478" s="120">
        <f>M3478+AH3478+AI3478+AM3478</f>
        <v>687</v>
      </c>
      <c r="AP3478" s="39">
        <f>L3478</f>
        <v>687</v>
      </c>
      <c r="AQ3478" s="141">
        <f>AN3478</f>
        <v>687</v>
      </c>
      <c r="AR3478" s="142">
        <f>AQ3478-AP3478</f>
        <v>0</v>
      </c>
      <c r="AS3478" s="143">
        <f>AR3478/AP3478</f>
        <v>0</v>
      </c>
      <c r="AT3478" s="144">
        <f>M3478</f>
        <v>687</v>
      </c>
      <c r="AU3478" s="141">
        <f>AO3478</f>
        <v>687</v>
      </c>
      <c r="AV3478" s="142">
        <f>AU3478-AT3478</f>
        <v>0</v>
      </c>
      <c r="AW3478" s="143">
        <f>AV3478/AT3478</f>
        <v>0</v>
      </c>
      <c r="AY3478" s="146" t="str">
        <f t="shared" si="2686"/>
        <v>31.32</v>
      </c>
      <c r="AZ3478" s="1403" t="b">
        <f>COUNTIF('[1]Codes SEC'!$B$2:$B$250,Ministres!AY3478)&gt;0</f>
        <v>1</v>
      </c>
    </row>
    <row r="3479" spans="1:52" ht="35.1" customHeight="1" x14ac:dyDescent="0.25">
      <c r="A3479" s="15" t="s">
        <v>3501</v>
      </c>
      <c r="B3479" s="225" t="s">
        <v>2572</v>
      </c>
      <c r="C3479" s="122" t="s">
        <v>1280</v>
      </c>
      <c r="D3479" s="123">
        <v>1000</v>
      </c>
      <c r="E3479" s="226"/>
      <c r="F3479" s="122">
        <v>1</v>
      </c>
      <c r="G3479" s="227">
        <v>3</v>
      </c>
      <c r="H3479" s="228" t="str">
        <f t="shared" si="2671"/>
        <v>092</v>
      </c>
      <c r="I3479" s="229">
        <v>83132000</v>
      </c>
      <c r="J3479" s="230" t="s">
        <v>3940</v>
      </c>
      <c r="K3479" s="231" t="s">
        <v>3941</v>
      </c>
      <c r="L3479" s="232">
        <v>382</v>
      </c>
      <c r="M3479" s="233">
        <v>382</v>
      </c>
      <c r="N3479" s="130"/>
      <c r="O3479" s="131"/>
      <c r="P3479" s="131"/>
      <c r="Q3479" s="131"/>
      <c r="R3479" s="131"/>
      <c r="S3479" s="131"/>
      <c r="T3479" s="132" t="str">
        <f t="shared" si="2672"/>
        <v>OK</v>
      </c>
      <c r="U3479" s="138"/>
      <c r="V3479" s="138"/>
      <c r="W3479" s="139"/>
      <c r="X3479" s="139"/>
      <c r="Y3479" s="132" t="str">
        <f t="shared" si="2673"/>
        <v>OK</v>
      </c>
      <c r="Z3479" s="210"/>
      <c r="AA3479" s="204"/>
      <c r="AB3479" s="202"/>
      <c r="AC3479" s="202"/>
      <c r="AD3479" s="202"/>
      <c r="AE3479" s="202"/>
      <c r="AF3479" s="202"/>
      <c r="AG3479" s="132" t="str">
        <f t="shared" si="2674"/>
        <v>OK</v>
      </c>
      <c r="AH3479" s="138"/>
      <c r="AI3479" s="138"/>
      <c r="AJ3479" s="139"/>
      <c r="AK3479" s="139"/>
      <c r="AL3479" s="132" t="str">
        <f t="shared" si="2675"/>
        <v>OK</v>
      </c>
      <c r="AM3479" s="140"/>
      <c r="AN3479" s="119">
        <f t="shared" si="2676"/>
        <v>382</v>
      </c>
      <c r="AO3479" s="120">
        <f t="shared" si="2677"/>
        <v>382</v>
      </c>
      <c r="AP3479" s="39">
        <f t="shared" si="2678"/>
        <v>382</v>
      </c>
      <c r="AQ3479" s="141">
        <f t="shared" si="2679"/>
        <v>382</v>
      </c>
      <c r="AR3479" s="142">
        <f t="shared" si="2680"/>
        <v>0</v>
      </c>
      <c r="AS3479" s="143">
        <f t="shared" si="2681"/>
        <v>0</v>
      </c>
      <c r="AT3479" s="144">
        <f t="shared" si="2682"/>
        <v>382</v>
      </c>
      <c r="AU3479" s="141">
        <f t="shared" si="2683"/>
        <v>382</v>
      </c>
      <c r="AV3479" s="142">
        <f t="shared" si="2684"/>
        <v>0</v>
      </c>
      <c r="AW3479" s="143">
        <f t="shared" si="2685"/>
        <v>0</v>
      </c>
      <c r="AY3479" s="146" t="str">
        <f t="shared" si="2686"/>
        <v>31.32</v>
      </c>
      <c r="AZ3479" s="1403" t="b">
        <f>COUNTIF('[1]Codes SEC'!$B$2:$B$250,Ministres!AY3479)&gt;0</f>
        <v>1</v>
      </c>
    </row>
    <row r="3480" spans="1:52" ht="35.1" customHeight="1" x14ac:dyDescent="0.25">
      <c r="A3480" s="15" t="s">
        <v>3501</v>
      </c>
      <c r="B3480" s="225" t="s">
        <v>2572</v>
      </c>
      <c r="C3480" s="122" t="s">
        <v>1280</v>
      </c>
      <c r="D3480" s="123">
        <v>1000</v>
      </c>
      <c r="E3480" s="226"/>
      <c r="F3480" s="122">
        <v>12</v>
      </c>
      <c r="G3480" s="227"/>
      <c r="H3480" s="228" t="str">
        <f t="shared" si="2671"/>
        <v>092</v>
      </c>
      <c r="I3480" s="229">
        <v>83132000</v>
      </c>
      <c r="J3480" s="230" t="s">
        <v>3942</v>
      </c>
      <c r="K3480" s="231" t="s">
        <v>3943</v>
      </c>
      <c r="L3480" s="232">
        <v>0</v>
      </c>
      <c r="M3480" s="233">
        <v>0</v>
      </c>
      <c r="N3480" s="130"/>
      <c r="O3480" s="131"/>
      <c r="P3480" s="131"/>
      <c r="Q3480" s="131"/>
      <c r="R3480" s="131"/>
      <c r="S3480" s="131"/>
      <c r="T3480" s="132" t="str">
        <f t="shared" si="2672"/>
        <v>OK</v>
      </c>
      <c r="U3480" s="138"/>
      <c r="V3480" s="138"/>
      <c r="W3480" s="139"/>
      <c r="X3480" s="139"/>
      <c r="Y3480" s="132" t="str">
        <f t="shared" si="2673"/>
        <v>OK</v>
      </c>
      <c r="Z3480" s="210"/>
      <c r="AA3480" s="204"/>
      <c r="AB3480" s="202"/>
      <c r="AC3480" s="202"/>
      <c r="AD3480" s="202"/>
      <c r="AE3480" s="202"/>
      <c r="AF3480" s="202"/>
      <c r="AG3480" s="132" t="str">
        <f t="shared" si="2674"/>
        <v>OK</v>
      </c>
      <c r="AH3480" s="138"/>
      <c r="AI3480" s="138"/>
      <c r="AJ3480" s="139"/>
      <c r="AK3480" s="139"/>
      <c r="AL3480" s="132" t="str">
        <f t="shared" si="2675"/>
        <v>OK</v>
      </c>
      <c r="AM3480" s="140"/>
      <c r="AN3480" s="119">
        <f t="shared" si="2676"/>
        <v>0</v>
      </c>
      <c r="AO3480" s="120">
        <f t="shared" si="2677"/>
        <v>0</v>
      </c>
      <c r="AP3480" s="39">
        <f t="shared" si="2678"/>
        <v>0</v>
      </c>
      <c r="AQ3480" s="141">
        <f t="shared" si="2679"/>
        <v>0</v>
      </c>
      <c r="AR3480" s="142">
        <f>AQ3480-AP3480</f>
        <v>0</v>
      </c>
      <c r="AS3480" s="143" t="e">
        <f>AR3480/AP3480</f>
        <v>#DIV/0!</v>
      </c>
      <c r="AT3480" s="144">
        <f t="shared" si="2682"/>
        <v>0</v>
      </c>
      <c r="AU3480" s="141">
        <f>AO3480</f>
        <v>0</v>
      </c>
      <c r="AV3480" s="142">
        <f>AU3480-AT3480</f>
        <v>0</v>
      </c>
      <c r="AW3480" s="143" t="e">
        <f>AV3480/AT3480</f>
        <v>#DIV/0!</v>
      </c>
      <c r="AY3480" s="146" t="str">
        <f t="shared" si="2686"/>
        <v>31.32</v>
      </c>
      <c r="AZ3480" s="1403" t="b">
        <f>COUNTIF('[1]Codes SEC'!$B$2:$B$250,Ministres!AY3480)&gt;0</f>
        <v>1</v>
      </c>
    </row>
    <row r="3481" spans="1:52" ht="35.1" customHeight="1" x14ac:dyDescent="0.25">
      <c r="A3481" s="15" t="s">
        <v>3501</v>
      </c>
      <c r="B3481" s="225" t="s">
        <v>2572</v>
      </c>
      <c r="C3481" s="122" t="s">
        <v>1280</v>
      </c>
      <c r="D3481" s="123">
        <v>1000</v>
      </c>
      <c r="E3481" s="226"/>
      <c r="F3481" s="122">
        <v>1</v>
      </c>
      <c r="G3481" s="227"/>
      <c r="H3481" s="228" t="str">
        <f t="shared" si="2671"/>
        <v>092</v>
      </c>
      <c r="I3481" s="229">
        <v>83132000</v>
      </c>
      <c r="J3481" s="230" t="s">
        <v>3944</v>
      </c>
      <c r="K3481" s="231" t="s">
        <v>3945</v>
      </c>
      <c r="L3481" s="232">
        <v>49</v>
      </c>
      <c r="M3481" s="233">
        <v>49</v>
      </c>
      <c r="N3481" s="130"/>
      <c r="O3481" s="131"/>
      <c r="P3481" s="131"/>
      <c r="Q3481" s="131"/>
      <c r="R3481" s="131"/>
      <c r="S3481" s="131"/>
      <c r="T3481" s="132" t="str">
        <f t="shared" si="2672"/>
        <v>OK</v>
      </c>
      <c r="U3481" s="138"/>
      <c r="V3481" s="138"/>
      <c r="W3481" s="139"/>
      <c r="X3481" s="139"/>
      <c r="Y3481" s="132" t="str">
        <f t="shared" si="2673"/>
        <v>OK</v>
      </c>
      <c r="Z3481" s="210"/>
      <c r="AA3481" s="204"/>
      <c r="AB3481" s="202"/>
      <c r="AC3481" s="202"/>
      <c r="AD3481" s="202"/>
      <c r="AE3481" s="202"/>
      <c r="AF3481" s="202"/>
      <c r="AG3481" s="132" t="str">
        <f t="shared" si="2674"/>
        <v>OK</v>
      </c>
      <c r="AH3481" s="138"/>
      <c r="AI3481" s="138"/>
      <c r="AJ3481" s="139"/>
      <c r="AK3481" s="139"/>
      <c r="AL3481" s="132" t="str">
        <f t="shared" si="2675"/>
        <v>OK</v>
      </c>
      <c r="AM3481" s="140"/>
      <c r="AN3481" s="119">
        <f t="shared" si="2676"/>
        <v>49</v>
      </c>
      <c r="AO3481" s="120">
        <f t="shared" si="2677"/>
        <v>49</v>
      </c>
      <c r="AP3481" s="39">
        <f t="shared" si="2678"/>
        <v>49</v>
      </c>
      <c r="AQ3481" s="141">
        <f t="shared" si="2679"/>
        <v>49</v>
      </c>
      <c r="AR3481" s="142">
        <f>AQ3481-AP3481</f>
        <v>0</v>
      </c>
      <c r="AS3481" s="143">
        <f>AR3481/AP3481</f>
        <v>0</v>
      </c>
      <c r="AT3481" s="144">
        <f t="shared" si="2682"/>
        <v>49</v>
      </c>
      <c r="AU3481" s="141">
        <f>AO3481</f>
        <v>49</v>
      </c>
      <c r="AV3481" s="142">
        <f>AU3481-AT3481</f>
        <v>0</v>
      </c>
      <c r="AW3481" s="143">
        <f>AV3481/AT3481</f>
        <v>0</v>
      </c>
      <c r="AY3481" s="146" t="str">
        <f t="shared" si="2686"/>
        <v>31.32</v>
      </c>
      <c r="AZ3481" s="1403" t="b">
        <f>COUNTIF('[1]Codes SEC'!$B$2:$B$250,Ministres!AY3481)&gt;0</f>
        <v>1</v>
      </c>
    </row>
    <row r="3482" spans="1:52" ht="34.5" customHeight="1" x14ac:dyDescent="0.25">
      <c r="A3482" s="15" t="s">
        <v>3501</v>
      </c>
      <c r="B3482" s="121">
        <v>17</v>
      </c>
      <c r="C3482" s="122" t="s">
        <v>1280</v>
      </c>
      <c r="D3482" s="123">
        <v>1000</v>
      </c>
      <c r="F3482" s="125">
        <v>12</v>
      </c>
      <c r="G3482" s="126">
        <v>3</v>
      </c>
      <c r="H3482" s="35" t="str">
        <f t="shared" si="2671"/>
        <v>092</v>
      </c>
      <c r="I3482" s="36">
        <v>83200000</v>
      </c>
      <c r="J3482" s="37" t="s">
        <v>3946</v>
      </c>
      <c r="K3482" s="244" t="s">
        <v>3947</v>
      </c>
      <c r="L3482" s="128">
        <v>0</v>
      </c>
      <c r="M3482" s="129">
        <v>0</v>
      </c>
      <c r="N3482" s="130"/>
      <c r="O3482" s="131"/>
      <c r="P3482" s="131"/>
      <c r="Q3482" s="131"/>
      <c r="R3482" s="131"/>
      <c r="S3482" s="131"/>
      <c r="T3482" s="132" t="str">
        <f t="shared" si="2672"/>
        <v>OK</v>
      </c>
      <c r="U3482" s="138"/>
      <c r="V3482" s="138"/>
      <c r="W3482" s="139"/>
      <c r="X3482" s="139"/>
      <c r="Y3482" s="132" t="str">
        <f t="shared" si="2673"/>
        <v>OK</v>
      </c>
      <c r="Z3482" s="210"/>
      <c r="AA3482" s="204"/>
      <c r="AB3482" s="202"/>
      <c r="AC3482" s="202"/>
      <c r="AD3482" s="202"/>
      <c r="AE3482" s="202"/>
      <c r="AF3482" s="202"/>
      <c r="AG3482" s="132" t="str">
        <f t="shared" si="2674"/>
        <v>OK</v>
      </c>
      <c r="AH3482" s="138"/>
      <c r="AI3482" s="138"/>
      <c r="AJ3482" s="139"/>
      <c r="AK3482" s="139"/>
      <c r="AL3482" s="132" t="str">
        <f t="shared" si="2675"/>
        <v>OK</v>
      </c>
      <c r="AM3482" s="140"/>
      <c r="AN3482" s="119">
        <f t="shared" si="2676"/>
        <v>0</v>
      </c>
      <c r="AO3482" s="120">
        <f t="shared" si="2677"/>
        <v>0</v>
      </c>
      <c r="AP3482" s="39">
        <f t="shared" si="2678"/>
        <v>0</v>
      </c>
      <c r="AQ3482" s="141">
        <f t="shared" si="2679"/>
        <v>0</v>
      </c>
      <c r="AR3482" s="142">
        <f t="shared" si="2680"/>
        <v>0</v>
      </c>
      <c r="AS3482" s="143" t="e">
        <f t="shared" si="2681"/>
        <v>#DIV/0!</v>
      </c>
      <c r="AT3482" s="144">
        <f t="shared" si="2682"/>
        <v>0</v>
      </c>
      <c r="AU3482" s="141">
        <f t="shared" si="2683"/>
        <v>0</v>
      </c>
      <c r="AV3482" s="142">
        <f t="shared" si="2684"/>
        <v>0</v>
      </c>
      <c r="AW3482" s="143" t="e">
        <f t="shared" si="2685"/>
        <v>#DIV/0!</v>
      </c>
      <c r="AY3482" s="146" t="str">
        <f t="shared" si="2686"/>
        <v>32.00</v>
      </c>
      <c r="AZ3482" s="1403" t="b">
        <f>COUNTIF('[1]Codes SEC'!$B$2:$B$250,Ministres!AY3482)&gt;0</f>
        <v>1</v>
      </c>
    </row>
    <row r="3483" spans="1:52" ht="34.5" customHeight="1" x14ac:dyDescent="0.25">
      <c r="A3483" s="15" t="s">
        <v>3501</v>
      </c>
      <c r="B3483" s="121">
        <v>17</v>
      </c>
      <c r="C3483" s="122" t="s">
        <v>1280</v>
      </c>
      <c r="D3483" s="123">
        <v>1000</v>
      </c>
      <c r="F3483" s="125">
        <v>12</v>
      </c>
      <c r="G3483" s="126">
        <v>3</v>
      </c>
      <c r="H3483" s="35" t="str">
        <f t="shared" si="2671"/>
        <v>092</v>
      </c>
      <c r="I3483" s="36" t="s">
        <v>207</v>
      </c>
      <c r="J3483" s="37" t="s">
        <v>3948</v>
      </c>
      <c r="K3483" s="244" t="s">
        <v>3949</v>
      </c>
      <c r="L3483" s="128">
        <v>293</v>
      </c>
      <c r="M3483" s="129">
        <v>337</v>
      </c>
      <c r="N3483" s="130"/>
      <c r="O3483" s="131"/>
      <c r="P3483" s="131"/>
      <c r="Q3483" s="131"/>
      <c r="R3483" s="131"/>
      <c r="S3483" s="131"/>
      <c r="T3483" s="132" t="str">
        <f t="shared" si="2672"/>
        <v>OK</v>
      </c>
      <c r="U3483" s="138"/>
      <c r="V3483" s="138"/>
      <c r="W3483" s="139"/>
      <c r="X3483" s="139"/>
      <c r="Y3483" s="132" t="str">
        <f t="shared" si="2673"/>
        <v>OK</v>
      </c>
      <c r="Z3483" s="210"/>
      <c r="AA3483" s="204"/>
      <c r="AB3483" s="202"/>
      <c r="AC3483" s="202"/>
      <c r="AD3483" s="202"/>
      <c r="AE3483" s="202"/>
      <c r="AF3483" s="202"/>
      <c r="AG3483" s="132" t="str">
        <f t="shared" si="2674"/>
        <v>OK</v>
      </c>
      <c r="AH3483" s="138"/>
      <c r="AI3483" s="138"/>
      <c r="AJ3483" s="139"/>
      <c r="AK3483" s="139"/>
      <c r="AL3483" s="132" t="str">
        <f t="shared" si="2675"/>
        <v>OK</v>
      </c>
      <c r="AM3483" s="140"/>
      <c r="AN3483" s="119">
        <f t="shared" si="2676"/>
        <v>293</v>
      </c>
      <c r="AO3483" s="120">
        <f t="shared" si="2677"/>
        <v>337</v>
      </c>
      <c r="AP3483" s="39">
        <f t="shared" si="2678"/>
        <v>293</v>
      </c>
      <c r="AQ3483" s="141">
        <f t="shared" si="2679"/>
        <v>293</v>
      </c>
      <c r="AR3483" s="142">
        <f t="shared" si="2680"/>
        <v>0</v>
      </c>
      <c r="AS3483" s="143">
        <f t="shared" si="2681"/>
        <v>0</v>
      </c>
      <c r="AT3483" s="144">
        <f t="shared" si="2682"/>
        <v>337</v>
      </c>
      <c r="AU3483" s="141">
        <f t="shared" si="2683"/>
        <v>337</v>
      </c>
      <c r="AV3483" s="142">
        <f t="shared" si="2684"/>
        <v>0</v>
      </c>
      <c r="AW3483" s="143">
        <f t="shared" si="2685"/>
        <v>0</v>
      </c>
      <c r="AY3483" s="146" t="str">
        <f t="shared" si="2686"/>
        <v>33.00</v>
      </c>
      <c r="AZ3483" s="1403" t="b">
        <f>COUNTIF('[1]Codes SEC'!$B$2:$B$250,Ministres!AY3483)&gt;0</f>
        <v>1</v>
      </c>
    </row>
    <row r="3484" spans="1:52" ht="35.25" customHeight="1" x14ac:dyDescent="0.25">
      <c r="A3484" s="15" t="s">
        <v>3501</v>
      </c>
      <c r="B3484" s="121">
        <v>17</v>
      </c>
      <c r="C3484" s="122" t="s">
        <v>1280</v>
      </c>
      <c r="D3484" s="123">
        <v>1000</v>
      </c>
      <c r="F3484" s="125">
        <v>12</v>
      </c>
      <c r="G3484" s="126">
        <v>3</v>
      </c>
      <c r="H3484" s="35" t="str">
        <f t="shared" si="2671"/>
        <v>092</v>
      </c>
      <c r="I3484" s="36" t="s">
        <v>207</v>
      </c>
      <c r="J3484" s="37" t="s">
        <v>3950</v>
      </c>
      <c r="K3484" s="244" t="s">
        <v>3951</v>
      </c>
      <c r="L3484" s="128">
        <v>40</v>
      </c>
      <c r="M3484" s="129">
        <v>40</v>
      </c>
      <c r="N3484" s="130"/>
      <c r="O3484" s="131"/>
      <c r="P3484" s="131"/>
      <c r="Q3484" s="131"/>
      <c r="R3484" s="131"/>
      <c r="S3484" s="131"/>
      <c r="T3484" s="132" t="str">
        <f t="shared" si="2672"/>
        <v>OK</v>
      </c>
      <c r="U3484" s="138"/>
      <c r="V3484" s="138"/>
      <c r="W3484" s="139"/>
      <c r="X3484" s="139"/>
      <c r="Y3484" s="132" t="str">
        <f t="shared" si="2673"/>
        <v>OK</v>
      </c>
      <c r="Z3484" s="210"/>
      <c r="AA3484" s="204"/>
      <c r="AB3484" s="202"/>
      <c r="AC3484" s="202"/>
      <c r="AD3484" s="202"/>
      <c r="AE3484" s="202"/>
      <c r="AF3484" s="202"/>
      <c r="AG3484" s="132" t="str">
        <f t="shared" si="2674"/>
        <v>OK</v>
      </c>
      <c r="AH3484" s="138"/>
      <c r="AI3484" s="138"/>
      <c r="AJ3484" s="139"/>
      <c r="AK3484" s="139"/>
      <c r="AL3484" s="132" t="str">
        <f t="shared" si="2675"/>
        <v>OK</v>
      </c>
      <c r="AM3484" s="140"/>
      <c r="AN3484" s="119">
        <f t="shared" si="2676"/>
        <v>40</v>
      </c>
      <c r="AO3484" s="120">
        <f t="shared" si="2677"/>
        <v>40</v>
      </c>
      <c r="AP3484" s="39">
        <f t="shared" si="2678"/>
        <v>40</v>
      </c>
      <c r="AQ3484" s="141">
        <f t="shared" si="2679"/>
        <v>40</v>
      </c>
      <c r="AR3484" s="142">
        <f t="shared" si="2680"/>
        <v>0</v>
      </c>
      <c r="AS3484" s="143">
        <f t="shared" si="2681"/>
        <v>0</v>
      </c>
      <c r="AT3484" s="144">
        <f t="shared" si="2682"/>
        <v>40</v>
      </c>
      <c r="AU3484" s="141">
        <f t="shared" si="2683"/>
        <v>40</v>
      </c>
      <c r="AV3484" s="142">
        <f t="shared" si="2684"/>
        <v>0</v>
      </c>
      <c r="AW3484" s="143">
        <f t="shared" si="2685"/>
        <v>0</v>
      </c>
      <c r="AY3484" s="146" t="str">
        <f t="shared" si="2686"/>
        <v>33.00</v>
      </c>
      <c r="AZ3484" s="1403" t="b">
        <f>COUNTIF('[1]Codes SEC'!$B$2:$B$250,Ministres!AY3484)&gt;0</f>
        <v>1</v>
      </c>
    </row>
    <row r="3485" spans="1:52" ht="36" customHeight="1" x14ac:dyDescent="0.25">
      <c r="A3485" s="15" t="s">
        <v>3501</v>
      </c>
      <c r="B3485" s="121">
        <v>17</v>
      </c>
      <c r="C3485" s="122" t="s">
        <v>1280</v>
      </c>
      <c r="D3485" s="123">
        <v>1000</v>
      </c>
      <c r="F3485" s="125">
        <v>12</v>
      </c>
      <c r="G3485" s="126">
        <v>3</v>
      </c>
      <c r="H3485" s="35" t="str">
        <f t="shared" si="2671"/>
        <v>092</v>
      </c>
      <c r="I3485" s="36" t="s">
        <v>207</v>
      </c>
      <c r="J3485" s="37" t="s">
        <v>3952</v>
      </c>
      <c r="K3485" s="244" t="s">
        <v>3953</v>
      </c>
      <c r="L3485" s="128">
        <v>120</v>
      </c>
      <c r="M3485" s="129">
        <v>120</v>
      </c>
      <c r="N3485" s="130"/>
      <c r="O3485" s="131"/>
      <c r="P3485" s="131"/>
      <c r="Q3485" s="131"/>
      <c r="R3485" s="131"/>
      <c r="S3485" s="131"/>
      <c r="T3485" s="132" t="str">
        <f t="shared" si="2672"/>
        <v>OK</v>
      </c>
      <c r="U3485" s="138"/>
      <c r="V3485" s="138"/>
      <c r="W3485" s="139"/>
      <c r="X3485" s="139"/>
      <c r="Y3485" s="132" t="str">
        <f t="shared" si="2673"/>
        <v>OK</v>
      </c>
      <c r="Z3485" s="210"/>
      <c r="AA3485" s="204"/>
      <c r="AB3485" s="202"/>
      <c r="AC3485" s="202"/>
      <c r="AD3485" s="202"/>
      <c r="AE3485" s="202"/>
      <c r="AF3485" s="202"/>
      <c r="AG3485" s="132" t="str">
        <f t="shared" si="2674"/>
        <v>OK</v>
      </c>
      <c r="AH3485" s="138"/>
      <c r="AI3485" s="138"/>
      <c r="AJ3485" s="139"/>
      <c r="AK3485" s="139"/>
      <c r="AL3485" s="132" t="str">
        <f t="shared" si="2675"/>
        <v>OK</v>
      </c>
      <c r="AM3485" s="140"/>
      <c r="AN3485" s="119">
        <f t="shared" si="2676"/>
        <v>120</v>
      </c>
      <c r="AO3485" s="120">
        <f t="shared" si="2677"/>
        <v>120</v>
      </c>
      <c r="AP3485" s="39">
        <f t="shared" si="2678"/>
        <v>120</v>
      </c>
      <c r="AQ3485" s="141">
        <f t="shared" si="2679"/>
        <v>120</v>
      </c>
      <c r="AR3485" s="142">
        <f t="shared" si="2680"/>
        <v>0</v>
      </c>
      <c r="AS3485" s="143">
        <f t="shared" si="2681"/>
        <v>0</v>
      </c>
      <c r="AT3485" s="144">
        <f t="shared" si="2682"/>
        <v>120</v>
      </c>
      <c r="AU3485" s="141">
        <f t="shared" si="2683"/>
        <v>120</v>
      </c>
      <c r="AV3485" s="142">
        <f t="shared" si="2684"/>
        <v>0</v>
      </c>
      <c r="AW3485" s="143">
        <f t="shared" si="2685"/>
        <v>0</v>
      </c>
      <c r="AY3485" s="146" t="str">
        <f t="shared" si="2686"/>
        <v>33.00</v>
      </c>
      <c r="AZ3485" s="1403" t="b">
        <f>COUNTIF('[1]Codes SEC'!$B$2:$B$250,Ministres!AY3485)&gt;0</f>
        <v>1</v>
      </c>
    </row>
    <row r="3486" spans="1:52" ht="36" customHeight="1" x14ac:dyDescent="0.25">
      <c r="A3486" s="15" t="s">
        <v>3501</v>
      </c>
      <c r="B3486" s="121">
        <v>17</v>
      </c>
      <c r="C3486" s="122" t="s">
        <v>1280</v>
      </c>
      <c r="D3486" s="123">
        <v>1000</v>
      </c>
      <c r="F3486" s="125">
        <v>1</v>
      </c>
      <c r="G3486" s="126">
        <v>3</v>
      </c>
      <c r="H3486" s="35" t="str">
        <f t="shared" si="2671"/>
        <v>092</v>
      </c>
      <c r="I3486" s="36" t="s">
        <v>207</v>
      </c>
      <c r="J3486" s="37" t="s">
        <v>3954</v>
      </c>
      <c r="K3486" s="244" t="s">
        <v>3955</v>
      </c>
      <c r="L3486" s="128">
        <v>1911</v>
      </c>
      <c r="M3486" s="129">
        <v>1911</v>
      </c>
      <c r="N3486" s="130"/>
      <c r="O3486" s="131"/>
      <c r="P3486" s="131"/>
      <c r="Q3486" s="131"/>
      <c r="R3486" s="131"/>
      <c r="S3486" s="131"/>
      <c r="T3486" s="132" t="str">
        <f>IF(SUM(N3486:S3486)=U3486,"OK",SUM(N3486:S3486)-U3486)</f>
        <v>OK</v>
      </c>
      <c r="U3486" s="138"/>
      <c r="V3486" s="138"/>
      <c r="W3486" s="139"/>
      <c r="X3486" s="139"/>
      <c r="Y3486" s="132" t="str">
        <f>IF(SUM(W3486:X3486)=Z3486,"OK",SUM(W3486:X3486)-Z3486)</f>
        <v>OK</v>
      </c>
      <c r="Z3486" s="210"/>
      <c r="AA3486" s="204"/>
      <c r="AB3486" s="202"/>
      <c r="AC3486" s="202"/>
      <c r="AD3486" s="202"/>
      <c r="AE3486" s="202"/>
      <c r="AF3486" s="202"/>
      <c r="AG3486" s="132" t="str">
        <f>IF(SUM(AA3486:AF3486)=AH3486,"OK",SUM(AA3486:AF3486)-AH3486)</f>
        <v>OK</v>
      </c>
      <c r="AH3486" s="138"/>
      <c r="AI3486" s="138"/>
      <c r="AJ3486" s="139"/>
      <c r="AK3486" s="139"/>
      <c r="AL3486" s="132" t="str">
        <f>IF(SUM(AJ3486:AK3486)=AM3486,"OK",SUM(AJ3486:AK3486)-AM3486)</f>
        <v>OK</v>
      </c>
      <c r="AM3486" s="140"/>
      <c r="AN3486" s="119">
        <f>L3486+U3486+V3486+Z3486</f>
        <v>1911</v>
      </c>
      <c r="AO3486" s="120">
        <f>M3486+AH3486+AI3486+AM3486</f>
        <v>1911</v>
      </c>
      <c r="AP3486" s="39">
        <f>L3486</f>
        <v>1911</v>
      </c>
      <c r="AQ3486" s="141">
        <f>AN3486</f>
        <v>1911</v>
      </c>
      <c r="AR3486" s="142">
        <f>AQ3486-AP3486</f>
        <v>0</v>
      </c>
      <c r="AS3486" s="143">
        <f>AR3486/AP3486</f>
        <v>0</v>
      </c>
      <c r="AT3486" s="144">
        <f>M3486</f>
        <v>1911</v>
      </c>
      <c r="AU3486" s="141">
        <f>AO3486</f>
        <v>1911</v>
      </c>
      <c r="AV3486" s="142">
        <f>AU3486-AT3486</f>
        <v>0</v>
      </c>
      <c r="AW3486" s="143">
        <f>AV3486/AT3486</f>
        <v>0</v>
      </c>
      <c r="AY3486" s="146" t="str">
        <f t="shared" si="2686"/>
        <v>33.00</v>
      </c>
      <c r="AZ3486" s="1403" t="b">
        <f>COUNTIF('[1]Codes SEC'!$B$2:$B$250,Ministres!AY3486)&gt;0</f>
        <v>1</v>
      </c>
    </row>
    <row r="3487" spans="1:52" ht="35.1" customHeight="1" x14ac:dyDescent="0.25">
      <c r="A3487" s="15" t="s">
        <v>3501</v>
      </c>
      <c r="B3487" s="121">
        <v>17</v>
      </c>
      <c r="C3487" s="122" t="s">
        <v>1280</v>
      </c>
      <c r="D3487" s="123">
        <v>1000</v>
      </c>
      <c r="F3487" s="125">
        <v>12</v>
      </c>
      <c r="G3487" s="126">
        <v>3</v>
      </c>
      <c r="H3487" s="35" t="str">
        <f t="shared" si="2671"/>
        <v>092</v>
      </c>
      <c r="I3487" s="36">
        <v>83300000</v>
      </c>
      <c r="J3487" s="37" t="s">
        <v>3956</v>
      </c>
      <c r="K3487" s="244" t="s">
        <v>3957</v>
      </c>
      <c r="L3487" s="128">
        <v>0</v>
      </c>
      <c r="M3487" s="129">
        <v>0</v>
      </c>
      <c r="N3487" s="130"/>
      <c r="O3487" s="131"/>
      <c r="P3487" s="131"/>
      <c r="Q3487" s="131"/>
      <c r="R3487" s="131"/>
      <c r="S3487" s="131"/>
      <c r="T3487" s="132" t="str">
        <f>IF(SUM(N3487:S3487)=U3487,"OK",SUM(N3487:S3487)-U3487)</f>
        <v>OK</v>
      </c>
      <c r="U3487" s="138"/>
      <c r="V3487" s="138"/>
      <c r="W3487" s="139"/>
      <c r="X3487" s="139"/>
      <c r="Y3487" s="132" t="str">
        <f>IF(SUM(W3487:X3487)=Z3487,"OK",SUM(W3487:X3487)-Z3487)</f>
        <v>OK</v>
      </c>
      <c r="Z3487" s="210"/>
      <c r="AA3487" s="204"/>
      <c r="AB3487" s="202"/>
      <c r="AC3487" s="202"/>
      <c r="AD3487" s="202"/>
      <c r="AE3487" s="202"/>
      <c r="AF3487" s="202"/>
      <c r="AG3487" s="132" t="str">
        <f>IF(SUM(AA3487:AF3487)=AH3487,"OK",SUM(AA3487:AF3487)-AH3487)</f>
        <v>OK</v>
      </c>
      <c r="AH3487" s="138"/>
      <c r="AI3487" s="138"/>
      <c r="AJ3487" s="139"/>
      <c r="AK3487" s="139"/>
      <c r="AL3487" s="132" t="str">
        <f>IF(SUM(AJ3487:AK3487)=AM3487,"OK",SUM(AJ3487:AK3487)-AM3487)</f>
        <v>OK</v>
      </c>
      <c r="AM3487" s="140"/>
      <c r="AN3487" s="119">
        <f>L3487+U3487+V3487+Z3487</f>
        <v>0</v>
      </c>
      <c r="AO3487" s="120">
        <f>M3487+AH3487+AI3487+AM3487</f>
        <v>0</v>
      </c>
      <c r="AP3487" s="39">
        <f>L3487</f>
        <v>0</v>
      </c>
      <c r="AQ3487" s="141">
        <f>AN3487</f>
        <v>0</v>
      </c>
      <c r="AR3487" s="142">
        <f>AQ3487-AP3487</f>
        <v>0</v>
      </c>
      <c r="AS3487" s="143" t="e">
        <f>AR3487/AP3487</f>
        <v>#DIV/0!</v>
      </c>
      <c r="AT3487" s="144">
        <f>M3487</f>
        <v>0</v>
      </c>
      <c r="AU3487" s="141">
        <f>AO3487</f>
        <v>0</v>
      </c>
      <c r="AV3487" s="142">
        <f>AU3487-AT3487</f>
        <v>0</v>
      </c>
      <c r="AW3487" s="143" t="e">
        <f>AV3487/AT3487</f>
        <v>#DIV/0!</v>
      </c>
      <c r="AY3487" s="146" t="str">
        <f t="shared" si="2686"/>
        <v>33.00</v>
      </c>
      <c r="AZ3487" s="1403" t="b">
        <f>COUNTIF('[1]Codes SEC'!$B$2:$B$250,Ministres!AY3487)&gt;0</f>
        <v>1</v>
      </c>
    </row>
    <row r="3488" spans="1:52" ht="35.1" customHeight="1" x14ac:dyDescent="0.25">
      <c r="A3488" s="15" t="s">
        <v>3501</v>
      </c>
      <c r="B3488" s="121">
        <v>17</v>
      </c>
      <c r="C3488" s="122" t="s">
        <v>1280</v>
      </c>
      <c r="D3488" s="123">
        <v>1000</v>
      </c>
      <c r="F3488" s="125">
        <v>12</v>
      </c>
      <c r="G3488" s="126">
        <v>3</v>
      </c>
      <c r="H3488" s="35" t="str">
        <f t="shared" si="2671"/>
        <v>092</v>
      </c>
      <c r="I3488" s="36">
        <v>83300000</v>
      </c>
      <c r="J3488" s="37" t="s">
        <v>3958</v>
      </c>
      <c r="K3488" s="244" t="s">
        <v>3959</v>
      </c>
      <c r="L3488" s="232">
        <v>0</v>
      </c>
      <c r="M3488" s="233">
        <v>0</v>
      </c>
      <c r="N3488" s="130"/>
      <c r="O3488" s="131"/>
      <c r="P3488" s="131"/>
      <c r="Q3488" s="131"/>
      <c r="R3488" s="131"/>
      <c r="S3488" s="131"/>
      <c r="T3488" s="132" t="str">
        <f t="shared" si="2672"/>
        <v>OK</v>
      </c>
      <c r="U3488" s="138"/>
      <c r="V3488" s="138"/>
      <c r="W3488" s="139"/>
      <c r="X3488" s="139"/>
      <c r="Y3488" s="132" t="str">
        <f t="shared" si="2673"/>
        <v>OK</v>
      </c>
      <c r="Z3488" s="210"/>
      <c r="AA3488" s="204"/>
      <c r="AB3488" s="202"/>
      <c r="AC3488" s="202"/>
      <c r="AD3488" s="202"/>
      <c r="AE3488" s="202"/>
      <c r="AF3488" s="202"/>
      <c r="AG3488" s="132" t="str">
        <f t="shared" si="2674"/>
        <v>OK</v>
      </c>
      <c r="AH3488" s="138"/>
      <c r="AI3488" s="138"/>
      <c r="AJ3488" s="139"/>
      <c r="AK3488" s="139"/>
      <c r="AL3488" s="132" t="str">
        <f t="shared" si="2675"/>
        <v>OK</v>
      </c>
      <c r="AM3488" s="140"/>
      <c r="AN3488" s="119">
        <f t="shared" si="2676"/>
        <v>0</v>
      </c>
      <c r="AO3488" s="120">
        <f t="shared" si="2677"/>
        <v>0</v>
      </c>
      <c r="AP3488" s="39">
        <f t="shared" si="2678"/>
        <v>0</v>
      </c>
      <c r="AQ3488" s="141">
        <f t="shared" si="2679"/>
        <v>0</v>
      </c>
      <c r="AR3488" s="142">
        <f t="shared" si="2680"/>
        <v>0</v>
      </c>
      <c r="AS3488" s="143" t="e">
        <f t="shared" si="2681"/>
        <v>#DIV/0!</v>
      </c>
      <c r="AT3488" s="144">
        <f t="shared" si="2682"/>
        <v>0</v>
      </c>
      <c r="AU3488" s="141">
        <f t="shared" si="2683"/>
        <v>0</v>
      </c>
      <c r="AV3488" s="142">
        <f t="shared" si="2684"/>
        <v>0</v>
      </c>
      <c r="AW3488" s="143" t="e">
        <f t="shared" si="2685"/>
        <v>#DIV/0!</v>
      </c>
      <c r="AY3488" s="146" t="str">
        <f t="shared" si="2686"/>
        <v>33.00</v>
      </c>
      <c r="AZ3488" s="1403" t="b">
        <f>COUNTIF('[1]Codes SEC'!$B$2:$B$250,Ministres!AY3488)&gt;0</f>
        <v>1</v>
      </c>
    </row>
    <row r="3489" spans="1:64" ht="36" customHeight="1" x14ac:dyDescent="0.25">
      <c r="A3489" s="15" t="s">
        <v>3501</v>
      </c>
      <c r="B3489" s="121">
        <v>17</v>
      </c>
      <c r="C3489" s="122" t="s">
        <v>1280</v>
      </c>
      <c r="D3489" s="123">
        <v>1000</v>
      </c>
      <c r="F3489" s="125">
        <v>1</v>
      </c>
      <c r="G3489" s="126">
        <v>3</v>
      </c>
      <c r="H3489" s="35" t="str">
        <f t="shared" si="2671"/>
        <v>092</v>
      </c>
      <c r="I3489" s="36" t="s">
        <v>207</v>
      </c>
      <c r="J3489" s="37" t="s">
        <v>3960</v>
      </c>
      <c r="K3489" s="244" t="s">
        <v>3961</v>
      </c>
      <c r="L3489" s="128">
        <v>49</v>
      </c>
      <c r="M3489" s="129">
        <v>49</v>
      </c>
      <c r="N3489" s="130"/>
      <c r="O3489" s="131"/>
      <c r="P3489" s="131"/>
      <c r="Q3489" s="131"/>
      <c r="R3489" s="131"/>
      <c r="S3489" s="131"/>
      <c r="T3489" s="132" t="str">
        <f t="shared" si="2672"/>
        <v>OK</v>
      </c>
      <c r="U3489" s="138"/>
      <c r="V3489" s="138"/>
      <c r="W3489" s="139"/>
      <c r="X3489" s="139"/>
      <c r="Y3489" s="132" t="str">
        <f t="shared" si="2673"/>
        <v>OK</v>
      </c>
      <c r="Z3489" s="210"/>
      <c r="AA3489" s="204"/>
      <c r="AB3489" s="202"/>
      <c r="AC3489" s="202"/>
      <c r="AD3489" s="202"/>
      <c r="AE3489" s="202"/>
      <c r="AF3489" s="202"/>
      <c r="AG3489" s="132" t="str">
        <f t="shared" si="2674"/>
        <v>OK</v>
      </c>
      <c r="AH3489" s="138"/>
      <c r="AI3489" s="138"/>
      <c r="AJ3489" s="139"/>
      <c r="AK3489" s="139"/>
      <c r="AL3489" s="132" t="str">
        <f t="shared" si="2675"/>
        <v>OK</v>
      </c>
      <c r="AM3489" s="140"/>
      <c r="AN3489" s="119">
        <f t="shared" si="2676"/>
        <v>49</v>
      </c>
      <c r="AO3489" s="120">
        <f t="shared" si="2677"/>
        <v>49</v>
      </c>
      <c r="AP3489" s="39">
        <f t="shared" si="2678"/>
        <v>49</v>
      </c>
      <c r="AQ3489" s="141">
        <f t="shared" si="2679"/>
        <v>49</v>
      </c>
      <c r="AR3489" s="142">
        <f t="shared" si="2680"/>
        <v>0</v>
      </c>
      <c r="AS3489" s="143">
        <f t="shared" si="2681"/>
        <v>0</v>
      </c>
      <c r="AT3489" s="144">
        <f t="shared" si="2682"/>
        <v>49</v>
      </c>
      <c r="AU3489" s="141">
        <f t="shared" si="2683"/>
        <v>49</v>
      </c>
      <c r="AV3489" s="142">
        <f t="shared" si="2684"/>
        <v>0</v>
      </c>
      <c r="AW3489" s="143">
        <f t="shared" si="2685"/>
        <v>0</v>
      </c>
      <c r="AY3489" s="146" t="str">
        <f t="shared" si="2686"/>
        <v>33.00</v>
      </c>
      <c r="AZ3489" s="1403" t="b">
        <f>COUNTIF('[1]Codes SEC'!$B$2:$B$250,Ministres!AY3489)&gt;0</f>
        <v>1</v>
      </c>
    </row>
    <row r="3490" spans="1:64" ht="35.1" customHeight="1" x14ac:dyDescent="0.25">
      <c r="A3490" s="15" t="s">
        <v>3501</v>
      </c>
      <c r="B3490" s="225">
        <v>17</v>
      </c>
      <c r="C3490" s="122" t="s">
        <v>1280</v>
      </c>
      <c r="D3490" s="123">
        <v>1000</v>
      </c>
      <c r="F3490" s="125">
        <v>12</v>
      </c>
      <c r="G3490" s="126">
        <v>2</v>
      </c>
      <c r="H3490" s="35" t="str">
        <f t="shared" si="2671"/>
        <v>092</v>
      </c>
      <c r="I3490" s="36" t="s">
        <v>121</v>
      </c>
      <c r="J3490" s="37" t="s">
        <v>3962</v>
      </c>
      <c r="K3490" s="231" t="s">
        <v>3963</v>
      </c>
      <c r="L3490" s="241">
        <v>0</v>
      </c>
      <c r="M3490" s="242">
        <v>0</v>
      </c>
      <c r="N3490" s="201"/>
      <c r="O3490" s="202"/>
      <c r="P3490" s="202"/>
      <c r="Q3490" s="202"/>
      <c r="R3490" s="202"/>
      <c r="S3490" s="202"/>
      <c r="T3490" s="132" t="str">
        <f t="shared" si="2672"/>
        <v>OK</v>
      </c>
      <c r="U3490" s="138"/>
      <c r="V3490" s="138"/>
      <c r="W3490" s="139"/>
      <c r="X3490" s="139"/>
      <c r="Y3490" s="132" t="str">
        <f t="shared" si="2673"/>
        <v>OK</v>
      </c>
      <c r="Z3490" s="210"/>
      <c r="AA3490" s="204"/>
      <c r="AB3490" s="202"/>
      <c r="AC3490" s="202"/>
      <c r="AD3490" s="202"/>
      <c r="AE3490" s="202"/>
      <c r="AF3490" s="202"/>
      <c r="AG3490" s="132" t="str">
        <f t="shared" si="2674"/>
        <v>OK</v>
      </c>
      <c r="AH3490" s="138"/>
      <c r="AI3490" s="138"/>
      <c r="AJ3490" s="139"/>
      <c r="AK3490" s="139"/>
      <c r="AL3490" s="132" t="str">
        <f t="shared" si="2675"/>
        <v>OK</v>
      </c>
      <c r="AM3490" s="140"/>
      <c r="AN3490" s="119">
        <f t="shared" si="2676"/>
        <v>0</v>
      </c>
      <c r="AO3490" s="120">
        <f t="shared" si="2677"/>
        <v>0</v>
      </c>
      <c r="AP3490" s="39">
        <f t="shared" si="2678"/>
        <v>0</v>
      </c>
      <c r="AQ3490" s="141">
        <f t="shared" si="2679"/>
        <v>0</v>
      </c>
      <c r="AR3490" s="141">
        <f t="shared" si="2680"/>
        <v>0</v>
      </c>
      <c r="AS3490" s="143" t="e">
        <f t="shared" si="2681"/>
        <v>#DIV/0!</v>
      </c>
      <c r="AT3490" s="144">
        <f t="shared" si="2682"/>
        <v>0</v>
      </c>
      <c r="AU3490" s="141">
        <f t="shared" si="2683"/>
        <v>0</v>
      </c>
      <c r="AV3490" s="141">
        <f t="shared" si="2684"/>
        <v>0</v>
      </c>
      <c r="AW3490" s="143" t="e">
        <f t="shared" si="2685"/>
        <v>#DIV/0!</v>
      </c>
      <c r="AY3490" s="146" t="str">
        <f t="shared" si="2686"/>
        <v>41.40</v>
      </c>
      <c r="AZ3490" s="1403" t="b">
        <f>COUNTIF('[1]Codes SEC'!$B$2:$B$250,Ministres!AY3490)&gt;0</f>
        <v>1</v>
      </c>
    </row>
    <row r="3491" spans="1:64" ht="36" customHeight="1" x14ac:dyDescent="0.3">
      <c r="A3491" s="15" t="s">
        <v>3501</v>
      </c>
      <c r="B3491" s="121">
        <v>17</v>
      </c>
      <c r="C3491" s="122" t="s">
        <v>1280</v>
      </c>
      <c r="D3491" s="123">
        <v>1000</v>
      </c>
      <c r="E3491" s="561"/>
      <c r="F3491" s="125">
        <v>12</v>
      </c>
      <c r="G3491" s="126">
        <v>3</v>
      </c>
      <c r="H3491" s="35" t="str">
        <f t="shared" si="2671"/>
        <v>092</v>
      </c>
      <c r="I3491" s="36" t="s">
        <v>1173</v>
      </c>
      <c r="J3491" s="37" t="s">
        <v>3964</v>
      </c>
      <c r="K3491" s="500" t="s">
        <v>3965</v>
      </c>
      <c r="L3491" s="128">
        <v>30</v>
      </c>
      <c r="M3491" s="129">
        <v>30</v>
      </c>
      <c r="N3491" s="130"/>
      <c r="O3491" s="131"/>
      <c r="P3491" s="131"/>
      <c r="Q3491" s="131"/>
      <c r="R3491" s="131"/>
      <c r="S3491" s="131"/>
      <c r="T3491" s="132" t="str">
        <f>IF(SUM(N3491:S3491)=U3491,"OK",SUM(N3491:S3491)-U3491)</f>
        <v>OK</v>
      </c>
      <c r="U3491" s="138"/>
      <c r="V3491" s="138"/>
      <c r="W3491" s="139"/>
      <c r="X3491" s="139"/>
      <c r="Y3491" s="132" t="str">
        <f>IF(SUM(W3491:X3491)=Z3491,"OK",SUM(W3491:X3491)-Z3491)</f>
        <v>OK</v>
      </c>
      <c r="Z3491" s="210"/>
      <c r="AA3491" s="204"/>
      <c r="AB3491" s="202"/>
      <c r="AC3491" s="202"/>
      <c r="AD3491" s="202"/>
      <c r="AE3491" s="202"/>
      <c r="AF3491" s="202"/>
      <c r="AG3491" s="132" t="str">
        <f>IF(SUM(AA3491:AF3491)=AH3491,"OK",SUM(AA3491:AF3491)-AH3491)</f>
        <v>OK</v>
      </c>
      <c r="AH3491" s="138"/>
      <c r="AI3491" s="138"/>
      <c r="AJ3491" s="139"/>
      <c r="AK3491" s="139"/>
      <c r="AL3491" s="132" t="str">
        <f>IF(SUM(AJ3491:AK3491)=AM3491,"OK",SUM(AJ3491:AK3491)-AM3491)</f>
        <v>OK</v>
      </c>
      <c r="AM3491" s="140"/>
      <c r="AN3491" s="119">
        <f>L3491+U3491+V3491+Z3491</f>
        <v>30</v>
      </c>
      <c r="AO3491" s="120">
        <f>M3491+AH3491+AI3491+AM3491</f>
        <v>30</v>
      </c>
      <c r="AP3491" s="39">
        <f>L3491</f>
        <v>30</v>
      </c>
      <c r="AQ3491" s="141">
        <f>AN3491</f>
        <v>30</v>
      </c>
      <c r="AR3491" s="142">
        <f>AQ3491-AP3491</f>
        <v>0</v>
      </c>
      <c r="AS3491" s="143">
        <f>AR3491/AP3491</f>
        <v>0</v>
      </c>
      <c r="AT3491" s="144">
        <f>M3491</f>
        <v>30</v>
      </c>
      <c r="AU3491" s="141">
        <f>AO3491</f>
        <v>30</v>
      </c>
      <c r="AV3491" s="142">
        <f>AU3491-AT3491</f>
        <v>0</v>
      </c>
      <c r="AW3491" s="143">
        <f>AV3491/AT3491</f>
        <v>0</v>
      </c>
      <c r="AY3491" s="146" t="str">
        <f t="shared" si="2686"/>
        <v>43.12</v>
      </c>
      <c r="AZ3491" s="1403" t="b">
        <f>COUNTIF('[1]Codes SEC'!$B$2:$B$250,Ministres!AY3491)&gt;0</f>
        <v>1</v>
      </c>
    </row>
    <row r="3492" spans="1:64" ht="28.5" customHeight="1" x14ac:dyDescent="0.25">
      <c r="A3492" s="15" t="s">
        <v>3501</v>
      </c>
      <c r="B3492" s="121">
        <v>17</v>
      </c>
      <c r="C3492" s="122" t="s">
        <v>1280</v>
      </c>
      <c r="D3492" s="123">
        <v>1000</v>
      </c>
      <c r="F3492" s="125">
        <v>1</v>
      </c>
      <c r="G3492" s="126">
        <v>3</v>
      </c>
      <c r="H3492" s="35" t="str">
        <f t="shared" si="2671"/>
        <v>092</v>
      </c>
      <c r="I3492" s="36" t="s">
        <v>296</v>
      </c>
      <c r="J3492" s="37" t="s">
        <v>3966</v>
      </c>
      <c r="K3492" s="244" t="s">
        <v>3967</v>
      </c>
      <c r="L3492" s="128">
        <v>1462</v>
      </c>
      <c r="M3492" s="129">
        <v>1462</v>
      </c>
      <c r="N3492" s="130"/>
      <c r="O3492" s="131"/>
      <c r="P3492" s="131"/>
      <c r="Q3492" s="131"/>
      <c r="R3492" s="131"/>
      <c r="S3492" s="131"/>
      <c r="T3492" s="132" t="str">
        <f t="shared" si="2672"/>
        <v>OK</v>
      </c>
      <c r="U3492" s="138"/>
      <c r="V3492" s="138"/>
      <c r="W3492" s="139"/>
      <c r="X3492" s="139"/>
      <c r="Y3492" s="132" t="str">
        <f t="shared" si="2673"/>
        <v>OK</v>
      </c>
      <c r="Z3492" s="210"/>
      <c r="AA3492" s="204"/>
      <c r="AB3492" s="202"/>
      <c r="AC3492" s="202"/>
      <c r="AD3492" s="202"/>
      <c r="AE3492" s="202"/>
      <c r="AF3492" s="202"/>
      <c r="AG3492" s="132" t="str">
        <f t="shared" si="2674"/>
        <v>OK</v>
      </c>
      <c r="AH3492" s="138"/>
      <c r="AI3492" s="138"/>
      <c r="AJ3492" s="139"/>
      <c r="AK3492" s="139"/>
      <c r="AL3492" s="132" t="str">
        <f t="shared" si="2675"/>
        <v>OK</v>
      </c>
      <c r="AM3492" s="140"/>
      <c r="AN3492" s="119">
        <f t="shared" si="2676"/>
        <v>1462</v>
      </c>
      <c r="AO3492" s="120">
        <f t="shared" si="2677"/>
        <v>1462</v>
      </c>
      <c r="AP3492" s="39">
        <f t="shared" si="2678"/>
        <v>1462</v>
      </c>
      <c r="AQ3492" s="141">
        <f t="shared" si="2679"/>
        <v>1462</v>
      </c>
      <c r="AR3492" s="142">
        <f t="shared" si="2680"/>
        <v>0</v>
      </c>
      <c r="AS3492" s="143">
        <f t="shared" si="2681"/>
        <v>0</v>
      </c>
      <c r="AT3492" s="144">
        <f t="shared" si="2682"/>
        <v>1462</v>
      </c>
      <c r="AU3492" s="141">
        <f t="shared" si="2683"/>
        <v>1462</v>
      </c>
      <c r="AV3492" s="142">
        <f t="shared" si="2684"/>
        <v>0</v>
      </c>
      <c r="AW3492" s="143">
        <f t="shared" si="2685"/>
        <v>0</v>
      </c>
      <c r="AY3492" s="146" t="str">
        <f t="shared" si="2686"/>
        <v>43.22</v>
      </c>
      <c r="AZ3492" s="1403" t="b">
        <f>COUNTIF('[1]Codes SEC'!$B$2:$B$250,Ministres!AY3492)&gt;0</f>
        <v>1</v>
      </c>
    </row>
    <row r="3493" spans="1:64" ht="36" customHeight="1" x14ac:dyDescent="0.25">
      <c r="A3493" s="15" t="s">
        <v>3501</v>
      </c>
      <c r="B3493" s="121">
        <v>17</v>
      </c>
      <c r="C3493" s="122" t="s">
        <v>1280</v>
      </c>
      <c r="D3493" s="123">
        <v>1000</v>
      </c>
      <c r="F3493" s="125">
        <v>12</v>
      </c>
      <c r="G3493" s="126">
        <v>3</v>
      </c>
      <c r="H3493" s="35" t="str">
        <f t="shared" si="2671"/>
        <v>092</v>
      </c>
      <c r="I3493" s="36" t="s">
        <v>296</v>
      </c>
      <c r="J3493" s="37" t="s">
        <v>3968</v>
      </c>
      <c r="K3493" s="493" t="s">
        <v>3969</v>
      </c>
      <c r="L3493" s="128">
        <v>30</v>
      </c>
      <c r="M3493" s="129">
        <v>30</v>
      </c>
      <c r="N3493" s="130"/>
      <c r="O3493" s="131"/>
      <c r="P3493" s="131"/>
      <c r="Q3493" s="131"/>
      <c r="R3493" s="131"/>
      <c r="S3493" s="131"/>
      <c r="T3493" s="132" t="str">
        <f t="shared" si="2672"/>
        <v>OK</v>
      </c>
      <c r="U3493" s="138"/>
      <c r="V3493" s="138"/>
      <c r="W3493" s="139"/>
      <c r="X3493" s="139"/>
      <c r="Y3493" s="132" t="str">
        <f t="shared" si="2673"/>
        <v>OK</v>
      </c>
      <c r="Z3493" s="210"/>
      <c r="AA3493" s="204"/>
      <c r="AB3493" s="202"/>
      <c r="AC3493" s="202"/>
      <c r="AD3493" s="202"/>
      <c r="AE3493" s="202"/>
      <c r="AF3493" s="202"/>
      <c r="AG3493" s="132" t="str">
        <f t="shared" si="2674"/>
        <v>OK</v>
      </c>
      <c r="AH3493" s="138"/>
      <c r="AI3493" s="138"/>
      <c r="AJ3493" s="139"/>
      <c r="AK3493" s="139"/>
      <c r="AL3493" s="132" t="str">
        <f t="shared" si="2675"/>
        <v>OK</v>
      </c>
      <c r="AM3493" s="140"/>
      <c r="AN3493" s="119">
        <f t="shared" si="2676"/>
        <v>30</v>
      </c>
      <c r="AO3493" s="120">
        <f t="shared" si="2677"/>
        <v>30</v>
      </c>
      <c r="AP3493" s="39">
        <f t="shared" si="2678"/>
        <v>30</v>
      </c>
      <c r="AQ3493" s="141">
        <f t="shared" si="2679"/>
        <v>30</v>
      </c>
      <c r="AR3493" s="142">
        <f t="shared" si="2680"/>
        <v>0</v>
      </c>
      <c r="AS3493" s="143">
        <f t="shared" si="2681"/>
        <v>0</v>
      </c>
      <c r="AT3493" s="144">
        <f t="shared" si="2682"/>
        <v>30</v>
      </c>
      <c r="AU3493" s="141">
        <f t="shared" si="2683"/>
        <v>30</v>
      </c>
      <c r="AV3493" s="142">
        <f t="shared" si="2684"/>
        <v>0</v>
      </c>
      <c r="AW3493" s="143">
        <f t="shared" si="2685"/>
        <v>0</v>
      </c>
      <c r="AY3493" s="146" t="str">
        <f t="shared" si="2686"/>
        <v>43.22</v>
      </c>
      <c r="AZ3493" s="1403" t="b">
        <f>COUNTIF('[1]Codes SEC'!$B$2:$B$250,Ministres!AY3493)&gt;0</f>
        <v>1</v>
      </c>
    </row>
    <row r="3494" spans="1:64" ht="35.1" customHeight="1" x14ac:dyDescent="0.25">
      <c r="A3494" s="15" t="s">
        <v>3501</v>
      </c>
      <c r="B3494" s="225" t="s">
        <v>2572</v>
      </c>
      <c r="C3494" s="122" t="s">
        <v>1280</v>
      </c>
      <c r="D3494" s="123">
        <v>1000</v>
      </c>
      <c r="E3494" s="226"/>
      <c r="F3494" s="122">
        <v>1</v>
      </c>
      <c r="G3494" s="227"/>
      <c r="H3494" s="228" t="str">
        <f t="shared" si="2671"/>
        <v>092</v>
      </c>
      <c r="I3494" s="229">
        <v>84340000</v>
      </c>
      <c r="J3494" s="230" t="s">
        <v>3970</v>
      </c>
      <c r="K3494" s="231" t="s">
        <v>3971</v>
      </c>
      <c r="L3494" s="232">
        <v>67</v>
      </c>
      <c r="M3494" s="233">
        <v>67</v>
      </c>
      <c r="N3494" s="130"/>
      <c r="O3494" s="131"/>
      <c r="P3494" s="131"/>
      <c r="Q3494" s="131"/>
      <c r="R3494" s="131"/>
      <c r="S3494" s="131"/>
      <c r="T3494" s="132" t="str">
        <f>IF(SUM(N3494:S3494)=U3494,"OK",SUM(N3494:S3494)-U3494)</f>
        <v>OK</v>
      </c>
      <c r="U3494" s="138"/>
      <c r="V3494" s="138"/>
      <c r="W3494" s="139"/>
      <c r="X3494" s="139"/>
      <c r="Y3494" s="132" t="str">
        <f>IF(SUM(W3494:X3494)=Z3494,"OK",SUM(W3494:X3494)-Z3494)</f>
        <v>OK</v>
      </c>
      <c r="Z3494" s="210"/>
      <c r="AA3494" s="204"/>
      <c r="AB3494" s="202"/>
      <c r="AC3494" s="202"/>
      <c r="AD3494" s="202"/>
      <c r="AE3494" s="202"/>
      <c r="AF3494" s="202"/>
      <c r="AG3494" s="132" t="str">
        <f>IF(SUM(AA3494:AF3494)=AH3494,"OK",SUM(AA3494:AF3494)-AH3494)</f>
        <v>OK</v>
      </c>
      <c r="AH3494" s="138"/>
      <c r="AI3494" s="138"/>
      <c r="AJ3494" s="139"/>
      <c r="AK3494" s="139"/>
      <c r="AL3494" s="132" t="str">
        <f>IF(SUM(AJ3494:AK3494)=AM3494,"OK",SUM(AJ3494:AK3494)-AM3494)</f>
        <v>OK</v>
      </c>
      <c r="AM3494" s="140"/>
      <c r="AN3494" s="119">
        <f>L3494+U3494+V3494+Z3494</f>
        <v>67</v>
      </c>
      <c r="AO3494" s="120">
        <f>M3494+AH3494+AI3494+AM3494</f>
        <v>67</v>
      </c>
      <c r="AP3494" s="39">
        <f>L3494</f>
        <v>67</v>
      </c>
      <c r="AQ3494" s="141">
        <f>AN3494</f>
        <v>67</v>
      </c>
      <c r="AR3494" s="142">
        <f>AQ3494-AP3494</f>
        <v>0</v>
      </c>
      <c r="AS3494" s="143">
        <f>AR3494/AP3494</f>
        <v>0</v>
      </c>
      <c r="AT3494" s="144">
        <f>M3494</f>
        <v>67</v>
      </c>
      <c r="AU3494" s="141">
        <f>AO3494</f>
        <v>67</v>
      </c>
      <c r="AV3494" s="142">
        <f>AU3494-AT3494</f>
        <v>0</v>
      </c>
      <c r="AW3494" s="143">
        <f>AV3494/AT3494</f>
        <v>0</v>
      </c>
      <c r="AY3494" s="146" t="str">
        <f t="shared" si="2686"/>
        <v>43.40</v>
      </c>
      <c r="AZ3494" s="1403" t="b">
        <f>COUNTIF('[1]Codes SEC'!$B$2:$B$250,Ministres!AY3494)&gt;0</f>
        <v>1</v>
      </c>
    </row>
    <row r="3495" spans="1:64" ht="28.5" customHeight="1" x14ac:dyDescent="0.3">
      <c r="A3495" s="15" t="s">
        <v>3501</v>
      </c>
      <c r="B3495" s="121">
        <v>17</v>
      </c>
      <c r="C3495" s="122" t="s">
        <v>1280</v>
      </c>
      <c r="D3495" s="123">
        <v>1000</v>
      </c>
      <c r="E3495" s="561"/>
      <c r="F3495" s="125">
        <v>12</v>
      </c>
      <c r="G3495" s="126">
        <v>3</v>
      </c>
      <c r="H3495" s="35" t="str">
        <f t="shared" si="2671"/>
        <v>092</v>
      </c>
      <c r="I3495" s="36" t="s">
        <v>1181</v>
      </c>
      <c r="J3495" s="37" t="s">
        <v>3972</v>
      </c>
      <c r="K3495" s="493" t="s">
        <v>3973</v>
      </c>
      <c r="L3495" s="128">
        <v>30</v>
      </c>
      <c r="M3495" s="129">
        <v>30</v>
      </c>
      <c r="N3495" s="130"/>
      <c r="O3495" s="131"/>
      <c r="P3495" s="131"/>
      <c r="Q3495" s="131"/>
      <c r="R3495" s="131"/>
      <c r="S3495" s="131"/>
      <c r="T3495" s="132" t="str">
        <f>IF(SUM(N3495:S3495)=U3495,"OK",SUM(N3495:S3495)-U3495)</f>
        <v>OK</v>
      </c>
      <c r="U3495" s="138"/>
      <c r="V3495" s="138"/>
      <c r="W3495" s="139"/>
      <c r="X3495" s="139"/>
      <c r="Y3495" s="132" t="str">
        <f>IF(SUM(W3495:X3495)=Z3495,"OK",SUM(W3495:X3495)-Z3495)</f>
        <v>OK</v>
      </c>
      <c r="Z3495" s="210"/>
      <c r="AA3495" s="204"/>
      <c r="AB3495" s="202"/>
      <c r="AC3495" s="202"/>
      <c r="AD3495" s="202"/>
      <c r="AE3495" s="202"/>
      <c r="AF3495" s="202"/>
      <c r="AG3495" s="132" t="str">
        <f>IF(SUM(AA3495:AF3495)=AH3495,"OK",SUM(AA3495:AF3495)-AH3495)</f>
        <v>OK</v>
      </c>
      <c r="AH3495" s="138"/>
      <c r="AI3495" s="138"/>
      <c r="AJ3495" s="139"/>
      <c r="AK3495" s="139"/>
      <c r="AL3495" s="132" t="str">
        <f>IF(SUM(AJ3495:AK3495)=AM3495,"OK",SUM(AJ3495:AK3495)-AM3495)</f>
        <v>OK</v>
      </c>
      <c r="AM3495" s="140"/>
      <c r="AN3495" s="119">
        <f>L3495+U3495+V3495+Z3495</f>
        <v>30</v>
      </c>
      <c r="AO3495" s="120">
        <f>M3495+AH3495+AI3495+AM3495</f>
        <v>30</v>
      </c>
      <c r="AP3495" s="39">
        <f>L3495</f>
        <v>30</v>
      </c>
      <c r="AQ3495" s="141">
        <f>AN3495</f>
        <v>30</v>
      </c>
      <c r="AR3495" s="142">
        <f>AQ3495-AP3495</f>
        <v>0</v>
      </c>
      <c r="AS3495" s="143">
        <f>AR3495/AP3495</f>
        <v>0</v>
      </c>
      <c r="AT3495" s="144">
        <f>M3495</f>
        <v>30</v>
      </c>
      <c r="AU3495" s="141">
        <f>AO3495</f>
        <v>30</v>
      </c>
      <c r="AV3495" s="142">
        <f>AU3495-AT3495</f>
        <v>0</v>
      </c>
      <c r="AW3495" s="143">
        <f>AV3495/AT3495</f>
        <v>0</v>
      </c>
      <c r="AY3495" s="146" t="str">
        <f t="shared" si="2686"/>
        <v>43.52</v>
      </c>
      <c r="AZ3495" s="1403" t="b">
        <f>COUNTIF('[1]Codes SEC'!$B$2:$B$250,Ministres!AY3495)&gt;0</f>
        <v>1</v>
      </c>
    </row>
    <row r="3496" spans="1:64" ht="35.1" customHeight="1" x14ac:dyDescent="0.3">
      <c r="A3496" s="15" t="s">
        <v>3501</v>
      </c>
      <c r="B3496" s="121">
        <v>17</v>
      </c>
      <c r="C3496" s="122" t="s">
        <v>1280</v>
      </c>
      <c r="D3496" s="123">
        <v>1000</v>
      </c>
      <c r="E3496" s="561"/>
      <c r="F3496" s="125">
        <v>12</v>
      </c>
      <c r="G3496" s="126">
        <v>3</v>
      </c>
      <c r="H3496" s="35" t="str">
        <f t="shared" si="2671"/>
        <v>092</v>
      </c>
      <c r="I3496" s="36">
        <v>84352000</v>
      </c>
      <c r="J3496" s="37" t="s">
        <v>3974</v>
      </c>
      <c r="K3496" s="244" t="s">
        <v>3975</v>
      </c>
      <c r="L3496" s="128">
        <v>0</v>
      </c>
      <c r="M3496" s="129">
        <v>0</v>
      </c>
      <c r="N3496" s="130"/>
      <c r="O3496" s="131"/>
      <c r="P3496" s="131"/>
      <c r="Q3496" s="131"/>
      <c r="R3496" s="131"/>
      <c r="S3496" s="131"/>
      <c r="T3496" s="132" t="str">
        <f t="shared" si="2672"/>
        <v>OK</v>
      </c>
      <c r="U3496" s="138"/>
      <c r="V3496" s="138"/>
      <c r="W3496" s="139"/>
      <c r="X3496" s="139"/>
      <c r="Y3496" s="132" t="str">
        <f t="shared" si="2673"/>
        <v>OK</v>
      </c>
      <c r="Z3496" s="210"/>
      <c r="AA3496" s="204"/>
      <c r="AB3496" s="202"/>
      <c r="AC3496" s="202"/>
      <c r="AD3496" s="202"/>
      <c r="AE3496" s="202"/>
      <c r="AF3496" s="202"/>
      <c r="AG3496" s="132" t="str">
        <f t="shared" si="2674"/>
        <v>OK</v>
      </c>
      <c r="AH3496" s="138"/>
      <c r="AI3496" s="138"/>
      <c r="AJ3496" s="139"/>
      <c r="AK3496" s="139"/>
      <c r="AL3496" s="132" t="str">
        <f t="shared" si="2675"/>
        <v>OK</v>
      </c>
      <c r="AM3496" s="140"/>
      <c r="AN3496" s="119">
        <f t="shared" si="2676"/>
        <v>0</v>
      </c>
      <c r="AO3496" s="120">
        <f t="shared" si="2677"/>
        <v>0</v>
      </c>
      <c r="AP3496" s="39">
        <f t="shared" si="2678"/>
        <v>0</v>
      </c>
      <c r="AQ3496" s="141">
        <f t="shared" si="2679"/>
        <v>0</v>
      </c>
      <c r="AR3496" s="142">
        <f t="shared" si="2680"/>
        <v>0</v>
      </c>
      <c r="AS3496" s="143" t="e">
        <f t="shared" si="2681"/>
        <v>#DIV/0!</v>
      </c>
      <c r="AT3496" s="144">
        <f t="shared" si="2682"/>
        <v>0</v>
      </c>
      <c r="AU3496" s="141">
        <f t="shared" si="2683"/>
        <v>0</v>
      </c>
      <c r="AV3496" s="142">
        <f t="shared" si="2684"/>
        <v>0</v>
      </c>
      <c r="AW3496" s="143" t="e">
        <f t="shared" si="2685"/>
        <v>#DIV/0!</v>
      </c>
      <c r="AY3496" s="146" t="str">
        <f t="shared" si="2686"/>
        <v>43.52</v>
      </c>
      <c r="AZ3496" s="1403" t="b">
        <f>COUNTIF('[1]Codes SEC'!$B$2:$B$250,Ministres!AY3496)&gt;0</f>
        <v>1</v>
      </c>
    </row>
    <row r="3497" spans="1:64" ht="35.1" customHeight="1" x14ac:dyDescent="0.25">
      <c r="A3497" s="15" t="s">
        <v>3501</v>
      </c>
      <c r="B3497" s="225" t="s">
        <v>2572</v>
      </c>
      <c r="C3497" s="122" t="s">
        <v>1280</v>
      </c>
      <c r="D3497" s="123">
        <v>1000</v>
      </c>
      <c r="E3497" s="226"/>
      <c r="F3497" s="122">
        <v>1</v>
      </c>
      <c r="G3497" s="227">
        <v>3</v>
      </c>
      <c r="H3497" s="228" t="str">
        <f t="shared" si="2671"/>
        <v>092</v>
      </c>
      <c r="I3497" s="229">
        <v>84352000</v>
      </c>
      <c r="J3497" s="230" t="s">
        <v>3976</v>
      </c>
      <c r="K3497" s="231" t="s">
        <v>3977</v>
      </c>
      <c r="L3497" s="232">
        <v>409</v>
      </c>
      <c r="M3497" s="233">
        <v>409</v>
      </c>
      <c r="N3497" s="130"/>
      <c r="O3497" s="131"/>
      <c r="P3497" s="131"/>
      <c r="Q3497" s="131"/>
      <c r="R3497" s="131"/>
      <c r="S3497" s="131"/>
      <c r="T3497" s="132" t="str">
        <f t="shared" si="2672"/>
        <v>OK</v>
      </c>
      <c r="U3497" s="138"/>
      <c r="V3497" s="138"/>
      <c r="W3497" s="139"/>
      <c r="X3497" s="139"/>
      <c r="Y3497" s="132" t="str">
        <f t="shared" si="2673"/>
        <v>OK</v>
      </c>
      <c r="Z3497" s="210"/>
      <c r="AA3497" s="204"/>
      <c r="AB3497" s="202"/>
      <c r="AC3497" s="202"/>
      <c r="AD3497" s="202"/>
      <c r="AE3497" s="202"/>
      <c r="AF3497" s="202"/>
      <c r="AG3497" s="132" t="str">
        <f t="shared" si="2674"/>
        <v>OK</v>
      </c>
      <c r="AH3497" s="138"/>
      <c r="AI3497" s="138"/>
      <c r="AJ3497" s="139"/>
      <c r="AK3497" s="139"/>
      <c r="AL3497" s="132" t="str">
        <f t="shared" si="2675"/>
        <v>OK</v>
      </c>
      <c r="AM3497" s="140"/>
      <c r="AN3497" s="119">
        <f t="shared" si="2676"/>
        <v>409</v>
      </c>
      <c r="AO3497" s="120">
        <f t="shared" si="2677"/>
        <v>409</v>
      </c>
      <c r="AP3497" s="39">
        <f t="shared" si="2678"/>
        <v>409</v>
      </c>
      <c r="AQ3497" s="141">
        <f t="shared" si="2679"/>
        <v>409</v>
      </c>
      <c r="AR3497" s="142">
        <f t="shared" si="2680"/>
        <v>0</v>
      </c>
      <c r="AS3497" s="143">
        <f t="shared" si="2681"/>
        <v>0</v>
      </c>
      <c r="AT3497" s="144">
        <f t="shared" si="2682"/>
        <v>409</v>
      </c>
      <c r="AU3497" s="141">
        <f t="shared" si="2683"/>
        <v>409</v>
      </c>
      <c r="AV3497" s="142">
        <f t="shared" si="2684"/>
        <v>0</v>
      </c>
      <c r="AW3497" s="143">
        <f t="shared" si="2685"/>
        <v>0</v>
      </c>
      <c r="AY3497" s="146" t="str">
        <f t="shared" si="2686"/>
        <v>43.52</v>
      </c>
      <c r="AZ3497" s="1403" t="b">
        <f>COUNTIF('[1]Codes SEC'!$B$2:$B$250,Ministres!AY3497)&gt;0</f>
        <v>1</v>
      </c>
    </row>
    <row r="3498" spans="1:64" ht="35.1" customHeight="1" x14ac:dyDescent="0.25">
      <c r="A3498" s="15" t="s">
        <v>3501</v>
      </c>
      <c r="B3498" s="225" t="s">
        <v>2572</v>
      </c>
      <c r="C3498" s="122" t="s">
        <v>1280</v>
      </c>
      <c r="D3498" s="123">
        <v>1000</v>
      </c>
      <c r="E3498" s="226"/>
      <c r="F3498" s="122">
        <v>12</v>
      </c>
      <c r="G3498" s="227"/>
      <c r="H3498" s="228" t="str">
        <f t="shared" si="2671"/>
        <v>092</v>
      </c>
      <c r="I3498" s="229">
        <v>84352000</v>
      </c>
      <c r="J3498" s="230" t="s">
        <v>3978</v>
      </c>
      <c r="K3498" s="231" t="s">
        <v>3979</v>
      </c>
      <c r="L3498" s="232">
        <v>0</v>
      </c>
      <c r="M3498" s="233">
        <v>0</v>
      </c>
      <c r="N3498" s="130"/>
      <c r="O3498" s="131"/>
      <c r="P3498" s="131"/>
      <c r="Q3498" s="131"/>
      <c r="R3498" s="131"/>
      <c r="S3498" s="131"/>
      <c r="T3498" s="132" t="str">
        <f t="shared" si="2672"/>
        <v>OK</v>
      </c>
      <c r="U3498" s="138"/>
      <c r="V3498" s="138"/>
      <c r="W3498" s="139"/>
      <c r="X3498" s="139"/>
      <c r="Y3498" s="132" t="str">
        <f t="shared" si="2673"/>
        <v>OK</v>
      </c>
      <c r="Z3498" s="210"/>
      <c r="AA3498" s="204"/>
      <c r="AB3498" s="202"/>
      <c r="AC3498" s="202"/>
      <c r="AD3498" s="202"/>
      <c r="AE3498" s="202"/>
      <c r="AF3498" s="202"/>
      <c r="AG3498" s="132" t="str">
        <f t="shared" si="2674"/>
        <v>OK</v>
      </c>
      <c r="AH3498" s="138"/>
      <c r="AI3498" s="138"/>
      <c r="AJ3498" s="139"/>
      <c r="AK3498" s="139"/>
      <c r="AL3498" s="132" t="str">
        <f t="shared" si="2675"/>
        <v>OK</v>
      </c>
      <c r="AM3498" s="140"/>
      <c r="AN3498" s="119">
        <f t="shared" si="2676"/>
        <v>0</v>
      </c>
      <c r="AO3498" s="120">
        <f t="shared" si="2677"/>
        <v>0</v>
      </c>
      <c r="AP3498" s="39">
        <f t="shared" si="2678"/>
        <v>0</v>
      </c>
      <c r="AQ3498" s="141">
        <f t="shared" si="2679"/>
        <v>0</v>
      </c>
      <c r="AR3498" s="142">
        <f>AQ3498-AP3498</f>
        <v>0</v>
      </c>
      <c r="AS3498" s="143" t="e">
        <f>AR3498/AP3498</f>
        <v>#DIV/0!</v>
      </c>
      <c r="AT3498" s="144">
        <f t="shared" si="2682"/>
        <v>0</v>
      </c>
      <c r="AU3498" s="141">
        <f>AO3498</f>
        <v>0</v>
      </c>
      <c r="AV3498" s="142">
        <f>AU3498-AT3498</f>
        <v>0</v>
      </c>
      <c r="AW3498" s="143" t="e">
        <f>AV3498/AT3498</f>
        <v>#DIV/0!</v>
      </c>
      <c r="AY3498" s="146" t="str">
        <f t="shared" si="2686"/>
        <v>43.52</v>
      </c>
      <c r="AZ3498" s="1403" t="b">
        <f>COUNTIF('[1]Codes SEC'!$B$2:$B$250,Ministres!AY3498)&gt;0</f>
        <v>1</v>
      </c>
    </row>
    <row r="3499" spans="1:64" s="1421" customFormat="1" ht="12.75" customHeight="1" x14ac:dyDescent="0.25">
      <c r="A3499" s="148"/>
      <c r="B3499" s="1418"/>
      <c r="C3499" s="150"/>
      <c r="D3499" s="151"/>
      <c r="E3499" s="1419"/>
      <c r="F3499" s="153"/>
      <c r="G3499" s="154"/>
      <c r="H3499" s="155"/>
      <c r="I3499" s="156"/>
      <c r="J3499" s="157"/>
      <c r="K3499" s="158" t="s">
        <v>70</v>
      </c>
      <c r="L3499" s="369">
        <f t="shared" ref="L3499:S3499" si="2687">L3473+L3474+L3475+L3483+L3484+L3485+L3478+L3486+L3492+L3495+L3490+L3493+L3491+L3482+L3476+L3487+L3496+L3497+L3488+L3479+L3477+L3480+L3498+L3494+L3481+L3489</f>
        <v>11793</v>
      </c>
      <c r="M3499" s="1420">
        <f t="shared" si="2687"/>
        <v>12116</v>
      </c>
      <c r="N3499" s="1407">
        <f t="shared" si="2687"/>
        <v>0</v>
      </c>
      <c r="O3499" s="1408">
        <f t="shared" si="2687"/>
        <v>0</v>
      </c>
      <c r="P3499" s="1408">
        <f t="shared" si="2687"/>
        <v>0</v>
      </c>
      <c r="Q3499" s="1408">
        <f t="shared" si="2687"/>
        <v>0</v>
      </c>
      <c r="R3499" s="1408">
        <f t="shared" si="2687"/>
        <v>0</v>
      </c>
      <c r="S3499" s="1408">
        <f t="shared" si="2687"/>
        <v>0</v>
      </c>
      <c r="T3499" s="1409"/>
      <c r="U3499" s="1410">
        <f>U3473+U3474+U3475+U3483+U3484+U3485+U3478+U3486+U3492+U3495+U3490+U3493+U3491+U3482+U3476+U3487+U3496+U3497+U3488+U3479+U3477+U3480+U3498+U3494+U3481+U3489</f>
        <v>0</v>
      </c>
      <c r="V3499" s="1410">
        <f>V3473+V3474+V3475+V3483+V3484+V3485+V3478+V3486+V3492+V3495+V3490+V3493+V3491+V3482+V3476+V3487+V3496+V3497+V3488+V3479+V3477+V3480+V3498+V3494+V3481+V3489</f>
        <v>0</v>
      </c>
      <c r="W3499" s="1408">
        <f>W3473+W3474+W3475+W3483+W3484+W3485+W3478+W3486+W3492+W3495+W3490+W3493+W3491+W3482+W3476+W3487+W3496+W3497+W3488+W3479+W3477+W3480+W3498+W3494+W3481+W3489</f>
        <v>0</v>
      </c>
      <c r="X3499" s="1408">
        <f>X3473+X3474+X3475+X3483+X3484+X3485+X3478+X3486+X3492+X3495+X3490+X3493+X3491+X3482+X3476+X3487+X3496+X3497+X3488+X3479+X3477+X3480+X3498+X3494+X3481+X3489</f>
        <v>0</v>
      </c>
      <c r="Y3499" s="1409"/>
      <c r="Z3499" s="1410">
        <f t="shared" ref="Z3499:AF3499" si="2688">Z3473+Z3474+Z3475+Z3483+Z3484+Z3485+Z3478+Z3486+Z3492+Z3495+Z3490+Z3493+Z3491+Z3482+Z3476+Z3487+Z3496+Z3497+Z3488+Z3479+Z3477+Z3480+Z3498+Z3494+Z3481+Z3489</f>
        <v>0</v>
      </c>
      <c r="AA3499" s="165">
        <f t="shared" si="2688"/>
        <v>0</v>
      </c>
      <c r="AB3499" s="1408">
        <f t="shared" si="2688"/>
        <v>0</v>
      </c>
      <c r="AC3499" s="1408">
        <f t="shared" si="2688"/>
        <v>0</v>
      </c>
      <c r="AD3499" s="1408">
        <f t="shared" si="2688"/>
        <v>0</v>
      </c>
      <c r="AE3499" s="1408">
        <f t="shared" si="2688"/>
        <v>0</v>
      </c>
      <c r="AF3499" s="1408">
        <f t="shared" si="2688"/>
        <v>0</v>
      </c>
      <c r="AG3499" s="1409"/>
      <c r="AH3499" s="1410">
        <f>AH3473+AH3474+AH3475+AH3483+AH3484+AH3485+AH3478+AH3486+AH3492+AH3495+AH3490+AH3493+AH3491+AH3482+AH3476+AH3487+AH3496+AH3497+AH3488+AH3479+AH3477+AH3480+AH3498+AH3494+AH3481+AH3489</f>
        <v>0</v>
      </c>
      <c r="AI3499" s="1410">
        <f>AI3473+AI3474+AI3475+AI3483+AI3484+AI3485+AI3478+AI3486+AI3492+AI3495+AI3490+AI3493+AI3491+AI3482+AI3476+AI3487+AI3496+AI3497+AI3488+AI3479+AI3477+AI3480+AI3498+AI3494+AI3481+AI3489</f>
        <v>0</v>
      </c>
      <c r="AJ3499" s="1408">
        <f>AJ3473+AJ3474+AJ3475+AJ3483+AJ3484+AJ3485+AJ3478+AJ3486+AJ3492+AJ3495+AJ3490+AJ3493+AJ3491+AJ3482+AJ3476+AJ3487+AJ3496+AJ3497+AJ3488+AJ3479+AJ3477+AJ3480+AJ3498+AJ3494+AJ3481+AJ3489</f>
        <v>0</v>
      </c>
      <c r="AK3499" s="1408">
        <f>AK3473+AK3474+AK3475+AK3483+AK3484+AK3485+AK3478+AK3486+AK3492+AK3495+AK3490+AK3493+AK3491+AK3482+AK3476+AK3487+AK3496+AK3497+AK3488+AK3479+AK3477+AK3480+AK3498+AK3494+AK3481+AK3489</f>
        <v>0</v>
      </c>
      <c r="AL3499" s="1409"/>
      <c r="AM3499" s="1411">
        <f t="shared" ref="AM3499:AW3499" si="2689">AM3473+AM3474+AM3475+AM3483+AM3484+AM3485+AM3478+AM3486+AM3492+AM3495+AM3490+AM3493+AM3491+AM3482+AM3476+AM3487+AM3496+AM3497+AM3488+AM3479+AM3477+AM3480+AM3498+AM3494+AM3481+AM3489</f>
        <v>0</v>
      </c>
      <c r="AN3499" s="167">
        <f t="shared" si="2689"/>
        <v>11793</v>
      </c>
      <c r="AO3499" s="1412">
        <f t="shared" si="2689"/>
        <v>12116</v>
      </c>
      <c r="AP3499" s="169">
        <f t="shared" si="2689"/>
        <v>11793</v>
      </c>
      <c r="AQ3499" s="1413">
        <f t="shared" si="2689"/>
        <v>11793</v>
      </c>
      <c r="AR3499" s="1414">
        <f t="shared" si="2689"/>
        <v>0</v>
      </c>
      <c r="AS3499" s="1415" t="e">
        <f t="shared" si="2689"/>
        <v>#DIV/0!</v>
      </c>
      <c r="AT3499" s="1416">
        <f t="shared" si="2689"/>
        <v>12116</v>
      </c>
      <c r="AU3499" s="1413">
        <f t="shared" si="2689"/>
        <v>12116</v>
      </c>
      <c r="AV3499" s="1414">
        <f t="shared" si="2689"/>
        <v>0</v>
      </c>
      <c r="AW3499" s="1415" t="e">
        <f t="shared" si="2689"/>
        <v>#DIV/0!</v>
      </c>
      <c r="AX3499"/>
      <c r="AY3499" s="146"/>
      <c r="AZ3499" s="1403"/>
      <c r="BA3499"/>
      <c r="BB3499"/>
      <c r="BC3499"/>
      <c r="BD3499"/>
      <c r="BE3499"/>
      <c r="BF3499"/>
      <c r="BG3499"/>
      <c r="BH3499"/>
      <c r="BI3499"/>
      <c r="BJ3499"/>
      <c r="BK3499"/>
      <c r="BL3499"/>
    </row>
    <row r="3500" spans="1:64" ht="12.75" customHeight="1" x14ac:dyDescent="0.25">
      <c r="A3500" s="174"/>
      <c r="B3500" s="175"/>
      <c r="C3500" s="176"/>
      <c r="D3500" s="177"/>
      <c r="E3500" s="178"/>
      <c r="F3500" s="177"/>
      <c r="G3500" s="179"/>
      <c r="H3500" s="180"/>
      <c r="I3500" s="181"/>
      <c r="J3500" s="182"/>
      <c r="K3500" s="183" t="s">
        <v>3980</v>
      </c>
      <c r="L3500" s="184">
        <f t="shared" ref="L3500:X3500" si="2690">L3499</f>
        <v>11793</v>
      </c>
      <c r="M3500" s="185">
        <f t="shared" si="2690"/>
        <v>12116</v>
      </c>
      <c r="N3500" s="186">
        <f t="shared" si="2690"/>
        <v>0</v>
      </c>
      <c r="O3500" s="187">
        <f t="shared" si="2690"/>
        <v>0</v>
      </c>
      <c r="P3500" s="187">
        <f t="shared" si="2690"/>
        <v>0</v>
      </c>
      <c r="Q3500" s="187">
        <f t="shared" si="2690"/>
        <v>0</v>
      </c>
      <c r="R3500" s="187">
        <f t="shared" si="2690"/>
        <v>0</v>
      </c>
      <c r="S3500" s="187">
        <f t="shared" si="2690"/>
        <v>0</v>
      </c>
      <c r="T3500" s="188"/>
      <c r="U3500" s="187">
        <f t="shared" si="2690"/>
        <v>0</v>
      </c>
      <c r="V3500" s="187">
        <f t="shared" si="2690"/>
        <v>0</v>
      </c>
      <c r="W3500" s="187">
        <f t="shared" si="2690"/>
        <v>0</v>
      </c>
      <c r="X3500" s="187">
        <f t="shared" si="2690"/>
        <v>0</v>
      </c>
      <c r="Y3500" s="188"/>
      <c r="Z3500" s="187">
        <f t="shared" ref="Z3500:AK3500" si="2691">Z3499</f>
        <v>0</v>
      </c>
      <c r="AA3500" s="189">
        <f t="shared" si="2691"/>
        <v>0</v>
      </c>
      <c r="AB3500" s="187">
        <f t="shared" si="2691"/>
        <v>0</v>
      </c>
      <c r="AC3500" s="187">
        <f t="shared" si="2691"/>
        <v>0</v>
      </c>
      <c r="AD3500" s="187">
        <f t="shared" si="2691"/>
        <v>0</v>
      </c>
      <c r="AE3500" s="187">
        <f t="shared" si="2691"/>
        <v>0</v>
      </c>
      <c r="AF3500" s="187">
        <f t="shared" si="2691"/>
        <v>0</v>
      </c>
      <c r="AG3500" s="188"/>
      <c r="AH3500" s="187">
        <f t="shared" si="2691"/>
        <v>0</v>
      </c>
      <c r="AI3500" s="187">
        <f t="shared" si="2691"/>
        <v>0</v>
      </c>
      <c r="AJ3500" s="187">
        <f t="shared" si="2691"/>
        <v>0</v>
      </c>
      <c r="AK3500" s="187">
        <f t="shared" si="2691"/>
        <v>0</v>
      </c>
      <c r="AL3500" s="188"/>
      <c r="AM3500" s="190">
        <f t="shared" ref="AM3500:AW3500" si="2692">AM3499</f>
        <v>0</v>
      </c>
      <c r="AN3500" s="191">
        <f>AN3499</f>
        <v>11793</v>
      </c>
      <c r="AO3500" s="190">
        <f t="shared" si="2692"/>
        <v>12116</v>
      </c>
      <c r="AP3500" s="184">
        <f t="shared" si="2692"/>
        <v>11793</v>
      </c>
      <c r="AQ3500" s="192">
        <f t="shared" si="2692"/>
        <v>11793</v>
      </c>
      <c r="AR3500" s="193">
        <f t="shared" si="2692"/>
        <v>0</v>
      </c>
      <c r="AS3500" s="194" t="e">
        <f t="shared" si="2692"/>
        <v>#DIV/0!</v>
      </c>
      <c r="AT3500" s="195">
        <f t="shared" si="2692"/>
        <v>12116</v>
      </c>
      <c r="AU3500" s="192">
        <f t="shared" si="2692"/>
        <v>12116</v>
      </c>
      <c r="AV3500" s="193">
        <f t="shared" si="2692"/>
        <v>0</v>
      </c>
      <c r="AW3500" s="194" t="e">
        <f t="shared" si="2692"/>
        <v>#DIV/0!</v>
      </c>
      <c r="AY3500" s="146"/>
      <c r="AZ3500" s="1403"/>
    </row>
    <row r="3501" spans="1:64" ht="12.75" customHeight="1" x14ac:dyDescent="0.25">
      <c r="A3501" s="15"/>
      <c r="C3501" s="122"/>
      <c r="D3501" s="123"/>
      <c r="F3501" s="125"/>
      <c r="G3501" s="34"/>
      <c r="H3501" s="35"/>
      <c r="I3501" s="36"/>
      <c r="J3501" s="37"/>
      <c r="K3501" s="198" t="s">
        <v>72</v>
      </c>
      <c r="L3501" s="199">
        <v>0</v>
      </c>
      <c r="M3501" s="200">
        <v>0</v>
      </c>
      <c r="N3501" s="201">
        <v>0</v>
      </c>
      <c r="O3501" s="202">
        <v>0</v>
      </c>
      <c r="P3501" s="202">
        <v>0</v>
      </c>
      <c r="Q3501" s="202">
        <v>0</v>
      </c>
      <c r="R3501" s="202">
        <v>0</v>
      </c>
      <c r="S3501" s="202">
        <v>0</v>
      </c>
      <c r="T3501" s="203"/>
      <c r="U3501" s="135">
        <v>0</v>
      </c>
      <c r="V3501" s="135">
        <v>0</v>
      </c>
      <c r="W3501" s="202">
        <v>0</v>
      </c>
      <c r="X3501" s="202">
        <v>0</v>
      </c>
      <c r="Y3501" s="203"/>
      <c r="Z3501" s="135">
        <v>0</v>
      </c>
      <c r="AA3501" s="204">
        <v>0</v>
      </c>
      <c r="AB3501" s="202">
        <v>0</v>
      </c>
      <c r="AC3501" s="202">
        <v>0</v>
      </c>
      <c r="AD3501" s="202">
        <v>0</v>
      </c>
      <c r="AE3501" s="202">
        <v>0</v>
      </c>
      <c r="AF3501" s="202">
        <v>0</v>
      </c>
      <c r="AG3501" s="203"/>
      <c r="AH3501" s="135">
        <v>0</v>
      </c>
      <c r="AI3501" s="135">
        <v>0</v>
      </c>
      <c r="AJ3501" s="202">
        <v>0</v>
      </c>
      <c r="AK3501" s="202">
        <v>0</v>
      </c>
      <c r="AL3501" s="203"/>
      <c r="AM3501" s="205">
        <v>0</v>
      </c>
      <c r="AN3501" s="119">
        <v>0</v>
      </c>
      <c r="AO3501" s="120">
        <v>0</v>
      </c>
      <c r="AP3501" s="39">
        <v>0</v>
      </c>
      <c r="AQ3501" s="141">
        <v>0</v>
      </c>
      <c r="AR3501" s="141">
        <v>0</v>
      </c>
      <c r="AS3501" s="143">
        <v>0</v>
      </c>
      <c r="AT3501" s="144">
        <v>0</v>
      </c>
      <c r="AU3501" s="141">
        <v>0</v>
      </c>
      <c r="AV3501" s="141">
        <v>0</v>
      </c>
      <c r="AW3501" s="143">
        <v>0</v>
      </c>
      <c r="AY3501" s="146"/>
      <c r="AZ3501" s="1403"/>
    </row>
    <row r="3502" spans="1:64" ht="12.75" customHeight="1" x14ac:dyDescent="0.25">
      <c r="A3502" s="15"/>
      <c r="C3502" s="122"/>
      <c r="D3502" s="123"/>
      <c r="F3502" s="125"/>
      <c r="G3502" s="126"/>
      <c r="H3502" s="35"/>
      <c r="I3502" s="36"/>
      <c r="J3502" s="37"/>
      <c r="K3502" s="198" t="s">
        <v>73</v>
      </c>
      <c r="L3502" s="199">
        <v>0</v>
      </c>
      <c r="M3502" s="200">
        <v>0</v>
      </c>
      <c r="N3502" s="201">
        <v>0</v>
      </c>
      <c r="O3502" s="202">
        <v>0</v>
      </c>
      <c r="P3502" s="202">
        <v>0</v>
      </c>
      <c r="Q3502" s="202">
        <v>0</v>
      </c>
      <c r="R3502" s="202">
        <v>0</v>
      </c>
      <c r="S3502" s="202">
        <v>0</v>
      </c>
      <c r="T3502" s="203"/>
      <c r="U3502" s="135">
        <v>0</v>
      </c>
      <c r="V3502" s="135">
        <v>0</v>
      </c>
      <c r="W3502" s="202">
        <v>0</v>
      </c>
      <c r="X3502" s="202">
        <v>0</v>
      </c>
      <c r="Y3502" s="203"/>
      <c r="Z3502" s="135">
        <v>0</v>
      </c>
      <c r="AA3502" s="204">
        <v>0</v>
      </c>
      <c r="AB3502" s="202">
        <v>0</v>
      </c>
      <c r="AC3502" s="202">
        <v>0</v>
      </c>
      <c r="AD3502" s="202">
        <v>0</v>
      </c>
      <c r="AE3502" s="202">
        <v>0</v>
      </c>
      <c r="AF3502" s="202">
        <v>0</v>
      </c>
      <c r="AG3502" s="203"/>
      <c r="AH3502" s="135">
        <v>0</v>
      </c>
      <c r="AI3502" s="135">
        <v>0</v>
      </c>
      <c r="AJ3502" s="202">
        <v>0</v>
      </c>
      <c r="AK3502" s="202">
        <v>0</v>
      </c>
      <c r="AL3502" s="203"/>
      <c r="AM3502" s="205">
        <v>0</v>
      </c>
      <c r="AN3502" s="119">
        <v>0</v>
      </c>
      <c r="AO3502" s="120">
        <v>0</v>
      </c>
      <c r="AP3502" s="39">
        <v>0</v>
      </c>
      <c r="AQ3502" s="141">
        <v>0</v>
      </c>
      <c r="AR3502" s="141">
        <v>0</v>
      </c>
      <c r="AS3502" s="143">
        <v>0</v>
      </c>
      <c r="AT3502" s="144">
        <v>0</v>
      </c>
      <c r="AU3502" s="141">
        <v>0</v>
      </c>
      <c r="AV3502" s="141">
        <v>0</v>
      </c>
      <c r="AW3502" s="143">
        <v>0</v>
      </c>
      <c r="AY3502" s="146"/>
      <c r="AZ3502" s="1403"/>
    </row>
    <row r="3503" spans="1:64" ht="12.75" customHeight="1" x14ac:dyDescent="0.25">
      <c r="A3503" s="15"/>
      <c r="C3503" s="122"/>
      <c r="D3503" s="123"/>
      <c r="F3503" s="125"/>
      <c r="G3503" s="126"/>
      <c r="H3503" s="35"/>
      <c r="I3503" s="36"/>
      <c r="J3503" s="37"/>
      <c r="K3503" s="198" t="s">
        <v>74</v>
      </c>
      <c r="L3503" s="199">
        <v>0</v>
      </c>
      <c r="M3503" s="200">
        <v>0</v>
      </c>
      <c r="N3503" s="201">
        <v>0</v>
      </c>
      <c r="O3503" s="202">
        <v>0</v>
      </c>
      <c r="P3503" s="202">
        <v>0</v>
      </c>
      <c r="Q3503" s="202">
        <v>0</v>
      </c>
      <c r="R3503" s="202">
        <v>0</v>
      </c>
      <c r="S3503" s="202">
        <v>0</v>
      </c>
      <c r="T3503" s="203"/>
      <c r="U3503" s="135">
        <v>0</v>
      </c>
      <c r="V3503" s="135">
        <v>0</v>
      </c>
      <c r="W3503" s="202">
        <v>0</v>
      </c>
      <c r="X3503" s="202">
        <v>0</v>
      </c>
      <c r="Y3503" s="203"/>
      <c r="Z3503" s="135">
        <v>0</v>
      </c>
      <c r="AA3503" s="204">
        <v>0</v>
      </c>
      <c r="AB3503" s="202">
        <v>0</v>
      </c>
      <c r="AC3503" s="202">
        <v>0</v>
      </c>
      <c r="AD3503" s="202">
        <v>0</v>
      </c>
      <c r="AE3503" s="202">
        <v>0</v>
      </c>
      <c r="AF3503" s="202">
        <v>0</v>
      </c>
      <c r="AG3503" s="203"/>
      <c r="AH3503" s="135">
        <v>0</v>
      </c>
      <c r="AI3503" s="135">
        <v>0</v>
      </c>
      <c r="AJ3503" s="202">
        <v>0</v>
      </c>
      <c r="AK3503" s="202">
        <v>0</v>
      </c>
      <c r="AL3503" s="203"/>
      <c r="AM3503" s="205">
        <v>0</v>
      </c>
      <c r="AN3503" s="119">
        <v>0</v>
      </c>
      <c r="AO3503" s="120">
        <v>0</v>
      </c>
      <c r="AP3503" s="39">
        <v>0</v>
      </c>
      <c r="AQ3503" s="141">
        <v>0</v>
      </c>
      <c r="AR3503" s="141">
        <v>0</v>
      </c>
      <c r="AS3503" s="143">
        <v>0</v>
      </c>
      <c r="AT3503" s="144">
        <v>0</v>
      </c>
      <c r="AU3503" s="141">
        <v>0</v>
      </c>
      <c r="AV3503" s="141">
        <v>0</v>
      </c>
      <c r="AW3503" s="143">
        <v>0</v>
      </c>
      <c r="AY3503" s="146"/>
      <c r="AZ3503" s="1403"/>
    </row>
    <row r="3504" spans="1:64" ht="12.75" customHeight="1" x14ac:dyDescent="0.25">
      <c r="A3504" s="15"/>
      <c r="C3504" s="122"/>
      <c r="D3504" s="123"/>
      <c r="F3504" s="125"/>
      <c r="G3504" s="126"/>
      <c r="H3504" s="35"/>
      <c r="I3504" s="36"/>
      <c r="J3504" s="37"/>
      <c r="K3504" s="198" t="s">
        <v>75</v>
      </c>
      <c r="L3504" s="199">
        <v>0</v>
      </c>
      <c r="M3504" s="200">
        <v>0</v>
      </c>
      <c r="N3504" s="201">
        <v>0</v>
      </c>
      <c r="O3504" s="202">
        <v>0</v>
      </c>
      <c r="P3504" s="202">
        <v>0</v>
      </c>
      <c r="Q3504" s="202">
        <v>0</v>
      </c>
      <c r="R3504" s="202">
        <v>0</v>
      </c>
      <c r="S3504" s="202">
        <v>0</v>
      </c>
      <c r="T3504" s="203"/>
      <c r="U3504" s="135">
        <v>0</v>
      </c>
      <c r="V3504" s="135">
        <v>0</v>
      </c>
      <c r="W3504" s="202">
        <v>0</v>
      </c>
      <c r="X3504" s="202">
        <v>0</v>
      </c>
      <c r="Y3504" s="203"/>
      <c r="Z3504" s="135">
        <v>0</v>
      </c>
      <c r="AA3504" s="204">
        <v>0</v>
      </c>
      <c r="AB3504" s="202">
        <v>0</v>
      </c>
      <c r="AC3504" s="202">
        <v>0</v>
      </c>
      <c r="AD3504" s="202">
        <v>0</v>
      </c>
      <c r="AE3504" s="202">
        <v>0</v>
      </c>
      <c r="AF3504" s="202">
        <v>0</v>
      </c>
      <c r="AG3504" s="203"/>
      <c r="AH3504" s="135">
        <v>0</v>
      </c>
      <c r="AI3504" s="135">
        <v>0</v>
      </c>
      <c r="AJ3504" s="202">
        <v>0</v>
      </c>
      <c r="AK3504" s="202">
        <v>0</v>
      </c>
      <c r="AL3504" s="203"/>
      <c r="AM3504" s="205">
        <v>0</v>
      </c>
      <c r="AN3504" s="119">
        <v>0</v>
      </c>
      <c r="AO3504" s="120">
        <v>0</v>
      </c>
      <c r="AP3504" s="39">
        <v>0</v>
      </c>
      <c r="AQ3504" s="141">
        <v>0</v>
      </c>
      <c r="AR3504" s="141">
        <v>0</v>
      </c>
      <c r="AS3504" s="143">
        <v>0</v>
      </c>
      <c r="AT3504" s="144">
        <v>0</v>
      </c>
      <c r="AU3504" s="141">
        <v>0</v>
      </c>
      <c r="AV3504" s="141">
        <v>0</v>
      </c>
      <c r="AW3504" s="143">
        <v>0</v>
      </c>
      <c r="AY3504" s="146"/>
      <c r="AZ3504" s="1403"/>
    </row>
    <row r="3505" spans="1:64" ht="12.75" customHeight="1" x14ac:dyDescent="0.25">
      <c r="A3505" s="15"/>
      <c r="C3505" s="122"/>
      <c r="D3505" s="123"/>
      <c r="F3505" s="125"/>
      <c r="G3505" s="126"/>
      <c r="H3505" s="35"/>
      <c r="I3505" s="36"/>
      <c r="J3505" s="37"/>
      <c r="K3505" s="206" t="s">
        <v>76</v>
      </c>
      <c r="L3505" s="199">
        <v>0</v>
      </c>
      <c r="M3505" s="200">
        <v>0</v>
      </c>
      <c r="N3505" s="201">
        <v>0</v>
      </c>
      <c r="O3505" s="202">
        <v>0</v>
      </c>
      <c r="P3505" s="202">
        <v>0</v>
      </c>
      <c r="Q3505" s="202">
        <v>0</v>
      </c>
      <c r="R3505" s="202">
        <v>0</v>
      </c>
      <c r="S3505" s="202">
        <v>0</v>
      </c>
      <c r="T3505" s="203"/>
      <c r="U3505" s="135">
        <v>0</v>
      </c>
      <c r="V3505" s="135">
        <v>0</v>
      </c>
      <c r="W3505" s="202">
        <v>0</v>
      </c>
      <c r="X3505" s="202">
        <v>0</v>
      </c>
      <c r="Y3505" s="203"/>
      <c r="Z3505" s="135">
        <v>0</v>
      </c>
      <c r="AA3505" s="204">
        <v>0</v>
      </c>
      <c r="AB3505" s="202">
        <v>0</v>
      </c>
      <c r="AC3505" s="202">
        <v>0</v>
      </c>
      <c r="AD3505" s="202">
        <v>0</v>
      </c>
      <c r="AE3505" s="202">
        <v>0</v>
      </c>
      <c r="AF3505" s="202">
        <v>0</v>
      </c>
      <c r="AG3505" s="203"/>
      <c r="AH3505" s="135">
        <v>0</v>
      </c>
      <c r="AI3505" s="135">
        <v>0</v>
      </c>
      <c r="AJ3505" s="202">
        <v>0</v>
      </c>
      <c r="AK3505" s="202">
        <v>0</v>
      </c>
      <c r="AL3505" s="203"/>
      <c r="AM3505" s="205">
        <v>0</v>
      </c>
      <c r="AN3505" s="119">
        <v>0</v>
      </c>
      <c r="AO3505" s="120">
        <v>0</v>
      </c>
      <c r="AP3505" s="39">
        <v>0</v>
      </c>
      <c r="AQ3505" s="141">
        <v>0</v>
      </c>
      <c r="AR3505" s="141">
        <v>0</v>
      </c>
      <c r="AS3505" s="143">
        <v>0</v>
      </c>
      <c r="AT3505" s="144">
        <v>0</v>
      </c>
      <c r="AU3505" s="141">
        <v>0</v>
      </c>
      <c r="AV3505" s="141">
        <v>0</v>
      </c>
      <c r="AW3505" s="143">
        <v>0</v>
      </c>
      <c r="AY3505" s="146"/>
      <c r="AZ3505" s="1403"/>
    </row>
    <row r="3506" spans="1:64" ht="12.75" customHeight="1" x14ac:dyDescent="0.25">
      <c r="A3506" s="15"/>
      <c r="C3506" s="122"/>
      <c r="D3506" s="123"/>
      <c r="F3506" s="125"/>
      <c r="G3506" s="126"/>
      <c r="H3506" s="35"/>
      <c r="I3506" s="36"/>
      <c r="J3506" s="37"/>
      <c r="K3506" s="206"/>
      <c r="L3506" s="199"/>
      <c r="M3506" s="200"/>
      <c r="N3506" s="201"/>
      <c r="O3506" s="202"/>
      <c r="P3506" s="202"/>
      <c r="Q3506" s="202"/>
      <c r="R3506" s="202"/>
      <c r="S3506" s="202"/>
      <c r="T3506" s="224"/>
      <c r="U3506" s="133"/>
      <c r="V3506" s="133"/>
      <c r="W3506" s="134"/>
      <c r="X3506" s="134"/>
      <c r="Y3506" s="224"/>
      <c r="Z3506" s="135"/>
      <c r="AA3506" s="204"/>
      <c r="AB3506" s="202"/>
      <c r="AC3506" s="202"/>
      <c r="AD3506" s="202"/>
      <c r="AE3506" s="202"/>
      <c r="AF3506" s="202"/>
      <c r="AG3506" s="224"/>
      <c r="AH3506" s="133"/>
      <c r="AI3506" s="133"/>
      <c r="AJ3506" s="134"/>
      <c r="AK3506" s="134"/>
      <c r="AL3506" s="224"/>
      <c r="AM3506" s="205"/>
      <c r="AN3506" s="119"/>
      <c r="AO3506" s="120"/>
      <c r="AP3506" s="39"/>
      <c r="AQ3506" s="141"/>
      <c r="AR3506" s="141"/>
      <c r="AS3506" s="143"/>
      <c r="AU3506" s="141"/>
      <c r="AV3506" s="141"/>
      <c r="AW3506" s="143"/>
      <c r="AY3506" s="146"/>
      <c r="AZ3506" s="1403"/>
    </row>
    <row r="3507" spans="1:64" ht="12.75" customHeight="1" x14ac:dyDescent="0.25">
      <c r="A3507" s="15"/>
      <c r="C3507" s="122"/>
      <c r="D3507" s="123"/>
      <c r="F3507" s="125"/>
      <c r="G3507" s="126"/>
      <c r="H3507" s="35"/>
      <c r="I3507" s="36"/>
      <c r="J3507" s="37"/>
      <c r="K3507" s="206"/>
      <c r="L3507" s="199"/>
      <c r="M3507" s="200"/>
      <c r="N3507" s="201"/>
      <c r="O3507" s="202"/>
      <c r="P3507" s="202"/>
      <c r="Q3507" s="202"/>
      <c r="R3507" s="202"/>
      <c r="S3507" s="202"/>
      <c r="T3507" s="224"/>
      <c r="U3507" s="133"/>
      <c r="V3507" s="133"/>
      <c r="W3507" s="134"/>
      <c r="X3507" s="134"/>
      <c r="Y3507" s="224"/>
      <c r="Z3507" s="135"/>
      <c r="AA3507" s="204"/>
      <c r="AB3507" s="202"/>
      <c r="AC3507" s="202"/>
      <c r="AD3507" s="202"/>
      <c r="AE3507" s="202"/>
      <c r="AF3507" s="202"/>
      <c r="AG3507" s="224"/>
      <c r="AH3507" s="133"/>
      <c r="AI3507" s="133"/>
      <c r="AJ3507" s="134"/>
      <c r="AK3507" s="134"/>
      <c r="AL3507" s="224"/>
      <c r="AM3507" s="205"/>
      <c r="AN3507" s="119"/>
      <c r="AO3507" s="120"/>
      <c r="AP3507" s="39"/>
      <c r="AQ3507" s="141"/>
      <c r="AR3507" s="141"/>
      <c r="AS3507" s="143"/>
      <c r="AU3507" s="141"/>
      <c r="AV3507" s="141"/>
      <c r="AW3507" s="143"/>
      <c r="AY3507" s="146"/>
      <c r="AZ3507" s="1403"/>
    </row>
    <row r="3508" spans="1:64" ht="12.75" customHeight="1" x14ac:dyDescent="0.25">
      <c r="A3508" s="15"/>
      <c r="C3508" s="122"/>
      <c r="D3508" s="123"/>
      <c r="F3508" s="125"/>
      <c r="G3508" s="126"/>
      <c r="H3508" s="35"/>
      <c r="I3508" s="36"/>
      <c r="J3508" s="37"/>
      <c r="K3508" s="116" t="s">
        <v>1297</v>
      </c>
      <c r="L3508" s="199"/>
      <c r="M3508" s="200"/>
      <c r="N3508" s="201"/>
      <c r="O3508" s="202"/>
      <c r="P3508" s="202"/>
      <c r="Q3508" s="202"/>
      <c r="R3508" s="202"/>
      <c r="S3508" s="202"/>
      <c r="T3508" s="224"/>
      <c r="U3508" s="138"/>
      <c r="V3508" s="138"/>
      <c r="W3508" s="139"/>
      <c r="X3508" s="139"/>
      <c r="Y3508" s="224"/>
      <c r="Z3508" s="210"/>
      <c r="AA3508" s="204"/>
      <c r="AB3508" s="202"/>
      <c r="AC3508" s="202"/>
      <c r="AD3508" s="202"/>
      <c r="AE3508" s="202"/>
      <c r="AF3508" s="202"/>
      <c r="AG3508" s="224"/>
      <c r="AH3508" s="138"/>
      <c r="AI3508" s="138"/>
      <c r="AJ3508" s="139"/>
      <c r="AK3508" s="139"/>
      <c r="AL3508" s="224"/>
      <c r="AM3508" s="140"/>
      <c r="AN3508" s="211"/>
      <c r="AO3508" s="212"/>
      <c r="AP3508" s="39"/>
      <c r="AQ3508" s="141"/>
      <c r="AR3508" s="141"/>
      <c r="AS3508" s="143"/>
      <c r="AU3508" s="141"/>
      <c r="AV3508" s="141"/>
      <c r="AW3508" s="143"/>
      <c r="AY3508" s="146"/>
      <c r="AZ3508" s="1403"/>
    </row>
    <row r="3509" spans="1:64" s="1421" customFormat="1" ht="20.399999999999999" x14ac:dyDescent="0.25">
      <c r="A3509" s="15"/>
      <c r="B3509" s="121"/>
      <c r="C3509" s="122"/>
      <c r="D3509" s="123"/>
      <c r="E3509" s="124"/>
      <c r="F3509" s="125"/>
      <c r="G3509" s="126"/>
      <c r="H3509" s="35"/>
      <c r="I3509" s="36"/>
      <c r="J3509" s="37"/>
      <c r="K3509" s="116" t="s">
        <v>1298</v>
      </c>
      <c r="L3509" s="199"/>
      <c r="M3509" s="200"/>
      <c r="N3509" s="201"/>
      <c r="O3509" s="202"/>
      <c r="P3509" s="202"/>
      <c r="Q3509" s="202"/>
      <c r="R3509" s="202"/>
      <c r="S3509" s="202"/>
      <c r="T3509" s="224"/>
      <c r="U3509" s="138"/>
      <c r="V3509" s="138"/>
      <c r="W3509" s="139"/>
      <c r="X3509" s="139"/>
      <c r="Y3509" s="224"/>
      <c r="Z3509" s="210"/>
      <c r="AA3509" s="204"/>
      <c r="AB3509" s="202"/>
      <c r="AC3509" s="202"/>
      <c r="AD3509" s="202"/>
      <c r="AE3509" s="202"/>
      <c r="AF3509" s="202"/>
      <c r="AG3509" s="224"/>
      <c r="AH3509" s="138"/>
      <c r="AI3509" s="138"/>
      <c r="AJ3509" s="139"/>
      <c r="AK3509" s="139"/>
      <c r="AL3509" s="224"/>
      <c r="AM3509" s="140"/>
      <c r="AN3509" s="211"/>
      <c r="AO3509" s="212"/>
      <c r="AP3509" s="39"/>
      <c r="AQ3509" s="141"/>
      <c r="AR3509" s="141"/>
      <c r="AS3509" s="143"/>
      <c r="AT3509" s="144"/>
      <c r="AU3509" s="141"/>
      <c r="AV3509" s="141"/>
      <c r="AW3509" s="143"/>
      <c r="AX3509"/>
      <c r="AY3509" s="146"/>
      <c r="AZ3509" s="1403"/>
      <c r="BA3509"/>
      <c r="BB3509"/>
      <c r="BC3509"/>
      <c r="BD3509"/>
      <c r="BE3509"/>
      <c r="BF3509"/>
      <c r="BG3509"/>
      <c r="BH3509"/>
      <c r="BI3509"/>
      <c r="BJ3509"/>
      <c r="BK3509"/>
      <c r="BL3509"/>
    </row>
    <row r="3510" spans="1:64" s="197" customFormat="1" ht="12.75" customHeight="1" x14ac:dyDescent="0.25">
      <c r="A3510" s="15"/>
      <c r="B3510" s="121"/>
      <c r="C3510" s="122"/>
      <c r="D3510" s="123"/>
      <c r="E3510" s="124"/>
      <c r="F3510" s="125"/>
      <c r="G3510" s="126"/>
      <c r="H3510" s="35"/>
      <c r="I3510" s="36"/>
      <c r="J3510" s="37"/>
      <c r="K3510" s="244"/>
      <c r="L3510" s="199"/>
      <c r="M3510" s="200"/>
      <c r="N3510" s="201"/>
      <c r="O3510" s="202"/>
      <c r="P3510" s="202"/>
      <c r="Q3510" s="202"/>
      <c r="R3510" s="202"/>
      <c r="S3510" s="202"/>
      <c r="T3510" s="224"/>
      <c r="U3510" s="138"/>
      <c r="V3510" s="138"/>
      <c r="W3510" s="139"/>
      <c r="X3510" s="139"/>
      <c r="Y3510" s="224"/>
      <c r="Z3510" s="210"/>
      <c r="AA3510" s="204"/>
      <c r="AB3510" s="202"/>
      <c r="AC3510" s="202"/>
      <c r="AD3510" s="202"/>
      <c r="AE3510" s="202"/>
      <c r="AF3510" s="202"/>
      <c r="AG3510" s="224"/>
      <c r="AH3510" s="138"/>
      <c r="AI3510" s="138"/>
      <c r="AJ3510" s="139"/>
      <c r="AK3510" s="139"/>
      <c r="AL3510" s="224"/>
      <c r="AM3510" s="140"/>
      <c r="AN3510" s="211"/>
      <c r="AO3510" s="212"/>
      <c r="AP3510" s="39"/>
      <c r="AQ3510" s="141"/>
      <c r="AR3510" s="141"/>
      <c r="AS3510" s="143"/>
      <c r="AT3510" s="144"/>
      <c r="AU3510" s="141"/>
      <c r="AV3510" s="141"/>
      <c r="AW3510" s="143"/>
      <c r="AX3510"/>
      <c r="AY3510" s="146"/>
      <c r="AZ3510" s="1403"/>
      <c r="BA3510" s="12"/>
      <c r="BB3510" s="12"/>
      <c r="BC3510" s="12"/>
      <c r="BD3510" s="12"/>
      <c r="BE3510" s="12"/>
      <c r="BF3510" s="12"/>
      <c r="BG3510" s="12"/>
      <c r="BH3510" s="12"/>
      <c r="BI3510" s="12"/>
      <c r="BJ3510" s="12"/>
      <c r="BK3510" s="12"/>
      <c r="BL3510" s="12"/>
    </row>
    <row r="3511" spans="1:64" ht="35.1" customHeight="1" x14ac:dyDescent="0.25">
      <c r="A3511" s="15" t="s">
        <v>3501</v>
      </c>
      <c r="B3511" s="225">
        <v>17</v>
      </c>
      <c r="C3511" s="122" t="s">
        <v>1280</v>
      </c>
      <c r="D3511" s="123">
        <v>1000</v>
      </c>
      <c r="E3511" s="226"/>
      <c r="F3511" s="122">
        <v>16</v>
      </c>
      <c r="G3511" s="126">
        <v>1</v>
      </c>
      <c r="H3511" s="35" t="str">
        <f t="shared" si="2671"/>
        <v>093</v>
      </c>
      <c r="I3511" s="36">
        <v>83432000</v>
      </c>
      <c r="J3511" s="37" t="s">
        <v>3981</v>
      </c>
      <c r="K3511" s="244" t="s">
        <v>3982</v>
      </c>
      <c r="L3511" s="199">
        <v>172165</v>
      </c>
      <c r="M3511" s="200">
        <v>172165</v>
      </c>
      <c r="N3511" s="130"/>
      <c r="O3511" s="131"/>
      <c r="P3511" s="131"/>
      <c r="Q3511" s="131"/>
      <c r="R3511" s="131"/>
      <c r="S3511" s="131"/>
      <c r="T3511" s="132" t="str">
        <f t="shared" ref="T3511:T3527" si="2693">IF(SUM(N3511:S3511)=U3511,"OK",SUM(N3511:S3511)-U3511)</f>
        <v>OK</v>
      </c>
      <c r="U3511" s="138"/>
      <c r="V3511" s="138"/>
      <c r="W3511" s="139"/>
      <c r="X3511" s="139"/>
      <c r="Y3511" s="132" t="str">
        <f t="shared" ref="Y3511:Y3527" si="2694">IF(SUM(W3511:X3511)=Z3511,"OK",SUM(W3511:X3511)-Z3511)</f>
        <v>OK</v>
      </c>
      <c r="Z3511" s="210"/>
      <c r="AA3511" s="204"/>
      <c r="AB3511" s="202"/>
      <c r="AC3511" s="202"/>
      <c r="AD3511" s="202"/>
      <c r="AE3511" s="202"/>
      <c r="AF3511" s="202"/>
      <c r="AG3511" s="132" t="str">
        <f t="shared" ref="AG3511:AG3527" si="2695">IF(SUM(AA3511:AF3511)=AH3511,"OK",SUM(AA3511:AF3511)-AH3511)</f>
        <v>OK</v>
      </c>
      <c r="AH3511" s="138"/>
      <c r="AI3511" s="138"/>
      <c r="AJ3511" s="139"/>
      <c r="AK3511" s="139"/>
      <c r="AL3511" s="132" t="str">
        <f t="shared" ref="AL3511:AL3527" si="2696">IF(SUM(AJ3511:AK3511)=AM3511,"OK",SUM(AJ3511:AK3511)-AM3511)</f>
        <v>OK</v>
      </c>
      <c r="AM3511" s="140"/>
      <c r="AN3511" s="119">
        <f t="shared" ref="AN3511:AN3527" si="2697">L3511+U3511+V3511+Z3511</f>
        <v>172165</v>
      </c>
      <c r="AO3511" s="120">
        <f t="shared" ref="AO3511:AO3527" si="2698">M3511+AH3511+AI3511+AM3511</f>
        <v>172165</v>
      </c>
      <c r="AP3511" s="39">
        <f t="shared" ref="AP3511:AP3527" si="2699">L3511</f>
        <v>172165</v>
      </c>
      <c r="AQ3511" s="141">
        <f t="shared" ref="AQ3511:AQ3527" si="2700">AN3511</f>
        <v>172165</v>
      </c>
      <c r="AR3511" s="141">
        <f>AQ3511-AP3511</f>
        <v>0</v>
      </c>
      <c r="AS3511" s="143">
        <f>AR3511/AP3511</f>
        <v>0</v>
      </c>
      <c r="AT3511" s="144">
        <f t="shared" ref="AT3511:AT3527" si="2701">M3511</f>
        <v>172165</v>
      </c>
      <c r="AU3511" s="141">
        <f>AO3511</f>
        <v>172165</v>
      </c>
      <c r="AV3511" s="141">
        <f>AU3511-AT3511</f>
        <v>0</v>
      </c>
      <c r="AW3511" s="143">
        <f>AV3511/AT3511</f>
        <v>0</v>
      </c>
      <c r="AY3511" s="146" t="str">
        <f t="shared" ref="AY3511:AY3527" si="2702">RIGHT(LEFT(I3511,3),2)&amp;"."&amp;RIGHT(LEFT(I3511,5),2)</f>
        <v>34.32</v>
      </c>
      <c r="AZ3511" s="1403" t="b">
        <f>COUNTIF('[1]Codes SEC'!$B$2:$B$250,Ministres!AY3511)&gt;0</f>
        <v>1</v>
      </c>
    </row>
    <row r="3512" spans="1:64" ht="35.1" customHeight="1" x14ac:dyDescent="0.25">
      <c r="A3512" s="15" t="s">
        <v>3501</v>
      </c>
      <c r="B3512" s="225">
        <v>17</v>
      </c>
      <c r="C3512" s="122" t="s">
        <v>1280</v>
      </c>
      <c r="D3512" s="123">
        <v>1000</v>
      </c>
      <c r="E3512" s="226"/>
      <c r="F3512" s="122">
        <v>1</v>
      </c>
      <c r="G3512" s="126" t="s">
        <v>1210</v>
      </c>
      <c r="H3512" s="35" t="str">
        <f t="shared" si="2671"/>
        <v>093</v>
      </c>
      <c r="I3512" s="36" t="s">
        <v>121</v>
      </c>
      <c r="J3512" s="37" t="s">
        <v>3983</v>
      </c>
      <c r="K3512" s="244" t="s">
        <v>3984</v>
      </c>
      <c r="L3512" s="199">
        <v>36543</v>
      </c>
      <c r="M3512" s="200">
        <v>36543</v>
      </c>
      <c r="N3512" s="130"/>
      <c r="O3512" s="131"/>
      <c r="P3512" s="131"/>
      <c r="Q3512" s="131"/>
      <c r="R3512" s="131"/>
      <c r="S3512" s="131"/>
      <c r="T3512" s="132" t="str">
        <f t="shared" si="2693"/>
        <v>OK</v>
      </c>
      <c r="U3512" s="138"/>
      <c r="V3512" s="138"/>
      <c r="W3512" s="139"/>
      <c r="X3512" s="139"/>
      <c r="Y3512" s="132" t="str">
        <f t="shared" si="2694"/>
        <v>OK</v>
      </c>
      <c r="Z3512" s="210"/>
      <c r="AA3512" s="204"/>
      <c r="AB3512" s="202"/>
      <c r="AC3512" s="202"/>
      <c r="AD3512" s="202"/>
      <c r="AE3512" s="202"/>
      <c r="AF3512" s="202"/>
      <c r="AG3512" s="132" t="str">
        <f t="shared" si="2695"/>
        <v>OK</v>
      </c>
      <c r="AH3512" s="138"/>
      <c r="AI3512" s="138"/>
      <c r="AJ3512" s="139"/>
      <c r="AK3512" s="139"/>
      <c r="AL3512" s="132" t="str">
        <f t="shared" si="2696"/>
        <v>OK</v>
      </c>
      <c r="AM3512" s="140"/>
      <c r="AN3512" s="119">
        <f t="shared" si="2697"/>
        <v>36543</v>
      </c>
      <c r="AO3512" s="120">
        <f t="shared" si="2698"/>
        <v>36543</v>
      </c>
      <c r="AP3512" s="39">
        <f t="shared" si="2699"/>
        <v>36543</v>
      </c>
      <c r="AQ3512" s="141">
        <f t="shared" si="2700"/>
        <v>36543</v>
      </c>
      <c r="AR3512" s="141">
        <f>AQ3512-AP3512</f>
        <v>0</v>
      </c>
      <c r="AS3512" s="143">
        <f>AR3512/AP3512</f>
        <v>0</v>
      </c>
      <c r="AT3512" s="144">
        <f t="shared" si="2701"/>
        <v>36543</v>
      </c>
      <c r="AU3512" s="141">
        <f>AO3512</f>
        <v>36543</v>
      </c>
      <c r="AV3512" s="141">
        <f>AU3512-AT3512</f>
        <v>0</v>
      </c>
      <c r="AW3512" s="143">
        <f>AV3512/AT3512</f>
        <v>0</v>
      </c>
      <c r="AY3512" s="146" t="str">
        <f t="shared" si="2702"/>
        <v>41.40</v>
      </c>
      <c r="AZ3512" s="1403" t="b">
        <f>COUNTIF('[1]Codes SEC'!$B$2:$B$250,Ministres!AY3512)&gt;0</f>
        <v>1</v>
      </c>
    </row>
    <row r="3513" spans="1:64" ht="35.1" customHeight="1" x14ac:dyDescent="0.25">
      <c r="A3513" s="15" t="s">
        <v>3501</v>
      </c>
      <c r="B3513" s="225">
        <v>17</v>
      </c>
      <c r="C3513" s="122" t="s">
        <v>1280</v>
      </c>
      <c r="D3513" s="123">
        <v>1000</v>
      </c>
      <c r="E3513" s="226"/>
      <c r="F3513" s="1067">
        <v>3</v>
      </c>
      <c r="G3513" s="126">
        <v>1</v>
      </c>
      <c r="H3513" s="35" t="str">
        <f t="shared" si="2671"/>
        <v>093</v>
      </c>
      <c r="I3513" s="36" t="s">
        <v>121</v>
      </c>
      <c r="J3513" s="37" t="s">
        <v>3985</v>
      </c>
      <c r="K3513" s="244" t="s">
        <v>3986</v>
      </c>
      <c r="L3513" s="232">
        <v>11000</v>
      </c>
      <c r="M3513" s="233">
        <v>11000</v>
      </c>
      <c r="N3513" s="130"/>
      <c r="O3513" s="131"/>
      <c r="P3513" s="131"/>
      <c r="Q3513" s="131"/>
      <c r="R3513" s="131"/>
      <c r="S3513" s="131"/>
      <c r="T3513" s="132" t="str">
        <f t="shared" si="2693"/>
        <v>OK</v>
      </c>
      <c r="U3513" s="138"/>
      <c r="V3513" s="138"/>
      <c r="W3513" s="139"/>
      <c r="X3513" s="139"/>
      <c r="Y3513" s="132" t="str">
        <f t="shared" si="2694"/>
        <v>OK</v>
      </c>
      <c r="Z3513" s="210"/>
      <c r="AA3513" s="204"/>
      <c r="AB3513" s="202"/>
      <c r="AC3513" s="202"/>
      <c r="AD3513" s="202"/>
      <c r="AE3513" s="202"/>
      <c r="AF3513" s="202"/>
      <c r="AG3513" s="132" t="str">
        <f t="shared" si="2695"/>
        <v>OK</v>
      </c>
      <c r="AH3513" s="138"/>
      <c r="AI3513" s="138"/>
      <c r="AJ3513" s="139"/>
      <c r="AK3513" s="139"/>
      <c r="AL3513" s="132" t="str">
        <f t="shared" si="2696"/>
        <v>OK</v>
      </c>
      <c r="AM3513" s="140"/>
      <c r="AN3513" s="119">
        <f t="shared" si="2697"/>
        <v>11000</v>
      </c>
      <c r="AO3513" s="120">
        <f t="shared" si="2698"/>
        <v>11000</v>
      </c>
      <c r="AP3513" s="39">
        <f t="shared" si="2699"/>
        <v>11000</v>
      </c>
      <c r="AQ3513" s="141">
        <f t="shared" si="2700"/>
        <v>11000</v>
      </c>
      <c r="AR3513" s="142">
        <f t="shared" ref="AR3513:AR3527" si="2703">AQ3513-AP3513</f>
        <v>0</v>
      </c>
      <c r="AS3513" s="143">
        <f t="shared" ref="AS3513:AS3527" si="2704">AR3513/AP3513</f>
        <v>0</v>
      </c>
      <c r="AT3513" s="144">
        <f t="shared" si="2701"/>
        <v>11000</v>
      </c>
      <c r="AU3513" s="141">
        <f t="shared" ref="AU3513:AU3527" si="2705">AO3513</f>
        <v>11000</v>
      </c>
      <c r="AV3513" s="142">
        <f t="shared" ref="AV3513:AV3527" si="2706">AU3513-AT3513</f>
        <v>0</v>
      </c>
      <c r="AW3513" s="143">
        <f t="shared" ref="AW3513:AW3527" si="2707">AV3513/AT3513</f>
        <v>0</v>
      </c>
      <c r="AY3513" s="146" t="str">
        <f t="shared" si="2702"/>
        <v>41.40</v>
      </c>
      <c r="AZ3513" s="1403" t="b">
        <f>COUNTIF('[1]Codes SEC'!$B$2:$B$250,Ministres!AY3513)&gt;0</f>
        <v>1</v>
      </c>
    </row>
    <row r="3514" spans="1:64" ht="35.1" customHeight="1" x14ac:dyDescent="0.25">
      <c r="A3514" s="15" t="s">
        <v>3501</v>
      </c>
      <c r="B3514" s="225">
        <v>17</v>
      </c>
      <c r="C3514" s="122" t="s">
        <v>1280</v>
      </c>
      <c r="D3514" s="123">
        <v>1000</v>
      </c>
      <c r="E3514" s="226"/>
      <c r="F3514" s="122">
        <v>3</v>
      </c>
      <c r="G3514" s="126">
        <v>1</v>
      </c>
      <c r="H3514" s="35" t="str">
        <f t="shared" si="2671"/>
        <v>093</v>
      </c>
      <c r="I3514" s="36" t="s">
        <v>121</v>
      </c>
      <c r="J3514" s="37" t="s">
        <v>3987</v>
      </c>
      <c r="K3514" s="244" t="s">
        <v>3988</v>
      </c>
      <c r="L3514" s="128">
        <v>14000</v>
      </c>
      <c r="M3514" s="129">
        <v>14000</v>
      </c>
      <c r="N3514" s="130"/>
      <c r="O3514" s="131"/>
      <c r="P3514" s="131"/>
      <c r="Q3514" s="131"/>
      <c r="R3514" s="131"/>
      <c r="S3514" s="131"/>
      <c r="T3514" s="132" t="str">
        <f t="shared" si="2693"/>
        <v>OK</v>
      </c>
      <c r="U3514" s="138"/>
      <c r="V3514" s="138"/>
      <c r="W3514" s="139"/>
      <c r="X3514" s="139"/>
      <c r="Y3514" s="132" t="str">
        <f t="shared" si="2694"/>
        <v>OK</v>
      </c>
      <c r="Z3514" s="210"/>
      <c r="AA3514" s="204"/>
      <c r="AB3514" s="202"/>
      <c r="AC3514" s="202"/>
      <c r="AD3514" s="202"/>
      <c r="AE3514" s="202"/>
      <c r="AF3514" s="202"/>
      <c r="AG3514" s="132" t="str">
        <f t="shared" si="2695"/>
        <v>OK</v>
      </c>
      <c r="AH3514" s="138"/>
      <c r="AI3514" s="138"/>
      <c r="AJ3514" s="139"/>
      <c r="AK3514" s="139"/>
      <c r="AL3514" s="132" t="str">
        <f t="shared" si="2696"/>
        <v>OK</v>
      </c>
      <c r="AM3514" s="140"/>
      <c r="AN3514" s="119">
        <f t="shared" si="2697"/>
        <v>14000</v>
      </c>
      <c r="AO3514" s="120">
        <f t="shared" si="2698"/>
        <v>14000</v>
      </c>
      <c r="AP3514" s="39">
        <f t="shared" si="2699"/>
        <v>14000</v>
      </c>
      <c r="AQ3514" s="141">
        <f t="shared" si="2700"/>
        <v>14000</v>
      </c>
      <c r="AR3514" s="142">
        <f t="shared" si="2703"/>
        <v>0</v>
      </c>
      <c r="AS3514" s="143">
        <f t="shared" si="2704"/>
        <v>0</v>
      </c>
      <c r="AT3514" s="144">
        <f t="shared" si="2701"/>
        <v>14000</v>
      </c>
      <c r="AU3514" s="141">
        <f t="shared" si="2705"/>
        <v>14000</v>
      </c>
      <c r="AV3514" s="142">
        <f t="shared" si="2706"/>
        <v>0</v>
      </c>
      <c r="AW3514" s="143">
        <f t="shared" si="2707"/>
        <v>0</v>
      </c>
      <c r="AY3514" s="146" t="str">
        <f t="shared" si="2702"/>
        <v>41.40</v>
      </c>
      <c r="AZ3514" s="1403" t="b">
        <f>COUNTIF('[1]Codes SEC'!$B$2:$B$250,Ministres!AY3514)&gt;0</f>
        <v>1</v>
      </c>
    </row>
    <row r="3515" spans="1:64" ht="35.1" customHeight="1" x14ac:dyDescent="0.25">
      <c r="A3515" s="15" t="s">
        <v>3501</v>
      </c>
      <c r="B3515" s="225">
        <v>17</v>
      </c>
      <c r="C3515" s="122" t="s">
        <v>1280</v>
      </c>
      <c r="D3515" s="123">
        <v>1000</v>
      </c>
      <c r="E3515" s="226"/>
      <c r="F3515" s="122">
        <v>1</v>
      </c>
      <c r="G3515" s="126">
        <v>3</v>
      </c>
      <c r="H3515" s="35" t="str">
        <f t="shared" si="2671"/>
        <v>093</v>
      </c>
      <c r="I3515" s="36" t="s">
        <v>121</v>
      </c>
      <c r="J3515" s="37" t="s">
        <v>3989</v>
      </c>
      <c r="K3515" s="244" t="s">
        <v>3990</v>
      </c>
      <c r="L3515" s="199">
        <v>91940</v>
      </c>
      <c r="M3515" s="200">
        <v>91940</v>
      </c>
      <c r="N3515" s="130"/>
      <c r="O3515" s="131"/>
      <c r="P3515" s="131"/>
      <c r="Q3515" s="131"/>
      <c r="R3515" s="131"/>
      <c r="S3515" s="131"/>
      <c r="T3515" s="132" t="str">
        <f t="shared" si="2693"/>
        <v>OK</v>
      </c>
      <c r="U3515" s="138"/>
      <c r="V3515" s="138"/>
      <c r="W3515" s="139"/>
      <c r="X3515" s="139"/>
      <c r="Y3515" s="132" t="str">
        <f t="shared" si="2694"/>
        <v>OK</v>
      </c>
      <c r="Z3515" s="210"/>
      <c r="AA3515" s="204"/>
      <c r="AB3515" s="202"/>
      <c r="AC3515" s="202"/>
      <c r="AD3515" s="202"/>
      <c r="AE3515" s="202"/>
      <c r="AF3515" s="202"/>
      <c r="AG3515" s="132" t="str">
        <f t="shared" si="2695"/>
        <v>OK</v>
      </c>
      <c r="AH3515" s="138"/>
      <c r="AI3515" s="138"/>
      <c r="AJ3515" s="139"/>
      <c r="AK3515" s="139"/>
      <c r="AL3515" s="132" t="str">
        <f t="shared" si="2696"/>
        <v>OK</v>
      </c>
      <c r="AM3515" s="140"/>
      <c r="AN3515" s="119">
        <f t="shared" si="2697"/>
        <v>91940</v>
      </c>
      <c r="AO3515" s="120">
        <f t="shared" si="2698"/>
        <v>91940</v>
      </c>
      <c r="AP3515" s="39">
        <f t="shared" si="2699"/>
        <v>91940</v>
      </c>
      <c r="AQ3515" s="141">
        <f t="shared" si="2700"/>
        <v>91940</v>
      </c>
      <c r="AR3515" s="141">
        <f t="shared" si="2703"/>
        <v>0</v>
      </c>
      <c r="AS3515" s="143">
        <f t="shared" si="2704"/>
        <v>0</v>
      </c>
      <c r="AT3515" s="144">
        <f t="shared" si="2701"/>
        <v>91940</v>
      </c>
      <c r="AU3515" s="141">
        <f t="shared" si="2705"/>
        <v>91940</v>
      </c>
      <c r="AV3515" s="141">
        <f t="shared" si="2706"/>
        <v>0</v>
      </c>
      <c r="AW3515" s="143">
        <f t="shared" si="2707"/>
        <v>0</v>
      </c>
      <c r="AY3515" s="146" t="str">
        <f t="shared" si="2702"/>
        <v>41.40</v>
      </c>
      <c r="AZ3515" s="1403" t="b">
        <f>COUNTIF('[1]Codes SEC'!$B$2:$B$250,Ministres!AY3515)&gt;0</f>
        <v>1</v>
      </c>
    </row>
    <row r="3516" spans="1:64" ht="35.1" customHeight="1" x14ac:dyDescent="0.25">
      <c r="A3516" s="15" t="s">
        <v>3501</v>
      </c>
      <c r="B3516" s="225">
        <v>17</v>
      </c>
      <c r="C3516" s="122" t="s">
        <v>1280</v>
      </c>
      <c r="D3516" s="123">
        <v>1000</v>
      </c>
      <c r="E3516" s="226"/>
      <c r="F3516" s="122">
        <v>16</v>
      </c>
      <c r="G3516" s="126">
        <v>3</v>
      </c>
      <c r="H3516" s="35" t="str">
        <f t="shared" si="2671"/>
        <v>093</v>
      </c>
      <c r="I3516" s="36" t="s">
        <v>121</v>
      </c>
      <c r="J3516" s="37" t="s">
        <v>3991</v>
      </c>
      <c r="K3516" s="244" t="s">
        <v>3992</v>
      </c>
      <c r="L3516" s="199">
        <v>1713353</v>
      </c>
      <c r="M3516" s="200">
        <v>1713353</v>
      </c>
      <c r="N3516" s="130"/>
      <c r="O3516" s="131"/>
      <c r="P3516" s="131"/>
      <c r="Q3516" s="131"/>
      <c r="R3516" s="131"/>
      <c r="S3516" s="131"/>
      <c r="T3516" s="132" t="str">
        <f t="shared" si="2693"/>
        <v>OK</v>
      </c>
      <c r="U3516" s="138"/>
      <c r="V3516" s="138"/>
      <c r="W3516" s="139"/>
      <c r="X3516" s="139"/>
      <c r="Y3516" s="132" t="str">
        <f t="shared" si="2694"/>
        <v>OK</v>
      </c>
      <c r="Z3516" s="210"/>
      <c r="AA3516" s="204"/>
      <c r="AB3516" s="202"/>
      <c r="AC3516" s="202"/>
      <c r="AD3516" s="202"/>
      <c r="AE3516" s="202"/>
      <c r="AF3516" s="202"/>
      <c r="AG3516" s="132" t="str">
        <f t="shared" si="2695"/>
        <v>OK</v>
      </c>
      <c r="AH3516" s="138"/>
      <c r="AI3516" s="138"/>
      <c r="AJ3516" s="139"/>
      <c r="AK3516" s="139"/>
      <c r="AL3516" s="132" t="str">
        <f t="shared" si="2696"/>
        <v>OK</v>
      </c>
      <c r="AM3516" s="140"/>
      <c r="AN3516" s="119">
        <f t="shared" si="2697"/>
        <v>1713353</v>
      </c>
      <c r="AO3516" s="120">
        <f t="shared" si="2698"/>
        <v>1713353</v>
      </c>
      <c r="AP3516" s="39">
        <f t="shared" si="2699"/>
        <v>1713353</v>
      </c>
      <c r="AQ3516" s="141">
        <f t="shared" si="2700"/>
        <v>1713353</v>
      </c>
      <c r="AR3516" s="141">
        <f t="shared" si="2703"/>
        <v>0</v>
      </c>
      <c r="AS3516" s="143">
        <f t="shared" si="2704"/>
        <v>0</v>
      </c>
      <c r="AT3516" s="144">
        <f t="shared" si="2701"/>
        <v>1713353</v>
      </c>
      <c r="AU3516" s="141">
        <f t="shared" si="2705"/>
        <v>1713353</v>
      </c>
      <c r="AV3516" s="141">
        <f t="shared" si="2706"/>
        <v>0</v>
      </c>
      <c r="AW3516" s="143">
        <f t="shared" si="2707"/>
        <v>0</v>
      </c>
      <c r="AY3516" s="146" t="str">
        <f t="shared" si="2702"/>
        <v>41.40</v>
      </c>
      <c r="AZ3516" s="1403" t="b">
        <f>COUNTIF('[1]Codes SEC'!$B$2:$B$250,Ministres!AY3516)&gt;0</f>
        <v>1</v>
      </c>
    </row>
    <row r="3517" spans="1:64" ht="35.1" customHeight="1" x14ac:dyDescent="0.25">
      <c r="A3517" s="15" t="s">
        <v>3501</v>
      </c>
      <c r="B3517" s="225">
        <v>17</v>
      </c>
      <c r="C3517" s="122" t="s">
        <v>1280</v>
      </c>
      <c r="D3517" s="123">
        <v>1000</v>
      </c>
      <c r="E3517" s="226"/>
      <c r="F3517" s="122">
        <v>1</v>
      </c>
      <c r="G3517" s="126">
        <v>3</v>
      </c>
      <c r="H3517" s="35" t="str">
        <f t="shared" si="2671"/>
        <v>093</v>
      </c>
      <c r="I3517" s="36" t="s">
        <v>121</v>
      </c>
      <c r="J3517" s="37" t="s">
        <v>3993</v>
      </c>
      <c r="K3517" s="244" t="s">
        <v>3994</v>
      </c>
      <c r="L3517" s="199">
        <v>1813649</v>
      </c>
      <c r="M3517" s="200">
        <v>1813649</v>
      </c>
      <c r="N3517" s="130"/>
      <c r="O3517" s="131"/>
      <c r="P3517" s="131"/>
      <c r="Q3517" s="131"/>
      <c r="R3517" s="131"/>
      <c r="S3517" s="131"/>
      <c r="T3517" s="132" t="str">
        <f t="shared" si="2693"/>
        <v>OK</v>
      </c>
      <c r="U3517" s="138"/>
      <c r="V3517" s="138"/>
      <c r="W3517" s="139"/>
      <c r="X3517" s="139"/>
      <c r="Y3517" s="132" t="str">
        <f t="shared" si="2694"/>
        <v>OK</v>
      </c>
      <c r="Z3517" s="210"/>
      <c r="AA3517" s="204"/>
      <c r="AB3517" s="202"/>
      <c r="AC3517" s="202"/>
      <c r="AD3517" s="202"/>
      <c r="AE3517" s="202"/>
      <c r="AF3517" s="202"/>
      <c r="AG3517" s="132" t="str">
        <f t="shared" si="2695"/>
        <v>OK</v>
      </c>
      <c r="AH3517" s="138"/>
      <c r="AI3517" s="138"/>
      <c r="AJ3517" s="139"/>
      <c r="AK3517" s="139"/>
      <c r="AL3517" s="132" t="str">
        <f t="shared" si="2696"/>
        <v>OK</v>
      </c>
      <c r="AM3517" s="140"/>
      <c r="AN3517" s="119">
        <f t="shared" si="2697"/>
        <v>1813649</v>
      </c>
      <c r="AO3517" s="120">
        <f t="shared" si="2698"/>
        <v>1813649</v>
      </c>
      <c r="AP3517" s="39">
        <f t="shared" si="2699"/>
        <v>1813649</v>
      </c>
      <c r="AQ3517" s="141">
        <f t="shared" si="2700"/>
        <v>1813649</v>
      </c>
      <c r="AR3517" s="141">
        <f t="shared" si="2703"/>
        <v>0</v>
      </c>
      <c r="AS3517" s="143">
        <f t="shared" si="2704"/>
        <v>0</v>
      </c>
      <c r="AT3517" s="144">
        <f t="shared" si="2701"/>
        <v>1813649</v>
      </c>
      <c r="AU3517" s="141">
        <f t="shared" si="2705"/>
        <v>1813649</v>
      </c>
      <c r="AV3517" s="141">
        <f t="shared" si="2706"/>
        <v>0</v>
      </c>
      <c r="AW3517" s="143">
        <f t="shared" si="2707"/>
        <v>0</v>
      </c>
      <c r="AY3517" s="146" t="str">
        <f t="shared" si="2702"/>
        <v>41.40</v>
      </c>
      <c r="AZ3517" s="1403" t="b">
        <f>COUNTIF('[1]Codes SEC'!$B$2:$B$250,Ministres!AY3517)&gt;0</f>
        <v>1</v>
      </c>
    </row>
    <row r="3518" spans="1:64" ht="35.1" customHeight="1" x14ac:dyDescent="0.25">
      <c r="A3518" s="15" t="s">
        <v>3501</v>
      </c>
      <c r="B3518" s="225">
        <v>17</v>
      </c>
      <c r="C3518" s="122" t="s">
        <v>1280</v>
      </c>
      <c r="D3518" s="123">
        <v>1000</v>
      </c>
      <c r="E3518" s="226"/>
      <c r="F3518" s="122">
        <v>12</v>
      </c>
      <c r="G3518" s="126">
        <v>3</v>
      </c>
      <c r="H3518" s="35" t="str">
        <f t="shared" si="2671"/>
        <v>093</v>
      </c>
      <c r="I3518" s="36" t="s">
        <v>121</v>
      </c>
      <c r="J3518" s="37" t="s">
        <v>3995</v>
      </c>
      <c r="K3518" s="244" t="s">
        <v>3996</v>
      </c>
      <c r="L3518" s="199">
        <v>32719</v>
      </c>
      <c r="M3518" s="200">
        <v>32719</v>
      </c>
      <c r="N3518" s="130"/>
      <c r="O3518" s="131"/>
      <c r="P3518" s="131"/>
      <c r="Q3518" s="131"/>
      <c r="R3518" s="131"/>
      <c r="S3518" s="131"/>
      <c r="T3518" s="132" t="str">
        <f t="shared" si="2693"/>
        <v>OK</v>
      </c>
      <c r="U3518" s="138"/>
      <c r="V3518" s="138"/>
      <c r="W3518" s="139"/>
      <c r="X3518" s="139"/>
      <c r="Y3518" s="132" t="str">
        <f t="shared" si="2694"/>
        <v>OK</v>
      </c>
      <c r="Z3518" s="210"/>
      <c r="AA3518" s="204"/>
      <c r="AB3518" s="202"/>
      <c r="AC3518" s="202"/>
      <c r="AD3518" s="202"/>
      <c r="AE3518" s="202"/>
      <c r="AF3518" s="202"/>
      <c r="AG3518" s="132" t="str">
        <f t="shared" si="2695"/>
        <v>OK</v>
      </c>
      <c r="AH3518" s="138"/>
      <c r="AI3518" s="138"/>
      <c r="AJ3518" s="139"/>
      <c r="AK3518" s="139"/>
      <c r="AL3518" s="132" t="str">
        <f t="shared" si="2696"/>
        <v>OK</v>
      </c>
      <c r="AM3518" s="140"/>
      <c r="AN3518" s="119">
        <f t="shared" si="2697"/>
        <v>32719</v>
      </c>
      <c r="AO3518" s="120">
        <f t="shared" si="2698"/>
        <v>32719</v>
      </c>
      <c r="AP3518" s="39">
        <f t="shared" si="2699"/>
        <v>32719</v>
      </c>
      <c r="AQ3518" s="141">
        <f t="shared" si="2700"/>
        <v>32719</v>
      </c>
      <c r="AR3518" s="141">
        <f t="shared" si="2703"/>
        <v>0</v>
      </c>
      <c r="AS3518" s="143">
        <f t="shared" si="2704"/>
        <v>0</v>
      </c>
      <c r="AT3518" s="144">
        <f t="shared" si="2701"/>
        <v>32719</v>
      </c>
      <c r="AU3518" s="141">
        <f t="shared" si="2705"/>
        <v>32719</v>
      </c>
      <c r="AV3518" s="141">
        <f t="shared" si="2706"/>
        <v>0</v>
      </c>
      <c r="AW3518" s="143">
        <f t="shared" si="2707"/>
        <v>0</v>
      </c>
      <c r="AY3518" s="146" t="str">
        <f t="shared" si="2702"/>
        <v>41.40</v>
      </c>
      <c r="AZ3518" s="1403" t="b">
        <f>COUNTIF('[1]Codes SEC'!$B$2:$B$250,Ministres!AY3518)&gt;0</f>
        <v>1</v>
      </c>
    </row>
    <row r="3519" spans="1:64" ht="35.1" customHeight="1" x14ac:dyDescent="0.25">
      <c r="A3519" s="15" t="s">
        <v>3501</v>
      </c>
      <c r="B3519" s="225">
        <v>17</v>
      </c>
      <c r="C3519" s="122" t="s">
        <v>1280</v>
      </c>
      <c r="D3519" s="123">
        <v>1000</v>
      </c>
      <c r="E3519" s="226"/>
      <c r="F3519" s="122">
        <v>12</v>
      </c>
      <c r="G3519" s="126">
        <v>3</v>
      </c>
      <c r="H3519" s="35" t="str">
        <f t="shared" si="2671"/>
        <v>093</v>
      </c>
      <c r="I3519" s="36" t="s">
        <v>121</v>
      </c>
      <c r="J3519" s="37" t="s">
        <v>3997</v>
      </c>
      <c r="K3519" s="244" t="s">
        <v>3998</v>
      </c>
      <c r="L3519" s="199">
        <v>7799</v>
      </c>
      <c r="M3519" s="200">
        <v>7799</v>
      </c>
      <c r="N3519" s="130"/>
      <c r="O3519" s="131"/>
      <c r="P3519" s="131"/>
      <c r="Q3519" s="131"/>
      <c r="R3519" s="131"/>
      <c r="S3519" s="131"/>
      <c r="T3519" s="132" t="str">
        <f t="shared" si="2693"/>
        <v>OK</v>
      </c>
      <c r="U3519" s="138"/>
      <c r="V3519" s="138"/>
      <c r="W3519" s="139"/>
      <c r="X3519" s="139"/>
      <c r="Y3519" s="132" t="str">
        <f t="shared" si="2694"/>
        <v>OK</v>
      </c>
      <c r="Z3519" s="210"/>
      <c r="AA3519" s="204"/>
      <c r="AB3519" s="202"/>
      <c r="AC3519" s="202"/>
      <c r="AD3519" s="202"/>
      <c r="AE3519" s="202"/>
      <c r="AF3519" s="202"/>
      <c r="AG3519" s="132" t="str">
        <f t="shared" si="2695"/>
        <v>OK</v>
      </c>
      <c r="AH3519" s="138"/>
      <c r="AI3519" s="138"/>
      <c r="AJ3519" s="139"/>
      <c r="AK3519" s="139"/>
      <c r="AL3519" s="132" t="str">
        <f t="shared" si="2696"/>
        <v>OK</v>
      </c>
      <c r="AM3519" s="140"/>
      <c r="AN3519" s="119">
        <f t="shared" si="2697"/>
        <v>7799</v>
      </c>
      <c r="AO3519" s="120">
        <f t="shared" si="2698"/>
        <v>7799</v>
      </c>
      <c r="AP3519" s="39">
        <f t="shared" si="2699"/>
        <v>7799</v>
      </c>
      <c r="AQ3519" s="141">
        <f t="shared" si="2700"/>
        <v>7799</v>
      </c>
      <c r="AR3519" s="141">
        <f t="shared" si="2703"/>
        <v>0</v>
      </c>
      <c r="AS3519" s="143">
        <f t="shared" si="2704"/>
        <v>0</v>
      </c>
      <c r="AT3519" s="144">
        <f t="shared" si="2701"/>
        <v>7799</v>
      </c>
      <c r="AU3519" s="141">
        <f t="shared" si="2705"/>
        <v>7799</v>
      </c>
      <c r="AV3519" s="141">
        <f t="shared" si="2706"/>
        <v>0</v>
      </c>
      <c r="AW3519" s="143">
        <f t="shared" si="2707"/>
        <v>0</v>
      </c>
      <c r="AX3519" s="12"/>
      <c r="AY3519" s="146" t="str">
        <f t="shared" si="2702"/>
        <v>41.40</v>
      </c>
      <c r="AZ3519" s="1403" t="b">
        <f>COUNTIF('[1]Codes SEC'!$B$2:$B$250,Ministres!AY3519)&gt;0</f>
        <v>1</v>
      </c>
      <c r="BA3519" s="966"/>
    </row>
    <row r="3520" spans="1:64" ht="35.1" customHeight="1" x14ac:dyDescent="0.25">
      <c r="A3520" s="15" t="s">
        <v>3501</v>
      </c>
      <c r="B3520" s="225">
        <v>17</v>
      </c>
      <c r="C3520" s="122" t="s">
        <v>1280</v>
      </c>
      <c r="D3520" s="123">
        <v>1000</v>
      </c>
      <c r="E3520" s="226"/>
      <c r="F3520" s="122">
        <v>12</v>
      </c>
      <c r="G3520" s="126">
        <v>3</v>
      </c>
      <c r="H3520" s="35" t="str">
        <f t="shared" si="2671"/>
        <v>093</v>
      </c>
      <c r="I3520" s="36" t="s">
        <v>121</v>
      </c>
      <c r="J3520" s="37" t="s">
        <v>3999</v>
      </c>
      <c r="K3520" s="244" t="s">
        <v>4000</v>
      </c>
      <c r="L3520" s="199">
        <v>4297</v>
      </c>
      <c r="M3520" s="200">
        <v>4297</v>
      </c>
      <c r="N3520" s="130"/>
      <c r="O3520" s="131"/>
      <c r="P3520" s="131"/>
      <c r="Q3520" s="131"/>
      <c r="R3520" s="131"/>
      <c r="S3520" s="131"/>
      <c r="T3520" s="132" t="str">
        <f t="shared" si="2693"/>
        <v>OK</v>
      </c>
      <c r="U3520" s="138"/>
      <c r="V3520" s="138"/>
      <c r="W3520" s="139"/>
      <c r="X3520" s="139"/>
      <c r="Y3520" s="132" t="str">
        <f t="shared" si="2694"/>
        <v>OK</v>
      </c>
      <c r="Z3520" s="210"/>
      <c r="AA3520" s="204"/>
      <c r="AB3520" s="202"/>
      <c r="AC3520" s="202"/>
      <c r="AD3520" s="202"/>
      <c r="AE3520" s="202"/>
      <c r="AF3520" s="202"/>
      <c r="AG3520" s="132" t="str">
        <f t="shared" si="2695"/>
        <v>OK</v>
      </c>
      <c r="AH3520" s="138"/>
      <c r="AI3520" s="138"/>
      <c r="AJ3520" s="139"/>
      <c r="AK3520" s="139"/>
      <c r="AL3520" s="132" t="str">
        <f t="shared" si="2696"/>
        <v>OK</v>
      </c>
      <c r="AM3520" s="140"/>
      <c r="AN3520" s="119">
        <f t="shared" si="2697"/>
        <v>4297</v>
      </c>
      <c r="AO3520" s="120">
        <f t="shared" si="2698"/>
        <v>4297</v>
      </c>
      <c r="AP3520" s="39">
        <f t="shared" si="2699"/>
        <v>4297</v>
      </c>
      <c r="AQ3520" s="141">
        <f t="shared" si="2700"/>
        <v>4297</v>
      </c>
      <c r="AR3520" s="141">
        <f t="shared" si="2703"/>
        <v>0</v>
      </c>
      <c r="AS3520" s="143">
        <f t="shared" si="2704"/>
        <v>0</v>
      </c>
      <c r="AT3520" s="144">
        <f t="shared" si="2701"/>
        <v>4297</v>
      </c>
      <c r="AU3520" s="141">
        <f t="shared" si="2705"/>
        <v>4297</v>
      </c>
      <c r="AV3520" s="141">
        <f t="shared" si="2706"/>
        <v>0</v>
      </c>
      <c r="AW3520" s="143">
        <f t="shared" si="2707"/>
        <v>0</v>
      </c>
      <c r="AY3520" s="146" t="str">
        <f t="shared" si="2702"/>
        <v>41.40</v>
      </c>
      <c r="AZ3520" s="1403" t="b">
        <f>COUNTIF('[1]Codes SEC'!$B$2:$B$250,Ministres!AY3520)&gt;0</f>
        <v>1</v>
      </c>
    </row>
    <row r="3521" spans="1:64" ht="35.1" customHeight="1" x14ac:dyDescent="0.25">
      <c r="A3521" s="15" t="s">
        <v>3501</v>
      </c>
      <c r="B3521" s="225">
        <v>17</v>
      </c>
      <c r="C3521" s="122" t="s">
        <v>1280</v>
      </c>
      <c r="D3521" s="123">
        <v>1000</v>
      </c>
      <c r="E3521" s="226"/>
      <c r="F3521" s="122">
        <v>6</v>
      </c>
      <c r="G3521" s="126">
        <v>3</v>
      </c>
      <c r="H3521" s="35" t="str">
        <f t="shared" si="2671"/>
        <v>093</v>
      </c>
      <c r="I3521" s="36" t="s">
        <v>121</v>
      </c>
      <c r="J3521" s="37" t="s">
        <v>4001</v>
      </c>
      <c r="K3521" s="244" t="s">
        <v>4002</v>
      </c>
      <c r="L3521" s="199">
        <v>949</v>
      </c>
      <c r="M3521" s="200">
        <v>949</v>
      </c>
      <c r="N3521" s="130"/>
      <c r="O3521" s="131"/>
      <c r="P3521" s="131"/>
      <c r="Q3521" s="131"/>
      <c r="R3521" s="131"/>
      <c r="S3521" s="131"/>
      <c r="T3521" s="132" t="str">
        <f t="shared" si="2693"/>
        <v>OK</v>
      </c>
      <c r="U3521" s="138"/>
      <c r="V3521" s="138"/>
      <c r="W3521" s="139"/>
      <c r="X3521" s="139"/>
      <c r="Y3521" s="132" t="str">
        <f t="shared" si="2694"/>
        <v>OK</v>
      </c>
      <c r="Z3521" s="210"/>
      <c r="AA3521" s="204"/>
      <c r="AB3521" s="202"/>
      <c r="AC3521" s="202"/>
      <c r="AD3521" s="202"/>
      <c r="AE3521" s="202"/>
      <c r="AF3521" s="202"/>
      <c r="AG3521" s="132" t="str">
        <f t="shared" si="2695"/>
        <v>OK</v>
      </c>
      <c r="AH3521" s="138"/>
      <c r="AI3521" s="138"/>
      <c r="AJ3521" s="139"/>
      <c r="AK3521" s="139"/>
      <c r="AL3521" s="132" t="str">
        <f t="shared" si="2696"/>
        <v>OK</v>
      </c>
      <c r="AM3521" s="140"/>
      <c r="AN3521" s="119">
        <f t="shared" si="2697"/>
        <v>949</v>
      </c>
      <c r="AO3521" s="120">
        <f t="shared" si="2698"/>
        <v>949</v>
      </c>
      <c r="AP3521" s="39">
        <f t="shared" si="2699"/>
        <v>949</v>
      </c>
      <c r="AQ3521" s="141">
        <f t="shared" si="2700"/>
        <v>949</v>
      </c>
      <c r="AR3521" s="141">
        <f t="shared" si="2703"/>
        <v>0</v>
      </c>
      <c r="AS3521" s="143">
        <f t="shared" si="2704"/>
        <v>0</v>
      </c>
      <c r="AT3521" s="144">
        <f t="shared" si="2701"/>
        <v>949</v>
      </c>
      <c r="AU3521" s="141">
        <f t="shared" si="2705"/>
        <v>949</v>
      </c>
      <c r="AV3521" s="141">
        <f t="shared" si="2706"/>
        <v>0</v>
      </c>
      <c r="AW3521" s="143">
        <f t="shared" si="2707"/>
        <v>0</v>
      </c>
      <c r="AY3521" s="146" t="str">
        <f t="shared" si="2702"/>
        <v>41.40</v>
      </c>
      <c r="AZ3521" s="1403" t="b">
        <f>COUNTIF('[1]Codes SEC'!$B$2:$B$250,Ministres!AY3521)&gt;0</f>
        <v>1</v>
      </c>
    </row>
    <row r="3522" spans="1:64" ht="35.1" customHeight="1" x14ac:dyDescent="0.25">
      <c r="A3522" s="15" t="s">
        <v>3501</v>
      </c>
      <c r="B3522" s="225">
        <v>17</v>
      </c>
      <c r="C3522" s="122" t="s">
        <v>1280</v>
      </c>
      <c r="D3522" s="123">
        <v>1000</v>
      </c>
      <c r="E3522" s="226"/>
      <c r="F3522" s="122">
        <v>16</v>
      </c>
      <c r="G3522" s="126" t="s">
        <v>1210</v>
      </c>
      <c r="H3522" s="35" t="str">
        <f t="shared" si="2671"/>
        <v>093</v>
      </c>
      <c r="I3522" s="36" t="s">
        <v>121</v>
      </c>
      <c r="J3522" s="37" t="s">
        <v>4003</v>
      </c>
      <c r="K3522" s="244" t="s">
        <v>4004</v>
      </c>
      <c r="L3522" s="199">
        <v>2966286</v>
      </c>
      <c r="M3522" s="200">
        <v>2966286</v>
      </c>
      <c r="N3522" s="130"/>
      <c r="O3522" s="131"/>
      <c r="P3522" s="131"/>
      <c r="Q3522" s="131"/>
      <c r="R3522" s="131"/>
      <c r="S3522" s="131"/>
      <c r="T3522" s="132" t="str">
        <f t="shared" si="2693"/>
        <v>OK</v>
      </c>
      <c r="U3522" s="138"/>
      <c r="V3522" s="138"/>
      <c r="W3522" s="139"/>
      <c r="X3522" s="139"/>
      <c r="Y3522" s="132" t="str">
        <f t="shared" si="2694"/>
        <v>OK</v>
      </c>
      <c r="Z3522" s="210"/>
      <c r="AA3522" s="204"/>
      <c r="AB3522" s="202"/>
      <c r="AC3522" s="202"/>
      <c r="AD3522" s="202"/>
      <c r="AE3522" s="202"/>
      <c r="AF3522" s="202"/>
      <c r="AG3522" s="132" t="str">
        <f t="shared" si="2695"/>
        <v>OK</v>
      </c>
      <c r="AH3522" s="138"/>
      <c r="AI3522" s="138"/>
      <c r="AJ3522" s="139"/>
      <c r="AK3522" s="139"/>
      <c r="AL3522" s="132" t="str">
        <f t="shared" si="2696"/>
        <v>OK</v>
      </c>
      <c r="AM3522" s="140"/>
      <c r="AN3522" s="119">
        <f t="shared" si="2697"/>
        <v>2966286</v>
      </c>
      <c r="AO3522" s="120">
        <f t="shared" si="2698"/>
        <v>2966286</v>
      </c>
      <c r="AP3522" s="39">
        <f t="shared" si="2699"/>
        <v>2966286</v>
      </c>
      <c r="AQ3522" s="141">
        <f t="shared" si="2700"/>
        <v>2966286</v>
      </c>
      <c r="AR3522" s="141">
        <f t="shared" si="2703"/>
        <v>0</v>
      </c>
      <c r="AS3522" s="143">
        <f t="shared" si="2704"/>
        <v>0</v>
      </c>
      <c r="AT3522" s="144">
        <f t="shared" si="2701"/>
        <v>2966286</v>
      </c>
      <c r="AU3522" s="141">
        <f t="shared" si="2705"/>
        <v>2966286</v>
      </c>
      <c r="AV3522" s="141">
        <f t="shared" si="2706"/>
        <v>0</v>
      </c>
      <c r="AW3522" s="143">
        <f t="shared" si="2707"/>
        <v>0</v>
      </c>
      <c r="AY3522" s="146" t="str">
        <f t="shared" si="2702"/>
        <v>41.40</v>
      </c>
      <c r="AZ3522" s="1403" t="b">
        <f>COUNTIF('[1]Codes SEC'!$B$2:$B$250,Ministres!AY3522)&gt;0</f>
        <v>1</v>
      </c>
    </row>
    <row r="3523" spans="1:64" s="1422" customFormat="1" ht="35.1" customHeight="1" x14ac:dyDescent="0.25">
      <c r="A3523" s="15" t="s">
        <v>3501</v>
      </c>
      <c r="B3523" s="225">
        <v>17</v>
      </c>
      <c r="C3523" s="122" t="s">
        <v>1280</v>
      </c>
      <c r="D3523" s="123">
        <v>1000</v>
      </c>
      <c r="E3523" s="226"/>
      <c r="F3523" s="122">
        <v>1</v>
      </c>
      <c r="G3523" s="126" t="s">
        <v>1210</v>
      </c>
      <c r="H3523" s="35" t="str">
        <f t="shared" si="2671"/>
        <v>093</v>
      </c>
      <c r="I3523" s="36" t="s">
        <v>121</v>
      </c>
      <c r="J3523" s="37" t="s">
        <v>4005</v>
      </c>
      <c r="K3523" s="244" t="s">
        <v>4006</v>
      </c>
      <c r="L3523" s="199">
        <v>40408</v>
      </c>
      <c r="M3523" s="200">
        <v>40408</v>
      </c>
      <c r="N3523" s="130"/>
      <c r="O3523" s="131"/>
      <c r="P3523" s="131"/>
      <c r="Q3523" s="131"/>
      <c r="R3523" s="131"/>
      <c r="S3523" s="131"/>
      <c r="T3523" s="132" t="str">
        <f t="shared" si="2693"/>
        <v>OK</v>
      </c>
      <c r="U3523" s="138"/>
      <c r="V3523" s="138"/>
      <c r="W3523" s="139"/>
      <c r="X3523" s="139"/>
      <c r="Y3523" s="132" t="str">
        <f t="shared" si="2694"/>
        <v>OK</v>
      </c>
      <c r="Z3523" s="210"/>
      <c r="AA3523" s="204"/>
      <c r="AB3523" s="202"/>
      <c r="AC3523" s="202"/>
      <c r="AD3523" s="202"/>
      <c r="AE3523" s="202"/>
      <c r="AF3523" s="202"/>
      <c r="AG3523" s="132" t="str">
        <f t="shared" si="2695"/>
        <v>OK</v>
      </c>
      <c r="AH3523" s="138"/>
      <c r="AI3523" s="138"/>
      <c r="AJ3523" s="139"/>
      <c r="AK3523" s="139"/>
      <c r="AL3523" s="132" t="str">
        <f t="shared" si="2696"/>
        <v>OK</v>
      </c>
      <c r="AM3523" s="140"/>
      <c r="AN3523" s="119">
        <f t="shared" si="2697"/>
        <v>40408</v>
      </c>
      <c r="AO3523" s="120">
        <f t="shared" si="2698"/>
        <v>40408</v>
      </c>
      <c r="AP3523" s="39">
        <f t="shared" si="2699"/>
        <v>40408</v>
      </c>
      <c r="AQ3523" s="141">
        <f t="shared" si="2700"/>
        <v>40408</v>
      </c>
      <c r="AR3523" s="141">
        <f t="shared" si="2703"/>
        <v>0</v>
      </c>
      <c r="AS3523" s="143">
        <f t="shared" si="2704"/>
        <v>0</v>
      </c>
      <c r="AT3523" s="144">
        <f t="shared" si="2701"/>
        <v>40408</v>
      </c>
      <c r="AU3523" s="141">
        <f t="shared" si="2705"/>
        <v>40408</v>
      </c>
      <c r="AV3523" s="141">
        <f t="shared" si="2706"/>
        <v>0</v>
      </c>
      <c r="AW3523" s="143">
        <f t="shared" si="2707"/>
        <v>0</v>
      </c>
      <c r="AX3523"/>
      <c r="AY3523" s="146" t="str">
        <f t="shared" si="2702"/>
        <v>41.40</v>
      </c>
      <c r="AZ3523" s="1403" t="b">
        <f>COUNTIF('[1]Codes SEC'!$B$2:$B$250,Ministres!AY3523)&gt;0</f>
        <v>1</v>
      </c>
      <c r="BA3523" s="12"/>
      <c r="BB3523" s="12"/>
      <c r="BC3523" s="12"/>
      <c r="BD3523" s="12"/>
      <c r="BE3523" s="12"/>
      <c r="BF3523" s="12"/>
      <c r="BG3523" s="12"/>
      <c r="BH3523" s="12"/>
      <c r="BI3523" s="12"/>
      <c r="BJ3523" s="12"/>
      <c r="BK3523" s="12"/>
      <c r="BL3523" s="12"/>
    </row>
    <row r="3524" spans="1:64" ht="35.1" customHeight="1" x14ac:dyDescent="0.25">
      <c r="A3524" s="15" t="s">
        <v>3501</v>
      </c>
      <c r="B3524" s="225">
        <v>17</v>
      </c>
      <c r="C3524" s="122" t="s">
        <v>1280</v>
      </c>
      <c r="D3524" s="123">
        <v>1000</v>
      </c>
      <c r="E3524" s="226"/>
      <c r="F3524" s="122">
        <v>12</v>
      </c>
      <c r="G3524" s="126" t="s">
        <v>1210</v>
      </c>
      <c r="H3524" s="35" t="str">
        <f t="shared" si="2671"/>
        <v>093</v>
      </c>
      <c r="I3524" s="36" t="s">
        <v>121</v>
      </c>
      <c r="J3524" s="37" t="s">
        <v>4007</v>
      </c>
      <c r="K3524" s="281" t="s">
        <v>4008</v>
      </c>
      <c r="L3524" s="199">
        <v>0</v>
      </c>
      <c r="M3524" s="200">
        <v>0</v>
      </c>
      <c r="N3524" s="130"/>
      <c r="O3524" s="131"/>
      <c r="P3524" s="131"/>
      <c r="Q3524" s="131"/>
      <c r="R3524" s="131"/>
      <c r="S3524" s="131"/>
      <c r="T3524" s="132" t="str">
        <f t="shared" si="2693"/>
        <v>OK</v>
      </c>
      <c r="U3524" s="138"/>
      <c r="V3524" s="138"/>
      <c r="W3524" s="139"/>
      <c r="X3524" s="139"/>
      <c r="Y3524" s="132" t="str">
        <f t="shared" si="2694"/>
        <v>OK</v>
      </c>
      <c r="Z3524" s="210"/>
      <c r="AA3524" s="204"/>
      <c r="AB3524" s="202"/>
      <c r="AC3524" s="202"/>
      <c r="AD3524" s="202"/>
      <c r="AE3524" s="202"/>
      <c r="AF3524" s="202"/>
      <c r="AG3524" s="132" t="str">
        <f t="shared" si="2695"/>
        <v>OK</v>
      </c>
      <c r="AH3524" s="138"/>
      <c r="AI3524" s="138"/>
      <c r="AJ3524" s="139"/>
      <c r="AK3524" s="139"/>
      <c r="AL3524" s="132" t="str">
        <f t="shared" si="2696"/>
        <v>OK</v>
      </c>
      <c r="AM3524" s="140"/>
      <c r="AN3524" s="119">
        <f t="shared" si="2697"/>
        <v>0</v>
      </c>
      <c r="AO3524" s="120">
        <f t="shared" si="2698"/>
        <v>0</v>
      </c>
      <c r="AP3524" s="39">
        <f t="shared" si="2699"/>
        <v>0</v>
      </c>
      <c r="AQ3524" s="141">
        <f t="shared" si="2700"/>
        <v>0</v>
      </c>
      <c r="AR3524" s="141">
        <f t="shared" si="2703"/>
        <v>0</v>
      </c>
      <c r="AS3524" s="143" t="e">
        <f t="shared" si="2704"/>
        <v>#DIV/0!</v>
      </c>
      <c r="AT3524" s="144">
        <f t="shared" si="2701"/>
        <v>0</v>
      </c>
      <c r="AU3524" s="141">
        <f t="shared" si="2705"/>
        <v>0</v>
      </c>
      <c r="AV3524" s="141">
        <f t="shared" si="2706"/>
        <v>0</v>
      </c>
      <c r="AW3524" s="143" t="e">
        <f t="shared" si="2707"/>
        <v>#DIV/0!</v>
      </c>
      <c r="AY3524" s="146" t="str">
        <f t="shared" si="2702"/>
        <v>41.40</v>
      </c>
      <c r="AZ3524" s="1403" t="b">
        <f>COUNTIF('[1]Codes SEC'!$B$2:$B$250,Ministres!AY3524)&gt;0</f>
        <v>1</v>
      </c>
    </row>
    <row r="3525" spans="1:64" ht="35.1" customHeight="1" x14ac:dyDescent="0.25">
      <c r="A3525" s="15" t="s">
        <v>3501</v>
      </c>
      <c r="B3525" s="225">
        <v>17</v>
      </c>
      <c r="C3525" s="122" t="s">
        <v>1280</v>
      </c>
      <c r="D3525" s="123">
        <v>1000</v>
      </c>
      <c r="E3525" s="226"/>
      <c r="F3525" s="122">
        <v>12</v>
      </c>
      <c r="G3525" s="126">
        <v>3</v>
      </c>
      <c r="H3525" s="35" t="str">
        <f t="shared" si="2671"/>
        <v>093</v>
      </c>
      <c r="I3525" s="36" t="s">
        <v>121</v>
      </c>
      <c r="J3525" s="37" t="s">
        <v>4009</v>
      </c>
      <c r="K3525" s="244" t="s">
        <v>4010</v>
      </c>
      <c r="L3525" s="232">
        <v>0</v>
      </c>
      <c r="M3525" s="233">
        <v>0</v>
      </c>
      <c r="N3525" s="130"/>
      <c r="O3525" s="131"/>
      <c r="P3525" s="131"/>
      <c r="Q3525" s="131"/>
      <c r="R3525" s="131"/>
      <c r="S3525" s="131"/>
      <c r="T3525" s="132" t="str">
        <f t="shared" si="2693"/>
        <v>OK</v>
      </c>
      <c r="U3525" s="138"/>
      <c r="V3525" s="138"/>
      <c r="W3525" s="139"/>
      <c r="X3525" s="139"/>
      <c r="Y3525" s="132" t="str">
        <f t="shared" si="2694"/>
        <v>OK</v>
      </c>
      <c r="Z3525" s="210"/>
      <c r="AA3525" s="204"/>
      <c r="AB3525" s="202"/>
      <c r="AC3525" s="202"/>
      <c r="AD3525" s="202"/>
      <c r="AE3525" s="202"/>
      <c r="AF3525" s="202"/>
      <c r="AG3525" s="132" t="str">
        <f t="shared" si="2695"/>
        <v>OK</v>
      </c>
      <c r="AH3525" s="138"/>
      <c r="AI3525" s="138"/>
      <c r="AJ3525" s="139"/>
      <c r="AK3525" s="139"/>
      <c r="AL3525" s="132" t="str">
        <f t="shared" si="2696"/>
        <v>OK</v>
      </c>
      <c r="AM3525" s="140"/>
      <c r="AN3525" s="119">
        <f t="shared" si="2697"/>
        <v>0</v>
      </c>
      <c r="AO3525" s="120">
        <f t="shared" si="2698"/>
        <v>0</v>
      </c>
      <c r="AP3525" s="39">
        <f t="shared" si="2699"/>
        <v>0</v>
      </c>
      <c r="AQ3525" s="141">
        <f t="shared" si="2700"/>
        <v>0</v>
      </c>
      <c r="AR3525" s="142">
        <f t="shared" si="2703"/>
        <v>0</v>
      </c>
      <c r="AS3525" s="143" t="e">
        <f t="shared" si="2704"/>
        <v>#DIV/0!</v>
      </c>
      <c r="AT3525" s="144">
        <f t="shared" si="2701"/>
        <v>0</v>
      </c>
      <c r="AU3525" s="141">
        <f t="shared" si="2705"/>
        <v>0</v>
      </c>
      <c r="AV3525" s="142">
        <f t="shared" si="2706"/>
        <v>0</v>
      </c>
      <c r="AW3525" s="143" t="e">
        <f t="shared" si="2707"/>
        <v>#DIV/0!</v>
      </c>
      <c r="AY3525" s="146" t="str">
        <f t="shared" si="2702"/>
        <v>41.40</v>
      </c>
      <c r="AZ3525" s="1403" t="b">
        <f>COUNTIF('[1]Codes SEC'!$B$2:$B$250,Ministres!AY3525)&gt;0</f>
        <v>1</v>
      </c>
    </row>
    <row r="3526" spans="1:64" ht="35.1" customHeight="1" x14ac:dyDescent="0.25">
      <c r="A3526" s="15" t="s">
        <v>3501</v>
      </c>
      <c r="B3526" s="225">
        <v>17</v>
      </c>
      <c r="C3526" s="122" t="s">
        <v>1280</v>
      </c>
      <c r="D3526" s="123">
        <v>1000</v>
      </c>
      <c r="E3526" s="226"/>
      <c r="F3526" s="122">
        <v>12</v>
      </c>
      <c r="G3526" s="126" t="s">
        <v>1210</v>
      </c>
      <c r="H3526" s="35" t="str">
        <f t="shared" si="2671"/>
        <v>093</v>
      </c>
      <c r="I3526" s="36" t="s">
        <v>121</v>
      </c>
      <c r="J3526" s="37" t="s">
        <v>4011</v>
      </c>
      <c r="K3526" s="693" t="s">
        <v>4012</v>
      </c>
      <c r="L3526" s="199">
        <v>0</v>
      </c>
      <c r="M3526" s="200">
        <v>0</v>
      </c>
      <c r="N3526" s="130"/>
      <c r="O3526" s="131"/>
      <c r="P3526" s="131"/>
      <c r="Q3526" s="131"/>
      <c r="R3526" s="131"/>
      <c r="S3526" s="131"/>
      <c r="T3526" s="132" t="str">
        <f t="shared" si="2693"/>
        <v>OK</v>
      </c>
      <c r="U3526" s="138"/>
      <c r="V3526" s="138"/>
      <c r="W3526" s="139"/>
      <c r="X3526" s="139"/>
      <c r="Y3526" s="132" t="str">
        <f t="shared" si="2694"/>
        <v>OK</v>
      </c>
      <c r="Z3526" s="210"/>
      <c r="AA3526" s="204"/>
      <c r="AB3526" s="202"/>
      <c r="AC3526" s="202"/>
      <c r="AD3526" s="202"/>
      <c r="AE3526" s="202"/>
      <c r="AF3526" s="202"/>
      <c r="AG3526" s="132" t="str">
        <f t="shared" si="2695"/>
        <v>OK</v>
      </c>
      <c r="AH3526" s="138"/>
      <c r="AI3526" s="138"/>
      <c r="AJ3526" s="139"/>
      <c r="AK3526" s="139"/>
      <c r="AL3526" s="132" t="str">
        <f t="shared" si="2696"/>
        <v>OK</v>
      </c>
      <c r="AM3526" s="140"/>
      <c r="AN3526" s="119">
        <f t="shared" si="2697"/>
        <v>0</v>
      </c>
      <c r="AO3526" s="120">
        <f t="shared" si="2698"/>
        <v>0</v>
      </c>
      <c r="AP3526" s="39">
        <f t="shared" si="2699"/>
        <v>0</v>
      </c>
      <c r="AQ3526" s="141">
        <f t="shared" si="2700"/>
        <v>0</v>
      </c>
      <c r="AR3526" s="141">
        <f>AQ3526-AP3526</f>
        <v>0</v>
      </c>
      <c r="AS3526" s="143" t="e">
        <f>AR3526/AP3526</f>
        <v>#DIV/0!</v>
      </c>
      <c r="AT3526" s="144">
        <f t="shared" si="2701"/>
        <v>0</v>
      </c>
      <c r="AU3526" s="141">
        <f>AO3526</f>
        <v>0</v>
      </c>
      <c r="AV3526" s="141">
        <f>AU3526-AT3526</f>
        <v>0</v>
      </c>
      <c r="AW3526" s="143" t="e">
        <f>AV3526/AT3526</f>
        <v>#DIV/0!</v>
      </c>
      <c r="AY3526" s="146" t="str">
        <f t="shared" si="2702"/>
        <v>41.40</v>
      </c>
      <c r="AZ3526" s="1403" t="b">
        <f>COUNTIF('[1]Codes SEC'!$B$2:$B$250,Ministres!AY3526)&gt;0</f>
        <v>1</v>
      </c>
    </row>
    <row r="3527" spans="1:64" ht="35.1" customHeight="1" x14ac:dyDescent="0.25">
      <c r="A3527" s="15" t="s">
        <v>3501</v>
      </c>
      <c r="B3527" s="225">
        <v>17</v>
      </c>
      <c r="C3527" s="122" t="s">
        <v>1280</v>
      </c>
      <c r="D3527" s="123">
        <v>1000</v>
      </c>
      <c r="E3527" s="226"/>
      <c r="F3527" s="122">
        <v>16</v>
      </c>
      <c r="G3527" s="126">
        <v>3</v>
      </c>
      <c r="H3527" s="35" t="str">
        <f t="shared" si="2671"/>
        <v>093</v>
      </c>
      <c r="I3527" s="36">
        <v>84540000</v>
      </c>
      <c r="J3527" s="37" t="s">
        <v>4013</v>
      </c>
      <c r="K3527" s="244" t="s">
        <v>4014</v>
      </c>
      <c r="L3527" s="232">
        <v>727</v>
      </c>
      <c r="M3527" s="233">
        <v>727</v>
      </c>
      <c r="N3527" s="130"/>
      <c r="O3527" s="131"/>
      <c r="P3527" s="131"/>
      <c r="Q3527" s="131"/>
      <c r="R3527" s="131"/>
      <c r="S3527" s="131"/>
      <c r="T3527" s="132" t="str">
        <f t="shared" si="2693"/>
        <v>OK</v>
      </c>
      <c r="U3527" s="138"/>
      <c r="V3527" s="138"/>
      <c r="W3527" s="139"/>
      <c r="X3527" s="139"/>
      <c r="Y3527" s="132" t="str">
        <f t="shared" si="2694"/>
        <v>OK</v>
      </c>
      <c r="Z3527" s="210"/>
      <c r="AA3527" s="204"/>
      <c r="AB3527" s="202"/>
      <c r="AC3527" s="202"/>
      <c r="AD3527" s="202"/>
      <c r="AE3527" s="202"/>
      <c r="AF3527" s="202"/>
      <c r="AG3527" s="132" t="str">
        <f t="shared" si="2695"/>
        <v>OK</v>
      </c>
      <c r="AH3527" s="138"/>
      <c r="AI3527" s="138"/>
      <c r="AJ3527" s="139"/>
      <c r="AK3527" s="139"/>
      <c r="AL3527" s="132" t="str">
        <f t="shared" si="2696"/>
        <v>OK</v>
      </c>
      <c r="AM3527" s="140"/>
      <c r="AN3527" s="119">
        <f t="shared" si="2697"/>
        <v>727</v>
      </c>
      <c r="AO3527" s="120">
        <f t="shared" si="2698"/>
        <v>727</v>
      </c>
      <c r="AP3527" s="39">
        <f t="shared" si="2699"/>
        <v>727</v>
      </c>
      <c r="AQ3527" s="141">
        <f t="shared" si="2700"/>
        <v>727</v>
      </c>
      <c r="AR3527" s="142">
        <f t="shared" si="2703"/>
        <v>0</v>
      </c>
      <c r="AS3527" s="143">
        <f t="shared" si="2704"/>
        <v>0</v>
      </c>
      <c r="AT3527" s="144">
        <f t="shared" si="2701"/>
        <v>727</v>
      </c>
      <c r="AU3527" s="141">
        <f t="shared" si="2705"/>
        <v>727</v>
      </c>
      <c r="AV3527" s="142">
        <f t="shared" si="2706"/>
        <v>0</v>
      </c>
      <c r="AW3527" s="143">
        <f t="shared" si="2707"/>
        <v>0</v>
      </c>
      <c r="AY3527" s="146" t="str">
        <f t="shared" si="2702"/>
        <v>45.40</v>
      </c>
      <c r="AZ3527" s="1403" t="b">
        <f>COUNTIF('[1]Codes SEC'!$B$2:$B$250,Ministres!AY3527)&gt;0</f>
        <v>1</v>
      </c>
    </row>
    <row r="3528" spans="1:64" ht="12.75" customHeight="1" x14ac:dyDescent="0.25">
      <c r="A3528" s="350"/>
      <c r="B3528" s="1404"/>
      <c r="C3528" s="150"/>
      <c r="D3528" s="352"/>
      <c r="E3528" s="1405"/>
      <c r="F3528" s="150"/>
      <c r="G3528" s="154"/>
      <c r="H3528" s="155"/>
      <c r="I3528" s="156"/>
      <c r="J3528" s="157"/>
      <c r="K3528" s="158" t="s">
        <v>70</v>
      </c>
      <c r="L3528" s="236">
        <f t="shared" ref="L3528:S3528" si="2708">L3513+L3514+L3515+L3516+L3517+L3518+L3519+L3520+L3521+L3511+L3525+L3527+L3512+L3522+L3523+L3524+L3526</f>
        <v>6905835</v>
      </c>
      <c r="M3528" s="1423">
        <f t="shared" si="2708"/>
        <v>6905835</v>
      </c>
      <c r="N3528" s="1424">
        <f t="shared" si="2708"/>
        <v>0</v>
      </c>
      <c r="O3528" s="1425">
        <f t="shared" si="2708"/>
        <v>0</v>
      </c>
      <c r="P3528" s="1425">
        <f t="shared" si="2708"/>
        <v>0</v>
      </c>
      <c r="Q3528" s="1425">
        <f t="shared" si="2708"/>
        <v>0</v>
      </c>
      <c r="R3528" s="1425">
        <f t="shared" si="2708"/>
        <v>0</v>
      </c>
      <c r="S3528" s="1425">
        <f t="shared" si="2708"/>
        <v>0</v>
      </c>
      <c r="T3528" s="1426"/>
      <c r="U3528" s="1427">
        <f>U3513+U3514+U3515+U3516+U3517+U3518+U3519+U3520+U3521+U3511+U3525+U3527+U3512+U3522+U3523+U3524+U3526</f>
        <v>0</v>
      </c>
      <c r="V3528" s="1427">
        <f>V3513+V3514+V3515+V3516+V3517+V3518+V3519+V3520+V3521+V3511+V3525+V3527+V3512+V3522+V3523+V3524+V3526</f>
        <v>0</v>
      </c>
      <c r="W3528" s="1425">
        <f>W3513+W3514+W3515+W3516+W3517+W3518+W3519+W3520+W3521+W3511+W3525+W3527+W3512+W3522+W3523+W3524+W3526</f>
        <v>0</v>
      </c>
      <c r="X3528" s="1425">
        <f>X3513+X3514+X3515+X3516+X3517+X3518+X3519+X3520+X3521+X3511+X3525+X3527+X3512+X3522+X3523+X3524+X3526</f>
        <v>0</v>
      </c>
      <c r="Y3528" s="1426"/>
      <c r="Z3528" s="1427">
        <f t="shared" ref="Z3528:AF3528" si="2709">Z3513+Z3514+Z3515+Z3516+Z3517+Z3518+Z3519+Z3520+Z3521+Z3511+Z3525+Z3527+Z3512+Z3522+Z3523+Z3524+Z3526</f>
        <v>0</v>
      </c>
      <c r="AA3528" s="1005">
        <f t="shared" si="2709"/>
        <v>0</v>
      </c>
      <c r="AB3528" s="1425">
        <f t="shared" si="2709"/>
        <v>0</v>
      </c>
      <c r="AC3528" s="1425">
        <f t="shared" si="2709"/>
        <v>0</v>
      </c>
      <c r="AD3528" s="1425">
        <f t="shared" si="2709"/>
        <v>0</v>
      </c>
      <c r="AE3528" s="1425">
        <f t="shared" si="2709"/>
        <v>0</v>
      </c>
      <c r="AF3528" s="1425">
        <f t="shared" si="2709"/>
        <v>0</v>
      </c>
      <c r="AG3528" s="1426"/>
      <c r="AH3528" s="1427">
        <f>AH3513+AH3514+AH3515+AH3516+AH3517+AH3518+AH3519+AH3520+AH3521+AH3511+AH3525+AH3527+AH3512+AH3522+AH3523+AH3524+AH3526</f>
        <v>0</v>
      </c>
      <c r="AI3528" s="1427">
        <f>AI3513+AI3514+AI3515+AI3516+AI3517+AI3518+AI3519+AI3520+AI3521+AI3511+AI3525+AI3527+AI3512+AI3522+AI3523+AI3524+AI3526</f>
        <v>0</v>
      </c>
      <c r="AJ3528" s="1425">
        <f>AJ3513+AJ3514+AJ3515+AJ3516+AJ3517+AJ3518+AJ3519+AJ3520+AJ3521+AJ3511+AJ3525+AJ3527+AJ3512+AJ3522+AJ3523+AJ3524+AJ3526</f>
        <v>0</v>
      </c>
      <c r="AK3528" s="1425">
        <f>AK3513+AK3514+AK3515+AK3516+AK3517+AK3518+AK3519+AK3520+AK3521+AK3511+AK3525+AK3527+AK3512+AK3522+AK3523+AK3524+AK3526</f>
        <v>0</v>
      </c>
      <c r="AL3528" s="1426"/>
      <c r="AM3528" s="1428">
        <f t="shared" ref="AM3528:AW3528" si="2710">AM3513+AM3514+AM3515+AM3516+AM3517+AM3518+AM3519+AM3520+AM3521+AM3511+AM3525+AM3527+AM3512+AM3522+AM3523+AM3524+AM3526</f>
        <v>0</v>
      </c>
      <c r="AN3528" s="1007">
        <f t="shared" si="2710"/>
        <v>6905835</v>
      </c>
      <c r="AO3528" s="1429">
        <f t="shared" si="2710"/>
        <v>6905835</v>
      </c>
      <c r="AP3528" s="169">
        <f t="shared" si="2710"/>
        <v>6905835</v>
      </c>
      <c r="AQ3528" s="1430">
        <f t="shared" si="2710"/>
        <v>6905835</v>
      </c>
      <c r="AR3528" s="1430">
        <f t="shared" si="2710"/>
        <v>0</v>
      </c>
      <c r="AS3528" s="1431" t="e">
        <f t="shared" si="2710"/>
        <v>#DIV/0!</v>
      </c>
      <c r="AT3528" s="1432">
        <f t="shared" si="2710"/>
        <v>6905835</v>
      </c>
      <c r="AU3528" s="1430">
        <f t="shared" si="2710"/>
        <v>6905835</v>
      </c>
      <c r="AV3528" s="1430">
        <f t="shared" si="2710"/>
        <v>0</v>
      </c>
      <c r="AW3528" s="1431" t="e">
        <f t="shared" si="2710"/>
        <v>#DIV/0!</v>
      </c>
      <c r="AY3528" s="146"/>
      <c r="AZ3528" s="1403"/>
    </row>
    <row r="3529" spans="1:64" ht="12.75" customHeight="1" x14ac:dyDescent="0.25">
      <c r="A3529" s="356"/>
      <c r="B3529" s="225"/>
      <c r="C3529" s="122"/>
      <c r="D3529" s="357"/>
      <c r="E3529" s="226"/>
      <c r="F3529" s="122"/>
      <c r="G3529" s="126"/>
      <c r="H3529" s="35"/>
      <c r="I3529" s="36"/>
      <c r="J3529" s="37"/>
      <c r="K3529" s="860"/>
      <c r="L3529" s="241"/>
      <c r="M3529" s="242"/>
      <c r="N3529" s="1433"/>
      <c r="O3529" s="1434"/>
      <c r="P3529" s="1434"/>
      <c r="Q3529" s="1434"/>
      <c r="R3529" s="1434"/>
      <c r="S3529" s="1434"/>
      <c r="T3529" s="1435"/>
      <c r="U3529" s="1436"/>
      <c r="V3529" s="1436"/>
      <c r="W3529" s="1437"/>
      <c r="X3529" s="1437"/>
      <c r="Y3529" s="1435"/>
      <c r="Z3529" s="1438"/>
      <c r="AA3529" s="1439"/>
      <c r="AB3529" s="1434"/>
      <c r="AC3529" s="1434"/>
      <c r="AD3529" s="1434"/>
      <c r="AE3529" s="1434"/>
      <c r="AF3529" s="1434"/>
      <c r="AG3529" s="1435"/>
      <c r="AH3529" s="1436"/>
      <c r="AI3529" s="1436"/>
      <c r="AJ3529" s="1437"/>
      <c r="AK3529" s="1437"/>
      <c r="AL3529" s="1435"/>
      <c r="AM3529" s="1440"/>
      <c r="AN3529" s="268"/>
      <c r="AO3529" s="1441"/>
      <c r="AP3529" s="39"/>
      <c r="AQ3529" s="1442"/>
      <c r="AR3529" s="1442"/>
      <c r="AS3529" s="1443"/>
      <c r="AT3529" s="1444"/>
      <c r="AU3529" s="1442"/>
      <c r="AV3529" s="1442"/>
      <c r="AW3529" s="1443"/>
      <c r="AY3529" s="146"/>
      <c r="AZ3529" s="1403"/>
    </row>
    <row r="3530" spans="1:64" ht="12.75" customHeight="1" x14ac:dyDescent="0.25">
      <c r="A3530" s="356"/>
      <c r="B3530" s="225"/>
      <c r="C3530" s="122"/>
      <c r="D3530" s="357"/>
      <c r="E3530" s="226"/>
      <c r="F3530" s="122"/>
      <c r="G3530" s="126"/>
      <c r="H3530" s="35"/>
      <c r="I3530" s="36"/>
      <c r="J3530" s="37"/>
      <c r="K3530" s="243" t="s">
        <v>109</v>
      </c>
      <c r="L3530" s="241"/>
      <c r="M3530" s="242"/>
      <c r="N3530" s="201"/>
      <c r="O3530" s="202"/>
      <c r="P3530" s="202"/>
      <c r="Q3530" s="202"/>
      <c r="R3530" s="202"/>
      <c r="S3530" s="202"/>
      <c r="T3530" s="224"/>
      <c r="U3530" s="138"/>
      <c r="V3530" s="138"/>
      <c r="W3530" s="139"/>
      <c r="X3530" s="139"/>
      <c r="Y3530" s="224"/>
      <c r="Z3530" s="210"/>
      <c r="AA3530" s="204"/>
      <c r="AB3530" s="202"/>
      <c r="AC3530" s="202"/>
      <c r="AD3530" s="202"/>
      <c r="AE3530" s="202"/>
      <c r="AF3530" s="202"/>
      <c r="AG3530" s="224"/>
      <c r="AH3530" s="138"/>
      <c r="AI3530" s="138"/>
      <c r="AJ3530" s="139"/>
      <c r="AK3530" s="139"/>
      <c r="AL3530" s="224"/>
      <c r="AM3530" s="140"/>
      <c r="AN3530" s="211"/>
      <c r="AO3530" s="212"/>
      <c r="AP3530" s="39"/>
      <c r="AQ3530" s="141"/>
      <c r="AR3530" s="141"/>
      <c r="AS3530" s="143"/>
      <c r="AU3530" s="141"/>
      <c r="AV3530" s="141"/>
      <c r="AW3530" s="143"/>
      <c r="AY3530" s="146"/>
      <c r="AZ3530" s="1403"/>
    </row>
    <row r="3531" spans="1:64" ht="12.75" customHeight="1" x14ac:dyDescent="0.25">
      <c r="A3531" s="356"/>
      <c r="B3531" s="225"/>
      <c r="C3531" s="122"/>
      <c r="D3531" s="357"/>
      <c r="E3531" s="226"/>
      <c r="F3531" s="122"/>
      <c r="G3531" s="126"/>
      <c r="H3531" s="35"/>
      <c r="I3531" s="36"/>
      <c r="J3531" s="37"/>
      <c r="K3531" s="243"/>
      <c r="L3531" s="241"/>
      <c r="M3531" s="242"/>
      <c r="N3531" s="201"/>
      <c r="O3531" s="202"/>
      <c r="P3531" s="202"/>
      <c r="Q3531" s="202"/>
      <c r="R3531" s="202"/>
      <c r="S3531" s="202"/>
      <c r="T3531" s="224"/>
      <c r="U3531" s="138"/>
      <c r="V3531" s="138"/>
      <c r="W3531" s="139"/>
      <c r="X3531" s="139"/>
      <c r="Y3531" s="224"/>
      <c r="Z3531" s="210"/>
      <c r="AA3531" s="204"/>
      <c r="AB3531" s="202"/>
      <c r="AC3531" s="202"/>
      <c r="AD3531" s="202"/>
      <c r="AE3531" s="202"/>
      <c r="AF3531" s="202"/>
      <c r="AG3531" s="224"/>
      <c r="AH3531" s="138"/>
      <c r="AI3531" s="138"/>
      <c r="AJ3531" s="139"/>
      <c r="AK3531" s="139"/>
      <c r="AL3531" s="224"/>
      <c r="AM3531" s="140"/>
      <c r="AN3531" s="211"/>
      <c r="AO3531" s="212"/>
      <c r="AP3531" s="39"/>
      <c r="AQ3531" s="141"/>
      <c r="AR3531" s="141"/>
      <c r="AS3531" s="143"/>
      <c r="AU3531" s="141"/>
      <c r="AV3531" s="141"/>
      <c r="AW3531" s="143"/>
      <c r="AY3531" s="146"/>
      <c r="AZ3531" s="1403"/>
    </row>
    <row r="3532" spans="1:64" ht="35.1" customHeight="1" x14ac:dyDescent="0.25">
      <c r="A3532" s="15" t="s">
        <v>3501</v>
      </c>
      <c r="B3532" s="225">
        <v>17</v>
      </c>
      <c r="C3532" s="122" t="s">
        <v>1280</v>
      </c>
      <c r="D3532" s="123">
        <v>1000</v>
      </c>
      <c r="E3532" s="226"/>
      <c r="F3532" s="122">
        <v>12</v>
      </c>
      <c r="G3532" s="126">
        <v>1</v>
      </c>
      <c r="H3532" s="35" t="str">
        <f t="shared" si="2671"/>
        <v>093</v>
      </c>
      <c r="I3532" s="36" t="s">
        <v>1441</v>
      </c>
      <c r="J3532" s="37" t="s">
        <v>4015</v>
      </c>
      <c r="K3532" s="231" t="s">
        <v>4016</v>
      </c>
      <c r="L3532" s="241">
        <v>675</v>
      </c>
      <c r="M3532" s="242">
        <v>675</v>
      </c>
      <c r="N3532" s="130"/>
      <c r="O3532" s="131"/>
      <c r="P3532" s="131"/>
      <c r="Q3532" s="131"/>
      <c r="R3532" s="131"/>
      <c r="S3532" s="131"/>
      <c r="T3532" s="132" t="str">
        <f t="shared" ref="T3532:T3539" si="2711">IF(SUM(N3532:S3532)=U3532,"OK",SUM(N3532:S3532)-U3532)</f>
        <v>OK</v>
      </c>
      <c r="U3532" s="138"/>
      <c r="V3532" s="138"/>
      <c r="W3532" s="139"/>
      <c r="X3532" s="139"/>
      <c r="Y3532" s="132" t="str">
        <f t="shared" ref="Y3532:Y3539" si="2712">IF(SUM(W3532:X3532)=Z3532,"OK",SUM(W3532:X3532)-Z3532)</f>
        <v>OK</v>
      </c>
      <c r="Z3532" s="210"/>
      <c r="AA3532" s="204"/>
      <c r="AB3532" s="202"/>
      <c r="AC3532" s="202"/>
      <c r="AD3532" s="202"/>
      <c r="AE3532" s="202"/>
      <c r="AF3532" s="202"/>
      <c r="AG3532" s="132" t="str">
        <f t="shared" ref="AG3532:AG3539" si="2713">IF(SUM(AA3532:AF3532)=AH3532,"OK",SUM(AA3532:AF3532)-AH3532)</f>
        <v>OK</v>
      </c>
      <c r="AH3532" s="138"/>
      <c r="AI3532" s="138"/>
      <c r="AJ3532" s="139"/>
      <c r="AK3532" s="139"/>
      <c r="AL3532" s="132" t="str">
        <f t="shared" ref="AL3532:AL3539" si="2714">IF(SUM(AJ3532:AK3532)=AM3532,"OK",SUM(AJ3532:AK3532)-AM3532)</f>
        <v>OK</v>
      </c>
      <c r="AM3532" s="140"/>
      <c r="AN3532" s="119">
        <f t="shared" ref="AN3532:AN3539" si="2715">L3532+U3532+V3532+Z3532</f>
        <v>675</v>
      </c>
      <c r="AO3532" s="120">
        <f t="shared" ref="AO3532:AO3539" si="2716">M3532+AH3532+AI3532+AM3532</f>
        <v>675</v>
      </c>
      <c r="AP3532" s="39">
        <f t="shared" ref="AP3532:AP3539" si="2717">L3532</f>
        <v>675</v>
      </c>
      <c r="AQ3532" s="141">
        <f t="shared" ref="AQ3532:AQ3539" si="2718">AN3532</f>
        <v>675</v>
      </c>
      <c r="AR3532" s="141">
        <f t="shared" ref="AR3532:AR3539" si="2719">AQ3532-AP3532</f>
        <v>0</v>
      </c>
      <c r="AS3532" s="143">
        <f t="shared" ref="AS3532:AS3539" si="2720">AR3532/AP3532</f>
        <v>0</v>
      </c>
      <c r="AT3532" s="144">
        <f t="shared" ref="AT3532:AT3539" si="2721">M3532</f>
        <v>675</v>
      </c>
      <c r="AU3532" s="141">
        <f t="shared" ref="AU3532:AU3539" si="2722">AO3532</f>
        <v>675</v>
      </c>
      <c r="AV3532" s="141">
        <f t="shared" ref="AV3532:AV3539" si="2723">AU3532-AT3532</f>
        <v>0</v>
      </c>
      <c r="AW3532" s="143">
        <f t="shared" ref="AW3532:AW3539" si="2724">AV3532/AT3532</f>
        <v>0</v>
      </c>
      <c r="AY3532" s="146" t="str">
        <f t="shared" ref="AY3532:AY3540" si="2725">RIGHT(LEFT(I3532,3),2)&amp;"."&amp;RIGHT(LEFT(I3532,5),2)</f>
        <v>61.41</v>
      </c>
      <c r="AZ3532" s="1403" t="b">
        <f>COUNTIF('[1]Codes SEC'!$B$2:$B$250,Ministres!AY3532)&gt;0</f>
        <v>1</v>
      </c>
    </row>
    <row r="3533" spans="1:64" ht="35.1" customHeight="1" x14ac:dyDescent="0.25">
      <c r="A3533" s="15" t="s">
        <v>3501</v>
      </c>
      <c r="B3533" s="225">
        <v>17</v>
      </c>
      <c r="C3533" s="122" t="s">
        <v>1280</v>
      </c>
      <c r="D3533" s="123">
        <v>1000</v>
      </c>
      <c r="E3533" s="226"/>
      <c r="F3533" s="122">
        <v>12</v>
      </c>
      <c r="G3533" s="126" t="s">
        <v>3128</v>
      </c>
      <c r="H3533" s="35" t="str">
        <f t="shared" si="2671"/>
        <v>093</v>
      </c>
      <c r="I3533" s="36" t="s">
        <v>1441</v>
      </c>
      <c r="J3533" s="37" t="s">
        <v>4017</v>
      </c>
      <c r="K3533" s="244" t="s">
        <v>4018</v>
      </c>
      <c r="L3533" s="241">
        <v>0</v>
      </c>
      <c r="M3533" s="242">
        <v>0</v>
      </c>
      <c r="N3533" s="130"/>
      <c r="O3533" s="131"/>
      <c r="P3533" s="131"/>
      <c r="Q3533" s="131"/>
      <c r="R3533" s="131"/>
      <c r="S3533" s="131"/>
      <c r="T3533" s="132" t="str">
        <f t="shared" si="2711"/>
        <v>OK</v>
      </c>
      <c r="U3533" s="138"/>
      <c r="V3533" s="138"/>
      <c r="W3533" s="139"/>
      <c r="X3533" s="139"/>
      <c r="Y3533" s="132" t="str">
        <f t="shared" si="2712"/>
        <v>OK</v>
      </c>
      <c r="Z3533" s="210"/>
      <c r="AA3533" s="204"/>
      <c r="AB3533" s="202"/>
      <c r="AC3533" s="202"/>
      <c r="AD3533" s="202"/>
      <c r="AE3533" s="202"/>
      <c r="AF3533" s="202"/>
      <c r="AG3533" s="132" t="str">
        <f t="shared" si="2713"/>
        <v>OK</v>
      </c>
      <c r="AH3533" s="138"/>
      <c r="AI3533" s="138"/>
      <c r="AJ3533" s="139"/>
      <c r="AK3533" s="139"/>
      <c r="AL3533" s="132" t="str">
        <f t="shared" si="2714"/>
        <v>OK</v>
      </c>
      <c r="AM3533" s="140"/>
      <c r="AN3533" s="119">
        <f t="shared" si="2715"/>
        <v>0</v>
      </c>
      <c r="AO3533" s="120">
        <f t="shared" si="2716"/>
        <v>0</v>
      </c>
      <c r="AP3533" s="39">
        <f t="shared" si="2717"/>
        <v>0</v>
      </c>
      <c r="AQ3533" s="141">
        <f t="shared" si="2718"/>
        <v>0</v>
      </c>
      <c r="AR3533" s="141">
        <f>AQ3533-AP3533</f>
        <v>0</v>
      </c>
      <c r="AS3533" s="143" t="e">
        <f>AR3533/AP3533</f>
        <v>#DIV/0!</v>
      </c>
      <c r="AT3533" s="144">
        <f t="shared" si="2721"/>
        <v>0</v>
      </c>
      <c r="AU3533" s="141">
        <f>AO3533</f>
        <v>0</v>
      </c>
      <c r="AV3533" s="141">
        <f>AU3533-AT3533</f>
        <v>0</v>
      </c>
      <c r="AW3533" s="143" t="e">
        <f>AV3533/AT3533</f>
        <v>#DIV/0!</v>
      </c>
      <c r="AY3533" s="146" t="str">
        <f t="shared" si="2725"/>
        <v>61.41</v>
      </c>
      <c r="AZ3533" s="1403" t="b">
        <f>COUNTIF('[1]Codes SEC'!$B$2:$B$250,Ministres!AY3533)&gt;0</f>
        <v>1</v>
      </c>
    </row>
    <row r="3534" spans="1:64" ht="35.1" customHeight="1" x14ac:dyDescent="0.25">
      <c r="A3534" s="15" t="s">
        <v>3501</v>
      </c>
      <c r="B3534" s="225">
        <v>17</v>
      </c>
      <c r="C3534" s="122" t="s">
        <v>1280</v>
      </c>
      <c r="D3534" s="123">
        <v>1000</v>
      </c>
      <c r="E3534" s="226"/>
      <c r="F3534" s="122">
        <v>12</v>
      </c>
      <c r="G3534" s="126">
        <v>3</v>
      </c>
      <c r="H3534" s="35" t="str">
        <f t="shared" si="2671"/>
        <v>093</v>
      </c>
      <c r="I3534" s="36" t="s">
        <v>1441</v>
      </c>
      <c r="J3534" s="37" t="s">
        <v>4019</v>
      </c>
      <c r="K3534" s="244" t="s">
        <v>4020</v>
      </c>
      <c r="L3534" s="241">
        <v>0</v>
      </c>
      <c r="M3534" s="242">
        <v>19884</v>
      </c>
      <c r="N3534" s="130"/>
      <c r="O3534" s="131"/>
      <c r="P3534" s="131"/>
      <c r="Q3534" s="131"/>
      <c r="R3534" s="131"/>
      <c r="S3534" s="131"/>
      <c r="T3534" s="132" t="str">
        <f t="shared" si="2711"/>
        <v>OK</v>
      </c>
      <c r="U3534" s="138"/>
      <c r="V3534" s="138"/>
      <c r="W3534" s="139"/>
      <c r="X3534" s="139"/>
      <c r="Y3534" s="132" t="str">
        <f t="shared" si="2712"/>
        <v>OK</v>
      </c>
      <c r="Z3534" s="210"/>
      <c r="AA3534" s="204"/>
      <c r="AB3534" s="202"/>
      <c r="AC3534" s="202"/>
      <c r="AD3534" s="202"/>
      <c r="AE3534" s="202"/>
      <c r="AF3534" s="202"/>
      <c r="AG3534" s="132" t="str">
        <f t="shared" si="2713"/>
        <v>OK</v>
      </c>
      <c r="AH3534" s="138"/>
      <c r="AI3534" s="138"/>
      <c r="AJ3534" s="139"/>
      <c r="AK3534" s="139"/>
      <c r="AL3534" s="132" t="str">
        <f t="shared" si="2714"/>
        <v>OK</v>
      </c>
      <c r="AM3534" s="140"/>
      <c r="AN3534" s="119">
        <f t="shared" si="2715"/>
        <v>0</v>
      </c>
      <c r="AO3534" s="120">
        <f t="shared" si="2716"/>
        <v>19884</v>
      </c>
      <c r="AP3534" s="39">
        <f t="shared" si="2717"/>
        <v>0</v>
      </c>
      <c r="AQ3534" s="141">
        <f t="shared" si="2718"/>
        <v>0</v>
      </c>
      <c r="AR3534" s="141">
        <f t="shared" si="2719"/>
        <v>0</v>
      </c>
      <c r="AS3534" s="143" t="e">
        <f t="shared" si="2720"/>
        <v>#DIV/0!</v>
      </c>
      <c r="AT3534" s="144">
        <f t="shared" si="2721"/>
        <v>19884</v>
      </c>
      <c r="AU3534" s="141">
        <f t="shared" si="2722"/>
        <v>19884</v>
      </c>
      <c r="AV3534" s="141">
        <f t="shared" si="2723"/>
        <v>0</v>
      </c>
      <c r="AW3534" s="143">
        <f t="shared" si="2724"/>
        <v>0</v>
      </c>
      <c r="AY3534" s="146" t="str">
        <f t="shared" si="2725"/>
        <v>61.41</v>
      </c>
      <c r="AZ3534" s="1403" t="b">
        <f>COUNTIF('[1]Codes SEC'!$B$2:$B$250,Ministres!AY3534)&gt;0</f>
        <v>1</v>
      </c>
    </row>
    <row r="3535" spans="1:64" ht="35.1" customHeight="1" x14ac:dyDescent="0.25">
      <c r="A3535" s="15" t="s">
        <v>3501</v>
      </c>
      <c r="B3535" s="225">
        <v>17</v>
      </c>
      <c r="C3535" s="122" t="s">
        <v>1280</v>
      </c>
      <c r="D3535" s="123">
        <v>1000</v>
      </c>
      <c r="E3535" s="226"/>
      <c r="F3535" s="122">
        <v>12</v>
      </c>
      <c r="G3535" s="126">
        <v>3</v>
      </c>
      <c r="H3535" s="35" t="str">
        <f t="shared" si="2671"/>
        <v>093</v>
      </c>
      <c r="I3535" s="36" t="s">
        <v>1441</v>
      </c>
      <c r="J3535" s="37" t="s">
        <v>4021</v>
      </c>
      <c r="K3535" s="244" t="s">
        <v>4022</v>
      </c>
      <c r="L3535" s="241">
        <v>0</v>
      </c>
      <c r="M3535" s="242">
        <v>12300</v>
      </c>
      <c r="N3535" s="130"/>
      <c r="O3535" s="131"/>
      <c r="P3535" s="131"/>
      <c r="Q3535" s="131"/>
      <c r="R3535" s="131"/>
      <c r="S3535" s="131"/>
      <c r="T3535" s="132" t="str">
        <f t="shared" si="2711"/>
        <v>OK</v>
      </c>
      <c r="U3535" s="138"/>
      <c r="V3535" s="138"/>
      <c r="W3535" s="139"/>
      <c r="X3535" s="139"/>
      <c r="Y3535" s="132" t="str">
        <f t="shared" si="2712"/>
        <v>OK</v>
      </c>
      <c r="Z3535" s="210"/>
      <c r="AA3535" s="204"/>
      <c r="AB3535" s="202"/>
      <c r="AC3535" s="202"/>
      <c r="AD3535" s="202"/>
      <c r="AE3535" s="202"/>
      <c r="AF3535" s="202"/>
      <c r="AG3535" s="132" t="str">
        <f t="shared" si="2713"/>
        <v>OK</v>
      </c>
      <c r="AH3535" s="138"/>
      <c r="AI3535" s="138"/>
      <c r="AJ3535" s="139"/>
      <c r="AK3535" s="139"/>
      <c r="AL3535" s="132" t="str">
        <f t="shared" si="2714"/>
        <v>OK</v>
      </c>
      <c r="AM3535" s="140"/>
      <c r="AN3535" s="119">
        <f t="shared" si="2715"/>
        <v>0</v>
      </c>
      <c r="AO3535" s="120">
        <f t="shared" si="2716"/>
        <v>12300</v>
      </c>
      <c r="AP3535" s="39">
        <f t="shared" si="2717"/>
        <v>0</v>
      </c>
      <c r="AQ3535" s="141">
        <f t="shared" si="2718"/>
        <v>0</v>
      </c>
      <c r="AR3535" s="141">
        <f t="shared" si="2719"/>
        <v>0</v>
      </c>
      <c r="AS3535" s="143" t="e">
        <f t="shared" si="2720"/>
        <v>#DIV/0!</v>
      </c>
      <c r="AT3535" s="144">
        <f t="shared" si="2721"/>
        <v>12300</v>
      </c>
      <c r="AU3535" s="141">
        <f t="shared" si="2722"/>
        <v>12300</v>
      </c>
      <c r="AV3535" s="141">
        <f t="shared" si="2723"/>
        <v>0</v>
      </c>
      <c r="AW3535" s="143">
        <f t="shared" si="2724"/>
        <v>0</v>
      </c>
      <c r="AY3535" s="146" t="str">
        <f t="shared" si="2725"/>
        <v>61.41</v>
      </c>
      <c r="AZ3535" s="1403" t="b">
        <f>COUNTIF('[1]Codes SEC'!$B$2:$B$250,Ministres!AY3535)&gt;0</f>
        <v>1</v>
      </c>
    </row>
    <row r="3536" spans="1:64" ht="35.1" customHeight="1" x14ac:dyDescent="0.25">
      <c r="A3536" s="15" t="s">
        <v>3501</v>
      </c>
      <c r="B3536" s="225">
        <v>17</v>
      </c>
      <c r="C3536" s="122" t="s">
        <v>1280</v>
      </c>
      <c r="D3536" s="123">
        <v>1000</v>
      </c>
      <c r="E3536" s="226"/>
      <c r="F3536" s="122">
        <v>12</v>
      </c>
      <c r="G3536" s="126" t="s">
        <v>1210</v>
      </c>
      <c r="H3536" s="35" t="str">
        <f t="shared" si="2671"/>
        <v>093</v>
      </c>
      <c r="I3536" s="36" t="s">
        <v>1441</v>
      </c>
      <c r="J3536" s="37" t="s">
        <v>4023</v>
      </c>
      <c r="K3536" s="379" t="s">
        <v>4016</v>
      </c>
      <c r="L3536" s="241">
        <v>0</v>
      </c>
      <c r="M3536" s="242">
        <v>0</v>
      </c>
      <c r="N3536" s="130"/>
      <c r="O3536" s="131"/>
      <c r="P3536" s="131"/>
      <c r="Q3536" s="131"/>
      <c r="R3536" s="131"/>
      <c r="S3536" s="131"/>
      <c r="T3536" s="132" t="str">
        <f t="shared" si="2711"/>
        <v>OK</v>
      </c>
      <c r="U3536" s="138"/>
      <c r="V3536" s="138"/>
      <c r="W3536" s="139"/>
      <c r="X3536" s="139"/>
      <c r="Y3536" s="132" t="str">
        <f t="shared" si="2712"/>
        <v>OK</v>
      </c>
      <c r="Z3536" s="210"/>
      <c r="AA3536" s="204"/>
      <c r="AB3536" s="202"/>
      <c r="AC3536" s="202"/>
      <c r="AD3536" s="202"/>
      <c r="AE3536" s="202"/>
      <c r="AF3536" s="202"/>
      <c r="AG3536" s="132" t="str">
        <f t="shared" si="2713"/>
        <v>OK</v>
      </c>
      <c r="AH3536" s="138"/>
      <c r="AI3536" s="138"/>
      <c r="AJ3536" s="139"/>
      <c r="AK3536" s="139"/>
      <c r="AL3536" s="132" t="str">
        <f t="shared" si="2714"/>
        <v>OK</v>
      </c>
      <c r="AM3536" s="140"/>
      <c r="AN3536" s="119">
        <f t="shared" si="2715"/>
        <v>0</v>
      </c>
      <c r="AO3536" s="120">
        <f t="shared" si="2716"/>
        <v>0</v>
      </c>
      <c r="AP3536" s="39">
        <f t="shared" si="2717"/>
        <v>0</v>
      </c>
      <c r="AQ3536" s="141">
        <f t="shared" si="2718"/>
        <v>0</v>
      </c>
      <c r="AR3536" s="141">
        <f>AQ3536-AP3536</f>
        <v>0</v>
      </c>
      <c r="AS3536" s="143" t="e">
        <f>AR3536/AP3536</f>
        <v>#DIV/0!</v>
      </c>
      <c r="AT3536" s="144">
        <f t="shared" si="2721"/>
        <v>0</v>
      </c>
      <c r="AU3536" s="141">
        <f>AO3536</f>
        <v>0</v>
      </c>
      <c r="AV3536" s="141">
        <f>AU3536-AT3536</f>
        <v>0</v>
      </c>
      <c r="AW3536" s="143" t="e">
        <f>AV3536/AT3536</f>
        <v>#DIV/0!</v>
      </c>
      <c r="AY3536" s="146" t="str">
        <f t="shared" si="2725"/>
        <v>61.41</v>
      </c>
      <c r="AZ3536" s="1403" t="b">
        <f>COUNTIF('[1]Codes SEC'!$B$2:$B$250,Ministres!AY3536)&gt;0</f>
        <v>1</v>
      </c>
    </row>
    <row r="3537" spans="1:52" ht="35.1" customHeight="1" x14ac:dyDescent="0.25">
      <c r="A3537" s="15" t="s">
        <v>3501</v>
      </c>
      <c r="B3537" s="225">
        <v>17</v>
      </c>
      <c r="C3537" s="122" t="s">
        <v>1280</v>
      </c>
      <c r="D3537" s="123">
        <v>1000</v>
      </c>
      <c r="E3537" s="226"/>
      <c r="F3537" s="122">
        <v>16</v>
      </c>
      <c r="G3537" s="126">
        <v>1</v>
      </c>
      <c r="H3537" s="35" t="str">
        <f t="shared" ref="H3537:H3600" si="2726">LEFT(J3537,3)</f>
        <v>093</v>
      </c>
      <c r="I3537" s="36" t="s">
        <v>1441</v>
      </c>
      <c r="J3537" s="37" t="s">
        <v>4024</v>
      </c>
      <c r="K3537" s="244" t="s">
        <v>4025</v>
      </c>
      <c r="L3537" s="241">
        <v>6481</v>
      </c>
      <c r="M3537" s="242">
        <v>6481</v>
      </c>
      <c r="N3537" s="130"/>
      <c r="O3537" s="131"/>
      <c r="P3537" s="131"/>
      <c r="Q3537" s="131"/>
      <c r="R3537" s="131"/>
      <c r="S3537" s="131"/>
      <c r="T3537" s="132" t="str">
        <f t="shared" si="2711"/>
        <v>OK</v>
      </c>
      <c r="U3537" s="138"/>
      <c r="V3537" s="138"/>
      <c r="W3537" s="139"/>
      <c r="X3537" s="139"/>
      <c r="Y3537" s="132" t="str">
        <f t="shared" si="2712"/>
        <v>OK</v>
      </c>
      <c r="Z3537" s="210"/>
      <c r="AA3537" s="204"/>
      <c r="AB3537" s="202"/>
      <c r="AC3537" s="202"/>
      <c r="AD3537" s="202"/>
      <c r="AE3537" s="202"/>
      <c r="AF3537" s="202"/>
      <c r="AG3537" s="132" t="str">
        <f t="shared" si="2713"/>
        <v>OK</v>
      </c>
      <c r="AH3537" s="138"/>
      <c r="AI3537" s="138"/>
      <c r="AJ3537" s="139"/>
      <c r="AK3537" s="139"/>
      <c r="AL3537" s="132" t="str">
        <f t="shared" si="2714"/>
        <v>OK</v>
      </c>
      <c r="AM3537" s="140"/>
      <c r="AN3537" s="119">
        <f t="shared" si="2715"/>
        <v>6481</v>
      </c>
      <c r="AO3537" s="120">
        <f t="shared" si="2716"/>
        <v>6481</v>
      </c>
      <c r="AP3537" s="39">
        <f t="shared" si="2717"/>
        <v>6481</v>
      </c>
      <c r="AQ3537" s="141">
        <f t="shared" si="2718"/>
        <v>6481</v>
      </c>
      <c r="AR3537" s="141">
        <f t="shared" si="2719"/>
        <v>0</v>
      </c>
      <c r="AS3537" s="143">
        <f t="shared" si="2720"/>
        <v>0</v>
      </c>
      <c r="AT3537" s="144">
        <f t="shared" si="2721"/>
        <v>6481</v>
      </c>
      <c r="AU3537" s="141">
        <f t="shared" si="2722"/>
        <v>6481</v>
      </c>
      <c r="AV3537" s="141">
        <f t="shared" si="2723"/>
        <v>0</v>
      </c>
      <c r="AW3537" s="143">
        <f t="shared" si="2724"/>
        <v>0</v>
      </c>
      <c r="AX3537" s="966"/>
      <c r="AY3537" s="146" t="str">
        <f t="shared" si="2725"/>
        <v>61.41</v>
      </c>
      <c r="AZ3537" s="1403" t="b">
        <f>COUNTIF('[1]Codes SEC'!$B$2:$B$250,Ministres!AY3537)&gt;0</f>
        <v>1</v>
      </c>
    </row>
    <row r="3538" spans="1:52" ht="35.1" customHeight="1" x14ac:dyDescent="0.25">
      <c r="A3538" s="15" t="s">
        <v>3501</v>
      </c>
      <c r="B3538" s="225">
        <v>17</v>
      </c>
      <c r="C3538" s="122" t="s">
        <v>1280</v>
      </c>
      <c r="D3538" s="123">
        <v>1000</v>
      </c>
      <c r="E3538" s="226"/>
      <c r="F3538" s="122">
        <v>10</v>
      </c>
      <c r="G3538" s="126">
        <v>1</v>
      </c>
      <c r="H3538" s="35" t="str">
        <f t="shared" si="2726"/>
        <v>093</v>
      </c>
      <c r="I3538" s="36" t="s">
        <v>1441</v>
      </c>
      <c r="J3538" s="37" t="s">
        <v>4026</v>
      </c>
      <c r="K3538" s="244" t="s">
        <v>4027</v>
      </c>
      <c r="L3538" s="241">
        <v>0</v>
      </c>
      <c r="M3538" s="242">
        <v>0</v>
      </c>
      <c r="N3538" s="130"/>
      <c r="O3538" s="131"/>
      <c r="P3538" s="131"/>
      <c r="Q3538" s="131"/>
      <c r="R3538" s="131"/>
      <c r="S3538" s="131"/>
      <c r="T3538" s="132" t="str">
        <f t="shared" si="2711"/>
        <v>OK</v>
      </c>
      <c r="U3538" s="138"/>
      <c r="V3538" s="138"/>
      <c r="W3538" s="139"/>
      <c r="X3538" s="139"/>
      <c r="Y3538" s="132" t="str">
        <f t="shared" si="2712"/>
        <v>OK</v>
      </c>
      <c r="Z3538" s="210"/>
      <c r="AA3538" s="204"/>
      <c r="AB3538" s="202"/>
      <c r="AC3538" s="202"/>
      <c r="AD3538" s="202"/>
      <c r="AE3538" s="202"/>
      <c r="AF3538" s="202"/>
      <c r="AG3538" s="132" t="str">
        <f t="shared" si="2713"/>
        <v>OK</v>
      </c>
      <c r="AH3538" s="138"/>
      <c r="AI3538" s="138"/>
      <c r="AJ3538" s="139"/>
      <c r="AK3538" s="139"/>
      <c r="AL3538" s="132" t="str">
        <f t="shared" si="2714"/>
        <v>OK</v>
      </c>
      <c r="AM3538" s="140"/>
      <c r="AN3538" s="119">
        <f t="shared" si="2715"/>
        <v>0</v>
      </c>
      <c r="AO3538" s="120">
        <f t="shared" si="2716"/>
        <v>0</v>
      </c>
      <c r="AP3538" s="39">
        <f t="shared" si="2717"/>
        <v>0</v>
      </c>
      <c r="AQ3538" s="141">
        <f t="shared" si="2718"/>
        <v>0</v>
      </c>
      <c r="AR3538" s="141">
        <f t="shared" si="2719"/>
        <v>0</v>
      </c>
      <c r="AS3538" s="143" t="e">
        <f t="shared" si="2720"/>
        <v>#DIV/0!</v>
      </c>
      <c r="AT3538" s="144">
        <f t="shared" si="2721"/>
        <v>0</v>
      </c>
      <c r="AU3538" s="141">
        <f t="shared" si="2722"/>
        <v>0</v>
      </c>
      <c r="AV3538" s="141">
        <f t="shared" si="2723"/>
        <v>0</v>
      </c>
      <c r="AW3538" s="143" t="e">
        <f t="shared" si="2724"/>
        <v>#DIV/0!</v>
      </c>
      <c r="AY3538" s="146" t="str">
        <f t="shared" si="2725"/>
        <v>61.41</v>
      </c>
      <c r="AZ3538" s="1403" t="b">
        <f>COUNTIF('[1]Codes SEC'!$B$2:$B$250,Ministres!AY3538)&gt;0</f>
        <v>1</v>
      </c>
    </row>
    <row r="3539" spans="1:52" ht="35.1" customHeight="1" x14ac:dyDescent="0.25">
      <c r="A3539" s="15" t="s">
        <v>3501</v>
      </c>
      <c r="B3539" s="225">
        <v>17</v>
      </c>
      <c r="C3539" s="122" t="s">
        <v>1280</v>
      </c>
      <c r="D3539" s="123">
        <v>1000</v>
      </c>
      <c r="E3539" s="226"/>
      <c r="F3539" s="122">
        <v>12</v>
      </c>
      <c r="G3539" s="126">
        <v>1</v>
      </c>
      <c r="H3539" s="35" t="str">
        <f t="shared" si="2726"/>
        <v>093</v>
      </c>
      <c r="I3539" s="36">
        <v>88514000</v>
      </c>
      <c r="J3539" s="37" t="s">
        <v>4028</v>
      </c>
      <c r="K3539" s="379" t="s">
        <v>4029</v>
      </c>
      <c r="L3539" s="232">
        <v>20000</v>
      </c>
      <c r="M3539" s="233">
        <v>10000</v>
      </c>
      <c r="N3539" s="130"/>
      <c r="O3539" s="131"/>
      <c r="P3539" s="131"/>
      <c r="Q3539" s="131"/>
      <c r="R3539" s="131"/>
      <c r="S3539" s="131"/>
      <c r="T3539" s="132" t="str">
        <f t="shared" si="2711"/>
        <v>OK</v>
      </c>
      <c r="U3539" s="138"/>
      <c r="V3539" s="138"/>
      <c r="W3539" s="139"/>
      <c r="X3539" s="139"/>
      <c r="Y3539" s="132" t="str">
        <f t="shared" si="2712"/>
        <v>OK</v>
      </c>
      <c r="Z3539" s="210"/>
      <c r="AA3539" s="204"/>
      <c r="AB3539" s="202"/>
      <c r="AC3539" s="202"/>
      <c r="AD3539" s="202"/>
      <c r="AE3539" s="202"/>
      <c r="AF3539" s="202"/>
      <c r="AG3539" s="132" t="str">
        <f t="shared" si="2713"/>
        <v>OK</v>
      </c>
      <c r="AH3539" s="138"/>
      <c r="AI3539" s="138"/>
      <c r="AJ3539" s="139"/>
      <c r="AK3539" s="139"/>
      <c r="AL3539" s="132" t="str">
        <f t="shared" si="2714"/>
        <v>OK</v>
      </c>
      <c r="AM3539" s="140"/>
      <c r="AN3539" s="119">
        <f t="shared" si="2715"/>
        <v>20000</v>
      </c>
      <c r="AO3539" s="120">
        <f t="shared" si="2716"/>
        <v>10000</v>
      </c>
      <c r="AP3539" s="39">
        <f t="shared" si="2717"/>
        <v>20000</v>
      </c>
      <c r="AQ3539" s="141">
        <f t="shared" si="2718"/>
        <v>20000</v>
      </c>
      <c r="AR3539" s="142">
        <f t="shared" si="2719"/>
        <v>0</v>
      </c>
      <c r="AS3539" s="143">
        <f t="shared" si="2720"/>
        <v>0</v>
      </c>
      <c r="AT3539" s="144">
        <f t="shared" si="2721"/>
        <v>10000</v>
      </c>
      <c r="AU3539" s="141">
        <f t="shared" si="2722"/>
        <v>10000</v>
      </c>
      <c r="AV3539" s="142">
        <f t="shared" si="2723"/>
        <v>0</v>
      </c>
      <c r="AW3539" s="143">
        <f t="shared" si="2724"/>
        <v>0</v>
      </c>
      <c r="AY3539" s="146" t="str">
        <f t="shared" si="2725"/>
        <v>85.14</v>
      </c>
      <c r="AZ3539" s="1403" t="b">
        <f>COUNTIF('[1]Codes SEC'!$B$2:$B$250,Ministres!AY3539)&gt;0</f>
        <v>1</v>
      </c>
    </row>
    <row r="3540" spans="1:52" ht="35.1" customHeight="1" x14ac:dyDescent="0.25">
      <c r="A3540" s="15" t="s">
        <v>3501</v>
      </c>
      <c r="B3540" s="225" t="s">
        <v>2572</v>
      </c>
      <c r="C3540" s="122" t="s">
        <v>1280</v>
      </c>
      <c r="D3540" s="123">
        <v>1000</v>
      </c>
      <c r="E3540" s="226"/>
      <c r="F3540" s="122">
        <v>12</v>
      </c>
      <c r="G3540" s="227"/>
      <c r="H3540" s="228" t="str">
        <f t="shared" si="2726"/>
        <v>093</v>
      </c>
      <c r="I3540" s="229">
        <v>88561000</v>
      </c>
      <c r="J3540" s="230" t="s">
        <v>4030</v>
      </c>
      <c r="K3540" s="231" t="s">
        <v>4031</v>
      </c>
      <c r="L3540" s="232">
        <v>0</v>
      </c>
      <c r="M3540" s="233">
        <v>0</v>
      </c>
      <c r="N3540" s="130"/>
      <c r="O3540" s="131"/>
      <c r="P3540" s="131"/>
      <c r="Q3540" s="131"/>
      <c r="R3540" s="131"/>
      <c r="S3540" s="131"/>
      <c r="T3540" s="132" t="str">
        <f>IF(SUM(N3540:S3540)=U3540,"OK",SUM(N3540:S3540)-U3540)</f>
        <v>OK</v>
      </c>
      <c r="U3540" s="138"/>
      <c r="V3540" s="138"/>
      <c r="W3540" s="139"/>
      <c r="X3540" s="139"/>
      <c r="Y3540" s="132" t="str">
        <f>IF(SUM(W3540:X3540)=Z3540,"OK",SUM(W3540:X3540)-Z3540)</f>
        <v>OK</v>
      </c>
      <c r="Z3540" s="210"/>
      <c r="AA3540" s="204"/>
      <c r="AB3540" s="202"/>
      <c r="AC3540" s="202"/>
      <c r="AD3540" s="202"/>
      <c r="AE3540" s="202"/>
      <c r="AF3540" s="202"/>
      <c r="AG3540" s="132" t="str">
        <f>IF(SUM(AA3540:AF3540)=AH3540,"OK",SUM(AA3540:AF3540)-AH3540)</f>
        <v>OK</v>
      </c>
      <c r="AH3540" s="138"/>
      <c r="AI3540" s="138"/>
      <c r="AJ3540" s="139"/>
      <c r="AK3540" s="139"/>
      <c r="AL3540" s="132" t="str">
        <f>IF(SUM(AJ3540:AK3540)=AM3540,"OK",SUM(AJ3540:AK3540)-AM3540)</f>
        <v>OK</v>
      </c>
      <c r="AM3540" s="140"/>
      <c r="AN3540" s="119">
        <f>L3540+U3540+V3540+Z3540</f>
        <v>0</v>
      </c>
      <c r="AO3540" s="120">
        <f>M3540+AH3540+AI3540+AM3540</f>
        <v>0</v>
      </c>
      <c r="AP3540" s="39">
        <f>L3540</f>
        <v>0</v>
      </c>
      <c r="AQ3540" s="141">
        <f>AN3540</f>
        <v>0</v>
      </c>
      <c r="AR3540" s="142">
        <f>AQ3540-AP3540</f>
        <v>0</v>
      </c>
      <c r="AS3540" s="143" t="e">
        <f>AR3540/AP3540</f>
        <v>#DIV/0!</v>
      </c>
      <c r="AT3540" s="144">
        <f>M3540</f>
        <v>0</v>
      </c>
      <c r="AU3540" s="141">
        <f>AO3540</f>
        <v>0</v>
      </c>
      <c r="AV3540" s="142">
        <f>AU3540-AT3540</f>
        <v>0</v>
      </c>
      <c r="AW3540" s="143" t="e">
        <f>AV3540/AT3540</f>
        <v>#DIV/0!</v>
      </c>
      <c r="AY3540" s="146" t="str">
        <f t="shared" si="2725"/>
        <v>85.61</v>
      </c>
      <c r="AZ3540" s="1403" t="b">
        <f>COUNTIF('[1]Codes SEC'!$B$2:$B$250,Ministres!AY3540)&gt;0</f>
        <v>1</v>
      </c>
    </row>
    <row r="3541" spans="1:52" ht="12.75" customHeight="1" x14ac:dyDescent="0.25">
      <c r="A3541" s="350"/>
      <c r="B3541" s="1404"/>
      <c r="C3541" s="150"/>
      <c r="D3541" s="352"/>
      <c r="E3541" s="1405"/>
      <c r="F3541" s="150"/>
      <c r="G3541" s="154"/>
      <c r="H3541" s="155"/>
      <c r="I3541" s="156"/>
      <c r="J3541" s="157"/>
      <c r="K3541" s="158" t="s">
        <v>116</v>
      </c>
      <c r="L3541" s="236">
        <f>L3532+L3534+L3535+L3537+L3538+L3539+L3533+L3536+L3540</f>
        <v>27156</v>
      </c>
      <c r="M3541" s="1423">
        <f t="shared" ref="M3541:AW3541" si="2727">M3532+M3534+M3535+M3537+M3538+M3539+M3533+M3536+M3540</f>
        <v>49340</v>
      </c>
      <c r="N3541" s="1424">
        <f t="shared" si="2727"/>
        <v>0</v>
      </c>
      <c r="O3541" s="1425">
        <f t="shared" si="2727"/>
        <v>0</v>
      </c>
      <c r="P3541" s="1425">
        <f t="shared" si="2727"/>
        <v>0</v>
      </c>
      <c r="Q3541" s="1425">
        <f t="shared" si="2727"/>
        <v>0</v>
      </c>
      <c r="R3541" s="1425">
        <f t="shared" si="2727"/>
        <v>0</v>
      </c>
      <c r="S3541" s="1425">
        <f t="shared" si="2727"/>
        <v>0</v>
      </c>
      <c r="T3541" s="1426"/>
      <c r="U3541" s="1427">
        <f t="shared" si="2727"/>
        <v>0</v>
      </c>
      <c r="V3541" s="1427">
        <f t="shared" si="2727"/>
        <v>0</v>
      </c>
      <c r="W3541" s="1425">
        <f t="shared" si="2727"/>
        <v>0</v>
      </c>
      <c r="X3541" s="1425">
        <f t="shared" si="2727"/>
        <v>0</v>
      </c>
      <c r="Y3541" s="1426"/>
      <c r="Z3541" s="1427">
        <f t="shared" si="2727"/>
        <v>0</v>
      </c>
      <c r="AA3541" s="1005">
        <f t="shared" si="2727"/>
        <v>0</v>
      </c>
      <c r="AB3541" s="1425">
        <f t="shared" si="2727"/>
        <v>0</v>
      </c>
      <c r="AC3541" s="1425">
        <f t="shared" si="2727"/>
        <v>0</v>
      </c>
      <c r="AD3541" s="1425">
        <f t="shared" si="2727"/>
        <v>0</v>
      </c>
      <c r="AE3541" s="1425">
        <f t="shared" si="2727"/>
        <v>0</v>
      </c>
      <c r="AF3541" s="1425">
        <f t="shared" si="2727"/>
        <v>0</v>
      </c>
      <c r="AG3541" s="1426"/>
      <c r="AH3541" s="1427">
        <f t="shared" si="2727"/>
        <v>0</v>
      </c>
      <c r="AI3541" s="1427">
        <f t="shared" si="2727"/>
        <v>0</v>
      </c>
      <c r="AJ3541" s="1425">
        <f t="shared" si="2727"/>
        <v>0</v>
      </c>
      <c r="AK3541" s="1425">
        <f t="shared" si="2727"/>
        <v>0</v>
      </c>
      <c r="AL3541" s="1426"/>
      <c r="AM3541" s="1428">
        <f t="shared" si="2727"/>
        <v>0</v>
      </c>
      <c r="AN3541" s="1007">
        <f t="shared" si="2727"/>
        <v>27156</v>
      </c>
      <c r="AO3541" s="1429">
        <f t="shared" si="2727"/>
        <v>49340</v>
      </c>
      <c r="AP3541" s="1009">
        <f t="shared" si="2727"/>
        <v>27156</v>
      </c>
      <c r="AQ3541" s="1430">
        <f t="shared" si="2727"/>
        <v>27156</v>
      </c>
      <c r="AR3541" s="1430">
        <f t="shared" si="2727"/>
        <v>0</v>
      </c>
      <c r="AS3541" s="1431" t="e">
        <f t="shared" si="2727"/>
        <v>#DIV/0!</v>
      </c>
      <c r="AT3541" s="1445">
        <f t="shared" si="2727"/>
        <v>49340</v>
      </c>
      <c r="AU3541" s="1446">
        <f t="shared" si="2727"/>
        <v>49340</v>
      </c>
      <c r="AV3541" s="1446">
        <f t="shared" si="2727"/>
        <v>0</v>
      </c>
      <c r="AW3541" s="1447" t="e">
        <f t="shared" si="2727"/>
        <v>#DIV/0!</v>
      </c>
      <c r="AY3541" s="146"/>
      <c r="AZ3541" s="1403"/>
    </row>
    <row r="3542" spans="1:52" ht="12.75" customHeight="1" x14ac:dyDescent="0.25">
      <c r="A3542" s="174"/>
      <c r="B3542" s="175"/>
      <c r="C3542" s="176"/>
      <c r="D3542" s="177"/>
      <c r="E3542" s="178"/>
      <c r="F3542" s="177"/>
      <c r="G3542" s="179"/>
      <c r="H3542" s="180"/>
      <c r="I3542" s="181"/>
      <c r="J3542" s="182"/>
      <c r="K3542" s="183" t="s">
        <v>1308</v>
      </c>
      <c r="L3542" s="184">
        <f t="shared" ref="L3542:S3542" si="2728">L3541+L3528</f>
        <v>6932991</v>
      </c>
      <c r="M3542" s="185">
        <f t="shared" si="2728"/>
        <v>6955175</v>
      </c>
      <c r="N3542" s="186">
        <f t="shared" si="2728"/>
        <v>0</v>
      </c>
      <c r="O3542" s="187">
        <f t="shared" si="2728"/>
        <v>0</v>
      </c>
      <c r="P3542" s="187">
        <f t="shared" si="2728"/>
        <v>0</v>
      </c>
      <c r="Q3542" s="187">
        <f t="shared" si="2728"/>
        <v>0</v>
      </c>
      <c r="R3542" s="187">
        <f t="shared" si="2728"/>
        <v>0</v>
      </c>
      <c r="S3542" s="187">
        <f t="shared" si="2728"/>
        <v>0</v>
      </c>
      <c r="T3542" s="188"/>
      <c r="U3542" s="187">
        <f>U3541+U3528</f>
        <v>0</v>
      </c>
      <c r="V3542" s="187">
        <f>V3541+V3528</f>
        <v>0</v>
      </c>
      <c r="W3542" s="187">
        <f>W3541+W3528</f>
        <v>0</v>
      </c>
      <c r="X3542" s="187">
        <f>X3541+X3528</f>
        <v>0</v>
      </c>
      <c r="Y3542" s="188"/>
      <c r="Z3542" s="187">
        <f t="shared" ref="Z3542:AF3542" si="2729">Z3541+Z3528</f>
        <v>0</v>
      </c>
      <c r="AA3542" s="189">
        <f t="shared" si="2729"/>
        <v>0</v>
      </c>
      <c r="AB3542" s="187">
        <f t="shared" si="2729"/>
        <v>0</v>
      </c>
      <c r="AC3542" s="187">
        <f t="shared" si="2729"/>
        <v>0</v>
      </c>
      <c r="AD3542" s="187">
        <f t="shared" si="2729"/>
        <v>0</v>
      </c>
      <c r="AE3542" s="187">
        <f t="shared" si="2729"/>
        <v>0</v>
      </c>
      <c r="AF3542" s="187">
        <f t="shared" si="2729"/>
        <v>0</v>
      </c>
      <c r="AG3542" s="188"/>
      <c r="AH3542" s="187">
        <f>AH3541+AH3528</f>
        <v>0</v>
      </c>
      <c r="AI3542" s="187">
        <f>AI3541+AI3528</f>
        <v>0</v>
      </c>
      <c r="AJ3542" s="187">
        <f>AJ3541+AJ3528</f>
        <v>0</v>
      </c>
      <c r="AK3542" s="187">
        <f>AK3541+AK3528</f>
        <v>0</v>
      </c>
      <c r="AL3542" s="188"/>
      <c r="AM3542" s="190">
        <f t="shared" ref="AM3542:AW3542" si="2730">AM3541+AM3528</f>
        <v>0</v>
      </c>
      <c r="AN3542" s="191">
        <f>AN3541+AN3528</f>
        <v>6932991</v>
      </c>
      <c r="AO3542" s="190">
        <f t="shared" si="2730"/>
        <v>6955175</v>
      </c>
      <c r="AP3542" s="184">
        <f t="shared" si="2730"/>
        <v>6932991</v>
      </c>
      <c r="AQ3542" s="192">
        <f t="shared" si="2730"/>
        <v>6932991</v>
      </c>
      <c r="AR3542" s="193">
        <f t="shared" si="2730"/>
        <v>0</v>
      </c>
      <c r="AS3542" s="194" t="e">
        <f t="shared" si="2730"/>
        <v>#DIV/0!</v>
      </c>
      <c r="AT3542" s="195">
        <f t="shared" si="2730"/>
        <v>6955175</v>
      </c>
      <c r="AU3542" s="192">
        <f t="shared" si="2730"/>
        <v>6955175</v>
      </c>
      <c r="AV3542" s="193">
        <f t="shared" si="2730"/>
        <v>0</v>
      </c>
      <c r="AW3542" s="194" t="e">
        <f t="shared" si="2730"/>
        <v>#DIV/0!</v>
      </c>
      <c r="AY3542" s="146"/>
      <c r="AZ3542" s="1403"/>
    </row>
    <row r="3543" spans="1:52" ht="12.75" customHeight="1" x14ac:dyDescent="0.25">
      <c r="A3543" s="15"/>
      <c r="C3543" s="122"/>
      <c r="D3543" s="123"/>
      <c r="F3543" s="125"/>
      <c r="G3543" s="34"/>
      <c r="H3543" s="35"/>
      <c r="I3543" s="36"/>
      <c r="J3543" s="37"/>
      <c r="K3543" s="198" t="s">
        <v>72</v>
      </c>
      <c r="L3543" s="199">
        <v>0</v>
      </c>
      <c r="M3543" s="200">
        <v>0</v>
      </c>
      <c r="N3543" s="201">
        <v>0</v>
      </c>
      <c r="O3543" s="202">
        <v>0</v>
      </c>
      <c r="P3543" s="202">
        <v>0</v>
      </c>
      <c r="Q3543" s="202">
        <v>0</v>
      </c>
      <c r="R3543" s="202">
        <v>0</v>
      </c>
      <c r="S3543" s="202">
        <v>0</v>
      </c>
      <c r="T3543" s="203"/>
      <c r="U3543" s="135">
        <v>0</v>
      </c>
      <c r="V3543" s="135">
        <v>0</v>
      </c>
      <c r="W3543" s="202">
        <v>0</v>
      </c>
      <c r="X3543" s="202">
        <v>0</v>
      </c>
      <c r="Y3543" s="203"/>
      <c r="Z3543" s="135">
        <v>0</v>
      </c>
      <c r="AA3543" s="204">
        <v>0</v>
      </c>
      <c r="AB3543" s="202">
        <v>0</v>
      </c>
      <c r="AC3543" s="202">
        <v>0</v>
      </c>
      <c r="AD3543" s="202">
        <v>0</v>
      </c>
      <c r="AE3543" s="202">
        <v>0</v>
      </c>
      <c r="AF3543" s="202">
        <v>0</v>
      </c>
      <c r="AG3543" s="203"/>
      <c r="AH3543" s="135">
        <v>0</v>
      </c>
      <c r="AI3543" s="135">
        <v>0</v>
      </c>
      <c r="AJ3543" s="202">
        <v>0</v>
      </c>
      <c r="AK3543" s="202">
        <v>0</v>
      </c>
      <c r="AL3543" s="203"/>
      <c r="AM3543" s="205">
        <v>0</v>
      </c>
      <c r="AN3543" s="119">
        <v>0</v>
      </c>
      <c r="AO3543" s="120">
        <v>0</v>
      </c>
      <c r="AP3543" s="39">
        <v>0</v>
      </c>
      <c r="AQ3543" s="141">
        <v>0</v>
      </c>
      <c r="AR3543" s="141">
        <v>0</v>
      </c>
      <c r="AS3543" s="143">
        <v>0</v>
      </c>
      <c r="AT3543" s="144">
        <v>0</v>
      </c>
      <c r="AU3543" s="141">
        <v>0</v>
      </c>
      <c r="AV3543" s="141">
        <v>0</v>
      </c>
      <c r="AW3543" s="143">
        <v>0</v>
      </c>
      <c r="AY3543" s="146"/>
      <c r="AZ3543" s="1403"/>
    </row>
    <row r="3544" spans="1:52" ht="12.75" customHeight="1" x14ac:dyDescent="0.25">
      <c r="A3544" s="356"/>
      <c r="B3544" s="225"/>
      <c r="C3544" s="122"/>
      <c r="D3544" s="357"/>
      <c r="E3544" s="226"/>
      <c r="F3544" s="122"/>
      <c r="G3544" s="126"/>
      <c r="H3544" s="35"/>
      <c r="I3544" s="36"/>
      <c r="J3544" s="37"/>
      <c r="K3544" s="198" t="s">
        <v>73</v>
      </c>
      <c r="L3544" s="241">
        <v>0</v>
      </c>
      <c r="M3544" s="242">
        <v>0</v>
      </c>
      <c r="N3544" s="201">
        <v>0</v>
      </c>
      <c r="O3544" s="202">
        <v>0</v>
      </c>
      <c r="P3544" s="202">
        <v>0</v>
      </c>
      <c r="Q3544" s="202">
        <v>0</v>
      </c>
      <c r="R3544" s="202">
        <v>0</v>
      </c>
      <c r="S3544" s="202">
        <v>0</v>
      </c>
      <c r="T3544" s="203"/>
      <c r="U3544" s="135">
        <v>0</v>
      </c>
      <c r="V3544" s="135">
        <v>0</v>
      </c>
      <c r="W3544" s="202">
        <v>0</v>
      </c>
      <c r="X3544" s="202">
        <v>0</v>
      </c>
      <c r="Y3544" s="203"/>
      <c r="Z3544" s="135">
        <v>0</v>
      </c>
      <c r="AA3544" s="204">
        <v>0</v>
      </c>
      <c r="AB3544" s="202">
        <v>0</v>
      </c>
      <c r="AC3544" s="202">
        <v>0</v>
      </c>
      <c r="AD3544" s="202">
        <v>0</v>
      </c>
      <c r="AE3544" s="202">
        <v>0</v>
      </c>
      <c r="AF3544" s="202">
        <v>0</v>
      </c>
      <c r="AG3544" s="203"/>
      <c r="AH3544" s="135">
        <v>0</v>
      </c>
      <c r="AI3544" s="135">
        <v>0</v>
      </c>
      <c r="AJ3544" s="202">
        <v>0</v>
      </c>
      <c r="AK3544" s="202">
        <v>0</v>
      </c>
      <c r="AL3544" s="203"/>
      <c r="AM3544" s="205">
        <v>0</v>
      </c>
      <c r="AN3544" s="119">
        <v>0</v>
      </c>
      <c r="AO3544" s="120">
        <v>0</v>
      </c>
      <c r="AP3544" s="39">
        <v>0</v>
      </c>
      <c r="AQ3544" s="141">
        <v>0</v>
      </c>
      <c r="AR3544" s="141">
        <v>0</v>
      </c>
      <c r="AS3544" s="143">
        <v>0</v>
      </c>
      <c r="AT3544" s="144">
        <v>0</v>
      </c>
      <c r="AU3544" s="141">
        <v>0</v>
      </c>
      <c r="AV3544" s="141">
        <v>0</v>
      </c>
      <c r="AW3544" s="143">
        <v>0</v>
      </c>
      <c r="AY3544" s="146"/>
      <c r="AZ3544" s="1403"/>
    </row>
    <row r="3545" spans="1:52" ht="12.75" customHeight="1" x14ac:dyDescent="0.25">
      <c r="A3545" s="356"/>
      <c r="B3545" s="225"/>
      <c r="C3545" s="122"/>
      <c r="D3545" s="357"/>
      <c r="E3545" s="226"/>
      <c r="F3545" s="122"/>
      <c r="G3545" s="126"/>
      <c r="H3545" s="35"/>
      <c r="I3545" s="36"/>
      <c r="J3545" s="37"/>
      <c r="K3545" s="198" t="s">
        <v>74</v>
      </c>
      <c r="L3545" s="241">
        <v>0</v>
      </c>
      <c r="M3545" s="242">
        <v>0</v>
      </c>
      <c r="N3545" s="201">
        <v>0</v>
      </c>
      <c r="O3545" s="202">
        <v>0</v>
      </c>
      <c r="P3545" s="202">
        <v>0</v>
      </c>
      <c r="Q3545" s="202">
        <v>0</v>
      </c>
      <c r="R3545" s="202">
        <v>0</v>
      </c>
      <c r="S3545" s="202">
        <v>0</v>
      </c>
      <c r="T3545" s="203"/>
      <c r="U3545" s="135">
        <v>0</v>
      </c>
      <c r="V3545" s="135">
        <v>0</v>
      </c>
      <c r="W3545" s="202">
        <v>0</v>
      </c>
      <c r="X3545" s="202">
        <v>0</v>
      </c>
      <c r="Y3545" s="203"/>
      <c r="Z3545" s="135">
        <v>0</v>
      </c>
      <c r="AA3545" s="204">
        <v>0</v>
      </c>
      <c r="AB3545" s="202">
        <v>0</v>
      </c>
      <c r="AC3545" s="202">
        <v>0</v>
      </c>
      <c r="AD3545" s="202">
        <v>0</v>
      </c>
      <c r="AE3545" s="202">
        <v>0</v>
      </c>
      <c r="AF3545" s="202">
        <v>0</v>
      </c>
      <c r="AG3545" s="203"/>
      <c r="AH3545" s="135">
        <v>0</v>
      </c>
      <c r="AI3545" s="135">
        <v>0</v>
      </c>
      <c r="AJ3545" s="202">
        <v>0</v>
      </c>
      <c r="AK3545" s="202">
        <v>0</v>
      </c>
      <c r="AL3545" s="203"/>
      <c r="AM3545" s="205">
        <v>0</v>
      </c>
      <c r="AN3545" s="119">
        <v>0</v>
      </c>
      <c r="AO3545" s="120">
        <v>0</v>
      </c>
      <c r="AP3545" s="39">
        <v>0</v>
      </c>
      <c r="AQ3545" s="141">
        <v>0</v>
      </c>
      <c r="AR3545" s="141">
        <v>0</v>
      </c>
      <c r="AS3545" s="143">
        <v>0</v>
      </c>
      <c r="AT3545" s="144">
        <v>0</v>
      </c>
      <c r="AU3545" s="141">
        <v>0</v>
      </c>
      <c r="AV3545" s="141">
        <v>0</v>
      </c>
      <c r="AW3545" s="143">
        <v>0</v>
      </c>
      <c r="AY3545" s="146"/>
      <c r="AZ3545" s="1403"/>
    </row>
    <row r="3546" spans="1:52" ht="12.75" customHeight="1" x14ac:dyDescent="0.25">
      <c r="A3546" s="356"/>
      <c r="B3546" s="225"/>
      <c r="C3546" s="122"/>
      <c r="D3546" s="357"/>
      <c r="E3546" s="226"/>
      <c r="F3546" s="122"/>
      <c r="G3546" s="126"/>
      <c r="H3546" s="35"/>
      <c r="I3546" s="36"/>
      <c r="J3546" s="37"/>
      <c r="K3546" s="198" t="s">
        <v>75</v>
      </c>
      <c r="L3546" s="241">
        <v>0</v>
      </c>
      <c r="M3546" s="242">
        <v>0</v>
      </c>
      <c r="N3546" s="201">
        <v>0</v>
      </c>
      <c r="O3546" s="202">
        <v>0</v>
      </c>
      <c r="P3546" s="202">
        <v>0</v>
      </c>
      <c r="Q3546" s="202">
        <v>0</v>
      </c>
      <c r="R3546" s="202">
        <v>0</v>
      </c>
      <c r="S3546" s="202">
        <v>0</v>
      </c>
      <c r="T3546" s="203"/>
      <c r="U3546" s="135">
        <v>0</v>
      </c>
      <c r="V3546" s="135">
        <v>0</v>
      </c>
      <c r="W3546" s="202">
        <v>0</v>
      </c>
      <c r="X3546" s="202">
        <v>0</v>
      </c>
      <c r="Y3546" s="203"/>
      <c r="Z3546" s="135">
        <v>0</v>
      </c>
      <c r="AA3546" s="204">
        <v>0</v>
      </c>
      <c r="AB3546" s="202">
        <v>0</v>
      </c>
      <c r="AC3546" s="202">
        <v>0</v>
      </c>
      <c r="AD3546" s="202">
        <v>0</v>
      </c>
      <c r="AE3546" s="202">
        <v>0</v>
      </c>
      <c r="AF3546" s="202">
        <v>0</v>
      </c>
      <c r="AG3546" s="203"/>
      <c r="AH3546" s="135">
        <v>0</v>
      </c>
      <c r="AI3546" s="135">
        <v>0</v>
      </c>
      <c r="AJ3546" s="202">
        <v>0</v>
      </c>
      <c r="AK3546" s="202">
        <v>0</v>
      </c>
      <c r="AL3546" s="203"/>
      <c r="AM3546" s="205">
        <v>0</v>
      </c>
      <c r="AN3546" s="119">
        <v>0</v>
      </c>
      <c r="AO3546" s="120">
        <v>0</v>
      </c>
      <c r="AP3546" s="39">
        <v>0</v>
      </c>
      <c r="AQ3546" s="141">
        <v>0</v>
      </c>
      <c r="AR3546" s="141">
        <v>0</v>
      </c>
      <c r="AS3546" s="143">
        <v>0</v>
      </c>
      <c r="AT3546" s="144">
        <v>0</v>
      </c>
      <c r="AU3546" s="141">
        <v>0</v>
      </c>
      <c r="AV3546" s="141">
        <v>0</v>
      </c>
      <c r="AW3546" s="143">
        <v>0</v>
      </c>
      <c r="AY3546" s="146"/>
      <c r="AZ3546" s="1403"/>
    </row>
    <row r="3547" spans="1:52" ht="12.75" customHeight="1" x14ac:dyDescent="0.25">
      <c r="A3547" s="356"/>
      <c r="B3547" s="225"/>
      <c r="C3547" s="122"/>
      <c r="D3547" s="357"/>
      <c r="E3547" s="226"/>
      <c r="F3547" s="122"/>
      <c r="G3547" s="126"/>
      <c r="H3547" s="35"/>
      <c r="I3547" s="36"/>
      <c r="J3547" s="37"/>
      <c r="K3547" s="206" t="s">
        <v>76</v>
      </c>
      <c r="L3547" s="241">
        <f t="shared" ref="L3547:S3547" si="2731">L3521</f>
        <v>949</v>
      </c>
      <c r="M3547" s="242">
        <f t="shared" si="2731"/>
        <v>949</v>
      </c>
      <c r="N3547" s="201">
        <f t="shared" si="2731"/>
        <v>0</v>
      </c>
      <c r="O3547" s="202">
        <f t="shared" si="2731"/>
        <v>0</v>
      </c>
      <c r="P3547" s="202">
        <f t="shared" si="2731"/>
        <v>0</v>
      </c>
      <c r="Q3547" s="202">
        <f t="shared" si="2731"/>
        <v>0</v>
      </c>
      <c r="R3547" s="202">
        <f t="shared" si="2731"/>
        <v>0</v>
      </c>
      <c r="S3547" s="202">
        <f t="shared" si="2731"/>
        <v>0</v>
      </c>
      <c r="T3547" s="203"/>
      <c r="U3547" s="135">
        <f>U3521</f>
        <v>0</v>
      </c>
      <c r="V3547" s="135">
        <f>V3521</f>
        <v>0</v>
      </c>
      <c r="W3547" s="202">
        <f>W3521</f>
        <v>0</v>
      </c>
      <c r="X3547" s="202">
        <f>X3521</f>
        <v>0</v>
      </c>
      <c r="Y3547" s="203"/>
      <c r="Z3547" s="135">
        <f t="shared" ref="Z3547:AF3547" si="2732">Z3521</f>
        <v>0</v>
      </c>
      <c r="AA3547" s="204">
        <f t="shared" si="2732"/>
        <v>0</v>
      </c>
      <c r="AB3547" s="202">
        <f t="shared" si="2732"/>
        <v>0</v>
      </c>
      <c r="AC3547" s="202">
        <f t="shared" si="2732"/>
        <v>0</v>
      </c>
      <c r="AD3547" s="202">
        <f t="shared" si="2732"/>
        <v>0</v>
      </c>
      <c r="AE3547" s="202">
        <f t="shared" si="2732"/>
        <v>0</v>
      </c>
      <c r="AF3547" s="202">
        <f t="shared" si="2732"/>
        <v>0</v>
      </c>
      <c r="AG3547" s="203"/>
      <c r="AH3547" s="135">
        <f>AH3521</f>
        <v>0</v>
      </c>
      <c r="AI3547" s="135">
        <f>AI3521</f>
        <v>0</v>
      </c>
      <c r="AJ3547" s="202">
        <f>AJ3521</f>
        <v>0</v>
      </c>
      <c r="AK3547" s="202">
        <f>AK3521</f>
        <v>0</v>
      </c>
      <c r="AL3547" s="203"/>
      <c r="AM3547" s="205">
        <f t="shared" ref="AM3547:AW3547" si="2733">AM3521</f>
        <v>0</v>
      </c>
      <c r="AN3547" s="119">
        <f t="shared" si="2733"/>
        <v>949</v>
      </c>
      <c r="AO3547" s="120">
        <f t="shared" si="2733"/>
        <v>949</v>
      </c>
      <c r="AP3547" s="1013">
        <f t="shared" si="2733"/>
        <v>949</v>
      </c>
      <c r="AQ3547" s="1014">
        <f t="shared" si="2733"/>
        <v>949</v>
      </c>
      <c r="AR3547" s="1014">
        <f t="shared" si="2733"/>
        <v>0</v>
      </c>
      <c r="AS3547" s="1015">
        <f t="shared" si="2733"/>
        <v>0</v>
      </c>
      <c r="AT3547" s="1016">
        <f t="shared" si="2733"/>
        <v>949</v>
      </c>
      <c r="AU3547" s="1014">
        <f t="shared" si="2733"/>
        <v>949</v>
      </c>
      <c r="AV3547" s="1014">
        <f t="shared" si="2733"/>
        <v>0</v>
      </c>
      <c r="AW3547" s="1015">
        <f t="shared" si="2733"/>
        <v>0</v>
      </c>
      <c r="AY3547" s="146"/>
      <c r="AZ3547" s="1403"/>
    </row>
    <row r="3548" spans="1:52" ht="12.75" customHeight="1" x14ac:dyDescent="0.25">
      <c r="A3548" s="356"/>
      <c r="B3548" s="225"/>
      <c r="C3548" s="122"/>
      <c r="D3548" s="357"/>
      <c r="E3548" s="226"/>
      <c r="F3548" s="122"/>
      <c r="G3548" s="126"/>
      <c r="H3548" s="35"/>
      <c r="I3548" s="36"/>
      <c r="J3548" s="37"/>
      <c r="K3548" s="206"/>
      <c r="L3548" s="241"/>
      <c r="M3548" s="242"/>
      <c r="N3548" s="258"/>
      <c r="O3548" s="259"/>
      <c r="P3548" s="259"/>
      <c r="Q3548" s="259"/>
      <c r="R3548" s="259"/>
      <c r="S3548" s="259"/>
      <c r="T3548" s="260"/>
      <c r="U3548" s="261"/>
      <c r="V3548" s="261"/>
      <c r="W3548" s="262"/>
      <c r="X3548" s="262"/>
      <c r="Y3548" s="260"/>
      <c r="Z3548" s="263"/>
      <c r="AA3548" s="264"/>
      <c r="AB3548" s="259"/>
      <c r="AC3548" s="259"/>
      <c r="AD3548" s="259"/>
      <c r="AE3548" s="259"/>
      <c r="AF3548" s="259"/>
      <c r="AG3548" s="260"/>
      <c r="AH3548" s="261"/>
      <c r="AI3548" s="261"/>
      <c r="AJ3548" s="262"/>
      <c r="AK3548" s="262"/>
      <c r="AL3548" s="260"/>
      <c r="AM3548" s="265"/>
      <c r="AN3548" s="266"/>
      <c r="AO3548" s="267"/>
      <c r="AP3548" s="268"/>
      <c r="AQ3548" s="269"/>
      <c r="AR3548" s="269"/>
      <c r="AS3548" s="270"/>
      <c r="AT3548" s="271"/>
      <c r="AU3548" s="269"/>
      <c r="AV3548" s="269"/>
      <c r="AW3548" s="270"/>
      <c r="AY3548" s="146"/>
      <c r="AZ3548" s="1403"/>
    </row>
    <row r="3549" spans="1:52" ht="12.75" customHeight="1" x14ac:dyDescent="0.25">
      <c r="A3549" s="356"/>
      <c r="B3549" s="225"/>
      <c r="C3549" s="122"/>
      <c r="D3549" s="357"/>
      <c r="E3549" s="226"/>
      <c r="F3549" s="122"/>
      <c r="G3549" s="126"/>
      <c r="H3549" s="35"/>
      <c r="I3549" s="36"/>
      <c r="J3549" s="37"/>
      <c r="K3549" s="456"/>
      <c r="L3549" s="241"/>
      <c r="M3549" s="242"/>
      <c r="N3549" s="201"/>
      <c r="O3549" s="202"/>
      <c r="P3549" s="202"/>
      <c r="Q3549" s="202"/>
      <c r="R3549" s="202"/>
      <c r="S3549" s="202"/>
      <c r="T3549" s="224"/>
      <c r="U3549" s="138"/>
      <c r="V3549" s="138"/>
      <c r="W3549" s="139"/>
      <c r="X3549" s="139"/>
      <c r="Y3549" s="224"/>
      <c r="Z3549" s="210"/>
      <c r="AA3549" s="204"/>
      <c r="AB3549" s="202"/>
      <c r="AC3549" s="202"/>
      <c r="AD3549" s="202"/>
      <c r="AE3549" s="202"/>
      <c r="AF3549" s="202"/>
      <c r="AG3549" s="224"/>
      <c r="AH3549" s="138"/>
      <c r="AI3549" s="138"/>
      <c r="AJ3549" s="139"/>
      <c r="AK3549" s="139"/>
      <c r="AL3549" s="224"/>
      <c r="AM3549" s="140"/>
      <c r="AN3549" s="211"/>
      <c r="AO3549" s="212"/>
      <c r="AP3549" s="39"/>
      <c r="AQ3549" s="141"/>
      <c r="AR3549" s="141"/>
      <c r="AS3549" s="143"/>
      <c r="AU3549" s="141"/>
      <c r="AV3549" s="141"/>
      <c r="AW3549" s="143"/>
      <c r="AY3549" s="146"/>
      <c r="AZ3549" s="1403"/>
    </row>
    <row r="3550" spans="1:52" ht="12.75" customHeight="1" x14ac:dyDescent="0.25">
      <c r="A3550" s="356"/>
      <c r="B3550" s="225"/>
      <c r="C3550" s="122"/>
      <c r="D3550" s="357"/>
      <c r="E3550" s="226"/>
      <c r="F3550" s="122"/>
      <c r="G3550" s="126"/>
      <c r="H3550" s="35"/>
      <c r="I3550" s="36"/>
      <c r="J3550" s="37"/>
      <c r="K3550" s="505" t="s">
        <v>1309</v>
      </c>
      <c r="L3550" s="241"/>
      <c r="M3550" s="242"/>
      <c r="N3550" s="201"/>
      <c r="O3550" s="202"/>
      <c r="P3550" s="202"/>
      <c r="Q3550" s="202"/>
      <c r="R3550" s="202"/>
      <c r="S3550" s="202"/>
      <c r="T3550" s="224"/>
      <c r="U3550" s="138"/>
      <c r="V3550" s="138"/>
      <c r="W3550" s="139"/>
      <c r="X3550" s="139"/>
      <c r="Y3550" s="224"/>
      <c r="Z3550" s="210"/>
      <c r="AA3550" s="204"/>
      <c r="AB3550" s="202"/>
      <c r="AC3550" s="202"/>
      <c r="AD3550" s="202"/>
      <c r="AE3550" s="202"/>
      <c r="AF3550" s="202"/>
      <c r="AG3550" s="224"/>
      <c r="AH3550" s="138"/>
      <c r="AI3550" s="138"/>
      <c r="AJ3550" s="139"/>
      <c r="AK3550" s="139"/>
      <c r="AL3550" s="224"/>
      <c r="AM3550" s="140"/>
      <c r="AN3550" s="211"/>
      <c r="AO3550" s="212"/>
      <c r="AP3550" s="39"/>
      <c r="AQ3550" s="141"/>
      <c r="AR3550" s="141"/>
      <c r="AS3550" s="143"/>
      <c r="AU3550" s="141"/>
      <c r="AV3550" s="141"/>
      <c r="AW3550" s="143"/>
      <c r="AY3550" s="146"/>
      <c r="AZ3550" s="1403"/>
    </row>
    <row r="3551" spans="1:52" ht="12.75" customHeight="1" x14ac:dyDescent="0.25">
      <c r="A3551" s="356"/>
      <c r="B3551" s="225"/>
      <c r="C3551" s="122"/>
      <c r="D3551" s="357"/>
      <c r="E3551" s="226"/>
      <c r="F3551" s="122"/>
      <c r="G3551" s="126"/>
      <c r="H3551" s="35"/>
      <c r="I3551" s="36"/>
      <c r="J3551" s="37"/>
      <c r="K3551" s="505" t="s">
        <v>2920</v>
      </c>
      <c r="L3551" s="241"/>
      <c r="M3551" s="242"/>
      <c r="N3551" s="201"/>
      <c r="O3551" s="202"/>
      <c r="P3551" s="202"/>
      <c r="Q3551" s="202"/>
      <c r="R3551" s="202"/>
      <c r="S3551" s="202"/>
      <c r="T3551" s="224"/>
      <c r="U3551" s="138"/>
      <c r="V3551" s="138"/>
      <c r="W3551" s="139"/>
      <c r="X3551" s="139"/>
      <c r="Y3551" s="224"/>
      <c r="Z3551" s="210"/>
      <c r="AA3551" s="204"/>
      <c r="AB3551" s="202"/>
      <c r="AC3551" s="202"/>
      <c r="AD3551" s="202"/>
      <c r="AE3551" s="202"/>
      <c r="AF3551" s="202"/>
      <c r="AG3551" s="224"/>
      <c r="AH3551" s="138"/>
      <c r="AI3551" s="138"/>
      <c r="AJ3551" s="139"/>
      <c r="AK3551" s="139"/>
      <c r="AL3551" s="224"/>
      <c r="AM3551" s="140"/>
      <c r="AN3551" s="211"/>
      <c r="AO3551" s="212"/>
      <c r="AP3551" s="39"/>
      <c r="AQ3551" s="141"/>
      <c r="AR3551" s="141"/>
      <c r="AS3551" s="143"/>
      <c r="AU3551" s="141"/>
      <c r="AV3551" s="141"/>
      <c r="AW3551" s="143"/>
      <c r="AY3551" s="146"/>
      <c r="AZ3551" s="1403"/>
    </row>
    <row r="3552" spans="1:52" ht="12.75" customHeight="1" x14ac:dyDescent="0.25">
      <c r="A3552" s="356"/>
      <c r="B3552" s="225"/>
      <c r="C3552" s="122"/>
      <c r="D3552" s="357"/>
      <c r="E3552" s="226"/>
      <c r="F3552" s="122"/>
      <c r="G3552" s="126"/>
      <c r="H3552" s="35"/>
      <c r="I3552" s="36"/>
      <c r="J3552" s="37"/>
      <c r="K3552" s="505"/>
      <c r="L3552" s="241"/>
      <c r="M3552" s="242"/>
      <c r="N3552" s="201"/>
      <c r="O3552" s="202"/>
      <c r="P3552" s="202"/>
      <c r="Q3552" s="202"/>
      <c r="R3552" s="202"/>
      <c r="S3552" s="202"/>
      <c r="T3552" s="224"/>
      <c r="U3552" s="138"/>
      <c r="V3552" s="138"/>
      <c r="W3552" s="139"/>
      <c r="X3552" s="139"/>
      <c r="Y3552" s="224"/>
      <c r="Z3552" s="210"/>
      <c r="AA3552" s="204"/>
      <c r="AB3552" s="202"/>
      <c r="AC3552" s="202"/>
      <c r="AD3552" s="202"/>
      <c r="AE3552" s="202"/>
      <c r="AF3552" s="202"/>
      <c r="AG3552" s="224"/>
      <c r="AH3552" s="138"/>
      <c r="AI3552" s="138"/>
      <c r="AJ3552" s="139"/>
      <c r="AK3552" s="139"/>
      <c r="AL3552" s="224"/>
      <c r="AM3552" s="140"/>
      <c r="AN3552" s="211"/>
      <c r="AO3552" s="212"/>
      <c r="AP3552" s="39"/>
      <c r="AQ3552" s="141"/>
      <c r="AR3552" s="141"/>
      <c r="AS3552" s="143"/>
      <c r="AU3552" s="141"/>
      <c r="AV3552" s="141"/>
      <c r="AW3552" s="143"/>
      <c r="AY3552" s="146"/>
      <c r="AZ3552" s="1403"/>
    </row>
    <row r="3553" spans="1:52" ht="35.1" customHeight="1" x14ac:dyDescent="0.25">
      <c r="A3553" s="15" t="s">
        <v>3501</v>
      </c>
      <c r="B3553" s="225">
        <v>17</v>
      </c>
      <c r="C3553" s="122" t="s">
        <v>1280</v>
      </c>
      <c r="D3553" s="123">
        <v>1000</v>
      </c>
      <c r="E3553" s="226"/>
      <c r="F3553" s="122">
        <v>12</v>
      </c>
      <c r="G3553" s="126">
        <v>3</v>
      </c>
      <c r="H3553" s="35" t="str">
        <f t="shared" si="2726"/>
        <v>094</v>
      </c>
      <c r="I3553" s="36" t="s">
        <v>96</v>
      </c>
      <c r="J3553" s="37" t="s">
        <v>4032</v>
      </c>
      <c r="K3553" s="244" t="s">
        <v>4033</v>
      </c>
      <c r="L3553" s="232">
        <v>768</v>
      </c>
      <c r="M3553" s="233">
        <v>768</v>
      </c>
      <c r="N3553" s="130"/>
      <c r="O3553" s="131"/>
      <c r="P3553" s="131"/>
      <c r="Q3553" s="131"/>
      <c r="R3553" s="131"/>
      <c r="S3553" s="131"/>
      <c r="T3553" s="132" t="str">
        <f t="shared" ref="T3553:T3616" si="2734">IF(SUM(N3553:S3553)=U3553,"OK",SUM(N3553:S3553)-U3553)</f>
        <v>OK</v>
      </c>
      <c r="U3553" s="138"/>
      <c r="V3553" s="138"/>
      <c r="W3553" s="139"/>
      <c r="X3553" s="139"/>
      <c r="Y3553" s="132" t="str">
        <f t="shared" ref="Y3553:Y3616" si="2735">IF(SUM(W3553:X3553)=Z3553,"OK",SUM(W3553:X3553)-Z3553)</f>
        <v>OK</v>
      </c>
      <c r="Z3553" s="210"/>
      <c r="AA3553" s="204"/>
      <c r="AB3553" s="202"/>
      <c r="AC3553" s="202"/>
      <c r="AD3553" s="202"/>
      <c r="AE3553" s="202"/>
      <c r="AF3553" s="202"/>
      <c r="AG3553" s="132" t="str">
        <f t="shared" ref="AG3553:AG3616" si="2736">IF(SUM(AA3553:AF3553)=AH3553,"OK",SUM(AA3553:AF3553)-AH3553)</f>
        <v>OK</v>
      </c>
      <c r="AH3553" s="138"/>
      <c r="AI3553" s="138"/>
      <c r="AJ3553" s="139"/>
      <c r="AK3553" s="139"/>
      <c r="AL3553" s="132" t="str">
        <f t="shared" ref="AL3553:AL3616" si="2737">IF(SUM(AJ3553:AK3553)=AM3553,"OK",SUM(AJ3553:AK3553)-AM3553)</f>
        <v>OK</v>
      </c>
      <c r="AM3553" s="140"/>
      <c r="AN3553" s="119">
        <f t="shared" ref="AN3553:AN3616" si="2738">L3553+U3553+V3553+Z3553</f>
        <v>768</v>
      </c>
      <c r="AO3553" s="120">
        <f t="shared" ref="AO3553:AO3616" si="2739">M3553+AH3553+AI3553+AM3553</f>
        <v>768</v>
      </c>
      <c r="AP3553" s="39">
        <f t="shared" ref="AP3553:AP3590" si="2740">L3553</f>
        <v>768</v>
      </c>
      <c r="AQ3553" s="141">
        <f t="shared" ref="AQ3553:AQ3590" si="2741">AN3553</f>
        <v>768</v>
      </c>
      <c r="AR3553" s="142">
        <f t="shared" ref="AR3553:AR3616" si="2742">AQ3553-AP3553</f>
        <v>0</v>
      </c>
      <c r="AS3553" s="143">
        <f>AR3553/AP3553</f>
        <v>0</v>
      </c>
      <c r="AT3553" s="144">
        <f t="shared" ref="AT3553:AT3590" si="2743">M3553</f>
        <v>768</v>
      </c>
      <c r="AU3553" s="141">
        <f>AO3553</f>
        <v>768</v>
      </c>
      <c r="AV3553" s="142">
        <f t="shared" ref="AV3553:AV3616" si="2744">AU3553-AT3553</f>
        <v>0</v>
      </c>
      <c r="AW3553" s="143">
        <f>AV3553/AT3553</f>
        <v>0</v>
      </c>
      <c r="AY3553" s="146" t="str">
        <f t="shared" ref="AY3553:AY3584" si="2745">RIGHT(LEFT(I3553,3),2)&amp;"."&amp;RIGHT(LEFT(I3553,5),2)</f>
        <v>12.11</v>
      </c>
      <c r="AZ3553" s="1403" t="b">
        <f>COUNTIF('[1]Codes SEC'!$B$2:$B$250,Ministres!AY3553)&gt;0</f>
        <v>1</v>
      </c>
    </row>
    <row r="3554" spans="1:52" ht="51" x14ac:dyDescent="0.25">
      <c r="A3554" s="1448" t="s">
        <v>3501</v>
      </c>
      <c r="B3554" s="1449">
        <v>17</v>
      </c>
      <c r="C3554" s="1450" t="s">
        <v>1280</v>
      </c>
      <c r="D3554" s="123">
        <v>1000</v>
      </c>
      <c r="E3554" s="1451"/>
      <c r="F3554" s="1452">
        <v>12</v>
      </c>
      <c r="G3554" s="1453"/>
      <c r="H3554" s="1454" t="str">
        <f t="shared" si="2726"/>
        <v>094</v>
      </c>
      <c r="I3554" s="1455" t="s">
        <v>96</v>
      </c>
      <c r="J3554" s="1456" t="s">
        <v>4034</v>
      </c>
      <c r="K3554" s="522" t="s">
        <v>4035</v>
      </c>
      <c r="L3554" s="1457">
        <v>0</v>
      </c>
      <c r="M3554" s="1458">
        <v>0</v>
      </c>
      <c r="N3554" s="130"/>
      <c r="O3554" s="131"/>
      <c r="P3554" s="131"/>
      <c r="Q3554" s="131"/>
      <c r="R3554" s="131"/>
      <c r="S3554" s="131"/>
      <c r="T3554" s="132" t="str">
        <f t="shared" si="2734"/>
        <v>OK</v>
      </c>
      <c r="U3554" s="1459"/>
      <c r="V3554" s="1459"/>
      <c r="W3554" s="1460"/>
      <c r="X3554" s="1460"/>
      <c r="Y3554" s="132" t="str">
        <f t="shared" si="2735"/>
        <v>OK</v>
      </c>
      <c r="Z3554" s="1461"/>
      <c r="AA3554" s="204"/>
      <c r="AB3554" s="202"/>
      <c r="AC3554" s="202"/>
      <c r="AD3554" s="202"/>
      <c r="AE3554" s="202"/>
      <c r="AF3554" s="202"/>
      <c r="AG3554" s="132" t="str">
        <f t="shared" si="2736"/>
        <v>OK</v>
      </c>
      <c r="AH3554" s="1459"/>
      <c r="AI3554" s="1459"/>
      <c r="AJ3554" s="1460"/>
      <c r="AK3554" s="1460"/>
      <c r="AL3554" s="132" t="str">
        <f t="shared" si="2737"/>
        <v>OK</v>
      </c>
      <c r="AM3554" s="1462"/>
      <c r="AN3554" s="119">
        <f t="shared" si="2738"/>
        <v>0</v>
      </c>
      <c r="AO3554" s="120">
        <f t="shared" si="2739"/>
        <v>0</v>
      </c>
      <c r="AP3554" s="39">
        <f t="shared" si="2740"/>
        <v>0</v>
      </c>
      <c r="AQ3554" s="141">
        <f t="shared" si="2741"/>
        <v>0</v>
      </c>
      <c r="AR3554" s="142">
        <f>AQ3554-AP3554</f>
        <v>0</v>
      </c>
      <c r="AS3554" s="143" t="e">
        <f>AR3554/AP3554</f>
        <v>#DIV/0!</v>
      </c>
      <c r="AT3554" s="144">
        <f t="shared" si="2743"/>
        <v>0</v>
      </c>
      <c r="AU3554" s="141">
        <f>AO3554</f>
        <v>0</v>
      </c>
      <c r="AV3554" s="142">
        <f>AU3554-AT3554</f>
        <v>0</v>
      </c>
      <c r="AW3554" s="143" t="e">
        <f>AV3554/AT3554</f>
        <v>#DIV/0!</v>
      </c>
      <c r="AY3554" s="146" t="str">
        <f t="shared" si="2745"/>
        <v>12.11</v>
      </c>
      <c r="AZ3554" s="1403" t="b">
        <f>COUNTIF('[1]Codes SEC'!$B$2:$B$250,Ministres!AY3554)&gt;0</f>
        <v>1</v>
      </c>
    </row>
    <row r="3555" spans="1:52" ht="35.1" customHeight="1" x14ac:dyDescent="0.25">
      <c r="A3555" s="15" t="s">
        <v>3501</v>
      </c>
      <c r="B3555" s="225">
        <v>17</v>
      </c>
      <c r="C3555" s="122" t="s">
        <v>1280</v>
      </c>
      <c r="D3555" s="123">
        <v>1000</v>
      </c>
      <c r="E3555" s="226"/>
      <c r="F3555" s="122">
        <v>12</v>
      </c>
      <c r="G3555" s="126"/>
      <c r="H3555" s="35" t="str">
        <f t="shared" si="2726"/>
        <v>094</v>
      </c>
      <c r="I3555" s="36">
        <v>81221000</v>
      </c>
      <c r="J3555" s="380" t="s">
        <v>4036</v>
      </c>
      <c r="K3555" s="244" t="s">
        <v>4037</v>
      </c>
      <c r="L3555" s="232">
        <v>0</v>
      </c>
      <c r="M3555" s="233">
        <v>0</v>
      </c>
      <c r="N3555" s="130"/>
      <c r="O3555" s="131"/>
      <c r="P3555" s="131"/>
      <c r="Q3555" s="131"/>
      <c r="R3555" s="131"/>
      <c r="S3555" s="131"/>
      <c r="T3555" s="132" t="str">
        <f>IF(SUM(N3555:S3555)=U3555,"OK",SUM(N3555:S3555)-U3555)</f>
        <v>OK</v>
      </c>
      <c r="U3555" s="138"/>
      <c r="V3555" s="138"/>
      <c r="W3555" s="139"/>
      <c r="X3555" s="139"/>
      <c r="Y3555" s="132" t="str">
        <f>IF(SUM(W3555:X3555)=Z3555,"OK",SUM(W3555:X3555)-Z3555)</f>
        <v>OK</v>
      </c>
      <c r="Z3555" s="210"/>
      <c r="AA3555" s="204"/>
      <c r="AB3555" s="202"/>
      <c r="AC3555" s="202"/>
      <c r="AD3555" s="202"/>
      <c r="AE3555" s="202"/>
      <c r="AF3555" s="202"/>
      <c r="AG3555" s="132" t="str">
        <f>IF(SUM(AA3555:AF3555)=AH3555,"OK",SUM(AA3555:AF3555)-AH3555)</f>
        <v>OK</v>
      </c>
      <c r="AH3555" s="138"/>
      <c r="AI3555" s="138"/>
      <c r="AJ3555" s="139"/>
      <c r="AK3555" s="139"/>
      <c r="AL3555" s="132" t="str">
        <f>IF(SUM(AJ3555:AK3555)=AM3555,"OK",SUM(AJ3555:AK3555)-AM3555)</f>
        <v>OK</v>
      </c>
      <c r="AM3555" s="140"/>
      <c r="AN3555" s="119">
        <f>L3555+U3555+V3555+Z3555</f>
        <v>0</v>
      </c>
      <c r="AO3555" s="120">
        <f>M3555+AH3555+AI3555+AM3555</f>
        <v>0</v>
      </c>
      <c r="AP3555" s="39">
        <f>L3555</f>
        <v>0</v>
      </c>
      <c r="AQ3555" s="141">
        <f>AN3555</f>
        <v>0</v>
      </c>
      <c r="AR3555" s="142">
        <f t="shared" ref="AR3555:AR3557" si="2746">AQ3555-AP3555</f>
        <v>0</v>
      </c>
      <c r="AS3555" s="143" t="e">
        <f>AR3555/AP3555</f>
        <v>#DIV/0!</v>
      </c>
      <c r="AT3555" s="144">
        <f>M3555</f>
        <v>0</v>
      </c>
      <c r="AU3555" s="141">
        <f>AO3555</f>
        <v>0</v>
      </c>
      <c r="AV3555" s="142">
        <f t="shared" ref="AV3555:AV3557" si="2747">AU3555-AT3555</f>
        <v>0</v>
      </c>
      <c r="AW3555" s="143" t="e">
        <f>AV3555/AT3555</f>
        <v>#DIV/0!</v>
      </c>
      <c r="AY3555" s="146" t="str">
        <f t="shared" si="2745"/>
        <v>12.21</v>
      </c>
      <c r="AZ3555" s="1403" t="b">
        <f>COUNTIF('[1]Codes SEC'!$B$2:$B$250,Ministres!AY3555)&gt;0</f>
        <v>1</v>
      </c>
    </row>
    <row r="3556" spans="1:52" ht="35.1" customHeight="1" x14ac:dyDescent="0.25">
      <c r="A3556" s="15" t="s">
        <v>3501</v>
      </c>
      <c r="B3556" s="225">
        <v>17</v>
      </c>
      <c r="C3556" s="122" t="s">
        <v>1280</v>
      </c>
      <c r="D3556" s="123">
        <v>1000</v>
      </c>
      <c r="E3556" s="226"/>
      <c r="F3556" s="122">
        <v>12</v>
      </c>
      <c r="G3556" s="126">
        <v>3</v>
      </c>
      <c r="H3556" s="35" t="str">
        <f t="shared" si="2726"/>
        <v>094</v>
      </c>
      <c r="I3556" s="36">
        <v>83122000</v>
      </c>
      <c r="J3556" s="37" t="s">
        <v>4038</v>
      </c>
      <c r="K3556" s="244" t="s">
        <v>4039</v>
      </c>
      <c r="L3556" s="232">
        <v>0</v>
      </c>
      <c r="M3556" s="233">
        <v>2</v>
      </c>
      <c r="N3556" s="130"/>
      <c r="O3556" s="131"/>
      <c r="P3556" s="131"/>
      <c r="Q3556" s="131"/>
      <c r="R3556" s="131"/>
      <c r="S3556" s="131"/>
      <c r="T3556" s="132" t="str">
        <f t="shared" si="2734"/>
        <v>OK</v>
      </c>
      <c r="U3556" s="138"/>
      <c r="V3556" s="138"/>
      <c r="W3556" s="139"/>
      <c r="X3556" s="139"/>
      <c r="Y3556" s="132" t="str">
        <f t="shared" si="2735"/>
        <v>OK</v>
      </c>
      <c r="Z3556" s="210"/>
      <c r="AA3556" s="204"/>
      <c r="AB3556" s="202"/>
      <c r="AC3556" s="202"/>
      <c r="AD3556" s="202"/>
      <c r="AE3556" s="202"/>
      <c r="AF3556" s="202"/>
      <c r="AG3556" s="132" t="str">
        <f t="shared" si="2736"/>
        <v>OK</v>
      </c>
      <c r="AH3556" s="138"/>
      <c r="AI3556" s="138"/>
      <c r="AJ3556" s="139"/>
      <c r="AK3556" s="139"/>
      <c r="AL3556" s="132" t="str">
        <f t="shared" si="2737"/>
        <v>OK</v>
      </c>
      <c r="AM3556" s="140"/>
      <c r="AN3556" s="119">
        <f t="shared" si="2738"/>
        <v>0</v>
      </c>
      <c r="AO3556" s="120">
        <f t="shared" si="2739"/>
        <v>2</v>
      </c>
      <c r="AP3556" s="39">
        <f t="shared" si="2740"/>
        <v>0</v>
      </c>
      <c r="AQ3556" s="141">
        <f t="shared" si="2741"/>
        <v>0</v>
      </c>
      <c r="AR3556" s="142">
        <f t="shared" si="2746"/>
        <v>0</v>
      </c>
      <c r="AS3556" s="143" t="e">
        <f t="shared" ref="AS3556:AS3566" si="2748">AR3556/AP3556</f>
        <v>#DIV/0!</v>
      </c>
      <c r="AT3556" s="144">
        <f t="shared" si="2743"/>
        <v>2</v>
      </c>
      <c r="AU3556" s="141">
        <f t="shared" ref="AU3556:AU3566" si="2749">AO3556</f>
        <v>2</v>
      </c>
      <c r="AV3556" s="142">
        <f t="shared" si="2747"/>
        <v>0</v>
      </c>
      <c r="AW3556" s="143">
        <f t="shared" ref="AW3556:AW3566" si="2750">AV3556/AT3556</f>
        <v>0</v>
      </c>
      <c r="AY3556" s="146" t="str">
        <f t="shared" si="2745"/>
        <v>31.22</v>
      </c>
      <c r="AZ3556" s="1403" t="b">
        <f>COUNTIF('[1]Codes SEC'!$B$2:$B$250,Ministres!AY3556)&gt;0</f>
        <v>1</v>
      </c>
    </row>
    <row r="3557" spans="1:52" ht="35.1" customHeight="1" x14ac:dyDescent="0.25">
      <c r="A3557" s="15" t="s">
        <v>3501</v>
      </c>
      <c r="B3557" s="225">
        <v>17</v>
      </c>
      <c r="C3557" s="122" t="s">
        <v>1280</v>
      </c>
      <c r="D3557" s="123">
        <v>1000</v>
      </c>
      <c r="E3557" s="226"/>
      <c r="F3557" s="122">
        <v>1</v>
      </c>
      <c r="G3557" s="126">
        <v>3</v>
      </c>
      <c r="H3557" s="35" t="str">
        <f t="shared" si="2726"/>
        <v>094</v>
      </c>
      <c r="I3557" s="36">
        <v>83132000</v>
      </c>
      <c r="J3557" s="37" t="s">
        <v>4040</v>
      </c>
      <c r="K3557" s="244" t="s">
        <v>4041</v>
      </c>
      <c r="L3557" s="232">
        <v>1025</v>
      </c>
      <c r="M3557" s="233">
        <v>1015</v>
      </c>
      <c r="N3557" s="130"/>
      <c r="O3557" s="131"/>
      <c r="P3557" s="131"/>
      <c r="Q3557" s="131"/>
      <c r="R3557" s="131"/>
      <c r="S3557" s="131"/>
      <c r="T3557" s="132" t="str">
        <f t="shared" si="2734"/>
        <v>OK</v>
      </c>
      <c r="U3557" s="138"/>
      <c r="V3557" s="138"/>
      <c r="W3557" s="139"/>
      <c r="X3557" s="139"/>
      <c r="Y3557" s="132" t="str">
        <f t="shared" si="2735"/>
        <v>OK</v>
      </c>
      <c r="Z3557" s="210"/>
      <c r="AA3557" s="204"/>
      <c r="AB3557" s="202"/>
      <c r="AC3557" s="202"/>
      <c r="AD3557" s="202"/>
      <c r="AE3557" s="202"/>
      <c r="AF3557" s="202"/>
      <c r="AG3557" s="132" t="str">
        <f t="shared" si="2736"/>
        <v>OK</v>
      </c>
      <c r="AH3557" s="138"/>
      <c r="AI3557" s="138"/>
      <c r="AJ3557" s="139"/>
      <c r="AK3557" s="139"/>
      <c r="AL3557" s="132" t="str">
        <f t="shared" si="2737"/>
        <v>OK</v>
      </c>
      <c r="AM3557" s="140"/>
      <c r="AN3557" s="119">
        <f t="shared" si="2738"/>
        <v>1025</v>
      </c>
      <c r="AO3557" s="120">
        <f t="shared" si="2739"/>
        <v>1015</v>
      </c>
      <c r="AP3557" s="39">
        <f t="shared" si="2740"/>
        <v>1025</v>
      </c>
      <c r="AQ3557" s="141">
        <f t="shared" si="2741"/>
        <v>1025</v>
      </c>
      <c r="AR3557" s="142">
        <f t="shared" si="2746"/>
        <v>0</v>
      </c>
      <c r="AS3557" s="143">
        <f t="shared" si="2748"/>
        <v>0</v>
      </c>
      <c r="AT3557" s="144">
        <f t="shared" si="2743"/>
        <v>1015</v>
      </c>
      <c r="AU3557" s="141">
        <f t="shared" si="2749"/>
        <v>1015</v>
      </c>
      <c r="AV3557" s="142">
        <f t="shared" si="2747"/>
        <v>0</v>
      </c>
      <c r="AW3557" s="143">
        <f t="shared" si="2750"/>
        <v>0</v>
      </c>
      <c r="AY3557" s="146" t="str">
        <f t="shared" si="2745"/>
        <v>31.32</v>
      </c>
      <c r="AZ3557" s="1403" t="b">
        <f>COUNTIF('[1]Codes SEC'!$B$2:$B$250,Ministres!AY3557)&gt;0</f>
        <v>1</v>
      </c>
    </row>
    <row r="3558" spans="1:52" ht="35.1" customHeight="1" x14ac:dyDescent="0.25">
      <c r="A3558" s="15" t="s">
        <v>3501</v>
      </c>
      <c r="B3558" s="225" t="s">
        <v>2572</v>
      </c>
      <c r="C3558" s="122" t="s">
        <v>1280</v>
      </c>
      <c r="D3558" s="123">
        <v>1000</v>
      </c>
      <c r="E3558" s="226"/>
      <c r="F3558" s="122">
        <v>1</v>
      </c>
      <c r="G3558" s="227">
        <v>3</v>
      </c>
      <c r="H3558" s="228" t="str">
        <f t="shared" si="2726"/>
        <v>094</v>
      </c>
      <c r="I3558" s="229">
        <v>83132000</v>
      </c>
      <c r="J3558" s="230" t="s">
        <v>4042</v>
      </c>
      <c r="K3558" s="231" t="s">
        <v>4043</v>
      </c>
      <c r="L3558" s="232">
        <v>528</v>
      </c>
      <c r="M3558" s="233">
        <v>550</v>
      </c>
      <c r="N3558" s="130"/>
      <c r="O3558" s="131"/>
      <c r="P3558" s="131"/>
      <c r="Q3558" s="131"/>
      <c r="R3558" s="131"/>
      <c r="S3558" s="131"/>
      <c r="T3558" s="132" t="str">
        <f>IF(SUM(N3558:S3558)=U3558,"OK",SUM(N3558:S3558)-U3558)</f>
        <v>OK</v>
      </c>
      <c r="U3558" s="138"/>
      <c r="V3558" s="138"/>
      <c r="W3558" s="139"/>
      <c r="X3558" s="139"/>
      <c r="Y3558" s="132" t="str">
        <f>IF(SUM(W3558:X3558)=Z3558,"OK",SUM(W3558:X3558)-Z3558)</f>
        <v>OK</v>
      </c>
      <c r="Z3558" s="210"/>
      <c r="AA3558" s="204"/>
      <c r="AB3558" s="202"/>
      <c r="AC3558" s="202"/>
      <c r="AD3558" s="202"/>
      <c r="AE3558" s="202"/>
      <c r="AF3558" s="202"/>
      <c r="AG3558" s="132" t="str">
        <f>IF(SUM(AA3558:AF3558)=AH3558,"OK",SUM(AA3558:AF3558)-AH3558)</f>
        <v>OK</v>
      </c>
      <c r="AH3558" s="138"/>
      <c r="AI3558" s="138"/>
      <c r="AJ3558" s="139"/>
      <c r="AK3558" s="139"/>
      <c r="AL3558" s="132" t="str">
        <f>IF(SUM(AJ3558:AK3558)=AM3558,"OK",SUM(AJ3558:AK3558)-AM3558)</f>
        <v>OK</v>
      </c>
      <c r="AM3558" s="140"/>
      <c r="AN3558" s="119">
        <f>L3558+U3558+V3558+Z3558</f>
        <v>528</v>
      </c>
      <c r="AO3558" s="120">
        <f>M3558+AH3558+AI3558+AM3558</f>
        <v>550</v>
      </c>
      <c r="AP3558" s="39">
        <f>L3558</f>
        <v>528</v>
      </c>
      <c r="AQ3558" s="141">
        <f>AN3558</f>
        <v>528</v>
      </c>
      <c r="AR3558" s="142">
        <f>AQ3558-AP3558</f>
        <v>0</v>
      </c>
      <c r="AS3558" s="143">
        <f>AR3558/AP3558</f>
        <v>0</v>
      </c>
      <c r="AT3558" s="144">
        <f>M3558</f>
        <v>550</v>
      </c>
      <c r="AU3558" s="141">
        <f>AO3558</f>
        <v>550</v>
      </c>
      <c r="AV3558" s="142">
        <f>AU3558-AT3558</f>
        <v>0</v>
      </c>
      <c r="AW3558" s="143">
        <f>AV3558/AT3558</f>
        <v>0</v>
      </c>
      <c r="AY3558" s="146" t="str">
        <f t="shared" si="2745"/>
        <v>31.32</v>
      </c>
      <c r="AZ3558" s="1403" t="b">
        <f>COUNTIF('[1]Codes SEC'!$B$2:$B$250,Ministres!AY3558)&gt;0</f>
        <v>1</v>
      </c>
    </row>
    <row r="3559" spans="1:52" ht="35.1" customHeight="1" x14ac:dyDescent="0.25">
      <c r="A3559" s="15" t="s">
        <v>3501</v>
      </c>
      <c r="B3559" s="225" t="s">
        <v>2572</v>
      </c>
      <c r="C3559" s="122" t="s">
        <v>1280</v>
      </c>
      <c r="D3559" s="123">
        <v>1000</v>
      </c>
      <c r="E3559" s="226"/>
      <c r="F3559" s="122" t="s">
        <v>187</v>
      </c>
      <c r="G3559" s="227"/>
      <c r="H3559" s="228" t="str">
        <f t="shared" si="2726"/>
        <v>094</v>
      </c>
      <c r="I3559" s="229">
        <v>83132000</v>
      </c>
      <c r="J3559" s="230" t="s">
        <v>4044</v>
      </c>
      <c r="K3559" s="231" t="s">
        <v>4045</v>
      </c>
      <c r="L3559" s="232">
        <v>5774</v>
      </c>
      <c r="M3559" s="233">
        <v>8628</v>
      </c>
      <c r="N3559" s="130"/>
      <c r="O3559" s="131"/>
      <c r="P3559" s="131"/>
      <c r="Q3559" s="131"/>
      <c r="R3559" s="131"/>
      <c r="S3559" s="131"/>
      <c r="T3559" s="132" t="str">
        <f t="shared" si="2734"/>
        <v>OK</v>
      </c>
      <c r="U3559" s="138"/>
      <c r="V3559" s="138"/>
      <c r="W3559" s="139"/>
      <c r="X3559" s="139"/>
      <c r="Y3559" s="132" t="str">
        <f t="shared" si="2735"/>
        <v>OK</v>
      </c>
      <c r="Z3559" s="210"/>
      <c r="AA3559" s="204"/>
      <c r="AB3559" s="202"/>
      <c r="AC3559" s="202"/>
      <c r="AD3559" s="202"/>
      <c r="AE3559" s="202"/>
      <c r="AF3559" s="202"/>
      <c r="AG3559" s="132" t="str">
        <f t="shared" si="2736"/>
        <v>OK</v>
      </c>
      <c r="AH3559" s="138"/>
      <c r="AI3559" s="138"/>
      <c r="AJ3559" s="139"/>
      <c r="AK3559" s="139"/>
      <c r="AL3559" s="132" t="str">
        <f t="shared" si="2737"/>
        <v>OK</v>
      </c>
      <c r="AM3559" s="140"/>
      <c r="AN3559" s="119">
        <f t="shared" si="2738"/>
        <v>5774</v>
      </c>
      <c r="AO3559" s="120">
        <f t="shared" si="2739"/>
        <v>8628</v>
      </c>
      <c r="AP3559" s="39">
        <f t="shared" si="2740"/>
        <v>5774</v>
      </c>
      <c r="AQ3559" s="141">
        <f t="shared" si="2741"/>
        <v>5774</v>
      </c>
      <c r="AR3559" s="142">
        <f t="shared" ref="AR3559:AR3566" si="2751">AQ3559-AP3559</f>
        <v>0</v>
      </c>
      <c r="AS3559" s="143">
        <f t="shared" si="2748"/>
        <v>0</v>
      </c>
      <c r="AT3559" s="144">
        <f t="shared" si="2743"/>
        <v>8628</v>
      </c>
      <c r="AU3559" s="141">
        <f t="shared" si="2749"/>
        <v>8628</v>
      </c>
      <c r="AV3559" s="142">
        <f t="shared" ref="AV3559:AV3566" si="2752">AU3559-AT3559</f>
        <v>0</v>
      </c>
      <c r="AW3559" s="143">
        <f t="shared" si="2750"/>
        <v>0</v>
      </c>
      <c r="AY3559" s="146" t="str">
        <f t="shared" si="2745"/>
        <v>31.32</v>
      </c>
      <c r="AZ3559" s="1403" t="b">
        <f>COUNTIF('[1]Codes SEC'!$B$2:$B$250,Ministres!AY3559)&gt;0</f>
        <v>1</v>
      </c>
    </row>
    <row r="3560" spans="1:52" ht="35.1" customHeight="1" x14ac:dyDescent="0.25">
      <c r="A3560" s="15" t="s">
        <v>3501</v>
      </c>
      <c r="B3560" s="225" t="s">
        <v>2572</v>
      </c>
      <c r="C3560" s="122" t="s">
        <v>1280</v>
      </c>
      <c r="D3560" s="123">
        <v>1000</v>
      </c>
      <c r="E3560" s="226"/>
      <c r="F3560" s="122" t="s">
        <v>4046</v>
      </c>
      <c r="G3560" s="227"/>
      <c r="H3560" s="228" t="str">
        <f t="shared" si="2726"/>
        <v>094</v>
      </c>
      <c r="I3560" s="229">
        <v>83132000</v>
      </c>
      <c r="J3560" s="230" t="s">
        <v>4047</v>
      </c>
      <c r="K3560" s="231" t="s">
        <v>4048</v>
      </c>
      <c r="L3560" s="232">
        <v>0</v>
      </c>
      <c r="M3560" s="233">
        <v>0</v>
      </c>
      <c r="N3560" s="130"/>
      <c r="O3560" s="131"/>
      <c r="P3560" s="131"/>
      <c r="Q3560" s="131"/>
      <c r="R3560" s="131"/>
      <c r="S3560" s="131"/>
      <c r="T3560" s="132" t="str">
        <f t="shared" si="2734"/>
        <v>OK</v>
      </c>
      <c r="U3560" s="138"/>
      <c r="V3560" s="138"/>
      <c r="W3560" s="139"/>
      <c r="X3560" s="139"/>
      <c r="Y3560" s="132" t="str">
        <f t="shared" si="2735"/>
        <v>OK</v>
      </c>
      <c r="Z3560" s="210"/>
      <c r="AA3560" s="204"/>
      <c r="AB3560" s="202"/>
      <c r="AC3560" s="202"/>
      <c r="AD3560" s="202"/>
      <c r="AE3560" s="202"/>
      <c r="AF3560" s="202"/>
      <c r="AG3560" s="132" t="str">
        <f t="shared" si="2736"/>
        <v>OK</v>
      </c>
      <c r="AH3560" s="138"/>
      <c r="AI3560" s="138"/>
      <c r="AJ3560" s="139"/>
      <c r="AK3560" s="139"/>
      <c r="AL3560" s="132" t="str">
        <f t="shared" si="2737"/>
        <v>OK</v>
      </c>
      <c r="AM3560" s="140"/>
      <c r="AN3560" s="119">
        <f t="shared" si="2738"/>
        <v>0</v>
      </c>
      <c r="AO3560" s="120">
        <f t="shared" si="2739"/>
        <v>0</v>
      </c>
      <c r="AP3560" s="39">
        <f t="shared" si="2740"/>
        <v>0</v>
      </c>
      <c r="AQ3560" s="141">
        <f t="shared" si="2741"/>
        <v>0</v>
      </c>
      <c r="AR3560" s="142">
        <f t="shared" si="2751"/>
        <v>0</v>
      </c>
      <c r="AS3560" s="143" t="e">
        <f t="shared" si="2748"/>
        <v>#DIV/0!</v>
      </c>
      <c r="AT3560" s="144">
        <f t="shared" si="2743"/>
        <v>0</v>
      </c>
      <c r="AU3560" s="141">
        <f t="shared" si="2749"/>
        <v>0</v>
      </c>
      <c r="AV3560" s="142">
        <f t="shared" si="2752"/>
        <v>0</v>
      </c>
      <c r="AW3560" s="143" t="e">
        <f t="shared" si="2750"/>
        <v>#DIV/0!</v>
      </c>
      <c r="AY3560" s="146" t="str">
        <f t="shared" si="2745"/>
        <v>31.32</v>
      </c>
      <c r="AZ3560" s="1403" t="b">
        <f>COUNTIF('[1]Codes SEC'!$B$2:$B$250,Ministres!AY3560)&gt;0</f>
        <v>1</v>
      </c>
    </row>
    <row r="3561" spans="1:52" ht="35.1" customHeight="1" x14ac:dyDescent="0.25">
      <c r="A3561" s="15" t="s">
        <v>3501</v>
      </c>
      <c r="B3561" s="225" t="s">
        <v>2572</v>
      </c>
      <c r="C3561" s="122" t="s">
        <v>1280</v>
      </c>
      <c r="D3561" s="123">
        <v>1000</v>
      </c>
      <c r="E3561" s="226"/>
      <c r="F3561" s="122" t="s">
        <v>187</v>
      </c>
      <c r="G3561" s="227"/>
      <c r="H3561" s="228" t="str">
        <f t="shared" si="2726"/>
        <v>094</v>
      </c>
      <c r="I3561" s="229">
        <v>83132000</v>
      </c>
      <c r="J3561" s="230" t="s">
        <v>4049</v>
      </c>
      <c r="K3561" s="231" t="s">
        <v>4050</v>
      </c>
      <c r="L3561" s="232">
        <v>444</v>
      </c>
      <c r="M3561" s="233">
        <v>440</v>
      </c>
      <c r="N3561" s="130"/>
      <c r="O3561" s="131"/>
      <c r="P3561" s="131"/>
      <c r="Q3561" s="131"/>
      <c r="R3561" s="131"/>
      <c r="S3561" s="131"/>
      <c r="T3561" s="132" t="str">
        <f t="shared" si="2734"/>
        <v>OK</v>
      </c>
      <c r="U3561" s="138"/>
      <c r="V3561" s="138"/>
      <c r="W3561" s="139"/>
      <c r="X3561" s="139"/>
      <c r="Y3561" s="132" t="str">
        <f t="shared" si="2735"/>
        <v>OK</v>
      </c>
      <c r="Z3561" s="210"/>
      <c r="AA3561" s="204"/>
      <c r="AB3561" s="202"/>
      <c r="AC3561" s="202"/>
      <c r="AD3561" s="202"/>
      <c r="AE3561" s="202"/>
      <c r="AF3561" s="202"/>
      <c r="AG3561" s="132" t="str">
        <f t="shared" si="2736"/>
        <v>OK</v>
      </c>
      <c r="AH3561" s="138"/>
      <c r="AI3561" s="138"/>
      <c r="AJ3561" s="139"/>
      <c r="AK3561" s="139"/>
      <c r="AL3561" s="132" t="str">
        <f t="shared" si="2737"/>
        <v>OK</v>
      </c>
      <c r="AM3561" s="140"/>
      <c r="AN3561" s="119">
        <f t="shared" si="2738"/>
        <v>444</v>
      </c>
      <c r="AO3561" s="120">
        <f t="shared" si="2739"/>
        <v>440</v>
      </c>
      <c r="AP3561" s="39">
        <f t="shared" si="2740"/>
        <v>444</v>
      </c>
      <c r="AQ3561" s="141">
        <f t="shared" si="2741"/>
        <v>444</v>
      </c>
      <c r="AR3561" s="142">
        <f t="shared" si="2751"/>
        <v>0</v>
      </c>
      <c r="AS3561" s="143">
        <f t="shared" si="2748"/>
        <v>0</v>
      </c>
      <c r="AT3561" s="144">
        <f t="shared" si="2743"/>
        <v>440</v>
      </c>
      <c r="AU3561" s="141">
        <f t="shared" si="2749"/>
        <v>440</v>
      </c>
      <c r="AV3561" s="142">
        <f t="shared" si="2752"/>
        <v>0</v>
      </c>
      <c r="AW3561" s="143">
        <f t="shared" si="2750"/>
        <v>0</v>
      </c>
      <c r="AY3561" s="146" t="str">
        <f t="shared" si="2745"/>
        <v>31.32</v>
      </c>
      <c r="AZ3561" s="1403" t="b">
        <f>COUNTIF('[1]Codes SEC'!$B$2:$B$250,Ministres!AY3561)&gt;0</f>
        <v>1</v>
      </c>
    </row>
    <row r="3562" spans="1:52" ht="35.1" customHeight="1" x14ac:dyDescent="0.25">
      <c r="A3562" s="15" t="s">
        <v>3501</v>
      </c>
      <c r="B3562" s="225" t="s">
        <v>2572</v>
      </c>
      <c r="C3562" s="122" t="s">
        <v>1280</v>
      </c>
      <c r="D3562" s="123">
        <v>1000</v>
      </c>
      <c r="E3562" s="226"/>
      <c r="F3562" s="122" t="s">
        <v>187</v>
      </c>
      <c r="G3562" s="227"/>
      <c r="H3562" s="228" t="str">
        <f t="shared" si="2726"/>
        <v>094</v>
      </c>
      <c r="I3562" s="229">
        <v>83132000</v>
      </c>
      <c r="J3562" s="230" t="s">
        <v>4051</v>
      </c>
      <c r="K3562" s="231" t="s">
        <v>4052</v>
      </c>
      <c r="L3562" s="232">
        <v>652</v>
      </c>
      <c r="M3562" s="233">
        <v>647</v>
      </c>
      <c r="N3562" s="130"/>
      <c r="O3562" s="131"/>
      <c r="P3562" s="131"/>
      <c r="Q3562" s="131"/>
      <c r="R3562" s="131"/>
      <c r="S3562" s="131"/>
      <c r="T3562" s="132" t="str">
        <f t="shared" si="2734"/>
        <v>OK</v>
      </c>
      <c r="U3562" s="138"/>
      <c r="V3562" s="138"/>
      <c r="W3562" s="139"/>
      <c r="X3562" s="139"/>
      <c r="Y3562" s="132" t="str">
        <f t="shared" si="2735"/>
        <v>OK</v>
      </c>
      <c r="Z3562" s="210"/>
      <c r="AA3562" s="204"/>
      <c r="AB3562" s="202"/>
      <c r="AC3562" s="202"/>
      <c r="AD3562" s="202"/>
      <c r="AE3562" s="202"/>
      <c r="AF3562" s="202"/>
      <c r="AG3562" s="132" t="str">
        <f t="shared" si="2736"/>
        <v>OK</v>
      </c>
      <c r="AH3562" s="138"/>
      <c r="AI3562" s="138"/>
      <c r="AJ3562" s="139"/>
      <c r="AK3562" s="139"/>
      <c r="AL3562" s="132" t="str">
        <f t="shared" si="2737"/>
        <v>OK</v>
      </c>
      <c r="AM3562" s="140"/>
      <c r="AN3562" s="119">
        <f t="shared" si="2738"/>
        <v>652</v>
      </c>
      <c r="AO3562" s="120">
        <f t="shared" si="2739"/>
        <v>647</v>
      </c>
      <c r="AP3562" s="39">
        <f t="shared" si="2740"/>
        <v>652</v>
      </c>
      <c r="AQ3562" s="141">
        <f t="shared" si="2741"/>
        <v>652</v>
      </c>
      <c r="AR3562" s="142">
        <f t="shared" si="2751"/>
        <v>0</v>
      </c>
      <c r="AS3562" s="143">
        <f t="shared" si="2748"/>
        <v>0</v>
      </c>
      <c r="AT3562" s="144">
        <f t="shared" si="2743"/>
        <v>647</v>
      </c>
      <c r="AU3562" s="141">
        <f t="shared" si="2749"/>
        <v>647</v>
      </c>
      <c r="AV3562" s="142">
        <f t="shared" si="2752"/>
        <v>0</v>
      </c>
      <c r="AW3562" s="143">
        <f t="shared" si="2750"/>
        <v>0</v>
      </c>
      <c r="AY3562" s="146" t="str">
        <f t="shared" si="2745"/>
        <v>31.32</v>
      </c>
      <c r="AZ3562" s="1403" t="b">
        <f>COUNTIF('[1]Codes SEC'!$B$2:$B$250,Ministres!AY3562)&gt;0</f>
        <v>1</v>
      </c>
    </row>
    <row r="3563" spans="1:52" ht="35.1" customHeight="1" x14ac:dyDescent="0.25">
      <c r="A3563" s="15" t="s">
        <v>3501</v>
      </c>
      <c r="B3563" s="225" t="s">
        <v>2572</v>
      </c>
      <c r="C3563" s="122" t="s">
        <v>1280</v>
      </c>
      <c r="D3563" s="123">
        <v>1000</v>
      </c>
      <c r="E3563" s="226"/>
      <c r="F3563" s="122" t="s">
        <v>187</v>
      </c>
      <c r="G3563" s="227"/>
      <c r="H3563" s="228" t="str">
        <f t="shared" si="2726"/>
        <v>094</v>
      </c>
      <c r="I3563" s="229">
        <v>83132000</v>
      </c>
      <c r="J3563" s="230" t="s">
        <v>4053</v>
      </c>
      <c r="K3563" s="231" t="s">
        <v>4054</v>
      </c>
      <c r="L3563" s="232">
        <v>129</v>
      </c>
      <c r="M3563" s="233">
        <v>129</v>
      </c>
      <c r="N3563" s="130"/>
      <c r="O3563" s="131"/>
      <c r="P3563" s="131"/>
      <c r="Q3563" s="131"/>
      <c r="R3563" s="131"/>
      <c r="S3563" s="131"/>
      <c r="T3563" s="132" t="str">
        <f t="shared" si="2734"/>
        <v>OK</v>
      </c>
      <c r="U3563" s="138"/>
      <c r="V3563" s="138"/>
      <c r="W3563" s="139"/>
      <c r="X3563" s="139"/>
      <c r="Y3563" s="132" t="str">
        <f t="shared" si="2735"/>
        <v>OK</v>
      </c>
      <c r="Z3563" s="210"/>
      <c r="AA3563" s="204"/>
      <c r="AB3563" s="202"/>
      <c r="AC3563" s="202"/>
      <c r="AD3563" s="202"/>
      <c r="AE3563" s="202"/>
      <c r="AF3563" s="202"/>
      <c r="AG3563" s="132" t="str">
        <f t="shared" si="2736"/>
        <v>OK</v>
      </c>
      <c r="AH3563" s="138"/>
      <c r="AI3563" s="138"/>
      <c r="AJ3563" s="139"/>
      <c r="AK3563" s="139"/>
      <c r="AL3563" s="132" t="str">
        <f t="shared" si="2737"/>
        <v>OK</v>
      </c>
      <c r="AM3563" s="140"/>
      <c r="AN3563" s="119">
        <f t="shared" si="2738"/>
        <v>129</v>
      </c>
      <c r="AO3563" s="120">
        <f t="shared" si="2739"/>
        <v>129</v>
      </c>
      <c r="AP3563" s="39">
        <f t="shared" si="2740"/>
        <v>129</v>
      </c>
      <c r="AQ3563" s="141">
        <f t="shared" si="2741"/>
        <v>129</v>
      </c>
      <c r="AR3563" s="142">
        <f t="shared" si="2751"/>
        <v>0</v>
      </c>
      <c r="AS3563" s="143">
        <f t="shared" si="2748"/>
        <v>0</v>
      </c>
      <c r="AT3563" s="144">
        <f t="shared" si="2743"/>
        <v>129</v>
      </c>
      <c r="AU3563" s="141">
        <f t="shared" si="2749"/>
        <v>129</v>
      </c>
      <c r="AV3563" s="142">
        <f t="shared" si="2752"/>
        <v>0</v>
      </c>
      <c r="AW3563" s="143">
        <f t="shared" si="2750"/>
        <v>0</v>
      </c>
      <c r="AY3563" s="146" t="str">
        <f t="shared" si="2745"/>
        <v>31.32</v>
      </c>
      <c r="AZ3563" s="1403" t="b">
        <f>COUNTIF('[1]Codes SEC'!$B$2:$B$250,Ministres!AY3563)&gt;0</f>
        <v>1</v>
      </c>
    </row>
    <row r="3564" spans="1:52" ht="35.1" customHeight="1" x14ac:dyDescent="0.25">
      <c r="A3564" s="15" t="s">
        <v>3501</v>
      </c>
      <c r="B3564" s="225" t="s">
        <v>2572</v>
      </c>
      <c r="C3564" s="122" t="s">
        <v>1280</v>
      </c>
      <c r="D3564" s="123">
        <v>1000</v>
      </c>
      <c r="E3564" s="226"/>
      <c r="F3564" s="122" t="s">
        <v>187</v>
      </c>
      <c r="G3564" s="227"/>
      <c r="H3564" s="228" t="str">
        <f t="shared" si="2726"/>
        <v>094</v>
      </c>
      <c r="I3564" s="229">
        <v>83132000</v>
      </c>
      <c r="J3564" s="230" t="s">
        <v>4055</v>
      </c>
      <c r="K3564" s="231" t="s">
        <v>4056</v>
      </c>
      <c r="L3564" s="232">
        <v>0</v>
      </c>
      <c r="M3564" s="233">
        <v>0</v>
      </c>
      <c r="N3564" s="130"/>
      <c r="O3564" s="131"/>
      <c r="P3564" s="131"/>
      <c r="Q3564" s="131"/>
      <c r="R3564" s="131"/>
      <c r="S3564" s="131"/>
      <c r="T3564" s="132" t="str">
        <f t="shared" si="2734"/>
        <v>OK</v>
      </c>
      <c r="U3564" s="138"/>
      <c r="V3564" s="138"/>
      <c r="W3564" s="139"/>
      <c r="X3564" s="139"/>
      <c r="Y3564" s="132" t="str">
        <f t="shared" si="2735"/>
        <v>OK</v>
      </c>
      <c r="Z3564" s="210"/>
      <c r="AA3564" s="204"/>
      <c r="AB3564" s="202"/>
      <c r="AC3564" s="202"/>
      <c r="AD3564" s="202"/>
      <c r="AE3564" s="202"/>
      <c r="AF3564" s="202"/>
      <c r="AG3564" s="132" t="str">
        <f t="shared" si="2736"/>
        <v>OK</v>
      </c>
      <c r="AH3564" s="138"/>
      <c r="AI3564" s="138"/>
      <c r="AJ3564" s="139"/>
      <c r="AK3564" s="139"/>
      <c r="AL3564" s="132" t="str">
        <f t="shared" si="2737"/>
        <v>OK</v>
      </c>
      <c r="AM3564" s="140"/>
      <c r="AN3564" s="119">
        <f t="shared" si="2738"/>
        <v>0</v>
      </c>
      <c r="AO3564" s="120">
        <f t="shared" si="2739"/>
        <v>0</v>
      </c>
      <c r="AP3564" s="39">
        <f t="shared" si="2740"/>
        <v>0</v>
      </c>
      <c r="AQ3564" s="141">
        <f t="shared" si="2741"/>
        <v>0</v>
      </c>
      <c r="AR3564" s="142">
        <f t="shared" si="2751"/>
        <v>0</v>
      </c>
      <c r="AS3564" s="143" t="e">
        <f t="shared" si="2748"/>
        <v>#DIV/0!</v>
      </c>
      <c r="AT3564" s="144">
        <f t="shared" si="2743"/>
        <v>0</v>
      </c>
      <c r="AU3564" s="141">
        <f t="shared" si="2749"/>
        <v>0</v>
      </c>
      <c r="AV3564" s="142">
        <f t="shared" si="2752"/>
        <v>0</v>
      </c>
      <c r="AW3564" s="143" t="e">
        <f t="shared" si="2750"/>
        <v>#DIV/0!</v>
      </c>
      <c r="AY3564" s="146" t="str">
        <f t="shared" si="2745"/>
        <v>31.32</v>
      </c>
      <c r="AZ3564" s="1403" t="b">
        <f>COUNTIF('[1]Codes SEC'!$B$2:$B$250,Ministres!AY3564)&gt;0</f>
        <v>1</v>
      </c>
    </row>
    <row r="3565" spans="1:52" ht="35.1" customHeight="1" x14ac:dyDescent="0.25">
      <c r="A3565" s="15" t="s">
        <v>3501</v>
      </c>
      <c r="B3565" s="225" t="s">
        <v>2572</v>
      </c>
      <c r="C3565" s="122" t="s">
        <v>1280</v>
      </c>
      <c r="D3565" s="123">
        <v>1000</v>
      </c>
      <c r="E3565" s="226"/>
      <c r="F3565" s="122">
        <v>12</v>
      </c>
      <c r="G3565" s="227"/>
      <c r="H3565" s="228" t="str">
        <f t="shared" si="2726"/>
        <v>094</v>
      </c>
      <c r="I3565" s="229">
        <v>83132000</v>
      </c>
      <c r="J3565" s="230" t="s">
        <v>4057</v>
      </c>
      <c r="K3565" s="231" t="s">
        <v>4058</v>
      </c>
      <c r="L3565" s="232">
        <v>616</v>
      </c>
      <c r="M3565" s="233">
        <v>616</v>
      </c>
      <c r="N3565" s="130"/>
      <c r="O3565" s="131"/>
      <c r="P3565" s="131"/>
      <c r="Q3565" s="131"/>
      <c r="R3565" s="131"/>
      <c r="S3565" s="131"/>
      <c r="T3565" s="132" t="str">
        <f t="shared" si="2734"/>
        <v>OK</v>
      </c>
      <c r="U3565" s="138"/>
      <c r="V3565" s="138"/>
      <c r="W3565" s="139"/>
      <c r="X3565" s="139"/>
      <c r="Y3565" s="132" t="str">
        <f t="shared" si="2735"/>
        <v>OK</v>
      </c>
      <c r="Z3565" s="210"/>
      <c r="AA3565" s="204"/>
      <c r="AB3565" s="202"/>
      <c r="AC3565" s="202"/>
      <c r="AD3565" s="202"/>
      <c r="AE3565" s="202"/>
      <c r="AF3565" s="202"/>
      <c r="AG3565" s="132" t="str">
        <f t="shared" si="2736"/>
        <v>OK</v>
      </c>
      <c r="AH3565" s="138"/>
      <c r="AI3565" s="138"/>
      <c r="AJ3565" s="139"/>
      <c r="AK3565" s="139"/>
      <c r="AL3565" s="132" t="str">
        <f t="shared" si="2737"/>
        <v>OK</v>
      </c>
      <c r="AM3565" s="140"/>
      <c r="AN3565" s="119">
        <f t="shared" si="2738"/>
        <v>616</v>
      </c>
      <c r="AO3565" s="120">
        <f t="shared" si="2739"/>
        <v>616</v>
      </c>
      <c r="AP3565" s="39">
        <f t="shared" si="2740"/>
        <v>616</v>
      </c>
      <c r="AQ3565" s="141">
        <f t="shared" si="2741"/>
        <v>616</v>
      </c>
      <c r="AR3565" s="142">
        <f t="shared" si="2751"/>
        <v>0</v>
      </c>
      <c r="AS3565" s="143">
        <f t="shared" si="2748"/>
        <v>0</v>
      </c>
      <c r="AT3565" s="144">
        <f t="shared" si="2743"/>
        <v>616</v>
      </c>
      <c r="AU3565" s="141">
        <f t="shared" si="2749"/>
        <v>616</v>
      </c>
      <c r="AV3565" s="142">
        <f t="shared" si="2752"/>
        <v>0</v>
      </c>
      <c r="AW3565" s="143">
        <f t="shared" si="2750"/>
        <v>0</v>
      </c>
      <c r="AY3565" s="146" t="str">
        <f t="shared" si="2745"/>
        <v>31.32</v>
      </c>
      <c r="AZ3565" s="1403" t="b">
        <f>COUNTIF('[1]Codes SEC'!$B$2:$B$250,Ministres!AY3565)&gt;0</f>
        <v>1</v>
      </c>
    </row>
    <row r="3566" spans="1:52" ht="35.1" customHeight="1" x14ac:dyDescent="0.25">
      <c r="A3566" s="15" t="s">
        <v>3501</v>
      </c>
      <c r="B3566" s="225" t="s">
        <v>2572</v>
      </c>
      <c r="C3566" s="122" t="s">
        <v>1280</v>
      </c>
      <c r="D3566" s="123">
        <v>1000</v>
      </c>
      <c r="E3566" s="226"/>
      <c r="F3566" s="122" t="s">
        <v>4046</v>
      </c>
      <c r="G3566" s="227"/>
      <c r="H3566" s="228" t="str">
        <f t="shared" si="2726"/>
        <v>094</v>
      </c>
      <c r="I3566" s="229">
        <v>83132000</v>
      </c>
      <c r="J3566" s="230" t="s">
        <v>4059</v>
      </c>
      <c r="K3566" s="231" t="s">
        <v>4060</v>
      </c>
      <c r="L3566" s="232">
        <v>0</v>
      </c>
      <c r="M3566" s="233">
        <v>0</v>
      </c>
      <c r="N3566" s="130"/>
      <c r="O3566" s="131"/>
      <c r="P3566" s="131"/>
      <c r="Q3566" s="131"/>
      <c r="R3566" s="131"/>
      <c r="S3566" s="131"/>
      <c r="T3566" s="132" t="str">
        <f t="shared" si="2734"/>
        <v>OK</v>
      </c>
      <c r="U3566" s="138"/>
      <c r="V3566" s="138"/>
      <c r="W3566" s="139"/>
      <c r="X3566" s="139"/>
      <c r="Y3566" s="132" t="str">
        <f t="shared" si="2735"/>
        <v>OK</v>
      </c>
      <c r="Z3566" s="210"/>
      <c r="AA3566" s="204"/>
      <c r="AB3566" s="202"/>
      <c r="AC3566" s="202"/>
      <c r="AD3566" s="202"/>
      <c r="AE3566" s="202"/>
      <c r="AF3566" s="202"/>
      <c r="AG3566" s="132" t="str">
        <f t="shared" si="2736"/>
        <v>OK</v>
      </c>
      <c r="AH3566" s="138"/>
      <c r="AI3566" s="138"/>
      <c r="AJ3566" s="139"/>
      <c r="AK3566" s="139"/>
      <c r="AL3566" s="132" t="str">
        <f t="shared" si="2737"/>
        <v>OK</v>
      </c>
      <c r="AM3566" s="140"/>
      <c r="AN3566" s="119">
        <f t="shared" si="2738"/>
        <v>0</v>
      </c>
      <c r="AO3566" s="120">
        <f t="shared" si="2739"/>
        <v>0</v>
      </c>
      <c r="AP3566" s="39">
        <f t="shared" si="2740"/>
        <v>0</v>
      </c>
      <c r="AQ3566" s="141">
        <f t="shared" si="2741"/>
        <v>0</v>
      </c>
      <c r="AR3566" s="142">
        <f t="shared" si="2751"/>
        <v>0</v>
      </c>
      <c r="AS3566" s="143" t="e">
        <f t="shared" si="2748"/>
        <v>#DIV/0!</v>
      </c>
      <c r="AT3566" s="144">
        <f t="shared" si="2743"/>
        <v>0</v>
      </c>
      <c r="AU3566" s="141">
        <f t="shared" si="2749"/>
        <v>0</v>
      </c>
      <c r="AV3566" s="142">
        <f t="shared" si="2752"/>
        <v>0</v>
      </c>
      <c r="AW3566" s="143" t="e">
        <f t="shared" si="2750"/>
        <v>#DIV/0!</v>
      </c>
      <c r="AY3566" s="146" t="str">
        <f t="shared" si="2745"/>
        <v>31.32</v>
      </c>
      <c r="AZ3566" s="1403" t="b">
        <f>COUNTIF('[1]Codes SEC'!$B$2:$B$250,Ministres!AY3566)&gt;0</f>
        <v>1</v>
      </c>
    </row>
    <row r="3567" spans="1:52" ht="35.1" customHeight="1" x14ac:dyDescent="0.25">
      <c r="A3567" s="15" t="s">
        <v>3501</v>
      </c>
      <c r="B3567" s="225">
        <v>17</v>
      </c>
      <c r="C3567" s="122" t="s">
        <v>1280</v>
      </c>
      <c r="D3567" s="123">
        <v>1000</v>
      </c>
      <c r="E3567" s="226"/>
      <c r="F3567" s="122">
        <v>12</v>
      </c>
      <c r="G3567" s="227"/>
      <c r="H3567" s="228" t="str">
        <f t="shared" si="2726"/>
        <v>094</v>
      </c>
      <c r="I3567" s="229">
        <v>83132000</v>
      </c>
      <c r="J3567" s="230" t="s">
        <v>4061</v>
      </c>
      <c r="K3567" s="231" t="s">
        <v>4062</v>
      </c>
      <c r="L3567" s="232">
        <v>0</v>
      </c>
      <c r="M3567" s="233">
        <v>100</v>
      </c>
      <c r="N3567" s="130"/>
      <c r="O3567" s="131"/>
      <c r="P3567" s="131"/>
      <c r="Q3567" s="131"/>
      <c r="R3567" s="131"/>
      <c r="S3567" s="131"/>
      <c r="T3567" s="132" t="str">
        <f t="shared" si="2734"/>
        <v>OK</v>
      </c>
      <c r="U3567" s="138"/>
      <c r="V3567" s="138"/>
      <c r="W3567" s="139"/>
      <c r="X3567" s="139"/>
      <c r="Y3567" s="132" t="str">
        <f t="shared" si="2735"/>
        <v>OK</v>
      </c>
      <c r="Z3567" s="210"/>
      <c r="AA3567" s="204"/>
      <c r="AB3567" s="202"/>
      <c r="AC3567" s="202"/>
      <c r="AD3567" s="202"/>
      <c r="AE3567" s="202"/>
      <c r="AF3567" s="202"/>
      <c r="AG3567" s="132" t="str">
        <f t="shared" si="2736"/>
        <v>OK</v>
      </c>
      <c r="AH3567" s="138"/>
      <c r="AI3567" s="138"/>
      <c r="AJ3567" s="139"/>
      <c r="AK3567" s="139"/>
      <c r="AL3567" s="132" t="str">
        <f t="shared" si="2737"/>
        <v>OK</v>
      </c>
      <c r="AM3567" s="140"/>
      <c r="AN3567" s="119">
        <f t="shared" si="2738"/>
        <v>0</v>
      </c>
      <c r="AO3567" s="120">
        <f t="shared" si="2739"/>
        <v>100</v>
      </c>
      <c r="AP3567" s="39">
        <f t="shared" si="2740"/>
        <v>0</v>
      </c>
      <c r="AQ3567" s="141">
        <f t="shared" si="2741"/>
        <v>0</v>
      </c>
      <c r="AR3567" s="142">
        <f>AQ3567-AP3567</f>
        <v>0</v>
      </c>
      <c r="AS3567" s="143" t="e">
        <f>AR3567/AP3567</f>
        <v>#DIV/0!</v>
      </c>
      <c r="AT3567" s="144">
        <f t="shared" si="2743"/>
        <v>100</v>
      </c>
      <c r="AU3567" s="141">
        <f>AO3567</f>
        <v>100</v>
      </c>
      <c r="AV3567" s="142">
        <f>AU3567-AT3567</f>
        <v>0</v>
      </c>
      <c r="AW3567" s="143">
        <f>AV3567/AT3567</f>
        <v>0</v>
      </c>
      <c r="AY3567" s="146" t="str">
        <f t="shared" si="2745"/>
        <v>31.32</v>
      </c>
      <c r="AZ3567" s="1403" t="b">
        <f>COUNTIF('[1]Codes SEC'!$B$2:$B$250,Ministres!AY3567)&gt;0</f>
        <v>1</v>
      </c>
    </row>
    <row r="3568" spans="1:52" ht="35.1" customHeight="1" x14ac:dyDescent="0.25">
      <c r="A3568" s="15" t="s">
        <v>3501</v>
      </c>
      <c r="B3568" s="225" t="s">
        <v>2572</v>
      </c>
      <c r="C3568" s="122" t="s">
        <v>1280</v>
      </c>
      <c r="D3568" s="123">
        <v>1000</v>
      </c>
      <c r="E3568" s="226"/>
      <c r="F3568" s="122" t="s">
        <v>1336</v>
      </c>
      <c r="G3568" s="227"/>
      <c r="H3568" s="228" t="str">
        <f t="shared" si="2726"/>
        <v>094</v>
      </c>
      <c r="I3568" s="229">
        <v>83132000</v>
      </c>
      <c r="J3568" s="230" t="s">
        <v>4063</v>
      </c>
      <c r="K3568" s="231" t="s">
        <v>4064</v>
      </c>
      <c r="L3568" s="232">
        <v>0</v>
      </c>
      <c r="M3568" s="233">
        <v>0</v>
      </c>
      <c r="N3568" s="130"/>
      <c r="O3568" s="131"/>
      <c r="P3568" s="131"/>
      <c r="Q3568" s="131"/>
      <c r="R3568" s="131"/>
      <c r="S3568" s="131"/>
      <c r="T3568" s="132" t="str">
        <f>IF(SUM(N3568:S3568)=U3568,"OK",SUM(N3568:S3568)-U3568)</f>
        <v>OK</v>
      </c>
      <c r="U3568" s="138"/>
      <c r="V3568" s="138"/>
      <c r="W3568" s="139"/>
      <c r="X3568" s="139"/>
      <c r="Y3568" s="132" t="str">
        <f>IF(SUM(W3568:X3568)=Z3568,"OK",SUM(W3568:X3568)-Z3568)</f>
        <v>OK</v>
      </c>
      <c r="Z3568" s="210"/>
      <c r="AA3568" s="204"/>
      <c r="AB3568" s="202"/>
      <c r="AC3568" s="202"/>
      <c r="AD3568" s="202"/>
      <c r="AE3568" s="202"/>
      <c r="AF3568" s="202"/>
      <c r="AG3568" s="132" t="str">
        <f>IF(SUM(AA3568:AF3568)=AH3568,"OK",SUM(AA3568:AF3568)-AH3568)</f>
        <v>OK</v>
      </c>
      <c r="AH3568" s="138"/>
      <c r="AI3568" s="138"/>
      <c r="AJ3568" s="139"/>
      <c r="AK3568" s="139"/>
      <c r="AL3568" s="132" t="str">
        <f>IF(SUM(AJ3568:AK3568)=AM3568,"OK",SUM(AJ3568:AK3568)-AM3568)</f>
        <v>OK</v>
      </c>
      <c r="AM3568" s="140"/>
      <c r="AN3568" s="119">
        <f>L3568+U3568+V3568+Z3568</f>
        <v>0</v>
      </c>
      <c r="AO3568" s="120">
        <f>M3568+AH3568+AI3568+AM3568</f>
        <v>0</v>
      </c>
      <c r="AP3568" s="39">
        <f>L3568</f>
        <v>0</v>
      </c>
      <c r="AQ3568" s="141">
        <f>AN3568</f>
        <v>0</v>
      </c>
      <c r="AR3568" s="142">
        <f>AQ3568-AP3568</f>
        <v>0</v>
      </c>
      <c r="AS3568" s="143" t="e">
        <f>AR3568/AP3568</f>
        <v>#DIV/0!</v>
      </c>
      <c r="AT3568" s="144">
        <f>M3568</f>
        <v>0</v>
      </c>
      <c r="AU3568" s="141">
        <f>AO3568</f>
        <v>0</v>
      </c>
      <c r="AV3568" s="142">
        <f>AU3568-AT3568</f>
        <v>0</v>
      </c>
      <c r="AW3568" s="143" t="e">
        <f>AV3568/AT3568</f>
        <v>#DIV/0!</v>
      </c>
      <c r="AY3568" s="146" t="str">
        <f t="shared" si="2745"/>
        <v>31.32</v>
      </c>
      <c r="AZ3568" s="1403" t="b">
        <f>COUNTIF('[1]Codes SEC'!$B$2:$B$250,Ministres!AY3568)&gt;0</f>
        <v>1</v>
      </c>
    </row>
    <row r="3569" spans="1:52" ht="35.1" customHeight="1" x14ac:dyDescent="0.25">
      <c r="A3569" s="15" t="s">
        <v>3501</v>
      </c>
      <c r="B3569" s="225">
        <v>17</v>
      </c>
      <c r="C3569" s="122" t="s">
        <v>1280</v>
      </c>
      <c r="D3569" s="123">
        <v>1000</v>
      </c>
      <c r="E3569" s="226"/>
      <c r="F3569" s="122">
        <v>1</v>
      </c>
      <c r="G3569" s="227"/>
      <c r="H3569" s="228" t="str">
        <f t="shared" si="2726"/>
        <v>094</v>
      </c>
      <c r="I3569" s="1463">
        <v>83132000</v>
      </c>
      <c r="J3569" s="492" t="s">
        <v>4065</v>
      </c>
      <c r="K3569" s="231" t="s">
        <v>4066</v>
      </c>
      <c r="L3569" s="232">
        <v>50</v>
      </c>
      <c r="M3569" s="233">
        <v>43</v>
      </c>
      <c r="N3569" s="130"/>
      <c r="O3569" s="131"/>
      <c r="P3569" s="131"/>
      <c r="Q3569" s="131"/>
      <c r="R3569" s="131"/>
      <c r="S3569" s="131"/>
      <c r="T3569" s="132" t="str">
        <f>IF(SUM(N3569:S3569)=U3569,"OK",SUM(N3569:S3569)-U3569)</f>
        <v>OK</v>
      </c>
      <c r="U3569" s="138"/>
      <c r="V3569" s="138"/>
      <c r="W3569" s="139"/>
      <c r="X3569" s="139"/>
      <c r="Y3569" s="132" t="str">
        <f>IF(SUM(W3569:X3569)=Z3569,"OK",SUM(W3569:X3569)-Z3569)</f>
        <v>OK</v>
      </c>
      <c r="Z3569" s="210"/>
      <c r="AA3569" s="204"/>
      <c r="AB3569" s="202"/>
      <c r="AC3569" s="202"/>
      <c r="AD3569" s="202"/>
      <c r="AE3569" s="202"/>
      <c r="AF3569" s="202"/>
      <c r="AG3569" s="132" t="str">
        <f>IF(SUM(AA3569:AF3569)=AH3569,"OK",SUM(AA3569:AF3569)-AH3569)</f>
        <v>OK</v>
      </c>
      <c r="AH3569" s="138"/>
      <c r="AI3569" s="138"/>
      <c r="AJ3569" s="139"/>
      <c r="AK3569" s="139"/>
      <c r="AL3569" s="132" t="str">
        <f>IF(SUM(AJ3569:AK3569)=AM3569,"OK",SUM(AJ3569:AK3569)-AM3569)</f>
        <v>OK</v>
      </c>
      <c r="AM3569" s="140"/>
      <c r="AN3569" s="119">
        <f>L3569+U3569+V3569+Z3569</f>
        <v>50</v>
      </c>
      <c r="AO3569" s="120">
        <f>M3569+AH3569+AI3569+AM3569</f>
        <v>43</v>
      </c>
      <c r="AP3569" s="39">
        <f>L3569</f>
        <v>50</v>
      </c>
      <c r="AQ3569" s="141">
        <f>AN3569</f>
        <v>50</v>
      </c>
      <c r="AR3569" s="142">
        <f>AQ3569-AP3569</f>
        <v>0</v>
      </c>
      <c r="AS3569" s="143">
        <f>AR3569/AP3569</f>
        <v>0</v>
      </c>
      <c r="AT3569" s="144">
        <f>M3569</f>
        <v>43</v>
      </c>
      <c r="AU3569" s="141">
        <f>AO3569</f>
        <v>43</v>
      </c>
      <c r="AV3569" s="142">
        <f>AU3569-AT3569</f>
        <v>0</v>
      </c>
      <c r="AW3569" s="143">
        <f>AV3569/AT3569</f>
        <v>0</v>
      </c>
      <c r="AY3569" s="146" t="str">
        <f t="shared" si="2745"/>
        <v>31.32</v>
      </c>
      <c r="AZ3569" s="1403" t="b">
        <f>COUNTIF('[1]Codes SEC'!$B$2:$B$250,Ministres!AY3569)&gt;0</f>
        <v>1</v>
      </c>
    </row>
    <row r="3570" spans="1:52" ht="35.1" customHeight="1" x14ac:dyDescent="0.25">
      <c r="A3570" s="15" t="s">
        <v>3501</v>
      </c>
      <c r="B3570" s="225">
        <v>17</v>
      </c>
      <c r="C3570" s="122" t="s">
        <v>1280</v>
      </c>
      <c r="D3570" s="123">
        <v>1000</v>
      </c>
      <c r="E3570" s="226"/>
      <c r="F3570" s="122">
        <v>12</v>
      </c>
      <c r="G3570" s="126">
        <v>3</v>
      </c>
      <c r="H3570" s="35" t="str">
        <f t="shared" si="2726"/>
        <v>094</v>
      </c>
      <c r="I3570" s="36" t="s">
        <v>207</v>
      </c>
      <c r="J3570" s="37" t="s">
        <v>4067</v>
      </c>
      <c r="K3570" s="244" t="s">
        <v>4068</v>
      </c>
      <c r="L3570" s="232">
        <v>751</v>
      </c>
      <c r="M3570" s="233">
        <v>988</v>
      </c>
      <c r="N3570" s="130"/>
      <c r="O3570" s="131"/>
      <c r="P3570" s="131"/>
      <c r="Q3570" s="131"/>
      <c r="R3570" s="131"/>
      <c r="S3570" s="131"/>
      <c r="T3570" s="132" t="str">
        <f t="shared" si="2734"/>
        <v>OK</v>
      </c>
      <c r="U3570" s="138"/>
      <c r="V3570" s="138"/>
      <c r="W3570" s="139"/>
      <c r="X3570" s="139"/>
      <c r="Y3570" s="132" t="str">
        <f t="shared" si="2735"/>
        <v>OK</v>
      </c>
      <c r="Z3570" s="210"/>
      <c r="AA3570" s="204"/>
      <c r="AB3570" s="202"/>
      <c r="AC3570" s="202"/>
      <c r="AD3570" s="202"/>
      <c r="AE3570" s="202"/>
      <c r="AF3570" s="202"/>
      <c r="AG3570" s="132" t="str">
        <f t="shared" si="2736"/>
        <v>OK</v>
      </c>
      <c r="AH3570" s="138"/>
      <c r="AI3570" s="138"/>
      <c r="AJ3570" s="139"/>
      <c r="AK3570" s="139"/>
      <c r="AL3570" s="132" t="str">
        <f t="shared" si="2737"/>
        <v>OK</v>
      </c>
      <c r="AM3570" s="140"/>
      <c r="AN3570" s="119">
        <f t="shared" si="2738"/>
        <v>751</v>
      </c>
      <c r="AO3570" s="120">
        <f t="shared" si="2739"/>
        <v>988</v>
      </c>
      <c r="AP3570" s="39">
        <f t="shared" si="2740"/>
        <v>751</v>
      </c>
      <c r="AQ3570" s="141">
        <f t="shared" si="2741"/>
        <v>751</v>
      </c>
      <c r="AR3570" s="142">
        <f t="shared" si="2742"/>
        <v>0</v>
      </c>
      <c r="AS3570" s="143">
        <f t="shared" ref="AS3570:AS3573" si="2753">AR3570/AP3570</f>
        <v>0</v>
      </c>
      <c r="AT3570" s="144">
        <f t="shared" si="2743"/>
        <v>988</v>
      </c>
      <c r="AU3570" s="141">
        <f t="shared" ref="AU3570:AU3573" si="2754">AO3570</f>
        <v>988</v>
      </c>
      <c r="AV3570" s="142">
        <f t="shared" si="2744"/>
        <v>0</v>
      </c>
      <c r="AW3570" s="143">
        <f t="shared" ref="AW3570:AW3573" si="2755">AV3570/AT3570</f>
        <v>0</v>
      </c>
      <c r="AY3570" s="146" t="str">
        <f t="shared" si="2745"/>
        <v>33.00</v>
      </c>
      <c r="AZ3570" s="1403" t="b">
        <f>COUNTIF('[1]Codes SEC'!$B$2:$B$250,Ministres!AY3570)&gt;0</f>
        <v>1</v>
      </c>
    </row>
    <row r="3571" spans="1:52" ht="35.1" customHeight="1" x14ac:dyDescent="0.25">
      <c r="A3571" s="15" t="s">
        <v>3501</v>
      </c>
      <c r="B3571" s="225">
        <v>17</v>
      </c>
      <c r="C3571" s="122" t="s">
        <v>1280</v>
      </c>
      <c r="D3571" s="123">
        <v>1000</v>
      </c>
      <c r="E3571" s="226"/>
      <c r="F3571" s="122">
        <v>1</v>
      </c>
      <c r="G3571" s="126">
        <v>3</v>
      </c>
      <c r="H3571" s="35" t="str">
        <f t="shared" si="2726"/>
        <v>094</v>
      </c>
      <c r="I3571" s="36">
        <v>83300000</v>
      </c>
      <c r="J3571" s="37" t="s">
        <v>4069</v>
      </c>
      <c r="K3571" s="244" t="s">
        <v>4070</v>
      </c>
      <c r="L3571" s="232">
        <v>705</v>
      </c>
      <c r="M3571" s="233">
        <v>705</v>
      </c>
      <c r="N3571" s="130"/>
      <c r="O3571" s="131"/>
      <c r="P3571" s="131"/>
      <c r="Q3571" s="131"/>
      <c r="R3571" s="131"/>
      <c r="S3571" s="131"/>
      <c r="T3571" s="132" t="str">
        <f>IF(SUM(N3571:S3571)=U3571,"OK",SUM(N3571:S3571)-U3571)</f>
        <v>OK</v>
      </c>
      <c r="U3571" s="138"/>
      <c r="V3571" s="138"/>
      <c r="W3571" s="139"/>
      <c r="X3571" s="139"/>
      <c r="Y3571" s="132" t="str">
        <f>IF(SUM(W3571:X3571)=Z3571,"OK",SUM(W3571:X3571)-Z3571)</f>
        <v>OK</v>
      </c>
      <c r="Z3571" s="210"/>
      <c r="AA3571" s="204"/>
      <c r="AB3571" s="202"/>
      <c r="AC3571" s="202"/>
      <c r="AD3571" s="202"/>
      <c r="AE3571" s="202"/>
      <c r="AF3571" s="202"/>
      <c r="AG3571" s="132" t="str">
        <f>IF(SUM(AA3571:AF3571)=AH3571,"OK",SUM(AA3571:AF3571)-AH3571)</f>
        <v>OK</v>
      </c>
      <c r="AH3571" s="138"/>
      <c r="AI3571" s="138"/>
      <c r="AJ3571" s="139"/>
      <c r="AK3571" s="139"/>
      <c r="AL3571" s="132" t="str">
        <f>IF(SUM(AJ3571:AK3571)=AM3571,"OK",SUM(AJ3571:AK3571)-AM3571)</f>
        <v>OK</v>
      </c>
      <c r="AM3571" s="140"/>
      <c r="AN3571" s="119">
        <f>L3571+U3571+V3571+Z3571</f>
        <v>705</v>
      </c>
      <c r="AO3571" s="120">
        <f>M3571+AH3571+AI3571+AM3571</f>
        <v>705</v>
      </c>
      <c r="AP3571" s="39">
        <f>L3571</f>
        <v>705</v>
      </c>
      <c r="AQ3571" s="141">
        <f>AN3571</f>
        <v>705</v>
      </c>
      <c r="AR3571" s="142">
        <f>AQ3571-AP3571</f>
        <v>0</v>
      </c>
      <c r="AS3571" s="143">
        <f>AR3571/AP3571</f>
        <v>0</v>
      </c>
      <c r="AT3571" s="144">
        <f>M3571</f>
        <v>705</v>
      </c>
      <c r="AU3571" s="141">
        <f>AO3571</f>
        <v>705</v>
      </c>
      <c r="AV3571" s="142">
        <f>AU3571-AT3571</f>
        <v>0</v>
      </c>
      <c r="AW3571" s="143">
        <f>AV3571/AT3571</f>
        <v>0</v>
      </c>
      <c r="AY3571" s="146" t="str">
        <f t="shared" si="2745"/>
        <v>33.00</v>
      </c>
      <c r="AZ3571" s="1403" t="b">
        <f>COUNTIF('[1]Codes SEC'!$B$2:$B$250,Ministres!AY3571)&gt;0</f>
        <v>1</v>
      </c>
    </row>
    <row r="3572" spans="1:52" ht="35.1" customHeight="1" x14ac:dyDescent="0.25">
      <c r="A3572" s="15" t="s">
        <v>3501</v>
      </c>
      <c r="B3572" s="225">
        <v>17</v>
      </c>
      <c r="C3572" s="122" t="s">
        <v>1280</v>
      </c>
      <c r="D3572" s="123">
        <v>1000</v>
      </c>
      <c r="E3572" s="226"/>
      <c r="F3572" s="122">
        <v>1</v>
      </c>
      <c r="G3572" s="126">
        <v>3</v>
      </c>
      <c r="H3572" s="35" t="str">
        <f t="shared" si="2726"/>
        <v>094</v>
      </c>
      <c r="I3572" s="36" t="s">
        <v>207</v>
      </c>
      <c r="J3572" s="37" t="s">
        <v>4071</v>
      </c>
      <c r="K3572" s="244" t="s">
        <v>4072</v>
      </c>
      <c r="L3572" s="232">
        <v>6505</v>
      </c>
      <c r="M3572" s="233">
        <v>6437</v>
      </c>
      <c r="N3572" s="130"/>
      <c r="O3572" s="131"/>
      <c r="P3572" s="131"/>
      <c r="Q3572" s="131"/>
      <c r="R3572" s="131"/>
      <c r="S3572" s="131"/>
      <c r="T3572" s="132" t="str">
        <f t="shared" si="2734"/>
        <v>OK</v>
      </c>
      <c r="U3572" s="138"/>
      <c r="V3572" s="138"/>
      <c r="W3572" s="139"/>
      <c r="X3572" s="139"/>
      <c r="Y3572" s="132" t="str">
        <f t="shared" si="2735"/>
        <v>OK</v>
      </c>
      <c r="Z3572" s="210"/>
      <c r="AA3572" s="204"/>
      <c r="AB3572" s="202"/>
      <c r="AC3572" s="202"/>
      <c r="AD3572" s="202"/>
      <c r="AE3572" s="202"/>
      <c r="AF3572" s="202"/>
      <c r="AG3572" s="132" t="str">
        <f t="shared" si="2736"/>
        <v>OK</v>
      </c>
      <c r="AH3572" s="138"/>
      <c r="AI3572" s="138"/>
      <c r="AJ3572" s="139"/>
      <c r="AK3572" s="139"/>
      <c r="AL3572" s="132" t="str">
        <f t="shared" si="2737"/>
        <v>OK</v>
      </c>
      <c r="AM3572" s="140"/>
      <c r="AN3572" s="119">
        <f t="shared" si="2738"/>
        <v>6505</v>
      </c>
      <c r="AO3572" s="120">
        <f t="shared" si="2739"/>
        <v>6437</v>
      </c>
      <c r="AP3572" s="39">
        <f t="shared" si="2740"/>
        <v>6505</v>
      </c>
      <c r="AQ3572" s="141">
        <f t="shared" si="2741"/>
        <v>6505</v>
      </c>
      <c r="AR3572" s="142">
        <f t="shared" si="2742"/>
        <v>0</v>
      </c>
      <c r="AS3572" s="143">
        <f t="shared" si="2753"/>
        <v>0</v>
      </c>
      <c r="AT3572" s="144">
        <f t="shared" si="2743"/>
        <v>6437</v>
      </c>
      <c r="AU3572" s="141">
        <f t="shared" si="2754"/>
        <v>6437</v>
      </c>
      <c r="AV3572" s="142">
        <f t="shared" si="2744"/>
        <v>0</v>
      </c>
      <c r="AW3572" s="143">
        <f t="shared" si="2755"/>
        <v>0</v>
      </c>
      <c r="AY3572" s="146" t="str">
        <f t="shared" si="2745"/>
        <v>33.00</v>
      </c>
      <c r="AZ3572" s="1403" t="b">
        <f>COUNTIF('[1]Codes SEC'!$B$2:$B$250,Ministres!AY3572)&gt;0</f>
        <v>1</v>
      </c>
    </row>
    <row r="3573" spans="1:52" ht="35.1" customHeight="1" x14ac:dyDescent="0.25">
      <c r="A3573" s="15" t="s">
        <v>3501</v>
      </c>
      <c r="B3573" s="225">
        <v>17</v>
      </c>
      <c r="C3573" s="122" t="s">
        <v>1280</v>
      </c>
      <c r="D3573" s="123">
        <v>1000</v>
      </c>
      <c r="E3573" s="226"/>
      <c r="F3573" s="122">
        <v>1</v>
      </c>
      <c r="G3573" s="126">
        <v>3</v>
      </c>
      <c r="H3573" s="35" t="str">
        <f t="shared" si="2726"/>
        <v>094</v>
      </c>
      <c r="I3573" s="36" t="s">
        <v>207</v>
      </c>
      <c r="J3573" s="37" t="s">
        <v>4073</v>
      </c>
      <c r="K3573" s="493" t="s">
        <v>4074</v>
      </c>
      <c r="L3573" s="232">
        <v>9107</v>
      </c>
      <c r="M3573" s="233">
        <v>9096</v>
      </c>
      <c r="N3573" s="130"/>
      <c r="O3573" s="131"/>
      <c r="P3573" s="131"/>
      <c r="Q3573" s="131"/>
      <c r="R3573" s="131"/>
      <c r="S3573" s="131"/>
      <c r="T3573" s="132" t="str">
        <f t="shared" si="2734"/>
        <v>OK</v>
      </c>
      <c r="U3573" s="138"/>
      <c r="V3573" s="138"/>
      <c r="W3573" s="139"/>
      <c r="X3573" s="139"/>
      <c r="Y3573" s="132" t="str">
        <f t="shared" si="2735"/>
        <v>OK</v>
      </c>
      <c r="Z3573" s="210"/>
      <c r="AA3573" s="204"/>
      <c r="AB3573" s="202"/>
      <c r="AC3573" s="202"/>
      <c r="AD3573" s="202"/>
      <c r="AE3573" s="202"/>
      <c r="AF3573" s="202"/>
      <c r="AG3573" s="132" t="str">
        <f t="shared" si="2736"/>
        <v>OK</v>
      </c>
      <c r="AH3573" s="138"/>
      <c r="AI3573" s="138"/>
      <c r="AJ3573" s="139"/>
      <c r="AK3573" s="139"/>
      <c r="AL3573" s="132" t="str">
        <f t="shared" si="2737"/>
        <v>OK</v>
      </c>
      <c r="AM3573" s="140"/>
      <c r="AN3573" s="119">
        <f t="shared" si="2738"/>
        <v>9107</v>
      </c>
      <c r="AO3573" s="120">
        <f t="shared" si="2739"/>
        <v>9096</v>
      </c>
      <c r="AP3573" s="39">
        <f t="shared" si="2740"/>
        <v>9107</v>
      </c>
      <c r="AQ3573" s="141">
        <f t="shared" si="2741"/>
        <v>9107</v>
      </c>
      <c r="AR3573" s="142">
        <f t="shared" si="2742"/>
        <v>0</v>
      </c>
      <c r="AS3573" s="143">
        <f t="shared" si="2753"/>
        <v>0</v>
      </c>
      <c r="AT3573" s="144">
        <f t="shared" si="2743"/>
        <v>9096</v>
      </c>
      <c r="AU3573" s="141">
        <f t="shared" si="2754"/>
        <v>9096</v>
      </c>
      <c r="AV3573" s="142">
        <f t="shared" si="2744"/>
        <v>0</v>
      </c>
      <c r="AW3573" s="143">
        <f t="shared" si="2755"/>
        <v>0</v>
      </c>
      <c r="AY3573" s="146" t="str">
        <f t="shared" si="2745"/>
        <v>33.00</v>
      </c>
      <c r="AZ3573" s="1403" t="b">
        <f>COUNTIF('[1]Codes SEC'!$B$2:$B$250,Ministres!AY3573)&gt;0</f>
        <v>1</v>
      </c>
    </row>
    <row r="3574" spans="1:52" ht="35.1" customHeight="1" x14ac:dyDescent="0.25">
      <c r="A3574" s="15" t="s">
        <v>3501</v>
      </c>
      <c r="B3574" s="225">
        <v>17</v>
      </c>
      <c r="C3574" s="122" t="s">
        <v>1280</v>
      </c>
      <c r="D3574" s="123">
        <v>1000</v>
      </c>
      <c r="E3574" s="226"/>
      <c r="F3574" s="122">
        <v>16</v>
      </c>
      <c r="G3574" s="126">
        <v>3</v>
      </c>
      <c r="H3574" s="35" t="str">
        <f t="shared" si="2726"/>
        <v>094</v>
      </c>
      <c r="I3574" s="36" t="s">
        <v>207</v>
      </c>
      <c r="J3574" s="37" t="s">
        <v>4075</v>
      </c>
      <c r="K3574" s="493" t="s">
        <v>4076</v>
      </c>
      <c r="L3574" s="232">
        <v>10228</v>
      </c>
      <c r="M3574" s="233">
        <v>8975</v>
      </c>
      <c r="N3574" s="130"/>
      <c r="O3574" s="131"/>
      <c r="P3574" s="131"/>
      <c r="Q3574" s="131"/>
      <c r="R3574" s="131"/>
      <c r="S3574" s="131"/>
      <c r="T3574" s="132" t="str">
        <f t="shared" si="2734"/>
        <v>OK</v>
      </c>
      <c r="U3574" s="138"/>
      <c r="V3574" s="138"/>
      <c r="W3574" s="139"/>
      <c r="X3574" s="139"/>
      <c r="Y3574" s="132" t="str">
        <f t="shared" si="2735"/>
        <v>OK</v>
      </c>
      <c r="Z3574" s="210"/>
      <c r="AA3574" s="204"/>
      <c r="AB3574" s="202"/>
      <c r="AC3574" s="202"/>
      <c r="AD3574" s="202"/>
      <c r="AE3574" s="202"/>
      <c r="AF3574" s="202"/>
      <c r="AG3574" s="132" t="str">
        <f t="shared" si="2736"/>
        <v>OK</v>
      </c>
      <c r="AH3574" s="138"/>
      <c r="AI3574" s="138"/>
      <c r="AJ3574" s="139"/>
      <c r="AK3574" s="139"/>
      <c r="AL3574" s="132" t="str">
        <f t="shared" si="2737"/>
        <v>OK</v>
      </c>
      <c r="AM3574" s="140"/>
      <c r="AN3574" s="119">
        <f t="shared" si="2738"/>
        <v>10228</v>
      </c>
      <c r="AO3574" s="120">
        <f t="shared" si="2739"/>
        <v>8975</v>
      </c>
      <c r="AP3574" s="39">
        <f t="shared" si="2740"/>
        <v>10228</v>
      </c>
      <c r="AQ3574" s="141">
        <f t="shared" si="2741"/>
        <v>10228</v>
      </c>
      <c r="AR3574" s="142">
        <f>AQ3574-AP3574</f>
        <v>0</v>
      </c>
      <c r="AS3574" s="143">
        <f>AR3574/AP3574</f>
        <v>0</v>
      </c>
      <c r="AT3574" s="144">
        <f t="shared" si="2743"/>
        <v>8975</v>
      </c>
      <c r="AU3574" s="141">
        <f>AO3574</f>
        <v>8975</v>
      </c>
      <c r="AV3574" s="142">
        <f>AU3574-AT3574</f>
        <v>0</v>
      </c>
      <c r="AW3574" s="143">
        <f>AV3574/AT3574</f>
        <v>0</v>
      </c>
      <c r="AY3574" s="146" t="str">
        <f t="shared" si="2745"/>
        <v>33.00</v>
      </c>
      <c r="AZ3574" s="1403" t="b">
        <f>COUNTIF('[1]Codes SEC'!$B$2:$B$250,Ministres!AY3574)&gt;0</f>
        <v>1</v>
      </c>
    </row>
    <row r="3575" spans="1:52" ht="35.1" customHeight="1" x14ac:dyDescent="0.25">
      <c r="A3575" s="15" t="s">
        <v>3501</v>
      </c>
      <c r="B3575" s="225">
        <v>17</v>
      </c>
      <c r="C3575" s="122" t="s">
        <v>1280</v>
      </c>
      <c r="D3575" s="123">
        <v>1000</v>
      </c>
      <c r="E3575" s="226"/>
      <c r="F3575" s="122">
        <v>1</v>
      </c>
      <c r="G3575" s="126">
        <v>3</v>
      </c>
      <c r="H3575" s="35" t="str">
        <f t="shared" si="2726"/>
        <v>094</v>
      </c>
      <c r="I3575" s="36" t="s">
        <v>207</v>
      </c>
      <c r="J3575" s="37" t="s">
        <v>4077</v>
      </c>
      <c r="K3575" s="244" t="s">
        <v>4078</v>
      </c>
      <c r="L3575" s="232">
        <v>34812</v>
      </c>
      <c r="M3575" s="233">
        <v>31331</v>
      </c>
      <c r="N3575" s="130"/>
      <c r="O3575" s="131"/>
      <c r="P3575" s="131"/>
      <c r="Q3575" s="131"/>
      <c r="R3575" s="131"/>
      <c r="S3575" s="131"/>
      <c r="T3575" s="132" t="str">
        <f t="shared" si="2734"/>
        <v>OK</v>
      </c>
      <c r="U3575" s="138"/>
      <c r="V3575" s="138"/>
      <c r="W3575" s="139"/>
      <c r="X3575" s="139"/>
      <c r="Y3575" s="132" t="str">
        <f t="shared" si="2735"/>
        <v>OK</v>
      </c>
      <c r="Z3575" s="210"/>
      <c r="AA3575" s="204"/>
      <c r="AB3575" s="202"/>
      <c r="AC3575" s="202"/>
      <c r="AD3575" s="202"/>
      <c r="AE3575" s="202"/>
      <c r="AF3575" s="202"/>
      <c r="AG3575" s="132" t="str">
        <f t="shared" si="2736"/>
        <v>OK</v>
      </c>
      <c r="AH3575" s="138"/>
      <c r="AI3575" s="138"/>
      <c r="AJ3575" s="139"/>
      <c r="AK3575" s="139"/>
      <c r="AL3575" s="132" t="str">
        <f t="shared" si="2737"/>
        <v>OK</v>
      </c>
      <c r="AM3575" s="140"/>
      <c r="AN3575" s="119">
        <f t="shared" si="2738"/>
        <v>34812</v>
      </c>
      <c r="AO3575" s="120">
        <f t="shared" si="2739"/>
        <v>31331</v>
      </c>
      <c r="AP3575" s="39">
        <f t="shared" si="2740"/>
        <v>34812</v>
      </c>
      <c r="AQ3575" s="141">
        <f t="shared" si="2741"/>
        <v>34812</v>
      </c>
      <c r="AR3575" s="142">
        <f t="shared" si="2742"/>
        <v>0</v>
      </c>
      <c r="AS3575" s="143">
        <f t="shared" ref="AS3575:AS3609" si="2756">AR3575/AP3575</f>
        <v>0</v>
      </c>
      <c r="AT3575" s="144">
        <f t="shared" si="2743"/>
        <v>31331</v>
      </c>
      <c r="AU3575" s="141">
        <f t="shared" ref="AU3575:AU3609" si="2757">AO3575</f>
        <v>31331</v>
      </c>
      <c r="AV3575" s="142">
        <f t="shared" si="2744"/>
        <v>0</v>
      </c>
      <c r="AW3575" s="143">
        <f t="shared" ref="AW3575:AW3609" si="2758">AV3575/AT3575</f>
        <v>0</v>
      </c>
      <c r="AY3575" s="146" t="str">
        <f t="shared" si="2745"/>
        <v>33.00</v>
      </c>
      <c r="AZ3575" s="1403" t="b">
        <f>COUNTIF('[1]Codes SEC'!$B$2:$B$250,Ministres!AY3575)&gt;0</f>
        <v>1</v>
      </c>
    </row>
    <row r="3576" spans="1:52" ht="35.1" customHeight="1" x14ac:dyDescent="0.25">
      <c r="A3576" s="15" t="s">
        <v>3501</v>
      </c>
      <c r="B3576" s="225">
        <v>17</v>
      </c>
      <c r="C3576" s="122" t="s">
        <v>1280</v>
      </c>
      <c r="D3576" s="123">
        <v>1000</v>
      </c>
      <c r="E3576" s="226"/>
      <c r="F3576" s="122">
        <v>1</v>
      </c>
      <c r="G3576" s="126">
        <v>3</v>
      </c>
      <c r="H3576" s="35" t="str">
        <f t="shared" si="2726"/>
        <v>094</v>
      </c>
      <c r="I3576" s="36" t="s">
        <v>207</v>
      </c>
      <c r="J3576" s="37" t="s">
        <v>4079</v>
      </c>
      <c r="K3576" s="244" t="s">
        <v>4080</v>
      </c>
      <c r="L3576" s="232">
        <v>1716</v>
      </c>
      <c r="M3576" s="233">
        <v>1704</v>
      </c>
      <c r="N3576" s="130"/>
      <c r="O3576" s="131"/>
      <c r="P3576" s="131"/>
      <c r="Q3576" s="131"/>
      <c r="R3576" s="131"/>
      <c r="S3576" s="131"/>
      <c r="T3576" s="132" t="str">
        <f t="shared" si="2734"/>
        <v>OK</v>
      </c>
      <c r="U3576" s="138"/>
      <c r="V3576" s="138"/>
      <c r="W3576" s="139"/>
      <c r="X3576" s="139"/>
      <c r="Y3576" s="132" t="str">
        <f t="shared" si="2735"/>
        <v>OK</v>
      </c>
      <c r="Z3576" s="210"/>
      <c r="AA3576" s="204"/>
      <c r="AB3576" s="202"/>
      <c r="AC3576" s="202"/>
      <c r="AD3576" s="202"/>
      <c r="AE3576" s="202"/>
      <c r="AF3576" s="202"/>
      <c r="AG3576" s="132" t="str">
        <f t="shared" si="2736"/>
        <v>OK</v>
      </c>
      <c r="AH3576" s="138"/>
      <c r="AI3576" s="138"/>
      <c r="AJ3576" s="139"/>
      <c r="AK3576" s="139"/>
      <c r="AL3576" s="132" t="str">
        <f t="shared" si="2737"/>
        <v>OK</v>
      </c>
      <c r="AM3576" s="140"/>
      <c r="AN3576" s="119">
        <f t="shared" si="2738"/>
        <v>1716</v>
      </c>
      <c r="AO3576" s="120">
        <f t="shared" si="2739"/>
        <v>1704</v>
      </c>
      <c r="AP3576" s="39">
        <f t="shared" si="2740"/>
        <v>1716</v>
      </c>
      <c r="AQ3576" s="141">
        <f t="shared" si="2741"/>
        <v>1716</v>
      </c>
      <c r="AR3576" s="142">
        <f t="shared" si="2742"/>
        <v>0</v>
      </c>
      <c r="AS3576" s="143">
        <f t="shared" si="2756"/>
        <v>0</v>
      </c>
      <c r="AT3576" s="144">
        <f t="shared" si="2743"/>
        <v>1704</v>
      </c>
      <c r="AU3576" s="141">
        <f t="shared" si="2757"/>
        <v>1704</v>
      </c>
      <c r="AV3576" s="142">
        <f t="shared" si="2744"/>
        <v>0</v>
      </c>
      <c r="AW3576" s="143">
        <f t="shared" si="2758"/>
        <v>0</v>
      </c>
      <c r="AY3576" s="146" t="str">
        <f t="shared" si="2745"/>
        <v>33.00</v>
      </c>
      <c r="AZ3576" s="1403" t="b">
        <f>COUNTIF('[1]Codes SEC'!$B$2:$B$250,Ministres!AY3576)&gt;0</f>
        <v>1</v>
      </c>
    </row>
    <row r="3577" spans="1:52" ht="35.1" customHeight="1" x14ac:dyDescent="0.25">
      <c r="A3577" s="15" t="s">
        <v>3501</v>
      </c>
      <c r="B3577" s="225">
        <v>17</v>
      </c>
      <c r="C3577" s="122" t="s">
        <v>1280</v>
      </c>
      <c r="D3577" s="123">
        <v>1000</v>
      </c>
      <c r="E3577" s="226"/>
      <c r="F3577" s="122">
        <v>1</v>
      </c>
      <c r="G3577" s="126">
        <v>3</v>
      </c>
      <c r="H3577" s="35" t="str">
        <f t="shared" si="2726"/>
        <v>094</v>
      </c>
      <c r="I3577" s="36" t="s">
        <v>207</v>
      </c>
      <c r="J3577" s="37" t="s">
        <v>4081</v>
      </c>
      <c r="K3577" s="244" t="s">
        <v>4082</v>
      </c>
      <c r="L3577" s="232">
        <v>391</v>
      </c>
      <c r="M3577" s="233">
        <v>391</v>
      </c>
      <c r="N3577" s="130"/>
      <c r="O3577" s="131"/>
      <c r="P3577" s="131"/>
      <c r="Q3577" s="131"/>
      <c r="R3577" s="131"/>
      <c r="S3577" s="131"/>
      <c r="T3577" s="132" t="str">
        <f t="shared" si="2734"/>
        <v>OK</v>
      </c>
      <c r="U3577" s="138"/>
      <c r="V3577" s="138"/>
      <c r="W3577" s="139"/>
      <c r="X3577" s="139"/>
      <c r="Y3577" s="132" t="str">
        <f t="shared" si="2735"/>
        <v>OK</v>
      </c>
      <c r="Z3577" s="210"/>
      <c r="AA3577" s="204"/>
      <c r="AB3577" s="202"/>
      <c r="AC3577" s="202"/>
      <c r="AD3577" s="202"/>
      <c r="AE3577" s="202"/>
      <c r="AF3577" s="202"/>
      <c r="AG3577" s="132" t="str">
        <f t="shared" si="2736"/>
        <v>OK</v>
      </c>
      <c r="AH3577" s="138"/>
      <c r="AI3577" s="138"/>
      <c r="AJ3577" s="139"/>
      <c r="AK3577" s="139"/>
      <c r="AL3577" s="132" t="str">
        <f t="shared" si="2737"/>
        <v>OK</v>
      </c>
      <c r="AM3577" s="140"/>
      <c r="AN3577" s="119">
        <f t="shared" si="2738"/>
        <v>391</v>
      </c>
      <c r="AO3577" s="120">
        <f t="shared" si="2739"/>
        <v>391</v>
      </c>
      <c r="AP3577" s="39">
        <f t="shared" si="2740"/>
        <v>391</v>
      </c>
      <c r="AQ3577" s="141">
        <f t="shared" si="2741"/>
        <v>391</v>
      </c>
      <c r="AR3577" s="142">
        <f t="shared" si="2742"/>
        <v>0</v>
      </c>
      <c r="AS3577" s="143">
        <f t="shared" si="2756"/>
        <v>0</v>
      </c>
      <c r="AT3577" s="144">
        <f t="shared" si="2743"/>
        <v>391</v>
      </c>
      <c r="AU3577" s="141">
        <f t="shared" si="2757"/>
        <v>391</v>
      </c>
      <c r="AV3577" s="142">
        <f t="shared" si="2744"/>
        <v>0</v>
      </c>
      <c r="AW3577" s="143">
        <f t="shared" si="2758"/>
        <v>0</v>
      </c>
      <c r="AY3577" s="146" t="str">
        <f t="shared" si="2745"/>
        <v>33.00</v>
      </c>
      <c r="AZ3577" s="1403" t="b">
        <f>COUNTIF('[1]Codes SEC'!$B$2:$B$250,Ministres!AY3577)&gt;0</f>
        <v>1</v>
      </c>
    </row>
    <row r="3578" spans="1:52" ht="35.1" customHeight="1" x14ac:dyDescent="0.25">
      <c r="A3578" s="15" t="s">
        <v>3501</v>
      </c>
      <c r="B3578" s="225">
        <v>17</v>
      </c>
      <c r="C3578" s="122" t="s">
        <v>1280</v>
      </c>
      <c r="D3578" s="123">
        <v>1000</v>
      </c>
      <c r="E3578" s="226"/>
      <c r="F3578" s="122">
        <v>1</v>
      </c>
      <c r="G3578" s="126">
        <v>2</v>
      </c>
      <c r="H3578" s="35" t="str">
        <f t="shared" si="2726"/>
        <v>094</v>
      </c>
      <c r="I3578" s="36" t="s">
        <v>207</v>
      </c>
      <c r="J3578" s="37" t="s">
        <v>4083</v>
      </c>
      <c r="K3578" s="244" t="s">
        <v>4084</v>
      </c>
      <c r="L3578" s="232">
        <v>2275</v>
      </c>
      <c r="M3578" s="233">
        <v>2261</v>
      </c>
      <c r="N3578" s="130"/>
      <c r="O3578" s="131"/>
      <c r="P3578" s="131"/>
      <c r="Q3578" s="131"/>
      <c r="R3578" s="131"/>
      <c r="S3578" s="131"/>
      <c r="T3578" s="132" t="str">
        <f t="shared" si="2734"/>
        <v>OK</v>
      </c>
      <c r="U3578" s="138"/>
      <c r="V3578" s="138"/>
      <c r="W3578" s="139"/>
      <c r="X3578" s="139"/>
      <c r="Y3578" s="132" t="str">
        <f t="shared" si="2735"/>
        <v>OK</v>
      </c>
      <c r="Z3578" s="210"/>
      <c r="AA3578" s="204"/>
      <c r="AB3578" s="202"/>
      <c r="AC3578" s="202"/>
      <c r="AD3578" s="202"/>
      <c r="AE3578" s="202"/>
      <c r="AF3578" s="202"/>
      <c r="AG3578" s="132" t="str">
        <f t="shared" si="2736"/>
        <v>OK</v>
      </c>
      <c r="AH3578" s="138"/>
      <c r="AI3578" s="138"/>
      <c r="AJ3578" s="139"/>
      <c r="AK3578" s="139"/>
      <c r="AL3578" s="132" t="str">
        <f t="shared" si="2737"/>
        <v>OK</v>
      </c>
      <c r="AM3578" s="140"/>
      <c r="AN3578" s="119">
        <f t="shared" si="2738"/>
        <v>2275</v>
      </c>
      <c r="AO3578" s="120">
        <f t="shared" si="2739"/>
        <v>2261</v>
      </c>
      <c r="AP3578" s="39">
        <f t="shared" si="2740"/>
        <v>2275</v>
      </c>
      <c r="AQ3578" s="141">
        <f t="shared" si="2741"/>
        <v>2275</v>
      </c>
      <c r="AR3578" s="142">
        <f t="shared" si="2742"/>
        <v>0</v>
      </c>
      <c r="AS3578" s="143">
        <f t="shared" si="2756"/>
        <v>0</v>
      </c>
      <c r="AT3578" s="144">
        <f t="shared" si="2743"/>
        <v>2261</v>
      </c>
      <c r="AU3578" s="141">
        <f t="shared" si="2757"/>
        <v>2261</v>
      </c>
      <c r="AV3578" s="142">
        <f t="shared" si="2744"/>
        <v>0</v>
      </c>
      <c r="AW3578" s="143">
        <f t="shared" si="2758"/>
        <v>0</v>
      </c>
      <c r="AY3578" s="146" t="str">
        <f t="shared" si="2745"/>
        <v>33.00</v>
      </c>
      <c r="AZ3578" s="1403" t="b">
        <f>COUNTIF('[1]Codes SEC'!$B$2:$B$250,Ministres!AY3578)&gt;0</f>
        <v>1</v>
      </c>
    </row>
    <row r="3579" spans="1:52" ht="35.1" customHeight="1" x14ac:dyDescent="0.25">
      <c r="A3579" s="15" t="s">
        <v>3501</v>
      </c>
      <c r="B3579" s="225">
        <v>17</v>
      </c>
      <c r="C3579" s="122" t="s">
        <v>1280</v>
      </c>
      <c r="D3579" s="123">
        <v>1000</v>
      </c>
      <c r="E3579" s="226"/>
      <c r="F3579" s="122">
        <v>1</v>
      </c>
      <c r="G3579" s="126">
        <v>2</v>
      </c>
      <c r="H3579" s="35" t="str">
        <f t="shared" si="2726"/>
        <v>094</v>
      </c>
      <c r="I3579" s="36" t="s">
        <v>207</v>
      </c>
      <c r="J3579" s="37" t="s">
        <v>4085</v>
      </c>
      <c r="K3579" s="244" t="s">
        <v>4086</v>
      </c>
      <c r="L3579" s="232">
        <v>1003</v>
      </c>
      <c r="M3579" s="233">
        <v>1003</v>
      </c>
      <c r="N3579" s="130"/>
      <c r="O3579" s="131"/>
      <c r="P3579" s="131"/>
      <c r="Q3579" s="131"/>
      <c r="R3579" s="131"/>
      <c r="S3579" s="131"/>
      <c r="T3579" s="132" t="str">
        <f t="shared" ref="T3579:T3589" si="2759">IF(SUM(N3579:S3579)=U3579,"OK",SUM(N3579:S3579)-U3579)</f>
        <v>OK</v>
      </c>
      <c r="U3579" s="138"/>
      <c r="V3579" s="138"/>
      <c r="W3579" s="139"/>
      <c r="X3579" s="139"/>
      <c r="Y3579" s="132" t="str">
        <f t="shared" si="2735"/>
        <v>OK</v>
      </c>
      <c r="Z3579" s="210"/>
      <c r="AA3579" s="204"/>
      <c r="AB3579" s="202"/>
      <c r="AC3579" s="202"/>
      <c r="AD3579" s="202"/>
      <c r="AE3579" s="202"/>
      <c r="AF3579" s="202"/>
      <c r="AG3579" s="132" t="str">
        <f t="shared" si="2736"/>
        <v>OK</v>
      </c>
      <c r="AH3579" s="138"/>
      <c r="AI3579" s="138"/>
      <c r="AJ3579" s="139"/>
      <c r="AK3579" s="139"/>
      <c r="AL3579" s="132" t="str">
        <f t="shared" si="2737"/>
        <v>OK</v>
      </c>
      <c r="AM3579" s="140"/>
      <c r="AN3579" s="119">
        <f t="shared" si="2738"/>
        <v>1003</v>
      </c>
      <c r="AO3579" s="120">
        <f t="shared" si="2739"/>
        <v>1003</v>
      </c>
      <c r="AP3579" s="39">
        <f t="shared" si="2740"/>
        <v>1003</v>
      </c>
      <c r="AQ3579" s="141">
        <f t="shared" si="2741"/>
        <v>1003</v>
      </c>
      <c r="AR3579" s="142">
        <f t="shared" si="2742"/>
        <v>0</v>
      </c>
      <c r="AS3579" s="143">
        <f t="shared" si="2756"/>
        <v>0</v>
      </c>
      <c r="AT3579" s="144">
        <f t="shared" si="2743"/>
        <v>1003</v>
      </c>
      <c r="AU3579" s="141">
        <f t="shared" si="2757"/>
        <v>1003</v>
      </c>
      <c r="AV3579" s="142">
        <f t="shared" si="2744"/>
        <v>0</v>
      </c>
      <c r="AW3579" s="143">
        <f t="shared" si="2758"/>
        <v>0</v>
      </c>
      <c r="AY3579" s="146" t="str">
        <f t="shared" si="2745"/>
        <v>33.00</v>
      </c>
      <c r="AZ3579" s="1403" t="b">
        <f>COUNTIF('[1]Codes SEC'!$B$2:$B$250,Ministres!AY3579)&gt;0</f>
        <v>1</v>
      </c>
    </row>
    <row r="3580" spans="1:52" ht="35.1" customHeight="1" x14ac:dyDescent="0.25">
      <c r="A3580" s="15" t="s">
        <v>3501</v>
      </c>
      <c r="B3580" s="225">
        <v>17</v>
      </c>
      <c r="C3580" s="122" t="s">
        <v>1280</v>
      </c>
      <c r="D3580" s="123">
        <v>1000</v>
      </c>
      <c r="E3580" s="226"/>
      <c r="F3580" s="122">
        <v>12</v>
      </c>
      <c r="G3580" s="126">
        <v>3</v>
      </c>
      <c r="H3580" s="35" t="str">
        <f t="shared" si="2726"/>
        <v>094</v>
      </c>
      <c r="I3580" s="36" t="s">
        <v>207</v>
      </c>
      <c r="J3580" s="37" t="s">
        <v>4087</v>
      </c>
      <c r="K3580" s="244" t="s">
        <v>4088</v>
      </c>
      <c r="L3580" s="232">
        <v>205</v>
      </c>
      <c r="M3580" s="233">
        <v>205</v>
      </c>
      <c r="N3580" s="130"/>
      <c r="O3580" s="131"/>
      <c r="P3580" s="131"/>
      <c r="Q3580" s="131"/>
      <c r="R3580" s="131"/>
      <c r="S3580" s="131"/>
      <c r="T3580" s="132" t="str">
        <f t="shared" si="2759"/>
        <v>OK</v>
      </c>
      <c r="U3580" s="138"/>
      <c r="V3580" s="138"/>
      <c r="W3580" s="139"/>
      <c r="X3580" s="139"/>
      <c r="Y3580" s="132" t="str">
        <f t="shared" si="2735"/>
        <v>OK</v>
      </c>
      <c r="Z3580" s="210"/>
      <c r="AA3580" s="204"/>
      <c r="AB3580" s="202"/>
      <c r="AC3580" s="202"/>
      <c r="AD3580" s="202"/>
      <c r="AE3580" s="202"/>
      <c r="AF3580" s="202"/>
      <c r="AG3580" s="132" t="str">
        <f t="shared" si="2736"/>
        <v>OK</v>
      </c>
      <c r="AH3580" s="138"/>
      <c r="AI3580" s="138"/>
      <c r="AJ3580" s="139"/>
      <c r="AK3580" s="139"/>
      <c r="AL3580" s="132" t="str">
        <f t="shared" si="2737"/>
        <v>OK</v>
      </c>
      <c r="AM3580" s="140"/>
      <c r="AN3580" s="119">
        <f t="shared" si="2738"/>
        <v>205</v>
      </c>
      <c r="AO3580" s="120">
        <f t="shared" si="2739"/>
        <v>205</v>
      </c>
      <c r="AP3580" s="39">
        <f t="shared" si="2740"/>
        <v>205</v>
      </c>
      <c r="AQ3580" s="141">
        <f t="shared" si="2741"/>
        <v>205</v>
      </c>
      <c r="AR3580" s="142">
        <f t="shared" si="2742"/>
        <v>0</v>
      </c>
      <c r="AS3580" s="143">
        <f t="shared" si="2756"/>
        <v>0</v>
      </c>
      <c r="AT3580" s="144">
        <f t="shared" si="2743"/>
        <v>205</v>
      </c>
      <c r="AU3580" s="141">
        <f t="shared" si="2757"/>
        <v>205</v>
      </c>
      <c r="AV3580" s="142">
        <f t="shared" si="2744"/>
        <v>0</v>
      </c>
      <c r="AW3580" s="143">
        <f t="shared" si="2758"/>
        <v>0</v>
      </c>
      <c r="AY3580" s="146" t="str">
        <f t="shared" si="2745"/>
        <v>33.00</v>
      </c>
      <c r="AZ3580" s="1403" t="b">
        <f>COUNTIF('[1]Codes SEC'!$B$2:$B$250,Ministres!AY3580)&gt;0</f>
        <v>1</v>
      </c>
    </row>
    <row r="3581" spans="1:52" ht="35.1" customHeight="1" x14ac:dyDescent="0.25">
      <c r="A3581" s="15" t="s">
        <v>3501</v>
      </c>
      <c r="B3581" s="225">
        <v>17</v>
      </c>
      <c r="C3581" s="122" t="s">
        <v>1280</v>
      </c>
      <c r="D3581" s="123">
        <v>1000</v>
      </c>
      <c r="E3581" s="226"/>
      <c r="F3581" s="122">
        <v>12</v>
      </c>
      <c r="G3581" s="126">
        <v>3</v>
      </c>
      <c r="H3581" s="35" t="str">
        <f t="shared" si="2726"/>
        <v>094</v>
      </c>
      <c r="I3581" s="36" t="s">
        <v>207</v>
      </c>
      <c r="J3581" s="37" t="s">
        <v>4089</v>
      </c>
      <c r="K3581" s="244" t="s">
        <v>4090</v>
      </c>
      <c r="L3581" s="232">
        <v>224</v>
      </c>
      <c r="M3581" s="233">
        <v>224</v>
      </c>
      <c r="N3581" s="130"/>
      <c r="O3581" s="131"/>
      <c r="P3581" s="131"/>
      <c r="Q3581" s="131"/>
      <c r="R3581" s="131"/>
      <c r="S3581" s="131"/>
      <c r="T3581" s="132" t="str">
        <f t="shared" si="2759"/>
        <v>OK</v>
      </c>
      <c r="U3581" s="138"/>
      <c r="V3581" s="138"/>
      <c r="W3581" s="139"/>
      <c r="X3581" s="139"/>
      <c r="Y3581" s="132" t="str">
        <f t="shared" si="2735"/>
        <v>OK</v>
      </c>
      <c r="Z3581" s="210"/>
      <c r="AA3581" s="204"/>
      <c r="AB3581" s="202"/>
      <c r="AC3581" s="202"/>
      <c r="AD3581" s="202"/>
      <c r="AE3581" s="202"/>
      <c r="AF3581" s="202"/>
      <c r="AG3581" s="132" t="str">
        <f t="shared" si="2736"/>
        <v>OK</v>
      </c>
      <c r="AH3581" s="138"/>
      <c r="AI3581" s="138"/>
      <c r="AJ3581" s="139"/>
      <c r="AK3581" s="139"/>
      <c r="AL3581" s="132" t="str">
        <f t="shared" si="2737"/>
        <v>OK</v>
      </c>
      <c r="AM3581" s="140"/>
      <c r="AN3581" s="119">
        <f t="shared" si="2738"/>
        <v>224</v>
      </c>
      <c r="AO3581" s="120">
        <f t="shared" si="2739"/>
        <v>224</v>
      </c>
      <c r="AP3581" s="39">
        <f t="shared" si="2740"/>
        <v>224</v>
      </c>
      <c r="AQ3581" s="141">
        <f t="shared" si="2741"/>
        <v>224</v>
      </c>
      <c r="AR3581" s="142">
        <f t="shared" si="2742"/>
        <v>0</v>
      </c>
      <c r="AS3581" s="143">
        <f t="shared" si="2756"/>
        <v>0</v>
      </c>
      <c r="AT3581" s="144">
        <f t="shared" si="2743"/>
        <v>224</v>
      </c>
      <c r="AU3581" s="141">
        <f t="shared" si="2757"/>
        <v>224</v>
      </c>
      <c r="AV3581" s="142">
        <f t="shared" si="2744"/>
        <v>0</v>
      </c>
      <c r="AW3581" s="143">
        <f t="shared" si="2758"/>
        <v>0</v>
      </c>
      <c r="AY3581" s="146" t="str">
        <f t="shared" si="2745"/>
        <v>33.00</v>
      </c>
      <c r="AZ3581" s="1403" t="b">
        <f>COUNTIF('[1]Codes SEC'!$B$2:$B$250,Ministres!AY3581)&gt;0</f>
        <v>1</v>
      </c>
    </row>
    <row r="3582" spans="1:52" ht="35.1" customHeight="1" x14ac:dyDescent="0.25">
      <c r="A3582" s="15" t="s">
        <v>3501</v>
      </c>
      <c r="B3582" s="225">
        <v>17</v>
      </c>
      <c r="C3582" s="122" t="s">
        <v>1280</v>
      </c>
      <c r="D3582" s="123">
        <v>1000</v>
      </c>
      <c r="E3582" s="226"/>
      <c r="F3582" s="122">
        <v>12</v>
      </c>
      <c r="G3582" s="126">
        <v>3</v>
      </c>
      <c r="H3582" s="35" t="str">
        <f t="shared" si="2726"/>
        <v>094</v>
      </c>
      <c r="I3582" s="36" t="s">
        <v>207</v>
      </c>
      <c r="J3582" s="37" t="s">
        <v>4091</v>
      </c>
      <c r="K3582" s="244" t="s">
        <v>4092</v>
      </c>
      <c r="L3582" s="232">
        <v>25</v>
      </c>
      <c r="M3582" s="233">
        <v>25</v>
      </c>
      <c r="N3582" s="130"/>
      <c r="O3582" s="131"/>
      <c r="P3582" s="131"/>
      <c r="Q3582" s="131"/>
      <c r="R3582" s="131"/>
      <c r="S3582" s="131"/>
      <c r="T3582" s="132" t="str">
        <f t="shared" si="2759"/>
        <v>OK</v>
      </c>
      <c r="U3582" s="138"/>
      <c r="V3582" s="138"/>
      <c r="W3582" s="139"/>
      <c r="X3582" s="139"/>
      <c r="Y3582" s="132" t="str">
        <f t="shared" si="2735"/>
        <v>OK</v>
      </c>
      <c r="Z3582" s="210"/>
      <c r="AA3582" s="204"/>
      <c r="AB3582" s="202"/>
      <c r="AC3582" s="202"/>
      <c r="AD3582" s="202"/>
      <c r="AE3582" s="202"/>
      <c r="AF3582" s="202"/>
      <c r="AG3582" s="132" t="str">
        <f t="shared" si="2736"/>
        <v>OK</v>
      </c>
      <c r="AH3582" s="138"/>
      <c r="AI3582" s="138"/>
      <c r="AJ3582" s="139"/>
      <c r="AK3582" s="139"/>
      <c r="AL3582" s="132" t="str">
        <f t="shared" si="2737"/>
        <v>OK</v>
      </c>
      <c r="AM3582" s="140"/>
      <c r="AN3582" s="119">
        <f t="shared" si="2738"/>
        <v>25</v>
      </c>
      <c r="AO3582" s="120">
        <f t="shared" si="2739"/>
        <v>25</v>
      </c>
      <c r="AP3582" s="39">
        <f t="shared" si="2740"/>
        <v>25</v>
      </c>
      <c r="AQ3582" s="141">
        <f t="shared" si="2741"/>
        <v>25</v>
      </c>
      <c r="AR3582" s="142">
        <f t="shared" si="2742"/>
        <v>0</v>
      </c>
      <c r="AS3582" s="143">
        <f t="shared" si="2756"/>
        <v>0</v>
      </c>
      <c r="AT3582" s="144">
        <f t="shared" si="2743"/>
        <v>25</v>
      </c>
      <c r="AU3582" s="141">
        <f t="shared" si="2757"/>
        <v>25</v>
      </c>
      <c r="AV3582" s="142">
        <f t="shared" si="2744"/>
        <v>0</v>
      </c>
      <c r="AW3582" s="143">
        <f t="shared" si="2758"/>
        <v>0</v>
      </c>
      <c r="AY3582" s="146" t="str">
        <f t="shared" si="2745"/>
        <v>33.00</v>
      </c>
      <c r="AZ3582" s="1403" t="b">
        <f>COUNTIF('[1]Codes SEC'!$B$2:$B$250,Ministres!AY3582)&gt;0</f>
        <v>1</v>
      </c>
    </row>
    <row r="3583" spans="1:52" ht="35.1" customHeight="1" x14ac:dyDescent="0.25">
      <c r="A3583" s="15" t="s">
        <v>3501</v>
      </c>
      <c r="B3583" s="225">
        <v>17</v>
      </c>
      <c r="C3583" s="122" t="s">
        <v>1280</v>
      </c>
      <c r="D3583" s="123">
        <v>1000</v>
      </c>
      <c r="E3583" s="226"/>
      <c r="F3583" s="122">
        <v>1</v>
      </c>
      <c r="G3583" s="126">
        <v>3</v>
      </c>
      <c r="H3583" s="35" t="str">
        <f t="shared" si="2726"/>
        <v>094</v>
      </c>
      <c r="I3583" s="36" t="s">
        <v>207</v>
      </c>
      <c r="J3583" s="37" t="s">
        <v>4093</v>
      </c>
      <c r="K3583" s="244" t="s">
        <v>4094</v>
      </c>
      <c r="L3583" s="232">
        <v>1583</v>
      </c>
      <c r="M3583" s="233">
        <v>1572</v>
      </c>
      <c r="N3583" s="130"/>
      <c r="O3583" s="131"/>
      <c r="P3583" s="131"/>
      <c r="Q3583" s="131"/>
      <c r="R3583" s="131"/>
      <c r="S3583" s="131"/>
      <c r="T3583" s="132" t="str">
        <f t="shared" si="2759"/>
        <v>OK</v>
      </c>
      <c r="U3583" s="138"/>
      <c r="V3583" s="138"/>
      <c r="W3583" s="139"/>
      <c r="X3583" s="139"/>
      <c r="Y3583" s="132" t="str">
        <f t="shared" si="2735"/>
        <v>OK</v>
      </c>
      <c r="Z3583" s="210"/>
      <c r="AA3583" s="204"/>
      <c r="AB3583" s="202"/>
      <c r="AC3583" s="202"/>
      <c r="AD3583" s="202"/>
      <c r="AE3583" s="202"/>
      <c r="AF3583" s="202"/>
      <c r="AG3583" s="132" t="str">
        <f t="shared" si="2736"/>
        <v>OK</v>
      </c>
      <c r="AH3583" s="138"/>
      <c r="AI3583" s="138"/>
      <c r="AJ3583" s="139"/>
      <c r="AK3583" s="139"/>
      <c r="AL3583" s="132" t="str">
        <f t="shared" si="2737"/>
        <v>OK</v>
      </c>
      <c r="AM3583" s="140"/>
      <c r="AN3583" s="119">
        <f t="shared" si="2738"/>
        <v>1583</v>
      </c>
      <c r="AO3583" s="120">
        <f t="shared" si="2739"/>
        <v>1572</v>
      </c>
      <c r="AP3583" s="39">
        <f t="shared" si="2740"/>
        <v>1583</v>
      </c>
      <c r="AQ3583" s="141">
        <f t="shared" si="2741"/>
        <v>1583</v>
      </c>
      <c r="AR3583" s="142">
        <f t="shared" si="2742"/>
        <v>0</v>
      </c>
      <c r="AS3583" s="143">
        <f t="shared" si="2756"/>
        <v>0</v>
      </c>
      <c r="AT3583" s="144">
        <f t="shared" si="2743"/>
        <v>1572</v>
      </c>
      <c r="AU3583" s="141">
        <f t="shared" si="2757"/>
        <v>1572</v>
      </c>
      <c r="AV3583" s="142">
        <f t="shared" si="2744"/>
        <v>0</v>
      </c>
      <c r="AW3583" s="143">
        <f t="shared" si="2758"/>
        <v>0</v>
      </c>
      <c r="AY3583" s="146" t="str">
        <f t="shared" si="2745"/>
        <v>33.00</v>
      </c>
      <c r="AZ3583" s="1403" t="b">
        <f>COUNTIF('[1]Codes SEC'!$B$2:$B$250,Ministres!AY3583)&gt;0</f>
        <v>1</v>
      </c>
    </row>
    <row r="3584" spans="1:52" ht="35.1" customHeight="1" x14ac:dyDescent="0.25">
      <c r="A3584" s="15" t="s">
        <v>3501</v>
      </c>
      <c r="B3584" s="225">
        <v>17</v>
      </c>
      <c r="C3584" s="122" t="s">
        <v>1280</v>
      </c>
      <c r="D3584" s="123">
        <v>1000</v>
      </c>
      <c r="E3584" s="226"/>
      <c r="F3584" s="122">
        <v>1</v>
      </c>
      <c r="G3584" s="126">
        <v>3</v>
      </c>
      <c r="H3584" s="35" t="str">
        <f t="shared" si="2726"/>
        <v>094</v>
      </c>
      <c r="I3584" s="36" t="s">
        <v>207</v>
      </c>
      <c r="J3584" s="37" t="s">
        <v>4095</v>
      </c>
      <c r="K3584" s="244" t="s">
        <v>4096</v>
      </c>
      <c r="L3584" s="232">
        <v>356</v>
      </c>
      <c r="M3584" s="233">
        <v>354</v>
      </c>
      <c r="N3584" s="130"/>
      <c r="O3584" s="131"/>
      <c r="P3584" s="131"/>
      <c r="Q3584" s="131"/>
      <c r="R3584" s="131"/>
      <c r="S3584" s="131"/>
      <c r="T3584" s="132" t="str">
        <f t="shared" si="2759"/>
        <v>OK</v>
      </c>
      <c r="U3584" s="138"/>
      <c r="V3584" s="138"/>
      <c r="W3584" s="139"/>
      <c r="X3584" s="139"/>
      <c r="Y3584" s="132" t="str">
        <f t="shared" si="2735"/>
        <v>OK</v>
      </c>
      <c r="Z3584" s="210"/>
      <c r="AA3584" s="204"/>
      <c r="AB3584" s="202"/>
      <c r="AC3584" s="202"/>
      <c r="AD3584" s="202"/>
      <c r="AE3584" s="202"/>
      <c r="AF3584" s="202"/>
      <c r="AG3584" s="132" t="str">
        <f t="shared" si="2736"/>
        <v>OK</v>
      </c>
      <c r="AH3584" s="138"/>
      <c r="AI3584" s="138"/>
      <c r="AJ3584" s="139"/>
      <c r="AK3584" s="139"/>
      <c r="AL3584" s="132" t="str">
        <f t="shared" si="2737"/>
        <v>OK</v>
      </c>
      <c r="AM3584" s="140"/>
      <c r="AN3584" s="119">
        <f t="shared" si="2738"/>
        <v>356</v>
      </c>
      <c r="AO3584" s="120">
        <f t="shared" si="2739"/>
        <v>354</v>
      </c>
      <c r="AP3584" s="39">
        <f t="shared" si="2740"/>
        <v>356</v>
      </c>
      <c r="AQ3584" s="141">
        <f t="shared" si="2741"/>
        <v>356</v>
      </c>
      <c r="AR3584" s="142">
        <f t="shared" si="2742"/>
        <v>0</v>
      </c>
      <c r="AS3584" s="143">
        <f t="shared" si="2756"/>
        <v>0</v>
      </c>
      <c r="AT3584" s="144">
        <f t="shared" si="2743"/>
        <v>354</v>
      </c>
      <c r="AU3584" s="141">
        <f t="shared" si="2757"/>
        <v>354</v>
      </c>
      <c r="AV3584" s="142">
        <f t="shared" si="2744"/>
        <v>0</v>
      </c>
      <c r="AW3584" s="143">
        <f t="shared" si="2758"/>
        <v>0</v>
      </c>
      <c r="AY3584" s="146" t="str">
        <f t="shared" si="2745"/>
        <v>33.00</v>
      </c>
      <c r="AZ3584" s="1403" t="b">
        <f>COUNTIF('[1]Codes SEC'!$B$2:$B$250,Ministres!AY3584)&gt;0</f>
        <v>1</v>
      </c>
    </row>
    <row r="3585" spans="1:52" ht="35.1" customHeight="1" x14ac:dyDescent="0.25">
      <c r="A3585" s="15" t="s">
        <v>3501</v>
      </c>
      <c r="B3585" s="225">
        <v>17</v>
      </c>
      <c r="C3585" s="122" t="s">
        <v>1280</v>
      </c>
      <c r="D3585" s="123">
        <v>1000</v>
      </c>
      <c r="E3585" s="226"/>
      <c r="F3585" s="122">
        <v>12</v>
      </c>
      <c r="G3585" s="126">
        <v>3</v>
      </c>
      <c r="H3585" s="35" t="str">
        <f t="shared" si="2726"/>
        <v>094</v>
      </c>
      <c r="I3585" s="36" t="s">
        <v>207</v>
      </c>
      <c r="J3585" s="37" t="s">
        <v>4097</v>
      </c>
      <c r="K3585" s="244" t="s">
        <v>4098</v>
      </c>
      <c r="L3585" s="232">
        <v>767</v>
      </c>
      <c r="M3585" s="233">
        <v>684</v>
      </c>
      <c r="N3585" s="130"/>
      <c r="O3585" s="131"/>
      <c r="P3585" s="131"/>
      <c r="Q3585" s="131"/>
      <c r="R3585" s="131"/>
      <c r="S3585" s="131"/>
      <c r="T3585" s="132" t="str">
        <f t="shared" si="2759"/>
        <v>OK</v>
      </c>
      <c r="U3585" s="138"/>
      <c r="V3585" s="138"/>
      <c r="W3585" s="139"/>
      <c r="X3585" s="139"/>
      <c r="Y3585" s="132" t="str">
        <f t="shared" si="2735"/>
        <v>OK</v>
      </c>
      <c r="Z3585" s="210"/>
      <c r="AA3585" s="204"/>
      <c r="AB3585" s="202"/>
      <c r="AC3585" s="202"/>
      <c r="AD3585" s="202"/>
      <c r="AE3585" s="202"/>
      <c r="AF3585" s="202"/>
      <c r="AG3585" s="132" t="str">
        <f t="shared" si="2736"/>
        <v>OK</v>
      </c>
      <c r="AH3585" s="138"/>
      <c r="AI3585" s="138"/>
      <c r="AJ3585" s="139"/>
      <c r="AK3585" s="139"/>
      <c r="AL3585" s="132" t="str">
        <f t="shared" si="2737"/>
        <v>OK</v>
      </c>
      <c r="AM3585" s="140"/>
      <c r="AN3585" s="119">
        <f t="shared" si="2738"/>
        <v>767</v>
      </c>
      <c r="AO3585" s="120">
        <f t="shared" si="2739"/>
        <v>684</v>
      </c>
      <c r="AP3585" s="39">
        <f t="shared" si="2740"/>
        <v>767</v>
      </c>
      <c r="AQ3585" s="141">
        <f t="shared" si="2741"/>
        <v>767</v>
      </c>
      <c r="AR3585" s="142">
        <f t="shared" si="2742"/>
        <v>0</v>
      </c>
      <c r="AS3585" s="143">
        <f t="shared" si="2756"/>
        <v>0</v>
      </c>
      <c r="AT3585" s="144">
        <f t="shared" si="2743"/>
        <v>684</v>
      </c>
      <c r="AU3585" s="141">
        <f t="shared" si="2757"/>
        <v>684</v>
      </c>
      <c r="AV3585" s="142">
        <f t="shared" si="2744"/>
        <v>0</v>
      </c>
      <c r="AW3585" s="143">
        <f t="shared" si="2758"/>
        <v>0</v>
      </c>
      <c r="AY3585" s="146" t="str">
        <f t="shared" ref="AY3585:AY3616" si="2760">RIGHT(LEFT(I3585,3),2)&amp;"."&amp;RIGHT(LEFT(I3585,5),2)</f>
        <v>33.00</v>
      </c>
      <c r="AZ3585" s="1403" t="b">
        <f>COUNTIF('[1]Codes SEC'!$B$2:$B$250,Ministres!AY3585)&gt;0</f>
        <v>1</v>
      </c>
    </row>
    <row r="3586" spans="1:52" ht="35.1" customHeight="1" x14ac:dyDescent="0.25">
      <c r="A3586" s="15" t="s">
        <v>3501</v>
      </c>
      <c r="B3586" s="225">
        <v>17</v>
      </c>
      <c r="C3586" s="122" t="s">
        <v>1280</v>
      </c>
      <c r="D3586" s="123">
        <v>1000</v>
      </c>
      <c r="E3586" s="226"/>
      <c r="F3586" s="122">
        <v>12</v>
      </c>
      <c r="G3586" s="126">
        <v>3</v>
      </c>
      <c r="H3586" s="35" t="str">
        <f t="shared" si="2726"/>
        <v>094</v>
      </c>
      <c r="I3586" s="36" t="s">
        <v>207</v>
      </c>
      <c r="J3586" s="37" t="s">
        <v>4099</v>
      </c>
      <c r="K3586" s="244" t="s">
        <v>4100</v>
      </c>
      <c r="L3586" s="232">
        <v>0</v>
      </c>
      <c r="M3586" s="233">
        <v>0</v>
      </c>
      <c r="N3586" s="130"/>
      <c r="O3586" s="131"/>
      <c r="P3586" s="131"/>
      <c r="Q3586" s="131"/>
      <c r="R3586" s="131"/>
      <c r="S3586" s="131"/>
      <c r="T3586" s="132" t="str">
        <f t="shared" si="2759"/>
        <v>OK</v>
      </c>
      <c r="U3586" s="138"/>
      <c r="V3586" s="138"/>
      <c r="W3586" s="139"/>
      <c r="X3586" s="139"/>
      <c r="Y3586" s="132" t="str">
        <f t="shared" si="2735"/>
        <v>OK</v>
      </c>
      <c r="Z3586" s="210"/>
      <c r="AA3586" s="204"/>
      <c r="AB3586" s="202"/>
      <c r="AC3586" s="202"/>
      <c r="AD3586" s="202"/>
      <c r="AE3586" s="202"/>
      <c r="AF3586" s="202"/>
      <c r="AG3586" s="132" t="str">
        <f t="shared" si="2736"/>
        <v>OK</v>
      </c>
      <c r="AH3586" s="138"/>
      <c r="AI3586" s="138"/>
      <c r="AJ3586" s="139"/>
      <c r="AK3586" s="139"/>
      <c r="AL3586" s="132" t="str">
        <f t="shared" si="2737"/>
        <v>OK</v>
      </c>
      <c r="AM3586" s="140"/>
      <c r="AN3586" s="119">
        <f t="shared" si="2738"/>
        <v>0</v>
      </c>
      <c r="AO3586" s="120">
        <f t="shared" si="2739"/>
        <v>0</v>
      </c>
      <c r="AP3586" s="39">
        <f t="shared" si="2740"/>
        <v>0</v>
      </c>
      <c r="AQ3586" s="141">
        <f t="shared" si="2741"/>
        <v>0</v>
      </c>
      <c r="AR3586" s="142">
        <f t="shared" si="2742"/>
        <v>0</v>
      </c>
      <c r="AS3586" s="143" t="e">
        <f t="shared" si="2756"/>
        <v>#DIV/0!</v>
      </c>
      <c r="AT3586" s="144">
        <f t="shared" si="2743"/>
        <v>0</v>
      </c>
      <c r="AU3586" s="141">
        <f t="shared" si="2757"/>
        <v>0</v>
      </c>
      <c r="AV3586" s="142">
        <f t="shared" si="2744"/>
        <v>0</v>
      </c>
      <c r="AW3586" s="143" t="e">
        <f t="shared" si="2758"/>
        <v>#DIV/0!</v>
      </c>
      <c r="AY3586" s="146" t="str">
        <f t="shared" si="2760"/>
        <v>33.00</v>
      </c>
      <c r="AZ3586" s="1403" t="b">
        <f>COUNTIF('[1]Codes SEC'!$B$2:$B$250,Ministres!AY3586)&gt;0</f>
        <v>1</v>
      </c>
    </row>
    <row r="3587" spans="1:52" ht="35.1" customHeight="1" x14ac:dyDescent="0.25">
      <c r="A3587" s="15" t="s">
        <v>3501</v>
      </c>
      <c r="B3587" s="225">
        <v>17</v>
      </c>
      <c r="C3587" s="122" t="s">
        <v>1280</v>
      </c>
      <c r="D3587" s="123">
        <v>1000</v>
      </c>
      <c r="E3587" s="226"/>
      <c r="F3587" s="122">
        <v>1</v>
      </c>
      <c r="G3587" s="126">
        <v>3</v>
      </c>
      <c r="H3587" s="35" t="str">
        <f t="shared" si="2726"/>
        <v>094</v>
      </c>
      <c r="I3587" s="36" t="s">
        <v>207</v>
      </c>
      <c r="J3587" s="37" t="s">
        <v>4101</v>
      </c>
      <c r="K3587" s="244" t="s">
        <v>4102</v>
      </c>
      <c r="L3587" s="232">
        <v>947</v>
      </c>
      <c r="M3587" s="233">
        <v>945</v>
      </c>
      <c r="N3587" s="130"/>
      <c r="O3587" s="131"/>
      <c r="P3587" s="131"/>
      <c r="Q3587" s="131"/>
      <c r="R3587" s="131"/>
      <c r="S3587" s="131"/>
      <c r="T3587" s="132" t="str">
        <f t="shared" si="2759"/>
        <v>OK</v>
      </c>
      <c r="U3587" s="138"/>
      <c r="V3587" s="138"/>
      <c r="W3587" s="139"/>
      <c r="X3587" s="139"/>
      <c r="Y3587" s="132" t="str">
        <f t="shared" si="2735"/>
        <v>OK</v>
      </c>
      <c r="Z3587" s="210"/>
      <c r="AA3587" s="204"/>
      <c r="AB3587" s="202"/>
      <c r="AC3587" s="202"/>
      <c r="AD3587" s="202"/>
      <c r="AE3587" s="202"/>
      <c r="AF3587" s="202"/>
      <c r="AG3587" s="132" t="str">
        <f t="shared" si="2736"/>
        <v>OK</v>
      </c>
      <c r="AH3587" s="138"/>
      <c r="AI3587" s="138"/>
      <c r="AJ3587" s="139"/>
      <c r="AK3587" s="139"/>
      <c r="AL3587" s="132" t="str">
        <f t="shared" si="2737"/>
        <v>OK</v>
      </c>
      <c r="AM3587" s="140"/>
      <c r="AN3587" s="119">
        <f t="shared" si="2738"/>
        <v>947</v>
      </c>
      <c r="AO3587" s="120">
        <f t="shared" si="2739"/>
        <v>945</v>
      </c>
      <c r="AP3587" s="39">
        <f t="shared" si="2740"/>
        <v>947</v>
      </c>
      <c r="AQ3587" s="141">
        <f t="shared" si="2741"/>
        <v>947</v>
      </c>
      <c r="AR3587" s="142">
        <f t="shared" si="2742"/>
        <v>0</v>
      </c>
      <c r="AS3587" s="143">
        <f t="shared" si="2756"/>
        <v>0</v>
      </c>
      <c r="AT3587" s="144">
        <f t="shared" si="2743"/>
        <v>945</v>
      </c>
      <c r="AU3587" s="141">
        <f t="shared" si="2757"/>
        <v>945</v>
      </c>
      <c r="AV3587" s="142">
        <f t="shared" si="2744"/>
        <v>0</v>
      </c>
      <c r="AW3587" s="143">
        <f t="shared" si="2758"/>
        <v>0</v>
      </c>
      <c r="AY3587" s="146" t="str">
        <f t="shared" si="2760"/>
        <v>33.00</v>
      </c>
      <c r="AZ3587" s="1403" t="b">
        <f>COUNTIF('[1]Codes SEC'!$B$2:$B$250,Ministres!AY3587)&gt;0</f>
        <v>1</v>
      </c>
    </row>
    <row r="3588" spans="1:52" ht="35.1" customHeight="1" x14ac:dyDescent="0.25">
      <c r="A3588" s="15" t="s">
        <v>3501</v>
      </c>
      <c r="B3588" s="225">
        <v>17</v>
      </c>
      <c r="C3588" s="122" t="s">
        <v>1280</v>
      </c>
      <c r="D3588" s="123">
        <v>1000</v>
      </c>
      <c r="E3588" s="226"/>
      <c r="F3588" s="122">
        <v>1</v>
      </c>
      <c r="G3588" s="126">
        <v>3</v>
      </c>
      <c r="H3588" s="35" t="str">
        <f t="shared" si="2726"/>
        <v>094</v>
      </c>
      <c r="I3588" s="36" t="s">
        <v>207</v>
      </c>
      <c r="J3588" s="37" t="s">
        <v>4103</v>
      </c>
      <c r="K3588" s="244" t="s">
        <v>4104</v>
      </c>
      <c r="L3588" s="232">
        <v>883</v>
      </c>
      <c r="M3588" s="233">
        <v>874</v>
      </c>
      <c r="N3588" s="130"/>
      <c r="O3588" s="131"/>
      <c r="P3588" s="131"/>
      <c r="Q3588" s="131"/>
      <c r="R3588" s="131"/>
      <c r="S3588" s="131"/>
      <c r="T3588" s="132" t="str">
        <f t="shared" si="2759"/>
        <v>OK</v>
      </c>
      <c r="U3588" s="138"/>
      <c r="V3588" s="138"/>
      <c r="W3588" s="139"/>
      <c r="X3588" s="139"/>
      <c r="Y3588" s="132" t="str">
        <f t="shared" si="2735"/>
        <v>OK</v>
      </c>
      <c r="Z3588" s="210"/>
      <c r="AA3588" s="204"/>
      <c r="AB3588" s="202"/>
      <c r="AC3588" s="202"/>
      <c r="AD3588" s="202"/>
      <c r="AE3588" s="202"/>
      <c r="AF3588" s="202"/>
      <c r="AG3588" s="132" t="str">
        <f t="shared" si="2736"/>
        <v>OK</v>
      </c>
      <c r="AH3588" s="138"/>
      <c r="AI3588" s="138"/>
      <c r="AJ3588" s="139"/>
      <c r="AK3588" s="139"/>
      <c r="AL3588" s="132" t="str">
        <f t="shared" si="2737"/>
        <v>OK</v>
      </c>
      <c r="AM3588" s="140"/>
      <c r="AN3588" s="119">
        <f t="shared" si="2738"/>
        <v>883</v>
      </c>
      <c r="AO3588" s="120">
        <f t="shared" si="2739"/>
        <v>874</v>
      </c>
      <c r="AP3588" s="39">
        <f t="shared" si="2740"/>
        <v>883</v>
      </c>
      <c r="AQ3588" s="141">
        <f t="shared" si="2741"/>
        <v>883</v>
      </c>
      <c r="AR3588" s="142">
        <f t="shared" si="2742"/>
        <v>0</v>
      </c>
      <c r="AS3588" s="143">
        <f t="shared" si="2756"/>
        <v>0</v>
      </c>
      <c r="AT3588" s="144">
        <f t="shared" si="2743"/>
        <v>874</v>
      </c>
      <c r="AU3588" s="141">
        <f t="shared" si="2757"/>
        <v>874</v>
      </c>
      <c r="AV3588" s="142">
        <f t="shared" si="2744"/>
        <v>0</v>
      </c>
      <c r="AW3588" s="143">
        <f t="shared" si="2758"/>
        <v>0</v>
      </c>
      <c r="AY3588" s="146" t="str">
        <f t="shared" si="2760"/>
        <v>33.00</v>
      </c>
      <c r="AZ3588" s="1403" t="b">
        <f>COUNTIF('[1]Codes SEC'!$B$2:$B$250,Ministres!AY3588)&gt;0</f>
        <v>1</v>
      </c>
    </row>
    <row r="3589" spans="1:52" ht="35.1" customHeight="1" x14ac:dyDescent="0.25">
      <c r="A3589" s="15" t="s">
        <v>3501</v>
      </c>
      <c r="B3589" s="225">
        <v>17</v>
      </c>
      <c r="C3589" s="122" t="s">
        <v>1280</v>
      </c>
      <c r="D3589" s="123">
        <v>1000</v>
      </c>
      <c r="E3589" s="226"/>
      <c r="F3589" s="122">
        <v>6</v>
      </c>
      <c r="G3589" s="126">
        <v>3</v>
      </c>
      <c r="H3589" s="35" t="str">
        <f t="shared" si="2726"/>
        <v>094</v>
      </c>
      <c r="I3589" s="36">
        <v>83300000</v>
      </c>
      <c r="J3589" s="37" t="s">
        <v>4105</v>
      </c>
      <c r="K3589" s="244" t="s">
        <v>4106</v>
      </c>
      <c r="L3589" s="232">
        <v>0</v>
      </c>
      <c r="M3589" s="233">
        <v>0</v>
      </c>
      <c r="N3589" s="130"/>
      <c r="O3589" s="131"/>
      <c r="P3589" s="131"/>
      <c r="Q3589" s="131"/>
      <c r="R3589" s="131"/>
      <c r="S3589" s="131"/>
      <c r="T3589" s="132" t="str">
        <f t="shared" si="2759"/>
        <v>OK</v>
      </c>
      <c r="U3589" s="138"/>
      <c r="V3589" s="138"/>
      <c r="W3589" s="139"/>
      <c r="X3589" s="139"/>
      <c r="Y3589" s="132" t="str">
        <f t="shared" si="2735"/>
        <v>OK</v>
      </c>
      <c r="Z3589" s="210"/>
      <c r="AA3589" s="204"/>
      <c r="AB3589" s="202"/>
      <c r="AC3589" s="202"/>
      <c r="AD3589" s="202"/>
      <c r="AE3589" s="202"/>
      <c r="AF3589" s="202"/>
      <c r="AG3589" s="132" t="str">
        <f t="shared" si="2736"/>
        <v>OK</v>
      </c>
      <c r="AH3589" s="138"/>
      <c r="AI3589" s="138"/>
      <c r="AJ3589" s="139"/>
      <c r="AK3589" s="139"/>
      <c r="AL3589" s="132" t="str">
        <f t="shared" si="2737"/>
        <v>OK</v>
      </c>
      <c r="AM3589" s="140"/>
      <c r="AN3589" s="119">
        <f t="shared" si="2738"/>
        <v>0</v>
      </c>
      <c r="AO3589" s="120">
        <f t="shared" si="2739"/>
        <v>0</v>
      </c>
      <c r="AP3589" s="39">
        <f t="shared" si="2740"/>
        <v>0</v>
      </c>
      <c r="AQ3589" s="141">
        <f t="shared" si="2741"/>
        <v>0</v>
      </c>
      <c r="AR3589" s="142">
        <f t="shared" si="2742"/>
        <v>0</v>
      </c>
      <c r="AS3589" s="143" t="e">
        <f t="shared" si="2756"/>
        <v>#DIV/0!</v>
      </c>
      <c r="AT3589" s="144">
        <f t="shared" si="2743"/>
        <v>0</v>
      </c>
      <c r="AU3589" s="141">
        <f t="shared" si="2757"/>
        <v>0</v>
      </c>
      <c r="AV3589" s="142">
        <f t="shared" si="2744"/>
        <v>0</v>
      </c>
      <c r="AW3589" s="143" t="e">
        <f t="shared" si="2758"/>
        <v>#DIV/0!</v>
      </c>
      <c r="AY3589" s="146" t="str">
        <f t="shared" si="2760"/>
        <v>33.00</v>
      </c>
      <c r="AZ3589" s="1403" t="b">
        <f>COUNTIF('[1]Codes SEC'!$B$2:$B$250,Ministres!AY3589)&gt;0</f>
        <v>1</v>
      </c>
    </row>
    <row r="3590" spans="1:52" s="374" customFormat="1" ht="35.1" customHeight="1" x14ac:dyDescent="0.25">
      <c r="A3590" s="356" t="s">
        <v>3501</v>
      </c>
      <c r="B3590" s="225" t="s">
        <v>2572</v>
      </c>
      <c r="C3590" s="122" t="s">
        <v>1280</v>
      </c>
      <c r="D3590" s="123">
        <v>1000</v>
      </c>
      <c r="E3590" s="226"/>
      <c r="F3590" s="122">
        <v>12</v>
      </c>
      <c r="G3590" s="126">
        <v>3</v>
      </c>
      <c r="H3590" s="35" t="str">
        <f t="shared" si="2726"/>
        <v>094</v>
      </c>
      <c r="I3590" s="36">
        <v>83300000</v>
      </c>
      <c r="J3590" s="37" t="s">
        <v>4107</v>
      </c>
      <c r="K3590" s="244" t="s">
        <v>4108</v>
      </c>
      <c r="L3590" s="232">
        <v>0</v>
      </c>
      <c r="M3590" s="233">
        <v>0</v>
      </c>
      <c r="N3590" s="130"/>
      <c r="O3590" s="131"/>
      <c r="P3590" s="131"/>
      <c r="Q3590" s="131"/>
      <c r="R3590" s="131"/>
      <c r="S3590" s="131"/>
      <c r="T3590" s="132" t="str">
        <f t="shared" si="2734"/>
        <v>OK</v>
      </c>
      <c r="U3590" s="138"/>
      <c r="V3590" s="138"/>
      <c r="W3590" s="139"/>
      <c r="X3590" s="139"/>
      <c r="Y3590" s="132" t="str">
        <f t="shared" si="2735"/>
        <v>OK</v>
      </c>
      <c r="Z3590" s="210"/>
      <c r="AA3590" s="204"/>
      <c r="AB3590" s="202"/>
      <c r="AC3590" s="202"/>
      <c r="AD3590" s="202"/>
      <c r="AE3590" s="202"/>
      <c r="AF3590" s="202"/>
      <c r="AG3590" s="132" t="str">
        <f t="shared" si="2736"/>
        <v>OK</v>
      </c>
      <c r="AH3590" s="138"/>
      <c r="AI3590" s="138"/>
      <c r="AJ3590" s="139"/>
      <c r="AK3590" s="139"/>
      <c r="AL3590" s="132" t="str">
        <f t="shared" si="2737"/>
        <v>OK</v>
      </c>
      <c r="AM3590" s="140"/>
      <c r="AN3590" s="119">
        <f t="shared" si="2738"/>
        <v>0</v>
      </c>
      <c r="AO3590" s="120">
        <f t="shared" si="2739"/>
        <v>0</v>
      </c>
      <c r="AP3590" s="39">
        <f t="shared" si="2740"/>
        <v>0</v>
      </c>
      <c r="AQ3590" s="141">
        <f t="shared" si="2741"/>
        <v>0</v>
      </c>
      <c r="AR3590" s="142">
        <f t="shared" si="2742"/>
        <v>0</v>
      </c>
      <c r="AS3590" s="143" t="e">
        <f t="shared" si="2756"/>
        <v>#DIV/0!</v>
      </c>
      <c r="AT3590" s="144">
        <f t="shared" si="2743"/>
        <v>0</v>
      </c>
      <c r="AU3590" s="141">
        <f t="shared" si="2757"/>
        <v>0</v>
      </c>
      <c r="AV3590" s="142">
        <f t="shared" si="2744"/>
        <v>0</v>
      </c>
      <c r="AW3590" s="143" t="e">
        <f t="shared" si="2758"/>
        <v>#DIV/0!</v>
      </c>
      <c r="AY3590" s="146" t="str">
        <f t="shared" si="2760"/>
        <v>33.00</v>
      </c>
      <c r="AZ3590" s="1464" t="b">
        <f>COUNTIF('[1]Codes SEC'!$B$2:$B$250,Ministres!AY3590)&gt;0</f>
        <v>1</v>
      </c>
    </row>
    <row r="3591" spans="1:52" ht="35.1" customHeight="1" x14ac:dyDescent="0.25">
      <c r="A3591" s="15" t="s">
        <v>3501</v>
      </c>
      <c r="B3591" s="225">
        <v>17</v>
      </c>
      <c r="C3591" s="122" t="s">
        <v>1280</v>
      </c>
      <c r="D3591" s="123">
        <v>1000</v>
      </c>
      <c r="E3591" s="226"/>
      <c r="F3591" s="122">
        <v>12</v>
      </c>
      <c r="G3591" s="227"/>
      <c r="H3591" s="228" t="str">
        <f t="shared" si="2726"/>
        <v>094</v>
      </c>
      <c r="I3591" s="229">
        <v>83300000</v>
      </c>
      <c r="J3591" s="230" t="s">
        <v>4109</v>
      </c>
      <c r="K3591" s="231" t="s">
        <v>4110</v>
      </c>
      <c r="L3591" s="232">
        <v>0</v>
      </c>
      <c r="M3591" s="233">
        <v>60</v>
      </c>
      <c r="N3591" s="130"/>
      <c r="O3591" s="131"/>
      <c r="P3591" s="131"/>
      <c r="Q3591" s="131"/>
      <c r="R3591" s="131"/>
      <c r="S3591" s="131"/>
      <c r="T3591" s="132" t="str">
        <f>IF(SUM(N3591:S3591)=U3591,"OK",SUM(N3591:S3591)-U3591)</f>
        <v>OK</v>
      </c>
      <c r="U3591" s="138"/>
      <c r="V3591" s="138"/>
      <c r="W3591" s="139"/>
      <c r="X3591" s="139"/>
      <c r="Y3591" s="132" t="str">
        <f>IF(SUM(W3591:X3591)=Z3591,"OK",SUM(W3591:X3591)-Z3591)</f>
        <v>OK</v>
      </c>
      <c r="Z3591" s="210"/>
      <c r="AA3591" s="204"/>
      <c r="AB3591" s="202"/>
      <c r="AC3591" s="202"/>
      <c r="AD3591" s="202"/>
      <c r="AE3591" s="202"/>
      <c r="AF3591" s="202"/>
      <c r="AG3591" s="132" t="str">
        <f>IF(SUM(AA3591:AF3591)=AH3591,"OK",SUM(AA3591:AF3591)-AH3591)</f>
        <v>OK</v>
      </c>
      <c r="AH3591" s="138"/>
      <c r="AI3591" s="138"/>
      <c r="AJ3591" s="139"/>
      <c r="AK3591" s="139"/>
      <c r="AL3591" s="132" t="str">
        <f>IF(SUM(AJ3591:AK3591)=AM3591,"OK",SUM(AJ3591:AK3591)-AM3591)</f>
        <v>OK</v>
      </c>
      <c r="AM3591" s="140"/>
      <c r="AN3591" s="119">
        <f>L3591+U3591+V3591+Z3591</f>
        <v>0</v>
      </c>
      <c r="AO3591" s="120">
        <f>M3591+AH3591+AI3591+AM3591</f>
        <v>60</v>
      </c>
      <c r="AP3591" s="39">
        <f>L3591</f>
        <v>0</v>
      </c>
      <c r="AQ3591" s="141">
        <f>AN3591</f>
        <v>0</v>
      </c>
      <c r="AR3591" s="142">
        <f t="shared" si="2742"/>
        <v>0</v>
      </c>
      <c r="AS3591" s="143" t="e">
        <f t="shared" si="2756"/>
        <v>#DIV/0!</v>
      </c>
      <c r="AT3591" s="144">
        <f>M3591</f>
        <v>60</v>
      </c>
      <c r="AU3591" s="141">
        <f t="shared" si="2757"/>
        <v>60</v>
      </c>
      <c r="AV3591" s="142">
        <f t="shared" si="2744"/>
        <v>0</v>
      </c>
      <c r="AW3591" s="143">
        <f t="shared" si="2758"/>
        <v>0</v>
      </c>
      <c r="AY3591" s="146" t="str">
        <f t="shared" si="2760"/>
        <v>33.00</v>
      </c>
      <c r="AZ3591" s="1403" t="b">
        <f>COUNTIF('[1]Codes SEC'!$B$2:$B$250,Ministres!AY3591)&gt;0</f>
        <v>1</v>
      </c>
    </row>
    <row r="3592" spans="1:52" ht="35.1" customHeight="1" x14ac:dyDescent="0.25">
      <c r="A3592" s="15" t="s">
        <v>3501</v>
      </c>
      <c r="B3592" s="225">
        <v>17</v>
      </c>
      <c r="C3592" s="122" t="s">
        <v>1280</v>
      </c>
      <c r="D3592" s="123">
        <v>1000</v>
      </c>
      <c r="E3592" s="226"/>
      <c r="F3592" s="122">
        <v>12</v>
      </c>
      <c r="G3592" s="227"/>
      <c r="H3592" s="228" t="str">
        <f t="shared" si="2726"/>
        <v>094</v>
      </c>
      <c r="I3592" s="229">
        <v>83300000</v>
      </c>
      <c r="J3592" s="492" t="s">
        <v>4111</v>
      </c>
      <c r="K3592" s="231" t="s">
        <v>4112</v>
      </c>
      <c r="L3592" s="232">
        <v>0</v>
      </c>
      <c r="M3592" s="233">
        <v>0</v>
      </c>
      <c r="N3592" s="130"/>
      <c r="O3592" s="131"/>
      <c r="P3592" s="131"/>
      <c r="Q3592" s="131"/>
      <c r="R3592" s="131"/>
      <c r="S3592" s="131"/>
      <c r="T3592" s="132" t="str">
        <f t="shared" si="2734"/>
        <v>OK</v>
      </c>
      <c r="U3592" s="138"/>
      <c r="V3592" s="138"/>
      <c r="W3592" s="139"/>
      <c r="X3592" s="139"/>
      <c r="Y3592" s="132" t="str">
        <f t="shared" si="2735"/>
        <v>OK</v>
      </c>
      <c r="Z3592" s="210"/>
      <c r="AA3592" s="204"/>
      <c r="AB3592" s="202"/>
      <c r="AC3592" s="202"/>
      <c r="AD3592" s="202"/>
      <c r="AE3592" s="202"/>
      <c r="AF3592" s="202"/>
      <c r="AG3592" s="132" t="str">
        <f t="shared" si="2736"/>
        <v>OK</v>
      </c>
      <c r="AH3592" s="138"/>
      <c r="AI3592" s="138"/>
      <c r="AJ3592" s="139"/>
      <c r="AK3592" s="139"/>
      <c r="AL3592" s="132" t="str">
        <f t="shared" si="2737"/>
        <v>OK</v>
      </c>
      <c r="AM3592" s="140"/>
      <c r="AN3592" s="119">
        <f t="shared" si="2738"/>
        <v>0</v>
      </c>
      <c r="AO3592" s="120">
        <f t="shared" si="2739"/>
        <v>0</v>
      </c>
      <c r="AP3592" s="39">
        <f t="shared" ref="AP3592:AP3617" si="2761">L3592</f>
        <v>0</v>
      </c>
      <c r="AQ3592" s="141">
        <f t="shared" ref="AQ3592:AQ3617" si="2762">AN3592</f>
        <v>0</v>
      </c>
      <c r="AR3592" s="142">
        <f t="shared" si="2742"/>
        <v>0</v>
      </c>
      <c r="AS3592" s="143" t="e">
        <f t="shared" si="2756"/>
        <v>#DIV/0!</v>
      </c>
      <c r="AT3592" s="144">
        <f t="shared" ref="AT3592:AT3617" si="2763">M3592</f>
        <v>0</v>
      </c>
      <c r="AU3592" s="141">
        <f t="shared" si="2757"/>
        <v>0</v>
      </c>
      <c r="AV3592" s="142">
        <f t="shared" si="2744"/>
        <v>0</v>
      </c>
      <c r="AW3592" s="143" t="e">
        <f t="shared" si="2758"/>
        <v>#DIV/0!</v>
      </c>
      <c r="AY3592" s="146" t="str">
        <f t="shared" si="2760"/>
        <v>33.00</v>
      </c>
      <c r="AZ3592" s="1403" t="b">
        <f>COUNTIF('[1]Codes SEC'!$B$2:$B$250,Ministres!AY3592)&gt;0</f>
        <v>1</v>
      </c>
    </row>
    <row r="3593" spans="1:52" ht="51" x14ac:dyDescent="0.25">
      <c r="A3593" s="15" t="s">
        <v>3501</v>
      </c>
      <c r="B3593" s="225">
        <v>17</v>
      </c>
      <c r="C3593" s="122" t="s">
        <v>1280</v>
      </c>
      <c r="D3593" s="123">
        <v>1000</v>
      </c>
      <c r="E3593" s="226"/>
      <c r="F3593" s="122">
        <v>6</v>
      </c>
      <c r="G3593" s="126">
        <v>3</v>
      </c>
      <c r="H3593" s="35" t="str">
        <f t="shared" si="2726"/>
        <v>094</v>
      </c>
      <c r="I3593" s="36">
        <v>83520000</v>
      </c>
      <c r="J3593" s="37" t="s">
        <v>4113</v>
      </c>
      <c r="K3593" s="244" t="s">
        <v>4114</v>
      </c>
      <c r="L3593" s="232">
        <v>0</v>
      </c>
      <c r="M3593" s="233">
        <v>0</v>
      </c>
      <c r="N3593" s="130"/>
      <c r="O3593" s="131"/>
      <c r="P3593" s="131"/>
      <c r="Q3593" s="131"/>
      <c r="R3593" s="131"/>
      <c r="S3593" s="131"/>
      <c r="T3593" s="132" t="str">
        <f t="shared" si="2734"/>
        <v>OK</v>
      </c>
      <c r="U3593" s="138"/>
      <c r="V3593" s="138"/>
      <c r="W3593" s="139"/>
      <c r="X3593" s="139"/>
      <c r="Y3593" s="132" t="str">
        <f t="shared" si="2735"/>
        <v>OK</v>
      </c>
      <c r="Z3593" s="210"/>
      <c r="AA3593" s="204"/>
      <c r="AB3593" s="202"/>
      <c r="AC3593" s="202"/>
      <c r="AD3593" s="202"/>
      <c r="AE3593" s="202"/>
      <c r="AF3593" s="202"/>
      <c r="AG3593" s="132" t="str">
        <f t="shared" si="2736"/>
        <v>OK</v>
      </c>
      <c r="AH3593" s="138"/>
      <c r="AI3593" s="138"/>
      <c r="AJ3593" s="139"/>
      <c r="AK3593" s="139"/>
      <c r="AL3593" s="132" t="str">
        <f t="shared" si="2737"/>
        <v>OK</v>
      </c>
      <c r="AM3593" s="140"/>
      <c r="AN3593" s="119">
        <f t="shared" si="2738"/>
        <v>0</v>
      </c>
      <c r="AO3593" s="120">
        <f t="shared" si="2739"/>
        <v>0</v>
      </c>
      <c r="AP3593" s="39">
        <f t="shared" si="2761"/>
        <v>0</v>
      </c>
      <c r="AQ3593" s="141">
        <f t="shared" si="2762"/>
        <v>0</v>
      </c>
      <c r="AR3593" s="142">
        <f t="shared" si="2742"/>
        <v>0</v>
      </c>
      <c r="AS3593" s="143" t="e">
        <f t="shared" si="2756"/>
        <v>#DIV/0!</v>
      </c>
      <c r="AT3593" s="144">
        <f t="shared" si="2763"/>
        <v>0</v>
      </c>
      <c r="AU3593" s="141">
        <f t="shared" si="2757"/>
        <v>0</v>
      </c>
      <c r="AV3593" s="142">
        <f t="shared" si="2744"/>
        <v>0</v>
      </c>
      <c r="AW3593" s="143" t="e">
        <f t="shared" si="2758"/>
        <v>#DIV/0!</v>
      </c>
      <c r="AY3593" s="146" t="str">
        <f t="shared" si="2760"/>
        <v>35.20</v>
      </c>
      <c r="AZ3593" s="1403" t="b">
        <f>COUNTIF('[1]Codes SEC'!$B$2:$B$250,Ministres!AY3593)&gt;0</f>
        <v>1</v>
      </c>
    </row>
    <row r="3594" spans="1:52" ht="35.1" customHeight="1" x14ac:dyDescent="0.25">
      <c r="A3594" s="15" t="s">
        <v>3501</v>
      </c>
      <c r="B3594" s="225" t="s">
        <v>2572</v>
      </c>
      <c r="C3594" s="122" t="s">
        <v>1280</v>
      </c>
      <c r="D3594" s="123">
        <v>1000</v>
      </c>
      <c r="E3594" s="226"/>
      <c r="F3594" s="122">
        <v>1</v>
      </c>
      <c r="G3594" s="227">
        <v>3</v>
      </c>
      <c r="H3594" s="228" t="str">
        <f t="shared" si="2726"/>
        <v>094</v>
      </c>
      <c r="I3594" s="229">
        <v>84290000</v>
      </c>
      <c r="J3594" s="230" t="s">
        <v>4115</v>
      </c>
      <c r="K3594" s="231" t="s">
        <v>4116</v>
      </c>
      <c r="L3594" s="232">
        <v>8246</v>
      </c>
      <c r="M3594" s="233">
        <v>8206</v>
      </c>
      <c r="N3594" s="130"/>
      <c r="O3594" s="131"/>
      <c r="P3594" s="131"/>
      <c r="Q3594" s="131"/>
      <c r="R3594" s="131"/>
      <c r="S3594" s="131"/>
      <c r="T3594" s="132" t="str">
        <f t="shared" si="2734"/>
        <v>OK</v>
      </c>
      <c r="U3594" s="138"/>
      <c r="V3594" s="138"/>
      <c r="W3594" s="139"/>
      <c r="X3594" s="139"/>
      <c r="Y3594" s="132" t="str">
        <f t="shared" si="2735"/>
        <v>OK</v>
      </c>
      <c r="Z3594" s="210"/>
      <c r="AA3594" s="204"/>
      <c r="AB3594" s="202"/>
      <c r="AC3594" s="202"/>
      <c r="AD3594" s="202"/>
      <c r="AE3594" s="202"/>
      <c r="AF3594" s="202"/>
      <c r="AG3594" s="132" t="str">
        <f t="shared" si="2736"/>
        <v>OK</v>
      </c>
      <c r="AH3594" s="138"/>
      <c r="AI3594" s="138"/>
      <c r="AJ3594" s="139"/>
      <c r="AK3594" s="139"/>
      <c r="AL3594" s="132" t="str">
        <f t="shared" si="2737"/>
        <v>OK</v>
      </c>
      <c r="AM3594" s="140"/>
      <c r="AN3594" s="119">
        <f t="shared" si="2738"/>
        <v>8246</v>
      </c>
      <c r="AO3594" s="120">
        <f t="shared" si="2739"/>
        <v>8206</v>
      </c>
      <c r="AP3594" s="39">
        <f t="shared" si="2761"/>
        <v>8246</v>
      </c>
      <c r="AQ3594" s="141">
        <f t="shared" si="2762"/>
        <v>8246</v>
      </c>
      <c r="AR3594" s="142">
        <f t="shared" si="2742"/>
        <v>0</v>
      </c>
      <c r="AS3594" s="143">
        <f t="shared" si="2756"/>
        <v>0</v>
      </c>
      <c r="AT3594" s="144">
        <f t="shared" si="2763"/>
        <v>8206</v>
      </c>
      <c r="AU3594" s="141">
        <f t="shared" si="2757"/>
        <v>8206</v>
      </c>
      <c r="AV3594" s="142">
        <f t="shared" si="2744"/>
        <v>0</v>
      </c>
      <c r="AW3594" s="143">
        <f t="shared" si="2758"/>
        <v>0</v>
      </c>
      <c r="AY3594" s="146" t="str">
        <f t="shared" si="2760"/>
        <v>42.90</v>
      </c>
      <c r="AZ3594" s="1403" t="b">
        <f>COUNTIF('[1]Codes SEC'!$B$2:$B$250,Ministres!AY3594)&gt;0</f>
        <v>1</v>
      </c>
    </row>
    <row r="3595" spans="1:52" ht="35.1" customHeight="1" x14ac:dyDescent="0.25">
      <c r="A3595" s="15" t="s">
        <v>3501</v>
      </c>
      <c r="B3595" s="225" t="s">
        <v>2572</v>
      </c>
      <c r="C3595" s="122" t="s">
        <v>1280</v>
      </c>
      <c r="D3595" s="123">
        <v>1000</v>
      </c>
      <c r="E3595" s="226"/>
      <c r="F3595" s="122" t="s">
        <v>187</v>
      </c>
      <c r="G3595" s="227"/>
      <c r="H3595" s="228" t="str">
        <f t="shared" si="2726"/>
        <v>094</v>
      </c>
      <c r="I3595" s="229">
        <v>84290000</v>
      </c>
      <c r="J3595" s="230" t="s">
        <v>4117</v>
      </c>
      <c r="K3595" s="231" t="s">
        <v>4118</v>
      </c>
      <c r="L3595" s="232">
        <v>25</v>
      </c>
      <c r="M3595" s="233">
        <v>24</v>
      </c>
      <c r="N3595" s="130"/>
      <c r="O3595" s="131"/>
      <c r="P3595" s="131"/>
      <c r="Q3595" s="131"/>
      <c r="R3595" s="131"/>
      <c r="S3595" s="131"/>
      <c r="T3595" s="132" t="str">
        <f t="shared" si="2734"/>
        <v>OK</v>
      </c>
      <c r="U3595" s="138"/>
      <c r="V3595" s="138"/>
      <c r="W3595" s="139"/>
      <c r="X3595" s="139"/>
      <c r="Y3595" s="132" t="str">
        <f t="shared" si="2735"/>
        <v>OK</v>
      </c>
      <c r="Z3595" s="210"/>
      <c r="AA3595" s="204"/>
      <c r="AB3595" s="202"/>
      <c r="AC3595" s="202"/>
      <c r="AD3595" s="202"/>
      <c r="AE3595" s="202"/>
      <c r="AF3595" s="202"/>
      <c r="AG3595" s="132" t="str">
        <f t="shared" si="2736"/>
        <v>OK</v>
      </c>
      <c r="AH3595" s="138"/>
      <c r="AI3595" s="138"/>
      <c r="AJ3595" s="139"/>
      <c r="AK3595" s="139"/>
      <c r="AL3595" s="132" t="str">
        <f t="shared" si="2737"/>
        <v>OK</v>
      </c>
      <c r="AM3595" s="140"/>
      <c r="AN3595" s="119">
        <f t="shared" si="2738"/>
        <v>25</v>
      </c>
      <c r="AO3595" s="120">
        <f t="shared" si="2739"/>
        <v>24</v>
      </c>
      <c r="AP3595" s="39">
        <f t="shared" si="2761"/>
        <v>25</v>
      </c>
      <c r="AQ3595" s="141">
        <f t="shared" si="2762"/>
        <v>25</v>
      </c>
      <c r="AR3595" s="142">
        <f t="shared" si="2742"/>
        <v>0</v>
      </c>
      <c r="AS3595" s="143">
        <f t="shared" si="2756"/>
        <v>0</v>
      </c>
      <c r="AT3595" s="144">
        <f t="shared" si="2763"/>
        <v>24</v>
      </c>
      <c r="AU3595" s="141">
        <f t="shared" si="2757"/>
        <v>24</v>
      </c>
      <c r="AV3595" s="142">
        <f t="shared" si="2744"/>
        <v>0</v>
      </c>
      <c r="AW3595" s="143">
        <f t="shared" si="2758"/>
        <v>0</v>
      </c>
      <c r="AY3595" s="146" t="str">
        <f t="shared" si="2760"/>
        <v>42.90</v>
      </c>
      <c r="AZ3595" s="1403" t="b">
        <f>COUNTIF('[1]Codes SEC'!$B$2:$B$250,Ministres!AY3595)&gt;0</f>
        <v>1</v>
      </c>
    </row>
    <row r="3596" spans="1:52" ht="35.1" customHeight="1" x14ac:dyDescent="0.25">
      <c r="A3596" s="15" t="s">
        <v>3501</v>
      </c>
      <c r="B3596" s="225">
        <v>17</v>
      </c>
      <c r="C3596" s="122" t="s">
        <v>1280</v>
      </c>
      <c r="D3596" s="123">
        <v>1000</v>
      </c>
      <c r="E3596" s="226"/>
      <c r="F3596" s="122">
        <v>16</v>
      </c>
      <c r="G3596" s="126">
        <v>3</v>
      </c>
      <c r="H3596" s="35" t="str">
        <f t="shared" si="2726"/>
        <v>094</v>
      </c>
      <c r="I3596" s="36" t="s">
        <v>1173</v>
      </c>
      <c r="J3596" s="37" t="s">
        <v>4119</v>
      </c>
      <c r="K3596" s="244" t="s">
        <v>4120</v>
      </c>
      <c r="L3596" s="232">
        <v>148</v>
      </c>
      <c r="M3596" s="233">
        <v>147</v>
      </c>
      <c r="N3596" s="130"/>
      <c r="O3596" s="131"/>
      <c r="P3596" s="131"/>
      <c r="Q3596" s="131"/>
      <c r="R3596" s="131"/>
      <c r="S3596" s="131"/>
      <c r="T3596" s="132" t="str">
        <f t="shared" ref="T3596:T3608" si="2764">IF(SUM(N3596:S3596)=U3596,"OK",SUM(N3596:S3596)-U3596)</f>
        <v>OK</v>
      </c>
      <c r="U3596" s="138"/>
      <c r="V3596" s="138"/>
      <c r="W3596" s="139"/>
      <c r="X3596" s="139"/>
      <c r="Y3596" s="132" t="str">
        <f t="shared" si="2735"/>
        <v>OK</v>
      </c>
      <c r="Z3596" s="210"/>
      <c r="AA3596" s="204"/>
      <c r="AB3596" s="202"/>
      <c r="AC3596" s="202"/>
      <c r="AD3596" s="202"/>
      <c r="AE3596" s="202"/>
      <c r="AF3596" s="202"/>
      <c r="AG3596" s="132" t="str">
        <f t="shared" si="2736"/>
        <v>OK</v>
      </c>
      <c r="AH3596" s="138"/>
      <c r="AI3596" s="138"/>
      <c r="AJ3596" s="139"/>
      <c r="AK3596" s="139"/>
      <c r="AL3596" s="132" t="str">
        <f t="shared" si="2737"/>
        <v>OK</v>
      </c>
      <c r="AM3596" s="140"/>
      <c r="AN3596" s="119">
        <f t="shared" si="2738"/>
        <v>148</v>
      </c>
      <c r="AO3596" s="120">
        <f t="shared" si="2739"/>
        <v>147</v>
      </c>
      <c r="AP3596" s="39">
        <f t="shared" si="2761"/>
        <v>148</v>
      </c>
      <c r="AQ3596" s="141">
        <f t="shared" si="2762"/>
        <v>148</v>
      </c>
      <c r="AR3596" s="142">
        <f t="shared" si="2742"/>
        <v>0</v>
      </c>
      <c r="AS3596" s="143">
        <f t="shared" si="2756"/>
        <v>0</v>
      </c>
      <c r="AT3596" s="144">
        <f t="shared" si="2763"/>
        <v>147</v>
      </c>
      <c r="AU3596" s="141">
        <f t="shared" si="2757"/>
        <v>147</v>
      </c>
      <c r="AV3596" s="142">
        <f t="shared" si="2744"/>
        <v>0</v>
      </c>
      <c r="AW3596" s="143">
        <f t="shared" si="2758"/>
        <v>0</v>
      </c>
      <c r="AY3596" s="146" t="str">
        <f t="shared" si="2760"/>
        <v>43.12</v>
      </c>
      <c r="AZ3596" s="1403" t="b">
        <f>COUNTIF('[1]Codes SEC'!$B$2:$B$250,Ministres!AY3596)&gt;0</f>
        <v>1</v>
      </c>
    </row>
    <row r="3597" spans="1:52" ht="35.1" customHeight="1" x14ac:dyDescent="0.25">
      <c r="A3597" s="15" t="s">
        <v>3501</v>
      </c>
      <c r="B3597" s="225">
        <v>17</v>
      </c>
      <c r="C3597" s="122" t="s">
        <v>1280</v>
      </c>
      <c r="D3597" s="123">
        <v>1000</v>
      </c>
      <c r="F3597" s="125">
        <v>12</v>
      </c>
      <c r="G3597" s="126">
        <v>3</v>
      </c>
      <c r="H3597" s="35" t="str">
        <f t="shared" si="2726"/>
        <v>094</v>
      </c>
      <c r="I3597" s="36" t="s">
        <v>1173</v>
      </c>
      <c r="J3597" s="37" t="s">
        <v>4121</v>
      </c>
      <c r="K3597" s="231" t="s">
        <v>4122</v>
      </c>
      <c r="L3597" s="241">
        <v>0</v>
      </c>
      <c r="M3597" s="242">
        <v>0</v>
      </c>
      <c r="N3597" s="201"/>
      <c r="O3597" s="202"/>
      <c r="P3597" s="202"/>
      <c r="Q3597" s="202"/>
      <c r="R3597" s="202"/>
      <c r="S3597" s="202"/>
      <c r="T3597" s="132" t="str">
        <f t="shared" si="2764"/>
        <v>OK</v>
      </c>
      <c r="U3597" s="138"/>
      <c r="V3597" s="138"/>
      <c r="W3597" s="139"/>
      <c r="X3597" s="139"/>
      <c r="Y3597" s="132" t="str">
        <f t="shared" si="2735"/>
        <v>OK</v>
      </c>
      <c r="Z3597" s="210"/>
      <c r="AA3597" s="204"/>
      <c r="AB3597" s="202"/>
      <c r="AC3597" s="202"/>
      <c r="AD3597" s="202"/>
      <c r="AE3597" s="202"/>
      <c r="AF3597" s="202"/>
      <c r="AG3597" s="132" t="str">
        <f t="shared" si="2736"/>
        <v>OK</v>
      </c>
      <c r="AH3597" s="138"/>
      <c r="AI3597" s="138"/>
      <c r="AJ3597" s="139"/>
      <c r="AK3597" s="139"/>
      <c r="AL3597" s="132" t="str">
        <f t="shared" si="2737"/>
        <v>OK</v>
      </c>
      <c r="AM3597" s="140"/>
      <c r="AN3597" s="119">
        <f t="shared" si="2738"/>
        <v>0</v>
      </c>
      <c r="AO3597" s="120">
        <f t="shared" si="2739"/>
        <v>0</v>
      </c>
      <c r="AP3597" s="39">
        <f t="shared" si="2761"/>
        <v>0</v>
      </c>
      <c r="AQ3597" s="141">
        <f t="shared" si="2762"/>
        <v>0</v>
      </c>
      <c r="AR3597" s="141">
        <f t="shared" si="2742"/>
        <v>0</v>
      </c>
      <c r="AS3597" s="143" t="e">
        <f t="shared" si="2756"/>
        <v>#DIV/0!</v>
      </c>
      <c r="AT3597" s="144">
        <f t="shared" si="2763"/>
        <v>0</v>
      </c>
      <c r="AU3597" s="141">
        <f t="shared" si="2757"/>
        <v>0</v>
      </c>
      <c r="AV3597" s="141">
        <f t="shared" si="2744"/>
        <v>0</v>
      </c>
      <c r="AW3597" s="143" t="e">
        <f t="shared" si="2758"/>
        <v>#DIV/0!</v>
      </c>
      <c r="AX3597" s="12"/>
      <c r="AY3597" s="146" t="str">
        <f t="shared" si="2760"/>
        <v>43.12</v>
      </c>
      <c r="AZ3597" s="1403" t="b">
        <f>COUNTIF('[1]Codes SEC'!$B$2:$B$250,Ministres!AY3597)&gt;0</f>
        <v>1</v>
      </c>
    </row>
    <row r="3598" spans="1:52" ht="35.1" customHeight="1" x14ac:dyDescent="0.25">
      <c r="A3598" s="15" t="s">
        <v>3501</v>
      </c>
      <c r="B3598" s="225">
        <v>17</v>
      </c>
      <c r="C3598" s="122" t="s">
        <v>1280</v>
      </c>
      <c r="D3598" s="123">
        <v>1000</v>
      </c>
      <c r="E3598" s="226"/>
      <c r="F3598" s="122">
        <v>16</v>
      </c>
      <c r="G3598" s="126">
        <v>3</v>
      </c>
      <c r="H3598" s="35" t="str">
        <f t="shared" si="2726"/>
        <v>094</v>
      </c>
      <c r="I3598" s="36" t="s">
        <v>296</v>
      </c>
      <c r="J3598" s="37" t="s">
        <v>4123</v>
      </c>
      <c r="K3598" s="244" t="s">
        <v>4124</v>
      </c>
      <c r="L3598" s="232">
        <v>639</v>
      </c>
      <c r="M3598" s="233">
        <v>661</v>
      </c>
      <c r="N3598" s="130"/>
      <c r="O3598" s="131"/>
      <c r="P3598" s="131"/>
      <c r="Q3598" s="131"/>
      <c r="R3598" s="131"/>
      <c r="S3598" s="131"/>
      <c r="T3598" s="132" t="str">
        <f t="shared" si="2764"/>
        <v>OK</v>
      </c>
      <c r="U3598" s="138"/>
      <c r="V3598" s="138"/>
      <c r="W3598" s="139"/>
      <c r="X3598" s="139"/>
      <c r="Y3598" s="132" t="str">
        <f t="shared" si="2735"/>
        <v>OK</v>
      </c>
      <c r="Z3598" s="210"/>
      <c r="AA3598" s="204"/>
      <c r="AB3598" s="202"/>
      <c r="AC3598" s="202"/>
      <c r="AD3598" s="202"/>
      <c r="AE3598" s="202"/>
      <c r="AF3598" s="202"/>
      <c r="AG3598" s="132" t="str">
        <f t="shared" si="2736"/>
        <v>OK</v>
      </c>
      <c r="AH3598" s="138"/>
      <c r="AI3598" s="138"/>
      <c r="AJ3598" s="139"/>
      <c r="AK3598" s="139"/>
      <c r="AL3598" s="132" t="str">
        <f t="shared" si="2737"/>
        <v>OK</v>
      </c>
      <c r="AM3598" s="140"/>
      <c r="AN3598" s="119">
        <f t="shared" si="2738"/>
        <v>639</v>
      </c>
      <c r="AO3598" s="120">
        <f t="shared" si="2739"/>
        <v>661</v>
      </c>
      <c r="AP3598" s="39">
        <f t="shared" si="2761"/>
        <v>639</v>
      </c>
      <c r="AQ3598" s="141">
        <f t="shared" si="2762"/>
        <v>639</v>
      </c>
      <c r="AR3598" s="142">
        <f t="shared" si="2742"/>
        <v>0</v>
      </c>
      <c r="AS3598" s="143">
        <f t="shared" si="2756"/>
        <v>0</v>
      </c>
      <c r="AT3598" s="144">
        <f t="shared" si="2763"/>
        <v>661</v>
      </c>
      <c r="AU3598" s="141">
        <f t="shared" si="2757"/>
        <v>661</v>
      </c>
      <c r="AV3598" s="142">
        <f t="shared" si="2744"/>
        <v>0</v>
      </c>
      <c r="AW3598" s="143">
        <f t="shared" si="2758"/>
        <v>0</v>
      </c>
      <c r="AY3598" s="146" t="str">
        <f t="shared" si="2760"/>
        <v>43.22</v>
      </c>
      <c r="AZ3598" s="1403" t="b">
        <f>COUNTIF('[1]Codes SEC'!$B$2:$B$250,Ministres!AY3598)&gt;0</f>
        <v>1</v>
      </c>
    </row>
    <row r="3599" spans="1:52" ht="35.1" customHeight="1" x14ac:dyDescent="0.25">
      <c r="A3599" s="15" t="s">
        <v>3501</v>
      </c>
      <c r="B3599" s="225">
        <v>17</v>
      </c>
      <c r="C3599" s="122" t="s">
        <v>1280</v>
      </c>
      <c r="D3599" s="123">
        <v>1000</v>
      </c>
      <c r="E3599" s="226"/>
      <c r="F3599" s="122">
        <v>12</v>
      </c>
      <c r="G3599" s="126">
        <v>3</v>
      </c>
      <c r="H3599" s="35" t="str">
        <f t="shared" si="2726"/>
        <v>094</v>
      </c>
      <c r="I3599" s="36" t="s">
        <v>296</v>
      </c>
      <c r="J3599" s="37" t="s">
        <v>4125</v>
      </c>
      <c r="K3599" s="244" t="s">
        <v>4126</v>
      </c>
      <c r="L3599" s="232">
        <v>0</v>
      </c>
      <c r="M3599" s="233">
        <v>14</v>
      </c>
      <c r="N3599" s="130"/>
      <c r="O3599" s="131"/>
      <c r="P3599" s="131"/>
      <c r="Q3599" s="131"/>
      <c r="R3599" s="131"/>
      <c r="S3599" s="131"/>
      <c r="T3599" s="132" t="str">
        <f t="shared" si="2764"/>
        <v>OK</v>
      </c>
      <c r="U3599" s="138"/>
      <c r="V3599" s="138"/>
      <c r="W3599" s="139"/>
      <c r="X3599" s="139"/>
      <c r="Y3599" s="132" t="str">
        <f t="shared" si="2735"/>
        <v>OK</v>
      </c>
      <c r="Z3599" s="210"/>
      <c r="AA3599" s="204"/>
      <c r="AB3599" s="202"/>
      <c r="AC3599" s="202"/>
      <c r="AD3599" s="202"/>
      <c r="AE3599" s="202"/>
      <c r="AF3599" s="202"/>
      <c r="AG3599" s="132" t="str">
        <f t="shared" si="2736"/>
        <v>OK</v>
      </c>
      <c r="AH3599" s="138"/>
      <c r="AI3599" s="138"/>
      <c r="AJ3599" s="139"/>
      <c r="AK3599" s="139"/>
      <c r="AL3599" s="132" t="str">
        <f t="shared" si="2737"/>
        <v>OK</v>
      </c>
      <c r="AM3599" s="140"/>
      <c r="AN3599" s="119">
        <f t="shared" si="2738"/>
        <v>0</v>
      </c>
      <c r="AO3599" s="120">
        <f t="shared" si="2739"/>
        <v>14</v>
      </c>
      <c r="AP3599" s="39">
        <f t="shared" si="2761"/>
        <v>0</v>
      </c>
      <c r="AQ3599" s="141">
        <f t="shared" si="2762"/>
        <v>0</v>
      </c>
      <c r="AR3599" s="142">
        <f t="shared" si="2742"/>
        <v>0</v>
      </c>
      <c r="AS3599" s="143" t="e">
        <f t="shared" si="2756"/>
        <v>#DIV/0!</v>
      </c>
      <c r="AT3599" s="144">
        <f t="shared" si="2763"/>
        <v>14</v>
      </c>
      <c r="AU3599" s="141">
        <f t="shared" si="2757"/>
        <v>14</v>
      </c>
      <c r="AV3599" s="142">
        <f t="shared" si="2744"/>
        <v>0</v>
      </c>
      <c r="AW3599" s="143">
        <f t="shared" si="2758"/>
        <v>0</v>
      </c>
      <c r="AY3599" s="146" t="str">
        <f t="shared" si="2760"/>
        <v>43.22</v>
      </c>
      <c r="AZ3599" s="1403" t="b">
        <f>COUNTIF('[1]Codes SEC'!$B$2:$B$250,Ministres!AY3599)&gt;0</f>
        <v>1</v>
      </c>
    </row>
    <row r="3600" spans="1:52" ht="35.1" customHeight="1" x14ac:dyDescent="0.25">
      <c r="A3600" s="15" t="s">
        <v>3501</v>
      </c>
      <c r="B3600" s="225">
        <v>17</v>
      </c>
      <c r="C3600" s="122" t="s">
        <v>1280</v>
      </c>
      <c r="D3600" s="123">
        <v>1000</v>
      </c>
      <c r="F3600" s="125">
        <v>12</v>
      </c>
      <c r="G3600" s="126">
        <v>3</v>
      </c>
      <c r="H3600" s="35" t="str">
        <f t="shared" si="2726"/>
        <v>094</v>
      </c>
      <c r="I3600" s="36" t="s">
        <v>296</v>
      </c>
      <c r="J3600" s="37" t="s">
        <v>4127</v>
      </c>
      <c r="K3600" s="231" t="s">
        <v>4128</v>
      </c>
      <c r="L3600" s="241">
        <v>762</v>
      </c>
      <c r="M3600" s="242">
        <v>745</v>
      </c>
      <c r="N3600" s="201"/>
      <c r="O3600" s="202"/>
      <c r="P3600" s="202"/>
      <c r="Q3600" s="202"/>
      <c r="R3600" s="202"/>
      <c r="S3600" s="202"/>
      <c r="T3600" s="132" t="str">
        <f t="shared" si="2764"/>
        <v>OK</v>
      </c>
      <c r="U3600" s="138"/>
      <c r="V3600" s="138"/>
      <c r="W3600" s="139"/>
      <c r="X3600" s="139"/>
      <c r="Y3600" s="132" t="str">
        <f t="shared" si="2735"/>
        <v>OK</v>
      </c>
      <c r="Z3600" s="210"/>
      <c r="AA3600" s="204"/>
      <c r="AB3600" s="202"/>
      <c r="AC3600" s="202"/>
      <c r="AD3600" s="202"/>
      <c r="AE3600" s="202"/>
      <c r="AF3600" s="202"/>
      <c r="AG3600" s="132" t="str">
        <f t="shared" si="2736"/>
        <v>OK</v>
      </c>
      <c r="AH3600" s="138"/>
      <c r="AI3600" s="138"/>
      <c r="AJ3600" s="139"/>
      <c r="AK3600" s="139"/>
      <c r="AL3600" s="132" t="str">
        <f t="shared" si="2737"/>
        <v>OK</v>
      </c>
      <c r="AM3600" s="140"/>
      <c r="AN3600" s="119">
        <f t="shared" si="2738"/>
        <v>762</v>
      </c>
      <c r="AO3600" s="120">
        <f t="shared" si="2739"/>
        <v>745</v>
      </c>
      <c r="AP3600" s="39">
        <f t="shared" si="2761"/>
        <v>762</v>
      </c>
      <c r="AQ3600" s="141">
        <f t="shared" si="2762"/>
        <v>762</v>
      </c>
      <c r="AR3600" s="141">
        <f t="shared" si="2742"/>
        <v>0</v>
      </c>
      <c r="AS3600" s="143">
        <f t="shared" si="2756"/>
        <v>0</v>
      </c>
      <c r="AT3600" s="144">
        <f t="shared" si="2763"/>
        <v>745</v>
      </c>
      <c r="AU3600" s="141">
        <f t="shared" si="2757"/>
        <v>745</v>
      </c>
      <c r="AV3600" s="141">
        <f t="shared" si="2744"/>
        <v>0</v>
      </c>
      <c r="AW3600" s="143">
        <f t="shared" si="2758"/>
        <v>0</v>
      </c>
      <c r="AY3600" s="146" t="str">
        <f t="shared" si="2760"/>
        <v>43.22</v>
      </c>
      <c r="AZ3600" s="1403" t="b">
        <f>COUNTIF('[1]Codes SEC'!$B$2:$B$250,Ministres!AY3600)&gt;0</f>
        <v>1</v>
      </c>
    </row>
    <row r="3601" spans="1:64" s="1421" customFormat="1" ht="35.1" customHeight="1" x14ac:dyDescent="0.25">
      <c r="A3601" s="15" t="s">
        <v>3501</v>
      </c>
      <c r="B3601" s="225">
        <v>17</v>
      </c>
      <c r="C3601" s="122" t="s">
        <v>1280</v>
      </c>
      <c r="D3601" s="123">
        <v>1000</v>
      </c>
      <c r="E3601" s="124"/>
      <c r="F3601" s="125">
        <v>1</v>
      </c>
      <c r="G3601" s="126">
        <v>2</v>
      </c>
      <c r="H3601" s="35" t="str">
        <f t="shared" ref="H3601:H3664" si="2765">LEFT(J3601,3)</f>
        <v>094</v>
      </c>
      <c r="I3601" s="36" t="s">
        <v>296</v>
      </c>
      <c r="J3601" s="37" t="s">
        <v>4129</v>
      </c>
      <c r="K3601" s="231" t="s">
        <v>4130</v>
      </c>
      <c r="L3601" s="241">
        <v>114</v>
      </c>
      <c r="M3601" s="242">
        <v>103</v>
      </c>
      <c r="N3601" s="201"/>
      <c r="O3601" s="202"/>
      <c r="P3601" s="202"/>
      <c r="Q3601" s="202"/>
      <c r="R3601" s="202"/>
      <c r="S3601" s="202"/>
      <c r="T3601" s="132" t="str">
        <f t="shared" si="2764"/>
        <v>OK</v>
      </c>
      <c r="U3601" s="138"/>
      <c r="V3601" s="138"/>
      <c r="W3601" s="139"/>
      <c r="X3601" s="139"/>
      <c r="Y3601" s="132" t="str">
        <f t="shared" si="2735"/>
        <v>OK</v>
      </c>
      <c r="Z3601" s="210"/>
      <c r="AA3601" s="204"/>
      <c r="AB3601" s="202"/>
      <c r="AC3601" s="202"/>
      <c r="AD3601" s="202"/>
      <c r="AE3601" s="202"/>
      <c r="AF3601" s="202"/>
      <c r="AG3601" s="132" t="str">
        <f t="shared" si="2736"/>
        <v>OK</v>
      </c>
      <c r="AH3601" s="138"/>
      <c r="AI3601" s="138"/>
      <c r="AJ3601" s="139"/>
      <c r="AK3601" s="139"/>
      <c r="AL3601" s="132" t="str">
        <f t="shared" si="2737"/>
        <v>OK</v>
      </c>
      <c r="AM3601" s="140"/>
      <c r="AN3601" s="119">
        <f t="shared" si="2738"/>
        <v>114</v>
      </c>
      <c r="AO3601" s="120">
        <f t="shared" si="2739"/>
        <v>103</v>
      </c>
      <c r="AP3601" s="39">
        <f t="shared" si="2761"/>
        <v>114</v>
      </c>
      <c r="AQ3601" s="141">
        <f t="shared" si="2762"/>
        <v>114</v>
      </c>
      <c r="AR3601" s="141">
        <f t="shared" si="2742"/>
        <v>0</v>
      </c>
      <c r="AS3601" s="143">
        <f t="shared" si="2756"/>
        <v>0</v>
      </c>
      <c r="AT3601" s="144">
        <f t="shared" si="2763"/>
        <v>103</v>
      </c>
      <c r="AU3601" s="141">
        <f t="shared" si="2757"/>
        <v>103</v>
      </c>
      <c r="AV3601" s="141">
        <f t="shared" si="2744"/>
        <v>0</v>
      </c>
      <c r="AW3601" s="143">
        <f t="shared" si="2758"/>
        <v>0</v>
      </c>
      <c r="AX3601"/>
      <c r="AY3601" s="146" t="str">
        <f t="shared" si="2760"/>
        <v>43.22</v>
      </c>
      <c r="AZ3601" s="1403" t="b">
        <f>COUNTIF('[1]Codes SEC'!$B$2:$B$250,Ministres!AY3601)&gt;0</f>
        <v>1</v>
      </c>
      <c r="BA3601"/>
      <c r="BB3601"/>
      <c r="BC3601"/>
      <c r="BD3601"/>
      <c r="BE3601"/>
      <c r="BF3601"/>
      <c r="BG3601"/>
      <c r="BH3601"/>
      <c r="BI3601"/>
      <c r="BJ3601"/>
      <c r="BK3601"/>
      <c r="BL3601"/>
    </row>
    <row r="3602" spans="1:64" ht="35.1" customHeight="1" x14ac:dyDescent="0.25">
      <c r="A3602" s="15" t="s">
        <v>3501</v>
      </c>
      <c r="B3602" s="225">
        <v>17</v>
      </c>
      <c r="C3602" s="122" t="s">
        <v>1280</v>
      </c>
      <c r="D3602" s="123">
        <v>1000</v>
      </c>
      <c r="F3602" s="125">
        <v>1</v>
      </c>
      <c r="G3602" s="126">
        <v>3</v>
      </c>
      <c r="H3602" s="35" t="str">
        <f t="shared" si="2765"/>
        <v>094</v>
      </c>
      <c r="I3602" s="36" t="s">
        <v>296</v>
      </c>
      <c r="J3602" s="37" t="s">
        <v>4131</v>
      </c>
      <c r="K3602" s="231" t="s">
        <v>4132</v>
      </c>
      <c r="L3602" s="241">
        <v>0</v>
      </c>
      <c r="M3602" s="242">
        <v>0</v>
      </c>
      <c r="N3602" s="201"/>
      <c r="O3602" s="202"/>
      <c r="P3602" s="202"/>
      <c r="Q3602" s="202"/>
      <c r="R3602" s="202"/>
      <c r="S3602" s="202"/>
      <c r="T3602" s="132" t="str">
        <f t="shared" si="2764"/>
        <v>OK</v>
      </c>
      <c r="U3602" s="138"/>
      <c r="V3602" s="138"/>
      <c r="W3602" s="139"/>
      <c r="X3602" s="139"/>
      <c r="Y3602" s="132" t="str">
        <f t="shared" si="2735"/>
        <v>OK</v>
      </c>
      <c r="Z3602" s="210"/>
      <c r="AA3602" s="204"/>
      <c r="AB3602" s="202"/>
      <c r="AC3602" s="202"/>
      <c r="AD3602" s="202"/>
      <c r="AE3602" s="202"/>
      <c r="AF3602" s="202"/>
      <c r="AG3602" s="132" t="str">
        <f t="shared" si="2736"/>
        <v>OK</v>
      </c>
      <c r="AH3602" s="138"/>
      <c r="AI3602" s="138"/>
      <c r="AJ3602" s="139"/>
      <c r="AK3602" s="139"/>
      <c r="AL3602" s="132" t="str">
        <f t="shared" si="2737"/>
        <v>OK</v>
      </c>
      <c r="AM3602" s="140"/>
      <c r="AN3602" s="119">
        <f t="shared" si="2738"/>
        <v>0</v>
      </c>
      <c r="AO3602" s="120">
        <f t="shared" si="2739"/>
        <v>0</v>
      </c>
      <c r="AP3602" s="39">
        <f t="shared" si="2761"/>
        <v>0</v>
      </c>
      <c r="AQ3602" s="141">
        <f t="shared" si="2762"/>
        <v>0</v>
      </c>
      <c r="AR3602" s="141">
        <f t="shared" si="2742"/>
        <v>0</v>
      </c>
      <c r="AS3602" s="143" t="e">
        <f t="shared" si="2756"/>
        <v>#DIV/0!</v>
      </c>
      <c r="AT3602" s="144">
        <f t="shared" si="2763"/>
        <v>0</v>
      </c>
      <c r="AU3602" s="141">
        <f t="shared" si="2757"/>
        <v>0</v>
      </c>
      <c r="AV3602" s="141">
        <f t="shared" si="2744"/>
        <v>0</v>
      </c>
      <c r="AW3602" s="143" t="e">
        <f t="shared" si="2758"/>
        <v>#DIV/0!</v>
      </c>
      <c r="AY3602" s="146" t="str">
        <f t="shared" si="2760"/>
        <v>43.22</v>
      </c>
      <c r="AZ3602" s="1403" t="b">
        <f>COUNTIF('[1]Codes SEC'!$B$2:$B$250,Ministres!AY3602)&gt;0</f>
        <v>1</v>
      </c>
    </row>
    <row r="3603" spans="1:64" ht="35.1" customHeight="1" x14ac:dyDescent="0.25">
      <c r="A3603" s="15" t="s">
        <v>3501</v>
      </c>
      <c r="B3603" s="225">
        <v>17</v>
      </c>
      <c r="C3603" s="122" t="s">
        <v>1280</v>
      </c>
      <c r="D3603" s="123">
        <v>1000</v>
      </c>
      <c r="E3603" s="226"/>
      <c r="F3603" s="122">
        <v>1</v>
      </c>
      <c r="G3603" s="126">
        <v>3</v>
      </c>
      <c r="H3603" s="35" t="str">
        <f t="shared" si="2765"/>
        <v>094</v>
      </c>
      <c r="I3603" s="36">
        <v>84322000</v>
      </c>
      <c r="J3603" s="37" t="s">
        <v>4133</v>
      </c>
      <c r="K3603" s="244" t="s">
        <v>4134</v>
      </c>
      <c r="L3603" s="232">
        <v>719</v>
      </c>
      <c r="M3603" s="233">
        <v>652</v>
      </c>
      <c r="N3603" s="130"/>
      <c r="O3603" s="131"/>
      <c r="P3603" s="131"/>
      <c r="Q3603" s="131"/>
      <c r="R3603" s="131"/>
      <c r="S3603" s="131"/>
      <c r="T3603" s="132" t="str">
        <f t="shared" si="2764"/>
        <v>OK</v>
      </c>
      <c r="U3603" s="138"/>
      <c r="V3603" s="138"/>
      <c r="W3603" s="139"/>
      <c r="X3603" s="139"/>
      <c r="Y3603" s="132" t="str">
        <f t="shared" si="2735"/>
        <v>OK</v>
      </c>
      <c r="Z3603" s="210"/>
      <c r="AA3603" s="204"/>
      <c r="AB3603" s="202"/>
      <c r="AC3603" s="202"/>
      <c r="AD3603" s="202"/>
      <c r="AE3603" s="202"/>
      <c r="AF3603" s="202"/>
      <c r="AG3603" s="132" t="str">
        <f t="shared" si="2736"/>
        <v>OK</v>
      </c>
      <c r="AH3603" s="138"/>
      <c r="AI3603" s="138"/>
      <c r="AJ3603" s="139"/>
      <c r="AK3603" s="139"/>
      <c r="AL3603" s="132" t="str">
        <f t="shared" si="2737"/>
        <v>OK</v>
      </c>
      <c r="AM3603" s="140"/>
      <c r="AN3603" s="119">
        <f t="shared" si="2738"/>
        <v>719</v>
      </c>
      <c r="AO3603" s="120">
        <f t="shared" si="2739"/>
        <v>652</v>
      </c>
      <c r="AP3603" s="39">
        <f t="shared" si="2761"/>
        <v>719</v>
      </c>
      <c r="AQ3603" s="141">
        <f t="shared" si="2762"/>
        <v>719</v>
      </c>
      <c r="AR3603" s="142">
        <f t="shared" si="2742"/>
        <v>0</v>
      </c>
      <c r="AS3603" s="143">
        <f t="shared" si="2756"/>
        <v>0</v>
      </c>
      <c r="AT3603" s="144">
        <f t="shared" si="2763"/>
        <v>652</v>
      </c>
      <c r="AU3603" s="141">
        <f t="shared" si="2757"/>
        <v>652</v>
      </c>
      <c r="AV3603" s="142">
        <f t="shared" si="2744"/>
        <v>0</v>
      </c>
      <c r="AW3603" s="143">
        <f t="shared" si="2758"/>
        <v>0</v>
      </c>
      <c r="AY3603" s="146" t="str">
        <f t="shared" si="2760"/>
        <v>43.22</v>
      </c>
      <c r="AZ3603" s="1403" t="b">
        <f>COUNTIF('[1]Codes SEC'!$B$2:$B$250,Ministres!AY3603)&gt;0</f>
        <v>1</v>
      </c>
    </row>
    <row r="3604" spans="1:64" ht="35.1" customHeight="1" x14ac:dyDescent="0.25">
      <c r="A3604" s="15" t="s">
        <v>3501</v>
      </c>
      <c r="B3604" s="225" t="s">
        <v>2572</v>
      </c>
      <c r="C3604" s="122" t="s">
        <v>1280</v>
      </c>
      <c r="D3604" s="123">
        <v>1000</v>
      </c>
      <c r="E3604" s="226"/>
      <c r="F3604" s="122" t="s">
        <v>1336</v>
      </c>
      <c r="G3604" s="227"/>
      <c r="H3604" s="228" t="str">
        <f t="shared" si="2765"/>
        <v>094</v>
      </c>
      <c r="I3604" s="229">
        <v>84322000</v>
      </c>
      <c r="J3604" s="230" t="s">
        <v>4135</v>
      </c>
      <c r="K3604" s="231" t="s">
        <v>4136</v>
      </c>
      <c r="L3604" s="232">
        <v>0</v>
      </c>
      <c r="M3604" s="233">
        <v>0</v>
      </c>
      <c r="N3604" s="130"/>
      <c r="O3604" s="131"/>
      <c r="P3604" s="131"/>
      <c r="Q3604" s="131"/>
      <c r="R3604" s="131"/>
      <c r="S3604" s="131"/>
      <c r="T3604" s="132" t="str">
        <f t="shared" si="2764"/>
        <v>OK</v>
      </c>
      <c r="U3604" s="138"/>
      <c r="V3604" s="138"/>
      <c r="W3604" s="139"/>
      <c r="X3604" s="139"/>
      <c r="Y3604" s="132" t="str">
        <f t="shared" si="2735"/>
        <v>OK</v>
      </c>
      <c r="Z3604" s="210"/>
      <c r="AA3604" s="204"/>
      <c r="AB3604" s="202"/>
      <c r="AC3604" s="202"/>
      <c r="AD3604" s="202"/>
      <c r="AE3604" s="202"/>
      <c r="AF3604" s="202"/>
      <c r="AG3604" s="132" t="str">
        <f t="shared" si="2736"/>
        <v>OK</v>
      </c>
      <c r="AH3604" s="138"/>
      <c r="AI3604" s="138"/>
      <c r="AJ3604" s="139"/>
      <c r="AK3604" s="139"/>
      <c r="AL3604" s="132" t="str">
        <f t="shared" si="2737"/>
        <v>OK</v>
      </c>
      <c r="AM3604" s="140"/>
      <c r="AN3604" s="119">
        <f t="shared" si="2738"/>
        <v>0</v>
      </c>
      <c r="AO3604" s="120">
        <f t="shared" si="2739"/>
        <v>0</v>
      </c>
      <c r="AP3604" s="39">
        <f t="shared" si="2761"/>
        <v>0</v>
      </c>
      <c r="AQ3604" s="141">
        <f t="shared" si="2762"/>
        <v>0</v>
      </c>
      <c r="AR3604" s="142">
        <f t="shared" si="2742"/>
        <v>0</v>
      </c>
      <c r="AS3604" s="143" t="e">
        <f t="shared" si="2756"/>
        <v>#DIV/0!</v>
      </c>
      <c r="AT3604" s="144">
        <f t="shared" si="2763"/>
        <v>0</v>
      </c>
      <c r="AU3604" s="141">
        <f t="shared" si="2757"/>
        <v>0</v>
      </c>
      <c r="AV3604" s="142">
        <f t="shared" si="2744"/>
        <v>0</v>
      </c>
      <c r="AW3604" s="143" t="e">
        <f t="shared" si="2758"/>
        <v>#DIV/0!</v>
      </c>
      <c r="AY3604" s="146" t="str">
        <f t="shared" si="2760"/>
        <v>43.22</v>
      </c>
      <c r="AZ3604" s="1403" t="b">
        <f>COUNTIF('[1]Codes SEC'!$B$2:$B$250,Ministres!AY3604)&gt;0</f>
        <v>1</v>
      </c>
    </row>
    <row r="3605" spans="1:64" ht="35.1" customHeight="1" x14ac:dyDescent="0.25">
      <c r="A3605" s="15" t="s">
        <v>3501</v>
      </c>
      <c r="B3605" s="225">
        <v>17</v>
      </c>
      <c r="C3605" s="122" t="s">
        <v>1280</v>
      </c>
      <c r="D3605" s="123">
        <v>1000</v>
      </c>
      <c r="E3605" s="226"/>
      <c r="F3605" s="122">
        <v>12</v>
      </c>
      <c r="G3605" s="126">
        <v>3</v>
      </c>
      <c r="H3605" s="35" t="str">
        <f t="shared" si="2765"/>
        <v>094</v>
      </c>
      <c r="I3605" s="36">
        <v>84340000</v>
      </c>
      <c r="J3605" s="37" t="s">
        <v>4137</v>
      </c>
      <c r="K3605" s="244" t="s">
        <v>4138</v>
      </c>
      <c r="L3605" s="128">
        <v>83</v>
      </c>
      <c r="M3605" s="129">
        <v>84</v>
      </c>
      <c r="N3605" s="130"/>
      <c r="O3605" s="131"/>
      <c r="P3605" s="131"/>
      <c r="Q3605" s="131"/>
      <c r="R3605" s="131"/>
      <c r="S3605" s="131"/>
      <c r="T3605" s="132" t="str">
        <f t="shared" si="2764"/>
        <v>OK</v>
      </c>
      <c r="U3605" s="138"/>
      <c r="V3605" s="138"/>
      <c r="W3605" s="139"/>
      <c r="X3605" s="139"/>
      <c r="Y3605" s="132" t="str">
        <f t="shared" si="2735"/>
        <v>OK</v>
      </c>
      <c r="Z3605" s="210"/>
      <c r="AA3605" s="204"/>
      <c r="AB3605" s="202"/>
      <c r="AC3605" s="202"/>
      <c r="AD3605" s="202"/>
      <c r="AE3605" s="202"/>
      <c r="AF3605" s="202"/>
      <c r="AG3605" s="132" t="str">
        <f t="shared" si="2736"/>
        <v>OK</v>
      </c>
      <c r="AH3605" s="138"/>
      <c r="AI3605" s="138"/>
      <c r="AJ3605" s="139"/>
      <c r="AK3605" s="139"/>
      <c r="AL3605" s="132" t="str">
        <f t="shared" si="2737"/>
        <v>OK</v>
      </c>
      <c r="AM3605" s="140"/>
      <c r="AN3605" s="119">
        <f t="shared" si="2738"/>
        <v>83</v>
      </c>
      <c r="AO3605" s="120">
        <f t="shared" si="2739"/>
        <v>84</v>
      </c>
      <c r="AP3605" s="39">
        <f t="shared" si="2761"/>
        <v>83</v>
      </c>
      <c r="AQ3605" s="141">
        <f t="shared" si="2762"/>
        <v>83</v>
      </c>
      <c r="AR3605" s="142">
        <f t="shared" si="2742"/>
        <v>0</v>
      </c>
      <c r="AS3605" s="143">
        <f t="shared" si="2756"/>
        <v>0</v>
      </c>
      <c r="AT3605" s="144">
        <f t="shared" si="2763"/>
        <v>84</v>
      </c>
      <c r="AU3605" s="141">
        <f t="shared" si="2757"/>
        <v>84</v>
      </c>
      <c r="AV3605" s="142">
        <f t="shared" si="2744"/>
        <v>0</v>
      </c>
      <c r="AW3605" s="143">
        <f t="shared" si="2758"/>
        <v>0</v>
      </c>
      <c r="AY3605" s="146" t="str">
        <f t="shared" si="2760"/>
        <v>43.40</v>
      </c>
      <c r="AZ3605" s="1403" t="b">
        <f>COUNTIF('[1]Codes SEC'!$B$2:$B$250,Ministres!AY3605)&gt;0</f>
        <v>1</v>
      </c>
    </row>
    <row r="3606" spans="1:64" ht="35.1" customHeight="1" x14ac:dyDescent="0.25">
      <c r="A3606" s="15" t="s">
        <v>3501</v>
      </c>
      <c r="B3606" s="225" t="s">
        <v>2572</v>
      </c>
      <c r="C3606" s="122" t="s">
        <v>1280</v>
      </c>
      <c r="D3606" s="123">
        <v>1000</v>
      </c>
      <c r="E3606" s="226"/>
      <c r="F3606" s="122" t="s">
        <v>187</v>
      </c>
      <c r="G3606" s="227"/>
      <c r="H3606" s="228" t="str">
        <f t="shared" si="2765"/>
        <v>094</v>
      </c>
      <c r="I3606" s="229">
        <v>84340000</v>
      </c>
      <c r="J3606" s="230" t="s">
        <v>4139</v>
      </c>
      <c r="K3606" s="231" t="s">
        <v>4140</v>
      </c>
      <c r="L3606" s="232">
        <v>0</v>
      </c>
      <c r="M3606" s="233">
        <v>0</v>
      </c>
      <c r="N3606" s="130"/>
      <c r="O3606" s="131"/>
      <c r="P3606" s="131"/>
      <c r="Q3606" s="131"/>
      <c r="R3606" s="131"/>
      <c r="S3606" s="131"/>
      <c r="T3606" s="132" t="str">
        <f t="shared" si="2764"/>
        <v>OK</v>
      </c>
      <c r="U3606" s="138"/>
      <c r="V3606" s="138"/>
      <c r="W3606" s="139"/>
      <c r="X3606" s="139"/>
      <c r="Y3606" s="132" t="str">
        <f t="shared" si="2735"/>
        <v>OK</v>
      </c>
      <c r="Z3606" s="210"/>
      <c r="AA3606" s="204"/>
      <c r="AB3606" s="202"/>
      <c r="AC3606" s="202"/>
      <c r="AD3606" s="202"/>
      <c r="AE3606" s="202"/>
      <c r="AF3606" s="202"/>
      <c r="AG3606" s="132" t="str">
        <f t="shared" si="2736"/>
        <v>OK</v>
      </c>
      <c r="AH3606" s="138"/>
      <c r="AI3606" s="138"/>
      <c r="AJ3606" s="139"/>
      <c r="AK3606" s="139"/>
      <c r="AL3606" s="132" t="str">
        <f t="shared" si="2737"/>
        <v>OK</v>
      </c>
      <c r="AM3606" s="140"/>
      <c r="AN3606" s="119">
        <f t="shared" si="2738"/>
        <v>0</v>
      </c>
      <c r="AO3606" s="120">
        <f t="shared" si="2739"/>
        <v>0</v>
      </c>
      <c r="AP3606" s="39">
        <f t="shared" si="2761"/>
        <v>0</v>
      </c>
      <c r="AQ3606" s="141">
        <f t="shared" si="2762"/>
        <v>0</v>
      </c>
      <c r="AR3606" s="142">
        <f t="shared" si="2742"/>
        <v>0</v>
      </c>
      <c r="AS3606" s="143" t="e">
        <f t="shared" si="2756"/>
        <v>#DIV/0!</v>
      </c>
      <c r="AT3606" s="144">
        <f t="shared" si="2763"/>
        <v>0</v>
      </c>
      <c r="AU3606" s="141">
        <f t="shared" si="2757"/>
        <v>0</v>
      </c>
      <c r="AV3606" s="142">
        <f t="shared" si="2744"/>
        <v>0</v>
      </c>
      <c r="AW3606" s="143" t="e">
        <f t="shared" si="2758"/>
        <v>#DIV/0!</v>
      </c>
      <c r="AY3606" s="146" t="str">
        <f t="shared" si="2760"/>
        <v>43.40</v>
      </c>
      <c r="AZ3606" s="1403" t="b">
        <f>COUNTIF('[1]Codes SEC'!$B$2:$B$250,Ministres!AY3606)&gt;0</f>
        <v>1</v>
      </c>
    </row>
    <row r="3607" spans="1:64" ht="35.1" customHeight="1" x14ac:dyDescent="0.25">
      <c r="A3607" s="15" t="s">
        <v>3501</v>
      </c>
      <c r="B3607" s="225" t="s">
        <v>2572</v>
      </c>
      <c r="C3607" s="122" t="s">
        <v>1280</v>
      </c>
      <c r="D3607" s="123">
        <v>1000</v>
      </c>
      <c r="E3607" s="226"/>
      <c r="F3607" s="122" t="s">
        <v>187</v>
      </c>
      <c r="G3607" s="227"/>
      <c r="H3607" s="228" t="str">
        <f t="shared" si="2765"/>
        <v>094</v>
      </c>
      <c r="I3607" s="229">
        <v>84340000</v>
      </c>
      <c r="J3607" s="230" t="s">
        <v>4141</v>
      </c>
      <c r="K3607" s="231" t="s">
        <v>4142</v>
      </c>
      <c r="L3607" s="232">
        <v>30</v>
      </c>
      <c r="M3607" s="233">
        <v>30</v>
      </c>
      <c r="N3607" s="130"/>
      <c r="O3607" s="131"/>
      <c r="P3607" s="131"/>
      <c r="Q3607" s="131"/>
      <c r="R3607" s="131"/>
      <c r="S3607" s="131"/>
      <c r="T3607" s="132" t="str">
        <f t="shared" si="2764"/>
        <v>OK</v>
      </c>
      <c r="U3607" s="138"/>
      <c r="V3607" s="138"/>
      <c r="W3607" s="139"/>
      <c r="X3607" s="139"/>
      <c r="Y3607" s="132" t="str">
        <f t="shared" si="2735"/>
        <v>OK</v>
      </c>
      <c r="Z3607" s="210"/>
      <c r="AA3607" s="204"/>
      <c r="AB3607" s="202"/>
      <c r="AC3607" s="202"/>
      <c r="AD3607" s="202"/>
      <c r="AE3607" s="202"/>
      <c r="AF3607" s="202"/>
      <c r="AG3607" s="132" t="str">
        <f t="shared" si="2736"/>
        <v>OK</v>
      </c>
      <c r="AH3607" s="138"/>
      <c r="AI3607" s="138"/>
      <c r="AJ3607" s="139"/>
      <c r="AK3607" s="139"/>
      <c r="AL3607" s="132" t="str">
        <f t="shared" si="2737"/>
        <v>OK</v>
      </c>
      <c r="AM3607" s="140"/>
      <c r="AN3607" s="119">
        <f t="shared" si="2738"/>
        <v>30</v>
      </c>
      <c r="AO3607" s="120">
        <f t="shared" si="2739"/>
        <v>30</v>
      </c>
      <c r="AP3607" s="39">
        <f t="shared" si="2761"/>
        <v>30</v>
      </c>
      <c r="AQ3607" s="141">
        <f t="shared" si="2762"/>
        <v>30</v>
      </c>
      <c r="AR3607" s="142">
        <f t="shared" si="2742"/>
        <v>0</v>
      </c>
      <c r="AS3607" s="143">
        <f t="shared" si="2756"/>
        <v>0</v>
      </c>
      <c r="AT3607" s="144">
        <f t="shared" si="2763"/>
        <v>30</v>
      </c>
      <c r="AU3607" s="141">
        <f t="shared" si="2757"/>
        <v>30</v>
      </c>
      <c r="AV3607" s="142">
        <f t="shared" si="2744"/>
        <v>0</v>
      </c>
      <c r="AW3607" s="143">
        <f t="shared" si="2758"/>
        <v>0</v>
      </c>
      <c r="AY3607" s="146" t="str">
        <f t="shared" si="2760"/>
        <v>43.40</v>
      </c>
      <c r="AZ3607" s="1403" t="b">
        <f>COUNTIF('[1]Codes SEC'!$B$2:$B$250,Ministres!AY3607)&gt;0</f>
        <v>1</v>
      </c>
    </row>
    <row r="3608" spans="1:64" ht="35.1" customHeight="1" x14ac:dyDescent="0.25">
      <c r="A3608" s="15" t="s">
        <v>3501</v>
      </c>
      <c r="B3608" s="225">
        <v>17</v>
      </c>
      <c r="C3608" s="122" t="s">
        <v>1280</v>
      </c>
      <c r="D3608" s="123">
        <v>1000</v>
      </c>
      <c r="E3608" s="226"/>
      <c r="F3608" s="122">
        <v>12</v>
      </c>
      <c r="G3608" s="227"/>
      <c r="H3608" s="228" t="str">
        <f t="shared" si="2765"/>
        <v>094</v>
      </c>
      <c r="I3608" s="229">
        <v>84340000</v>
      </c>
      <c r="J3608" s="230" t="s">
        <v>4143</v>
      </c>
      <c r="K3608" s="231" t="s">
        <v>4144</v>
      </c>
      <c r="L3608" s="232">
        <v>0</v>
      </c>
      <c r="M3608" s="233">
        <v>165</v>
      </c>
      <c r="N3608" s="130"/>
      <c r="O3608" s="131"/>
      <c r="P3608" s="131"/>
      <c r="Q3608" s="131"/>
      <c r="R3608" s="131"/>
      <c r="S3608" s="131"/>
      <c r="T3608" s="132" t="str">
        <f t="shared" si="2764"/>
        <v>OK</v>
      </c>
      <c r="U3608" s="138"/>
      <c r="V3608" s="138"/>
      <c r="W3608" s="139"/>
      <c r="X3608" s="139"/>
      <c r="Y3608" s="132" t="str">
        <f t="shared" si="2735"/>
        <v>OK</v>
      </c>
      <c r="Z3608" s="210"/>
      <c r="AA3608" s="204"/>
      <c r="AB3608" s="202"/>
      <c r="AC3608" s="202"/>
      <c r="AD3608" s="202"/>
      <c r="AE3608" s="202"/>
      <c r="AF3608" s="202"/>
      <c r="AG3608" s="132" t="str">
        <f t="shared" si="2736"/>
        <v>OK</v>
      </c>
      <c r="AH3608" s="138"/>
      <c r="AI3608" s="138"/>
      <c r="AJ3608" s="139"/>
      <c r="AK3608" s="139"/>
      <c r="AL3608" s="132" t="str">
        <f t="shared" si="2737"/>
        <v>OK</v>
      </c>
      <c r="AM3608" s="140"/>
      <c r="AN3608" s="119">
        <f t="shared" si="2738"/>
        <v>0</v>
      </c>
      <c r="AO3608" s="120">
        <f t="shared" si="2739"/>
        <v>165</v>
      </c>
      <c r="AP3608" s="39">
        <f t="shared" si="2761"/>
        <v>0</v>
      </c>
      <c r="AQ3608" s="141">
        <f t="shared" si="2762"/>
        <v>0</v>
      </c>
      <c r="AR3608" s="142">
        <f t="shared" si="2742"/>
        <v>0</v>
      </c>
      <c r="AS3608" s="143" t="e">
        <f t="shared" si="2756"/>
        <v>#DIV/0!</v>
      </c>
      <c r="AT3608" s="144">
        <f t="shared" si="2763"/>
        <v>165</v>
      </c>
      <c r="AU3608" s="141">
        <f t="shared" si="2757"/>
        <v>165</v>
      </c>
      <c r="AV3608" s="142">
        <f t="shared" si="2744"/>
        <v>0</v>
      </c>
      <c r="AW3608" s="143">
        <f t="shared" si="2758"/>
        <v>0</v>
      </c>
      <c r="AY3608" s="146" t="str">
        <f t="shared" si="2760"/>
        <v>43.40</v>
      </c>
      <c r="AZ3608" s="1403" t="b">
        <f>COUNTIF('[1]Codes SEC'!$B$2:$B$250,Ministres!AY3608)&gt;0</f>
        <v>1</v>
      </c>
    </row>
    <row r="3609" spans="1:64" ht="35.1" customHeight="1" x14ac:dyDescent="0.25">
      <c r="A3609" s="15" t="s">
        <v>3501</v>
      </c>
      <c r="B3609" s="225">
        <v>17</v>
      </c>
      <c r="C3609" s="122" t="s">
        <v>1280</v>
      </c>
      <c r="D3609" s="123">
        <v>1000</v>
      </c>
      <c r="E3609" s="226"/>
      <c r="F3609" s="122">
        <v>12</v>
      </c>
      <c r="G3609" s="126">
        <v>3</v>
      </c>
      <c r="H3609" s="35" t="str">
        <f t="shared" si="2765"/>
        <v>094</v>
      </c>
      <c r="I3609" s="36" t="s">
        <v>1181</v>
      </c>
      <c r="J3609" s="37" t="s">
        <v>4145</v>
      </c>
      <c r="K3609" s="244" t="s">
        <v>4146</v>
      </c>
      <c r="L3609" s="232">
        <v>961</v>
      </c>
      <c r="M3609" s="233">
        <v>961</v>
      </c>
      <c r="N3609" s="130"/>
      <c r="O3609" s="131"/>
      <c r="P3609" s="131"/>
      <c r="Q3609" s="131"/>
      <c r="R3609" s="131"/>
      <c r="S3609" s="131"/>
      <c r="T3609" s="132" t="str">
        <f t="shared" si="2734"/>
        <v>OK</v>
      </c>
      <c r="U3609" s="138"/>
      <c r="V3609" s="138"/>
      <c r="W3609" s="139"/>
      <c r="X3609" s="139"/>
      <c r="Y3609" s="132" t="str">
        <f t="shared" si="2735"/>
        <v>OK</v>
      </c>
      <c r="Z3609" s="210"/>
      <c r="AA3609" s="204"/>
      <c r="AB3609" s="202"/>
      <c r="AC3609" s="202"/>
      <c r="AD3609" s="202"/>
      <c r="AE3609" s="202"/>
      <c r="AF3609" s="202"/>
      <c r="AG3609" s="132" t="str">
        <f t="shared" si="2736"/>
        <v>OK</v>
      </c>
      <c r="AH3609" s="138"/>
      <c r="AI3609" s="138"/>
      <c r="AJ3609" s="139"/>
      <c r="AK3609" s="139"/>
      <c r="AL3609" s="132" t="str">
        <f t="shared" si="2737"/>
        <v>OK</v>
      </c>
      <c r="AM3609" s="140"/>
      <c r="AN3609" s="119">
        <f t="shared" si="2738"/>
        <v>961</v>
      </c>
      <c r="AO3609" s="120">
        <f t="shared" si="2739"/>
        <v>961</v>
      </c>
      <c r="AP3609" s="39">
        <f t="shared" si="2761"/>
        <v>961</v>
      </c>
      <c r="AQ3609" s="141">
        <f t="shared" si="2762"/>
        <v>961</v>
      </c>
      <c r="AR3609" s="142">
        <f t="shared" si="2742"/>
        <v>0</v>
      </c>
      <c r="AS3609" s="143">
        <f t="shared" si="2756"/>
        <v>0</v>
      </c>
      <c r="AT3609" s="144">
        <f t="shared" si="2763"/>
        <v>961</v>
      </c>
      <c r="AU3609" s="141">
        <f t="shared" si="2757"/>
        <v>961</v>
      </c>
      <c r="AV3609" s="142">
        <f t="shared" si="2744"/>
        <v>0</v>
      </c>
      <c r="AW3609" s="143">
        <f t="shared" si="2758"/>
        <v>0</v>
      </c>
      <c r="AY3609" s="146" t="str">
        <f t="shared" si="2760"/>
        <v>43.52</v>
      </c>
      <c r="AZ3609" s="1403" t="b">
        <f>COUNTIF('[1]Codes SEC'!$B$2:$B$250,Ministres!AY3609)&gt;0</f>
        <v>1</v>
      </c>
    </row>
    <row r="3610" spans="1:64" ht="35.1" customHeight="1" x14ac:dyDescent="0.25">
      <c r="A3610" s="15" t="s">
        <v>3501</v>
      </c>
      <c r="B3610" s="225">
        <v>17</v>
      </c>
      <c r="C3610" s="122" t="s">
        <v>1280</v>
      </c>
      <c r="D3610" s="123">
        <v>1000</v>
      </c>
      <c r="E3610" s="226"/>
      <c r="F3610" s="122">
        <v>1</v>
      </c>
      <c r="G3610" s="126">
        <v>3</v>
      </c>
      <c r="H3610" s="35" t="str">
        <f t="shared" si="2765"/>
        <v>094</v>
      </c>
      <c r="I3610" s="36" t="s">
        <v>1181</v>
      </c>
      <c r="J3610" s="37" t="s">
        <v>4147</v>
      </c>
      <c r="K3610" s="244" t="s">
        <v>4148</v>
      </c>
      <c r="L3610" s="232">
        <v>3223</v>
      </c>
      <c r="M3610" s="233">
        <v>3427</v>
      </c>
      <c r="N3610" s="130"/>
      <c r="O3610" s="131"/>
      <c r="P3610" s="131"/>
      <c r="Q3610" s="131"/>
      <c r="R3610" s="131"/>
      <c r="S3610" s="131"/>
      <c r="T3610" s="132" t="str">
        <f>IF(SUM(N3610:S3610)=U3610,"OK",SUM(N3610:S3610)-U3610)</f>
        <v>OK</v>
      </c>
      <c r="U3610" s="138"/>
      <c r="V3610" s="138"/>
      <c r="W3610" s="139"/>
      <c r="X3610" s="139"/>
      <c r="Y3610" s="132" t="str">
        <f>IF(SUM(W3610:X3610)=Z3610,"OK",SUM(W3610:X3610)-Z3610)</f>
        <v>OK</v>
      </c>
      <c r="Z3610" s="210"/>
      <c r="AA3610" s="204"/>
      <c r="AB3610" s="202"/>
      <c r="AC3610" s="202"/>
      <c r="AD3610" s="202"/>
      <c r="AE3610" s="202"/>
      <c r="AF3610" s="202"/>
      <c r="AG3610" s="132" t="str">
        <f>IF(SUM(AA3610:AF3610)=AH3610,"OK",SUM(AA3610:AF3610)-AH3610)</f>
        <v>OK</v>
      </c>
      <c r="AH3610" s="138"/>
      <c r="AI3610" s="138"/>
      <c r="AJ3610" s="139"/>
      <c r="AK3610" s="139"/>
      <c r="AL3610" s="132" t="str">
        <f>IF(SUM(AJ3610:AK3610)=AM3610,"OK",SUM(AJ3610:AK3610)-AM3610)</f>
        <v>OK</v>
      </c>
      <c r="AM3610" s="140"/>
      <c r="AN3610" s="119">
        <f>L3610+U3610+V3610+Z3610</f>
        <v>3223</v>
      </c>
      <c r="AO3610" s="120">
        <f>M3610+AH3610+AI3610+AM3610</f>
        <v>3427</v>
      </c>
      <c r="AP3610" s="39">
        <f>L3610</f>
        <v>3223</v>
      </c>
      <c r="AQ3610" s="141">
        <f>AN3610</f>
        <v>3223</v>
      </c>
      <c r="AR3610" s="142">
        <f>AQ3610-AP3610</f>
        <v>0</v>
      </c>
      <c r="AS3610" s="143">
        <f>AR3610/AP3610</f>
        <v>0</v>
      </c>
      <c r="AT3610" s="144">
        <f>M3610</f>
        <v>3427</v>
      </c>
      <c r="AU3610" s="141">
        <f>AO3610</f>
        <v>3427</v>
      </c>
      <c r="AV3610" s="142">
        <f>AU3610-AT3610</f>
        <v>0</v>
      </c>
      <c r="AW3610" s="143">
        <f>AV3610/AT3610</f>
        <v>0</v>
      </c>
      <c r="AY3610" s="146" t="str">
        <f t="shared" si="2760"/>
        <v>43.52</v>
      </c>
      <c r="AZ3610" s="1403" t="b">
        <f>COUNTIF('[1]Codes SEC'!$B$2:$B$250,Ministres!AY3610)&gt;0</f>
        <v>1</v>
      </c>
    </row>
    <row r="3611" spans="1:64" ht="35.1" customHeight="1" x14ac:dyDescent="0.25">
      <c r="A3611" s="15" t="s">
        <v>3501</v>
      </c>
      <c r="B3611" s="225">
        <v>17</v>
      </c>
      <c r="C3611" s="122" t="s">
        <v>1280</v>
      </c>
      <c r="D3611" s="123">
        <v>1000</v>
      </c>
      <c r="E3611" s="226"/>
      <c r="F3611" s="122">
        <v>1</v>
      </c>
      <c r="G3611" s="126">
        <v>3</v>
      </c>
      <c r="H3611" s="35" t="str">
        <f t="shared" si="2765"/>
        <v>094</v>
      </c>
      <c r="I3611" s="36" t="s">
        <v>1181</v>
      </c>
      <c r="J3611" s="37" t="s">
        <v>4149</v>
      </c>
      <c r="K3611" s="244" t="s">
        <v>4150</v>
      </c>
      <c r="L3611" s="232">
        <v>4894</v>
      </c>
      <c r="M3611" s="233">
        <v>4859</v>
      </c>
      <c r="N3611" s="130"/>
      <c r="O3611" s="131"/>
      <c r="P3611" s="131"/>
      <c r="Q3611" s="131"/>
      <c r="R3611" s="131"/>
      <c r="S3611" s="131"/>
      <c r="T3611" s="132" t="str">
        <f t="shared" si="2734"/>
        <v>OK</v>
      </c>
      <c r="U3611" s="138"/>
      <c r="V3611" s="138"/>
      <c r="W3611" s="139"/>
      <c r="X3611" s="139"/>
      <c r="Y3611" s="132" t="str">
        <f t="shared" si="2735"/>
        <v>OK</v>
      </c>
      <c r="Z3611" s="210"/>
      <c r="AA3611" s="204"/>
      <c r="AB3611" s="202"/>
      <c r="AC3611" s="202"/>
      <c r="AD3611" s="202"/>
      <c r="AE3611" s="202"/>
      <c r="AF3611" s="202"/>
      <c r="AG3611" s="132" t="str">
        <f t="shared" si="2736"/>
        <v>OK</v>
      </c>
      <c r="AH3611" s="138"/>
      <c r="AI3611" s="138"/>
      <c r="AJ3611" s="139"/>
      <c r="AK3611" s="139"/>
      <c r="AL3611" s="132" t="str">
        <f t="shared" si="2737"/>
        <v>OK</v>
      </c>
      <c r="AM3611" s="140"/>
      <c r="AN3611" s="119">
        <f t="shared" si="2738"/>
        <v>4894</v>
      </c>
      <c r="AO3611" s="120">
        <f t="shared" si="2739"/>
        <v>4859</v>
      </c>
      <c r="AP3611" s="39">
        <f t="shared" si="2761"/>
        <v>4894</v>
      </c>
      <c r="AQ3611" s="141">
        <f t="shared" si="2762"/>
        <v>4894</v>
      </c>
      <c r="AR3611" s="142">
        <f t="shared" si="2742"/>
        <v>0</v>
      </c>
      <c r="AS3611" s="143">
        <f t="shared" ref="AS3611:AS3626" si="2766">AR3611/AP3611</f>
        <v>0</v>
      </c>
      <c r="AT3611" s="144">
        <f t="shared" si="2763"/>
        <v>4859</v>
      </c>
      <c r="AU3611" s="141">
        <f t="shared" ref="AU3611:AU3626" si="2767">AO3611</f>
        <v>4859</v>
      </c>
      <c r="AV3611" s="142">
        <f t="shared" si="2744"/>
        <v>0</v>
      </c>
      <c r="AW3611" s="143">
        <f t="shared" ref="AW3611:AW3626" si="2768">AV3611/AT3611</f>
        <v>0</v>
      </c>
      <c r="AY3611" s="146" t="str">
        <f t="shared" si="2760"/>
        <v>43.52</v>
      </c>
      <c r="AZ3611" s="1403" t="b">
        <f>COUNTIF('[1]Codes SEC'!$B$2:$B$250,Ministres!AY3611)&gt;0</f>
        <v>1</v>
      </c>
    </row>
    <row r="3612" spans="1:64" ht="35.1" customHeight="1" x14ac:dyDescent="0.25">
      <c r="A3612" s="15" t="s">
        <v>3501</v>
      </c>
      <c r="B3612" s="225">
        <v>17</v>
      </c>
      <c r="C3612" s="122" t="s">
        <v>1280</v>
      </c>
      <c r="D3612" s="123">
        <v>1000</v>
      </c>
      <c r="E3612" s="226"/>
      <c r="F3612" s="122">
        <v>1</v>
      </c>
      <c r="G3612" s="126">
        <v>3</v>
      </c>
      <c r="H3612" s="35" t="str">
        <f t="shared" si="2765"/>
        <v>094</v>
      </c>
      <c r="I3612" s="36" t="s">
        <v>1181</v>
      </c>
      <c r="J3612" s="37" t="s">
        <v>4151</v>
      </c>
      <c r="K3612" s="244" t="s">
        <v>4152</v>
      </c>
      <c r="L3612" s="232">
        <v>3417</v>
      </c>
      <c r="M3612" s="233">
        <v>3460</v>
      </c>
      <c r="N3612" s="130"/>
      <c r="O3612" s="131"/>
      <c r="P3612" s="131"/>
      <c r="Q3612" s="131"/>
      <c r="R3612" s="131"/>
      <c r="S3612" s="131"/>
      <c r="T3612" s="132" t="str">
        <f t="shared" si="2734"/>
        <v>OK</v>
      </c>
      <c r="U3612" s="138"/>
      <c r="V3612" s="138"/>
      <c r="W3612" s="139"/>
      <c r="X3612" s="139"/>
      <c r="Y3612" s="132" t="str">
        <f t="shared" si="2735"/>
        <v>OK</v>
      </c>
      <c r="Z3612" s="210"/>
      <c r="AA3612" s="204"/>
      <c r="AB3612" s="202"/>
      <c r="AC3612" s="202"/>
      <c r="AD3612" s="202"/>
      <c r="AE3612" s="202"/>
      <c r="AF3612" s="202"/>
      <c r="AG3612" s="132" t="str">
        <f t="shared" si="2736"/>
        <v>OK</v>
      </c>
      <c r="AH3612" s="138"/>
      <c r="AI3612" s="138"/>
      <c r="AJ3612" s="139"/>
      <c r="AK3612" s="139"/>
      <c r="AL3612" s="132" t="str">
        <f t="shared" si="2737"/>
        <v>OK</v>
      </c>
      <c r="AM3612" s="140"/>
      <c r="AN3612" s="119">
        <f t="shared" si="2738"/>
        <v>3417</v>
      </c>
      <c r="AO3612" s="120">
        <f t="shared" si="2739"/>
        <v>3460</v>
      </c>
      <c r="AP3612" s="39">
        <f t="shared" si="2761"/>
        <v>3417</v>
      </c>
      <c r="AQ3612" s="141">
        <f t="shared" si="2762"/>
        <v>3417</v>
      </c>
      <c r="AR3612" s="142">
        <f t="shared" si="2742"/>
        <v>0</v>
      </c>
      <c r="AS3612" s="143">
        <f t="shared" si="2766"/>
        <v>0</v>
      </c>
      <c r="AT3612" s="144">
        <f t="shared" si="2763"/>
        <v>3460</v>
      </c>
      <c r="AU3612" s="141">
        <f t="shared" si="2767"/>
        <v>3460</v>
      </c>
      <c r="AV3612" s="142">
        <f t="shared" si="2744"/>
        <v>0</v>
      </c>
      <c r="AW3612" s="143">
        <f t="shared" si="2768"/>
        <v>0</v>
      </c>
      <c r="AY3612" s="146" t="str">
        <f t="shared" si="2760"/>
        <v>43.52</v>
      </c>
      <c r="AZ3612" s="1403" t="b">
        <f>COUNTIF('[1]Codes SEC'!$B$2:$B$250,Ministres!AY3612)&gt;0</f>
        <v>1</v>
      </c>
    </row>
    <row r="3613" spans="1:64" ht="35.1" customHeight="1" x14ac:dyDescent="0.25">
      <c r="A3613" s="15" t="s">
        <v>3501</v>
      </c>
      <c r="B3613" s="225">
        <v>17</v>
      </c>
      <c r="C3613" s="122" t="s">
        <v>1280</v>
      </c>
      <c r="D3613" s="123">
        <v>1000</v>
      </c>
      <c r="E3613" s="226"/>
      <c r="F3613" s="122">
        <v>16</v>
      </c>
      <c r="G3613" s="126">
        <v>3</v>
      </c>
      <c r="H3613" s="35" t="str">
        <f t="shared" si="2765"/>
        <v>094</v>
      </c>
      <c r="I3613" s="36" t="s">
        <v>1181</v>
      </c>
      <c r="J3613" s="37" t="s">
        <v>4153</v>
      </c>
      <c r="K3613" s="244" t="s">
        <v>4154</v>
      </c>
      <c r="L3613" s="232">
        <v>908</v>
      </c>
      <c r="M3613" s="233">
        <v>960</v>
      </c>
      <c r="N3613" s="130"/>
      <c r="O3613" s="131"/>
      <c r="P3613" s="131"/>
      <c r="Q3613" s="131"/>
      <c r="R3613" s="131"/>
      <c r="S3613" s="131"/>
      <c r="T3613" s="132" t="str">
        <f t="shared" si="2734"/>
        <v>OK</v>
      </c>
      <c r="U3613" s="138"/>
      <c r="V3613" s="138"/>
      <c r="W3613" s="139"/>
      <c r="X3613" s="139"/>
      <c r="Y3613" s="132" t="str">
        <f t="shared" si="2735"/>
        <v>OK</v>
      </c>
      <c r="Z3613" s="210"/>
      <c r="AA3613" s="204"/>
      <c r="AB3613" s="202"/>
      <c r="AC3613" s="202"/>
      <c r="AD3613" s="202"/>
      <c r="AE3613" s="202"/>
      <c r="AF3613" s="202"/>
      <c r="AG3613" s="132" t="str">
        <f t="shared" si="2736"/>
        <v>OK</v>
      </c>
      <c r="AH3613" s="138"/>
      <c r="AI3613" s="138"/>
      <c r="AJ3613" s="139"/>
      <c r="AK3613" s="139"/>
      <c r="AL3613" s="132" t="str">
        <f t="shared" si="2737"/>
        <v>OK</v>
      </c>
      <c r="AM3613" s="140"/>
      <c r="AN3613" s="119">
        <f t="shared" si="2738"/>
        <v>908</v>
      </c>
      <c r="AO3613" s="120">
        <f t="shared" si="2739"/>
        <v>960</v>
      </c>
      <c r="AP3613" s="39">
        <f t="shared" si="2761"/>
        <v>908</v>
      </c>
      <c r="AQ3613" s="141">
        <f t="shared" si="2762"/>
        <v>908</v>
      </c>
      <c r="AR3613" s="142">
        <f t="shared" si="2742"/>
        <v>0</v>
      </c>
      <c r="AS3613" s="143">
        <f t="shared" si="2766"/>
        <v>0</v>
      </c>
      <c r="AT3613" s="144">
        <f t="shared" si="2763"/>
        <v>960</v>
      </c>
      <c r="AU3613" s="141">
        <f t="shared" si="2767"/>
        <v>960</v>
      </c>
      <c r="AV3613" s="142">
        <f t="shared" si="2744"/>
        <v>0</v>
      </c>
      <c r="AW3613" s="143">
        <f t="shared" si="2768"/>
        <v>0</v>
      </c>
      <c r="AY3613" s="146" t="str">
        <f t="shared" si="2760"/>
        <v>43.52</v>
      </c>
      <c r="AZ3613" s="1403" t="b">
        <f>COUNTIF('[1]Codes SEC'!$B$2:$B$250,Ministres!AY3613)&gt;0</f>
        <v>1</v>
      </c>
    </row>
    <row r="3614" spans="1:64" s="1421" customFormat="1" ht="35.1" customHeight="1" x14ac:dyDescent="0.25">
      <c r="A3614" s="15" t="s">
        <v>3501</v>
      </c>
      <c r="B3614" s="225">
        <v>17</v>
      </c>
      <c r="C3614" s="122" t="s">
        <v>1280</v>
      </c>
      <c r="D3614" s="123">
        <v>1000</v>
      </c>
      <c r="E3614" s="226"/>
      <c r="F3614" s="122">
        <v>1</v>
      </c>
      <c r="G3614" s="126">
        <v>3</v>
      </c>
      <c r="H3614" s="35" t="str">
        <f t="shared" si="2765"/>
        <v>094</v>
      </c>
      <c r="I3614" s="36" t="s">
        <v>1181</v>
      </c>
      <c r="J3614" s="37" t="s">
        <v>4155</v>
      </c>
      <c r="K3614" s="244" t="s">
        <v>4156</v>
      </c>
      <c r="L3614" s="232">
        <v>282</v>
      </c>
      <c r="M3614" s="233">
        <v>239</v>
      </c>
      <c r="N3614" s="130"/>
      <c r="O3614" s="131"/>
      <c r="P3614" s="131"/>
      <c r="Q3614" s="131"/>
      <c r="R3614" s="131"/>
      <c r="S3614" s="131"/>
      <c r="T3614" s="132" t="str">
        <f t="shared" si="2734"/>
        <v>OK</v>
      </c>
      <c r="U3614" s="138"/>
      <c r="V3614" s="138"/>
      <c r="W3614" s="139"/>
      <c r="X3614" s="139"/>
      <c r="Y3614" s="132" t="str">
        <f t="shared" si="2735"/>
        <v>OK</v>
      </c>
      <c r="Z3614" s="210"/>
      <c r="AA3614" s="204"/>
      <c r="AB3614" s="202"/>
      <c r="AC3614" s="202"/>
      <c r="AD3614" s="202"/>
      <c r="AE3614" s="202"/>
      <c r="AF3614" s="202"/>
      <c r="AG3614" s="132" t="str">
        <f t="shared" si="2736"/>
        <v>OK</v>
      </c>
      <c r="AH3614" s="138"/>
      <c r="AI3614" s="138"/>
      <c r="AJ3614" s="139"/>
      <c r="AK3614" s="139"/>
      <c r="AL3614" s="132" t="str">
        <f t="shared" si="2737"/>
        <v>OK</v>
      </c>
      <c r="AM3614" s="140"/>
      <c r="AN3614" s="119">
        <f t="shared" si="2738"/>
        <v>282</v>
      </c>
      <c r="AO3614" s="120">
        <f t="shared" si="2739"/>
        <v>239</v>
      </c>
      <c r="AP3614" s="39">
        <f t="shared" si="2761"/>
        <v>282</v>
      </c>
      <c r="AQ3614" s="141">
        <f t="shared" si="2762"/>
        <v>282</v>
      </c>
      <c r="AR3614" s="142">
        <f t="shared" si="2742"/>
        <v>0</v>
      </c>
      <c r="AS3614" s="143">
        <f t="shared" si="2766"/>
        <v>0</v>
      </c>
      <c r="AT3614" s="144">
        <f t="shared" si="2763"/>
        <v>239</v>
      </c>
      <c r="AU3614" s="141">
        <f t="shared" si="2767"/>
        <v>239</v>
      </c>
      <c r="AV3614" s="142">
        <f t="shared" si="2744"/>
        <v>0</v>
      </c>
      <c r="AW3614" s="143">
        <f t="shared" si="2768"/>
        <v>0</v>
      </c>
      <c r="AX3614"/>
      <c r="AY3614" s="146" t="str">
        <f t="shared" si="2760"/>
        <v>43.52</v>
      </c>
      <c r="AZ3614" s="1403" t="b">
        <f>COUNTIF('[1]Codes SEC'!$B$2:$B$250,Ministres!AY3614)&gt;0</f>
        <v>1</v>
      </c>
      <c r="BA3614"/>
      <c r="BB3614"/>
      <c r="BC3614"/>
      <c r="BD3614"/>
      <c r="BE3614"/>
      <c r="BF3614"/>
      <c r="BG3614"/>
      <c r="BH3614"/>
      <c r="BI3614"/>
      <c r="BJ3614"/>
      <c r="BK3614"/>
      <c r="BL3614"/>
    </row>
    <row r="3615" spans="1:64" s="197" customFormat="1" ht="35.1" customHeight="1" x14ac:dyDescent="0.25">
      <c r="A3615" s="15" t="s">
        <v>3501</v>
      </c>
      <c r="B3615" s="225">
        <v>17</v>
      </c>
      <c r="C3615" s="122" t="s">
        <v>1280</v>
      </c>
      <c r="D3615" s="123">
        <v>1000</v>
      </c>
      <c r="E3615" s="124"/>
      <c r="F3615" s="125">
        <v>1</v>
      </c>
      <c r="G3615" s="126">
        <v>2</v>
      </c>
      <c r="H3615" s="35" t="str">
        <f t="shared" si="2765"/>
        <v>094</v>
      </c>
      <c r="I3615" s="36" t="s">
        <v>1181</v>
      </c>
      <c r="J3615" s="37" t="s">
        <v>4157</v>
      </c>
      <c r="K3615" s="231" t="s">
        <v>4158</v>
      </c>
      <c r="L3615" s="241">
        <v>144</v>
      </c>
      <c r="M3615" s="242">
        <v>145</v>
      </c>
      <c r="N3615" s="201"/>
      <c r="O3615" s="202"/>
      <c r="P3615" s="202"/>
      <c r="Q3615" s="202"/>
      <c r="R3615" s="202"/>
      <c r="S3615" s="202"/>
      <c r="T3615" s="132" t="str">
        <f>IF(SUM(N3615:S3615)=U3615,"OK",SUM(N3615:S3615)-U3615)</f>
        <v>OK</v>
      </c>
      <c r="U3615" s="138"/>
      <c r="V3615" s="138"/>
      <c r="W3615" s="139"/>
      <c r="X3615" s="139"/>
      <c r="Y3615" s="132" t="str">
        <f>IF(SUM(W3615:X3615)=Z3615,"OK",SUM(W3615:X3615)-Z3615)</f>
        <v>OK</v>
      </c>
      <c r="Z3615" s="210"/>
      <c r="AA3615" s="204"/>
      <c r="AB3615" s="202"/>
      <c r="AC3615" s="202"/>
      <c r="AD3615" s="202"/>
      <c r="AE3615" s="202"/>
      <c r="AF3615" s="202"/>
      <c r="AG3615" s="132" t="str">
        <f>IF(SUM(AA3615:AF3615)=AH3615,"OK",SUM(AA3615:AF3615)-AH3615)</f>
        <v>OK</v>
      </c>
      <c r="AH3615" s="138"/>
      <c r="AI3615" s="138"/>
      <c r="AJ3615" s="139"/>
      <c r="AK3615" s="139"/>
      <c r="AL3615" s="132" t="str">
        <f>IF(SUM(AJ3615:AK3615)=AM3615,"OK",SUM(AJ3615:AK3615)-AM3615)</f>
        <v>OK</v>
      </c>
      <c r="AM3615" s="140"/>
      <c r="AN3615" s="119">
        <f>L3615+U3615+V3615+Z3615</f>
        <v>144</v>
      </c>
      <c r="AO3615" s="120">
        <f>M3615+AH3615+AI3615+AM3615</f>
        <v>145</v>
      </c>
      <c r="AP3615" s="39">
        <f>L3615</f>
        <v>144</v>
      </c>
      <c r="AQ3615" s="141">
        <f>AN3615</f>
        <v>144</v>
      </c>
      <c r="AR3615" s="141">
        <f>AQ3615-AP3615</f>
        <v>0</v>
      </c>
      <c r="AS3615" s="143">
        <f>AR3615/AP3615</f>
        <v>0</v>
      </c>
      <c r="AT3615" s="144">
        <f>M3615</f>
        <v>145</v>
      </c>
      <c r="AU3615" s="141">
        <f>AO3615</f>
        <v>145</v>
      </c>
      <c r="AV3615" s="141">
        <f>AU3615-AT3615</f>
        <v>0</v>
      </c>
      <c r="AW3615" s="143">
        <f>AV3615/AT3615</f>
        <v>0</v>
      </c>
      <c r="AX3615"/>
      <c r="AY3615" s="146" t="str">
        <f t="shared" si="2760"/>
        <v>43.52</v>
      </c>
      <c r="AZ3615" s="1403" t="b">
        <f>COUNTIF('[1]Codes SEC'!$B$2:$B$250,Ministres!AY3615)&gt;0</f>
        <v>1</v>
      </c>
      <c r="BA3615" s="12"/>
      <c r="BB3615" s="12"/>
      <c r="BC3615" s="12"/>
      <c r="BD3615" s="12"/>
      <c r="BE3615" s="12"/>
      <c r="BF3615" s="12"/>
      <c r="BG3615" s="12"/>
      <c r="BH3615" s="12"/>
      <c r="BI3615" s="12"/>
      <c r="BJ3615" s="12"/>
      <c r="BK3615" s="12"/>
      <c r="BL3615" s="12"/>
    </row>
    <row r="3616" spans="1:64" ht="35.1" customHeight="1" x14ac:dyDescent="0.25">
      <c r="A3616" s="15" t="s">
        <v>3501</v>
      </c>
      <c r="B3616" s="225">
        <v>17</v>
      </c>
      <c r="C3616" s="122" t="s">
        <v>1280</v>
      </c>
      <c r="D3616" s="123">
        <v>1000</v>
      </c>
      <c r="E3616" s="226"/>
      <c r="F3616" s="122">
        <v>12</v>
      </c>
      <c r="G3616" s="126">
        <v>3</v>
      </c>
      <c r="H3616" s="35" t="str">
        <f t="shared" si="2765"/>
        <v>094</v>
      </c>
      <c r="I3616" s="36">
        <v>84352000</v>
      </c>
      <c r="J3616" s="37" t="s">
        <v>4159</v>
      </c>
      <c r="K3616" s="244" t="s">
        <v>4160</v>
      </c>
      <c r="L3616" s="232">
        <v>0</v>
      </c>
      <c r="M3616" s="233">
        <v>0</v>
      </c>
      <c r="N3616" s="130"/>
      <c r="O3616" s="131"/>
      <c r="P3616" s="131"/>
      <c r="Q3616" s="131"/>
      <c r="R3616" s="131"/>
      <c r="S3616" s="131"/>
      <c r="T3616" s="132" t="str">
        <f t="shared" si="2734"/>
        <v>OK</v>
      </c>
      <c r="U3616" s="138"/>
      <c r="V3616" s="138"/>
      <c r="W3616" s="139"/>
      <c r="X3616" s="139"/>
      <c r="Y3616" s="132" t="str">
        <f t="shared" si="2735"/>
        <v>OK</v>
      </c>
      <c r="Z3616" s="210"/>
      <c r="AA3616" s="204"/>
      <c r="AB3616" s="202"/>
      <c r="AC3616" s="202"/>
      <c r="AD3616" s="202"/>
      <c r="AE3616" s="202"/>
      <c r="AF3616" s="202"/>
      <c r="AG3616" s="132" t="str">
        <f t="shared" si="2736"/>
        <v>OK</v>
      </c>
      <c r="AH3616" s="138"/>
      <c r="AI3616" s="138"/>
      <c r="AJ3616" s="139"/>
      <c r="AK3616" s="139"/>
      <c r="AL3616" s="132" t="str">
        <f t="shared" si="2737"/>
        <v>OK</v>
      </c>
      <c r="AM3616" s="140"/>
      <c r="AN3616" s="119">
        <f t="shared" si="2738"/>
        <v>0</v>
      </c>
      <c r="AO3616" s="120">
        <f t="shared" si="2739"/>
        <v>0</v>
      </c>
      <c r="AP3616" s="39">
        <f t="shared" si="2761"/>
        <v>0</v>
      </c>
      <c r="AQ3616" s="141">
        <f t="shared" si="2762"/>
        <v>0</v>
      </c>
      <c r="AR3616" s="142">
        <f t="shared" si="2742"/>
        <v>0</v>
      </c>
      <c r="AS3616" s="143" t="e">
        <f t="shared" si="2766"/>
        <v>#DIV/0!</v>
      </c>
      <c r="AT3616" s="144">
        <f t="shared" si="2763"/>
        <v>0</v>
      </c>
      <c r="AU3616" s="141">
        <f t="shared" si="2767"/>
        <v>0</v>
      </c>
      <c r="AV3616" s="142">
        <f t="shared" si="2744"/>
        <v>0</v>
      </c>
      <c r="AW3616" s="143" t="e">
        <f t="shared" si="2768"/>
        <v>#DIV/0!</v>
      </c>
      <c r="AY3616" s="146" t="str">
        <f t="shared" si="2760"/>
        <v>43.52</v>
      </c>
      <c r="AZ3616" s="1403" t="b">
        <f>COUNTIF('[1]Codes SEC'!$B$2:$B$250,Ministres!AY3616)&gt;0</f>
        <v>1</v>
      </c>
    </row>
    <row r="3617" spans="1:52" ht="35.1" customHeight="1" x14ac:dyDescent="0.25">
      <c r="A3617" s="15" t="s">
        <v>3501</v>
      </c>
      <c r="B3617" s="225">
        <v>17</v>
      </c>
      <c r="C3617" s="122" t="s">
        <v>1280</v>
      </c>
      <c r="D3617" s="123">
        <v>1000</v>
      </c>
      <c r="E3617" s="226"/>
      <c r="F3617" s="122">
        <v>6</v>
      </c>
      <c r="G3617" s="126">
        <v>3</v>
      </c>
      <c r="H3617" s="35" t="str">
        <f t="shared" si="2765"/>
        <v>094</v>
      </c>
      <c r="I3617" s="36">
        <v>84352000</v>
      </c>
      <c r="J3617" s="37" t="s">
        <v>4161</v>
      </c>
      <c r="K3617" s="244" t="s">
        <v>4162</v>
      </c>
      <c r="L3617" s="232">
        <v>0</v>
      </c>
      <c r="M3617" s="233">
        <v>0</v>
      </c>
      <c r="N3617" s="130"/>
      <c r="O3617" s="131"/>
      <c r="P3617" s="131"/>
      <c r="Q3617" s="131"/>
      <c r="R3617" s="131"/>
      <c r="S3617" s="131"/>
      <c r="T3617" s="132" t="str">
        <f t="shared" ref="T3617:T3629" si="2769">IF(SUM(N3617:S3617)=U3617,"OK",SUM(N3617:S3617)-U3617)</f>
        <v>OK</v>
      </c>
      <c r="U3617" s="138"/>
      <c r="V3617" s="138"/>
      <c r="W3617" s="139"/>
      <c r="X3617" s="139"/>
      <c r="Y3617" s="132" t="str">
        <f t="shared" ref="Y3617:Y3629" si="2770">IF(SUM(W3617:X3617)=Z3617,"OK",SUM(W3617:X3617)-Z3617)</f>
        <v>OK</v>
      </c>
      <c r="Z3617" s="210"/>
      <c r="AA3617" s="204"/>
      <c r="AB3617" s="202"/>
      <c r="AC3617" s="202"/>
      <c r="AD3617" s="202"/>
      <c r="AE3617" s="202"/>
      <c r="AF3617" s="202"/>
      <c r="AG3617" s="132" t="str">
        <f t="shared" ref="AG3617:AG3629" si="2771">IF(SUM(AA3617:AF3617)=AH3617,"OK",SUM(AA3617:AF3617)-AH3617)</f>
        <v>OK</v>
      </c>
      <c r="AH3617" s="138"/>
      <c r="AI3617" s="138"/>
      <c r="AJ3617" s="139"/>
      <c r="AK3617" s="139"/>
      <c r="AL3617" s="132" t="str">
        <f t="shared" ref="AL3617:AL3629" si="2772">IF(SUM(AJ3617:AK3617)=AM3617,"OK",SUM(AJ3617:AK3617)-AM3617)</f>
        <v>OK</v>
      </c>
      <c r="AM3617" s="140"/>
      <c r="AN3617" s="119">
        <f t="shared" ref="AN3617:AN3629" si="2773">L3617+U3617+V3617+Z3617</f>
        <v>0</v>
      </c>
      <c r="AO3617" s="120">
        <f t="shared" ref="AO3617:AO3629" si="2774">M3617+AH3617+AI3617+AM3617</f>
        <v>0</v>
      </c>
      <c r="AP3617" s="39">
        <f t="shared" si="2761"/>
        <v>0</v>
      </c>
      <c r="AQ3617" s="141">
        <f t="shared" si="2762"/>
        <v>0</v>
      </c>
      <c r="AR3617" s="142">
        <f t="shared" ref="AR3617:AR3626" si="2775">AQ3617-AP3617</f>
        <v>0</v>
      </c>
      <c r="AS3617" s="143" t="e">
        <f t="shared" si="2766"/>
        <v>#DIV/0!</v>
      </c>
      <c r="AT3617" s="144">
        <f t="shared" si="2763"/>
        <v>0</v>
      </c>
      <c r="AU3617" s="141">
        <f t="shared" si="2767"/>
        <v>0</v>
      </c>
      <c r="AV3617" s="142">
        <f t="shared" ref="AV3617:AV3626" si="2776">AU3617-AT3617</f>
        <v>0</v>
      </c>
      <c r="AW3617" s="143" t="e">
        <f t="shared" si="2768"/>
        <v>#DIV/0!</v>
      </c>
      <c r="AY3617" s="146" t="str">
        <f t="shared" ref="AY3617:AY3629" si="2777">RIGHT(LEFT(I3617,3),2)&amp;"."&amp;RIGHT(LEFT(I3617,5),2)</f>
        <v>43.52</v>
      </c>
      <c r="AZ3617" s="1403" t="b">
        <f>COUNTIF('[1]Codes SEC'!$B$2:$B$250,Ministres!AY3617)&gt;0</f>
        <v>1</v>
      </c>
    </row>
    <row r="3618" spans="1:52" s="374" customFormat="1" ht="35.1" customHeight="1" x14ac:dyDescent="0.25">
      <c r="A3618" s="356" t="s">
        <v>3501</v>
      </c>
      <c r="B3618" s="225" t="s">
        <v>2572</v>
      </c>
      <c r="C3618" s="122" t="s">
        <v>1280</v>
      </c>
      <c r="D3618" s="123">
        <v>1000</v>
      </c>
      <c r="E3618" s="226"/>
      <c r="F3618" s="122">
        <v>12</v>
      </c>
      <c r="G3618" s="126">
        <v>3</v>
      </c>
      <c r="H3618" s="35" t="str">
        <f t="shared" si="2765"/>
        <v>094</v>
      </c>
      <c r="I3618" s="36">
        <v>84353000</v>
      </c>
      <c r="J3618" s="37" t="s">
        <v>4163</v>
      </c>
      <c r="K3618" s="244" t="s">
        <v>4164</v>
      </c>
      <c r="L3618" s="232">
        <v>0</v>
      </c>
      <c r="M3618" s="233">
        <v>3</v>
      </c>
      <c r="N3618" s="130"/>
      <c r="O3618" s="131"/>
      <c r="P3618" s="131"/>
      <c r="Q3618" s="131"/>
      <c r="R3618" s="131"/>
      <c r="S3618" s="131"/>
      <c r="T3618" s="132" t="str">
        <f>IF(SUM(N3618:S3618)=U3618,"OK",SUM(N3618:S3618)-U3618)</f>
        <v>OK</v>
      </c>
      <c r="U3618" s="138"/>
      <c r="V3618" s="138"/>
      <c r="W3618" s="139"/>
      <c r="X3618" s="139"/>
      <c r="Y3618" s="132" t="str">
        <f>IF(SUM(W3618:X3618)=Z3618,"OK",SUM(W3618:X3618)-Z3618)</f>
        <v>OK</v>
      </c>
      <c r="Z3618" s="210"/>
      <c r="AA3618" s="204"/>
      <c r="AB3618" s="202"/>
      <c r="AC3618" s="202"/>
      <c r="AD3618" s="202"/>
      <c r="AE3618" s="202"/>
      <c r="AF3618" s="202"/>
      <c r="AG3618" s="132" t="str">
        <f>IF(SUM(AA3618:AF3618)=AH3618,"OK",SUM(AA3618:AF3618)-AH3618)</f>
        <v>OK</v>
      </c>
      <c r="AH3618" s="138"/>
      <c r="AI3618" s="138"/>
      <c r="AJ3618" s="139"/>
      <c r="AK3618" s="139"/>
      <c r="AL3618" s="132" t="str">
        <f>IF(SUM(AJ3618:AK3618)=AM3618,"OK",SUM(AJ3618:AK3618)-AM3618)</f>
        <v>OK</v>
      </c>
      <c r="AM3618" s="140"/>
      <c r="AN3618" s="119">
        <f>L3618+U3618+V3618+Z3618</f>
        <v>0</v>
      </c>
      <c r="AO3618" s="120">
        <f>M3618+AH3618+AI3618+AM3618</f>
        <v>3</v>
      </c>
      <c r="AP3618" s="39">
        <f>L3618</f>
        <v>0</v>
      </c>
      <c r="AQ3618" s="141">
        <f>AN3618</f>
        <v>0</v>
      </c>
      <c r="AR3618" s="142">
        <f>AQ3618-AP3618</f>
        <v>0</v>
      </c>
      <c r="AS3618" s="143" t="e">
        <f>AR3618/AP3618</f>
        <v>#DIV/0!</v>
      </c>
      <c r="AT3618" s="144">
        <f>M3618</f>
        <v>3</v>
      </c>
      <c r="AU3618" s="141">
        <f>AO3618</f>
        <v>3</v>
      </c>
      <c r="AV3618" s="142">
        <f>AU3618-AT3618</f>
        <v>0</v>
      </c>
      <c r="AW3618" s="143">
        <f>AV3618/AT3618</f>
        <v>0</v>
      </c>
      <c r="AY3618" s="146" t="str">
        <f t="shared" si="2777"/>
        <v>43.53</v>
      </c>
      <c r="AZ3618" s="1464" t="b">
        <f>COUNTIF('[1]Codes SEC'!$B$2:$B$250,Ministres!AY3618)&gt;0</f>
        <v>1</v>
      </c>
    </row>
    <row r="3619" spans="1:52" ht="35.1" customHeight="1" x14ac:dyDescent="0.25">
      <c r="A3619" s="15" t="s">
        <v>3501</v>
      </c>
      <c r="B3619" s="225">
        <v>17</v>
      </c>
      <c r="C3619" s="122" t="s">
        <v>1280</v>
      </c>
      <c r="D3619" s="123">
        <v>1000</v>
      </c>
      <c r="E3619" s="226"/>
      <c r="F3619" s="122">
        <v>1</v>
      </c>
      <c r="G3619" s="126">
        <v>3</v>
      </c>
      <c r="H3619" s="35" t="str">
        <f t="shared" si="2765"/>
        <v>094</v>
      </c>
      <c r="I3619" s="36">
        <v>84359000</v>
      </c>
      <c r="J3619" s="380" t="s">
        <v>4165</v>
      </c>
      <c r="K3619" s="244" t="s">
        <v>4166</v>
      </c>
      <c r="L3619" s="232">
        <v>14332</v>
      </c>
      <c r="M3619" s="233">
        <v>14379</v>
      </c>
      <c r="N3619" s="130"/>
      <c r="O3619" s="131"/>
      <c r="P3619" s="131"/>
      <c r="Q3619" s="131"/>
      <c r="R3619" s="131"/>
      <c r="S3619" s="131"/>
      <c r="T3619" s="132" t="str">
        <f>IF(SUM(N3619:S3619)=U3619,"OK",SUM(N3619:S3619)-U3619)</f>
        <v>OK</v>
      </c>
      <c r="U3619" s="138"/>
      <c r="V3619" s="138"/>
      <c r="W3619" s="139"/>
      <c r="X3619" s="139"/>
      <c r="Y3619" s="132" t="str">
        <f>IF(SUM(W3619:X3619)=Z3619,"OK",SUM(W3619:X3619)-Z3619)</f>
        <v>OK</v>
      </c>
      <c r="Z3619" s="210"/>
      <c r="AA3619" s="204"/>
      <c r="AB3619" s="202"/>
      <c r="AC3619" s="202"/>
      <c r="AD3619" s="202"/>
      <c r="AE3619" s="202"/>
      <c r="AF3619" s="202"/>
      <c r="AG3619" s="132" t="str">
        <f>IF(SUM(AA3619:AF3619)=AH3619,"OK",SUM(AA3619:AF3619)-AH3619)</f>
        <v>OK</v>
      </c>
      <c r="AH3619" s="138"/>
      <c r="AI3619" s="138"/>
      <c r="AJ3619" s="139"/>
      <c r="AK3619" s="139"/>
      <c r="AL3619" s="132" t="str">
        <f>IF(SUM(AJ3619:AK3619)=AM3619,"OK",SUM(AJ3619:AK3619)-AM3619)</f>
        <v>OK</v>
      </c>
      <c r="AM3619" s="140"/>
      <c r="AN3619" s="119">
        <f>L3619+U3619+V3619+Z3619</f>
        <v>14332</v>
      </c>
      <c r="AO3619" s="120">
        <f>M3619+AH3619+AI3619+AM3619</f>
        <v>14379</v>
      </c>
      <c r="AP3619" s="39">
        <f>L3619</f>
        <v>14332</v>
      </c>
      <c r="AQ3619" s="141">
        <f>AN3619</f>
        <v>14332</v>
      </c>
      <c r="AR3619" s="142">
        <f>AQ3619-AP3619</f>
        <v>0</v>
      </c>
      <c r="AS3619" s="143">
        <f>AR3619/AP3619</f>
        <v>0</v>
      </c>
      <c r="AT3619" s="144">
        <f>M3619</f>
        <v>14379</v>
      </c>
      <c r="AU3619" s="141">
        <f>AO3619</f>
        <v>14379</v>
      </c>
      <c r="AV3619" s="142">
        <f>AU3619-AT3619</f>
        <v>0</v>
      </c>
      <c r="AW3619" s="143">
        <f>AV3619/AT3619</f>
        <v>0</v>
      </c>
      <c r="AY3619" s="146" t="str">
        <f t="shared" si="2777"/>
        <v>43.59</v>
      </c>
      <c r="AZ3619" s="1403" t="b">
        <f>COUNTIF('[1]Codes SEC'!$B$2:$B$250,Ministres!AY3619)&gt;0</f>
        <v>1</v>
      </c>
    </row>
    <row r="3620" spans="1:52" ht="35.1" customHeight="1" x14ac:dyDescent="0.25">
      <c r="A3620" s="15" t="s">
        <v>3501</v>
      </c>
      <c r="B3620" s="225" t="s">
        <v>2572</v>
      </c>
      <c r="C3620" s="122" t="s">
        <v>1280</v>
      </c>
      <c r="D3620" s="123">
        <v>1000</v>
      </c>
      <c r="E3620" s="226"/>
      <c r="F3620" s="122" t="s">
        <v>187</v>
      </c>
      <c r="G3620" s="227"/>
      <c r="H3620" s="228" t="str">
        <f t="shared" si="2765"/>
        <v>094</v>
      </c>
      <c r="I3620" s="229">
        <v>84359000</v>
      </c>
      <c r="J3620" s="230" t="s">
        <v>4167</v>
      </c>
      <c r="K3620" s="231" t="s">
        <v>4168</v>
      </c>
      <c r="L3620" s="232">
        <v>183</v>
      </c>
      <c r="M3620" s="233">
        <v>182</v>
      </c>
      <c r="N3620" s="130"/>
      <c r="O3620" s="131"/>
      <c r="P3620" s="131"/>
      <c r="Q3620" s="131"/>
      <c r="R3620" s="131"/>
      <c r="S3620" s="131"/>
      <c r="T3620" s="132" t="str">
        <f t="shared" si="2769"/>
        <v>OK</v>
      </c>
      <c r="U3620" s="138"/>
      <c r="V3620" s="138"/>
      <c r="W3620" s="139"/>
      <c r="X3620" s="139"/>
      <c r="Y3620" s="132" t="str">
        <f t="shared" si="2770"/>
        <v>OK</v>
      </c>
      <c r="Z3620" s="210"/>
      <c r="AA3620" s="204"/>
      <c r="AB3620" s="202"/>
      <c r="AC3620" s="202"/>
      <c r="AD3620" s="202"/>
      <c r="AE3620" s="202"/>
      <c r="AF3620" s="202"/>
      <c r="AG3620" s="132" t="str">
        <f t="shared" si="2771"/>
        <v>OK</v>
      </c>
      <c r="AH3620" s="138"/>
      <c r="AI3620" s="138"/>
      <c r="AJ3620" s="139"/>
      <c r="AK3620" s="139"/>
      <c r="AL3620" s="132" t="str">
        <f t="shared" si="2772"/>
        <v>OK</v>
      </c>
      <c r="AM3620" s="140"/>
      <c r="AN3620" s="119">
        <f t="shared" si="2773"/>
        <v>183</v>
      </c>
      <c r="AO3620" s="120">
        <f t="shared" si="2774"/>
        <v>182</v>
      </c>
      <c r="AP3620" s="39">
        <f t="shared" ref="AP3620:AP3629" si="2778">L3620</f>
        <v>183</v>
      </c>
      <c r="AQ3620" s="141">
        <f t="shared" ref="AQ3620:AQ3629" si="2779">AN3620</f>
        <v>183</v>
      </c>
      <c r="AR3620" s="142">
        <f t="shared" ref="AR3620:AR3623" si="2780">AQ3620-AP3620</f>
        <v>0</v>
      </c>
      <c r="AS3620" s="143">
        <f t="shared" ref="AS3620:AS3623" si="2781">AR3620/AP3620</f>
        <v>0</v>
      </c>
      <c r="AT3620" s="144">
        <f t="shared" ref="AT3620:AT3629" si="2782">M3620</f>
        <v>182</v>
      </c>
      <c r="AU3620" s="141">
        <f t="shared" ref="AU3620:AU3623" si="2783">AO3620</f>
        <v>182</v>
      </c>
      <c r="AV3620" s="142">
        <f t="shared" ref="AV3620:AV3623" si="2784">AU3620-AT3620</f>
        <v>0</v>
      </c>
      <c r="AW3620" s="143">
        <f t="shared" ref="AW3620:AW3623" si="2785">AV3620/AT3620</f>
        <v>0</v>
      </c>
      <c r="AY3620" s="146" t="str">
        <f t="shared" si="2777"/>
        <v>43.59</v>
      </c>
      <c r="AZ3620" s="1403" t="b">
        <f>COUNTIF('[1]Codes SEC'!$B$2:$B$250,Ministres!AY3620)&gt;0</f>
        <v>1</v>
      </c>
    </row>
    <row r="3621" spans="1:52" ht="35.1" customHeight="1" x14ac:dyDescent="0.25">
      <c r="A3621" s="15" t="s">
        <v>3501</v>
      </c>
      <c r="B3621" s="225" t="s">
        <v>2572</v>
      </c>
      <c r="C3621" s="122" t="s">
        <v>1280</v>
      </c>
      <c r="D3621" s="123">
        <v>1000</v>
      </c>
      <c r="E3621" s="226"/>
      <c r="F3621" s="122" t="s">
        <v>187</v>
      </c>
      <c r="G3621" s="227"/>
      <c r="H3621" s="228" t="str">
        <f t="shared" si="2765"/>
        <v>094</v>
      </c>
      <c r="I3621" s="229">
        <v>84359000</v>
      </c>
      <c r="J3621" s="230" t="s">
        <v>4169</v>
      </c>
      <c r="K3621" s="231" t="s">
        <v>4170</v>
      </c>
      <c r="L3621" s="232">
        <v>1776</v>
      </c>
      <c r="M3621" s="233">
        <v>1764</v>
      </c>
      <c r="N3621" s="130"/>
      <c r="O3621" s="131"/>
      <c r="P3621" s="131"/>
      <c r="Q3621" s="131"/>
      <c r="R3621" s="131"/>
      <c r="S3621" s="131"/>
      <c r="T3621" s="132" t="str">
        <f t="shared" si="2769"/>
        <v>OK</v>
      </c>
      <c r="U3621" s="138"/>
      <c r="V3621" s="138"/>
      <c r="W3621" s="139"/>
      <c r="X3621" s="139"/>
      <c r="Y3621" s="132" t="str">
        <f t="shared" si="2770"/>
        <v>OK</v>
      </c>
      <c r="Z3621" s="210"/>
      <c r="AA3621" s="204"/>
      <c r="AB3621" s="202"/>
      <c r="AC3621" s="202"/>
      <c r="AD3621" s="202"/>
      <c r="AE3621" s="202"/>
      <c r="AF3621" s="202"/>
      <c r="AG3621" s="132" t="str">
        <f t="shared" si="2771"/>
        <v>OK</v>
      </c>
      <c r="AH3621" s="138"/>
      <c r="AI3621" s="138"/>
      <c r="AJ3621" s="139"/>
      <c r="AK3621" s="139"/>
      <c r="AL3621" s="132" t="str">
        <f t="shared" si="2772"/>
        <v>OK</v>
      </c>
      <c r="AM3621" s="140"/>
      <c r="AN3621" s="119">
        <f t="shared" si="2773"/>
        <v>1776</v>
      </c>
      <c r="AO3621" s="120">
        <f t="shared" si="2774"/>
        <v>1764</v>
      </c>
      <c r="AP3621" s="39">
        <f t="shared" si="2778"/>
        <v>1776</v>
      </c>
      <c r="AQ3621" s="141">
        <f t="shared" si="2779"/>
        <v>1776</v>
      </c>
      <c r="AR3621" s="142">
        <f t="shared" si="2780"/>
        <v>0</v>
      </c>
      <c r="AS3621" s="143">
        <f t="shared" si="2781"/>
        <v>0</v>
      </c>
      <c r="AT3621" s="144">
        <f t="shared" si="2782"/>
        <v>1764</v>
      </c>
      <c r="AU3621" s="141">
        <f t="shared" si="2783"/>
        <v>1764</v>
      </c>
      <c r="AV3621" s="142">
        <f t="shared" si="2784"/>
        <v>0</v>
      </c>
      <c r="AW3621" s="143">
        <f t="shared" si="2785"/>
        <v>0</v>
      </c>
      <c r="AY3621" s="146" t="str">
        <f t="shared" si="2777"/>
        <v>43.59</v>
      </c>
      <c r="AZ3621" s="1403" t="b">
        <f>COUNTIF('[1]Codes SEC'!$B$2:$B$250,Ministres!AY3621)&gt;0</f>
        <v>1</v>
      </c>
    </row>
    <row r="3622" spans="1:52" ht="35.1" customHeight="1" x14ac:dyDescent="0.25">
      <c r="A3622" s="15" t="s">
        <v>3501</v>
      </c>
      <c r="B3622" s="225" t="s">
        <v>2572</v>
      </c>
      <c r="C3622" s="122" t="s">
        <v>1280</v>
      </c>
      <c r="D3622" s="123">
        <v>1000</v>
      </c>
      <c r="E3622" s="226"/>
      <c r="F3622" s="122" t="s">
        <v>187</v>
      </c>
      <c r="G3622" s="227"/>
      <c r="H3622" s="228" t="str">
        <f t="shared" si="2765"/>
        <v>094</v>
      </c>
      <c r="I3622" s="229">
        <v>84359000</v>
      </c>
      <c r="J3622" s="492" t="s">
        <v>4171</v>
      </c>
      <c r="K3622" s="231" t="s">
        <v>4172</v>
      </c>
      <c r="L3622" s="232">
        <v>13</v>
      </c>
      <c r="M3622" s="233">
        <v>11</v>
      </c>
      <c r="N3622" s="130"/>
      <c r="O3622" s="131"/>
      <c r="P3622" s="131"/>
      <c r="Q3622" s="131"/>
      <c r="R3622" s="131"/>
      <c r="S3622" s="131"/>
      <c r="T3622" s="132" t="str">
        <f>IF(SUM(N3622:S3622)=U3622,"OK",SUM(N3622:S3622)-U3622)</f>
        <v>OK</v>
      </c>
      <c r="U3622" s="138"/>
      <c r="V3622" s="138"/>
      <c r="W3622" s="139"/>
      <c r="X3622" s="139"/>
      <c r="Y3622" s="132" t="str">
        <f>IF(SUM(W3622:X3622)=Z3622,"OK",SUM(W3622:X3622)-Z3622)</f>
        <v>OK</v>
      </c>
      <c r="Z3622" s="210"/>
      <c r="AA3622" s="204"/>
      <c r="AB3622" s="202"/>
      <c r="AC3622" s="202"/>
      <c r="AD3622" s="202"/>
      <c r="AE3622" s="202"/>
      <c r="AF3622" s="202"/>
      <c r="AG3622" s="132" t="str">
        <f>IF(SUM(AA3622:AF3622)=AH3622,"OK",SUM(AA3622:AF3622)-AH3622)</f>
        <v>OK</v>
      </c>
      <c r="AH3622" s="138"/>
      <c r="AI3622" s="138"/>
      <c r="AJ3622" s="139"/>
      <c r="AK3622" s="139"/>
      <c r="AL3622" s="132" t="str">
        <f>IF(SUM(AJ3622:AK3622)=AM3622,"OK",SUM(AJ3622:AK3622)-AM3622)</f>
        <v>OK</v>
      </c>
      <c r="AM3622" s="140"/>
      <c r="AN3622" s="119">
        <f>L3622+U3622+V3622+Z3622</f>
        <v>13</v>
      </c>
      <c r="AO3622" s="120">
        <f>M3622+AH3622+AI3622+AM3622</f>
        <v>11</v>
      </c>
      <c r="AP3622" s="39">
        <f>L3622</f>
        <v>13</v>
      </c>
      <c r="AQ3622" s="141">
        <f>AN3622</f>
        <v>13</v>
      </c>
      <c r="AR3622" s="142">
        <f>AQ3622-AP3622</f>
        <v>0</v>
      </c>
      <c r="AS3622" s="143">
        <f>AR3622/AP3622</f>
        <v>0</v>
      </c>
      <c r="AT3622" s="144">
        <f>M3622</f>
        <v>11</v>
      </c>
      <c r="AU3622" s="141">
        <f>AO3622</f>
        <v>11</v>
      </c>
      <c r="AV3622" s="142">
        <f>AU3622-AT3622</f>
        <v>0</v>
      </c>
      <c r="AW3622" s="143">
        <f>AV3622/AT3622</f>
        <v>0</v>
      </c>
      <c r="AY3622" s="146" t="str">
        <f t="shared" si="2777"/>
        <v>43.59</v>
      </c>
      <c r="AZ3622" s="1403" t="b">
        <f>COUNTIF('[1]Codes SEC'!$B$2:$B$250,Ministres!AY3622)&gt;0</f>
        <v>1</v>
      </c>
    </row>
    <row r="3623" spans="1:52" ht="35.1" customHeight="1" x14ac:dyDescent="0.25">
      <c r="A3623" s="15" t="s">
        <v>3501</v>
      </c>
      <c r="B3623" s="225" t="s">
        <v>2572</v>
      </c>
      <c r="C3623" s="122" t="s">
        <v>1280</v>
      </c>
      <c r="D3623" s="123">
        <v>1000</v>
      </c>
      <c r="E3623" s="226"/>
      <c r="F3623" s="122" t="s">
        <v>4046</v>
      </c>
      <c r="G3623" s="227"/>
      <c r="H3623" s="228" t="str">
        <f t="shared" si="2765"/>
        <v>094</v>
      </c>
      <c r="I3623" s="229">
        <v>84359000</v>
      </c>
      <c r="J3623" s="230" t="s">
        <v>4173</v>
      </c>
      <c r="K3623" s="231" t="s">
        <v>4174</v>
      </c>
      <c r="L3623" s="232">
        <v>0</v>
      </c>
      <c r="M3623" s="233">
        <v>0</v>
      </c>
      <c r="N3623" s="130"/>
      <c r="O3623" s="131"/>
      <c r="P3623" s="131"/>
      <c r="Q3623" s="131"/>
      <c r="R3623" s="131"/>
      <c r="S3623" s="131"/>
      <c r="T3623" s="132" t="str">
        <f t="shared" si="2769"/>
        <v>OK</v>
      </c>
      <c r="U3623" s="138"/>
      <c r="V3623" s="138"/>
      <c r="W3623" s="139"/>
      <c r="X3623" s="139"/>
      <c r="Y3623" s="132" t="str">
        <f t="shared" si="2770"/>
        <v>OK</v>
      </c>
      <c r="Z3623" s="210"/>
      <c r="AA3623" s="204"/>
      <c r="AB3623" s="202"/>
      <c r="AC3623" s="202"/>
      <c r="AD3623" s="202"/>
      <c r="AE3623" s="202"/>
      <c r="AF3623" s="202"/>
      <c r="AG3623" s="132" t="str">
        <f t="shared" si="2771"/>
        <v>OK</v>
      </c>
      <c r="AH3623" s="138"/>
      <c r="AI3623" s="138"/>
      <c r="AJ3623" s="139"/>
      <c r="AK3623" s="139"/>
      <c r="AL3623" s="132" t="str">
        <f t="shared" si="2772"/>
        <v>OK</v>
      </c>
      <c r="AM3623" s="140"/>
      <c r="AN3623" s="119">
        <f t="shared" si="2773"/>
        <v>0</v>
      </c>
      <c r="AO3623" s="120">
        <f t="shared" si="2774"/>
        <v>0</v>
      </c>
      <c r="AP3623" s="39">
        <f t="shared" si="2778"/>
        <v>0</v>
      </c>
      <c r="AQ3623" s="141">
        <f t="shared" si="2779"/>
        <v>0</v>
      </c>
      <c r="AR3623" s="142">
        <f t="shared" si="2780"/>
        <v>0</v>
      </c>
      <c r="AS3623" s="143" t="e">
        <f t="shared" si="2781"/>
        <v>#DIV/0!</v>
      </c>
      <c r="AT3623" s="144">
        <f t="shared" si="2782"/>
        <v>0</v>
      </c>
      <c r="AU3623" s="141">
        <f t="shared" si="2783"/>
        <v>0</v>
      </c>
      <c r="AV3623" s="142">
        <f t="shared" si="2784"/>
        <v>0</v>
      </c>
      <c r="AW3623" s="143" t="e">
        <f t="shared" si="2785"/>
        <v>#DIV/0!</v>
      </c>
      <c r="AY3623" s="146" t="str">
        <f t="shared" si="2777"/>
        <v>43.59</v>
      </c>
      <c r="AZ3623" s="1403" t="b">
        <f>COUNTIF('[1]Codes SEC'!$B$2:$B$250,Ministres!AY3623)&gt;0</f>
        <v>1</v>
      </c>
    </row>
    <row r="3624" spans="1:52" ht="35.1" customHeight="1" x14ac:dyDescent="0.25">
      <c r="A3624" s="15" t="s">
        <v>3501</v>
      </c>
      <c r="B3624" s="225">
        <v>17</v>
      </c>
      <c r="C3624" s="122" t="s">
        <v>1280</v>
      </c>
      <c r="D3624" s="123">
        <v>1000</v>
      </c>
      <c r="E3624" s="226"/>
      <c r="F3624" s="122">
        <v>1</v>
      </c>
      <c r="G3624" s="126">
        <v>3</v>
      </c>
      <c r="H3624" s="35" t="str">
        <f t="shared" si="2765"/>
        <v>094</v>
      </c>
      <c r="I3624" s="36" t="s">
        <v>301</v>
      </c>
      <c r="J3624" s="37" t="s">
        <v>4175</v>
      </c>
      <c r="K3624" s="244" t="s">
        <v>4176</v>
      </c>
      <c r="L3624" s="232">
        <v>80</v>
      </c>
      <c r="M3624" s="233">
        <v>80</v>
      </c>
      <c r="N3624" s="130"/>
      <c r="O3624" s="131"/>
      <c r="P3624" s="131"/>
      <c r="Q3624" s="131"/>
      <c r="R3624" s="131"/>
      <c r="S3624" s="131"/>
      <c r="T3624" s="132" t="str">
        <f t="shared" si="2769"/>
        <v>OK</v>
      </c>
      <c r="U3624" s="138"/>
      <c r="V3624" s="138"/>
      <c r="W3624" s="139"/>
      <c r="X3624" s="139"/>
      <c r="Y3624" s="132" t="str">
        <f t="shared" si="2770"/>
        <v>OK</v>
      </c>
      <c r="Z3624" s="210"/>
      <c r="AA3624" s="204"/>
      <c r="AB3624" s="202"/>
      <c r="AC3624" s="202"/>
      <c r="AD3624" s="202"/>
      <c r="AE3624" s="202"/>
      <c r="AF3624" s="202"/>
      <c r="AG3624" s="132" t="str">
        <f t="shared" si="2771"/>
        <v>OK</v>
      </c>
      <c r="AH3624" s="138"/>
      <c r="AI3624" s="138"/>
      <c r="AJ3624" s="139"/>
      <c r="AK3624" s="139"/>
      <c r="AL3624" s="132" t="str">
        <f t="shared" si="2772"/>
        <v>OK</v>
      </c>
      <c r="AM3624" s="140"/>
      <c r="AN3624" s="119">
        <f t="shared" si="2773"/>
        <v>80</v>
      </c>
      <c r="AO3624" s="120">
        <f t="shared" si="2774"/>
        <v>80</v>
      </c>
      <c r="AP3624" s="39">
        <f t="shared" si="2778"/>
        <v>80</v>
      </c>
      <c r="AQ3624" s="141">
        <f t="shared" si="2779"/>
        <v>80</v>
      </c>
      <c r="AR3624" s="142">
        <f t="shared" si="2775"/>
        <v>0</v>
      </c>
      <c r="AS3624" s="143">
        <f t="shared" si="2766"/>
        <v>0</v>
      </c>
      <c r="AT3624" s="144">
        <f t="shared" si="2782"/>
        <v>80</v>
      </c>
      <c r="AU3624" s="141">
        <f t="shared" si="2767"/>
        <v>80</v>
      </c>
      <c r="AV3624" s="142">
        <f t="shared" si="2776"/>
        <v>0</v>
      </c>
      <c r="AW3624" s="143">
        <f t="shared" si="2768"/>
        <v>0</v>
      </c>
      <c r="AY3624" s="146" t="str">
        <f t="shared" si="2777"/>
        <v>45.24</v>
      </c>
      <c r="AZ3624" s="1403" t="b">
        <f>COUNTIF('[1]Codes SEC'!$B$2:$B$250,Ministres!AY3624)&gt;0</f>
        <v>1</v>
      </c>
    </row>
    <row r="3625" spans="1:52" ht="44.25" customHeight="1" x14ac:dyDescent="0.25">
      <c r="A3625" s="15" t="s">
        <v>3501</v>
      </c>
      <c r="B3625" s="225">
        <v>17</v>
      </c>
      <c r="C3625" s="122" t="s">
        <v>1280</v>
      </c>
      <c r="D3625" s="123">
        <v>1000</v>
      </c>
      <c r="E3625" s="226"/>
      <c r="F3625" s="122">
        <v>16</v>
      </c>
      <c r="G3625" s="126">
        <v>3</v>
      </c>
      <c r="H3625" s="35" t="str">
        <f t="shared" si="2765"/>
        <v>094</v>
      </c>
      <c r="I3625" s="36" t="s">
        <v>301</v>
      </c>
      <c r="J3625" s="37" t="s">
        <v>4177</v>
      </c>
      <c r="K3625" s="281" t="s">
        <v>4178</v>
      </c>
      <c r="L3625" s="232">
        <v>240</v>
      </c>
      <c r="M3625" s="233">
        <v>235</v>
      </c>
      <c r="N3625" s="130"/>
      <c r="O3625" s="131"/>
      <c r="P3625" s="131"/>
      <c r="Q3625" s="131"/>
      <c r="R3625" s="131"/>
      <c r="S3625" s="131"/>
      <c r="T3625" s="132" t="str">
        <f t="shared" si="2769"/>
        <v>OK</v>
      </c>
      <c r="U3625" s="138"/>
      <c r="V3625" s="138"/>
      <c r="W3625" s="139"/>
      <c r="X3625" s="139"/>
      <c r="Y3625" s="132" t="str">
        <f t="shared" si="2770"/>
        <v>OK</v>
      </c>
      <c r="Z3625" s="210"/>
      <c r="AA3625" s="204"/>
      <c r="AB3625" s="202"/>
      <c r="AC3625" s="202"/>
      <c r="AD3625" s="202"/>
      <c r="AE3625" s="202"/>
      <c r="AF3625" s="202"/>
      <c r="AG3625" s="132" t="str">
        <f t="shared" si="2771"/>
        <v>OK</v>
      </c>
      <c r="AH3625" s="138"/>
      <c r="AI3625" s="138"/>
      <c r="AJ3625" s="139"/>
      <c r="AK3625" s="139"/>
      <c r="AL3625" s="132" t="str">
        <f t="shared" si="2772"/>
        <v>OK</v>
      </c>
      <c r="AM3625" s="140"/>
      <c r="AN3625" s="119">
        <f t="shared" si="2773"/>
        <v>240</v>
      </c>
      <c r="AO3625" s="120">
        <f t="shared" si="2774"/>
        <v>235</v>
      </c>
      <c r="AP3625" s="39">
        <f t="shared" si="2778"/>
        <v>240</v>
      </c>
      <c r="AQ3625" s="141">
        <f t="shared" si="2779"/>
        <v>240</v>
      </c>
      <c r="AR3625" s="142">
        <f t="shared" si="2775"/>
        <v>0</v>
      </c>
      <c r="AS3625" s="143">
        <f t="shared" si="2766"/>
        <v>0</v>
      </c>
      <c r="AT3625" s="144">
        <f t="shared" si="2782"/>
        <v>235</v>
      </c>
      <c r="AU3625" s="141">
        <f t="shared" si="2767"/>
        <v>235</v>
      </c>
      <c r="AV3625" s="142">
        <f t="shared" si="2776"/>
        <v>0</v>
      </c>
      <c r="AW3625" s="143">
        <f t="shared" si="2768"/>
        <v>0</v>
      </c>
      <c r="AY3625" s="146" t="str">
        <f t="shared" si="2777"/>
        <v>45.24</v>
      </c>
      <c r="AZ3625" s="1403" t="b">
        <f>COUNTIF('[1]Codes SEC'!$B$2:$B$250,Ministres!AY3625)&gt;0</f>
        <v>1</v>
      </c>
    </row>
    <row r="3626" spans="1:52" ht="51" x14ac:dyDescent="0.25">
      <c r="A3626" s="15" t="s">
        <v>3501</v>
      </c>
      <c r="B3626" s="225">
        <v>17</v>
      </c>
      <c r="C3626" s="122" t="s">
        <v>1280</v>
      </c>
      <c r="D3626" s="123">
        <v>1000</v>
      </c>
      <c r="E3626" s="226"/>
      <c r="F3626" s="122">
        <v>6</v>
      </c>
      <c r="G3626" s="126">
        <v>3</v>
      </c>
      <c r="H3626" s="35" t="str">
        <f t="shared" si="2765"/>
        <v>094</v>
      </c>
      <c r="I3626" s="36">
        <v>84524000</v>
      </c>
      <c r="J3626" s="37" t="s">
        <v>4179</v>
      </c>
      <c r="K3626" s="244" t="s">
        <v>4180</v>
      </c>
      <c r="L3626" s="232">
        <v>0</v>
      </c>
      <c r="M3626" s="233">
        <v>0</v>
      </c>
      <c r="N3626" s="130"/>
      <c r="O3626" s="131"/>
      <c r="P3626" s="131"/>
      <c r="Q3626" s="131"/>
      <c r="R3626" s="131"/>
      <c r="S3626" s="131"/>
      <c r="T3626" s="132" t="str">
        <f t="shared" si="2769"/>
        <v>OK</v>
      </c>
      <c r="U3626" s="138"/>
      <c r="V3626" s="138"/>
      <c r="W3626" s="139"/>
      <c r="X3626" s="139"/>
      <c r="Y3626" s="132" t="str">
        <f t="shared" si="2770"/>
        <v>OK</v>
      </c>
      <c r="Z3626" s="210"/>
      <c r="AA3626" s="204"/>
      <c r="AB3626" s="202"/>
      <c r="AC3626" s="202"/>
      <c r="AD3626" s="202"/>
      <c r="AE3626" s="202"/>
      <c r="AF3626" s="202"/>
      <c r="AG3626" s="132" t="str">
        <f t="shared" si="2771"/>
        <v>OK</v>
      </c>
      <c r="AH3626" s="138"/>
      <c r="AI3626" s="138"/>
      <c r="AJ3626" s="139"/>
      <c r="AK3626" s="139"/>
      <c r="AL3626" s="132" t="str">
        <f t="shared" si="2772"/>
        <v>OK</v>
      </c>
      <c r="AM3626" s="140"/>
      <c r="AN3626" s="119">
        <f t="shared" si="2773"/>
        <v>0</v>
      </c>
      <c r="AO3626" s="120">
        <f t="shared" si="2774"/>
        <v>0</v>
      </c>
      <c r="AP3626" s="39">
        <f t="shared" si="2778"/>
        <v>0</v>
      </c>
      <c r="AQ3626" s="141">
        <f t="shared" si="2779"/>
        <v>0</v>
      </c>
      <c r="AR3626" s="142">
        <f t="shared" si="2775"/>
        <v>0</v>
      </c>
      <c r="AS3626" s="143" t="e">
        <f t="shared" si="2766"/>
        <v>#DIV/0!</v>
      </c>
      <c r="AT3626" s="144">
        <f t="shared" si="2782"/>
        <v>0</v>
      </c>
      <c r="AU3626" s="141">
        <f t="shared" si="2767"/>
        <v>0</v>
      </c>
      <c r="AV3626" s="142">
        <f t="shared" si="2776"/>
        <v>0</v>
      </c>
      <c r="AW3626" s="143" t="e">
        <f t="shared" si="2768"/>
        <v>#DIV/0!</v>
      </c>
      <c r="AY3626" s="146" t="str">
        <f t="shared" si="2777"/>
        <v>45.24</v>
      </c>
      <c r="AZ3626" s="1403" t="b">
        <f>COUNTIF('[1]Codes SEC'!$B$2:$B$250,Ministres!AY3626)&gt;0</f>
        <v>1</v>
      </c>
    </row>
    <row r="3627" spans="1:52" ht="35.1" customHeight="1" x14ac:dyDescent="0.25">
      <c r="A3627" s="15" t="s">
        <v>3501</v>
      </c>
      <c r="B3627" s="225" t="s">
        <v>2572</v>
      </c>
      <c r="C3627" s="122" t="s">
        <v>1280</v>
      </c>
      <c r="D3627" s="123">
        <v>1000</v>
      </c>
      <c r="E3627" s="226"/>
      <c r="F3627" s="122" t="s">
        <v>187</v>
      </c>
      <c r="G3627" s="227"/>
      <c r="H3627" s="228" t="str">
        <f t="shared" si="2765"/>
        <v>094</v>
      </c>
      <c r="I3627" s="229">
        <v>84524000</v>
      </c>
      <c r="J3627" s="230" t="s">
        <v>4181</v>
      </c>
      <c r="K3627" s="231" t="s">
        <v>4182</v>
      </c>
      <c r="L3627" s="232">
        <v>0</v>
      </c>
      <c r="M3627" s="233">
        <v>0</v>
      </c>
      <c r="N3627" s="130"/>
      <c r="O3627" s="131"/>
      <c r="P3627" s="131"/>
      <c r="Q3627" s="131"/>
      <c r="R3627" s="131"/>
      <c r="S3627" s="131"/>
      <c r="T3627" s="132" t="str">
        <f>IF(SUM(N3627:S3627)=U3627,"OK",SUM(N3627:S3627)-U3627)</f>
        <v>OK</v>
      </c>
      <c r="U3627" s="138"/>
      <c r="V3627" s="138"/>
      <c r="W3627" s="139"/>
      <c r="X3627" s="139"/>
      <c r="Y3627" s="132" t="str">
        <f>IF(SUM(W3627:X3627)=Z3627,"OK",SUM(W3627:X3627)-Z3627)</f>
        <v>OK</v>
      </c>
      <c r="Z3627" s="210"/>
      <c r="AA3627" s="204"/>
      <c r="AB3627" s="202"/>
      <c r="AC3627" s="202"/>
      <c r="AD3627" s="202"/>
      <c r="AE3627" s="202"/>
      <c r="AF3627" s="202"/>
      <c r="AG3627" s="132" t="str">
        <f>IF(SUM(AA3627:AF3627)=AH3627,"OK",SUM(AA3627:AF3627)-AH3627)</f>
        <v>OK</v>
      </c>
      <c r="AH3627" s="138"/>
      <c r="AI3627" s="138"/>
      <c r="AJ3627" s="139"/>
      <c r="AK3627" s="139"/>
      <c r="AL3627" s="132" t="str">
        <f>IF(SUM(AJ3627:AK3627)=AM3627,"OK",SUM(AJ3627:AK3627)-AM3627)</f>
        <v>OK</v>
      </c>
      <c r="AM3627" s="140"/>
      <c r="AN3627" s="119">
        <f>L3627+U3627+V3627+Z3627</f>
        <v>0</v>
      </c>
      <c r="AO3627" s="120">
        <f>M3627+AH3627+AI3627+AM3627</f>
        <v>0</v>
      </c>
      <c r="AP3627" s="39">
        <f>L3627</f>
        <v>0</v>
      </c>
      <c r="AQ3627" s="141">
        <f>AN3627</f>
        <v>0</v>
      </c>
      <c r="AR3627" s="142">
        <f>AQ3627-AP3627</f>
        <v>0</v>
      </c>
      <c r="AS3627" s="143" t="e">
        <f>AR3627/AP3627</f>
        <v>#DIV/0!</v>
      </c>
      <c r="AT3627" s="144">
        <f>M3627</f>
        <v>0</v>
      </c>
      <c r="AU3627" s="141">
        <f>AO3627</f>
        <v>0</v>
      </c>
      <c r="AV3627" s="142">
        <f>AU3627-AT3627</f>
        <v>0</v>
      </c>
      <c r="AW3627" s="143" t="e">
        <f>AV3627/AT3627</f>
        <v>#DIV/0!</v>
      </c>
      <c r="AY3627" s="146" t="str">
        <f t="shared" si="2777"/>
        <v>45.24</v>
      </c>
      <c r="AZ3627" s="1403" t="b">
        <f>COUNTIF('[1]Codes SEC'!$B$2:$B$250,Ministres!AY3627)&gt;0</f>
        <v>1</v>
      </c>
    </row>
    <row r="3628" spans="1:52" ht="35.1" customHeight="1" x14ac:dyDescent="0.25">
      <c r="A3628" s="15" t="s">
        <v>3501</v>
      </c>
      <c r="B3628" s="225">
        <v>17</v>
      </c>
      <c r="C3628" s="122" t="s">
        <v>1280</v>
      </c>
      <c r="D3628" s="123">
        <v>1000</v>
      </c>
      <c r="E3628" s="226"/>
      <c r="F3628" s="122">
        <v>12</v>
      </c>
      <c r="G3628" s="126">
        <v>3</v>
      </c>
      <c r="H3628" s="35" t="str">
        <f t="shared" si="2765"/>
        <v>094</v>
      </c>
      <c r="I3628" s="36" t="s">
        <v>1186</v>
      </c>
      <c r="J3628" s="37" t="s">
        <v>4183</v>
      </c>
      <c r="K3628" s="244" t="s">
        <v>4184</v>
      </c>
      <c r="L3628" s="232">
        <v>956</v>
      </c>
      <c r="M3628" s="233">
        <v>955</v>
      </c>
      <c r="N3628" s="130"/>
      <c r="O3628" s="131"/>
      <c r="P3628" s="131"/>
      <c r="Q3628" s="131"/>
      <c r="R3628" s="131"/>
      <c r="S3628" s="131"/>
      <c r="T3628" s="132" t="str">
        <f>IF(SUM(N3628:S3628)=U3628,"OK",SUM(N3628:S3628)-U3628)</f>
        <v>OK</v>
      </c>
      <c r="U3628" s="138"/>
      <c r="V3628" s="138"/>
      <c r="W3628" s="139"/>
      <c r="X3628" s="139"/>
      <c r="Y3628" s="132" t="str">
        <f>IF(SUM(W3628:X3628)=Z3628,"OK",SUM(W3628:X3628)-Z3628)</f>
        <v>OK</v>
      </c>
      <c r="Z3628" s="210"/>
      <c r="AA3628" s="204"/>
      <c r="AB3628" s="202"/>
      <c r="AC3628" s="202"/>
      <c r="AD3628" s="202"/>
      <c r="AE3628" s="202"/>
      <c r="AF3628" s="202"/>
      <c r="AG3628" s="132" t="str">
        <f>IF(SUM(AA3628:AF3628)=AH3628,"OK",SUM(AA3628:AF3628)-AH3628)</f>
        <v>OK</v>
      </c>
      <c r="AH3628" s="138"/>
      <c r="AI3628" s="138"/>
      <c r="AJ3628" s="139"/>
      <c r="AK3628" s="139"/>
      <c r="AL3628" s="132" t="str">
        <f>IF(SUM(AJ3628:AK3628)=AM3628,"OK",SUM(AJ3628:AK3628)-AM3628)</f>
        <v>OK</v>
      </c>
      <c r="AM3628" s="140"/>
      <c r="AN3628" s="119">
        <f>L3628+U3628+V3628+Z3628</f>
        <v>956</v>
      </c>
      <c r="AO3628" s="120">
        <f>M3628+AH3628+AI3628+AM3628</f>
        <v>955</v>
      </c>
      <c r="AP3628" s="39">
        <f>L3628</f>
        <v>956</v>
      </c>
      <c r="AQ3628" s="141">
        <f>AN3628</f>
        <v>956</v>
      </c>
      <c r="AR3628" s="142">
        <f>AQ3628-AP3628</f>
        <v>0</v>
      </c>
      <c r="AS3628" s="143">
        <f>AR3628/AP3628</f>
        <v>0</v>
      </c>
      <c r="AT3628" s="144">
        <f>M3628</f>
        <v>955</v>
      </c>
      <c r="AU3628" s="141">
        <f>AO3628</f>
        <v>955</v>
      </c>
      <c r="AV3628" s="142">
        <f>AU3628-AT3628</f>
        <v>0</v>
      </c>
      <c r="AW3628" s="143">
        <f>AV3628/AT3628</f>
        <v>0</v>
      </c>
      <c r="AY3628" s="146" t="str">
        <f t="shared" si="2777"/>
        <v>45.40</v>
      </c>
      <c r="AZ3628" s="1403" t="b">
        <f>COUNTIF('[1]Codes SEC'!$B$2:$B$250,Ministres!AY3628)&gt;0</f>
        <v>1</v>
      </c>
    </row>
    <row r="3629" spans="1:52" ht="35.1" customHeight="1" x14ac:dyDescent="0.25">
      <c r="A3629" s="15" t="s">
        <v>3501</v>
      </c>
      <c r="B3629" s="225">
        <v>17</v>
      </c>
      <c r="C3629" s="122" t="s">
        <v>1280</v>
      </c>
      <c r="D3629" s="123">
        <v>1000</v>
      </c>
      <c r="E3629" s="226"/>
      <c r="F3629" s="122">
        <v>12</v>
      </c>
      <c r="G3629" s="227"/>
      <c r="H3629" s="228" t="str">
        <f t="shared" si="2765"/>
        <v>094</v>
      </c>
      <c r="I3629" s="229">
        <v>84550000</v>
      </c>
      <c r="J3629" s="230" t="s">
        <v>4185</v>
      </c>
      <c r="K3629" s="231" t="s">
        <v>4186</v>
      </c>
      <c r="L3629" s="232">
        <v>0</v>
      </c>
      <c r="M3629" s="233">
        <v>3</v>
      </c>
      <c r="N3629" s="130"/>
      <c r="O3629" s="131"/>
      <c r="P3629" s="131"/>
      <c r="Q3629" s="131"/>
      <c r="R3629" s="131"/>
      <c r="S3629" s="131"/>
      <c r="T3629" s="132" t="str">
        <f t="shared" si="2769"/>
        <v>OK</v>
      </c>
      <c r="U3629" s="138"/>
      <c r="V3629" s="138"/>
      <c r="W3629" s="139"/>
      <c r="X3629" s="139"/>
      <c r="Y3629" s="132" t="str">
        <f t="shared" si="2770"/>
        <v>OK</v>
      </c>
      <c r="Z3629" s="210"/>
      <c r="AA3629" s="204"/>
      <c r="AB3629" s="202"/>
      <c r="AC3629" s="202"/>
      <c r="AD3629" s="202"/>
      <c r="AE3629" s="202"/>
      <c r="AF3629" s="202"/>
      <c r="AG3629" s="132" t="str">
        <f t="shared" si="2771"/>
        <v>OK</v>
      </c>
      <c r="AH3629" s="138"/>
      <c r="AI3629" s="138"/>
      <c r="AJ3629" s="139"/>
      <c r="AK3629" s="139"/>
      <c r="AL3629" s="132" t="str">
        <f t="shared" si="2772"/>
        <v>OK</v>
      </c>
      <c r="AM3629" s="140"/>
      <c r="AN3629" s="119">
        <f t="shared" si="2773"/>
        <v>0</v>
      </c>
      <c r="AO3629" s="120">
        <f t="shared" si="2774"/>
        <v>3</v>
      </c>
      <c r="AP3629" s="39">
        <f t="shared" si="2778"/>
        <v>0</v>
      </c>
      <c r="AQ3629" s="141">
        <f t="shared" si="2779"/>
        <v>0</v>
      </c>
      <c r="AR3629" s="142">
        <f>AQ3629-AP3629</f>
        <v>0</v>
      </c>
      <c r="AS3629" s="143" t="e">
        <f>AR3629/AP3629</f>
        <v>#DIV/0!</v>
      </c>
      <c r="AT3629" s="144">
        <f t="shared" si="2782"/>
        <v>3</v>
      </c>
      <c r="AU3629" s="141">
        <f>AO3629</f>
        <v>3</v>
      </c>
      <c r="AV3629" s="142">
        <f>AU3629-AT3629</f>
        <v>0</v>
      </c>
      <c r="AW3629" s="143">
        <f>AV3629/AT3629</f>
        <v>0</v>
      </c>
      <c r="AY3629" s="146" t="str">
        <f t="shared" si="2777"/>
        <v>45.50</v>
      </c>
      <c r="AZ3629" s="1403" t="b">
        <f>COUNTIF('[1]Codes SEC'!$B$2:$B$250,Ministres!AY3629)&gt;0</f>
        <v>1</v>
      </c>
    </row>
    <row r="3630" spans="1:52" ht="12.75" customHeight="1" x14ac:dyDescent="0.25">
      <c r="A3630" s="350"/>
      <c r="B3630" s="1404"/>
      <c r="C3630" s="150"/>
      <c r="D3630" s="352"/>
      <c r="E3630" s="1405"/>
      <c r="F3630" s="150"/>
      <c r="G3630" s="154"/>
      <c r="H3630" s="155"/>
      <c r="I3630" s="156"/>
      <c r="J3630" s="157"/>
      <c r="K3630" s="158" t="s">
        <v>70</v>
      </c>
      <c r="L3630" s="417">
        <f>L3553+L3570+L3571+L3572+L3573+L3574+L3575+L3557+L3576+L3577+L3578+L3579+L3580+L3581+L3582+L3583+L3584+L3585+L3586+L3587+L3588+L3593+L3609+L3610+L3611+L3612+L3598+L3613+L3614+L3624+L3628+L3599+L3625+L3596+L3597+L3600+L3601+L3615+L3602+L3589+L3617+L3603+L3626+L3556+L3616+L3605+L3590+L3618+L3619+L3594+L3558+L3559+L3560+L3561+L3562+L3563+L3564+L3565+L3566+L3595+L3606+L3607+L3620+L3621+L3623+L3604+L3627+L3629+L3567+L3591+L3608+L3554+L3622+L3569+L3592+L3555+L3568</f>
        <v>124644</v>
      </c>
      <c r="M3630" s="1406">
        <f t="shared" ref="M3630:AW3630" si="2786">M3553+M3570+M3571+M3572+M3573+M3574+M3575+M3557+M3576+M3577+M3578+M3579+M3580+M3581+M3582+M3583+M3584+M3585+M3586+M3587+M3588+M3593+M3609+M3610+M3611+M3612+M3598+M3613+M3614+M3624+M3628+M3599+M3625+M3596+M3597+M3600+M3601+M3615+M3602+M3589+M3617+M3603+M3626+M3556+M3616+M3605+M3590+M3618+M3619+M3594+M3558+M3559+M3560+M3561+M3562+M3563+M3564+M3565+M3566+M3595+M3606+M3607+M3620+M3621+M3623+M3604+M3627+M3629+M3567+M3591+M3608+M3554+M3622+M3569+M3592+M3555+M3568</f>
        <v>123266</v>
      </c>
      <c r="N3630" s="1407">
        <f t="shared" si="2786"/>
        <v>0</v>
      </c>
      <c r="O3630" s="1408">
        <f t="shared" si="2786"/>
        <v>0</v>
      </c>
      <c r="P3630" s="1408">
        <f t="shared" si="2786"/>
        <v>0</v>
      </c>
      <c r="Q3630" s="1408">
        <f t="shared" si="2786"/>
        <v>0</v>
      </c>
      <c r="R3630" s="1408">
        <f t="shared" si="2786"/>
        <v>0</v>
      </c>
      <c r="S3630" s="1408">
        <f t="shared" si="2786"/>
        <v>0</v>
      </c>
      <c r="T3630" s="1409"/>
      <c r="U3630" s="1410">
        <f t="shared" si="2786"/>
        <v>0</v>
      </c>
      <c r="V3630" s="1410">
        <f t="shared" si="2786"/>
        <v>0</v>
      </c>
      <c r="W3630" s="1408">
        <f t="shared" si="2786"/>
        <v>0</v>
      </c>
      <c r="X3630" s="1408">
        <f t="shared" si="2786"/>
        <v>0</v>
      </c>
      <c r="Y3630" s="1409"/>
      <c r="Z3630" s="1410">
        <f t="shared" si="2786"/>
        <v>0</v>
      </c>
      <c r="AA3630" s="165">
        <f t="shared" si="2786"/>
        <v>0</v>
      </c>
      <c r="AB3630" s="1408">
        <f t="shared" si="2786"/>
        <v>0</v>
      </c>
      <c r="AC3630" s="1408">
        <f t="shared" si="2786"/>
        <v>0</v>
      </c>
      <c r="AD3630" s="1408">
        <f t="shared" si="2786"/>
        <v>0</v>
      </c>
      <c r="AE3630" s="1408">
        <f t="shared" si="2786"/>
        <v>0</v>
      </c>
      <c r="AF3630" s="1408">
        <f t="shared" si="2786"/>
        <v>0</v>
      </c>
      <c r="AG3630" s="1409"/>
      <c r="AH3630" s="1410">
        <f t="shared" si="2786"/>
        <v>0</v>
      </c>
      <c r="AI3630" s="1410">
        <f t="shared" si="2786"/>
        <v>0</v>
      </c>
      <c r="AJ3630" s="1408">
        <f t="shared" si="2786"/>
        <v>0</v>
      </c>
      <c r="AK3630" s="1408">
        <f t="shared" si="2786"/>
        <v>0</v>
      </c>
      <c r="AL3630" s="1409"/>
      <c r="AM3630" s="1411">
        <f t="shared" si="2786"/>
        <v>0</v>
      </c>
      <c r="AN3630" s="167">
        <f t="shared" si="2786"/>
        <v>124644</v>
      </c>
      <c r="AO3630" s="1412">
        <f t="shared" si="2786"/>
        <v>123266</v>
      </c>
      <c r="AP3630" s="169">
        <f t="shared" si="2786"/>
        <v>124644</v>
      </c>
      <c r="AQ3630" s="1413">
        <f t="shared" si="2786"/>
        <v>124644</v>
      </c>
      <c r="AR3630" s="1414">
        <f t="shared" si="2786"/>
        <v>0</v>
      </c>
      <c r="AS3630" s="1415" t="e">
        <f t="shared" si="2786"/>
        <v>#DIV/0!</v>
      </c>
      <c r="AT3630" s="1416">
        <f t="shared" si="2786"/>
        <v>123266</v>
      </c>
      <c r="AU3630" s="1413">
        <f t="shared" si="2786"/>
        <v>123266</v>
      </c>
      <c r="AV3630" s="1414">
        <f t="shared" si="2786"/>
        <v>0</v>
      </c>
      <c r="AW3630" s="1415" t="e">
        <f t="shared" si="2786"/>
        <v>#DIV/0!</v>
      </c>
      <c r="AY3630" s="146"/>
      <c r="AZ3630" s="1403"/>
    </row>
    <row r="3631" spans="1:52" ht="12.75" customHeight="1" x14ac:dyDescent="0.25">
      <c r="A3631" s="356"/>
      <c r="B3631" s="225"/>
      <c r="C3631" s="122"/>
      <c r="D3631" s="357"/>
      <c r="E3631" s="226"/>
      <c r="F3631" s="122"/>
      <c r="G3631" s="126"/>
      <c r="H3631" s="35"/>
      <c r="I3631" s="36"/>
      <c r="J3631" s="37"/>
      <c r="K3631" s="860"/>
      <c r="L3631" s="241"/>
      <c r="M3631" s="242"/>
      <c r="N3631" s="258"/>
      <c r="O3631" s="259"/>
      <c r="P3631" s="259"/>
      <c r="Q3631" s="259"/>
      <c r="R3631" s="259"/>
      <c r="S3631" s="259"/>
      <c r="T3631" s="260"/>
      <c r="U3631" s="261"/>
      <c r="V3631" s="261"/>
      <c r="W3631" s="262"/>
      <c r="X3631" s="262"/>
      <c r="Y3631" s="260"/>
      <c r="Z3631" s="263"/>
      <c r="AA3631" s="264"/>
      <c r="AB3631" s="259"/>
      <c r="AC3631" s="259"/>
      <c r="AD3631" s="259"/>
      <c r="AE3631" s="259"/>
      <c r="AF3631" s="259"/>
      <c r="AG3631" s="260"/>
      <c r="AH3631" s="261"/>
      <c r="AI3631" s="261"/>
      <c r="AJ3631" s="262"/>
      <c r="AK3631" s="262"/>
      <c r="AL3631" s="260"/>
      <c r="AM3631" s="265"/>
      <c r="AN3631" s="266"/>
      <c r="AO3631" s="267"/>
      <c r="AP3631" s="268"/>
      <c r="AQ3631" s="269"/>
      <c r="AR3631" s="269"/>
      <c r="AS3631" s="270"/>
      <c r="AT3631" s="271"/>
      <c r="AU3631" s="269"/>
      <c r="AV3631" s="269"/>
      <c r="AW3631" s="270"/>
      <c r="AY3631" s="146"/>
      <c r="AZ3631" s="1403"/>
    </row>
    <row r="3632" spans="1:52" ht="12.75" customHeight="1" x14ac:dyDescent="0.25">
      <c r="A3632" s="356"/>
      <c r="B3632" s="225"/>
      <c r="C3632" s="122"/>
      <c r="D3632" s="357"/>
      <c r="E3632" s="226"/>
      <c r="F3632" s="122"/>
      <c r="G3632" s="126"/>
      <c r="H3632" s="35"/>
      <c r="I3632" s="36"/>
      <c r="J3632" s="37"/>
      <c r="K3632" s="243" t="s">
        <v>109</v>
      </c>
      <c r="L3632" s="241"/>
      <c r="M3632" s="242"/>
      <c r="N3632" s="258"/>
      <c r="O3632" s="259"/>
      <c r="P3632" s="259"/>
      <c r="Q3632" s="259"/>
      <c r="R3632" s="259"/>
      <c r="S3632" s="259"/>
      <c r="T3632" s="260"/>
      <c r="U3632" s="261"/>
      <c r="V3632" s="261"/>
      <c r="W3632" s="262"/>
      <c r="X3632" s="262"/>
      <c r="Y3632" s="260"/>
      <c r="Z3632" s="263"/>
      <c r="AA3632" s="264"/>
      <c r="AB3632" s="259"/>
      <c r="AC3632" s="259"/>
      <c r="AD3632" s="259"/>
      <c r="AE3632" s="259"/>
      <c r="AF3632" s="259"/>
      <c r="AG3632" s="260"/>
      <c r="AH3632" s="261"/>
      <c r="AI3632" s="261"/>
      <c r="AJ3632" s="262"/>
      <c r="AK3632" s="262"/>
      <c r="AL3632" s="260"/>
      <c r="AM3632" s="265"/>
      <c r="AN3632" s="266"/>
      <c r="AO3632" s="267"/>
      <c r="AP3632" s="268"/>
      <c r="AQ3632" s="269"/>
      <c r="AR3632" s="269"/>
      <c r="AS3632" s="270"/>
      <c r="AT3632" s="271"/>
      <c r="AU3632" s="269"/>
      <c r="AV3632" s="269"/>
      <c r="AW3632" s="270"/>
      <c r="AY3632" s="146"/>
      <c r="AZ3632" s="1403"/>
    </row>
    <row r="3633" spans="1:64" ht="12.75" customHeight="1" x14ac:dyDescent="0.25">
      <c r="A3633" s="356"/>
      <c r="B3633" s="225"/>
      <c r="C3633" s="122"/>
      <c r="D3633" s="357"/>
      <c r="E3633" s="226"/>
      <c r="F3633" s="122"/>
      <c r="G3633" s="126"/>
      <c r="H3633" s="35"/>
      <c r="I3633" s="36"/>
      <c r="J3633" s="37"/>
      <c r="K3633" s="243"/>
      <c r="L3633" s="241"/>
      <c r="M3633" s="242"/>
      <c r="N3633" s="258"/>
      <c r="O3633" s="259"/>
      <c r="P3633" s="259"/>
      <c r="Q3633" s="259"/>
      <c r="R3633" s="259"/>
      <c r="S3633" s="259"/>
      <c r="T3633" s="260"/>
      <c r="U3633" s="261"/>
      <c r="V3633" s="261"/>
      <c r="W3633" s="262"/>
      <c r="X3633" s="262"/>
      <c r="Y3633" s="260"/>
      <c r="Z3633" s="263"/>
      <c r="AA3633" s="264"/>
      <c r="AB3633" s="259"/>
      <c r="AC3633" s="259"/>
      <c r="AD3633" s="259"/>
      <c r="AE3633" s="259"/>
      <c r="AF3633" s="259"/>
      <c r="AG3633" s="260"/>
      <c r="AH3633" s="261"/>
      <c r="AI3633" s="261"/>
      <c r="AJ3633" s="262"/>
      <c r="AK3633" s="262"/>
      <c r="AL3633" s="260"/>
      <c r="AM3633" s="265"/>
      <c r="AN3633" s="266"/>
      <c r="AO3633" s="267"/>
      <c r="AP3633" s="268"/>
      <c r="AQ3633" s="269"/>
      <c r="AR3633" s="269"/>
      <c r="AS3633" s="270"/>
      <c r="AT3633" s="271"/>
      <c r="AU3633" s="269"/>
      <c r="AV3633" s="269"/>
      <c r="AW3633" s="270"/>
      <c r="AY3633" s="146"/>
      <c r="AZ3633" s="1403"/>
    </row>
    <row r="3634" spans="1:64" ht="35.1" customHeight="1" x14ac:dyDescent="0.25">
      <c r="A3634" s="15" t="s">
        <v>3501</v>
      </c>
      <c r="B3634" s="225" t="s">
        <v>2572</v>
      </c>
      <c r="C3634" s="122" t="s">
        <v>1280</v>
      </c>
      <c r="D3634" s="123">
        <v>1000</v>
      </c>
      <c r="E3634" s="226"/>
      <c r="F3634" s="122">
        <v>12</v>
      </c>
      <c r="G3634" s="227"/>
      <c r="H3634" s="228" t="str">
        <f t="shared" si="2765"/>
        <v>094</v>
      </c>
      <c r="I3634" s="229">
        <v>85112000</v>
      </c>
      <c r="J3634" s="230" t="s">
        <v>4187</v>
      </c>
      <c r="K3634" s="231" t="s">
        <v>4188</v>
      </c>
      <c r="L3634" s="232">
        <v>0</v>
      </c>
      <c r="M3634" s="233">
        <v>20</v>
      </c>
      <c r="N3634" s="130"/>
      <c r="O3634" s="131"/>
      <c r="P3634" s="131"/>
      <c r="Q3634" s="131"/>
      <c r="R3634" s="131"/>
      <c r="S3634" s="131"/>
      <c r="T3634" s="132" t="str">
        <f t="shared" ref="T3634:T3641" si="2787">IF(SUM(N3634:S3634)=U3634,"OK",SUM(N3634:S3634)-U3634)</f>
        <v>OK</v>
      </c>
      <c r="U3634" s="138"/>
      <c r="V3634" s="138"/>
      <c r="W3634" s="139"/>
      <c r="X3634" s="139"/>
      <c r="Y3634" s="132" t="str">
        <f t="shared" ref="Y3634:Y3641" si="2788">IF(SUM(W3634:X3634)=Z3634,"OK",SUM(W3634:X3634)-Z3634)</f>
        <v>OK</v>
      </c>
      <c r="Z3634" s="210"/>
      <c r="AA3634" s="204"/>
      <c r="AB3634" s="202"/>
      <c r="AC3634" s="202"/>
      <c r="AD3634" s="202"/>
      <c r="AE3634" s="202"/>
      <c r="AF3634" s="202"/>
      <c r="AG3634" s="132" t="str">
        <f t="shared" ref="AG3634:AG3641" si="2789">IF(SUM(AA3634:AF3634)=AH3634,"OK",SUM(AA3634:AF3634)-AH3634)</f>
        <v>OK</v>
      </c>
      <c r="AH3634" s="138"/>
      <c r="AI3634" s="138"/>
      <c r="AJ3634" s="139"/>
      <c r="AK3634" s="139"/>
      <c r="AL3634" s="132" t="str">
        <f t="shared" ref="AL3634:AL3641" si="2790">IF(SUM(AJ3634:AK3634)=AM3634,"OK",SUM(AJ3634:AK3634)-AM3634)</f>
        <v>OK</v>
      </c>
      <c r="AM3634" s="140"/>
      <c r="AN3634" s="119">
        <f t="shared" ref="AN3634:AN3641" si="2791">L3634+U3634+V3634+Z3634</f>
        <v>0</v>
      </c>
      <c r="AO3634" s="120">
        <f t="shared" ref="AO3634:AO3641" si="2792">M3634+AH3634+AI3634+AM3634</f>
        <v>20</v>
      </c>
      <c r="AP3634" s="39">
        <f t="shared" ref="AP3634:AP3641" si="2793">L3634</f>
        <v>0</v>
      </c>
      <c r="AQ3634" s="141">
        <f t="shared" ref="AQ3634:AQ3641" si="2794">AN3634</f>
        <v>0</v>
      </c>
      <c r="AR3634" s="142">
        <f>AQ3634-AP3634</f>
        <v>0</v>
      </c>
      <c r="AS3634" s="143" t="e">
        <f>AR3634/AP3634</f>
        <v>#DIV/0!</v>
      </c>
      <c r="AT3634" s="144">
        <f t="shared" ref="AT3634:AT3641" si="2795">M3634</f>
        <v>20</v>
      </c>
      <c r="AU3634" s="141">
        <f>AO3634</f>
        <v>20</v>
      </c>
      <c r="AV3634" s="142">
        <f>AU3634-AT3634</f>
        <v>0</v>
      </c>
      <c r="AW3634" s="143">
        <f>AV3634/AT3634</f>
        <v>0</v>
      </c>
      <c r="AY3634" s="146" t="str">
        <f t="shared" ref="AY3634:AY3641" si="2796">RIGHT(LEFT(I3634,3),2)&amp;"."&amp;RIGHT(LEFT(I3634,5),2)</f>
        <v>51.12</v>
      </c>
      <c r="AZ3634" s="1403" t="b">
        <f>COUNTIF('[1]Codes SEC'!$B$2:$B$250,Ministres!AY3634)&gt;0</f>
        <v>1</v>
      </c>
    </row>
    <row r="3635" spans="1:64" ht="51" x14ac:dyDescent="0.25">
      <c r="A3635" s="15" t="s">
        <v>3501</v>
      </c>
      <c r="B3635" s="225">
        <v>17</v>
      </c>
      <c r="C3635" s="122" t="s">
        <v>1280</v>
      </c>
      <c r="D3635" s="123">
        <v>1000</v>
      </c>
      <c r="E3635" s="226"/>
      <c r="F3635" s="122">
        <v>12</v>
      </c>
      <c r="G3635" s="126">
        <v>3</v>
      </c>
      <c r="H3635" s="35" t="str">
        <f t="shared" si="2765"/>
        <v>094</v>
      </c>
      <c r="I3635" s="36" t="s">
        <v>4189</v>
      </c>
      <c r="J3635" s="37" t="s">
        <v>4190</v>
      </c>
      <c r="K3635" s="231" t="s">
        <v>4191</v>
      </c>
      <c r="L3635" s="232">
        <v>45</v>
      </c>
      <c r="M3635" s="233">
        <v>45</v>
      </c>
      <c r="N3635" s="130"/>
      <c r="O3635" s="131"/>
      <c r="P3635" s="131"/>
      <c r="Q3635" s="131"/>
      <c r="R3635" s="131"/>
      <c r="S3635" s="131"/>
      <c r="T3635" s="132" t="str">
        <f>IF(SUM(N3635:S3635)=U3635,"OK",SUM(N3635:S3635)-U3635)</f>
        <v>OK</v>
      </c>
      <c r="U3635" s="138"/>
      <c r="V3635" s="138"/>
      <c r="W3635" s="139"/>
      <c r="X3635" s="139"/>
      <c r="Y3635" s="132" t="str">
        <f>IF(SUM(W3635:X3635)=Z3635,"OK",SUM(W3635:X3635)-Z3635)</f>
        <v>OK</v>
      </c>
      <c r="Z3635" s="210"/>
      <c r="AA3635" s="204"/>
      <c r="AB3635" s="202"/>
      <c r="AC3635" s="202"/>
      <c r="AD3635" s="202"/>
      <c r="AE3635" s="202"/>
      <c r="AF3635" s="202"/>
      <c r="AG3635" s="132" t="str">
        <f>IF(SUM(AA3635:AF3635)=AH3635,"OK",SUM(AA3635:AF3635)-AH3635)</f>
        <v>OK</v>
      </c>
      <c r="AH3635" s="138"/>
      <c r="AI3635" s="138"/>
      <c r="AJ3635" s="139"/>
      <c r="AK3635" s="139"/>
      <c r="AL3635" s="132" t="str">
        <f>IF(SUM(AJ3635:AK3635)=AM3635,"OK",SUM(AJ3635:AK3635)-AM3635)</f>
        <v>OK</v>
      </c>
      <c r="AM3635" s="140"/>
      <c r="AN3635" s="119">
        <f>L3635+U3635+V3635+Z3635</f>
        <v>45</v>
      </c>
      <c r="AO3635" s="120">
        <f>M3635+AH3635+AI3635+AM3635</f>
        <v>45</v>
      </c>
      <c r="AP3635" s="39">
        <f>L3635</f>
        <v>45</v>
      </c>
      <c r="AQ3635" s="141">
        <f>AN3635</f>
        <v>45</v>
      </c>
      <c r="AR3635" s="141">
        <f>AQ3635-AP3635</f>
        <v>0</v>
      </c>
      <c r="AS3635" s="143">
        <f>AR3635/AP3635</f>
        <v>0</v>
      </c>
      <c r="AT3635" s="144">
        <f>M3635</f>
        <v>45</v>
      </c>
      <c r="AU3635" s="141">
        <f>AO3635</f>
        <v>45</v>
      </c>
      <c r="AV3635" s="141">
        <f>AU3635-AT3635</f>
        <v>0</v>
      </c>
      <c r="AW3635" s="143">
        <f>AV3635/AT3635</f>
        <v>0</v>
      </c>
      <c r="AY3635" s="146" t="str">
        <f t="shared" si="2796"/>
        <v>51.30</v>
      </c>
      <c r="AZ3635" s="1403" t="b">
        <f>COUNTIF('[1]Codes SEC'!$B$2:$B$250,Ministres!AY3635)&gt;0</f>
        <v>1</v>
      </c>
    </row>
    <row r="3636" spans="1:64" ht="51" x14ac:dyDescent="0.25">
      <c r="A3636" s="15" t="s">
        <v>3501</v>
      </c>
      <c r="B3636" s="225">
        <v>17</v>
      </c>
      <c r="C3636" s="122" t="s">
        <v>1280</v>
      </c>
      <c r="D3636" s="123">
        <v>1000</v>
      </c>
      <c r="E3636" s="226"/>
      <c r="F3636" s="122">
        <v>16</v>
      </c>
      <c r="G3636" s="126">
        <v>1</v>
      </c>
      <c r="H3636" s="35" t="str">
        <f t="shared" si="2765"/>
        <v>094</v>
      </c>
      <c r="I3636" s="36" t="s">
        <v>1265</v>
      </c>
      <c r="J3636" s="37" t="s">
        <v>4192</v>
      </c>
      <c r="K3636" s="244" t="s">
        <v>4193</v>
      </c>
      <c r="L3636" s="232">
        <v>22</v>
      </c>
      <c r="M3636" s="233">
        <v>22</v>
      </c>
      <c r="N3636" s="130"/>
      <c r="O3636" s="131"/>
      <c r="P3636" s="131"/>
      <c r="Q3636" s="131"/>
      <c r="R3636" s="131"/>
      <c r="S3636" s="131"/>
      <c r="T3636" s="132" t="str">
        <f t="shared" si="2787"/>
        <v>OK</v>
      </c>
      <c r="U3636" s="138"/>
      <c r="V3636" s="138"/>
      <c r="W3636" s="139"/>
      <c r="X3636" s="139"/>
      <c r="Y3636" s="132" t="str">
        <f t="shared" si="2788"/>
        <v>OK</v>
      </c>
      <c r="Z3636" s="210"/>
      <c r="AA3636" s="204"/>
      <c r="AB3636" s="202"/>
      <c r="AC3636" s="202"/>
      <c r="AD3636" s="202"/>
      <c r="AE3636" s="202"/>
      <c r="AF3636" s="202"/>
      <c r="AG3636" s="132" t="str">
        <f t="shared" si="2789"/>
        <v>OK</v>
      </c>
      <c r="AH3636" s="138"/>
      <c r="AI3636" s="138"/>
      <c r="AJ3636" s="139"/>
      <c r="AK3636" s="139"/>
      <c r="AL3636" s="132" t="str">
        <f t="shared" si="2790"/>
        <v>OK</v>
      </c>
      <c r="AM3636" s="140"/>
      <c r="AN3636" s="119">
        <f t="shared" si="2791"/>
        <v>22</v>
      </c>
      <c r="AO3636" s="120">
        <f t="shared" si="2792"/>
        <v>22</v>
      </c>
      <c r="AP3636" s="39">
        <f t="shared" si="2793"/>
        <v>22</v>
      </c>
      <c r="AQ3636" s="141">
        <f t="shared" si="2794"/>
        <v>22</v>
      </c>
      <c r="AR3636" s="141">
        <f>AQ3636-AP3636</f>
        <v>0</v>
      </c>
      <c r="AS3636" s="143">
        <f t="shared" ref="AS3636:AS3641" si="2797">AR3636/AP3636</f>
        <v>0</v>
      </c>
      <c r="AT3636" s="144">
        <f t="shared" si="2795"/>
        <v>22</v>
      </c>
      <c r="AU3636" s="141">
        <f t="shared" ref="AU3636:AU3641" si="2798">AO3636</f>
        <v>22</v>
      </c>
      <c r="AV3636" s="141">
        <f>AU3636-AT3636</f>
        <v>0</v>
      </c>
      <c r="AW3636" s="143">
        <f t="shared" ref="AW3636:AW3641" si="2799">AV3636/AT3636</f>
        <v>0</v>
      </c>
      <c r="AY3636" s="146" t="str">
        <f t="shared" si="2796"/>
        <v>52.10</v>
      </c>
      <c r="AZ3636" s="1403" t="b">
        <f>COUNTIF('[1]Codes SEC'!$B$2:$B$250,Ministres!AY3636)&gt;0</f>
        <v>1</v>
      </c>
    </row>
    <row r="3637" spans="1:64" ht="35.1" customHeight="1" x14ac:dyDescent="0.25">
      <c r="A3637" s="15" t="s">
        <v>3501</v>
      </c>
      <c r="B3637" s="225">
        <v>17</v>
      </c>
      <c r="C3637" s="122" t="s">
        <v>1280</v>
      </c>
      <c r="D3637" s="123">
        <v>1000</v>
      </c>
      <c r="E3637" s="226"/>
      <c r="F3637" s="122">
        <v>12</v>
      </c>
      <c r="G3637" s="126">
        <v>1</v>
      </c>
      <c r="H3637" s="35" t="str">
        <f t="shared" si="2765"/>
        <v>094</v>
      </c>
      <c r="I3637" s="36" t="s">
        <v>1265</v>
      </c>
      <c r="J3637" s="37" t="s">
        <v>4194</v>
      </c>
      <c r="K3637" s="244" t="s">
        <v>4195</v>
      </c>
      <c r="L3637" s="232">
        <v>65</v>
      </c>
      <c r="M3637" s="233">
        <v>65</v>
      </c>
      <c r="N3637" s="130"/>
      <c r="O3637" s="131"/>
      <c r="P3637" s="131"/>
      <c r="Q3637" s="131"/>
      <c r="R3637" s="131"/>
      <c r="S3637" s="131"/>
      <c r="T3637" s="132" t="str">
        <f t="shared" si="2787"/>
        <v>OK</v>
      </c>
      <c r="U3637" s="138"/>
      <c r="V3637" s="138"/>
      <c r="W3637" s="139"/>
      <c r="X3637" s="139"/>
      <c r="Y3637" s="132" t="str">
        <f t="shared" si="2788"/>
        <v>OK</v>
      </c>
      <c r="Z3637" s="210"/>
      <c r="AA3637" s="204"/>
      <c r="AB3637" s="202"/>
      <c r="AC3637" s="202"/>
      <c r="AD3637" s="202"/>
      <c r="AE3637" s="202"/>
      <c r="AF3637" s="202"/>
      <c r="AG3637" s="132" t="str">
        <f t="shared" si="2789"/>
        <v>OK</v>
      </c>
      <c r="AH3637" s="138"/>
      <c r="AI3637" s="138"/>
      <c r="AJ3637" s="139"/>
      <c r="AK3637" s="139"/>
      <c r="AL3637" s="132" t="str">
        <f t="shared" si="2790"/>
        <v>OK</v>
      </c>
      <c r="AM3637" s="140"/>
      <c r="AN3637" s="119">
        <f t="shared" si="2791"/>
        <v>65</v>
      </c>
      <c r="AO3637" s="120">
        <f t="shared" si="2792"/>
        <v>65</v>
      </c>
      <c r="AP3637" s="39">
        <f t="shared" si="2793"/>
        <v>65</v>
      </c>
      <c r="AQ3637" s="141">
        <f t="shared" si="2794"/>
        <v>65</v>
      </c>
      <c r="AR3637" s="142">
        <f t="shared" ref="AR3637:AR3638" si="2800">AQ3637-AP3637</f>
        <v>0</v>
      </c>
      <c r="AS3637" s="143">
        <f t="shared" si="2797"/>
        <v>0</v>
      </c>
      <c r="AT3637" s="144">
        <f t="shared" si="2795"/>
        <v>65</v>
      </c>
      <c r="AU3637" s="141">
        <f t="shared" si="2798"/>
        <v>65</v>
      </c>
      <c r="AV3637" s="142">
        <f t="shared" ref="AV3637:AV3638" si="2801">AU3637-AT3637</f>
        <v>0</v>
      </c>
      <c r="AW3637" s="143">
        <f t="shared" si="2799"/>
        <v>0</v>
      </c>
      <c r="AY3637" s="146" t="str">
        <f t="shared" si="2796"/>
        <v>52.10</v>
      </c>
      <c r="AZ3637" s="1403" t="b">
        <f>COUNTIF('[1]Codes SEC'!$B$2:$B$250,Ministres!AY3637)&gt;0</f>
        <v>1</v>
      </c>
    </row>
    <row r="3638" spans="1:64" ht="35.1" customHeight="1" x14ac:dyDescent="0.25">
      <c r="A3638" s="15" t="s">
        <v>3501</v>
      </c>
      <c r="B3638" s="225">
        <v>17</v>
      </c>
      <c r="C3638" s="122" t="s">
        <v>1280</v>
      </c>
      <c r="D3638" s="123">
        <v>1000</v>
      </c>
      <c r="E3638" s="226"/>
      <c r="F3638" s="122">
        <v>12</v>
      </c>
      <c r="G3638" s="126">
        <v>1</v>
      </c>
      <c r="H3638" s="35" t="str">
        <f t="shared" si="2765"/>
        <v>094</v>
      </c>
      <c r="I3638" s="36" t="s">
        <v>304</v>
      </c>
      <c r="J3638" s="37" t="s">
        <v>4196</v>
      </c>
      <c r="K3638" s="244" t="s">
        <v>4197</v>
      </c>
      <c r="L3638" s="232">
        <v>0</v>
      </c>
      <c r="M3638" s="233">
        <v>0</v>
      </c>
      <c r="N3638" s="130"/>
      <c r="O3638" s="131"/>
      <c r="P3638" s="131"/>
      <c r="Q3638" s="131"/>
      <c r="R3638" s="131"/>
      <c r="S3638" s="131"/>
      <c r="T3638" s="132" t="str">
        <f t="shared" si="2787"/>
        <v>OK</v>
      </c>
      <c r="U3638" s="138"/>
      <c r="V3638" s="138"/>
      <c r="W3638" s="139"/>
      <c r="X3638" s="139"/>
      <c r="Y3638" s="132" t="str">
        <f t="shared" si="2788"/>
        <v>OK</v>
      </c>
      <c r="Z3638" s="210"/>
      <c r="AA3638" s="204"/>
      <c r="AB3638" s="202"/>
      <c r="AC3638" s="202"/>
      <c r="AD3638" s="202"/>
      <c r="AE3638" s="202"/>
      <c r="AF3638" s="202"/>
      <c r="AG3638" s="132" t="str">
        <f t="shared" si="2789"/>
        <v>OK</v>
      </c>
      <c r="AH3638" s="138"/>
      <c r="AI3638" s="138"/>
      <c r="AJ3638" s="139"/>
      <c r="AK3638" s="139"/>
      <c r="AL3638" s="132" t="str">
        <f t="shared" si="2790"/>
        <v>OK</v>
      </c>
      <c r="AM3638" s="140"/>
      <c r="AN3638" s="119">
        <f t="shared" si="2791"/>
        <v>0</v>
      </c>
      <c r="AO3638" s="120">
        <f t="shared" si="2792"/>
        <v>0</v>
      </c>
      <c r="AP3638" s="39">
        <f t="shared" si="2793"/>
        <v>0</v>
      </c>
      <c r="AQ3638" s="141">
        <f t="shared" si="2794"/>
        <v>0</v>
      </c>
      <c r="AR3638" s="142">
        <f t="shared" si="2800"/>
        <v>0</v>
      </c>
      <c r="AS3638" s="143" t="e">
        <f t="shared" si="2797"/>
        <v>#DIV/0!</v>
      </c>
      <c r="AT3638" s="144">
        <f t="shared" si="2795"/>
        <v>0</v>
      </c>
      <c r="AU3638" s="141">
        <f t="shared" si="2798"/>
        <v>0</v>
      </c>
      <c r="AV3638" s="142">
        <f t="shared" si="2801"/>
        <v>0</v>
      </c>
      <c r="AW3638" s="143" t="e">
        <f t="shared" si="2799"/>
        <v>#DIV/0!</v>
      </c>
      <c r="AY3638" s="146" t="str">
        <f t="shared" si="2796"/>
        <v>63.21</v>
      </c>
      <c r="AZ3638" s="1403" t="b">
        <f>COUNTIF('[1]Codes SEC'!$B$2:$B$250,Ministres!AY3638)&gt;0</f>
        <v>1</v>
      </c>
    </row>
    <row r="3639" spans="1:64" ht="35.1" customHeight="1" x14ac:dyDescent="0.25">
      <c r="A3639" s="15" t="s">
        <v>3501</v>
      </c>
      <c r="B3639" s="225">
        <v>17</v>
      </c>
      <c r="C3639" s="122" t="s">
        <v>1280</v>
      </c>
      <c r="D3639" s="123">
        <v>1000</v>
      </c>
      <c r="E3639" s="226"/>
      <c r="F3639" s="122">
        <v>12</v>
      </c>
      <c r="G3639" s="126">
        <v>1</v>
      </c>
      <c r="H3639" s="35" t="str">
        <f t="shared" si="2765"/>
        <v>094</v>
      </c>
      <c r="I3639" s="36" t="s">
        <v>304</v>
      </c>
      <c r="J3639" s="37" t="s">
        <v>4198</v>
      </c>
      <c r="K3639" s="281" t="s">
        <v>4199</v>
      </c>
      <c r="L3639" s="232">
        <v>0</v>
      </c>
      <c r="M3639" s="233">
        <v>50</v>
      </c>
      <c r="N3639" s="130"/>
      <c r="O3639" s="131"/>
      <c r="P3639" s="131"/>
      <c r="Q3639" s="131"/>
      <c r="R3639" s="131"/>
      <c r="S3639" s="131"/>
      <c r="T3639" s="132" t="str">
        <f t="shared" si="2787"/>
        <v>OK</v>
      </c>
      <c r="U3639" s="138"/>
      <c r="V3639" s="138"/>
      <c r="W3639" s="139"/>
      <c r="X3639" s="139"/>
      <c r="Y3639" s="132" t="str">
        <f t="shared" si="2788"/>
        <v>OK</v>
      </c>
      <c r="Z3639" s="210"/>
      <c r="AA3639" s="204"/>
      <c r="AB3639" s="202"/>
      <c r="AC3639" s="202"/>
      <c r="AD3639" s="202"/>
      <c r="AE3639" s="202"/>
      <c r="AF3639" s="202"/>
      <c r="AG3639" s="132" t="str">
        <f t="shared" si="2789"/>
        <v>OK</v>
      </c>
      <c r="AH3639" s="138"/>
      <c r="AI3639" s="138"/>
      <c r="AJ3639" s="139"/>
      <c r="AK3639" s="139"/>
      <c r="AL3639" s="132" t="str">
        <f t="shared" si="2790"/>
        <v>OK</v>
      </c>
      <c r="AM3639" s="140"/>
      <c r="AN3639" s="119">
        <f t="shared" si="2791"/>
        <v>0</v>
      </c>
      <c r="AO3639" s="120">
        <f t="shared" si="2792"/>
        <v>50</v>
      </c>
      <c r="AP3639" s="39">
        <f t="shared" si="2793"/>
        <v>0</v>
      </c>
      <c r="AQ3639" s="141">
        <f t="shared" si="2794"/>
        <v>0</v>
      </c>
      <c r="AR3639" s="142">
        <f>AQ3639-AP3639</f>
        <v>0</v>
      </c>
      <c r="AS3639" s="143" t="e">
        <f t="shared" si="2797"/>
        <v>#DIV/0!</v>
      </c>
      <c r="AT3639" s="144">
        <f t="shared" si="2795"/>
        <v>50</v>
      </c>
      <c r="AU3639" s="141">
        <f t="shared" si="2798"/>
        <v>50</v>
      </c>
      <c r="AV3639" s="142">
        <f>AU3639-AT3639</f>
        <v>0</v>
      </c>
      <c r="AW3639" s="143">
        <f t="shared" si="2799"/>
        <v>0</v>
      </c>
      <c r="AY3639" s="146" t="str">
        <f t="shared" si="2796"/>
        <v>63.21</v>
      </c>
      <c r="AZ3639" s="1403" t="b">
        <f>COUNTIF('[1]Codes SEC'!$B$2:$B$250,Ministres!AY3639)&gt;0</f>
        <v>1</v>
      </c>
    </row>
    <row r="3640" spans="1:64" ht="35.1" customHeight="1" x14ac:dyDescent="0.25">
      <c r="A3640" s="15" t="s">
        <v>3501</v>
      </c>
      <c r="B3640" s="225">
        <v>17</v>
      </c>
      <c r="C3640" s="122" t="s">
        <v>1280</v>
      </c>
      <c r="D3640" s="123">
        <v>1000</v>
      </c>
      <c r="E3640" s="226"/>
      <c r="F3640" s="122">
        <v>12</v>
      </c>
      <c r="G3640" s="126">
        <v>1</v>
      </c>
      <c r="H3640" s="35" t="str">
        <f t="shared" si="2765"/>
        <v>094</v>
      </c>
      <c r="I3640" s="36" t="s">
        <v>3484</v>
      </c>
      <c r="J3640" s="37" t="s">
        <v>4200</v>
      </c>
      <c r="K3640" s="244" t="s">
        <v>4201</v>
      </c>
      <c r="L3640" s="232">
        <v>0</v>
      </c>
      <c r="M3640" s="233">
        <v>2</v>
      </c>
      <c r="N3640" s="130"/>
      <c r="O3640" s="131"/>
      <c r="P3640" s="131"/>
      <c r="Q3640" s="131"/>
      <c r="R3640" s="131"/>
      <c r="S3640" s="131"/>
      <c r="T3640" s="132" t="str">
        <f>IF(SUM(N3640:S3640)=U3640,"OK",SUM(N3640:S3640)-U3640)</f>
        <v>OK</v>
      </c>
      <c r="U3640" s="138"/>
      <c r="V3640" s="138"/>
      <c r="W3640" s="139"/>
      <c r="X3640" s="139"/>
      <c r="Y3640" s="132" t="str">
        <f>IF(SUM(W3640:X3640)=Z3640,"OK",SUM(W3640:X3640)-Z3640)</f>
        <v>OK</v>
      </c>
      <c r="Z3640" s="210"/>
      <c r="AA3640" s="204"/>
      <c r="AB3640" s="202"/>
      <c r="AC3640" s="202"/>
      <c r="AD3640" s="202"/>
      <c r="AE3640" s="202"/>
      <c r="AF3640" s="202"/>
      <c r="AG3640" s="132" t="str">
        <f>IF(SUM(AA3640:AF3640)=AH3640,"OK",SUM(AA3640:AF3640)-AH3640)</f>
        <v>OK</v>
      </c>
      <c r="AH3640" s="138"/>
      <c r="AI3640" s="138"/>
      <c r="AJ3640" s="139"/>
      <c r="AK3640" s="139"/>
      <c r="AL3640" s="132" t="str">
        <f>IF(SUM(AJ3640:AK3640)=AM3640,"OK",SUM(AJ3640:AK3640)-AM3640)</f>
        <v>OK</v>
      </c>
      <c r="AM3640" s="140"/>
      <c r="AN3640" s="119">
        <f>L3640+U3640+V3640+Z3640</f>
        <v>0</v>
      </c>
      <c r="AO3640" s="120">
        <f>M3640+AH3640+AI3640+AM3640</f>
        <v>2</v>
      </c>
      <c r="AP3640" s="39">
        <f>L3640</f>
        <v>0</v>
      </c>
      <c r="AQ3640" s="141">
        <f>AN3640</f>
        <v>0</v>
      </c>
      <c r="AR3640" s="142">
        <f>AQ3640-AP3640</f>
        <v>0</v>
      </c>
      <c r="AS3640" s="143" t="e">
        <f>AR3640/AP3640</f>
        <v>#DIV/0!</v>
      </c>
      <c r="AT3640" s="144">
        <f>M3640</f>
        <v>2</v>
      </c>
      <c r="AU3640" s="141">
        <f>AO3640</f>
        <v>2</v>
      </c>
      <c r="AV3640" s="142">
        <f>AU3640-AT3640</f>
        <v>0</v>
      </c>
      <c r="AW3640" s="143">
        <f>AV3640/AT3640</f>
        <v>0</v>
      </c>
      <c r="AY3640" s="146" t="str">
        <f t="shared" si="2796"/>
        <v>63.52</v>
      </c>
      <c r="AZ3640" s="1403" t="b">
        <f>COUNTIF('[1]Codes SEC'!$B$2:$B$250,Ministres!AY3640)&gt;0</f>
        <v>1</v>
      </c>
    </row>
    <row r="3641" spans="1:64" ht="35.1" customHeight="1" x14ac:dyDescent="0.25">
      <c r="A3641" s="15" t="s">
        <v>3501</v>
      </c>
      <c r="B3641" s="225">
        <v>17</v>
      </c>
      <c r="C3641" s="122" t="s">
        <v>1280</v>
      </c>
      <c r="D3641" s="123">
        <v>1000</v>
      </c>
      <c r="E3641" s="226"/>
      <c r="F3641" s="122">
        <v>12</v>
      </c>
      <c r="G3641" s="126">
        <v>1</v>
      </c>
      <c r="H3641" s="35" t="str">
        <f t="shared" si="2765"/>
        <v>094</v>
      </c>
      <c r="I3641" s="36">
        <v>86359000</v>
      </c>
      <c r="J3641" s="37" t="s">
        <v>4202</v>
      </c>
      <c r="K3641" s="281" t="s">
        <v>4203</v>
      </c>
      <c r="L3641" s="232">
        <v>0</v>
      </c>
      <c r="M3641" s="233">
        <v>0</v>
      </c>
      <c r="N3641" s="130"/>
      <c r="O3641" s="131"/>
      <c r="P3641" s="131"/>
      <c r="Q3641" s="131"/>
      <c r="R3641" s="131"/>
      <c r="S3641" s="131"/>
      <c r="T3641" s="132" t="str">
        <f t="shared" si="2787"/>
        <v>OK</v>
      </c>
      <c r="U3641" s="138"/>
      <c r="V3641" s="138"/>
      <c r="W3641" s="139"/>
      <c r="X3641" s="139"/>
      <c r="Y3641" s="132" t="str">
        <f t="shared" si="2788"/>
        <v>OK</v>
      </c>
      <c r="Z3641" s="210"/>
      <c r="AA3641" s="204"/>
      <c r="AB3641" s="202"/>
      <c r="AC3641" s="202"/>
      <c r="AD3641" s="202"/>
      <c r="AE3641" s="202"/>
      <c r="AF3641" s="202"/>
      <c r="AG3641" s="132" t="str">
        <f t="shared" si="2789"/>
        <v>OK</v>
      </c>
      <c r="AH3641" s="138"/>
      <c r="AI3641" s="138"/>
      <c r="AJ3641" s="139"/>
      <c r="AK3641" s="139"/>
      <c r="AL3641" s="132" t="str">
        <f t="shared" si="2790"/>
        <v>OK</v>
      </c>
      <c r="AM3641" s="140"/>
      <c r="AN3641" s="119">
        <f t="shared" si="2791"/>
        <v>0</v>
      </c>
      <c r="AO3641" s="120">
        <f t="shared" si="2792"/>
        <v>0</v>
      </c>
      <c r="AP3641" s="39">
        <f t="shared" si="2793"/>
        <v>0</v>
      </c>
      <c r="AQ3641" s="141">
        <f t="shared" si="2794"/>
        <v>0</v>
      </c>
      <c r="AR3641" s="142">
        <f>AQ3641-AP3641</f>
        <v>0</v>
      </c>
      <c r="AS3641" s="143" t="e">
        <f t="shared" si="2797"/>
        <v>#DIV/0!</v>
      </c>
      <c r="AT3641" s="144">
        <f t="shared" si="2795"/>
        <v>0</v>
      </c>
      <c r="AU3641" s="141">
        <f t="shared" si="2798"/>
        <v>0</v>
      </c>
      <c r="AV3641" s="142">
        <f>AU3641-AT3641</f>
        <v>0</v>
      </c>
      <c r="AW3641" s="143" t="e">
        <f t="shared" si="2799"/>
        <v>#DIV/0!</v>
      </c>
      <c r="AY3641" s="146" t="str">
        <f t="shared" si="2796"/>
        <v>63.59</v>
      </c>
      <c r="AZ3641" s="1403" t="b">
        <f>COUNTIF('[1]Codes SEC'!$B$2:$B$250,Ministres!AY3641)&gt;0</f>
        <v>1</v>
      </c>
    </row>
    <row r="3642" spans="1:64" ht="12.75" customHeight="1" x14ac:dyDescent="0.25">
      <c r="A3642" s="350"/>
      <c r="B3642" s="1404"/>
      <c r="C3642" s="150"/>
      <c r="D3642" s="352"/>
      <c r="E3642" s="1405"/>
      <c r="F3642" s="150"/>
      <c r="G3642" s="154"/>
      <c r="H3642" s="155"/>
      <c r="I3642" s="156"/>
      <c r="J3642" s="157"/>
      <c r="K3642" s="158" t="s">
        <v>116</v>
      </c>
      <c r="L3642" s="417">
        <f t="shared" ref="L3642:S3642" si="2802">L3635+L3636+L3637+L3640+L3638+L3639+L3641+L3634</f>
        <v>132</v>
      </c>
      <c r="M3642" s="1406">
        <f t="shared" si="2802"/>
        <v>204</v>
      </c>
      <c r="N3642" s="1407">
        <f t="shared" si="2802"/>
        <v>0</v>
      </c>
      <c r="O3642" s="1408">
        <f t="shared" si="2802"/>
        <v>0</v>
      </c>
      <c r="P3642" s="1408">
        <f t="shared" si="2802"/>
        <v>0</v>
      </c>
      <c r="Q3642" s="1408">
        <f t="shared" si="2802"/>
        <v>0</v>
      </c>
      <c r="R3642" s="1408">
        <f t="shared" si="2802"/>
        <v>0</v>
      </c>
      <c r="S3642" s="1408">
        <f t="shared" si="2802"/>
        <v>0</v>
      </c>
      <c r="T3642" s="1409"/>
      <c r="U3642" s="1410">
        <f>U3635+U3636+U3637+U3640+U3638+U3639+U3641+U3634</f>
        <v>0</v>
      </c>
      <c r="V3642" s="1410">
        <f>V3635+V3636+V3637+V3640+V3638+V3639+V3641+V3634</f>
        <v>0</v>
      </c>
      <c r="W3642" s="1408">
        <f>W3635+W3636+W3637+W3640+W3638+W3639+W3641+W3634</f>
        <v>0</v>
      </c>
      <c r="X3642" s="1408">
        <f>X3635+X3636+X3637+X3640+X3638+X3639+X3641+X3634</f>
        <v>0</v>
      </c>
      <c r="Y3642" s="1409"/>
      <c r="Z3642" s="1410">
        <f t="shared" ref="Z3642:AF3642" si="2803">Z3635+Z3636+Z3637+Z3640+Z3638+Z3639+Z3641+Z3634</f>
        <v>0</v>
      </c>
      <c r="AA3642" s="165">
        <f t="shared" si="2803"/>
        <v>0</v>
      </c>
      <c r="AB3642" s="1408">
        <f t="shared" si="2803"/>
        <v>0</v>
      </c>
      <c r="AC3642" s="1408">
        <f t="shared" si="2803"/>
        <v>0</v>
      </c>
      <c r="AD3642" s="1408">
        <f t="shared" si="2803"/>
        <v>0</v>
      </c>
      <c r="AE3642" s="1408">
        <f t="shared" si="2803"/>
        <v>0</v>
      </c>
      <c r="AF3642" s="1408">
        <f t="shared" si="2803"/>
        <v>0</v>
      </c>
      <c r="AG3642" s="1409"/>
      <c r="AH3642" s="1410">
        <f>AH3635+AH3636+AH3637+AH3640+AH3638+AH3639+AH3641+AH3634</f>
        <v>0</v>
      </c>
      <c r="AI3642" s="1410">
        <f>AI3635+AI3636+AI3637+AI3640+AI3638+AI3639+AI3641+AI3634</f>
        <v>0</v>
      </c>
      <c r="AJ3642" s="1408">
        <f>AJ3635+AJ3636+AJ3637+AJ3640+AJ3638+AJ3639+AJ3641+AJ3634</f>
        <v>0</v>
      </c>
      <c r="AK3642" s="1408">
        <f>AK3635+AK3636+AK3637+AK3640+AK3638+AK3639+AK3641+AK3634</f>
        <v>0</v>
      </c>
      <c r="AL3642" s="1409"/>
      <c r="AM3642" s="1411">
        <f t="shared" ref="AM3642:AW3642" si="2804">AM3635+AM3636+AM3637+AM3640+AM3638+AM3639+AM3641+AM3634</f>
        <v>0</v>
      </c>
      <c r="AN3642" s="167">
        <f t="shared" si="2804"/>
        <v>132</v>
      </c>
      <c r="AO3642" s="1412">
        <f t="shared" si="2804"/>
        <v>204</v>
      </c>
      <c r="AP3642" s="169">
        <f t="shared" si="2804"/>
        <v>132</v>
      </c>
      <c r="AQ3642" s="1413">
        <f t="shared" si="2804"/>
        <v>132</v>
      </c>
      <c r="AR3642" s="1414">
        <f t="shared" si="2804"/>
        <v>0</v>
      </c>
      <c r="AS3642" s="1415" t="e">
        <f t="shared" si="2804"/>
        <v>#DIV/0!</v>
      </c>
      <c r="AT3642" s="1416">
        <f t="shared" si="2804"/>
        <v>204</v>
      </c>
      <c r="AU3642" s="1413">
        <f t="shared" si="2804"/>
        <v>204</v>
      </c>
      <c r="AV3642" s="1414">
        <f t="shared" si="2804"/>
        <v>0</v>
      </c>
      <c r="AW3642" s="1415" t="e">
        <f t="shared" si="2804"/>
        <v>#DIV/0!</v>
      </c>
      <c r="AX3642" s="12"/>
      <c r="AY3642" s="146"/>
      <c r="AZ3642" s="1465"/>
    </row>
    <row r="3643" spans="1:64" ht="12.75" customHeight="1" x14ac:dyDescent="0.25">
      <c r="A3643" s="174"/>
      <c r="B3643" s="175"/>
      <c r="C3643" s="176"/>
      <c r="D3643" s="177"/>
      <c r="E3643" s="178"/>
      <c r="F3643" s="177"/>
      <c r="G3643" s="179"/>
      <c r="H3643" s="180"/>
      <c r="I3643" s="181"/>
      <c r="J3643" s="182"/>
      <c r="K3643" s="183" t="s">
        <v>1313</v>
      </c>
      <c r="L3643" s="184">
        <f t="shared" ref="L3643:S3643" si="2805">L3630+L3642</f>
        <v>124776</v>
      </c>
      <c r="M3643" s="185">
        <f t="shared" si="2805"/>
        <v>123470</v>
      </c>
      <c r="N3643" s="186">
        <f t="shared" si="2805"/>
        <v>0</v>
      </c>
      <c r="O3643" s="187">
        <f t="shared" si="2805"/>
        <v>0</v>
      </c>
      <c r="P3643" s="187">
        <f t="shared" si="2805"/>
        <v>0</v>
      </c>
      <c r="Q3643" s="187">
        <f t="shared" si="2805"/>
        <v>0</v>
      </c>
      <c r="R3643" s="187">
        <f t="shared" si="2805"/>
        <v>0</v>
      </c>
      <c r="S3643" s="187">
        <f t="shared" si="2805"/>
        <v>0</v>
      </c>
      <c r="T3643" s="188"/>
      <c r="U3643" s="187">
        <f>U3630+U3642</f>
        <v>0</v>
      </c>
      <c r="V3643" s="187">
        <f>V3630+V3642</f>
        <v>0</v>
      </c>
      <c r="W3643" s="187">
        <f>W3630+W3642</f>
        <v>0</v>
      </c>
      <c r="X3643" s="187">
        <f>X3630+X3642</f>
        <v>0</v>
      </c>
      <c r="Y3643" s="188"/>
      <c r="Z3643" s="187">
        <f t="shared" ref="Z3643:AF3643" si="2806">Z3630+Z3642</f>
        <v>0</v>
      </c>
      <c r="AA3643" s="189">
        <f t="shared" si="2806"/>
        <v>0</v>
      </c>
      <c r="AB3643" s="187">
        <f t="shared" si="2806"/>
        <v>0</v>
      </c>
      <c r="AC3643" s="187">
        <f t="shared" si="2806"/>
        <v>0</v>
      </c>
      <c r="AD3643" s="187">
        <f t="shared" si="2806"/>
        <v>0</v>
      </c>
      <c r="AE3643" s="187">
        <f t="shared" si="2806"/>
        <v>0</v>
      </c>
      <c r="AF3643" s="187">
        <f t="shared" si="2806"/>
        <v>0</v>
      </c>
      <c r="AG3643" s="188"/>
      <c r="AH3643" s="187">
        <f>AH3630+AH3642</f>
        <v>0</v>
      </c>
      <c r="AI3643" s="187">
        <f>AI3630+AI3642</f>
        <v>0</v>
      </c>
      <c r="AJ3643" s="187">
        <f>AJ3630+AJ3642</f>
        <v>0</v>
      </c>
      <c r="AK3643" s="187">
        <f>AK3630+AK3642</f>
        <v>0</v>
      </c>
      <c r="AL3643" s="188"/>
      <c r="AM3643" s="190">
        <f t="shared" ref="AM3643:AW3643" si="2807">AM3630+AM3642</f>
        <v>0</v>
      </c>
      <c r="AN3643" s="191">
        <f t="shared" si="2807"/>
        <v>124776</v>
      </c>
      <c r="AO3643" s="190">
        <f t="shared" si="2807"/>
        <v>123470</v>
      </c>
      <c r="AP3643" s="184">
        <f t="shared" si="2807"/>
        <v>124776</v>
      </c>
      <c r="AQ3643" s="192">
        <f t="shared" si="2807"/>
        <v>124776</v>
      </c>
      <c r="AR3643" s="193">
        <f t="shared" si="2807"/>
        <v>0</v>
      </c>
      <c r="AS3643" s="194" t="e">
        <f t="shared" si="2807"/>
        <v>#DIV/0!</v>
      </c>
      <c r="AT3643" s="195">
        <f t="shared" si="2807"/>
        <v>123470</v>
      </c>
      <c r="AU3643" s="192">
        <f t="shared" si="2807"/>
        <v>123470</v>
      </c>
      <c r="AV3643" s="193">
        <f t="shared" si="2807"/>
        <v>0</v>
      </c>
      <c r="AW3643" s="194" t="e">
        <f t="shared" si="2807"/>
        <v>#DIV/0!</v>
      </c>
      <c r="AY3643" s="146"/>
      <c r="AZ3643" s="1465"/>
    </row>
    <row r="3644" spans="1:64" ht="12.75" customHeight="1" x14ac:dyDescent="0.25">
      <c r="A3644" s="15"/>
      <c r="C3644" s="122"/>
      <c r="D3644" s="123"/>
      <c r="F3644" s="125"/>
      <c r="G3644" s="34"/>
      <c r="H3644" s="35"/>
      <c r="I3644" s="36"/>
      <c r="J3644" s="37"/>
      <c r="K3644" s="198" t="s">
        <v>72</v>
      </c>
      <c r="L3644" s="199">
        <v>0</v>
      </c>
      <c r="M3644" s="200">
        <v>0</v>
      </c>
      <c r="N3644" s="201">
        <v>0</v>
      </c>
      <c r="O3644" s="202">
        <v>0</v>
      </c>
      <c r="P3644" s="202">
        <v>0</v>
      </c>
      <c r="Q3644" s="202">
        <v>0</v>
      </c>
      <c r="R3644" s="202">
        <v>0</v>
      </c>
      <c r="S3644" s="202">
        <v>0</v>
      </c>
      <c r="T3644" s="203"/>
      <c r="U3644" s="135">
        <v>0</v>
      </c>
      <c r="V3644" s="135">
        <v>0</v>
      </c>
      <c r="W3644" s="202">
        <v>0</v>
      </c>
      <c r="X3644" s="202">
        <v>0</v>
      </c>
      <c r="Y3644" s="203"/>
      <c r="Z3644" s="135">
        <v>0</v>
      </c>
      <c r="AA3644" s="204">
        <v>0</v>
      </c>
      <c r="AB3644" s="202">
        <v>0</v>
      </c>
      <c r="AC3644" s="202">
        <v>0</v>
      </c>
      <c r="AD3644" s="202">
        <v>0</v>
      </c>
      <c r="AE3644" s="202">
        <v>0</v>
      </c>
      <c r="AF3644" s="202">
        <v>0</v>
      </c>
      <c r="AG3644" s="203"/>
      <c r="AH3644" s="135">
        <v>0</v>
      </c>
      <c r="AI3644" s="135">
        <v>0</v>
      </c>
      <c r="AJ3644" s="202">
        <v>0</v>
      </c>
      <c r="AK3644" s="202">
        <v>0</v>
      </c>
      <c r="AL3644" s="203"/>
      <c r="AM3644" s="205">
        <v>0</v>
      </c>
      <c r="AN3644" s="119">
        <v>0</v>
      </c>
      <c r="AO3644" s="120">
        <v>0</v>
      </c>
      <c r="AP3644" s="39">
        <v>0</v>
      </c>
      <c r="AQ3644" s="141">
        <v>0</v>
      </c>
      <c r="AR3644" s="141">
        <v>0</v>
      </c>
      <c r="AS3644" s="143">
        <v>0</v>
      </c>
      <c r="AT3644" s="144">
        <v>0</v>
      </c>
      <c r="AU3644" s="141">
        <v>0</v>
      </c>
      <c r="AV3644" s="141">
        <v>0</v>
      </c>
      <c r="AW3644" s="143">
        <v>0</v>
      </c>
      <c r="AY3644" s="146"/>
      <c r="AZ3644" s="1465"/>
    </row>
    <row r="3645" spans="1:64" ht="12.75" customHeight="1" x14ac:dyDescent="0.25">
      <c r="A3645" s="356"/>
      <c r="B3645" s="225"/>
      <c r="C3645" s="122"/>
      <c r="D3645" s="357"/>
      <c r="E3645" s="226"/>
      <c r="F3645" s="122"/>
      <c r="G3645" s="126"/>
      <c r="H3645" s="35"/>
      <c r="I3645" s="36"/>
      <c r="J3645" s="37"/>
      <c r="K3645" s="198" t="s">
        <v>73</v>
      </c>
      <c r="L3645" s="241">
        <v>0</v>
      </c>
      <c r="M3645" s="242">
        <v>0</v>
      </c>
      <c r="N3645" s="201">
        <v>0</v>
      </c>
      <c r="O3645" s="202">
        <v>0</v>
      </c>
      <c r="P3645" s="202">
        <v>0</v>
      </c>
      <c r="Q3645" s="202">
        <v>0</v>
      </c>
      <c r="R3645" s="202">
        <v>0</v>
      </c>
      <c r="S3645" s="202">
        <v>0</v>
      </c>
      <c r="T3645" s="203"/>
      <c r="U3645" s="135">
        <v>0</v>
      </c>
      <c r="V3645" s="135">
        <v>0</v>
      </c>
      <c r="W3645" s="202">
        <v>0</v>
      </c>
      <c r="X3645" s="202">
        <v>0</v>
      </c>
      <c r="Y3645" s="203"/>
      <c r="Z3645" s="135">
        <v>0</v>
      </c>
      <c r="AA3645" s="204">
        <v>0</v>
      </c>
      <c r="AB3645" s="202">
        <v>0</v>
      </c>
      <c r="AC3645" s="202">
        <v>0</v>
      </c>
      <c r="AD3645" s="202">
        <v>0</v>
      </c>
      <c r="AE3645" s="202">
        <v>0</v>
      </c>
      <c r="AF3645" s="202">
        <v>0</v>
      </c>
      <c r="AG3645" s="203"/>
      <c r="AH3645" s="135">
        <v>0</v>
      </c>
      <c r="AI3645" s="135">
        <v>0</v>
      </c>
      <c r="AJ3645" s="202">
        <v>0</v>
      </c>
      <c r="AK3645" s="202">
        <v>0</v>
      </c>
      <c r="AL3645" s="203"/>
      <c r="AM3645" s="205">
        <v>0</v>
      </c>
      <c r="AN3645" s="119">
        <v>0</v>
      </c>
      <c r="AO3645" s="120">
        <v>0</v>
      </c>
      <c r="AP3645" s="39">
        <v>0</v>
      </c>
      <c r="AQ3645" s="141">
        <v>0</v>
      </c>
      <c r="AR3645" s="141">
        <v>0</v>
      </c>
      <c r="AS3645" s="143">
        <v>0</v>
      </c>
      <c r="AT3645" s="144">
        <v>0</v>
      </c>
      <c r="AU3645" s="141">
        <v>0</v>
      </c>
      <c r="AV3645" s="141">
        <v>0</v>
      </c>
      <c r="AW3645" s="143">
        <v>0</v>
      </c>
      <c r="AY3645" s="146"/>
      <c r="AZ3645" s="1465"/>
    </row>
    <row r="3646" spans="1:64" s="1466" customFormat="1" ht="12.75" customHeight="1" x14ac:dyDescent="0.25">
      <c r="A3646" s="356"/>
      <c r="B3646" s="225"/>
      <c r="C3646" s="122"/>
      <c r="D3646" s="357"/>
      <c r="E3646" s="226"/>
      <c r="F3646" s="122"/>
      <c r="G3646" s="126"/>
      <c r="H3646" s="35"/>
      <c r="I3646" s="36"/>
      <c r="J3646" s="37"/>
      <c r="K3646" s="198" t="s">
        <v>74</v>
      </c>
      <c r="L3646" s="241">
        <v>0</v>
      </c>
      <c r="M3646" s="242">
        <v>0</v>
      </c>
      <c r="N3646" s="201">
        <v>0</v>
      </c>
      <c r="O3646" s="202">
        <v>0</v>
      </c>
      <c r="P3646" s="202">
        <v>0</v>
      </c>
      <c r="Q3646" s="202">
        <v>0</v>
      </c>
      <c r="R3646" s="202">
        <v>0</v>
      </c>
      <c r="S3646" s="202">
        <v>0</v>
      </c>
      <c r="T3646" s="203"/>
      <c r="U3646" s="135">
        <v>0</v>
      </c>
      <c r="V3646" s="135">
        <v>0</v>
      </c>
      <c r="W3646" s="202">
        <v>0</v>
      </c>
      <c r="X3646" s="202">
        <v>0</v>
      </c>
      <c r="Y3646" s="203"/>
      <c r="Z3646" s="135">
        <v>0</v>
      </c>
      <c r="AA3646" s="204">
        <v>0</v>
      </c>
      <c r="AB3646" s="202">
        <v>0</v>
      </c>
      <c r="AC3646" s="202">
        <v>0</v>
      </c>
      <c r="AD3646" s="202">
        <v>0</v>
      </c>
      <c r="AE3646" s="202">
        <v>0</v>
      </c>
      <c r="AF3646" s="202">
        <v>0</v>
      </c>
      <c r="AG3646" s="203"/>
      <c r="AH3646" s="135">
        <v>0</v>
      </c>
      <c r="AI3646" s="135">
        <v>0</v>
      </c>
      <c r="AJ3646" s="202">
        <v>0</v>
      </c>
      <c r="AK3646" s="202">
        <v>0</v>
      </c>
      <c r="AL3646" s="203"/>
      <c r="AM3646" s="205">
        <v>0</v>
      </c>
      <c r="AN3646" s="119">
        <v>0</v>
      </c>
      <c r="AO3646" s="120">
        <v>0</v>
      </c>
      <c r="AP3646" s="39">
        <v>0</v>
      </c>
      <c r="AQ3646" s="141">
        <v>0</v>
      </c>
      <c r="AR3646" s="141">
        <v>0</v>
      </c>
      <c r="AS3646" s="143">
        <v>0</v>
      </c>
      <c r="AT3646" s="144">
        <v>0</v>
      </c>
      <c r="AU3646" s="141">
        <v>0</v>
      </c>
      <c r="AV3646" s="141">
        <v>0</v>
      </c>
      <c r="AW3646" s="143">
        <v>0</v>
      </c>
      <c r="AX3646"/>
      <c r="AY3646" s="146"/>
      <c r="AZ3646" s="1465"/>
      <c r="BA3646"/>
      <c r="BB3646"/>
      <c r="BC3646"/>
      <c r="BD3646"/>
      <c r="BE3646"/>
      <c r="BF3646"/>
      <c r="BG3646"/>
      <c r="BH3646"/>
      <c r="BI3646"/>
      <c r="BJ3646"/>
      <c r="BK3646"/>
      <c r="BL3646"/>
    </row>
    <row r="3647" spans="1:64" ht="12.75" customHeight="1" x14ac:dyDescent="0.25">
      <c r="A3647" s="356"/>
      <c r="B3647" s="225"/>
      <c r="C3647" s="122"/>
      <c r="D3647" s="357"/>
      <c r="E3647" s="226"/>
      <c r="F3647" s="122"/>
      <c r="G3647" s="126"/>
      <c r="H3647" s="35"/>
      <c r="I3647" s="36"/>
      <c r="J3647" s="37"/>
      <c r="K3647" s="198" t="s">
        <v>75</v>
      </c>
      <c r="L3647" s="241">
        <v>0</v>
      </c>
      <c r="M3647" s="242">
        <v>0</v>
      </c>
      <c r="N3647" s="201">
        <v>0</v>
      </c>
      <c r="O3647" s="202">
        <v>0</v>
      </c>
      <c r="P3647" s="202">
        <v>0</v>
      </c>
      <c r="Q3647" s="202">
        <v>0</v>
      </c>
      <c r="R3647" s="202">
        <v>0</v>
      </c>
      <c r="S3647" s="202">
        <v>0</v>
      </c>
      <c r="T3647" s="203"/>
      <c r="U3647" s="135">
        <v>0</v>
      </c>
      <c r="V3647" s="135">
        <v>0</v>
      </c>
      <c r="W3647" s="202">
        <v>0</v>
      </c>
      <c r="X3647" s="202">
        <v>0</v>
      </c>
      <c r="Y3647" s="203"/>
      <c r="Z3647" s="135">
        <v>0</v>
      </c>
      <c r="AA3647" s="204">
        <v>0</v>
      </c>
      <c r="AB3647" s="202">
        <v>0</v>
      </c>
      <c r="AC3647" s="202">
        <v>0</v>
      </c>
      <c r="AD3647" s="202">
        <v>0</v>
      </c>
      <c r="AE3647" s="202">
        <v>0</v>
      </c>
      <c r="AF3647" s="202">
        <v>0</v>
      </c>
      <c r="AG3647" s="203"/>
      <c r="AH3647" s="135">
        <v>0</v>
      </c>
      <c r="AI3647" s="135">
        <v>0</v>
      </c>
      <c r="AJ3647" s="202">
        <v>0</v>
      </c>
      <c r="AK3647" s="202">
        <v>0</v>
      </c>
      <c r="AL3647" s="203"/>
      <c r="AM3647" s="205">
        <v>0</v>
      </c>
      <c r="AN3647" s="119">
        <v>0</v>
      </c>
      <c r="AO3647" s="120">
        <v>0</v>
      </c>
      <c r="AP3647" s="39">
        <v>0</v>
      </c>
      <c r="AQ3647" s="141">
        <v>0</v>
      </c>
      <c r="AR3647" s="141">
        <v>0</v>
      </c>
      <c r="AS3647" s="143">
        <v>0</v>
      </c>
      <c r="AT3647" s="144">
        <v>0</v>
      </c>
      <c r="AU3647" s="141">
        <v>0</v>
      </c>
      <c r="AV3647" s="141">
        <v>0</v>
      </c>
      <c r="AW3647" s="143">
        <v>0</v>
      </c>
      <c r="AY3647" s="146"/>
      <c r="AZ3647" s="1465"/>
    </row>
    <row r="3648" spans="1:64" ht="12.75" customHeight="1" x14ac:dyDescent="0.25">
      <c r="A3648" s="356"/>
      <c r="B3648" s="225"/>
      <c r="C3648" s="122"/>
      <c r="D3648" s="357"/>
      <c r="E3648" s="226"/>
      <c r="F3648" s="122"/>
      <c r="G3648" s="126"/>
      <c r="H3648" s="35"/>
      <c r="I3648" s="36"/>
      <c r="J3648" s="37"/>
      <c r="K3648" s="206" t="s">
        <v>76</v>
      </c>
      <c r="L3648" s="241">
        <f t="shared" ref="L3648:S3648" si="2808">L3589+L3617+L3626+L3593+L3604</f>
        <v>0</v>
      </c>
      <c r="M3648" s="242">
        <f t="shared" si="2808"/>
        <v>0</v>
      </c>
      <c r="N3648" s="201">
        <f t="shared" si="2808"/>
        <v>0</v>
      </c>
      <c r="O3648" s="202">
        <f t="shared" si="2808"/>
        <v>0</v>
      </c>
      <c r="P3648" s="202">
        <f t="shared" si="2808"/>
        <v>0</v>
      </c>
      <c r="Q3648" s="202">
        <f t="shared" si="2808"/>
        <v>0</v>
      </c>
      <c r="R3648" s="202">
        <f t="shared" si="2808"/>
        <v>0</v>
      </c>
      <c r="S3648" s="202">
        <f t="shared" si="2808"/>
        <v>0</v>
      </c>
      <c r="T3648" s="203"/>
      <c r="U3648" s="135">
        <f>U3589+U3617+U3626+U3593+U3604</f>
        <v>0</v>
      </c>
      <c r="V3648" s="135">
        <f>V3589+V3617+V3626+V3593+V3604</f>
        <v>0</v>
      </c>
      <c r="W3648" s="202">
        <f>W3589+W3617+W3626+W3593+W3604</f>
        <v>0</v>
      </c>
      <c r="X3648" s="202">
        <f>X3589+X3617+X3626+X3593+X3604</f>
        <v>0</v>
      </c>
      <c r="Y3648" s="203"/>
      <c r="Z3648" s="135">
        <f t="shared" ref="Z3648:AF3648" si="2809">Z3589+Z3617+Z3626+Z3593+Z3604</f>
        <v>0</v>
      </c>
      <c r="AA3648" s="204">
        <f t="shared" si="2809"/>
        <v>0</v>
      </c>
      <c r="AB3648" s="202">
        <f t="shared" si="2809"/>
        <v>0</v>
      </c>
      <c r="AC3648" s="202">
        <f t="shared" si="2809"/>
        <v>0</v>
      </c>
      <c r="AD3648" s="202">
        <f t="shared" si="2809"/>
        <v>0</v>
      </c>
      <c r="AE3648" s="202">
        <f t="shared" si="2809"/>
        <v>0</v>
      </c>
      <c r="AF3648" s="202">
        <f t="shared" si="2809"/>
        <v>0</v>
      </c>
      <c r="AG3648" s="203"/>
      <c r="AH3648" s="135">
        <f>AH3589+AH3617+AH3626+AH3593+AH3604</f>
        <v>0</v>
      </c>
      <c r="AI3648" s="135">
        <f>AI3589+AI3617+AI3626+AI3593+AI3604</f>
        <v>0</v>
      </c>
      <c r="AJ3648" s="202">
        <f>AJ3589+AJ3617+AJ3626+AJ3593+AJ3604</f>
        <v>0</v>
      </c>
      <c r="AK3648" s="202">
        <f>AK3589+AK3617+AK3626+AK3593+AK3604</f>
        <v>0</v>
      </c>
      <c r="AL3648" s="203"/>
      <c r="AM3648" s="205">
        <f t="shared" ref="AM3648:AW3648" si="2810">AM3589+AM3617+AM3626+AM3593+AM3604</f>
        <v>0</v>
      </c>
      <c r="AN3648" s="119">
        <f t="shared" si="2810"/>
        <v>0</v>
      </c>
      <c r="AO3648" s="120">
        <f t="shared" si="2810"/>
        <v>0</v>
      </c>
      <c r="AP3648" s="39">
        <f t="shared" si="2810"/>
        <v>0</v>
      </c>
      <c r="AQ3648" s="141">
        <f t="shared" si="2810"/>
        <v>0</v>
      </c>
      <c r="AR3648" s="141">
        <f t="shared" si="2810"/>
        <v>0</v>
      </c>
      <c r="AS3648" s="143" t="e">
        <f t="shared" si="2810"/>
        <v>#DIV/0!</v>
      </c>
      <c r="AT3648" s="144">
        <f t="shared" si="2810"/>
        <v>0</v>
      </c>
      <c r="AU3648" s="141">
        <f t="shared" si="2810"/>
        <v>0</v>
      </c>
      <c r="AV3648" s="141">
        <f t="shared" si="2810"/>
        <v>0</v>
      </c>
      <c r="AW3648" s="143" t="e">
        <f t="shared" si="2810"/>
        <v>#DIV/0!</v>
      </c>
      <c r="AX3648" s="374"/>
      <c r="AY3648" s="146"/>
      <c r="AZ3648" s="1465"/>
    </row>
    <row r="3649" spans="1:64" ht="12.75" customHeight="1" x14ac:dyDescent="0.25">
      <c r="A3649" s="356"/>
      <c r="B3649" s="225"/>
      <c r="C3649" s="122"/>
      <c r="D3649" s="357"/>
      <c r="F3649" s="125"/>
      <c r="G3649" s="126"/>
      <c r="H3649" s="35"/>
      <c r="I3649" s="36"/>
      <c r="J3649" s="37"/>
      <c r="K3649" s="244"/>
      <c r="L3649" s="241"/>
      <c r="M3649" s="242"/>
      <c r="N3649" s="201"/>
      <c r="O3649" s="202"/>
      <c r="P3649" s="202"/>
      <c r="Q3649" s="202"/>
      <c r="R3649" s="202"/>
      <c r="S3649" s="202"/>
      <c r="T3649" s="224"/>
      <c r="U3649" s="138"/>
      <c r="V3649" s="138"/>
      <c r="W3649" s="139"/>
      <c r="X3649" s="139"/>
      <c r="Y3649" s="224"/>
      <c r="Z3649" s="210"/>
      <c r="AA3649" s="204"/>
      <c r="AB3649" s="202"/>
      <c r="AC3649" s="202"/>
      <c r="AD3649" s="202"/>
      <c r="AE3649" s="202"/>
      <c r="AF3649" s="202"/>
      <c r="AG3649" s="224"/>
      <c r="AH3649" s="138"/>
      <c r="AI3649" s="138"/>
      <c r="AJ3649" s="139"/>
      <c r="AK3649" s="139"/>
      <c r="AL3649" s="224"/>
      <c r="AM3649" s="140"/>
      <c r="AN3649" s="211"/>
      <c r="AO3649" s="212"/>
      <c r="AP3649" s="39"/>
      <c r="AQ3649" s="141"/>
      <c r="AR3649" s="141"/>
      <c r="AS3649" s="143"/>
      <c r="AU3649" s="141"/>
      <c r="AV3649" s="141"/>
      <c r="AW3649" s="143"/>
      <c r="AY3649" s="146"/>
      <c r="AZ3649" s="1465"/>
    </row>
    <row r="3650" spans="1:64" ht="12.75" customHeight="1" x14ac:dyDescent="0.25">
      <c r="A3650" s="356"/>
      <c r="B3650" s="225"/>
      <c r="C3650" s="122"/>
      <c r="D3650" s="357"/>
      <c r="E3650" s="226"/>
      <c r="F3650" s="122"/>
      <c r="G3650" s="126"/>
      <c r="H3650" s="35"/>
      <c r="I3650" s="36"/>
      <c r="J3650" s="37"/>
      <c r="K3650" s="116" t="s">
        <v>4204</v>
      </c>
      <c r="L3650" s="241"/>
      <c r="M3650" s="242"/>
      <c r="N3650" s="201"/>
      <c r="O3650" s="202"/>
      <c r="P3650" s="202"/>
      <c r="Q3650" s="202"/>
      <c r="R3650" s="202"/>
      <c r="S3650" s="202"/>
      <c r="T3650" s="224"/>
      <c r="U3650" s="138"/>
      <c r="V3650" s="138"/>
      <c r="W3650" s="139"/>
      <c r="X3650" s="139"/>
      <c r="Y3650" s="224"/>
      <c r="Z3650" s="210"/>
      <c r="AA3650" s="204"/>
      <c r="AB3650" s="202"/>
      <c r="AC3650" s="202"/>
      <c r="AD3650" s="202"/>
      <c r="AE3650" s="202"/>
      <c r="AF3650" s="202"/>
      <c r="AG3650" s="224"/>
      <c r="AH3650" s="138"/>
      <c r="AI3650" s="138"/>
      <c r="AJ3650" s="139"/>
      <c r="AK3650" s="139"/>
      <c r="AL3650" s="224"/>
      <c r="AM3650" s="140"/>
      <c r="AN3650" s="211"/>
      <c r="AO3650" s="212"/>
      <c r="AP3650" s="39"/>
      <c r="AQ3650" s="141"/>
      <c r="AR3650" s="141"/>
      <c r="AS3650" s="143"/>
      <c r="AU3650" s="141"/>
      <c r="AV3650" s="141"/>
      <c r="AW3650" s="143"/>
      <c r="AY3650" s="146"/>
      <c r="AZ3650" s="1465"/>
    </row>
    <row r="3651" spans="1:64" x14ac:dyDescent="0.25">
      <c r="A3651" s="356"/>
      <c r="B3651" s="225"/>
      <c r="C3651" s="122"/>
      <c r="D3651" s="357"/>
      <c r="E3651" s="226"/>
      <c r="F3651" s="122"/>
      <c r="G3651" s="126"/>
      <c r="H3651" s="35"/>
      <c r="I3651" s="36"/>
      <c r="J3651" s="37"/>
      <c r="K3651" s="349" t="s">
        <v>4205</v>
      </c>
      <c r="L3651" s="241"/>
      <c r="M3651" s="242"/>
      <c r="N3651" s="201"/>
      <c r="O3651" s="202"/>
      <c r="P3651" s="202"/>
      <c r="Q3651" s="202"/>
      <c r="R3651" s="202"/>
      <c r="S3651" s="202"/>
      <c r="T3651" s="224"/>
      <c r="U3651" s="138"/>
      <c r="V3651" s="138"/>
      <c r="W3651" s="139"/>
      <c r="X3651" s="139"/>
      <c r="Y3651" s="224"/>
      <c r="Z3651" s="210"/>
      <c r="AA3651" s="204"/>
      <c r="AB3651" s="202"/>
      <c r="AC3651" s="202"/>
      <c r="AD3651" s="202"/>
      <c r="AE3651" s="202"/>
      <c r="AF3651" s="202"/>
      <c r="AG3651" s="224"/>
      <c r="AH3651" s="138"/>
      <c r="AI3651" s="138"/>
      <c r="AJ3651" s="139"/>
      <c r="AK3651" s="139"/>
      <c r="AL3651" s="224"/>
      <c r="AM3651" s="140"/>
      <c r="AN3651" s="211"/>
      <c r="AO3651" s="212"/>
      <c r="AP3651" s="39"/>
      <c r="AQ3651" s="141"/>
      <c r="AR3651" s="141"/>
      <c r="AS3651" s="143"/>
      <c r="AU3651" s="141"/>
      <c r="AV3651" s="141"/>
      <c r="AW3651" s="143"/>
      <c r="AY3651" s="146"/>
      <c r="AZ3651" s="1465"/>
    </row>
    <row r="3652" spans="1:64" s="1466" customFormat="1" ht="12.75" customHeight="1" x14ac:dyDescent="0.25">
      <c r="A3652" s="356"/>
      <c r="B3652" s="225"/>
      <c r="C3652" s="122"/>
      <c r="D3652" s="357"/>
      <c r="E3652" s="226"/>
      <c r="F3652" s="122"/>
      <c r="G3652" s="126"/>
      <c r="H3652" s="35"/>
      <c r="I3652" s="36"/>
      <c r="J3652" s="37"/>
      <c r="K3652" s="349"/>
      <c r="L3652" s="241"/>
      <c r="M3652" s="242"/>
      <c r="N3652" s="201"/>
      <c r="O3652" s="202"/>
      <c r="P3652" s="202"/>
      <c r="Q3652" s="202"/>
      <c r="R3652" s="202"/>
      <c r="S3652" s="202"/>
      <c r="T3652" s="224"/>
      <c r="U3652" s="138"/>
      <c r="V3652" s="138"/>
      <c r="W3652" s="139"/>
      <c r="X3652" s="139"/>
      <c r="Y3652" s="224"/>
      <c r="Z3652" s="210"/>
      <c r="AA3652" s="204"/>
      <c r="AB3652" s="202"/>
      <c r="AC3652" s="202"/>
      <c r="AD3652" s="202"/>
      <c r="AE3652" s="202"/>
      <c r="AF3652" s="202"/>
      <c r="AG3652" s="224"/>
      <c r="AH3652" s="138"/>
      <c r="AI3652" s="138"/>
      <c r="AJ3652" s="139"/>
      <c r="AK3652" s="139"/>
      <c r="AL3652" s="224"/>
      <c r="AM3652" s="140"/>
      <c r="AN3652" s="211"/>
      <c r="AO3652" s="212"/>
      <c r="AP3652" s="39"/>
      <c r="AQ3652" s="141"/>
      <c r="AR3652" s="141"/>
      <c r="AS3652" s="143"/>
      <c r="AT3652" s="144"/>
      <c r="AU3652" s="141"/>
      <c r="AV3652" s="141"/>
      <c r="AW3652" s="143"/>
      <c r="AX3652"/>
      <c r="AY3652" s="146"/>
      <c r="AZ3652" s="1465"/>
      <c r="BA3652"/>
      <c r="BB3652"/>
      <c r="BC3652"/>
      <c r="BD3652"/>
      <c r="BE3652"/>
      <c r="BF3652"/>
      <c r="BG3652"/>
      <c r="BH3652"/>
      <c r="BI3652"/>
      <c r="BJ3652"/>
      <c r="BK3652"/>
      <c r="BL3652"/>
    </row>
    <row r="3653" spans="1:64" ht="35.1" customHeight="1" x14ac:dyDescent="0.25">
      <c r="A3653" s="15" t="s">
        <v>3501</v>
      </c>
      <c r="B3653" s="225" t="s">
        <v>1335</v>
      </c>
      <c r="C3653" s="122" t="s">
        <v>1315</v>
      </c>
      <c r="D3653" s="123">
        <v>1000</v>
      </c>
      <c r="E3653" s="226"/>
      <c r="F3653" s="122">
        <v>12</v>
      </c>
      <c r="G3653" s="227"/>
      <c r="H3653" s="228" t="str">
        <f t="shared" si="2765"/>
        <v>104</v>
      </c>
      <c r="I3653" s="229">
        <v>83122000</v>
      </c>
      <c r="J3653" s="230" t="s">
        <v>4206</v>
      </c>
      <c r="K3653" s="231" t="s">
        <v>4207</v>
      </c>
      <c r="L3653" s="232">
        <v>0</v>
      </c>
      <c r="M3653" s="233">
        <v>0</v>
      </c>
      <c r="N3653" s="130"/>
      <c r="O3653" s="131"/>
      <c r="P3653" s="131"/>
      <c r="Q3653" s="131"/>
      <c r="R3653" s="131"/>
      <c r="S3653" s="131"/>
      <c r="T3653" s="132" t="str">
        <f>IF(SUM(N3653:S3653)=U3653,"OK",SUM(N3653:S3653)-U3653)</f>
        <v>OK</v>
      </c>
      <c r="U3653" s="138"/>
      <c r="V3653" s="138"/>
      <c r="W3653" s="139"/>
      <c r="X3653" s="139"/>
      <c r="Y3653" s="132" t="str">
        <f>IF(SUM(W3653:X3653)=Z3653,"OK",SUM(W3653:X3653)-Z3653)</f>
        <v>OK</v>
      </c>
      <c r="Z3653" s="210"/>
      <c r="AA3653" s="204"/>
      <c r="AB3653" s="202"/>
      <c r="AC3653" s="202"/>
      <c r="AD3653" s="202"/>
      <c r="AE3653" s="202"/>
      <c r="AF3653" s="202"/>
      <c r="AG3653" s="132" t="str">
        <f>IF(SUM(AA3653:AF3653)=AH3653,"OK",SUM(AA3653:AF3653)-AH3653)</f>
        <v>OK</v>
      </c>
      <c r="AH3653" s="138"/>
      <c r="AI3653" s="138"/>
      <c r="AJ3653" s="139"/>
      <c r="AK3653" s="139"/>
      <c r="AL3653" s="132" t="str">
        <f>IF(SUM(AJ3653:AK3653)=AM3653,"OK",SUM(AJ3653:AK3653)-AM3653)</f>
        <v>OK</v>
      </c>
      <c r="AM3653" s="140"/>
      <c r="AN3653" s="119">
        <f>L3653+U3653+V3653+Z3653</f>
        <v>0</v>
      </c>
      <c r="AO3653" s="120">
        <f>M3653+AH3653+AI3653+AM3653</f>
        <v>0</v>
      </c>
      <c r="AP3653" s="39">
        <f>L3653</f>
        <v>0</v>
      </c>
      <c r="AQ3653" s="141">
        <f>AN3653</f>
        <v>0</v>
      </c>
      <c r="AR3653" s="142">
        <f>AQ3653-AP3653</f>
        <v>0</v>
      </c>
      <c r="AS3653" s="143" t="e">
        <f>AR3653/AP3653</f>
        <v>#DIV/0!</v>
      </c>
      <c r="AT3653" s="144">
        <f>M3653</f>
        <v>0</v>
      </c>
      <c r="AU3653" s="141">
        <f>AO3653</f>
        <v>0</v>
      </c>
      <c r="AV3653" s="142">
        <f>AU3653-AT3653</f>
        <v>0</v>
      </c>
      <c r="AW3653" s="143" t="e">
        <f>AV3653/AT3653</f>
        <v>#DIV/0!</v>
      </c>
      <c r="AY3653" s="146" t="str">
        <f t="shared" ref="AY3653:AY3679" si="2811">RIGHT(LEFT(I3653,3),2)&amp;"."&amp;RIGHT(LEFT(I3653,5),2)</f>
        <v>31.22</v>
      </c>
      <c r="AZ3653" s="1465" t="b">
        <f>COUNTIF('[1]Codes SEC'!$B$2:$B$250,Ministres!AY3653)&gt;0</f>
        <v>1</v>
      </c>
    </row>
    <row r="3654" spans="1:64" ht="30.6" x14ac:dyDescent="0.25">
      <c r="A3654" s="15" t="s">
        <v>3501</v>
      </c>
      <c r="B3654" s="225">
        <v>18</v>
      </c>
      <c r="C3654" s="122" t="s">
        <v>1315</v>
      </c>
      <c r="D3654" s="123">
        <v>1000</v>
      </c>
      <c r="E3654" s="226"/>
      <c r="F3654" s="122">
        <v>4</v>
      </c>
      <c r="G3654" s="126">
        <v>3</v>
      </c>
      <c r="H3654" s="35" t="str">
        <f t="shared" si="2765"/>
        <v>104</v>
      </c>
      <c r="I3654" s="36" t="s">
        <v>204</v>
      </c>
      <c r="J3654" s="37" t="s">
        <v>4208</v>
      </c>
      <c r="K3654" s="231" t="s">
        <v>4209</v>
      </c>
      <c r="L3654" s="232">
        <v>16750</v>
      </c>
      <c r="M3654" s="233">
        <v>14517</v>
      </c>
      <c r="N3654" s="130"/>
      <c r="O3654" s="131"/>
      <c r="P3654" s="131"/>
      <c r="Q3654" s="131"/>
      <c r="R3654" s="131"/>
      <c r="S3654" s="131"/>
      <c r="T3654" s="132" t="str">
        <f t="shared" ref="T3654:T3679" si="2812">IF(SUM(N3654:S3654)=U3654,"OK",SUM(N3654:S3654)-U3654)</f>
        <v>OK</v>
      </c>
      <c r="U3654" s="138"/>
      <c r="V3654" s="138"/>
      <c r="W3654" s="139"/>
      <c r="X3654" s="139"/>
      <c r="Y3654" s="132" t="str">
        <f t="shared" ref="Y3654:Y3679" si="2813">IF(SUM(W3654:X3654)=Z3654,"OK",SUM(W3654:X3654)-Z3654)</f>
        <v>OK</v>
      </c>
      <c r="Z3654" s="210"/>
      <c r="AA3654" s="204"/>
      <c r="AB3654" s="202"/>
      <c r="AC3654" s="202"/>
      <c r="AD3654" s="202"/>
      <c r="AE3654" s="202"/>
      <c r="AF3654" s="202"/>
      <c r="AG3654" s="132" t="str">
        <f t="shared" ref="AG3654:AG3679" si="2814">IF(SUM(AA3654:AF3654)=AH3654,"OK",SUM(AA3654:AF3654)-AH3654)</f>
        <v>OK</v>
      </c>
      <c r="AH3654" s="138"/>
      <c r="AI3654" s="138"/>
      <c r="AJ3654" s="139"/>
      <c r="AK3654" s="139"/>
      <c r="AL3654" s="132" t="str">
        <f t="shared" ref="AL3654:AL3679" si="2815">IF(SUM(AJ3654:AK3654)=AM3654,"OK",SUM(AJ3654:AK3654)-AM3654)</f>
        <v>OK</v>
      </c>
      <c r="AM3654" s="140"/>
      <c r="AN3654" s="119">
        <f t="shared" ref="AN3654:AN3679" si="2816">L3654+U3654+V3654+Z3654</f>
        <v>16750</v>
      </c>
      <c r="AO3654" s="120">
        <f t="shared" ref="AO3654:AO3679" si="2817">M3654+AH3654+AI3654+AM3654</f>
        <v>14517</v>
      </c>
      <c r="AP3654" s="39">
        <f t="shared" ref="AP3654:AP3679" si="2818">L3654</f>
        <v>16750</v>
      </c>
      <c r="AQ3654" s="141">
        <f t="shared" ref="AQ3654:AQ3679" si="2819">AN3654</f>
        <v>16750</v>
      </c>
      <c r="AR3654" s="142">
        <f>AQ3654-AP3654</f>
        <v>0</v>
      </c>
      <c r="AS3654" s="143">
        <f t="shared" ref="AS3654:AS3679" si="2820">AR3654/AP3654</f>
        <v>0</v>
      </c>
      <c r="AT3654" s="144">
        <f t="shared" ref="AT3654:AT3679" si="2821">M3654</f>
        <v>14517</v>
      </c>
      <c r="AU3654" s="141">
        <f t="shared" ref="AU3654:AU3679" si="2822">AO3654</f>
        <v>14517</v>
      </c>
      <c r="AV3654" s="142">
        <f>AU3654-AT3654</f>
        <v>0</v>
      </c>
      <c r="AW3654" s="143">
        <f t="shared" ref="AW3654:AW3679" si="2823">AV3654/AT3654</f>
        <v>0</v>
      </c>
      <c r="AY3654" s="146" t="str">
        <f t="shared" si="2811"/>
        <v>31.32</v>
      </c>
      <c r="AZ3654" s="1465" t="b">
        <f>COUNTIF('[1]Codes SEC'!$B$2:$B$250,Ministres!AY3654)&gt;0</f>
        <v>1</v>
      </c>
    </row>
    <row r="3655" spans="1:64" ht="30.6" x14ac:dyDescent="0.25">
      <c r="A3655" s="15" t="s">
        <v>3501</v>
      </c>
      <c r="B3655" s="225">
        <v>18</v>
      </c>
      <c r="C3655" s="122" t="s">
        <v>1315</v>
      </c>
      <c r="D3655" s="123">
        <v>1000</v>
      </c>
      <c r="E3655" s="226"/>
      <c r="F3655" s="122">
        <v>16</v>
      </c>
      <c r="G3655" s="126">
        <v>3</v>
      </c>
      <c r="H3655" s="35" t="str">
        <f t="shared" si="2765"/>
        <v>104</v>
      </c>
      <c r="I3655" s="36" t="s">
        <v>204</v>
      </c>
      <c r="J3655" s="37" t="s">
        <v>4210</v>
      </c>
      <c r="K3655" s="231" t="s">
        <v>4211</v>
      </c>
      <c r="L3655" s="232">
        <v>3692</v>
      </c>
      <c r="M3655" s="233">
        <v>3823</v>
      </c>
      <c r="N3655" s="130"/>
      <c r="O3655" s="131"/>
      <c r="P3655" s="131"/>
      <c r="Q3655" s="131"/>
      <c r="R3655" s="131"/>
      <c r="S3655" s="131"/>
      <c r="T3655" s="132" t="str">
        <f t="shared" si="2812"/>
        <v>OK</v>
      </c>
      <c r="U3655" s="138"/>
      <c r="V3655" s="138"/>
      <c r="W3655" s="139"/>
      <c r="X3655" s="139"/>
      <c r="Y3655" s="132" t="str">
        <f t="shared" si="2813"/>
        <v>OK</v>
      </c>
      <c r="Z3655" s="210"/>
      <c r="AA3655" s="204"/>
      <c r="AB3655" s="202"/>
      <c r="AC3655" s="202"/>
      <c r="AD3655" s="202"/>
      <c r="AE3655" s="202"/>
      <c r="AF3655" s="202"/>
      <c r="AG3655" s="132" t="str">
        <f t="shared" si="2814"/>
        <v>OK</v>
      </c>
      <c r="AH3655" s="138"/>
      <c r="AI3655" s="138"/>
      <c r="AJ3655" s="139"/>
      <c r="AK3655" s="139"/>
      <c r="AL3655" s="132" t="str">
        <f t="shared" si="2815"/>
        <v>OK</v>
      </c>
      <c r="AM3655" s="140"/>
      <c r="AN3655" s="119">
        <f t="shared" si="2816"/>
        <v>3692</v>
      </c>
      <c r="AO3655" s="120">
        <f t="shared" si="2817"/>
        <v>3823</v>
      </c>
      <c r="AP3655" s="39">
        <f t="shared" si="2818"/>
        <v>3692</v>
      </c>
      <c r="AQ3655" s="141">
        <f t="shared" si="2819"/>
        <v>3692</v>
      </c>
      <c r="AR3655" s="142">
        <f>AQ3655-AP3655</f>
        <v>0</v>
      </c>
      <c r="AS3655" s="143">
        <f t="shared" si="2820"/>
        <v>0</v>
      </c>
      <c r="AT3655" s="144">
        <f t="shared" si="2821"/>
        <v>3823</v>
      </c>
      <c r="AU3655" s="141">
        <f t="shared" si="2822"/>
        <v>3823</v>
      </c>
      <c r="AV3655" s="142">
        <f>AU3655-AT3655</f>
        <v>0</v>
      </c>
      <c r="AW3655" s="143">
        <f t="shared" si="2823"/>
        <v>0</v>
      </c>
      <c r="AY3655" s="146" t="str">
        <f t="shared" si="2811"/>
        <v>31.32</v>
      </c>
      <c r="AZ3655" s="1465" t="b">
        <f>COUNTIF('[1]Codes SEC'!$B$2:$B$250,Ministres!AY3655)&gt;0</f>
        <v>1</v>
      </c>
    </row>
    <row r="3656" spans="1:64" ht="30.6" x14ac:dyDescent="0.25">
      <c r="A3656" s="15" t="s">
        <v>3501</v>
      </c>
      <c r="B3656" s="225">
        <v>18</v>
      </c>
      <c r="C3656" s="122" t="s">
        <v>1315</v>
      </c>
      <c r="D3656" s="123">
        <v>1000</v>
      </c>
      <c r="E3656" s="226"/>
      <c r="F3656" s="122">
        <v>16</v>
      </c>
      <c r="G3656" s="126">
        <v>3</v>
      </c>
      <c r="H3656" s="35" t="str">
        <f t="shared" si="2765"/>
        <v>104</v>
      </c>
      <c r="I3656" s="36" t="s">
        <v>204</v>
      </c>
      <c r="J3656" s="37" t="s">
        <v>4212</v>
      </c>
      <c r="K3656" s="348" t="s">
        <v>4213</v>
      </c>
      <c r="L3656" s="128">
        <v>2774</v>
      </c>
      <c r="M3656" s="129">
        <v>2774</v>
      </c>
      <c r="N3656" s="130"/>
      <c r="O3656" s="131"/>
      <c r="P3656" s="131"/>
      <c r="Q3656" s="131"/>
      <c r="R3656" s="131"/>
      <c r="S3656" s="131"/>
      <c r="T3656" s="132" t="str">
        <f t="shared" si="2812"/>
        <v>OK</v>
      </c>
      <c r="U3656" s="138"/>
      <c r="V3656" s="138"/>
      <c r="W3656" s="139"/>
      <c r="X3656" s="139"/>
      <c r="Y3656" s="132" t="str">
        <f t="shared" si="2813"/>
        <v>OK</v>
      </c>
      <c r="Z3656" s="210"/>
      <c r="AA3656" s="204"/>
      <c r="AB3656" s="202"/>
      <c r="AC3656" s="202"/>
      <c r="AD3656" s="202"/>
      <c r="AE3656" s="202"/>
      <c r="AF3656" s="202"/>
      <c r="AG3656" s="132" t="str">
        <f t="shared" si="2814"/>
        <v>OK</v>
      </c>
      <c r="AH3656" s="138"/>
      <c r="AI3656" s="138"/>
      <c r="AJ3656" s="139"/>
      <c r="AK3656" s="139"/>
      <c r="AL3656" s="132" t="str">
        <f t="shared" si="2815"/>
        <v>OK</v>
      </c>
      <c r="AM3656" s="140"/>
      <c r="AN3656" s="119">
        <f t="shared" si="2816"/>
        <v>2774</v>
      </c>
      <c r="AO3656" s="120">
        <f t="shared" si="2817"/>
        <v>2774</v>
      </c>
      <c r="AP3656" s="39">
        <f t="shared" si="2818"/>
        <v>2774</v>
      </c>
      <c r="AQ3656" s="141">
        <f t="shared" si="2819"/>
        <v>2774</v>
      </c>
      <c r="AR3656" s="142">
        <f>AQ3656-AP3656</f>
        <v>0</v>
      </c>
      <c r="AS3656" s="143">
        <f t="shared" si="2820"/>
        <v>0</v>
      </c>
      <c r="AT3656" s="144">
        <f t="shared" si="2821"/>
        <v>2774</v>
      </c>
      <c r="AU3656" s="141">
        <f t="shared" si="2822"/>
        <v>2774</v>
      </c>
      <c r="AV3656" s="142">
        <f>AU3656-AT3656</f>
        <v>0</v>
      </c>
      <c r="AW3656" s="143">
        <f t="shared" si="2823"/>
        <v>0</v>
      </c>
      <c r="AY3656" s="146" t="str">
        <f t="shared" si="2811"/>
        <v>31.32</v>
      </c>
      <c r="AZ3656" s="1465" t="b">
        <f>COUNTIF('[1]Codes SEC'!$B$2:$B$250,Ministres!AY3656)&gt;0</f>
        <v>1</v>
      </c>
    </row>
    <row r="3657" spans="1:64" ht="30.6" x14ac:dyDescent="0.25">
      <c r="A3657" s="15" t="s">
        <v>3501</v>
      </c>
      <c r="B3657" s="225">
        <v>18</v>
      </c>
      <c r="C3657" s="122" t="s">
        <v>1315</v>
      </c>
      <c r="D3657" s="123">
        <v>1000</v>
      </c>
      <c r="E3657" s="226"/>
      <c r="F3657" s="122">
        <v>12</v>
      </c>
      <c r="G3657" s="126">
        <v>3</v>
      </c>
      <c r="H3657" s="35" t="str">
        <f t="shared" si="2765"/>
        <v>104</v>
      </c>
      <c r="I3657" s="36" t="s">
        <v>204</v>
      </c>
      <c r="J3657" s="37" t="s">
        <v>4214</v>
      </c>
      <c r="K3657" s="348" t="s">
        <v>4215</v>
      </c>
      <c r="L3657" s="128">
        <v>100</v>
      </c>
      <c r="M3657" s="129">
        <v>100</v>
      </c>
      <c r="N3657" s="130"/>
      <c r="O3657" s="131"/>
      <c r="P3657" s="131"/>
      <c r="Q3657" s="131"/>
      <c r="R3657" s="131"/>
      <c r="S3657" s="131"/>
      <c r="T3657" s="132" t="str">
        <f t="shared" si="2812"/>
        <v>OK</v>
      </c>
      <c r="U3657" s="138"/>
      <c r="V3657" s="138"/>
      <c r="W3657" s="139"/>
      <c r="X3657" s="139"/>
      <c r="Y3657" s="132" t="str">
        <f t="shared" si="2813"/>
        <v>OK</v>
      </c>
      <c r="Z3657" s="210"/>
      <c r="AA3657" s="204"/>
      <c r="AB3657" s="202"/>
      <c r="AC3657" s="202"/>
      <c r="AD3657" s="202"/>
      <c r="AE3657" s="202"/>
      <c r="AF3657" s="202"/>
      <c r="AG3657" s="132" t="str">
        <f t="shared" si="2814"/>
        <v>OK</v>
      </c>
      <c r="AH3657" s="138"/>
      <c r="AI3657" s="138"/>
      <c r="AJ3657" s="139"/>
      <c r="AK3657" s="139"/>
      <c r="AL3657" s="132" t="str">
        <f t="shared" si="2815"/>
        <v>OK</v>
      </c>
      <c r="AM3657" s="140"/>
      <c r="AN3657" s="119">
        <f t="shared" si="2816"/>
        <v>100</v>
      </c>
      <c r="AO3657" s="120">
        <f t="shared" si="2817"/>
        <v>100</v>
      </c>
      <c r="AP3657" s="39">
        <f t="shared" si="2818"/>
        <v>100</v>
      </c>
      <c r="AQ3657" s="141">
        <f t="shared" si="2819"/>
        <v>100</v>
      </c>
      <c r="AR3657" s="142">
        <f t="shared" ref="AR3657:AR3668" si="2824">AQ3657-AP3657</f>
        <v>0</v>
      </c>
      <c r="AS3657" s="143">
        <f t="shared" si="2820"/>
        <v>0</v>
      </c>
      <c r="AT3657" s="144">
        <f t="shared" si="2821"/>
        <v>100</v>
      </c>
      <c r="AU3657" s="141">
        <f t="shared" si="2822"/>
        <v>100</v>
      </c>
      <c r="AV3657" s="142">
        <f t="shared" ref="AV3657:AV3668" si="2825">AU3657-AT3657</f>
        <v>0</v>
      </c>
      <c r="AW3657" s="143">
        <f t="shared" si="2823"/>
        <v>0</v>
      </c>
      <c r="AY3657" s="146" t="str">
        <f t="shared" si="2811"/>
        <v>31.32</v>
      </c>
      <c r="AZ3657" s="1465" t="b">
        <f>COUNTIF('[1]Codes SEC'!$B$2:$B$250,Ministres!AY3657)&gt;0</f>
        <v>1</v>
      </c>
    </row>
    <row r="3658" spans="1:64" ht="30.6" x14ac:dyDescent="0.25">
      <c r="A3658" s="15" t="s">
        <v>3501</v>
      </c>
      <c r="B3658" s="225">
        <v>18</v>
      </c>
      <c r="C3658" s="122" t="s">
        <v>1315</v>
      </c>
      <c r="D3658" s="123">
        <v>1000</v>
      </c>
      <c r="E3658" s="226"/>
      <c r="F3658" s="122">
        <v>12</v>
      </c>
      <c r="G3658" s="126">
        <v>3</v>
      </c>
      <c r="H3658" s="35" t="str">
        <f t="shared" si="2765"/>
        <v>104</v>
      </c>
      <c r="I3658" s="36" t="s">
        <v>204</v>
      </c>
      <c r="J3658" s="37" t="s">
        <v>4216</v>
      </c>
      <c r="K3658" s="231" t="s">
        <v>4217</v>
      </c>
      <c r="L3658" s="232">
        <v>190</v>
      </c>
      <c r="M3658" s="233">
        <v>190</v>
      </c>
      <c r="N3658" s="130"/>
      <c r="O3658" s="131"/>
      <c r="P3658" s="131"/>
      <c r="Q3658" s="131"/>
      <c r="R3658" s="131"/>
      <c r="S3658" s="131"/>
      <c r="T3658" s="132" t="str">
        <f t="shared" si="2812"/>
        <v>OK</v>
      </c>
      <c r="U3658" s="138"/>
      <c r="V3658" s="138"/>
      <c r="W3658" s="139"/>
      <c r="X3658" s="139"/>
      <c r="Y3658" s="132" t="str">
        <f t="shared" si="2813"/>
        <v>OK</v>
      </c>
      <c r="Z3658" s="210"/>
      <c r="AA3658" s="204"/>
      <c r="AB3658" s="202"/>
      <c r="AC3658" s="202"/>
      <c r="AD3658" s="202"/>
      <c r="AE3658" s="202"/>
      <c r="AF3658" s="202"/>
      <c r="AG3658" s="132" t="str">
        <f t="shared" si="2814"/>
        <v>OK</v>
      </c>
      <c r="AH3658" s="138"/>
      <c r="AI3658" s="138"/>
      <c r="AJ3658" s="139"/>
      <c r="AK3658" s="139"/>
      <c r="AL3658" s="132" t="str">
        <f t="shared" si="2815"/>
        <v>OK</v>
      </c>
      <c r="AM3658" s="140"/>
      <c r="AN3658" s="119">
        <f t="shared" si="2816"/>
        <v>190</v>
      </c>
      <c r="AO3658" s="120">
        <f t="shared" si="2817"/>
        <v>190</v>
      </c>
      <c r="AP3658" s="39">
        <f t="shared" si="2818"/>
        <v>190</v>
      </c>
      <c r="AQ3658" s="141">
        <f t="shared" si="2819"/>
        <v>190</v>
      </c>
      <c r="AR3658" s="142">
        <f t="shared" si="2824"/>
        <v>0</v>
      </c>
      <c r="AS3658" s="143">
        <f t="shared" si="2820"/>
        <v>0</v>
      </c>
      <c r="AT3658" s="144">
        <f t="shared" si="2821"/>
        <v>190</v>
      </c>
      <c r="AU3658" s="141">
        <f t="shared" si="2822"/>
        <v>190</v>
      </c>
      <c r="AV3658" s="142">
        <f t="shared" si="2825"/>
        <v>0</v>
      </c>
      <c r="AW3658" s="143">
        <f t="shared" si="2823"/>
        <v>0</v>
      </c>
      <c r="AY3658" s="146" t="str">
        <f t="shared" si="2811"/>
        <v>31.32</v>
      </c>
      <c r="AZ3658" s="1465" t="b">
        <f>COUNTIF('[1]Codes SEC'!$B$2:$B$250,Ministres!AY3658)&gt;0</f>
        <v>1</v>
      </c>
    </row>
    <row r="3659" spans="1:64" ht="30.6" x14ac:dyDescent="0.25">
      <c r="A3659" s="15" t="s">
        <v>3501</v>
      </c>
      <c r="B3659" s="225">
        <v>18</v>
      </c>
      <c r="C3659" s="122" t="s">
        <v>1315</v>
      </c>
      <c r="D3659" s="123">
        <v>1000</v>
      </c>
      <c r="E3659" s="226"/>
      <c r="F3659" s="122">
        <v>12</v>
      </c>
      <c r="G3659" s="126">
        <v>3</v>
      </c>
      <c r="H3659" s="35" t="str">
        <f t="shared" si="2765"/>
        <v>104</v>
      </c>
      <c r="I3659" s="36" t="s">
        <v>204</v>
      </c>
      <c r="J3659" s="37" t="s">
        <v>4218</v>
      </c>
      <c r="K3659" s="244" t="s">
        <v>4219</v>
      </c>
      <c r="L3659" s="232">
        <v>147</v>
      </c>
      <c r="M3659" s="233">
        <v>147</v>
      </c>
      <c r="N3659" s="130"/>
      <c r="O3659" s="131"/>
      <c r="P3659" s="131"/>
      <c r="Q3659" s="131"/>
      <c r="R3659" s="131"/>
      <c r="S3659" s="131"/>
      <c r="T3659" s="132" t="str">
        <f>IF(SUM(N3659:S3659)=U3659,"OK",SUM(N3659:S3659)-U3659)</f>
        <v>OK</v>
      </c>
      <c r="U3659" s="138"/>
      <c r="V3659" s="138"/>
      <c r="W3659" s="139"/>
      <c r="X3659" s="139"/>
      <c r="Y3659" s="132" t="str">
        <f>IF(SUM(W3659:X3659)=Z3659,"OK",SUM(W3659:X3659)-Z3659)</f>
        <v>OK</v>
      </c>
      <c r="Z3659" s="210"/>
      <c r="AA3659" s="204"/>
      <c r="AB3659" s="202"/>
      <c r="AC3659" s="202"/>
      <c r="AD3659" s="202"/>
      <c r="AE3659" s="202"/>
      <c r="AF3659" s="202"/>
      <c r="AG3659" s="132" t="str">
        <f>IF(SUM(AA3659:AF3659)=AH3659,"OK",SUM(AA3659:AF3659)-AH3659)</f>
        <v>OK</v>
      </c>
      <c r="AH3659" s="138"/>
      <c r="AI3659" s="138"/>
      <c r="AJ3659" s="139"/>
      <c r="AK3659" s="139"/>
      <c r="AL3659" s="132" t="str">
        <f>IF(SUM(AJ3659:AK3659)=AM3659,"OK",SUM(AJ3659:AK3659)-AM3659)</f>
        <v>OK</v>
      </c>
      <c r="AM3659" s="140"/>
      <c r="AN3659" s="119">
        <f>L3659+U3659+V3659+Z3659</f>
        <v>147</v>
      </c>
      <c r="AO3659" s="120">
        <f>M3659+AH3659+AI3659+AM3659</f>
        <v>147</v>
      </c>
      <c r="AP3659" s="39">
        <f>L3659</f>
        <v>147</v>
      </c>
      <c r="AQ3659" s="141">
        <f>AN3659</f>
        <v>147</v>
      </c>
      <c r="AR3659" s="142">
        <f>AQ3659-AP3659</f>
        <v>0</v>
      </c>
      <c r="AS3659" s="143">
        <f>AR3659/AP3659</f>
        <v>0</v>
      </c>
      <c r="AT3659" s="144">
        <f>M3659</f>
        <v>147</v>
      </c>
      <c r="AU3659" s="141">
        <f>AO3659</f>
        <v>147</v>
      </c>
      <c r="AV3659" s="142">
        <f>AU3659-AT3659</f>
        <v>0</v>
      </c>
      <c r="AW3659" s="143">
        <f>AV3659/AT3659</f>
        <v>0</v>
      </c>
      <c r="AY3659" s="146" t="str">
        <f t="shared" si="2811"/>
        <v>31.32</v>
      </c>
      <c r="AZ3659" s="1465" t="b">
        <f>COUNTIF('[1]Codes SEC'!$B$2:$B$250,Ministres!AY3659)&gt;0</f>
        <v>1</v>
      </c>
    </row>
    <row r="3660" spans="1:64" ht="35.1" customHeight="1" x14ac:dyDescent="0.25">
      <c r="A3660" s="15" t="s">
        <v>3501</v>
      </c>
      <c r="B3660" s="225">
        <v>18</v>
      </c>
      <c r="C3660" s="122" t="s">
        <v>1315</v>
      </c>
      <c r="D3660" s="123">
        <v>1000</v>
      </c>
      <c r="E3660" s="226"/>
      <c r="F3660" s="122">
        <v>12</v>
      </c>
      <c r="G3660" s="126">
        <v>3</v>
      </c>
      <c r="H3660" s="35" t="str">
        <f t="shared" si="2765"/>
        <v>104</v>
      </c>
      <c r="I3660" s="36">
        <v>83132000</v>
      </c>
      <c r="J3660" s="37" t="s">
        <v>4220</v>
      </c>
      <c r="K3660" s="244" t="s">
        <v>4221</v>
      </c>
      <c r="L3660" s="128">
        <v>0</v>
      </c>
      <c r="M3660" s="129">
        <v>48</v>
      </c>
      <c r="N3660" s="130"/>
      <c r="O3660" s="131"/>
      <c r="P3660" s="131"/>
      <c r="Q3660" s="131"/>
      <c r="R3660" s="131"/>
      <c r="S3660" s="131"/>
      <c r="T3660" s="132" t="str">
        <f t="shared" si="2812"/>
        <v>OK</v>
      </c>
      <c r="U3660" s="138"/>
      <c r="V3660" s="138"/>
      <c r="W3660" s="139"/>
      <c r="X3660" s="139"/>
      <c r="Y3660" s="132" t="str">
        <f t="shared" si="2813"/>
        <v>OK</v>
      </c>
      <c r="Z3660" s="210"/>
      <c r="AA3660" s="204"/>
      <c r="AB3660" s="202"/>
      <c r="AC3660" s="202"/>
      <c r="AD3660" s="202"/>
      <c r="AE3660" s="202"/>
      <c r="AF3660" s="202"/>
      <c r="AG3660" s="132" t="str">
        <f t="shared" si="2814"/>
        <v>OK</v>
      </c>
      <c r="AH3660" s="138"/>
      <c r="AI3660" s="138"/>
      <c r="AJ3660" s="139"/>
      <c r="AK3660" s="139"/>
      <c r="AL3660" s="132" t="str">
        <f t="shared" si="2815"/>
        <v>OK</v>
      </c>
      <c r="AM3660" s="140"/>
      <c r="AN3660" s="119">
        <f t="shared" si="2816"/>
        <v>0</v>
      </c>
      <c r="AO3660" s="120">
        <f t="shared" si="2817"/>
        <v>48</v>
      </c>
      <c r="AP3660" s="39">
        <f t="shared" si="2818"/>
        <v>0</v>
      </c>
      <c r="AQ3660" s="141">
        <f t="shared" si="2819"/>
        <v>0</v>
      </c>
      <c r="AR3660" s="142">
        <f t="shared" si="2824"/>
        <v>0</v>
      </c>
      <c r="AS3660" s="143" t="e">
        <f t="shared" si="2820"/>
        <v>#DIV/0!</v>
      </c>
      <c r="AT3660" s="144">
        <f t="shared" si="2821"/>
        <v>48</v>
      </c>
      <c r="AU3660" s="141">
        <f t="shared" si="2822"/>
        <v>48</v>
      </c>
      <c r="AV3660" s="142">
        <f t="shared" si="2825"/>
        <v>0</v>
      </c>
      <c r="AW3660" s="143">
        <f t="shared" si="2823"/>
        <v>0</v>
      </c>
      <c r="AY3660" s="146" t="str">
        <f t="shared" si="2811"/>
        <v>31.32</v>
      </c>
      <c r="AZ3660" s="1465" t="b">
        <f>COUNTIF('[1]Codes SEC'!$B$2:$B$250,Ministres!AY3660)&gt;0</f>
        <v>1</v>
      </c>
    </row>
    <row r="3661" spans="1:64" ht="35.1" customHeight="1" x14ac:dyDescent="0.25">
      <c r="A3661" s="15" t="s">
        <v>3501</v>
      </c>
      <c r="B3661" s="225">
        <v>18</v>
      </c>
      <c r="C3661" s="122" t="s">
        <v>1315</v>
      </c>
      <c r="D3661" s="123">
        <v>1000</v>
      </c>
      <c r="E3661" s="226"/>
      <c r="F3661" s="122">
        <v>12</v>
      </c>
      <c r="G3661" s="126">
        <v>3</v>
      </c>
      <c r="H3661" s="35" t="str">
        <f t="shared" si="2765"/>
        <v>104</v>
      </c>
      <c r="I3661" s="36">
        <v>83132000</v>
      </c>
      <c r="J3661" s="37" t="s">
        <v>4222</v>
      </c>
      <c r="K3661" s="244" t="s">
        <v>4223</v>
      </c>
      <c r="L3661" s="128">
        <v>400</v>
      </c>
      <c r="M3661" s="129">
        <v>400</v>
      </c>
      <c r="N3661" s="130"/>
      <c r="O3661" s="131"/>
      <c r="P3661" s="131"/>
      <c r="Q3661" s="131"/>
      <c r="R3661" s="131"/>
      <c r="S3661" s="131"/>
      <c r="T3661" s="132" t="str">
        <f t="shared" si="2812"/>
        <v>OK</v>
      </c>
      <c r="U3661" s="138"/>
      <c r="V3661" s="138"/>
      <c r="W3661" s="139"/>
      <c r="X3661" s="139"/>
      <c r="Y3661" s="132" t="str">
        <f t="shared" si="2813"/>
        <v>OK</v>
      </c>
      <c r="Z3661" s="210"/>
      <c r="AA3661" s="204"/>
      <c r="AB3661" s="202"/>
      <c r="AC3661" s="202"/>
      <c r="AD3661" s="202"/>
      <c r="AE3661" s="202"/>
      <c r="AF3661" s="202"/>
      <c r="AG3661" s="132" t="str">
        <f t="shared" si="2814"/>
        <v>OK</v>
      </c>
      <c r="AH3661" s="138"/>
      <c r="AI3661" s="138"/>
      <c r="AJ3661" s="139"/>
      <c r="AK3661" s="139"/>
      <c r="AL3661" s="132" t="str">
        <f t="shared" si="2815"/>
        <v>OK</v>
      </c>
      <c r="AM3661" s="140"/>
      <c r="AN3661" s="119">
        <f t="shared" si="2816"/>
        <v>400</v>
      </c>
      <c r="AO3661" s="120">
        <f t="shared" si="2817"/>
        <v>400</v>
      </c>
      <c r="AP3661" s="39">
        <f t="shared" si="2818"/>
        <v>400</v>
      </c>
      <c r="AQ3661" s="141">
        <f t="shared" si="2819"/>
        <v>400</v>
      </c>
      <c r="AR3661" s="142">
        <f t="shared" si="2824"/>
        <v>0</v>
      </c>
      <c r="AS3661" s="143">
        <f t="shared" si="2820"/>
        <v>0</v>
      </c>
      <c r="AT3661" s="144">
        <f t="shared" si="2821"/>
        <v>400</v>
      </c>
      <c r="AU3661" s="141">
        <f t="shared" si="2822"/>
        <v>400</v>
      </c>
      <c r="AV3661" s="142">
        <f t="shared" si="2825"/>
        <v>0</v>
      </c>
      <c r="AW3661" s="143">
        <f t="shared" si="2823"/>
        <v>0</v>
      </c>
      <c r="AY3661" s="146" t="str">
        <f t="shared" si="2811"/>
        <v>31.32</v>
      </c>
      <c r="AZ3661" s="1465" t="b">
        <f>COUNTIF('[1]Codes SEC'!$B$2:$B$250,Ministres!AY3661)&gt;0</f>
        <v>1</v>
      </c>
    </row>
    <row r="3662" spans="1:64" ht="35.1" customHeight="1" x14ac:dyDescent="0.25">
      <c r="A3662" s="15" t="s">
        <v>3501</v>
      </c>
      <c r="B3662" s="225">
        <v>18</v>
      </c>
      <c r="C3662" s="122" t="s">
        <v>1315</v>
      </c>
      <c r="D3662" s="123">
        <v>1000</v>
      </c>
      <c r="E3662" s="226"/>
      <c r="F3662" s="122">
        <v>12</v>
      </c>
      <c r="G3662" s="227"/>
      <c r="H3662" s="228" t="str">
        <f t="shared" si="2765"/>
        <v>104</v>
      </c>
      <c r="I3662" s="229">
        <v>83132000</v>
      </c>
      <c r="J3662" s="230" t="s">
        <v>4224</v>
      </c>
      <c r="K3662" s="231" t="s">
        <v>4225</v>
      </c>
      <c r="L3662" s="232">
        <v>400</v>
      </c>
      <c r="M3662" s="233">
        <v>0</v>
      </c>
      <c r="N3662" s="130"/>
      <c r="O3662" s="131"/>
      <c r="P3662" s="131"/>
      <c r="Q3662" s="131"/>
      <c r="R3662" s="131"/>
      <c r="S3662" s="131"/>
      <c r="T3662" s="132" t="str">
        <f t="shared" ref="T3662:T3667" si="2826">IF(SUM(N3662:S3662)=U3662,"OK",SUM(N3662:S3662)-U3662)</f>
        <v>OK</v>
      </c>
      <c r="U3662" s="138"/>
      <c r="V3662" s="138"/>
      <c r="W3662" s="139"/>
      <c r="X3662" s="139"/>
      <c r="Y3662" s="132" t="str">
        <f t="shared" si="2813"/>
        <v>OK</v>
      </c>
      <c r="Z3662" s="210"/>
      <c r="AA3662" s="204"/>
      <c r="AB3662" s="202"/>
      <c r="AC3662" s="202"/>
      <c r="AD3662" s="202"/>
      <c r="AE3662" s="202"/>
      <c r="AF3662" s="202"/>
      <c r="AG3662" s="132" t="str">
        <f t="shared" si="2814"/>
        <v>OK</v>
      </c>
      <c r="AH3662" s="138"/>
      <c r="AI3662" s="138"/>
      <c r="AJ3662" s="139"/>
      <c r="AK3662" s="139"/>
      <c r="AL3662" s="132" t="str">
        <f t="shared" si="2815"/>
        <v>OK</v>
      </c>
      <c r="AM3662" s="140"/>
      <c r="AN3662" s="119">
        <f t="shared" si="2816"/>
        <v>400</v>
      </c>
      <c r="AO3662" s="120">
        <f t="shared" si="2817"/>
        <v>0</v>
      </c>
      <c r="AP3662" s="39">
        <f t="shared" si="2818"/>
        <v>400</v>
      </c>
      <c r="AQ3662" s="141">
        <f t="shared" si="2819"/>
        <v>400</v>
      </c>
      <c r="AR3662" s="142">
        <f t="shared" si="2824"/>
        <v>0</v>
      </c>
      <c r="AS3662" s="143">
        <f t="shared" si="2820"/>
        <v>0</v>
      </c>
      <c r="AT3662" s="144">
        <f t="shared" si="2821"/>
        <v>0</v>
      </c>
      <c r="AU3662" s="141">
        <f t="shared" si="2822"/>
        <v>0</v>
      </c>
      <c r="AV3662" s="142">
        <f t="shared" si="2825"/>
        <v>0</v>
      </c>
      <c r="AW3662" s="143" t="e">
        <f t="shared" si="2823"/>
        <v>#DIV/0!</v>
      </c>
      <c r="AY3662" s="146" t="str">
        <f t="shared" si="2811"/>
        <v>31.32</v>
      </c>
      <c r="AZ3662" s="1465" t="b">
        <f>COUNTIF('[1]Codes SEC'!$B$2:$B$250,Ministres!AY3662)&gt;0</f>
        <v>1</v>
      </c>
    </row>
    <row r="3663" spans="1:64" ht="35.1" customHeight="1" x14ac:dyDescent="0.25">
      <c r="A3663" s="15" t="s">
        <v>3501</v>
      </c>
      <c r="B3663" s="225" t="s">
        <v>1335</v>
      </c>
      <c r="C3663" s="122" t="s">
        <v>1315</v>
      </c>
      <c r="D3663" s="123">
        <v>1000</v>
      </c>
      <c r="E3663" s="226"/>
      <c r="F3663" s="122" t="s">
        <v>1336</v>
      </c>
      <c r="G3663" s="227"/>
      <c r="H3663" s="228" t="str">
        <f t="shared" si="2765"/>
        <v>104</v>
      </c>
      <c r="I3663" s="229">
        <v>83132000</v>
      </c>
      <c r="J3663" s="230" t="s">
        <v>4226</v>
      </c>
      <c r="K3663" s="231" t="s">
        <v>4227</v>
      </c>
      <c r="L3663" s="232">
        <v>0</v>
      </c>
      <c r="M3663" s="233">
        <v>0</v>
      </c>
      <c r="N3663" s="130"/>
      <c r="O3663" s="131"/>
      <c r="P3663" s="131"/>
      <c r="Q3663" s="131"/>
      <c r="R3663" s="131"/>
      <c r="S3663" s="131"/>
      <c r="T3663" s="132" t="str">
        <f t="shared" si="2826"/>
        <v>OK</v>
      </c>
      <c r="U3663" s="138"/>
      <c r="V3663" s="138"/>
      <c r="W3663" s="139"/>
      <c r="X3663" s="139"/>
      <c r="Y3663" s="132" t="str">
        <f t="shared" si="2813"/>
        <v>OK</v>
      </c>
      <c r="Z3663" s="210"/>
      <c r="AA3663" s="204"/>
      <c r="AB3663" s="202"/>
      <c r="AC3663" s="202"/>
      <c r="AD3663" s="202"/>
      <c r="AE3663" s="202"/>
      <c r="AF3663" s="202"/>
      <c r="AG3663" s="132" t="str">
        <f t="shared" si="2814"/>
        <v>OK</v>
      </c>
      <c r="AH3663" s="138"/>
      <c r="AI3663" s="138"/>
      <c r="AJ3663" s="139"/>
      <c r="AK3663" s="139"/>
      <c r="AL3663" s="132" t="str">
        <f t="shared" si="2815"/>
        <v>OK</v>
      </c>
      <c r="AM3663" s="140"/>
      <c r="AN3663" s="119">
        <f t="shared" si="2816"/>
        <v>0</v>
      </c>
      <c r="AO3663" s="120">
        <f t="shared" si="2817"/>
        <v>0</v>
      </c>
      <c r="AP3663" s="39">
        <f t="shared" si="2818"/>
        <v>0</v>
      </c>
      <c r="AQ3663" s="141">
        <f t="shared" si="2819"/>
        <v>0</v>
      </c>
      <c r="AR3663" s="142">
        <f>AQ3663-AP3663</f>
        <v>0</v>
      </c>
      <c r="AS3663" s="143" t="e">
        <f t="shared" si="2820"/>
        <v>#DIV/0!</v>
      </c>
      <c r="AT3663" s="144">
        <f t="shared" si="2821"/>
        <v>0</v>
      </c>
      <c r="AU3663" s="141">
        <f t="shared" si="2822"/>
        <v>0</v>
      </c>
      <c r="AV3663" s="142">
        <f>AU3663-AT3663</f>
        <v>0</v>
      </c>
      <c r="AW3663" s="143" t="e">
        <f t="shared" si="2823"/>
        <v>#DIV/0!</v>
      </c>
      <c r="AY3663" s="146" t="str">
        <f t="shared" si="2811"/>
        <v>31.32</v>
      </c>
      <c r="AZ3663" s="1465" t="b">
        <f>COUNTIF('[1]Codes SEC'!$B$2:$B$250,Ministres!AY3663)&gt;0</f>
        <v>1</v>
      </c>
    </row>
    <row r="3664" spans="1:64" ht="30.6" x14ac:dyDescent="0.25">
      <c r="A3664" s="15" t="s">
        <v>3501</v>
      </c>
      <c r="B3664" s="225">
        <v>18</v>
      </c>
      <c r="C3664" s="122" t="s">
        <v>1315</v>
      </c>
      <c r="D3664" s="123">
        <v>1000</v>
      </c>
      <c r="E3664" s="226"/>
      <c r="F3664" s="122">
        <v>16</v>
      </c>
      <c r="G3664" s="126">
        <v>3</v>
      </c>
      <c r="H3664" s="35" t="str">
        <f t="shared" si="2765"/>
        <v>104</v>
      </c>
      <c r="I3664" s="36" t="s">
        <v>2029</v>
      </c>
      <c r="J3664" s="37" t="s">
        <v>4228</v>
      </c>
      <c r="K3664" s="244" t="s">
        <v>4229</v>
      </c>
      <c r="L3664" s="232">
        <v>379</v>
      </c>
      <c r="M3664" s="233">
        <v>60</v>
      </c>
      <c r="N3664" s="130"/>
      <c r="O3664" s="131"/>
      <c r="P3664" s="131"/>
      <c r="Q3664" s="131"/>
      <c r="R3664" s="131"/>
      <c r="S3664" s="131"/>
      <c r="T3664" s="132" t="str">
        <f t="shared" si="2826"/>
        <v>OK</v>
      </c>
      <c r="U3664" s="138"/>
      <c r="V3664" s="138"/>
      <c r="W3664" s="139"/>
      <c r="X3664" s="139"/>
      <c r="Y3664" s="132" t="str">
        <f t="shared" si="2813"/>
        <v>OK</v>
      </c>
      <c r="Z3664" s="210"/>
      <c r="AA3664" s="204"/>
      <c r="AB3664" s="202"/>
      <c r="AC3664" s="202"/>
      <c r="AD3664" s="202"/>
      <c r="AE3664" s="202"/>
      <c r="AF3664" s="202"/>
      <c r="AG3664" s="132" t="str">
        <f t="shared" si="2814"/>
        <v>OK</v>
      </c>
      <c r="AH3664" s="138"/>
      <c r="AI3664" s="138"/>
      <c r="AJ3664" s="139"/>
      <c r="AK3664" s="139"/>
      <c r="AL3664" s="132" t="str">
        <f t="shared" si="2815"/>
        <v>OK</v>
      </c>
      <c r="AM3664" s="140"/>
      <c r="AN3664" s="119">
        <f t="shared" si="2816"/>
        <v>379</v>
      </c>
      <c r="AO3664" s="120">
        <f t="shared" si="2817"/>
        <v>60</v>
      </c>
      <c r="AP3664" s="39">
        <f t="shared" si="2818"/>
        <v>379</v>
      </c>
      <c r="AQ3664" s="141">
        <f t="shared" si="2819"/>
        <v>379</v>
      </c>
      <c r="AR3664" s="142">
        <f t="shared" si="2824"/>
        <v>0</v>
      </c>
      <c r="AS3664" s="143">
        <f t="shared" si="2820"/>
        <v>0</v>
      </c>
      <c r="AT3664" s="144">
        <f t="shared" si="2821"/>
        <v>60</v>
      </c>
      <c r="AU3664" s="141">
        <f t="shared" si="2822"/>
        <v>60</v>
      </c>
      <c r="AV3664" s="142">
        <f t="shared" si="2825"/>
        <v>0</v>
      </c>
      <c r="AW3664" s="143">
        <f t="shared" si="2823"/>
        <v>0</v>
      </c>
      <c r="AY3664" s="146" t="str">
        <f t="shared" si="2811"/>
        <v>32.00</v>
      </c>
      <c r="AZ3664" s="1465" t="b">
        <f>COUNTIF('[1]Codes SEC'!$B$2:$B$250,Ministres!AY3664)&gt;0</f>
        <v>1</v>
      </c>
    </row>
    <row r="3665" spans="1:64" s="1466" customFormat="1" ht="30.6" x14ac:dyDescent="0.25">
      <c r="A3665" s="15" t="s">
        <v>3501</v>
      </c>
      <c r="B3665" s="225">
        <v>18</v>
      </c>
      <c r="C3665" s="122" t="s">
        <v>1315</v>
      </c>
      <c r="D3665" s="123">
        <v>1000</v>
      </c>
      <c r="E3665" s="226"/>
      <c r="F3665" s="122">
        <v>12</v>
      </c>
      <c r="G3665" s="126">
        <v>3</v>
      </c>
      <c r="H3665" s="35" t="str">
        <f t="shared" ref="H3665:H3724" si="2827">LEFT(J3665,3)</f>
        <v>104</v>
      </c>
      <c r="I3665" s="36" t="s">
        <v>207</v>
      </c>
      <c r="J3665" s="37" t="s">
        <v>4230</v>
      </c>
      <c r="K3665" s="231" t="s">
        <v>4231</v>
      </c>
      <c r="L3665" s="232">
        <v>0</v>
      </c>
      <c r="M3665" s="233">
        <v>0</v>
      </c>
      <c r="N3665" s="130"/>
      <c r="O3665" s="131"/>
      <c r="P3665" s="131"/>
      <c r="Q3665" s="131"/>
      <c r="R3665" s="131"/>
      <c r="S3665" s="131"/>
      <c r="T3665" s="132" t="str">
        <f t="shared" si="2826"/>
        <v>OK</v>
      </c>
      <c r="U3665" s="138"/>
      <c r="V3665" s="138"/>
      <c r="W3665" s="139"/>
      <c r="X3665" s="139"/>
      <c r="Y3665" s="132" t="str">
        <f t="shared" si="2813"/>
        <v>OK</v>
      </c>
      <c r="Z3665" s="210"/>
      <c r="AA3665" s="204"/>
      <c r="AB3665" s="202"/>
      <c r="AC3665" s="202"/>
      <c r="AD3665" s="202"/>
      <c r="AE3665" s="202"/>
      <c r="AF3665" s="202"/>
      <c r="AG3665" s="132" t="str">
        <f t="shared" si="2814"/>
        <v>OK</v>
      </c>
      <c r="AH3665" s="138"/>
      <c r="AI3665" s="138"/>
      <c r="AJ3665" s="139"/>
      <c r="AK3665" s="139"/>
      <c r="AL3665" s="132" t="str">
        <f t="shared" si="2815"/>
        <v>OK</v>
      </c>
      <c r="AM3665" s="140"/>
      <c r="AN3665" s="119">
        <f t="shared" si="2816"/>
        <v>0</v>
      </c>
      <c r="AO3665" s="120">
        <f t="shared" si="2817"/>
        <v>0</v>
      </c>
      <c r="AP3665" s="39">
        <f t="shared" si="2818"/>
        <v>0</v>
      </c>
      <c r="AQ3665" s="141">
        <f t="shared" si="2819"/>
        <v>0</v>
      </c>
      <c r="AR3665" s="142">
        <f t="shared" si="2824"/>
        <v>0</v>
      </c>
      <c r="AS3665" s="143" t="e">
        <f t="shared" si="2820"/>
        <v>#DIV/0!</v>
      </c>
      <c r="AT3665" s="144">
        <f t="shared" si="2821"/>
        <v>0</v>
      </c>
      <c r="AU3665" s="141">
        <f t="shared" si="2822"/>
        <v>0</v>
      </c>
      <c r="AV3665" s="142">
        <f t="shared" si="2825"/>
        <v>0</v>
      </c>
      <c r="AW3665" s="143" t="e">
        <f t="shared" si="2823"/>
        <v>#DIV/0!</v>
      </c>
      <c r="AX3665"/>
      <c r="AY3665" s="146" t="str">
        <f t="shared" si="2811"/>
        <v>33.00</v>
      </c>
      <c r="AZ3665" s="1465" t="b">
        <f>COUNTIF('[1]Codes SEC'!$B$2:$B$250,Ministres!AY3665)&gt;0</f>
        <v>1</v>
      </c>
      <c r="BA3665"/>
      <c r="BB3665"/>
      <c r="BC3665"/>
      <c r="BD3665"/>
      <c r="BE3665"/>
      <c r="BF3665"/>
      <c r="BG3665"/>
      <c r="BH3665"/>
      <c r="BI3665"/>
      <c r="BJ3665"/>
      <c r="BK3665"/>
      <c r="BL3665"/>
    </row>
    <row r="3666" spans="1:64" ht="30.6" x14ac:dyDescent="0.25">
      <c r="A3666" s="15" t="s">
        <v>3501</v>
      </c>
      <c r="B3666" s="225">
        <v>18</v>
      </c>
      <c r="C3666" s="122" t="s">
        <v>1315</v>
      </c>
      <c r="D3666" s="123">
        <v>1000</v>
      </c>
      <c r="E3666" s="226"/>
      <c r="F3666" s="122">
        <v>16</v>
      </c>
      <c r="G3666" s="126">
        <v>3</v>
      </c>
      <c r="H3666" s="35" t="str">
        <f t="shared" si="2827"/>
        <v>104</v>
      </c>
      <c r="I3666" s="36" t="s">
        <v>207</v>
      </c>
      <c r="J3666" s="37" t="s">
        <v>4232</v>
      </c>
      <c r="K3666" s="348" t="s">
        <v>4233</v>
      </c>
      <c r="L3666" s="232">
        <v>2022</v>
      </c>
      <c r="M3666" s="233">
        <v>2114</v>
      </c>
      <c r="N3666" s="130"/>
      <c r="O3666" s="131"/>
      <c r="P3666" s="131"/>
      <c r="Q3666" s="131"/>
      <c r="R3666" s="131"/>
      <c r="S3666" s="131"/>
      <c r="T3666" s="132" t="str">
        <f t="shared" si="2826"/>
        <v>OK</v>
      </c>
      <c r="U3666" s="138"/>
      <c r="V3666" s="138"/>
      <c r="W3666" s="139"/>
      <c r="X3666" s="139"/>
      <c r="Y3666" s="132" t="str">
        <f t="shared" si="2813"/>
        <v>OK</v>
      </c>
      <c r="Z3666" s="210"/>
      <c r="AA3666" s="204"/>
      <c r="AB3666" s="202"/>
      <c r="AC3666" s="202"/>
      <c r="AD3666" s="202"/>
      <c r="AE3666" s="202"/>
      <c r="AF3666" s="202"/>
      <c r="AG3666" s="132" t="str">
        <f t="shared" si="2814"/>
        <v>OK</v>
      </c>
      <c r="AH3666" s="138"/>
      <c r="AI3666" s="138"/>
      <c r="AJ3666" s="139"/>
      <c r="AK3666" s="139"/>
      <c r="AL3666" s="132" t="str">
        <f t="shared" si="2815"/>
        <v>OK</v>
      </c>
      <c r="AM3666" s="140"/>
      <c r="AN3666" s="119">
        <f t="shared" si="2816"/>
        <v>2022</v>
      </c>
      <c r="AO3666" s="120">
        <f t="shared" si="2817"/>
        <v>2114</v>
      </c>
      <c r="AP3666" s="39">
        <f t="shared" si="2818"/>
        <v>2022</v>
      </c>
      <c r="AQ3666" s="141">
        <f t="shared" si="2819"/>
        <v>2022</v>
      </c>
      <c r="AR3666" s="142">
        <f t="shared" si="2824"/>
        <v>0</v>
      </c>
      <c r="AS3666" s="143">
        <f t="shared" si="2820"/>
        <v>0</v>
      </c>
      <c r="AT3666" s="144">
        <f t="shared" si="2821"/>
        <v>2114</v>
      </c>
      <c r="AU3666" s="141">
        <f t="shared" si="2822"/>
        <v>2114</v>
      </c>
      <c r="AV3666" s="142">
        <f t="shared" si="2825"/>
        <v>0</v>
      </c>
      <c r="AW3666" s="143">
        <f t="shared" si="2823"/>
        <v>0</v>
      </c>
      <c r="AY3666" s="146" t="str">
        <f t="shared" si="2811"/>
        <v>33.00</v>
      </c>
      <c r="AZ3666" s="1465" t="b">
        <f>COUNTIF('[1]Codes SEC'!$B$2:$B$250,Ministres!AY3666)&gt;0</f>
        <v>1</v>
      </c>
    </row>
    <row r="3667" spans="1:64" ht="30.6" x14ac:dyDescent="0.25">
      <c r="A3667" s="15" t="s">
        <v>3501</v>
      </c>
      <c r="B3667" s="225">
        <v>18</v>
      </c>
      <c r="C3667" s="122" t="s">
        <v>1315</v>
      </c>
      <c r="D3667" s="123">
        <v>1000</v>
      </c>
      <c r="E3667" s="226"/>
      <c r="F3667" s="122">
        <v>12</v>
      </c>
      <c r="G3667" s="126">
        <v>3</v>
      </c>
      <c r="H3667" s="35" t="str">
        <f t="shared" si="2827"/>
        <v>104</v>
      </c>
      <c r="I3667" s="36" t="s">
        <v>207</v>
      </c>
      <c r="J3667" s="37" t="s">
        <v>4234</v>
      </c>
      <c r="K3667" s="348" t="s">
        <v>4235</v>
      </c>
      <c r="L3667" s="128">
        <v>200</v>
      </c>
      <c r="M3667" s="129">
        <v>200</v>
      </c>
      <c r="N3667" s="130"/>
      <c r="O3667" s="131"/>
      <c r="P3667" s="131"/>
      <c r="Q3667" s="131"/>
      <c r="R3667" s="131"/>
      <c r="S3667" s="131"/>
      <c r="T3667" s="132" t="str">
        <f t="shared" si="2826"/>
        <v>OK</v>
      </c>
      <c r="U3667" s="138"/>
      <c r="V3667" s="138"/>
      <c r="W3667" s="139"/>
      <c r="X3667" s="139"/>
      <c r="Y3667" s="132" t="str">
        <f t="shared" si="2813"/>
        <v>OK</v>
      </c>
      <c r="Z3667" s="210"/>
      <c r="AA3667" s="204"/>
      <c r="AB3667" s="202"/>
      <c r="AC3667" s="202"/>
      <c r="AD3667" s="202"/>
      <c r="AE3667" s="202"/>
      <c r="AF3667" s="202"/>
      <c r="AG3667" s="132" t="str">
        <f t="shared" si="2814"/>
        <v>OK</v>
      </c>
      <c r="AH3667" s="138"/>
      <c r="AI3667" s="138"/>
      <c r="AJ3667" s="139"/>
      <c r="AK3667" s="139"/>
      <c r="AL3667" s="132" t="str">
        <f t="shared" si="2815"/>
        <v>OK</v>
      </c>
      <c r="AM3667" s="140"/>
      <c r="AN3667" s="119">
        <f t="shared" si="2816"/>
        <v>200</v>
      </c>
      <c r="AO3667" s="120">
        <f t="shared" si="2817"/>
        <v>200</v>
      </c>
      <c r="AP3667" s="39">
        <f t="shared" si="2818"/>
        <v>200</v>
      </c>
      <c r="AQ3667" s="141">
        <f t="shared" si="2819"/>
        <v>200</v>
      </c>
      <c r="AR3667" s="142">
        <f t="shared" si="2824"/>
        <v>0</v>
      </c>
      <c r="AS3667" s="143">
        <f t="shared" si="2820"/>
        <v>0</v>
      </c>
      <c r="AT3667" s="144">
        <f t="shared" si="2821"/>
        <v>200</v>
      </c>
      <c r="AU3667" s="141">
        <f t="shared" si="2822"/>
        <v>200</v>
      </c>
      <c r="AV3667" s="142">
        <f t="shared" si="2825"/>
        <v>0</v>
      </c>
      <c r="AW3667" s="143">
        <f t="shared" si="2823"/>
        <v>0</v>
      </c>
      <c r="AY3667" s="146" t="str">
        <f t="shared" si="2811"/>
        <v>33.00</v>
      </c>
      <c r="AZ3667" s="1465" t="b">
        <f>COUNTIF('[1]Codes SEC'!$B$2:$B$250,Ministres!AY3667)&gt;0</f>
        <v>1</v>
      </c>
    </row>
    <row r="3668" spans="1:64" s="197" customFormat="1" ht="30.6" x14ac:dyDescent="0.25">
      <c r="A3668" s="15" t="s">
        <v>3501</v>
      </c>
      <c r="B3668" s="225">
        <v>18</v>
      </c>
      <c r="C3668" s="122" t="s">
        <v>1315</v>
      </c>
      <c r="D3668" s="123">
        <v>1000</v>
      </c>
      <c r="E3668" s="226"/>
      <c r="F3668" s="122">
        <v>12</v>
      </c>
      <c r="G3668" s="126">
        <v>3</v>
      </c>
      <c r="H3668" s="35" t="str">
        <f t="shared" si="2827"/>
        <v>104</v>
      </c>
      <c r="I3668" s="36" t="s">
        <v>207</v>
      </c>
      <c r="J3668" s="37" t="s">
        <v>4236</v>
      </c>
      <c r="K3668" s="244" t="s">
        <v>4237</v>
      </c>
      <c r="L3668" s="232">
        <v>790</v>
      </c>
      <c r="M3668" s="233">
        <v>790</v>
      </c>
      <c r="N3668" s="130"/>
      <c r="O3668" s="131"/>
      <c r="P3668" s="131"/>
      <c r="Q3668" s="131"/>
      <c r="R3668" s="131"/>
      <c r="S3668" s="131"/>
      <c r="T3668" s="132" t="str">
        <f t="shared" si="2812"/>
        <v>OK</v>
      </c>
      <c r="U3668" s="138"/>
      <c r="V3668" s="138"/>
      <c r="W3668" s="139"/>
      <c r="X3668" s="139"/>
      <c r="Y3668" s="132" t="str">
        <f t="shared" si="2813"/>
        <v>OK</v>
      </c>
      <c r="Z3668" s="210"/>
      <c r="AA3668" s="204"/>
      <c r="AB3668" s="202"/>
      <c r="AC3668" s="202"/>
      <c r="AD3668" s="202"/>
      <c r="AE3668" s="202"/>
      <c r="AF3668" s="202"/>
      <c r="AG3668" s="132" t="str">
        <f t="shared" si="2814"/>
        <v>OK</v>
      </c>
      <c r="AH3668" s="138"/>
      <c r="AI3668" s="138"/>
      <c r="AJ3668" s="139"/>
      <c r="AK3668" s="139"/>
      <c r="AL3668" s="132" t="str">
        <f t="shared" si="2815"/>
        <v>OK</v>
      </c>
      <c r="AM3668" s="140"/>
      <c r="AN3668" s="119">
        <f t="shared" si="2816"/>
        <v>790</v>
      </c>
      <c r="AO3668" s="120">
        <f t="shared" si="2817"/>
        <v>790</v>
      </c>
      <c r="AP3668" s="39">
        <f t="shared" si="2818"/>
        <v>790</v>
      </c>
      <c r="AQ3668" s="141">
        <f t="shared" si="2819"/>
        <v>790</v>
      </c>
      <c r="AR3668" s="142">
        <f t="shared" si="2824"/>
        <v>0</v>
      </c>
      <c r="AS3668" s="143">
        <f t="shared" si="2820"/>
        <v>0</v>
      </c>
      <c r="AT3668" s="144">
        <f t="shared" si="2821"/>
        <v>790</v>
      </c>
      <c r="AU3668" s="141">
        <f t="shared" si="2822"/>
        <v>790</v>
      </c>
      <c r="AV3668" s="142">
        <f t="shared" si="2825"/>
        <v>0</v>
      </c>
      <c r="AW3668" s="143">
        <f t="shared" si="2823"/>
        <v>0</v>
      </c>
      <c r="AX3668"/>
      <c r="AY3668" s="146" t="str">
        <f t="shared" si="2811"/>
        <v>33.00</v>
      </c>
      <c r="AZ3668" s="1465" t="b">
        <f>COUNTIF('[1]Codes SEC'!$B$2:$B$250,Ministres!AY3668)&gt;0</f>
        <v>1</v>
      </c>
      <c r="BA3668" s="12"/>
      <c r="BB3668" s="12"/>
      <c r="BC3668" s="12"/>
      <c r="BD3668" s="12"/>
      <c r="BE3668" s="12"/>
      <c r="BF3668" s="12"/>
      <c r="BG3668" s="12"/>
      <c r="BH3668" s="12"/>
      <c r="BI3668" s="12"/>
      <c r="BJ3668" s="12"/>
      <c r="BK3668" s="12"/>
      <c r="BL3668" s="12"/>
    </row>
    <row r="3669" spans="1:64" ht="30.6" x14ac:dyDescent="0.25">
      <c r="A3669" s="15" t="s">
        <v>3501</v>
      </c>
      <c r="B3669" s="225">
        <v>18</v>
      </c>
      <c r="C3669" s="122" t="s">
        <v>1315</v>
      </c>
      <c r="D3669" s="123">
        <v>1000</v>
      </c>
      <c r="E3669" s="226"/>
      <c r="F3669" s="122">
        <v>16</v>
      </c>
      <c r="G3669" s="126">
        <v>3</v>
      </c>
      <c r="H3669" s="35" t="str">
        <f t="shared" si="2827"/>
        <v>104</v>
      </c>
      <c r="I3669" s="36" t="s">
        <v>207</v>
      </c>
      <c r="J3669" s="37" t="s">
        <v>4238</v>
      </c>
      <c r="K3669" s="244" t="s">
        <v>4239</v>
      </c>
      <c r="L3669" s="232">
        <v>575</v>
      </c>
      <c r="M3669" s="233">
        <v>575</v>
      </c>
      <c r="N3669" s="130"/>
      <c r="O3669" s="131"/>
      <c r="P3669" s="131"/>
      <c r="Q3669" s="131"/>
      <c r="R3669" s="131"/>
      <c r="S3669" s="131"/>
      <c r="T3669" s="132" t="str">
        <f t="shared" si="2812"/>
        <v>OK</v>
      </c>
      <c r="U3669" s="138"/>
      <c r="V3669" s="138"/>
      <c r="W3669" s="139"/>
      <c r="X3669" s="139"/>
      <c r="Y3669" s="132" t="str">
        <f t="shared" si="2813"/>
        <v>OK</v>
      </c>
      <c r="Z3669" s="210"/>
      <c r="AA3669" s="204"/>
      <c r="AB3669" s="202"/>
      <c r="AC3669" s="202"/>
      <c r="AD3669" s="202"/>
      <c r="AE3669" s="202"/>
      <c r="AF3669" s="202"/>
      <c r="AG3669" s="132" t="str">
        <f t="shared" si="2814"/>
        <v>OK</v>
      </c>
      <c r="AH3669" s="138"/>
      <c r="AI3669" s="138"/>
      <c r="AJ3669" s="139"/>
      <c r="AK3669" s="139"/>
      <c r="AL3669" s="132" t="str">
        <f t="shared" si="2815"/>
        <v>OK</v>
      </c>
      <c r="AM3669" s="140"/>
      <c r="AN3669" s="119">
        <f t="shared" si="2816"/>
        <v>575</v>
      </c>
      <c r="AO3669" s="120">
        <f t="shared" si="2817"/>
        <v>575</v>
      </c>
      <c r="AP3669" s="39">
        <f t="shared" si="2818"/>
        <v>575</v>
      </c>
      <c r="AQ3669" s="141">
        <f t="shared" si="2819"/>
        <v>575</v>
      </c>
      <c r="AR3669" s="142">
        <f>AQ3669-AP3669</f>
        <v>0</v>
      </c>
      <c r="AS3669" s="143">
        <f t="shared" si="2820"/>
        <v>0</v>
      </c>
      <c r="AT3669" s="144">
        <f t="shared" si="2821"/>
        <v>575</v>
      </c>
      <c r="AU3669" s="141">
        <f t="shared" si="2822"/>
        <v>575</v>
      </c>
      <c r="AV3669" s="142">
        <f>AU3669-AT3669</f>
        <v>0</v>
      </c>
      <c r="AW3669" s="143">
        <f t="shared" si="2823"/>
        <v>0</v>
      </c>
      <c r="AY3669" s="146" t="str">
        <f t="shared" si="2811"/>
        <v>33.00</v>
      </c>
      <c r="AZ3669" s="1465" t="b">
        <f>COUNTIF('[1]Codes SEC'!$B$2:$B$250,Ministres!AY3669)&gt;0</f>
        <v>1</v>
      </c>
    </row>
    <row r="3670" spans="1:64" ht="30.6" x14ac:dyDescent="0.25">
      <c r="A3670" s="15" t="s">
        <v>3501</v>
      </c>
      <c r="B3670" s="225">
        <v>18</v>
      </c>
      <c r="C3670" s="122" t="s">
        <v>1315</v>
      </c>
      <c r="D3670" s="123">
        <v>1000</v>
      </c>
      <c r="E3670" s="226"/>
      <c r="F3670" s="122">
        <v>16</v>
      </c>
      <c r="G3670" s="126">
        <v>3</v>
      </c>
      <c r="H3670" s="35" t="str">
        <f t="shared" si="2827"/>
        <v>104</v>
      </c>
      <c r="I3670" s="36" t="s">
        <v>207</v>
      </c>
      <c r="J3670" s="37" t="s">
        <v>4240</v>
      </c>
      <c r="K3670" s="244" t="s">
        <v>4241</v>
      </c>
      <c r="L3670" s="232">
        <v>0</v>
      </c>
      <c r="M3670" s="233">
        <v>593</v>
      </c>
      <c r="N3670" s="130"/>
      <c r="O3670" s="131"/>
      <c r="P3670" s="131"/>
      <c r="Q3670" s="131"/>
      <c r="R3670" s="131"/>
      <c r="S3670" s="131"/>
      <c r="T3670" s="132" t="str">
        <f t="shared" si="2812"/>
        <v>OK</v>
      </c>
      <c r="U3670" s="138"/>
      <c r="V3670" s="138"/>
      <c r="W3670" s="139"/>
      <c r="X3670" s="139"/>
      <c r="Y3670" s="132" t="str">
        <f t="shared" si="2813"/>
        <v>OK</v>
      </c>
      <c r="Z3670" s="210"/>
      <c r="AA3670" s="204"/>
      <c r="AB3670" s="202"/>
      <c r="AC3670" s="202"/>
      <c r="AD3670" s="202"/>
      <c r="AE3670" s="202"/>
      <c r="AF3670" s="202"/>
      <c r="AG3670" s="132" t="str">
        <f t="shared" si="2814"/>
        <v>OK</v>
      </c>
      <c r="AH3670" s="138"/>
      <c r="AI3670" s="138"/>
      <c r="AJ3670" s="139"/>
      <c r="AK3670" s="139"/>
      <c r="AL3670" s="132" t="str">
        <f t="shared" si="2815"/>
        <v>OK</v>
      </c>
      <c r="AM3670" s="140"/>
      <c r="AN3670" s="119">
        <f t="shared" si="2816"/>
        <v>0</v>
      </c>
      <c r="AO3670" s="120">
        <f t="shared" si="2817"/>
        <v>593</v>
      </c>
      <c r="AP3670" s="39">
        <f t="shared" si="2818"/>
        <v>0</v>
      </c>
      <c r="AQ3670" s="141">
        <f t="shared" si="2819"/>
        <v>0</v>
      </c>
      <c r="AR3670" s="142">
        <f t="shared" ref="AR3670:AR3679" si="2828">AQ3670-AP3670</f>
        <v>0</v>
      </c>
      <c r="AS3670" s="143" t="e">
        <f t="shared" si="2820"/>
        <v>#DIV/0!</v>
      </c>
      <c r="AT3670" s="144">
        <f t="shared" si="2821"/>
        <v>593</v>
      </c>
      <c r="AU3670" s="141">
        <f t="shared" si="2822"/>
        <v>593</v>
      </c>
      <c r="AV3670" s="142">
        <f t="shared" ref="AV3670:AV3679" si="2829">AU3670-AT3670</f>
        <v>0</v>
      </c>
      <c r="AW3670" s="143">
        <f t="shared" si="2823"/>
        <v>0</v>
      </c>
      <c r="AY3670" s="146" t="str">
        <f t="shared" si="2811"/>
        <v>33.00</v>
      </c>
      <c r="AZ3670" s="1465" t="b">
        <f>COUNTIF('[1]Codes SEC'!$B$2:$B$250,Ministres!AY3670)&gt;0</f>
        <v>1</v>
      </c>
    </row>
    <row r="3671" spans="1:64" ht="30.6" x14ac:dyDescent="0.25">
      <c r="A3671" s="15" t="s">
        <v>3501</v>
      </c>
      <c r="B3671" s="225">
        <v>18</v>
      </c>
      <c r="C3671" s="122" t="s">
        <v>1315</v>
      </c>
      <c r="D3671" s="123">
        <v>1000</v>
      </c>
      <c r="E3671" s="226"/>
      <c r="F3671" s="122">
        <v>12</v>
      </c>
      <c r="G3671" s="126">
        <v>3</v>
      </c>
      <c r="H3671" s="35" t="str">
        <f t="shared" si="2827"/>
        <v>104</v>
      </c>
      <c r="I3671" s="36" t="s">
        <v>121</v>
      </c>
      <c r="J3671" s="37" t="s">
        <v>4242</v>
      </c>
      <c r="K3671" s="231" t="s">
        <v>4243</v>
      </c>
      <c r="L3671" s="232">
        <v>0</v>
      </c>
      <c r="M3671" s="233">
        <v>0</v>
      </c>
      <c r="N3671" s="130"/>
      <c r="O3671" s="131"/>
      <c r="P3671" s="131"/>
      <c r="Q3671" s="131"/>
      <c r="R3671" s="131"/>
      <c r="S3671" s="131"/>
      <c r="T3671" s="132" t="str">
        <f t="shared" si="2812"/>
        <v>OK</v>
      </c>
      <c r="U3671" s="138"/>
      <c r="V3671" s="138"/>
      <c r="W3671" s="139"/>
      <c r="X3671" s="139"/>
      <c r="Y3671" s="132" t="str">
        <f t="shared" si="2813"/>
        <v>OK</v>
      </c>
      <c r="Z3671" s="210"/>
      <c r="AA3671" s="204"/>
      <c r="AB3671" s="202"/>
      <c r="AC3671" s="202"/>
      <c r="AD3671" s="202"/>
      <c r="AE3671" s="202"/>
      <c r="AF3671" s="202"/>
      <c r="AG3671" s="132" t="str">
        <f t="shared" si="2814"/>
        <v>OK</v>
      </c>
      <c r="AH3671" s="138"/>
      <c r="AI3671" s="138"/>
      <c r="AJ3671" s="139"/>
      <c r="AK3671" s="139"/>
      <c r="AL3671" s="132" t="str">
        <f t="shared" si="2815"/>
        <v>OK</v>
      </c>
      <c r="AM3671" s="140"/>
      <c r="AN3671" s="119">
        <f t="shared" si="2816"/>
        <v>0</v>
      </c>
      <c r="AO3671" s="120">
        <f t="shared" si="2817"/>
        <v>0</v>
      </c>
      <c r="AP3671" s="39">
        <f t="shared" si="2818"/>
        <v>0</v>
      </c>
      <c r="AQ3671" s="141">
        <f t="shared" si="2819"/>
        <v>0</v>
      </c>
      <c r="AR3671" s="142">
        <f t="shared" si="2828"/>
        <v>0</v>
      </c>
      <c r="AS3671" s="143" t="e">
        <f t="shared" si="2820"/>
        <v>#DIV/0!</v>
      </c>
      <c r="AT3671" s="144">
        <f t="shared" si="2821"/>
        <v>0</v>
      </c>
      <c r="AU3671" s="141">
        <f t="shared" si="2822"/>
        <v>0</v>
      </c>
      <c r="AV3671" s="142">
        <f t="shared" si="2829"/>
        <v>0</v>
      </c>
      <c r="AW3671" s="143" t="e">
        <f t="shared" si="2823"/>
        <v>#DIV/0!</v>
      </c>
      <c r="AY3671" s="146" t="str">
        <f t="shared" si="2811"/>
        <v>41.40</v>
      </c>
      <c r="AZ3671" s="1465" t="b">
        <f>COUNTIF('[1]Codes SEC'!$B$2:$B$250,Ministres!AY3671)&gt;0</f>
        <v>1</v>
      </c>
    </row>
    <row r="3672" spans="1:64" ht="30.6" x14ac:dyDescent="0.25">
      <c r="A3672" s="15" t="s">
        <v>3501</v>
      </c>
      <c r="B3672" s="225">
        <v>18</v>
      </c>
      <c r="C3672" s="122" t="s">
        <v>1315</v>
      </c>
      <c r="D3672" s="123">
        <v>1000</v>
      </c>
      <c r="E3672" s="226"/>
      <c r="F3672" s="122">
        <v>5</v>
      </c>
      <c r="G3672" s="126">
        <v>3</v>
      </c>
      <c r="H3672" s="35" t="str">
        <f t="shared" si="2827"/>
        <v>104</v>
      </c>
      <c r="I3672" s="36" t="s">
        <v>121</v>
      </c>
      <c r="J3672" s="37" t="s">
        <v>4244</v>
      </c>
      <c r="K3672" s="231" t="s">
        <v>4245</v>
      </c>
      <c r="L3672" s="232">
        <v>818</v>
      </c>
      <c r="M3672" s="233">
        <v>818</v>
      </c>
      <c r="N3672" s="130"/>
      <c r="O3672" s="131"/>
      <c r="P3672" s="131"/>
      <c r="Q3672" s="131"/>
      <c r="R3672" s="131"/>
      <c r="S3672" s="131"/>
      <c r="T3672" s="132" t="str">
        <f t="shared" si="2812"/>
        <v>OK</v>
      </c>
      <c r="U3672" s="138"/>
      <c r="V3672" s="138"/>
      <c r="W3672" s="139"/>
      <c r="X3672" s="139"/>
      <c r="Y3672" s="132" t="str">
        <f t="shared" si="2813"/>
        <v>OK</v>
      </c>
      <c r="Z3672" s="210"/>
      <c r="AA3672" s="204"/>
      <c r="AB3672" s="202"/>
      <c r="AC3672" s="202"/>
      <c r="AD3672" s="202"/>
      <c r="AE3672" s="202"/>
      <c r="AF3672" s="202"/>
      <c r="AG3672" s="132" t="str">
        <f t="shared" si="2814"/>
        <v>OK</v>
      </c>
      <c r="AH3672" s="138"/>
      <c r="AI3672" s="138"/>
      <c r="AJ3672" s="139"/>
      <c r="AK3672" s="139"/>
      <c r="AL3672" s="132" t="str">
        <f t="shared" si="2815"/>
        <v>OK</v>
      </c>
      <c r="AM3672" s="140"/>
      <c r="AN3672" s="119">
        <f t="shared" si="2816"/>
        <v>818</v>
      </c>
      <c r="AO3672" s="120">
        <f t="shared" si="2817"/>
        <v>818</v>
      </c>
      <c r="AP3672" s="39">
        <f t="shared" si="2818"/>
        <v>818</v>
      </c>
      <c r="AQ3672" s="141">
        <f t="shared" si="2819"/>
        <v>818</v>
      </c>
      <c r="AR3672" s="142">
        <f t="shared" si="2828"/>
        <v>0</v>
      </c>
      <c r="AS3672" s="143">
        <f t="shared" si="2820"/>
        <v>0</v>
      </c>
      <c r="AT3672" s="144">
        <f t="shared" si="2821"/>
        <v>818</v>
      </c>
      <c r="AU3672" s="141">
        <f t="shared" si="2822"/>
        <v>818</v>
      </c>
      <c r="AV3672" s="142">
        <f t="shared" si="2829"/>
        <v>0</v>
      </c>
      <c r="AW3672" s="143">
        <f t="shared" si="2823"/>
        <v>0</v>
      </c>
      <c r="AY3672" s="146" t="str">
        <f t="shared" si="2811"/>
        <v>41.40</v>
      </c>
      <c r="AZ3672" s="1465" t="b">
        <f>COUNTIF('[1]Codes SEC'!$B$2:$B$250,Ministres!AY3672)&gt;0</f>
        <v>1</v>
      </c>
    </row>
    <row r="3673" spans="1:64" ht="30.6" x14ac:dyDescent="0.25">
      <c r="A3673" s="15" t="s">
        <v>3501</v>
      </c>
      <c r="B3673" s="225">
        <v>18</v>
      </c>
      <c r="C3673" s="122" t="s">
        <v>1315</v>
      </c>
      <c r="D3673" s="123">
        <v>1000</v>
      </c>
      <c r="E3673" s="226"/>
      <c r="F3673" s="122">
        <v>19</v>
      </c>
      <c r="G3673" s="126">
        <v>3</v>
      </c>
      <c r="H3673" s="35" t="str">
        <f t="shared" si="2827"/>
        <v>104</v>
      </c>
      <c r="I3673" s="36">
        <v>84160000</v>
      </c>
      <c r="J3673" s="37" t="s">
        <v>4246</v>
      </c>
      <c r="K3673" s="231" t="s">
        <v>4247</v>
      </c>
      <c r="L3673" s="232">
        <v>0</v>
      </c>
      <c r="M3673" s="233">
        <v>0</v>
      </c>
      <c r="N3673" s="130"/>
      <c r="O3673" s="131"/>
      <c r="P3673" s="131"/>
      <c r="Q3673" s="131"/>
      <c r="R3673" s="131"/>
      <c r="S3673" s="131"/>
      <c r="T3673" s="132" t="str">
        <f t="shared" si="2812"/>
        <v>OK</v>
      </c>
      <c r="U3673" s="138"/>
      <c r="V3673" s="138"/>
      <c r="W3673" s="139"/>
      <c r="X3673" s="139"/>
      <c r="Y3673" s="132" t="str">
        <f t="shared" si="2813"/>
        <v>OK</v>
      </c>
      <c r="Z3673" s="210"/>
      <c r="AA3673" s="204"/>
      <c r="AB3673" s="202"/>
      <c r="AC3673" s="202"/>
      <c r="AD3673" s="202"/>
      <c r="AE3673" s="202"/>
      <c r="AF3673" s="202"/>
      <c r="AG3673" s="132" t="str">
        <f t="shared" si="2814"/>
        <v>OK</v>
      </c>
      <c r="AH3673" s="138"/>
      <c r="AI3673" s="138"/>
      <c r="AJ3673" s="139"/>
      <c r="AK3673" s="139"/>
      <c r="AL3673" s="132" t="str">
        <f t="shared" si="2815"/>
        <v>OK</v>
      </c>
      <c r="AM3673" s="140"/>
      <c r="AN3673" s="119">
        <f t="shared" si="2816"/>
        <v>0</v>
      </c>
      <c r="AO3673" s="120">
        <f t="shared" si="2817"/>
        <v>0</v>
      </c>
      <c r="AP3673" s="39">
        <f t="shared" si="2818"/>
        <v>0</v>
      </c>
      <c r="AQ3673" s="141">
        <f t="shared" si="2819"/>
        <v>0</v>
      </c>
      <c r="AR3673" s="142">
        <f t="shared" si="2828"/>
        <v>0</v>
      </c>
      <c r="AS3673" s="143" t="e">
        <f t="shared" si="2820"/>
        <v>#DIV/0!</v>
      </c>
      <c r="AT3673" s="144">
        <f t="shared" si="2821"/>
        <v>0</v>
      </c>
      <c r="AU3673" s="141">
        <f t="shared" si="2822"/>
        <v>0</v>
      </c>
      <c r="AV3673" s="142">
        <f t="shared" si="2829"/>
        <v>0</v>
      </c>
      <c r="AW3673" s="143" t="e">
        <f t="shared" si="2823"/>
        <v>#DIV/0!</v>
      </c>
      <c r="AY3673" s="146" t="str">
        <f t="shared" si="2811"/>
        <v>41.60</v>
      </c>
      <c r="AZ3673" s="1465" t="b">
        <f>COUNTIF('[1]Codes SEC'!$B$2:$B$250,Ministres!AY3673)&gt;0</f>
        <v>1</v>
      </c>
    </row>
    <row r="3674" spans="1:64" ht="30.6" x14ac:dyDescent="0.25">
      <c r="A3674" s="15" t="s">
        <v>3501</v>
      </c>
      <c r="B3674" s="225">
        <v>18</v>
      </c>
      <c r="C3674" s="122" t="s">
        <v>1315</v>
      </c>
      <c r="D3674" s="123">
        <v>1000</v>
      </c>
      <c r="E3674" s="226"/>
      <c r="F3674" s="122">
        <v>16</v>
      </c>
      <c r="G3674" s="126">
        <v>3</v>
      </c>
      <c r="H3674" s="35" t="str">
        <f t="shared" si="2827"/>
        <v>104</v>
      </c>
      <c r="I3674" s="36" t="s">
        <v>1178</v>
      </c>
      <c r="J3674" s="37" t="s">
        <v>4248</v>
      </c>
      <c r="K3674" s="244" t="s">
        <v>4249</v>
      </c>
      <c r="L3674" s="232">
        <v>113</v>
      </c>
      <c r="M3674" s="233">
        <v>84</v>
      </c>
      <c r="N3674" s="130"/>
      <c r="O3674" s="131"/>
      <c r="P3674" s="131"/>
      <c r="Q3674" s="131"/>
      <c r="R3674" s="131"/>
      <c r="S3674" s="131"/>
      <c r="T3674" s="132" t="str">
        <f t="shared" si="2812"/>
        <v>OK</v>
      </c>
      <c r="U3674" s="138"/>
      <c r="V3674" s="138"/>
      <c r="W3674" s="139"/>
      <c r="X3674" s="139"/>
      <c r="Y3674" s="132" t="str">
        <f t="shared" si="2813"/>
        <v>OK</v>
      </c>
      <c r="Z3674" s="210"/>
      <c r="AA3674" s="204"/>
      <c r="AB3674" s="202"/>
      <c r="AC3674" s="202"/>
      <c r="AD3674" s="202"/>
      <c r="AE3674" s="202"/>
      <c r="AF3674" s="202"/>
      <c r="AG3674" s="132" t="str">
        <f t="shared" si="2814"/>
        <v>OK</v>
      </c>
      <c r="AH3674" s="138"/>
      <c r="AI3674" s="138"/>
      <c r="AJ3674" s="139"/>
      <c r="AK3674" s="139"/>
      <c r="AL3674" s="132" t="str">
        <f t="shared" si="2815"/>
        <v>OK</v>
      </c>
      <c r="AM3674" s="140"/>
      <c r="AN3674" s="119">
        <f t="shared" si="2816"/>
        <v>113</v>
      </c>
      <c r="AO3674" s="120">
        <f t="shared" si="2817"/>
        <v>84</v>
      </c>
      <c r="AP3674" s="39">
        <f t="shared" si="2818"/>
        <v>113</v>
      </c>
      <c r="AQ3674" s="141">
        <f t="shared" si="2819"/>
        <v>113</v>
      </c>
      <c r="AR3674" s="142">
        <f t="shared" si="2828"/>
        <v>0</v>
      </c>
      <c r="AS3674" s="143">
        <f t="shared" si="2820"/>
        <v>0</v>
      </c>
      <c r="AT3674" s="144">
        <f t="shared" si="2821"/>
        <v>84</v>
      </c>
      <c r="AU3674" s="141">
        <f t="shared" si="2822"/>
        <v>84</v>
      </c>
      <c r="AV3674" s="142">
        <f t="shared" si="2829"/>
        <v>0</v>
      </c>
      <c r="AW3674" s="143">
        <f t="shared" si="2823"/>
        <v>0</v>
      </c>
      <c r="AY3674" s="146" t="str">
        <f t="shared" si="2811"/>
        <v>43.40</v>
      </c>
      <c r="AZ3674" s="1465" t="b">
        <f>COUNTIF('[1]Codes SEC'!$B$2:$B$250,Ministres!AY3674)&gt;0</f>
        <v>1</v>
      </c>
    </row>
    <row r="3675" spans="1:64" s="1466" customFormat="1" ht="30.6" x14ac:dyDescent="0.25">
      <c r="A3675" s="15" t="s">
        <v>3501</v>
      </c>
      <c r="B3675" s="225">
        <v>18</v>
      </c>
      <c r="C3675" s="122" t="s">
        <v>1315</v>
      </c>
      <c r="D3675" s="123">
        <v>1000</v>
      </c>
      <c r="E3675" s="226"/>
      <c r="F3675" s="122">
        <v>16</v>
      </c>
      <c r="G3675" s="126">
        <v>3</v>
      </c>
      <c r="H3675" s="35" t="str">
        <f t="shared" si="2827"/>
        <v>104</v>
      </c>
      <c r="I3675" s="36" t="s">
        <v>1181</v>
      </c>
      <c r="J3675" s="37" t="s">
        <v>4250</v>
      </c>
      <c r="K3675" s="231" t="s">
        <v>4251</v>
      </c>
      <c r="L3675" s="232">
        <v>1607</v>
      </c>
      <c r="M3675" s="233">
        <v>1607</v>
      </c>
      <c r="N3675" s="130"/>
      <c r="O3675" s="131"/>
      <c r="P3675" s="131"/>
      <c r="Q3675" s="131"/>
      <c r="R3675" s="131"/>
      <c r="S3675" s="131"/>
      <c r="T3675" s="132" t="str">
        <f>IF(SUM(N3675:S3675)=U3675,"OK",SUM(N3675:S3675)-U3675)</f>
        <v>OK</v>
      </c>
      <c r="U3675" s="138"/>
      <c r="V3675" s="138"/>
      <c r="W3675" s="139"/>
      <c r="X3675" s="139"/>
      <c r="Y3675" s="132" t="str">
        <f>IF(SUM(W3675:X3675)=Z3675,"OK",SUM(W3675:X3675)-Z3675)</f>
        <v>OK</v>
      </c>
      <c r="Z3675" s="210"/>
      <c r="AA3675" s="204"/>
      <c r="AB3675" s="202"/>
      <c r="AC3675" s="202"/>
      <c r="AD3675" s="202"/>
      <c r="AE3675" s="202"/>
      <c r="AF3675" s="202"/>
      <c r="AG3675" s="132" t="str">
        <f>IF(SUM(AA3675:AF3675)=AH3675,"OK",SUM(AA3675:AF3675)-AH3675)</f>
        <v>OK</v>
      </c>
      <c r="AH3675" s="138"/>
      <c r="AI3675" s="138"/>
      <c r="AJ3675" s="139"/>
      <c r="AK3675" s="139"/>
      <c r="AL3675" s="132" t="str">
        <f>IF(SUM(AJ3675:AK3675)=AM3675,"OK",SUM(AJ3675:AK3675)-AM3675)</f>
        <v>OK</v>
      </c>
      <c r="AM3675" s="140"/>
      <c r="AN3675" s="119">
        <f>L3675+U3675+V3675+Z3675</f>
        <v>1607</v>
      </c>
      <c r="AO3675" s="120">
        <f>M3675+AH3675+AI3675+AM3675</f>
        <v>1607</v>
      </c>
      <c r="AP3675" s="39">
        <f>L3675</f>
        <v>1607</v>
      </c>
      <c r="AQ3675" s="141">
        <f>AN3675</f>
        <v>1607</v>
      </c>
      <c r="AR3675" s="142">
        <f>AQ3675-AP3675</f>
        <v>0</v>
      </c>
      <c r="AS3675" s="143">
        <f>AR3675/AP3675</f>
        <v>0</v>
      </c>
      <c r="AT3675" s="144">
        <f>M3675</f>
        <v>1607</v>
      </c>
      <c r="AU3675" s="141">
        <f>AO3675</f>
        <v>1607</v>
      </c>
      <c r="AV3675" s="142">
        <f>AU3675-AT3675</f>
        <v>0</v>
      </c>
      <c r="AW3675" s="143">
        <f>AV3675/AT3675</f>
        <v>0</v>
      </c>
      <c r="AX3675"/>
      <c r="AY3675" s="146" t="str">
        <f t="shared" si="2811"/>
        <v>43.52</v>
      </c>
      <c r="AZ3675" s="1465" t="b">
        <f>COUNTIF('[1]Codes SEC'!$B$2:$B$250,Ministres!AY3675)&gt;0</f>
        <v>1</v>
      </c>
      <c r="BA3675"/>
      <c r="BB3675"/>
      <c r="BC3675"/>
      <c r="BD3675"/>
      <c r="BE3675"/>
      <c r="BF3675"/>
      <c r="BG3675"/>
      <c r="BH3675"/>
      <c r="BI3675"/>
      <c r="BJ3675"/>
      <c r="BK3675"/>
      <c r="BL3675"/>
    </row>
    <row r="3676" spans="1:64" ht="30.6" x14ac:dyDescent="0.25">
      <c r="A3676" s="15" t="s">
        <v>3501</v>
      </c>
      <c r="B3676" s="225">
        <v>18</v>
      </c>
      <c r="C3676" s="122" t="s">
        <v>1315</v>
      </c>
      <c r="D3676" s="123">
        <v>1000</v>
      </c>
      <c r="E3676" s="226"/>
      <c r="F3676" s="122">
        <v>16</v>
      </c>
      <c r="G3676" s="126">
        <v>3</v>
      </c>
      <c r="H3676" s="35" t="str">
        <f t="shared" si="2827"/>
        <v>104</v>
      </c>
      <c r="I3676" s="36" t="s">
        <v>1181</v>
      </c>
      <c r="J3676" s="37" t="s">
        <v>4252</v>
      </c>
      <c r="K3676" s="244" t="s">
        <v>4253</v>
      </c>
      <c r="L3676" s="232">
        <v>0</v>
      </c>
      <c r="M3676" s="233">
        <v>0</v>
      </c>
      <c r="N3676" s="130"/>
      <c r="O3676" s="131"/>
      <c r="P3676" s="131"/>
      <c r="Q3676" s="131"/>
      <c r="R3676" s="131"/>
      <c r="S3676" s="131"/>
      <c r="T3676" s="132" t="str">
        <f t="shared" si="2812"/>
        <v>OK</v>
      </c>
      <c r="U3676" s="138"/>
      <c r="V3676" s="138"/>
      <c r="W3676" s="139"/>
      <c r="X3676" s="139"/>
      <c r="Y3676" s="132" t="str">
        <f t="shared" si="2813"/>
        <v>OK</v>
      </c>
      <c r="Z3676" s="210"/>
      <c r="AA3676" s="204"/>
      <c r="AB3676" s="202"/>
      <c r="AC3676" s="202"/>
      <c r="AD3676" s="202"/>
      <c r="AE3676" s="202"/>
      <c r="AF3676" s="202"/>
      <c r="AG3676" s="132" t="str">
        <f t="shared" si="2814"/>
        <v>OK</v>
      </c>
      <c r="AH3676" s="138"/>
      <c r="AI3676" s="138"/>
      <c r="AJ3676" s="139"/>
      <c r="AK3676" s="139"/>
      <c r="AL3676" s="132" t="str">
        <f t="shared" si="2815"/>
        <v>OK</v>
      </c>
      <c r="AM3676" s="140"/>
      <c r="AN3676" s="119">
        <f t="shared" si="2816"/>
        <v>0</v>
      </c>
      <c r="AO3676" s="120">
        <f t="shared" si="2817"/>
        <v>0</v>
      </c>
      <c r="AP3676" s="39">
        <f t="shared" si="2818"/>
        <v>0</v>
      </c>
      <c r="AQ3676" s="141">
        <f t="shared" si="2819"/>
        <v>0</v>
      </c>
      <c r="AR3676" s="142">
        <f t="shared" si="2828"/>
        <v>0</v>
      </c>
      <c r="AS3676" s="143" t="e">
        <f t="shared" si="2820"/>
        <v>#DIV/0!</v>
      </c>
      <c r="AT3676" s="144">
        <f t="shared" si="2821"/>
        <v>0</v>
      </c>
      <c r="AU3676" s="141">
        <f t="shared" si="2822"/>
        <v>0</v>
      </c>
      <c r="AV3676" s="142">
        <f t="shared" si="2829"/>
        <v>0</v>
      </c>
      <c r="AW3676" s="143" t="e">
        <f t="shared" si="2823"/>
        <v>#DIV/0!</v>
      </c>
      <c r="AY3676" s="146" t="str">
        <f t="shared" si="2811"/>
        <v>43.52</v>
      </c>
      <c r="AZ3676" s="1465" t="b">
        <f>COUNTIF('[1]Codes SEC'!$B$2:$B$250,Ministres!AY3676)&gt;0</f>
        <v>1</v>
      </c>
    </row>
    <row r="3677" spans="1:64" ht="30.6" x14ac:dyDescent="0.25">
      <c r="A3677" s="15" t="s">
        <v>3501</v>
      </c>
      <c r="B3677" s="225">
        <v>18</v>
      </c>
      <c r="C3677" s="122" t="s">
        <v>1315</v>
      </c>
      <c r="D3677" s="123">
        <v>1000</v>
      </c>
      <c r="E3677" s="226"/>
      <c r="F3677" s="122">
        <v>16</v>
      </c>
      <c r="G3677" s="126">
        <v>3</v>
      </c>
      <c r="H3677" s="35" t="str">
        <f t="shared" si="2827"/>
        <v>104</v>
      </c>
      <c r="I3677" s="36" t="s">
        <v>2701</v>
      </c>
      <c r="J3677" s="37" t="s">
        <v>4254</v>
      </c>
      <c r="K3677" s="244" t="s">
        <v>4255</v>
      </c>
      <c r="L3677" s="232">
        <v>0</v>
      </c>
      <c r="M3677" s="233">
        <v>0</v>
      </c>
      <c r="N3677" s="130"/>
      <c r="O3677" s="131"/>
      <c r="P3677" s="131"/>
      <c r="Q3677" s="131"/>
      <c r="R3677" s="131"/>
      <c r="S3677" s="131"/>
      <c r="T3677" s="132" t="str">
        <f>IF(SUM(N3677:S3677)=U3677,"OK",SUM(N3677:S3677)-U3677)</f>
        <v>OK</v>
      </c>
      <c r="U3677" s="138"/>
      <c r="V3677" s="138"/>
      <c r="W3677" s="139"/>
      <c r="X3677" s="139"/>
      <c r="Y3677" s="132" t="str">
        <f>IF(SUM(W3677:X3677)=Z3677,"OK",SUM(W3677:X3677)-Z3677)</f>
        <v>OK</v>
      </c>
      <c r="Z3677" s="210"/>
      <c r="AA3677" s="204"/>
      <c r="AB3677" s="202"/>
      <c r="AC3677" s="202"/>
      <c r="AD3677" s="202"/>
      <c r="AE3677" s="202"/>
      <c r="AF3677" s="202"/>
      <c r="AG3677" s="132" t="str">
        <f>IF(SUM(AA3677:AF3677)=AH3677,"OK",SUM(AA3677:AF3677)-AH3677)</f>
        <v>OK</v>
      </c>
      <c r="AH3677" s="138"/>
      <c r="AI3677" s="138"/>
      <c r="AJ3677" s="139"/>
      <c r="AK3677" s="139"/>
      <c r="AL3677" s="132" t="str">
        <f>IF(SUM(AJ3677:AK3677)=AM3677,"OK",SUM(AJ3677:AK3677)-AM3677)</f>
        <v>OK</v>
      </c>
      <c r="AM3677" s="140"/>
      <c r="AN3677" s="119">
        <f>L3677+U3677+V3677+Z3677</f>
        <v>0</v>
      </c>
      <c r="AO3677" s="120">
        <f>M3677+AH3677+AI3677+AM3677</f>
        <v>0</v>
      </c>
      <c r="AP3677" s="39">
        <f>L3677</f>
        <v>0</v>
      </c>
      <c r="AQ3677" s="141">
        <f>AN3677</f>
        <v>0</v>
      </c>
      <c r="AR3677" s="142">
        <f>AQ3677-AP3677</f>
        <v>0</v>
      </c>
      <c r="AS3677" s="143" t="e">
        <f>AR3677/AP3677</f>
        <v>#DIV/0!</v>
      </c>
      <c r="AT3677" s="144">
        <f>M3677</f>
        <v>0</v>
      </c>
      <c r="AU3677" s="141">
        <f>AO3677</f>
        <v>0</v>
      </c>
      <c r="AV3677" s="142">
        <f>AU3677-AT3677</f>
        <v>0</v>
      </c>
      <c r="AW3677" s="143" t="e">
        <f>AV3677/AT3677</f>
        <v>#DIV/0!</v>
      </c>
      <c r="AY3677" s="146" t="str">
        <f t="shared" si="2811"/>
        <v>43.59</v>
      </c>
      <c r="AZ3677" s="1465" t="b">
        <f>COUNTIF('[1]Codes SEC'!$B$2:$B$250,Ministres!AY3677)&gt;0</f>
        <v>1</v>
      </c>
    </row>
    <row r="3678" spans="1:64" s="197" customFormat="1" ht="30.6" x14ac:dyDescent="0.25">
      <c r="A3678" s="15" t="s">
        <v>3501</v>
      </c>
      <c r="B3678" s="225">
        <v>18</v>
      </c>
      <c r="C3678" s="122" t="s">
        <v>1315</v>
      </c>
      <c r="D3678" s="123">
        <v>1000</v>
      </c>
      <c r="E3678" s="226"/>
      <c r="F3678" s="122">
        <v>16</v>
      </c>
      <c r="G3678" s="126">
        <v>3</v>
      </c>
      <c r="H3678" s="35" t="str">
        <f t="shared" si="2827"/>
        <v>104</v>
      </c>
      <c r="I3678" s="36" t="s">
        <v>2701</v>
      </c>
      <c r="J3678" s="37" t="s">
        <v>4256</v>
      </c>
      <c r="K3678" s="281" t="s">
        <v>4257</v>
      </c>
      <c r="L3678" s="232">
        <v>70</v>
      </c>
      <c r="M3678" s="233">
        <v>70</v>
      </c>
      <c r="N3678" s="130"/>
      <c r="O3678" s="131"/>
      <c r="P3678" s="131"/>
      <c r="Q3678" s="131"/>
      <c r="R3678" s="131"/>
      <c r="S3678" s="131"/>
      <c r="T3678" s="132" t="str">
        <f t="shared" si="2812"/>
        <v>OK</v>
      </c>
      <c r="U3678" s="138"/>
      <c r="V3678" s="138"/>
      <c r="W3678" s="139"/>
      <c r="X3678" s="139"/>
      <c r="Y3678" s="132" t="str">
        <f t="shared" si="2813"/>
        <v>OK</v>
      </c>
      <c r="Z3678" s="210"/>
      <c r="AA3678" s="204"/>
      <c r="AB3678" s="202"/>
      <c r="AC3678" s="202"/>
      <c r="AD3678" s="202"/>
      <c r="AE3678" s="202"/>
      <c r="AF3678" s="202"/>
      <c r="AG3678" s="132" t="str">
        <f t="shared" si="2814"/>
        <v>OK</v>
      </c>
      <c r="AH3678" s="138"/>
      <c r="AI3678" s="138"/>
      <c r="AJ3678" s="139"/>
      <c r="AK3678" s="139"/>
      <c r="AL3678" s="132" t="str">
        <f t="shared" si="2815"/>
        <v>OK</v>
      </c>
      <c r="AM3678" s="140"/>
      <c r="AN3678" s="119">
        <f t="shared" si="2816"/>
        <v>70</v>
      </c>
      <c r="AO3678" s="120">
        <f t="shared" si="2817"/>
        <v>70</v>
      </c>
      <c r="AP3678" s="39">
        <f t="shared" si="2818"/>
        <v>70</v>
      </c>
      <c r="AQ3678" s="141">
        <f t="shared" si="2819"/>
        <v>70</v>
      </c>
      <c r="AR3678" s="142">
        <f t="shared" si="2828"/>
        <v>0</v>
      </c>
      <c r="AS3678" s="143">
        <f t="shared" si="2820"/>
        <v>0</v>
      </c>
      <c r="AT3678" s="144">
        <f t="shared" si="2821"/>
        <v>70</v>
      </c>
      <c r="AU3678" s="141">
        <f t="shared" si="2822"/>
        <v>70</v>
      </c>
      <c r="AV3678" s="142">
        <f t="shared" si="2829"/>
        <v>0</v>
      </c>
      <c r="AW3678" s="143">
        <f t="shared" si="2823"/>
        <v>0</v>
      </c>
      <c r="AX3678"/>
      <c r="AY3678" s="146" t="str">
        <f t="shared" si="2811"/>
        <v>43.59</v>
      </c>
      <c r="AZ3678" s="1465" t="b">
        <f>COUNTIF('[1]Codes SEC'!$B$2:$B$250,Ministres!AY3678)&gt;0</f>
        <v>1</v>
      </c>
      <c r="BA3678" s="12"/>
      <c r="BB3678" s="12"/>
      <c r="BC3678" s="12"/>
      <c r="BD3678" s="12"/>
      <c r="BE3678" s="12"/>
      <c r="BF3678" s="12"/>
      <c r="BG3678" s="12"/>
      <c r="BH3678" s="12"/>
      <c r="BI3678" s="12"/>
      <c r="BJ3678" s="12"/>
      <c r="BK3678" s="12"/>
      <c r="BL3678" s="12"/>
    </row>
    <row r="3679" spans="1:64" ht="35.1" customHeight="1" x14ac:dyDescent="0.25">
      <c r="A3679" s="15" t="s">
        <v>3501</v>
      </c>
      <c r="B3679" s="225">
        <v>18</v>
      </c>
      <c r="C3679" s="122" t="s">
        <v>1315</v>
      </c>
      <c r="D3679" s="123">
        <v>1000</v>
      </c>
      <c r="E3679" s="226"/>
      <c r="F3679" s="122">
        <v>12</v>
      </c>
      <c r="G3679" s="126">
        <v>3</v>
      </c>
      <c r="H3679" s="35" t="str">
        <f t="shared" si="2827"/>
        <v>104</v>
      </c>
      <c r="I3679" s="36">
        <v>84550000</v>
      </c>
      <c r="J3679" s="37" t="s">
        <v>4258</v>
      </c>
      <c r="K3679" s="244" t="s">
        <v>4259</v>
      </c>
      <c r="L3679" s="128">
        <v>0</v>
      </c>
      <c r="M3679" s="129">
        <v>0</v>
      </c>
      <c r="N3679" s="130"/>
      <c r="O3679" s="131"/>
      <c r="P3679" s="131"/>
      <c r="Q3679" s="131"/>
      <c r="R3679" s="131"/>
      <c r="S3679" s="131"/>
      <c r="T3679" s="132" t="str">
        <f t="shared" si="2812"/>
        <v>OK</v>
      </c>
      <c r="U3679" s="138"/>
      <c r="V3679" s="138"/>
      <c r="W3679" s="139"/>
      <c r="X3679" s="139"/>
      <c r="Y3679" s="132" t="str">
        <f t="shared" si="2813"/>
        <v>OK</v>
      </c>
      <c r="Z3679" s="210"/>
      <c r="AA3679" s="204"/>
      <c r="AB3679" s="202"/>
      <c r="AC3679" s="202"/>
      <c r="AD3679" s="202"/>
      <c r="AE3679" s="202"/>
      <c r="AF3679" s="202"/>
      <c r="AG3679" s="132" t="str">
        <f t="shared" si="2814"/>
        <v>OK</v>
      </c>
      <c r="AH3679" s="138"/>
      <c r="AI3679" s="138"/>
      <c r="AJ3679" s="139"/>
      <c r="AK3679" s="139"/>
      <c r="AL3679" s="132" t="str">
        <f t="shared" si="2815"/>
        <v>OK</v>
      </c>
      <c r="AM3679" s="140"/>
      <c r="AN3679" s="119">
        <f t="shared" si="2816"/>
        <v>0</v>
      </c>
      <c r="AO3679" s="120">
        <f t="shared" si="2817"/>
        <v>0</v>
      </c>
      <c r="AP3679" s="39">
        <f t="shared" si="2818"/>
        <v>0</v>
      </c>
      <c r="AQ3679" s="141">
        <f t="shared" si="2819"/>
        <v>0</v>
      </c>
      <c r="AR3679" s="142">
        <f t="shared" si="2828"/>
        <v>0</v>
      </c>
      <c r="AS3679" s="143" t="e">
        <f t="shared" si="2820"/>
        <v>#DIV/0!</v>
      </c>
      <c r="AT3679" s="144">
        <f t="shared" si="2821"/>
        <v>0</v>
      </c>
      <c r="AU3679" s="141">
        <f t="shared" si="2822"/>
        <v>0</v>
      </c>
      <c r="AV3679" s="142">
        <f t="shared" si="2829"/>
        <v>0</v>
      </c>
      <c r="AW3679" s="143" t="e">
        <f t="shared" si="2823"/>
        <v>#DIV/0!</v>
      </c>
      <c r="AY3679" s="146" t="str">
        <f t="shared" si="2811"/>
        <v>45.50</v>
      </c>
      <c r="AZ3679" s="1465" t="b">
        <f>COUNTIF('[1]Codes SEC'!$B$2:$B$250,Ministres!AY3679)&gt;0</f>
        <v>1</v>
      </c>
    </row>
    <row r="3680" spans="1:64" ht="12.75" customHeight="1" x14ac:dyDescent="0.25">
      <c r="A3680" s="350"/>
      <c r="B3680" s="1467"/>
      <c r="C3680" s="150"/>
      <c r="D3680" s="352"/>
      <c r="E3680" s="1468"/>
      <c r="F3680" s="150"/>
      <c r="G3680" s="154"/>
      <c r="H3680" s="155"/>
      <c r="I3680" s="156"/>
      <c r="J3680" s="157"/>
      <c r="K3680" s="158" t="s">
        <v>70</v>
      </c>
      <c r="L3680" s="417">
        <f>L3654+L3655+L3667+L3656+L3657+L3658+L3666+L3664+L3665+L3671+L3672+L3675+L3659+L3668+L3669+L3670+L3677+L3674+L3676+L3678+L3660+L3661+L3679+L3673+L3662+L3653+L3663</f>
        <v>31027</v>
      </c>
      <c r="M3680" s="1469">
        <f t="shared" ref="M3680:AW3680" si="2830">M3654+M3655+M3667+M3656+M3657+M3658+M3666+M3664+M3665+M3671+M3672+M3675+M3659+M3668+M3669+M3670+M3677+M3674+M3676+M3678+M3660+M3661+M3679+M3673+M3662+M3653+M3663</f>
        <v>28910</v>
      </c>
      <c r="N3680" s="1470">
        <f t="shared" si="2830"/>
        <v>0</v>
      </c>
      <c r="O3680" s="1471">
        <f t="shared" si="2830"/>
        <v>0</v>
      </c>
      <c r="P3680" s="1471">
        <f t="shared" si="2830"/>
        <v>0</v>
      </c>
      <c r="Q3680" s="1471">
        <f t="shared" si="2830"/>
        <v>0</v>
      </c>
      <c r="R3680" s="1471">
        <f t="shared" si="2830"/>
        <v>0</v>
      </c>
      <c r="S3680" s="1471">
        <f t="shared" si="2830"/>
        <v>0</v>
      </c>
      <c r="T3680" s="1472"/>
      <c r="U3680" s="1473">
        <f t="shared" si="2830"/>
        <v>0</v>
      </c>
      <c r="V3680" s="1473">
        <f t="shared" si="2830"/>
        <v>0</v>
      </c>
      <c r="W3680" s="1471">
        <f t="shared" si="2830"/>
        <v>0</v>
      </c>
      <c r="X3680" s="1471">
        <f t="shared" si="2830"/>
        <v>0</v>
      </c>
      <c r="Y3680" s="1472"/>
      <c r="Z3680" s="1473">
        <f t="shared" si="2830"/>
        <v>0</v>
      </c>
      <c r="AA3680" s="165">
        <f t="shared" si="2830"/>
        <v>0</v>
      </c>
      <c r="AB3680" s="1471">
        <f t="shared" si="2830"/>
        <v>0</v>
      </c>
      <c r="AC3680" s="1471">
        <f t="shared" si="2830"/>
        <v>0</v>
      </c>
      <c r="AD3680" s="1471">
        <f t="shared" si="2830"/>
        <v>0</v>
      </c>
      <c r="AE3680" s="1471">
        <f t="shared" si="2830"/>
        <v>0</v>
      </c>
      <c r="AF3680" s="1471">
        <f t="shared" si="2830"/>
        <v>0</v>
      </c>
      <c r="AG3680" s="1472"/>
      <c r="AH3680" s="1473">
        <f t="shared" si="2830"/>
        <v>0</v>
      </c>
      <c r="AI3680" s="1473">
        <f t="shared" si="2830"/>
        <v>0</v>
      </c>
      <c r="AJ3680" s="1471">
        <f t="shared" si="2830"/>
        <v>0</v>
      </c>
      <c r="AK3680" s="1471">
        <f t="shared" si="2830"/>
        <v>0</v>
      </c>
      <c r="AL3680" s="1472"/>
      <c r="AM3680" s="1474">
        <f t="shared" si="2830"/>
        <v>0</v>
      </c>
      <c r="AN3680" s="167">
        <f t="shared" si="2830"/>
        <v>31027</v>
      </c>
      <c r="AO3680" s="1475">
        <f t="shared" si="2830"/>
        <v>28910</v>
      </c>
      <c r="AP3680" s="169">
        <f t="shared" si="2830"/>
        <v>31027</v>
      </c>
      <c r="AQ3680" s="1476">
        <f t="shared" si="2830"/>
        <v>31027</v>
      </c>
      <c r="AR3680" s="1477">
        <f t="shared" si="2830"/>
        <v>0</v>
      </c>
      <c r="AS3680" s="1478" t="e">
        <f t="shared" si="2830"/>
        <v>#DIV/0!</v>
      </c>
      <c r="AT3680" s="1479">
        <f t="shared" si="2830"/>
        <v>28910</v>
      </c>
      <c r="AU3680" s="1476">
        <f t="shared" si="2830"/>
        <v>28910</v>
      </c>
      <c r="AV3680" s="1477">
        <f t="shared" si="2830"/>
        <v>0</v>
      </c>
      <c r="AW3680" s="1478" t="e">
        <f t="shared" si="2830"/>
        <v>#DIV/0!</v>
      </c>
      <c r="AY3680" s="146"/>
      <c r="AZ3680" s="1480"/>
    </row>
    <row r="3681" spans="1:64" ht="12.75" customHeight="1" x14ac:dyDescent="0.25">
      <c r="A3681" s="356"/>
      <c r="B3681" s="225"/>
      <c r="C3681" s="122"/>
      <c r="D3681" s="357"/>
      <c r="E3681" s="226"/>
      <c r="F3681" s="122"/>
      <c r="G3681" s="126"/>
      <c r="H3681" s="35"/>
      <c r="I3681" s="36"/>
      <c r="J3681" s="37"/>
      <c r="K3681" s="860"/>
      <c r="L3681" s="241"/>
      <c r="M3681" s="242"/>
      <c r="N3681" s="258"/>
      <c r="O3681" s="259"/>
      <c r="P3681" s="259"/>
      <c r="Q3681" s="259"/>
      <c r="R3681" s="259"/>
      <c r="S3681" s="259"/>
      <c r="T3681" s="260"/>
      <c r="U3681" s="261"/>
      <c r="V3681" s="261"/>
      <c r="W3681" s="262"/>
      <c r="X3681" s="262"/>
      <c r="Y3681" s="260"/>
      <c r="Z3681" s="263"/>
      <c r="AA3681" s="264"/>
      <c r="AB3681" s="259"/>
      <c r="AC3681" s="259"/>
      <c r="AD3681" s="259"/>
      <c r="AE3681" s="259"/>
      <c r="AF3681" s="259"/>
      <c r="AG3681" s="260"/>
      <c r="AH3681" s="261"/>
      <c r="AI3681" s="261"/>
      <c r="AJ3681" s="262"/>
      <c r="AK3681" s="262"/>
      <c r="AL3681" s="260"/>
      <c r="AM3681" s="265"/>
      <c r="AN3681" s="266"/>
      <c r="AO3681" s="267"/>
      <c r="AP3681" s="268"/>
      <c r="AQ3681" s="269"/>
      <c r="AR3681" s="269"/>
      <c r="AS3681" s="270"/>
      <c r="AT3681" s="271"/>
      <c r="AU3681" s="269"/>
      <c r="AV3681" s="269"/>
      <c r="AW3681" s="270"/>
      <c r="AX3681" s="12"/>
      <c r="AY3681" s="146"/>
      <c r="AZ3681" s="1465"/>
    </row>
    <row r="3682" spans="1:64" ht="12.75" customHeight="1" x14ac:dyDescent="0.25">
      <c r="A3682" s="356"/>
      <c r="B3682" s="225"/>
      <c r="C3682" s="122"/>
      <c r="D3682" s="357"/>
      <c r="E3682" s="226"/>
      <c r="F3682" s="122"/>
      <c r="G3682" s="126"/>
      <c r="H3682" s="35"/>
      <c r="I3682" s="36"/>
      <c r="J3682" s="37"/>
      <c r="K3682" s="243" t="s">
        <v>109</v>
      </c>
      <c r="L3682" s="241"/>
      <c r="M3682" s="242"/>
      <c r="N3682" s="258"/>
      <c r="O3682" s="259"/>
      <c r="P3682" s="259"/>
      <c r="Q3682" s="259"/>
      <c r="R3682" s="259"/>
      <c r="S3682" s="259"/>
      <c r="T3682" s="260"/>
      <c r="U3682" s="261"/>
      <c r="V3682" s="261"/>
      <c r="W3682" s="262"/>
      <c r="X3682" s="262"/>
      <c r="Y3682" s="260"/>
      <c r="Z3682" s="263"/>
      <c r="AA3682" s="264"/>
      <c r="AB3682" s="259"/>
      <c r="AC3682" s="259"/>
      <c r="AD3682" s="259"/>
      <c r="AE3682" s="259"/>
      <c r="AF3682" s="259"/>
      <c r="AG3682" s="260"/>
      <c r="AH3682" s="261"/>
      <c r="AI3682" s="261"/>
      <c r="AJ3682" s="262"/>
      <c r="AK3682" s="262"/>
      <c r="AL3682" s="260"/>
      <c r="AM3682" s="265"/>
      <c r="AN3682" s="266"/>
      <c r="AO3682" s="267"/>
      <c r="AP3682" s="268"/>
      <c r="AQ3682" s="269"/>
      <c r="AR3682" s="269"/>
      <c r="AS3682" s="270"/>
      <c r="AT3682" s="271"/>
      <c r="AU3682" s="269"/>
      <c r="AV3682" s="269"/>
      <c r="AW3682" s="270"/>
      <c r="AY3682" s="146"/>
      <c r="AZ3682" s="1465"/>
    </row>
    <row r="3683" spans="1:64" ht="12.75" customHeight="1" x14ac:dyDescent="0.25">
      <c r="A3683" s="356"/>
      <c r="B3683" s="225"/>
      <c r="C3683" s="122"/>
      <c r="D3683" s="357"/>
      <c r="E3683" s="226"/>
      <c r="F3683" s="122"/>
      <c r="G3683" s="126"/>
      <c r="H3683" s="35"/>
      <c r="I3683" s="36"/>
      <c r="J3683" s="37"/>
      <c r="K3683" s="244"/>
      <c r="L3683" s="241"/>
      <c r="M3683" s="242"/>
      <c r="N3683" s="258"/>
      <c r="O3683" s="259"/>
      <c r="P3683" s="259"/>
      <c r="Q3683" s="259"/>
      <c r="R3683" s="259"/>
      <c r="S3683" s="259"/>
      <c r="T3683" s="260"/>
      <c r="U3683" s="261"/>
      <c r="V3683" s="261"/>
      <c r="W3683" s="262"/>
      <c r="X3683" s="262"/>
      <c r="Y3683" s="260"/>
      <c r="Z3683" s="263"/>
      <c r="AA3683" s="264"/>
      <c r="AB3683" s="259"/>
      <c r="AC3683" s="259"/>
      <c r="AD3683" s="259"/>
      <c r="AE3683" s="259"/>
      <c r="AF3683" s="259"/>
      <c r="AG3683" s="260"/>
      <c r="AH3683" s="261"/>
      <c r="AI3683" s="261"/>
      <c r="AJ3683" s="262"/>
      <c r="AK3683" s="262"/>
      <c r="AL3683" s="260"/>
      <c r="AM3683" s="265"/>
      <c r="AN3683" s="266"/>
      <c r="AO3683" s="267"/>
      <c r="AP3683" s="268"/>
      <c r="AQ3683" s="269"/>
      <c r="AR3683" s="269"/>
      <c r="AS3683" s="270"/>
      <c r="AT3683" s="271"/>
      <c r="AU3683" s="269"/>
      <c r="AV3683" s="269"/>
      <c r="AW3683" s="270"/>
      <c r="AY3683" s="146"/>
      <c r="AZ3683" s="1465"/>
    </row>
    <row r="3684" spans="1:64" ht="30.6" x14ac:dyDescent="0.25">
      <c r="A3684" s="15" t="s">
        <v>3501</v>
      </c>
      <c r="B3684" s="225">
        <v>18</v>
      </c>
      <c r="C3684" s="122" t="s">
        <v>1315</v>
      </c>
      <c r="D3684" s="123">
        <v>1000</v>
      </c>
      <c r="E3684" s="226"/>
      <c r="F3684" s="122">
        <v>12</v>
      </c>
      <c r="G3684" s="126">
        <v>1</v>
      </c>
      <c r="H3684" s="35" t="str">
        <f t="shared" si="2827"/>
        <v>104</v>
      </c>
      <c r="I3684" s="36" t="s">
        <v>1441</v>
      </c>
      <c r="J3684" s="37" t="s">
        <v>4260</v>
      </c>
      <c r="K3684" s="231" t="s">
        <v>4261</v>
      </c>
      <c r="L3684" s="128">
        <v>15</v>
      </c>
      <c r="M3684" s="129">
        <v>15</v>
      </c>
      <c r="N3684" s="130"/>
      <c r="O3684" s="131"/>
      <c r="P3684" s="131"/>
      <c r="Q3684" s="131"/>
      <c r="R3684" s="131"/>
      <c r="S3684" s="131"/>
      <c r="T3684" s="132" t="str">
        <f t="shared" ref="T3684:T3687" si="2831">IF(SUM(N3684:S3684)=U3684,"OK",SUM(N3684:S3684)-U3684)</f>
        <v>OK</v>
      </c>
      <c r="U3684" s="138"/>
      <c r="V3684" s="138"/>
      <c r="W3684" s="139"/>
      <c r="X3684" s="139"/>
      <c r="Y3684" s="132" t="str">
        <f t="shared" ref="Y3684:Y3687" si="2832">IF(SUM(W3684:X3684)=Z3684,"OK",SUM(W3684:X3684)-Z3684)</f>
        <v>OK</v>
      </c>
      <c r="Z3684" s="210"/>
      <c r="AA3684" s="204"/>
      <c r="AB3684" s="202"/>
      <c r="AC3684" s="202"/>
      <c r="AD3684" s="202"/>
      <c r="AE3684" s="202"/>
      <c r="AF3684" s="202"/>
      <c r="AG3684" s="132" t="str">
        <f t="shared" ref="AG3684:AG3687" si="2833">IF(SUM(AA3684:AF3684)=AH3684,"OK",SUM(AA3684:AF3684)-AH3684)</f>
        <v>OK</v>
      </c>
      <c r="AH3684" s="138"/>
      <c r="AI3684" s="138"/>
      <c r="AJ3684" s="139"/>
      <c r="AK3684" s="139"/>
      <c r="AL3684" s="132" t="str">
        <f t="shared" ref="AL3684:AL3687" si="2834">IF(SUM(AJ3684:AK3684)=AM3684,"OK",SUM(AJ3684:AK3684)-AM3684)</f>
        <v>OK</v>
      </c>
      <c r="AM3684" s="140"/>
      <c r="AN3684" s="119">
        <f t="shared" ref="AN3684:AN3687" si="2835">L3684+U3684+V3684+Z3684</f>
        <v>15</v>
      </c>
      <c r="AO3684" s="120">
        <f t="shared" ref="AO3684:AO3687" si="2836">M3684+AH3684+AI3684+AM3684</f>
        <v>15</v>
      </c>
      <c r="AP3684" s="39">
        <f>L3684</f>
        <v>15</v>
      </c>
      <c r="AQ3684" s="141">
        <f>AN3684</f>
        <v>15</v>
      </c>
      <c r="AR3684" s="142">
        <f>AQ3684-AP3684</f>
        <v>0</v>
      </c>
      <c r="AS3684" s="143">
        <f>AR3684/AP3684</f>
        <v>0</v>
      </c>
      <c r="AT3684" s="144">
        <f>M3684</f>
        <v>15</v>
      </c>
      <c r="AU3684" s="141">
        <f>AO3684</f>
        <v>15</v>
      </c>
      <c r="AV3684" s="142">
        <f>AU3684-AT3684</f>
        <v>0</v>
      </c>
      <c r="AW3684" s="143">
        <f>AV3684/AT3684</f>
        <v>0</v>
      </c>
      <c r="AY3684" s="146" t="str">
        <f>RIGHT(LEFT(I3684,3),2)&amp;"."&amp;RIGHT(LEFT(I3684,5),2)</f>
        <v>61.41</v>
      </c>
      <c r="AZ3684" s="1465" t="b">
        <f>COUNTIF('[1]Codes SEC'!$B$2:$B$250,Ministres!AY3684)&gt;0</f>
        <v>1</v>
      </c>
    </row>
    <row r="3685" spans="1:64" ht="30.6" x14ac:dyDescent="0.25">
      <c r="A3685" s="15" t="s">
        <v>3501</v>
      </c>
      <c r="B3685" s="225">
        <v>18</v>
      </c>
      <c r="C3685" s="122" t="s">
        <v>1315</v>
      </c>
      <c r="D3685" s="123">
        <v>1000</v>
      </c>
      <c r="E3685" s="226"/>
      <c r="F3685" s="122">
        <v>12</v>
      </c>
      <c r="G3685" s="126">
        <v>1</v>
      </c>
      <c r="H3685" s="35" t="str">
        <f t="shared" si="2827"/>
        <v>104</v>
      </c>
      <c r="I3685" s="36" t="s">
        <v>1441</v>
      </c>
      <c r="J3685" s="37" t="s">
        <v>4262</v>
      </c>
      <c r="K3685" s="231" t="s">
        <v>4263</v>
      </c>
      <c r="L3685" s="128">
        <v>0</v>
      </c>
      <c r="M3685" s="129">
        <v>0</v>
      </c>
      <c r="N3685" s="130"/>
      <c r="O3685" s="131"/>
      <c r="P3685" s="131"/>
      <c r="Q3685" s="131"/>
      <c r="R3685" s="131"/>
      <c r="S3685" s="131"/>
      <c r="T3685" s="132" t="str">
        <f t="shared" si="2831"/>
        <v>OK</v>
      </c>
      <c r="U3685" s="138"/>
      <c r="V3685" s="138"/>
      <c r="W3685" s="139"/>
      <c r="X3685" s="139"/>
      <c r="Y3685" s="132" t="str">
        <f t="shared" si="2832"/>
        <v>OK</v>
      </c>
      <c r="Z3685" s="210"/>
      <c r="AA3685" s="204"/>
      <c r="AB3685" s="202"/>
      <c r="AC3685" s="202"/>
      <c r="AD3685" s="202"/>
      <c r="AE3685" s="202"/>
      <c r="AF3685" s="202"/>
      <c r="AG3685" s="132" t="str">
        <f t="shared" si="2833"/>
        <v>OK</v>
      </c>
      <c r="AH3685" s="138"/>
      <c r="AI3685" s="138"/>
      <c r="AJ3685" s="139"/>
      <c r="AK3685" s="139"/>
      <c r="AL3685" s="132" t="str">
        <f t="shared" si="2834"/>
        <v>OK</v>
      </c>
      <c r="AM3685" s="140"/>
      <c r="AN3685" s="119">
        <f t="shared" si="2835"/>
        <v>0</v>
      </c>
      <c r="AO3685" s="120">
        <f t="shared" si="2836"/>
        <v>0</v>
      </c>
      <c r="AP3685" s="39">
        <f>L3685</f>
        <v>0</v>
      </c>
      <c r="AQ3685" s="141">
        <f>AN3685</f>
        <v>0</v>
      </c>
      <c r="AR3685" s="142">
        <f>AQ3685-AP3685</f>
        <v>0</v>
      </c>
      <c r="AS3685" s="143" t="e">
        <f>AR3685/AP3685</f>
        <v>#DIV/0!</v>
      </c>
      <c r="AT3685" s="144">
        <f>M3685</f>
        <v>0</v>
      </c>
      <c r="AU3685" s="141">
        <f>AO3685</f>
        <v>0</v>
      </c>
      <c r="AV3685" s="142">
        <f>AU3685-AT3685</f>
        <v>0</v>
      </c>
      <c r="AW3685" s="143" t="e">
        <f>AV3685/AT3685</f>
        <v>#DIV/0!</v>
      </c>
      <c r="AY3685" s="146" t="str">
        <f>RIGHT(LEFT(I3685,3),2)&amp;"."&amp;RIGHT(LEFT(I3685,5),2)</f>
        <v>61.41</v>
      </c>
      <c r="AZ3685" s="1465" t="b">
        <f>COUNTIF('[1]Codes SEC'!$B$2:$B$250,Ministres!AY3685)&gt;0</f>
        <v>1</v>
      </c>
    </row>
    <row r="3686" spans="1:64" ht="30.6" x14ac:dyDescent="0.25">
      <c r="A3686" s="15" t="s">
        <v>3501</v>
      </c>
      <c r="B3686" s="225">
        <v>18</v>
      </c>
      <c r="C3686" s="122" t="s">
        <v>1315</v>
      </c>
      <c r="D3686" s="123">
        <v>1000</v>
      </c>
      <c r="E3686" s="226"/>
      <c r="F3686" s="122">
        <v>12</v>
      </c>
      <c r="G3686" s="126">
        <v>3</v>
      </c>
      <c r="H3686" s="35" t="str">
        <f t="shared" si="2827"/>
        <v>104</v>
      </c>
      <c r="I3686" s="36" t="s">
        <v>2992</v>
      </c>
      <c r="J3686" s="37" t="s">
        <v>4264</v>
      </c>
      <c r="K3686" s="231" t="s">
        <v>4265</v>
      </c>
      <c r="L3686" s="128">
        <v>0</v>
      </c>
      <c r="M3686" s="129">
        <v>0</v>
      </c>
      <c r="N3686" s="130"/>
      <c r="O3686" s="131"/>
      <c r="P3686" s="131"/>
      <c r="Q3686" s="131"/>
      <c r="R3686" s="131"/>
      <c r="S3686" s="131"/>
      <c r="T3686" s="132" t="str">
        <f>IF(SUM(N3686:S3686)=U3686,"OK",SUM(N3686:S3686)-U3686)</f>
        <v>OK</v>
      </c>
      <c r="U3686" s="138"/>
      <c r="V3686" s="138"/>
      <c r="W3686" s="139"/>
      <c r="X3686" s="139"/>
      <c r="Y3686" s="132" t="str">
        <f>IF(SUM(W3686:X3686)=Z3686,"OK",SUM(W3686:X3686)-Z3686)</f>
        <v>OK</v>
      </c>
      <c r="Z3686" s="210"/>
      <c r="AA3686" s="204"/>
      <c r="AB3686" s="202"/>
      <c r="AC3686" s="202"/>
      <c r="AD3686" s="202"/>
      <c r="AE3686" s="202"/>
      <c r="AF3686" s="202"/>
      <c r="AG3686" s="132" t="str">
        <f>IF(SUM(AA3686:AF3686)=AH3686,"OK",SUM(AA3686:AF3686)-AH3686)</f>
        <v>OK</v>
      </c>
      <c r="AH3686" s="138"/>
      <c r="AI3686" s="138"/>
      <c r="AJ3686" s="139"/>
      <c r="AK3686" s="139"/>
      <c r="AL3686" s="132" t="str">
        <f>IF(SUM(AJ3686:AK3686)=AM3686,"OK",SUM(AJ3686:AK3686)-AM3686)</f>
        <v>OK</v>
      </c>
      <c r="AM3686" s="140"/>
      <c r="AN3686" s="119">
        <f>L3686+U3686+V3686+Z3686</f>
        <v>0</v>
      </c>
      <c r="AO3686" s="120">
        <f>M3686+AH3686+AI3686+AM3686</f>
        <v>0</v>
      </c>
      <c r="AP3686" s="39">
        <f>L3686</f>
        <v>0</v>
      </c>
      <c r="AQ3686" s="141">
        <f>AN3686</f>
        <v>0</v>
      </c>
      <c r="AR3686" s="142">
        <f>AQ3686-AP3686</f>
        <v>0</v>
      </c>
      <c r="AS3686" s="143" t="e">
        <f>AR3686/AP3686</f>
        <v>#DIV/0!</v>
      </c>
      <c r="AT3686" s="144">
        <f>M3686</f>
        <v>0</v>
      </c>
      <c r="AU3686" s="141">
        <f>AO3686</f>
        <v>0</v>
      </c>
      <c r="AV3686" s="142">
        <f>AU3686-AT3686</f>
        <v>0</v>
      </c>
      <c r="AW3686" s="143" t="e">
        <f>AV3686/AT3686</f>
        <v>#DIV/0!</v>
      </c>
      <c r="AY3686" s="146" t="str">
        <f>RIGHT(LEFT(I3686,3),2)&amp;"."&amp;RIGHT(LEFT(I3686,5),2)</f>
        <v>85.14</v>
      </c>
      <c r="AZ3686" s="1465" t="b">
        <f>COUNTIF('[1]Codes SEC'!$B$2:$B$250,Ministres!AY3686)&gt;0</f>
        <v>1</v>
      </c>
    </row>
    <row r="3687" spans="1:64" ht="30.6" x14ac:dyDescent="0.25">
      <c r="A3687" s="15" t="s">
        <v>3501</v>
      </c>
      <c r="B3687" s="225">
        <v>18</v>
      </c>
      <c r="C3687" s="122" t="s">
        <v>1315</v>
      </c>
      <c r="D3687" s="123">
        <v>1000</v>
      </c>
      <c r="E3687" s="226"/>
      <c r="F3687" s="122">
        <v>12</v>
      </c>
      <c r="G3687" s="126">
        <v>3</v>
      </c>
      <c r="H3687" s="35" t="str">
        <f t="shared" si="2827"/>
        <v>104</v>
      </c>
      <c r="I3687" s="36" t="s">
        <v>2999</v>
      </c>
      <c r="J3687" s="37" t="s">
        <v>4266</v>
      </c>
      <c r="K3687" s="231" t="s">
        <v>4267</v>
      </c>
      <c r="L3687" s="128">
        <v>1000</v>
      </c>
      <c r="M3687" s="129">
        <v>1000</v>
      </c>
      <c r="N3687" s="130"/>
      <c r="O3687" s="131"/>
      <c r="P3687" s="131"/>
      <c r="Q3687" s="131"/>
      <c r="R3687" s="131"/>
      <c r="S3687" s="131"/>
      <c r="T3687" s="132" t="str">
        <f t="shared" si="2831"/>
        <v>OK</v>
      </c>
      <c r="U3687" s="138"/>
      <c r="V3687" s="138"/>
      <c r="W3687" s="139"/>
      <c r="X3687" s="139"/>
      <c r="Y3687" s="132" t="str">
        <f t="shared" si="2832"/>
        <v>OK</v>
      </c>
      <c r="Z3687" s="210"/>
      <c r="AA3687" s="204"/>
      <c r="AB3687" s="202"/>
      <c r="AC3687" s="202"/>
      <c r="AD3687" s="202"/>
      <c r="AE3687" s="202"/>
      <c r="AF3687" s="202"/>
      <c r="AG3687" s="132" t="str">
        <f t="shared" si="2833"/>
        <v>OK</v>
      </c>
      <c r="AH3687" s="138"/>
      <c r="AI3687" s="138"/>
      <c r="AJ3687" s="139"/>
      <c r="AK3687" s="139"/>
      <c r="AL3687" s="132" t="str">
        <f t="shared" si="2834"/>
        <v>OK</v>
      </c>
      <c r="AM3687" s="140"/>
      <c r="AN3687" s="119">
        <f t="shared" si="2835"/>
        <v>1000</v>
      </c>
      <c r="AO3687" s="120">
        <f t="shared" si="2836"/>
        <v>1000</v>
      </c>
      <c r="AP3687" s="39">
        <f>L3687</f>
        <v>1000</v>
      </c>
      <c r="AQ3687" s="141">
        <f>AN3687</f>
        <v>1000</v>
      </c>
      <c r="AR3687" s="142">
        <f>AQ3687-AP3687</f>
        <v>0</v>
      </c>
      <c r="AS3687" s="143">
        <f>AR3687/AP3687</f>
        <v>0</v>
      </c>
      <c r="AT3687" s="144">
        <f>M3687</f>
        <v>1000</v>
      </c>
      <c r="AU3687" s="141">
        <f>AO3687</f>
        <v>1000</v>
      </c>
      <c r="AV3687" s="142">
        <f>AU3687-AT3687</f>
        <v>0</v>
      </c>
      <c r="AW3687" s="143">
        <f>AV3687/AT3687</f>
        <v>0</v>
      </c>
      <c r="AY3687" s="146" t="str">
        <f>RIGHT(LEFT(I3687,3),2)&amp;"."&amp;RIGHT(LEFT(I3687,5),2)</f>
        <v>85.61</v>
      </c>
      <c r="AZ3687" s="1465" t="b">
        <f>COUNTIF('[1]Codes SEC'!$B$2:$B$250,Ministres!AY3687)&gt;0</f>
        <v>1</v>
      </c>
    </row>
    <row r="3688" spans="1:64" ht="12.75" customHeight="1" x14ac:dyDescent="0.25">
      <c r="A3688" s="350"/>
      <c r="B3688" s="1481"/>
      <c r="C3688" s="150"/>
      <c r="D3688" s="352"/>
      <c r="E3688" s="1482"/>
      <c r="F3688" s="150"/>
      <c r="G3688" s="154"/>
      <c r="H3688" s="155"/>
      <c r="I3688" s="156"/>
      <c r="J3688" s="157"/>
      <c r="K3688" s="158" t="s">
        <v>116</v>
      </c>
      <c r="L3688" s="417">
        <f t="shared" ref="L3688:S3688" si="2837">L3684+L3687+L3685+L3686</f>
        <v>1015</v>
      </c>
      <c r="M3688" s="1483">
        <f t="shared" si="2837"/>
        <v>1015</v>
      </c>
      <c r="N3688" s="1484">
        <f t="shared" si="2837"/>
        <v>0</v>
      </c>
      <c r="O3688" s="1485">
        <f t="shared" si="2837"/>
        <v>0</v>
      </c>
      <c r="P3688" s="1485">
        <f t="shared" si="2837"/>
        <v>0</v>
      </c>
      <c r="Q3688" s="1485">
        <f t="shared" si="2837"/>
        <v>0</v>
      </c>
      <c r="R3688" s="1485">
        <f t="shared" si="2837"/>
        <v>0</v>
      </c>
      <c r="S3688" s="1485">
        <f t="shared" si="2837"/>
        <v>0</v>
      </c>
      <c r="T3688" s="1486"/>
      <c r="U3688" s="1487">
        <f>U3684+U3687+U3685+U3686</f>
        <v>0</v>
      </c>
      <c r="V3688" s="1487">
        <f>V3684+V3687+V3685+V3686</f>
        <v>0</v>
      </c>
      <c r="W3688" s="1485">
        <f>W3684+W3687+W3685+W3686</f>
        <v>0</v>
      </c>
      <c r="X3688" s="1485">
        <f>X3684+X3687+X3685+X3686</f>
        <v>0</v>
      </c>
      <c r="Y3688" s="1486"/>
      <c r="Z3688" s="1487">
        <f t="shared" ref="Z3688:AF3688" si="2838">Z3684+Z3687+Z3685+Z3686</f>
        <v>0</v>
      </c>
      <c r="AA3688" s="165">
        <f t="shared" si="2838"/>
        <v>0</v>
      </c>
      <c r="AB3688" s="1485">
        <f t="shared" si="2838"/>
        <v>0</v>
      </c>
      <c r="AC3688" s="1485">
        <f t="shared" si="2838"/>
        <v>0</v>
      </c>
      <c r="AD3688" s="1485">
        <f t="shared" si="2838"/>
        <v>0</v>
      </c>
      <c r="AE3688" s="1485">
        <f t="shared" si="2838"/>
        <v>0</v>
      </c>
      <c r="AF3688" s="1485">
        <f t="shared" si="2838"/>
        <v>0</v>
      </c>
      <c r="AG3688" s="1486"/>
      <c r="AH3688" s="1487">
        <f>AH3684+AH3687+AH3685+AH3686</f>
        <v>0</v>
      </c>
      <c r="AI3688" s="1487">
        <f>AI3684+AI3687+AI3685+AI3686</f>
        <v>0</v>
      </c>
      <c r="AJ3688" s="1485">
        <f>AJ3684+AJ3687+AJ3685+AJ3686</f>
        <v>0</v>
      </c>
      <c r="AK3688" s="1485">
        <f>AK3684+AK3687+AK3685+AK3686</f>
        <v>0</v>
      </c>
      <c r="AL3688" s="1486"/>
      <c r="AM3688" s="1488">
        <f t="shared" ref="AM3688:AW3688" si="2839">AM3684+AM3687+AM3685+AM3686</f>
        <v>0</v>
      </c>
      <c r="AN3688" s="167">
        <f t="shared" si="2839"/>
        <v>1015</v>
      </c>
      <c r="AO3688" s="1489">
        <f t="shared" si="2839"/>
        <v>1015</v>
      </c>
      <c r="AP3688" s="169">
        <f t="shared" si="2839"/>
        <v>1015</v>
      </c>
      <c r="AQ3688" s="1490">
        <f t="shared" si="2839"/>
        <v>1015</v>
      </c>
      <c r="AR3688" s="1491">
        <f t="shared" si="2839"/>
        <v>0</v>
      </c>
      <c r="AS3688" s="1492" t="e">
        <f t="shared" si="2839"/>
        <v>#DIV/0!</v>
      </c>
      <c r="AT3688" s="1493">
        <f t="shared" si="2839"/>
        <v>1015</v>
      </c>
      <c r="AU3688" s="1490">
        <f t="shared" si="2839"/>
        <v>1015</v>
      </c>
      <c r="AV3688" s="1491">
        <f t="shared" si="2839"/>
        <v>0</v>
      </c>
      <c r="AW3688" s="1492" t="e">
        <f t="shared" si="2839"/>
        <v>#DIV/0!</v>
      </c>
      <c r="AY3688" s="146"/>
      <c r="AZ3688" s="1465"/>
    </row>
    <row r="3689" spans="1:64" ht="12.75" customHeight="1" x14ac:dyDescent="0.25">
      <c r="A3689" s="174"/>
      <c r="B3689" s="175"/>
      <c r="C3689" s="176"/>
      <c r="D3689" s="177"/>
      <c r="E3689" s="178"/>
      <c r="F3689" s="177"/>
      <c r="G3689" s="179"/>
      <c r="H3689" s="180"/>
      <c r="I3689" s="181"/>
      <c r="J3689" s="182"/>
      <c r="K3689" s="183" t="s">
        <v>4268</v>
      </c>
      <c r="L3689" s="184">
        <f t="shared" ref="L3689:S3689" si="2840">L3680+L3688</f>
        <v>32042</v>
      </c>
      <c r="M3689" s="185">
        <f t="shared" si="2840"/>
        <v>29925</v>
      </c>
      <c r="N3689" s="186">
        <f t="shared" si="2840"/>
        <v>0</v>
      </c>
      <c r="O3689" s="187">
        <f t="shared" si="2840"/>
        <v>0</v>
      </c>
      <c r="P3689" s="187">
        <f t="shared" si="2840"/>
        <v>0</v>
      </c>
      <c r="Q3689" s="187">
        <f t="shared" si="2840"/>
        <v>0</v>
      </c>
      <c r="R3689" s="187">
        <f t="shared" si="2840"/>
        <v>0</v>
      </c>
      <c r="S3689" s="187">
        <f t="shared" si="2840"/>
        <v>0</v>
      </c>
      <c r="T3689" s="188"/>
      <c r="U3689" s="187">
        <f>U3680+U3688</f>
        <v>0</v>
      </c>
      <c r="V3689" s="187">
        <f>V3680+V3688</f>
        <v>0</v>
      </c>
      <c r="W3689" s="187">
        <f>W3680+W3688</f>
        <v>0</v>
      </c>
      <c r="X3689" s="187">
        <f>X3680+X3688</f>
        <v>0</v>
      </c>
      <c r="Y3689" s="188"/>
      <c r="Z3689" s="187">
        <f t="shared" ref="Z3689:AF3689" si="2841">Z3680+Z3688</f>
        <v>0</v>
      </c>
      <c r="AA3689" s="189">
        <f t="shared" si="2841"/>
        <v>0</v>
      </c>
      <c r="AB3689" s="187">
        <f t="shared" si="2841"/>
        <v>0</v>
      </c>
      <c r="AC3689" s="187">
        <f t="shared" si="2841"/>
        <v>0</v>
      </c>
      <c r="AD3689" s="187">
        <f t="shared" si="2841"/>
        <v>0</v>
      </c>
      <c r="AE3689" s="187">
        <f t="shared" si="2841"/>
        <v>0</v>
      </c>
      <c r="AF3689" s="187">
        <f t="shared" si="2841"/>
        <v>0</v>
      </c>
      <c r="AG3689" s="188"/>
      <c r="AH3689" s="187">
        <f>AH3680+AH3688</f>
        <v>0</v>
      </c>
      <c r="AI3689" s="187">
        <f>AI3680+AI3688</f>
        <v>0</v>
      </c>
      <c r="AJ3689" s="187">
        <f>AJ3680+AJ3688</f>
        <v>0</v>
      </c>
      <c r="AK3689" s="187">
        <f>AK3680+AK3688</f>
        <v>0</v>
      </c>
      <c r="AL3689" s="188"/>
      <c r="AM3689" s="190">
        <f t="shared" ref="AM3689:AW3689" si="2842">AM3680+AM3688</f>
        <v>0</v>
      </c>
      <c r="AN3689" s="191">
        <f t="shared" si="2842"/>
        <v>32042</v>
      </c>
      <c r="AO3689" s="190">
        <f t="shared" si="2842"/>
        <v>29925</v>
      </c>
      <c r="AP3689" s="184">
        <f t="shared" si="2842"/>
        <v>32042</v>
      </c>
      <c r="AQ3689" s="192">
        <f t="shared" si="2842"/>
        <v>32042</v>
      </c>
      <c r="AR3689" s="193">
        <f t="shared" si="2842"/>
        <v>0</v>
      </c>
      <c r="AS3689" s="194" t="e">
        <f t="shared" si="2842"/>
        <v>#DIV/0!</v>
      </c>
      <c r="AT3689" s="195">
        <f t="shared" si="2842"/>
        <v>29925</v>
      </c>
      <c r="AU3689" s="192">
        <f t="shared" si="2842"/>
        <v>29925</v>
      </c>
      <c r="AV3689" s="193">
        <f t="shared" si="2842"/>
        <v>0</v>
      </c>
      <c r="AW3689" s="194" t="e">
        <f t="shared" si="2842"/>
        <v>#DIV/0!</v>
      </c>
      <c r="AY3689" s="146"/>
      <c r="AZ3689" s="1465"/>
    </row>
    <row r="3690" spans="1:64" ht="12.75" customHeight="1" x14ac:dyDescent="0.25">
      <c r="A3690" s="15"/>
      <c r="C3690" s="122"/>
      <c r="D3690" s="123"/>
      <c r="F3690" s="125"/>
      <c r="G3690" s="34"/>
      <c r="H3690" s="35"/>
      <c r="I3690" s="36"/>
      <c r="J3690" s="37"/>
      <c r="K3690" s="198" t="s">
        <v>72</v>
      </c>
      <c r="L3690" s="199">
        <v>0</v>
      </c>
      <c r="M3690" s="200">
        <v>0</v>
      </c>
      <c r="N3690" s="201">
        <v>0</v>
      </c>
      <c r="O3690" s="202">
        <v>0</v>
      </c>
      <c r="P3690" s="202">
        <v>0</v>
      </c>
      <c r="Q3690" s="202">
        <v>0</v>
      </c>
      <c r="R3690" s="202">
        <v>0</v>
      </c>
      <c r="S3690" s="202">
        <v>0</v>
      </c>
      <c r="T3690" s="203"/>
      <c r="U3690" s="135">
        <v>0</v>
      </c>
      <c r="V3690" s="135">
        <v>0</v>
      </c>
      <c r="W3690" s="202">
        <v>0</v>
      </c>
      <c r="X3690" s="202">
        <v>0</v>
      </c>
      <c r="Y3690" s="203"/>
      <c r="Z3690" s="135">
        <v>0</v>
      </c>
      <c r="AA3690" s="204">
        <v>0</v>
      </c>
      <c r="AB3690" s="202">
        <v>0</v>
      </c>
      <c r="AC3690" s="202">
        <v>0</v>
      </c>
      <c r="AD3690" s="202">
        <v>0</v>
      </c>
      <c r="AE3690" s="202">
        <v>0</v>
      </c>
      <c r="AF3690" s="202">
        <v>0</v>
      </c>
      <c r="AG3690" s="203"/>
      <c r="AH3690" s="135">
        <v>0</v>
      </c>
      <c r="AI3690" s="135">
        <v>0</v>
      </c>
      <c r="AJ3690" s="202">
        <v>0</v>
      </c>
      <c r="AK3690" s="202">
        <v>0</v>
      </c>
      <c r="AL3690" s="203"/>
      <c r="AM3690" s="205">
        <v>0</v>
      </c>
      <c r="AN3690" s="119">
        <v>0</v>
      </c>
      <c r="AO3690" s="120">
        <v>0</v>
      </c>
      <c r="AP3690" s="39">
        <v>0</v>
      </c>
      <c r="AQ3690" s="141">
        <v>0</v>
      </c>
      <c r="AR3690" s="141">
        <v>0</v>
      </c>
      <c r="AS3690" s="143">
        <v>0</v>
      </c>
      <c r="AT3690" s="144">
        <v>0</v>
      </c>
      <c r="AU3690" s="141">
        <v>0</v>
      </c>
      <c r="AV3690" s="141">
        <v>0</v>
      </c>
      <c r="AW3690" s="143">
        <v>0</v>
      </c>
      <c r="AY3690" s="146"/>
      <c r="AZ3690" s="1465"/>
    </row>
    <row r="3691" spans="1:64" ht="12.75" customHeight="1" x14ac:dyDescent="0.25">
      <c r="A3691" s="356"/>
      <c r="B3691" s="225"/>
      <c r="C3691" s="122"/>
      <c r="D3691" s="357"/>
      <c r="E3691" s="226"/>
      <c r="F3691" s="122"/>
      <c r="G3691" s="126"/>
      <c r="H3691" s="35"/>
      <c r="I3691" s="36"/>
      <c r="J3691" s="37"/>
      <c r="K3691" s="198" t="s">
        <v>73</v>
      </c>
      <c r="L3691" s="241">
        <v>0</v>
      </c>
      <c r="M3691" s="242">
        <v>0</v>
      </c>
      <c r="N3691" s="201">
        <v>0</v>
      </c>
      <c r="O3691" s="202">
        <v>0</v>
      </c>
      <c r="P3691" s="202">
        <v>0</v>
      </c>
      <c r="Q3691" s="202">
        <v>0</v>
      </c>
      <c r="R3691" s="202">
        <v>0</v>
      </c>
      <c r="S3691" s="202">
        <v>0</v>
      </c>
      <c r="T3691" s="203"/>
      <c r="U3691" s="135">
        <v>0</v>
      </c>
      <c r="V3691" s="135">
        <v>0</v>
      </c>
      <c r="W3691" s="202">
        <v>0</v>
      </c>
      <c r="X3691" s="202">
        <v>0</v>
      </c>
      <c r="Y3691" s="203"/>
      <c r="Z3691" s="135">
        <v>0</v>
      </c>
      <c r="AA3691" s="204">
        <v>0</v>
      </c>
      <c r="AB3691" s="202">
        <v>0</v>
      </c>
      <c r="AC3691" s="202">
        <v>0</v>
      </c>
      <c r="AD3691" s="202">
        <v>0</v>
      </c>
      <c r="AE3691" s="202">
        <v>0</v>
      </c>
      <c r="AF3691" s="202">
        <v>0</v>
      </c>
      <c r="AG3691" s="203"/>
      <c r="AH3691" s="135">
        <v>0</v>
      </c>
      <c r="AI3691" s="135">
        <v>0</v>
      </c>
      <c r="AJ3691" s="202">
        <v>0</v>
      </c>
      <c r="AK3691" s="202">
        <v>0</v>
      </c>
      <c r="AL3691" s="203"/>
      <c r="AM3691" s="205">
        <v>0</v>
      </c>
      <c r="AN3691" s="119">
        <v>0</v>
      </c>
      <c r="AO3691" s="120">
        <v>0</v>
      </c>
      <c r="AP3691" s="39">
        <v>0</v>
      </c>
      <c r="AQ3691" s="141">
        <v>0</v>
      </c>
      <c r="AR3691" s="141">
        <v>0</v>
      </c>
      <c r="AS3691" s="143">
        <v>0</v>
      </c>
      <c r="AT3691" s="144">
        <v>0</v>
      </c>
      <c r="AU3691" s="141">
        <v>0</v>
      </c>
      <c r="AV3691" s="141">
        <v>0</v>
      </c>
      <c r="AW3691" s="143">
        <v>0</v>
      </c>
      <c r="AY3691" s="146"/>
      <c r="AZ3691" s="1465"/>
    </row>
    <row r="3692" spans="1:64" s="1494" customFormat="1" ht="12.75" customHeight="1" x14ac:dyDescent="0.25">
      <c r="A3692" s="356"/>
      <c r="B3692" s="225"/>
      <c r="C3692" s="122"/>
      <c r="D3692" s="357"/>
      <c r="E3692" s="226"/>
      <c r="F3692" s="122"/>
      <c r="G3692" s="126"/>
      <c r="H3692" s="35"/>
      <c r="I3692" s="36"/>
      <c r="J3692" s="37"/>
      <c r="K3692" s="198" t="s">
        <v>74</v>
      </c>
      <c r="L3692" s="241">
        <v>0</v>
      </c>
      <c r="M3692" s="242">
        <v>0</v>
      </c>
      <c r="N3692" s="201">
        <v>0</v>
      </c>
      <c r="O3692" s="202">
        <v>0</v>
      </c>
      <c r="P3692" s="202">
        <v>0</v>
      </c>
      <c r="Q3692" s="202">
        <v>0</v>
      </c>
      <c r="R3692" s="202">
        <v>0</v>
      </c>
      <c r="S3692" s="202">
        <v>0</v>
      </c>
      <c r="T3692" s="203"/>
      <c r="U3692" s="135">
        <v>0</v>
      </c>
      <c r="V3692" s="135">
        <v>0</v>
      </c>
      <c r="W3692" s="202">
        <v>0</v>
      </c>
      <c r="X3692" s="202">
        <v>0</v>
      </c>
      <c r="Y3692" s="203"/>
      <c r="Z3692" s="135">
        <v>0</v>
      </c>
      <c r="AA3692" s="204">
        <v>0</v>
      </c>
      <c r="AB3692" s="202">
        <v>0</v>
      </c>
      <c r="AC3692" s="202">
        <v>0</v>
      </c>
      <c r="AD3692" s="202">
        <v>0</v>
      </c>
      <c r="AE3692" s="202">
        <v>0</v>
      </c>
      <c r="AF3692" s="202">
        <v>0</v>
      </c>
      <c r="AG3692" s="203"/>
      <c r="AH3692" s="135">
        <v>0</v>
      </c>
      <c r="AI3692" s="135">
        <v>0</v>
      </c>
      <c r="AJ3692" s="202">
        <v>0</v>
      </c>
      <c r="AK3692" s="202">
        <v>0</v>
      </c>
      <c r="AL3692" s="203"/>
      <c r="AM3692" s="205">
        <v>0</v>
      </c>
      <c r="AN3692" s="119">
        <v>0</v>
      </c>
      <c r="AO3692" s="120">
        <v>0</v>
      </c>
      <c r="AP3692" s="39">
        <v>0</v>
      </c>
      <c r="AQ3692" s="141">
        <v>0</v>
      </c>
      <c r="AR3692" s="141">
        <v>0</v>
      </c>
      <c r="AS3692" s="143">
        <v>0</v>
      </c>
      <c r="AT3692" s="144">
        <v>0</v>
      </c>
      <c r="AU3692" s="141">
        <v>0</v>
      </c>
      <c r="AV3692" s="141">
        <v>0</v>
      </c>
      <c r="AW3692" s="143">
        <v>0</v>
      </c>
      <c r="AX3692"/>
      <c r="AY3692" s="146"/>
      <c r="AZ3692" s="1465"/>
      <c r="BA3692"/>
      <c r="BB3692"/>
      <c r="BC3692"/>
      <c r="BD3692"/>
      <c r="BE3692"/>
      <c r="BF3692"/>
      <c r="BG3692"/>
      <c r="BH3692"/>
      <c r="BI3692"/>
      <c r="BJ3692"/>
      <c r="BK3692"/>
      <c r="BL3692"/>
    </row>
    <row r="3693" spans="1:64" s="197" customFormat="1" ht="12.75" customHeight="1" x14ac:dyDescent="0.25">
      <c r="A3693" s="356"/>
      <c r="B3693" s="225"/>
      <c r="C3693" s="122"/>
      <c r="D3693" s="357"/>
      <c r="E3693" s="226"/>
      <c r="F3693" s="122"/>
      <c r="G3693" s="126"/>
      <c r="H3693" s="35"/>
      <c r="I3693" s="36"/>
      <c r="J3693" s="37"/>
      <c r="K3693" s="198" t="s">
        <v>75</v>
      </c>
      <c r="L3693" s="241">
        <v>0</v>
      </c>
      <c r="M3693" s="242">
        <v>0</v>
      </c>
      <c r="N3693" s="201">
        <v>0</v>
      </c>
      <c r="O3693" s="202">
        <v>0</v>
      </c>
      <c r="P3693" s="202">
        <v>0</v>
      </c>
      <c r="Q3693" s="202">
        <v>0</v>
      </c>
      <c r="R3693" s="202">
        <v>0</v>
      </c>
      <c r="S3693" s="202">
        <v>0</v>
      </c>
      <c r="T3693" s="203"/>
      <c r="U3693" s="135">
        <v>0</v>
      </c>
      <c r="V3693" s="135">
        <v>0</v>
      </c>
      <c r="W3693" s="202">
        <v>0</v>
      </c>
      <c r="X3693" s="202">
        <v>0</v>
      </c>
      <c r="Y3693" s="203"/>
      <c r="Z3693" s="135">
        <v>0</v>
      </c>
      <c r="AA3693" s="204">
        <v>0</v>
      </c>
      <c r="AB3693" s="202">
        <v>0</v>
      </c>
      <c r="AC3693" s="202">
        <v>0</v>
      </c>
      <c r="AD3693" s="202">
        <v>0</v>
      </c>
      <c r="AE3693" s="202">
        <v>0</v>
      </c>
      <c r="AF3693" s="202">
        <v>0</v>
      </c>
      <c r="AG3693" s="203"/>
      <c r="AH3693" s="135">
        <v>0</v>
      </c>
      <c r="AI3693" s="135">
        <v>0</v>
      </c>
      <c r="AJ3693" s="202">
        <v>0</v>
      </c>
      <c r="AK3693" s="202">
        <v>0</v>
      </c>
      <c r="AL3693" s="203"/>
      <c r="AM3693" s="205">
        <v>0</v>
      </c>
      <c r="AN3693" s="119">
        <v>0</v>
      </c>
      <c r="AO3693" s="120">
        <v>0</v>
      </c>
      <c r="AP3693" s="39">
        <v>0</v>
      </c>
      <c r="AQ3693" s="141">
        <v>0</v>
      </c>
      <c r="AR3693" s="141">
        <v>0</v>
      </c>
      <c r="AS3693" s="143">
        <v>0</v>
      </c>
      <c r="AT3693" s="144">
        <v>0</v>
      </c>
      <c r="AU3693" s="141">
        <v>0</v>
      </c>
      <c r="AV3693" s="141">
        <v>0</v>
      </c>
      <c r="AW3693" s="143">
        <v>0</v>
      </c>
      <c r="AX3693"/>
      <c r="AY3693" s="146"/>
      <c r="AZ3693" s="1465"/>
      <c r="BA3693" s="12"/>
      <c r="BB3693" s="12"/>
      <c r="BC3693" s="12"/>
      <c r="BD3693" s="12"/>
      <c r="BE3693" s="12"/>
      <c r="BF3693" s="12"/>
      <c r="BG3693" s="12"/>
      <c r="BH3693" s="12"/>
      <c r="BI3693" s="12"/>
      <c r="BJ3693" s="12"/>
      <c r="BK3693" s="12"/>
      <c r="BL3693" s="12"/>
    </row>
    <row r="3694" spans="1:64" ht="12.75" customHeight="1" x14ac:dyDescent="0.25">
      <c r="A3694" s="356"/>
      <c r="B3694" s="225"/>
      <c r="C3694" s="122"/>
      <c r="D3694" s="357"/>
      <c r="E3694" s="226"/>
      <c r="F3694" s="122"/>
      <c r="G3694" s="126"/>
      <c r="H3694" s="35"/>
      <c r="I3694" s="36"/>
      <c r="J3694" s="37"/>
      <c r="K3694" s="206" t="s">
        <v>76</v>
      </c>
      <c r="L3694" s="241">
        <v>0</v>
      </c>
      <c r="M3694" s="242">
        <v>0</v>
      </c>
      <c r="N3694" s="201">
        <v>0</v>
      </c>
      <c r="O3694" s="202">
        <v>0</v>
      </c>
      <c r="P3694" s="202">
        <v>0</v>
      </c>
      <c r="Q3694" s="202">
        <v>0</v>
      </c>
      <c r="R3694" s="202">
        <v>0</v>
      </c>
      <c r="S3694" s="202">
        <v>0</v>
      </c>
      <c r="T3694" s="203"/>
      <c r="U3694" s="135">
        <v>0</v>
      </c>
      <c r="V3694" s="135">
        <v>0</v>
      </c>
      <c r="W3694" s="202">
        <v>0</v>
      </c>
      <c r="X3694" s="202">
        <v>0</v>
      </c>
      <c r="Y3694" s="203"/>
      <c r="Z3694" s="135">
        <v>0</v>
      </c>
      <c r="AA3694" s="204">
        <v>0</v>
      </c>
      <c r="AB3694" s="202">
        <v>0</v>
      </c>
      <c r="AC3694" s="202">
        <v>0</v>
      </c>
      <c r="AD3694" s="202">
        <v>0</v>
      </c>
      <c r="AE3694" s="202">
        <v>0</v>
      </c>
      <c r="AF3694" s="202">
        <v>0</v>
      </c>
      <c r="AG3694" s="203"/>
      <c r="AH3694" s="135">
        <v>0</v>
      </c>
      <c r="AI3694" s="135">
        <v>0</v>
      </c>
      <c r="AJ3694" s="202">
        <v>0</v>
      </c>
      <c r="AK3694" s="202">
        <v>0</v>
      </c>
      <c r="AL3694" s="203"/>
      <c r="AM3694" s="205">
        <v>0</v>
      </c>
      <c r="AN3694" s="119">
        <v>0</v>
      </c>
      <c r="AO3694" s="120">
        <v>0</v>
      </c>
      <c r="AP3694" s="39">
        <v>0</v>
      </c>
      <c r="AQ3694" s="141">
        <v>0</v>
      </c>
      <c r="AR3694" s="141">
        <v>0</v>
      </c>
      <c r="AS3694" s="143">
        <v>0</v>
      </c>
      <c r="AT3694" s="144">
        <v>0</v>
      </c>
      <c r="AU3694" s="141">
        <v>0</v>
      </c>
      <c r="AV3694" s="141">
        <v>0</v>
      </c>
      <c r="AW3694" s="143">
        <v>0</v>
      </c>
      <c r="AY3694" s="146"/>
      <c r="AZ3694" s="1465"/>
    </row>
    <row r="3695" spans="1:64" ht="12.75" customHeight="1" x14ac:dyDescent="0.25">
      <c r="A3695" s="356"/>
      <c r="B3695" s="225"/>
      <c r="C3695" s="122"/>
      <c r="D3695" s="357"/>
      <c r="F3695" s="125"/>
      <c r="G3695" s="126"/>
      <c r="H3695" s="35"/>
      <c r="I3695" s="36"/>
      <c r="J3695" s="37"/>
      <c r="K3695" s="244"/>
      <c r="L3695" s="241"/>
      <c r="M3695" s="242"/>
      <c r="N3695" s="201"/>
      <c r="O3695" s="202"/>
      <c r="P3695" s="202"/>
      <c r="Q3695" s="202"/>
      <c r="R3695" s="202"/>
      <c r="S3695" s="202"/>
      <c r="T3695" s="224"/>
      <c r="U3695" s="138"/>
      <c r="V3695" s="138"/>
      <c r="W3695" s="139"/>
      <c r="X3695" s="139"/>
      <c r="Y3695" s="224"/>
      <c r="Z3695" s="210"/>
      <c r="AA3695" s="204"/>
      <c r="AB3695" s="202"/>
      <c r="AC3695" s="202"/>
      <c r="AD3695" s="202"/>
      <c r="AE3695" s="202"/>
      <c r="AF3695" s="202"/>
      <c r="AG3695" s="224"/>
      <c r="AH3695" s="138"/>
      <c r="AI3695" s="138"/>
      <c r="AJ3695" s="139"/>
      <c r="AK3695" s="139"/>
      <c r="AL3695" s="224"/>
      <c r="AM3695" s="140"/>
      <c r="AN3695" s="211"/>
      <c r="AO3695" s="212"/>
      <c r="AP3695" s="39"/>
      <c r="AQ3695" s="141"/>
      <c r="AR3695" s="141"/>
      <c r="AS3695" s="143"/>
      <c r="AU3695" s="141"/>
      <c r="AV3695" s="141"/>
      <c r="AW3695" s="143"/>
      <c r="AX3695" s="12"/>
      <c r="AY3695" s="146"/>
      <c r="AZ3695" s="1465"/>
    </row>
    <row r="3696" spans="1:64" ht="12.75" customHeight="1" x14ac:dyDescent="0.25">
      <c r="A3696" s="1031"/>
      <c r="B3696" s="1495"/>
      <c r="C3696" s="1033"/>
      <c r="D3696" s="1034"/>
      <c r="E3696" s="1496"/>
      <c r="F3696" s="1034"/>
      <c r="G3696" s="1036"/>
      <c r="H3696" s="1497"/>
      <c r="I3696" s="1498"/>
      <c r="J3696" s="782"/>
      <c r="K3696" s="782" t="s">
        <v>2797</v>
      </c>
      <c r="L3696" s="785">
        <f>L3040+L3054+L3070+L3086+L3113+L3188+L3242+L3264+L3295+L3312+L3330+L3387+L3443+L3462+L3500+L3542+L3643+L3689+L3201+L3170</f>
        <v>7346435</v>
      </c>
      <c r="M3696" s="1499">
        <f t="shared" ref="M3696:AW3701" si="2843">M3040+M3054+M3070+M3086+M3113+M3188+M3242+M3264+M3295+M3312+M3330+M3387+M3443+M3462+M3500+M3542+M3643+M3689+M3201+M3170</f>
        <v>7310486</v>
      </c>
      <c r="N3696" s="1500">
        <f t="shared" si="2843"/>
        <v>0</v>
      </c>
      <c r="O3696" s="1501">
        <f t="shared" si="2843"/>
        <v>0</v>
      </c>
      <c r="P3696" s="1501">
        <f t="shared" si="2843"/>
        <v>0</v>
      </c>
      <c r="Q3696" s="1501">
        <f t="shared" si="2843"/>
        <v>0</v>
      </c>
      <c r="R3696" s="1501">
        <f t="shared" si="2843"/>
        <v>0</v>
      </c>
      <c r="S3696" s="1501">
        <f t="shared" si="2843"/>
        <v>0</v>
      </c>
      <c r="T3696" s="1502"/>
      <c r="U3696" s="1501">
        <f t="shared" si="2843"/>
        <v>0</v>
      </c>
      <c r="V3696" s="1501">
        <f t="shared" si="2843"/>
        <v>0</v>
      </c>
      <c r="W3696" s="1501">
        <f t="shared" si="2843"/>
        <v>0</v>
      </c>
      <c r="X3696" s="1501">
        <f t="shared" si="2843"/>
        <v>0</v>
      </c>
      <c r="Y3696" s="1502"/>
      <c r="Z3696" s="1501">
        <f t="shared" si="2843"/>
        <v>0</v>
      </c>
      <c r="AA3696" s="790">
        <f t="shared" si="2843"/>
        <v>0</v>
      </c>
      <c r="AB3696" s="1501">
        <f t="shared" si="2843"/>
        <v>0</v>
      </c>
      <c r="AC3696" s="1501">
        <f t="shared" si="2843"/>
        <v>0</v>
      </c>
      <c r="AD3696" s="1501">
        <f t="shared" si="2843"/>
        <v>0</v>
      </c>
      <c r="AE3696" s="1501">
        <f t="shared" si="2843"/>
        <v>0</v>
      </c>
      <c r="AF3696" s="1501">
        <f t="shared" si="2843"/>
        <v>0</v>
      </c>
      <c r="AG3696" s="1502"/>
      <c r="AH3696" s="1501">
        <f t="shared" si="2843"/>
        <v>0</v>
      </c>
      <c r="AI3696" s="1501">
        <f t="shared" si="2843"/>
        <v>0</v>
      </c>
      <c r="AJ3696" s="1501">
        <f t="shared" si="2843"/>
        <v>0</v>
      </c>
      <c r="AK3696" s="1501">
        <f t="shared" si="2843"/>
        <v>0</v>
      </c>
      <c r="AL3696" s="1502"/>
      <c r="AM3696" s="1503">
        <f t="shared" si="2843"/>
        <v>0</v>
      </c>
      <c r="AN3696" s="792">
        <f t="shared" si="2843"/>
        <v>7346435</v>
      </c>
      <c r="AO3696" s="1503">
        <f t="shared" si="2843"/>
        <v>7310486</v>
      </c>
      <c r="AP3696" s="793">
        <f t="shared" si="2843"/>
        <v>7346435</v>
      </c>
      <c r="AQ3696" s="1504">
        <f t="shared" si="2843"/>
        <v>7346435</v>
      </c>
      <c r="AR3696" s="1505">
        <f t="shared" si="2843"/>
        <v>0</v>
      </c>
      <c r="AS3696" s="1506" t="e">
        <f t="shared" si="2843"/>
        <v>#DIV/0!</v>
      </c>
      <c r="AT3696" s="1507">
        <f t="shared" si="2843"/>
        <v>7310486</v>
      </c>
      <c r="AU3696" s="1504">
        <f t="shared" si="2843"/>
        <v>7310486</v>
      </c>
      <c r="AV3696" s="1505">
        <f t="shared" si="2843"/>
        <v>0</v>
      </c>
      <c r="AW3696" s="1506" t="e">
        <f t="shared" si="2843"/>
        <v>#DIV/0!</v>
      </c>
      <c r="AY3696" s="146"/>
      <c r="AZ3696" s="1465"/>
    </row>
    <row r="3697" spans="1:64" s="1494" customFormat="1" ht="12.75" customHeight="1" x14ac:dyDescent="0.25">
      <c r="A3697" s="799"/>
      <c r="B3697" s="800"/>
      <c r="C3697" s="44"/>
      <c r="D3697" s="801"/>
      <c r="E3697" s="46"/>
      <c r="F3697" s="47"/>
      <c r="G3697" s="126"/>
      <c r="H3697" s="35"/>
      <c r="I3697" s="92"/>
      <c r="J3697" s="93"/>
      <c r="K3697" s="802" t="s">
        <v>72</v>
      </c>
      <c r="L3697" s="241">
        <f t="shared" ref="L3697:L3701" si="2844">L3041+L3055+L3071+L3087+L3114+L3189+L3243+L3265+L3296+L3313+L3331+L3388+L3444+L3463+L3501+L3543+L3644+L3690+L3202+L3171</f>
        <v>0</v>
      </c>
      <c r="M3697" s="242">
        <f t="shared" si="2843"/>
        <v>0</v>
      </c>
      <c r="N3697" s="803">
        <f t="shared" si="2843"/>
        <v>0</v>
      </c>
      <c r="O3697" s="804">
        <f t="shared" si="2843"/>
        <v>0</v>
      </c>
      <c r="P3697" s="804">
        <f t="shared" si="2843"/>
        <v>0</v>
      </c>
      <c r="Q3697" s="804">
        <f t="shared" si="2843"/>
        <v>0</v>
      </c>
      <c r="R3697" s="804">
        <f t="shared" si="2843"/>
        <v>0</v>
      </c>
      <c r="S3697" s="804">
        <f t="shared" si="2843"/>
        <v>0</v>
      </c>
      <c r="T3697" s="805"/>
      <c r="U3697" s="804">
        <f t="shared" si="2843"/>
        <v>0</v>
      </c>
      <c r="V3697" s="804">
        <f t="shared" si="2843"/>
        <v>0</v>
      </c>
      <c r="W3697" s="804">
        <f t="shared" si="2843"/>
        <v>0</v>
      </c>
      <c r="X3697" s="804">
        <f t="shared" si="2843"/>
        <v>0</v>
      </c>
      <c r="Y3697" s="805"/>
      <c r="Z3697" s="804">
        <f t="shared" si="2843"/>
        <v>0</v>
      </c>
      <c r="AA3697" s="806">
        <f t="shared" si="2843"/>
        <v>0</v>
      </c>
      <c r="AB3697" s="804">
        <f t="shared" si="2843"/>
        <v>0</v>
      </c>
      <c r="AC3697" s="804">
        <f t="shared" si="2843"/>
        <v>0</v>
      </c>
      <c r="AD3697" s="804">
        <f t="shared" si="2843"/>
        <v>0</v>
      </c>
      <c r="AE3697" s="804">
        <f t="shared" si="2843"/>
        <v>0</v>
      </c>
      <c r="AF3697" s="804">
        <f t="shared" si="2843"/>
        <v>0</v>
      </c>
      <c r="AG3697" s="805"/>
      <c r="AH3697" s="804">
        <f t="shared" si="2843"/>
        <v>0</v>
      </c>
      <c r="AI3697" s="804">
        <f t="shared" si="2843"/>
        <v>0</v>
      </c>
      <c r="AJ3697" s="804">
        <f t="shared" si="2843"/>
        <v>0</v>
      </c>
      <c r="AK3697" s="804">
        <f t="shared" si="2843"/>
        <v>0</v>
      </c>
      <c r="AL3697" s="805"/>
      <c r="AM3697" s="807">
        <f t="shared" si="2843"/>
        <v>0</v>
      </c>
      <c r="AN3697" s="232">
        <f t="shared" si="2843"/>
        <v>0</v>
      </c>
      <c r="AO3697" s="807">
        <f t="shared" si="2843"/>
        <v>0</v>
      </c>
      <c r="AP3697" s="241">
        <f t="shared" si="2843"/>
        <v>0</v>
      </c>
      <c r="AQ3697" s="808">
        <f t="shared" si="2843"/>
        <v>0</v>
      </c>
      <c r="AR3697" s="809">
        <f t="shared" si="2843"/>
        <v>0</v>
      </c>
      <c r="AS3697" s="810">
        <f t="shared" si="2843"/>
        <v>0</v>
      </c>
      <c r="AT3697" s="811">
        <f t="shared" si="2843"/>
        <v>0</v>
      </c>
      <c r="AU3697" s="808">
        <f t="shared" si="2843"/>
        <v>0</v>
      </c>
      <c r="AV3697" s="809">
        <f t="shared" si="2843"/>
        <v>0</v>
      </c>
      <c r="AW3697" s="810">
        <f t="shared" si="2843"/>
        <v>0</v>
      </c>
      <c r="AX3697"/>
      <c r="AY3697" s="146"/>
      <c r="AZ3697" s="1465"/>
      <c r="BA3697"/>
      <c r="BB3697"/>
      <c r="BC3697"/>
      <c r="BD3697"/>
      <c r="BE3697"/>
      <c r="BF3697"/>
      <c r="BG3697"/>
      <c r="BH3697"/>
      <c r="BI3697"/>
      <c r="BJ3697"/>
      <c r="BK3697"/>
      <c r="BL3697"/>
    </row>
    <row r="3698" spans="1:64" s="197" customFormat="1" ht="12.75" customHeight="1" x14ac:dyDescent="0.25">
      <c r="A3698" s="799"/>
      <c r="B3698" s="800"/>
      <c r="C3698" s="44"/>
      <c r="D3698" s="801"/>
      <c r="E3698" s="46"/>
      <c r="F3698" s="47"/>
      <c r="G3698" s="126"/>
      <c r="H3698" s="35"/>
      <c r="I3698" s="92"/>
      <c r="J3698" s="93"/>
      <c r="K3698" s="812" t="s">
        <v>73</v>
      </c>
      <c r="L3698" s="241">
        <f t="shared" si="2844"/>
        <v>111635</v>
      </c>
      <c r="M3698" s="242">
        <f t="shared" si="2843"/>
        <v>71635</v>
      </c>
      <c r="N3698" s="803">
        <f t="shared" si="2843"/>
        <v>0</v>
      </c>
      <c r="O3698" s="804">
        <f t="shared" si="2843"/>
        <v>0</v>
      </c>
      <c r="P3698" s="804">
        <f t="shared" si="2843"/>
        <v>0</v>
      </c>
      <c r="Q3698" s="804">
        <f t="shared" si="2843"/>
        <v>0</v>
      </c>
      <c r="R3698" s="804">
        <f t="shared" si="2843"/>
        <v>0</v>
      </c>
      <c r="S3698" s="804">
        <f t="shared" si="2843"/>
        <v>0</v>
      </c>
      <c r="T3698" s="805"/>
      <c r="U3698" s="804">
        <f t="shared" si="2843"/>
        <v>0</v>
      </c>
      <c r="V3698" s="804">
        <f t="shared" si="2843"/>
        <v>0</v>
      </c>
      <c r="W3698" s="804">
        <f t="shared" si="2843"/>
        <v>0</v>
      </c>
      <c r="X3698" s="804">
        <f t="shared" si="2843"/>
        <v>0</v>
      </c>
      <c r="Y3698" s="805"/>
      <c r="Z3698" s="804">
        <f t="shared" si="2843"/>
        <v>0</v>
      </c>
      <c r="AA3698" s="806">
        <f t="shared" si="2843"/>
        <v>0</v>
      </c>
      <c r="AB3698" s="804">
        <f t="shared" si="2843"/>
        <v>0</v>
      </c>
      <c r="AC3698" s="804">
        <f t="shared" si="2843"/>
        <v>0</v>
      </c>
      <c r="AD3698" s="804">
        <f t="shared" si="2843"/>
        <v>0</v>
      </c>
      <c r="AE3698" s="804">
        <f t="shared" si="2843"/>
        <v>0</v>
      </c>
      <c r="AF3698" s="804">
        <f t="shared" si="2843"/>
        <v>0</v>
      </c>
      <c r="AG3698" s="805"/>
      <c r="AH3698" s="804">
        <f t="shared" si="2843"/>
        <v>0</v>
      </c>
      <c r="AI3698" s="804">
        <f t="shared" si="2843"/>
        <v>0</v>
      </c>
      <c r="AJ3698" s="804">
        <f t="shared" si="2843"/>
        <v>0</v>
      </c>
      <c r="AK3698" s="804">
        <f t="shared" si="2843"/>
        <v>0</v>
      </c>
      <c r="AL3698" s="805"/>
      <c r="AM3698" s="807">
        <f t="shared" si="2843"/>
        <v>0</v>
      </c>
      <c r="AN3698" s="232">
        <f t="shared" si="2843"/>
        <v>111635</v>
      </c>
      <c r="AO3698" s="807">
        <f t="shared" si="2843"/>
        <v>71635</v>
      </c>
      <c r="AP3698" s="241">
        <f t="shared" si="2843"/>
        <v>111635</v>
      </c>
      <c r="AQ3698" s="808">
        <f t="shared" si="2843"/>
        <v>111635</v>
      </c>
      <c r="AR3698" s="809">
        <f t="shared" si="2843"/>
        <v>0</v>
      </c>
      <c r="AS3698" s="810">
        <f t="shared" si="2843"/>
        <v>0</v>
      </c>
      <c r="AT3698" s="811">
        <f t="shared" si="2843"/>
        <v>71635</v>
      </c>
      <c r="AU3698" s="808">
        <f t="shared" si="2843"/>
        <v>71635</v>
      </c>
      <c r="AV3698" s="809">
        <f t="shared" si="2843"/>
        <v>0</v>
      </c>
      <c r="AW3698" s="810">
        <f t="shared" si="2843"/>
        <v>0</v>
      </c>
      <c r="AX3698"/>
      <c r="AY3698" s="146"/>
      <c r="AZ3698" s="1465"/>
      <c r="BA3698" s="12"/>
      <c r="BB3698" s="12"/>
      <c r="BC3698" s="12"/>
      <c r="BD3698" s="12"/>
      <c r="BE3698" s="12"/>
      <c r="BF3698" s="12"/>
      <c r="BG3698" s="12"/>
      <c r="BH3698" s="12"/>
      <c r="BI3698" s="12"/>
      <c r="BJ3698" s="12"/>
      <c r="BK3698" s="12"/>
      <c r="BL3698" s="12"/>
    </row>
    <row r="3699" spans="1:64" ht="12.75" customHeight="1" x14ac:dyDescent="0.25">
      <c r="A3699" s="799"/>
      <c r="B3699" s="800"/>
      <c r="C3699" s="44"/>
      <c r="D3699" s="801"/>
      <c r="E3699" s="46"/>
      <c r="F3699" s="47"/>
      <c r="G3699" s="126"/>
      <c r="H3699" s="35"/>
      <c r="I3699" s="92"/>
      <c r="J3699" s="93"/>
      <c r="K3699" s="812" t="s">
        <v>74</v>
      </c>
      <c r="L3699" s="241">
        <f t="shared" si="2844"/>
        <v>132118</v>
      </c>
      <c r="M3699" s="242">
        <f t="shared" si="2843"/>
        <v>92118</v>
      </c>
      <c r="N3699" s="803">
        <f t="shared" si="2843"/>
        <v>0</v>
      </c>
      <c r="O3699" s="804">
        <f t="shared" si="2843"/>
        <v>0</v>
      </c>
      <c r="P3699" s="804">
        <f t="shared" si="2843"/>
        <v>0</v>
      </c>
      <c r="Q3699" s="804">
        <f t="shared" si="2843"/>
        <v>0</v>
      </c>
      <c r="R3699" s="804">
        <f t="shared" si="2843"/>
        <v>0</v>
      </c>
      <c r="S3699" s="804">
        <f t="shared" si="2843"/>
        <v>0</v>
      </c>
      <c r="T3699" s="805"/>
      <c r="U3699" s="804">
        <f t="shared" si="2843"/>
        <v>0</v>
      </c>
      <c r="V3699" s="804">
        <f t="shared" si="2843"/>
        <v>0</v>
      </c>
      <c r="W3699" s="804">
        <f t="shared" si="2843"/>
        <v>0</v>
      </c>
      <c r="X3699" s="804">
        <f t="shared" si="2843"/>
        <v>0</v>
      </c>
      <c r="Y3699" s="805"/>
      <c r="Z3699" s="804">
        <f t="shared" si="2843"/>
        <v>0</v>
      </c>
      <c r="AA3699" s="806">
        <f t="shared" si="2843"/>
        <v>0</v>
      </c>
      <c r="AB3699" s="804">
        <f t="shared" si="2843"/>
        <v>0</v>
      </c>
      <c r="AC3699" s="804">
        <f t="shared" si="2843"/>
        <v>0</v>
      </c>
      <c r="AD3699" s="804">
        <f t="shared" si="2843"/>
        <v>0</v>
      </c>
      <c r="AE3699" s="804">
        <f t="shared" si="2843"/>
        <v>0</v>
      </c>
      <c r="AF3699" s="804">
        <f t="shared" si="2843"/>
        <v>0</v>
      </c>
      <c r="AG3699" s="805"/>
      <c r="AH3699" s="804">
        <f t="shared" si="2843"/>
        <v>0</v>
      </c>
      <c r="AI3699" s="804">
        <f t="shared" si="2843"/>
        <v>0</v>
      </c>
      <c r="AJ3699" s="804">
        <f t="shared" si="2843"/>
        <v>0</v>
      </c>
      <c r="AK3699" s="804">
        <f t="shared" si="2843"/>
        <v>0</v>
      </c>
      <c r="AL3699" s="805"/>
      <c r="AM3699" s="807">
        <f t="shared" si="2843"/>
        <v>0</v>
      </c>
      <c r="AN3699" s="232">
        <f t="shared" si="2843"/>
        <v>132118</v>
      </c>
      <c r="AO3699" s="807">
        <f t="shared" si="2843"/>
        <v>92118</v>
      </c>
      <c r="AP3699" s="241">
        <f t="shared" si="2843"/>
        <v>132118</v>
      </c>
      <c r="AQ3699" s="808">
        <f t="shared" si="2843"/>
        <v>132118</v>
      </c>
      <c r="AR3699" s="809">
        <f t="shared" si="2843"/>
        <v>0</v>
      </c>
      <c r="AS3699" s="810">
        <f t="shared" si="2843"/>
        <v>0</v>
      </c>
      <c r="AT3699" s="811">
        <f t="shared" si="2843"/>
        <v>92118</v>
      </c>
      <c r="AU3699" s="808">
        <f t="shared" si="2843"/>
        <v>92118</v>
      </c>
      <c r="AV3699" s="809">
        <f t="shared" si="2843"/>
        <v>0</v>
      </c>
      <c r="AW3699" s="810">
        <f t="shared" si="2843"/>
        <v>0</v>
      </c>
      <c r="AY3699" s="146"/>
      <c r="AZ3699" s="1465"/>
    </row>
    <row r="3700" spans="1:64" ht="12.75" customHeight="1" x14ac:dyDescent="0.25">
      <c r="A3700" s="799"/>
      <c r="B3700" s="800"/>
      <c r="C3700" s="44"/>
      <c r="D3700" s="801"/>
      <c r="E3700" s="46"/>
      <c r="F3700" s="47"/>
      <c r="G3700" s="126"/>
      <c r="H3700" s="35"/>
      <c r="I3700" s="92"/>
      <c r="J3700" s="93"/>
      <c r="K3700" s="813" t="s">
        <v>75</v>
      </c>
      <c r="L3700" s="241">
        <f t="shared" si="2844"/>
        <v>597964</v>
      </c>
      <c r="M3700" s="242">
        <f t="shared" si="2843"/>
        <v>715757</v>
      </c>
      <c r="N3700" s="803">
        <f t="shared" si="2843"/>
        <v>0</v>
      </c>
      <c r="O3700" s="804">
        <f t="shared" si="2843"/>
        <v>0</v>
      </c>
      <c r="P3700" s="804">
        <f t="shared" si="2843"/>
        <v>0</v>
      </c>
      <c r="Q3700" s="804">
        <f t="shared" si="2843"/>
        <v>0</v>
      </c>
      <c r="R3700" s="804">
        <f t="shared" si="2843"/>
        <v>0</v>
      </c>
      <c r="S3700" s="804">
        <f t="shared" si="2843"/>
        <v>0</v>
      </c>
      <c r="T3700" s="805"/>
      <c r="U3700" s="804">
        <f t="shared" si="2843"/>
        <v>0</v>
      </c>
      <c r="V3700" s="804">
        <f t="shared" si="2843"/>
        <v>0</v>
      </c>
      <c r="W3700" s="804">
        <f t="shared" si="2843"/>
        <v>0</v>
      </c>
      <c r="X3700" s="804">
        <f t="shared" si="2843"/>
        <v>0</v>
      </c>
      <c r="Y3700" s="805"/>
      <c r="Z3700" s="804">
        <f t="shared" si="2843"/>
        <v>0</v>
      </c>
      <c r="AA3700" s="806">
        <f t="shared" si="2843"/>
        <v>0</v>
      </c>
      <c r="AB3700" s="804">
        <f t="shared" si="2843"/>
        <v>0</v>
      </c>
      <c r="AC3700" s="804">
        <f t="shared" si="2843"/>
        <v>0</v>
      </c>
      <c r="AD3700" s="804">
        <f t="shared" si="2843"/>
        <v>0</v>
      </c>
      <c r="AE3700" s="804">
        <f t="shared" si="2843"/>
        <v>0</v>
      </c>
      <c r="AF3700" s="804">
        <f t="shared" si="2843"/>
        <v>0</v>
      </c>
      <c r="AG3700" s="805"/>
      <c r="AH3700" s="804">
        <f t="shared" si="2843"/>
        <v>0</v>
      </c>
      <c r="AI3700" s="804">
        <f t="shared" si="2843"/>
        <v>0</v>
      </c>
      <c r="AJ3700" s="804">
        <f t="shared" si="2843"/>
        <v>0</v>
      </c>
      <c r="AK3700" s="804">
        <f t="shared" si="2843"/>
        <v>0</v>
      </c>
      <c r="AL3700" s="805"/>
      <c r="AM3700" s="807">
        <f t="shared" si="2843"/>
        <v>0</v>
      </c>
      <c r="AN3700" s="232">
        <f t="shared" si="2843"/>
        <v>597964</v>
      </c>
      <c r="AO3700" s="807">
        <f t="shared" si="2843"/>
        <v>715757</v>
      </c>
      <c r="AP3700" s="241">
        <f t="shared" si="2843"/>
        <v>597964</v>
      </c>
      <c r="AQ3700" s="808">
        <f t="shared" si="2843"/>
        <v>597964</v>
      </c>
      <c r="AR3700" s="809">
        <f t="shared" si="2843"/>
        <v>0</v>
      </c>
      <c r="AS3700" s="810">
        <f t="shared" si="2843"/>
        <v>0</v>
      </c>
      <c r="AT3700" s="811">
        <f t="shared" si="2843"/>
        <v>715757</v>
      </c>
      <c r="AU3700" s="808">
        <f t="shared" si="2843"/>
        <v>715757</v>
      </c>
      <c r="AV3700" s="809">
        <f t="shared" si="2843"/>
        <v>0</v>
      </c>
      <c r="AW3700" s="810">
        <f t="shared" si="2843"/>
        <v>0</v>
      </c>
      <c r="AY3700" s="146"/>
      <c r="AZ3700" s="1465"/>
    </row>
    <row r="3701" spans="1:64" ht="12.75" customHeight="1" x14ac:dyDescent="0.25">
      <c r="A3701" s="799"/>
      <c r="B3701" s="800"/>
      <c r="C3701" s="44"/>
      <c r="D3701" s="801"/>
      <c r="E3701" s="46"/>
      <c r="F3701" s="47"/>
      <c r="G3701" s="126"/>
      <c r="H3701" s="35"/>
      <c r="I3701" s="92"/>
      <c r="J3701" s="93"/>
      <c r="K3701" s="812" t="s">
        <v>76</v>
      </c>
      <c r="L3701" s="241">
        <f t="shared" si="2844"/>
        <v>949</v>
      </c>
      <c r="M3701" s="242">
        <f t="shared" si="2843"/>
        <v>949</v>
      </c>
      <c r="N3701" s="803">
        <f t="shared" si="2843"/>
        <v>0</v>
      </c>
      <c r="O3701" s="804">
        <f t="shared" si="2843"/>
        <v>0</v>
      </c>
      <c r="P3701" s="804">
        <f t="shared" si="2843"/>
        <v>0</v>
      </c>
      <c r="Q3701" s="804">
        <f t="shared" si="2843"/>
        <v>0</v>
      </c>
      <c r="R3701" s="804">
        <f t="shared" si="2843"/>
        <v>0</v>
      </c>
      <c r="S3701" s="804">
        <f t="shared" si="2843"/>
        <v>0</v>
      </c>
      <c r="T3701" s="805"/>
      <c r="U3701" s="804">
        <f t="shared" si="2843"/>
        <v>0</v>
      </c>
      <c r="V3701" s="804">
        <f t="shared" si="2843"/>
        <v>0</v>
      </c>
      <c r="W3701" s="804">
        <f t="shared" si="2843"/>
        <v>0</v>
      </c>
      <c r="X3701" s="804">
        <f t="shared" si="2843"/>
        <v>0</v>
      </c>
      <c r="Y3701" s="805"/>
      <c r="Z3701" s="804">
        <f t="shared" si="2843"/>
        <v>0</v>
      </c>
      <c r="AA3701" s="806">
        <f t="shared" si="2843"/>
        <v>0</v>
      </c>
      <c r="AB3701" s="804">
        <f t="shared" si="2843"/>
        <v>0</v>
      </c>
      <c r="AC3701" s="804">
        <f t="shared" si="2843"/>
        <v>0</v>
      </c>
      <c r="AD3701" s="804">
        <f t="shared" si="2843"/>
        <v>0</v>
      </c>
      <c r="AE3701" s="804">
        <f t="shared" si="2843"/>
        <v>0</v>
      </c>
      <c r="AF3701" s="804">
        <f t="shared" si="2843"/>
        <v>0</v>
      </c>
      <c r="AG3701" s="805"/>
      <c r="AH3701" s="804">
        <f t="shared" si="2843"/>
        <v>0</v>
      </c>
      <c r="AI3701" s="804">
        <f t="shared" si="2843"/>
        <v>0</v>
      </c>
      <c r="AJ3701" s="804">
        <f t="shared" si="2843"/>
        <v>0</v>
      </c>
      <c r="AK3701" s="804">
        <f t="shared" si="2843"/>
        <v>0</v>
      </c>
      <c r="AL3701" s="805"/>
      <c r="AM3701" s="807">
        <f t="shared" si="2843"/>
        <v>0</v>
      </c>
      <c r="AN3701" s="232">
        <f t="shared" si="2843"/>
        <v>949</v>
      </c>
      <c r="AO3701" s="807">
        <f t="shared" si="2843"/>
        <v>949</v>
      </c>
      <c r="AP3701" s="241">
        <f t="shared" si="2843"/>
        <v>949</v>
      </c>
      <c r="AQ3701" s="808">
        <f t="shared" si="2843"/>
        <v>949</v>
      </c>
      <c r="AR3701" s="809">
        <f t="shared" si="2843"/>
        <v>0</v>
      </c>
      <c r="AS3701" s="810" t="e">
        <f t="shared" si="2843"/>
        <v>#DIV/0!</v>
      </c>
      <c r="AT3701" s="811">
        <f t="shared" si="2843"/>
        <v>949</v>
      </c>
      <c r="AU3701" s="808">
        <f t="shared" si="2843"/>
        <v>949</v>
      </c>
      <c r="AV3701" s="809">
        <f t="shared" si="2843"/>
        <v>0</v>
      </c>
      <c r="AW3701" s="810" t="e">
        <f t="shared" si="2843"/>
        <v>#DIV/0!</v>
      </c>
      <c r="AX3701" s="12"/>
      <c r="AY3701" s="146"/>
      <c r="AZ3701" s="1465"/>
    </row>
    <row r="3702" spans="1:64" ht="12.75" customHeight="1" x14ac:dyDescent="0.25">
      <c r="A3702" s="52"/>
      <c r="B3702" s="43"/>
      <c r="C3702" s="44"/>
      <c r="D3702" s="45"/>
      <c r="E3702" s="46"/>
      <c r="F3702" s="47"/>
      <c r="G3702" s="126"/>
      <c r="H3702" s="35"/>
      <c r="I3702" s="36"/>
      <c r="J3702" s="37"/>
      <c r="K3702" s="813" t="s">
        <v>1673</v>
      </c>
      <c r="L3702" s="241">
        <f t="shared" ref="L3702:X3702" si="2845">L3696-L3699</f>
        <v>7214317</v>
      </c>
      <c r="M3702" s="242">
        <f t="shared" si="2845"/>
        <v>7218368</v>
      </c>
      <c r="N3702" s="803">
        <f t="shared" si="2845"/>
        <v>0</v>
      </c>
      <c r="O3702" s="804">
        <f t="shared" si="2845"/>
        <v>0</v>
      </c>
      <c r="P3702" s="804">
        <f t="shared" si="2845"/>
        <v>0</v>
      </c>
      <c r="Q3702" s="804">
        <f t="shared" si="2845"/>
        <v>0</v>
      </c>
      <c r="R3702" s="804">
        <f t="shared" si="2845"/>
        <v>0</v>
      </c>
      <c r="S3702" s="804">
        <f t="shared" si="2845"/>
        <v>0</v>
      </c>
      <c r="T3702" s="805"/>
      <c r="U3702" s="804">
        <f t="shared" si="2845"/>
        <v>0</v>
      </c>
      <c r="V3702" s="804">
        <f t="shared" si="2845"/>
        <v>0</v>
      </c>
      <c r="W3702" s="804">
        <f t="shared" si="2845"/>
        <v>0</v>
      </c>
      <c r="X3702" s="804">
        <f t="shared" si="2845"/>
        <v>0</v>
      </c>
      <c r="Y3702" s="805"/>
      <c r="Z3702" s="804">
        <f t="shared" ref="Z3702:AK3702" si="2846">Z3696-Z3699</f>
        <v>0</v>
      </c>
      <c r="AA3702" s="806">
        <f t="shared" si="2846"/>
        <v>0</v>
      </c>
      <c r="AB3702" s="804">
        <f t="shared" si="2846"/>
        <v>0</v>
      </c>
      <c r="AC3702" s="804">
        <f t="shared" si="2846"/>
        <v>0</v>
      </c>
      <c r="AD3702" s="804">
        <f t="shared" si="2846"/>
        <v>0</v>
      </c>
      <c r="AE3702" s="804">
        <f t="shared" si="2846"/>
        <v>0</v>
      </c>
      <c r="AF3702" s="804">
        <f t="shared" si="2846"/>
        <v>0</v>
      </c>
      <c r="AG3702" s="805"/>
      <c r="AH3702" s="804">
        <f t="shared" si="2846"/>
        <v>0</v>
      </c>
      <c r="AI3702" s="804">
        <f t="shared" si="2846"/>
        <v>0</v>
      </c>
      <c r="AJ3702" s="804">
        <f t="shared" si="2846"/>
        <v>0</v>
      </c>
      <c r="AK3702" s="804">
        <f t="shared" si="2846"/>
        <v>0</v>
      </c>
      <c r="AL3702" s="805"/>
      <c r="AM3702" s="807">
        <f t="shared" ref="AM3702:AW3702" si="2847">AM3696-AM3699</f>
        <v>0</v>
      </c>
      <c r="AN3702" s="232">
        <f>AN3696-AN3699</f>
        <v>7214317</v>
      </c>
      <c r="AO3702" s="807">
        <f t="shared" si="2847"/>
        <v>7218368</v>
      </c>
      <c r="AP3702" s="241">
        <f t="shared" si="2847"/>
        <v>7214317</v>
      </c>
      <c r="AQ3702" s="808">
        <f t="shared" si="2847"/>
        <v>7214317</v>
      </c>
      <c r="AR3702" s="809">
        <f t="shared" si="2847"/>
        <v>0</v>
      </c>
      <c r="AS3702" s="810" t="e">
        <f t="shared" si="2847"/>
        <v>#DIV/0!</v>
      </c>
      <c r="AT3702" s="811">
        <f t="shared" si="2847"/>
        <v>7218368</v>
      </c>
      <c r="AU3702" s="808">
        <f t="shared" si="2847"/>
        <v>7218368</v>
      </c>
      <c r="AV3702" s="809">
        <f t="shared" si="2847"/>
        <v>0</v>
      </c>
      <c r="AW3702" s="810" t="e">
        <f t="shared" si="2847"/>
        <v>#DIV/0!</v>
      </c>
      <c r="AY3702" s="146"/>
      <c r="AZ3702" s="1465"/>
    </row>
    <row r="3703" spans="1:64" ht="12.75" customHeight="1" x14ac:dyDescent="0.25">
      <c r="A3703" s="15"/>
      <c r="C3703" s="122"/>
      <c r="D3703" s="123"/>
      <c r="F3703" s="125"/>
      <c r="G3703" s="126"/>
      <c r="H3703" s="35"/>
      <c r="I3703" s="36"/>
      <c r="J3703" s="37"/>
      <c r="K3703" s="116"/>
      <c r="L3703" s="199"/>
      <c r="M3703" s="200"/>
      <c r="N3703" s="201"/>
      <c r="O3703" s="202"/>
      <c r="P3703" s="202"/>
      <c r="Q3703" s="202"/>
      <c r="R3703" s="202"/>
      <c r="S3703" s="202"/>
      <c r="T3703" s="224"/>
      <c r="U3703" s="135"/>
      <c r="V3703" s="135"/>
      <c r="W3703" s="202"/>
      <c r="X3703" s="202"/>
      <c r="Y3703" s="224"/>
      <c r="Z3703" s="135"/>
      <c r="AA3703" s="204"/>
      <c r="AB3703" s="202"/>
      <c r="AC3703" s="202"/>
      <c r="AD3703" s="202"/>
      <c r="AE3703" s="202"/>
      <c r="AF3703" s="202"/>
      <c r="AG3703" s="224"/>
      <c r="AH3703" s="135"/>
      <c r="AI3703" s="135"/>
      <c r="AJ3703" s="202"/>
      <c r="AK3703" s="202"/>
      <c r="AL3703" s="224"/>
      <c r="AM3703" s="205"/>
      <c r="AN3703" s="119"/>
      <c r="AO3703" s="120"/>
      <c r="AP3703" s="39"/>
      <c r="AQ3703" s="141"/>
      <c r="AR3703" s="141"/>
      <c r="AS3703" s="143"/>
      <c r="AU3703" s="141"/>
      <c r="AV3703" s="141"/>
      <c r="AW3703" s="143"/>
      <c r="AY3703" s="146"/>
      <c r="AZ3703" s="1465"/>
    </row>
    <row r="3704" spans="1:64" ht="12.75" customHeight="1" x14ac:dyDescent="0.25">
      <c r="A3704" s="15"/>
      <c r="C3704" s="122"/>
      <c r="D3704" s="123"/>
      <c r="F3704" s="125"/>
      <c r="G3704" s="126"/>
      <c r="H3704" s="35"/>
      <c r="I3704" s="36"/>
      <c r="J3704" s="37"/>
      <c r="K3704" s="116"/>
      <c r="L3704" s="199"/>
      <c r="M3704" s="200"/>
      <c r="N3704" s="201"/>
      <c r="O3704" s="202"/>
      <c r="P3704" s="202"/>
      <c r="Q3704" s="202"/>
      <c r="R3704" s="202"/>
      <c r="S3704" s="202"/>
      <c r="T3704" s="224"/>
      <c r="U3704" s="135"/>
      <c r="V3704" s="135"/>
      <c r="W3704" s="202"/>
      <c r="X3704" s="202"/>
      <c r="Y3704" s="224"/>
      <c r="Z3704" s="135"/>
      <c r="AA3704" s="204"/>
      <c r="AB3704" s="202"/>
      <c r="AC3704" s="202"/>
      <c r="AD3704" s="202"/>
      <c r="AE3704" s="202"/>
      <c r="AF3704" s="202"/>
      <c r="AG3704" s="224"/>
      <c r="AH3704" s="135"/>
      <c r="AI3704" s="135"/>
      <c r="AJ3704" s="202"/>
      <c r="AK3704" s="202"/>
      <c r="AL3704" s="224"/>
      <c r="AM3704" s="205"/>
      <c r="AN3704" s="119"/>
      <c r="AO3704" s="120"/>
      <c r="AP3704" s="39"/>
      <c r="AQ3704" s="141"/>
      <c r="AR3704" s="141"/>
      <c r="AS3704" s="143"/>
      <c r="AU3704" s="141"/>
      <c r="AV3704" s="141"/>
      <c r="AW3704" s="143"/>
      <c r="AY3704" s="146"/>
      <c r="AZ3704" s="1465"/>
    </row>
    <row r="3705" spans="1:64" ht="12.75" customHeight="1" x14ac:dyDescent="0.25">
      <c r="A3705" s="15"/>
      <c r="C3705" s="122"/>
      <c r="D3705" s="123"/>
      <c r="F3705" s="125"/>
      <c r="G3705" s="126"/>
      <c r="H3705" s="35"/>
      <c r="I3705" s="36"/>
      <c r="J3705" s="37"/>
      <c r="K3705" s="116"/>
      <c r="L3705" s="199"/>
      <c r="M3705" s="200"/>
      <c r="N3705" s="201"/>
      <c r="O3705" s="202"/>
      <c r="P3705" s="202"/>
      <c r="Q3705" s="202"/>
      <c r="R3705" s="202"/>
      <c r="S3705" s="202"/>
      <c r="T3705" s="224"/>
      <c r="U3705" s="135"/>
      <c r="V3705" s="135"/>
      <c r="W3705" s="202"/>
      <c r="X3705" s="202"/>
      <c r="Y3705" s="224"/>
      <c r="Z3705" s="135"/>
      <c r="AA3705" s="204"/>
      <c r="AB3705" s="202"/>
      <c r="AC3705" s="202"/>
      <c r="AD3705" s="202"/>
      <c r="AE3705" s="202"/>
      <c r="AF3705" s="202"/>
      <c r="AG3705" s="224"/>
      <c r="AH3705" s="135"/>
      <c r="AI3705" s="135"/>
      <c r="AJ3705" s="202"/>
      <c r="AK3705" s="202"/>
      <c r="AL3705" s="224"/>
      <c r="AM3705" s="205"/>
      <c r="AN3705" s="119"/>
      <c r="AO3705" s="120"/>
      <c r="AP3705" s="39"/>
      <c r="AQ3705" s="141"/>
      <c r="AR3705" s="141"/>
      <c r="AS3705" s="143"/>
      <c r="AU3705" s="141"/>
      <c r="AV3705" s="141"/>
      <c r="AW3705" s="143"/>
      <c r="AY3705" s="146"/>
      <c r="AZ3705" s="1465"/>
    </row>
    <row r="3706" spans="1:64" ht="12.75" customHeight="1" x14ac:dyDescent="0.25">
      <c r="A3706" s="15"/>
      <c r="C3706" s="122"/>
      <c r="D3706" s="123"/>
      <c r="F3706" s="125"/>
      <c r="G3706" s="126"/>
      <c r="H3706" s="35"/>
      <c r="I3706" s="36"/>
      <c r="J3706" s="37"/>
      <c r="K3706" s="116" t="s">
        <v>4269</v>
      </c>
      <c r="L3706" s="199"/>
      <c r="M3706" s="200"/>
      <c r="N3706" s="201"/>
      <c r="O3706" s="202"/>
      <c r="P3706" s="202"/>
      <c r="Q3706" s="202"/>
      <c r="R3706" s="202"/>
      <c r="S3706" s="202"/>
      <c r="T3706" s="224"/>
      <c r="U3706" s="133"/>
      <c r="V3706" s="133"/>
      <c r="W3706" s="134"/>
      <c r="X3706" s="134"/>
      <c r="Y3706" s="224"/>
      <c r="Z3706" s="135"/>
      <c r="AA3706" s="204"/>
      <c r="AB3706" s="202"/>
      <c r="AC3706" s="202"/>
      <c r="AD3706" s="202"/>
      <c r="AE3706" s="202"/>
      <c r="AF3706" s="202"/>
      <c r="AG3706" s="224"/>
      <c r="AH3706" s="133"/>
      <c r="AI3706" s="133"/>
      <c r="AJ3706" s="134"/>
      <c r="AK3706" s="134"/>
      <c r="AL3706" s="224"/>
      <c r="AM3706" s="205"/>
      <c r="AN3706" s="119"/>
      <c r="AO3706" s="120"/>
      <c r="AP3706" s="39"/>
      <c r="AQ3706" s="141"/>
      <c r="AR3706" s="141"/>
      <c r="AS3706" s="143"/>
      <c r="AU3706" s="141"/>
      <c r="AV3706" s="141"/>
      <c r="AW3706" s="143"/>
      <c r="AY3706" s="146"/>
      <c r="AZ3706" s="1465"/>
    </row>
    <row r="3707" spans="1:64" x14ac:dyDescent="0.25">
      <c r="A3707" s="15"/>
      <c r="C3707" s="122"/>
      <c r="D3707" s="123"/>
      <c r="F3707" s="125"/>
      <c r="G3707" s="126"/>
      <c r="H3707" s="35"/>
      <c r="I3707" s="36"/>
      <c r="J3707" s="37"/>
      <c r="K3707" s="116" t="s">
        <v>83</v>
      </c>
      <c r="L3707" s="199"/>
      <c r="M3707" s="200"/>
      <c r="N3707" s="201"/>
      <c r="O3707" s="202"/>
      <c r="P3707" s="202"/>
      <c r="Q3707" s="202"/>
      <c r="R3707" s="202"/>
      <c r="S3707" s="202"/>
      <c r="T3707" s="224"/>
      <c r="U3707" s="133"/>
      <c r="V3707" s="133"/>
      <c r="W3707" s="134"/>
      <c r="X3707" s="134"/>
      <c r="Y3707" s="224"/>
      <c r="Z3707" s="135"/>
      <c r="AA3707" s="204"/>
      <c r="AB3707" s="202"/>
      <c r="AC3707" s="202"/>
      <c r="AD3707" s="202"/>
      <c r="AE3707" s="202"/>
      <c r="AF3707" s="202"/>
      <c r="AG3707" s="224"/>
      <c r="AH3707" s="133"/>
      <c r="AI3707" s="133"/>
      <c r="AJ3707" s="134"/>
      <c r="AK3707" s="134"/>
      <c r="AL3707" s="224"/>
      <c r="AM3707" s="205"/>
      <c r="AN3707" s="119"/>
      <c r="AO3707" s="120"/>
      <c r="AP3707" s="39"/>
      <c r="AQ3707" s="141"/>
      <c r="AR3707" s="141"/>
      <c r="AS3707" s="143"/>
      <c r="AU3707" s="141"/>
      <c r="AV3707" s="141"/>
      <c r="AW3707" s="143"/>
      <c r="AY3707" s="146"/>
      <c r="AZ3707" s="1465"/>
    </row>
    <row r="3708" spans="1:64" ht="12.75" customHeight="1" x14ac:dyDescent="0.25">
      <c r="A3708" s="15"/>
      <c r="C3708" s="122"/>
      <c r="D3708" s="123"/>
      <c r="F3708" s="125"/>
      <c r="G3708" s="126"/>
      <c r="H3708" s="35"/>
      <c r="I3708" s="36"/>
      <c r="J3708" s="37"/>
      <c r="K3708" s="1052"/>
      <c r="L3708" s="199"/>
      <c r="M3708" s="200"/>
      <c r="N3708" s="201"/>
      <c r="O3708" s="202"/>
      <c r="P3708" s="202"/>
      <c r="Q3708" s="202"/>
      <c r="R3708" s="202"/>
      <c r="S3708" s="202"/>
      <c r="T3708" s="224"/>
      <c r="U3708" s="133"/>
      <c r="V3708" s="133"/>
      <c r="W3708" s="134"/>
      <c r="X3708" s="134"/>
      <c r="Y3708" s="224"/>
      <c r="Z3708" s="135"/>
      <c r="AA3708" s="204"/>
      <c r="AB3708" s="202"/>
      <c r="AC3708" s="202"/>
      <c r="AD3708" s="202"/>
      <c r="AE3708" s="202"/>
      <c r="AF3708" s="202"/>
      <c r="AG3708" s="224"/>
      <c r="AH3708" s="133"/>
      <c r="AI3708" s="133"/>
      <c r="AJ3708" s="134"/>
      <c r="AK3708" s="134"/>
      <c r="AL3708" s="224"/>
      <c r="AM3708" s="205"/>
      <c r="AN3708" s="119"/>
      <c r="AO3708" s="120"/>
      <c r="AP3708" s="39"/>
      <c r="AQ3708" s="141"/>
      <c r="AR3708" s="141"/>
      <c r="AS3708" s="143"/>
      <c r="AU3708" s="141"/>
      <c r="AV3708" s="141"/>
      <c r="AW3708" s="143"/>
      <c r="AY3708" s="146"/>
      <c r="AZ3708" s="1465"/>
    </row>
    <row r="3709" spans="1:64" ht="35.1" customHeight="1" x14ac:dyDescent="0.25">
      <c r="A3709" s="15" t="s">
        <v>4270</v>
      </c>
      <c r="B3709" s="225">
        <v>2</v>
      </c>
      <c r="C3709" s="122" t="s">
        <v>84</v>
      </c>
      <c r="D3709" s="123">
        <v>1000</v>
      </c>
      <c r="E3709" s="226"/>
      <c r="F3709" s="122">
        <v>2</v>
      </c>
      <c r="G3709" s="227"/>
      <c r="H3709" s="228" t="str">
        <f t="shared" si="2827"/>
        <v>008</v>
      </c>
      <c r="I3709" s="229" t="s">
        <v>85</v>
      </c>
      <c r="J3709" s="230" t="s">
        <v>4271</v>
      </c>
      <c r="K3709" s="231" t="s">
        <v>87</v>
      </c>
      <c r="L3709" s="232">
        <v>0</v>
      </c>
      <c r="M3709" s="233">
        <v>0</v>
      </c>
      <c r="N3709" s="130"/>
      <c r="O3709" s="131"/>
      <c r="P3709" s="131"/>
      <c r="Q3709" s="131"/>
      <c r="R3709" s="131"/>
      <c r="S3709" s="131"/>
      <c r="T3709" s="132" t="str">
        <f>IF(SUM(N3709:S3709)=U3709,"OK",SUM(N3709:S3709)-U3709)</f>
        <v>OK</v>
      </c>
      <c r="U3709" s="138"/>
      <c r="V3709" s="138"/>
      <c r="W3709" s="139"/>
      <c r="X3709" s="139"/>
      <c r="Y3709" s="132" t="str">
        <f>IF(SUM(W3709:X3709)=Z3709,"OK",SUM(W3709:X3709)-Z3709)</f>
        <v>OK</v>
      </c>
      <c r="Z3709" s="210"/>
      <c r="AA3709" s="204"/>
      <c r="AB3709" s="202"/>
      <c r="AC3709" s="202"/>
      <c r="AD3709" s="202"/>
      <c r="AE3709" s="202"/>
      <c r="AF3709" s="202"/>
      <c r="AG3709" s="132" t="str">
        <f>IF(SUM(AA3709:AF3709)=AH3709,"OK",SUM(AA3709:AF3709)-AH3709)</f>
        <v>OK</v>
      </c>
      <c r="AH3709" s="138"/>
      <c r="AI3709" s="138"/>
      <c r="AJ3709" s="139"/>
      <c r="AK3709" s="139"/>
      <c r="AL3709" s="132" t="str">
        <f>IF(SUM(AJ3709:AK3709)=AM3709,"OK",SUM(AJ3709:AK3709)-AM3709)</f>
        <v>OK</v>
      </c>
      <c r="AM3709" s="140"/>
      <c r="AN3709" s="119">
        <f>L3709+U3709+V3709+Z3709</f>
        <v>0</v>
      </c>
      <c r="AO3709" s="120">
        <f>M3709+AH3709+AI3709+AM3709</f>
        <v>0</v>
      </c>
      <c r="AP3709" s="39">
        <f>L3709</f>
        <v>0</v>
      </c>
      <c r="AQ3709" s="141">
        <f>AN3709</f>
        <v>0</v>
      </c>
      <c r="AR3709" s="142">
        <f>AQ3709-AP3709</f>
        <v>0</v>
      </c>
      <c r="AS3709" s="143" t="e">
        <f>AR3709/AP3709</f>
        <v>#DIV/0!</v>
      </c>
      <c r="AT3709" s="144">
        <f>M3709</f>
        <v>0</v>
      </c>
      <c r="AU3709" s="141">
        <f>AO3709</f>
        <v>0</v>
      </c>
      <c r="AV3709" s="142">
        <f>AU3709-AT3709</f>
        <v>0</v>
      </c>
      <c r="AW3709" s="143" t="e">
        <f>AV3709/AT3709</f>
        <v>#DIV/0!</v>
      </c>
      <c r="AY3709" s="146" t="str">
        <f>RIGHT(LEFT(I3709,3),2)&amp;"."&amp;RIGHT(LEFT(I3709,5),2)</f>
        <v>11.00</v>
      </c>
      <c r="AZ3709" s="1465" t="b">
        <f>COUNTIF('[1]Codes SEC'!$B$2:$B$250,Ministres!AY3709)&gt;0</f>
        <v>1</v>
      </c>
    </row>
    <row r="3710" spans="1:64" ht="64.8" x14ac:dyDescent="0.25">
      <c r="A3710" s="15"/>
      <c r="C3710" s="122"/>
      <c r="D3710" s="123"/>
      <c r="F3710" s="125"/>
      <c r="G3710" s="126"/>
      <c r="H3710" s="35"/>
      <c r="I3710" s="234" t="s">
        <v>88</v>
      </c>
      <c r="J3710" s="37"/>
      <c r="K3710" s="235"/>
      <c r="L3710" s="232"/>
      <c r="M3710" s="233"/>
      <c r="N3710" s="130"/>
      <c r="O3710" s="131"/>
      <c r="P3710" s="131"/>
      <c r="Q3710" s="131"/>
      <c r="R3710" s="131"/>
      <c r="S3710" s="131"/>
      <c r="T3710" s="132"/>
      <c r="U3710" s="138"/>
      <c r="V3710" s="138"/>
      <c r="W3710" s="139"/>
      <c r="X3710" s="139"/>
      <c r="Y3710" s="132"/>
      <c r="Z3710" s="210"/>
      <c r="AA3710" s="204"/>
      <c r="AB3710" s="202"/>
      <c r="AC3710" s="202"/>
      <c r="AD3710" s="202"/>
      <c r="AE3710" s="202"/>
      <c r="AF3710" s="202"/>
      <c r="AG3710" s="132"/>
      <c r="AH3710" s="138"/>
      <c r="AI3710" s="138"/>
      <c r="AJ3710" s="139"/>
      <c r="AK3710" s="139"/>
      <c r="AL3710" s="132"/>
      <c r="AM3710" s="140"/>
      <c r="AN3710" s="211"/>
      <c r="AO3710" s="212"/>
      <c r="AP3710" s="39"/>
      <c r="AQ3710" s="141"/>
      <c r="AR3710" s="142"/>
      <c r="AS3710" s="143"/>
      <c r="AU3710" s="141"/>
      <c r="AV3710" s="142"/>
      <c r="AW3710" s="143"/>
      <c r="AY3710" s="146"/>
      <c r="AZ3710" s="1465"/>
    </row>
    <row r="3711" spans="1:64" ht="35.1" customHeight="1" x14ac:dyDescent="0.25">
      <c r="A3711" s="15" t="s">
        <v>4270</v>
      </c>
      <c r="B3711" s="225">
        <v>2</v>
      </c>
      <c r="C3711" s="122" t="s">
        <v>84</v>
      </c>
      <c r="D3711" s="123">
        <v>1000</v>
      </c>
      <c r="E3711" s="226"/>
      <c r="F3711" s="122">
        <v>2</v>
      </c>
      <c r="G3711" s="227"/>
      <c r="H3711" s="228" t="str">
        <f t="shared" si="2827"/>
        <v>008</v>
      </c>
      <c r="I3711" s="229" t="s">
        <v>85</v>
      </c>
      <c r="J3711" s="230" t="s">
        <v>4272</v>
      </c>
      <c r="K3711" s="231" t="s">
        <v>90</v>
      </c>
      <c r="L3711" s="232">
        <v>1007</v>
      </c>
      <c r="M3711" s="233">
        <v>1007</v>
      </c>
      <c r="N3711" s="130"/>
      <c r="O3711" s="131"/>
      <c r="P3711" s="131"/>
      <c r="Q3711" s="131"/>
      <c r="R3711" s="131"/>
      <c r="S3711" s="131"/>
      <c r="T3711" s="132" t="str">
        <f>IF(SUM(N3711:S3711)=U3711,"OK",SUM(N3711:S3711)-U3711)</f>
        <v>OK</v>
      </c>
      <c r="U3711" s="138"/>
      <c r="V3711" s="138"/>
      <c r="W3711" s="139"/>
      <c r="X3711" s="139"/>
      <c r="Y3711" s="132" t="str">
        <f>IF(SUM(W3711:X3711)=Z3711,"OK",SUM(W3711:X3711)-Z3711)</f>
        <v>OK</v>
      </c>
      <c r="Z3711" s="210"/>
      <c r="AA3711" s="204"/>
      <c r="AB3711" s="202"/>
      <c r="AC3711" s="202"/>
      <c r="AD3711" s="202"/>
      <c r="AE3711" s="202"/>
      <c r="AF3711" s="202"/>
      <c r="AG3711" s="132" t="str">
        <f>IF(SUM(AA3711:AF3711)=AH3711,"OK",SUM(AA3711:AF3711)-AH3711)</f>
        <v>OK</v>
      </c>
      <c r="AH3711" s="138"/>
      <c r="AI3711" s="138"/>
      <c r="AJ3711" s="139"/>
      <c r="AK3711" s="139"/>
      <c r="AL3711" s="132" t="str">
        <f>IF(SUM(AJ3711:AK3711)=AM3711,"OK",SUM(AJ3711:AK3711)-AM3711)</f>
        <v>OK</v>
      </c>
      <c r="AM3711" s="140"/>
      <c r="AN3711" s="119">
        <f>L3711+U3711+V3711+Z3711</f>
        <v>1007</v>
      </c>
      <c r="AO3711" s="120">
        <f>M3711+AH3711+AI3711+AM3711</f>
        <v>1007</v>
      </c>
      <c r="AP3711" s="39">
        <f>L3711</f>
        <v>1007</v>
      </c>
      <c r="AQ3711" s="141">
        <f>AN3711</f>
        <v>1007</v>
      </c>
      <c r="AR3711" s="142">
        <f>AQ3711-AP3711</f>
        <v>0</v>
      </c>
      <c r="AS3711" s="143">
        <f>AR3711/AP3711</f>
        <v>0</v>
      </c>
      <c r="AT3711" s="144">
        <f>M3711</f>
        <v>1007</v>
      </c>
      <c r="AU3711" s="141">
        <f>AO3711</f>
        <v>1007</v>
      </c>
      <c r="AV3711" s="142">
        <f>AU3711-AT3711</f>
        <v>0</v>
      </c>
      <c r="AW3711" s="143">
        <f>AV3711/AT3711</f>
        <v>0</v>
      </c>
      <c r="AY3711" s="146" t="str">
        <f>RIGHT(LEFT(I3711,3),2)&amp;"."&amp;RIGHT(LEFT(I3711,5),2)</f>
        <v>11.00</v>
      </c>
      <c r="AZ3711" s="1465" t="b">
        <f>COUNTIF('[1]Codes SEC'!$B$2:$B$250,Ministres!AY3711)&gt;0</f>
        <v>1</v>
      </c>
    </row>
    <row r="3712" spans="1:64" ht="64.8" x14ac:dyDescent="0.25">
      <c r="A3712" s="15"/>
      <c r="C3712" s="122"/>
      <c r="D3712" s="123"/>
      <c r="F3712" s="125"/>
      <c r="G3712" s="126"/>
      <c r="H3712" s="35"/>
      <c r="I3712" s="234" t="s">
        <v>88</v>
      </c>
      <c r="J3712" s="37"/>
      <c r="K3712" s="235"/>
      <c r="L3712" s="232"/>
      <c r="M3712" s="233"/>
      <c r="N3712" s="130"/>
      <c r="O3712" s="131"/>
      <c r="P3712" s="131"/>
      <c r="Q3712" s="131"/>
      <c r="R3712" s="131"/>
      <c r="S3712" s="131"/>
      <c r="T3712" s="132"/>
      <c r="U3712" s="138"/>
      <c r="V3712" s="138"/>
      <c r="W3712" s="139"/>
      <c r="X3712" s="139"/>
      <c r="Y3712" s="132"/>
      <c r="Z3712" s="210"/>
      <c r="AA3712" s="204"/>
      <c r="AB3712" s="202"/>
      <c r="AC3712" s="202"/>
      <c r="AD3712" s="202"/>
      <c r="AE3712" s="202"/>
      <c r="AF3712" s="202"/>
      <c r="AG3712" s="132"/>
      <c r="AH3712" s="138"/>
      <c r="AI3712" s="138"/>
      <c r="AJ3712" s="139"/>
      <c r="AK3712" s="139"/>
      <c r="AL3712" s="132"/>
      <c r="AM3712" s="140"/>
      <c r="AN3712" s="211"/>
      <c r="AO3712" s="212"/>
      <c r="AP3712" s="39"/>
      <c r="AQ3712" s="141"/>
      <c r="AR3712" s="142"/>
      <c r="AS3712" s="143"/>
      <c r="AU3712" s="141"/>
      <c r="AV3712" s="142"/>
      <c r="AW3712" s="143"/>
      <c r="AY3712" s="146"/>
      <c r="AZ3712" s="1465"/>
    </row>
    <row r="3713" spans="1:64" ht="35.1" customHeight="1" x14ac:dyDescent="0.25">
      <c r="A3713" s="15" t="s">
        <v>4270</v>
      </c>
      <c r="B3713" s="225">
        <v>2</v>
      </c>
      <c r="C3713" s="122" t="s">
        <v>84</v>
      </c>
      <c r="D3713" s="123">
        <v>1000</v>
      </c>
      <c r="E3713" s="226"/>
      <c r="F3713" s="122">
        <v>2</v>
      </c>
      <c r="G3713" s="227"/>
      <c r="H3713" s="228" t="str">
        <f t="shared" si="2827"/>
        <v>008</v>
      </c>
      <c r="I3713" s="229">
        <v>81112000</v>
      </c>
      <c r="J3713" s="230" t="s">
        <v>4273</v>
      </c>
      <c r="K3713" s="231" t="s">
        <v>92</v>
      </c>
      <c r="L3713" s="232">
        <v>18</v>
      </c>
      <c r="M3713" s="233">
        <v>18</v>
      </c>
      <c r="N3713" s="130"/>
      <c r="O3713" s="131"/>
      <c r="P3713" s="131"/>
      <c r="Q3713" s="131"/>
      <c r="R3713" s="131"/>
      <c r="S3713" s="131"/>
      <c r="T3713" s="132" t="str">
        <f>IF(SUM(N3713:S3713)=U3713,"OK",SUM(N3713:S3713)-U3713)</f>
        <v>OK</v>
      </c>
      <c r="U3713" s="138"/>
      <c r="V3713" s="138"/>
      <c r="W3713" s="139"/>
      <c r="X3713" s="139"/>
      <c r="Y3713" s="132" t="str">
        <f>IF(SUM(W3713:X3713)=Z3713,"OK",SUM(W3713:X3713)-Z3713)</f>
        <v>OK</v>
      </c>
      <c r="Z3713" s="210"/>
      <c r="AA3713" s="204"/>
      <c r="AB3713" s="202"/>
      <c r="AC3713" s="202"/>
      <c r="AD3713" s="202"/>
      <c r="AE3713" s="202"/>
      <c r="AF3713" s="202"/>
      <c r="AG3713" s="132" t="str">
        <f>IF(SUM(AA3713:AF3713)=AH3713,"OK",SUM(AA3713:AF3713)-AH3713)</f>
        <v>OK</v>
      </c>
      <c r="AH3713" s="138"/>
      <c r="AI3713" s="138"/>
      <c r="AJ3713" s="139"/>
      <c r="AK3713" s="139"/>
      <c r="AL3713" s="132" t="str">
        <f>IF(SUM(AJ3713:AK3713)=AM3713,"OK",SUM(AJ3713:AK3713)-AM3713)</f>
        <v>OK</v>
      </c>
      <c r="AM3713" s="140"/>
      <c r="AN3713" s="119">
        <f>L3713+U3713+V3713+Z3713</f>
        <v>18</v>
      </c>
      <c r="AO3713" s="120">
        <f>M3713+AH3713+AI3713+AM3713</f>
        <v>18</v>
      </c>
      <c r="AP3713" s="39">
        <f>L3713</f>
        <v>18</v>
      </c>
      <c r="AQ3713" s="141">
        <f>AN3713</f>
        <v>18</v>
      </c>
      <c r="AR3713" s="142">
        <f>AQ3713-AP3713</f>
        <v>0</v>
      </c>
      <c r="AS3713" s="143">
        <f>AR3713/AP3713</f>
        <v>0</v>
      </c>
      <c r="AT3713" s="144">
        <f>M3713</f>
        <v>18</v>
      </c>
      <c r="AU3713" s="141">
        <f>AO3713</f>
        <v>18</v>
      </c>
      <c r="AV3713" s="142">
        <f>AU3713-AT3713</f>
        <v>0</v>
      </c>
      <c r="AW3713" s="143">
        <f>AV3713/AT3713</f>
        <v>0</v>
      </c>
      <c r="AY3713" s="146" t="str">
        <f t="shared" ref="AY3713:AY3718" si="2848">RIGHT(LEFT(I3713,3),2)&amp;"."&amp;RIGHT(LEFT(I3713,5),2)</f>
        <v>11.12</v>
      </c>
      <c r="AZ3713" s="1465" t="b">
        <f>COUNTIF('[1]Codes SEC'!$B$2:$B$250,Ministres!AY3713)&gt;0</f>
        <v>1</v>
      </c>
    </row>
    <row r="3714" spans="1:64" ht="35.1" customHeight="1" x14ac:dyDescent="0.25">
      <c r="A3714" s="15" t="s">
        <v>4270</v>
      </c>
      <c r="B3714" s="225">
        <v>2</v>
      </c>
      <c r="C3714" s="122" t="s">
        <v>84</v>
      </c>
      <c r="D3714" s="123">
        <v>1000</v>
      </c>
      <c r="E3714" s="226"/>
      <c r="F3714" s="122">
        <v>2</v>
      </c>
      <c r="G3714" s="227"/>
      <c r="H3714" s="228" t="str">
        <f t="shared" si="2827"/>
        <v>008</v>
      </c>
      <c r="I3714" s="229" t="s">
        <v>93</v>
      </c>
      <c r="J3714" s="230" t="s">
        <v>4274</v>
      </c>
      <c r="K3714" s="231" t="s">
        <v>95</v>
      </c>
      <c r="L3714" s="232">
        <v>33</v>
      </c>
      <c r="M3714" s="233">
        <v>33</v>
      </c>
      <c r="N3714" s="130"/>
      <c r="O3714" s="131"/>
      <c r="P3714" s="131"/>
      <c r="Q3714" s="131"/>
      <c r="R3714" s="131"/>
      <c r="S3714" s="131"/>
      <c r="T3714" s="132" t="str">
        <f t="shared" ref="T3714:T3718" si="2849">IF(SUM(N3714:S3714)=U3714,"OK",SUM(N3714:S3714)-U3714)</f>
        <v>OK</v>
      </c>
      <c r="U3714" s="138"/>
      <c r="V3714" s="138"/>
      <c r="W3714" s="139"/>
      <c r="X3714" s="139"/>
      <c r="Y3714" s="132" t="str">
        <f t="shared" ref="Y3714:Y3718" si="2850">IF(SUM(W3714:X3714)=Z3714,"OK",SUM(W3714:X3714)-Z3714)</f>
        <v>OK</v>
      </c>
      <c r="Z3714" s="210"/>
      <c r="AA3714" s="204"/>
      <c r="AB3714" s="202"/>
      <c r="AC3714" s="202"/>
      <c r="AD3714" s="202"/>
      <c r="AE3714" s="202"/>
      <c r="AF3714" s="202"/>
      <c r="AG3714" s="132" t="str">
        <f t="shared" ref="AG3714:AG3718" si="2851">IF(SUM(AA3714:AF3714)=AH3714,"OK",SUM(AA3714:AF3714)-AH3714)</f>
        <v>OK</v>
      </c>
      <c r="AH3714" s="138"/>
      <c r="AI3714" s="138"/>
      <c r="AJ3714" s="139"/>
      <c r="AK3714" s="139"/>
      <c r="AL3714" s="132" t="str">
        <f t="shared" ref="AL3714:AL3718" si="2852">IF(SUM(AJ3714:AK3714)=AM3714,"OK",SUM(AJ3714:AK3714)-AM3714)</f>
        <v>OK</v>
      </c>
      <c r="AM3714" s="140"/>
      <c r="AN3714" s="119">
        <f t="shared" ref="AN3714:AN3718" si="2853">L3714+U3714+V3714+Z3714</f>
        <v>33</v>
      </c>
      <c r="AO3714" s="120">
        <f t="shared" ref="AO3714:AO3718" si="2854">M3714+AH3714+AI3714+AM3714</f>
        <v>33</v>
      </c>
      <c r="AP3714" s="39">
        <f t="shared" ref="AP3714:AP3718" si="2855">L3714</f>
        <v>33</v>
      </c>
      <c r="AQ3714" s="141">
        <f t="shared" ref="AQ3714:AQ3718" si="2856">AN3714</f>
        <v>33</v>
      </c>
      <c r="AR3714" s="142">
        <f t="shared" ref="AR3714:AR3718" si="2857">AQ3714-AP3714</f>
        <v>0</v>
      </c>
      <c r="AS3714" s="143">
        <f t="shared" ref="AS3714:AS3718" si="2858">AR3714/AP3714</f>
        <v>0</v>
      </c>
      <c r="AT3714" s="144">
        <f t="shared" ref="AT3714:AT3718" si="2859">M3714</f>
        <v>33</v>
      </c>
      <c r="AU3714" s="141">
        <f t="shared" ref="AU3714:AU3718" si="2860">AO3714</f>
        <v>33</v>
      </c>
      <c r="AV3714" s="142">
        <f t="shared" ref="AV3714:AV3718" si="2861">AU3714-AT3714</f>
        <v>0</v>
      </c>
      <c r="AW3714" s="143">
        <f t="shared" ref="AW3714:AW3718" si="2862">AV3714/AT3714</f>
        <v>0</v>
      </c>
      <c r="AY3714" s="146" t="str">
        <f t="shared" si="2848"/>
        <v>11.40</v>
      </c>
      <c r="AZ3714" s="1465" t="b">
        <f>COUNTIF('[1]Codes SEC'!$B$2:$B$250,Ministres!AY3714)&gt;0</f>
        <v>1</v>
      </c>
    </row>
    <row r="3715" spans="1:64" ht="35.1" customHeight="1" x14ac:dyDescent="0.25">
      <c r="A3715" s="15" t="s">
        <v>4270</v>
      </c>
      <c r="B3715" s="225">
        <v>2</v>
      </c>
      <c r="C3715" s="122" t="s">
        <v>84</v>
      </c>
      <c r="D3715" s="123">
        <v>1000</v>
      </c>
      <c r="E3715" s="226"/>
      <c r="F3715" s="122">
        <v>2</v>
      </c>
      <c r="G3715" s="227"/>
      <c r="H3715" s="228" t="str">
        <f t="shared" si="2827"/>
        <v>008</v>
      </c>
      <c r="I3715" s="229" t="s">
        <v>96</v>
      </c>
      <c r="J3715" s="230" t="s">
        <v>4275</v>
      </c>
      <c r="K3715" s="231" t="s">
        <v>98</v>
      </c>
      <c r="L3715" s="232">
        <v>294</v>
      </c>
      <c r="M3715" s="233">
        <v>294</v>
      </c>
      <c r="N3715" s="130"/>
      <c r="O3715" s="131"/>
      <c r="P3715" s="131"/>
      <c r="Q3715" s="131"/>
      <c r="R3715" s="131"/>
      <c r="S3715" s="131"/>
      <c r="T3715" s="132" t="str">
        <f t="shared" si="2849"/>
        <v>OK</v>
      </c>
      <c r="U3715" s="138"/>
      <c r="V3715" s="138"/>
      <c r="W3715" s="139"/>
      <c r="X3715" s="139"/>
      <c r="Y3715" s="132" t="str">
        <f t="shared" si="2850"/>
        <v>OK</v>
      </c>
      <c r="Z3715" s="210"/>
      <c r="AA3715" s="204"/>
      <c r="AB3715" s="202"/>
      <c r="AC3715" s="202"/>
      <c r="AD3715" s="202"/>
      <c r="AE3715" s="202"/>
      <c r="AF3715" s="202"/>
      <c r="AG3715" s="132" t="str">
        <f t="shared" si="2851"/>
        <v>OK</v>
      </c>
      <c r="AH3715" s="138"/>
      <c r="AI3715" s="138"/>
      <c r="AJ3715" s="139"/>
      <c r="AK3715" s="139"/>
      <c r="AL3715" s="132" t="str">
        <f t="shared" si="2852"/>
        <v>OK</v>
      </c>
      <c r="AM3715" s="140"/>
      <c r="AN3715" s="119">
        <f t="shared" si="2853"/>
        <v>294</v>
      </c>
      <c r="AO3715" s="120">
        <f t="shared" si="2854"/>
        <v>294</v>
      </c>
      <c r="AP3715" s="39">
        <f t="shared" si="2855"/>
        <v>294</v>
      </c>
      <c r="AQ3715" s="141">
        <f t="shared" si="2856"/>
        <v>294</v>
      </c>
      <c r="AR3715" s="142">
        <f t="shared" si="2857"/>
        <v>0</v>
      </c>
      <c r="AS3715" s="143">
        <f t="shared" si="2858"/>
        <v>0</v>
      </c>
      <c r="AT3715" s="144">
        <f t="shared" si="2859"/>
        <v>294</v>
      </c>
      <c r="AU3715" s="141">
        <f t="shared" si="2860"/>
        <v>294</v>
      </c>
      <c r="AV3715" s="142">
        <f t="shared" si="2861"/>
        <v>0</v>
      </c>
      <c r="AW3715" s="143">
        <f t="shared" si="2862"/>
        <v>0</v>
      </c>
      <c r="AY3715" s="146" t="str">
        <f t="shared" si="2848"/>
        <v>12.11</v>
      </c>
      <c r="AZ3715" s="1465" t="b">
        <f>COUNTIF('[1]Codes SEC'!$B$2:$B$250,Ministres!AY3715)&gt;0</f>
        <v>1</v>
      </c>
    </row>
    <row r="3716" spans="1:64" ht="35.1" customHeight="1" x14ac:dyDescent="0.25">
      <c r="A3716" s="15" t="s">
        <v>4270</v>
      </c>
      <c r="B3716" s="225">
        <v>2</v>
      </c>
      <c r="C3716" s="122" t="s">
        <v>84</v>
      </c>
      <c r="D3716" s="123">
        <v>1000</v>
      </c>
      <c r="E3716" s="226"/>
      <c r="F3716" s="122">
        <v>2</v>
      </c>
      <c r="G3716" s="227"/>
      <c r="H3716" s="228" t="str">
        <f t="shared" si="2827"/>
        <v>008</v>
      </c>
      <c r="I3716" s="229" t="s">
        <v>99</v>
      </c>
      <c r="J3716" s="230" t="s">
        <v>4276</v>
      </c>
      <c r="K3716" s="231" t="s">
        <v>101</v>
      </c>
      <c r="L3716" s="232">
        <v>0</v>
      </c>
      <c r="M3716" s="233">
        <v>0</v>
      </c>
      <c r="N3716" s="130"/>
      <c r="O3716" s="131"/>
      <c r="P3716" s="131"/>
      <c r="Q3716" s="131"/>
      <c r="R3716" s="131"/>
      <c r="S3716" s="131"/>
      <c r="T3716" s="132" t="str">
        <f t="shared" si="2849"/>
        <v>OK</v>
      </c>
      <c r="U3716" s="138"/>
      <c r="V3716" s="138"/>
      <c r="W3716" s="139"/>
      <c r="X3716" s="139"/>
      <c r="Y3716" s="132" t="str">
        <f t="shared" si="2850"/>
        <v>OK</v>
      </c>
      <c r="Z3716" s="210"/>
      <c r="AA3716" s="204"/>
      <c r="AB3716" s="202"/>
      <c r="AC3716" s="202"/>
      <c r="AD3716" s="202"/>
      <c r="AE3716" s="202"/>
      <c r="AF3716" s="202"/>
      <c r="AG3716" s="132" t="str">
        <f t="shared" si="2851"/>
        <v>OK</v>
      </c>
      <c r="AH3716" s="138"/>
      <c r="AI3716" s="138"/>
      <c r="AJ3716" s="139"/>
      <c r="AK3716" s="139"/>
      <c r="AL3716" s="132" t="str">
        <f t="shared" si="2852"/>
        <v>OK</v>
      </c>
      <c r="AM3716" s="140"/>
      <c r="AN3716" s="119">
        <f t="shared" si="2853"/>
        <v>0</v>
      </c>
      <c r="AO3716" s="120">
        <f t="shared" si="2854"/>
        <v>0</v>
      </c>
      <c r="AP3716" s="39">
        <f t="shared" si="2855"/>
        <v>0</v>
      </c>
      <c r="AQ3716" s="141">
        <f t="shared" si="2856"/>
        <v>0</v>
      </c>
      <c r="AR3716" s="142">
        <f t="shared" si="2857"/>
        <v>0</v>
      </c>
      <c r="AS3716" s="143" t="e">
        <f t="shared" si="2858"/>
        <v>#DIV/0!</v>
      </c>
      <c r="AT3716" s="144">
        <f t="shared" si="2859"/>
        <v>0</v>
      </c>
      <c r="AU3716" s="141">
        <f t="shared" si="2860"/>
        <v>0</v>
      </c>
      <c r="AV3716" s="142">
        <f t="shared" si="2861"/>
        <v>0</v>
      </c>
      <c r="AW3716" s="143" t="e">
        <f t="shared" si="2862"/>
        <v>#DIV/0!</v>
      </c>
      <c r="AY3716" s="146" t="str">
        <f t="shared" si="2848"/>
        <v>12.12</v>
      </c>
      <c r="AZ3716" s="1465" t="b">
        <f>COUNTIF('[1]Codes SEC'!$B$2:$B$250,Ministres!AY3716)&gt;0</f>
        <v>1</v>
      </c>
    </row>
    <row r="3717" spans="1:64" ht="35.1" customHeight="1" x14ac:dyDescent="0.25">
      <c r="A3717" s="15" t="s">
        <v>4270</v>
      </c>
      <c r="B3717" s="225">
        <v>2</v>
      </c>
      <c r="C3717" s="122" t="s">
        <v>84</v>
      </c>
      <c r="D3717" s="123">
        <v>1000</v>
      </c>
      <c r="E3717" s="226"/>
      <c r="F3717" s="122">
        <v>2</v>
      </c>
      <c r="G3717" s="227"/>
      <c r="H3717" s="228" t="str">
        <f t="shared" si="2827"/>
        <v>008</v>
      </c>
      <c r="I3717" s="229">
        <v>81221000</v>
      </c>
      <c r="J3717" s="230" t="s">
        <v>4277</v>
      </c>
      <c r="K3717" s="231" t="s">
        <v>103</v>
      </c>
      <c r="L3717" s="232">
        <v>160</v>
      </c>
      <c r="M3717" s="233">
        <v>160</v>
      </c>
      <c r="N3717" s="130"/>
      <c r="O3717" s="131"/>
      <c r="P3717" s="131"/>
      <c r="Q3717" s="131"/>
      <c r="R3717" s="131"/>
      <c r="S3717" s="131"/>
      <c r="T3717" s="132" t="str">
        <f t="shared" si="2849"/>
        <v>OK</v>
      </c>
      <c r="U3717" s="138"/>
      <c r="V3717" s="138"/>
      <c r="W3717" s="139"/>
      <c r="X3717" s="139"/>
      <c r="Y3717" s="132" t="str">
        <f t="shared" si="2850"/>
        <v>OK</v>
      </c>
      <c r="Z3717" s="210"/>
      <c r="AA3717" s="204"/>
      <c r="AB3717" s="202"/>
      <c r="AC3717" s="202"/>
      <c r="AD3717" s="202"/>
      <c r="AE3717" s="202"/>
      <c r="AF3717" s="202"/>
      <c r="AG3717" s="132" t="str">
        <f t="shared" si="2851"/>
        <v>OK</v>
      </c>
      <c r="AH3717" s="138"/>
      <c r="AI3717" s="138"/>
      <c r="AJ3717" s="139"/>
      <c r="AK3717" s="139"/>
      <c r="AL3717" s="132" t="str">
        <f t="shared" si="2852"/>
        <v>OK</v>
      </c>
      <c r="AM3717" s="140"/>
      <c r="AN3717" s="119">
        <f t="shared" si="2853"/>
        <v>160</v>
      </c>
      <c r="AO3717" s="120">
        <f t="shared" si="2854"/>
        <v>160</v>
      </c>
      <c r="AP3717" s="39">
        <f t="shared" si="2855"/>
        <v>160</v>
      </c>
      <c r="AQ3717" s="141">
        <f t="shared" si="2856"/>
        <v>160</v>
      </c>
      <c r="AR3717" s="142">
        <f t="shared" si="2857"/>
        <v>0</v>
      </c>
      <c r="AS3717" s="143">
        <f t="shared" si="2858"/>
        <v>0</v>
      </c>
      <c r="AT3717" s="144">
        <f t="shared" si="2859"/>
        <v>160</v>
      </c>
      <c r="AU3717" s="141">
        <f t="shared" si="2860"/>
        <v>160</v>
      </c>
      <c r="AV3717" s="142">
        <f t="shared" si="2861"/>
        <v>0</v>
      </c>
      <c r="AW3717" s="143">
        <f t="shared" si="2862"/>
        <v>0</v>
      </c>
      <c r="AY3717" s="146" t="str">
        <f t="shared" si="2848"/>
        <v>12.21</v>
      </c>
      <c r="AZ3717" s="1465" t="b">
        <f>COUNTIF('[1]Codes SEC'!$B$2:$B$250,Ministres!AY3717)&gt;0</f>
        <v>1</v>
      </c>
    </row>
    <row r="3718" spans="1:64" ht="35.1" customHeight="1" x14ac:dyDescent="0.25">
      <c r="A3718" s="15" t="s">
        <v>4270</v>
      </c>
      <c r="B3718" s="225" t="s">
        <v>104</v>
      </c>
      <c r="C3718" s="122" t="s">
        <v>84</v>
      </c>
      <c r="D3718" s="123">
        <v>1000</v>
      </c>
      <c r="E3718" s="226"/>
      <c r="F3718" s="122" t="s">
        <v>104</v>
      </c>
      <c r="G3718" s="227"/>
      <c r="H3718" s="228" t="str">
        <f t="shared" si="2827"/>
        <v>008</v>
      </c>
      <c r="I3718" s="229">
        <v>81250000</v>
      </c>
      <c r="J3718" s="230" t="s">
        <v>4278</v>
      </c>
      <c r="K3718" s="231" t="s">
        <v>108</v>
      </c>
      <c r="L3718" s="232">
        <v>4</v>
      </c>
      <c r="M3718" s="233">
        <v>4</v>
      </c>
      <c r="N3718" s="130"/>
      <c r="O3718" s="131"/>
      <c r="P3718" s="131"/>
      <c r="Q3718" s="131"/>
      <c r="R3718" s="131"/>
      <c r="S3718" s="131"/>
      <c r="T3718" s="132" t="str">
        <f t="shared" si="2849"/>
        <v>OK</v>
      </c>
      <c r="U3718" s="138"/>
      <c r="V3718" s="138"/>
      <c r="W3718" s="139"/>
      <c r="X3718" s="139"/>
      <c r="Y3718" s="132" t="str">
        <f t="shared" si="2850"/>
        <v>OK</v>
      </c>
      <c r="Z3718" s="210"/>
      <c r="AA3718" s="204"/>
      <c r="AB3718" s="202"/>
      <c r="AC3718" s="202"/>
      <c r="AD3718" s="202"/>
      <c r="AE3718" s="202"/>
      <c r="AF3718" s="202"/>
      <c r="AG3718" s="132" t="str">
        <f t="shared" si="2851"/>
        <v>OK</v>
      </c>
      <c r="AH3718" s="138"/>
      <c r="AI3718" s="138"/>
      <c r="AJ3718" s="139"/>
      <c r="AK3718" s="139"/>
      <c r="AL3718" s="132" t="str">
        <f t="shared" si="2852"/>
        <v>OK</v>
      </c>
      <c r="AM3718" s="140"/>
      <c r="AN3718" s="119">
        <f t="shared" si="2853"/>
        <v>4</v>
      </c>
      <c r="AO3718" s="120">
        <f t="shared" si="2854"/>
        <v>4</v>
      </c>
      <c r="AP3718" s="39">
        <f t="shared" si="2855"/>
        <v>4</v>
      </c>
      <c r="AQ3718" s="141">
        <f t="shared" si="2856"/>
        <v>4</v>
      </c>
      <c r="AR3718" s="142">
        <f t="shared" si="2857"/>
        <v>0</v>
      </c>
      <c r="AS3718" s="143">
        <f t="shared" si="2858"/>
        <v>0</v>
      </c>
      <c r="AT3718" s="144">
        <f t="shared" si="2859"/>
        <v>4</v>
      </c>
      <c r="AU3718" s="141">
        <f t="shared" si="2860"/>
        <v>4</v>
      </c>
      <c r="AV3718" s="142">
        <f t="shared" si="2861"/>
        <v>0</v>
      </c>
      <c r="AW3718" s="143">
        <f t="shared" si="2862"/>
        <v>0</v>
      </c>
      <c r="AY3718" s="146" t="str">
        <f t="shared" si="2848"/>
        <v>12.50</v>
      </c>
      <c r="AZ3718" s="1465" t="b">
        <f>COUNTIF('[1]Codes SEC'!$B$2:$B$250,Ministres!AY3718)&gt;0</f>
        <v>1</v>
      </c>
    </row>
    <row r="3719" spans="1:64" s="1511" customFormat="1" ht="12.75" customHeight="1" x14ac:dyDescent="0.25">
      <c r="A3719" s="148"/>
      <c r="B3719" s="1508"/>
      <c r="C3719" s="150"/>
      <c r="D3719" s="151"/>
      <c r="E3719" s="1509"/>
      <c r="F3719" s="153"/>
      <c r="G3719" s="154"/>
      <c r="H3719" s="155"/>
      <c r="I3719" s="156"/>
      <c r="J3719" s="157"/>
      <c r="K3719" s="158" t="s">
        <v>70</v>
      </c>
      <c r="L3719" s="236">
        <f t="shared" ref="L3719:S3719" si="2863">L3709+L3711+L3714+L3713+L3715+L3716+L3717+L3718</f>
        <v>1516</v>
      </c>
      <c r="M3719" s="1483">
        <f t="shared" si="2863"/>
        <v>1516</v>
      </c>
      <c r="N3719" s="1484">
        <f t="shared" si="2863"/>
        <v>0</v>
      </c>
      <c r="O3719" s="1485">
        <f t="shared" si="2863"/>
        <v>0</v>
      </c>
      <c r="P3719" s="1485">
        <f t="shared" si="2863"/>
        <v>0</v>
      </c>
      <c r="Q3719" s="1485">
        <f t="shared" si="2863"/>
        <v>0</v>
      </c>
      <c r="R3719" s="1485">
        <f t="shared" si="2863"/>
        <v>0</v>
      </c>
      <c r="S3719" s="1485">
        <f t="shared" si="2863"/>
        <v>0</v>
      </c>
      <c r="T3719" s="1486"/>
      <c r="U3719" s="1487">
        <f>U3709+U3711+U3714+U3713+U3715+U3716+U3717+U3718</f>
        <v>0</v>
      </c>
      <c r="V3719" s="1487">
        <f>V3709+V3711+V3714+V3713+V3715+V3716+V3717+V3718</f>
        <v>0</v>
      </c>
      <c r="W3719" s="1485">
        <f>W3709+W3711+W3714+W3713+W3715+W3716+W3717+W3718</f>
        <v>0</v>
      </c>
      <c r="X3719" s="1485">
        <f>X3709+X3711+X3714+X3713+X3715+X3716+X3717+X3718</f>
        <v>0</v>
      </c>
      <c r="Y3719" s="1486"/>
      <c r="Z3719" s="1487">
        <f t="shared" ref="Z3719:AF3719" si="2864">Z3709+Z3711+Z3714+Z3713+Z3715+Z3716+Z3717+Z3718</f>
        <v>0</v>
      </c>
      <c r="AA3719" s="165">
        <f t="shared" si="2864"/>
        <v>0</v>
      </c>
      <c r="AB3719" s="1485">
        <f t="shared" si="2864"/>
        <v>0</v>
      </c>
      <c r="AC3719" s="1485">
        <f t="shared" si="2864"/>
        <v>0</v>
      </c>
      <c r="AD3719" s="1485">
        <f t="shared" si="2864"/>
        <v>0</v>
      </c>
      <c r="AE3719" s="1485">
        <f t="shared" si="2864"/>
        <v>0</v>
      </c>
      <c r="AF3719" s="1485">
        <f t="shared" si="2864"/>
        <v>0</v>
      </c>
      <c r="AG3719" s="1486"/>
      <c r="AH3719" s="1487">
        <f>AH3709+AH3711+AH3714+AH3713+AH3715+AH3716+AH3717+AH3718</f>
        <v>0</v>
      </c>
      <c r="AI3719" s="1487">
        <f>AI3709+AI3711+AI3714+AI3713+AI3715+AI3716+AI3717+AI3718</f>
        <v>0</v>
      </c>
      <c r="AJ3719" s="1485">
        <f>AJ3709+AJ3711+AJ3714+AJ3713+AJ3715+AJ3716+AJ3717+AJ3718</f>
        <v>0</v>
      </c>
      <c r="AK3719" s="1485">
        <f>AK3709+AK3711+AK3714+AK3713+AK3715+AK3716+AK3717+AK3718</f>
        <v>0</v>
      </c>
      <c r="AL3719" s="1486"/>
      <c r="AM3719" s="1488">
        <f t="shared" ref="AM3719:AW3719" si="2865">AM3709+AM3711+AM3714+AM3713+AM3715+AM3716+AM3717+AM3718</f>
        <v>0</v>
      </c>
      <c r="AN3719" s="167">
        <f t="shared" si="2865"/>
        <v>1516</v>
      </c>
      <c r="AO3719" s="1489">
        <f t="shared" si="2865"/>
        <v>1516</v>
      </c>
      <c r="AP3719" s="169">
        <f t="shared" si="2865"/>
        <v>1516</v>
      </c>
      <c r="AQ3719" s="1490">
        <f t="shared" si="2865"/>
        <v>1516</v>
      </c>
      <c r="AR3719" s="1491">
        <f t="shared" si="2865"/>
        <v>0</v>
      </c>
      <c r="AS3719" s="1492" t="e">
        <f t="shared" si="2865"/>
        <v>#DIV/0!</v>
      </c>
      <c r="AT3719" s="1493">
        <f t="shared" si="2865"/>
        <v>1516</v>
      </c>
      <c r="AU3719" s="1490">
        <f t="shared" si="2865"/>
        <v>1516</v>
      </c>
      <c r="AV3719" s="1491">
        <f t="shared" si="2865"/>
        <v>0</v>
      </c>
      <c r="AW3719" s="1492" t="e">
        <f t="shared" si="2865"/>
        <v>#DIV/0!</v>
      </c>
      <c r="AX3719" s="12"/>
      <c r="AY3719" s="146"/>
      <c r="AZ3719" s="1510"/>
      <c r="BA3719"/>
      <c r="BB3719"/>
      <c r="BC3719"/>
      <c r="BD3719"/>
      <c r="BE3719"/>
      <c r="BF3719"/>
      <c r="BG3719"/>
      <c r="BH3719"/>
      <c r="BI3719"/>
      <c r="BJ3719"/>
      <c r="BK3719"/>
      <c r="BL3719"/>
    </row>
    <row r="3720" spans="1:64" ht="12.75" customHeight="1" x14ac:dyDescent="0.25">
      <c r="A3720" s="15"/>
      <c r="C3720" s="122"/>
      <c r="D3720" s="123"/>
      <c r="F3720" s="125"/>
      <c r="G3720" s="126"/>
      <c r="H3720" s="35"/>
      <c r="I3720" s="36"/>
      <c r="J3720" s="37"/>
      <c r="K3720" s="240"/>
      <c r="L3720" s="241"/>
      <c r="M3720" s="242"/>
      <c r="N3720" s="201"/>
      <c r="O3720" s="202"/>
      <c r="P3720" s="202"/>
      <c r="Q3720" s="202"/>
      <c r="R3720" s="202"/>
      <c r="S3720" s="202"/>
      <c r="T3720" s="224"/>
      <c r="U3720" s="138"/>
      <c r="V3720" s="138"/>
      <c r="W3720" s="139"/>
      <c r="X3720" s="139"/>
      <c r="Y3720" s="224"/>
      <c r="Z3720" s="210"/>
      <c r="AA3720" s="204"/>
      <c r="AB3720" s="202"/>
      <c r="AC3720" s="202"/>
      <c r="AD3720" s="202"/>
      <c r="AE3720" s="202"/>
      <c r="AF3720" s="202"/>
      <c r="AG3720" s="224"/>
      <c r="AH3720" s="138"/>
      <c r="AI3720" s="138"/>
      <c r="AJ3720" s="139"/>
      <c r="AK3720" s="139"/>
      <c r="AL3720" s="224"/>
      <c r="AM3720" s="140"/>
      <c r="AN3720" s="211"/>
      <c r="AO3720" s="212"/>
      <c r="AP3720" s="39"/>
      <c r="AQ3720" s="141"/>
      <c r="AR3720" s="141"/>
      <c r="AS3720" s="143"/>
      <c r="AU3720" s="141"/>
      <c r="AV3720" s="141"/>
      <c r="AW3720" s="143"/>
      <c r="AY3720" s="146"/>
      <c r="AZ3720" s="1465"/>
    </row>
    <row r="3721" spans="1:64" ht="12.75" customHeight="1" x14ac:dyDescent="0.25">
      <c r="A3721" s="15"/>
      <c r="C3721" s="122"/>
      <c r="D3721" s="123"/>
      <c r="F3721" s="125"/>
      <c r="G3721" s="126"/>
      <c r="H3721" s="35"/>
      <c r="I3721" s="36"/>
      <c r="J3721" s="37"/>
      <c r="K3721" s="243" t="s">
        <v>109</v>
      </c>
      <c r="L3721" s="241"/>
      <c r="M3721" s="242"/>
      <c r="N3721" s="201"/>
      <c r="O3721" s="202"/>
      <c r="P3721" s="202"/>
      <c r="Q3721" s="202"/>
      <c r="R3721" s="202"/>
      <c r="S3721" s="202"/>
      <c r="T3721" s="224"/>
      <c r="U3721" s="138"/>
      <c r="V3721" s="138"/>
      <c r="W3721" s="139"/>
      <c r="X3721" s="139"/>
      <c r="Y3721" s="224"/>
      <c r="Z3721" s="210"/>
      <c r="AA3721" s="204"/>
      <c r="AB3721" s="202"/>
      <c r="AC3721" s="202"/>
      <c r="AD3721" s="202"/>
      <c r="AE3721" s="202"/>
      <c r="AF3721" s="202"/>
      <c r="AG3721" s="224"/>
      <c r="AH3721" s="138"/>
      <c r="AI3721" s="138"/>
      <c r="AJ3721" s="139"/>
      <c r="AK3721" s="139"/>
      <c r="AL3721" s="224"/>
      <c r="AM3721" s="140"/>
      <c r="AN3721" s="211"/>
      <c r="AO3721" s="212"/>
      <c r="AP3721" s="39"/>
      <c r="AQ3721" s="141"/>
      <c r="AR3721" s="141"/>
      <c r="AS3721" s="143"/>
      <c r="AU3721" s="141"/>
      <c r="AV3721" s="141"/>
      <c r="AW3721" s="143"/>
      <c r="AY3721" s="146"/>
      <c r="AZ3721" s="1465"/>
    </row>
    <row r="3722" spans="1:64" ht="12.75" customHeight="1" x14ac:dyDescent="0.25">
      <c r="A3722" s="15"/>
      <c r="C3722" s="122"/>
      <c r="D3722" s="123"/>
      <c r="F3722" s="125"/>
      <c r="G3722" s="126"/>
      <c r="H3722" s="35"/>
      <c r="I3722" s="36"/>
      <c r="J3722" s="37"/>
      <c r="K3722" s="244"/>
      <c r="L3722" s="241"/>
      <c r="M3722" s="242"/>
      <c r="N3722" s="201"/>
      <c r="O3722" s="202"/>
      <c r="P3722" s="202"/>
      <c r="Q3722" s="202"/>
      <c r="R3722" s="202"/>
      <c r="S3722" s="202"/>
      <c r="T3722" s="224"/>
      <c r="U3722" s="138"/>
      <c r="V3722" s="138"/>
      <c r="W3722" s="139"/>
      <c r="X3722" s="139"/>
      <c r="Y3722" s="224"/>
      <c r="Z3722" s="210"/>
      <c r="AA3722" s="204"/>
      <c r="AB3722" s="202"/>
      <c r="AC3722" s="202"/>
      <c r="AD3722" s="202"/>
      <c r="AE3722" s="202"/>
      <c r="AF3722" s="202"/>
      <c r="AG3722" s="224"/>
      <c r="AH3722" s="138"/>
      <c r="AI3722" s="138"/>
      <c r="AJ3722" s="139"/>
      <c r="AK3722" s="139"/>
      <c r="AL3722" s="224"/>
      <c r="AM3722" s="140"/>
      <c r="AN3722" s="211"/>
      <c r="AO3722" s="212"/>
      <c r="AP3722" s="39"/>
      <c r="AQ3722" s="141"/>
      <c r="AR3722" s="141"/>
      <c r="AS3722" s="143"/>
      <c r="AU3722" s="141"/>
      <c r="AV3722" s="141"/>
      <c r="AW3722" s="143"/>
      <c r="AY3722" s="146"/>
      <c r="AZ3722" s="1465"/>
    </row>
    <row r="3723" spans="1:64" ht="35.1" customHeight="1" x14ac:dyDescent="0.25">
      <c r="A3723" s="15" t="s">
        <v>4270</v>
      </c>
      <c r="B3723" s="225">
        <v>2</v>
      </c>
      <c r="C3723" s="122" t="s">
        <v>84</v>
      </c>
      <c r="D3723" s="123">
        <v>1000</v>
      </c>
      <c r="E3723" s="226"/>
      <c r="F3723" s="122">
        <v>2</v>
      </c>
      <c r="G3723" s="227"/>
      <c r="H3723" s="228" t="str">
        <f t="shared" si="2827"/>
        <v>008</v>
      </c>
      <c r="I3723" s="229" t="s">
        <v>110</v>
      </c>
      <c r="J3723" s="230" t="s">
        <v>4279</v>
      </c>
      <c r="K3723" s="231" t="s">
        <v>112</v>
      </c>
      <c r="L3723" s="232">
        <v>0</v>
      </c>
      <c r="M3723" s="233">
        <v>0</v>
      </c>
      <c r="N3723" s="130"/>
      <c r="O3723" s="131"/>
      <c r="P3723" s="131"/>
      <c r="Q3723" s="131"/>
      <c r="R3723" s="131"/>
      <c r="S3723" s="131"/>
      <c r="T3723" s="132" t="str">
        <f>IF(SUM(N3723:S3723)=U3723,"OK",SUM(N3723:S3723)-U3723)</f>
        <v>OK</v>
      </c>
      <c r="U3723" s="138"/>
      <c r="V3723" s="138"/>
      <c r="W3723" s="139"/>
      <c r="X3723" s="139"/>
      <c r="Y3723" s="132" t="str">
        <f>IF(SUM(W3723:X3723)=Z3723,"OK",SUM(W3723:X3723)-Z3723)</f>
        <v>OK</v>
      </c>
      <c r="Z3723" s="210"/>
      <c r="AA3723" s="204"/>
      <c r="AB3723" s="202"/>
      <c r="AC3723" s="202"/>
      <c r="AD3723" s="202"/>
      <c r="AE3723" s="202"/>
      <c r="AF3723" s="202"/>
      <c r="AG3723" s="132" t="str">
        <f>IF(SUM(AA3723:AF3723)=AH3723,"OK",SUM(AA3723:AF3723)-AH3723)</f>
        <v>OK</v>
      </c>
      <c r="AH3723" s="138"/>
      <c r="AI3723" s="138"/>
      <c r="AJ3723" s="139"/>
      <c r="AK3723" s="139"/>
      <c r="AL3723" s="132" t="str">
        <f>IF(SUM(AJ3723:AK3723)=AM3723,"OK",SUM(AJ3723:AK3723)-AM3723)</f>
        <v>OK</v>
      </c>
      <c r="AM3723" s="140"/>
      <c r="AN3723" s="119">
        <f>L3723+U3723+V3723+Z3723</f>
        <v>0</v>
      </c>
      <c r="AO3723" s="120">
        <f>M3723+AH3723+AI3723+AM3723</f>
        <v>0</v>
      </c>
      <c r="AP3723" s="39">
        <f>L3723</f>
        <v>0</v>
      </c>
      <c r="AQ3723" s="141">
        <f>AN3723</f>
        <v>0</v>
      </c>
      <c r="AR3723" s="142">
        <f>AQ3723-AP3723</f>
        <v>0</v>
      </c>
      <c r="AS3723" s="143" t="e">
        <f>AR3723/AP3723</f>
        <v>#DIV/0!</v>
      </c>
      <c r="AT3723" s="144">
        <f>M3723</f>
        <v>0</v>
      </c>
      <c r="AU3723" s="141">
        <f>AO3723</f>
        <v>0</v>
      </c>
      <c r="AV3723" s="142">
        <f>AU3723-AT3723</f>
        <v>0</v>
      </c>
      <c r="AW3723" s="143" t="e">
        <f>AV3723/AT3723</f>
        <v>#DIV/0!</v>
      </c>
      <c r="AY3723" s="146" t="str">
        <f>RIGHT(LEFT(I3723,3),2)&amp;"."&amp;RIGHT(LEFT(I3723,5),2)</f>
        <v>74.10</v>
      </c>
      <c r="AZ3723" s="1465" t="b">
        <f>COUNTIF('[1]Codes SEC'!$B$2:$B$250,Ministres!AY3723)&gt;0</f>
        <v>1</v>
      </c>
    </row>
    <row r="3724" spans="1:64" ht="35.1" customHeight="1" x14ac:dyDescent="0.25">
      <c r="A3724" s="15" t="s">
        <v>4270</v>
      </c>
      <c r="B3724" s="225">
        <v>2</v>
      </c>
      <c r="C3724" s="122" t="s">
        <v>84</v>
      </c>
      <c r="D3724" s="123">
        <v>1000</v>
      </c>
      <c r="E3724" s="226"/>
      <c r="F3724" s="122">
        <v>2</v>
      </c>
      <c r="G3724" s="227"/>
      <c r="H3724" s="228" t="str">
        <f t="shared" si="2827"/>
        <v>008</v>
      </c>
      <c r="I3724" s="229" t="s">
        <v>113</v>
      </c>
      <c r="J3724" s="230" t="s">
        <v>4280</v>
      </c>
      <c r="K3724" s="231" t="s">
        <v>115</v>
      </c>
      <c r="L3724" s="232">
        <v>40</v>
      </c>
      <c r="M3724" s="233">
        <v>40</v>
      </c>
      <c r="N3724" s="130"/>
      <c r="O3724" s="131"/>
      <c r="P3724" s="131"/>
      <c r="Q3724" s="131"/>
      <c r="R3724" s="131"/>
      <c r="S3724" s="131"/>
      <c r="T3724" s="132" t="str">
        <f t="shared" ref="T3724" si="2866">IF(SUM(N3724:S3724)=U3724,"OK",SUM(N3724:S3724)-U3724)</f>
        <v>OK</v>
      </c>
      <c r="U3724" s="138"/>
      <c r="V3724" s="138"/>
      <c r="W3724" s="139"/>
      <c r="X3724" s="139"/>
      <c r="Y3724" s="132" t="str">
        <f t="shared" ref="Y3724" si="2867">IF(SUM(W3724:X3724)=Z3724,"OK",SUM(W3724:X3724)-Z3724)</f>
        <v>OK</v>
      </c>
      <c r="Z3724" s="210"/>
      <c r="AA3724" s="204"/>
      <c r="AB3724" s="202"/>
      <c r="AC3724" s="202"/>
      <c r="AD3724" s="202"/>
      <c r="AE3724" s="202"/>
      <c r="AF3724" s="202"/>
      <c r="AG3724" s="132" t="str">
        <f t="shared" ref="AG3724" si="2868">IF(SUM(AA3724:AF3724)=AH3724,"OK",SUM(AA3724:AF3724)-AH3724)</f>
        <v>OK</v>
      </c>
      <c r="AH3724" s="138"/>
      <c r="AI3724" s="138"/>
      <c r="AJ3724" s="139"/>
      <c r="AK3724" s="139"/>
      <c r="AL3724" s="132" t="str">
        <f t="shared" ref="AL3724" si="2869">IF(SUM(AJ3724:AK3724)=AM3724,"OK",SUM(AJ3724:AK3724)-AM3724)</f>
        <v>OK</v>
      </c>
      <c r="AM3724" s="140"/>
      <c r="AN3724" s="119">
        <f t="shared" ref="AN3724" si="2870">L3724+U3724+V3724+Z3724</f>
        <v>40</v>
      </c>
      <c r="AO3724" s="120">
        <f t="shared" ref="AO3724" si="2871">M3724+AH3724+AI3724+AM3724</f>
        <v>40</v>
      </c>
      <c r="AP3724" s="39">
        <f>L3724</f>
        <v>40</v>
      </c>
      <c r="AQ3724" s="141">
        <f>AN3724</f>
        <v>40</v>
      </c>
      <c r="AR3724" s="142">
        <f>AQ3724-AP3724</f>
        <v>0</v>
      </c>
      <c r="AS3724" s="143">
        <f>AR3724/AP3724</f>
        <v>0</v>
      </c>
      <c r="AT3724" s="144">
        <f>M3724</f>
        <v>40</v>
      </c>
      <c r="AU3724" s="141">
        <f>AO3724</f>
        <v>40</v>
      </c>
      <c r="AV3724" s="142">
        <f>AU3724-AT3724</f>
        <v>0</v>
      </c>
      <c r="AW3724" s="143">
        <f>AV3724/AT3724</f>
        <v>0</v>
      </c>
      <c r="AY3724" s="146" t="str">
        <f>RIGHT(LEFT(I3724,3),2)&amp;"."&amp;RIGHT(LEFT(I3724,5),2)</f>
        <v>74.22</v>
      </c>
      <c r="AZ3724" s="1465" t="b">
        <f>COUNTIF('[1]Codes SEC'!$B$2:$B$250,Ministres!AY3724)&gt;0</f>
        <v>1</v>
      </c>
    </row>
    <row r="3725" spans="1:64" s="1511" customFormat="1" ht="12.75" customHeight="1" x14ac:dyDescent="0.25">
      <c r="A3725" s="148"/>
      <c r="B3725" s="1512"/>
      <c r="C3725" s="150"/>
      <c r="D3725" s="151"/>
      <c r="E3725" s="1513"/>
      <c r="F3725" s="153"/>
      <c r="G3725" s="154"/>
      <c r="H3725" s="155"/>
      <c r="I3725" s="156"/>
      <c r="J3725" s="157"/>
      <c r="K3725" s="158" t="s">
        <v>116</v>
      </c>
      <c r="L3725" s="236">
        <f t="shared" ref="L3725:S3725" si="2872">L3724+L3723</f>
        <v>40</v>
      </c>
      <c r="M3725" s="1514">
        <f t="shared" si="2872"/>
        <v>40</v>
      </c>
      <c r="N3725" s="1515">
        <f t="shared" si="2872"/>
        <v>0</v>
      </c>
      <c r="O3725" s="1516">
        <f t="shared" si="2872"/>
        <v>0</v>
      </c>
      <c r="P3725" s="1516">
        <f t="shared" si="2872"/>
        <v>0</v>
      </c>
      <c r="Q3725" s="1516">
        <f t="shared" si="2872"/>
        <v>0</v>
      </c>
      <c r="R3725" s="1516">
        <f t="shared" si="2872"/>
        <v>0</v>
      </c>
      <c r="S3725" s="1516">
        <f t="shared" si="2872"/>
        <v>0</v>
      </c>
      <c r="T3725" s="1517"/>
      <c r="U3725" s="1518">
        <f>U3724+U3723</f>
        <v>0</v>
      </c>
      <c r="V3725" s="1518">
        <f>V3724+V3723</f>
        <v>0</v>
      </c>
      <c r="W3725" s="1516">
        <f>W3724+W3723</f>
        <v>0</v>
      </c>
      <c r="X3725" s="1516">
        <f>X3724+X3723</f>
        <v>0</v>
      </c>
      <c r="Y3725" s="1517"/>
      <c r="Z3725" s="1518">
        <f t="shared" ref="Z3725:AF3725" si="2873">Z3724+Z3723</f>
        <v>0</v>
      </c>
      <c r="AA3725" s="165">
        <f t="shared" si="2873"/>
        <v>0</v>
      </c>
      <c r="AB3725" s="1516">
        <f t="shared" si="2873"/>
        <v>0</v>
      </c>
      <c r="AC3725" s="1516">
        <f t="shared" si="2873"/>
        <v>0</v>
      </c>
      <c r="AD3725" s="1516">
        <f t="shared" si="2873"/>
        <v>0</v>
      </c>
      <c r="AE3725" s="1516">
        <f t="shared" si="2873"/>
        <v>0</v>
      </c>
      <c r="AF3725" s="1516">
        <f t="shared" si="2873"/>
        <v>0</v>
      </c>
      <c r="AG3725" s="1517"/>
      <c r="AH3725" s="1518">
        <f>AH3724+AH3723</f>
        <v>0</v>
      </c>
      <c r="AI3725" s="1518">
        <f>AI3724+AI3723</f>
        <v>0</v>
      </c>
      <c r="AJ3725" s="1516">
        <f>AJ3724+AJ3723</f>
        <v>0</v>
      </c>
      <c r="AK3725" s="1516">
        <f>AK3724+AK3723</f>
        <v>0</v>
      </c>
      <c r="AL3725" s="1517"/>
      <c r="AM3725" s="1519">
        <f t="shared" ref="AM3725:AW3725" si="2874">AM3724+AM3723</f>
        <v>0</v>
      </c>
      <c r="AN3725" s="167">
        <f t="shared" si="2874"/>
        <v>40</v>
      </c>
      <c r="AO3725" s="1520">
        <f t="shared" si="2874"/>
        <v>40</v>
      </c>
      <c r="AP3725" s="169">
        <f t="shared" si="2874"/>
        <v>40</v>
      </c>
      <c r="AQ3725" s="1521">
        <f t="shared" si="2874"/>
        <v>40</v>
      </c>
      <c r="AR3725" s="1522">
        <f t="shared" si="2874"/>
        <v>0</v>
      </c>
      <c r="AS3725" s="1523" t="e">
        <f t="shared" si="2874"/>
        <v>#DIV/0!</v>
      </c>
      <c r="AT3725" s="1524">
        <f t="shared" si="2874"/>
        <v>40</v>
      </c>
      <c r="AU3725" s="1521">
        <f t="shared" si="2874"/>
        <v>40</v>
      </c>
      <c r="AV3725" s="1522">
        <f t="shared" si="2874"/>
        <v>0</v>
      </c>
      <c r="AW3725" s="1523" t="e">
        <f t="shared" si="2874"/>
        <v>#DIV/0!</v>
      </c>
      <c r="AX3725"/>
      <c r="AY3725" s="146"/>
      <c r="AZ3725" s="1465"/>
      <c r="BA3725"/>
      <c r="BB3725"/>
      <c r="BC3725"/>
      <c r="BD3725"/>
      <c r="BE3725"/>
      <c r="BF3725"/>
      <c r="BG3725"/>
      <c r="BH3725"/>
      <c r="BI3725"/>
      <c r="BJ3725"/>
      <c r="BK3725"/>
      <c r="BL3725"/>
    </row>
    <row r="3726" spans="1:64" s="197" customFormat="1" ht="12.75" customHeight="1" x14ac:dyDescent="0.25">
      <c r="A3726" s="174"/>
      <c r="B3726" s="175"/>
      <c r="C3726" s="176"/>
      <c r="D3726" s="177"/>
      <c r="E3726" s="178"/>
      <c r="F3726" s="177"/>
      <c r="G3726" s="179"/>
      <c r="H3726" s="180"/>
      <c r="I3726" s="181"/>
      <c r="J3726" s="182"/>
      <c r="K3726" s="183" t="s">
        <v>4281</v>
      </c>
      <c r="L3726" s="184">
        <f t="shared" ref="L3726:S3726" si="2875">L3719+L3725</f>
        <v>1556</v>
      </c>
      <c r="M3726" s="185">
        <f t="shared" si="2875"/>
        <v>1556</v>
      </c>
      <c r="N3726" s="186">
        <f t="shared" si="2875"/>
        <v>0</v>
      </c>
      <c r="O3726" s="187">
        <f t="shared" si="2875"/>
        <v>0</v>
      </c>
      <c r="P3726" s="187">
        <f t="shared" si="2875"/>
        <v>0</v>
      </c>
      <c r="Q3726" s="187">
        <f t="shared" si="2875"/>
        <v>0</v>
      </c>
      <c r="R3726" s="187">
        <f t="shared" si="2875"/>
        <v>0</v>
      </c>
      <c r="S3726" s="187">
        <f t="shared" si="2875"/>
        <v>0</v>
      </c>
      <c r="T3726" s="188"/>
      <c r="U3726" s="187">
        <f>U3719+U3725</f>
        <v>0</v>
      </c>
      <c r="V3726" s="187">
        <f>V3719+V3725</f>
        <v>0</v>
      </c>
      <c r="W3726" s="187">
        <f>W3719+W3725</f>
        <v>0</v>
      </c>
      <c r="X3726" s="187">
        <f>X3719+X3725</f>
        <v>0</v>
      </c>
      <c r="Y3726" s="188"/>
      <c r="Z3726" s="187">
        <f t="shared" ref="Z3726:AF3726" si="2876">Z3719+Z3725</f>
        <v>0</v>
      </c>
      <c r="AA3726" s="189">
        <f t="shared" si="2876"/>
        <v>0</v>
      </c>
      <c r="AB3726" s="187">
        <f t="shared" si="2876"/>
        <v>0</v>
      </c>
      <c r="AC3726" s="187">
        <f t="shared" si="2876"/>
        <v>0</v>
      </c>
      <c r="AD3726" s="187">
        <f t="shared" si="2876"/>
        <v>0</v>
      </c>
      <c r="AE3726" s="187">
        <f t="shared" si="2876"/>
        <v>0</v>
      </c>
      <c r="AF3726" s="187">
        <f t="shared" si="2876"/>
        <v>0</v>
      </c>
      <c r="AG3726" s="188"/>
      <c r="AH3726" s="187">
        <f>AH3719+AH3725</f>
        <v>0</v>
      </c>
      <c r="AI3726" s="187">
        <f>AI3719+AI3725</f>
        <v>0</v>
      </c>
      <c r="AJ3726" s="187">
        <f>AJ3719+AJ3725</f>
        <v>0</v>
      </c>
      <c r="AK3726" s="187">
        <f>AK3719+AK3725</f>
        <v>0</v>
      </c>
      <c r="AL3726" s="188"/>
      <c r="AM3726" s="190">
        <f t="shared" ref="AM3726:AW3726" si="2877">AM3719+AM3725</f>
        <v>0</v>
      </c>
      <c r="AN3726" s="191">
        <f t="shared" si="2877"/>
        <v>1556</v>
      </c>
      <c r="AO3726" s="190">
        <f t="shared" si="2877"/>
        <v>1556</v>
      </c>
      <c r="AP3726" s="184">
        <f t="shared" si="2877"/>
        <v>1556</v>
      </c>
      <c r="AQ3726" s="192">
        <f t="shared" si="2877"/>
        <v>1556</v>
      </c>
      <c r="AR3726" s="193">
        <f t="shared" si="2877"/>
        <v>0</v>
      </c>
      <c r="AS3726" s="194" t="e">
        <f t="shared" si="2877"/>
        <v>#DIV/0!</v>
      </c>
      <c r="AT3726" s="195">
        <f t="shared" si="2877"/>
        <v>1556</v>
      </c>
      <c r="AU3726" s="192">
        <f t="shared" si="2877"/>
        <v>1556</v>
      </c>
      <c r="AV3726" s="193">
        <f t="shared" si="2877"/>
        <v>0</v>
      </c>
      <c r="AW3726" s="194" t="e">
        <f t="shared" si="2877"/>
        <v>#DIV/0!</v>
      </c>
      <c r="AX3726"/>
      <c r="AY3726" s="146"/>
      <c r="AZ3726" s="1465"/>
      <c r="BA3726" s="12"/>
      <c r="BB3726" s="12"/>
      <c r="BC3726" s="12"/>
      <c r="BD3726" s="12"/>
      <c r="BE3726" s="12"/>
      <c r="BF3726" s="12"/>
      <c r="BG3726" s="12"/>
      <c r="BH3726" s="12"/>
      <c r="BI3726" s="12"/>
      <c r="BJ3726" s="12"/>
      <c r="BK3726" s="12"/>
      <c r="BL3726" s="12"/>
    </row>
    <row r="3727" spans="1:64" ht="12.75" customHeight="1" x14ac:dyDescent="0.25">
      <c r="A3727" s="15"/>
      <c r="C3727" s="122"/>
      <c r="D3727" s="123"/>
      <c r="F3727" s="125"/>
      <c r="G3727" s="34"/>
      <c r="H3727" s="35"/>
      <c r="I3727" s="36"/>
      <c r="J3727" s="37"/>
      <c r="K3727" s="198" t="s">
        <v>72</v>
      </c>
      <c r="L3727" s="199">
        <v>0</v>
      </c>
      <c r="M3727" s="200">
        <v>0</v>
      </c>
      <c r="N3727" s="201">
        <v>0</v>
      </c>
      <c r="O3727" s="202">
        <v>0</v>
      </c>
      <c r="P3727" s="202">
        <v>0</v>
      </c>
      <c r="Q3727" s="202">
        <v>0</v>
      </c>
      <c r="R3727" s="202">
        <v>0</v>
      </c>
      <c r="S3727" s="202">
        <v>0</v>
      </c>
      <c r="T3727" s="203"/>
      <c r="U3727" s="135">
        <v>0</v>
      </c>
      <c r="V3727" s="135">
        <v>0</v>
      </c>
      <c r="W3727" s="202">
        <v>0</v>
      </c>
      <c r="X3727" s="202">
        <v>0</v>
      </c>
      <c r="Y3727" s="203"/>
      <c r="Z3727" s="135">
        <v>0</v>
      </c>
      <c r="AA3727" s="204">
        <v>0</v>
      </c>
      <c r="AB3727" s="202">
        <v>0</v>
      </c>
      <c r="AC3727" s="202">
        <v>0</v>
      </c>
      <c r="AD3727" s="202">
        <v>0</v>
      </c>
      <c r="AE3727" s="202">
        <v>0</v>
      </c>
      <c r="AF3727" s="202">
        <v>0</v>
      </c>
      <c r="AG3727" s="203"/>
      <c r="AH3727" s="135">
        <v>0</v>
      </c>
      <c r="AI3727" s="135">
        <v>0</v>
      </c>
      <c r="AJ3727" s="202">
        <v>0</v>
      </c>
      <c r="AK3727" s="202">
        <v>0</v>
      </c>
      <c r="AL3727" s="203"/>
      <c r="AM3727" s="205">
        <v>0</v>
      </c>
      <c r="AN3727" s="119">
        <v>0</v>
      </c>
      <c r="AO3727" s="120">
        <v>0</v>
      </c>
      <c r="AP3727" s="39">
        <v>0</v>
      </c>
      <c r="AQ3727" s="141">
        <v>0</v>
      </c>
      <c r="AR3727" s="141">
        <v>0</v>
      </c>
      <c r="AS3727" s="143">
        <v>0</v>
      </c>
      <c r="AT3727" s="144">
        <v>0</v>
      </c>
      <c r="AU3727" s="141">
        <v>0</v>
      </c>
      <c r="AV3727" s="141">
        <v>0</v>
      </c>
      <c r="AW3727" s="143">
        <v>0</v>
      </c>
      <c r="AY3727" s="146"/>
      <c r="AZ3727" s="1465"/>
    </row>
    <row r="3728" spans="1:64" ht="12.75" customHeight="1" x14ac:dyDescent="0.25">
      <c r="A3728" s="15"/>
      <c r="C3728" s="122"/>
      <c r="D3728" s="123"/>
      <c r="F3728" s="125"/>
      <c r="G3728" s="126"/>
      <c r="H3728" s="35"/>
      <c r="I3728" s="36"/>
      <c r="J3728" s="37"/>
      <c r="K3728" s="198" t="s">
        <v>73</v>
      </c>
      <c r="L3728" s="241">
        <v>0</v>
      </c>
      <c r="M3728" s="242">
        <v>0</v>
      </c>
      <c r="N3728" s="201">
        <v>0</v>
      </c>
      <c r="O3728" s="202">
        <v>0</v>
      </c>
      <c r="P3728" s="202">
        <v>0</v>
      </c>
      <c r="Q3728" s="202">
        <v>0</v>
      </c>
      <c r="R3728" s="202">
        <v>0</v>
      </c>
      <c r="S3728" s="202">
        <v>0</v>
      </c>
      <c r="T3728" s="203"/>
      <c r="U3728" s="135">
        <v>0</v>
      </c>
      <c r="V3728" s="135">
        <v>0</v>
      </c>
      <c r="W3728" s="202">
        <v>0</v>
      </c>
      <c r="X3728" s="202">
        <v>0</v>
      </c>
      <c r="Y3728" s="203"/>
      <c r="Z3728" s="135">
        <v>0</v>
      </c>
      <c r="AA3728" s="204">
        <v>0</v>
      </c>
      <c r="AB3728" s="202">
        <v>0</v>
      </c>
      <c r="AC3728" s="202">
        <v>0</v>
      </c>
      <c r="AD3728" s="202">
        <v>0</v>
      </c>
      <c r="AE3728" s="202">
        <v>0</v>
      </c>
      <c r="AF3728" s="202">
        <v>0</v>
      </c>
      <c r="AG3728" s="203"/>
      <c r="AH3728" s="135">
        <v>0</v>
      </c>
      <c r="AI3728" s="135">
        <v>0</v>
      </c>
      <c r="AJ3728" s="202">
        <v>0</v>
      </c>
      <c r="AK3728" s="202">
        <v>0</v>
      </c>
      <c r="AL3728" s="203"/>
      <c r="AM3728" s="205">
        <v>0</v>
      </c>
      <c r="AN3728" s="119">
        <v>0</v>
      </c>
      <c r="AO3728" s="120">
        <v>0</v>
      </c>
      <c r="AP3728" s="39">
        <v>0</v>
      </c>
      <c r="AQ3728" s="141">
        <v>0</v>
      </c>
      <c r="AR3728" s="141">
        <v>0</v>
      </c>
      <c r="AS3728" s="143">
        <v>0</v>
      </c>
      <c r="AT3728" s="144">
        <v>0</v>
      </c>
      <c r="AU3728" s="141">
        <v>0</v>
      </c>
      <c r="AV3728" s="141">
        <v>0</v>
      </c>
      <c r="AW3728" s="143">
        <v>0</v>
      </c>
      <c r="AY3728" s="146"/>
      <c r="AZ3728" s="1465"/>
    </row>
    <row r="3729" spans="1:64" ht="12.75" customHeight="1" x14ac:dyDescent="0.25">
      <c r="A3729" s="15"/>
      <c r="C3729" s="122"/>
      <c r="D3729" s="123"/>
      <c r="F3729" s="125"/>
      <c r="G3729" s="126"/>
      <c r="H3729" s="35"/>
      <c r="I3729" s="36"/>
      <c r="J3729" s="37"/>
      <c r="K3729" s="198" t="s">
        <v>74</v>
      </c>
      <c r="L3729" s="241">
        <v>0</v>
      </c>
      <c r="M3729" s="242">
        <v>0</v>
      </c>
      <c r="N3729" s="201">
        <v>0</v>
      </c>
      <c r="O3729" s="202">
        <v>0</v>
      </c>
      <c r="P3729" s="202">
        <v>0</v>
      </c>
      <c r="Q3729" s="202">
        <v>0</v>
      </c>
      <c r="R3729" s="202">
        <v>0</v>
      </c>
      <c r="S3729" s="202">
        <v>0</v>
      </c>
      <c r="T3729" s="203"/>
      <c r="U3729" s="135">
        <v>0</v>
      </c>
      <c r="V3729" s="135">
        <v>0</v>
      </c>
      <c r="W3729" s="202">
        <v>0</v>
      </c>
      <c r="X3729" s="202">
        <v>0</v>
      </c>
      <c r="Y3729" s="203"/>
      <c r="Z3729" s="135">
        <v>0</v>
      </c>
      <c r="AA3729" s="204">
        <v>0</v>
      </c>
      <c r="AB3729" s="202">
        <v>0</v>
      </c>
      <c r="AC3729" s="202">
        <v>0</v>
      </c>
      <c r="AD3729" s="202">
        <v>0</v>
      </c>
      <c r="AE3729" s="202">
        <v>0</v>
      </c>
      <c r="AF3729" s="202">
        <v>0</v>
      </c>
      <c r="AG3729" s="203"/>
      <c r="AH3729" s="135">
        <v>0</v>
      </c>
      <c r="AI3729" s="135">
        <v>0</v>
      </c>
      <c r="AJ3729" s="202">
        <v>0</v>
      </c>
      <c r="AK3729" s="202">
        <v>0</v>
      </c>
      <c r="AL3729" s="203"/>
      <c r="AM3729" s="205">
        <v>0</v>
      </c>
      <c r="AN3729" s="119">
        <v>0</v>
      </c>
      <c r="AO3729" s="120">
        <v>0</v>
      </c>
      <c r="AP3729" s="39">
        <v>0</v>
      </c>
      <c r="AQ3729" s="141">
        <v>0</v>
      </c>
      <c r="AR3729" s="141">
        <v>0</v>
      </c>
      <c r="AS3729" s="143">
        <v>0</v>
      </c>
      <c r="AT3729" s="144">
        <v>0</v>
      </c>
      <c r="AU3729" s="141">
        <v>0</v>
      </c>
      <c r="AV3729" s="141">
        <v>0</v>
      </c>
      <c r="AW3729" s="143">
        <v>0</v>
      </c>
      <c r="AY3729" s="146"/>
      <c r="AZ3729" s="1465"/>
    </row>
    <row r="3730" spans="1:64" ht="12.75" customHeight="1" x14ac:dyDescent="0.25">
      <c r="A3730" s="15"/>
      <c r="C3730" s="122"/>
      <c r="D3730" s="123"/>
      <c r="F3730" s="125"/>
      <c r="G3730" s="126"/>
      <c r="H3730" s="35"/>
      <c r="I3730" s="36"/>
      <c r="J3730" s="37"/>
      <c r="K3730" s="198" t="s">
        <v>75</v>
      </c>
      <c r="L3730" s="241">
        <v>0</v>
      </c>
      <c r="M3730" s="242">
        <v>0</v>
      </c>
      <c r="N3730" s="201">
        <v>0</v>
      </c>
      <c r="O3730" s="202">
        <v>0</v>
      </c>
      <c r="P3730" s="202">
        <v>0</v>
      </c>
      <c r="Q3730" s="202">
        <v>0</v>
      </c>
      <c r="R3730" s="202">
        <v>0</v>
      </c>
      <c r="S3730" s="202">
        <v>0</v>
      </c>
      <c r="T3730" s="203"/>
      <c r="U3730" s="135">
        <v>0</v>
      </c>
      <c r="V3730" s="135">
        <v>0</v>
      </c>
      <c r="W3730" s="202">
        <v>0</v>
      </c>
      <c r="X3730" s="202">
        <v>0</v>
      </c>
      <c r="Y3730" s="203"/>
      <c r="Z3730" s="135">
        <v>0</v>
      </c>
      <c r="AA3730" s="204">
        <v>0</v>
      </c>
      <c r="AB3730" s="202">
        <v>0</v>
      </c>
      <c r="AC3730" s="202">
        <v>0</v>
      </c>
      <c r="AD3730" s="202">
        <v>0</v>
      </c>
      <c r="AE3730" s="202">
        <v>0</v>
      </c>
      <c r="AF3730" s="202">
        <v>0</v>
      </c>
      <c r="AG3730" s="203"/>
      <c r="AH3730" s="135">
        <v>0</v>
      </c>
      <c r="AI3730" s="135">
        <v>0</v>
      </c>
      <c r="AJ3730" s="202">
        <v>0</v>
      </c>
      <c r="AK3730" s="202">
        <v>0</v>
      </c>
      <c r="AL3730" s="203"/>
      <c r="AM3730" s="205">
        <v>0</v>
      </c>
      <c r="AN3730" s="119">
        <v>0</v>
      </c>
      <c r="AO3730" s="120">
        <v>0</v>
      </c>
      <c r="AP3730" s="39">
        <v>0</v>
      </c>
      <c r="AQ3730" s="141">
        <v>0</v>
      </c>
      <c r="AR3730" s="141">
        <v>0</v>
      </c>
      <c r="AS3730" s="143">
        <v>0</v>
      </c>
      <c r="AT3730" s="144">
        <v>0</v>
      </c>
      <c r="AU3730" s="141">
        <v>0</v>
      </c>
      <c r="AV3730" s="141">
        <v>0</v>
      </c>
      <c r="AW3730" s="143">
        <v>0</v>
      </c>
      <c r="AY3730" s="146"/>
      <c r="AZ3730" s="1465"/>
    </row>
    <row r="3731" spans="1:64" ht="12.75" customHeight="1" x14ac:dyDescent="0.25">
      <c r="A3731" s="15"/>
      <c r="C3731" s="122"/>
      <c r="D3731" s="123"/>
      <c r="F3731" s="125"/>
      <c r="G3731" s="126"/>
      <c r="H3731" s="35"/>
      <c r="I3731" s="36"/>
      <c r="J3731" s="37"/>
      <c r="K3731" s="206" t="s">
        <v>76</v>
      </c>
      <c r="L3731" s="241">
        <v>0</v>
      </c>
      <c r="M3731" s="242">
        <v>0</v>
      </c>
      <c r="N3731" s="201">
        <v>0</v>
      </c>
      <c r="O3731" s="202">
        <v>0</v>
      </c>
      <c r="P3731" s="202">
        <v>0</v>
      </c>
      <c r="Q3731" s="202">
        <v>0</v>
      </c>
      <c r="R3731" s="202">
        <v>0</v>
      </c>
      <c r="S3731" s="202">
        <v>0</v>
      </c>
      <c r="T3731" s="203"/>
      <c r="U3731" s="135">
        <v>0</v>
      </c>
      <c r="V3731" s="135">
        <v>0</v>
      </c>
      <c r="W3731" s="202">
        <v>0</v>
      </c>
      <c r="X3731" s="202">
        <v>0</v>
      </c>
      <c r="Y3731" s="203"/>
      <c r="Z3731" s="135">
        <v>0</v>
      </c>
      <c r="AA3731" s="204">
        <v>0</v>
      </c>
      <c r="AB3731" s="202">
        <v>0</v>
      </c>
      <c r="AC3731" s="202">
        <v>0</v>
      </c>
      <c r="AD3731" s="202">
        <v>0</v>
      </c>
      <c r="AE3731" s="202">
        <v>0</v>
      </c>
      <c r="AF3731" s="202">
        <v>0</v>
      </c>
      <c r="AG3731" s="203"/>
      <c r="AH3731" s="135">
        <v>0</v>
      </c>
      <c r="AI3731" s="135">
        <v>0</v>
      </c>
      <c r="AJ3731" s="202">
        <v>0</v>
      </c>
      <c r="AK3731" s="202">
        <v>0</v>
      </c>
      <c r="AL3731" s="203"/>
      <c r="AM3731" s="205">
        <v>0</v>
      </c>
      <c r="AN3731" s="119">
        <v>0</v>
      </c>
      <c r="AO3731" s="120">
        <v>0</v>
      </c>
      <c r="AP3731" s="39">
        <v>0</v>
      </c>
      <c r="AQ3731" s="141">
        <v>0</v>
      </c>
      <c r="AR3731" s="141">
        <v>0</v>
      </c>
      <c r="AS3731" s="143">
        <v>0</v>
      </c>
      <c r="AT3731" s="144">
        <v>0</v>
      </c>
      <c r="AU3731" s="141">
        <v>0</v>
      </c>
      <c r="AV3731" s="141">
        <v>0</v>
      </c>
      <c r="AW3731" s="143">
        <v>0</v>
      </c>
      <c r="AY3731" s="146"/>
      <c r="AZ3731" s="1465"/>
    </row>
    <row r="3732" spans="1:64" ht="12.75" customHeight="1" x14ac:dyDescent="0.25">
      <c r="A3732" s="15"/>
      <c r="C3732" s="367"/>
      <c r="D3732" s="123"/>
      <c r="F3732" s="125"/>
      <c r="G3732" s="126"/>
      <c r="H3732" s="35"/>
      <c r="I3732" s="36"/>
      <c r="J3732" s="37"/>
      <c r="K3732" s="331"/>
      <c r="L3732" s="199"/>
      <c r="M3732" s="200"/>
      <c r="N3732" s="201"/>
      <c r="O3732" s="202"/>
      <c r="P3732" s="202"/>
      <c r="Q3732" s="202"/>
      <c r="R3732" s="202"/>
      <c r="S3732" s="202"/>
      <c r="T3732" s="224"/>
      <c r="U3732" s="138"/>
      <c r="V3732" s="138"/>
      <c r="W3732" s="139"/>
      <c r="X3732" s="139"/>
      <c r="Y3732" s="224"/>
      <c r="Z3732" s="210"/>
      <c r="AA3732" s="204"/>
      <c r="AB3732" s="202"/>
      <c r="AC3732" s="202"/>
      <c r="AD3732" s="202"/>
      <c r="AE3732" s="202"/>
      <c r="AF3732" s="202"/>
      <c r="AG3732" s="224"/>
      <c r="AH3732" s="138"/>
      <c r="AI3732" s="138"/>
      <c r="AJ3732" s="139"/>
      <c r="AK3732" s="139"/>
      <c r="AL3732" s="224"/>
      <c r="AM3732" s="140"/>
      <c r="AN3732" s="211"/>
      <c r="AO3732" s="212"/>
      <c r="AP3732" s="39"/>
      <c r="AQ3732" s="141"/>
      <c r="AR3732" s="141"/>
      <c r="AS3732" s="143"/>
      <c r="AU3732" s="141"/>
      <c r="AV3732" s="141"/>
      <c r="AW3732" s="143"/>
      <c r="AY3732" s="146"/>
      <c r="AZ3732" s="1465"/>
    </row>
    <row r="3733" spans="1:64" ht="12.75" customHeight="1" x14ac:dyDescent="0.25">
      <c r="A3733" s="15"/>
      <c r="C3733" s="367"/>
      <c r="D3733" s="123"/>
      <c r="F3733" s="125"/>
      <c r="G3733" s="126"/>
      <c r="H3733" s="35"/>
      <c r="I3733" s="36"/>
      <c r="J3733" s="37"/>
      <c r="K3733" s="331"/>
      <c r="L3733" s="199"/>
      <c r="M3733" s="200"/>
      <c r="N3733" s="201"/>
      <c r="O3733" s="202"/>
      <c r="P3733" s="202"/>
      <c r="Q3733" s="202"/>
      <c r="R3733" s="202"/>
      <c r="S3733" s="202"/>
      <c r="T3733" s="224"/>
      <c r="U3733" s="138"/>
      <c r="V3733" s="138"/>
      <c r="W3733" s="139"/>
      <c r="X3733" s="139"/>
      <c r="Y3733" s="224"/>
      <c r="Z3733" s="210"/>
      <c r="AA3733" s="204"/>
      <c r="AB3733" s="202"/>
      <c r="AC3733" s="202"/>
      <c r="AD3733" s="202"/>
      <c r="AE3733" s="202"/>
      <c r="AF3733" s="202"/>
      <c r="AG3733" s="224"/>
      <c r="AH3733" s="138"/>
      <c r="AI3733" s="138"/>
      <c r="AJ3733" s="139"/>
      <c r="AK3733" s="139"/>
      <c r="AL3733" s="224"/>
      <c r="AM3733" s="140"/>
      <c r="AN3733" s="211"/>
      <c r="AO3733" s="212"/>
      <c r="AP3733" s="39"/>
      <c r="AQ3733" s="141"/>
      <c r="AR3733" s="141"/>
      <c r="AS3733" s="143"/>
      <c r="AU3733" s="141"/>
      <c r="AV3733" s="141"/>
      <c r="AW3733" s="143"/>
      <c r="AY3733" s="146"/>
      <c r="AZ3733" s="1465"/>
    </row>
    <row r="3734" spans="1:64" ht="12.75" customHeight="1" x14ac:dyDescent="0.25">
      <c r="A3734" s="15"/>
      <c r="C3734" s="122"/>
      <c r="D3734" s="123"/>
      <c r="F3734" s="125"/>
      <c r="G3734" s="126"/>
      <c r="H3734" s="35"/>
      <c r="I3734" s="36"/>
      <c r="J3734" s="37"/>
      <c r="K3734" s="116" t="s">
        <v>4282</v>
      </c>
      <c r="L3734" s="241"/>
      <c r="M3734" s="242"/>
      <c r="N3734" s="201"/>
      <c r="O3734" s="202"/>
      <c r="P3734" s="202"/>
      <c r="Q3734" s="202"/>
      <c r="R3734" s="202"/>
      <c r="S3734" s="202"/>
      <c r="T3734" s="224"/>
      <c r="U3734" s="138"/>
      <c r="V3734" s="138"/>
      <c r="W3734" s="139"/>
      <c r="X3734" s="139"/>
      <c r="Y3734" s="224"/>
      <c r="Z3734" s="210"/>
      <c r="AA3734" s="204"/>
      <c r="AB3734" s="202"/>
      <c r="AC3734" s="202"/>
      <c r="AD3734" s="202"/>
      <c r="AE3734" s="202"/>
      <c r="AF3734" s="202"/>
      <c r="AG3734" s="224"/>
      <c r="AH3734" s="138"/>
      <c r="AI3734" s="138"/>
      <c r="AJ3734" s="139"/>
      <c r="AK3734" s="139"/>
      <c r="AL3734" s="224"/>
      <c r="AM3734" s="140"/>
      <c r="AN3734" s="211"/>
      <c r="AO3734" s="212"/>
      <c r="AP3734" s="39"/>
      <c r="AQ3734" s="141"/>
      <c r="AR3734" s="141"/>
      <c r="AS3734" s="143"/>
      <c r="AU3734" s="141"/>
      <c r="AV3734" s="141"/>
      <c r="AW3734" s="143"/>
      <c r="AY3734" s="146"/>
      <c r="AZ3734" s="1465"/>
    </row>
    <row r="3735" spans="1:64" x14ac:dyDescent="0.25">
      <c r="A3735" s="15"/>
      <c r="C3735" s="122"/>
      <c r="D3735" s="123"/>
      <c r="F3735" s="125"/>
      <c r="G3735" s="126"/>
      <c r="H3735" s="35"/>
      <c r="I3735" s="36"/>
      <c r="J3735" s="37"/>
      <c r="K3735" s="116" t="s">
        <v>4283</v>
      </c>
      <c r="L3735" s="241"/>
      <c r="M3735" s="242"/>
      <c r="N3735" s="201"/>
      <c r="O3735" s="202"/>
      <c r="P3735" s="202"/>
      <c r="Q3735" s="202"/>
      <c r="R3735" s="202"/>
      <c r="S3735" s="202"/>
      <c r="T3735" s="224"/>
      <c r="U3735" s="138"/>
      <c r="V3735" s="138"/>
      <c r="W3735" s="139"/>
      <c r="X3735" s="139"/>
      <c r="Y3735" s="224"/>
      <c r="Z3735" s="210"/>
      <c r="AA3735" s="204"/>
      <c r="AB3735" s="202"/>
      <c r="AC3735" s="202"/>
      <c r="AD3735" s="202"/>
      <c r="AE3735" s="202"/>
      <c r="AF3735" s="202"/>
      <c r="AG3735" s="224"/>
      <c r="AH3735" s="138"/>
      <c r="AI3735" s="138"/>
      <c r="AJ3735" s="139"/>
      <c r="AK3735" s="139"/>
      <c r="AL3735" s="224"/>
      <c r="AM3735" s="140"/>
      <c r="AN3735" s="211"/>
      <c r="AO3735" s="212"/>
      <c r="AP3735" s="39"/>
      <c r="AQ3735" s="141"/>
      <c r="AR3735" s="141"/>
      <c r="AS3735" s="143"/>
      <c r="AU3735" s="141"/>
      <c r="AV3735" s="141"/>
      <c r="AW3735" s="143"/>
      <c r="AY3735" s="146"/>
      <c r="AZ3735" s="1465"/>
    </row>
    <row r="3736" spans="1:64" ht="12.75" customHeight="1" x14ac:dyDescent="0.25">
      <c r="A3736" s="15"/>
      <c r="C3736" s="122"/>
      <c r="D3736" s="123"/>
      <c r="F3736" s="125"/>
      <c r="G3736" s="126"/>
      <c r="H3736" s="35"/>
      <c r="I3736" s="36"/>
      <c r="J3736" s="37"/>
      <c r="K3736" s="331"/>
      <c r="L3736" s="241"/>
      <c r="M3736" s="242"/>
      <c r="N3736" s="201"/>
      <c r="O3736" s="202"/>
      <c r="P3736" s="202"/>
      <c r="Q3736" s="202"/>
      <c r="R3736" s="202"/>
      <c r="S3736" s="202"/>
      <c r="T3736" s="224"/>
      <c r="U3736" s="138"/>
      <c r="V3736" s="138"/>
      <c r="W3736" s="139"/>
      <c r="X3736" s="139"/>
      <c r="Y3736" s="224"/>
      <c r="Z3736" s="210"/>
      <c r="AA3736" s="204"/>
      <c r="AB3736" s="202"/>
      <c r="AC3736" s="202"/>
      <c r="AD3736" s="202"/>
      <c r="AE3736" s="202"/>
      <c r="AF3736" s="202"/>
      <c r="AG3736" s="224"/>
      <c r="AH3736" s="138"/>
      <c r="AI3736" s="138"/>
      <c r="AJ3736" s="139"/>
      <c r="AK3736" s="139"/>
      <c r="AL3736" s="224"/>
      <c r="AM3736" s="140"/>
      <c r="AN3736" s="211"/>
      <c r="AO3736" s="212"/>
      <c r="AP3736" s="39"/>
      <c r="AQ3736" s="141"/>
      <c r="AR3736" s="141"/>
      <c r="AS3736" s="143"/>
      <c r="AU3736" s="141"/>
      <c r="AV3736" s="141"/>
      <c r="AW3736" s="143"/>
      <c r="AY3736" s="146"/>
      <c r="AZ3736" s="1465"/>
    </row>
    <row r="3737" spans="1:64" ht="35.1" customHeight="1" x14ac:dyDescent="0.25">
      <c r="A3737" s="15" t="s">
        <v>4270</v>
      </c>
      <c r="B3737" s="121">
        <v>9</v>
      </c>
      <c r="C3737" s="272" t="s">
        <v>120</v>
      </c>
      <c r="D3737" s="123">
        <v>1000</v>
      </c>
      <c r="F3737" s="125">
        <v>5</v>
      </c>
      <c r="G3737" s="126"/>
      <c r="H3737" s="35" t="str">
        <f t="shared" ref="H3737:H3778" si="2878">LEFT(J3737,3)</f>
        <v>013</v>
      </c>
      <c r="I3737" s="36" t="s">
        <v>4284</v>
      </c>
      <c r="J3737" s="37" t="s">
        <v>4285</v>
      </c>
      <c r="K3737" s="281" t="s">
        <v>4286</v>
      </c>
      <c r="L3737" s="128">
        <v>6067</v>
      </c>
      <c r="M3737" s="129">
        <v>6067</v>
      </c>
      <c r="N3737" s="130"/>
      <c r="O3737" s="131"/>
      <c r="P3737" s="131"/>
      <c r="Q3737" s="131"/>
      <c r="R3737" s="131"/>
      <c r="S3737" s="131"/>
      <c r="T3737" s="132" t="str">
        <f>IF(SUM(N3737:S3737)=U3737,"OK",SUM(N3737:S3737)-U3737)</f>
        <v>OK</v>
      </c>
      <c r="U3737" s="138"/>
      <c r="V3737" s="138"/>
      <c r="W3737" s="139"/>
      <c r="X3737" s="139"/>
      <c r="Y3737" s="132" t="str">
        <f>IF(SUM(W3737:X3737)=Z3737,"OK",SUM(W3737:X3737)-Z3737)</f>
        <v>OK</v>
      </c>
      <c r="Z3737" s="210"/>
      <c r="AA3737" s="204"/>
      <c r="AB3737" s="202"/>
      <c r="AC3737" s="202"/>
      <c r="AD3737" s="202"/>
      <c r="AE3737" s="202"/>
      <c r="AF3737" s="202"/>
      <c r="AG3737" s="132" t="str">
        <f>IF(SUM(AA3737:AF3737)=AH3737,"OK",SUM(AA3737:AF3737)-AH3737)</f>
        <v>OK</v>
      </c>
      <c r="AH3737" s="138"/>
      <c r="AI3737" s="138"/>
      <c r="AJ3737" s="139"/>
      <c r="AK3737" s="139"/>
      <c r="AL3737" s="132" t="str">
        <f>IF(SUM(AJ3737:AK3737)=AM3737,"OK",SUM(AJ3737:AK3737)-AM3737)</f>
        <v>OK</v>
      </c>
      <c r="AM3737" s="140"/>
      <c r="AN3737" s="119">
        <f>L3737+U3737+V3737+Z3737</f>
        <v>6067</v>
      </c>
      <c r="AO3737" s="120">
        <f>M3737+AH3737+AI3737+AM3737</f>
        <v>6067</v>
      </c>
      <c r="AP3737" s="39">
        <f>L3737</f>
        <v>6067</v>
      </c>
      <c r="AQ3737" s="141">
        <f>AN3737</f>
        <v>6067</v>
      </c>
      <c r="AR3737" s="142">
        <f>AQ3737-AP3737</f>
        <v>0</v>
      </c>
      <c r="AS3737" s="143">
        <f>AR3737/AP3737</f>
        <v>0</v>
      </c>
      <c r="AT3737" s="144">
        <f>M3737</f>
        <v>6067</v>
      </c>
      <c r="AU3737" s="141">
        <f>AO3737</f>
        <v>6067</v>
      </c>
      <c r="AV3737" s="142">
        <f>AU3737-AT3737</f>
        <v>0</v>
      </c>
      <c r="AW3737" s="143">
        <f>AV3737/AT3737</f>
        <v>0</v>
      </c>
      <c r="AY3737" s="146" t="str">
        <f>RIGHT(LEFT(I3737,3),2)&amp;"."&amp;RIGHT(LEFT(I3737,5),2)</f>
        <v>41.60</v>
      </c>
      <c r="AZ3737" s="1465" t="b">
        <f>COUNTIF('[1]Codes SEC'!$B$2:$B$250,Ministres!AY3737)&gt;0</f>
        <v>1</v>
      </c>
    </row>
    <row r="3738" spans="1:64" ht="12.75" customHeight="1" x14ac:dyDescent="0.25">
      <c r="A3738" s="148"/>
      <c r="B3738" s="1512"/>
      <c r="C3738" s="298"/>
      <c r="D3738" s="151"/>
      <c r="E3738" s="1513"/>
      <c r="F3738" s="153"/>
      <c r="G3738" s="154"/>
      <c r="H3738" s="155"/>
      <c r="I3738" s="156"/>
      <c r="J3738" s="157"/>
      <c r="K3738" s="158" t="s">
        <v>70</v>
      </c>
      <c r="L3738" s="159">
        <f t="shared" ref="L3738:AW3739" si="2879">L3737</f>
        <v>6067</v>
      </c>
      <c r="M3738" s="1525">
        <f t="shared" si="2879"/>
        <v>6067</v>
      </c>
      <c r="N3738" s="1515">
        <f t="shared" si="2879"/>
        <v>0</v>
      </c>
      <c r="O3738" s="1516">
        <f t="shared" si="2879"/>
        <v>0</v>
      </c>
      <c r="P3738" s="1516">
        <f t="shared" si="2879"/>
        <v>0</v>
      </c>
      <c r="Q3738" s="1516">
        <f t="shared" si="2879"/>
        <v>0</v>
      </c>
      <c r="R3738" s="1516">
        <f t="shared" si="2879"/>
        <v>0</v>
      </c>
      <c r="S3738" s="1516">
        <f t="shared" si="2879"/>
        <v>0</v>
      </c>
      <c r="T3738" s="1517"/>
      <c r="U3738" s="1518">
        <f t="shared" si="2879"/>
        <v>0</v>
      </c>
      <c r="V3738" s="1518">
        <f t="shared" si="2879"/>
        <v>0</v>
      </c>
      <c r="W3738" s="1516">
        <f t="shared" si="2879"/>
        <v>0</v>
      </c>
      <c r="X3738" s="1516">
        <f t="shared" si="2879"/>
        <v>0</v>
      </c>
      <c r="Y3738" s="1517"/>
      <c r="Z3738" s="1518">
        <f t="shared" si="2879"/>
        <v>0</v>
      </c>
      <c r="AA3738" s="165">
        <f t="shared" si="2879"/>
        <v>0</v>
      </c>
      <c r="AB3738" s="1516">
        <f t="shared" si="2879"/>
        <v>0</v>
      </c>
      <c r="AC3738" s="1516">
        <f t="shared" si="2879"/>
        <v>0</v>
      </c>
      <c r="AD3738" s="1516">
        <f t="shared" si="2879"/>
        <v>0</v>
      </c>
      <c r="AE3738" s="1516">
        <f t="shared" si="2879"/>
        <v>0</v>
      </c>
      <c r="AF3738" s="1516">
        <f t="shared" si="2879"/>
        <v>0</v>
      </c>
      <c r="AG3738" s="1517"/>
      <c r="AH3738" s="1518">
        <f t="shared" si="2879"/>
        <v>0</v>
      </c>
      <c r="AI3738" s="1518">
        <f t="shared" si="2879"/>
        <v>0</v>
      </c>
      <c r="AJ3738" s="1516">
        <f t="shared" si="2879"/>
        <v>0</v>
      </c>
      <c r="AK3738" s="1516">
        <f t="shared" si="2879"/>
        <v>0</v>
      </c>
      <c r="AL3738" s="1517"/>
      <c r="AM3738" s="1519">
        <f t="shared" si="2879"/>
        <v>0</v>
      </c>
      <c r="AN3738" s="167">
        <f>AN3737</f>
        <v>6067</v>
      </c>
      <c r="AO3738" s="1520">
        <f>AO3737</f>
        <v>6067</v>
      </c>
      <c r="AP3738" s="169">
        <f t="shared" si="2879"/>
        <v>6067</v>
      </c>
      <c r="AQ3738" s="1521">
        <f t="shared" si="2879"/>
        <v>6067</v>
      </c>
      <c r="AR3738" s="1522">
        <f t="shared" si="2879"/>
        <v>0</v>
      </c>
      <c r="AS3738" s="1523">
        <f t="shared" si="2879"/>
        <v>0</v>
      </c>
      <c r="AT3738" s="1524">
        <f t="shared" si="2879"/>
        <v>6067</v>
      </c>
      <c r="AU3738" s="1521">
        <f t="shared" si="2879"/>
        <v>6067</v>
      </c>
      <c r="AV3738" s="1522">
        <f t="shared" si="2879"/>
        <v>0</v>
      </c>
      <c r="AW3738" s="1523">
        <f t="shared" si="2879"/>
        <v>0</v>
      </c>
      <c r="AY3738" s="146"/>
      <c r="AZ3738" s="1526"/>
    </row>
    <row r="3739" spans="1:64" ht="12.75" customHeight="1" x14ac:dyDescent="0.25">
      <c r="A3739" s="174"/>
      <c r="B3739" s="175"/>
      <c r="C3739" s="176"/>
      <c r="D3739" s="177"/>
      <c r="E3739" s="178"/>
      <c r="F3739" s="177"/>
      <c r="G3739" s="179"/>
      <c r="H3739" s="180"/>
      <c r="I3739" s="181"/>
      <c r="J3739" s="182"/>
      <c r="K3739" s="183" t="s">
        <v>4287</v>
      </c>
      <c r="L3739" s="184">
        <f t="shared" si="2879"/>
        <v>6067</v>
      </c>
      <c r="M3739" s="185">
        <f t="shared" si="2879"/>
        <v>6067</v>
      </c>
      <c r="N3739" s="186">
        <f t="shared" si="2879"/>
        <v>0</v>
      </c>
      <c r="O3739" s="187">
        <f t="shared" si="2879"/>
        <v>0</v>
      </c>
      <c r="P3739" s="187">
        <f t="shared" si="2879"/>
        <v>0</v>
      </c>
      <c r="Q3739" s="187">
        <f t="shared" si="2879"/>
        <v>0</v>
      </c>
      <c r="R3739" s="187">
        <f t="shared" si="2879"/>
        <v>0</v>
      </c>
      <c r="S3739" s="187">
        <f t="shared" si="2879"/>
        <v>0</v>
      </c>
      <c r="T3739" s="188"/>
      <c r="U3739" s="187">
        <f t="shared" si="2879"/>
        <v>0</v>
      </c>
      <c r="V3739" s="187">
        <f t="shared" si="2879"/>
        <v>0</v>
      </c>
      <c r="W3739" s="187">
        <f t="shared" si="2879"/>
        <v>0</v>
      </c>
      <c r="X3739" s="187">
        <f t="shared" si="2879"/>
        <v>0</v>
      </c>
      <c r="Y3739" s="188"/>
      <c r="Z3739" s="187">
        <f>Z3738</f>
        <v>0</v>
      </c>
      <c r="AA3739" s="189">
        <f t="shared" si="2879"/>
        <v>0</v>
      </c>
      <c r="AB3739" s="187">
        <f t="shared" si="2879"/>
        <v>0</v>
      </c>
      <c r="AC3739" s="187">
        <f t="shared" si="2879"/>
        <v>0</v>
      </c>
      <c r="AD3739" s="187">
        <f t="shared" si="2879"/>
        <v>0</v>
      </c>
      <c r="AE3739" s="187">
        <f t="shared" si="2879"/>
        <v>0</v>
      </c>
      <c r="AF3739" s="187">
        <f t="shared" si="2879"/>
        <v>0</v>
      </c>
      <c r="AG3739" s="188"/>
      <c r="AH3739" s="187">
        <f t="shared" si="2879"/>
        <v>0</v>
      </c>
      <c r="AI3739" s="187">
        <f t="shared" si="2879"/>
        <v>0</v>
      </c>
      <c r="AJ3739" s="187">
        <f t="shared" si="2879"/>
        <v>0</v>
      </c>
      <c r="AK3739" s="187">
        <f t="shared" si="2879"/>
        <v>0</v>
      </c>
      <c r="AL3739" s="188"/>
      <c r="AM3739" s="190">
        <f t="shared" si="2879"/>
        <v>0</v>
      </c>
      <c r="AN3739" s="191">
        <f>AN3738</f>
        <v>6067</v>
      </c>
      <c r="AO3739" s="190">
        <f>AO3738</f>
        <v>6067</v>
      </c>
      <c r="AP3739" s="184">
        <f t="shared" si="2879"/>
        <v>6067</v>
      </c>
      <c r="AQ3739" s="192">
        <f t="shared" si="2879"/>
        <v>6067</v>
      </c>
      <c r="AR3739" s="193">
        <f t="shared" si="2879"/>
        <v>0</v>
      </c>
      <c r="AS3739" s="194">
        <f t="shared" si="2879"/>
        <v>0</v>
      </c>
      <c r="AT3739" s="195">
        <f t="shared" si="2879"/>
        <v>6067</v>
      </c>
      <c r="AU3739" s="192">
        <f t="shared" si="2879"/>
        <v>6067</v>
      </c>
      <c r="AV3739" s="193">
        <f t="shared" si="2879"/>
        <v>0</v>
      </c>
      <c r="AW3739" s="194">
        <f t="shared" si="2879"/>
        <v>0</v>
      </c>
      <c r="AY3739" s="146"/>
      <c r="AZ3739" s="1526"/>
    </row>
    <row r="3740" spans="1:64" ht="12.75" customHeight="1" x14ac:dyDescent="0.25">
      <c r="A3740" s="15"/>
      <c r="C3740" s="122"/>
      <c r="D3740" s="123"/>
      <c r="F3740" s="125"/>
      <c r="G3740" s="34"/>
      <c r="H3740" s="35"/>
      <c r="I3740" s="36"/>
      <c r="J3740" s="37"/>
      <c r="K3740" s="198" t="s">
        <v>72</v>
      </c>
      <c r="L3740" s="199">
        <v>0</v>
      </c>
      <c r="M3740" s="200">
        <v>0</v>
      </c>
      <c r="N3740" s="201">
        <v>0</v>
      </c>
      <c r="O3740" s="202">
        <v>0</v>
      </c>
      <c r="P3740" s="202">
        <v>0</v>
      </c>
      <c r="Q3740" s="202">
        <v>0</v>
      </c>
      <c r="R3740" s="202">
        <v>0</v>
      </c>
      <c r="S3740" s="202">
        <v>0</v>
      </c>
      <c r="T3740" s="203"/>
      <c r="U3740" s="135">
        <v>0</v>
      </c>
      <c r="V3740" s="135">
        <v>0</v>
      </c>
      <c r="W3740" s="202">
        <v>0</v>
      </c>
      <c r="X3740" s="202">
        <v>0</v>
      </c>
      <c r="Y3740" s="203"/>
      <c r="Z3740" s="135">
        <v>0</v>
      </c>
      <c r="AA3740" s="204">
        <v>0</v>
      </c>
      <c r="AB3740" s="202">
        <v>0</v>
      </c>
      <c r="AC3740" s="202">
        <v>0</v>
      </c>
      <c r="AD3740" s="202">
        <v>0</v>
      </c>
      <c r="AE3740" s="202">
        <v>0</v>
      </c>
      <c r="AF3740" s="202">
        <v>0</v>
      </c>
      <c r="AG3740" s="203"/>
      <c r="AH3740" s="135">
        <v>0</v>
      </c>
      <c r="AI3740" s="135">
        <v>0</v>
      </c>
      <c r="AJ3740" s="202">
        <v>0</v>
      </c>
      <c r="AK3740" s="202">
        <v>0</v>
      </c>
      <c r="AL3740" s="203"/>
      <c r="AM3740" s="205">
        <v>0</v>
      </c>
      <c r="AN3740" s="119">
        <v>0</v>
      </c>
      <c r="AO3740" s="120">
        <v>0</v>
      </c>
      <c r="AP3740" s="39">
        <v>0</v>
      </c>
      <c r="AQ3740" s="141">
        <v>0</v>
      </c>
      <c r="AR3740" s="141">
        <v>0</v>
      </c>
      <c r="AS3740" s="143">
        <v>0</v>
      </c>
      <c r="AT3740" s="144">
        <v>0</v>
      </c>
      <c r="AU3740" s="141">
        <v>0</v>
      </c>
      <c r="AV3740" s="141">
        <v>0</v>
      </c>
      <c r="AW3740" s="143">
        <v>0</v>
      </c>
      <c r="AY3740" s="146"/>
      <c r="AZ3740" s="1526"/>
    </row>
    <row r="3741" spans="1:64" ht="12.75" customHeight="1" x14ac:dyDescent="0.25">
      <c r="A3741" s="15"/>
      <c r="C3741" s="272"/>
      <c r="D3741" s="123"/>
      <c r="F3741" s="125"/>
      <c r="G3741" s="126"/>
      <c r="H3741" s="35"/>
      <c r="I3741" s="36"/>
      <c r="J3741" s="37"/>
      <c r="K3741" s="198" t="s">
        <v>73</v>
      </c>
      <c r="L3741" s="199">
        <v>0</v>
      </c>
      <c r="M3741" s="200">
        <v>0</v>
      </c>
      <c r="N3741" s="201">
        <v>0</v>
      </c>
      <c r="O3741" s="202">
        <v>0</v>
      </c>
      <c r="P3741" s="202">
        <v>0</v>
      </c>
      <c r="Q3741" s="202">
        <v>0</v>
      </c>
      <c r="R3741" s="202">
        <v>0</v>
      </c>
      <c r="S3741" s="202">
        <v>0</v>
      </c>
      <c r="T3741" s="203"/>
      <c r="U3741" s="135">
        <v>0</v>
      </c>
      <c r="V3741" s="135">
        <v>0</v>
      </c>
      <c r="W3741" s="202">
        <v>0</v>
      </c>
      <c r="X3741" s="202">
        <v>0</v>
      </c>
      <c r="Y3741" s="203"/>
      <c r="Z3741" s="135">
        <v>0</v>
      </c>
      <c r="AA3741" s="204">
        <v>0</v>
      </c>
      <c r="AB3741" s="202">
        <v>0</v>
      </c>
      <c r="AC3741" s="202">
        <v>0</v>
      </c>
      <c r="AD3741" s="202">
        <v>0</v>
      </c>
      <c r="AE3741" s="202">
        <v>0</v>
      </c>
      <c r="AF3741" s="202">
        <v>0</v>
      </c>
      <c r="AG3741" s="203"/>
      <c r="AH3741" s="135">
        <v>0</v>
      </c>
      <c r="AI3741" s="135">
        <v>0</v>
      </c>
      <c r="AJ3741" s="202">
        <v>0</v>
      </c>
      <c r="AK3741" s="202">
        <v>0</v>
      </c>
      <c r="AL3741" s="203"/>
      <c r="AM3741" s="205">
        <v>0</v>
      </c>
      <c r="AN3741" s="119">
        <v>0</v>
      </c>
      <c r="AO3741" s="120">
        <v>0</v>
      </c>
      <c r="AP3741" s="39">
        <v>0</v>
      </c>
      <c r="AQ3741" s="141">
        <v>0</v>
      </c>
      <c r="AR3741" s="141">
        <v>0</v>
      </c>
      <c r="AS3741" s="143">
        <v>0</v>
      </c>
      <c r="AT3741" s="144">
        <v>0</v>
      </c>
      <c r="AU3741" s="141">
        <v>0</v>
      </c>
      <c r="AV3741" s="141">
        <v>0</v>
      </c>
      <c r="AW3741" s="143">
        <v>0</v>
      </c>
      <c r="AY3741" s="146"/>
      <c r="AZ3741" s="1526"/>
    </row>
    <row r="3742" spans="1:64" s="1527" customFormat="1" ht="12.75" customHeight="1" x14ac:dyDescent="0.25">
      <c r="A3742" s="15"/>
      <c r="B3742" s="121"/>
      <c r="C3742" s="272"/>
      <c r="D3742" s="123"/>
      <c r="E3742" s="124"/>
      <c r="F3742" s="125"/>
      <c r="G3742" s="126"/>
      <c r="H3742" s="35"/>
      <c r="I3742" s="36"/>
      <c r="J3742" s="37"/>
      <c r="K3742" s="198" t="s">
        <v>74</v>
      </c>
      <c r="L3742" s="199">
        <v>0</v>
      </c>
      <c r="M3742" s="200">
        <v>0</v>
      </c>
      <c r="N3742" s="201">
        <v>0</v>
      </c>
      <c r="O3742" s="202">
        <v>0</v>
      </c>
      <c r="P3742" s="202">
        <v>0</v>
      </c>
      <c r="Q3742" s="202">
        <v>0</v>
      </c>
      <c r="R3742" s="202">
        <v>0</v>
      </c>
      <c r="S3742" s="202">
        <v>0</v>
      </c>
      <c r="T3742" s="203"/>
      <c r="U3742" s="135">
        <v>0</v>
      </c>
      <c r="V3742" s="135">
        <v>0</v>
      </c>
      <c r="W3742" s="202">
        <v>0</v>
      </c>
      <c r="X3742" s="202">
        <v>0</v>
      </c>
      <c r="Y3742" s="203"/>
      <c r="Z3742" s="135">
        <v>0</v>
      </c>
      <c r="AA3742" s="204">
        <v>0</v>
      </c>
      <c r="AB3742" s="202">
        <v>0</v>
      </c>
      <c r="AC3742" s="202">
        <v>0</v>
      </c>
      <c r="AD3742" s="202">
        <v>0</v>
      </c>
      <c r="AE3742" s="202">
        <v>0</v>
      </c>
      <c r="AF3742" s="202">
        <v>0</v>
      </c>
      <c r="AG3742" s="203"/>
      <c r="AH3742" s="135">
        <v>0</v>
      </c>
      <c r="AI3742" s="135">
        <v>0</v>
      </c>
      <c r="AJ3742" s="202">
        <v>0</v>
      </c>
      <c r="AK3742" s="202">
        <v>0</v>
      </c>
      <c r="AL3742" s="203"/>
      <c r="AM3742" s="205">
        <v>0</v>
      </c>
      <c r="AN3742" s="119">
        <v>0</v>
      </c>
      <c r="AO3742" s="120">
        <v>0</v>
      </c>
      <c r="AP3742" s="39">
        <v>0</v>
      </c>
      <c r="AQ3742" s="141">
        <v>0</v>
      </c>
      <c r="AR3742" s="141">
        <v>0</v>
      </c>
      <c r="AS3742" s="143">
        <v>0</v>
      </c>
      <c r="AT3742" s="144">
        <v>0</v>
      </c>
      <c r="AU3742" s="141">
        <v>0</v>
      </c>
      <c r="AV3742" s="141">
        <v>0</v>
      </c>
      <c r="AW3742" s="143">
        <v>0</v>
      </c>
      <c r="AX3742"/>
      <c r="AY3742" s="146"/>
      <c r="AZ3742" s="1526"/>
      <c r="BA3742"/>
      <c r="BB3742"/>
      <c r="BC3742"/>
      <c r="BD3742"/>
      <c r="BE3742"/>
      <c r="BF3742"/>
      <c r="BG3742"/>
      <c r="BH3742"/>
      <c r="BI3742"/>
      <c r="BJ3742"/>
      <c r="BK3742"/>
      <c r="BL3742"/>
    </row>
    <row r="3743" spans="1:64" ht="12.75" customHeight="1" x14ac:dyDescent="0.25">
      <c r="A3743" s="15"/>
      <c r="C3743" s="272"/>
      <c r="D3743" s="123"/>
      <c r="F3743" s="125"/>
      <c r="G3743" s="126"/>
      <c r="H3743" s="35"/>
      <c r="I3743" s="36"/>
      <c r="J3743" s="37"/>
      <c r="K3743" s="198" t="s">
        <v>75</v>
      </c>
      <c r="L3743" s="199">
        <v>0</v>
      </c>
      <c r="M3743" s="200">
        <v>0</v>
      </c>
      <c r="N3743" s="201">
        <v>0</v>
      </c>
      <c r="O3743" s="202">
        <v>0</v>
      </c>
      <c r="P3743" s="202">
        <v>0</v>
      </c>
      <c r="Q3743" s="202">
        <v>0</v>
      </c>
      <c r="R3743" s="202">
        <v>0</v>
      </c>
      <c r="S3743" s="202">
        <v>0</v>
      </c>
      <c r="T3743" s="203"/>
      <c r="U3743" s="135">
        <v>0</v>
      </c>
      <c r="V3743" s="135">
        <v>0</v>
      </c>
      <c r="W3743" s="202">
        <v>0</v>
      </c>
      <c r="X3743" s="202">
        <v>0</v>
      </c>
      <c r="Y3743" s="203"/>
      <c r="Z3743" s="135">
        <v>0</v>
      </c>
      <c r="AA3743" s="204">
        <v>0</v>
      </c>
      <c r="AB3743" s="202">
        <v>0</v>
      </c>
      <c r="AC3743" s="202">
        <v>0</v>
      </c>
      <c r="AD3743" s="202">
        <v>0</v>
      </c>
      <c r="AE3743" s="202">
        <v>0</v>
      </c>
      <c r="AF3743" s="202">
        <v>0</v>
      </c>
      <c r="AG3743" s="203"/>
      <c r="AH3743" s="135">
        <v>0</v>
      </c>
      <c r="AI3743" s="135">
        <v>0</v>
      </c>
      <c r="AJ3743" s="202">
        <v>0</v>
      </c>
      <c r="AK3743" s="202">
        <v>0</v>
      </c>
      <c r="AL3743" s="203"/>
      <c r="AM3743" s="205">
        <v>0</v>
      </c>
      <c r="AN3743" s="119">
        <v>0</v>
      </c>
      <c r="AO3743" s="120">
        <v>0</v>
      </c>
      <c r="AP3743" s="39">
        <v>0</v>
      </c>
      <c r="AQ3743" s="141">
        <v>0</v>
      </c>
      <c r="AR3743" s="141">
        <v>0</v>
      </c>
      <c r="AS3743" s="143">
        <v>0</v>
      </c>
      <c r="AT3743" s="144">
        <v>0</v>
      </c>
      <c r="AU3743" s="141">
        <v>0</v>
      </c>
      <c r="AV3743" s="141">
        <v>0</v>
      </c>
      <c r="AW3743" s="143">
        <v>0</v>
      </c>
      <c r="AY3743" s="146"/>
      <c r="AZ3743" s="1526"/>
    </row>
    <row r="3744" spans="1:64" ht="12.75" customHeight="1" x14ac:dyDescent="0.25">
      <c r="A3744" s="15"/>
      <c r="C3744" s="272"/>
      <c r="D3744" s="123"/>
      <c r="F3744" s="125"/>
      <c r="G3744" s="126"/>
      <c r="H3744" s="35"/>
      <c r="I3744" s="36"/>
      <c r="J3744" s="37"/>
      <c r="K3744" s="206" t="s">
        <v>76</v>
      </c>
      <c r="L3744" s="199">
        <v>0</v>
      </c>
      <c r="M3744" s="200">
        <v>0</v>
      </c>
      <c r="N3744" s="201">
        <v>0</v>
      </c>
      <c r="O3744" s="202">
        <v>0</v>
      </c>
      <c r="P3744" s="202">
        <v>0</v>
      </c>
      <c r="Q3744" s="202">
        <v>0</v>
      </c>
      <c r="R3744" s="202">
        <v>0</v>
      </c>
      <c r="S3744" s="202">
        <v>0</v>
      </c>
      <c r="T3744" s="203"/>
      <c r="U3744" s="135">
        <v>0</v>
      </c>
      <c r="V3744" s="135">
        <v>0</v>
      </c>
      <c r="W3744" s="202">
        <v>0</v>
      </c>
      <c r="X3744" s="202">
        <v>0</v>
      </c>
      <c r="Y3744" s="203"/>
      <c r="Z3744" s="135">
        <v>0</v>
      </c>
      <c r="AA3744" s="204">
        <v>0</v>
      </c>
      <c r="AB3744" s="202">
        <v>0</v>
      </c>
      <c r="AC3744" s="202">
        <v>0</v>
      </c>
      <c r="AD3744" s="202">
        <v>0</v>
      </c>
      <c r="AE3744" s="202">
        <v>0</v>
      </c>
      <c r="AF3744" s="202">
        <v>0</v>
      </c>
      <c r="AG3744" s="203"/>
      <c r="AH3744" s="135">
        <v>0</v>
      </c>
      <c r="AI3744" s="135">
        <v>0</v>
      </c>
      <c r="AJ3744" s="202">
        <v>0</v>
      </c>
      <c r="AK3744" s="202">
        <v>0</v>
      </c>
      <c r="AL3744" s="203"/>
      <c r="AM3744" s="205">
        <v>0</v>
      </c>
      <c r="AN3744" s="119">
        <v>0</v>
      </c>
      <c r="AO3744" s="120">
        <v>0</v>
      </c>
      <c r="AP3744" s="39">
        <v>0</v>
      </c>
      <c r="AQ3744" s="141">
        <v>0</v>
      </c>
      <c r="AR3744" s="141">
        <v>0</v>
      </c>
      <c r="AS3744" s="143">
        <v>0</v>
      </c>
      <c r="AT3744" s="144">
        <v>0</v>
      </c>
      <c r="AU3744" s="141">
        <v>0</v>
      </c>
      <c r="AV3744" s="141">
        <v>0</v>
      </c>
      <c r="AW3744" s="143">
        <v>0</v>
      </c>
      <c r="AY3744" s="146"/>
      <c r="AZ3744" s="1526"/>
    </row>
    <row r="3745" spans="1:64" ht="12.75" customHeight="1" x14ac:dyDescent="0.25">
      <c r="A3745" s="15"/>
      <c r="C3745" s="272"/>
      <c r="D3745" s="123"/>
      <c r="F3745" s="125"/>
      <c r="G3745" s="126"/>
      <c r="H3745" s="35"/>
      <c r="I3745" s="36"/>
      <c r="J3745" s="37"/>
      <c r="K3745" s="206"/>
      <c r="L3745" s="199"/>
      <c r="M3745" s="200"/>
      <c r="N3745" s="201"/>
      <c r="O3745" s="202"/>
      <c r="P3745" s="202"/>
      <c r="Q3745" s="202"/>
      <c r="R3745" s="202"/>
      <c r="S3745" s="202"/>
      <c r="T3745" s="224"/>
      <c r="U3745" s="133"/>
      <c r="V3745" s="133"/>
      <c r="W3745" s="134"/>
      <c r="X3745" s="134"/>
      <c r="Y3745" s="224"/>
      <c r="Z3745" s="135"/>
      <c r="AA3745" s="204"/>
      <c r="AB3745" s="202"/>
      <c r="AC3745" s="202"/>
      <c r="AD3745" s="202"/>
      <c r="AE3745" s="202"/>
      <c r="AF3745" s="202"/>
      <c r="AG3745" s="224"/>
      <c r="AH3745" s="133"/>
      <c r="AI3745" s="133"/>
      <c r="AJ3745" s="134"/>
      <c r="AK3745" s="134"/>
      <c r="AL3745" s="224"/>
      <c r="AM3745" s="205"/>
      <c r="AN3745" s="119"/>
      <c r="AO3745" s="120"/>
      <c r="AP3745" s="39"/>
      <c r="AQ3745" s="141"/>
      <c r="AR3745" s="141"/>
      <c r="AS3745" s="143"/>
      <c r="AU3745" s="141"/>
      <c r="AV3745" s="141"/>
      <c r="AW3745" s="143"/>
      <c r="AX3745" s="12"/>
      <c r="AY3745" s="146"/>
      <c r="AZ3745" s="1526"/>
    </row>
    <row r="3746" spans="1:64" ht="12.75" customHeight="1" x14ac:dyDescent="0.25">
      <c r="A3746" s="15"/>
      <c r="C3746" s="272"/>
      <c r="D3746" s="123"/>
      <c r="F3746" s="125"/>
      <c r="G3746" s="126"/>
      <c r="H3746" s="35"/>
      <c r="I3746" s="36"/>
      <c r="J3746" s="37"/>
      <c r="K3746" s="244"/>
      <c r="L3746" s="199"/>
      <c r="M3746" s="200"/>
      <c r="N3746" s="201"/>
      <c r="O3746" s="202"/>
      <c r="P3746" s="202"/>
      <c r="Q3746" s="202"/>
      <c r="R3746" s="202"/>
      <c r="S3746" s="202"/>
      <c r="T3746" s="224"/>
      <c r="U3746" s="138"/>
      <c r="V3746" s="138"/>
      <c r="W3746" s="139"/>
      <c r="X3746" s="139"/>
      <c r="Y3746" s="224"/>
      <c r="Z3746" s="210"/>
      <c r="AA3746" s="204"/>
      <c r="AB3746" s="202"/>
      <c r="AC3746" s="202"/>
      <c r="AD3746" s="202"/>
      <c r="AE3746" s="202"/>
      <c r="AF3746" s="202"/>
      <c r="AG3746" s="224"/>
      <c r="AH3746" s="138"/>
      <c r="AI3746" s="138"/>
      <c r="AJ3746" s="139"/>
      <c r="AK3746" s="139"/>
      <c r="AL3746" s="224"/>
      <c r="AM3746" s="140"/>
      <c r="AN3746" s="211"/>
      <c r="AO3746" s="212"/>
      <c r="AP3746" s="39"/>
      <c r="AQ3746" s="141"/>
      <c r="AR3746" s="141"/>
      <c r="AS3746" s="143"/>
      <c r="AU3746" s="141"/>
      <c r="AV3746" s="141"/>
      <c r="AW3746" s="143"/>
      <c r="AY3746" s="146"/>
      <c r="AZ3746" s="1526"/>
    </row>
    <row r="3747" spans="1:64" ht="12.75" customHeight="1" x14ac:dyDescent="0.25">
      <c r="A3747" s="15"/>
      <c r="C3747" s="272"/>
      <c r="D3747" s="123"/>
      <c r="F3747" s="125"/>
      <c r="G3747" s="126"/>
      <c r="H3747" s="35"/>
      <c r="I3747" s="36"/>
      <c r="J3747" s="37"/>
      <c r="K3747" s="349" t="s">
        <v>4288</v>
      </c>
      <c r="L3747" s="199"/>
      <c r="M3747" s="200"/>
      <c r="N3747" s="201"/>
      <c r="O3747" s="202"/>
      <c r="P3747" s="202"/>
      <c r="Q3747" s="202"/>
      <c r="R3747" s="202"/>
      <c r="S3747" s="202"/>
      <c r="T3747" s="224"/>
      <c r="U3747" s="138"/>
      <c r="V3747" s="138"/>
      <c r="W3747" s="139"/>
      <c r="X3747" s="139"/>
      <c r="Y3747" s="224"/>
      <c r="Z3747" s="210"/>
      <c r="AA3747" s="204"/>
      <c r="AB3747" s="202"/>
      <c r="AC3747" s="202"/>
      <c r="AD3747" s="202"/>
      <c r="AE3747" s="202"/>
      <c r="AF3747" s="202"/>
      <c r="AG3747" s="224"/>
      <c r="AH3747" s="138"/>
      <c r="AI3747" s="138"/>
      <c r="AJ3747" s="139"/>
      <c r="AK3747" s="139"/>
      <c r="AL3747" s="224"/>
      <c r="AM3747" s="140"/>
      <c r="AN3747" s="211"/>
      <c r="AO3747" s="212"/>
      <c r="AP3747" s="39"/>
      <c r="AQ3747" s="141"/>
      <c r="AR3747" s="141"/>
      <c r="AS3747" s="143"/>
      <c r="AU3747" s="141"/>
      <c r="AV3747" s="141"/>
      <c r="AW3747" s="143"/>
      <c r="AY3747" s="146"/>
      <c r="AZ3747" s="1526"/>
    </row>
    <row r="3748" spans="1:64" x14ac:dyDescent="0.25">
      <c r="A3748" s="15"/>
      <c r="C3748" s="272"/>
      <c r="D3748" s="123"/>
      <c r="F3748" s="125"/>
      <c r="G3748" s="126"/>
      <c r="H3748" s="35"/>
      <c r="I3748" s="36"/>
      <c r="J3748" s="37"/>
      <c r="K3748" s="349" t="s">
        <v>4289</v>
      </c>
      <c r="L3748" s="199"/>
      <c r="M3748" s="200"/>
      <c r="N3748" s="201"/>
      <c r="O3748" s="202"/>
      <c r="P3748" s="202"/>
      <c r="Q3748" s="202"/>
      <c r="R3748" s="202"/>
      <c r="S3748" s="202"/>
      <c r="T3748" s="224"/>
      <c r="U3748" s="138"/>
      <c r="V3748" s="138"/>
      <c r="W3748" s="139"/>
      <c r="X3748" s="139"/>
      <c r="Y3748" s="224"/>
      <c r="Z3748" s="210"/>
      <c r="AA3748" s="204"/>
      <c r="AB3748" s="202"/>
      <c r="AC3748" s="202"/>
      <c r="AD3748" s="202"/>
      <c r="AE3748" s="202"/>
      <c r="AF3748" s="202"/>
      <c r="AG3748" s="224"/>
      <c r="AH3748" s="138"/>
      <c r="AI3748" s="138"/>
      <c r="AJ3748" s="139"/>
      <c r="AK3748" s="139"/>
      <c r="AL3748" s="224"/>
      <c r="AM3748" s="140"/>
      <c r="AN3748" s="211"/>
      <c r="AO3748" s="212"/>
      <c r="AP3748" s="39"/>
      <c r="AQ3748" s="141"/>
      <c r="AR3748" s="141"/>
      <c r="AS3748" s="143"/>
      <c r="AU3748" s="141"/>
      <c r="AV3748" s="141"/>
      <c r="AW3748" s="143"/>
      <c r="AY3748" s="146"/>
      <c r="AZ3748" s="1526"/>
    </row>
    <row r="3749" spans="1:64" s="1527" customFormat="1" ht="12.75" customHeight="1" x14ac:dyDescent="0.25">
      <c r="A3749" s="15"/>
      <c r="B3749" s="121"/>
      <c r="C3749" s="272"/>
      <c r="D3749" s="123"/>
      <c r="E3749" s="124"/>
      <c r="F3749" s="125"/>
      <c r="G3749" s="126"/>
      <c r="H3749" s="35"/>
      <c r="I3749" s="36"/>
      <c r="J3749" s="37"/>
      <c r="K3749" s="349"/>
      <c r="L3749" s="199"/>
      <c r="M3749" s="200"/>
      <c r="N3749" s="201"/>
      <c r="O3749" s="202"/>
      <c r="P3749" s="202"/>
      <c r="Q3749" s="202"/>
      <c r="R3749" s="202"/>
      <c r="S3749" s="202"/>
      <c r="T3749" s="224"/>
      <c r="U3749" s="138"/>
      <c r="V3749" s="138"/>
      <c r="W3749" s="139"/>
      <c r="X3749" s="139"/>
      <c r="Y3749" s="224"/>
      <c r="Z3749" s="210"/>
      <c r="AA3749" s="204"/>
      <c r="AB3749" s="202"/>
      <c r="AC3749" s="202"/>
      <c r="AD3749" s="202"/>
      <c r="AE3749" s="202"/>
      <c r="AF3749" s="202"/>
      <c r="AG3749" s="224"/>
      <c r="AH3749" s="138"/>
      <c r="AI3749" s="138"/>
      <c r="AJ3749" s="139"/>
      <c r="AK3749" s="139"/>
      <c r="AL3749" s="224"/>
      <c r="AM3749" s="140"/>
      <c r="AN3749" s="211"/>
      <c r="AO3749" s="212"/>
      <c r="AP3749" s="39"/>
      <c r="AQ3749" s="141"/>
      <c r="AR3749" s="141"/>
      <c r="AS3749" s="143"/>
      <c r="AT3749" s="144"/>
      <c r="AU3749" s="141"/>
      <c r="AV3749" s="141"/>
      <c r="AW3749" s="143"/>
      <c r="AX3749"/>
      <c r="AY3749" s="146"/>
      <c r="AZ3749" s="1526"/>
      <c r="BA3749"/>
      <c r="BB3749"/>
      <c r="BC3749"/>
      <c r="BD3749"/>
      <c r="BE3749"/>
      <c r="BF3749"/>
      <c r="BG3749"/>
      <c r="BH3749"/>
      <c r="BI3749"/>
      <c r="BJ3749"/>
      <c r="BK3749"/>
      <c r="BL3749"/>
    </row>
    <row r="3750" spans="1:64" s="197" customFormat="1" ht="35.1" customHeight="1" x14ac:dyDescent="0.25">
      <c r="A3750" s="15" t="s">
        <v>4270</v>
      </c>
      <c r="B3750" s="225">
        <v>9</v>
      </c>
      <c r="C3750" s="272" t="s">
        <v>120</v>
      </c>
      <c r="D3750" s="123">
        <v>1000</v>
      </c>
      <c r="E3750" s="226"/>
      <c r="F3750" s="122">
        <v>1</v>
      </c>
      <c r="G3750" s="126" t="s">
        <v>859</v>
      </c>
      <c r="H3750" s="35" t="str">
        <f t="shared" si="2878"/>
        <v>015</v>
      </c>
      <c r="I3750" s="36" t="s">
        <v>85</v>
      </c>
      <c r="J3750" s="37" t="s">
        <v>4290</v>
      </c>
      <c r="K3750" s="244" t="s">
        <v>4291</v>
      </c>
      <c r="L3750" s="128">
        <v>3239</v>
      </c>
      <c r="M3750" s="129">
        <v>3239</v>
      </c>
      <c r="N3750" s="130"/>
      <c r="O3750" s="131"/>
      <c r="P3750" s="131"/>
      <c r="Q3750" s="131"/>
      <c r="R3750" s="131"/>
      <c r="S3750" s="131"/>
      <c r="T3750" s="132" t="str">
        <f>IF(SUM(N3750:S3750)=U3750,"OK",SUM(N3750:S3750)-U3750)</f>
        <v>OK</v>
      </c>
      <c r="U3750" s="138"/>
      <c r="V3750" s="138"/>
      <c r="W3750" s="139"/>
      <c r="X3750" s="139"/>
      <c r="Y3750" s="132" t="str">
        <f>IF(SUM(W3750:X3750)=Z3750,"OK",SUM(W3750:X3750)-Z3750)</f>
        <v>OK</v>
      </c>
      <c r="Z3750" s="210"/>
      <c r="AA3750" s="204"/>
      <c r="AB3750" s="202"/>
      <c r="AC3750" s="202"/>
      <c r="AD3750" s="202"/>
      <c r="AE3750" s="202"/>
      <c r="AF3750" s="202"/>
      <c r="AG3750" s="132" t="str">
        <f>IF(SUM(AA3750:AF3750)=AH3750,"OK",SUM(AA3750:AF3750)-AH3750)</f>
        <v>OK</v>
      </c>
      <c r="AH3750" s="138"/>
      <c r="AI3750" s="138"/>
      <c r="AJ3750" s="139"/>
      <c r="AK3750" s="139"/>
      <c r="AL3750" s="132" t="str">
        <f>IF(SUM(AJ3750:AK3750)=AM3750,"OK",SUM(AJ3750:AK3750)-AM3750)</f>
        <v>OK</v>
      </c>
      <c r="AM3750" s="140"/>
      <c r="AN3750" s="119">
        <f>L3750+U3750+V3750+Z3750</f>
        <v>3239</v>
      </c>
      <c r="AO3750" s="120">
        <f>M3750+AH3750+AI3750+AM3750</f>
        <v>3239</v>
      </c>
      <c r="AP3750" s="39">
        <f>L3750</f>
        <v>3239</v>
      </c>
      <c r="AQ3750" s="141">
        <f>AN3750</f>
        <v>3239</v>
      </c>
      <c r="AR3750" s="142">
        <f>AQ3750-AP3750</f>
        <v>0</v>
      </c>
      <c r="AS3750" s="143">
        <f>AR3750/AP3750</f>
        <v>0</v>
      </c>
      <c r="AT3750" s="144">
        <f>M3750</f>
        <v>3239</v>
      </c>
      <c r="AU3750" s="141">
        <f>AO3750</f>
        <v>3239</v>
      </c>
      <c r="AV3750" s="142">
        <f>AU3750-AT3750</f>
        <v>0</v>
      </c>
      <c r="AW3750" s="143">
        <f>AV3750/AT3750</f>
        <v>0</v>
      </c>
      <c r="AX3750"/>
      <c r="AY3750" s="146" t="str">
        <f>RIGHT(LEFT(I3750,3),2)&amp;"."&amp;RIGHT(LEFT(I3750,5),2)</f>
        <v>11.00</v>
      </c>
      <c r="AZ3750" s="1526" t="b">
        <f>COUNTIF('[1]Codes SEC'!$B$2:$B$250,Ministres!AY3750)&gt;0</f>
        <v>1</v>
      </c>
      <c r="BA3750" s="12"/>
      <c r="BB3750" s="12"/>
      <c r="BC3750" s="12"/>
      <c r="BD3750" s="12"/>
      <c r="BE3750" s="12"/>
      <c r="BF3750" s="12"/>
      <c r="BG3750" s="12"/>
      <c r="BH3750" s="12"/>
      <c r="BI3750" s="12"/>
      <c r="BJ3750" s="12"/>
      <c r="BK3750" s="12"/>
      <c r="BL3750" s="12"/>
    </row>
    <row r="3751" spans="1:64" ht="64.8" x14ac:dyDescent="0.25">
      <c r="A3751" s="15"/>
      <c r="C3751" s="122"/>
      <c r="D3751" s="123"/>
      <c r="F3751" s="125"/>
      <c r="G3751" s="126"/>
      <c r="H3751" s="35"/>
      <c r="I3751" s="234" t="s">
        <v>88</v>
      </c>
      <c r="J3751" s="37"/>
      <c r="K3751" s="235"/>
      <c r="L3751" s="232"/>
      <c r="M3751" s="233"/>
      <c r="N3751" s="130"/>
      <c r="O3751" s="131"/>
      <c r="P3751" s="131"/>
      <c r="Q3751" s="131"/>
      <c r="R3751" s="131"/>
      <c r="S3751" s="131"/>
      <c r="T3751" s="132"/>
      <c r="U3751" s="138"/>
      <c r="V3751" s="138"/>
      <c r="W3751" s="139"/>
      <c r="X3751" s="139"/>
      <c r="Y3751" s="132"/>
      <c r="Z3751" s="210"/>
      <c r="AA3751" s="204"/>
      <c r="AB3751" s="202"/>
      <c r="AC3751" s="202"/>
      <c r="AD3751" s="202"/>
      <c r="AE3751" s="202"/>
      <c r="AF3751" s="202"/>
      <c r="AG3751" s="132"/>
      <c r="AH3751" s="138"/>
      <c r="AI3751" s="138"/>
      <c r="AJ3751" s="139"/>
      <c r="AK3751" s="139"/>
      <c r="AL3751" s="132"/>
      <c r="AM3751" s="140"/>
      <c r="AN3751" s="211"/>
      <c r="AO3751" s="212"/>
      <c r="AP3751" s="39"/>
      <c r="AQ3751" s="141"/>
      <c r="AR3751" s="142"/>
      <c r="AS3751" s="143"/>
      <c r="AU3751" s="141"/>
      <c r="AV3751" s="142"/>
      <c r="AW3751" s="143"/>
      <c r="AY3751" s="146"/>
      <c r="AZ3751" s="1526"/>
    </row>
    <row r="3752" spans="1:64" ht="35.1" customHeight="1" x14ac:dyDescent="0.25">
      <c r="A3752" s="15" t="s">
        <v>4270</v>
      </c>
      <c r="B3752" s="225">
        <v>9</v>
      </c>
      <c r="C3752" s="272" t="s">
        <v>120</v>
      </c>
      <c r="D3752" s="123">
        <v>1000</v>
      </c>
      <c r="F3752" s="125">
        <v>12</v>
      </c>
      <c r="G3752" s="126"/>
      <c r="H3752" s="35" t="str">
        <f t="shared" si="2878"/>
        <v>015</v>
      </c>
      <c r="I3752" s="36" t="s">
        <v>96</v>
      </c>
      <c r="J3752" s="37" t="s">
        <v>4292</v>
      </c>
      <c r="K3752" s="244" t="s">
        <v>4293</v>
      </c>
      <c r="L3752" s="128">
        <v>900</v>
      </c>
      <c r="M3752" s="129">
        <v>900</v>
      </c>
      <c r="N3752" s="130"/>
      <c r="O3752" s="131"/>
      <c r="P3752" s="131"/>
      <c r="Q3752" s="131"/>
      <c r="R3752" s="131"/>
      <c r="S3752" s="131"/>
      <c r="T3752" s="132" t="str">
        <f>IF(SUM(N3752:S3752)=U3752,"OK",SUM(N3752:S3752)-U3752)</f>
        <v>OK</v>
      </c>
      <c r="U3752" s="138"/>
      <c r="V3752" s="138"/>
      <c r="W3752" s="139"/>
      <c r="X3752" s="139"/>
      <c r="Y3752" s="132" t="str">
        <f>IF(SUM(W3752:X3752)=Z3752,"OK",SUM(W3752:X3752)-Z3752)</f>
        <v>OK</v>
      </c>
      <c r="Z3752" s="210"/>
      <c r="AA3752" s="204"/>
      <c r="AB3752" s="202"/>
      <c r="AC3752" s="202"/>
      <c r="AD3752" s="202"/>
      <c r="AE3752" s="202"/>
      <c r="AF3752" s="202"/>
      <c r="AG3752" s="132" t="str">
        <f>IF(SUM(AA3752:AF3752)=AH3752,"OK",SUM(AA3752:AF3752)-AH3752)</f>
        <v>OK</v>
      </c>
      <c r="AH3752" s="138"/>
      <c r="AI3752" s="138"/>
      <c r="AJ3752" s="139"/>
      <c r="AK3752" s="139"/>
      <c r="AL3752" s="132" t="str">
        <f>IF(SUM(AJ3752:AK3752)=AM3752,"OK",SUM(AJ3752:AK3752)-AM3752)</f>
        <v>OK</v>
      </c>
      <c r="AM3752" s="140"/>
      <c r="AN3752" s="119">
        <f>L3752+U3752+V3752+Z3752</f>
        <v>900</v>
      </c>
      <c r="AO3752" s="120">
        <f>M3752+AH3752+AI3752+AM3752</f>
        <v>900</v>
      </c>
      <c r="AP3752" s="39">
        <f>L3752</f>
        <v>900</v>
      </c>
      <c r="AQ3752" s="141">
        <f>AN3752</f>
        <v>900</v>
      </c>
      <c r="AR3752" s="142">
        <f>AQ3752-AP3752</f>
        <v>0</v>
      </c>
      <c r="AS3752" s="143">
        <f>AR3752/AP3752</f>
        <v>0</v>
      </c>
      <c r="AT3752" s="144">
        <f>M3752</f>
        <v>900</v>
      </c>
      <c r="AU3752" s="141">
        <f>AO3752</f>
        <v>900</v>
      </c>
      <c r="AV3752" s="142">
        <f>AU3752-AT3752</f>
        <v>0</v>
      </c>
      <c r="AW3752" s="143">
        <f>AV3752/AT3752</f>
        <v>0</v>
      </c>
      <c r="AY3752" s="146" t="str">
        <f>RIGHT(LEFT(I3752,3),2)&amp;"."&amp;RIGHT(LEFT(I3752,5),2)</f>
        <v>12.11</v>
      </c>
      <c r="AZ3752" s="1526" t="b">
        <f>COUNTIF('[1]Codes SEC'!$B$2:$B$250,Ministres!AY3752)&gt;0</f>
        <v>1</v>
      </c>
    </row>
    <row r="3753" spans="1:64" ht="35.1" customHeight="1" x14ac:dyDescent="0.25">
      <c r="A3753" s="15" t="s">
        <v>4270</v>
      </c>
      <c r="B3753" s="225">
        <v>9</v>
      </c>
      <c r="C3753" s="272" t="s">
        <v>120</v>
      </c>
      <c r="D3753" s="123">
        <v>1000</v>
      </c>
      <c r="F3753" s="125">
        <v>12</v>
      </c>
      <c r="G3753" s="126"/>
      <c r="H3753" s="35" t="str">
        <f t="shared" si="2878"/>
        <v>015</v>
      </c>
      <c r="I3753" s="36">
        <v>81221000</v>
      </c>
      <c r="J3753" s="380" t="s">
        <v>4294</v>
      </c>
      <c r="K3753" s="244" t="s">
        <v>4295</v>
      </c>
      <c r="L3753" s="128">
        <v>200</v>
      </c>
      <c r="M3753" s="129">
        <v>200</v>
      </c>
      <c r="N3753" s="130"/>
      <c r="O3753" s="131"/>
      <c r="P3753" s="131"/>
      <c r="Q3753" s="131"/>
      <c r="R3753" s="131"/>
      <c r="S3753" s="131"/>
      <c r="T3753" s="132" t="str">
        <f t="shared" ref="T3753" si="2880">IF(SUM(N3753:S3753)=U3753,"OK",SUM(N3753:S3753)-U3753)</f>
        <v>OK</v>
      </c>
      <c r="U3753" s="138"/>
      <c r="V3753" s="138"/>
      <c r="W3753" s="139"/>
      <c r="X3753" s="139"/>
      <c r="Y3753" s="132" t="str">
        <f t="shared" ref="Y3753" si="2881">IF(SUM(W3753:X3753)=Z3753,"OK",SUM(W3753:X3753)-Z3753)</f>
        <v>OK</v>
      </c>
      <c r="Z3753" s="210"/>
      <c r="AA3753" s="204"/>
      <c r="AB3753" s="202"/>
      <c r="AC3753" s="202"/>
      <c r="AD3753" s="202"/>
      <c r="AE3753" s="202"/>
      <c r="AF3753" s="202"/>
      <c r="AG3753" s="132" t="str">
        <f t="shared" ref="AG3753" si="2882">IF(SUM(AA3753:AF3753)=AH3753,"OK",SUM(AA3753:AF3753)-AH3753)</f>
        <v>OK</v>
      </c>
      <c r="AH3753" s="138"/>
      <c r="AI3753" s="138"/>
      <c r="AJ3753" s="139"/>
      <c r="AK3753" s="139"/>
      <c r="AL3753" s="132" t="str">
        <f t="shared" ref="AL3753" si="2883">IF(SUM(AJ3753:AK3753)=AM3753,"OK",SUM(AJ3753:AK3753)-AM3753)</f>
        <v>OK</v>
      </c>
      <c r="AM3753" s="140"/>
      <c r="AN3753" s="119">
        <f t="shared" ref="AN3753" si="2884">L3753+U3753+V3753+Z3753</f>
        <v>200</v>
      </c>
      <c r="AO3753" s="120">
        <f t="shared" ref="AO3753" si="2885">M3753+AH3753+AI3753+AM3753</f>
        <v>200</v>
      </c>
      <c r="AP3753" s="39">
        <f>L3753</f>
        <v>200</v>
      </c>
      <c r="AQ3753" s="141">
        <f>AN3753</f>
        <v>200</v>
      </c>
      <c r="AR3753" s="142">
        <f>AQ3753-AP3753</f>
        <v>0</v>
      </c>
      <c r="AS3753" s="143">
        <f>AR3753/AP3753</f>
        <v>0</v>
      </c>
      <c r="AT3753" s="144">
        <f>M3753</f>
        <v>200</v>
      </c>
      <c r="AU3753" s="141">
        <f>AO3753</f>
        <v>200</v>
      </c>
      <c r="AV3753" s="142">
        <f>AU3753-AT3753</f>
        <v>0</v>
      </c>
      <c r="AW3753" s="143">
        <f>AV3753/AT3753</f>
        <v>0</v>
      </c>
      <c r="AY3753" s="146" t="str">
        <f>RIGHT(LEFT(I3753,3),2)&amp;"."&amp;RIGHT(LEFT(I3753,5),2)</f>
        <v>12.21</v>
      </c>
      <c r="AZ3753" s="1526" t="b">
        <f>COUNTIF('[1]Codes SEC'!$B$2:$B$250,Ministres!AY3753)&gt;0</f>
        <v>1</v>
      </c>
    </row>
    <row r="3754" spans="1:64" ht="12.75" customHeight="1" x14ac:dyDescent="0.25">
      <c r="A3754" s="148"/>
      <c r="B3754" s="1528"/>
      <c r="C3754" s="298"/>
      <c r="D3754" s="151"/>
      <c r="E3754" s="1529"/>
      <c r="F3754" s="153"/>
      <c r="G3754" s="154"/>
      <c r="H3754" s="155"/>
      <c r="I3754" s="156"/>
      <c r="J3754" s="157"/>
      <c r="K3754" s="158" t="s">
        <v>70</v>
      </c>
      <c r="L3754" s="159">
        <f t="shared" ref="L3754:S3754" si="2886">L3750+L3752+L3753</f>
        <v>4339</v>
      </c>
      <c r="M3754" s="1530">
        <f t="shared" si="2886"/>
        <v>4339</v>
      </c>
      <c r="N3754" s="1531">
        <f t="shared" si="2886"/>
        <v>0</v>
      </c>
      <c r="O3754" s="1532">
        <f t="shared" si="2886"/>
        <v>0</v>
      </c>
      <c r="P3754" s="1532">
        <f t="shared" si="2886"/>
        <v>0</v>
      </c>
      <c r="Q3754" s="1532">
        <f t="shared" si="2886"/>
        <v>0</v>
      </c>
      <c r="R3754" s="1532">
        <f t="shared" si="2886"/>
        <v>0</v>
      </c>
      <c r="S3754" s="1532">
        <f t="shared" si="2886"/>
        <v>0</v>
      </c>
      <c r="T3754" s="1533"/>
      <c r="U3754" s="1534">
        <f>U3750+U3752+U3753</f>
        <v>0</v>
      </c>
      <c r="V3754" s="1534">
        <f>V3750+V3752+V3753</f>
        <v>0</v>
      </c>
      <c r="W3754" s="1532">
        <f>W3750+W3752+W3753</f>
        <v>0</v>
      </c>
      <c r="X3754" s="1532">
        <f>X3750+X3752+X3753</f>
        <v>0</v>
      </c>
      <c r="Y3754" s="1533"/>
      <c r="Z3754" s="1534">
        <f t="shared" ref="Z3754:AF3754" si="2887">Z3750+Z3752+Z3753</f>
        <v>0</v>
      </c>
      <c r="AA3754" s="165">
        <f t="shared" si="2887"/>
        <v>0</v>
      </c>
      <c r="AB3754" s="1532">
        <f t="shared" si="2887"/>
        <v>0</v>
      </c>
      <c r="AC3754" s="1532">
        <f t="shared" si="2887"/>
        <v>0</v>
      </c>
      <c r="AD3754" s="1532">
        <f t="shared" si="2887"/>
        <v>0</v>
      </c>
      <c r="AE3754" s="1532">
        <f t="shared" si="2887"/>
        <v>0</v>
      </c>
      <c r="AF3754" s="1532">
        <f t="shared" si="2887"/>
        <v>0</v>
      </c>
      <c r="AG3754" s="1533"/>
      <c r="AH3754" s="1534">
        <f>AH3750+AH3752+AH3753</f>
        <v>0</v>
      </c>
      <c r="AI3754" s="1534">
        <f>AI3750+AI3752+AI3753</f>
        <v>0</v>
      </c>
      <c r="AJ3754" s="1532">
        <f>AJ3750+AJ3752+AJ3753</f>
        <v>0</v>
      </c>
      <c r="AK3754" s="1532">
        <f>AK3750+AK3752+AK3753</f>
        <v>0</v>
      </c>
      <c r="AL3754" s="1533"/>
      <c r="AM3754" s="1535">
        <f t="shared" ref="AM3754:AW3754" si="2888">AM3750+AM3752+AM3753</f>
        <v>0</v>
      </c>
      <c r="AN3754" s="167">
        <f t="shared" si="2888"/>
        <v>4339</v>
      </c>
      <c r="AO3754" s="1536">
        <f t="shared" si="2888"/>
        <v>4339</v>
      </c>
      <c r="AP3754" s="169">
        <f t="shared" si="2888"/>
        <v>4339</v>
      </c>
      <c r="AQ3754" s="1537">
        <f t="shared" si="2888"/>
        <v>4339</v>
      </c>
      <c r="AR3754" s="1538">
        <f t="shared" si="2888"/>
        <v>0</v>
      </c>
      <c r="AS3754" s="1539">
        <f t="shared" si="2888"/>
        <v>0</v>
      </c>
      <c r="AT3754" s="1540">
        <f t="shared" si="2888"/>
        <v>4339</v>
      </c>
      <c r="AU3754" s="1537">
        <f t="shared" si="2888"/>
        <v>4339</v>
      </c>
      <c r="AV3754" s="1538">
        <f t="shared" si="2888"/>
        <v>0</v>
      </c>
      <c r="AW3754" s="1539">
        <f t="shared" si="2888"/>
        <v>0</v>
      </c>
      <c r="AY3754" s="146"/>
      <c r="AZ3754" s="1526"/>
    </row>
    <row r="3755" spans="1:64" ht="12.75" customHeight="1" x14ac:dyDescent="0.25">
      <c r="A3755" s="15"/>
      <c r="C3755" s="272"/>
      <c r="D3755" s="123"/>
      <c r="F3755" s="125"/>
      <c r="G3755" s="126"/>
      <c r="H3755" s="35"/>
      <c r="I3755" s="36"/>
      <c r="J3755" s="37"/>
      <c r="K3755" s="240"/>
      <c r="L3755" s="199"/>
      <c r="M3755" s="200"/>
      <c r="N3755" s="201"/>
      <c r="O3755" s="202"/>
      <c r="P3755" s="202"/>
      <c r="Q3755" s="202"/>
      <c r="R3755" s="202"/>
      <c r="S3755" s="202"/>
      <c r="T3755" s="224"/>
      <c r="U3755" s="138"/>
      <c r="V3755" s="138"/>
      <c r="W3755" s="139"/>
      <c r="X3755" s="139"/>
      <c r="Y3755" s="224"/>
      <c r="Z3755" s="210"/>
      <c r="AA3755" s="204"/>
      <c r="AB3755" s="202"/>
      <c r="AC3755" s="202"/>
      <c r="AD3755" s="202"/>
      <c r="AE3755" s="202"/>
      <c r="AF3755" s="202"/>
      <c r="AG3755" s="224"/>
      <c r="AH3755" s="138"/>
      <c r="AI3755" s="138"/>
      <c r="AJ3755" s="139"/>
      <c r="AK3755" s="139"/>
      <c r="AL3755" s="224"/>
      <c r="AM3755" s="140"/>
      <c r="AN3755" s="211"/>
      <c r="AO3755" s="212"/>
      <c r="AP3755" s="39"/>
      <c r="AQ3755" s="141"/>
      <c r="AR3755" s="141"/>
      <c r="AS3755" s="143"/>
      <c r="AU3755" s="141"/>
      <c r="AV3755" s="141"/>
      <c r="AW3755" s="143"/>
      <c r="AY3755" s="146"/>
      <c r="AZ3755" s="1526"/>
    </row>
    <row r="3756" spans="1:64" ht="12.75" customHeight="1" x14ac:dyDescent="0.25">
      <c r="A3756" s="15"/>
      <c r="C3756" s="272"/>
      <c r="D3756" s="123"/>
      <c r="F3756" s="125"/>
      <c r="G3756" s="126"/>
      <c r="H3756" s="35"/>
      <c r="I3756" s="36"/>
      <c r="J3756" s="37"/>
      <c r="K3756" s="243" t="s">
        <v>109</v>
      </c>
      <c r="L3756" s="199"/>
      <c r="M3756" s="200"/>
      <c r="N3756" s="201"/>
      <c r="O3756" s="202"/>
      <c r="P3756" s="202"/>
      <c r="Q3756" s="202"/>
      <c r="R3756" s="202"/>
      <c r="S3756" s="202"/>
      <c r="T3756" s="224"/>
      <c r="U3756" s="138"/>
      <c r="V3756" s="138"/>
      <c r="W3756" s="139"/>
      <c r="X3756" s="139"/>
      <c r="Y3756" s="224"/>
      <c r="Z3756" s="210"/>
      <c r="AA3756" s="204"/>
      <c r="AB3756" s="202"/>
      <c r="AC3756" s="202"/>
      <c r="AD3756" s="202"/>
      <c r="AE3756" s="202"/>
      <c r="AF3756" s="202"/>
      <c r="AG3756" s="224"/>
      <c r="AH3756" s="138"/>
      <c r="AI3756" s="138"/>
      <c r="AJ3756" s="139"/>
      <c r="AK3756" s="139"/>
      <c r="AL3756" s="224"/>
      <c r="AM3756" s="140"/>
      <c r="AN3756" s="211"/>
      <c r="AO3756" s="212"/>
      <c r="AP3756" s="39"/>
      <c r="AQ3756" s="141"/>
      <c r="AR3756" s="141"/>
      <c r="AS3756" s="143"/>
      <c r="AU3756" s="141"/>
      <c r="AV3756" s="141"/>
      <c r="AW3756" s="143"/>
      <c r="AY3756" s="146"/>
      <c r="AZ3756" s="1526"/>
    </row>
    <row r="3757" spans="1:64" ht="12.75" customHeight="1" x14ac:dyDescent="0.25">
      <c r="A3757" s="15"/>
      <c r="C3757" s="272"/>
      <c r="D3757" s="123"/>
      <c r="F3757" s="125"/>
      <c r="G3757" s="126"/>
      <c r="H3757" s="35"/>
      <c r="I3757" s="36"/>
      <c r="J3757" s="37"/>
      <c r="K3757" s="244"/>
      <c r="L3757" s="199"/>
      <c r="M3757" s="200"/>
      <c r="N3757" s="201"/>
      <c r="O3757" s="202"/>
      <c r="P3757" s="202"/>
      <c r="Q3757" s="202"/>
      <c r="R3757" s="202"/>
      <c r="S3757" s="202"/>
      <c r="T3757" s="224"/>
      <c r="U3757" s="138"/>
      <c r="V3757" s="138"/>
      <c r="W3757" s="139"/>
      <c r="X3757" s="139"/>
      <c r="Y3757" s="224"/>
      <c r="Z3757" s="210"/>
      <c r="AA3757" s="204"/>
      <c r="AB3757" s="202"/>
      <c r="AC3757" s="202"/>
      <c r="AD3757" s="202"/>
      <c r="AE3757" s="202"/>
      <c r="AF3757" s="202"/>
      <c r="AG3757" s="224"/>
      <c r="AH3757" s="138"/>
      <c r="AI3757" s="138"/>
      <c r="AJ3757" s="139"/>
      <c r="AK3757" s="139"/>
      <c r="AL3757" s="224"/>
      <c r="AM3757" s="140"/>
      <c r="AN3757" s="211"/>
      <c r="AO3757" s="212"/>
      <c r="AP3757" s="39"/>
      <c r="AQ3757" s="141"/>
      <c r="AR3757" s="141"/>
      <c r="AS3757" s="143"/>
      <c r="AU3757" s="141"/>
      <c r="AV3757" s="141"/>
      <c r="AW3757" s="143"/>
      <c r="AY3757" s="146"/>
      <c r="AZ3757" s="1526"/>
    </row>
    <row r="3758" spans="1:64" ht="35.1" customHeight="1" x14ac:dyDescent="0.25">
      <c r="A3758" s="15" t="s">
        <v>4270</v>
      </c>
      <c r="B3758" s="225">
        <v>9</v>
      </c>
      <c r="C3758" s="272" t="s">
        <v>120</v>
      </c>
      <c r="D3758" s="123">
        <v>1000</v>
      </c>
      <c r="F3758" s="125">
        <v>17</v>
      </c>
      <c r="G3758" s="126"/>
      <c r="H3758" s="35" t="str">
        <f t="shared" si="2878"/>
        <v>015</v>
      </c>
      <c r="I3758" s="36" t="s">
        <v>113</v>
      </c>
      <c r="J3758" s="37" t="s">
        <v>4296</v>
      </c>
      <c r="K3758" s="244" t="s">
        <v>4297</v>
      </c>
      <c r="L3758" s="128">
        <v>150</v>
      </c>
      <c r="M3758" s="129">
        <v>150</v>
      </c>
      <c r="N3758" s="562"/>
      <c r="O3758" s="563"/>
      <c r="P3758" s="563"/>
      <c r="Q3758" s="563"/>
      <c r="R3758" s="563"/>
      <c r="S3758" s="563"/>
      <c r="T3758" s="132" t="str">
        <f>IF(SUM(N3758:S3758)=U3758,"OK",SUM(N3758:S3758)-U3758)</f>
        <v>OK</v>
      </c>
      <c r="U3758" s="138"/>
      <c r="V3758" s="138"/>
      <c r="W3758" s="139"/>
      <c r="X3758" s="139"/>
      <c r="Y3758" s="132" t="str">
        <f>IF(SUM(W3758:X3758)=Z3758,"OK",SUM(W3758:X3758)-Z3758)</f>
        <v>OK</v>
      </c>
      <c r="Z3758" s="210"/>
      <c r="AA3758" s="204"/>
      <c r="AB3758" s="202"/>
      <c r="AC3758" s="202"/>
      <c r="AD3758" s="202"/>
      <c r="AE3758" s="202"/>
      <c r="AF3758" s="202"/>
      <c r="AG3758" s="132" t="str">
        <f>IF(SUM(AA3758:AF3758)=AH3758,"OK",SUM(AA3758:AF3758)-AH3758)</f>
        <v>OK</v>
      </c>
      <c r="AH3758" s="138"/>
      <c r="AI3758" s="138"/>
      <c r="AJ3758" s="139"/>
      <c r="AK3758" s="139"/>
      <c r="AL3758" s="132" t="str">
        <f>IF(SUM(AJ3758:AK3758)=AM3758,"OK",SUM(AJ3758:AK3758)-AM3758)</f>
        <v>OK</v>
      </c>
      <c r="AM3758" s="140"/>
      <c r="AN3758" s="119">
        <f>L3758+U3758+V3758+Z3758</f>
        <v>150</v>
      </c>
      <c r="AO3758" s="120">
        <f>M3758+AH3758+AI3758+AM3758</f>
        <v>150</v>
      </c>
      <c r="AP3758" s="39">
        <f>L3758</f>
        <v>150</v>
      </c>
      <c r="AQ3758" s="141">
        <f>AN3758</f>
        <v>150</v>
      </c>
      <c r="AR3758" s="142">
        <f>AQ3758-AP3758</f>
        <v>0</v>
      </c>
      <c r="AS3758" s="143">
        <f>AR3758/AP3758</f>
        <v>0</v>
      </c>
      <c r="AT3758" s="144">
        <f>M3758</f>
        <v>150</v>
      </c>
      <c r="AU3758" s="141">
        <f>AO3758</f>
        <v>150</v>
      </c>
      <c r="AV3758" s="142">
        <f>AU3758-AT3758</f>
        <v>0</v>
      </c>
      <c r="AW3758" s="143">
        <f>AV3758/AT3758</f>
        <v>0</v>
      </c>
      <c r="AY3758" s="146" t="str">
        <f>RIGHT(LEFT(I3758,3),2)&amp;"."&amp;RIGHT(LEFT(I3758,5),2)</f>
        <v>74.22</v>
      </c>
      <c r="AZ3758" s="1526" t="b">
        <f>COUNTIF('[1]Codes SEC'!$B$2:$B$250,Ministres!AY3758)&gt;0</f>
        <v>1</v>
      </c>
    </row>
    <row r="3759" spans="1:64" ht="12.75" customHeight="1" x14ac:dyDescent="0.25">
      <c r="A3759" s="148"/>
      <c r="B3759" s="1528"/>
      <c r="C3759" s="298"/>
      <c r="D3759" s="151"/>
      <c r="E3759" s="1529"/>
      <c r="F3759" s="153"/>
      <c r="G3759" s="154"/>
      <c r="H3759" s="155"/>
      <c r="I3759" s="156"/>
      <c r="J3759" s="157"/>
      <c r="K3759" s="158" t="s">
        <v>116</v>
      </c>
      <c r="L3759" s="159">
        <f t="shared" ref="L3759:S3759" si="2889">L3758</f>
        <v>150</v>
      </c>
      <c r="M3759" s="1541">
        <f t="shared" si="2889"/>
        <v>150</v>
      </c>
      <c r="N3759" s="1531">
        <f t="shared" si="2889"/>
        <v>0</v>
      </c>
      <c r="O3759" s="1532">
        <f t="shared" si="2889"/>
        <v>0</v>
      </c>
      <c r="P3759" s="1532">
        <f t="shared" si="2889"/>
        <v>0</v>
      </c>
      <c r="Q3759" s="1532">
        <f t="shared" si="2889"/>
        <v>0</v>
      </c>
      <c r="R3759" s="1532">
        <f t="shared" si="2889"/>
        <v>0</v>
      </c>
      <c r="S3759" s="1532">
        <f t="shared" si="2889"/>
        <v>0</v>
      </c>
      <c r="T3759" s="1533"/>
      <c r="U3759" s="1534">
        <f>U3758</f>
        <v>0</v>
      </c>
      <c r="V3759" s="1534">
        <f>V3758</f>
        <v>0</v>
      </c>
      <c r="W3759" s="1532">
        <f>W3758</f>
        <v>0</v>
      </c>
      <c r="X3759" s="1532">
        <f>X3758</f>
        <v>0</v>
      </c>
      <c r="Y3759" s="1533"/>
      <c r="Z3759" s="1534">
        <f t="shared" ref="Z3759:AF3759" si="2890">Z3758</f>
        <v>0</v>
      </c>
      <c r="AA3759" s="165">
        <f t="shared" si="2890"/>
        <v>0</v>
      </c>
      <c r="AB3759" s="1532">
        <f t="shared" si="2890"/>
        <v>0</v>
      </c>
      <c r="AC3759" s="1532">
        <f t="shared" si="2890"/>
        <v>0</v>
      </c>
      <c r="AD3759" s="1532">
        <f t="shared" si="2890"/>
        <v>0</v>
      </c>
      <c r="AE3759" s="1532">
        <f t="shared" si="2890"/>
        <v>0</v>
      </c>
      <c r="AF3759" s="1532">
        <f t="shared" si="2890"/>
        <v>0</v>
      </c>
      <c r="AG3759" s="1533"/>
      <c r="AH3759" s="1534">
        <f>AH3758</f>
        <v>0</v>
      </c>
      <c r="AI3759" s="1534">
        <f>AI3758</f>
        <v>0</v>
      </c>
      <c r="AJ3759" s="1532">
        <f>AJ3758</f>
        <v>0</v>
      </c>
      <c r="AK3759" s="1532">
        <f>AK3758</f>
        <v>0</v>
      </c>
      <c r="AL3759" s="1533"/>
      <c r="AM3759" s="1535">
        <f t="shared" ref="AM3759:AW3759" si="2891">AM3758</f>
        <v>0</v>
      </c>
      <c r="AN3759" s="167">
        <f>AN3758</f>
        <v>150</v>
      </c>
      <c r="AO3759" s="1536">
        <f t="shared" si="2891"/>
        <v>150</v>
      </c>
      <c r="AP3759" s="169">
        <f t="shared" si="2891"/>
        <v>150</v>
      </c>
      <c r="AQ3759" s="1537">
        <f t="shared" si="2891"/>
        <v>150</v>
      </c>
      <c r="AR3759" s="1538">
        <f t="shared" si="2891"/>
        <v>0</v>
      </c>
      <c r="AS3759" s="1539">
        <f t="shared" si="2891"/>
        <v>0</v>
      </c>
      <c r="AT3759" s="1540">
        <f t="shared" si="2891"/>
        <v>150</v>
      </c>
      <c r="AU3759" s="1537">
        <f t="shared" si="2891"/>
        <v>150</v>
      </c>
      <c r="AV3759" s="1538">
        <f t="shared" si="2891"/>
        <v>0</v>
      </c>
      <c r="AW3759" s="1539">
        <f t="shared" si="2891"/>
        <v>0</v>
      </c>
      <c r="AY3759" s="146"/>
      <c r="AZ3759" s="1526"/>
    </row>
    <row r="3760" spans="1:64" ht="12.75" customHeight="1" x14ac:dyDescent="0.25">
      <c r="A3760" s="174"/>
      <c r="B3760" s="175"/>
      <c r="C3760" s="176"/>
      <c r="D3760" s="177"/>
      <c r="E3760" s="178"/>
      <c r="F3760" s="177"/>
      <c r="G3760" s="179"/>
      <c r="H3760" s="180"/>
      <c r="I3760" s="181"/>
      <c r="J3760" s="182"/>
      <c r="K3760" s="183" t="s">
        <v>4298</v>
      </c>
      <c r="L3760" s="184">
        <f t="shared" ref="L3760:S3760" si="2892">L3759+L3754</f>
        <v>4489</v>
      </c>
      <c r="M3760" s="185">
        <f t="shared" si="2892"/>
        <v>4489</v>
      </c>
      <c r="N3760" s="186">
        <f t="shared" si="2892"/>
        <v>0</v>
      </c>
      <c r="O3760" s="187">
        <f t="shared" si="2892"/>
        <v>0</v>
      </c>
      <c r="P3760" s="187">
        <f t="shared" si="2892"/>
        <v>0</v>
      </c>
      <c r="Q3760" s="187">
        <f t="shared" si="2892"/>
        <v>0</v>
      </c>
      <c r="R3760" s="187">
        <f t="shared" si="2892"/>
        <v>0</v>
      </c>
      <c r="S3760" s="187">
        <f t="shared" si="2892"/>
        <v>0</v>
      </c>
      <c r="T3760" s="188"/>
      <c r="U3760" s="187">
        <f>U3759+U3754</f>
        <v>0</v>
      </c>
      <c r="V3760" s="187">
        <f>V3759+V3754</f>
        <v>0</v>
      </c>
      <c r="W3760" s="187">
        <f>W3759+W3754</f>
        <v>0</v>
      </c>
      <c r="X3760" s="187">
        <f>X3759+X3754</f>
        <v>0</v>
      </c>
      <c r="Y3760" s="188"/>
      <c r="Z3760" s="187">
        <f t="shared" ref="Z3760:AF3760" si="2893">Z3759+Z3754</f>
        <v>0</v>
      </c>
      <c r="AA3760" s="189">
        <f t="shared" si="2893"/>
        <v>0</v>
      </c>
      <c r="AB3760" s="187">
        <f t="shared" si="2893"/>
        <v>0</v>
      </c>
      <c r="AC3760" s="187">
        <f t="shared" si="2893"/>
        <v>0</v>
      </c>
      <c r="AD3760" s="187">
        <f t="shared" si="2893"/>
        <v>0</v>
      </c>
      <c r="AE3760" s="187">
        <f t="shared" si="2893"/>
        <v>0</v>
      </c>
      <c r="AF3760" s="187">
        <f t="shared" si="2893"/>
        <v>0</v>
      </c>
      <c r="AG3760" s="188"/>
      <c r="AH3760" s="187">
        <f>AH3759+AH3754</f>
        <v>0</v>
      </c>
      <c r="AI3760" s="187">
        <f>AI3759+AI3754</f>
        <v>0</v>
      </c>
      <c r="AJ3760" s="187">
        <f>AJ3759+AJ3754</f>
        <v>0</v>
      </c>
      <c r="AK3760" s="187">
        <f>AK3759+AK3754</f>
        <v>0</v>
      </c>
      <c r="AL3760" s="188"/>
      <c r="AM3760" s="190">
        <f t="shared" ref="AM3760:AW3760" si="2894">AM3759+AM3754</f>
        <v>0</v>
      </c>
      <c r="AN3760" s="191">
        <f>AN3759+AN3754</f>
        <v>4489</v>
      </c>
      <c r="AO3760" s="190">
        <f t="shared" si="2894"/>
        <v>4489</v>
      </c>
      <c r="AP3760" s="184">
        <f t="shared" si="2894"/>
        <v>4489</v>
      </c>
      <c r="AQ3760" s="192">
        <f t="shared" si="2894"/>
        <v>4489</v>
      </c>
      <c r="AR3760" s="193">
        <f t="shared" si="2894"/>
        <v>0</v>
      </c>
      <c r="AS3760" s="194">
        <f t="shared" si="2894"/>
        <v>0</v>
      </c>
      <c r="AT3760" s="195">
        <f t="shared" si="2894"/>
        <v>4489</v>
      </c>
      <c r="AU3760" s="192">
        <f t="shared" si="2894"/>
        <v>4489</v>
      </c>
      <c r="AV3760" s="193">
        <f t="shared" si="2894"/>
        <v>0</v>
      </c>
      <c r="AW3760" s="194">
        <f t="shared" si="2894"/>
        <v>0</v>
      </c>
      <c r="AY3760" s="146"/>
      <c r="AZ3760" s="1526"/>
    </row>
    <row r="3761" spans="1:64" s="1527" customFormat="1" ht="12.75" customHeight="1" x14ac:dyDescent="0.25">
      <c r="A3761" s="15"/>
      <c r="B3761" s="121"/>
      <c r="C3761" s="122"/>
      <c r="D3761" s="123"/>
      <c r="E3761" s="124"/>
      <c r="F3761" s="125"/>
      <c r="G3761" s="34"/>
      <c r="H3761" s="35"/>
      <c r="I3761" s="36"/>
      <c r="J3761" s="37"/>
      <c r="K3761" s="198" t="s">
        <v>72</v>
      </c>
      <c r="L3761" s="199">
        <f t="shared" ref="L3761:S3761" si="2895">L3750</f>
        <v>3239</v>
      </c>
      <c r="M3761" s="200">
        <f t="shared" si="2895"/>
        <v>3239</v>
      </c>
      <c r="N3761" s="201">
        <f t="shared" si="2895"/>
        <v>0</v>
      </c>
      <c r="O3761" s="202">
        <f t="shared" si="2895"/>
        <v>0</v>
      </c>
      <c r="P3761" s="202">
        <f t="shared" si="2895"/>
        <v>0</v>
      </c>
      <c r="Q3761" s="202">
        <f t="shared" si="2895"/>
        <v>0</v>
      </c>
      <c r="R3761" s="202">
        <f t="shared" si="2895"/>
        <v>0</v>
      </c>
      <c r="S3761" s="202">
        <f t="shared" si="2895"/>
        <v>0</v>
      </c>
      <c r="T3761" s="203"/>
      <c r="U3761" s="135">
        <f>U3750</f>
        <v>0</v>
      </c>
      <c r="V3761" s="135">
        <f>V3750</f>
        <v>0</v>
      </c>
      <c r="W3761" s="202">
        <f>W3750</f>
        <v>0</v>
      </c>
      <c r="X3761" s="202">
        <f>X3750</f>
        <v>0</v>
      </c>
      <c r="Y3761" s="203"/>
      <c r="Z3761" s="135">
        <f t="shared" ref="Z3761:AF3761" si="2896">Z3750</f>
        <v>0</v>
      </c>
      <c r="AA3761" s="204">
        <f t="shared" si="2896"/>
        <v>0</v>
      </c>
      <c r="AB3761" s="202">
        <f t="shared" si="2896"/>
        <v>0</v>
      </c>
      <c r="AC3761" s="202">
        <f t="shared" si="2896"/>
        <v>0</v>
      </c>
      <c r="AD3761" s="202">
        <f t="shared" si="2896"/>
        <v>0</v>
      </c>
      <c r="AE3761" s="202">
        <f t="shared" si="2896"/>
        <v>0</v>
      </c>
      <c r="AF3761" s="202">
        <f t="shared" si="2896"/>
        <v>0</v>
      </c>
      <c r="AG3761" s="203"/>
      <c r="AH3761" s="135">
        <f>AH3750</f>
        <v>0</v>
      </c>
      <c r="AI3761" s="135">
        <f>AI3750</f>
        <v>0</v>
      </c>
      <c r="AJ3761" s="202">
        <f>AJ3750</f>
        <v>0</v>
      </c>
      <c r="AK3761" s="202">
        <f>AK3750</f>
        <v>0</v>
      </c>
      <c r="AL3761" s="203"/>
      <c r="AM3761" s="205">
        <f t="shared" ref="AM3761:AW3761" si="2897">AM3750</f>
        <v>0</v>
      </c>
      <c r="AN3761" s="119">
        <f t="shared" si="2897"/>
        <v>3239</v>
      </c>
      <c r="AO3761" s="120">
        <f t="shared" si="2897"/>
        <v>3239</v>
      </c>
      <c r="AP3761" s="39">
        <f t="shared" si="2897"/>
        <v>3239</v>
      </c>
      <c r="AQ3761" s="141">
        <f t="shared" si="2897"/>
        <v>3239</v>
      </c>
      <c r="AR3761" s="141">
        <f t="shared" si="2897"/>
        <v>0</v>
      </c>
      <c r="AS3761" s="143">
        <f t="shared" si="2897"/>
        <v>0</v>
      </c>
      <c r="AT3761" s="144">
        <f t="shared" si="2897"/>
        <v>3239</v>
      </c>
      <c r="AU3761" s="141">
        <f t="shared" si="2897"/>
        <v>3239</v>
      </c>
      <c r="AV3761" s="141">
        <f t="shared" si="2897"/>
        <v>0</v>
      </c>
      <c r="AW3761" s="143">
        <f t="shared" si="2897"/>
        <v>0</v>
      </c>
      <c r="AX3761"/>
      <c r="AY3761" s="146"/>
      <c r="AZ3761" s="1526"/>
      <c r="BA3761"/>
      <c r="BB3761"/>
      <c r="BC3761"/>
      <c r="BD3761"/>
      <c r="BE3761"/>
      <c r="BF3761"/>
      <c r="BG3761"/>
      <c r="BH3761"/>
      <c r="BI3761"/>
      <c r="BJ3761"/>
      <c r="BK3761"/>
      <c r="BL3761"/>
    </row>
    <row r="3762" spans="1:64" ht="12.75" customHeight="1" x14ac:dyDescent="0.25">
      <c r="A3762" s="15"/>
      <c r="C3762" s="272"/>
      <c r="D3762" s="123"/>
      <c r="F3762" s="125"/>
      <c r="G3762" s="126"/>
      <c r="H3762" s="35"/>
      <c r="I3762" s="36"/>
      <c r="J3762" s="37"/>
      <c r="K3762" s="198" t="s">
        <v>73</v>
      </c>
      <c r="L3762" s="199">
        <v>0</v>
      </c>
      <c r="M3762" s="200">
        <v>0</v>
      </c>
      <c r="N3762" s="201">
        <v>0</v>
      </c>
      <c r="O3762" s="202">
        <v>0</v>
      </c>
      <c r="P3762" s="202">
        <v>0</v>
      </c>
      <c r="Q3762" s="202">
        <v>0</v>
      </c>
      <c r="R3762" s="202">
        <v>0</v>
      </c>
      <c r="S3762" s="202">
        <v>0</v>
      </c>
      <c r="T3762" s="203"/>
      <c r="U3762" s="135">
        <v>0</v>
      </c>
      <c r="V3762" s="135">
        <v>0</v>
      </c>
      <c r="W3762" s="202">
        <v>0</v>
      </c>
      <c r="X3762" s="202">
        <v>0</v>
      </c>
      <c r="Y3762" s="203"/>
      <c r="Z3762" s="135">
        <v>0</v>
      </c>
      <c r="AA3762" s="204">
        <v>0</v>
      </c>
      <c r="AB3762" s="202">
        <v>0</v>
      </c>
      <c r="AC3762" s="202">
        <v>0</v>
      </c>
      <c r="AD3762" s="202">
        <v>0</v>
      </c>
      <c r="AE3762" s="202">
        <v>0</v>
      </c>
      <c r="AF3762" s="202">
        <v>0</v>
      </c>
      <c r="AG3762" s="203"/>
      <c r="AH3762" s="135">
        <v>0</v>
      </c>
      <c r="AI3762" s="135">
        <v>0</v>
      </c>
      <c r="AJ3762" s="202">
        <v>0</v>
      </c>
      <c r="AK3762" s="202">
        <v>0</v>
      </c>
      <c r="AL3762" s="203"/>
      <c r="AM3762" s="205">
        <v>0</v>
      </c>
      <c r="AN3762" s="119">
        <v>0</v>
      </c>
      <c r="AO3762" s="120">
        <v>0</v>
      </c>
      <c r="AP3762" s="39">
        <v>0</v>
      </c>
      <c r="AQ3762" s="141">
        <v>0</v>
      </c>
      <c r="AR3762" s="141">
        <v>0</v>
      </c>
      <c r="AS3762" s="143">
        <v>0</v>
      </c>
      <c r="AT3762" s="144">
        <v>0</v>
      </c>
      <c r="AU3762" s="141">
        <v>0</v>
      </c>
      <c r="AV3762" s="141">
        <v>0</v>
      </c>
      <c r="AW3762" s="143">
        <v>0</v>
      </c>
      <c r="AY3762" s="146"/>
      <c r="AZ3762" s="1526"/>
    </row>
    <row r="3763" spans="1:64" ht="12.75" customHeight="1" x14ac:dyDescent="0.25">
      <c r="A3763" s="15"/>
      <c r="C3763" s="272"/>
      <c r="D3763" s="123"/>
      <c r="F3763" s="125"/>
      <c r="G3763" s="126"/>
      <c r="H3763" s="35"/>
      <c r="I3763" s="36"/>
      <c r="J3763" s="37"/>
      <c r="K3763" s="198" t="s">
        <v>74</v>
      </c>
      <c r="L3763" s="199">
        <v>0</v>
      </c>
      <c r="M3763" s="200">
        <v>0</v>
      </c>
      <c r="N3763" s="201">
        <v>0</v>
      </c>
      <c r="O3763" s="202">
        <v>0</v>
      </c>
      <c r="P3763" s="202">
        <v>0</v>
      </c>
      <c r="Q3763" s="202">
        <v>0</v>
      </c>
      <c r="R3763" s="202">
        <v>0</v>
      </c>
      <c r="S3763" s="202">
        <v>0</v>
      </c>
      <c r="T3763" s="203"/>
      <c r="U3763" s="135">
        <v>0</v>
      </c>
      <c r="V3763" s="135">
        <v>0</v>
      </c>
      <c r="W3763" s="202">
        <v>0</v>
      </c>
      <c r="X3763" s="202">
        <v>0</v>
      </c>
      <c r="Y3763" s="203"/>
      <c r="Z3763" s="135">
        <v>0</v>
      </c>
      <c r="AA3763" s="204">
        <v>0</v>
      </c>
      <c r="AB3763" s="202">
        <v>0</v>
      </c>
      <c r="AC3763" s="202">
        <v>0</v>
      </c>
      <c r="AD3763" s="202">
        <v>0</v>
      </c>
      <c r="AE3763" s="202">
        <v>0</v>
      </c>
      <c r="AF3763" s="202">
        <v>0</v>
      </c>
      <c r="AG3763" s="203"/>
      <c r="AH3763" s="135">
        <v>0</v>
      </c>
      <c r="AI3763" s="135">
        <v>0</v>
      </c>
      <c r="AJ3763" s="202">
        <v>0</v>
      </c>
      <c r="AK3763" s="202">
        <v>0</v>
      </c>
      <c r="AL3763" s="203"/>
      <c r="AM3763" s="205">
        <v>0</v>
      </c>
      <c r="AN3763" s="119">
        <v>0</v>
      </c>
      <c r="AO3763" s="120">
        <v>0</v>
      </c>
      <c r="AP3763" s="39">
        <v>0</v>
      </c>
      <c r="AQ3763" s="141">
        <v>0</v>
      </c>
      <c r="AR3763" s="141">
        <v>0</v>
      </c>
      <c r="AS3763" s="143">
        <v>0</v>
      </c>
      <c r="AT3763" s="144">
        <v>0</v>
      </c>
      <c r="AU3763" s="141">
        <v>0</v>
      </c>
      <c r="AV3763" s="141">
        <v>0</v>
      </c>
      <c r="AW3763" s="143">
        <v>0</v>
      </c>
      <c r="AX3763" s="12"/>
      <c r="AY3763" s="146"/>
      <c r="AZ3763" s="1526"/>
    </row>
    <row r="3764" spans="1:64" ht="12.75" customHeight="1" x14ac:dyDescent="0.25">
      <c r="A3764" s="15"/>
      <c r="C3764" s="272"/>
      <c r="D3764" s="123"/>
      <c r="F3764" s="125"/>
      <c r="G3764" s="126"/>
      <c r="H3764" s="35"/>
      <c r="I3764" s="36"/>
      <c r="J3764" s="37"/>
      <c r="K3764" s="198" t="s">
        <v>75</v>
      </c>
      <c r="L3764" s="199">
        <v>0</v>
      </c>
      <c r="M3764" s="200">
        <v>0</v>
      </c>
      <c r="N3764" s="201">
        <v>0</v>
      </c>
      <c r="O3764" s="202">
        <v>0</v>
      </c>
      <c r="P3764" s="202">
        <v>0</v>
      </c>
      <c r="Q3764" s="202">
        <v>0</v>
      </c>
      <c r="R3764" s="202">
        <v>0</v>
      </c>
      <c r="S3764" s="202">
        <v>0</v>
      </c>
      <c r="T3764" s="203"/>
      <c r="U3764" s="135">
        <v>0</v>
      </c>
      <c r="V3764" s="135">
        <v>0</v>
      </c>
      <c r="W3764" s="202">
        <v>0</v>
      </c>
      <c r="X3764" s="202">
        <v>0</v>
      </c>
      <c r="Y3764" s="203"/>
      <c r="Z3764" s="135">
        <v>0</v>
      </c>
      <c r="AA3764" s="204">
        <v>0</v>
      </c>
      <c r="AB3764" s="202">
        <v>0</v>
      </c>
      <c r="AC3764" s="202">
        <v>0</v>
      </c>
      <c r="AD3764" s="202">
        <v>0</v>
      </c>
      <c r="AE3764" s="202">
        <v>0</v>
      </c>
      <c r="AF3764" s="202">
        <v>0</v>
      </c>
      <c r="AG3764" s="203"/>
      <c r="AH3764" s="135">
        <v>0</v>
      </c>
      <c r="AI3764" s="135">
        <v>0</v>
      </c>
      <c r="AJ3764" s="202">
        <v>0</v>
      </c>
      <c r="AK3764" s="202">
        <v>0</v>
      </c>
      <c r="AL3764" s="203"/>
      <c r="AM3764" s="205">
        <v>0</v>
      </c>
      <c r="AN3764" s="119">
        <v>0</v>
      </c>
      <c r="AO3764" s="120">
        <v>0</v>
      </c>
      <c r="AP3764" s="39">
        <v>0</v>
      </c>
      <c r="AQ3764" s="141">
        <v>0</v>
      </c>
      <c r="AR3764" s="141">
        <v>0</v>
      </c>
      <c r="AS3764" s="143">
        <v>0</v>
      </c>
      <c r="AT3764" s="144">
        <v>0</v>
      </c>
      <c r="AU3764" s="141">
        <v>0</v>
      </c>
      <c r="AV3764" s="141">
        <v>0</v>
      </c>
      <c r="AW3764" s="143">
        <v>0</v>
      </c>
      <c r="AY3764" s="146"/>
      <c r="AZ3764" s="1526"/>
    </row>
    <row r="3765" spans="1:64" ht="12.75" customHeight="1" x14ac:dyDescent="0.25">
      <c r="A3765" s="15"/>
      <c r="C3765" s="272"/>
      <c r="D3765" s="123"/>
      <c r="F3765" s="125"/>
      <c r="G3765" s="126"/>
      <c r="H3765" s="35"/>
      <c r="I3765" s="36"/>
      <c r="J3765" s="37"/>
      <c r="K3765" s="206" t="s">
        <v>76</v>
      </c>
      <c r="L3765" s="199">
        <v>0</v>
      </c>
      <c r="M3765" s="200">
        <v>0</v>
      </c>
      <c r="N3765" s="201">
        <v>0</v>
      </c>
      <c r="O3765" s="202">
        <v>0</v>
      </c>
      <c r="P3765" s="202">
        <v>0</v>
      </c>
      <c r="Q3765" s="202">
        <v>0</v>
      </c>
      <c r="R3765" s="202">
        <v>0</v>
      </c>
      <c r="S3765" s="202">
        <v>0</v>
      </c>
      <c r="T3765" s="203"/>
      <c r="U3765" s="135">
        <v>0</v>
      </c>
      <c r="V3765" s="135">
        <v>0</v>
      </c>
      <c r="W3765" s="202">
        <v>0</v>
      </c>
      <c r="X3765" s="202">
        <v>0</v>
      </c>
      <c r="Y3765" s="203"/>
      <c r="Z3765" s="135">
        <v>0</v>
      </c>
      <c r="AA3765" s="204">
        <v>0</v>
      </c>
      <c r="AB3765" s="202">
        <v>0</v>
      </c>
      <c r="AC3765" s="202">
        <v>0</v>
      </c>
      <c r="AD3765" s="202">
        <v>0</v>
      </c>
      <c r="AE3765" s="202">
        <v>0</v>
      </c>
      <c r="AF3765" s="202">
        <v>0</v>
      </c>
      <c r="AG3765" s="203"/>
      <c r="AH3765" s="135">
        <v>0</v>
      </c>
      <c r="AI3765" s="135">
        <v>0</v>
      </c>
      <c r="AJ3765" s="202">
        <v>0</v>
      </c>
      <c r="AK3765" s="202">
        <v>0</v>
      </c>
      <c r="AL3765" s="203"/>
      <c r="AM3765" s="205">
        <v>0</v>
      </c>
      <c r="AN3765" s="119">
        <v>0</v>
      </c>
      <c r="AO3765" s="120">
        <v>0</v>
      </c>
      <c r="AP3765" s="39">
        <v>0</v>
      </c>
      <c r="AQ3765" s="141">
        <v>0</v>
      </c>
      <c r="AR3765" s="141">
        <v>0</v>
      </c>
      <c r="AS3765" s="143">
        <v>0</v>
      </c>
      <c r="AT3765" s="144">
        <v>0</v>
      </c>
      <c r="AU3765" s="141">
        <v>0</v>
      </c>
      <c r="AV3765" s="141">
        <v>0</v>
      </c>
      <c r="AW3765" s="143">
        <v>0</v>
      </c>
      <c r="AY3765" s="146"/>
      <c r="AZ3765" s="1526"/>
    </row>
    <row r="3766" spans="1:64" ht="12.75" customHeight="1" x14ac:dyDescent="0.25">
      <c r="A3766" s="15"/>
      <c r="C3766" s="272"/>
      <c r="D3766" s="123"/>
      <c r="F3766" s="125"/>
      <c r="G3766" s="126"/>
      <c r="H3766" s="35"/>
      <c r="I3766" s="36"/>
      <c r="J3766" s="37"/>
      <c r="K3766" s="206"/>
      <c r="L3766" s="199"/>
      <c r="M3766" s="200"/>
      <c r="N3766" s="201"/>
      <c r="O3766" s="202"/>
      <c r="P3766" s="202"/>
      <c r="Q3766" s="202"/>
      <c r="R3766" s="202"/>
      <c r="S3766" s="202"/>
      <c r="T3766" s="224"/>
      <c r="U3766" s="133"/>
      <c r="V3766" s="133"/>
      <c r="W3766" s="134"/>
      <c r="X3766" s="134"/>
      <c r="Y3766" s="224"/>
      <c r="Z3766" s="135"/>
      <c r="AA3766" s="204"/>
      <c r="AB3766" s="202"/>
      <c r="AC3766" s="202"/>
      <c r="AD3766" s="202"/>
      <c r="AE3766" s="202"/>
      <c r="AF3766" s="202"/>
      <c r="AG3766" s="224"/>
      <c r="AH3766" s="133"/>
      <c r="AI3766" s="133"/>
      <c r="AJ3766" s="134"/>
      <c r="AK3766" s="134"/>
      <c r="AL3766" s="224"/>
      <c r="AM3766" s="205"/>
      <c r="AN3766" s="119"/>
      <c r="AO3766" s="120"/>
      <c r="AP3766" s="39"/>
      <c r="AQ3766" s="141"/>
      <c r="AR3766" s="141"/>
      <c r="AS3766" s="143"/>
      <c r="AU3766" s="141"/>
      <c r="AV3766" s="141"/>
      <c r="AW3766" s="143"/>
      <c r="AY3766" s="146"/>
      <c r="AZ3766" s="1526"/>
    </row>
    <row r="3767" spans="1:64" ht="12.75" customHeight="1" x14ac:dyDescent="0.25">
      <c r="A3767" s="15"/>
      <c r="C3767" s="122"/>
      <c r="D3767" s="123"/>
      <c r="F3767" s="125"/>
      <c r="G3767" s="126"/>
      <c r="H3767" s="35"/>
      <c r="I3767" s="36"/>
      <c r="J3767" s="37"/>
      <c r="K3767" s="244"/>
      <c r="L3767" s="241"/>
      <c r="M3767" s="242"/>
      <c r="N3767" s="201"/>
      <c r="O3767" s="202"/>
      <c r="P3767" s="202"/>
      <c r="Q3767" s="202"/>
      <c r="R3767" s="202"/>
      <c r="S3767" s="202"/>
      <c r="T3767" s="224"/>
      <c r="U3767" s="138"/>
      <c r="V3767" s="138"/>
      <c r="W3767" s="139"/>
      <c r="X3767" s="139"/>
      <c r="Y3767" s="224"/>
      <c r="Z3767" s="210"/>
      <c r="AA3767" s="204"/>
      <c r="AB3767" s="202"/>
      <c r="AC3767" s="202"/>
      <c r="AD3767" s="202"/>
      <c r="AE3767" s="202"/>
      <c r="AF3767" s="202"/>
      <c r="AG3767" s="224"/>
      <c r="AH3767" s="138"/>
      <c r="AI3767" s="138"/>
      <c r="AJ3767" s="139"/>
      <c r="AK3767" s="139"/>
      <c r="AL3767" s="224"/>
      <c r="AM3767" s="140"/>
      <c r="AN3767" s="211"/>
      <c r="AO3767" s="212"/>
      <c r="AP3767" s="39"/>
      <c r="AQ3767" s="141"/>
      <c r="AR3767" s="141"/>
      <c r="AS3767" s="143"/>
      <c r="AU3767" s="141"/>
      <c r="AV3767" s="141"/>
      <c r="AW3767" s="143"/>
      <c r="AY3767" s="146"/>
      <c r="AZ3767" s="1526"/>
    </row>
    <row r="3768" spans="1:64" ht="12.75" customHeight="1" x14ac:dyDescent="0.25">
      <c r="A3768" s="15"/>
      <c r="C3768" s="272"/>
      <c r="D3768" s="123"/>
      <c r="F3768" s="125"/>
      <c r="G3768" s="126"/>
      <c r="H3768" s="35"/>
      <c r="I3768" s="36"/>
      <c r="J3768" s="37"/>
      <c r="K3768" s="116" t="s">
        <v>4299</v>
      </c>
      <c r="L3768" s="199"/>
      <c r="M3768" s="200"/>
      <c r="N3768" s="201"/>
      <c r="O3768" s="202"/>
      <c r="P3768" s="202"/>
      <c r="Q3768" s="202"/>
      <c r="R3768" s="202"/>
      <c r="S3768" s="202"/>
      <c r="T3768" s="224"/>
      <c r="U3768" s="138"/>
      <c r="V3768" s="138"/>
      <c r="W3768" s="139"/>
      <c r="X3768" s="139"/>
      <c r="Y3768" s="224"/>
      <c r="Z3768" s="210"/>
      <c r="AA3768" s="204"/>
      <c r="AB3768" s="202"/>
      <c r="AC3768" s="202"/>
      <c r="AD3768" s="202"/>
      <c r="AE3768" s="202"/>
      <c r="AF3768" s="202"/>
      <c r="AG3768" s="224"/>
      <c r="AH3768" s="138"/>
      <c r="AI3768" s="138"/>
      <c r="AJ3768" s="139"/>
      <c r="AK3768" s="139"/>
      <c r="AL3768" s="224"/>
      <c r="AM3768" s="140"/>
      <c r="AN3768" s="211"/>
      <c r="AO3768" s="212"/>
      <c r="AP3768" s="39"/>
      <c r="AQ3768" s="141"/>
      <c r="AR3768" s="141"/>
      <c r="AS3768" s="143"/>
      <c r="AU3768" s="141"/>
      <c r="AV3768" s="141"/>
      <c r="AW3768" s="143"/>
      <c r="AY3768" s="146"/>
      <c r="AZ3768" s="1526"/>
    </row>
    <row r="3769" spans="1:64" x14ac:dyDescent="0.25">
      <c r="A3769" s="15"/>
      <c r="C3769" s="272"/>
      <c r="D3769" s="123"/>
      <c r="F3769" s="125"/>
      <c r="G3769" s="126"/>
      <c r="H3769" s="35"/>
      <c r="I3769" s="36"/>
      <c r="J3769" s="37"/>
      <c r="K3769" s="349" t="s">
        <v>4300</v>
      </c>
      <c r="L3769" s="199"/>
      <c r="M3769" s="200"/>
      <c r="N3769" s="201"/>
      <c r="O3769" s="202"/>
      <c r="P3769" s="202"/>
      <c r="Q3769" s="202"/>
      <c r="R3769" s="202"/>
      <c r="S3769" s="202"/>
      <c r="T3769" s="224"/>
      <c r="U3769" s="138"/>
      <c r="V3769" s="138"/>
      <c r="W3769" s="139"/>
      <c r="X3769" s="139"/>
      <c r="Y3769" s="224"/>
      <c r="Z3769" s="210"/>
      <c r="AA3769" s="204"/>
      <c r="AB3769" s="202"/>
      <c r="AC3769" s="202"/>
      <c r="AD3769" s="202"/>
      <c r="AE3769" s="202"/>
      <c r="AF3769" s="202"/>
      <c r="AG3769" s="224"/>
      <c r="AH3769" s="138"/>
      <c r="AI3769" s="138"/>
      <c r="AJ3769" s="139"/>
      <c r="AK3769" s="139"/>
      <c r="AL3769" s="224"/>
      <c r="AM3769" s="140"/>
      <c r="AN3769" s="211"/>
      <c r="AO3769" s="212"/>
      <c r="AP3769" s="39"/>
      <c r="AQ3769" s="141"/>
      <c r="AR3769" s="141"/>
      <c r="AS3769" s="143"/>
      <c r="AU3769" s="141"/>
      <c r="AV3769" s="141"/>
      <c r="AW3769" s="143"/>
      <c r="AY3769" s="146"/>
      <c r="AZ3769" s="1526"/>
    </row>
    <row r="3770" spans="1:64" s="1527" customFormat="1" ht="12.75" customHeight="1" x14ac:dyDescent="0.25">
      <c r="A3770" s="15"/>
      <c r="B3770" s="121"/>
      <c r="C3770" s="272"/>
      <c r="D3770" s="123"/>
      <c r="E3770" s="124"/>
      <c r="F3770" s="125"/>
      <c r="G3770" s="126"/>
      <c r="H3770" s="35"/>
      <c r="I3770" s="36"/>
      <c r="J3770" s="37"/>
      <c r="K3770" s="349"/>
      <c r="L3770" s="199"/>
      <c r="M3770" s="200"/>
      <c r="N3770" s="201"/>
      <c r="O3770" s="202"/>
      <c r="P3770" s="202"/>
      <c r="Q3770" s="202"/>
      <c r="R3770" s="202"/>
      <c r="S3770" s="202"/>
      <c r="T3770" s="224"/>
      <c r="U3770" s="138"/>
      <c r="V3770" s="138"/>
      <c r="W3770" s="139"/>
      <c r="X3770" s="139"/>
      <c r="Y3770" s="224"/>
      <c r="Z3770" s="210"/>
      <c r="AA3770" s="204"/>
      <c r="AB3770" s="202"/>
      <c r="AC3770" s="202"/>
      <c r="AD3770" s="202"/>
      <c r="AE3770" s="202"/>
      <c r="AF3770" s="202"/>
      <c r="AG3770" s="224"/>
      <c r="AH3770" s="138"/>
      <c r="AI3770" s="138"/>
      <c r="AJ3770" s="139"/>
      <c r="AK3770" s="139"/>
      <c r="AL3770" s="224"/>
      <c r="AM3770" s="140"/>
      <c r="AN3770" s="211"/>
      <c r="AO3770" s="212"/>
      <c r="AP3770" s="39"/>
      <c r="AQ3770" s="141"/>
      <c r="AR3770" s="141"/>
      <c r="AS3770" s="143"/>
      <c r="AT3770" s="144"/>
      <c r="AU3770" s="141"/>
      <c r="AV3770" s="141"/>
      <c r="AW3770" s="143"/>
      <c r="AX3770"/>
      <c r="AY3770" s="146"/>
      <c r="AZ3770" s="1526"/>
      <c r="BA3770"/>
      <c r="BB3770"/>
      <c r="BC3770"/>
      <c r="BD3770"/>
      <c r="BE3770"/>
      <c r="BF3770"/>
      <c r="BG3770"/>
      <c r="BH3770"/>
      <c r="BI3770"/>
      <c r="BJ3770"/>
      <c r="BK3770"/>
      <c r="BL3770"/>
    </row>
    <row r="3771" spans="1:64" s="197" customFormat="1" ht="35.1" customHeight="1" x14ac:dyDescent="0.25">
      <c r="A3771" s="15" t="s">
        <v>4270</v>
      </c>
      <c r="B3771" s="225">
        <v>9</v>
      </c>
      <c r="C3771" s="272" t="s">
        <v>120</v>
      </c>
      <c r="D3771" s="123">
        <v>1000</v>
      </c>
      <c r="E3771" s="226"/>
      <c r="F3771" s="122">
        <v>1</v>
      </c>
      <c r="G3771" s="126" t="s">
        <v>859</v>
      </c>
      <c r="H3771" s="35" t="str">
        <f t="shared" si="2878"/>
        <v>123</v>
      </c>
      <c r="I3771" s="36">
        <v>81100000</v>
      </c>
      <c r="J3771" s="37" t="s">
        <v>4301</v>
      </c>
      <c r="K3771" s="368" t="s">
        <v>4302</v>
      </c>
      <c r="L3771" s="128">
        <v>6568</v>
      </c>
      <c r="M3771" s="129">
        <v>6568</v>
      </c>
      <c r="N3771" s="130"/>
      <c r="O3771" s="131"/>
      <c r="P3771" s="131"/>
      <c r="Q3771" s="131"/>
      <c r="R3771" s="131"/>
      <c r="S3771" s="131"/>
      <c r="T3771" s="132" t="str">
        <f>IF(SUM(N3771:S3771)=U3771,"OK",SUM(N3771:S3771)-U3771)</f>
        <v>OK</v>
      </c>
      <c r="U3771" s="138"/>
      <c r="V3771" s="138"/>
      <c r="W3771" s="139"/>
      <c r="X3771" s="139"/>
      <c r="Y3771" s="132" t="str">
        <f>IF(SUM(W3771:X3771)=Z3771,"OK",SUM(W3771:X3771)-Z3771)</f>
        <v>OK</v>
      </c>
      <c r="Z3771" s="210"/>
      <c r="AA3771" s="204"/>
      <c r="AB3771" s="202"/>
      <c r="AC3771" s="202"/>
      <c r="AD3771" s="202"/>
      <c r="AE3771" s="202"/>
      <c r="AF3771" s="202"/>
      <c r="AG3771" s="132" t="str">
        <f>IF(SUM(AA3771:AF3771)=AH3771,"OK",SUM(AA3771:AF3771)-AH3771)</f>
        <v>OK</v>
      </c>
      <c r="AH3771" s="138"/>
      <c r="AI3771" s="138"/>
      <c r="AJ3771" s="139"/>
      <c r="AK3771" s="139"/>
      <c r="AL3771" s="132" t="str">
        <f>IF(SUM(AJ3771:AK3771)=AM3771,"OK",SUM(AJ3771:AK3771)-AM3771)</f>
        <v>OK</v>
      </c>
      <c r="AM3771" s="140"/>
      <c r="AN3771" s="119">
        <f>L3771+U3771+V3771+Z3771</f>
        <v>6568</v>
      </c>
      <c r="AO3771" s="120">
        <f>M3771+AH3771+AI3771+AM3771</f>
        <v>6568</v>
      </c>
      <c r="AP3771" s="39">
        <f>L3771</f>
        <v>6568</v>
      </c>
      <c r="AQ3771" s="141">
        <f>AN3771</f>
        <v>6568</v>
      </c>
      <c r="AR3771" s="142">
        <f>AQ3771-AP3771</f>
        <v>0</v>
      </c>
      <c r="AS3771" s="143">
        <f>AR3771/AP3771</f>
        <v>0</v>
      </c>
      <c r="AT3771" s="144">
        <f>M3771</f>
        <v>6568</v>
      </c>
      <c r="AU3771" s="141">
        <f>AO3771</f>
        <v>6568</v>
      </c>
      <c r="AV3771" s="142">
        <f>AU3771-AT3771</f>
        <v>0</v>
      </c>
      <c r="AW3771" s="143">
        <f>AV3771/AT3771</f>
        <v>0</v>
      </c>
      <c r="AX3771"/>
      <c r="AY3771" s="146" t="str">
        <f>RIGHT(LEFT(I3771,3),2)&amp;"."&amp;RIGHT(LEFT(I3771,5),2)</f>
        <v>11.00</v>
      </c>
      <c r="AZ3771" s="1526" t="b">
        <f>COUNTIF('[1]Codes SEC'!$B$2:$B$250,Ministres!AY3771)&gt;0</f>
        <v>1</v>
      </c>
      <c r="BA3771" s="12"/>
      <c r="BB3771" s="12"/>
      <c r="BC3771" s="12"/>
      <c r="BD3771" s="12"/>
      <c r="BE3771" s="12"/>
      <c r="BF3771" s="12"/>
      <c r="BG3771" s="12"/>
      <c r="BH3771" s="12"/>
      <c r="BI3771" s="12"/>
      <c r="BJ3771" s="12"/>
      <c r="BK3771" s="12"/>
      <c r="BL3771" s="12"/>
    </row>
    <row r="3772" spans="1:64" ht="64.8" x14ac:dyDescent="0.25">
      <c r="A3772" s="15"/>
      <c r="C3772" s="122"/>
      <c r="D3772" s="123"/>
      <c r="F3772" s="125"/>
      <c r="G3772" s="126"/>
      <c r="H3772" s="35"/>
      <c r="I3772" s="234" t="s">
        <v>88</v>
      </c>
      <c r="J3772" s="37"/>
      <c r="K3772" s="235"/>
      <c r="L3772" s="232"/>
      <c r="M3772" s="233"/>
      <c r="N3772" s="130"/>
      <c r="O3772" s="131"/>
      <c r="P3772" s="131"/>
      <c r="Q3772" s="131"/>
      <c r="R3772" s="131"/>
      <c r="S3772" s="131"/>
      <c r="T3772" s="132"/>
      <c r="U3772" s="138"/>
      <c r="V3772" s="138"/>
      <c r="W3772" s="139"/>
      <c r="X3772" s="139"/>
      <c r="Y3772" s="132"/>
      <c r="Z3772" s="210"/>
      <c r="AA3772" s="204"/>
      <c r="AB3772" s="202"/>
      <c r="AC3772" s="202"/>
      <c r="AD3772" s="202"/>
      <c r="AE3772" s="202"/>
      <c r="AF3772" s="202"/>
      <c r="AG3772" s="132"/>
      <c r="AH3772" s="138"/>
      <c r="AI3772" s="138"/>
      <c r="AJ3772" s="139"/>
      <c r="AK3772" s="139"/>
      <c r="AL3772" s="132"/>
      <c r="AM3772" s="140"/>
      <c r="AN3772" s="211"/>
      <c r="AO3772" s="212"/>
      <c r="AP3772" s="39"/>
      <c r="AQ3772" s="141"/>
      <c r="AR3772" s="142"/>
      <c r="AS3772" s="143"/>
      <c r="AU3772" s="141"/>
      <c r="AV3772" s="142"/>
      <c r="AW3772" s="143"/>
      <c r="AY3772" s="146"/>
      <c r="AZ3772" s="1526"/>
    </row>
    <row r="3773" spans="1:64" s="197" customFormat="1" ht="35.1" customHeight="1" x14ac:dyDescent="0.25">
      <c r="A3773" s="15" t="s">
        <v>4270</v>
      </c>
      <c r="B3773" s="225">
        <v>9</v>
      </c>
      <c r="C3773" s="272" t="s">
        <v>120</v>
      </c>
      <c r="D3773" s="123">
        <v>1000</v>
      </c>
      <c r="E3773" s="226"/>
      <c r="F3773" s="122">
        <v>12</v>
      </c>
      <c r="G3773" s="126"/>
      <c r="H3773" s="35" t="str">
        <f t="shared" si="2878"/>
        <v>123</v>
      </c>
      <c r="I3773" s="36" t="s">
        <v>96</v>
      </c>
      <c r="J3773" s="37" t="s">
        <v>4303</v>
      </c>
      <c r="K3773" s="244" t="s">
        <v>4304</v>
      </c>
      <c r="L3773" s="128">
        <v>290</v>
      </c>
      <c r="M3773" s="129">
        <v>290</v>
      </c>
      <c r="N3773" s="130"/>
      <c r="O3773" s="131"/>
      <c r="P3773" s="131"/>
      <c r="Q3773" s="131"/>
      <c r="R3773" s="131"/>
      <c r="S3773" s="131"/>
      <c r="T3773" s="132" t="str">
        <f>IF(SUM(N3773:S3773)=U3773,"OK",SUM(N3773:S3773)-U3773)</f>
        <v>OK</v>
      </c>
      <c r="U3773" s="138"/>
      <c r="V3773" s="138"/>
      <c r="W3773" s="139"/>
      <c r="X3773" s="139"/>
      <c r="Y3773" s="132" t="str">
        <f>IF(SUM(W3773:X3773)=Z3773,"OK",SUM(W3773:X3773)-Z3773)</f>
        <v>OK</v>
      </c>
      <c r="Z3773" s="210"/>
      <c r="AA3773" s="204"/>
      <c r="AB3773" s="202"/>
      <c r="AC3773" s="202"/>
      <c r="AD3773" s="202"/>
      <c r="AE3773" s="202"/>
      <c r="AF3773" s="202"/>
      <c r="AG3773" s="132" t="str">
        <f>IF(SUM(AA3773:AF3773)=AH3773,"OK",SUM(AA3773:AF3773)-AH3773)</f>
        <v>OK</v>
      </c>
      <c r="AH3773" s="138"/>
      <c r="AI3773" s="138"/>
      <c r="AJ3773" s="139"/>
      <c r="AK3773" s="139"/>
      <c r="AL3773" s="132" t="str">
        <f>IF(SUM(AJ3773:AK3773)=AM3773,"OK",SUM(AJ3773:AK3773)-AM3773)</f>
        <v>OK</v>
      </c>
      <c r="AM3773" s="140"/>
      <c r="AN3773" s="119">
        <f>L3773+U3773+V3773+Z3773</f>
        <v>290</v>
      </c>
      <c r="AO3773" s="120">
        <f>M3773+AH3773+AI3773+AM3773</f>
        <v>290</v>
      </c>
      <c r="AP3773" s="39">
        <f>L3773</f>
        <v>290</v>
      </c>
      <c r="AQ3773" s="141">
        <f>AN3773</f>
        <v>290</v>
      </c>
      <c r="AR3773" s="142">
        <f>AQ3773-AP3773</f>
        <v>0</v>
      </c>
      <c r="AS3773" s="143">
        <f>AR3773/AP3773</f>
        <v>0</v>
      </c>
      <c r="AT3773" s="144">
        <f>M3773</f>
        <v>290</v>
      </c>
      <c r="AU3773" s="141">
        <f>AO3773</f>
        <v>290</v>
      </c>
      <c r="AV3773" s="142">
        <f>AU3773-AT3773</f>
        <v>0</v>
      </c>
      <c r="AW3773" s="143">
        <f>AV3773/AT3773</f>
        <v>0</v>
      </c>
      <c r="AX3773"/>
      <c r="AY3773" s="146" t="str">
        <f>RIGHT(LEFT(I3773,3),2)&amp;"."&amp;RIGHT(LEFT(I3773,5),2)</f>
        <v>12.11</v>
      </c>
      <c r="AZ3773" s="1526" t="b">
        <f>COUNTIF('[1]Codes SEC'!$B$2:$B$250,Ministres!AY3773)&gt;0</f>
        <v>1</v>
      </c>
      <c r="BA3773" s="12"/>
      <c r="BB3773" s="12"/>
      <c r="BC3773" s="12"/>
      <c r="BD3773" s="12"/>
      <c r="BE3773" s="12"/>
      <c r="BF3773" s="12"/>
      <c r="BG3773" s="12"/>
      <c r="BH3773" s="12"/>
      <c r="BI3773" s="12"/>
      <c r="BJ3773" s="12"/>
      <c r="BK3773" s="12"/>
      <c r="BL3773" s="12"/>
    </row>
    <row r="3774" spans="1:64" ht="12.75" customHeight="1" x14ac:dyDescent="0.25">
      <c r="A3774" s="148"/>
      <c r="B3774" s="1528"/>
      <c r="C3774" s="298"/>
      <c r="D3774" s="151"/>
      <c r="E3774" s="1529"/>
      <c r="F3774" s="153"/>
      <c r="G3774" s="154"/>
      <c r="H3774" s="155"/>
      <c r="I3774" s="156"/>
      <c r="J3774" s="157"/>
      <c r="K3774" s="158" t="s">
        <v>70</v>
      </c>
      <c r="L3774" s="159">
        <f t="shared" ref="L3774:AW3774" si="2898">L3773+L3771</f>
        <v>6858</v>
      </c>
      <c r="M3774" s="1530">
        <f t="shared" si="2898"/>
        <v>6858</v>
      </c>
      <c r="N3774" s="1531">
        <f t="shared" si="2898"/>
        <v>0</v>
      </c>
      <c r="O3774" s="1532">
        <f t="shared" si="2898"/>
        <v>0</v>
      </c>
      <c r="P3774" s="1532">
        <f t="shared" si="2898"/>
        <v>0</v>
      </c>
      <c r="Q3774" s="1532">
        <f t="shared" si="2898"/>
        <v>0</v>
      </c>
      <c r="R3774" s="1532">
        <f t="shared" si="2898"/>
        <v>0</v>
      </c>
      <c r="S3774" s="1532">
        <f t="shared" si="2898"/>
        <v>0</v>
      </c>
      <c r="T3774" s="1533"/>
      <c r="U3774" s="1534">
        <f t="shared" si="2898"/>
        <v>0</v>
      </c>
      <c r="V3774" s="1534">
        <f t="shared" si="2898"/>
        <v>0</v>
      </c>
      <c r="W3774" s="1532">
        <f t="shared" si="2898"/>
        <v>0</v>
      </c>
      <c r="X3774" s="1532">
        <f t="shared" si="2898"/>
        <v>0</v>
      </c>
      <c r="Y3774" s="1533"/>
      <c r="Z3774" s="1534">
        <f t="shared" si="2898"/>
        <v>0</v>
      </c>
      <c r="AA3774" s="165">
        <f t="shared" si="2898"/>
        <v>0</v>
      </c>
      <c r="AB3774" s="1532">
        <f t="shared" si="2898"/>
        <v>0</v>
      </c>
      <c r="AC3774" s="1532">
        <f t="shared" si="2898"/>
        <v>0</v>
      </c>
      <c r="AD3774" s="1532">
        <f t="shared" si="2898"/>
        <v>0</v>
      </c>
      <c r="AE3774" s="1532">
        <f t="shared" si="2898"/>
        <v>0</v>
      </c>
      <c r="AF3774" s="1532">
        <f t="shared" si="2898"/>
        <v>0</v>
      </c>
      <c r="AG3774" s="1533"/>
      <c r="AH3774" s="1534">
        <f t="shared" si="2898"/>
        <v>0</v>
      </c>
      <c r="AI3774" s="1534">
        <f t="shared" si="2898"/>
        <v>0</v>
      </c>
      <c r="AJ3774" s="1532">
        <f t="shared" si="2898"/>
        <v>0</v>
      </c>
      <c r="AK3774" s="1532">
        <f t="shared" si="2898"/>
        <v>0</v>
      </c>
      <c r="AL3774" s="1533"/>
      <c r="AM3774" s="1535">
        <f t="shared" si="2898"/>
        <v>0</v>
      </c>
      <c r="AN3774" s="167">
        <f>AN3773+AN3771</f>
        <v>6858</v>
      </c>
      <c r="AO3774" s="1536">
        <f t="shared" si="2898"/>
        <v>6858</v>
      </c>
      <c r="AP3774" s="169">
        <f t="shared" si="2898"/>
        <v>6858</v>
      </c>
      <c r="AQ3774" s="1537">
        <f t="shared" si="2898"/>
        <v>6858</v>
      </c>
      <c r="AR3774" s="1538">
        <f t="shared" si="2898"/>
        <v>0</v>
      </c>
      <c r="AS3774" s="1539">
        <f t="shared" si="2898"/>
        <v>0</v>
      </c>
      <c r="AT3774" s="1540">
        <f t="shared" si="2898"/>
        <v>6858</v>
      </c>
      <c r="AU3774" s="1537">
        <f t="shared" si="2898"/>
        <v>6858</v>
      </c>
      <c r="AV3774" s="1538">
        <f t="shared" si="2898"/>
        <v>0</v>
      </c>
      <c r="AW3774" s="1539">
        <f t="shared" si="2898"/>
        <v>0</v>
      </c>
      <c r="AY3774" s="146"/>
      <c r="AZ3774" s="1542"/>
    </row>
    <row r="3775" spans="1:64" ht="12.75" customHeight="1" x14ac:dyDescent="0.25">
      <c r="A3775" s="15"/>
      <c r="C3775" s="272"/>
      <c r="D3775" s="123"/>
      <c r="F3775" s="125"/>
      <c r="G3775" s="126"/>
      <c r="H3775" s="35"/>
      <c r="I3775" s="36"/>
      <c r="J3775" s="37"/>
      <c r="K3775" s="240"/>
      <c r="L3775" s="199"/>
      <c r="M3775" s="200"/>
      <c r="N3775" s="201"/>
      <c r="O3775" s="202"/>
      <c r="P3775" s="202"/>
      <c r="Q3775" s="202"/>
      <c r="R3775" s="202"/>
      <c r="S3775" s="202"/>
      <c r="T3775" s="224"/>
      <c r="U3775" s="138"/>
      <c r="V3775" s="138"/>
      <c r="W3775" s="139"/>
      <c r="X3775" s="139"/>
      <c r="Y3775" s="224"/>
      <c r="Z3775" s="210"/>
      <c r="AA3775" s="204"/>
      <c r="AB3775" s="202"/>
      <c r="AC3775" s="202"/>
      <c r="AD3775" s="202"/>
      <c r="AE3775" s="202"/>
      <c r="AF3775" s="202"/>
      <c r="AG3775" s="224"/>
      <c r="AH3775" s="138"/>
      <c r="AI3775" s="138"/>
      <c r="AJ3775" s="139"/>
      <c r="AK3775" s="139"/>
      <c r="AL3775" s="224"/>
      <c r="AM3775" s="140"/>
      <c r="AN3775" s="211"/>
      <c r="AO3775" s="212"/>
      <c r="AP3775" s="39"/>
      <c r="AQ3775" s="141"/>
      <c r="AR3775" s="141"/>
      <c r="AS3775" s="143"/>
      <c r="AU3775" s="141"/>
      <c r="AV3775" s="141"/>
      <c r="AW3775" s="143"/>
      <c r="AY3775" s="146"/>
      <c r="AZ3775" s="1526"/>
    </row>
    <row r="3776" spans="1:64" ht="12.75" customHeight="1" x14ac:dyDescent="0.25">
      <c r="A3776" s="15"/>
      <c r="C3776" s="272"/>
      <c r="D3776" s="123"/>
      <c r="F3776" s="125"/>
      <c r="G3776" s="126"/>
      <c r="H3776" s="35"/>
      <c r="I3776" s="36"/>
      <c r="J3776" s="37"/>
      <c r="K3776" s="243" t="s">
        <v>109</v>
      </c>
      <c r="L3776" s="199"/>
      <c r="M3776" s="200"/>
      <c r="N3776" s="201"/>
      <c r="O3776" s="202"/>
      <c r="P3776" s="202"/>
      <c r="Q3776" s="202"/>
      <c r="R3776" s="202"/>
      <c r="S3776" s="202"/>
      <c r="T3776" s="224"/>
      <c r="U3776" s="138"/>
      <c r="V3776" s="138"/>
      <c r="W3776" s="139"/>
      <c r="X3776" s="139"/>
      <c r="Y3776" s="224"/>
      <c r="Z3776" s="210"/>
      <c r="AA3776" s="204"/>
      <c r="AB3776" s="202"/>
      <c r="AC3776" s="202"/>
      <c r="AD3776" s="202"/>
      <c r="AE3776" s="202"/>
      <c r="AF3776" s="202"/>
      <c r="AG3776" s="224"/>
      <c r="AH3776" s="138"/>
      <c r="AI3776" s="138"/>
      <c r="AJ3776" s="139"/>
      <c r="AK3776" s="139"/>
      <c r="AL3776" s="224"/>
      <c r="AM3776" s="140"/>
      <c r="AN3776" s="211"/>
      <c r="AO3776" s="212"/>
      <c r="AP3776" s="39"/>
      <c r="AQ3776" s="141"/>
      <c r="AR3776" s="141"/>
      <c r="AS3776" s="143"/>
      <c r="AU3776" s="141"/>
      <c r="AV3776" s="141"/>
      <c r="AW3776" s="143"/>
      <c r="AY3776" s="146"/>
      <c r="AZ3776" s="1542"/>
    </row>
    <row r="3777" spans="1:64" ht="12.75" customHeight="1" x14ac:dyDescent="0.25">
      <c r="A3777" s="15"/>
      <c r="C3777" s="272"/>
      <c r="D3777" s="123"/>
      <c r="F3777" s="125"/>
      <c r="G3777" s="126"/>
      <c r="H3777" s="35"/>
      <c r="I3777" s="36"/>
      <c r="J3777" s="37"/>
      <c r="K3777" s="244"/>
      <c r="L3777" s="199"/>
      <c r="M3777" s="200"/>
      <c r="N3777" s="201"/>
      <c r="O3777" s="202"/>
      <c r="P3777" s="202"/>
      <c r="Q3777" s="202"/>
      <c r="R3777" s="202"/>
      <c r="S3777" s="202"/>
      <c r="T3777" s="224"/>
      <c r="U3777" s="138"/>
      <c r="V3777" s="138"/>
      <c r="W3777" s="139"/>
      <c r="X3777" s="139"/>
      <c r="Y3777" s="224"/>
      <c r="Z3777" s="210"/>
      <c r="AA3777" s="204"/>
      <c r="AB3777" s="202"/>
      <c r="AC3777" s="202"/>
      <c r="AD3777" s="202"/>
      <c r="AE3777" s="202"/>
      <c r="AF3777" s="202"/>
      <c r="AG3777" s="224"/>
      <c r="AH3777" s="138"/>
      <c r="AI3777" s="138"/>
      <c r="AJ3777" s="139"/>
      <c r="AK3777" s="139"/>
      <c r="AL3777" s="224"/>
      <c r="AM3777" s="140"/>
      <c r="AN3777" s="211"/>
      <c r="AO3777" s="212"/>
      <c r="AP3777" s="39"/>
      <c r="AQ3777" s="141"/>
      <c r="AR3777" s="141"/>
      <c r="AS3777" s="143"/>
      <c r="AU3777" s="141"/>
      <c r="AV3777" s="141"/>
      <c r="AW3777" s="143"/>
      <c r="AY3777" s="146"/>
      <c r="AZ3777" s="1542"/>
    </row>
    <row r="3778" spans="1:64" ht="35.1" customHeight="1" x14ac:dyDescent="0.25">
      <c r="A3778" s="15" t="s">
        <v>4270</v>
      </c>
      <c r="B3778" s="225">
        <v>9</v>
      </c>
      <c r="C3778" s="272" t="s">
        <v>120</v>
      </c>
      <c r="D3778" s="123">
        <v>1000</v>
      </c>
      <c r="F3778" s="125">
        <v>12</v>
      </c>
      <c r="G3778" s="126"/>
      <c r="H3778" s="35" t="str">
        <f t="shared" si="2878"/>
        <v>123</v>
      </c>
      <c r="I3778" s="36" t="s">
        <v>113</v>
      </c>
      <c r="J3778" s="37" t="s">
        <v>4305</v>
      </c>
      <c r="K3778" s="244" t="s">
        <v>4306</v>
      </c>
      <c r="L3778" s="128">
        <v>0</v>
      </c>
      <c r="M3778" s="129">
        <v>0</v>
      </c>
      <c r="N3778" s="562"/>
      <c r="O3778" s="563"/>
      <c r="P3778" s="563"/>
      <c r="Q3778" s="563"/>
      <c r="R3778" s="563"/>
      <c r="S3778" s="563"/>
      <c r="T3778" s="132" t="str">
        <f>IF(SUM(N3778:S3778)=U3778,"OK",SUM(N3778:S3778)-U3778)</f>
        <v>OK</v>
      </c>
      <c r="U3778" s="138"/>
      <c r="V3778" s="138"/>
      <c r="W3778" s="139"/>
      <c r="X3778" s="139"/>
      <c r="Y3778" s="132" t="str">
        <f>IF(SUM(W3778:X3778)=Z3778,"OK",SUM(W3778:X3778)-Z3778)</f>
        <v>OK</v>
      </c>
      <c r="Z3778" s="210"/>
      <c r="AA3778" s="204"/>
      <c r="AB3778" s="202"/>
      <c r="AC3778" s="202"/>
      <c r="AD3778" s="202"/>
      <c r="AE3778" s="202"/>
      <c r="AF3778" s="202"/>
      <c r="AG3778" s="132" t="str">
        <f>IF(SUM(AA3778:AF3778)=AH3778,"OK",SUM(AA3778:AF3778)-AH3778)</f>
        <v>OK</v>
      </c>
      <c r="AH3778" s="138"/>
      <c r="AI3778" s="138"/>
      <c r="AJ3778" s="139"/>
      <c r="AK3778" s="139"/>
      <c r="AL3778" s="132" t="str">
        <f>IF(SUM(AJ3778:AK3778)=AM3778,"OK",SUM(AJ3778:AK3778)-AM3778)</f>
        <v>OK</v>
      </c>
      <c r="AM3778" s="140"/>
      <c r="AN3778" s="119">
        <f>L3778+U3778+V3778+Z3778</f>
        <v>0</v>
      </c>
      <c r="AO3778" s="120">
        <f>M3778+AH3778+AI3778+AM3778</f>
        <v>0</v>
      </c>
      <c r="AP3778" s="39">
        <f>L3778</f>
        <v>0</v>
      </c>
      <c r="AQ3778" s="141">
        <f>AN3778</f>
        <v>0</v>
      </c>
      <c r="AR3778" s="142">
        <f>AQ3778-AP3778</f>
        <v>0</v>
      </c>
      <c r="AS3778" s="143" t="e">
        <f>AR3778/AP3778</f>
        <v>#DIV/0!</v>
      </c>
      <c r="AT3778" s="144">
        <f>M3778</f>
        <v>0</v>
      </c>
      <c r="AU3778" s="141">
        <f>AO3778</f>
        <v>0</v>
      </c>
      <c r="AV3778" s="142">
        <f>AU3778-AT3778</f>
        <v>0</v>
      </c>
      <c r="AW3778" s="143" t="e">
        <f>AV3778/AT3778</f>
        <v>#DIV/0!</v>
      </c>
      <c r="AY3778" s="146" t="str">
        <f>RIGHT(LEFT(I3778,3),2)&amp;"."&amp;RIGHT(LEFT(I3778,5),2)</f>
        <v>74.22</v>
      </c>
      <c r="AZ3778" s="1542" t="b">
        <f>COUNTIF('[1]Codes SEC'!$B$2:$B$250,Ministres!AY3778)&gt;0</f>
        <v>1</v>
      </c>
    </row>
    <row r="3779" spans="1:64" ht="12.75" customHeight="1" x14ac:dyDescent="0.25">
      <c r="A3779" s="148"/>
      <c r="B3779" s="1543"/>
      <c r="C3779" s="298"/>
      <c r="D3779" s="151"/>
      <c r="E3779" s="1544"/>
      <c r="F3779" s="153"/>
      <c r="G3779" s="154"/>
      <c r="H3779" s="155"/>
      <c r="I3779" s="156"/>
      <c r="J3779" s="157"/>
      <c r="K3779" s="158" t="s">
        <v>116</v>
      </c>
      <c r="L3779" s="159">
        <f t="shared" ref="L3779:AW3779" si="2899">L3778</f>
        <v>0</v>
      </c>
      <c r="M3779" s="1545">
        <f t="shared" si="2899"/>
        <v>0</v>
      </c>
      <c r="N3779" s="1546">
        <f t="shared" si="2899"/>
        <v>0</v>
      </c>
      <c r="O3779" s="1547">
        <f t="shared" si="2899"/>
        <v>0</v>
      </c>
      <c r="P3779" s="1547">
        <f t="shared" si="2899"/>
        <v>0</v>
      </c>
      <c r="Q3779" s="1547">
        <f t="shared" si="2899"/>
        <v>0</v>
      </c>
      <c r="R3779" s="1547">
        <f t="shared" si="2899"/>
        <v>0</v>
      </c>
      <c r="S3779" s="1547">
        <f t="shared" si="2899"/>
        <v>0</v>
      </c>
      <c r="T3779" s="1548"/>
      <c r="U3779" s="1549">
        <f t="shared" si="2899"/>
        <v>0</v>
      </c>
      <c r="V3779" s="1549">
        <f t="shared" si="2899"/>
        <v>0</v>
      </c>
      <c r="W3779" s="1547">
        <f t="shared" si="2899"/>
        <v>0</v>
      </c>
      <c r="X3779" s="1547">
        <f t="shared" si="2899"/>
        <v>0</v>
      </c>
      <c r="Y3779" s="1548"/>
      <c r="Z3779" s="1549">
        <f t="shared" si="2899"/>
        <v>0</v>
      </c>
      <c r="AA3779" s="165">
        <f t="shared" si="2899"/>
        <v>0</v>
      </c>
      <c r="AB3779" s="1547">
        <f t="shared" si="2899"/>
        <v>0</v>
      </c>
      <c r="AC3779" s="1547">
        <f t="shared" si="2899"/>
        <v>0</v>
      </c>
      <c r="AD3779" s="1547">
        <f t="shared" si="2899"/>
        <v>0</v>
      </c>
      <c r="AE3779" s="1547">
        <f t="shared" si="2899"/>
        <v>0</v>
      </c>
      <c r="AF3779" s="1547">
        <f t="shared" si="2899"/>
        <v>0</v>
      </c>
      <c r="AG3779" s="1548"/>
      <c r="AH3779" s="1549">
        <f t="shared" si="2899"/>
        <v>0</v>
      </c>
      <c r="AI3779" s="1549">
        <f t="shared" si="2899"/>
        <v>0</v>
      </c>
      <c r="AJ3779" s="1547">
        <f t="shared" si="2899"/>
        <v>0</v>
      </c>
      <c r="AK3779" s="1547">
        <f t="shared" si="2899"/>
        <v>0</v>
      </c>
      <c r="AL3779" s="1548"/>
      <c r="AM3779" s="1550">
        <f t="shared" si="2899"/>
        <v>0</v>
      </c>
      <c r="AN3779" s="167">
        <f>AN3778</f>
        <v>0</v>
      </c>
      <c r="AO3779" s="1551">
        <f t="shared" si="2899"/>
        <v>0</v>
      </c>
      <c r="AP3779" s="169">
        <f t="shared" si="2899"/>
        <v>0</v>
      </c>
      <c r="AQ3779" s="1552">
        <f t="shared" si="2899"/>
        <v>0</v>
      </c>
      <c r="AR3779" s="1553">
        <f t="shared" si="2899"/>
        <v>0</v>
      </c>
      <c r="AS3779" s="1554" t="e">
        <f t="shared" si="2899"/>
        <v>#DIV/0!</v>
      </c>
      <c r="AT3779" s="1555">
        <f t="shared" si="2899"/>
        <v>0</v>
      </c>
      <c r="AU3779" s="1552">
        <f t="shared" si="2899"/>
        <v>0</v>
      </c>
      <c r="AV3779" s="1553">
        <f t="shared" si="2899"/>
        <v>0</v>
      </c>
      <c r="AW3779" s="1554" t="e">
        <f t="shared" si="2899"/>
        <v>#DIV/0!</v>
      </c>
      <c r="AY3779" s="146"/>
      <c r="AZ3779" s="1542"/>
    </row>
    <row r="3780" spans="1:64" ht="12.75" customHeight="1" x14ac:dyDescent="0.25">
      <c r="A3780" s="174"/>
      <c r="B3780" s="175"/>
      <c r="C3780" s="176"/>
      <c r="D3780" s="177"/>
      <c r="E3780" s="178"/>
      <c r="F3780" s="177"/>
      <c r="G3780" s="179"/>
      <c r="H3780" s="180"/>
      <c r="I3780" s="181"/>
      <c r="J3780" s="182"/>
      <c r="K3780" s="183" t="s">
        <v>4307</v>
      </c>
      <c r="L3780" s="184">
        <f t="shared" ref="L3780:S3780" si="2900">L3779+L3774</f>
        <v>6858</v>
      </c>
      <c r="M3780" s="185">
        <f t="shared" si="2900"/>
        <v>6858</v>
      </c>
      <c r="N3780" s="186">
        <f t="shared" si="2900"/>
        <v>0</v>
      </c>
      <c r="O3780" s="187">
        <f t="shared" si="2900"/>
        <v>0</v>
      </c>
      <c r="P3780" s="187">
        <f t="shared" si="2900"/>
        <v>0</v>
      </c>
      <c r="Q3780" s="187">
        <f t="shared" si="2900"/>
        <v>0</v>
      </c>
      <c r="R3780" s="187">
        <f t="shared" si="2900"/>
        <v>0</v>
      </c>
      <c r="S3780" s="187">
        <f t="shared" si="2900"/>
        <v>0</v>
      </c>
      <c r="T3780" s="188"/>
      <c r="U3780" s="187">
        <f>U3779+U3774</f>
        <v>0</v>
      </c>
      <c r="V3780" s="187">
        <f>V3779+V3774</f>
        <v>0</v>
      </c>
      <c r="W3780" s="187">
        <f>W3779+W3774</f>
        <v>0</v>
      </c>
      <c r="X3780" s="187">
        <f>X3779+X3774</f>
        <v>0</v>
      </c>
      <c r="Y3780" s="188"/>
      <c r="Z3780" s="187">
        <f t="shared" ref="Z3780:AF3780" si="2901">Z3779+Z3774</f>
        <v>0</v>
      </c>
      <c r="AA3780" s="189">
        <f t="shared" si="2901"/>
        <v>0</v>
      </c>
      <c r="AB3780" s="187">
        <f t="shared" si="2901"/>
        <v>0</v>
      </c>
      <c r="AC3780" s="187">
        <f t="shared" si="2901"/>
        <v>0</v>
      </c>
      <c r="AD3780" s="187">
        <f t="shared" si="2901"/>
        <v>0</v>
      </c>
      <c r="AE3780" s="187">
        <f t="shared" si="2901"/>
        <v>0</v>
      </c>
      <c r="AF3780" s="187">
        <f t="shared" si="2901"/>
        <v>0</v>
      </c>
      <c r="AG3780" s="188"/>
      <c r="AH3780" s="187">
        <f>AH3779+AH3774</f>
        <v>0</v>
      </c>
      <c r="AI3780" s="187">
        <f>AI3779+AI3774</f>
        <v>0</v>
      </c>
      <c r="AJ3780" s="187">
        <f>AJ3779+AJ3774</f>
        <v>0</v>
      </c>
      <c r="AK3780" s="187">
        <f>AK3779+AK3774</f>
        <v>0</v>
      </c>
      <c r="AL3780" s="188"/>
      <c r="AM3780" s="190">
        <f t="shared" ref="AM3780:AW3780" si="2902">AM3779+AM3774</f>
        <v>0</v>
      </c>
      <c r="AN3780" s="191">
        <f>AN3779+AN3774</f>
        <v>6858</v>
      </c>
      <c r="AO3780" s="190">
        <f t="shared" si="2902"/>
        <v>6858</v>
      </c>
      <c r="AP3780" s="184">
        <f t="shared" si="2902"/>
        <v>6858</v>
      </c>
      <c r="AQ3780" s="192">
        <f t="shared" si="2902"/>
        <v>6858</v>
      </c>
      <c r="AR3780" s="193">
        <f t="shared" si="2902"/>
        <v>0</v>
      </c>
      <c r="AS3780" s="194" t="e">
        <f t="shared" si="2902"/>
        <v>#DIV/0!</v>
      </c>
      <c r="AT3780" s="195">
        <f t="shared" si="2902"/>
        <v>6858</v>
      </c>
      <c r="AU3780" s="192">
        <f t="shared" si="2902"/>
        <v>6858</v>
      </c>
      <c r="AV3780" s="193">
        <f t="shared" si="2902"/>
        <v>0</v>
      </c>
      <c r="AW3780" s="194" t="e">
        <f t="shared" si="2902"/>
        <v>#DIV/0!</v>
      </c>
      <c r="AY3780" s="146"/>
      <c r="AZ3780" s="1542"/>
    </row>
    <row r="3781" spans="1:64" s="1556" customFormat="1" ht="12.75" customHeight="1" x14ac:dyDescent="0.25">
      <c r="A3781" s="15"/>
      <c r="B3781" s="121"/>
      <c r="C3781" s="122"/>
      <c r="D3781" s="123"/>
      <c r="E3781" s="124"/>
      <c r="F3781" s="125"/>
      <c r="G3781" s="34"/>
      <c r="H3781" s="35"/>
      <c r="I3781" s="36"/>
      <c r="J3781" s="37"/>
      <c r="K3781" s="198" t="s">
        <v>72</v>
      </c>
      <c r="L3781" s="199">
        <f t="shared" ref="L3781:AW3781" si="2903">L3773</f>
        <v>290</v>
      </c>
      <c r="M3781" s="200">
        <f t="shared" si="2903"/>
        <v>290</v>
      </c>
      <c r="N3781" s="201">
        <f t="shared" si="2903"/>
        <v>0</v>
      </c>
      <c r="O3781" s="202">
        <f t="shared" si="2903"/>
        <v>0</v>
      </c>
      <c r="P3781" s="202">
        <f t="shared" si="2903"/>
        <v>0</v>
      </c>
      <c r="Q3781" s="202">
        <f t="shared" si="2903"/>
        <v>0</v>
      </c>
      <c r="R3781" s="202">
        <f t="shared" si="2903"/>
        <v>0</v>
      </c>
      <c r="S3781" s="202">
        <f t="shared" si="2903"/>
        <v>0</v>
      </c>
      <c r="T3781" s="203"/>
      <c r="U3781" s="135">
        <f t="shared" si="2903"/>
        <v>0</v>
      </c>
      <c r="V3781" s="135">
        <f t="shared" si="2903"/>
        <v>0</v>
      </c>
      <c r="W3781" s="202">
        <f t="shared" si="2903"/>
        <v>0</v>
      </c>
      <c r="X3781" s="202">
        <f t="shared" si="2903"/>
        <v>0</v>
      </c>
      <c r="Y3781" s="203"/>
      <c r="Z3781" s="135">
        <f t="shared" si="2903"/>
        <v>0</v>
      </c>
      <c r="AA3781" s="204">
        <f t="shared" si="2903"/>
        <v>0</v>
      </c>
      <c r="AB3781" s="202">
        <f t="shared" si="2903"/>
        <v>0</v>
      </c>
      <c r="AC3781" s="202">
        <f t="shared" si="2903"/>
        <v>0</v>
      </c>
      <c r="AD3781" s="202">
        <f t="shared" si="2903"/>
        <v>0</v>
      </c>
      <c r="AE3781" s="202">
        <f t="shared" si="2903"/>
        <v>0</v>
      </c>
      <c r="AF3781" s="202">
        <f t="shared" si="2903"/>
        <v>0</v>
      </c>
      <c r="AG3781" s="203"/>
      <c r="AH3781" s="135">
        <f t="shared" si="2903"/>
        <v>0</v>
      </c>
      <c r="AI3781" s="135">
        <f t="shared" si="2903"/>
        <v>0</v>
      </c>
      <c r="AJ3781" s="202">
        <f t="shared" si="2903"/>
        <v>0</v>
      </c>
      <c r="AK3781" s="202">
        <f t="shared" si="2903"/>
        <v>0</v>
      </c>
      <c r="AL3781" s="203"/>
      <c r="AM3781" s="205">
        <f t="shared" si="2903"/>
        <v>0</v>
      </c>
      <c r="AN3781" s="119">
        <f>AN3773</f>
        <v>290</v>
      </c>
      <c r="AO3781" s="120">
        <f t="shared" si="2903"/>
        <v>290</v>
      </c>
      <c r="AP3781" s="39">
        <f t="shared" si="2903"/>
        <v>290</v>
      </c>
      <c r="AQ3781" s="141">
        <f t="shared" si="2903"/>
        <v>290</v>
      </c>
      <c r="AR3781" s="141">
        <f t="shared" si="2903"/>
        <v>0</v>
      </c>
      <c r="AS3781" s="143">
        <f t="shared" si="2903"/>
        <v>0</v>
      </c>
      <c r="AT3781" s="144">
        <f t="shared" si="2903"/>
        <v>290</v>
      </c>
      <c r="AU3781" s="141">
        <f t="shared" si="2903"/>
        <v>290</v>
      </c>
      <c r="AV3781" s="141">
        <f t="shared" si="2903"/>
        <v>0</v>
      </c>
      <c r="AW3781" s="143">
        <f t="shared" si="2903"/>
        <v>0</v>
      </c>
      <c r="AX3781"/>
      <c r="AY3781" s="146"/>
      <c r="AZ3781" s="1542"/>
      <c r="BA3781"/>
      <c r="BB3781"/>
      <c r="BC3781"/>
      <c r="BD3781"/>
      <c r="BE3781"/>
      <c r="BF3781"/>
      <c r="BG3781"/>
      <c r="BH3781"/>
      <c r="BI3781"/>
      <c r="BJ3781"/>
      <c r="BK3781"/>
      <c r="BL3781"/>
    </row>
    <row r="3782" spans="1:64" ht="12.75" customHeight="1" x14ac:dyDescent="0.25">
      <c r="A3782" s="15"/>
      <c r="C3782" s="272"/>
      <c r="D3782" s="123"/>
      <c r="F3782" s="125"/>
      <c r="G3782" s="126"/>
      <c r="H3782" s="35"/>
      <c r="I3782" s="36"/>
      <c r="J3782" s="37"/>
      <c r="K3782" s="198" t="s">
        <v>73</v>
      </c>
      <c r="L3782" s="199">
        <v>0</v>
      </c>
      <c r="M3782" s="200">
        <v>0</v>
      </c>
      <c r="N3782" s="201">
        <v>0</v>
      </c>
      <c r="O3782" s="202">
        <v>0</v>
      </c>
      <c r="P3782" s="202">
        <v>0</v>
      </c>
      <c r="Q3782" s="202">
        <v>0</v>
      </c>
      <c r="R3782" s="202">
        <v>0</v>
      </c>
      <c r="S3782" s="202">
        <v>0</v>
      </c>
      <c r="T3782" s="203"/>
      <c r="U3782" s="135">
        <v>0</v>
      </c>
      <c r="V3782" s="135">
        <v>0</v>
      </c>
      <c r="W3782" s="202">
        <v>0</v>
      </c>
      <c r="X3782" s="202">
        <v>0</v>
      </c>
      <c r="Y3782" s="203"/>
      <c r="Z3782" s="135">
        <v>0</v>
      </c>
      <c r="AA3782" s="204">
        <v>0</v>
      </c>
      <c r="AB3782" s="202">
        <v>0</v>
      </c>
      <c r="AC3782" s="202">
        <v>0</v>
      </c>
      <c r="AD3782" s="202">
        <v>0</v>
      </c>
      <c r="AE3782" s="202">
        <v>0</v>
      </c>
      <c r="AF3782" s="202">
        <v>0</v>
      </c>
      <c r="AG3782" s="203"/>
      <c r="AH3782" s="135">
        <v>0</v>
      </c>
      <c r="AI3782" s="135">
        <v>0</v>
      </c>
      <c r="AJ3782" s="202">
        <v>0</v>
      </c>
      <c r="AK3782" s="202">
        <v>0</v>
      </c>
      <c r="AL3782" s="203"/>
      <c r="AM3782" s="205">
        <v>0</v>
      </c>
      <c r="AN3782" s="119">
        <v>0</v>
      </c>
      <c r="AO3782" s="120">
        <v>0</v>
      </c>
      <c r="AP3782" s="39">
        <v>0</v>
      </c>
      <c r="AQ3782" s="141">
        <v>0</v>
      </c>
      <c r="AR3782" s="141">
        <v>0</v>
      </c>
      <c r="AS3782" s="143">
        <v>0</v>
      </c>
      <c r="AT3782" s="144">
        <v>0</v>
      </c>
      <c r="AU3782" s="141">
        <v>0</v>
      </c>
      <c r="AV3782" s="141">
        <v>0</v>
      </c>
      <c r="AW3782" s="143">
        <v>0</v>
      </c>
      <c r="AY3782" s="146"/>
      <c r="AZ3782" s="1542"/>
    </row>
    <row r="3783" spans="1:64" ht="12.75" customHeight="1" x14ac:dyDescent="0.25">
      <c r="A3783" s="15"/>
      <c r="C3783" s="272"/>
      <c r="D3783" s="123"/>
      <c r="F3783" s="125"/>
      <c r="G3783" s="126"/>
      <c r="H3783" s="35"/>
      <c r="I3783" s="36"/>
      <c r="J3783" s="37"/>
      <c r="K3783" s="198" t="s">
        <v>74</v>
      </c>
      <c r="L3783" s="199">
        <v>0</v>
      </c>
      <c r="M3783" s="200">
        <v>0</v>
      </c>
      <c r="N3783" s="201">
        <v>0</v>
      </c>
      <c r="O3783" s="202">
        <v>0</v>
      </c>
      <c r="P3783" s="202">
        <v>0</v>
      </c>
      <c r="Q3783" s="202">
        <v>0</v>
      </c>
      <c r="R3783" s="202">
        <v>0</v>
      </c>
      <c r="S3783" s="202">
        <v>0</v>
      </c>
      <c r="T3783" s="203"/>
      <c r="U3783" s="135">
        <v>0</v>
      </c>
      <c r="V3783" s="135">
        <v>0</v>
      </c>
      <c r="W3783" s="202">
        <v>0</v>
      </c>
      <c r="X3783" s="202">
        <v>0</v>
      </c>
      <c r="Y3783" s="203"/>
      <c r="Z3783" s="135">
        <v>0</v>
      </c>
      <c r="AA3783" s="204">
        <v>0</v>
      </c>
      <c r="AB3783" s="202">
        <v>0</v>
      </c>
      <c r="AC3783" s="202">
        <v>0</v>
      </c>
      <c r="AD3783" s="202">
        <v>0</v>
      </c>
      <c r="AE3783" s="202">
        <v>0</v>
      </c>
      <c r="AF3783" s="202">
        <v>0</v>
      </c>
      <c r="AG3783" s="203"/>
      <c r="AH3783" s="135">
        <v>0</v>
      </c>
      <c r="AI3783" s="135">
        <v>0</v>
      </c>
      <c r="AJ3783" s="202">
        <v>0</v>
      </c>
      <c r="AK3783" s="202">
        <v>0</v>
      </c>
      <c r="AL3783" s="203"/>
      <c r="AM3783" s="205">
        <v>0</v>
      </c>
      <c r="AN3783" s="119">
        <v>0</v>
      </c>
      <c r="AO3783" s="120">
        <v>0</v>
      </c>
      <c r="AP3783" s="39">
        <v>0</v>
      </c>
      <c r="AQ3783" s="141">
        <v>0</v>
      </c>
      <c r="AR3783" s="141">
        <v>0</v>
      </c>
      <c r="AS3783" s="143">
        <v>0</v>
      </c>
      <c r="AT3783" s="144">
        <v>0</v>
      </c>
      <c r="AU3783" s="141">
        <v>0</v>
      </c>
      <c r="AV3783" s="141">
        <v>0</v>
      </c>
      <c r="AW3783" s="143">
        <v>0</v>
      </c>
      <c r="AX3783" s="12"/>
      <c r="AY3783" s="146"/>
      <c r="AZ3783" s="1542"/>
    </row>
    <row r="3784" spans="1:64" ht="12.75" customHeight="1" x14ac:dyDescent="0.25">
      <c r="A3784" s="15"/>
      <c r="C3784" s="272"/>
      <c r="D3784" s="123"/>
      <c r="F3784" s="125"/>
      <c r="G3784" s="126"/>
      <c r="H3784" s="35"/>
      <c r="I3784" s="36"/>
      <c r="J3784" s="37"/>
      <c r="K3784" s="198" t="s">
        <v>75</v>
      </c>
      <c r="L3784" s="199">
        <v>0</v>
      </c>
      <c r="M3784" s="200">
        <v>0</v>
      </c>
      <c r="N3784" s="201">
        <v>0</v>
      </c>
      <c r="O3784" s="202">
        <v>0</v>
      </c>
      <c r="P3784" s="202">
        <v>0</v>
      </c>
      <c r="Q3784" s="202">
        <v>0</v>
      </c>
      <c r="R3784" s="202">
        <v>0</v>
      </c>
      <c r="S3784" s="202">
        <v>0</v>
      </c>
      <c r="T3784" s="203"/>
      <c r="U3784" s="135">
        <v>0</v>
      </c>
      <c r="V3784" s="135">
        <v>0</v>
      </c>
      <c r="W3784" s="202">
        <v>0</v>
      </c>
      <c r="X3784" s="202">
        <v>0</v>
      </c>
      <c r="Y3784" s="203"/>
      <c r="Z3784" s="135">
        <v>0</v>
      </c>
      <c r="AA3784" s="204">
        <v>0</v>
      </c>
      <c r="AB3784" s="202">
        <v>0</v>
      </c>
      <c r="AC3784" s="202">
        <v>0</v>
      </c>
      <c r="AD3784" s="202">
        <v>0</v>
      </c>
      <c r="AE3784" s="202">
        <v>0</v>
      </c>
      <c r="AF3784" s="202">
        <v>0</v>
      </c>
      <c r="AG3784" s="203"/>
      <c r="AH3784" s="135">
        <v>0</v>
      </c>
      <c r="AI3784" s="135">
        <v>0</v>
      </c>
      <c r="AJ3784" s="202">
        <v>0</v>
      </c>
      <c r="AK3784" s="202">
        <v>0</v>
      </c>
      <c r="AL3784" s="203"/>
      <c r="AM3784" s="205">
        <v>0</v>
      </c>
      <c r="AN3784" s="119">
        <v>0</v>
      </c>
      <c r="AO3784" s="120">
        <v>0</v>
      </c>
      <c r="AP3784" s="39">
        <v>0</v>
      </c>
      <c r="AQ3784" s="141">
        <v>0</v>
      </c>
      <c r="AR3784" s="141">
        <v>0</v>
      </c>
      <c r="AS3784" s="143">
        <v>0</v>
      </c>
      <c r="AT3784" s="144">
        <v>0</v>
      </c>
      <c r="AU3784" s="141">
        <v>0</v>
      </c>
      <c r="AV3784" s="141">
        <v>0</v>
      </c>
      <c r="AW3784" s="143">
        <v>0</v>
      </c>
      <c r="AY3784" s="146"/>
      <c r="AZ3784" s="1542"/>
    </row>
    <row r="3785" spans="1:64" ht="12.75" customHeight="1" x14ac:dyDescent="0.25">
      <c r="A3785" s="15"/>
      <c r="C3785" s="272"/>
      <c r="D3785" s="123"/>
      <c r="F3785" s="125"/>
      <c r="G3785" s="126"/>
      <c r="H3785" s="35"/>
      <c r="I3785" s="36"/>
      <c r="J3785" s="37"/>
      <c r="K3785" s="206" t="s">
        <v>76</v>
      </c>
      <c r="L3785" s="199">
        <v>0</v>
      </c>
      <c r="M3785" s="200">
        <v>0</v>
      </c>
      <c r="N3785" s="201">
        <v>0</v>
      </c>
      <c r="O3785" s="202">
        <v>0</v>
      </c>
      <c r="P3785" s="202">
        <v>0</v>
      </c>
      <c r="Q3785" s="202">
        <v>0</v>
      </c>
      <c r="R3785" s="202">
        <v>0</v>
      </c>
      <c r="S3785" s="202">
        <v>0</v>
      </c>
      <c r="T3785" s="203"/>
      <c r="U3785" s="135">
        <v>0</v>
      </c>
      <c r="V3785" s="135">
        <v>0</v>
      </c>
      <c r="W3785" s="202">
        <v>0</v>
      </c>
      <c r="X3785" s="202">
        <v>0</v>
      </c>
      <c r="Y3785" s="203"/>
      <c r="Z3785" s="135">
        <v>0</v>
      </c>
      <c r="AA3785" s="204">
        <v>0</v>
      </c>
      <c r="AB3785" s="202">
        <v>0</v>
      </c>
      <c r="AC3785" s="202">
        <v>0</v>
      </c>
      <c r="AD3785" s="202">
        <v>0</v>
      </c>
      <c r="AE3785" s="202">
        <v>0</v>
      </c>
      <c r="AF3785" s="202">
        <v>0</v>
      </c>
      <c r="AG3785" s="203"/>
      <c r="AH3785" s="135">
        <v>0</v>
      </c>
      <c r="AI3785" s="135">
        <v>0</v>
      </c>
      <c r="AJ3785" s="202">
        <v>0</v>
      </c>
      <c r="AK3785" s="202">
        <v>0</v>
      </c>
      <c r="AL3785" s="203"/>
      <c r="AM3785" s="205">
        <v>0</v>
      </c>
      <c r="AN3785" s="119">
        <v>0</v>
      </c>
      <c r="AO3785" s="120">
        <v>0</v>
      </c>
      <c r="AP3785" s="39">
        <v>0</v>
      </c>
      <c r="AQ3785" s="141">
        <v>0</v>
      </c>
      <c r="AR3785" s="141">
        <v>0</v>
      </c>
      <c r="AS3785" s="143">
        <v>0</v>
      </c>
      <c r="AT3785" s="144">
        <v>0</v>
      </c>
      <c r="AU3785" s="141">
        <v>0</v>
      </c>
      <c r="AV3785" s="141">
        <v>0</v>
      </c>
      <c r="AW3785" s="143">
        <v>0</v>
      </c>
      <c r="AY3785" s="146"/>
      <c r="AZ3785" s="1542"/>
    </row>
    <row r="3786" spans="1:64" ht="12.75" customHeight="1" x14ac:dyDescent="0.25">
      <c r="A3786" s="15"/>
      <c r="C3786" s="272"/>
      <c r="D3786" s="123"/>
      <c r="F3786" s="125"/>
      <c r="G3786" s="126"/>
      <c r="H3786" s="35"/>
      <c r="I3786" s="36"/>
      <c r="J3786" s="37"/>
      <c r="K3786" s="206"/>
      <c r="L3786" s="199"/>
      <c r="M3786" s="200"/>
      <c r="N3786" s="201"/>
      <c r="O3786" s="202"/>
      <c r="P3786" s="202"/>
      <c r="Q3786" s="202"/>
      <c r="R3786" s="202"/>
      <c r="S3786" s="202"/>
      <c r="T3786" s="224"/>
      <c r="U3786" s="133"/>
      <c r="V3786" s="133"/>
      <c r="W3786" s="134"/>
      <c r="X3786" s="134"/>
      <c r="Y3786" s="224"/>
      <c r="Z3786" s="135"/>
      <c r="AA3786" s="204"/>
      <c r="AB3786" s="202"/>
      <c r="AC3786" s="202"/>
      <c r="AD3786" s="202"/>
      <c r="AE3786" s="202"/>
      <c r="AF3786" s="202"/>
      <c r="AG3786" s="224"/>
      <c r="AH3786" s="133"/>
      <c r="AI3786" s="133"/>
      <c r="AJ3786" s="134"/>
      <c r="AK3786" s="134"/>
      <c r="AL3786" s="224"/>
      <c r="AM3786" s="205"/>
      <c r="AN3786" s="119"/>
      <c r="AO3786" s="120"/>
      <c r="AP3786" s="39"/>
      <c r="AQ3786" s="141"/>
      <c r="AR3786" s="141"/>
      <c r="AS3786" s="143"/>
      <c r="AU3786" s="141"/>
      <c r="AV3786" s="141"/>
      <c r="AW3786" s="143"/>
      <c r="AY3786" s="146"/>
      <c r="AZ3786" s="1542"/>
    </row>
    <row r="3787" spans="1:64" ht="12.75" customHeight="1" x14ac:dyDescent="0.25">
      <c r="A3787" s="15"/>
      <c r="C3787" s="122"/>
      <c r="D3787" s="123"/>
      <c r="F3787" s="125"/>
      <c r="G3787" s="126"/>
      <c r="H3787" s="35"/>
      <c r="I3787" s="36"/>
      <c r="J3787" s="37"/>
      <c r="K3787" s="244"/>
      <c r="L3787" s="241"/>
      <c r="M3787" s="242"/>
      <c r="N3787" s="201"/>
      <c r="O3787" s="202"/>
      <c r="P3787" s="202"/>
      <c r="Q3787" s="202"/>
      <c r="R3787" s="202"/>
      <c r="S3787" s="202"/>
      <c r="T3787" s="224"/>
      <c r="U3787" s="138"/>
      <c r="V3787" s="138"/>
      <c r="W3787" s="139"/>
      <c r="X3787" s="139"/>
      <c r="Y3787" s="224"/>
      <c r="Z3787" s="210"/>
      <c r="AA3787" s="204"/>
      <c r="AB3787" s="202"/>
      <c r="AC3787" s="202"/>
      <c r="AD3787" s="202"/>
      <c r="AE3787" s="202"/>
      <c r="AF3787" s="202"/>
      <c r="AG3787" s="224"/>
      <c r="AH3787" s="138"/>
      <c r="AI3787" s="138"/>
      <c r="AJ3787" s="139"/>
      <c r="AK3787" s="139"/>
      <c r="AL3787" s="224"/>
      <c r="AM3787" s="140"/>
      <c r="AN3787" s="211"/>
      <c r="AO3787" s="212"/>
      <c r="AP3787" s="39"/>
      <c r="AQ3787" s="141"/>
      <c r="AR3787" s="141"/>
      <c r="AS3787" s="143"/>
      <c r="AU3787" s="141"/>
      <c r="AV3787" s="141"/>
      <c r="AW3787" s="143"/>
      <c r="AY3787" s="146"/>
      <c r="AZ3787" s="1542"/>
    </row>
    <row r="3788" spans="1:64" ht="12.75" customHeight="1" x14ac:dyDescent="0.25">
      <c r="A3788" s="15"/>
      <c r="C3788" s="122"/>
      <c r="D3788" s="123"/>
      <c r="F3788" s="125"/>
      <c r="G3788" s="126"/>
      <c r="H3788" s="35"/>
      <c r="I3788" s="36"/>
      <c r="J3788" s="37"/>
      <c r="K3788" s="116" t="s">
        <v>235</v>
      </c>
      <c r="L3788" s="241"/>
      <c r="M3788" s="242"/>
      <c r="N3788" s="201"/>
      <c r="O3788" s="202"/>
      <c r="P3788" s="202"/>
      <c r="Q3788" s="202"/>
      <c r="R3788" s="202"/>
      <c r="S3788" s="202"/>
      <c r="T3788" s="224"/>
      <c r="U3788" s="138"/>
      <c r="V3788" s="138"/>
      <c r="W3788" s="139"/>
      <c r="X3788" s="139"/>
      <c r="Y3788" s="224"/>
      <c r="Z3788" s="210"/>
      <c r="AA3788" s="204"/>
      <c r="AB3788" s="202"/>
      <c r="AC3788" s="202"/>
      <c r="AD3788" s="202"/>
      <c r="AE3788" s="202"/>
      <c r="AF3788" s="202"/>
      <c r="AG3788" s="224"/>
      <c r="AH3788" s="138"/>
      <c r="AI3788" s="138"/>
      <c r="AJ3788" s="139"/>
      <c r="AK3788" s="139"/>
      <c r="AL3788" s="224"/>
      <c r="AM3788" s="140"/>
      <c r="AN3788" s="211"/>
      <c r="AO3788" s="212"/>
      <c r="AP3788" s="39"/>
      <c r="AQ3788" s="141"/>
      <c r="AR3788" s="141"/>
      <c r="AS3788" s="143"/>
      <c r="AU3788" s="141"/>
      <c r="AV3788" s="141"/>
      <c r="AW3788" s="143"/>
      <c r="AY3788" s="146"/>
      <c r="AZ3788" s="1542"/>
    </row>
    <row r="3789" spans="1:64" x14ac:dyDescent="0.25">
      <c r="A3789" s="15"/>
      <c r="C3789" s="122"/>
      <c r="D3789" s="123"/>
      <c r="F3789" s="125"/>
      <c r="G3789" s="126"/>
      <c r="H3789" s="35"/>
      <c r="I3789" s="36"/>
      <c r="J3789" s="37"/>
      <c r="K3789" s="349" t="s">
        <v>236</v>
      </c>
      <c r="L3789" s="241"/>
      <c r="M3789" s="242"/>
      <c r="N3789" s="201"/>
      <c r="O3789" s="202"/>
      <c r="P3789" s="202"/>
      <c r="Q3789" s="202"/>
      <c r="R3789" s="202"/>
      <c r="S3789" s="202"/>
      <c r="T3789" s="224"/>
      <c r="U3789" s="138"/>
      <c r="V3789" s="138"/>
      <c r="W3789" s="139"/>
      <c r="X3789" s="139"/>
      <c r="Y3789" s="224"/>
      <c r="Z3789" s="210"/>
      <c r="AA3789" s="204"/>
      <c r="AB3789" s="202"/>
      <c r="AC3789" s="202"/>
      <c r="AD3789" s="202"/>
      <c r="AE3789" s="202"/>
      <c r="AF3789" s="202"/>
      <c r="AG3789" s="224"/>
      <c r="AH3789" s="138"/>
      <c r="AI3789" s="138"/>
      <c r="AJ3789" s="139"/>
      <c r="AK3789" s="139"/>
      <c r="AL3789" s="224"/>
      <c r="AM3789" s="140"/>
      <c r="AN3789" s="211"/>
      <c r="AO3789" s="212"/>
      <c r="AP3789" s="39"/>
      <c r="AQ3789" s="141"/>
      <c r="AR3789" s="141"/>
      <c r="AS3789" s="143"/>
      <c r="AU3789" s="141"/>
      <c r="AV3789" s="141"/>
      <c r="AW3789" s="143"/>
      <c r="AY3789" s="146"/>
      <c r="AZ3789" s="1542"/>
    </row>
    <row r="3790" spans="1:64" ht="12.75" customHeight="1" x14ac:dyDescent="0.25">
      <c r="A3790" s="15"/>
      <c r="C3790" s="122"/>
      <c r="D3790" s="123"/>
      <c r="F3790" s="125"/>
      <c r="G3790" s="126"/>
      <c r="H3790" s="35"/>
      <c r="I3790" s="36"/>
      <c r="J3790" s="37"/>
      <c r="K3790" s="349"/>
      <c r="L3790" s="241"/>
      <c r="M3790" s="242"/>
      <c r="N3790" s="201"/>
      <c r="O3790" s="202"/>
      <c r="P3790" s="202"/>
      <c r="Q3790" s="202"/>
      <c r="R3790" s="202"/>
      <c r="S3790" s="202"/>
      <c r="T3790" s="224"/>
      <c r="U3790" s="138"/>
      <c r="V3790" s="138"/>
      <c r="W3790" s="139"/>
      <c r="X3790" s="139"/>
      <c r="Y3790" s="224"/>
      <c r="Z3790" s="210"/>
      <c r="AA3790" s="204"/>
      <c r="AB3790" s="202"/>
      <c r="AC3790" s="202"/>
      <c r="AD3790" s="202"/>
      <c r="AE3790" s="202"/>
      <c r="AF3790" s="202"/>
      <c r="AG3790" s="224"/>
      <c r="AH3790" s="138"/>
      <c r="AI3790" s="138"/>
      <c r="AJ3790" s="139"/>
      <c r="AK3790" s="139"/>
      <c r="AL3790" s="224"/>
      <c r="AM3790" s="140"/>
      <c r="AN3790" s="211"/>
      <c r="AO3790" s="212"/>
      <c r="AP3790" s="39"/>
      <c r="AQ3790" s="141"/>
      <c r="AR3790" s="141"/>
      <c r="AS3790" s="143"/>
      <c r="AU3790" s="141"/>
      <c r="AV3790" s="141"/>
      <c r="AW3790" s="143"/>
      <c r="AY3790" s="146"/>
      <c r="AZ3790" s="1542"/>
    </row>
    <row r="3791" spans="1:64" ht="35.1" customHeight="1" x14ac:dyDescent="0.25">
      <c r="A3791" s="15" t="s">
        <v>4270</v>
      </c>
      <c r="B3791" s="225">
        <v>10</v>
      </c>
      <c r="C3791" s="122" t="s">
        <v>237</v>
      </c>
      <c r="D3791" s="123">
        <v>1000</v>
      </c>
      <c r="E3791" s="226"/>
      <c r="F3791" s="122">
        <v>12</v>
      </c>
      <c r="G3791" s="126"/>
      <c r="H3791" s="35" t="str">
        <f t="shared" ref="H3791:H3875" si="2904">LEFT(J3791,3)</f>
        <v>001</v>
      </c>
      <c r="I3791" s="36" t="s">
        <v>96</v>
      </c>
      <c r="J3791" s="37" t="s">
        <v>4308</v>
      </c>
      <c r="K3791" s="244" t="s">
        <v>2552</v>
      </c>
      <c r="L3791" s="232">
        <v>2136</v>
      </c>
      <c r="M3791" s="233">
        <v>2375</v>
      </c>
      <c r="N3791" s="130"/>
      <c r="O3791" s="131"/>
      <c r="P3791" s="131"/>
      <c r="Q3791" s="131"/>
      <c r="R3791" s="131"/>
      <c r="S3791" s="131"/>
      <c r="T3791" s="132" t="str">
        <f>IF(SUM(N3791:S3791)=U3791,"OK",SUM(N3791:S3791)-U3791)</f>
        <v>OK</v>
      </c>
      <c r="U3791" s="138"/>
      <c r="V3791" s="138"/>
      <c r="W3791" s="139"/>
      <c r="X3791" s="139"/>
      <c r="Y3791" s="132" t="str">
        <f>IF(SUM(W3791:X3791)=Z3791,"OK",SUM(W3791:X3791)-Z3791)</f>
        <v>OK</v>
      </c>
      <c r="Z3791" s="210"/>
      <c r="AA3791" s="204"/>
      <c r="AB3791" s="202"/>
      <c r="AC3791" s="202"/>
      <c r="AD3791" s="202"/>
      <c r="AE3791" s="202"/>
      <c r="AF3791" s="202"/>
      <c r="AG3791" s="132" t="str">
        <f>IF(SUM(AA3791:AF3791)=AH3791,"OK",SUM(AA3791:AF3791)-AH3791)</f>
        <v>OK</v>
      </c>
      <c r="AH3791" s="138"/>
      <c r="AI3791" s="138"/>
      <c r="AJ3791" s="139"/>
      <c r="AK3791" s="139"/>
      <c r="AL3791" s="132" t="str">
        <f>IF(SUM(AJ3791:AK3791)=AM3791,"OK",SUM(AJ3791:AK3791)-AM3791)</f>
        <v>OK</v>
      </c>
      <c r="AM3791" s="140"/>
      <c r="AN3791" s="119">
        <f>L3791+U3791+V3791+Z3791</f>
        <v>2136</v>
      </c>
      <c r="AO3791" s="120">
        <f>M3791+AH3791+AI3791+AM3791</f>
        <v>2375</v>
      </c>
      <c r="AP3791" s="39">
        <f>L3791</f>
        <v>2136</v>
      </c>
      <c r="AQ3791" s="141">
        <f>AN3791</f>
        <v>2136</v>
      </c>
      <c r="AR3791" s="142">
        <f t="shared" ref="AR3791:AR3804" si="2905">AQ3791-AP3791</f>
        <v>0</v>
      </c>
      <c r="AS3791" s="143">
        <f>AR3791/AP3791</f>
        <v>0</v>
      </c>
      <c r="AT3791" s="144">
        <f>M3791</f>
        <v>2375</v>
      </c>
      <c r="AU3791" s="141">
        <f t="shared" ref="AU3791:AU3804" si="2906">AO3791</f>
        <v>2375</v>
      </c>
      <c r="AV3791" s="142">
        <f t="shared" ref="AV3791:AV3804" si="2907">AU3791-AT3791</f>
        <v>0</v>
      </c>
      <c r="AW3791" s="143">
        <f>AV3791/AT3791</f>
        <v>0</v>
      </c>
      <c r="AY3791" s="146" t="str">
        <f t="shared" ref="AY3791:AY3804" si="2908">RIGHT(LEFT(I3791,3),2)&amp;"."&amp;RIGHT(LEFT(I3791,5),2)</f>
        <v>12.11</v>
      </c>
      <c r="AZ3791" s="1542" t="b">
        <f>COUNTIF('[1]Codes SEC'!$B$2:$B$250,Ministres!AY3791)&gt;0</f>
        <v>1</v>
      </c>
    </row>
    <row r="3792" spans="1:64" ht="35.1" customHeight="1" x14ac:dyDescent="0.25">
      <c r="A3792" s="15" t="s">
        <v>4270</v>
      </c>
      <c r="B3792" s="225">
        <v>10</v>
      </c>
      <c r="C3792" s="122" t="s">
        <v>237</v>
      </c>
      <c r="D3792" s="123">
        <v>1000</v>
      </c>
      <c r="E3792" s="226"/>
      <c r="F3792" s="122">
        <v>12</v>
      </c>
      <c r="G3792" s="126"/>
      <c r="H3792" s="35" t="str">
        <f t="shared" si="2904"/>
        <v>001</v>
      </c>
      <c r="I3792" s="36" t="s">
        <v>96</v>
      </c>
      <c r="J3792" s="37" t="s">
        <v>4309</v>
      </c>
      <c r="K3792" s="1557" t="s">
        <v>4310</v>
      </c>
      <c r="L3792" s="232">
        <v>19</v>
      </c>
      <c r="M3792" s="233">
        <v>19</v>
      </c>
      <c r="N3792" s="130"/>
      <c r="O3792" s="131"/>
      <c r="P3792" s="131"/>
      <c r="Q3792" s="131"/>
      <c r="R3792" s="131"/>
      <c r="S3792" s="131"/>
      <c r="T3792" s="132" t="str">
        <f>IF(SUM(N3792:S3792)=U3792,"OK",SUM(N3792:S3792)-U3792)</f>
        <v>OK</v>
      </c>
      <c r="U3792" s="138"/>
      <c r="V3792" s="138"/>
      <c r="W3792" s="139"/>
      <c r="X3792" s="139"/>
      <c r="Y3792" s="132" t="str">
        <f>IF(SUM(W3792:X3792)=Z3792,"OK",SUM(W3792:X3792)-Z3792)</f>
        <v>OK</v>
      </c>
      <c r="Z3792" s="210"/>
      <c r="AA3792" s="204"/>
      <c r="AB3792" s="202"/>
      <c r="AC3792" s="202"/>
      <c r="AD3792" s="202"/>
      <c r="AE3792" s="202"/>
      <c r="AF3792" s="202"/>
      <c r="AG3792" s="132" t="str">
        <f>IF(SUM(AA3792:AF3792)=AH3792,"OK",SUM(AA3792:AF3792)-AH3792)</f>
        <v>OK</v>
      </c>
      <c r="AH3792" s="138"/>
      <c r="AI3792" s="138"/>
      <c r="AJ3792" s="139"/>
      <c r="AK3792" s="139"/>
      <c r="AL3792" s="132" t="str">
        <f>IF(SUM(AJ3792:AK3792)=AM3792,"OK",SUM(AJ3792:AK3792)-AM3792)</f>
        <v>OK</v>
      </c>
      <c r="AM3792" s="140"/>
      <c r="AN3792" s="119">
        <f>L3792+U3792+V3792+Z3792</f>
        <v>19</v>
      </c>
      <c r="AO3792" s="120">
        <f>M3792+AH3792+AI3792+AM3792</f>
        <v>19</v>
      </c>
      <c r="AP3792" s="39">
        <f>L3792</f>
        <v>19</v>
      </c>
      <c r="AQ3792" s="141">
        <f>AN3792</f>
        <v>19</v>
      </c>
      <c r="AR3792" s="142">
        <f t="shared" si="2905"/>
        <v>0</v>
      </c>
      <c r="AS3792" s="143">
        <f>AR3792/AP3792</f>
        <v>0</v>
      </c>
      <c r="AT3792" s="144">
        <f>M3792</f>
        <v>19</v>
      </c>
      <c r="AU3792" s="141">
        <f t="shared" si="2906"/>
        <v>19</v>
      </c>
      <c r="AV3792" s="142">
        <f t="shared" si="2907"/>
        <v>0</v>
      </c>
      <c r="AW3792" s="143">
        <f>AV3792/AT3792</f>
        <v>0</v>
      </c>
      <c r="AY3792" s="146" t="str">
        <f t="shared" si="2908"/>
        <v>12.11</v>
      </c>
      <c r="AZ3792" s="1542" t="b">
        <f>COUNTIF('[1]Codes SEC'!$B$2:$B$250,Ministres!AY3792)&gt;0</f>
        <v>1</v>
      </c>
    </row>
    <row r="3793" spans="1:52" ht="35.1" customHeight="1" x14ac:dyDescent="0.25">
      <c r="A3793" s="15" t="s">
        <v>4270</v>
      </c>
      <c r="B3793" s="225">
        <v>10</v>
      </c>
      <c r="C3793" s="122" t="s">
        <v>237</v>
      </c>
      <c r="D3793" s="123">
        <v>1000</v>
      </c>
      <c r="E3793" s="226"/>
      <c r="F3793" s="122">
        <v>12</v>
      </c>
      <c r="G3793" s="126"/>
      <c r="H3793" s="35" t="str">
        <f t="shared" si="2904"/>
        <v>001</v>
      </c>
      <c r="I3793" s="36" t="s">
        <v>96</v>
      </c>
      <c r="J3793" s="37" t="s">
        <v>4311</v>
      </c>
      <c r="K3793" s="244" t="s">
        <v>1198</v>
      </c>
      <c r="L3793" s="232">
        <v>215</v>
      </c>
      <c r="M3793" s="233">
        <v>215</v>
      </c>
      <c r="N3793" s="130"/>
      <c r="O3793" s="131"/>
      <c r="P3793" s="131"/>
      <c r="Q3793" s="131"/>
      <c r="R3793" s="131"/>
      <c r="S3793" s="131"/>
      <c r="T3793" s="132" t="str">
        <f t="shared" ref="T3793:T3804" si="2909">IF(SUM(N3793:S3793)=U3793,"OK",SUM(N3793:S3793)-U3793)</f>
        <v>OK</v>
      </c>
      <c r="U3793" s="138"/>
      <c r="V3793" s="138"/>
      <c r="W3793" s="139"/>
      <c r="X3793" s="139"/>
      <c r="Y3793" s="132" t="str">
        <f t="shared" ref="Y3793:Y3804" si="2910">IF(SUM(W3793:X3793)=Z3793,"OK",SUM(W3793:X3793)-Z3793)</f>
        <v>OK</v>
      </c>
      <c r="Z3793" s="210"/>
      <c r="AA3793" s="204"/>
      <c r="AB3793" s="202"/>
      <c r="AC3793" s="202"/>
      <c r="AD3793" s="202"/>
      <c r="AE3793" s="202"/>
      <c r="AF3793" s="202"/>
      <c r="AG3793" s="132" t="str">
        <f t="shared" ref="AG3793:AG3804" si="2911">IF(SUM(AA3793:AF3793)=AH3793,"OK",SUM(AA3793:AF3793)-AH3793)</f>
        <v>OK</v>
      </c>
      <c r="AH3793" s="138"/>
      <c r="AI3793" s="138"/>
      <c r="AJ3793" s="139"/>
      <c r="AK3793" s="139"/>
      <c r="AL3793" s="132" t="str">
        <f t="shared" ref="AL3793:AL3804" si="2912">IF(SUM(AJ3793:AK3793)=AM3793,"OK",SUM(AJ3793:AK3793)-AM3793)</f>
        <v>OK</v>
      </c>
      <c r="AM3793" s="140"/>
      <c r="AN3793" s="119">
        <f t="shared" ref="AN3793:AN3804" si="2913">L3793+U3793+V3793+Z3793</f>
        <v>215</v>
      </c>
      <c r="AO3793" s="120">
        <f t="shared" ref="AO3793:AO3804" si="2914">M3793+AH3793+AI3793+AM3793</f>
        <v>215</v>
      </c>
      <c r="AP3793" s="39">
        <f t="shared" ref="AP3793:AP3804" si="2915">L3793</f>
        <v>215</v>
      </c>
      <c r="AQ3793" s="141">
        <f t="shared" ref="AQ3793:AQ3804" si="2916">AN3793</f>
        <v>215</v>
      </c>
      <c r="AR3793" s="142">
        <f t="shared" si="2905"/>
        <v>0</v>
      </c>
      <c r="AS3793" s="143">
        <f t="shared" ref="AS3793:AS3804" si="2917">AR3793/AP3793</f>
        <v>0</v>
      </c>
      <c r="AT3793" s="144">
        <f t="shared" ref="AT3793:AT3804" si="2918">M3793</f>
        <v>215</v>
      </c>
      <c r="AU3793" s="141">
        <f t="shared" si="2906"/>
        <v>215</v>
      </c>
      <c r="AV3793" s="142">
        <f t="shared" si="2907"/>
        <v>0</v>
      </c>
      <c r="AW3793" s="143">
        <f t="shared" ref="AW3793:AW3804" si="2919">AV3793/AT3793</f>
        <v>0</v>
      </c>
      <c r="AY3793" s="146" t="str">
        <f t="shared" si="2908"/>
        <v>12.11</v>
      </c>
      <c r="AZ3793" s="1542" t="b">
        <f>COUNTIF('[1]Codes SEC'!$B$2:$B$250,Ministres!AY3793)&gt;0</f>
        <v>1</v>
      </c>
    </row>
    <row r="3794" spans="1:52" ht="35.1" customHeight="1" x14ac:dyDescent="0.25">
      <c r="A3794" s="15" t="s">
        <v>4270</v>
      </c>
      <c r="B3794" s="121">
        <v>10</v>
      </c>
      <c r="C3794" s="122" t="s">
        <v>237</v>
      </c>
      <c r="D3794" s="123">
        <v>1000</v>
      </c>
      <c r="F3794" s="125">
        <v>12</v>
      </c>
      <c r="G3794" s="126">
        <v>1</v>
      </c>
      <c r="H3794" s="35" t="str">
        <f t="shared" si="2904"/>
        <v>001</v>
      </c>
      <c r="I3794" s="36" t="s">
        <v>96</v>
      </c>
      <c r="J3794" s="37" t="s">
        <v>4312</v>
      </c>
      <c r="K3794" s="244" t="s">
        <v>2552</v>
      </c>
      <c r="L3794" s="128">
        <v>20</v>
      </c>
      <c r="M3794" s="129">
        <v>20</v>
      </c>
      <c r="N3794" s="130"/>
      <c r="O3794" s="131"/>
      <c r="P3794" s="131"/>
      <c r="Q3794" s="131"/>
      <c r="R3794" s="131"/>
      <c r="S3794" s="131"/>
      <c r="T3794" s="132" t="str">
        <f>IF(SUM(N3794:S3794)=U3794,"OK",SUM(N3794:S3794)-U3794)</f>
        <v>OK</v>
      </c>
      <c r="U3794" s="138"/>
      <c r="V3794" s="138"/>
      <c r="W3794" s="139"/>
      <c r="X3794" s="139"/>
      <c r="Y3794" s="132" t="str">
        <f>IF(SUM(W3794:X3794)=Z3794,"OK",SUM(W3794:X3794)-Z3794)</f>
        <v>OK</v>
      </c>
      <c r="Z3794" s="210"/>
      <c r="AA3794" s="204"/>
      <c r="AB3794" s="202"/>
      <c r="AC3794" s="202"/>
      <c r="AD3794" s="202"/>
      <c r="AE3794" s="202"/>
      <c r="AF3794" s="202"/>
      <c r="AG3794" s="132" t="str">
        <f>IF(SUM(AA3794:AF3794)=AH3794,"OK",SUM(AA3794:AF3794)-AH3794)</f>
        <v>OK</v>
      </c>
      <c r="AH3794" s="138"/>
      <c r="AI3794" s="138"/>
      <c r="AJ3794" s="139"/>
      <c r="AK3794" s="139"/>
      <c r="AL3794" s="132" t="str">
        <f>IF(SUM(AJ3794:AK3794)=AM3794,"OK",SUM(AJ3794:AK3794)-AM3794)</f>
        <v>OK</v>
      </c>
      <c r="AM3794" s="140"/>
      <c r="AN3794" s="119">
        <f>L3794+U3794+V3794+Z3794</f>
        <v>20</v>
      </c>
      <c r="AO3794" s="120">
        <f>M3794+AH3794+AI3794+AM3794</f>
        <v>20</v>
      </c>
      <c r="AP3794" s="39">
        <f>L3794</f>
        <v>20</v>
      </c>
      <c r="AQ3794" s="141">
        <f>AN3794</f>
        <v>20</v>
      </c>
      <c r="AR3794" s="142">
        <f>AQ3794-AP3794</f>
        <v>0</v>
      </c>
      <c r="AS3794" s="143">
        <f>AR3794/AP3794</f>
        <v>0</v>
      </c>
      <c r="AT3794" s="144">
        <f>M3794</f>
        <v>20</v>
      </c>
      <c r="AU3794" s="141">
        <f>AO3794</f>
        <v>20</v>
      </c>
      <c r="AV3794" s="142">
        <f>AU3794-AT3794</f>
        <v>0</v>
      </c>
      <c r="AW3794" s="143">
        <f>AV3794/AT3794</f>
        <v>0</v>
      </c>
      <c r="AY3794" s="146" t="str">
        <f t="shared" si="2908"/>
        <v>12.11</v>
      </c>
      <c r="AZ3794" s="1542" t="b">
        <f>COUNTIF('[1]Codes SEC'!$B$2:$B$250,Ministres!AY3794)&gt;0</f>
        <v>1</v>
      </c>
    </row>
    <row r="3795" spans="1:52" ht="35.1" customHeight="1" x14ac:dyDescent="0.25">
      <c r="A3795" s="15" t="s">
        <v>4270</v>
      </c>
      <c r="B3795" s="225">
        <v>10</v>
      </c>
      <c r="C3795" s="122" t="s">
        <v>237</v>
      </c>
      <c r="D3795" s="123">
        <v>1000</v>
      </c>
      <c r="E3795" s="226"/>
      <c r="F3795" s="122">
        <v>12</v>
      </c>
      <c r="G3795" s="126"/>
      <c r="H3795" s="35" t="str">
        <f t="shared" si="2904"/>
        <v>001</v>
      </c>
      <c r="I3795" s="36">
        <v>81211000</v>
      </c>
      <c r="J3795" s="37" t="s">
        <v>4313</v>
      </c>
      <c r="K3795" s="244" t="s">
        <v>4314</v>
      </c>
      <c r="L3795" s="128">
        <v>0</v>
      </c>
      <c r="M3795" s="129">
        <v>0</v>
      </c>
      <c r="N3795" s="130"/>
      <c r="O3795" s="131"/>
      <c r="P3795" s="131"/>
      <c r="Q3795" s="131"/>
      <c r="R3795" s="1558"/>
      <c r="S3795" s="131"/>
      <c r="T3795" s="132" t="str">
        <f>IF(SUM(N3795:S3795)=U3795,"OK",SUM(N3795:S3795)-U3795)</f>
        <v>OK</v>
      </c>
      <c r="U3795" s="1559"/>
      <c r="V3795" s="138"/>
      <c r="W3795" s="139"/>
      <c r="X3795" s="139"/>
      <c r="Y3795" s="132" t="str">
        <f>IF(SUM(W3795:X3795)=Z3795,"OK",SUM(W3795:X3795)-Z3795)</f>
        <v>OK</v>
      </c>
      <c r="Z3795" s="210"/>
      <c r="AA3795" s="204"/>
      <c r="AB3795" s="202"/>
      <c r="AC3795" s="202"/>
      <c r="AD3795" s="202"/>
      <c r="AE3795" s="1560"/>
      <c r="AF3795" s="202"/>
      <c r="AG3795" s="132" t="str">
        <f>IF(SUM(AA3795:AF3795)=AH3795,"OK",SUM(AA3795:AF3795)-AH3795)</f>
        <v>OK</v>
      </c>
      <c r="AH3795" s="1559"/>
      <c r="AI3795" s="138"/>
      <c r="AJ3795" s="139"/>
      <c r="AK3795" s="139"/>
      <c r="AL3795" s="132" t="str">
        <f>IF(SUM(AJ3795:AK3795)=AM3795,"OK",SUM(AJ3795:AK3795)-AM3795)</f>
        <v>OK</v>
      </c>
      <c r="AM3795" s="140"/>
      <c r="AN3795" s="119">
        <f>L3795+U3795+V3795+Z3795</f>
        <v>0</v>
      </c>
      <c r="AO3795" s="120">
        <f>M3795+AH3795+AI3795+AM3795</f>
        <v>0</v>
      </c>
      <c r="AP3795" s="39">
        <f>L3795</f>
        <v>0</v>
      </c>
      <c r="AQ3795" s="141">
        <f>AN3795</f>
        <v>0</v>
      </c>
      <c r="AR3795" s="142">
        <f t="shared" si="2905"/>
        <v>0</v>
      </c>
      <c r="AS3795" s="143" t="e">
        <f>AR3795/AP3795</f>
        <v>#DIV/0!</v>
      </c>
      <c r="AT3795" s="144">
        <f>M3795</f>
        <v>0</v>
      </c>
      <c r="AU3795" s="141">
        <f t="shared" si="2906"/>
        <v>0</v>
      </c>
      <c r="AV3795" s="142">
        <f t="shared" si="2907"/>
        <v>0</v>
      </c>
      <c r="AW3795" s="143" t="e">
        <f>AV3795/AT3795</f>
        <v>#DIV/0!</v>
      </c>
      <c r="AY3795" s="146" t="str">
        <f t="shared" si="2908"/>
        <v>12.11</v>
      </c>
      <c r="AZ3795" s="1542" t="b">
        <f>COUNTIF('[1]Codes SEC'!$B$2:$B$250,Ministres!AY3795)&gt;0</f>
        <v>1</v>
      </c>
    </row>
    <row r="3796" spans="1:52" ht="50.25" customHeight="1" x14ac:dyDescent="0.25">
      <c r="A3796" s="15" t="s">
        <v>4270</v>
      </c>
      <c r="B3796" s="121">
        <v>10</v>
      </c>
      <c r="C3796" s="122" t="s">
        <v>237</v>
      </c>
      <c r="D3796" s="123">
        <v>1000</v>
      </c>
      <c r="F3796" s="125">
        <v>6</v>
      </c>
      <c r="G3796" s="126">
        <v>1</v>
      </c>
      <c r="H3796" s="35" t="str">
        <f t="shared" si="2904"/>
        <v>001</v>
      </c>
      <c r="I3796" s="36">
        <v>81211000</v>
      </c>
      <c r="J3796" s="37" t="s">
        <v>4315</v>
      </c>
      <c r="K3796" s="368" t="s">
        <v>4316</v>
      </c>
      <c r="L3796" s="128">
        <v>0</v>
      </c>
      <c r="M3796" s="129">
        <v>0</v>
      </c>
      <c r="N3796" s="130"/>
      <c r="O3796" s="131"/>
      <c r="P3796" s="131"/>
      <c r="Q3796" s="131"/>
      <c r="R3796" s="131"/>
      <c r="S3796" s="131"/>
      <c r="T3796" s="132" t="str">
        <f>IF(SUM(N3796:S3796)=U3796,"OK",SUM(N3796:S3796)-U3796)</f>
        <v>OK</v>
      </c>
      <c r="U3796" s="138"/>
      <c r="V3796" s="138"/>
      <c r="W3796" s="139"/>
      <c r="X3796" s="139"/>
      <c r="Y3796" s="132" t="str">
        <f>IF(SUM(W3796:X3796)=Z3796,"OK",SUM(W3796:X3796)-Z3796)</f>
        <v>OK</v>
      </c>
      <c r="Z3796" s="210"/>
      <c r="AA3796" s="204"/>
      <c r="AB3796" s="202"/>
      <c r="AC3796" s="202"/>
      <c r="AD3796" s="202"/>
      <c r="AE3796" s="202"/>
      <c r="AF3796" s="202"/>
      <c r="AG3796" s="132" t="str">
        <f>IF(SUM(AA3796:AF3796)=AH3796,"OK",SUM(AA3796:AF3796)-AH3796)</f>
        <v>OK</v>
      </c>
      <c r="AH3796" s="138"/>
      <c r="AI3796" s="138"/>
      <c r="AJ3796" s="139"/>
      <c r="AK3796" s="139"/>
      <c r="AL3796" s="132" t="str">
        <f>IF(SUM(AJ3796:AK3796)=AM3796,"OK",SUM(AJ3796:AK3796)-AM3796)</f>
        <v>OK</v>
      </c>
      <c r="AM3796" s="140"/>
      <c r="AN3796" s="119">
        <f>L3796+U3796+V3796+Z3796</f>
        <v>0</v>
      </c>
      <c r="AO3796" s="120">
        <f>M3796+AH3796+AI3796+AM3796</f>
        <v>0</v>
      </c>
      <c r="AP3796" s="39">
        <f>L3796</f>
        <v>0</v>
      </c>
      <c r="AQ3796" s="141">
        <f>AN3796</f>
        <v>0</v>
      </c>
      <c r="AR3796" s="142">
        <f t="shared" si="2905"/>
        <v>0</v>
      </c>
      <c r="AS3796" s="143" t="e">
        <f>AR3796/AP3796</f>
        <v>#DIV/0!</v>
      </c>
      <c r="AT3796" s="144">
        <f>M3796</f>
        <v>0</v>
      </c>
      <c r="AU3796" s="141">
        <f t="shared" si="2906"/>
        <v>0</v>
      </c>
      <c r="AV3796" s="142">
        <f t="shared" si="2907"/>
        <v>0</v>
      </c>
      <c r="AW3796" s="143" t="e">
        <f>AV3796/AT3796</f>
        <v>#DIV/0!</v>
      </c>
      <c r="AY3796" s="146" t="str">
        <f t="shared" si="2908"/>
        <v>12.11</v>
      </c>
      <c r="AZ3796" s="1542" t="b">
        <f>COUNTIF('[1]Codes SEC'!$B$2:$B$250,Ministres!AY3796)&gt;0</f>
        <v>1</v>
      </c>
    </row>
    <row r="3797" spans="1:52" ht="35.1" customHeight="1" x14ac:dyDescent="0.25">
      <c r="A3797" s="15" t="s">
        <v>4270</v>
      </c>
      <c r="B3797" s="225">
        <v>10</v>
      </c>
      <c r="C3797" s="122" t="s">
        <v>237</v>
      </c>
      <c r="D3797" s="123">
        <v>1000</v>
      </c>
      <c r="E3797" s="226"/>
      <c r="F3797" s="122">
        <v>12</v>
      </c>
      <c r="G3797" s="126">
        <v>1</v>
      </c>
      <c r="H3797" s="35" t="str">
        <f t="shared" si="2904"/>
        <v>001</v>
      </c>
      <c r="I3797" s="36">
        <v>81211000</v>
      </c>
      <c r="J3797" s="37" t="s">
        <v>4317</v>
      </c>
      <c r="K3797" s="361" t="s">
        <v>4318</v>
      </c>
      <c r="L3797" s="232">
        <v>441</v>
      </c>
      <c r="M3797" s="233">
        <v>349</v>
      </c>
      <c r="N3797" s="130"/>
      <c r="O3797" s="131"/>
      <c r="P3797" s="131"/>
      <c r="Q3797" s="131"/>
      <c r="R3797" s="131"/>
      <c r="S3797" s="131"/>
      <c r="T3797" s="132" t="str">
        <f>IF(SUM(N3797:S3797)=U3797,"OK",SUM(N3797:S3797)-U3797)</f>
        <v>OK</v>
      </c>
      <c r="U3797" s="138"/>
      <c r="V3797" s="138"/>
      <c r="W3797" s="139"/>
      <c r="X3797" s="139"/>
      <c r="Y3797" s="132" t="str">
        <f>IF(SUM(W3797:X3797)=Z3797,"OK",SUM(W3797:X3797)-Z3797)</f>
        <v>OK</v>
      </c>
      <c r="Z3797" s="210"/>
      <c r="AA3797" s="204"/>
      <c r="AB3797" s="202"/>
      <c r="AC3797" s="202"/>
      <c r="AD3797" s="202"/>
      <c r="AE3797" s="202"/>
      <c r="AF3797" s="202"/>
      <c r="AG3797" s="132" t="str">
        <f>IF(SUM(AA3797:AF3797)=AH3797,"OK",SUM(AA3797:AF3797)-AH3797)</f>
        <v>OK</v>
      </c>
      <c r="AH3797" s="138"/>
      <c r="AI3797" s="138"/>
      <c r="AJ3797" s="139"/>
      <c r="AK3797" s="139"/>
      <c r="AL3797" s="132" t="str">
        <f>IF(SUM(AJ3797:AK3797)=AM3797,"OK",SUM(AJ3797:AK3797)-AM3797)</f>
        <v>OK</v>
      </c>
      <c r="AM3797" s="140"/>
      <c r="AN3797" s="119">
        <f>L3797+U3797+V3797+Z3797</f>
        <v>441</v>
      </c>
      <c r="AO3797" s="120">
        <f>M3797+AH3797+AI3797+AM3797</f>
        <v>349</v>
      </c>
      <c r="AP3797" s="39">
        <f>L3797</f>
        <v>441</v>
      </c>
      <c r="AQ3797" s="141">
        <f>AN3797</f>
        <v>441</v>
      </c>
      <c r="AR3797" s="142">
        <f t="shared" si="2905"/>
        <v>0</v>
      </c>
      <c r="AS3797" s="143">
        <f>AR3797/AP3797</f>
        <v>0</v>
      </c>
      <c r="AT3797" s="144">
        <f>M3797</f>
        <v>349</v>
      </c>
      <c r="AU3797" s="141">
        <f t="shared" si="2906"/>
        <v>349</v>
      </c>
      <c r="AV3797" s="142">
        <f t="shared" si="2907"/>
        <v>0</v>
      </c>
      <c r="AW3797" s="143">
        <f>AV3797/AT3797</f>
        <v>0</v>
      </c>
      <c r="AY3797" s="146" t="str">
        <f t="shared" si="2908"/>
        <v>12.11</v>
      </c>
      <c r="AZ3797" s="1542" t="b">
        <f>COUNTIF('[1]Codes SEC'!$B$2:$B$250,Ministres!AY3797)&gt;0</f>
        <v>1</v>
      </c>
    </row>
    <row r="3798" spans="1:52" ht="35.1" customHeight="1" x14ac:dyDescent="0.25">
      <c r="A3798" s="15" t="s">
        <v>4270</v>
      </c>
      <c r="B3798" s="225">
        <v>10</v>
      </c>
      <c r="C3798" s="122" t="s">
        <v>237</v>
      </c>
      <c r="D3798" s="123">
        <v>1000</v>
      </c>
      <c r="E3798" s="226"/>
      <c r="F3798" s="122">
        <v>12</v>
      </c>
      <c r="G3798" s="126"/>
      <c r="H3798" s="35" t="str">
        <f t="shared" si="2904"/>
        <v>001</v>
      </c>
      <c r="I3798" s="36" t="s">
        <v>96</v>
      </c>
      <c r="J3798" s="37" t="s">
        <v>4319</v>
      </c>
      <c r="K3798" s="244" t="s">
        <v>4320</v>
      </c>
      <c r="L3798" s="232">
        <v>0</v>
      </c>
      <c r="M3798" s="233">
        <v>0</v>
      </c>
      <c r="N3798" s="130"/>
      <c r="O3798" s="131"/>
      <c r="P3798" s="131"/>
      <c r="Q3798" s="131"/>
      <c r="R3798" s="131"/>
      <c r="S3798" s="131"/>
      <c r="T3798" s="132" t="str">
        <f t="shared" si="2909"/>
        <v>OK</v>
      </c>
      <c r="U3798" s="138"/>
      <c r="V3798" s="138"/>
      <c r="W3798" s="139"/>
      <c r="X3798" s="139"/>
      <c r="Y3798" s="132" t="str">
        <f t="shared" si="2910"/>
        <v>OK</v>
      </c>
      <c r="Z3798" s="210"/>
      <c r="AA3798" s="204"/>
      <c r="AB3798" s="202"/>
      <c r="AC3798" s="202"/>
      <c r="AD3798" s="202"/>
      <c r="AE3798" s="202"/>
      <c r="AF3798" s="202"/>
      <c r="AG3798" s="132" t="str">
        <f t="shared" si="2911"/>
        <v>OK</v>
      </c>
      <c r="AH3798" s="138"/>
      <c r="AI3798" s="138"/>
      <c r="AJ3798" s="139"/>
      <c r="AK3798" s="139"/>
      <c r="AL3798" s="132" t="str">
        <f t="shared" si="2912"/>
        <v>OK</v>
      </c>
      <c r="AM3798" s="140"/>
      <c r="AN3798" s="119">
        <f t="shared" si="2913"/>
        <v>0</v>
      </c>
      <c r="AO3798" s="120">
        <f t="shared" si="2914"/>
        <v>0</v>
      </c>
      <c r="AP3798" s="39">
        <f t="shared" si="2915"/>
        <v>0</v>
      </c>
      <c r="AQ3798" s="141">
        <f t="shared" si="2916"/>
        <v>0</v>
      </c>
      <c r="AR3798" s="142">
        <f t="shared" si="2905"/>
        <v>0</v>
      </c>
      <c r="AS3798" s="143" t="e">
        <f t="shared" si="2917"/>
        <v>#DIV/0!</v>
      </c>
      <c r="AT3798" s="144">
        <f t="shared" si="2918"/>
        <v>0</v>
      </c>
      <c r="AU3798" s="141">
        <f t="shared" si="2906"/>
        <v>0</v>
      </c>
      <c r="AV3798" s="142">
        <f t="shared" si="2907"/>
        <v>0</v>
      </c>
      <c r="AW3798" s="143" t="e">
        <f t="shared" si="2919"/>
        <v>#DIV/0!</v>
      </c>
      <c r="AY3798" s="146" t="str">
        <f t="shared" si="2908"/>
        <v>12.11</v>
      </c>
      <c r="AZ3798" s="1542" t="b">
        <f>COUNTIF('[1]Codes SEC'!$B$2:$B$250,Ministres!AY3798)&gt;0</f>
        <v>1</v>
      </c>
    </row>
    <row r="3799" spans="1:52" ht="35.1" customHeight="1" x14ac:dyDescent="0.25">
      <c r="A3799" s="15" t="s">
        <v>4270</v>
      </c>
      <c r="B3799" s="225">
        <v>10</v>
      </c>
      <c r="C3799" s="122" t="s">
        <v>237</v>
      </c>
      <c r="D3799" s="123">
        <v>1000</v>
      </c>
      <c r="E3799" s="226"/>
      <c r="F3799" s="122">
        <v>12</v>
      </c>
      <c r="G3799" s="126"/>
      <c r="H3799" s="35" t="str">
        <f t="shared" si="2904"/>
        <v>001</v>
      </c>
      <c r="I3799" s="36" t="s">
        <v>96</v>
      </c>
      <c r="J3799" s="37" t="s">
        <v>4321</v>
      </c>
      <c r="K3799" s="244" t="s">
        <v>4322</v>
      </c>
      <c r="L3799" s="232">
        <v>0</v>
      </c>
      <c r="M3799" s="233">
        <v>0</v>
      </c>
      <c r="N3799" s="130"/>
      <c r="O3799" s="131"/>
      <c r="P3799" s="131"/>
      <c r="Q3799" s="131"/>
      <c r="R3799" s="131"/>
      <c r="S3799" s="131"/>
      <c r="T3799" s="132" t="str">
        <f t="shared" si="2909"/>
        <v>OK</v>
      </c>
      <c r="U3799" s="138"/>
      <c r="V3799" s="138"/>
      <c r="W3799" s="139"/>
      <c r="X3799" s="139"/>
      <c r="Y3799" s="132" t="str">
        <f t="shared" si="2910"/>
        <v>OK</v>
      </c>
      <c r="Z3799" s="210"/>
      <c r="AA3799" s="204"/>
      <c r="AB3799" s="202"/>
      <c r="AC3799" s="202"/>
      <c r="AD3799" s="202"/>
      <c r="AE3799" s="202"/>
      <c r="AF3799" s="202"/>
      <c r="AG3799" s="132" t="str">
        <f t="shared" si="2911"/>
        <v>OK</v>
      </c>
      <c r="AH3799" s="138"/>
      <c r="AI3799" s="138"/>
      <c r="AJ3799" s="139"/>
      <c r="AK3799" s="139"/>
      <c r="AL3799" s="132" t="str">
        <f t="shared" si="2912"/>
        <v>OK</v>
      </c>
      <c r="AM3799" s="140"/>
      <c r="AN3799" s="119">
        <f t="shared" si="2913"/>
        <v>0</v>
      </c>
      <c r="AO3799" s="120">
        <f t="shared" si="2914"/>
        <v>0</v>
      </c>
      <c r="AP3799" s="39">
        <f t="shared" si="2915"/>
        <v>0</v>
      </c>
      <c r="AQ3799" s="141">
        <f t="shared" si="2916"/>
        <v>0</v>
      </c>
      <c r="AR3799" s="142">
        <f t="shared" si="2905"/>
        <v>0</v>
      </c>
      <c r="AS3799" s="143" t="e">
        <f t="shared" si="2917"/>
        <v>#DIV/0!</v>
      </c>
      <c r="AT3799" s="144">
        <f t="shared" si="2918"/>
        <v>0</v>
      </c>
      <c r="AU3799" s="141">
        <f t="shared" si="2906"/>
        <v>0</v>
      </c>
      <c r="AV3799" s="142">
        <f t="shared" si="2907"/>
        <v>0</v>
      </c>
      <c r="AW3799" s="143" t="e">
        <f t="shared" si="2919"/>
        <v>#DIV/0!</v>
      </c>
      <c r="AY3799" s="146" t="str">
        <f t="shared" si="2908"/>
        <v>12.11</v>
      </c>
      <c r="AZ3799" s="1542" t="b">
        <f>COUNTIF('[1]Codes SEC'!$B$2:$B$250,Ministres!AY3799)&gt;0</f>
        <v>1</v>
      </c>
    </row>
    <row r="3800" spans="1:52" ht="35.1" customHeight="1" x14ac:dyDescent="0.25">
      <c r="A3800" s="15" t="s">
        <v>4270</v>
      </c>
      <c r="B3800" s="225">
        <v>10</v>
      </c>
      <c r="C3800" s="122" t="s">
        <v>237</v>
      </c>
      <c r="D3800" s="123">
        <v>1000</v>
      </c>
      <c r="E3800" s="1561"/>
      <c r="F3800" s="122">
        <v>12</v>
      </c>
      <c r="G3800" s="126">
        <v>1</v>
      </c>
      <c r="H3800" s="35" t="str">
        <f t="shared" si="2904"/>
        <v>001</v>
      </c>
      <c r="I3800" s="36">
        <v>81211000</v>
      </c>
      <c r="J3800" s="37" t="s">
        <v>4323</v>
      </c>
      <c r="K3800" s="1562" t="s">
        <v>239</v>
      </c>
      <c r="L3800" s="232">
        <v>0</v>
      </c>
      <c r="M3800" s="233">
        <v>0</v>
      </c>
      <c r="N3800" s="130"/>
      <c r="O3800" s="131"/>
      <c r="P3800" s="131"/>
      <c r="Q3800" s="131"/>
      <c r="R3800" s="131"/>
      <c r="S3800" s="131"/>
      <c r="T3800" s="132" t="str">
        <f t="shared" si="2909"/>
        <v>OK</v>
      </c>
      <c r="U3800" s="138"/>
      <c r="V3800" s="138"/>
      <c r="W3800" s="139"/>
      <c r="X3800" s="139"/>
      <c r="Y3800" s="132" t="str">
        <f t="shared" si="2910"/>
        <v>OK</v>
      </c>
      <c r="Z3800" s="210"/>
      <c r="AA3800" s="204"/>
      <c r="AB3800" s="202"/>
      <c r="AC3800" s="202"/>
      <c r="AD3800" s="202"/>
      <c r="AE3800" s="202"/>
      <c r="AF3800" s="202"/>
      <c r="AG3800" s="132" t="str">
        <f t="shared" si="2911"/>
        <v>OK</v>
      </c>
      <c r="AH3800" s="138"/>
      <c r="AI3800" s="138"/>
      <c r="AJ3800" s="139"/>
      <c r="AK3800" s="139"/>
      <c r="AL3800" s="132" t="str">
        <f t="shared" si="2912"/>
        <v>OK</v>
      </c>
      <c r="AM3800" s="140"/>
      <c r="AN3800" s="119">
        <f t="shared" si="2913"/>
        <v>0</v>
      </c>
      <c r="AO3800" s="120">
        <f t="shared" si="2914"/>
        <v>0</v>
      </c>
      <c r="AP3800" s="39">
        <f t="shared" si="2915"/>
        <v>0</v>
      </c>
      <c r="AQ3800" s="141">
        <f t="shared" si="2916"/>
        <v>0</v>
      </c>
      <c r="AR3800" s="142">
        <f>AQ3800-AP3800</f>
        <v>0</v>
      </c>
      <c r="AS3800" s="143" t="e">
        <f>AR3800/AP3800</f>
        <v>#DIV/0!</v>
      </c>
      <c r="AT3800" s="144">
        <f t="shared" si="2918"/>
        <v>0</v>
      </c>
      <c r="AU3800" s="141">
        <f>AO3800</f>
        <v>0</v>
      </c>
      <c r="AV3800" s="142">
        <f>AU3800-AT3800</f>
        <v>0</v>
      </c>
      <c r="AW3800" s="143" t="e">
        <f>AV3800/AT3800</f>
        <v>#DIV/0!</v>
      </c>
      <c r="AY3800" s="146" t="str">
        <f t="shared" si="2908"/>
        <v>12.11</v>
      </c>
      <c r="AZ3800" s="1542" t="b">
        <f>COUNTIF('[1]Codes SEC'!$B$2:$B$250,Ministres!AY3800)&gt;0</f>
        <v>1</v>
      </c>
    </row>
    <row r="3801" spans="1:52" ht="35.1" customHeight="1" x14ac:dyDescent="0.25">
      <c r="A3801" s="15" t="s">
        <v>4270</v>
      </c>
      <c r="B3801" s="225">
        <v>10</v>
      </c>
      <c r="C3801" s="122" t="s">
        <v>237</v>
      </c>
      <c r="D3801" s="123">
        <v>1000</v>
      </c>
      <c r="E3801" s="226"/>
      <c r="F3801" s="122">
        <v>12</v>
      </c>
      <c r="G3801" s="126"/>
      <c r="H3801" s="35" t="str">
        <f t="shared" si="2904"/>
        <v>001</v>
      </c>
      <c r="I3801" s="36">
        <v>81211000</v>
      </c>
      <c r="J3801" s="37" t="s">
        <v>4324</v>
      </c>
      <c r="K3801" s="281" t="s">
        <v>4325</v>
      </c>
      <c r="L3801" s="128">
        <v>19</v>
      </c>
      <c r="M3801" s="129">
        <v>19</v>
      </c>
      <c r="N3801" s="130"/>
      <c r="O3801" s="131"/>
      <c r="P3801" s="131"/>
      <c r="Q3801" s="131"/>
      <c r="R3801" s="1558"/>
      <c r="S3801" s="131"/>
      <c r="T3801" s="132" t="str">
        <f>IF(SUM(N3801:S3801)=U3801,"OK",SUM(N3801:S3801)-U3801)</f>
        <v>OK</v>
      </c>
      <c r="U3801" s="1559"/>
      <c r="V3801" s="138"/>
      <c r="W3801" s="139"/>
      <c r="X3801" s="139"/>
      <c r="Y3801" s="132" t="str">
        <f>IF(SUM(W3801:X3801)=Z3801,"OK",SUM(W3801:X3801)-Z3801)</f>
        <v>OK</v>
      </c>
      <c r="Z3801" s="210"/>
      <c r="AA3801" s="204"/>
      <c r="AB3801" s="202"/>
      <c r="AC3801" s="202"/>
      <c r="AD3801" s="202"/>
      <c r="AE3801" s="1560"/>
      <c r="AF3801" s="202"/>
      <c r="AG3801" s="132" t="str">
        <f>IF(SUM(AA3801:AF3801)=AH3801,"OK",SUM(AA3801:AF3801)-AH3801)</f>
        <v>OK</v>
      </c>
      <c r="AH3801" s="1559"/>
      <c r="AI3801" s="138"/>
      <c r="AJ3801" s="139"/>
      <c r="AK3801" s="139"/>
      <c r="AL3801" s="132" t="str">
        <f>IF(SUM(AJ3801:AK3801)=AM3801,"OK",SUM(AJ3801:AK3801)-AM3801)</f>
        <v>OK</v>
      </c>
      <c r="AM3801" s="140"/>
      <c r="AN3801" s="119">
        <f>L3801+U3801+V3801+Z3801</f>
        <v>19</v>
      </c>
      <c r="AO3801" s="120">
        <f>M3801+AH3801+AI3801+AM3801</f>
        <v>19</v>
      </c>
      <c r="AP3801" s="39">
        <f>L3801</f>
        <v>19</v>
      </c>
      <c r="AQ3801" s="141">
        <f>AN3801</f>
        <v>19</v>
      </c>
      <c r="AR3801" s="142">
        <f>AQ3801-AP3801</f>
        <v>0</v>
      </c>
      <c r="AS3801" s="143">
        <f>AR3801/AP3801</f>
        <v>0</v>
      </c>
      <c r="AT3801" s="144">
        <f>M3801</f>
        <v>19</v>
      </c>
      <c r="AU3801" s="141">
        <f>AO3801</f>
        <v>19</v>
      </c>
      <c r="AV3801" s="142">
        <f>AU3801-AT3801</f>
        <v>0</v>
      </c>
      <c r="AW3801" s="143">
        <f>AV3801/AT3801</f>
        <v>0</v>
      </c>
      <c r="AY3801" s="146" t="str">
        <f t="shared" si="2908"/>
        <v>12.11</v>
      </c>
      <c r="AZ3801" s="1542" t="b">
        <f>COUNTIF('[1]Codes SEC'!$B$2:$B$250,Ministres!AY3801)&gt;0</f>
        <v>1</v>
      </c>
    </row>
    <row r="3802" spans="1:52" ht="35.1" customHeight="1" x14ac:dyDescent="0.25">
      <c r="A3802" s="15" t="s">
        <v>4270</v>
      </c>
      <c r="B3802" s="225" t="s">
        <v>265</v>
      </c>
      <c r="C3802" s="122" t="s">
        <v>237</v>
      </c>
      <c r="D3802" s="123">
        <v>1000</v>
      </c>
      <c r="E3802" s="226"/>
      <c r="F3802" s="122">
        <v>12</v>
      </c>
      <c r="G3802" s="227"/>
      <c r="H3802" s="228" t="str">
        <f t="shared" si="2904"/>
        <v>001</v>
      </c>
      <c r="I3802" s="229">
        <v>81221000</v>
      </c>
      <c r="J3802" s="230" t="s">
        <v>4326</v>
      </c>
      <c r="K3802" s="231" t="s">
        <v>4327</v>
      </c>
      <c r="L3802" s="232">
        <v>0</v>
      </c>
      <c r="M3802" s="233">
        <v>0</v>
      </c>
      <c r="N3802" s="130"/>
      <c r="O3802" s="131"/>
      <c r="P3802" s="131"/>
      <c r="Q3802" s="131"/>
      <c r="R3802" s="131"/>
      <c r="S3802" s="131"/>
      <c r="T3802" s="132" t="str">
        <f t="shared" si="2909"/>
        <v>OK</v>
      </c>
      <c r="U3802" s="138"/>
      <c r="V3802" s="138"/>
      <c r="W3802" s="139"/>
      <c r="X3802" s="139"/>
      <c r="Y3802" s="132" t="str">
        <f t="shared" si="2910"/>
        <v>OK</v>
      </c>
      <c r="Z3802" s="210"/>
      <c r="AA3802" s="204"/>
      <c r="AB3802" s="202"/>
      <c r="AC3802" s="202"/>
      <c r="AD3802" s="202"/>
      <c r="AE3802" s="202"/>
      <c r="AF3802" s="202"/>
      <c r="AG3802" s="132" t="str">
        <f t="shared" si="2911"/>
        <v>OK</v>
      </c>
      <c r="AH3802" s="138"/>
      <c r="AI3802" s="138"/>
      <c r="AJ3802" s="139"/>
      <c r="AK3802" s="139"/>
      <c r="AL3802" s="132" t="str">
        <f t="shared" si="2912"/>
        <v>OK</v>
      </c>
      <c r="AM3802" s="140"/>
      <c r="AN3802" s="119">
        <f t="shared" si="2913"/>
        <v>0</v>
      </c>
      <c r="AO3802" s="120">
        <f t="shared" si="2914"/>
        <v>0</v>
      </c>
      <c r="AP3802" s="39">
        <f t="shared" si="2915"/>
        <v>0</v>
      </c>
      <c r="AQ3802" s="141">
        <f t="shared" si="2916"/>
        <v>0</v>
      </c>
      <c r="AR3802" s="142">
        <f t="shared" si="2905"/>
        <v>0</v>
      </c>
      <c r="AS3802" s="143" t="e">
        <f t="shared" si="2917"/>
        <v>#DIV/0!</v>
      </c>
      <c r="AT3802" s="144">
        <f t="shared" si="2918"/>
        <v>0</v>
      </c>
      <c r="AU3802" s="141">
        <f t="shared" si="2906"/>
        <v>0</v>
      </c>
      <c r="AV3802" s="142">
        <f t="shared" si="2907"/>
        <v>0</v>
      </c>
      <c r="AW3802" s="143" t="e">
        <f t="shared" si="2919"/>
        <v>#DIV/0!</v>
      </c>
      <c r="AY3802" s="146" t="str">
        <f t="shared" si="2908"/>
        <v>12.21</v>
      </c>
      <c r="AZ3802" s="1542" t="b">
        <f>COUNTIF('[1]Codes SEC'!$B$2:$B$250,Ministres!AY3802)&gt;0</f>
        <v>1</v>
      </c>
    </row>
    <row r="3803" spans="1:52" ht="35.1" customHeight="1" x14ac:dyDescent="0.25">
      <c r="A3803" s="15" t="s">
        <v>4270</v>
      </c>
      <c r="B3803" s="225" t="s">
        <v>265</v>
      </c>
      <c r="C3803" s="122" t="s">
        <v>237</v>
      </c>
      <c r="D3803" s="123">
        <v>1000</v>
      </c>
      <c r="E3803" s="226"/>
      <c r="F3803" s="122">
        <v>12</v>
      </c>
      <c r="G3803" s="227"/>
      <c r="H3803" s="228" t="str">
        <f t="shared" si="2904"/>
        <v>001</v>
      </c>
      <c r="I3803" s="229">
        <v>82140000</v>
      </c>
      <c r="J3803" s="230" t="s">
        <v>4328</v>
      </c>
      <c r="K3803" s="231" t="s">
        <v>171</v>
      </c>
      <c r="L3803" s="232">
        <v>0</v>
      </c>
      <c r="M3803" s="233">
        <v>0</v>
      </c>
      <c r="N3803" s="130"/>
      <c r="O3803" s="131"/>
      <c r="P3803" s="131"/>
      <c r="Q3803" s="131"/>
      <c r="R3803" s="131"/>
      <c r="S3803" s="131"/>
      <c r="T3803" s="132" t="str">
        <f t="shared" si="2909"/>
        <v>OK</v>
      </c>
      <c r="U3803" s="138"/>
      <c r="V3803" s="138"/>
      <c r="W3803" s="139"/>
      <c r="X3803" s="139"/>
      <c r="Y3803" s="132" t="str">
        <f t="shared" si="2910"/>
        <v>OK</v>
      </c>
      <c r="Z3803" s="210"/>
      <c r="AA3803" s="204"/>
      <c r="AB3803" s="202"/>
      <c r="AC3803" s="202"/>
      <c r="AD3803" s="202"/>
      <c r="AE3803" s="202"/>
      <c r="AF3803" s="202"/>
      <c r="AG3803" s="132" t="str">
        <f t="shared" si="2911"/>
        <v>OK</v>
      </c>
      <c r="AH3803" s="138"/>
      <c r="AI3803" s="138"/>
      <c r="AJ3803" s="139"/>
      <c r="AK3803" s="139"/>
      <c r="AL3803" s="132" t="str">
        <f t="shared" si="2912"/>
        <v>OK</v>
      </c>
      <c r="AM3803" s="140"/>
      <c r="AN3803" s="119">
        <f t="shared" si="2913"/>
        <v>0</v>
      </c>
      <c r="AO3803" s="120">
        <f t="shared" si="2914"/>
        <v>0</v>
      </c>
      <c r="AP3803" s="39">
        <f t="shared" si="2915"/>
        <v>0</v>
      </c>
      <c r="AQ3803" s="141">
        <f t="shared" si="2916"/>
        <v>0</v>
      </c>
      <c r="AR3803" s="142">
        <f t="shared" si="2905"/>
        <v>0</v>
      </c>
      <c r="AS3803" s="143" t="e">
        <f t="shared" si="2917"/>
        <v>#DIV/0!</v>
      </c>
      <c r="AT3803" s="144">
        <f t="shared" si="2918"/>
        <v>0</v>
      </c>
      <c r="AU3803" s="141">
        <f t="shared" si="2906"/>
        <v>0</v>
      </c>
      <c r="AV3803" s="142">
        <f t="shared" si="2907"/>
        <v>0</v>
      </c>
      <c r="AW3803" s="143" t="e">
        <f t="shared" si="2919"/>
        <v>#DIV/0!</v>
      </c>
      <c r="AY3803" s="146" t="str">
        <f t="shared" si="2908"/>
        <v>21.40</v>
      </c>
      <c r="AZ3803" s="1542" t="b">
        <f>COUNTIF('[1]Codes SEC'!$B$2:$B$250,Ministres!AY3803)&gt;0</f>
        <v>1</v>
      </c>
    </row>
    <row r="3804" spans="1:52" ht="35.1" customHeight="1" x14ac:dyDescent="0.25">
      <c r="A3804" s="15" t="s">
        <v>4270</v>
      </c>
      <c r="B3804" s="225">
        <v>10</v>
      </c>
      <c r="C3804" s="122" t="s">
        <v>237</v>
      </c>
      <c r="D3804" s="123">
        <v>1000</v>
      </c>
      <c r="E3804" s="226"/>
      <c r="F3804" s="122">
        <v>12</v>
      </c>
      <c r="G3804" s="126"/>
      <c r="H3804" s="35" t="str">
        <f t="shared" si="2904"/>
        <v>001</v>
      </c>
      <c r="I3804" s="36" t="s">
        <v>2029</v>
      </c>
      <c r="J3804" s="37" t="s">
        <v>4329</v>
      </c>
      <c r="K3804" s="379" t="s">
        <v>4330</v>
      </c>
      <c r="L3804" s="232">
        <v>4</v>
      </c>
      <c r="M3804" s="233">
        <v>4</v>
      </c>
      <c r="N3804" s="130"/>
      <c r="O3804" s="131"/>
      <c r="P3804" s="131"/>
      <c r="Q3804" s="131"/>
      <c r="R3804" s="131"/>
      <c r="S3804" s="131"/>
      <c r="T3804" s="132" t="str">
        <f t="shared" si="2909"/>
        <v>OK</v>
      </c>
      <c r="U3804" s="138"/>
      <c r="V3804" s="138"/>
      <c r="W3804" s="139"/>
      <c r="X3804" s="139"/>
      <c r="Y3804" s="132" t="str">
        <f t="shared" si="2910"/>
        <v>OK</v>
      </c>
      <c r="Z3804" s="210"/>
      <c r="AA3804" s="204"/>
      <c r="AB3804" s="202"/>
      <c r="AC3804" s="202"/>
      <c r="AD3804" s="202"/>
      <c r="AE3804" s="202"/>
      <c r="AF3804" s="202"/>
      <c r="AG3804" s="132" t="str">
        <f t="shared" si="2911"/>
        <v>OK</v>
      </c>
      <c r="AH3804" s="138"/>
      <c r="AI3804" s="138"/>
      <c r="AJ3804" s="139"/>
      <c r="AK3804" s="139"/>
      <c r="AL3804" s="132" t="str">
        <f t="shared" si="2912"/>
        <v>OK</v>
      </c>
      <c r="AM3804" s="140"/>
      <c r="AN3804" s="119">
        <f t="shared" si="2913"/>
        <v>4</v>
      </c>
      <c r="AO3804" s="120">
        <f t="shared" si="2914"/>
        <v>4</v>
      </c>
      <c r="AP3804" s="39">
        <f t="shared" si="2915"/>
        <v>4</v>
      </c>
      <c r="AQ3804" s="141">
        <f t="shared" si="2916"/>
        <v>4</v>
      </c>
      <c r="AR3804" s="142">
        <f t="shared" si="2905"/>
        <v>0</v>
      </c>
      <c r="AS3804" s="143">
        <f t="shared" si="2917"/>
        <v>0</v>
      </c>
      <c r="AT3804" s="144">
        <f t="shared" si="2918"/>
        <v>4</v>
      </c>
      <c r="AU3804" s="141">
        <f t="shared" si="2906"/>
        <v>4</v>
      </c>
      <c r="AV3804" s="142">
        <f t="shared" si="2907"/>
        <v>0</v>
      </c>
      <c r="AW3804" s="143">
        <f t="shared" si="2919"/>
        <v>0</v>
      </c>
      <c r="AY3804" s="146" t="str">
        <f t="shared" si="2908"/>
        <v>32.00</v>
      </c>
      <c r="AZ3804" s="1542" t="b">
        <f>COUNTIF('[1]Codes SEC'!$B$2:$B$250,Ministres!AY3804)&gt;0</f>
        <v>1</v>
      </c>
    </row>
    <row r="3805" spans="1:52" ht="12.75" customHeight="1" x14ac:dyDescent="0.25">
      <c r="A3805" s="350"/>
      <c r="B3805" s="1563"/>
      <c r="C3805" s="298"/>
      <c r="D3805" s="352"/>
      <c r="E3805" s="1564"/>
      <c r="F3805" s="1565"/>
      <c r="G3805" s="154"/>
      <c r="H3805" s="155"/>
      <c r="I3805" s="156"/>
      <c r="J3805" s="157"/>
      <c r="K3805" s="158" t="s">
        <v>70</v>
      </c>
      <c r="L3805" s="236">
        <f t="shared" ref="L3805:S3805" si="2920">L3793+L3791+L3804+L3792+L3795+L3801+L3798+L3799+L3802+L3803+L3796+L3794+L3797+L3800</f>
        <v>2854</v>
      </c>
      <c r="M3805" s="1566">
        <f t="shared" si="2920"/>
        <v>3001</v>
      </c>
      <c r="N3805" s="1546">
        <f t="shared" si="2920"/>
        <v>0</v>
      </c>
      <c r="O3805" s="1547">
        <f t="shared" si="2920"/>
        <v>0</v>
      </c>
      <c r="P3805" s="1547">
        <f t="shared" si="2920"/>
        <v>0</v>
      </c>
      <c r="Q3805" s="1547">
        <f t="shared" si="2920"/>
        <v>0</v>
      </c>
      <c r="R3805" s="1547">
        <f t="shared" si="2920"/>
        <v>0</v>
      </c>
      <c r="S3805" s="1547">
        <f t="shared" si="2920"/>
        <v>0</v>
      </c>
      <c r="T3805" s="1548"/>
      <c r="U3805" s="1549">
        <f>U3793+U3791+U3804+U3792+U3795+U3801+U3798+U3799+U3802+U3803+U3796+U3794+U3797+U3800</f>
        <v>0</v>
      </c>
      <c r="V3805" s="1549">
        <f>V3793+V3791+V3804+V3792+V3795+V3801+V3798+V3799+V3802+V3803+V3796+V3794+V3797+V3800</f>
        <v>0</v>
      </c>
      <c r="W3805" s="1547">
        <f>W3793+W3791+W3804+W3792+W3795+W3801+W3798+W3799+W3802+W3803+W3796+W3794+W3797+W3800</f>
        <v>0</v>
      </c>
      <c r="X3805" s="1547">
        <f>X3793+X3791+X3804+X3792+X3795+X3801+X3798+X3799+X3802+X3803+X3796+X3794+X3797+X3800</f>
        <v>0</v>
      </c>
      <c r="Y3805" s="1548"/>
      <c r="Z3805" s="1549">
        <f t="shared" ref="Z3805:AF3805" si="2921">Z3793+Z3791+Z3804+Z3792+Z3795+Z3801+Z3798+Z3799+Z3802+Z3803+Z3796+Z3794+Z3797+Z3800</f>
        <v>0</v>
      </c>
      <c r="AA3805" s="165">
        <f t="shared" si="2921"/>
        <v>0</v>
      </c>
      <c r="AB3805" s="1547">
        <f t="shared" si="2921"/>
        <v>0</v>
      </c>
      <c r="AC3805" s="1547">
        <f t="shared" si="2921"/>
        <v>0</v>
      </c>
      <c r="AD3805" s="1547">
        <f t="shared" si="2921"/>
        <v>0</v>
      </c>
      <c r="AE3805" s="1547">
        <f t="shared" si="2921"/>
        <v>0</v>
      </c>
      <c r="AF3805" s="1547">
        <f t="shared" si="2921"/>
        <v>0</v>
      </c>
      <c r="AG3805" s="1548"/>
      <c r="AH3805" s="1549">
        <f>AH3793+AH3791+AH3804+AH3792+AH3795+AH3801+AH3798+AH3799+AH3802+AH3803+AH3796+AH3794+AH3797+AH3800</f>
        <v>0</v>
      </c>
      <c r="AI3805" s="1549">
        <f>AI3793+AI3791+AI3804+AI3792+AI3795+AI3801+AI3798+AI3799+AI3802+AI3803+AI3796+AI3794+AI3797+AI3800</f>
        <v>0</v>
      </c>
      <c r="AJ3805" s="1547">
        <f>AJ3793+AJ3791+AJ3804+AJ3792+AJ3795+AJ3801+AJ3798+AJ3799+AJ3802+AJ3803+AJ3796+AJ3794+AJ3797+AJ3800</f>
        <v>0</v>
      </c>
      <c r="AK3805" s="1547">
        <f>AK3793+AK3791+AK3804+AK3792+AK3795+AK3801+AK3798+AK3799+AK3802+AK3803+AK3796+AK3794+AK3797+AK3800</f>
        <v>0</v>
      </c>
      <c r="AL3805" s="1548"/>
      <c r="AM3805" s="1550">
        <f t="shared" ref="AM3805:AW3805" si="2922">AM3793+AM3791+AM3804+AM3792+AM3795+AM3801+AM3798+AM3799+AM3802+AM3803+AM3796+AM3794+AM3797+AM3800</f>
        <v>0</v>
      </c>
      <c r="AN3805" s="167">
        <f t="shared" si="2922"/>
        <v>2854</v>
      </c>
      <c r="AO3805" s="1551">
        <f t="shared" si="2922"/>
        <v>3001</v>
      </c>
      <c r="AP3805" s="169">
        <f t="shared" si="2922"/>
        <v>2854</v>
      </c>
      <c r="AQ3805" s="1552">
        <f t="shared" si="2922"/>
        <v>2854</v>
      </c>
      <c r="AR3805" s="1553">
        <f t="shared" si="2922"/>
        <v>0</v>
      </c>
      <c r="AS3805" s="1554" t="e">
        <f t="shared" si="2922"/>
        <v>#DIV/0!</v>
      </c>
      <c r="AT3805" s="1555">
        <f t="shared" si="2922"/>
        <v>3001</v>
      </c>
      <c r="AU3805" s="1552">
        <f t="shared" si="2922"/>
        <v>3001</v>
      </c>
      <c r="AV3805" s="1553">
        <f t="shared" si="2922"/>
        <v>0</v>
      </c>
      <c r="AW3805" s="1554" t="e">
        <f t="shared" si="2922"/>
        <v>#DIV/0!</v>
      </c>
      <c r="AY3805" s="146"/>
      <c r="AZ3805" s="1542"/>
    </row>
    <row r="3806" spans="1:52" ht="12.75" customHeight="1" x14ac:dyDescent="0.25">
      <c r="A3806" s="356"/>
      <c r="B3806" s="225"/>
      <c r="C3806" s="272"/>
      <c r="D3806" s="357"/>
      <c r="E3806" s="226"/>
      <c r="F3806" s="909"/>
      <c r="G3806" s="126"/>
      <c r="H3806" s="35"/>
      <c r="I3806" s="36"/>
      <c r="J3806" s="37"/>
      <c r="K3806" s="860"/>
      <c r="L3806" s="241"/>
      <c r="M3806" s="242"/>
      <c r="N3806" s="258"/>
      <c r="O3806" s="259"/>
      <c r="P3806" s="259"/>
      <c r="Q3806" s="259"/>
      <c r="R3806" s="259"/>
      <c r="S3806" s="259"/>
      <c r="T3806" s="260"/>
      <c r="U3806" s="261"/>
      <c r="V3806" s="261"/>
      <c r="W3806" s="262"/>
      <c r="X3806" s="262"/>
      <c r="Y3806" s="260"/>
      <c r="Z3806" s="263"/>
      <c r="AA3806" s="264"/>
      <c r="AB3806" s="259"/>
      <c r="AC3806" s="259"/>
      <c r="AD3806" s="259"/>
      <c r="AE3806" s="259"/>
      <c r="AF3806" s="259"/>
      <c r="AG3806" s="260"/>
      <c r="AH3806" s="261"/>
      <c r="AI3806" s="261"/>
      <c r="AJ3806" s="262"/>
      <c r="AK3806" s="262"/>
      <c r="AL3806" s="260"/>
      <c r="AM3806" s="265"/>
      <c r="AN3806" s="266"/>
      <c r="AO3806" s="267"/>
      <c r="AP3806" s="268"/>
      <c r="AQ3806" s="269"/>
      <c r="AR3806" s="269"/>
      <c r="AS3806" s="270"/>
      <c r="AT3806" s="271"/>
      <c r="AU3806" s="269"/>
      <c r="AV3806" s="269"/>
      <c r="AW3806" s="270"/>
      <c r="AY3806" s="146"/>
      <c r="AZ3806" s="1542"/>
    </row>
    <row r="3807" spans="1:52" ht="12.75" customHeight="1" x14ac:dyDescent="0.25">
      <c r="A3807" s="356"/>
      <c r="B3807" s="225"/>
      <c r="C3807" s="272"/>
      <c r="D3807" s="357"/>
      <c r="E3807" s="226"/>
      <c r="F3807" s="909"/>
      <c r="G3807" s="126"/>
      <c r="H3807" s="35"/>
      <c r="I3807" s="36"/>
      <c r="J3807" s="37"/>
      <c r="K3807" s="243" t="s">
        <v>109</v>
      </c>
      <c r="L3807" s="241"/>
      <c r="M3807" s="242"/>
      <c r="N3807" s="258"/>
      <c r="O3807" s="259"/>
      <c r="P3807" s="259"/>
      <c r="Q3807" s="259"/>
      <c r="R3807" s="259"/>
      <c r="S3807" s="259"/>
      <c r="T3807" s="260"/>
      <c r="U3807" s="261"/>
      <c r="V3807" s="261"/>
      <c r="W3807" s="262"/>
      <c r="X3807" s="262"/>
      <c r="Y3807" s="260"/>
      <c r="Z3807" s="263"/>
      <c r="AA3807" s="264"/>
      <c r="AB3807" s="259"/>
      <c r="AC3807" s="259"/>
      <c r="AD3807" s="259"/>
      <c r="AE3807" s="259"/>
      <c r="AF3807" s="259"/>
      <c r="AG3807" s="260"/>
      <c r="AH3807" s="261"/>
      <c r="AI3807" s="261"/>
      <c r="AJ3807" s="262"/>
      <c r="AK3807" s="262"/>
      <c r="AL3807" s="260"/>
      <c r="AM3807" s="265"/>
      <c r="AN3807" s="266"/>
      <c r="AO3807" s="267"/>
      <c r="AP3807" s="268"/>
      <c r="AQ3807" s="269"/>
      <c r="AR3807" s="269"/>
      <c r="AS3807" s="270"/>
      <c r="AT3807" s="271"/>
      <c r="AU3807" s="269"/>
      <c r="AV3807" s="269"/>
      <c r="AW3807" s="270"/>
      <c r="AY3807" s="146"/>
      <c r="AZ3807" s="1542"/>
    </row>
    <row r="3808" spans="1:52" ht="12.75" customHeight="1" x14ac:dyDescent="0.25">
      <c r="A3808" s="356"/>
      <c r="B3808" s="225"/>
      <c r="C3808" s="272"/>
      <c r="D3808" s="357"/>
      <c r="E3808" s="226"/>
      <c r="F3808" s="909"/>
      <c r="G3808" s="126"/>
      <c r="H3808" s="35"/>
      <c r="I3808" s="36"/>
      <c r="J3808" s="37"/>
      <c r="K3808" s="198"/>
      <c r="L3808" s="241"/>
      <c r="M3808" s="242"/>
      <c r="N3808" s="258"/>
      <c r="O3808" s="259"/>
      <c r="P3808" s="259"/>
      <c r="Q3808" s="259"/>
      <c r="R3808" s="259"/>
      <c r="S3808" s="259"/>
      <c r="T3808" s="260"/>
      <c r="U3808" s="261"/>
      <c r="V3808" s="261"/>
      <c r="W3808" s="262"/>
      <c r="X3808" s="262"/>
      <c r="Y3808" s="260"/>
      <c r="Z3808" s="263"/>
      <c r="AA3808" s="264"/>
      <c r="AB3808" s="259"/>
      <c r="AC3808" s="259"/>
      <c r="AD3808" s="259"/>
      <c r="AE3808" s="259"/>
      <c r="AF3808" s="259"/>
      <c r="AG3808" s="260"/>
      <c r="AH3808" s="261"/>
      <c r="AI3808" s="261"/>
      <c r="AJ3808" s="262"/>
      <c r="AK3808" s="262"/>
      <c r="AL3808" s="260"/>
      <c r="AM3808" s="265"/>
      <c r="AN3808" s="266"/>
      <c r="AO3808" s="267"/>
      <c r="AP3808" s="268"/>
      <c r="AQ3808" s="269"/>
      <c r="AR3808" s="269"/>
      <c r="AS3808" s="270"/>
      <c r="AT3808" s="271"/>
      <c r="AU3808" s="269"/>
      <c r="AV3808" s="269"/>
      <c r="AW3808" s="270"/>
      <c r="AY3808" s="146"/>
      <c r="AZ3808" s="1542"/>
    </row>
    <row r="3809" spans="1:64" ht="30.6" x14ac:dyDescent="0.25">
      <c r="A3809" s="15" t="s">
        <v>4270</v>
      </c>
      <c r="B3809" s="121">
        <v>10</v>
      </c>
      <c r="C3809" s="122" t="s">
        <v>237</v>
      </c>
      <c r="D3809" s="123">
        <v>1000</v>
      </c>
      <c r="F3809" s="125">
        <v>12</v>
      </c>
      <c r="G3809" s="126"/>
      <c r="H3809" s="35" t="str">
        <f t="shared" si="2904"/>
        <v>001</v>
      </c>
      <c r="I3809" s="36" t="s">
        <v>113</v>
      </c>
      <c r="J3809" s="37" t="s">
        <v>4331</v>
      </c>
      <c r="K3809" s="244" t="s">
        <v>2556</v>
      </c>
      <c r="L3809" s="232">
        <v>1556</v>
      </c>
      <c r="M3809" s="233">
        <v>1052</v>
      </c>
      <c r="N3809" s="130"/>
      <c r="O3809" s="131"/>
      <c r="P3809" s="131"/>
      <c r="Q3809" s="131"/>
      <c r="R3809" s="131"/>
      <c r="S3809" s="131"/>
      <c r="T3809" s="132" t="str">
        <f t="shared" ref="T3809:T3811" si="2923">IF(SUM(N3809:S3809)=U3809,"OK",SUM(N3809:S3809)-U3809)</f>
        <v>OK</v>
      </c>
      <c r="U3809" s="138"/>
      <c r="V3809" s="138"/>
      <c r="W3809" s="139"/>
      <c r="X3809" s="139"/>
      <c r="Y3809" s="132" t="str">
        <f t="shared" ref="Y3809:Y3811" si="2924">IF(SUM(W3809:X3809)=Z3809,"OK",SUM(W3809:X3809)-Z3809)</f>
        <v>OK</v>
      </c>
      <c r="Z3809" s="210"/>
      <c r="AA3809" s="204"/>
      <c r="AB3809" s="202"/>
      <c r="AC3809" s="202"/>
      <c r="AD3809" s="202"/>
      <c r="AE3809" s="202"/>
      <c r="AF3809" s="202"/>
      <c r="AG3809" s="132" t="str">
        <f t="shared" ref="AG3809:AG3811" si="2925">IF(SUM(AA3809:AF3809)=AH3809,"OK",SUM(AA3809:AF3809)-AH3809)</f>
        <v>OK</v>
      </c>
      <c r="AH3809" s="138"/>
      <c r="AI3809" s="138"/>
      <c r="AJ3809" s="139"/>
      <c r="AK3809" s="139"/>
      <c r="AL3809" s="132" t="str">
        <f t="shared" ref="AL3809:AL3811" si="2926">IF(SUM(AJ3809:AK3809)=AM3809,"OK",SUM(AJ3809:AK3809)-AM3809)</f>
        <v>OK</v>
      </c>
      <c r="AM3809" s="140"/>
      <c r="AN3809" s="119">
        <f t="shared" ref="AN3809:AN3811" si="2927">L3809+U3809+V3809+Z3809</f>
        <v>1556</v>
      </c>
      <c r="AO3809" s="120">
        <f t="shared" ref="AO3809:AO3811" si="2928">M3809+AH3809+AI3809+AM3809</f>
        <v>1052</v>
      </c>
      <c r="AP3809" s="39">
        <f>L3809</f>
        <v>1556</v>
      </c>
      <c r="AQ3809" s="141">
        <f>AN3809</f>
        <v>1556</v>
      </c>
      <c r="AR3809" s="142">
        <f>AQ3809-AP3809</f>
        <v>0</v>
      </c>
      <c r="AS3809" s="143">
        <f>AR3809/AP3809</f>
        <v>0</v>
      </c>
      <c r="AT3809" s="144">
        <f>M3809</f>
        <v>1052</v>
      </c>
      <c r="AU3809" s="141">
        <f>AO3809</f>
        <v>1052</v>
      </c>
      <c r="AV3809" s="142">
        <f>AU3809-AT3809</f>
        <v>0</v>
      </c>
      <c r="AW3809" s="143">
        <f>AV3809/AT3809</f>
        <v>0</v>
      </c>
      <c r="AX3809" s="12"/>
      <c r="AY3809" s="146" t="str">
        <f>RIGHT(LEFT(I3809,3),2)&amp;"."&amp;RIGHT(LEFT(I3809,5),2)</f>
        <v>74.22</v>
      </c>
      <c r="AZ3809" s="1542" t="b">
        <f>COUNTIF('[1]Codes SEC'!$B$2:$B$250,Ministres!AY3809)&gt;0</f>
        <v>1</v>
      </c>
    </row>
    <row r="3810" spans="1:64" ht="46.2" customHeight="1" x14ac:dyDescent="0.25">
      <c r="A3810" s="15" t="s">
        <v>4270</v>
      </c>
      <c r="B3810" s="121">
        <v>10</v>
      </c>
      <c r="C3810" s="122" t="s">
        <v>237</v>
      </c>
      <c r="D3810" s="123">
        <v>1000</v>
      </c>
      <c r="F3810" s="125">
        <v>12</v>
      </c>
      <c r="G3810" s="126">
        <v>1</v>
      </c>
      <c r="H3810" s="35" t="str">
        <f t="shared" si="2904"/>
        <v>001</v>
      </c>
      <c r="I3810" s="36" t="s">
        <v>113</v>
      </c>
      <c r="J3810" s="37" t="s">
        <v>4332</v>
      </c>
      <c r="K3810" s="244" t="s">
        <v>2556</v>
      </c>
      <c r="L3810" s="128">
        <v>117</v>
      </c>
      <c r="M3810" s="129">
        <v>117</v>
      </c>
      <c r="N3810" s="130"/>
      <c r="O3810" s="131"/>
      <c r="P3810" s="131"/>
      <c r="Q3810" s="131"/>
      <c r="R3810" s="131"/>
      <c r="S3810" s="131"/>
      <c r="T3810" s="132" t="str">
        <f>IF(SUM(N3810:S3810)=U3810,"OK",SUM(N3810:S3810)-U3810)</f>
        <v>OK</v>
      </c>
      <c r="U3810" s="138"/>
      <c r="V3810" s="138"/>
      <c r="W3810" s="139"/>
      <c r="X3810" s="139"/>
      <c r="Y3810" s="132" t="str">
        <f>IF(SUM(W3810:X3810)=Z3810,"OK",SUM(W3810:X3810)-Z3810)</f>
        <v>OK</v>
      </c>
      <c r="Z3810" s="210"/>
      <c r="AA3810" s="204"/>
      <c r="AB3810" s="202"/>
      <c r="AC3810" s="202"/>
      <c r="AD3810" s="202"/>
      <c r="AE3810" s="202"/>
      <c r="AF3810" s="202"/>
      <c r="AG3810" s="132" t="str">
        <f>IF(SUM(AA3810:AF3810)=AH3810,"OK",SUM(AA3810:AF3810)-AH3810)</f>
        <v>OK</v>
      </c>
      <c r="AH3810" s="138"/>
      <c r="AI3810" s="138"/>
      <c r="AJ3810" s="139"/>
      <c r="AK3810" s="139"/>
      <c r="AL3810" s="132" t="str">
        <f>IF(SUM(AJ3810:AK3810)=AM3810,"OK",SUM(AJ3810:AK3810)-AM3810)</f>
        <v>OK</v>
      </c>
      <c r="AM3810" s="140"/>
      <c r="AN3810" s="119">
        <f>L3810+U3810+V3810+Z3810</f>
        <v>117</v>
      </c>
      <c r="AO3810" s="120">
        <f>M3810+AH3810+AI3810+AM3810</f>
        <v>117</v>
      </c>
      <c r="AP3810" s="39">
        <f>L3810</f>
        <v>117</v>
      </c>
      <c r="AQ3810" s="141">
        <f>AN3810</f>
        <v>117</v>
      </c>
      <c r="AR3810" s="142">
        <f>AQ3810-AP3810</f>
        <v>0</v>
      </c>
      <c r="AS3810" s="143">
        <f>AR3810/AP3810</f>
        <v>0</v>
      </c>
      <c r="AT3810" s="144">
        <f>M3810</f>
        <v>117</v>
      </c>
      <c r="AU3810" s="141">
        <f>AO3810</f>
        <v>117</v>
      </c>
      <c r="AV3810" s="142">
        <f>AU3810-AT3810</f>
        <v>0</v>
      </c>
      <c r="AW3810" s="143">
        <f>AV3810/AT3810</f>
        <v>0</v>
      </c>
      <c r="AY3810" s="146" t="str">
        <f>RIGHT(LEFT(I3810,3),2)&amp;"."&amp;RIGHT(LEFT(I3810,5),2)</f>
        <v>74.22</v>
      </c>
      <c r="AZ3810" s="1542" t="b">
        <f>COUNTIF('[1]Codes SEC'!$B$2:$B$250,Ministres!AY3810)&gt;0</f>
        <v>1</v>
      </c>
    </row>
    <row r="3811" spans="1:64" ht="46.2" customHeight="1" x14ac:dyDescent="0.25">
      <c r="A3811" s="15" t="s">
        <v>4270</v>
      </c>
      <c r="B3811" s="121">
        <v>10</v>
      </c>
      <c r="C3811" s="122" t="s">
        <v>237</v>
      </c>
      <c r="D3811" s="123">
        <v>1000</v>
      </c>
      <c r="F3811" s="125">
        <v>6</v>
      </c>
      <c r="G3811" s="126">
        <v>1</v>
      </c>
      <c r="H3811" s="35" t="str">
        <f t="shared" si="2904"/>
        <v>001</v>
      </c>
      <c r="I3811" s="36" t="s">
        <v>113</v>
      </c>
      <c r="J3811" s="37" t="s">
        <v>4333</v>
      </c>
      <c r="K3811" s="244" t="s">
        <v>4334</v>
      </c>
      <c r="L3811" s="128">
        <v>0</v>
      </c>
      <c r="M3811" s="129">
        <v>0</v>
      </c>
      <c r="N3811" s="130"/>
      <c r="O3811" s="131"/>
      <c r="P3811" s="131"/>
      <c r="Q3811" s="131"/>
      <c r="R3811" s="131"/>
      <c r="S3811" s="131"/>
      <c r="T3811" s="132" t="str">
        <f t="shared" si="2923"/>
        <v>OK</v>
      </c>
      <c r="U3811" s="138"/>
      <c r="V3811" s="138"/>
      <c r="W3811" s="139"/>
      <c r="X3811" s="139"/>
      <c r="Y3811" s="132" t="str">
        <f t="shared" si="2924"/>
        <v>OK</v>
      </c>
      <c r="Z3811" s="210"/>
      <c r="AA3811" s="204"/>
      <c r="AB3811" s="202"/>
      <c r="AC3811" s="202"/>
      <c r="AD3811" s="202"/>
      <c r="AE3811" s="202"/>
      <c r="AF3811" s="202"/>
      <c r="AG3811" s="132" t="str">
        <f t="shared" si="2925"/>
        <v>OK</v>
      </c>
      <c r="AH3811" s="138"/>
      <c r="AI3811" s="138"/>
      <c r="AJ3811" s="139"/>
      <c r="AK3811" s="139"/>
      <c r="AL3811" s="132" t="str">
        <f t="shared" si="2926"/>
        <v>OK</v>
      </c>
      <c r="AM3811" s="140"/>
      <c r="AN3811" s="119">
        <f t="shared" si="2927"/>
        <v>0</v>
      </c>
      <c r="AO3811" s="120">
        <f t="shared" si="2928"/>
        <v>0</v>
      </c>
      <c r="AP3811" s="39">
        <f>L3811</f>
        <v>0</v>
      </c>
      <c r="AQ3811" s="141">
        <f>AN3811</f>
        <v>0</v>
      </c>
      <c r="AR3811" s="142">
        <f>AQ3811-AP3811</f>
        <v>0</v>
      </c>
      <c r="AS3811" s="143" t="e">
        <f>AR3811/AP3811</f>
        <v>#DIV/0!</v>
      </c>
      <c r="AT3811" s="144">
        <f>M3811</f>
        <v>0</v>
      </c>
      <c r="AU3811" s="141">
        <f>AO3811</f>
        <v>0</v>
      </c>
      <c r="AV3811" s="142">
        <f>AU3811-AT3811</f>
        <v>0</v>
      </c>
      <c r="AW3811" s="143" t="e">
        <f>AV3811/AT3811</f>
        <v>#DIV/0!</v>
      </c>
      <c r="AY3811" s="146" t="str">
        <f>RIGHT(LEFT(I3811,3),2)&amp;"."&amp;RIGHT(LEFT(I3811,5),2)</f>
        <v>74.22</v>
      </c>
      <c r="AZ3811" s="1542" t="b">
        <f>COUNTIF('[1]Codes SEC'!$B$2:$B$250,Ministres!AY3811)&gt;0</f>
        <v>1</v>
      </c>
    </row>
    <row r="3812" spans="1:64" ht="30.6" x14ac:dyDescent="0.25">
      <c r="A3812" s="15" t="s">
        <v>4270</v>
      </c>
      <c r="B3812" s="121">
        <v>10</v>
      </c>
      <c r="C3812" s="122" t="s">
        <v>237</v>
      </c>
      <c r="D3812" s="123">
        <v>1000</v>
      </c>
      <c r="F3812" s="125">
        <v>12</v>
      </c>
      <c r="G3812" s="126">
        <v>1</v>
      </c>
      <c r="H3812" s="35" t="str">
        <f t="shared" si="2904"/>
        <v>001</v>
      </c>
      <c r="I3812" s="36" t="s">
        <v>113</v>
      </c>
      <c r="J3812" s="37" t="s">
        <v>4335</v>
      </c>
      <c r="K3812" s="244" t="s">
        <v>4336</v>
      </c>
      <c r="L3812" s="232">
        <v>323</v>
      </c>
      <c r="M3812" s="233">
        <v>488</v>
      </c>
      <c r="N3812" s="130"/>
      <c r="O3812" s="131"/>
      <c r="P3812" s="131"/>
      <c r="Q3812" s="131"/>
      <c r="R3812" s="131"/>
      <c r="S3812" s="131"/>
      <c r="T3812" s="132" t="str">
        <f>IF(SUM(N3812:S3812)=U3812,"OK",SUM(N3812:S3812)-U3812)</f>
        <v>OK</v>
      </c>
      <c r="U3812" s="138"/>
      <c r="V3812" s="138"/>
      <c r="W3812" s="139"/>
      <c r="X3812" s="139"/>
      <c r="Y3812" s="132" t="str">
        <f>IF(SUM(W3812:X3812)=Z3812,"OK",SUM(W3812:X3812)-Z3812)</f>
        <v>OK</v>
      </c>
      <c r="Z3812" s="210"/>
      <c r="AA3812" s="204"/>
      <c r="AB3812" s="202"/>
      <c r="AC3812" s="202"/>
      <c r="AD3812" s="202"/>
      <c r="AE3812" s="202"/>
      <c r="AF3812" s="202"/>
      <c r="AG3812" s="132" t="str">
        <f>IF(SUM(AA3812:AF3812)=AH3812,"OK",SUM(AA3812:AF3812)-AH3812)</f>
        <v>OK</v>
      </c>
      <c r="AH3812" s="138"/>
      <c r="AI3812" s="138"/>
      <c r="AJ3812" s="139"/>
      <c r="AK3812" s="139"/>
      <c r="AL3812" s="132" t="str">
        <f>IF(SUM(AJ3812:AK3812)=AM3812,"OK",SUM(AJ3812:AK3812)-AM3812)</f>
        <v>OK</v>
      </c>
      <c r="AM3812" s="140"/>
      <c r="AN3812" s="119">
        <f>L3812+U3812+V3812+Z3812</f>
        <v>323</v>
      </c>
      <c r="AO3812" s="120">
        <f>M3812+AH3812+AI3812+AM3812</f>
        <v>488</v>
      </c>
      <c r="AP3812" s="39">
        <f>L3812</f>
        <v>323</v>
      </c>
      <c r="AQ3812" s="141">
        <f>AN3812</f>
        <v>323</v>
      </c>
      <c r="AR3812" s="142">
        <f>AQ3812-AP3812</f>
        <v>0</v>
      </c>
      <c r="AS3812" s="143">
        <f>AR3812/AP3812</f>
        <v>0</v>
      </c>
      <c r="AT3812" s="144">
        <f>M3812</f>
        <v>488</v>
      </c>
      <c r="AU3812" s="141">
        <f>AO3812</f>
        <v>488</v>
      </c>
      <c r="AV3812" s="142">
        <f>AU3812-AT3812</f>
        <v>0</v>
      </c>
      <c r="AW3812" s="143">
        <f>AV3812/AT3812</f>
        <v>0</v>
      </c>
      <c r="AY3812" s="146" t="str">
        <f>RIGHT(LEFT(I3812,3),2)&amp;"."&amp;RIGHT(LEFT(I3812,5),2)</f>
        <v>74.22</v>
      </c>
      <c r="AZ3812" s="1542" t="b">
        <f>COUNTIF('[1]Codes SEC'!$B$2:$B$250,Ministres!AY3812)&gt;0</f>
        <v>1</v>
      </c>
    </row>
    <row r="3813" spans="1:64" ht="35.1" customHeight="1" x14ac:dyDescent="0.25">
      <c r="A3813" s="15" t="s">
        <v>4270</v>
      </c>
      <c r="B3813" s="121">
        <v>10</v>
      </c>
      <c r="C3813" s="122" t="s">
        <v>237</v>
      </c>
      <c r="D3813" s="123">
        <v>1000</v>
      </c>
      <c r="F3813" s="125">
        <v>12</v>
      </c>
      <c r="G3813" s="126"/>
      <c r="H3813" s="35" t="str">
        <f t="shared" si="2904"/>
        <v>001</v>
      </c>
      <c r="I3813" s="36" t="s">
        <v>113</v>
      </c>
      <c r="J3813" s="37" t="s">
        <v>4337</v>
      </c>
      <c r="K3813" s="281" t="s">
        <v>4338</v>
      </c>
      <c r="L3813" s="232">
        <v>0</v>
      </c>
      <c r="M3813" s="233">
        <v>0</v>
      </c>
      <c r="N3813" s="130"/>
      <c r="O3813" s="131"/>
      <c r="P3813" s="131"/>
      <c r="Q3813" s="131"/>
      <c r="R3813" s="131"/>
      <c r="S3813" s="131"/>
      <c r="T3813" s="132" t="str">
        <f>IF(SUM(N3813:S3813)=U3813,"OK",SUM(N3813:S3813)-U3813)</f>
        <v>OK</v>
      </c>
      <c r="U3813" s="138"/>
      <c r="V3813" s="138"/>
      <c r="W3813" s="139"/>
      <c r="X3813" s="139"/>
      <c r="Y3813" s="132" t="str">
        <f>IF(SUM(W3813:X3813)=Z3813,"OK",SUM(W3813:X3813)-Z3813)</f>
        <v>OK</v>
      </c>
      <c r="Z3813" s="210"/>
      <c r="AA3813" s="204"/>
      <c r="AB3813" s="202"/>
      <c r="AC3813" s="202"/>
      <c r="AD3813" s="202"/>
      <c r="AE3813" s="202"/>
      <c r="AF3813" s="202"/>
      <c r="AG3813" s="132" t="str">
        <f>IF(SUM(AA3813:AF3813)=AH3813,"OK",SUM(AA3813:AF3813)-AH3813)</f>
        <v>OK</v>
      </c>
      <c r="AH3813" s="138"/>
      <c r="AI3813" s="138"/>
      <c r="AJ3813" s="139"/>
      <c r="AK3813" s="139"/>
      <c r="AL3813" s="132" t="str">
        <f>IF(SUM(AJ3813:AK3813)=AM3813,"OK",SUM(AJ3813:AK3813)-AM3813)</f>
        <v>OK</v>
      </c>
      <c r="AM3813" s="140"/>
      <c r="AN3813" s="119">
        <f>L3813+U3813+V3813+Z3813</f>
        <v>0</v>
      </c>
      <c r="AO3813" s="120">
        <f>M3813+AH3813+AI3813+AM3813</f>
        <v>0</v>
      </c>
      <c r="AP3813" s="39">
        <f>L3813</f>
        <v>0</v>
      </c>
      <c r="AQ3813" s="141">
        <f>AN3813</f>
        <v>0</v>
      </c>
      <c r="AR3813" s="142">
        <f>AQ3813-AP3813</f>
        <v>0</v>
      </c>
      <c r="AS3813" s="143" t="e">
        <f>AR3813/AP3813</f>
        <v>#DIV/0!</v>
      </c>
      <c r="AT3813" s="144">
        <f>M3813</f>
        <v>0</v>
      </c>
      <c r="AU3813" s="141">
        <f>AO3813</f>
        <v>0</v>
      </c>
      <c r="AV3813" s="142">
        <f>AU3813-AT3813</f>
        <v>0</v>
      </c>
      <c r="AW3813" s="143" t="e">
        <f>AV3813/AT3813</f>
        <v>#DIV/0!</v>
      </c>
      <c r="AY3813" s="146" t="str">
        <f>RIGHT(LEFT(I3813,3),2)&amp;"."&amp;RIGHT(LEFT(I3813,5),2)</f>
        <v>74.22</v>
      </c>
      <c r="AZ3813" s="1542" t="b">
        <f>COUNTIF('[1]Codes SEC'!$B$2:$B$250,Ministres!AY3813)&gt;0</f>
        <v>1</v>
      </c>
    </row>
    <row r="3814" spans="1:64" s="197" customFormat="1" ht="12.75" customHeight="1" x14ac:dyDescent="0.25">
      <c r="A3814" s="350"/>
      <c r="B3814" s="1563"/>
      <c r="C3814" s="298"/>
      <c r="D3814" s="352"/>
      <c r="E3814" s="1564"/>
      <c r="F3814" s="1565"/>
      <c r="G3814" s="154"/>
      <c r="H3814" s="155"/>
      <c r="I3814" s="156"/>
      <c r="J3814" s="157"/>
      <c r="K3814" s="158" t="s">
        <v>70</v>
      </c>
      <c r="L3814" s="417">
        <f t="shared" ref="L3814:S3814" si="2929">L3809+L3813+L3810+L3811+L3812</f>
        <v>1996</v>
      </c>
      <c r="M3814" s="1567">
        <f t="shared" si="2929"/>
        <v>1657</v>
      </c>
      <c r="N3814" s="1546">
        <f t="shared" si="2929"/>
        <v>0</v>
      </c>
      <c r="O3814" s="1547">
        <f t="shared" si="2929"/>
        <v>0</v>
      </c>
      <c r="P3814" s="1547">
        <f t="shared" si="2929"/>
        <v>0</v>
      </c>
      <c r="Q3814" s="1547">
        <f t="shared" si="2929"/>
        <v>0</v>
      </c>
      <c r="R3814" s="1547">
        <f t="shared" si="2929"/>
        <v>0</v>
      </c>
      <c r="S3814" s="1547">
        <f t="shared" si="2929"/>
        <v>0</v>
      </c>
      <c r="T3814" s="1548"/>
      <c r="U3814" s="1549">
        <f>U3809+U3813+U3810+U3811+U3812</f>
        <v>0</v>
      </c>
      <c r="V3814" s="1549">
        <f>V3809+V3813+V3810+V3811+V3812</f>
        <v>0</v>
      </c>
      <c r="W3814" s="1547">
        <f>W3809+W3813+W3810+W3811+W3812</f>
        <v>0</v>
      </c>
      <c r="X3814" s="1547">
        <f>X3809+X3813+X3810+X3811+X3812</f>
        <v>0</v>
      </c>
      <c r="Y3814" s="1548"/>
      <c r="Z3814" s="1549">
        <f t="shared" ref="Z3814:AF3814" si="2930">Z3809+Z3813+Z3810+Z3811+Z3812</f>
        <v>0</v>
      </c>
      <c r="AA3814" s="165">
        <f t="shared" si="2930"/>
        <v>0</v>
      </c>
      <c r="AB3814" s="1547">
        <f t="shared" si="2930"/>
        <v>0</v>
      </c>
      <c r="AC3814" s="1547">
        <f t="shared" si="2930"/>
        <v>0</v>
      </c>
      <c r="AD3814" s="1547">
        <f t="shared" si="2930"/>
        <v>0</v>
      </c>
      <c r="AE3814" s="1547">
        <f t="shared" si="2930"/>
        <v>0</v>
      </c>
      <c r="AF3814" s="1547">
        <f t="shared" si="2930"/>
        <v>0</v>
      </c>
      <c r="AG3814" s="1548"/>
      <c r="AH3814" s="1549">
        <f>AH3809+AH3813+AH3810+AH3811+AH3812</f>
        <v>0</v>
      </c>
      <c r="AI3814" s="1549">
        <f>AI3809+AI3813+AI3810+AI3811+AI3812</f>
        <v>0</v>
      </c>
      <c r="AJ3814" s="1547">
        <f>AJ3809+AJ3813+AJ3810+AJ3811+AJ3812</f>
        <v>0</v>
      </c>
      <c r="AK3814" s="1547">
        <f>AK3809+AK3813+AK3810+AK3811+AK3812</f>
        <v>0</v>
      </c>
      <c r="AL3814" s="1548"/>
      <c r="AM3814" s="1550">
        <f t="shared" ref="AM3814:AW3814" si="2931">AM3809+AM3813+AM3810+AM3811+AM3812</f>
        <v>0</v>
      </c>
      <c r="AN3814" s="167">
        <f t="shared" si="2931"/>
        <v>1996</v>
      </c>
      <c r="AO3814" s="1551">
        <f t="shared" si="2931"/>
        <v>1657</v>
      </c>
      <c r="AP3814" s="169">
        <f t="shared" si="2931"/>
        <v>1996</v>
      </c>
      <c r="AQ3814" s="1552">
        <f t="shared" si="2931"/>
        <v>1996</v>
      </c>
      <c r="AR3814" s="1553">
        <f t="shared" si="2931"/>
        <v>0</v>
      </c>
      <c r="AS3814" s="1554" t="e">
        <f t="shared" si="2931"/>
        <v>#DIV/0!</v>
      </c>
      <c r="AT3814" s="1555">
        <f t="shared" si="2931"/>
        <v>1657</v>
      </c>
      <c r="AU3814" s="1552">
        <f t="shared" si="2931"/>
        <v>1657</v>
      </c>
      <c r="AV3814" s="1553">
        <f t="shared" si="2931"/>
        <v>0</v>
      </c>
      <c r="AW3814" s="1554" t="e">
        <f t="shared" si="2931"/>
        <v>#DIV/0!</v>
      </c>
      <c r="AX3814"/>
      <c r="AY3814" s="146"/>
      <c r="AZ3814" s="1542"/>
      <c r="BA3814" s="12"/>
      <c r="BB3814" s="12"/>
      <c r="BC3814" s="12"/>
      <c r="BD3814" s="12"/>
      <c r="BE3814" s="12"/>
      <c r="BF3814" s="12"/>
      <c r="BG3814" s="12"/>
      <c r="BH3814" s="12"/>
      <c r="BI3814" s="12"/>
      <c r="BJ3814" s="12"/>
      <c r="BK3814" s="12"/>
      <c r="BL3814" s="12"/>
    </row>
    <row r="3815" spans="1:64" ht="12.75" customHeight="1" x14ac:dyDescent="0.25">
      <c r="A3815" s="174"/>
      <c r="B3815" s="175"/>
      <c r="C3815" s="176"/>
      <c r="D3815" s="177"/>
      <c r="E3815" s="178"/>
      <c r="F3815" s="177"/>
      <c r="G3815" s="179"/>
      <c r="H3815" s="180"/>
      <c r="I3815" s="181"/>
      <c r="J3815" s="182"/>
      <c r="K3815" s="183" t="s">
        <v>250</v>
      </c>
      <c r="L3815" s="184">
        <f t="shared" ref="L3815:S3815" si="2932">L3814+L3805</f>
        <v>4850</v>
      </c>
      <c r="M3815" s="185">
        <f t="shared" si="2932"/>
        <v>4658</v>
      </c>
      <c r="N3815" s="186">
        <f t="shared" si="2932"/>
        <v>0</v>
      </c>
      <c r="O3815" s="187">
        <f t="shared" si="2932"/>
        <v>0</v>
      </c>
      <c r="P3815" s="187">
        <f t="shared" si="2932"/>
        <v>0</v>
      </c>
      <c r="Q3815" s="187">
        <f t="shared" si="2932"/>
        <v>0</v>
      </c>
      <c r="R3815" s="187">
        <f t="shared" si="2932"/>
        <v>0</v>
      </c>
      <c r="S3815" s="187">
        <f t="shared" si="2932"/>
        <v>0</v>
      </c>
      <c r="T3815" s="188"/>
      <c r="U3815" s="187">
        <f>U3814+U3805</f>
        <v>0</v>
      </c>
      <c r="V3815" s="187">
        <f>V3814+V3805</f>
        <v>0</v>
      </c>
      <c r="W3815" s="187">
        <f>W3814+W3805</f>
        <v>0</v>
      </c>
      <c r="X3815" s="187">
        <f>X3814+X3805</f>
        <v>0</v>
      </c>
      <c r="Y3815" s="188"/>
      <c r="Z3815" s="187">
        <f t="shared" ref="Z3815:AF3815" si="2933">Z3814+Z3805</f>
        <v>0</v>
      </c>
      <c r="AA3815" s="189">
        <f t="shared" si="2933"/>
        <v>0</v>
      </c>
      <c r="AB3815" s="187">
        <f t="shared" si="2933"/>
        <v>0</v>
      </c>
      <c r="AC3815" s="187">
        <f t="shared" si="2933"/>
        <v>0</v>
      </c>
      <c r="AD3815" s="187">
        <f t="shared" si="2933"/>
        <v>0</v>
      </c>
      <c r="AE3815" s="187">
        <f t="shared" si="2933"/>
        <v>0</v>
      </c>
      <c r="AF3815" s="187">
        <f t="shared" si="2933"/>
        <v>0</v>
      </c>
      <c r="AG3815" s="188"/>
      <c r="AH3815" s="187">
        <f>AH3814+AH3805</f>
        <v>0</v>
      </c>
      <c r="AI3815" s="187">
        <f>AI3814+AI3805</f>
        <v>0</v>
      </c>
      <c r="AJ3815" s="187">
        <f>AJ3814+AJ3805</f>
        <v>0</v>
      </c>
      <c r="AK3815" s="187">
        <f>AK3814+AK3805</f>
        <v>0</v>
      </c>
      <c r="AL3815" s="188"/>
      <c r="AM3815" s="190">
        <f t="shared" ref="AM3815:AW3815" si="2934">AM3814+AM3805</f>
        <v>0</v>
      </c>
      <c r="AN3815" s="191">
        <f t="shared" si="2934"/>
        <v>4850</v>
      </c>
      <c r="AO3815" s="190">
        <f t="shared" si="2934"/>
        <v>4658</v>
      </c>
      <c r="AP3815" s="184">
        <f t="shared" si="2934"/>
        <v>4850</v>
      </c>
      <c r="AQ3815" s="192">
        <f t="shared" si="2934"/>
        <v>4850</v>
      </c>
      <c r="AR3815" s="193">
        <f t="shared" si="2934"/>
        <v>0</v>
      </c>
      <c r="AS3815" s="194" t="e">
        <f t="shared" si="2934"/>
        <v>#DIV/0!</v>
      </c>
      <c r="AT3815" s="195">
        <f t="shared" si="2934"/>
        <v>4658</v>
      </c>
      <c r="AU3815" s="192">
        <f t="shared" si="2934"/>
        <v>4658</v>
      </c>
      <c r="AV3815" s="193">
        <f t="shared" si="2934"/>
        <v>0</v>
      </c>
      <c r="AW3815" s="194" t="e">
        <f t="shared" si="2934"/>
        <v>#DIV/0!</v>
      </c>
      <c r="AY3815" s="146"/>
      <c r="AZ3815" s="1542"/>
    </row>
    <row r="3816" spans="1:64" ht="12.75" customHeight="1" x14ac:dyDescent="0.25">
      <c r="A3816" s="15"/>
      <c r="C3816" s="122"/>
      <c r="D3816" s="123"/>
      <c r="F3816" s="125"/>
      <c r="G3816" s="34"/>
      <c r="H3816" s="35"/>
      <c r="I3816" s="36"/>
      <c r="J3816" s="37"/>
      <c r="K3816" s="198" t="s">
        <v>72</v>
      </c>
      <c r="L3816" s="199">
        <v>0</v>
      </c>
      <c r="M3816" s="200">
        <v>0</v>
      </c>
      <c r="N3816" s="201">
        <v>0</v>
      </c>
      <c r="O3816" s="202">
        <v>0</v>
      </c>
      <c r="P3816" s="202">
        <v>0</v>
      </c>
      <c r="Q3816" s="202">
        <v>0</v>
      </c>
      <c r="R3816" s="202">
        <v>0</v>
      </c>
      <c r="S3816" s="202">
        <v>0</v>
      </c>
      <c r="T3816" s="203"/>
      <c r="U3816" s="135">
        <v>0</v>
      </c>
      <c r="V3816" s="135">
        <v>0</v>
      </c>
      <c r="W3816" s="202">
        <v>0</v>
      </c>
      <c r="X3816" s="202">
        <v>0</v>
      </c>
      <c r="Y3816" s="203"/>
      <c r="Z3816" s="135">
        <v>0</v>
      </c>
      <c r="AA3816" s="204">
        <v>0</v>
      </c>
      <c r="AB3816" s="202">
        <v>0</v>
      </c>
      <c r="AC3816" s="202">
        <v>0</v>
      </c>
      <c r="AD3816" s="202">
        <v>0</v>
      </c>
      <c r="AE3816" s="202">
        <v>0</v>
      </c>
      <c r="AF3816" s="202">
        <v>0</v>
      </c>
      <c r="AG3816" s="203"/>
      <c r="AH3816" s="135">
        <v>0</v>
      </c>
      <c r="AI3816" s="135">
        <v>0</v>
      </c>
      <c r="AJ3816" s="202">
        <v>0</v>
      </c>
      <c r="AK3816" s="202">
        <v>0</v>
      </c>
      <c r="AL3816" s="203"/>
      <c r="AM3816" s="205">
        <v>0</v>
      </c>
      <c r="AN3816" s="119">
        <v>0</v>
      </c>
      <c r="AO3816" s="120">
        <v>0</v>
      </c>
      <c r="AP3816" s="39">
        <v>0</v>
      </c>
      <c r="AQ3816" s="141">
        <v>0</v>
      </c>
      <c r="AR3816" s="141">
        <v>0</v>
      </c>
      <c r="AS3816" s="143">
        <v>0</v>
      </c>
      <c r="AT3816" s="144">
        <v>0</v>
      </c>
      <c r="AU3816" s="141">
        <v>0</v>
      </c>
      <c r="AV3816" s="141">
        <v>0</v>
      </c>
      <c r="AW3816" s="143">
        <v>0</v>
      </c>
      <c r="AY3816" s="146"/>
      <c r="AZ3816" s="1542"/>
    </row>
    <row r="3817" spans="1:64" ht="12.75" customHeight="1" x14ac:dyDescent="0.25">
      <c r="A3817" s="356"/>
      <c r="B3817" s="225"/>
      <c r="C3817" s="272"/>
      <c r="D3817" s="357"/>
      <c r="E3817" s="226"/>
      <c r="F3817" s="909"/>
      <c r="G3817" s="126"/>
      <c r="H3817" s="35"/>
      <c r="I3817" s="36"/>
      <c r="J3817" s="37"/>
      <c r="K3817" s="198" t="s">
        <v>73</v>
      </c>
      <c r="L3817" s="241">
        <v>0</v>
      </c>
      <c r="M3817" s="242">
        <v>0</v>
      </c>
      <c r="N3817" s="201">
        <v>0</v>
      </c>
      <c r="O3817" s="202">
        <v>0</v>
      </c>
      <c r="P3817" s="202">
        <v>0</v>
      </c>
      <c r="Q3817" s="202">
        <v>0</v>
      </c>
      <c r="R3817" s="202">
        <v>0</v>
      </c>
      <c r="S3817" s="202">
        <v>0</v>
      </c>
      <c r="T3817" s="203"/>
      <c r="U3817" s="135">
        <v>0</v>
      </c>
      <c r="V3817" s="135">
        <v>0</v>
      </c>
      <c r="W3817" s="202">
        <v>0</v>
      </c>
      <c r="X3817" s="202">
        <v>0</v>
      </c>
      <c r="Y3817" s="203"/>
      <c r="Z3817" s="135">
        <v>0</v>
      </c>
      <c r="AA3817" s="204">
        <v>0</v>
      </c>
      <c r="AB3817" s="202">
        <v>0</v>
      </c>
      <c r="AC3817" s="202">
        <v>0</v>
      </c>
      <c r="AD3817" s="202">
        <v>0</v>
      </c>
      <c r="AE3817" s="202">
        <v>0</v>
      </c>
      <c r="AF3817" s="202">
        <v>0</v>
      </c>
      <c r="AG3817" s="203"/>
      <c r="AH3817" s="135">
        <v>0</v>
      </c>
      <c r="AI3817" s="135">
        <v>0</v>
      </c>
      <c r="AJ3817" s="202">
        <v>0</v>
      </c>
      <c r="AK3817" s="202">
        <v>0</v>
      </c>
      <c r="AL3817" s="203"/>
      <c r="AM3817" s="205">
        <v>0</v>
      </c>
      <c r="AN3817" s="119">
        <v>0</v>
      </c>
      <c r="AO3817" s="120">
        <v>0</v>
      </c>
      <c r="AP3817" s="39">
        <v>0</v>
      </c>
      <c r="AQ3817" s="141">
        <v>0</v>
      </c>
      <c r="AR3817" s="141">
        <v>0</v>
      </c>
      <c r="AS3817" s="143">
        <v>0</v>
      </c>
      <c r="AT3817" s="144">
        <v>0</v>
      </c>
      <c r="AU3817" s="141">
        <v>0</v>
      </c>
      <c r="AV3817" s="141">
        <v>0</v>
      </c>
      <c r="AW3817" s="143">
        <v>0</v>
      </c>
      <c r="AY3817" s="146"/>
      <c r="AZ3817" s="1542"/>
    </row>
    <row r="3818" spans="1:64" ht="12.75" customHeight="1" x14ac:dyDescent="0.25">
      <c r="A3818" s="356"/>
      <c r="B3818" s="225"/>
      <c r="C3818" s="272"/>
      <c r="D3818" s="357"/>
      <c r="E3818" s="226"/>
      <c r="F3818" s="909"/>
      <c r="G3818" s="126"/>
      <c r="H3818" s="35"/>
      <c r="I3818" s="36"/>
      <c r="J3818" s="37"/>
      <c r="K3818" s="198" t="s">
        <v>74</v>
      </c>
      <c r="L3818" s="241">
        <v>0</v>
      </c>
      <c r="M3818" s="242">
        <v>0</v>
      </c>
      <c r="N3818" s="201">
        <v>0</v>
      </c>
      <c r="O3818" s="202">
        <v>0</v>
      </c>
      <c r="P3818" s="202">
        <v>0</v>
      </c>
      <c r="Q3818" s="202">
        <v>0</v>
      </c>
      <c r="R3818" s="202">
        <v>0</v>
      </c>
      <c r="S3818" s="202">
        <v>0</v>
      </c>
      <c r="T3818" s="203"/>
      <c r="U3818" s="135">
        <v>0</v>
      </c>
      <c r="V3818" s="135">
        <v>0</v>
      </c>
      <c r="W3818" s="202">
        <v>0</v>
      </c>
      <c r="X3818" s="202">
        <v>0</v>
      </c>
      <c r="Y3818" s="203"/>
      <c r="Z3818" s="135">
        <v>0</v>
      </c>
      <c r="AA3818" s="204">
        <v>0</v>
      </c>
      <c r="AB3818" s="202">
        <v>0</v>
      </c>
      <c r="AC3818" s="202">
        <v>0</v>
      </c>
      <c r="AD3818" s="202">
        <v>0</v>
      </c>
      <c r="AE3818" s="202">
        <v>0</v>
      </c>
      <c r="AF3818" s="202">
        <v>0</v>
      </c>
      <c r="AG3818" s="203"/>
      <c r="AH3818" s="135">
        <v>0</v>
      </c>
      <c r="AI3818" s="135">
        <v>0</v>
      </c>
      <c r="AJ3818" s="202">
        <v>0</v>
      </c>
      <c r="AK3818" s="202">
        <v>0</v>
      </c>
      <c r="AL3818" s="203"/>
      <c r="AM3818" s="205">
        <v>0</v>
      </c>
      <c r="AN3818" s="119">
        <v>0</v>
      </c>
      <c r="AO3818" s="120">
        <v>0</v>
      </c>
      <c r="AP3818" s="39">
        <v>0</v>
      </c>
      <c r="AQ3818" s="141">
        <v>0</v>
      </c>
      <c r="AR3818" s="141">
        <v>0</v>
      </c>
      <c r="AS3818" s="143">
        <v>0</v>
      </c>
      <c r="AT3818" s="144">
        <v>0</v>
      </c>
      <c r="AU3818" s="141">
        <v>0</v>
      </c>
      <c r="AV3818" s="141">
        <v>0</v>
      </c>
      <c r="AW3818" s="143">
        <v>0</v>
      </c>
      <c r="AY3818" s="146"/>
      <c r="AZ3818" s="1542"/>
    </row>
    <row r="3819" spans="1:64" ht="12.75" customHeight="1" x14ac:dyDescent="0.25">
      <c r="A3819" s="356"/>
      <c r="B3819" s="225"/>
      <c r="C3819" s="272"/>
      <c r="D3819" s="357"/>
      <c r="E3819" s="226"/>
      <c r="F3819" s="909"/>
      <c r="G3819" s="126"/>
      <c r="H3819" s="35"/>
      <c r="I3819" s="36"/>
      <c r="J3819" s="37"/>
      <c r="K3819" s="198" t="s">
        <v>75</v>
      </c>
      <c r="L3819" s="241">
        <v>0</v>
      </c>
      <c r="M3819" s="242">
        <v>0</v>
      </c>
      <c r="N3819" s="201">
        <v>0</v>
      </c>
      <c r="O3819" s="202">
        <v>0</v>
      </c>
      <c r="P3819" s="202">
        <v>0</v>
      </c>
      <c r="Q3819" s="202">
        <v>0</v>
      </c>
      <c r="R3819" s="202">
        <v>0</v>
      </c>
      <c r="S3819" s="202">
        <v>0</v>
      </c>
      <c r="T3819" s="203"/>
      <c r="U3819" s="135">
        <v>0</v>
      </c>
      <c r="V3819" s="135">
        <v>0</v>
      </c>
      <c r="W3819" s="202">
        <v>0</v>
      </c>
      <c r="X3819" s="202">
        <v>0</v>
      </c>
      <c r="Y3819" s="203"/>
      <c r="Z3819" s="135">
        <v>0</v>
      </c>
      <c r="AA3819" s="204">
        <v>0</v>
      </c>
      <c r="AB3819" s="202">
        <v>0</v>
      </c>
      <c r="AC3819" s="202">
        <v>0</v>
      </c>
      <c r="AD3819" s="202">
        <v>0</v>
      </c>
      <c r="AE3819" s="202">
        <v>0</v>
      </c>
      <c r="AF3819" s="202">
        <v>0</v>
      </c>
      <c r="AG3819" s="203"/>
      <c r="AH3819" s="135">
        <v>0</v>
      </c>
      <c r="AI3819" s="135">
        <v>0</v>
      </c>
      <c r="AJ3819" s="202">
        <v>0</v>
      </c>
      <c r="AK3819" s="202">
        <v>0</v>
      </c>
      <c r="AL3819" s="203"/>
      <c r="AM3819" s="205">
        <v>0</v>
      </c>
      <c r="AN3819" s="119">
        <v>0</v>
      </c>
      <c r="AO3819" s="120">
        <v>0</v>
      </c>
      <c r="AP3819" s="39">
        <v>0</v>
      </c>
      <c r="AQ3819" s="141">
        <v>0</v>
      </c>
      <c r="AR3819" s="141">
        <v>0</v>
      </c>
      <c r="AS3819" s="143">
        <v>0</v>
      </c>
      <c r="AT3819" s="144">
        <v>0</v>
      </c>
      <c r="AU3819" s="141">
        <v>0</v>
      </c>
      <c r="AV3819" s="141">
        <v>0</v>
      </c>
      <c r="AW3819" s="143">
        <v>0</v>
      </c>
      <c r="AY3819" s="146"/>
      <c r="AZ3819" s="1542"/>
    </row>
    <row r="3820" spans="1:64" ht="12.75" customHeight="1" x14ac:dyDescent="0.25">
      <c r="A3820" s="356"/>
      <c r="B3820" s="225"/>
      <c r="C3820" s="272"/>
      <c r="D3820" s="357"/>
      <c r="E3820" s="226"/>
      <c r="F3820" s="909"/>
      <c r="G3820" s="126"/>
      <c r="H3820" s="35"/>
      <c r="I3820" s="36"/>
      <c r="J3820" s="37"/>
      <c r="K3820" s="198" t="s">
        <v>76</v>
      </c>
      <c r="L3820" s="241">
        <f t="shared" ref="L3820:S3820" si="2935">L3796+L3811</f>
        <v>0</v>
      </c>
      <c r="M3820" s="242">
        <f t="shared" si="2935"/>
        <v>0</v>
      </c>
      <c r="N3820" s="201">
        <f t="shared" si="2935"/>
        <v>0</v>
      </c>
      <c r="O3820" s="202">
        <f t="shared" si="2935"/>
        <v>0</v>
      </c>
      <c r="P3820" s="202">
        <f t="shared" si="2935"/>
        <v>0</v>
      </c>
      <c r="Q3820" s="202">
        <f t="shared" si="2935"/>
        <v>0</v>
      </c>
      <c r="R3820" s="202">
        <f t="shared" si="2935"/>
        <v>0</v>
      </c>
      <c r="S3820" s="202">
        <f t="shared" si="2935"/>
        <v>0</v>
      </c>
      <c r="T3820" s="203"/>
      <c r="U3820" s="135">
        <f>U3796+U3811</f>
        <v>0</v>
      </c>
      <c r="V3820" s="135">
        <f>V3796+V3811</f>
        <v>0</v>
      </c>
      <c r="W3820" s="202">
        <f>W3796+W3811</f>
        <v>0</v>
      </c>
      <c r="X3820" s="202">
        <f>X3796+X3811</f>
        <v>0</v>
      </c>
      <c r="Y3820" s="203"/>
      <c r="Z3820" s="135">
        <f t="shared" ref="Z3820:AF3820" si="2936">Z3796+Z3811</f>
        <v>0</v>
      </c>
      <c r="AA3820" s="204">
        <f t="shared" si="2936"/>
        <v>0</v>
      </c>
      <c r="AB3820" s="202">
        <f t="shared" si="2936"/>
        <v>0</v>
      </c>
      <c r="AC3820" s="202">
        <f t="shared" si="2936"/>
        <v>0</v>
      </c>
      <c r="AD3820" s="202">
        <f t="shared" si="2936"/>
        <v>0</v>
      </c>
      <c r="AE3820" s="202">
        <f t="shared" si="2936"/>
        <v>0</v>
      </c>
      <c r="AF3820" s="202">
        <f t="shared" si="2936"/>
        <v>0</v>
      </c>
      <c r="AG3820" s="203"/>
      <c r="AH3820" s="135">
        <f>AH3796+AH3811</f>
        <v>0</v>
      </c>
      <c r="AI3820" s="135">
        <f>AI3796+AI3811</f>
        <v>0</v>
      </c>
      <c r="AJ3820" s="202">
        <f>AJ3796+AJ3811</f>
        <v>0</v>
      </c>
      <c r="AK3820" s="202">
        <f>AK3796+AK3811</f>
        <v>0</v>
      </c>
      <c r="AL3820" s="203"/>
      <c r="AM3820" s="205">
        <f t="shared" ref="AM3820:AW3820" si="2937">AM3796+AM3811</f>
        <v>0</v>
      </c>
      <c r="AN3820" s="119">
        <f t="shared" si="2937"/>
        <v>0</v>
      </c>
      <c r="AO3820" s="120">
        <f t="shared" si="2937"/>
        <v>0</v>
      </c>
      <c r="AP3820" s="39">
        <f t="shared" si="2937"/>
        <v>0</v>
      </c>
      <c r="AQ3820" s="141">
        <f t="shared" si="2937"/>
        <v>0</v>
      </c>
      <c r="AR3820" s="141">
        <f t="shared" si="2937"/>
        <v>0</v>
      </c>
      <c r="AS3820" s="143" t="e">
        <f t="shared" si="2937"/>
        <v>#DIV/0!</v>
      </c>
      <c r="AT3820" s="144">
        <f t="shared" si="2937"/>
        <v>0</v>
      </c>
      <c r="AU3820" s="141">
        <f t="shared" si="2937"/>
        <v>0</v>
      </c>
      <c r="AV3820" s="141">
        <f t="shared" si="2937"/>
        <v>0</v>
      </c>
      <c r="AW3820" s="143" t="e">
        <f t="shared" si="2937"/>
        <v>#DIV/0!</v>
      </c>
      <c r="AY3820" s="146"/>
      <c r="AZ3820" s="1542"/>
    </row>
    <row r="3821" spans="1:64" ht="12.75" customHeight="1" x14ac:dyDescent="0.25">
      <c r="A3821" s="15"/>
      <c r="C3821" s="367"/>
      <c r="D3821" s="123"/>
      <c r="F3821" s="125"/>
      <c r="G3821" s="126"/>
      <c r="H3821" s="35"/>
      <c r="I3821" s="36"/>
      <c r="J3821" s="37"/>
      <c r="K3821" s="331"/>
      <c r="L3821" s="199"/>
      <c r="M3821" s="200"/>
      <c r="N3821" s="201"/>
      <c r="O3821" s="202"/>
      <c r="P3821" s="202"/>
      <c r="Q3821" s="202"/>
      <c r="R3821" s="202"/>
      <c r="S3821" s="202"/>
      <c r="T3821" s="224"/>
      <c r="U3821" s="138"/>
      <c r="V3821" s="138"/>
      <c r="W3821" s="139"/>
      <c r="X3821" s="139"/>
      <c r="Y3821" s="224"/>
      <c r="Z3821" s="210"/>
      <c r="AA3821" s="204"/>
      <c r="AB3821" s="202"/>
      <c r="AC3821" s="202"/>
      <c r="AD3821" s="202"/>
      <c r="AE3821" s="202"/>
      <c r="AF3821" s="202"/>
      <c r="AG3821" s="224"/>
      <c r="AH3821" s="138"/>
      <c r="AI3821" s="138"/>
      <c r="AJ3821" s="139"/>
      <c r="AK3821" s="139"/>
      <c r="AL3821" s="224"/>
      <c r="AM3821" s="140"/>
      <c r="AN3821" s="211"/>
      <c r="AO3821" s="212"/>
      <c r="AP3821" s="39"/>
      <c r="AQ3821" s="141"/>
      <c r="AR3821" s="141"/>
      <c r="AS3821" s="143"/>
      <c r="AU3821" s="141"/>
      <c r="AV3821" s="141"/>
      <c r="AW3821" s="143"/>
      <c r="AY3821" s="146"/>
      <c r="AZ3821" s="1542"/>
    </row>
    <row r="3822" spans="1:64" ht="12.75" customHeight="1" x14ac:dyDescent="0.25">
      <c r="A3822" s="15"/>
      <c r="C3822" s="367"/>
      <c r="D3822" s="123"/>
      <c r="F3822" s="125"/>
      <c r="G3822" s="126"/>
      <c r="H3822" s="35"/>
      <c r="I3822" s="36"/>
      <c r="J3822" s="37"/>
      <c r="K3822" s="331"/>
      <c r="L3822" s="199"/>
      <c r="M3822" s="200"/>
      <c r="N3822" s="201"/>
      <c r="O3822" s="202"/>
      <c r="P3822" s="202"/>
      <c r="Q3822" s="202"/>
      <c r="R3822" s="202"/>
      <c r="S3822" s="202"/>
      <c r="T3822" s="224"/>
      <c r="U3822" s="138"/>
      <c r="V3822" s="138"/>
      <c r="W3822" s="139"/>
      <c r="X3822" s="139"/>
      <c r="Y3822" s="224"/>
      <c r="Z3822" s="210"/>
      <c r="AA3822" s="204"/>
      <c r="AB3822" s="202"/>
      <c r="AC3822" s="202"/>
      <c r="AD3822" s="202"/>
      <c r="AE3822" s="202"/>
      <c r="AF3822" s="202"/>
      <c r="AG3822" s="224"/>
      <c r="AH3822" s="138"/>
      <c r="AI3822" s="138"/>
      <c r="AJ3822" s="139"/>
      <c r="AK3822" s="139"/>
      <c r="AL3822" s="224"/>
      <c r="AM3822" s="140"/>
      <c r="AN3822" s="211"/>
      <c r="AO3822" s="212"/>
      <c r="AP3822" s="39"/>
      <c r="AQ3822" s="141"/>
      <c r="AR3822" s="141"/>
      <c r="AS3822" s="143"/>
      <c r="AU3822" s="141"/>
      <c r="AV3822" s="141"/>
      <c r="AW3822" s="143"/>
      <c r="AY3822" s="146"/>
      <c r="AZ3822" s="1542"/>
    </row>
    <row r="3823" spans="1:64" ht="12.75" customHeight="1" x14ac:dyDescent="0.25">
      <c r="A3823" s="356"/>
      <c r="B3823" s="225"/>
      <c r="C3823" s="122"/>
      <c r="D3823" s="357"/>
      <c r="E3823" s="226"/>
      <c r="F3823" s="122"/>
      <c r="G3823" s="126"/>
      <c r="H3823" s="35"/>
      <c r="I3823" s="36"/>
      <c r="J3823" s="37"/>
      <c r="K3823" s="116" t="s">
        <v>318</v>
      </c>
      <c r="L3823" s="199"/>
      <c r="M3823" s="200"/>
      <c r="N3823" s="201"/>
      <c r="O3823" s="202"/>
      <c r="P3823" s="202"/>
      <c r="Q3823" s="202"/>
      <c r="R3823" s="202"/>
      <c r="S3823" s="202"/>
      <c r="T3823" s="224"/>
      <c r="U3823" s="138"/>
      <c r="V3823" s="138"/>
      <c r="W3823" s="139"/>
      <c r="X3823" s="139"/>
      <c r="Y3823" s="224"/>
      <c r="Z3823" s="210"/>
      <c r="AA3823" s="204"/>
      <c r="AB3823" s="202"/>
      <c r="AC3823" s="202"/>
      <c r="AD3823" s="202"/>
      <c r="AE3823" s="202"/>
      <c r="AF3823" s="202"/>
      <c r="AG3823" s="224"/>
      <c r="AH3823" s="138"/>
      <c r="AI3823" s="138"/>
      <c r="AJ3823" s="139"/>
      <c r="AK3823" s="139"/>
      <c r="AL3823" s="224"/>
      <c r="AM3823" s="140"/>
      <c r="AN3823" s="211"/>
      <c r="AO3823" s="212"/>
      <c r="AP3823" s="39"/>
      <c r="AQ3823" s="141"/>
      <c r="AR3823" s="141"/>
      <c r="AS3823" s="143"/>
      <c r="AU3823" s="141"/>
      <c r="AV3823" s="141"/>
      <c r="AW3823" s="143"/>
      <c r="AY3823" s="146"/>
      <c r="AZ3823" s="1542"/>
    </row>
    <row r="3824" spans="1:64" x14ac:dyDescent="0.25">
      <c r="A3824" s="356"/>
      <c r="B3824" s="225"/>
      <c r="C3824" s="122"/>
      <c r="D3824" s="357"/>
      <c r="E3824" s="226"/>
      <c r="F3824" s="122"/>
      <c r="G3824" s="126"/>
      <c r="H3824" s="35"/>
      <c r="I3824" s="36"/>
      <c r="J3824" s="37"/>
      <c r="K3824" s="116" t="s">
        <v>319</v>
      </c>
      <c r="L3824" s="199"/>
      <c r="M3824" s="200"/>
      <c r="N3824" s="201"/>
      <c r="O3824" s="202"/>
      <c r="P3824" s="202"/>
      <c r="Q3824" s="202"/>
      <c r="R3824" s="202"/>
      <c r="S3824" s="202"/>
      <c r="T3824" s="224"/>
      <c r="U3824" s="138"/>
      <c r="V3824" s="138"/>
      <c r="W3824" s="139"/>
      <c r="X3824" s="139"/>
      <c r="Y3824" s="224"/>
      <c r="Z3824" s="210"/>
      <c r="AA3824" s="204"/>
      <c r="AB3824" s="202"/>
      <c r="AC3824" s="202"/>
      <c r="AD3824" s="202"/>
      <c r="AE3824" s="202"/>
      <c r="AF3824" s="202"/>
      <c r="AG3824" s="224"/>
      <c r="AH3824" s="138"/>
      <c r="AI3824" s="138"/>
      <c r="AJ3824" s="139"/>
      <c r="AK3824" s="139"/>
      <c r="AL3824" s="224"/>
      <c r="AM3824" s="140"/>
      <c r="AN3824" s="211"/>
      <c r="AO3824" s="212"/>
      <c r="AP3824" s="39"/>
      <c r="AQ3824" s="141"/>
      <c r="AR3824" s="141"/>
      <c r="AS3824" s="143"/>
      <c r="AU3824" s="141"/>
      <c r="AV3824" s="141"/>
      <c r="AW3824" s="143"/>
      <c r="AY3824" s="146"/>
      <c r="AZ3824" s="1542"/>
    </row>
    <row r="3825" spans="1:64" ht="12.75" customHeight="1" x14ac:dyDescent="0.25">
      <c r="A3825" s="356"/>
      <c r="B3825" s="225"/>
      <c r="C3825" s="122"/>
      <c r="D3825" s="357"/>
      <c r="E3825" s="226"/>
      <c r="F3825" s="122"/>
      <c r="G3825" s="126"/>
      <c r="H3825" s="35"/>
      <c r="I3825" s="36"/>
      <c r="J3825" s="37"/>
      <c r="K3825" s="244"/>
      <c r="L3825" s="199"/>
      <c r="M3825" s="200"/>
      <c r="N3825" s="201"/>
      <c r="O3825" s="202"/>
      <c r="P3825" s="202"/>
      <c r="Q3825" s="202"/>
      <c r="R3825" s="202"/>
      <c r="S3825" s="202"/>
      <c r="T3825" s="224"/>
      <c r="U3825" s="138"/>
      <c r="V3825" s="138"/>
      <c r="W3825" s="139"/>
      <c r="X3825" s="139"/>
      <c r="Y3825" s="224"/>
      <c r="Z3825" s="210"/>
      <c r="AA3825" s="204"/>
      <c r="AB3825" s="202"/>
      <c r="AC3825" s="202"/>
      <c r="AD3825" s="202"/>
      <c r="AE3825" s="202"/>
      <c r="AF3825" s="202"/>
      <c r="AG3825" s="224"/>
      <c r="AH3825" s="138"/>
      <c r="AI3825" s="138"/>
      <c r="AJ3825" s="139"/>
      <c r="AK3825" s="139"/>
      <c r="AL3825" s="224"/>
      <c r="AM3825" s="140"/>
      <c r="AN3825" s="211"/>
      <c r="AO3825" s="212"/>
      <c r="AP3825" s="39"/>
      <c r="AQ3825" s="141"/>
      <c r="AR3825" s="141"/>
      <c r="AS3825" s="143"/>
      <c r="AU3825" s="141"/>
      <c r="AV3825" s="141"/>
      <c r="AW3825" s="143"/>
      <c r="AY3825" s="146"/>
      <c r="AZ3825" s="1542"/>
    </row>
    <row r="3826" spans="1:64" ht="12.75" customHeight="1" x14ac:dyDescent="0.25">
      <c r="A3826" s="15"/>
      <c r="C3826" s="122"/>
      <c r="D3826" s="123"/>
      <c r="F3826" s="125"/>
      <c r="G3826" s="126"/>
      <c r="H3826" s="35"/>
      <c r="I3826" s="36"/>
      <c r="J3826" s="37"/>
      <c r="K3826" s="243" t="s">
        <v>109</v>
      </c>
      <c r="L3826" s="199"/>
      <c r="M3826" s="200"/>
      <c r="N3826" s="201"/>
      <c r="O3826" s="202"/>
      <c r="P3826" s="202"/>
      <c r="Q3826" s="202"/>
      <c r="R3826" s="202"/>
      <c r="S3826" s="202"/>
      <c r="T3826" s="224"/>
      <c r="U3826" s="138"/>
      <c r="V3826" s="138"/>
      <c r="W3826" s="139"/>
      <c r="X3826" s="139"/>
      <c r="Y3826" s="224"/>
      <c r="Z3826" s="210"/>
      <c r="AA3826" s="204"/>
      <c r="AB3826" s="202"/>
      <c r="AC3826" s="202"/>
      <c r="AD3826" s="202"/>
      <c r="AE3826" s="202"/>
      <c r="AF3826" s="202"/>
      <c r="AG3826" s="224"/>
      <c r="AH3826" s="138"/>
      <c r="AI3826" s="138"/>
      <c r="AJ3826" s="139"/>
      <c r="AK3826" s="139"/>
      <c r="AL3826" s="224"/>
      <c r="AM3826" s="140"/>
      <c r="AN3826" s="211"/>
      <c r="AO3826" s="212"/>
      <c r="AP3826" s="39"/>
      <c r="AQ3826" s="141"/>
      <c r="AR3826" s="141"/>
      <c r="AS3826" s="143"/>
      <c r="AU3826" s="141"/>
      <c r="AV3826" s="141"/>
      <c r="AW3826" s="143"/>
      <c r="AY3826" s="146"/>
      <c r="AZ3826" s="1542"/>
    </row>
    <row r="3827" spans="1:64" ht="12.75" customHeight="1" x14ac:dyDescent="0.25">
      <c r="A3827" s="15"/>
      <c r="C3827" s="122"/>
      <c r="D3827" s="123"/>
      <c r="F3827" s="125"/>
      <c r="G3827" s="126"/>
      <c r="H3827" s="35"/>
      <c r="I3827" s="36"/>
      <c r="J3827" s="37"/>
      <c r="K3827" s="244"/>
      <c r="L3827" s="199"/>
      <c r="M3827" s="200"/>
      <c r="N3827" s="201"/>
      <c r="O3827" s="202"/>
      <c r="P3827" s="202"/>
      <c r="Q3827" s="202"/>
      <c r="R3827" s="202"/>
      <c r="S3827" s="202"/>
      <c r="T3827" s="224"/>
      <c r="U3827" s="138"/>
      <c r="V3827" s="138"/>
      <c r="W3827" s="139"/>
      <c r="X3827" s="139"/>
      <c r="Y3827" s="224"/>
      <c r="Z3827" s="210"/>
      <c r="AA3827" s="204"/>
      <c r="AB3827" s="202"/>
      <c r="AC3827" s="202"/>
      <c r="AD3827" s="202"/>
      <c r="AE3827" s="202"/>
      <c r="AF3827" s="202"/>
      <c r="AG3827" s="224"/>
      <c r="AH3827" s="138"/>
      <c r="AI3827" s="138"/>
      <c r="AJ3827" s="139"/>
      <c r="AK3827" s="139"/>
      <c r="AL3827" s="224"/>
      <c r="AM3827" s="140"/>
      <c r="AN3827" s="211"/>
      <c r="AO3827" s="212"/>
      <c r="AP3827" s="39"/>
      <c r="AQ3827" s="141"/>
      <c r="AR3827" s="141"/>
      <c r="AS3827" s="143"/>
      <c r="AU3827" s="141"/>
      <c r="AV3827" s="141"/>
      <c r="AW3827" s="143"/>
      <c r="AY3827" s="146"/>
      <c r="AZ3827" s="1542"/>
    </row>
    <row r="3828" spans="1:64" s="1556" customFormat="1" ht="35.1" customHeight="1" x14ac:dyDescent="0.25">
      <c r="A3828" s="15" t="s">
        <v>4270</v>
      </c>
      <c r="B3828" s="121">
        <v>10</v>
      </c>
      <c r="C3828" s="122" t="s">
        <v>237</v>
      </c>
      <c r="D3828" s="123">
        <v>1000</v>
      </c>
      <c r="E3828" s="124"/>
      <c r="F3828" s="125">
        <v>12</v>
      </c>
      <c r="G3828" s="126">
        <v>1</v>
      </c>
      <c r="H3828" s="35" t="str">
        <f t="shared" si="2904"/>
        <v>023</v>
      </c>
      <c r="I3828" s="36" t="s">
        <v>113</v>
      </c>
      <c r="J3828" s="37" t="s">
        <v>4339</v>
      </c>
      <c r="K3828" s="281" t="s">
        <v>4340</v>
      </c>
      <c r="L3828" s="128">
        <v>0</v>
      </c>
      <c r="M3828" s="129">
        <v>0</v>
      </c>
      <c r="N3828" s="130"/>
      <c r="O3828" s="131"/>
      <c r="P3828" s="131"/>
      <c r="Q3828" s="131"/>
      <c r="R3828" s="131"/>
      <c r="S3828" s="131"/>
      <c r="T3828" s="132" t="str">
        <f>IF(SUM(N3828:S3828)=U3828,"OK",SUM(N3828:S3828)-U3828)</f>
        <v>OK</v>
      </c>
      <c r="U3828" s="138"/>
      <c r="V3828" s="138"/>
      <c r="W3828" s="139"/>
      <c r="X3828" s="139"/>
      <c r="Y3828" s="132" t="str">
        <f>IF(SUM(W3828:X3828)=Z3828,"OK",SUM(W3828:X3828)-Z3828)</f>
        <v>OK</v>
      </c>
      <c r="Z3828" s="210"/>
      <c r="AA3828" s="204"/>
      <c r="AB3828" s="202"/>
      <c r="AC3828" s="202"/>
      <c r="AD3828" s="202"/>
      <c r="AE3828" s="202"/>
      <c r="AF3828" s="202"/>
      <c r="AG3828" s="132" t="str">
        <f>IF(SUM(AA3828:AF3828)=AH3828,"OK",SUM(AA3828:AF3828)-AH3828)</f>
        <v>OK</v>
      </c>
      <c r="AH3828" s="138"/>
      <c r="AI3828" s="138"/>
      <c r="AJ3828" s="139"/>
      <c r="AK3828" s="139"/>
      <c r="AL3828" s="132" t="str">
        <f>IF(SUM(AJ3828:AK3828)=AM3828,"OK",SUM(AJ3828:AK3828)-AM3828)</f>
        <v>OK</v>
      </c>
      <c r="AM3828" s="140"/>
      <c r="AN3828" s="119">
        <f>L3828+U3828+V3828+Z3828</f>
        <v>0</v>
      </c>
      <c r="AO3828" s="120">
        <f>M3828+AH3828+AI3828+AM3828</f>
        <v>0</v>
      </c>
      <c r="AP3828" s="39">
        <f>L3828</f>
        <v>0</v>
      </c>
      <c r="AQ3828" s="141">
        <f>AN3828</f>
        <v>0</v>
      </c>
      <c r="AR3828" s="142">
        <f>AQ3828-AP3828</f>
        <v>0</v>
      </c>
      <c r="AS3828" s="143" t="e">
        <f>AR3828/AP3828</f>
        <v>#DIV/0!</v>
      </c>
      <c r="AT3828" s="144">
        <f>M3828</f>
        <v>0</v>
      </c>
      <c r="AU3828" s="141">
        <f>AO3828</f>
        <v>0</v>
      </c>
      <c r="AV3828" s="142">
        <f>AU3828-AT3828</f>
        <v>0</v>
      </c>
      <c r="AW3828" s="143" t="e">
        <f>AV3828/AT3828</f>
        <v>#DIV/0!</v>
      </c>
      <c r="AX3828"/>
      <c r="AY3828" s="146" t="str">
        <f>RIGHT(LEFT(I3828,3),2)&amp;"."&amp;RIGHT(LEFT(I3828,5),2)</f>
        <v>74.22</v>
      </c>
      <c r="AZ3828" s="1542" t="b">
        <f>COUNTIF('[1]Codes SEC'!$B$2:$B$250,Ministres!AY3828)&gt;0</f>
        <v>1</v>
      </c>
      <c r="BA3828"/>
      <c r="BB3828"/>
      <c r="BC3828"/>
      <c r="BD3828"/>
      <c r="BE3828"/>
      <c r="BF3828"/>
      <c r="BG3828"/>
      <c r="BH3828"/>
      <c r="BI3828"/>
      <c r="BJ3828"/>
      <c r="BK3828"/>
      <c r="BL3828"/>
    </row>
    <row r="3829" spans="1:64" s="197" customFormat="1" ht="12.75" customHeight="1" x14ac:dyDescent="0.25">
      <c r="A3829" s="148"/>
      <c r="B3829" s="1543"/>
      <c r="C3829" s="150"/>
      <c r="D3829" s="151"/>
      <c r="E3829" s="1544"/>
      <c r="F3829" s="153"/>
      <c r="G3829" s="154"/>
      <c r="H3829" s="155"/>
      <c r="I3829" s="156"/>
      <c r="J3829" s="157"/>
      <c r="K3829" s="158" t="s">
        <v>116</v>
      </c>
      <c r="L3829" s="159">
        <f t="shared" ref="L3829:AW3830" si="2938">L3828</f>
        <v>0</v>
      </c>
      <c r="M3829" s="1545">
        <f t="shared" si="2938"/>
        <v>0</v>
      </c>
      <c r="N3829" s="1546">
        <f t="shared" si="2938"/>
        <v>0</v>
      </c>
      <c r="O3829" s="1547">
        <f t="shared" si="2938"/>
        <v>0</v>
      </c>
      <c r="P3829" s="1547">
        <f t="shared" si="2938"/>
        <v>0</v>
      </c>
      <c r="Q3829" s="1547">
        <f t="shared" si="2938"/>
        <v>0</v>
      </c>
      <c r="R3829" s="1547">
        <f t="shared" si="2938"/>
        <v>0</v>
      </c>
      <c r="S3829" s="1547">
        <f t="shared" si="2938"/>
        <v>0</v>
      </c>
      <c r="T3829" s="1548"/>
      <c r="U3829" s="1549">
        <f t="shared" si="2938"/>
        <v>0</v>
      </c>
      <c r="V3829" s="1549">
        <f t="shared" si="2938"/>
        <v>0</v>
      </c>
      <c r="W3829" s="1547">
        <f t="shared" si="2938"/>
        <v>0</v>
      </c>
      <c r="X3829" s="1547">
        <f t="shared" si="2938"/>
        <v>0</v>
      </c>
      <c r="Y3829" s="1548"/>
      <c r="Z3829" s="1549">
        <f t="shared" si="2938"/>
        <v>0</v>
      </c>
      <c r="AA3829" s="165">
        <f t="shared" si="2938"/>
        <v>0</v>
      </c>
      <c r="AB3829" s="1547">
        <f t="shared" si="2938"/>
        <v>0</v>
      </c>
      <c r="AC3829" s="1547">
        <f t="shared" si="2938"/>
        <v>0</v>
      </c>
      <c r="AD3829" s="1547">
        <f t="shared" si="2938"/>
        <v>0</v>
      </c>
      <c r="AE3829" s="1547">
        <f t="shared" si="2938"/>
        <v>0</v>
      </c>
      <c r="AF3829" s="1547">
        <f t="shared" si="2938"/>
        <v>0</v>
      </c>
      <c r="AG3829" s="1548"/>
      <c r="AH3829" s="1549">
        <f t="shared" si="2938"/>
        <v>0</v>
      </c>
      <c r="AI3829" s="1549">
        <f t="shared" si="2938"/>
        <v>0</v>
      </c>
      <c r="AJ3829" s="1547">
        <f t="shared" si="2938"/>
        <v>0</v>
      </c>
      <c r="AK3829" s="1547">
        <f t="shared" si="2938"/>
        <v>0</v>
      </c>
      <c r="AL3829" s="1548"/>
      <c r="AM3829" s="1550">
        <f t="shared" si="2938"/>
        <v>0</v>
      </c>
      <c r="AN3829" s="167">
        <f>AN3828</f>
        <v>0</v>
      </c>
      <c r="AO3829" s="1551">
        <f t="shared" si="2938"/>
        <v>0</v>
      </c>
      <c r="AP3829" s="169">
        <f t="shared" si="2938"/>
        <v>0</v>
      </c>
      <c r="AQ3829" s="1552">
        <f t="shared" si="2938"/>
        <v>0</v>
      </c>
      <c r="AR3829" s="1553">
        <f t="shared" si="2938"/>
        <v>0</v>
      </c>
      <c r="AS3829" s="1554" t="e">
        <f t="shared" si="2938"/>
        <v>#DIV/0!</v>
      </c>
      <c r="AT3829" s="1555">
        <f t="shared" si="2938"/>
        <v>0</v>
      </c>
      <c r="AU3829" s="1552">
        <f t="shared" si="2938"/>
        <v>0</v>
      </c>
      <c r="AV3829" s="1553">
        <f t="shared" si="2938"/>
        <v>0</v>
      </c>
      <c r="AW3829" s="1554" t="e">
        <f t="shared" si="2938"/>
        <v>#DIV/0!</v>
      </c>
      <c r="AX3829"/>
      <c r="AY3829" s="146"/>
      <c r="AZ3829" s="1542"/>
      <c r="BA3829" s="12"/>
      <c r="BB3829" s="12"/>
      <c r="BC3829" s="12"/>
      <c r="BD3829" s="12"/>
      <c r="BE3829" s="12"/>
      <c r="BF3829" s="12"/>
      <c r="BG3829" s="12"/>
      <c r="BH3829" s="12"/>
      <c r="BI3829" s="12"/>
      <c r="BJ3829" s="12"/>
      <c r="BK3829" s="12"/>
      <c r="BL3829" s="12"/>
    </row>
    <row r="3830" spans="1:64" ht="12.75" customHeight="1" x14ac:dyDescent="0.25">
      <c r="A3830" s="174"/>
      <c r="B3830" s="175"/>
      <c r="C3830" s="176"/>
      <c r="D3830" s="177"/>
      <c r="E3830" s="178"/>
      <c r="F3830" s="177"/>
      <c r="G3830" s="179"/>
      <c r="H3830" s="180"/>
      <c r="I3830" s="181"/>
      <c r="J3830" s="182"/>
      <c r="K3830" s="183" t="s">
        <v>366</v>
      </c>
      <c r="L3830" s="184">
        <f t="shared" si="2938"/>
        <v>0</v>
      </c>
      <c r="M3830" s="355">
        <f t="shared" si="2938"/>
        <v>0</v>
      </c>
      <c r="N3830" s="186">
        <f t="shared" si="2938"/>
        <v>0</v>
      </c>
      <c r="O3830" s="187">
        <f t="shared" si="2938"/>
        <v>0</v>
      </c>
      <c r="P3830" s="187">
        <f t="shared" si="2938"/>
        <v>0</v>
      </c>
      <c r="Q3830" s="187">
        <f t="shared" si="2938"/>
        <v>0</v>
      </c>
      <c r="R3830" s="187">
        <f t="shared" si="2938"/>
        <v>0</v>
      </c>
      <c r="S3830" s="187">
        <f t="shared" si="2938"/>
        <v>0</v>
      </c>
      <c r="T3830" s="188"/>
      <c r="U3830" s="187">
        <f t="shared" si="2938"/>
        <v>0</v>
      </c>
      <c r="V3830" s="187">
        <f t="shared" si="2938"/>
        <v>0</v>
      </c>
      <c r="W3830" s="187">
        <f t="shared" si="2938"/>
        <v>0</v>
      </c>
      <c r="X3830" s="187">
        <f t="shared" si="2938"/>
        <v>0</v>
      </c>
      <c r="Y3830" s="188"/>
      <c r="Z3830" s="187">
        <f t="shared" si="2938"/>
        <v>0</v>
      </c>
      <c r="AA3830" s="189">
        <f t="shared" si="2938"/>
        <v>0</v>
      </c>
      <c r="AB3830" s="187">
        <f t="shared" si="2938"/>
        <v>0</v>
      </c>
      <c r="AC3830" s="187">
        <f t="shared" si="2938"/>
        <v>0</v>
      </c>
      <c r="AD3830" s="187">
        <f t="shared" si="2938"/>
        <v>0</v>
      </c>
      <c r="AE3830" s="187">
        <f t="shared" si="2938"/>
        <v>0</v>
      </c>
      <c r="AF3830" s="187">
        <f t="shared" si="2938"/>
        <v>0</v>
      </c>
      <c r="AG3830" s="188"/>
      <c r="AH3830" s="187">
        <f t="shared" si="2938"/>
        <v>0</v>
      </c>
      <c r="AI3830" s="187">
        <f t="shared" si="2938"/>
        <v>0</v>
      </c>
      <c r="AJ3830" s="187">
        <f t="shared" si="2938"/>
        <v>0</v>
      </c>
      <c r="AK3830" s="187">
        <f t="shared" si="2938"/>
        <v>0</v>
      </c>
      <c r="AL3830" s="188"/>
      <c r="AM3830" s="190">
        <f t="shared" si="2938"/>
        <v>0</v>
      </c>
      <c r="AN3830" s="191">
        <f>AN3829</f>
        <v>0</v>
      </c>
      <c r="AO3830" s="190">
        <f t="shared" si="2938"/>
        <v>0</v>
      </c>
      <c r="AP3830" s="184">
        <f t="shared" si="2938"/>
        <v>0</v>
      </c>
      <c r="AQ3830" s="192">
        <f t="shared" si="2938"/>
        <v>0</v>
      </c>
      <c r="AR3830" s="193">
        <f t="shared" si="2938"/>
        <v>0</v>
      </c>
      <c r="AS3830" s="194" t="e">
        <f t="shared" si="2938"/>
        <v>#DIV/0!</v>
      </c>
      <c r="AT3830" s="195">
        <f t="shared" si="2938"/>
        <v>0</v>
      </c>
      <c r="AU3830" s="192">
        <f t="shared" si="2938"/>
        <v>0</v>
      </c>
      <c r="AV3830" s="193">
        <f t="shared" si="2938"/>
        <v>0</v>
      </c>
      <c r="AW3830" s="194" t="e">
        <f t="shared" si="2938"/>
        <v>#DIV/0!</v>
      </c>
      <c r="AX3830" s="12"/>
      <c r="AY3830" s="146"/>
      <c r="AZ3830" s="1542"/>
    </row>
    <row r="3831" spans="1:64" ht="12.75" customHeight="1" x14ac:dyDescent="0.25">
      <c r="A3831" s="15"/>
      <c r="C3831" s="122"/>
      <c r="D3831" s="123"/>
      <c r="F3831" s="125"/>
      <c r="G3831" s="34"/>
      <c r="H3831" s="35"/>
      <c r="I3831" s="36"/>
      <c r="J3831" s="37"/>
      <c r="K3831" s="198" t="s">
        <v>72</v>
      </c>
      <c r="L3831" s="199">
        <v>0</v>
      </c>
      <c r="M3831" s="200">
        <v>0</v>
      </c>
      <c r="N3831" s="201">
        <v>0</v>
      </c>
      <c r="O3831" s="202">
        <v>0</v>
      </c>
      <c r="P3831" s="202">
        <v>0</v>
      </c>
      <c r="Q3831" s="202">
        <v>0</v>
      </c>
      <c r="R3831" s="202">
        <v>0</v>
      </c>
      <c r="S3831" s="202">
        <v>0</v>
      </c>
      <c r="T3831" s="203"/>
      <c r="U3831" s="135">
        <v>0</v>
      </c>
      <c r="V3831" s="135">
        <v>0</v>
      </c>
      <c r="W3831" s="202">
        <v>0</v>
      </c>
      <c r="X3831" s="202">
        <v>0</v>
      </c>
      <c r="Y3831" s="203"/>
      <c r="Z3831" s="135">
        <v>0</v>
      </c>
      <c r="AA3831" s="204">
        <v>0</v>
      </c>
      <c r="AB3831" s="202">
        <v>0</v>
      </c>
      <c r="AC3831" s="202">
        <v>0</v>
      </c>
      <c r="AD3831" s="202">
        <v>0</v>
      </c>
      <c r="AE3831" s="202">
        <v>0</v>
      </c>
      <c r="AF3831" s="202">
        <v>0</v>
      </c>
      <c r="AG3831" s="203"/>
      <c r="AH3831" s="135">
        <v>0</v>
      </c>
      <c r="AI3831" s="135">
        <v>0</v>
      </c>
      <c r="AJ3831" s="202">
        <v>0</v>
      </c>
      <c r="AK3831" s="202">
        <v>0</v>
      </c>
      <c r="AL3831" s="203"/>
      <c r="AM3831" s="205">
        <v>0</v>
      </c>
      <c r="AN3831" s="119">
        <v>0</v>
      </c>
      <c r="AO3831" s="120">
        <v>0</v>
      </c>
      <c r="AP3831" s="39">
        <v>0</v>
      </c>
      <c r="AQ3831" s="141">
        <v>0</v>
      </c>
      <c r="AR3831" s="141">
        <v>0</v>
      </c>
      <c r="AS3831" s="143">
        <v>0</v>
      </c>
      <c r="AT3831" s="144">
        <v>0</v>
      </c>
      <c r="AU3831" s="141">
        <v>0</v>
      </c>
      <c r="AV3831" s="141">
        <v>0</v>
      </c>
      <c r="AW3831" s="143">
        <v>0</v>
      </c>
      <c r="AY3831" s="146"/>
      <c r="AZ3831" s="1542"/>
    </row>
    <row r="3832" spans="1:64" ht="12.75" customHeight="1" x14ac:dyDescent="0.25">
      <c r="A3832" s="15"/>
      <c r="C3832" s="122"/>
      <c r="D3832" s="123"/>
      <c r="F3832" s="125"/>
      <c r="G3832" s="126"/>
      <c r="H3832" s="35"/>
      <c r="I3832" s="36"/>
      <c r="J3832" s="37"/>
      <c r="K3832" s="198" t="s">
        <v>73</v>
      </c>
      <c r="L3832" s="199">
        <v>0</v>
      </c>
      <c r="M3832" s="200">
        <v>0</v>
      </c>
      <c r="N3832" s="201">
        <v>0</v>
      </c>
      <c r="O3832" s="202">
        <v>0</v>
      </c>
      <c r="P3832" s="202">
        <v>0</v>
      </c>
      <c r="Q3832" s="202">
        <v>0</v>
      </c>
      <c r="R3832" s="202">
        <v>0</v>
      </c>
      <c r="S3832" s="202">
        <v>0</v>
      </c>
      <c r="T3832" s="203"/>
      <c r="U3832" s="135">
        <v>0</v>
      </c>
      <c r="V3832" s="135">
        <v>0</v>
      </c>
      <c r="W3832" s="202">
        <v>0</v>
      </c>
      <c r="X3832" s="202">
        <v>0</v>
      </c>
      <c r="Y3832" s="203"/>
      <c r="Z3832" s="135">
        <v>0</v>
      </c>
      <c r="AA3832" s="204">
        <v>0</v>
      </c>
      <c r="AB3832" s="202">
        <v>0</v>
      </c>
      <c r="AC3832" s="202">
        <v>0</v>
      </c>
      <c r="AD3832" s="202">
        <v>0</v>
      </c>
      <c r="AE3832" s="202">
        <v>0</v>
      </c>
      <c r="AF3832" s="202">
        <v>0</v>
      </c>
      <c r="AG3832" s="203"/>
      <c r="AH3832" s="135">
        <v>0</v>
      </c>
      <c r="AI3832" s="135">
        <v>0</v>
      </c>
      <c r="AJ3832" s="202">
        <v>0</v>
      </c>
      <c r="AK3832" s="202">
        <v>0</v>
      </c>
      <c r="AL3832" s="203"/>
      <c r="AM3832" s="205">
        <v>0</v>
      </c>
      <c r="AN3832" s="119">
        <v>0</v>
      </c>
      <c r="AO3832" s="120">
        <v>0</v>
      </c>
      <c r="AP3832" s="39">
        <v>0</v>
      </c>
      <c r="AQ3832" s="141">
        <v>0</v>
      </c>
      <c r="AR3832" s="141">
        <v>0</v>
      </c>
      <c r="AS3832" s="143">
        <v>0</v>
      </c>
      <c r="AT3832" s="144">
        <v>0</v>
      </c>
      <c r="AU3832" s="141">
        <v>0</v>
      </c>
      <c r="AV3832" s="141">
        <v>0</v>
      </c>
      <c r="AW3832" s="143">
        <v>0</v>
      </c>
      <c r="AY3832" s="146"/>
      <c r="AZ3832" s="1542"/>
    </row>
    <row r="3833" spans="1:64" ht="12.75" customHeight="1" x14ac:dyDescent="0.25">
      <c r="A3833" s="15"/>
      <c r="C3833" s="122"/>
      <c r="D3833" s="123"/>
      <c r="F3833" s="125"/>
      <c r="G3833" s="126"/>
      <c r="H3833" s="35"/>
      <c r="I3833" s="36"/>
      <c r="J3833" s="37"/>
      <c r="K3833" s="198" t="s">
        <v>74</v>
      </c>
      <c r="L3833" s="199">
        <v>0</v>
      </c>
      <c r="M3833" s="200">
        <v>0</v>
      </c>
      <c r="N3833" s="201">
        <v>0</v>
      </c>
      <c r="O3833" s="202">
        <v>0</v>
      </c>
      <c r="P3833" s="202">
        <v>0</v>
      </c>
      <c r="Q3833" s="202">
        <v>0</v>
      </c>
      <c r="R3833" s="202">
        <v>0</v>
      </c>
      <c r="S3833" s="202">
        <v>0</v>
      </c>
      <c r="T3833" s="203"/>
      <c r="U3833" s="135">
        <v>0</v>
      </c>
      <c r="V3833" s="135">
        <v>0</v>
      </c>
      <c r="W3833" s="202">
        <v>0</v>
      </c>
      <c r="X3833" s="202">
        <v>0</v>
      </c>
      <c r="Y3833" s="203"/>
      <c r="Z3833" s="135">
        <v>0</v>
      </c>
      <c r="AA3833" s="204">
        <v>0</v>
      </c>
      <c r="AB3833" s="202">
        <v>0</v>
      </c>
      <c r="AC3833" s="202">
        <v>0</v>
      </c>
      <c r="AD3833" s="202">
        <v>0</v>
      </c>
      <c r="AE3833" s="202">
        <v>0</v>
      </c>
      <c r="AF3833" s="202">
        <v>0</v>
      </c>
      <c r="AG3833" s="203"/>
      <c r="AH3833" s="135">
        <v>0</v>
      </c>
      <c r="AI3833" s="135">
        <v>0</v>
      </c>
      <c r="AJ3833" s="202">
        <v>0</v>
      </c>
      <c r="AK3833" s="202">
        <v>0</v>
      </c>
      <c r="AL3833" s="203"/>
      <c r="AM3833" s="205">
        <v>0</v>
      </c>
      <c r="AN3833" s="119">
        <v>0</v>
      </c>
      <c r="AO3833" s="120">
        <v>0</v>
      </c>
      <c r="AP3833" s="39">
        <v>0</v>
      </c>
      <c r="AQ3833" s="141">
        <v>0</v>
      </c>
      <c r="AR3833" s="141">
        <v>0</v>
      </c>
      <c r="AS3833" s="143">
        <v>0</v>
      </c>
      <c r="AT3833" s="144">
        <v>0</v>
      </c>
      <c r="AU3833" s="141">
        <v>0</v>
      </c>
      <c r="AV3833" s="141">
        <v>0</v>
      </c>
      <c r="AW3833" s="143">
        <v>0</v>
      </c>
      <c r="AY3833" s="146"/>
      <c r="AZ3833" s="1542"/>
    </row>
    <row r="3834" spans="1:64" ht="12.75" customHeight="1" x14ac:dyDescent="0.25">
      <c r="A3834" s="15"/>
      <c r="C3834" s="122"/>
      <c r="D3834" s="123"/>
      <c r="F3834" s="125"/>
      <c r="G3834" s="126"/>
      <c r="H3834" s="35"/>
      <c r="I3834" s="36"/>
      <c r="J3834" s="37"/>
      <c r="K3834" s="198" t="s">
        <v>75</v>
      </c>
      <c r="L3834" s="199">
        <v>0</v>
      </c>
      <c r="M3834" s="200">
        <v>0</v>
      </c>
      <c r="N3834" s="201">
        <v>0</v>
      </c>
      <c r="O3834" s="202">
        <v>0</v>
      </c>
      <c r="P3834" s="202">
        <v>0</v>
      </c>
      <c r="Q3834" s="202">
        <v>0</v>
      </c>
      <c r="R3834" s="202">
        <v>0</v>
      </c>
      <c r="S3834" s="202">
        <v>0</v>
      </c>
      <c r="T3834" s="203"/>
      <c r="U3834" s="135">
        <v>0</v>
      </c>
      <c r="V3834" s="135">
        <v>0</v>
      </c>
      <c r="W3834" s="202">
        <v>0</v>
      </c>
      <c r="X3834" s="202">
        <v>0</v>
      </c>
      <c r="Y3834" s="203"/>
      <c r="Z3834" s="135">
        <v>0</v>
      </c>
      <c r="AA3834" s="204">
        <v>0</v>
      </c>
      <c r="AB3834" s="202">
        <v>0</v>
      </c>
      <c r="AC3834" s="202">
        <v>0</v>
      </c>
      <c r="AD3834" s="202">
        <v>0</v>
      </c>
      <c r="AE3834" s="202">
        <v>0</v>
      </c>
      <c r="AF3834" s="202">
        <v>0</v>
      </c>
      <c r="AG3834" s="203"/>
      <c r="AH3834" s="135">
        <v>0</v>
      </c>
      <c r="AI3834" s="135">
        <v>0</v>
      </c>
      <c r="AJ3834" s="202">
        <v>0</v>
      </c>
      <c r="AK3834" s="202">
        <v>0</v>
      </c>
      <c r="AL3834" s="203"/>
      <c r="AM3834" s="205">
        <v>0</v>
      </c>
      <c r="AN3834" s="119">
        <v>0</v>
      </c>
      <c r="AO3834" s="120">
        <v>0</v>
      </c>
      <c r="AP3834" s="39">
        <v>0</v>
      </c>
      <c r="AQ3834" s="141">
        <v>0</v>
      </c>
      <c r="AR3834" s="141">
        <v>0</v>
      </c>
      <c r="AS3834" s="143">
        <v>0</v>
      </c>
      <c r="AT3834" s="144">
        <v>0</v>
      </c>
      <c r="AU3834" s="141">
        <v>0</v>
      </c>
      <c r="AV3834" s="141">
        <v>0</v>
      </c>
      <c r="AW3834" s="143">
        <v>0</v>
      </c>
      <c r="AY3834" s="146"/>
      <c r="AZ3834" s="1542"/>
    </row>
    <row r="3835" spans="1:64" ht="12.75" customHeight="1" x14ac:dyDescent="0.25">
      <c r="A3835" s="15"/>
      <c r="C3835" s="122"/>
      <c r="D3835" s="123"/>
      <c r="F3835" s="125"/>
      <c r="G3835" s="126"/>
      <c r="H3835" s="35"/>
      <c r="I3835" s="36"/>
      <c r="J3835" s="37"/>
      <c r="K3835" s="206" t="s">
        <v>76</v>
      </c>
      <c r="L3835" s="199">
        <v>0</v>
      </c>
      <c r="M3835" s="200">
        <v>0</v>
      </c>
      <c r="N3835" s="201">
        <v>0</v>
      </c>
      <c r="O3835" s="202">
        <v>0</v>
      </c>
      <c r="P3835" s="202">
        <v>0</v>
      </c>
      <c r="Q3835" s="202">
        <v>0</v>
      </c>
      <c r="R3835" s="202">
        <v>0</v>
      </c>
      <c r="S3835" s="202">
        <v>0</v>
      </c>
      <c r="T3835" s="203"/>
      <c r="U3835" s="135">
        <v>0</v>
      </c>
      <c r="V3835" s="135">
        <v>0</v>
      </c>
      <c r="W3835" s="202">
        <v>0</v>
      </c>
      <c r="X3835" s="202">
        <v>0</v>
      </c>
      <c r="Y3835" s="203"/>
      <c r="Z3835" s="135">
        <v>0</v>
      </c>
      <c r="AA3835" s="204">
        <v>0</v>
      </c>
      <c r="AB3835" s="202">
        <v>0</v>
      </c>
      <c r="AC3835" s="202">
        <v>0</v>
      </c>
      <c r="AD3835" s="202">
        <v>0</v>
      </c>
      <c r="AE3835" s="202">
        <v>0</v>
      </c>
      <c r="AF3835" s="202">
        <v>0</v>
      </c>
      <c r="AG3835" s="203"/>
      <c r="AH3835" s="135">
        <v>0</v>
      </c>
      <c r="AI3835" s="135">
        <v>0</v>
      </c>
      <c r="AJ3835" s="202">
        <v>0</v>
      </c>
      <c r="AK3835" s="202">
        <v>0</v>
      </c>
      <c r="AL3835" s="203"/>
      <c r="AM3835" s="205">
        <v>0</v>
      </c>
      <c r="AN3835" s="119">
        <v>0</v>
      </c>
      <c r="AO3835" s="120">
        <v>0</v>
      </c>
      <c r="AP3835" s="39">
        <v>0</v>
      </c>
      <c r="AQ3835" s="141">
        <v>0</v>
      </c>
      <c r="AR3835" s="141">
        <v>0</v>
      </c>
      <c r="AS3835" s="143">
        <v>0</v>
      </c>
      <c r="AT3835" s="144">
        <v>0</v>
      </c>
      <c r="AU3835" s="141">
        <v>0</v>
      </c>
      <c r="AV3835" s="141">
        <v>0</v>
      </c>
      <c r="AW3835" s="143">
        <v>0</v>
      </c>
      <c r="AY3835" s="146"/>
      <c r="AZ3835" s="1542"/>
    </row>
    <row r="3836" spans="1:64" ht="12.75" customHeight="1" x14ac:dyDescent="0.25">
      <c r="A3836" s="15"/>
      <c r="C3836" s="122"/>
      <c r="D3836" s="123"/>
      <c r="F3836" s="125"/>
      <c r="G3836" s="126"/>
      <c r="H3836" s="35"/>
      <c r="I3836" s="36"/>
      <c r="J3836" s="37"/>
      <c r="K3836" s="206"/>
      <c r="L3836" s="199"/>
      <c r="M3836" s="200"/>
      <c r="N3836" s="201"/>
      <c r="O3836" s="202"/>
      <c r="P3836" s="202"/>
      <c r="Q3836" s="202"/>
      <c r="R3836" s="202"/>
      <c r="S3836" s="202"/>
      <c r="T3836" s="224"/>
      <c r="U3836" s="133"/>
      <c r="V3836" s="133"/>
      <c r="W3836" s="134"/>
      <c r="X3836" s="134"/>
      <c r="Y3836" s="224"/>
      <c r="Z3836" s="135"/>
      <c r="AA3836" s="204"/>
      <c r="AB3836" s="202"/>
      <c r="AC3836" s="202"/>
      <c r="AD3836" s="202"/>
      <c r="AE3836" s="202"/>
      <c r="AF3836" s="202"/>
      <c r="AG3836" s="224"/>
      <c r="AH3836" s="133"/>
      <c r="AI3836" s="133"/>
      <c r="AJ3836" s="134"/>
      <c r="AK3836" s="134"/>
      <c r="AL3836" s="224"/>
      <c r="AM3836" s="205"/>
      <c r="AN3836" s="119"/>
      <c r="AO3836" s="120"/>
      <c r="AP3836" s="39"/>
      <c r="AQ3836" s="141"/>
      <c r="AR3836" s="141"/>
      <c r="AS3836" s="143"/>
      <c r="AU3836" s="141"/>
      <c r="AV3836" s="141"/>
      <c r="AW3836" s="143"/>
      <c r="AY3836" s="146"/>
      <c r="AZ3836" s="1542"/>
    </row>
    <row r="3837" spans="1:64" ht="12.75" customHeight="1" x14ac:dyDescent="0.25">
      <c r="A3837" s="15"/>
      <c r="C3837" s="122"/>
      <c r="D3837" s="123"/>
      <c r="F3837" s="125"/>
      <c r="G3837" s="126"/>
      <c r="H3837" s="35"/>
      <c r="I3837" s="36"/>
      <c r="J3837" s="37"/>
      <c r="K3837" s="244"/>
      <c r="L3837" s="199"/>
      <c r="M3837" s="200"/>
      <c r="N3837" s="201"/>
      <c r="O3837" s="202"/>
      <c r="P3837" s="202"/>
      <c r="Q3837" s="202"/>
      <c r="R3837" s="202"/>
      <c r="S3837" s="202"/>
      <c r="T3837" s="224"/>
      <c r="U3837" s="138"/>
      <c r="V3837" s="138"/>
      <c r="W3837" s="139"/>
      <c r="X3837" s="139"/>
      <c r="Y3837" s="224"/>
      <c r="Z3837" s="210"/>
      <c r="AA3837" s="204"/>
      <c r="AB3837" s="202"/>
      <c r="AC3837" s="202"/>
      <c r="AD3837" s="202"/>
      <c r="AE3837" s="202"/>
      <c r="AF3837" s="202"/>
      <c r="AG3837" s="224"/>
      <c r="AH3837" s="138"/>
      <c r="AI3837" s="138"/>
      <c r="AJ3837" s="139"/>
      <c r="AK3837" s="139"/>
      <c r="AL3837" s="224"/>
      <c r="AM3837" s="140"/>
      <c r="AN3837" s="211"/>
      <c r="AO3837" s="212"/>
      <c r="AP3837" s="39"/>
      <c r="AQ3837" s="141"/>
      <c r="AR3837" s="141"/>
      <c r="AS3837" s="143"/>
      <c r="AU3837" s="141"/>
      <c r="AV3837" s="141"/>
      <c r="AW3837" s="143"/>
      <c r="AY3837" s="146"/>
      <c r="AZ3837" s="1542"/>
    </row>
    <row r="3838" spans="1:64" ht="12.75" customHeight="1" x14ac:dyDescent="0.25">
      <c r="A3838" s="15"/>
      <c r="C3838" s="122"/>
      <c r="D3838" s="123"/>
      <c r="F3838" s="125"/>
      <c r="G3838" s="126"/>
      <c r="H3838" s="35"/>
      <c r="I3838" s="36"/>
      <c r="J3838" s="37"/>
      <c r="K3838" s="381" t="s">
        <v>391</v>
      </c>
      <c r="L3838" s="199"/>
      <c r="M3838" s="200"/>
      <c r="N3838" s="201"/>
      <c r="O3838" s="202"/>
      <c r="P3838" s="202"/>
      <c r="Q3838" s="202"/>
      <c r="R3838" s="202"/>
      <c r="S3838" s="202"/>
      <c r="T3838" s="224"/>
      <c r="U3838" s="138"/>
      <c r="V3838" s="138"/>
      <c r="W3838" s="139"/>
      <c r="X3838" s="139"/>
      <c r="Y3838" s="224"/>
      <c r="Z3838" s="210"/>
      <c r="AA3838" s="204"/>
      <c r="AB3838" s="202"/>
      <c r="AC3838" s="202"/>
      <c r="AD3838" s="202"/>
      <c r="AE3838" s="202"/>
      <c r="AF3838" s="202"/>
      <c r="AG3838" s="224"/>
      <c r="AH3838" s="138"/>
      <c r="AI3838" s="138"/>
      <c r="AJ3838" s="139"/>
      <c r="AK3838" s="139"/>
      <c r="AL3838" s="224"/>
      <c r="AM3838" s="140"/>
      <c r="AN3838" s="211"/>
      <c r="AO3838" s="212"/>
      <c r="AP3838" s="39"/>
      <c r="AQ3838" s="141"/>
      <c r="AR3838" s="141"/>
      <c r="AS3838" s="143"/>
      <c r="AU3838" s="141"/>
      <c r="AV3838" s="141"/>
      <c r="AW3838" s="143"/>
      <c r="AY3838" s="146"/>
      <c r="AZ3838" s="1542"/>
    </row>
    <row r="3839" spans="1:64" ht="20.399999999999999" x14ac:dyDescent="0.25">
      <c r="A3839" s="15"/>
      <c r="C3839" s="122"/>
      <c r="D3839" s="123"/>
      <c r="F3839" s="125"/>
      <c r="G3839" s="126"/>
      <c r="H3839" s="35"/>
      <c r="I3839" s="36"/>
      <c r="J3839" s="37"/>
      <c r="K3839" s="116" t="s">
        <v>392</v>
      </c>
      <c r="L3839" s="199"/>
      <c r="M3839" s="200"/>
      <c r="N3839" s="201"/>
      <c r="O3839" s="202"/>
      <c r="P3839" s="202"/>
      <c r="Q3839" s="202"/>
      <c r="R3839" s="202"/>
      <c r="S3839" s="202"/>
      <c r="T3839" s="224"/>
      <c r="U3839" s="138"/>
      <c r="V3839" s="138"/>
      <c r="W3839" s="139"/>
      <c r="X3839" s="139"/>
      <c r="Y3839" s="224"/>
      <c r="Z3839" s="210"/>
      <c r="AA3839" s="204"/>
      <c r="AB3839" s="202"/>
      <c r="AC3839" s="202"/>
      <c r="AD3839" s="202"/>
      <c r="AE3839" s="202"/>
      <c r="AF3839" s="202"/>
      <c r="AG3839" s="224"/>
      <c r="AH3839" s="138"/>
      <c r="AI3839" s="138"/>
      <c r="AJ3839" s="139"/>
      <c r="AK3839" s="139"/>
      <c r="AL3839" s="224"/>
      <c r="AM3839" s="140"/>
      <c r="AN3839" s="211"/>
      <c r="AO3839" s="212"/>
      <c r="AP3839" s="39"/>
      <c r="AQ3839" s="141"/>
      <c r="AR3839" s="141"/>
      <c r="AS3839" s="143"/>
      <c r="AU3839" s="141"/>
      <c r="AV3839" s="141"/>
      <c r="AW3839" s="143"/>
      <c r="AY3839" s="146"/>
      <c r="AZ3839" s="1542"/>
    </row>
    <row r="3840" spans="1:64" ht="12.75" customHeight="1" x14ac:dyDescent="0.25">
      <c r="A3840" s="15"/>
      <c r="C3840" s="122"/>
      <c r="D3840" s="123"/>
      <c r="F3840" s="125"/>
      <c r="G3840" s="126"/>
      <c r="H3840" s="35"/>
      <c r="I3840" s="36"/>
      <c r="J3840" s="37"/>
      <c r="K3840" s="244"/>
      <c r="L3840" s="199"/>
      <c r="M3840" s="200"/>
      <c r="N3840" s="201"/>
      <c r="O3840" s="202"/>
      <c r="P3840" s="202"/>
      <c r="Q3840" s="202"/>
      <c r="R3840" s="202"/>
      <c r="S3840" s="202"/>
      <c r="T3840" s="224"/>
      <c r="U3840" s="138"/>
      <c r="V3840" s="138"/>
      <c r="W3840" s="139"/>
      <c r="X3840" s="139"/>
      <c r="Y3840" s="224"/>
      <c r="Z3840" s="210"/>
      <c r="AA3840" s="204"/>
      <c r="AB3840" s="202"/>
      <c r="AC3840" s="202"/>
      <c r="AD3840" s="202"/>
      <c r="AE3840" s="202"/>
      <c r="AF3840" s="202"/>
      <c r="AG3840" s="224"/>
      <c r="AH3840" s="138"/>
      <c r="AI3840" s="138"/>
      <c r="AJ3840" s="139"/>
      <c r="AK3840" s="139"/>
      <c r="AL3840" s="224"/>
      <c r="AM3840" s="140"/>
      <c r="AN3840" s="211"/>
      <c r="AO3840" s="212"/>
      <c r="AP3840" s="39"/>
      <c r="AQ3840" s="141"/>
      <c r="AR3840" s="141"/>
      <c r="AS3840" s="143"/>
      <c r="AU3840" s="141"/>
      <c r="AV3840" s="141"/>
      <c r="AW3840" s="143"/>
      <c r="AY3840" s="146"/>
      <c r="AZ3840" s="1542"/>
    </row>
    <row r="3841" spans="1:52" ht="35.1" customHeight="1" x14ac:dyDescent="0.25">
      <c r="A3841" s="15" t="s">
        <v>4270</v>
      </c>
      <c r="B3841" s="225" t="s">
        <v>265</v>
      </c>
      <c r="C3841" s="122" t="s">
        <v>237</v>
      </c>
      <c r="D3841" s="123">
        <v>1000</v>
      </c>
      <c r="E3841" s="226"/>
      <c r="F3841" s="122" t="s">
        <v>1115</v>
      </c>
      <c r="G3841" s="227"/>
      <c r="H3841" s="436">
        <v>122</v>
      </c>
      <c r="I3841" s="229">
        <v>81100000</v>
      </c>
      <c r="J3841" s="230" t="s">
        <v>4341</v>
      </c>
      <c r="K3841" s="231" t="s">
        <v>4342</v>
      </c>
      <c r="L3841" s="232">
        <v>0</v>
      </c>
      <c r="M3841" s="233">
        <v>0</v>
      </c>
      <c r="N3841" s="130"/>
      <c r="O3841" s="131"/>
      <c r="P3841" s="131"/>
      <c r="Q3841" s="131"/>
      <c r="R3841" s="131"/>
      <c r="S3841" s="131"/>
      <c r="T3841" s="132" t="str">
        <f>IF(SUM(N3841:S3841)=U3841,"OK",SUM(N3841:S3841)-U3841)</f>
        <v>OK</v>
      </c>
      <c r="U3841" s="138"/>
      <c r="V3841" s="138"/>
      <c r="W3841" s="139"/>
      <c r="X3841" s="139"/>
      <c r="Y3841" s="132" t="str">
        <f>IF(SUM(W3841:X3841)=Z3841,"OK",SUM(W3841:X3841)-Z3841)</f>
        <v>OK</v>
      </c>
      <c r="Z3841" s="210"/>
      <c r="AA3841" s="204"/>
      <c r="AB3841" s="202"/>
      <c r="AC3841" s="202"/>
      <c r="AD3841" s="202"/>
      <c r="AE3841" s="202"/>
      <c r="AF3841" s="202"/>
      <c r="AG3841" s="132" t="str">
        <f>IF(SUM(AA3841:AF3841)=AH3841,"OK",SUM(AA3841:AF3841)-AH3841)</f>
        <v>OK</v>
      </c>
      <c r="AH3841" s="138"/>
      <c r="AI3841" s="138"/>
      <c r="AJ3841" s="139"/>
      <c r="AK3841" s="139"/>
      <c r="AL3841" s="132" t="str">
        <f>IF(SUM(AJ3841:AK3841)=AM3841,"OK",SUM(AJ3841:AK3841)-AM3841)</f>
        <v>OK</v>
      </c>
      <c r="AM3841" s="140"/>
      <c r="AN3841" s="119">
        <f>L3841+U3841+V3841+Z3841</f>
        <v>0</v>
      </c>
      <c r="AO3841" s="120">
        <f>M3841+AH3841+AI3841+AM3841</f>
        <v>0</v>
      </c>
      <c r="AP3841" s="39">
        <f>L3841</f>
        <v>0</v>
      </c>
      <c r="AQ3841" s="141">
        <f>AN3841</f>
        <v>0</v>
      </c>
      <c r="AR3841" s="142">
        <f>AQ3841-AP3841</f>
        <v>0</v>
      </c>
      <c r="AS3841" s="143" t="e">
        <f>AR3841/AP3841</f>
        <v>#DIV/0!</v>
      </c>
      <c r="AT3841" s="144">
        <f>M3841</f>
        <v>0</v>
      </c>
      <c r="AU3841" s="141">
        <f>AO3841</f>
        <v>0</v>
      </c>
      <c r="AV3841" s="142">
        <f>AU3841-AT3841</f>
        <v>0</v>
      </c>
      <c r="AW3841" s="143" t="e">
        <f>AV3841/AT3841</f>
        <v>#DIV/0!</v>
      </c>
      <c r="AY3841" s="146" t="str">
        <f>RIGHT(LEFT(I3841,3),2)&amp;"."&amp;RIGHT(LEFT(I3841,5),2)</f>
        <v>11.00</v>
      </c>
      <c r="AZ3841" s="1542" t="b">
        <f>COUNTIF('[1]Codes SEC'!$B$2:$B$250,Ministres!AY3841)&gt;0</f>
        <v>1</v>
      </c>
    </row>
    <row r="3842" spans="1:52" ht="35.1" customHeight="1" x14ac:dyDescent="0.25">
      <c r="A3842" s="15" t="s">
        <v>4270</v>
      </c>
      <c r="B3842" s="225" t="s">
        <v>265</v>
      </c>
      <c r="C3842" s="122" t="s">
        <v>237</v>
      </c>
      <c r="D3842" s="123">
        <v>1000</v>
      </c>
      <c r="E3842" s="226"/>
      <c r="F3842" s="122" t="s">
        <v>1115</v>
      </c>
      <c r="G3842" s="227"/>
      <c r="H3842" s="436">
        <v>122</v>
      </c>
      <c r="I3842" s="229">
        <v>81211000</v>
      </c>
      <c r="J3842" s="230" t="s">
        <v>4343</v>
      </c>
      <c r="K3842" s="231" t="s">
        <v>4344</v>
      </c>
      <c r="L3842" s="232">
        <v>0</v>
      </c>
      <c r="M3842" s="233">
        <v>0</v>
      </c>
      <c r="N3842" s="130"/>
      <c r="O3842" s="131"/>
      <c r="P3842" s="131"/>
      <c r="Q3842" s="131"/>
      <c r="R3842" s="131"/>
      <c r="S3842" s="131"/>
      <c r="T3842" s="132" t="str">
        <f>IF(SUM(N3842:S3842)=U3842,"OK",SUM(N3842:S3842)-U3842)</f>
        <v>OK</v>
      </c>
      <c r="U3842" s="138"/>
      <c r="V3842" s="138"/>
      <c r="W3842" s="139"/>
      <c r="X3842" s="139"/>
      <c r="Y3842" s="132" t="str">
        <f>IF(SUM(W3842:X3842)=Z3842,"OK",SUM(W3842:X3842)-Z3842)</f>
        <v>OK</v>
      </c>
      <c r="Z3842" s="210"/>
      <c r="AA3842" s="204"/>
      <c r="AB3842" s="202"/>
      <c r="AC3842" s="202"/>
      <c r="AD3842" s="202"/>
      <c r="AE3842" s="202"/>
      <c r="AF3842" s="202"/>
      <c r="AG3842" s="132" t="str">
        <f>IF(SUM(AA3842:AF3842)=AH3842,"OK",SUM(AA3842:AF3842)-AH3842)</f>
        <v>OK</v>
      </c>
      <c r="AH3842" s="138"/>
      <c r="AI3842" s="138"/>
      <c r="AJ3842" s="139"/>
      <c r="AK3842" s="139"/>
      <c r="AL3842" s="132" t="str">
        <f>IF(SUM(AJ3842:AK3842)=AM3842,"OK",SUM(AJ3842:AK3842)-AM3842)</f>
        <v>OK</v>
      </c>
      <c r="AM3842" s="140"/>
      <c r="AN3842" s="119">
        <f>L3842+U3842+V3842+Z3842</f>
        <v>0</v>
      </c>
      <c r="AO3842" s="120">
        <f>M3842+AH3842+AI3842+AM3842</f>
        <v>0</v>
      </c>
      <c r="AP3842" s="39">
        <f>L3842</f>
        <v>0</v>
      </c>
      <c r="AQ3842" s="141">
        <f>AN3842</f>
        <v>0</v>
      </c>
      <c r="AR3842" s="142">
        <f>AQ3842-AP3842</f>
        <v>0</v>
      </c>
      <c r="AS3842" s="143" t="e">
        <f>AR3842/AP3842</f>
        <v>#DIV/0!</v>
      </c>
      <c r="AT3842" s="144">
        <f>M3842</f>
        <v>0</v>
      </c>
      <c r="AU3842" s="141">
        <f>AO3842</f>
        <v>0</v>
      </c>
      <c r="AV3842" s="142">
        <f>AU3842-AT3842</f>
        <v>0</v>
      </c>
      <c r="AW3842" s="143" t="e">
        <f>AV3842/AT3842</f>
        <v>#DIV/0!</v>
      </c>
      <c r="AY3842" s="146" t="str">
        <f>RIGHT(LEFT(I3842,3),2)&amp;"."&amp;RIGHT(LEFT(I3842,5),2)</f>
        <v>12.11</v>
      </c>
      <c r="AZ3842" s="1542" t="b">
        <f>COUNTIF('[1]Codes SEC'!$B$2:$B$250,Ministres!AY3842)&gt;0</f>
        <v>1</v>
      </c>
    </row>
    <row r="3843" spans="1:52" ht="12.75" customHeight="1" x14ac:dyDescent="0.25">
      <c r="A3843" s="148"/>
      <c r="B3843" s="1543"/>
      <c r="C3843" s="150"/>
      <c r="D3843" s="151"/>
      <c r="E3843" s="1544"/>
      <c r="F3843" s="153"/>
      <c r="G3843" s="154"/>
      <c r="H3843" s="155"/>
      <c r="I3843" s="156"/>
      <c r="J3843" s="157"/>
      <c r="K3843" s="158" t="s">
        <v>70</v>
      </c>
      <c r="L3843" s="159">
        <f>L3841+L3842</f>
        <v>0</v>
      </c>
      <c r="M3843" s="1568">
        <f t="shared" ref="M3843:AW3843" si="2939">M3841+M3842</f>
        <v>0</v>
      </c>
      <c r="N3843" s="1546">
        <f t="shared" si="2939"/>
        <v>0</v>
      </c>
      <c r="O3843" s="1547">
        <f t="shared" si="2939"/>
        <v>0</v>
      </c>
      <c r="P3843" s="1547">
        <f t="shared" si="2939"/>
        <v>0</v>
      </c>
      <c r="Q3843" s="1547">
        <f t="shared" si="2939"/>
        <v>0</v>
      </c>
      <c r="R3843" s="1547">
        <f t="shared" si="2939"/>
        <v>0</v>
      </c>
      <c r="S3843" s="1547">
        <f t="shared" si="2939"/>
        <v>0</v>
      </c>
      <c r="T3843" s="1548"/>
      <c r="U3843" s="1549">
        <f t="shared" si="2939"/>
        <v>0</v>
      </c>
      <c r="V3843" s="1549">
        <f t="shared" si="2939"/>
        <v>0</v>
      </c>
      <c r="W3843" s="1547">
        <f t="shared" si="2939"/>
        <v>0</v>
      </c>
      <c r="X3843" s="1547">
        <f t="shared" si="2939"/>
        <v>0</v>
      </c>
      <c r="Y3843" s="1548"/>
      <c r="Z3843" s="1549">
        <f t="shared" si="2939"/>
        <v>0</v>
      </c>
      <c r="AA3843" s="165">
        <f t="shared" si="2939"/>
        <v>0</v>
      </c>
      <c r="AB3843" s="1547">
        <f t="shared" si="2939"/>
        <v>0</v>
      </c>
      <c r="AC3843" s="1547">
        <f t="shared" si="2939"/>
        <v>0</v>
      </c>
      <c r="AD3843" s="1547">
        <f t="shared" si="2939"/>
        <v>0</v>
      </c>
      <c r="AE3843" s="1547">
        <f t="shared" si="2939"/>
        <v>0</v>
      </c>
      <c r="AF3843" s="1547">
        <f t="shared" si="2939"/>
        <v>0</v>
      </c>
      <c r="AG3843" s="1548"/>
      <c r="AH3843" s="1549">
        <f t="shared" si="2939"/>
        <v>0</v>
      </c>
      <c r="AI3843" s="1549">
        <f t="shared" si="2939"/>
        <v>0</v>
      </c>
      <c r="AJ3843" s="1547">
        <f t="shared" si="2939"/>
        <v>0</v>
      </c>
      <c r="AK3843" s="1547">
        <f t="shared" si="2939"/>
        <v>0</v>
      </c>
      <c r="AL3843" s="1548"/>
      <c r="AM3843" s="1550">
        <f t="shared" si="2939"/>
        <v>0</v>
      </c>
      <c r="AN3843" s="167">
        <f t="shared" si="2939"/>
        <v>0</v>
      </c>
      <c r="AO3843" s="1551">
        <f t="shared" si="2939"/>
        <v>0</v>
      </c>
      <c r="AP3843" s="169">
        <f t="shared" si="2939"/>
        <v>0</v>
      </c>
      <c r="AQ3843" s="1552">
        <f t="shared" si="2939"/>
        <v>0</v>
      </c>
      <c r="AR3843" s="1553">
        <f t="shared" si="2939"/>
        <v>0</v>
      </c>
      <c r="AS3843" s="1554" t="e">
        <f t="shared" si="2939"/>
        <v>#DIV/0!</v>
      </c>
      <c r="AT3843" s="1555">
        <f t="shared" si="2939"/>
        <v>0</v>
      </c>
      <c r="AU3843" s="1552">
        <f t="shared" si="2939"/>
        <v>0</v>
      </c>
      <c r="AV3843" s="1553">
        <f t="shared" si="2939"/>
        <v>0</v>
      </c>
      <c r="AW3843" s="1554" t="e">
        <f t="shared" si="2939"/>
        <v>#DIV/0!</v>
      </c>
      <c r="AY3843" s="146"/>
      <c r="AZ3843" s="1569"/>
    </row>
    <row r="3844" spans="1:52" ht="12.75" customHeight="1" x14ac:dyDescent="0.25">
      <c r="A3844" s="15"/>
      <c r="C3844" s="122"/>
      <c r="D3844" s="123"/>
      <c r="F3844" s="125"/>
      <c r="G3844" s="126"/>
      <c r="H3844" s="35"/>
      <c r="I3844" s="36"/>
      <c r="J3844" s="37"/>
      <c r="K3844" s="240"/>
      <c r="L3844" s="199"/>
      <c r="M3844" s="200"/>
      <c r="N3844" s="201"/>
      <c r="O3844" s="202"/>
      <c r="P3844" s="202"/>
      <c r="Q3844" s="202"/>
      <c r="R3844" s="202"/>
      <c r="S3844" s="202"/>
      <c r="T3844" s="224"/>
      <c r="U3844" s="138"/>
      <c r="V3844" s="138"/>
      <c r="W3844" s="139"/>
      <c r="X3844" s="139"/>
      <c r="Y3844" s="224"/>
      <c r="Z3844" s="210"/>
      <c r="AA3844" s="204"/>
      <c r="AB3844" s="202"/>
      <c r="AC3844" s="202"/>
      <c r="AD3844" s="202"/>
      <c r="AE3844" s="202"/>
      <c r="AF3844" s="202"/>
      <c r="AG3844" s="224"/>
      <c r="AH3844" s="138"/>
      <c r="AI3844" s="138"/>
      <c r="AJ3844" s="139"/>
      <c r="AK3844" s="139"/>
      <c r="AL3844" s="224"/>
      <c r="AM3844" s="140"/>
      <c r="AN3844" s="211"/>
      <c r="AO3844" s="212"/>
      <c r="AP3844" s="39"/>
      <c r="AQ3844" s="141"/>
      <c r="AR3844" s="141"/>
      <c r="AS3844" s="143"/>
      <c r="AU3844" s="141"/>
      <c r="AV3844" s="141"/>
      <c r="AW3844" s="143"/>
      <c r="AY3844" s="146"/>
      <c r="AZ3844" s="1542"/>
    </row>
    <row r="3845" spans="1:52" ht="12.75" customHeight="1" x14ac:dyDescent="0.25">
      <c r="A3845" s="15"/>
      <c r="C3845" s="122"/>
      <c r="D3845" s="123"/>
      <c r="F3845" s="125"/>
      <c r="G3845" s="126"/>
      <c r="H3845" s="35"/>
      <c r="I3845" s="36"/>
      <c r="J3845" s="37"/>
      <c r="K3845" s="243" t="s">
        <v>109</v>
      </c>
      <c r="L3845" s="199"/>
      <c r="M3845" s="200"/>
      <c r="N3845" s="201"/>
      <c r="O3845" s="202"/>
      <c r="P3845" s="202"/>
      <c r="Q3845" s="202"/>
      <c r="R3845" s="202"/>
      <c r="S3845" s="202"/>
      <c r="T3845" s="224"/>
      <c r="U3845" s="138"/>
      <c r="V3845" s="138"/>
      <c r="W3845" s="139"/>
      <c r="X3845" s="139"/>
      <c r="Y3845" s="224"/>
      <c r="Z3845" s="210"/>
      <c r="AA3845" s="204"/>
      <c r="AB3845" s="202"/>
      <c r="AC3845" s="202"/>
      <c r="AD3845" s="202"/>
      <c r="AE3845" s="202"/>
      <c r="AF3845" s="202"/>
      <c r="AG3845" s="224"/>
      <c r="AH3845" s="138"/>
      <c r="AI3845" s="138"/>
      <c r="AJ3845" s="139"/>
      <c r="AK3845" s="139"/>
      <c r="AL3845" s="224"/>
      <c r="AM3845" s="140"/>
      <c r="AN3845" s="211"/>
      <c r="AO3845" s="212"/>
      <c r="AP3845" s="39"/>
      <c r="AQ3845" s="141"/>
      <c r="AR3845" s="141"/>
      <c r="AS3845" s="143"/>
      <c r="AU3845" s="141"/>
      <c r="AV3845" s="141"/>
      <c r="AW3845" s="143"/>
      <c r="AY3845" s="146"/>
      <c r="AZ3845" s="1569"/>
    </row>
    <row r="3846" spans="1:52" ht="12.75" customHeight="1" x14ac:dyDescent="0.25">
      <c r="A3846" s="15"/>
      <c r="C3846" s="122"/>
      <c r="D3846" s="123"/>
      <c r="F3846" s="125"/>
      <c r="G3846" s="126"/>
      <c r="H3846" s="35"/>
      <c r="I3846" s="36"/>
      <c r="J3846" s="37"/>
      <c r="K3846" s="244"/>
      <c r="L3846" s="199"/>
      <c r="M3846" s="200"/>
      <c r="N3846" s="201"/>
      <c r="O3846" s="202"/>
      <c r="P3846" s="202"/>
      <c r="Q3846" s="202"/>
      <c r="R3846" s="202"/>
      <c r="S3846" s="202"/>
      <c r="T3846" s="224"/>
      <c r="U3846" s="138"/>
      <c r="V3846" s="138"/>
      <c r="W3846" s="139"/>
      <c r="X3846" s="139"/>
      <c r="Y3846" s="224"/>
      <c r="Z3846" s="210"/>
      <c r="AA3846" s="204"/>
      <c r="AB3846" s="202"/>
      <c r="AC3846" s="202"/>
      <c r="AD3846" s="202"/>
      <c r="AE3846" s="202"/>
      <c r="AF3846" s="202"/>
      <c r="AG3846" s="224"/>
      <c r="AH3846" s="138"/>
      <c r="AI3846" s="138"/>
      <c r="AJ3846" s="139"/>
      <c r="AK3846" s="139"/>
      <c r="AL3846" s="224"/>
      <c r="AM3846" s="140"/>
      <c r="AN3846" s="211"/>
      <c r="AO3846" s="212"/>
      <c r="AP3846" s="39"/>
      <c r="AQ3846" s="141"/>
      <c r="AR3846" s="141"/>
      <c r="AS3846" s="143"/>
      <c r="AU3846" s="141"/>
      <c r="AV3846" s="141"/>
      <c r="AW3846" s="143"/>
      <c r="AY3846" s="146"/>
      <c r="AZ3846" s="1569"/>
    </row>
    <row r="3847" spans="1:52" ht="35.1" customHeight="1" x14ac:dyDescent="0.25">
      <c r="A3847" s="15" t="s">
        <v>4270</v>
      </c>
      <c r="B3847" s="225" t="s">
        <v>265</v>
      </c>
      <c r="C3847" s="122" t="s">
        <v>237</v>
      </c>
      <c r="D3847" s="123">
        <v>1000</v>
      </c>
      <c r="E3847" s="226"/>
      <c r="F3847" s="122" t="s">
        <v>1115</v>
      </c>
      <c r="G3847" s="227"/>
      <c r="H3847" s="436">
        <v>122</v>
      </c>
      <c r="I3847" s="229">
        <v>85111000</v>
      </c>
      <c r="J3847" s="230" t="s">
        <v>4345</v>
      </c>
      <c r="K3847" s="231" t="s">
        <v>4346</v>
      </c>
      <c r="L3847" s="232">
        <v>0</v>
      </c>
      <c r="M3847" s="233">
        <v>0</v>
      </c>
      <c r="N3847" s="130"/>
      <c r="O3847" s="131"/>
      <c r="P3847" s="131"/>
      <c r="Q3847" s="131"/>
      <c r="R3847" s="131"/>
      <c r="S3847" s="131"/>
      <c r="T3847" s="132" t="str">
        <f t="shared" ref="T3847:T3852" si="2940">IF(SUM(N3847:S3847)=U3847,"OK",SUM(N3847:S3847)-U3847)</f>
        <v>OK</v>
      </c>
      <c r="U3847" s="138"/>
      <c r="V3847" s="138"/>
      <c r="W3847" s="139"/>
      <c r="X3847" s="139"/>
      <c r="Y3847" s="132" t="str">
        <f t="shared" ref="Y3847:Y3852" si="2941">IF(SUM(W3847:X3847)=Z3847,"OK",SUM(W3847:X3847)-Z3847)</f>
        <v>OK</v>
      </c>
      <c r="Z3847" s="210"/>
      <c r="AA3847" s="204"/>
      <c r="AB3847" s="202"/>
      <c r="AC3847" s="202"/>
      <c r="AD3847" s="202"/>
      <c r="AE3847" s="202"/>
      <c r="AF3847" s="202"/>
      <c r="AG3847" s="132" t="str">
        <f t="shared" ref="AG3847:AG3852" si="2942">IF(SUM(AA3847:AF3847)=AH3847,"OK",SUM(AA3847:AF3847)-AH3847)</f>
        <v>OK</v>
      </c>
      <c r="AH3847" s="138"/>
      <c r="AI3847" s="138"/>
      <c r="AJ3847" s="139"/>
      <c r="AK3847" s="139"/>
      <c r="AL3847" s="132" t="str">
        <f t="shared" ref="AL3847:AL3852" si="2943">IF(SUM(AJ3847:AK3847)=AM3847,"OK",SUM(AJ3847:AK3847)-AM3847)</f>
        <v>OK</v>
      </c>
      <c r="AM3847" s="140"/>
      <c r="AN3847" s="119">
        <f t="shared" ref="AN3847:AN3852" si="2944">L3847+U3847+V3847+Z3847</f>
        <v>0</v>
      </c>
      <c r="AO3847" s="120">
        <f t="shared" ref="AO3847:AO3852" si="2945">M3847+AH3847+AI3847+AM3847</f>
        <v>0</v>
      </c>
      <c r="AP3847" s="39">
        <f t="shared" ref="AP3847:AP3852" si="2946">L3847</f>
        <v>0</v>
      </c>
      <c r="AQ3847" s="141">
        <f t="shared" ref="AQ3847:AQ3852" si="2947">AN3847</f>
        <v>0</v>
      </c>
      <c r="AR3847" s="142">
        <f t="shared" ref="AR3847:AR3852" si="2948">AQ3847-AP3847</f>
        <v>0</v>
      </c>
      <c r="AS3847" s="143" t="e">
        <f t="shared" ref="AS3847:AS3852" si="2949">AR3847/AP3847</f>
        <v>#DIV/0!</v>
      </c>
      <c r="AT3847" s="144">
        <f t="shared" ref="AT3847:AT3852" si="2950">M3847</f>
        <v>0</v>
      </c>
      <c r="AU3847" s="141">
        <f t="shared" ref="AU3847:AU3852" si="2951">AO3847</f>
        <v>0</v>
      </c>
      <c r="AV3847" s="142">
        <f t="shared" ref="AV3847:AV3852" si="2952">AU3847-AT3847</f>
        <v>0</v>
      </c>
      <c r="AW3847" s="143" t="e">
        <f t="shared" ref="AW3847:AW3852" si="2953">AV3847/AT3847</f>
        <v>#DIV/0!</v>
      </c>
      <c r="AY3847" s="146" t="str">
        <f t="shared" ref="AY3847:AY3852" si="2954">RIGHT(LEFT(I3847,3),2)&amp;"."&amp;RIGHT(LEFT(I3847,5),2)</f>
        <v>51.11</v>
      </c>
      <c r="AZ3847" s="1569" t="b">
        <f>COUNTIF('[1]Codes SEC'!$B$2:$B$250,Ministres!AY3847)&gt;0</f>
        <v>1</v>
      </c>
    </row>
    <row r="3848" spans="1:52" ht="35.1" customHeight="1" x14ac:dyDescent="0.25">
      <c r="A3848" s="15" t="s">
        <v>4270</v>
      </c>
      <c r="B3848" s="225" t="s">
        <v>265</v>
      </c>
      <c r="C3848" s="122" t="s">
        <v>237</v>
      </c>
      <c r="D3848" s="123">
        <v>1000</v>
      </c>
      <c r="E3848" s="226"/>
      <c r="F3848" s="122" t="s">
        <v>1115</v>
      </c>
      <c r="G3848" s="227"/>
      <c r="H3848" s="436">
        <v>122</v>
      </c>
      <c r="I3848" s="229">
        <v>85112000</v>
      </c>
      <c r="J3848" s="230" t="s">
        <v>4347</v>
      </c>
      <c r="K3848" s="231" t="s">
        <v>4348</v>
      </c>
      <c r="L3848" s="232">
        <v>0</v>
      </c>
      <c r="M3848" s="233">
        <v>0</v>
      </c>
      <c r="N3848" s="130"/>
      <c r="O3848" s="131"/>
      <c r="P3848" s="131"/>
      <c r="Q3848" s="131"/>
      <c r="R3848" s="131"/>
      <c r="S3848" s="131"/>
      <c r="T3848" s="132" t="str">
        <f t="shared" si="2940"/>
        <v>OK</v>
      </c>
      <c r="U3848" s="138"/>
      <c r="V3848" s="138"/>
      <c r="W3848" s="139"/>
      <c r="X3848" s="139"/>
      <c r="Y3848" s="132" t="str">
        <f t="shared" si="2941"/>
        <v>OK</v>
      </c>
      <c r="Z3848" s="210"/>
      <c r="AA3848" s="204"/>
      <c r="AB3848" s="202"/>
      <c r="AC3848" s="202"/>
      <c r="AD3848" s="202"/>
      <c r="AE3848" s="202"/>
      <c r="AF3848" s="202"/>
      <c r="AG3848" s="132" t="str">
        <f t="shared" si="2942"/>
        <v>OK</v>
      </c>
      <c r="AH3848" s="138"/>
      <c r="AI3848" s="138"/>
      <c r="AJ3848" s="139"/>
      <c r="AK3848" s="139"/>
      <c r="AL3848" s="132" t="str">
        <f t="shared" si="2943"/>
        <v>OK</v>
      </c>
      <c r="AM3848" s="140"/>
      <c r="AN3848" s="119">
        <f t="shared" si="2944"/>
        <v>0</v>
      </c>
      <c r="AO3848" s="120">
        <f t="shared" si="2945"/>
        <v>0</v>
      </c>
      <c r="AP3848" s="39">
        <f t="shared" si="2946"/>
        <v>0</v>
      </c>
      <c r="AQ3848" s="141">
        <f t="shared" si="2947"/>
        <v>0</v>
      </c>
      <c r="AR3848" s="142">
        <f t="shared" si="2948"/>
        <v>0</v>
      </c>
      <c r="AS3848" s="143" t="e">
        <f t="shared" si="2949"/>
        <v>#DIV/0!</v>
      </c>
      <c r="AT3848" s="144">
        <f t="shared" si="2950"/>
        <v>0</v>
      </c>
      <c r="AU3848" s="141">
        <f t="shared" si="2951"/>
        <v>0</v>
      </c>
      <c r="AV3848" s="142">
        <f t="shared" si="2952"/>
        <v>0</v>
      </c>
      <c r="AW3848" s="143" t="e">
        <f t="shared" si="2953"/>
        <v>#DIV/0!</v>
      </c>
      <c r="AY3848" s="146" t="str">
        <f t="shared" si="2954"/>
        <v>51.12</v>
      </c>
      <c r="AZ3848" s="1569" t="b">
        <f>COUNTIF('[1]Codes SEC'!$B$2:$B$250,Ministres!AY3848)&gt;0</f>
        <v>1</v>
      </c>
    </row>
    <row r="3849" spans="1:52" ht="35.1" customHeight="1" x14ac:dyDescent="0.25">
      <c r="A3849" s="15" t="s">
        <v>4270</v>
      </c>
      <c r="B3849" s="225" t="s">
        <v>265</v>
      </c>
      <c r="C3849" s="122" t="s">
        <v>237</v>
      </c>
      <c r="D3849" s="123">
        <v>1000</v>
      </c>
      <c r="E3849" s="226"/>
      <c r="F3849" s="122" t="s">
        <v>1122</v>
      </c>
      <c r="G3849" s="227"/>
      <c r="H3849" s="436">
        <v>122</v>
      </c>
      <c r="I3849" s="229">
        <v>86321000</v>
      </c>
      <c r="J3849" s="230" t="s">
        <v>4349</v>
      </c>
      <c r="K3849" s="231" t="s">
        <v>4350</v>
      </c>
      <c r="L3849" s="232">
        <v>0</v>
      </c>
      <c r="M3849" s="233">
        <v>0</v>
      </c>
      <c r="N3849" s="130"/>
      <c r="O3849" s="131"/>
      <c r="P3849" s="131"/>
      <c r="Q3849" s="131"/>
      <c r="R3849" s="131"/>
      <c r="S3849" s="131"/>
      <c r="T3849" s="132" t="str">
        <f t="shared" si="2940"/>
        <v>OK</v>
      </c>
      <c r="U3849" s="138"/>
      <c r="V3849" s="138"/>
      <c r="W3849" s="139"/>
      <c r="X3849" s="139"/>
      <c r="Y3849" s="132" t="str">
        <f t="shared" si="2941"/>
        <v>OK</v>
      </c>
      <c r="Z3849" s="210"/>
      <c r="AA3849" s="204"/>
      <c r="AB3849" s="202"/>
      <c r="AC3849" s="202"/>
      <c r="AD3849" s="202"/>
      <c r="AE3849" s="202"/>
      <c r="AF3849" s="202"/>
      <c r="AG3849" s="132" t="str">
        <f t="shared" si="2942"/>
        <v>OK</v>
      </c>
      <c r="AH3849" s="138"/>
      <c r="AI3849" s="138"/>
      <c r="AJ3849" s="139"/>
      <c r="AK3849" s="139"/>
      <c r="AL3849" s="132" t="str">
        <f t="shared" si="2943"/>
        <v>OK</v>
      </c>
      <c r="AM3849" s="140"/>
      <c r="AN3849" s="119">
        <f t="shared" si="2944"/>
        <v>0</v>
      </c>
      <c r="AO3849" s="120">
        <f t="shared" si="2945"/>
        <v>0</v>
      </c>
      <c r="AP3849" s="39">
        <f t="shared" si="2946"/>
        <v>0</v>
      </c>
      <c r="AQ3849" s="141">
        <f t="shared" si="2947"/>
        <v>0</v>
      </c>
      <c r="AR3849" s="142">
        <f t="shared" si="2948"/>
        <v>0</v>
      </c>
      <c r="AS3849" s="143" t="e">
        <f t="shared" si="2949"/>
        <v>#DIV/0!</v>
      </c>
      <c r="AT3849" s="144">
        <f t="shared" si="2950"/>
        <v>0</v>
      </c>
      <c r="AU3849" s="141">
        <f t="shared" si="2951"/>
        <v>0</v>
      </c>
      <c r="AV3849" s="142">
        <f t="shared" si="2952"/>
        <v>0</v>
      </c>
      <c r="AW3849" s="143" t="e">
        <f t="shared" si="2953"/>
        <v>#DIV/0!</v>
      </c>
      <c r="AY3849" s="146" t="str">
        <f t="shared" si="2954"/>
        <v>63.21</v>
      </c>
      <c r="AZ3849" s="1569" t="b">
        <f>COUNTIF('[1]Codes SEC'!$B$2:$B$250,Ministres!AY3849)&gt;0</f>
        <v>1</v>
      </c>
    </row>
    <row r="3850" spans="1:52" ht="35.1" customHeight="1" x14ac:dyDescent="0.25">
      <c r="A3850" s="15" t="s">
        <v>4270</v>
      </c>
      <c r="B3850" s="225" t="s">
        <v>265</v>
      </c>
      <c r="C3850" s="122" t="s">
        <v>237</v>
      </c>
      <c r="D3850" s="123">
        <v>1000</v>
      </c>
      <c r="E3850" s="226"/>
      <c r="F3850" s="122">
        <v>19</v>
      </c>
      <c r="G3850" s="227"/>
      <c r="H3850" s="436">
        <v>122</v>
      </c>
      <c r="I3850" s="229">
        <v>86321000</v>
      </c>
      <c r="J3850" s="230" t="s">
        <v>4351</v>
      </c>
      <c r="K3850" s="231" t="s">
        <v>4352</v>
      </c>
      <c r="L3850" s="232">
        <v>0</v>
      </c>
      <c r="M3850" s="233">
        <v>0</v>
      </c>
      <c r="N3850" s="130"/>
      <c r="O3850" s="131"/>
      <c r="P3850" s="131"/>
      <c r="Q3850" s="131"/>
      <c r="R3850" s="131"/>
      <c r="S3850" s="131"/>
      <c r="T3850" s="132" t="str">
        <f t="shared" si="2940"/>
        <v>OK</v>
      </c>
      <c r="U3850" s="138"/>
      <c r="V3850" s="138"/>
      <c r="W3850" s="139"/>
      <c r="X3850" s="139"/>
      <c r="Y3850" s="132" t="str">
        <f t="shared" si="2941"/>
        <v>OK</v>
      </c>
      <c r="Z3850" s="210"/>
      <c r="AA3850" s="204"/>
      <c r="AB3850" s="202"/>
      <c r="AC3850" s="202"/>
      <c r="AD3850" s="202"/>
      <c r="AE3850" s="202"/>
      <c r="AF3850" s="202"/>
      <c r="AG3850" s="132" t="str">
        <f t="shared" si="2942"/>
        <v>OK</v>
      </c>
      <c r="AH3850" s="138"/>
      <c r="AI3850" s="138"/>
      <c r="AJ3850" s="139"/>
      <c r="AK3850" s="139"/>
      <c r="AL3850" s="132" t="str">
        <f t="shared" si="2943"/>
        <v>OK</v>
      </c>
      <c r="AM3850" s="140"/>
      <c r="AN3850" s="119">
        <f t="shared" si="2944"/>
        <v>0</v>
      </c>
      <c r="AO3850" s="120">
        <f t="shared" si="2945"/>
        <v>0</v>
      </c>
      <c r="AP3850" s="39">
        <f t="shared" si="2946"/>
        <v>0</v>
      </c>
      <c r="AQ3850" s="141">
        <f t="shared" si="2947"/>
        <v>0</v>
      </c>
      <c r="AR3850" s="142">
        <f t="shared" si="2948"/>
        <v>0</v>
      </c>
      <c r="AS3850" s="143" t="e">
        <f t="shared" si="2949"/>
        <v>#DIV/0!</v>
      </c>
      <c r="AT3850" s="144">
        <f t="shared" si="2950"/>
        <v>0</v>
      </c>
      <c r="AU3850" s="141">
        <f t="shared" si="2951"/>
        <v>0</v>
      </c>
      <c r="AV3850" s="142">
        <f t="shared" si="2952"/>
        <v>0</v>
      </c>
      <c r="AW3850" s="143" t="e">
        <f t="shared" si="2953"/>
        <v>#DIV/0!</v>
      </c>
      <c r="AY3850" s="146" t="str">
        <f t="shared" si="2954"/>
        <v>63.21</v>
      </c>
      <c r="AZ3850" s="1569" t="b">
        <f>COUNTIF('[1]Codes SEC'!$B$2:$B$250,Ministres!AY3850)&gt;0</f>
        <v>1</v>
      </c>
    </row>
    <row r="3851" spans="1:52" ht="35.1" customHeight="1" x14ac:dyDescent="0.25">
      <c r="A3851" s="15" t="s">
        <v>4270</v>
      </c>
      <c r="B3851" s="225" t="s">
        <v>265</v>
      </c>
      <c r="C3851" s="122" t="s">
        <v>237</v>
      </c>
      <c r="D3851" s="123">
        <v>1000</v>
      </c>
      <c r="E3851" s="226"/>
      <c r="F3851" s="122" t="s">
        <v>1122</v>
      </c>
      <c r="G3851" s="227"/>
      <c r="H3851" s="436">
        <v>122</v>
      </c>
      <c r="I3851" s="229">
        <v>86359000</v>
      </c>
      <c r="J3851" s="230" t="s">
        <v>4353</v>
      </c>
      <c r="K3851" s="231" t="s">
        <v>4354</v>
      </c>
      <c r="L3851" s="232">
        <v>0</v>
      </c>
      <c r="M3851" s="233">
        <v>0</v>
      </c>
      <c r="N3851" s="130"/>
      <c r="O3851" s="131"/>
      <c r="P3851" s="131"/>
      <c r="Q3851" s="131"/>
      <c r="R3851" s="131"/>
      <c r="S3851" s="131"/>
      <c r="T3851" s="132" t="str">
        <f t="shared" si="2940"/>
        <v>OK</v>
      </c>
      <c r="U3851" s="138"/>
      <c r="V3851" s="138"/>
      <c r="W3851" s="139"/>
      <c r="X3851" s="139"/>
      <c r="Y3851" s="132" t="str">
        <f t="shared" si="2941"/>
        <v>OK</v>
      </c>
      <c r="Z3851" s="210"/>
      <c r="AA3851" s="204"/>
      <c r="AB3851" s="202"/>
      <c r="AC3851" s="202"/>
      <c r="AD3851" s="202"/>
      <c r="AE3851" s="202"/>
      <c r="AF3851" s="202"/>
      <c r="AG3851" s="132" t="str">
        <f t="shared" si="2942"/>
        <v>OK</v>
      </c>
      <c r="AH3851" s="138"/>
      <c r="AI3851" s="138"/>
      <c r="AJ3851" s="139"/>
      <c r="AK3851" s="139"/>
      <c r="AL3851" s="132" t="str">
        <f t="shared" si="2943"/>
        <v>OK</v>
      </c>
      <c r="AM3851" s="140"/>
      <c r="AN3851" s="119">
        <f t="shared" si="2944"/>
        <v>0</v>
      </c>
      <c r="AO3851" s="120">
        <f t="shared" si="2945"/>
        <v>0</v>
      </c>
      <c r="AP3851" s="39">
        <f t="shared" si="2946"/>
        <v>0</v>
      </c>
      <c r="AQ3851" s="141">
        <f t="shared" si="2947"/>
        <v>0</v>
      </c>
      <c r="AR3851" s="142">
        <f t="shared" si="2948"/>
        <v>0</v>
      </c>
      <c r="AS3851" s="143" t="e">
        <f t="shared" si="2949"/>
        <v>#DIV/0!</v>
      </c>
      <c r="AT3851" s="144">
        <f t="shared" si="2950"/>
        <v>0</v>
      </c>
      <c r="AU3851" s="141">
        <f t="shared" si="2951"/>
        <v>0</v>
      </c>
      <c r="AV3851" s="142">
        <f t="shared" si="2952"/>
        <v>0</v>
      </c>
      <c r="AW3851" s="143" t="e">
        <f t="shared" si="2953"/>
        <v>#DIV/0!</v>
      </c>
      <c r="AY3851" s="146" t="str">
        <f t="shared" si="2954"/>
        <v>63.59</v>
      </c>
      <c r="AZ3851" s="1569" t="b">
        <f>COUNTIF('[1]Codes SEC'!$B$2:$B$250,Ministres!AY3851)&gt;0</f>
        <v>1</v>
      </c>
    </row>
    <row r="3852" spans="1:52" ht="35.1" customHeight="1" x14ac:dyDescent="0.25">
      <c r="A3852" s="15" t="s">
        <v>4270</v>
      </c>
      <c r="B3852" s="225" t="s">
        <v>265</v>
      </c>
      <c r="C3852" s="122" t="s">
        <v>237</v>
      </c>
      <c r="D3852" s="123">
        <v>1000</v>
      </c>
      <c r="E3852" s="226"/>
      <c r="F3852" s="122" t="s">
        <v>1115</v>
      </c>
      <c r="G3852" s="227"/>
      <c r="H3852" s="436">
        <v>122</v>
      </c>
      <c r="I3852" s="229">
        <v>87422000</v>
      </c>
      <c r="J3852" s="230" t="s">
        <v>4355</v>
      </c>
      <c r="K3852" s="231" t="s">
        <v>4356</v>
      </c>
      <c r="L3852" s="232">
        <v>0</v>
      </c>
      <c r="M3852" s="233">
        <v>0</v>
      </c>
      <c r="N3852" s="130"/>
      <c r="O3852" s="131"/>
      <c r="P3852" s="131"/>
      <c r="Q3852" s="131"/>
      <c r="R3852" s="131"/>
      <c r="S3852" s="131"/>
      <c r="T3852" s="132" t="str">
        <f t="shared" si="2940"/>
        <v>OK</v>
      </c>
      <c r="U3852" s="138"/>
      <c r="V3852" s="138"/>
      <c r="W3852" s="139"/>
      <c r="X3852" s="139"/>
      <c r="Y3852" s="132" t="str">
        <f t="shared" si="2941"/>
        <v>OK</v>
      </c>
      <c r="Z3852" s="210"/>
      <c r="AA3852" s="204"/>
      <c r="AB3852" s="202"/>
      <c r="AC3852" s="202"/>
      <c r="AD3852" s="202"/>
      <c r="AE3852" s="202"/>
      <c r="AF3852" s="202"/>
      <c r="AG3852" s="132" t="str">
        <f t="shared" si="2942"/>
        <v>OK</v>
      </c>
      <c r="AH3852" s="138"/>
      <c r="AI3852" s="138"/>
      <c r="AJ3852" s="139"/>
      <c r="AK3852" s="139"/>
      <c r="AL3852" s="132" t="str">
        <f t="shared" si="2943"/>
        <v>OK</v>
      </c>
      <c r="AM3852" s="140"/>
      <c r="AN3852" s="119">
        <f t="shared" si="2944"/>
        <v>0</v>
      </c>
      <c r="AO3852" s="120">
        <f t="shared" si="2945"/>
        <v>0</v>
      </c>
      <c r="AP3852" s="39">
        <f t="shared" si="2946"/>
        <v>0</v>
      </c>
      <c r="AQ3852" s="141">
        <f t="shared" si="2947"/>
        <v>0</v>
      </c>
      <c r="AR3852" s="142">
        <f t="shared" si="2948"/>
        <v>0</v>
      </c>
      <c r="AS3852" s="143" t="e">
        <f t="shared" si="2949"/>
        <v>#DIV/0!</v>
      </c>
      <c r="AT3852" s="144">
        <f t="shared" si="2950"/>
        <v>0</v>
      </c>
      <c r="AU3852" s="141">
        <f t="shared" si="2951"/>
        <v>0</v>
      </c>
      <c r="AV3852" s="142">
        <f t="shared" si="2952"/>
        <v>0</v>
      </c>
      <c r="AW3852" s="143" t="e">
        <f t="shared" si="2953"/>
        <v>#DIV/0!</v>
      </c>
      <c r="AY3852" s="146" t="str">
        <f t="shared" si="2954"/>
        <v>74.22</v>
      </c>
      <c r="AZ3852" s="1569" t="b">
        <f>COUNTIF('[1]Codes SEC'!$B$2:$B$250,Ministres!AY3852)&gt;0</f>
        <v>1</v>
      </c>
    </row>
    <row r="3853" spans="1:52" ht="12.75" customHeight="1" x14ac:dyDescent="0.25">
      <c r="A3853" s="148"/>
      <c r="B3853" s="1570"/>
      <c r="C3853" s="150"/>
      <c r="D3853" s="151"/>
      <c r="E3853" s="1571"/>
      <c r="F3853" s="153"/>
      <c r="G3853" s="154"/>
      <c r="H3853" s="155"/>
      <c r="I3853" s="156"/>
      <c r="J3853" s="157"/>
      <c r="K3853" s="158" t="s">
        <v>116</v>
      </c>
      <c r="L3853" s="159">
        <f>L3847+L3848+L3849+L3850+L3851+L3852</f>
        <v>0</v>
      </c>
      <c r="M3853" s="1572">
        <f t="shared" ref="M3853:AW3853" si="2955">M3847+M3848+M3849+M3850+M3851+M3852</f>
        <v>0</v>
      </c>
      <c r="N3853" s="1573">
        <f t="shared" si="2955"/>
        <v>0</v>
      </c>
      <c r="O3853" s="1574">
        <f t="shared" si="2955"/>
        <v>0</v>
      </c>
      <c r="P3853" s="1574">
        <f t="shared" si="2955"/>
        <v>0</v>
      </c>
      <c r="Q3853" s="1574">
        <f t="shared" si="2955"/>
        <v>0</v>
      </c>
      <c r="R3853" s="1574">
        <f t="shared" si="2955"/>
        <v>0</v>
      </c>
      <c r="S3853" s="1574">
        <f t="shared" si="2955"/>
        <v>0</v>
      </c>
      <c r="T3853" s="1575"/>
      <c r="U3853" s="1576">
        <f t="shared" si="2955"/>
        <v>0</v>
      </c>
      <c r="V3853" s="1576">
        <f t="shared" si="2955"/>
        <v>0</v>
      </c>
      <c r="W3853" s="1574">
        <f t="shared" si="2955"/>
        <v>0</v>
      </c>
      <c r="X3853" s="1574">
        <f t="shared" si="2955"/>
        <v>0</v>
      </c>
      <c r="Y3853" s="1575"/>
      <c r="Z3853" s="1576">
        <f t="shared" si="2955"/>
        <v>0</v>
      </c>
      <c r="AA3853" s="165">
        <f t="shared" si="2955"/>
        <v>0</v>
      </c>
      <c r="AB3853" s="1574">
        <f t="shared" si="2955"/>
        <v>0</v>
      </c>
      <c r="AC3853" s="1574">
        <f t="shared" si="2955"/>
        <v>0</v>
      </c>
      <c r="AD3853" s="1574">
        <f t="shared" si="2955"/>
        <v>0</v>
      </c>
      <c r="AE3853" s="1574">
        <f t="shared" si="2955"/>
        <v>0</v>
      </c>
      <c r="AF3853" s="1574">
        <f t="shared" si="2955"/>
        <v>0</v>
      </c>
      <c r="AG3853" s="1575"/>
      <c r="AH3853" s="1576">
        <f t="shared" si="2955"/>
        <v>0</v>
      </c>
      <c r="AI3853" s="1576">
        <f t="shared" si="2955"/>
        <v>0</v>
      </c>
      <c r="AJ3853" s="1574">
        <f t="shared" si="2955"/>
        <v>0</v>
      </c>
      <c r="AK3853" s="1574">
        <f t="shared" si="2955"/>
        <v>0</v>
      </c>
      <c r="AL3853" s="1575"/>
      <c r="AM3853" s="1577">
        <f t="shared" si="2955"/>
        <v>0</v>
      </c>
      <c r="AN3853" s="167">
        <f t="shared" si="2955"/>
        <v>0</v>
      </c>
      <c r="AO3853" s="1578">
        <f t="shared" si="2955"/>
        <v>0</v>
      </c>
      <c r="AP3853" s="169">
        <f t="shared" si="2955"/>
        <v>0</v>
      </c>
      <c r="AQ3853" s="1579">
        <f t="shared" si="2955"/>
        <v>0</v>
      </c>
      <c r="AR3853" s="1580">
        <f t="shared" si="2955"/>
        <v>0</v>
      </c>
      <c r="AS3853" s="1581" t="e">
        <f t="shared" si="2955"/>
        <v>#DIV/0!</v>
      </c>
      <c r="AT3853" s="1582">
        <f t="shared" si="2955"/>
        <v>0</v>
      </c>
      <c r="AU3853" s="1579">
        <f t="shared" si="2955"/>
        <v>0</v>
      </c>
      <c r="AV3853" s="1580">
        <f t="shared" si="2955"/>
        <v>0</v>
      </c>
      <c r="AW3853" s="1581" t="e">
        <f t="shared" si="2955"/>
        <v>#DIV/0!</v>
      </c>
      <c r="AY3853" s="146"/>
      <c r="AZ3853" s="1569"/>
    </row>
    <row r="3854" spans="1:52" ht="12.75" customHeight="1" x14ac:dyDescent="0.25">
      <c r="A3854" s="174"/>
      <c r="B3854" s="175"/>
      <c r="C3854" s="176"/>
      <c r="D3854" s="177"/>
      <c r="E3854" s="178"/>
      <c r="F3854" s="177"/>
      <c r="G3854" s="179"/>
      <c r="H3854" s="180"/>
      <c r="I3854" s="181"/>
      <c r="J3854" s="182"/>
      <c r="K3854" s="183" t="s">
        <v>426</v>
      </c>
      <c r="L3854" s="184">
        <f t="shared" ref="L3854:S3854" si="2956">L3843+L3853</f>
        <v>0</v>
      </c>
      <c r="M3854" s="355">
        <f t="shared" si="2956"/>
        <v>0</v>
      </c>
      <c r="N3854" s="186">
        <f t="shared" si="2956"/>
        <v>0</v>
      </c>
      <c r="O3854" s="187">
        <f t="shared" si="2956"/>
        <v>0</v>
      </c>
      <c r="P3854" s="187">
        <f t="shared" si="2956"/>
        <v>0</v>
      </c>
      <c r="Q3854" s="187">
        <f t="shared" si="2956"/>
        <v>0</v>
      </c>
      <c r="R3854" s="187">
        <f t="shared" si="2956"/>
        <v>0</v>
      </c>
      <c r="S3854" s="187">
        <f t="shared" si="2956"/>
        <v>0</v>
      </c>
      <c r="T3854" s="188"/>
      <c r="U3854" s="187">
        <f>U3843+U3853</f>
        <v>0</v>
      </c>
      <c r="V3854" s="187">
        <f>V3843+V3853</f>
        <v>0</v>
      </c>
      <c r="W3854" s="187">
        <f>W3843+W3853</f>
        <v>0</v>
      </c>
      <c r="X3854" s="187">
        <f>X3843+X3853</f>
        <v>0</v>
      </c>
      <c r="Y3854" s="188"/>
      <c r="Z3854" s="187">
        <f t="shared" ref="Z3854:AF3854" si="2957">Z3843+Z3853</f>
        <v>0</v>
      </c>
      <c r="AA3854" s="189">
        <f t="shared" si="2957"/>
        <v>0</v>
      </c>
      <c r="AB3854" s="187">
        <f t="shared" si="2957"/>
        <v>0</v>
      </c>
      <c r="AC3854" s="187">
        <f t="shared" si="2957"/>
        <v>0</v>
      </c>
      <c r="AD3854" s="187">
        <f t="shared" si="2957"/>
        <v>0</v>
      </c>
      <c r="AE3854" s="187">
        <f t="shared" si="2957"/>
        <v>0</v>
      </c>
      <c r="AF3854" s="187">
        <f t="shared" si="2957"/>
        <v>0</v>
      </c>
      <c r="AG3854" s="188"/>
      <c r="AH3854" s="187">
        <f>AH3843+AH3853</f>
        <v>0</v>
      </c>
      <c r="AI3854" s="187">
        <f>AI3843+AI3853</f>
        <v>0</v>
      </c>
      <c r="AJ3854" s="187">
        <f>AJ3843+AJ3853</f>
        <v>0</v>
      </c>
      <c r="AK3854" s="187">
        <f>AK3843+AK3853</f>
        <v>0</v>
      </c>
      <c r="AL3854" s="188"/>
      <c r="AM3854" s="190">
        <f t="shared" ref="AM3854:AW3854" si="2958">AM3843+AM3853</f>
        <v>0</v>
      </c>
      <c r="AN3854" s="191">
        <f t="shared" si="2958"/>
        <v>0</v>
      </c>
      <c r="AO3854" s="190">
        <f t="shared" si="2958"/>
        <v>0</v>
      </c>
      <c r="AP3854" s="184">
        <f t="shared" si="2958"/>
        <v>0</v>
      </c>
      <c r="AQ3854" s="192">
        <f t="shared" si="2958"/>
        <v>0</v>
      </c>
      <c r="AR3854" s="193">
        <f t="shared" si="2958"/>
        <v>0</v>
      </c>
      <c r="AS3854" s="194" t="e">
        <f t="shared" si="2958"/>
        <v>#DIV/0!</v>
      </c>
      <c r="AT3854" s="195">
        <f t="shared" si="2958"/>
        <v>0</v>
      </c>
      <c r="AU3854" s="192">
        <f t="shared" si="2958"/>
        <v>0</v>
      </c>
      <c r="AV3854" s="193">
        <f t="shared" si="2958"/>
        <v>0</v>
      </c>
      <c r="AW3854" s="194" t="e">
        <f t="shared" si="2958"/>
        <v>#DIV/0!</v>
      </c>
      <c r="AX3854" s="12"/>
      <c r="AY3854" s="146"/>
      <c r="AZ3854" s="1569"/>
    </row>
    <row r="3855" spans="1:52" ht="12.75" customHeight="1" x14ac:dyDescent="0.25">
      <c r="A3855" s="15"/>
      <c r="C3855" s="122"/>
      <c r="D3855" s="123"/>
      <c r="F3855" s="125"/>
      <c r="G3855" s="34"/>
      <c r="H3855" s="35"/>
      <c r="I3855" s="36"/>
      <c r="J3855" s="37"/>
      <c r="K3855" s="198" t="s">
        <v>72</v>
      </c>
      <c r="L3855" s="199">
        <v>0</v>
      </c>
      <c r="M3855" s="200">
        <v>0</v>
      </c>
      <c r="N3855" s="201">
        <v>0</v>
      </c>
      <c r="O3855" s="202">
        <v>0</v>
      </c>
      <c r="P3855" s="202">
        <v>0</v>
      </c>
      <c r="Q3855" s="202">
        <v>0</v>
      </c>
      <c r="R3855" s="202">
        <v>0</v>
      </c>
      <c r="S3855" s="202">
        <v>0</v>
      </c>
      <c r="T3855" s="203"/>
      <c r="U3855" s="135">
        <v>0</v>
      </c>
      <c r="V3855" s="135">
        <v>0</v>
      </c>
      <c r="W3855" s="202">
        <v>0</v>
      </c>
      <c r="X3855" s="202">
        <v>0</v>
      </c>
      <c r="Y3855" s="203"/>
      <c r="Z3855" s="135">
        <v>0</v>
      </c>
      <c r="AA3855" s="204">
        <v>0</v>
      </c>
      <c r="AB3855" s="202">
        <v>0</v>
      </c>
      <c r="AC3855" s="202">
        <v>0</v>
      </c>
      <c r="AD3855" s="202">
        <v>0</v>
      </c>
      <c r="AE3855" s="202">
        <v>0</v>
      </c>
      <c r="AF3855" s="202">
        <v>0</v>
      </c>
      <c r="AG3855" s="203"/>
      <c r="AH3855" s="135">
        <v>0</v>
      </c>
      <c r="AI3855" s="135">
        <v>0</v>
      </c>
      <c r="AJ3855" s="202">
        <v>0</v>
      </c>
      <c r="AK3855" s="202">
        <v>0</v>
      </c>
      <c r="AL3855" s="203"/>
      <c r="AM3855" s="205">
        <v>0</v>
      </c>
      <c r="AN3855" s="119">
        <v>0</v>
      </c>
      <c r="AO3855" s="120">
        <v>0</v>
      </c>
      <c r="AP3855" s="39">
        <v>0</v>
      </c>
      <c r="AQ3855" s="141">
        <v>0</v>
      </c>
      <c r="AR3855" s="141">
        <v>0</v>
      </c>
      <c r="AS3855" s="143">
        <v>0</v>
      </c>
      <c r="AT3855" s="144">
        <v>0</v>
      </c>
      <c r="AU3855" s="141">
        <v>0</v>
      </c>
      <c r="AV3855" s="141">
        <v>0</v>
      </c>
      <c r="AW3855" s="143">
        <v>0</v>
      </c>
      <c r="AY3855" s="146"/>
      <c r="AZ3855" s="1569"/>
    </row>
    <row r="3856" spans="1:52" ht="12.75" customHeight="1" x14ac:dyDescent="0.25">
      <c r="A3856" s="15"/>
      <c r="C3856" s="122"/>
      <c r="D3856" s="123"/>
      <c r="F3856" s="125"/>
      <c r="G3856" s="126"/>
      <c r="H3856" s="35"/>
      <c r="I3856" s="36"/>
      <c r="J3856" s="37"/>
      <c r="K3856" s="198" t="s">
        <v>73</v>
      </c>
      <c r="L3856" s="199">
        <v>0</v>
      </c>
      <c r="M3856" s="200">
        <v>0</v>
      </c>
      <c r="N3856" s="201">
        <v>0</v>
      </c>
      <c r="O3856" s="202">
        <v>0</v>
      </c>
      <c r="P3856" s="202">
        <v>0</v>
      </c>
      <c r="Q3856" s="202">
        <v>0</v>
      </c>
      <c r="R3856" s="202">
        <v>0</v>
      </c>
      <c r="S3856" s="202">
        <v>0</v>
      </c>
      <c r="T3856" s="203"/>
      <c r="U3856" s="135">
        <v>0</v>
      </c>
      <c r="V3856" s="135">
        <v>0</v>
      </c>
      <c r="W3856" s="202">
        <v>0</v>
      </c>
      <c r="X3856" s="202">
        <v>0</v>
      </c>
      <c r="Y3856" s="203"/>
      <c r="Z3856" s="135">
        <v>0</v>
      </c>
      <c r="AA3856" s="204">
        <v>0</v>
      </c>
      <c r="AB3856" s="202">
        <v>0</v>
      </c>
      <c r="AC3856" s="202">
        <v>0</v>
      </c>
      <c r="AD3856" s="202">
        <v>0</v>
      </c>
      <c r="AE3856" s="202">
        <v>0</v>
      </c>
      <c r="AF3856" s="202">
        <v>0</v>
      </c>
      <c r="AG3856" s="203"/>
      <c r="AH3856" s="135">
        <v>0</v>
      </c>
      <c r="AI3856" s="135">
        <v>0</v>
      </c>
      <c r="AJ3856" s="202">
        <v>0</v>
      </c>
      <c r="AK3856" s="202">
        <v>0</v>
      </c>
      <c r="AL3856" s="203"/>
      <c r="AM3856" s="205">
        <v>0</v>
      </c>
      <c r="AN3856" s="119">
        <v>0</v>
      </c>
      <c r="AO3856" s="120">
        <v>0</v>
      </c>
      <c r="AP3856" s="39">
        <v>0</v>
      </c>
      <c r="AQ3856" s="141">
        <v>0</v>
      </c>
      <c r="AR3856" s="141">
        <v>0</v>
      </c>
      <c r="AS3856" s="143">
        <v>0</v>
      </c>
      <c r="AT3856" s="144">
        <v>0</v>
      </c>
      <c r="AU3856" s="141">
        <v>0</v>
      </c>
      <c r="AV3856" s="141">
        <v>0</v>
      </c>
      <c r="AW3856" s="143">
        <v>0</v>
      </c>
      <c r="AY3856" s="146"/>
      <c r="AZ3856" s="1569"/>
    </row>
    <row r="3857" spans="1:52" ht="12.75" customHeight="1" x14ac:dyDescent="0.25">
      <c r="A3857" s="15"/>
      <c r="C3857" s="122"/>
      <c r="D3857" s="123"/>
      <c r="F3857" s="125"/>
      <c r="G3857" s="126"/>
      <c r="H3857" s="35"/>
      <c r="I3857" s="36"/>
      <c r="J3857" s="37"/>
      <c r="K3857" s="198" t="s">
        <v>74</v>
      </c>
      <c r="L3857" s="199">
        <v>0</v>
      </c>
      <c r="M3857" s="200">
        <v>0</v>
      </c>
      <c r="N3857" s="201">
        <v>0</v>
      </c>
      <c r="O3857" s="202">
        <v>0</v>
      </c>
      <c r="P3857" s="202">
        <v>0</v>
      </c>
      <c r="Q3857" s="202">
        <v>0</v>
      </c>
      <c r="R3857" s="202">
        <v>0</v>
      </c>
      <c r="S3857" s="202">
        <v>0</v>
      </c>
      <c r="T3857" s="203"/>
      <c r="U3857" s="135">
        <v>0</v>
      </c>
      <c r="V3857" s="135">
        <v>0</v>
      </c>
      <c r="W3857" s="202">
        <v>0</v>
      </c>
      <c r="X3857" s="202">
        <v>0</v>
      </c>
      <c r="Y3857" s="203"/>
      <c r="Z3857" s="135">
        <v>0</v>
      </c>
      <c r="AA3857" s="204">
        <v>0</v>
      </c>
      <c r="AB3857" s="202">
        <v>0</v>
      </c>
      <c r="AC3857" s="202">
        <v>0</v>
      </c>
      <c r="AD3857" s="202">
        <v>0</v>
      </c>
      <c r="AE3857" s="202">
        <v>0</v>
      </c>
      <c r="AF3857" s="202">
        <v>0</v>
      </c>
      <c r="AG3857" s="203"/>
      <c r="AH3857" s="135">
        <v>0</v>
      </c>
      <c r="AI3857" s="135">
        <v>0</v>
      </c>
      <c r="AJ3857" s="202">
        <v>0</v>
      </c>
      <c r="AK3857" s="202">
        <v>0</v>
      </c>
      <c r="AL3857" s="203"/>
      <c r="AM3857" s="205">
        <v>0</v>
      </c>
      <c r="AN3857" s="119">
        <v>0</v>
      </c>
      <c r="AO3857" s="120">
        <v>0</v>
      </c>
      <c r="AP3857" s="39">
        <v>0</v>
      </c>
      <c r="AQ3857" s="141">
        <v>0</v>
      </c>
      <c r="AR3857" s="141">
        <v>0</v>
      </c>
      <c r="AS3857" s="143">
        <v>0</v>
      </c>
      <c r="AT3857" s="144">
        <v>0</v>
      </c>
      <c r="AU3857" s="141">
        <v>0</v>
      </c>
      <c r="AV3857" s="141">
        <v>0</v>
      </c>
      <c r="AW3857" s="143">
        <v>0</v>
      </c>
      <c r="AY3857" s="146"/>
      <c r="AZ3857" s="1569"/>
    </row>
    <row r="3858" spans="1:52" ht="12.75" customHeight="1" x14ac:dyDescent="0.25">
      <c r="A3858" s="15"/>
      <c r="C3858" s="122"/>
      <c r="D3858" s="123"/>
      <c r="F3858" s="125"/>
      <c r="G3858" s="126"/>
      <c r="H3858" s="35"/>
      <c r="I3858" s="36"/>
      <c r="J3858" s="37"/>
      <c r="K3858" s="198" t="s">
        <v>75</v>
      </c>
      <c r="L3858" s="199">
        <v>0</v>
      </c>
      <c r="M3858" s="200">
        <v>0</v>
      </c>
      <c r="N3858" s="201">
        <v>0</v>
      </c>
      <c r="O3858" s="202">
        <v>0</v>
      </c>
      <c r="P3858" s="202">
        <v>0</v>
      </c>
      <c r="Q3858" s="202">
        <v>0</v>
      </c>
      <c r="R3858" s="202">
        <v>0</v>
      </c>
      <c r="S3858" s="202">
        <v>0</v>
      </c>
      <c r="T3858" s="203"/>
      <c r="U3858" s="135">
        <v>0</v>
      </c>
      <c r="V3858" s="135">
        <v>0</v>
      </c>
      <c r="W3858" s="202">
        <v>0</v>
      </c>
      <c r="X3858" s="202">
        <v>0</v>
      </c>
      <c r="Y3858" s="203"/>
      <c r="Z3858" s="135">
        <v>0</v>
      </c>
      <c r="AA3858" s="204">
        <v>0</v>
      </c>
      <c r="AB3858" s="202">
        <v>0</v>
      </c>
      <c r="AC3858" s="202">
        <v>0</v>
      </c>
      <c r="AD3858" s="202">
        <v>0</v>
      </c>
      <c r="AE3858" s="202">
        <v>0</v>
      </c>
      <c r="AF3858" s="202">
        <v>0</v>
      </c>
      <c r="AG3858" s="203"/>
      <c r="AH3858" s="135">
        <v>0</v>
      </c>
      <c r="AI3858" s="135">
        <v>0</v>
      </c>
      <c r="AJ3858" s="202">
        <v>0</v>
      </c>
      <c r="AK3858" s="202">
        <v>0</v>
      </c>
      <c r="AL3858" s="203"/>
      <c r="AM3858" s="205">
        <v>0</v>
      </c>
      <c r="AN3858" s="119">
        <v>0</v>
      </c>
      <c r="AO3858" s="120">
        <v>0</v>
      </c>
      <c r="AP3858" s="39">
        <v>0</v>
      </c>
      <c r="AQ3858" s="141">
        <v>0</v>
      </c>
      <c r="AR3858" s="141">
        <v>0</v>
      </c>
      <c r="AS3858" s="143">
        <v>0</v>
      </c>
      <c r="AT3858" s="144">
        <v>0</v>
      </c>
      <c r="AU3858" s="141">
        <v>0</v>
      </c>
      <c r="AV3858" s="141">
        <v>0</v>
      </c>
      <c r="AW3858" s="143">
        <v>0</v>
      </c>
      <c r="AY3858" s="146"/>
      <c r="AZ3858" s="1569"/>
    </row>
    <row r="3859" spans="1:52" ht="12.75" customHeight="1" x14ac:dyDescent="0.25">
      <c r="A3859" s="15"/>
      <c r="C3859" s="122"/>
      <c r="D3859" s="123"/>
      <c r="F3859" s="125"/>
      <c r="G3859" s="126"/>
      <c r="H3859" s="35"/>
      <c r="I3859" s="36"/>
      <c r="J3859" s="37"/>
      <c r="K3859" s="206" t="s">
        <v>76</v>
      </c>
      <c r="L3859" s="199">
        <v>0</v>
      </c>
      <c r="M3859" s="200">
        <v>0</v>
      </c>
      <c r="N3859" s="201">
        <v>0</v>
      </c>
      <c r="O3859" s="202">
        <v>0</v>
      </c>
      <c r="P3859" s="202">
        <v>0</v>
      </c>
      <c r="Q3859" s="202">
        <v>0</v>
      </c>
      <c r="R3859" s="202">
        <v>0</v>
      </c>
      <c r="S3859" s="202">
        <v>0</v>
      </c>
      <c r="T3859" s="203"/>
      <c r="U3859" s="135">
        <v>0</v>
      </c>
      <c r="V3859" s="135">
        <v>0</v>
      </c>
      <c r="W3859" s="202">
        <v>0</v>
      </c>
      <c r="X3859" s="202">
        <v>0</v>
      </c>
      <c r="Y3859" s="203"/>
      <c r="Z3859" s="135">
        <v>0</v>
      </c>
      <c r="AA3859" s="204">
        <v>0</v>
      </c>
      <c r="AB3859" s="202">
        <v>0</v>
      </c>
      <c r="AC3859" s="202">
        <v>0</v>
      </c>
      <c r="AD3859" s="202">
        <v>0</v>
      </c>
      <c r="AE3859" s="202">
        <v>0</v>
      </c>
      <c r="AF3859" s="202">
        <v>0</v>
      </c>
      <c r="AG3859" s="203"/>
      <c r="AH3859" s="135">
        <v>0</v>
      </c>
      <c r="AI3859" s="135">
        <v>0</v>
      </c>
      <c r="AJ3859" s="202">
        <v>0</v>
      </c>
      <c r="AK3859" s="202">
        <v>0</v>
      </c>
      <c r="AL3859" s="203"/>
      <c r="AM3859" s="205">
        <v>0</v>
      </c>
      <c r="AN3859" s="119">
        <v>0</v>
      </c>
      <c r="AO3859" s="120">
        <v>0</v>
      </c>
      <c r="AP3859" s="39">
        <v>0</v>
      </c>
      <c r="AQ3859" s="141">
        <v>0</v>
      </c>
      <c r="AR3859" s="141">
        <v>0</v>
      </c>
      <c r="AS3859" s="143">
        <v>0</v>
      </c>
      <c r="AT3859" s="144">
        <v>0</v>
      </c>
      <c r="AU3859" s="141">
        <v>0</v>
      </c>
      <c r="AV3859" s="141">
        <v>0</v>
      </c>
      <c r="AW3859" s="143">
        <v>0</v>
      </c>
      <c r="AY3859" s="146"/>
      <c r="AZ3859" s="1569"/>
    </row>
    <row r="3860" spans="1:52" ht="12.75" customHeight="1" x14ac:dyDescent="0.25">
      <c r="A3860" s="15"/>
      <c r="C3860" s="122"/>
      <c r="D3860" s="123"/>
      <c r="F3860" s="125"/>
      <c r="G3860" s="126"/>
      <c r="H3860" s="35"/>
      <c r="I3860" s="36"/>
      <c r="J3860" s="37"/>
      <c r="K3860" s="198"/>
      <c r="L3860" s="199"/>
      <c r="M3860" s="200"/>
      <c r="N3860" s="201"/>
      <c r="O3860" s="202"/>
      <c r="P3860" s="202"/>
      <c r="Q3860" s="202"/>
      <c r="R3860" s="202"/>
      <c r="S3860" s="202"/>
      <c r="T3860" s="224"/>
      <c r="U3860" s="138"/>
      <c r="V3860" s="138"/>
      <c r="W3860" s="139"/>
      <c r="X3860" s="139"/>
      <c r="Y3860" s="224"/>
      <c r="Z3860" s="210"/>
      <c r="AA3860" s="204"/>
      <c r="AB3860" s="202"/>
      <c r="AC3860" s="202"/>
      <c r="AD3860" s="202"/>
      <c r="AE3860" s="202"/>
      <c r="AF3860" s="202"/>
      <c r="AG3860" s="224"/>
      <c r="AH3860" s="138"/>
      <c r="AI3860" s="138"/>
      <c r="AJ3860" s="139"/>
      <c r="AK3860" s="139"/>
      <c r="AL3860" s="224"/>
      <c r="AM3860" s="140"/>
      <c r="AN3860" s="211"/>
      <c r="AO3860" s="212"/>
      <c r="AP3860" s="39"/>
      <c r="AQ3860" s="141"/>
      <c r="AR3860" s="141"/>
      <c r="AS3860" s="143"/>
      <c r="AU3860" s="141"/>
      <c r="AV3860" s="141"/>
      <c r="AW3860" s="143"/>
      <c r="AY3860" s="146"/>
      <c r="AZ3860" s="1569"/>
    </row>
    <row r="3861" spans="1:52" ht="12.75" customHeight="1" x14ac:dyDescent="0.25">
      <c r="A3861" s="15"/>
      <c r="C3861" s="122"/>
      <c r="D3861" s="123"/>
      <c r="F3861" s="125"/>
      <c r="G3861" s="126"/>
      <c r="H3861" s="35"/>
      <c r="I3861" s="36"/>
      <c r="J3861" s="37"/>
      <c r="K3861" s="198"/>
      <c r="L3861" s="199"/>
      <c r="M3861" s="200"/>
      <c r="N3861" s="201"/>
      <c r="O3861" s="202"/>
      <c r="P3861" s="202"/>
      <c r="Q3861" s="202"/>
      <c r="R3861" s="202"/>
      <c r="S3861" s="202"/>
      <c r="T3861" s="224"/>
      <c r="U3861" s="138"/>
      <c r="V3861" s="138"/>
      <c r="W3861" s="139"/>
      <c r="X3861" s="139"/>
      <c r="Y3861" s="224"/>
      <c r="Z3861" s="210"/>
      <c r="AA3861" s="204"/>
      <c r="AB3861" s="202"/>
      <c r="AC3861" s="202"/>
      <c r="AD3861" s="202"/>
      <c r="AE3861" s="202"/>
      <c r="AF3861" s="202"/>
      <c r="AG3861" s="224"/>
      <c r="AH3861" s="138"/>
      <c r="AI3861" s="138"/>
      <c r="AJ3861" s="139"/>
      <c r="AK3861" s="139"/>
      <c r="AL3861" s="224"/>
      <c r="AM3861" s="140"/>
      <c r="AN3861" s="211"/>
      <c r="AO3861" s="212"/>
      <c r="AP3861" s="39"/>
      <c r="AQ3861" s="141"/>
      <c r="AR3861" s="141"/>
      <c r="AS3861" s="143"/>
      <c r="AU3861" s="141"/>
      <c r="AV3861" s="141"/>
      <c r="AW3861" s="143"/>
      <c r="AY3861" s="146"/>
      <c r="AZ3861" s="1569"/>
    </row>
    <row r="3862" spans="1:52" ht="12.75" customHeight="1" x14ac:dyDescent="0.25">
      <c r="A3862" s="356"/>
      <c r="B3862" s="225"/>
      <c r="C3862" s="122"/>
      <c r="D3862" s="357"/>
      <c r="E3862" s="226"/>
      <c r="F3862" s="122"/>
      <c r="G3862" s="126"/>
      <c r="H3862" s="35"/>
      <c r="I3862" s="36"/>
      <c r="J3862" s="37"/>
      <c r="K3862" s="116" t="s">
        <v>4357</v>
      </c>
      <c r="L3862" s="199"/>
      <c r="M3862" s="200"/>
      <c r="N3862" s="201"/>
      <c r="O3862" s="202"/>
      <c r="P3862" s="202"/>
      <c r="Q3862" s="202"/>
      <c r="R3862" s="202"/>
      <c r="S3862" s="202"/>
      <c r="T3862" s="224"/>
      <c r="U3862" s="138"/>
      <c r="V3862" s="138"/>
      <c r="W3862" s="139"/>
      <c r="X3862" s="139"/>
      <c r="Y3862" s="224"/>
      <c r="Z3862" s="210"/>
      <c r="AA3862" s="204"/>
      <c r="AB3862" s="202"/>
      <c r="AC3862" s="202"/>
      <c r="AD3862" s="202"/>
      <c r="AE3862" s="202"/>
      <c r="AF3862" s="202"/>
      <c r="AG3862" s="224"/>
      <c r="AH3862" s="138"/>
      <c r="AI3862" s="138"/>
      <c r="AJ3862" s="139"/>
      <c r="AK3862" s="139"/>
      <c r="AL3862" s="224"/>
      <c r="AM3862" s="140"/>
      <c r="AN3862" s="211"/>
      <c r="AO3862" s="212"/>
      <c r="AP3862" s="39"/>
      <c r="AQ3862" s="141"/>
      <c r="AR3862" s="141"/>
      <c r="AS3862" s="143"/>
      <c r="AU3862" s="141"/>
      <c r="AV3862" s="141"/>
      <c r="AW3862" s="143"/>
      <c r="AY3862" s="146"/>
      <c r="AZ3862" s="1569"/>
    </row>
    <row r="3863" spans="1:52" x14ac:dyDescent="0.25">
      <c r="A3863" s="356"/>
      <c r="B3863" s="225"/>
      <c r="C3863" s="122"/>
      <c r="D3863" s="357"/>
      <c r="E3863" s="226"/>
      <c r="F3863" s="122"/>
      <c r="G3863" s="126"/>
      <c r="H3863" s="35"/>
      <c r="I3863" s="36"/>
      <c r="J3863" s="37"/>
      <c r="K3863" s="116" t="s">
        <v>236</v>
      </c>
      <c r="L3863" s="199"/>
      <c r="M3863" s="200"/>
      <c r="N3863" s="201"/>
      <c r="O3863" s="202"/>
      <c r="P3863" s="202"/>
      <c r="Q3863" s="202"/>
      <c r="R3863" s="202"/>
      <c r="S3863" s="202"/>
      <c r="T3863" s="224"/>
      <c r="U3863" s="138"/>
      <c r="V3863" s="138"/>
      <c r="W3863" s="139"/>
      <c r="X3863" s="139"/>
      <c r="Y3863" s="224"/>
      <c r="Z3863" s="210"/>
      <c r="AA3863" s="204"/>
      <c r="AB3863" s="202"/>
      <c r="AC3863" s="202"/>
      <c r="AD3863" s="202"/>
      <c r="AE3863" s="202"/>
      <c r="AF3863" s="202"/>
      <c r="AG3863" s="224"/>
      <c r="AH3863" s="138"/>
      <c r="AI3863" s="138"/>
      <c r="AJ3863" s="139"/>
      <c r="AK3863" s="139"/>
      <c r="AL3863" s="224"/>
      <c r="AM3863" s="140"/>
      <c r="AN3863" s="211"/>
      <c r="AO3863" s="212"/>
      <c r="AP3863" s="39"/>
      <c r="AQ3863" s="141"/>
      <c r="AR3863" s="141"/>
      <c r="AS3863" s="143"/>
      <c r="AU3863" s="141"/>
      <c r="AV3863" s="141"/>
      <c r="AW3863" s="143"/>
      <c r="AY3863" s="146"/>
      <c r="AZ3863" s="1569"/>
    </row>
    <row r="3864" spans="1:52" ht="12.75" customHeight="1" x14ac:dyDescent="0.25">
      <c r="A3864" s="356"/>
      <c r="B3864" s="225"/>
      <c r="C3864" s="122"/>
      <c r="D3864" s="357"/>
      <c r="E3864" s="226"/>
      <c r="F3864" s="122"/>
      <c r="G3864" s="126"/>
      <c r="H3864" s="35"/>
      <c r="I3864" s="36"/>
      <c r="J3864" s="37"/>
      <c r="K3864" s="243"/>
      <c r="L3864" s="241"/>
      <c r="M3864" s="242"/>
      <c r="N3864" s="201"/>
      <c r="O3864" s="202"/>
      <c r="P3864" s="202"/>
      <c r="Q3864" s="202"/>
      <c r="R3864" s="202"/>
      <c r="S3864" s="202"/>
      <c r="T3864" s="224"/>
      <c r="U3864" s="138"/>
      <c r="V3864" s="138"/>
      <c r="W3864" s="139"/>
      <c r="X3864" s="139"/>
      <c r="Y3864" s="224"/>
      <c r="Z3864" s="210"/>
      <c r="AA3864" s="204"/>
      <c r="AB3864" s="202"/>
      <c r="AC3864" s="202"/>
      <c r="AD3864" s="202"/>
      <c r="AE3864" s="202"/>
      <c r="AF3864" s="202"/>
      <c r="AG3864" s="224"/>
      <c r="AH3864" s="138"/>
      <c r="AI3864" s="138"/>
      <c r="AJ3864" s="139"/>
      <c r="AK3864" s="139"/>
      <c r="AL3864" s="224"/>
      <c r="AM3864" s="140"/>
      <c r="AN3864" s="211"/>
      <c r="AO3864" s="212"/>
      <c r="AP3864" s="39"/>
      <c r="AQ3864" s="141"/>
      <c r="AR3864" s="141"/>
      <c r="AS3864" s="143"/>
      <c r="AU3864" s="141"/>
      <c r="AV3864" s="141"/>
      <c r="AW3864" s="143"/>
      <c r="AY3864" s="146"/>
      <c r="AZ3864" s="1569"/>
    </row>
    <row r="3865" spans="1:52" ht="35.1" customHeight="1" x14ac:dyDescent="0.25">
      <c r="A3865" s="356" t="s">
        <v>4270</v>
      </c>
      <c r="B3865" s="225">
        <v>11</v>
      </c>
      <c r="C3865" s="122" t="s">
        <v>1196</v>
      </c>
      <c r="D3865" s="123">
        <v>1000</v>
      </c>
      <c r="E3865" s="226"/>
      <c r="F3865" s="122">
        <v>12</v>
      </c>
      <c r="G3865" s="126">
        <v>1</v>
      </c>
      <c r="H3865" s="35" t="str">
        <f t="shared" si="2904"/>
        <v>001</v>
      </c>
      <c r="I3865" s="36">
        <v>81211000</v>
      </c>
      <c r="J3865" s="37" t="s">
        <v>4358</v>
      </c>
      <c r="K3865" s="281" t="s">
        <v>4359</v>
      </c>
      <c r="L3865" s="232">
        <v>23352</v>
      </c>
      <c r="M3865" s="233">
        <v>23352</v>
      </c>
      <c r="N3865" s="130"/>
      <c r="O3865" s="131"/>
      <c r="P3865" s="131"/>
      <c r="Q3865" s="131"/>
      <c r="R3865" s="131"/>
      <c r="S3865" s="131"/>
      <c r="T3865" s="132" t="str">
        <f t="shared" ref="T3865:T3873" si="2959">IF(SUM(N3865:S3865)=U3865,"OK",SUM(N3865:S3865)-U3865)</f>
        <v>OK</v>
      </c>
      <c r="U3865" s="138"/>
      <c r="V3865" s="138"/>
      <c r="W3865" s="139"/>
      <c r="X3865" s="139"/>
      <c r="Y3865" s="132" t="str">
        <f t="shared" ref="Y3865:Y3873" si="2960">IF(SUM(W3865:X3865)=Z3865,"OK",SUM(W3865:X3865)-Z3865)</f>
        <v>OK</v>
      </c>
      <c r="Z3865" s="210"/>
      <c r="AA3865" s="204"/>
      <c r="AB3865" s="202"/>
      <c r="AC3865" s="202"/>
      <c r="AD3865" s="202"/>
      <c r="AE3865" s="202"/>
      <c r="AF3865" s="202"/>
      <c r="AG3865" s="132" t="str">
        <f t="shared" ref="AG3865:AG3873" si="2961">IF(SUM(AA3865:AF3865)=AH3865,"OK",SUM(AA3865:AF3865)-AH3865)</f>
        <v>OK</v>
      </c>
      <c r="AH3865" s="138"/>
      <c r="AI3865" s="138"/>
      <c r="AJ3865" s="139"/>
      <c r="AK3865" s="139"/>
      <c r="AL3865" s="132" t="str">
        <f t="shared" ref="AL3865:AL3873" si="2962">IF(SUM(AJ3865:AK3865)=AM3865,"OK",SUM(AJ3865:AK3865)-AM3865)</f>
        <v>OK</v>
      </c>
      <c r="AM3865" s="140"/>
      <c r="AN3865" s="119">
        <f t="shared" ref="AN3865:AN3873" si="2963">L3865+U3865+V3865+Z3865</f>
        <v>23352</v>
      </c>
      <c r="AO3865" s="120">
        <f t="shared" ref="AO3865:AO3873" si="2964">M3865+AH3865+AI3865+AM3865</f>
        <v>23352</v>
      </c>
      <c r="AP3865" s="39">
        <f t="shared" ref="AP3865:AP3873" si="2965">L3865</f>
        <v>23352</v>
      </c>
      <c r="AQ3865" s="141">
        <f t="shared" ref="AQ3865:AQ3873" si="2966">AN3865</f>
        <v>23352</v>
      </c>
      <c r="AR3865" s="142">
        <f t="shared" ref="AR3865:AR3873" si="2967">AQ3865-AP3865</f>
        <v>0</v>
      </c>
      <c r="AS3865" s="143">
        <f t="shared" ref="AS3865:AS3873" si="2968">AR3865/AP3865</f>
        <v>0</v>
      </c>
      <c r="AT3865" s="144">
        <f t="shared" ref="AT3865:AT3873" si="2969">M3865</f>
        <v>23352</v>
      </c>
      <c r="AU3865" s="141">
        <f t="shared" ref="AU3865:AU3873" si="2970">AO3865</f>
        <v>23352</v>
      </c>
      <c r="AV3865" s="142">
        <f t="shared" ref="AV3865:AV3873" si="2971">AU3865-AT3865</f>
        <v>0</v>
      </c>
      <c r="AW3865" s="143">
        <f t="shared" ref="AW3865:AW3873" si="2972">AV3865/AT3865</f>
        <v>0</v>
      </c>
      <c r="AY3865" s="146" t="str">
        <f t="shared" ref="AY3865:AY3875" si="2973">RIGHT(LEFT(I3865,3),2)&amp;"."&amp;RIGHT(LEFT(I3865,5),2)</f>
        <v>12.11</v>
      </c>
      <c r="AZ3865" s="1569" t="b">
        <f>COUNTIF('[1]Codes SEC'!$B$2:$B$250,Ministres!AY3865)&gt;0</f>
        <v>1</v>
      </c>
    </row>
    <row r="3866" spans="1:52" ht="57" customHeight="1" x14ac:dyDescent="0.25">
      <c r="A3866" s="356" t="s">
        <v>4270</v>
      </c>
      <c r="B3866" s="225">
        <v>11</v>
      </c>
      <c r="C3866" s="122" t="s">
        <v>1196</v>
      </c>
      <c r="D3866" s="123">
        <v>1000</v>
      </c>
      <c r="E3866" s="226"/>
      <c r="F3866" s="122">
        <v>12</v>
      </c>
      <c r="G3866" s="126">
        <v>1</v>
      </c>
      <c r="H3866" s="35" t="str">
        <f t="shared" si="2904"/>
        <v>001</v>
      </c>
      <c r="I3866" s="36">
        <v>81211000</v>
      </c>
      <c r="J3866" s="37" t="s">
        <v>4360</v>
      </c>
      <c r="K3866" s="281" t="s">
        <v>4361</v>
      </c>
      <c r="L3866" s="232">
        <v>15828</v>
      </c>
      <c r="M3866" s="233">
        <v>15828</v>
      </c>
      <c r="N3866" s="130"/>
      <c r="O3866" s="131"/>
      <c r="P3866" s="131"/>
      <c r="Q3866" s="131"/>
      <c r="R3866" s="131"/>
      <c r="S3866" s="131"/>
      <c r="T3866" s="132" t="str">
        <f t="shared" si="2959"/>
        <v>OK</v>
      </c>
      <c r="U3866" s="138"/>
      <c r="V3866" s="138"/>
      <c r="W3866" s="139"/>
      <c r="X3866" s="139"/>
      <c r="Y3866" s="132" t="str">
        <f t="shared" si="2960"/>
        <v>OK</v>
      </c>
      <c r="Z3866" s="210"/>
      <c r="AA3866" s="204"/>
      <c r="AB3866" s="202"/>
      <c r="AC3866" s="202"/>
      <c r="AD3866" s="202"/>
      <c r="AE3866" s="202"/>
      <c r="AF3866" s="202"/>
      <c r="AG3866" s="132" t="str">
        <f t="shared" si="2961"/>
        <v>OK</v>
      </c>
      <c r="AH3866" s="138"/>
      <c r="AI3866" s="138"/>
      <c r="AJ3866" s="139"/>
      <c r="AK3866" s="139"/>
      <c r="AL3866" s="132" t="str">
        <f t="shared" si="2962"/>
        <v>OK</v>
      </c>
      <c r="AM3866" s="140"/>
      <c r="AN3866" s="119">
        <f t="shared" si="2963"/>
        <v>15828</v>
      </c>
      <c r="AO3866" s="120">
        <f t="shared" si="2964"/>
        <v>15828</v>
      </c>
      <c r="AP3866" s="39">
        <f t="shared" si="2965"/>
        <v>15828</v>
      </c>
      <c r="AQ3866" s="141">
        <f t="shared" si="2966"/>
        <v>15828</v>
      </c>
      <c r="AR3866" s="142">
        <f t="shared" si="2967"/>
        <v>0</v>
      </c>
      <c r="AS3866" s="143">
        <f t="shared" si="2968"/>
        <v>0</v>
      </c>
      <c r="AT3866" s="144">
        <f t="shared" si="2969"/>
        <v>15828</v>
      </c>
      <c r="AU3866" s="141">
        <f t="shared" si="2970"/>
        <v>15828</v>
      </c>
      <c r="AV3866" s="142">
        <f t="shared" si="2971"/>
        <v>0</v>
      </c>
      <c r="AW3866" s="143">
        <f t="shared" si="2972"/>
        <v>0</v>
      </c>
      <c r="AY3866" s="146" t="str">
        <f t="shared" si="2973"/>
        <v>12.11</v>
      </c>
      <c r="AZ3866" s="1569" t="b">
        <f>COUNTIF('[1]Codes SEC'!$B$2:$B$250,Ministres!AY3866)&gt;0</f>
        <v>1</v>
      </c>
    </row>
    <row r="3867" spans="1:52" ht="35.1" customHeight="1" x14ac:dyDescent="0.25">
      <c r="A3867" s="356" t="s">
        <v>4270</v>
      </c>
      <c r="B3867" s="225">
        <v>11</v>
      </c>
      <c r="C3867" s="122" t="s">
        <v>1196</v>
      </c>
      <c r="D3867" s="123">
        <v>1000</v>
      </c>
      <c r="E3867" s="226"/>
      <c r="F3867" s="122">
        <v>12</v>
      </c>
      <c r="G3867" s="126">
        <v>1</v>
      </c>
      <c r="H3867" s="35" t="str">
        <f t="shared" si="2904"/>
        <v>001</v>
      </c>
      <c r="I3867" s="36" t="s">
        <v>99</v>
      </c>
      <c r="J3867" s="37" t="s">
        <v>4362</v>
      </c>
      <c r="K3867" s="281" t="s">
        <v>4363</v>
      </c>
      <c r="L3867" s="232">
        <v>21233</v>
      </c>
      <c r="M3867" s="233">
        <v>21233</v>
      </c>
      <c r="N3867" s="130"/>
      <c r="O3867" s="131"/>
      <c r="P3867" s="131"/>
      <c r="Q3867" s="131"/>
      <c r="R3867" s="131"/>
      <c r="S3867" s="131"/>
      <c r="T3867" s="132" t="str">
        <f t="shared" si="2959"/>
        <v>OK</v>
      </c>
      <c r="U3867" s="138"/>
      <c r="V3867" s="138"/>
      <c r="W3867" s="139"/>
      <c r="X3867" s="139"/>
      <c r="Y3867" s="132" t="str">
        <f t="shared" si="2960"/>
        <v>OK</v>
      </c>
      <c r="Z3867" s="210"/>
      <c r="AA3867" s="204"/>
      <c r="AB3867" s="202"/>
      <c r="AC3867" s="202"/>
      <c r="AD3867" s="202"/>
      <c r="AE3867" s="202"/>
      <c r="AF3867" s="202"/>
      <c r="AG3867" s="132" t="str">
        <f t="shared" si="2961"/>
        <v>OK</v>
      </c>
      <c r="AH3867" s="138"/>
      <c r="AI3867" s="138"/>
      <c r="AJ3867" s="139"/>
      <c r="AK3867" s="139"/>
      <c r="AL3867" s="132" t="str">
        <f t="shared" si="2962"/>
        <v>OK</v>
      </c>
      <c r="AM3867" s="140"/>
      <c r="AN3867" s="119">
        <f t="shared" si="2963"/>
        <v>21233</v>
      </c>
      <c r="AO3867" s="120">
        <f t="shared" si="2964"/>
        <v>21233</v>
      </c>
      <c r="AP3867" s="39">
        <f t="shared" si="2965"/>
        <v>21233</v>
      </c>
      <c r="AQ3867" s="141">
        <f t="shared" si="2966"/>
        <v>21233</v>
      </c>
      <c r="AR3867" s="142">
        <f t="shared" si="2967"/>
        <v>0</v>
      </c>
      <c r="AS3867" s="143">
        <f t="shared" si="2968"/>
        <v>0</v>
      </c>
      <c r="AT3867" s="144">
        <f t="shared" si="2969"/>
        <v>21233</v>
      </c>
      <c r="AU3867" s="141">
        <f t="shared" si="2970"/>
        <v>21233</v>
      </c>
      <c r="AV3867" s="142">
        <f t="shared" si="2971"/>
        <v>0</v>
      </c>
      <c r="AW3867" s="143">
        <f t="shared" si="2972"/>
        <v>0</v>
      </c>
      <c r="AY3867" s="146" t="str">
        <f t="shared" si="2973"/>
        <v>12.12</v>
      </c>
      <c r="AZ3867" s="1569" t="b">
        <f>COUNTIF('[1]Codes SEC'!$B$2:$B$250,Ministres!AY3867)&gt;0</f>
        <v>1</v>
      </c>
    </row>
    <row r="3868" spans="1:52" ht="35.1" customHeight="1" x14ac:dyDescent="0.25">
      <c r="A3868" s="15" t="s">
        <v>4270</v>
      </c>
      <c r="B3868" s="225">
        <v>11</v>
      </c>
      <c r="C3868" s="122" t="s">
        <v>1196</v>
      </c>
      <c r="D3868" s="123">
        <v>1000</v>
      </c>
      <c r="E3868" s="226"/>
      <c r="F3868" s="122">
        <v>12</v>
      </c>
      <c r="G3868" s="126">
        <v>1</v>
      </c>
      <c r="H3868" s="35" t="str">
        <f t="shared" si="2904"/>
        <v>001</v>
      </c>
      <c r="I3868" s="36">
        <v>81221000</v>
      </c>
      <c r="J3868" s="37" t="s">
        <v>4364</v>
      </c>
      <c r="K3868" s="281" t="s">
        <v>4365</v>
      </c>
      <c r="L3868" s="128">
        <v>0</v>
      </c>
      <c r="M3868" s="129">
        <v>0</v>
      </c>
      <c r="N3868" s="130"/>
      <c r="O3868" s="131"/>
      <c r="P3868" s="131"/>
      <c r="Q3868" s="131"/>
      <c r="R3868" s="131"/>
      <c r="S3868" s="131"/>
      <c r="T3868" s="132" t="str">
        <f>IF(SUM(N3868:S3868)=U3868,"OK",SUM(N3868:S3868)-U3868)</f>
        <v>OK</v>
      </c>
      <c r="U3868" s="138"/>
      <c r="V3868" s="138"/>
      <c r="W3868" s="139"/>
      <c r="X3868" s="139"/>
      <c r="Y3868" s="132" t="str">
        <f>IF(SUM(W3868:X3868)=Z3868,"OK",SUM(W3868:X3868)-Z3868)</f>
        <v>OK</v>
      </c>
      <c r="Z3868" s="210"/>
      <c r="AA3868" s="204"/>
      <c r="AB3868" s="202"/>
      <c r="AC3868" s="202"/>
      <c r="AD3868" s="202"/>
      <c r="AE3868" s="202"/>
      <c r="AF3868" s="202"/>
      <c r="AG3868" s="132" t="str">
        <f>IF(SUM(AA3868:AF3868)=AH3868,"OK",SUM(AA3868:AF3868)-AH3868)</f>
        <v>OK</v>
      </c>
      <c r="AH3868" s="138"/>
      <c r="AI3868" s="138"/>
      <c r="AJ3868" s="139"/>
      <c r="AK3868" s="139"/>
      <c r="AL3868" s="132" t="str">
        <f>IF(SUM(AJ3868:AK3868)=AM3868,"OK",SUM(AJ3868:AK3868)-AM3868)</f>
        <v>OK</v>
      </c>
      <c r="AM3868" s="140"/>
      <c r="AN3868" s="119">
        <f>L3868+U3868+V3868+Z3868</f>
        <v>0</v>
      </c>
      <c r="AO3868" s="120">
        <f>M3868+AH3868+AI3868+AM3868</f>
        <v>0</v>
      </c>
      <c r="AP3868" s="39">
        <f>L3868</f>
        <v>0</v>
      </c>
      <c r="AQ3868" s="141">
        <f>AN3868</f>
        <v>0</v>
      </c>
      <c r="AR3868" s="142">
        <f>AQ3868-AP3868</f>
        <v>0</v>
      </c>
      <c r="AS3868" s="143" t="e">
        <f>AR3868/AP3868</f>
        <v>#DIV/0!</v>
      </c>
      <c r="AT3868" s="144">
        <f>M3868</f>
        <v>0</v>
      </c>
      <c r="AU3868" s="141">
        <f>AO3868</f>
        <v>0</v>
      </c>
      <c r="AV3868" s="142">
        <f>AU3868-AT3868</f>
        <v>0</v>
      </c>
      <c r="AW3868" s="143" t="e">
        <f>AV3868/AT3868</f>
        <v>#DIV/0!</v>
      </c>
      <c r="AY3868" s="146" t="str">
        <f t="shared" si="2973"/>
        <v>12.21</v>
      </c>
      <c r="AZ3868" s="1569" t="b">
        <f>COUNTIF('[1]Codes SEC'!$B$2:$B$250,Ministres!AY3868)&gt;0</f>
        <v>1</v>
      </c>
    </row>
    <row r="3869" spans="1:52" ht="59.4" customHeight="1" x14ac:dyDescent="0.25">
      <c r="A3869" s="15" t="s">
        <v>4270</v>
      </c>
      <c r="B3869" s="225" t="s">
        <v>4366</v>
      </c>
      <c r="C3869" s="122" t="s">
        <v>1196</v>
      </c>
      <c r="D3869" s="123">
        <v>1000</v>
      </c>
      <c r="E3869" s="226"/>
      <c r="F3869" s="122">
        <v>12</v>
      </c>
      <c r="G3869" s="227">
        <v>1</v>
      </c>
      <c r="H3869" s="228" t="str">
        <f t="shared" si="2904"/>
        <v>001</v>
      </c>
      <c r="I3869" s="229">
        <v>81221000</v>
      </c>
      <c r="J3869" s="230" t="s">
        <v>4367</v>
      </c>
      <c r="K3869" s="231" t="s">
        <v>4368</v>
      </c>
      <c r="L3869" s="232">
        <v>0</v>
      </c>
      <c r="M3869" s="233">
        <v>0</v>
      </c>
      <c r="N3869" s="130"/>
      <c r="O3869" s="131"/>
      <c r="P3869" s="131"/>
      <c r="Q3869" s="131"/>
      <c r="R3869" s="131"/>
      <c r="S3869" s="131"/>
      <c r="T3869" s="132" t="str">
        <f>IF(SUM(N3869:S3869)=U3869,"OK",SUM(N3869:S3869)-U3869)</f>
        <v>OK</v>
      </c>
      <c r="U3869" s="138"/>
      <c r="V3869" s="138"/>
      <c r="W3869" s="139"/>
      <c r="X3869" s="139"/>
      <c r="Y3869" s="132" t="str">
        <f>IF(SUM(W3869:X3869)=Z3869,"OK",SUM(W3869:X3869)-Z3869)</f>
        <v>OK</v>
      </c>
      <c r="Z3869" s="210"/>
      <c r="AA3869" s="204"/>
      <c r="AB3869" s="202"/>
      <c r="AC3869" s="202"/>
      <c r="AD3869" s="202"/>
      <c r="AE3869" s="202"/>
      <c r="AF3869" s="202"/>
      <c r="AG3869" s="132" t="str">
        <f>IF(SUM(AA3869:AF3869)=AH3869,"OK",SUM(AA3869:AF3869)-AH3869)</f>
        <v>OK</v>
      </c>
      <c r="AH3869" s="138"/>
      <c r="AI3869" s="138"/>
      <c r="AJ3869" s="139"/>
      <c r="AK3869" s="139"/>
      <c r="AL3869" s="132" t="str">
        <f>IF(SUM(AJ3869:AK3869)=AM3869,"OK",SUM(AJ3869:AK3869)-AM3869)</f>
        <v>OK</v>
      </c>
      <c r="AM3869" s="140"/>
      <c r="AN3869" s="119">
        <f>L3869+U3869+V3869+Z3869</f>
        <v>0</v>
      </c>
      <c r="AO3869" s="120">
        <f>M3869+AH3869+AI3869+AM3869</f>
        <v>0</v>
      </c>
      <c r="AP3869" s="39">
        <f>L3869</f>
        <v>0</v>
      </c>
      <c r="AQ3869" s="141">
        <f>AN3869</f>
        <v>0</v>
      </c>
      <c r="AR3869" s="142">
        <f>AQ3869-AP3869</f>
        <v>0</v>
      </c>
      <c r="AS3869" s="143" t="e">
        <f>AR3869/AP3869</f>
        <v>#DIV/0!</v>
      </c>
      <c r="AT3869" s="144">
        <f>M3869</f>
        <v>0</v>
      </c>
      <c r="AU3869" s="141">
        <f>AO3869</f>
        <v>0</v>
      </c>
      <c r="AV3869" s="142">
        <f>AU3869-AT3869</f>
        <v>0</v>
      </c>
      <c r="AW3869" s="143" t="e">
        <f>AV3869/AT3869</f>
        <v>#DIV/0!</v>
      </c>
      <c r="AY3869" s="146" t="str">
        <f t="shared" si="2973"/>
        <v>12.21</v>
      </c>
      <c r="AZ3869" s="1569" t="b">
        <f>COUNTIF('[1]Codes SEC'!$B$2:$B$250,Ministres!AY3869)&gt;0</f>
        <v>1</v>
      </c>
    </row>
    <row r="3870" spans="1:52" ht="34.950000000000003" customHeight="1" x14ac:dyDescent="0.25">
      <c r="A3870" s="356" t="s">
        <v>4270</v>
      </c>
      <c r="B3870" s="225">
        <v>11</v>
      </c>
      <c r="C3870" s="122" t="s">
        <v>1196</v>
      </c>
      <c r="D3870" s="123">
        <v>1000</v>
      </c>
      <c r="E3870" s="226"/>
      <c r="F3870" s="122">
        <v>12</v>
      </c>
      <c r="G3870" s="126">
        <v>1</v>
      </c>
      <c r="H3870" s="35" t="str">
        <f t="shared" si="2904"/>
        <v>001</v>
      </c>
      <c r="I3870" s="36">
        <v>81221000</v>
      </c>
      <c r="J3870" s="37" t="s">
        <v>4369</v>
      </c>
      <c r="K3870" s="281" t="s">
        <v>4370</v>
      </c>
      <c r="L3870" s="232">
        <v>0</v>
      </c>
      <c r="M3870" s="233">
        <v>0</v>
      </c>
      <c r="N3870" s="130"/>
      <c r="O3870" s="131"/>
      <c r="P3870" s="131"/>
      <c r="Q3870" s="131"/>
      <c r="R3870" s="131"/>
      <c r="S3870" s="131"/>
      <c r="T3870" s="132" t="str">
        <f>IF(SUM(N3870:S3870)=U3870,"OK",SUM(N3870:S3870)-U3870)</f>
        <v>OK</v>
      </c>
      <c r="U3870" s="138"/>
      <c r="V3870" s="138"/>
      <c r="W3870" s="139"/>
      <c r="X3870" s="139"/>
      <c r="Y3870" s="132" t="str">
        <f>IF(SUM(W3870:X3870)=Z3870,"OK",SUM(W3870:X3870)-Z3870)</f>
        <v>OK</v>
      </c>
      <c r="Z3870" s="210"/>
      <c r="AA3870" s="204"/>
      <c r="AB3870" s="202"/>
      <c r="AC3870" s="202"/>
      <c r="AD3870" s="202"/>
      <c r="AE3870" s="202"/>
      <c r="AF3870" s="202"/>
      <c r="AG3870" s="132" t="str">
        <f>IF(SUM(AA3870:AF3870)=AH3870,"OK",SUM(AA3870:AF3870)-AH3870)</f>
        <v>OK</v>
      </c>
      <c r="AH3870" s="138"/>
      <c r="AI3870" s="138"/>
      <c r="AJ3870" s="139"/>
      <c r="AK3870" s="139"/>
      <c r="AL3870" s="132" t="str">
        <f>IF(SUM(AJ3870:AK3870)=AM3870,"OK",SUM(AJ3870:AK3870)-AM3870)</f>
        <v>OK</v>
      </c>
      <c r="AM3870" s="140"/>
      <c r="AN3870" s="119">
        <f>L3870+U3870+V3870+Z3870</f>
        <v>0</v>
      </c>
      <c r="AO3870" s="120">
        <f>M3870+AH3870+AI3870+AM3870</f>
        <v>0</v>
      </c>
      <c r="AP3870" s="39">
        <f>L3870</f>
        <v>0</v>
      </c>
      <c r="AQ3870" s="141">
        <f>AN3870</f>
        <v>0</v>
      </c>
      <c r="AR3870" s="142">
        <f>AQ3870-AP3870</f>
        <v>0</v>
      </c>
      <c r="AS3870" s="143" t="e">
        <f>AR3870/AP3870</f>
        <v>#DIV/0!</v>
      </c>
      <c r="AT3870" s="144">
        <f>M3870</f>
        <v>0</v>
      </c>
      <c r="AU3870" s="141">
        <f>AO3870</f>
        <v>0</v>
      </c>
      <c r="AV3870" s="142">
        <f>AU3870-AT3870</f>
        <v>0</v>
      </c>
      <c r="AW3870" s="143" t="e">
        <f>AV3870/AT3870</f>
        <v>#DIV/0!</v>
      </c>
      <c r="AY3870" s="146" t="str">
        <f t="shared" si="2973"/>
        <v>12.21</v>
      </c>
      <c r="AZ3870" s="1569" t="b">
        <f>COUNTIF('[1]Codes SEC'!$B$2:$B$250,Ministres!AY3870)&gt;0</f>
        <v>1</v>
      </c>
    </row>
    <row r="3871" spans="1:52" ht="34.950000000000003" customHeight="1" x14ac:dyDescent="0.25">
      <c r="A3871" s="356" t="s">
        <v>4270</v>
      </c>
      <c r="B3871" s="225">
        <v>11</v>
      </c>
      <c r="C3871" s="122" t="s">
        <v>1196</v>
      </c>
      <c r="D3871" s="123">
        <v>1000</v>
      </c>
      <c r="E3871" s="226"/>
      <c r="F3871" s="122">
        <v>12</v>
      </c>
      <c r="G3871" s="126">
        <v>1</v>
      </c>
      <c r="H3871" s="35" t="str">
        <f t="shared" si="2904"/>
        <v>001</v>
      </c>
      <c r="I3871" s="229">
        <v>81222000</v>
      </c>
      <c r="J3871" s="230" t="s">
        <v>4371</v>
      </c>
      <c r="K3871" s="231" t="s">
        <v>4372</v>
      </c>
      <c r="L3871" s="232">
        <v>1379</v>
      </c>
      <c r="M3871" s="233">
        <v>1379</v>
      </c>
      <c r="N3871" s="130"/>
      <c r="O3871" s="131"/>
      <c r="P3871" s="131"/>
      <c r="Q3871" s="131"/>
      <c r="R3871" s="131"/>
      <c r="S3871" s="131"/>
      <c r="T3871" s="132" t="str">
        <f>IF(SUM(N3871:S3871)=U3871,"OK",SUM(N3871:S3871)-U3871)</f>
        <v>OK</v>
      </c>
      <c r="U3871" s="138"/>
      <c r="V3871" s="138"/>
      <c r="W3871" s="139"/>
      <c r="X3871" s="139"/>
      <c r="Y3871" s="132" t="str">
        <f>IF(SUM(W3871:X3871)=Z3871,"OK",SUM(W3871:X3871)-Z3871)</f>
        <v>OK</v>
      </c>
      <c r="Z3871" s="210"/>
      <c r="AA3871" s="204"/>
      <c r="AB3871" s="202"/>
      <c r="AC3871" s="202"/>
      <c r="AD3871" s="202"/>
      <c r="AE3871" s="202"/>
      <c r="AF3871" s="202"/>
      <c r="AG3871" s="132" t="str">
        <f>IF(SUM(AA3871:AF3871)=AH3871,"OK",SUM(AA3871:AF3871)-AH3871)</f>
        <v>OK</v>
      </c>
      <c r="AH3871" s="138"/>
      <c r="AI3871" s="138"/>
      <c r="AJ3871" s="139"/>
      <c r="AK3871" s="139"/>
      <c r="AL3871" s="132" t="str">
        <f>IF(SUM(AJ3871:AK3871)=AM3871,"OK",SUM(AJ3871:AK3871)-AM3871)</f>
        <v>OK</v>
      </c>
      <c r="AM3871" s="140"/>
      <c r="AN3871" s="119">
        <f>L3871+U3871+V3871+Z3871</f>
        <v>1379</v>
      </c>
      <c r="AO3871" s="120">
        <f>M3871+AH3871+AI3871+AM3871</f>
        <v>1379</v>
      </c>
      <c r="AP3871" s="39">
        <f>L3871</f>
        <v>1379</v>
      </c>
      <c r="AQ3871" s="141">
        <f>AN3871</f>
        <v>1379</v>
      </c>
      <c r="AR3871" s="142">
        <f>AQ3871-AP3871</f>
        <v>0</v>
      </c>
      <c r="AS3871" s="143">
        <f>AR3871/AP3871</f>
        <v>0</v>
      </c>
      <c r="AT3871" s="144">
        <f>M3871</f>
        <v>1379</v>
      </c>
      <c r="AU3871" s="141">
        <f>AO3871</f>
        <v>1379</v>
      </c>
      <c r="AV3871" s="142">
        <f>AU3871-AT3871</f>
        <v>0</v>
      </c>
      <c r="AW3871" s="143">
        <f>AV3871/AT3871</f>
        <v>0</v>
      </c>
      <c r="AY3871" s="146" t="str">
        <f t="shared" si="2973"/>
        <v>12.22</v>
      </c>
      <c r="AZ3871" s="1569" t="b">
        <f>COUNTIF('[1]Codes SEC'!$B$2:$B$250,Ministres!AY3871)&gt;0</f>
        <v>1</v>
      </c>
    </row>
    <row r="3872" spans="1:52" ht="35.1" customHeight="1" x14ac:dyDescent="0.25">
      <c r="A3872" s="356" t="s">
        <v>4270</v>
      </c>
      <c r="B3872" s="225">
        <v>11</v>
      </c>
      <c r="C3872" s="122" t="s">
        <v>1196</v>
      </c>
      <c r="D3872" s="123">
        <v>1000</v>
      </c>
      <c r="E3872" s="226"/>
      <c r="F3872" s="122">
        <v>12</v>
      </c>
      <c r="G3872" s="126">
        <v>1</v>
      </c>
      <c r="H3872" s="35" t="str">
        <f t="shared" si="2904"/>
        <v>001</v>
      </c>
      <c r="I3872" s="36">
        <v>81250000</v>
      </c>
      <c r="J3872" s="37" t="s">
        <v>4373</v>
      </c>
      <c r="K3872" s="281" t="s">
        <v>4374</v>
      </c>
      <c r="L3872" s="232">
        <v>300</v>
      </c>
      <c r="M3872" s="233">
        <v>300</v>
      </c>
      <c r="N3872" s="130"/>
      <c r="O3872" s="131"/>
      <c r="P3872" s="131"/>
      <c r="Q3872" s="131"/>
      <c r="R3872" s="131"/>
      <c r="S3872" s="131"/>
      <c r="T3872" s="132" t="str">
        <f t="shared" si="2959"/>
        <v>OK</v>
      </c>
      <c r="U3872" s="138"/>
      <c r="V3872" s="138"/>
      <c r="W3872" s="139"/>
      <c r="X3872" s="139"/>
      <c r="Y3872" s="132" t="str">
        <f t="shared" si="2960"/>
        <v>OK</v>
      </c>
      <c r="Z3872" s="210"/>
      <c r="AA3872" s="204"/>
      <c r="AB3872" s="202"/>
      <c r="AC3872" s="202"/>
      <c r="AD3872" s="202"/>
      <c r="AE3872" s="202"/>
      <c r="AF3872" s="202"/>
      <c r="AG3872" s="132" t="str">
        <f t="shared" si="2961"/>
        <v>OK</v>
      </c>
      <c r="AH3872" s="138"/>
      <c r="AI3872" s="138"/>
      <c r="AJ3872" s="139"/>
      <c r="AK3872" s="139"/>
      <c r="AL3872" s="132" t="str">
        <f t="shared" si="2962"/>
        <v>OK</v>
      </c>
      <c r="AM3872" s="140"/>
      <c r="AN3872" s="119">
        <f t="shared" si="2963"/>
        <v>300</v>
      </c>
      <c r="AO3872" s="120">
        <f t="shared" si="2964"/>
        <v>300</v>
      </c>
      <c r="AP3872" s="39">
        <f t="shared" si="2965"/>
        <v>300</v>
      </c>
      <c r="AQ3872" s="141">
        <f t="shared" si="2966"/>
        <v>300</v>
      </c>
      <c r="AR3872" s="142">
        <f t="shared" si="2967"/>
        <v>0</v>
      </c>
      <c r="AS3872" s="143">
        <f t="shared" si="2968"/>
        <v>0</v>
      </c>
      <c r="AT3872" s="144">
        <f t="shared" si="2969"/>
        <v>300</v>
      </c>
      <c r="AU3872" s="141">
        <f t="shared" si="2970"/>
        <v>300</v>
      </c>
      <c r="AV3872" s="142">
        <f t="shared" si="2971"/>
        <v>0</v>
      </c>
      <c r="AW3872" s="143">
        <f t="shared" si="2972"/>
        <v>0</v>
      </c>
      <c r="AY3872" s="146" t="str">
        <f t="shared" si="2973"/>
        <v>12.50</v>
      </c>
      <c r="AZ3872" s="1569" t="b">
        <f>COUNTIF('[1]Codes SEC'!$B$2:$B$250,Ministres!AY3872)&gt;0</f>
        <v>1</v>
      </c>
    </row>
    <row r="3873" spans="1:52" ht="35.1" customHeight="1" x14ac:dyDescent="0.25">
      <c r="A3873" s="356" t="s">
        <v>4270</v>
      </c>
      <c r="B3873" s="225">
        <v>11</v>
      </c>
      <c r="C3873" s="122" t="s">
        <v>1196</v>
      </c>
      <c r="D3873" s="123">
        <v>1000</v>
      </c>
      <c r="E3873" s="226"/>
      <c r="F3873" s="122">
        <v>12</v>
      </c>
      <c r="G3873" s="126">
        <v>1</v>
      </c>
      <c r="H3873" s="35" t="str">
        <f t="shared" si="2904"/>
        <v>001</v>
      </c>
      <c r="I3873" s="36">
        <v>81250000</v>
      </c>
      <c r="J3873" s="37" t="s">
        <v>4375</v>
      </c>
      <c r="K3873" s="281" t="s">
        <v>4376</v>
      </c>
      <c r="L3873" s="232">
        <v>200</v>
      </c>
      <c r="M3873" s="233">
        <v>200</v>
      </c>
      <c r="N3873" s="130"/>
      <c r="O3873" s="131"/>
      <c r="P3873" s="131"/>
      <c r="Q3873" s="131"/>
      <c r="R3873" s="131"/>
      <c r="S3873" s="131"/>
      <c r="T3873" s="132" t="str">
        <f t="shared" si="2959"/>
        <v>OK</v>
      </c>
      <c r="U3873" s="138"/>
      <c r="V3873" s="138"/>
      <c r="W3873" s="139"/>
      <c r="X3873" s="139"/>
      <c r="Y3873" s="132" t="str">
        <f t="shared" si="2960"/>
        <v>OK</v>
      </c>
      <c r="Z3873" s="210"/>
      <c r="AA3873" s="204"/>
      <c r="AB3873" s="202"/>
      <c r="AC3873" s="202"/>
      <c r="AD3873" s="202"/>
      <c r="AE3873" s="202"/>
      <c r="AF3873" s="202"/>
      <c r="AG3873" s="132" t="str">
        <f t="shared" si="2961"/>
        <v>OK</v>
      </c>
      <c r="AH3873" s="138"/>
      <c r="AI3873" s="138"/>
      <c r="AJ3873" s="139"/>
      <c r="AK3873" s="139"/>
      <c r="AL3873" s="132" t="str">
        <f t="shared" si="2962"/>
        <v>OK</v>
      </c>
      <c r="AM3873" s="140"/>
      <c r="AN3873" s="119">
        <f t="shared" si="2963"/>
        <v>200</v>
      </c>
      <c r="AO3873" s="120">
        <f t="shared" si="2964"/>
        <v>200</v>
      </c>
      <c r="AP3873" s="39">
        <f t="shared" si="2965"/>
        <v>200</v>
      </c>
      <c r="AQ3873" s="141">
        <f t="shared" si="2966"/>
        <v>200</v>
      </c>
      <c r="AR3873" s="142">
        <f t="shared" si="2967"/>
        <v>0</v>
      </c>
      <c r="AS3873" s="143">
        <f t="shared" si="2968"/>
        <v>0</v>
      </c>
      <c r="AT3873" s="144">
        <f t="shared" si="2969"/>
        <v>200</v>
      </c>
      <c r="AU3873" s="141">
        <f t="shared" si="2970"/>
        <v>200</v>
      </c>
      <c r="AV3873" s="142">
        <f t="shared" si="2971"/>
        <v>0</v>
      </c>
      <c r="AW3873" s="143">
        <f t="shared" si="2972"/>
        <v>0</v>
      </c>
      <c r="AY3873" s="146" t="str">
        <f t="shared" si="2973"/>
        <v>12.50</v>
      </c>
      <c r="AZ3873" s="1569" t="b">
        <f>COUNTIF('[1]Codes SEC'!$B$2:$B$250,Ministres!AY3873)&gt;0</f>
        <v>1</v>
      </c>
    </row>
    <row r="3874" spans="1:52" ht="35.1" customHeight="1" x14ac:dyDescent="0.25">
      <c r="A3874" s="15" t="s">
        <v>4270</v>
      </c>
      <c r="B3874" s="225" t="s">
        <v>4366</v>
      </c>
      <c r="C3874" s="122" t="s">
        <v>1196</v>
      </c>
      <c r="D3874" s="123">
        <v>1000</v>
      </c>
      <c r="E3874" s="226"/>
      <c r="F3874" s="122">
        <v>12</v>
      </c>
      <c r="G3874" s="227"/>
      <c r="H3874" s="228" t="str">
        <f t="shared" si="2904"/>
        <v>001</v>
      </c>
      <c r="I3874" s="229">
        <v>82110000</v>
      </c>
      <c r="J3874" s="230" t="s">
        <v>4377</v>
      </c>
      <c r="K3874" s="231" t="s">
        <v>4378</v>
      </c>
      <c r="L3874" s="232">
        <v>0</v>
      </c>
      <c r="M3874" s="233">
        <v>0</v>
      </c>
      <c r="N3874" s="130"/>
      <c r="O3874" s="131"/>
      <c r="P3874" s="131"/>
      <c r="Q3874" s="131"/>
      <c r="R3874" s="131"/>
      <c r="S3874" s="131"/>
      <c r="T3874" s="132" t="str">
        <f>IF(SUM(N3874:S3874)=U3874,"OK",SUM(N3874:S3874)-U3874)</f>
        <v>OK</v>
      </c>
      <c r="U3874" s="138"/>
      <c r="V3874" s="138"/>
      <c r="W3874" s="139"/>
      <c r="X3874" s="139"/>
      <c r="Y3874" s="132" t="str">
        <f>IF(SUM(W3874:X3874)=Z3874,"OK",SUM(W3874:X3874)-Z3874)</f>
        <v>OK</v>
      </c>
      <c r="Z3874" s="210"/>
      <c r="AA3874" s="204"/>
      <c r="AB3874" s="202"/>
      <c r="AC3874" s="202"/>
      <c r="AD3874" s="202"/>
      <c r="AE3874" s="202"/>
      <c r="AF3874" s="202"/>
      <c r="AG3874" s="132" t="str">
        <f>IF(SUM(AA3874:AF3874)=AH3874,"OK",SUM(AA3874:AF3874)-AH3874)</f>
        <v>OK</v>
      </c>
      <c r="AH3874" s="138"/>
      <c r="AI3874" s="138"/>
      <c r="AJ3874" s="139"/>
      <c r="AK3874" s="139"/>
      <c r="AL3874" s="132" t="str">
        <f>IF(SUM(AJ3874:AK3874)=AM3874,"OK",SUM(AJ3874:AK3874)-AM3874)</f>
        <v>OK</v>
      </c>
      <c r="AM3874" s="140"/>
      <c r="AN3874" s="119">
        <f>L3874+U3874+V3874+Z3874</f>
        <v>0</v>
      </c>
      <c r="AO3874" s="120">
        <f>M3874+AH3874+AI3874+AM3874</f>
        <v>0</v>
      </c>
      <c r="AP3874" s="39">
        <f>L3874</f>
        <v>0</v>
      </c>
      <c r="AQ3874" s="141">
        <f>AN3874</f>
        <v>0</v>
      </c>
      <c r="AR3874" s="142">
        <f>AQ3874-AP3874</f>
        <v>0</v>
      </c>
      <c r="AS3874" s="143" t="e">
        <f>AR3874/AP3874</f>
        <v>#DIV/0!</v>
      </c>
      <c r="AT3874" s="144">
        <f>M3874</f>
        <v>0</v>
      </c>
      <c r="AU3874" s="141">
        <f>AO3874</f>
        <v>0</v>
      </c>
      <c r="AV3874" s="142">
        <f>AU3874-AT3874</f>
        <v>0</v>
      </c>
      <c r="AW3874" s="143" t="e">
        <f>AV3874/AT3874</f>
        <v>#DIV/0!</v>
      </c>
      <c r="AY3874" s="146" t="str">
        <f t="shared" si="2973"/>
        <v>21.10</v>
      </c>
      <c r="AZ3874" s="1569" t="b">
        <f>COUNTIF('[1]Codes SEC'!$B$2:$B$250,Ministres!AY3874)&gt;0</f>
        <v>1</v>
      </c>
    </row>
    <row r="3875" spans="1:52" ht="35.1" customHeight="1" x14ac:dyDescent="0.25">
      <c r="A3875" s="15" t="s">
        <v>4270</v>
      </c>
      <c r="B3875" s="225" t="s">
        <v>4366</v>
      </c>
      <c r="C3875" s="122" t="s">
        <v>1196</v>
      </c>
      <c r="D3875" s="123">
        <v>1000</v>
      </c>
      <c r="E3875" s="226"/>
      <c r="F3875" s="122">
        <v>12</v>
      </c>
      <c r="G3875" s="227"/>
      <c r="H3875" s="228" t="str">
        <f t="shared" si="2904"/>
        <v>001</v>
      </c>
      <c r="I3875" s="229">
        <v>83200000</v>
      </c>
      <c r="J3875" s="230" t="s">
        <v>4379</v>
      </c>
      <c r="K3875" s="231" t="s">
        <v>4380</v>
      </c>
      <c r="L3875" s="232">
        <v>0</v>
      </c>
      <c r="M3875" s="233">
        <v>0</v>
      </c>
      <c r="N3875" s="130"/>
      <c r="O3875" s="131"/>
      <c r="P3875" s="131"/>
      <c r="Q3875" s="131"/>
      <c r="R3875" s="131"/>
      <c r="S3875" s="131"/>
      <c r="T3875" s="132" t="str">
        <f t="shared" ref="T3875" si="2974">IF(SUM(N3875:S3875)=U3875,"OK",SUM(N3875:S3875)-U3875)</f>
        <v>OK</v>
      </c>
      <c r="U3875" s="138"/>
      <c r="V3875" s="138"/>
      <c r="W3875" s="139"/>
      <c r="X3875" s="139"/>
      <c r="Y3875" s="132" t="str">
        <f t="shared" ref="Y3875" si="2975">IF(SUM(W3875:X3875)=Z3875,"OK",SUM(W3875:X3875)-Z3875)</f>
        <v>OK</v>
      </c>
      <c r="Z3875" s="210"/>
      <c r="AA3875" s="204"/>
      <c r="AB3875" s="202"/>
      <c r="AC3875" s="202"/>
      <c r="AD3875" s="202"/>
      <c r="AE3875" s="202"/>
      <c r="AF3875" s="202"/>
      <c r="AG3875" s="132" t="str">
        <f t="shared" ref="AG3875" si="2976">IF(SUM(AA3875:AF3875)=AH3875,"OK",SUM(AA3875:AF3875)-AH3875)</f>
        <v>OK</v>
      </c>
      <c r="AH3875" s="138"/>
      <c r="AI3875" s="138"/>
      <c r="AJ3875" s="139"/>
      <c r="AK3875" s="139"/>
      <c r="AL3875" s="132" t="str">
        <f t="shared" ref="AL3875" si="2977">IF(SUM(AJ3875:AK3875)=AM3875,"OK",SUM(AJ3875:AK3875)-AM3875)</f>
        <v>OK</v>
      </c>
      <c r="AM3875" s="140"/>
      <c r="AN3875" s="119">
        <f t="shared" ref="AN3875" si="2978">L3875+U3875+V3875+Z3875</f>
        <v>0</v>
      </c>
      <c r="AO3875" s="120">
        <f t="shared" ref="AO3875" si="2979">M3875+AH3875+AI3875+AM3875</f>
        <v>0</v>
      </c>
      <c r="AP3875" s="39">
        <f t="shared" ref="AP3875" si="2980">L3875</f>
        <v>0</v>
      </c>
      <c r="AQ3875" s="141">
        <f t="shared" ref="AQ3875" si="2981">AN3875</f>
        <v>0</v>
      </c>
      <c r="AR3875" s="142">
        <f t="shared" ref="AR3875" si="2982">AQ3875-AP3875</f>
        <v>0</v>
      </c>
      <c r="AS3875" s="143" t="e">
        <f t="shared" ref="AS3875" si="2983">AR3875/AP3875</f>
        <v>#DIV/0!</v>
      </c>
      <c r="AT3875" s="144">
        <f t="shared" ref="AT3875" si="2984">M3875</f>
        <v>0</v>
      </c>
      <c r="AU3875" s="141">
        <f t="shared" ref="AU3875" si="2985">AO3875</f>
        <v>0</v>
      </c>
      <c r="AV3875" s="142">
        <f t="shared" ref="AV3875" si="2986">AU3875-AT3875</f>
        <v>0</v>
      </c>
      <c r="AW3875" s="143" t="e">
        <f t="shared" ref="AW3875" si="2987">AV3875/AT3875</f>
        <v>#DIV/0!</v>
      </c>
      <c r="AY3875" s="146" t="str">
        <f t="shared" si="2973"/>
        <v>32.00</v>
      </c>
      <c r="AZ3875" s="1569" t="b">
        <f>COUNTIF('[1]Codes SEC'!$B$2:$B$250,Ministres!AY3875)&gt;0</f>
        <v>1</v>
      </c>
    </row>
    <row r="3876" spans="1:52" ht="12.75" customHeight="1" x14ac:dyDescent="0.25">
      <c r="A3876" s="148"/>
      <c r="B3876" s="1570"/>
      <c r="C3876" s="150"/>
      <c r="D3876" s="151"/>
      <c r="E3876" s="1571"/>
      <c r="F3876" s="153"/>
      <c r="G3876" s="154"/>
      <c r="H3876" s="155"/>
      <c r="I3876" s="156"/>
      <c r="J3876" s="157"/>
      <c r="K3876" s="158" t="s">
        <v>70</v>
      </c>
      <c r="L3876" s="236">
        <f>L3865+L3866+L3867+L3872+L3873+L3868+L3869+L3870+L3871+L3874+L3875</f>
        <v>62292</v>
      </c>
      <c r="M3876" s="1583">
        <f t="shared" ref="M3876:AW3876" si="2988">M3865+M3866+M3867+M3872+M3873+M3868+M3869+M3870+M3871+M3874+M3875</f>
        <v>62292</v>
      </c>
      <c r="N3876" s="1573">
        <f t="shared" si="2988"/>
        <v>0</v>
      </c>
      <c r="O3876" s="1574">
        <f t="shared" si="2988"/>
        <v>0</v>
      </c>
      <c r="P3876" s="1574">
        <f t="shared" si="2988"/>
        <v>0</v>
      </c>
      <c r="Q3876" s="1574">
        <f t="shared" si="2988"/>
        <v>0</v>
      </c>
      <c r="R3876" s="1574">
        <f t="shared" si="2988"/>
        <v>0</v>
      </c>
      <c r="S3876" s="1574">
        <f t="shared" si="2988"/>
        <v>0</v>
      </c>
      <c r="T3876" s="1575"/>
      <c r="U3876" s="1576">
        <f t="shared" si="2988"/>
        <v>0</v>
      </c>
      <c r="V3876" s="1576">
        <f t="shared" si="2988"/>
        <v>0</v>
      </c>
      <c r="W3876" s="1574">
        <f t="shared" si="2988"/>
        <v>0</v>
      </c>
      <c r="X3876" s="1574">
        <f t="shared" si="2988"/>
        <v>0</v>
      </c>
      <c r="Y3876" s="1575"/>
      <c r="Z3876" s="1576">
        <f t="shared" si="2988"/>
        <v>0</v>
      </c>
      <c r="AA3876" s="165">
        <f t="shared" si="2988"/>
        <v>0</v>
      </c>
      <c r="AB3876" s="1574">
        <f t="shared" si="2988"/>
        <v>0</v>
      </c>
      <c r="AC3876" s="1574">
        <f t="shared" si="2988"/>
        <v>0</v>
      </c>
      <c r="AD3876" s="1574">
        <f t="shared" si="2988"/>
        <v>0</v>
      </c>
      <c r="AE3876" s="1574">
        <f t="shared" si="2988"/>
        <v>0</v>
      </c>
      <c r="AF3876" s="1574">
        <f t="shared" si="2988"/>
        <v>0</v>
      </c>
      <c r="AG3876" s="1575"/>
      <c r="AH3876" s="1576">
        <f t="shared" si="2988"/>
        <v>0</v>
      </c>
      <c r="AI3876" s="1576">
        <f t="shared" si="2988"/>
        <v>0</v>
      </c>
      <c r="AJ3876" s="1574">
        <f t="shared" si="2988"/>
        <v>0</v>
      </c>
      <c r="AK3876" s="1574">
        <f t="shared" si="2988"/>
        <v>0</v>
      </c>
      <c r="AL3876" s="1575"/>
      <c r="AM3876" s="1577">
        <f t="shared" si="2988"/>
        <v>0</v>
      </c>
      <c r="AN3876" s="167">
        <f t="shared" si="2988"/>
        <v>62292</v>
      </c>
      <c r="AO3876" s="1578">
        <f t="shared" si="2988"/>
        <v>62292</v>
      </c>
      <c r="AP3876" s="169">
        <f t="shared" si="2988"/>
        <v>62292</v>
      </c>
      <c r="AQ3876" s="1579">
        <f t="shared" si="2988"/>
        <v>62292</v>
      </c>
      <c r="AR3876" s="1580">
        <f t="shared" si="2988"/>
        <v>0</v>
      </c>
      <c r="AS3876" s="1581" t="e">
        <f t="shared" si="2988"/>
        <v>#DIV/0!</v>
      </c>
      <c r="AT3876" s="1582">
        <f t="shared" si="2988"/>
        <v>62292</v>
      </c>
      <c r="AU3876" s="1579">
        <f t="shared" si="2988"/>
        <v>62292</v>
      </c>
      <c r="AV3876" s="1580">
        <f t="shared" si="2988"/>
        <v>0</v>
      </c>
      <c r="AW3876" s="1581" t="e">
        <f t="shared" si="2988"/>
        <v>#DIV/0!</v>
      </c>
      <c r="AX3876" s="12"/>
      <c r="AY3876" s="146"/>
      <c r="AZ3876" s="1569"/>
    </row>
    <row r="3877" spans="1:52" ht="12.75" customHeight="1" x14ac:dyDescent="0.25">
      <c r="A3877" s="15"/>
      <c r="C3877" s="122"/>
      <c r="D3877" s="123"/>
      <c r="F3877" s="125"/>
      <c r="G3877" s="126"/>
      <c r="H3877" s="35"/>
      <c r="I3877" s="36"/>
      <c r="J3877" s="37"/>
      <c r="K3877" s="365"/>
      <c r="L3877" s="241"/>
      <c r="M3877" s="242"/>
      <c r="N3877" s="258"/>
      <c r="O3877" s="259"/>
      <c r="P3877" s="259"/>
      <c r="Q3877" s="259"/>
      <c r="R3877" s="259"/>
      <c r="S3877" s="259"/>
      <c r="T3877" s="260"/>
      <c r="U3877" s="261"/>
      <c r="V3877" s="261"/>
      <c r="W3877" s="262"/>
      <c r="X3877" s="262"/>
      <c r="Y3877" s="260"/>
      <c r="Z3877" s="263"/>
      <c r="AA3877" s="264"/>
      <c r="AB3877" s="259"/>
      <c r="AC3877" s="259"/>
      <c r="AD3877" s="259"/>
      <c r="AE3877" s="259"/>
      <c r="AF3877" s="259"/>
      <c r="AG3877" s="260"/>
      <c r="AH3877" s="261"/>
      <c r="AI3877" s="261"/>
      <c r="AJ3877" s="262"/>
      <c r="AK3877" s="262"/>
      <c r="AL3877" s="260"/>
      <c r="AM3877" s="265"/>
      <c r="AN3877" s="266"/>
      <c r="AO3877" s="267"/>
      <c r="AP3877" s="268"/>
      <c r="AQ3877" s="269"/>
      <c r="AR3877" s="269"/>
      <c r="AS3877" s="270"/>
      <c r="AT3877" s="271"/>
      <c r="AU3877" s="269"/>
      <c r="AV3877" s="269"/>
      <c r="AW3877" s="270"/>
      <c r="AY3877" s="146"/>
      <c r="AZ3877" s="1569"/>
    </row>
    <row r="3878" spans="1:52" ht="12.75" customHeight="1" x14ac:dyDescent="0.25">
      <c r="A3878" s="15"/>
      <c r="C3878" s="122"/>
      <c r="D3878" s="123"/>
      <c r="F3878" s="125"/>
      <c r="G3878" s="126"/>
      <c r="H3878" s="35"/>
      <c r="I3878" s="36"/>
      <c r="J3878" s="37"/>
      <c r="K3878" s="366" t="s">
        <v>109</v>
      </c>
      <c r="L3878" s="241"/>
      <c r="M3878" s="242"/>
      <c r="N3878" s="258"/>
      <c r="O3878" s="259"/>
      <c r="P3878" s="259"/>
      <c r="Q3878" s="259"/>
      <c r="R3878" s="259"/>
      <c r="S3878" s="259"/>
      <c r="T3878" s="260"/>
      <c r="U3878" s="261"/>
      <c r="V3878" s="261"/>
      <c r="W3878" s="262"/>
      <c r="X3878" s="262"/>
      <c r="Y3878" s="260"/>
      <c r="Z3878" s="263"/>
      <c r="AA3878" s="264"/>
      <c r="AB3878" s="259"/>
      <c r="AC3878" s="259"/>
      <c r="AD3878" s="259"/>
      <c r="AE3878" s="259"/>
      <c r="AF3878" s="259"/>
      <c r="AG3878" s="260"/>
      <c r="AH3878" s="261"/>
      <c r="AI3878" s="261"/>
      <c r="AJ3878" s="262"/>
      <c r="AK3878" s="262"/>
      <c r="AL3878" s="260"/>
      <c r="AM3878" s="265"/>
      <c r="AN3878" s="266"/>
      <c r="AO3878" s="267"/>
      <c r="AP3878" s="268"/>
      <c r="AQ3878" s="269"/>
      <c r="AR3878" s="269"/>
      <c r="AS3878" s="270"/>
      <c r="AT3878" s="271"/>
      <c r="AU3878" s="269"/>
      <c r="AV3878" s="269"/>
      <c r="AW3878" s="270"/>
      <c r="AY3878" s="146"/>
      <c r="AZ3878" s="1569"/>
    </row>
    <row r="3879" spans="1:52" ht="12.75" customHeight="1" x14ac:dyDescent="0.25">
      <c r="A3879" s="15"/>
      <c r="C3879" s="122"/>
      <c r="D3879" s="123"/>
      <c r="F3879" s="125"/>
      <c r="G3879" s="126"/>
      <c r="H3879" s="35"/>
      <c r="I3879" s="36"/>
      <c r="J3879" s="37"/>
      <c r="K3879" s="366"/>
      <c r="L3879" s="241"/>
      <c r="M3879" s="242"/>
      <c r="N3879" s="258"/>
      <c r="O3879" s="259"/>
      <c r="P3879" s="259"/>
      <c r="Q3879" s="259"/>
      <c r="R3879" s="259"/>
      <c r="S3879" s="259"/>
      <c r="T3879" s="260"/>
      <c r="U3879" s="261"/>
      <c r="V3879" s="261"/>
      <c r="W3879" s="262"/>
      <c r="X3879" s="262"/>
      <c r="Y3879" s="260"/>
      <c r="Z3879" s="263"/>
      <c r="AA3879" s="264"/>
      <c r="AB3879" s="259"/>
      <c r="AC3879" s="259"/>
      <c r="AD3879" s="259"/>
      <c r="AE3879" s="259"/>
      <c r="AF3879" s="259"/>
      <c r="AG3879" s="260"/>
      <c r="AH3879" s="261"/>
      <c r="AI3879" s="261"/>
      <c r="AJ3879" s="262"/>
      <c r="AK3879" s="262"/>
      <c r="AL3879" s="260"/>
      <c r="AM3879" s="265"/>
      <c r="AN3879" s="266"/>
      <c r="AO3879" s="267"/>
      <c r="AP3879" s="268"/>
      <c r="AQ3879" s="269"/>
      <c r="AR3879" s="269"/>
      <c r="AS3879" s="270"/>
      <c r="AT3879" s="271"/>
      <c r="AU3879" s="269"/>
      <c r="AV3879" s="269"/>
      <c r="AW3879" s="270"/>
      <c r="AY3879" s="146"/>
      <c r="AZ3879" s="1569"/>
    </row>
    <row r="3880" spans="1:52" ht="35.1" customHeight="1" x14ac:dyDescent="0.25">
      <c r="A3880" s="15" t="s">
        <v>4270</v>
      </c>
      <c r="B3880" s="225" t="s">
        <v>4366</v>
      </c>
      <c r="C3880" s="122" t="s">
        <v>1196</v>
      </c>
      <c r="D3880" s="123">
        <v>1000</v>
      </c>
      <c r="E3880" s="226"/>
      <c r="F3880" s="122">
        <v>12</v>
      </c>
      <c r="G3880" s="227"/>
      <c r="H3880" s="228" t="str">
        <f t="shared" ref="H3880:H3931" si="2989">LEFT(J3880,3)</f>
        <v>001</v>
      </c>
      <c r="I3880" s="229">
        <v>85122000</v>
      </c>
      <c r="J3880" s="230" t="s">
        <v>4381</v>
      </c>
      <c r="K3880" s="231" t="s">
        <v>4382</v>
      </c>
      <c r="L3880" s="232">
        <v>0</v>
      </c>
      <c r="M3880" s="233">
        <v>0</v>
      </c>
      <c r="N3880" s="130"/>
      <c r="O3880" s="131"/>
      <c r="P3880" s="131"/>
      <c r="Q3880" s="131"/>
      <c r="R3880" s="131"/>
      <c r="S3880" s="131"/>
      <c r="T3880" s="132" t="str">
        <f>IF(SUM(N3880:S3880)=U3880,"OK",SUM(N3880:S3880)-U3880)</f>
        <v>OK</v>
      </c>
      <c r="U3880" s="138"/>
      <c r="V3880" s="138"/>
      <c r="W3880" s="139"/>
      <c r="X3880" s="139"/>
      <c r="Y3880" s="132" t="str">
        <f>IF(SUM(W3880:X3880)=Z3880,"OK",SUM(W3880:X3880)-Z3880)</f>
        <v>OK</v>
      </c>
      <c r="Z3880" s="210"/>
      <c r="AA3880" s="204"/>
      <c r="AB3880" s="202"/>
      <c r="AC3880" s="202"/>
      <c r="AD3880" s="202"/>
      <c r="AE3880" s="202"/>
      <c r="AF3880" s="202"/>
      <c r="AG3880" s="132" t="str">
        <f>IF(SUM(AA3880:AF3880)=AH3880,"OK",SUM(AA3880:AF3880)-AH3880)</f>
        <v>OK</v>
      </c>
      <c r="AH3880" s="138"/>
      <c r="AI3880" s="138"/>
      <c r="AJ3880" s="139"/>
      <c r="AK3880" s="139"/>
      <c r="AL3880" s="132" t="str">
        <f>IF(SUM(AJ3880:AK3880)=AM3880,"OK",SUM(AJ3880:AK3880)-AM3880)</f>
        <v>OK</v>
      </c>
      <c r="AM3880" s="140"/>
      <c r="AN3880" s="119">
        <f>L3880+U3880+V3880+Z3880</f>
        <v>0</v>
      </c>
      <c r="AO3880" s="120">
        <f>M3880+AH3880+AI3880+AM3880</f>
        <v>0</v>
      </c>
      <c r="AP3880" s="39">
        <f>L3880</f>
        <v>0</v>
      </c>
      <c r="AQ3880" s="141">
        <f>AN3880</f>
        <v>0</v>
      </c>
      <c r="AR3880" s="142">
        <f>AQ3880-AP3880</f>
        <v>0</v>
      </c>
      <c r="AS3880" s="143" t="e">
        <f>AR3880/AP3880</f>
        <v>#DIV/0!</v>
      </c>
      <c r="AT3880" s="144">
        <f>M3880</f>
        <v>0</v>
      </c>
      <c r="AU3880" s="141">
        <f>AO3880</f>
        <v>0</v>
      </c>
      <c r="AV3880" s="142">
        <f>AU3880-AT3880</f>
        <v>0</v>
      </c>
      <c r="AW3880" s="143" t="e">
        <f>AV3880/AT3880</f>
        <v>#DIV/0!</v>
      </c>
      <c r="AY3880" s="146" t="str">
        <f t="shared" ref="AY3880:AY3887" si="2990">RIGHT(LEFT(I3880,3),2)&amp;"."&amp;RIGHT(LEFT(I3880,5),2)</f>
        <v>51.22</v>
      </c>
      <c r="AZ3880" s="1569" t="b">
        <f>COUNTIF('[1]Codes SEC'!$B$2:$B$250,Ministres!AY3880)&gt;0</f>
        <v>1</v>
      </c>
    </row>
    <row r="3881" spans="1:52" ht="35.1" customHeight="1" x14ac:dyDescent="0.25">
      <c r="A3881" s="356" t="s">
        <v>4270</v>
      </c>
      <c r="B3881" s="225">
        <v>11</v>
      </c>
      <c r="C3881" s="122" t="s">
        <v>1196</v>
      </c>
      <c r="D3881" s="123">
        <v>1000</v>
      </c>
      <c r="E3881" s="226"/>
      <c r="F3881" s="122">
        <v>12</v>
      </c>
      <c r="G3881" s="126">
        <v>1</v>
      </c>
      <c r="H3881" s="35" t="str">
        <f t="shared" si="2989"/>
        <v>001</v>
      </c>
      <c r="I3881" s="36">
        <v>87131000</v>
      </c>
      <c r="J3881" s="37" t="s">
        <v>4383</v>
      </c>
      <c r="K3881" s="281" t="s">
        <v>4384</v>
      </c>
      <c r="L3881" s="232">
        <v>0</v>
      </c>
      <c r="M3881" s="233">
        <v>0</v>
      </c>
      <c r="N3881" s="130"/>
      <c r="O3881" s="131"/>
      <c r="P3881" s="131"/>
      <c r="Q3881" s="131"/>
      <c r="R3881" s="131"/>
      <c r="S3881" s="131"/>
      <c r="T3881" s="132" t="str">
        <f t="shared" ref="T3881:T3886" si="2991">IF(SUM(N3881:S3881)=U3881,"OK",SUM(N3881:S3881)-U3881)</f>
        <v>OK</v>
      </c>
      <c r="U3881" s="138"/>
      <c r="V3881" s="138"/>
      <c r="W3881" s="139"/>
      <c r="X3881" s="139"/>
      <c r="Y3881" s="132" t="str">
        <f t="shared" ref="Y3881:Y3887" si="2992">IF(SUM(W3881:X3881)=Z3881,"OK",SUM(W3881:X3881)-Z3881)</f>
        <v>OK</v>
      </c>
      <c r="Z3881" s="210"/>
      <c r="AA3881" s="204"/>
      <c r="AB3881" s="202"/>
      <c r="AC3881" s="202"/>
      <c r="AD3881" s="202"/>
      <c r="AE3881" s="202"/>
      <c r="AF3881" s="202"/>
      <c r="AG3881" s="132" t="str">
        <f t="shared" ref="AG3881:AG3887" si="2993">IF(SUM(AA3881:AF3881)=AH3881,"OK",SUM(AA3881:AF3881)-AH3881)</f>
        <v>OK</v>
      </c>
      <c r="AH3881" s="138"/>
      <c r="AI3881" s="138"/>
      <c r="AJ3881" s="139"/>
      <c r="AK3881" s="139"/>
      <c r="AL3881" s="132" t="str">
        <f t="shared" ref="AL3881:AL3887" si="2994">IF(SUM(AJ3881:AK3881)=AM3881,"OK",SUM(AJ3881:AK3881)-AM3881)</f>
        <v>OK</v>
      </c>
      <c r="AM3881" s="140"/>
      <c r="AN3881" s="119">
        <f t="shared" ref="AN3881:AN3887" si="2995">L3881+U3881+V3881+Z3881</f>
        <v>0</v>
      </c>
      <c r="AO3881" s="120">
        <f t="shared" ref="AO3881:AO3887" si="2996">M3881+AH3881+AI3881+AM3881</f>
        <v>0</v>
      </c>
      <c r="AP3881" s="39">
        <f t="shared" ref="AP3881:AP3887" si="2997">L3881</f>
        <v>0</v>
      </c>
      <c r="AQ3881" s="141">
        <f t="shared" ref="AQ3881:AQ3887" si="2998">AN3881</f>
        <v>0</v>
      </c>
      <c r="AR3881" s="142">
        <f t="shared" ref="AR3881:AR3887" si="2999">AQ3881-AP3881</f>
        <v>0</v>
      </c>
      <c r="AS3881" s="143" t="e">
        <f t="shared" ref="AS3881:AS3887" si="3000">AR3881/AP3881</f>
        <v>#DIV/0!</v>
      </c>
      <c r="AT3881" s="144">
        <f t="shared" ref="AT3881:AT3887" si="3001">M3881</f>
        <v>0</v>
      </c>
      <c r="AU3881" s="141">
        <f t="shared" ref="AU3881:AU3887" si="3002">AO3881</f>
        <v>0</v>
      </c>
      <c r="AV3881" s="142">
        <f t="shared" ref="AV3881:AV3887" si="3003">AU3881-AT3881</f>
        <v>0</v>
      </c>
      <c r="AW3881" s="143" t="e">
        <f t="shared" ref="AW3881:AW3887" si="3004">AV3881/AT3881</f>
        <v>#DIV/0!</v>
      </c>
      <c r="AY3881" s="146" t="str">
        <f t="shared" si="2990"/>
        <v>71.31</v>
      </c>
      <c r="AZ3881" s="1569" t="b">
        <f>COUNTIF('[1]Codes SEC'!$B$2:$B$250,Ministres!AY3881)&gt;0</f>
        <v>1</v>
      </c>
    </row>
    <row r="3882" spans="1:52" ht="35.1" customHeight="1" x14ac:dyDescent="0.25">
      <c r="A3882" s="356" t="s">
        <v>4270</v>
      </c>
      <c r="B3882" s="225">
        <v>11</v>
      </c>
      <c r="C3882" s="122" t="s">
        <v>1196</v>
      </c>
      <c r="D3882" s="123">
        <v>1000</v>
      </c>
      <c r="E3882" s="226"/>
      <c r="F3882" s="122">
        <v>12</v>
      </c>
      <c r="G3882" s="126">
        <v>1</v>
      </c>
      <c r="H3882" s="35" t="str">
        <f t="shared" si="2989"/>
        <v>001</v>
      </c>
      <c r="I3882" s="36">
        <v>87132000</v>
      </c>
      <c r="J3882" s="37" t="s">
        <v>4385</v>
      </c>
      <c r="K3882" s="281" t="s">
        <v>4386</v>
      </c>
      <c r="L3882" s="232">
        <v>0</v>
      </c>
      <c r="M3882" s="233">
        <v>0</v>
      </c>
      <c r="N3882" s="130"/>
      <c r="O3882" s="131"/>
      <c r="P3882" s="131"/>
      <c r="Q3882" s="131"/>
      <c r="R3882" s="131"/>
      <c r="S3882" s="131"/>
      <c r="T3882" s="132" t="str">
        <f t="shared" si="2991"/>
        <v>OK</v>
      </c>
      <c r="U3882" s="138"/>
      <c r="V3882" s="138"/>
      <c r="W3882" s="139"/>
      <c r="X3882" s="139"/>
      <c r="Y3882" s="132" t="str">
        <f t="shared" si="2992"/>
        <v>OK</v>
      </c>
      <c r="Z3882" s="210"/>
      <c r="AA3882" s="204"/>
      <c r="AB3882" s="202"/>
      <c r="AC3882" s="202"/>
      <c r="AD3882" s="202"/>
      <c r="AE3882" s="202"/>
      <c r="AF3882" s="202"/>
      <c r="AG3882" s="132" t="str">
        <f t="shared" si="2993"/>
        <v>OK</v>
      </c>
      <c r="AH3882" s="138"/>
      <c r="AI3882" s="138"/>
      <c r="AJ3882" s="139"/>
      <c r="AK3882" s="139"/>
      <c r="AL3882" s="132" t="str">
        <f t="shared" si="2994"/>
        <v>OK</v>
      </c>
      <c r="AM3882" s="140"/>
      <c r="AN3882" s="119">
        <f t="shared" si="2995"/>
        <v>0</v>
      </c>
      <c r="AO3882" s="120">
        <f t="shared" si="2996"/>
        <v>0</v>
      </c>
      <c r="AP3882" s="39">
        <f t="shared" si="2997"/>
        <v>0</v>
      </c>
      <c r="AQ3882" s="141">
        <f t="shared" si="2998"/>
        <v>0</v>
      </c>
      <c r="AR3882" s="142">
        <f t="shared" si="2999"/>
        <v>0</v>
      </c>
      <c r="AS3882" s="143" t="e">
        <f t="shared" si="3000"/>
        <v>#DIV/0!</v>
      </c>
      <c r="AT3882" s="144">
        <f t="shared" si="3001"/>
        <v>0</v>
      </c>
      <c r="AU3882" s="141">
        <f t="shared" si="3002"/>
        <v>0</v>
      </c>
      <c r="AV3882" s="142">
        <f t="shared" si="3003"/>
        <v>0</v>
      </c>
      <c r="AW3882" s="143" t="e">
        <f t="shared" si="3004"/>
        <v>#DIV/0!</v>
      </c>
      <c r="AY3882" s="146" t="str">
        <f t="shared" si="2990"/>
        <v>71.32</v>
      </c>
      <c r="AZ3882" s="1569" t="b">
        <f>COUNTIF('[1]Codes SEC'!$B$2:$B$250,Ministres!AY3882)&gt;0</f>
        <v>1</v>
      </c>
    </row>
    <row r="3883" spans="1:52" ht="35.1" customHeight="1" x14ac:dyDescent="0.25">
      <c r="A3883" s="356" t="s">
        <v>4270</v>
      </c>
      <c r="B3883" s="225">
        <v>11</v>
      </c>
      <c r="C3883" s="122" t="s">
        <v>1196</v>
      </c>
      <c r="D3883" s="123">
        <v>1000</v>
      </c>
      <c r="E3883" s="226"/>
      <c r="F3883" s="122">
        <v>12</v>
      </c>
      <c r="G3883" s="126">
        <v>3</v>
      </c>
      <c r="H3883" s="35" t="str">
        <f t="shared" si="2989"/>
        <v>001</v>
      </c>
      <c r="I3883" s="36">
        <v>87200000</v>
      </c>
      <c r="J3883" s="37" t="s">
        <v>4387</v>
      </c>
      <c r="K3883" s="281" t="s">
        <v>4388</v>
      </c>
      <c r="L3883" s="232">
        <v>15355</v>
      </c>
      <c r="M3883" s="233">
        <v>24584</v>
      </c>
      <c r="N3883" s="130"/>
      <c r="O3883" s="131"/>
      <c r="P3883" s="131"/>
      <c r="Q3883" s="131"/>
      <c r="R3883" s="131"/>
      <c r="S3883" s="131"/>
      <c r="T3883" s="132" t="str">
        <f t="shared" si="2991"/>
        <v>OK</v>
      </c>
      <c r="U3883" s="138"/>
      <c r="V3883" s="138"/>
      <c r="W3883" s="139"/>
      <c r="X3883" s="139"/>
      <c r="Y3883" s="132" t="str">
        <f t="shared" si="2992"/>
        <v>OK</v>
      </c>
      <c r="Z3883" s="210"/>
      <c r="AA3883" s="204"/>
      <c r="AB3883" s="202"/>
      <c r="AC3883" s="202"/>
      <c r="AD3883" s="202"/>
      <c r="AE3883" s="202"/>
      <c r="AF3883" s="202"/>
      <c r="AG3883" s="132" t="str">
        <f t="shared" si="2993"/>
        <v>OK</v>
      </c>
      <c r="AH3883" s="138"/>
      <c r="AI3883" s="138"/>
      <c r="AJ3883" s="139"/>
      <c r="AK3883" s="139"/>
      <c r="AL3883" s="132" t="str">
        <f t="shared" si="2994"/>
        <v>OK</v>
      </c>
      <c r="AM3883" s="140"/>
      <c r="AN3883" s="119">
        <f t="shared" si="2995"/>
        <v>15355</v>
      </c>
      <c r="AO3883" s="120">
        <f t="shared" si="2996"/>
        <v>24584</v>
      </c>
      <c r="AP3883" s="39">
        <f t="shared" si="2997"/>
        <v>15355</v>
      </c>
      <c r="AQ3883" s="141">
        <f t="shared" si="2998"/>
        <v>15355</v>
      </c>
      <c r="AR3883" s="142">
        <f t="shared" si="2999"/>
        <v>0</v>
      </c>
      <c r="AS3883" s="143">
        <f t="shared" si="3000"/>
        <v>0</v>
      </c>
      <c r="AT3883" s="144">
        <f t="shared" si="3001"/>
        <v>24584</v>
      </c>
      <c r="AU3883" s="141">
        <f t="shared" si="3002"/>
        <v>24584</v>
      </c>
      <c r="AV3883" s="142">
        <f t="shared" si="3003"/>
        <v>0</v>
      </c>
      <c r="AW3883" s="143">
        <f t="shared" si="3004"/>
        <v>0</v>
      </c>
      <c r="AY3883" s="146" t="str">
        <f t="shared" si="2990"/>
        <v>72.00</v>
      </c>
      <c r="AZ3883" s="1569" t="b">
        <f>COUNTIF('[1]Codes SEC'!$B$2:$B$250,Ministres!AY3883)&gt;0</f>
        <v>1</v>
      </c>
    </row>
    <row r="3884" spans="1:52" ht="35.1" customHeight="1" x14ac:dyDescent="0.25">
      <c r="A3884" s="356" t="s">
        <v>4270</v>
      </c>
      <c r="B3884" s="225">
        <v>11</v>
      </c>
      <c r="C3884" s="122" t="s">
        <v>1196</v>
      </c>
      <c r="D3884" s="123">
        <v>1000</v>
      </c>
      <c r="E3884" s="226"/>
      <c r="F3884" s="122">
        <v>12</v>
      </c>
      <c r="G3884" s="126">
        <v>1</v>
      </c>
      <c r="H3884" s="35" t="str">
        <f t="shared" si="2989"/>
        <v>001</v>
      </c>
      <c r="I3884" s="36">
        <v>87410000</v>
      </c>
      <c r="J3884" s="37" t="s">
        <v>4389</v>
      </c>
      <c r="K3884" s="281" t="s">
        <v>4390</v>
      </c>
      <c r="L3884" s="232">
        <v>5151</v>
      </c>
      <c r="M3884" s="233">
        <v>5151</v>
      </c>
      <c r="N3884" s="130"/>
      <c r="O3884" s="131"/>
      <c r="P3884" s="131"/>
      <c r="Q3884" s="131"/>
      <c r="R3884" s="131"/>
      <c r="S3884" s="131"/>
      <c r="T3884" s="132" t="str">
        <f t="shared" si="2991"/>
        <v>OK</v>
      </c>
      <c r="U3884" s="138"/>
      <c r="V3884" s="138"/>
      <c r="W3884" s="139"/>
      <c r="X3884" s="139"/>
      <c r="Y3884" s="132" t="str">
        <f t="shared" si="2992"/>
        <v>OK</v>
      </c>
      <c r="Z3884" s="210"/>
      <c r="AA3884" s="204"/>
      <c r="AB3884" s="202"/>
      <c r="AC3884" s="202"/>
      <c r="AD3884" s="202"/>
      <c r="AE3884" s="202"/>
      <c r="AF3884" s="202"/>
      <c r="AG3884" s="132" t="str">
        <f t="shared" si="2993"/>
        <v>OK</v>
      </c>
      <c r="AH3884" s="138"/>
      <c r="AI3884" s="138"/>
      <c r="AJ3884" s="139"/>
      <c r="AK3884" s="139"/>
      <c r="AL3884" s="132" t="str">
        <f t="shared" si="2994"/>
        <v>OK</v>
      </c>
      <c r="AM3884" s="140"/>
      <c r="AN3884" s="119">
        <f t="shared" si="2995"/>
        <v>5151</v>
      </c>
      <c r="AO3884" s="120">
        <f t="shared" si="2996"/>
        <v>5151</v>
      </c>
      <c r="AP3884" s="39">
        <f t="shared" si="2997"/>
        <v>5151</v>
      </c>
      <c r="AQ3884" s="141">
        <f t="shared" si="2998"/>
        <v>5151</v>
      </c>
      <c r="AR3884" s="142">
        <f t="shared" si="2999"/>
        <v>0</v>
      </c>
      <c r="AS3884" s="143">
        <f t="shared" si="3000"/>
        <v>0</v>
      </c>
      <c r="AT3884" s="144">
        <f t="shared" si="3001"/>
        <v>5151</v>
      </c>
      <c r="AU3884" s="141">
        <f t="shared" si="3002"/>
        <v>5151</v>
      </c>
      <c r="AV3884" s="142">
        <f t="shared" si="3003"/>
        <v>0</v>
      </c>
      <c r="AW3884" s="143">
        <f t="shared" si="3004"/>
        <v>0</v>
      </c>
      <c r="AY3884" s="146" t="str">
        <f t="shared" si="2990"/>
        <v>74.10</v>
      </c>
      <c r="AZ3884" s="1569" t="b">
        <f>COUNTIF('[1]Codes SEC'!$B$2:$B$250,Ministres!AY3884)&gt;0</f>
        <v>1</v>
      </c>
    </row>
    <row r="3885" spans="1:52" ht="35.1" customHeight="1" x14ac:dyDescent="0.25">
      <c r="A3885" s="356" t="s">
        <v>4270</v>
      </c>
      <c r="B3885" s="225">
        <v>11</v>
      </c>
      <c r="C3885" s="122" t="s">
        <v>1196</v>
      </c>
      <c r="D3885" s="123">
        <v>1000</v>
      </c>
      <c r="E3885" s="226"/>
      <c r="F3885" s="122">
        <v>12</v>
      </c>
      <c r="G3885" s="126">
        <v>1</v>
      </c>
      <c r="H3885" s="35" t="str">
        <f t="shared" si="2989"/>
        <v>001</v>
      </c>
      <c r="I3885" s="36">
        <v>87422000</v>
      </c>
      <c r="J3885" s="37" t="s">
        <v>4391</v>
      </c>
      <c r="K3885" s="281" t="s">
        <v>4392</v>
      </c>
      <c r="L3885" s="232">
        <v>6551</v>
      </c>
      <c r="M3885" s="233">
        <v>6551</v>
      </c>
      <c r="N3885" s="130"/>
      <c r="O3885" s="131"/>
      <c r="P3885" s="131"/>
      <c r="Q3885" s="131"/>
      <c r="R3885" s="131"/>
      <c r="S3885" s="131"/>
      <c r="T3885" s="132" t="str">
        <f t="shared" si="2991"/>
        <v>OK</v>
      </c>
      <c r="U3885" s="138"/>
      <c r="V3885" s="138"/>
      <c r="W3885" s="139"/>
      <c r="X3885" s="139"/>
      <c r="Y3885" s="132" t="str">
        <f t="shared" si="2992"/>
        <v>OK</v>
      </c>
      <c r="Z3885" s="210"/>
      <c r="AA3885" s="204"/>
      <c r="AB3885" s="202"/>
      <c r="AC3885" s="202"/>
      <c r="AD3885" s="202"/>
      <c r="AE3885" s="202"/>
      <c r="AF3885" s="202"/>
      <c r="AG3885" s="132" t="str">
        <f t="shared" si="2993"/>
        <v>OK</v>
      </c>
      <c r="AH3885" s="138"/>
      <c r="AI3885" s="138"/>
      <c r="AJ3885" s="139"/>
      <c r="AK3885" s="139"/>
      <c r="AL3885" s="132" t="str">
        <f t="shared" si="2994"/>
        <v>OK</v>
      </c>
      <c r="AM3885" s="140"/>
      <c r="AN3885" s="119">
        <f t="shared" si="2995"/>
        <v>6551</v>
      </c>
      <c r="AO3885" s="120">
        <f t="shared" si="2996"/>
        <v>6551</v>
      </c>
      <c r="AP3885" s="39">
        <f t="shared" si="2997"/>
        <v>6551</v>
      </c>
      <c r="AQ3885" s="141">
        <f t="shared" si="2998"/>
        <v>6551</v>
      </c>
      <c r="AR3885" s="142">
        <f t="shared" si="2999"/>
        <v>0</v>
      </c>
      <c r="AS3885" s="143">
        <f t="shared" si="3000"/>
        <v>0</v>
      </c>
      <c r="AT3885" s="144">
        <f t="shared" si="3001"/>
        <v>6551</v>
      </c>
      <c r="AU3885" s="141">
        <f t="shared" si="3002"/>
        <v>6551</v>
      </c>
      <c r="AV3885" s="142">
        <f t="shared" si="3003"/>
        <v>0</v>
      </c>
      <c r="AW3885" s="143">
        <f t="shared" si="3004"/>
        <v>0</v>
      </c>
      <c r="AY3885" s="146" t="str">
        <f t="shared" si="2990"/>
        <v>74.22</v>
      </c>
      <c r="AZ3885" s="1569" t="b">
        <f>COUNTIF('[1]Codes SEC'!$B$2:$B$250,Ministres!AY3885)&gt;0</f>
        <v>1</v>
      </c>
    </row>
    <row r="3886" spans="1:52" ht="35.1" customHeight="1" x14ac:dyDescent="0.25">
      <c r="A3886" s="356" t="s">
        <v>4270</v>
      </c>
      <c r="B3886" s="225">
        <v>11</v>
      </c>
      <c r="C3886" s="122" t="s">
        <v>1196</v>
      </c>
      <c r="D3886" s="123">
        <v>1000</v>
      </c>
      <c r="E3886" s="226"/>
      <c r="F3886" s="122">
        <v>12</v>
      </c>
      <c r="G3886" s="126">
        <v>1</v>
      </c>
      <c r="H3886" s="35" t="str">
        <f t="shared" si="2989"/>
        <v>001</v>
      </c>
      <c r="I3886" s="36">
        <v>87422000</v>
      </c>
      <c r="J3886" s="37" t="s">
        <v>4393</v>
      </c>
      <c r="K3886" s="281" t="s">
        <v>4394</v>
      </c>
      <c r="L3886" s="232">
        <v>20</v>
      </c>
      <c r="M3886" s="233">
        <v>20</v>
      </c>
      <c r="N3886" s="130"/>
      <c r="O3886" s="131"/>
      <c r="P3886" s="131"/>
      <c r="Q3886" s="131"/>
      <c r="R3886" s="131"/>
      <c r="S3886" s="131"/>
      <c r="T3886" s="132" t="str">
        <f t="shared" si="2991"/>
        <v>OK</v>
      </c>
      <c r="U3886" s="138"/>
      <c r="V3886" s="138"/>
      <c r="W3886" s="139"/>
      <c r="X3886" s="139"/>
      <c r="Y3886" s="132" t="str">
        <f t="shared" si="2992"/>
        <v>OK</v>
      </c>
      <c r="Z3886" s="210"/>
      <c r="AA3886" s="204"/>
      <c r="AB3886" s="202"/>
      <c r="AC3886" s="202"/>
      <c r="AD3886" s="202"/>
      <c r="AE3886" s="202"/>
      <c r="AF3886" s="202"/>
      <c r="AG3886" s="132" t="str">
        <f t="shared" si="2993"/>
        <v>OK</v>
      </c>
      <c r="AH3886" s="138"/>
      <c r="AI3886" s="138"/>
      <c r="AJ3886" s="139"/>
      <c r="AK3886" s="139"/>
      <c r="AL3886" s="132" t="str">
        <f t="shared" si="2994"/>
        <v>OK</v>
      </c>
      <c r="AM3886" s="140"/>
      <c r="AN3886" s="119">
        <f t="shared" si="2995"/>
        <v>20</v>
      </c>
      <c r="AO3886" s="120">
        <f t="shared" si="2996"/>
        <v>20</v>
      </c>
      <c r="AP3886" s="39">
        <f t="shared" si="2997"/>
        <v>20</v>
      </c>
      <c r="AQ3886" s="141">
        <f t="shared" si="2998"/>
        <v>20</v>
      </c>
      <c r="AR3886" s="142">
        <f t="shared" si="2999"/>
        <v>0</v>
      </c>
      <c r="AS3886" s="143">
        <f t="shared" si="3000"/>
        <v>0</v>
      </c>
      <c r="AT3886" s="144">
        <f t="shared" si="3001"/>
        <v>20</v>
      </c>
      <c r="AU3886" s="141">
        <f t="shared" si="3002"/>
        <v>20</v>
      </c>
      <c r="AV3886" s="142">
        <f t="shared" si="3003"/>
        <v>0</v>
      </c>
      <c r="AW3886" s="143">
        <f t="shared" si="3004"/>
        <v>0</v>
      </c>
      <c r="AY3886" s="146" t="str">
        <f t="shared" si="2990"/>
        <v>74.22</v>
      </c>
      <c r="AZ3886" s="1569" t="b">
        <f>COUNTIF('[1]Codes SEC'!$B$2:$B$250,Ministres!AY3886)&gt;0</f>
        <v>1</v>
      </c>
    </row>
    <row r="3887" spans="1:52" ht="35.1" customHeight="1" x14ac:dyDescent="0.25">
      <c r="A3887" s="15" t="s">
        <v>4270</v>
      </c>
      <c r="B3887" s="225" t="s">
        <v>4366</v>
      </c>
      <c r="C3887" s="122" t="s">
        <v>1196</v>
      </c>
      <c r="D3887" s="123">
        <v>1000</v>
      </c>
      <c r="E3887" s="226"/>
      <c r="F3887" s="122">
        <v>12</v>
      </c>
      <c r="G3887" s="227"/>
      <c r="H3887" s="228" t="str">
        <f t="shared" si="2989"/>
        <v>001</v>
      </c>
      <c r="I3887" s="229">
        <v>89110000</v>
      </c>
      <c r="J3887" s="230" t="s">
        <v>4395</v>
      </c>
      <c r="K3887" s="231" t="s">
        <v>4396</v>
      </c>
      <c r="L3887" s="232">
        <v>0</v>
      </c>
      <c r="M3887" s="233">
        <v>0</v>
      </c>
      <c r="N3887" s="130"/>
      <c r="O3887" s="131"/>
      <c r="P3887" s="131"/>
      <c r="Q3887" s="131"/>
      <c r="R3887" s="131"/>
      <c r="S3887" s="131"/>
      <c r="T3887" s="132" t="str">
        <f t="shared" ref="T3887" si="3005">IF(SUM(N3887:S3887)=U3887,"OK",SUM(N3887:S3887)-U3887)</f>
        <v>OK</v>
      </c>
      <c r="U3887" s="138"/>
      <c r="V3887" s="138"/>
      <c r="W3887" s="139"/>
      <c r="X3887" s="139"/>
      <c r="Y3887" s="132" t="str">
        <f t="shared" si="2992"/>
        <v>OK</v>
      </c>
      <c r="Z3887" s="210"/>
      <c r="AA3887" s="204"/>
      <c r="AB3887" s="202"/>
      <c r="AC3887" s="202"/>
      <c r="AD3887" s="202"/>
      <c r="AE3887" s="202"/>
      <c r="AF3887" s="202"/>
      <c r="AG3887" s="132" t="str">
        <f t="shared" si="2993"/>
        <v>OK</v>
      </c>
      <c r="AH3887" s="138"/>
      <c r="AI3887" s="138"/>
      <c r="AJ3887" s="139"/>
      <c r="AK3887" s="139"/>
      <c r="AL3887" s="132" t="str">
        <f t="shared" si="2994"/>
        <v>OK</v>
      </c>
      <c r="AM3887" s="140"/>
      <c r="AN3887" s="119">
        <f t="shared" si="2995"/>
        <v>0</v>
      </c>
      <c r="AO3887" s="120">
        <f t="shared" si="2996"/>
        <v>0</v>
      </c>
      <c r="AP3887" s="39">
        <f t="shared" si="2997"/>
        <v>0</v>
      </c>
      <c r="AQ3887" s="141">
        <f t="shared" si="2998"/>
        <v>0</v>
      </c>
      <c r="AR3887" s="142">
        <f t="shared" si="2999"/>
        <v>0</v>
      </c>
      <c r="AS3887" s="143" t="e">
        <f t="shared" si="3000"/>
        <v>#DIV/0!</v>
      </c>
      <c r="AT3887" s="144">
        <f t="shared" si="3001"/>
        <v>0</v>
      </c>
      <c r="AU3887" s="141">
        <f t="shared" si="3002"/>
        <v>0</v>
      </c>
      <c r="AV3887" s="142">
        <f t="shared" si="3003"/>
        <v>0</v>
      </c>
      <c r="AW3887" s="143" t="e">
        <f t="shared" si="3004"/>
        <v>#DIV/0!</v>
      </c>
      <c r="AY3887" s="146" t="str">
        <f t="shared" si="2990"/>
        <v>91.10</v>
      </c>
      <c r="AZ3887" s="1569" t="b">
        <f>COUNTIF('[1]Codes SEC'!$B$2:$B$250,Ministres!AY3887)&gt;0</f>
        <v>1</v>
      </c>
    </row>
    <row r="3888" spans="1:52" ht="12.75" customHeight="1" x14ac:dyDescent="0.25">
      <c r="A3888" s="350"/>
      <c r="B3888" s="1584"/>
      <c r="C3888" s="150"/>
      <c r="D3888" s="352"/>
      <c r="E3888" s="1571"/>
      <c r="F3888" s="153"/>
      <c r="G3888" s="154"/>
      <c r="H3888" s="155"/>
      <c r="I3888" s="156"/>
      <c r="J3888" s="157"/>
      <c r="K3888" s="158" t="s">
        <v>116</v>
      </c>
      <c r="L3888" s="236">
        <f>L3881+L3882+L3883+L3884+L3885+L3886+L3880+L3887</f>
        <v>27077</v>
      </c>
      <c r="M3888" s="1583">
        <f t="shared" ref="M3888:AW3888" si="3006">M3881+M3882+M3883+M3884+M3885+M3886+M3880+M3887</f>
        <v>36306</v>
      </c>
      <c r="N3888" s="1573">
        <f t="shared" si="3006"/>
        <v>0</v>
      </c>
      <c r="O3888" s="1574">
        <f t="shared" si="3006"/>
        <v>0</v>
      </c>
      <c r="P3888" s="1574">
        <f t="shared" si="3006"/>
        <v>0</v>
      </c>
      <c r="Q3888" s="1574">
        <f t="shared" si="3006"/>
        <v>0</v>
      </c>
      <c r="R3888" s="1574">
        <f t="shared" si="3006"/>
        <v>0</v>
      </c>
      <c r="S3888" s="1574">
        <f t="shared" si="3006"/>
        <v>0</v>
      </c>
      <c r="T3888" s="1575"/>
      <c r="U3888" s="1576">
        <f t="shared" si="3006"/>
        <v>0</v>
      </c>
      <c r="V3888" s="1576">
        <f t="shared" si="3006"/>
        <v>0</v>
      </c>
      <c r="W3888" s="1574">
        <f t="shared" si="3006"/>
        <v>0</v>
      </c>
      <c r="X3888" s="1574">
        <f t="shared" si="3006"/>
        <v>0</v>
      </c>
      <c r="Y3888" s="1575"/>
      <c r="Z3888" s="1576">
        <f t="shared" si="3006"/>
        <v>0</v>
      </c>
      <c r="AA3888" s="165">
        <f t="shared" si="3006"/>
        <v>0</v>
      </c>
      <c r="AB3888" s="1574">
        <f t="shared" si="3006"/>
        <v>0</v>
      </c>
      <c r="AC3888" s="1574">
        <f t="shared" si="3006"/>
        <v>0</v>
      </c>
      <c r="AD3888" s="1574">
        <f t="shared" si="3006"/>
        <v>0</v>
      </c>
      <c r="AE3888" s="1574">
        <f t="shared" si="3006"/>
        <v>0</v>
      </c>
      <c r="AF3888" s="1574">
        <f t="shared" si="3006"/>
        <v>0</v>
      </c>
      <c r="AG3888" s="1575"/>
      <c r="AH3888" s="1576">
        <f t="shared" si="3006"/>
        <v>0</v>
      </c>
      <c r="AI3888" s="1576">
        <f t="shared" si="3006"/>
        <v>0</v>
      </c>
      <c r="AJ3888" s="1574">
        <f t="shared" si="3006"/>
        <v>0</v>
      </c>
      <c r="AK3888" s="1574">
        <f t="shared" si="3006"/>
        <v>0</v>
      </c>
      <c r="AL3888" s="1575"/>
      <c r="AM3888" s="1577">
        <f t="shared" si="3006"/>
        <v>0</v>
      </c>
      <c r="AN3888" s="167">
        <f t="shared" si="3006"/>
        <v>27077</v>
      </c>
      <c r="AO3888" s="1578">
        <f t="shared" si="3006"/>
        <v>36306</v>
      </c>
      <c r="AP3888" s="169">
        <f t="shared" si="3006"/>
        <v>27077</v>
      </c>
      <c r="AQ3888" s="1579">
        <f t="shared" si="3006"/>
        <v>27077</v>
      </c>
      <c r="AR3888" s="1580">
        <f t="shared" si="3006"/>
        <v>0</v>
      </c>
      <c r="AS3888" s="1581" t="e">
        <f t="shared" si="3006"/>
        <v>#DIV/0!</v>
      </c>
      <c r="AT3888" s="1582">
        <f t="shared" si="3006"/>
        <v>36306</v>
      </c>
      <c r="AU3888" s="1579">
        <f t="shared" si="3006"/>
        <v>36306</v>
      </c>
      <c r="AV3888" s="1580">
        <f t="shared" si="3006"/>
        <v>0</v>
      </c>
      <c r="AW3888" s="1581" t="e">
        <f t="shared" si="3006"/>
        <v>#DIV/0!</v>
      </c>
      <c r="AY3888" s="146"/>
      <c r="AZ3888" s="1569"/>
    </row>
    <row r="3889" spans="1:64" ht="12.75" customHeight="1" x14ac:dyDescent="0.25">
      <c r="A3889" s="174"/>
      <c r="B3889" s="175"/>
      <c r="C3889" s="176"/>
      <c r="D3889" s="177"/>
      <c r="E3889" s="178"/>
      <c r="F3889" s="177"/>
      <c r="G3889" s="179"/>
      <c r="H3889" s="180"/>
      <c r="I3889" s="181"/>
      <c r="J3889" s="182"/>
      <c r="K3889" s="183" t="s">
        <v>4397</v>
      </c>
      <c r="L3889" s="184">
        <f t="shared" ref="L3889:S3889" si="3007">L3888+L3876</f>
        <v>89369</v>
      </c>
      <c r="M3889" s="185">
        <f t="shared" si="3007"/>
        <v>98598</v>
      </c>
      <c r="N3889" s="186">
        <f t="shared" si="3007"/>
        <v>0</v>
      </c>
      <c r="O3889" s="187">
        <f t="shared" si="3007"/>
        <v>0</v>
      </c>
      <c r="P3889" s="187">
        <f t="shared" si="3007"/>
        <v>0</v>
      </c>
      <c r="Q3889" s="187">
        <f t="shared" si="3007"/>
        <v>0</v>
      </c>
      <c r="R3889" s="187">
        <f t="shared" si="3007"/>
        <v>0</v>
      </c>
      <c r="S3889" s="187">
        <f t="shared" si="3007"/>
        <v>0</v>
      </c>
      <c r="T3889" s="188"/>
      <c r="U3889" s="187">
        <f>U3888+U3876</f>
        <v>0</v>
      </c>
      <c r="V3889" s="187">
        <f>V3888+V3876</f>
        <v>0</v>
      </c>
      <c r="W3889" s="187">
        <f>W3888+W3876</f>
        <v>0</v>
      </c>
      <c r="X3889" s="187">
        <f>X3888+X3876</f>
        <v>0</v>
      </c>
      <c r="Y3889" s="188"/>
      <c r="Z3889" s="187">
        <f t="shared" ref="Z3889:AF3889" si="3008">Z3888+Z3876</f>
        <v>0</v>
      </c>
      <c r="AA3889" s="189">
        <f t="shared" si="3008"/>
        <v>0</v>
      </c>
      <c r="AB3889" s="187">
        <f t="shared" si="3008"/>
        <v>0</v>
      </c>
      <c r="AC3889" s="187">
        <f t="shared" si="3008"/>
        <v>0</v>
      </c>
      <c r="AD3889" s="187">
        <f t="shared" si="3008"/>
        <v>0</v>
      </c>
      <c r="AE3889" s="187">
        <f t="shared" si="3008"/>
        <v>0</v>
      </c>
      <c r="AF3889" s="187">
        <f t="shared" si="3008"/>
        <v>0</v>
      </c>
      <c r="AG3889" s="188"/>
      <c r="AH3889" s="187">
        <f>AH3888+AH3876</f>
        <v>0</v>
      </c>
      <c r="AI3889" s="187">
        <f>AI3888+AI3876</f>
        <v>0</v>
      </c>
      <c r="AJ3889" s="187">
        <f>AJ3888+AJ3876</f>
        <v>0</v>
      </c>
      <c r="AK3889" s="187">
        <f>AK3888+AK3876</f>
        <v>0</v>
      </c>
      <c r="AL3889" s="188"/>
      <c r="AM3889" s="190">
        <f t="shared" ref="AM3889:AW3889" si="3009">AM3888+AM3876</f>
        <v>0</v>
      </c>
      <c r="AN3889" s="191">
        <f>AN3888+AN3876</f>
        <v>89369</v>
      </c>
      <c r="AO3889" s="190">
        <f t="shared" si="3009"/>
        <v>98598</v>
      </c>
      <c r="AP3889" s="184">
        <f t="shared" si="3009"/>
        <v>89369</v>
      </c>
      <c r="AQ3889" s="192">
        <f t="shared" si="3009"/>
        <v>89369</v>
      </c>
      <c r="AR3889" s="193">
        <f t="shared" si="3009"/>
        <v>0</v>
      </c>
      <c r="AS3889" s="194" t="e">
        <f t="shared" si="3009"/>
        <v>#DIV/0!</v>
      </c>
      <c r="AT3889" s="195">
        <f t="shared" si="3009"/>
        <v>98598</v>
      </c>
      <c r="AU3889" s="192">
        <f t="shared" si="3009"/>
        <v>98598</v>
      </c>
      <c r="AV3889" s="193">
        <f t="shared" si="3009"/>
        <v>0</v>
      </c>
      <c r="AW3889" s="194" t="e">
        <f t="shared" si="3009"/>
        <v>#DIV/0!</v>
      </c>
      <c r="AY3889" s="146"/>
      <c r="AZ3889" s="1569"/>
    </row>
    <row r="3890" spans="1:64" ht="12.75" customHeight="1" x14ac:dyDescent="0.25">
      <c r="A3890" s="15"/>
      <c r="C3890" s="122"/>
      <c r="D3890" s="123"/>
      <c r="F3890" s="125"/>
      <c r="G3890" s="34"/>
      <c r="H3890" s="35"/>
      <c r="I3890" s="36"/>
      <c r="J3890" s="37"/>
      <c r="K3890" s="198" t="s">
        <v>72</v>
      </c>
      <c r="L3890" s="199">
        <v>0</v>
      </c>
      <c r="M3890" s="200">
        <v>0</v>
      </c>
      <c r="N3890" s="201">
        <v>0</v>
      </c>
      <c r="O3890" s="202">
        <v>0</v>
      </c>
      <c r="P3890" s="202">
        <v>0</v>
      </c>
      <c r="Q3890" s="202">
        <v>0</v>
      </c>
      <c r="R3890" s="202">
        <v>0</v>
      </c>
      <c r="S3890" s="202">
        <v>0</v>
      </c>
      <c r="T3890" s="203"/>
      <c r="U3890" s="135">
        <v>0</v>
      </c>
      <c r="V3890" s="135">
        <v>0</v>
      </c>
      <c r="W3890" s="202">
        <v>0</v>
      </c>
      <c r="X3890" s="202">
        <v>0</v>
      </c>
      <c r="Y3890" s="203"/>
      <c r="Z3890" s="135">
        <v>0</v>
      </c>
      <c r="AA3890" s="204">
        <v>0</v>
      </c>
      <c r="AB3890" s="202">
        <v>0</v>
      </c>
      <c r="AC3890" s="202">
        <v>0</v>
      </c>
      <c r="AD3890" s="202">
        <v>0</v>
      </c>
      <c r="AE3890" s="202">
        <v>0</v>
      </c>
      <c r="AF3890" s="202">
        <v>0</v>
      </c>
      <c r="AG3890" s="203"/>
      <c r="AH3890" s="135">
        <v>0</v>
      </c>
      <c r="AI3890" s="135">
        <v>0</v>
      </c>
      <c r="AJ3890" s="202">
        <v>0</v>
      </c>
      <c r="AK3890" s="202">
        <v>0</v>
      </c>
      <c r="AL3890" s="203"/>
      <c r="AM3890" s="205">
        <v>0</v>
      </c>
      <c r="AN3890" s="119">
        <v>0</v>
      </c>
      <c r="AO3890" s="120">
        <v>0</v>
      </c>
      <c r="AP3890" s="39">
        <v>0</v>
      </c>
      <c r="AQ3890" s="141">
        <v>0</v>
      </c>
      <c r="AR3890" s="141">
        <v>0</v>
      </c>
      <c r="AS3890" s="143">
        <v>0</v>
      </c>
      <c r="AT3890" s="144">
        <v>0</v>
      </c>
      <c r="AU3890" s="141">
        <v>0</v>
      </c>
      <c r="AV3890" s="141">
        <v>0</v>
      </c>
      <c r="AW3890" s="143">
        <v>0</v>
      </c>
      <c r="AY3890" s="146"/>
      <c r="AZ3890" s="1569"/>
    </row>
    <row r="3891" spans="1:64" ht="12.75" customHeight="1" x14ac:dyDescent="0.25">
      <c r="A3891" s="356"/>
      <c r="B3891" s="225"/>
      <c r="C3891" s="122"/>
      <c r="D3891" s="357"/>
      <c r="F3891" s="125"/>
      <c r="G3891" s="126"/>
      <c r="H3891" s="35"/>
      <c r="I3891" s="36"/>
      <c r="J3891" s="37"/>
      <c r="K3891" s="198" t="s">
        <v>73</v>
      </c>
      <c r="L3891" s="241">
        <v>0</v>
      </c>
      <c r="M3891" s="242">
        <v>0</v>
      </c>
      <c r="N3891" s="201">
        <v>0</v>
      </c>
      <c r="O3891" s="202">
        <v>0</v>
      </c>
      <c r="P3891" s="202">
        <v>0</v>
      </c>
      <c r="Q3891" s="202">
        <v>0</v>
      </c>
      <c r="R3891" s="202">
        <v>0</v>
      </c>
      <c r="S3891" s="202">
        <v>0</v>
      </c>
      <c r="T3891" s="203"/>
      <c r="U3891" s="135">
        <v>0</v>
      </c>
      <c r="V3891" s="135">
        <v>0</v>
      </c>
      <c r="W3891" s="202">
        <v>0</v>
      </c>
      <c r="X3891" s="202">
        <v>0</v>
      </c>
      <c r="Y3891" s="203"/>
      <c r="Z3891" s="135">
        <v>0</v>
      </c>
      <c r="AA3891" s="204">
        <v>0</v>
      </c>
      <c r="AB3891" s="202">
        <v>0</v>
      </c>
      <c r="AC3891" s="202">
        <v>0</v>
      </c>
      <c r="AD3891" s="202">
        <v>0</v>
      </c>
      <c r="AE3891" s="202">
        <v>0</v>
      </c>
      <c r="AF3891" s="202">
        <v>0</v>
      </c>
      <c r="AG3891" s="203"/>
      <c r="AH3891" s="135">
        <v>0</v>
      </c>
      <c r="AI3891" s="135">
        <v>0</v>
      </c>
      <c r="AJ3891" s="202">
        <v>0</v>
      </c>
      <c r="AK3891" s="202">
        <v>0</v>
      </c>
      <c r="AL3891" s="203"/>
      <c r="AM3891" s="205">
        <v>0</v>
      </c>
      <c r="AN3891" s="119">
        <v>0</v>
      </c>
      <c r="AO3891" s="120">
        <v>0</v>
      </c>
      <c r="AP3891" s="39">
        <v>0</v>
      </c>
      <c r="AQ3891" s="141">
        <v>0</v>
      </c>
      <c r="AR3891" s="141">
        <v>0</v>
      </c>
      <c r="AS3891" s="143">
        <v>0</v>
      </c>
      <c r="AT3891" s="144">
        <v>0</v>
      </c>
      <c r="AU3891" s="141">
        <v>0</v>
      </c>
      <c r="AV3891" s="141">
        <v>0</v>
      </c>
      <c r="AW3891" s="143">
        <v>0</v>
      </c>
      <c r="AY3891" s="146"/>
      <c r="AZ3891" s="1569"/>
    </row>
    <row r="3892" spans="1:64" ht="12.75" customHeight="1" x14ac:dyDescent="0.25">
      <c r="A3892" s="356"/>
      <c r="B3892" s="225"/>
      <c r="C3892" s="122"/>
      <c r="D3892" s="357"/>
      <c r="F3892" s="125"/>
      <c r="G3892" s="126"/>
      <c r="H3892" s="35"/>
      <c r="I3892" s="36"/>
      <c r="J3892" s="37"/>
      <c r="K3892" s="198" t="s">
        <v>74</v>
      </c>
      <c r="L3892" s="241">
        <v>0</v>
      </c>
      <c r="M3892" s="242">
        <v>0</v>
      </c>
      <c r="N3892" s="201">
        <v>0</v>
      </c>
      <c r="O3892" s="202">
        <v>0</v>
      </c>
      <c r="P3892" s="202">
        <v>0</v>
      </c>
      <c r="Q3892" s="202">
        <v>0</v>
      </c>
      <c r="R3892" s="202">
        <v>0</v>
      </c>
      <c r="S3892" s="202">
        <v>0</v>
      </c>
      <c r="T3892" s="203"/>
      <c r="U3892" s="135">
        <v>0</v>
      </c>
      <c r="V3892" s="135">
        <v>0</v>
      </c>
      <c r="W3892" s="202">
        <v>0</v>
      </c>
      <c r="X3892" s="202">
        <v>0</v>
      </c>
      <c r="Y3892" s="203"/>
      <c r="Z3892" s="135">
        <v>0</v>
      </c>
      <c r="AA3892" s="204">
        <v>0</v>
      </c>
      <c r="AB3892" s="202">
        <v>0</v>
      </c>
      <c r="AC3892" s="202">
        <v>0</v>
      </c>
      <c r="AD3892" s="202">
        <v>0</v>
      </c>
      <c r="AE3892" s="202">
        <v>0</v>
      </c>
      <c r="AF3892" s="202">
        <v>0</v>
      </c>
      <c r="AG3892" s="203"/>
      <c r="AH3892" s="135">
        <v>0</v>
      </c>
      <c r="AI3892" s="135">
        <v>0</v>
      </c>
      <c r="AJ3892" s="202">
        <v>0</v>
      </c>
      <c r="AK3892" s="202">
        <v>0</v>
      </c>
      <c r="AL3892" s="203"/>
      <c r="AM3892" s="205">
        <v>0</v>
      </c>
      <c r="AN3892" s="119">
        <v>0</v>
      </c>
      <c r="AO3892" s="120">
        <v>0</v>
      </c>
      <c r="AP3892" s="39">
        <v>0</v>
      </c>
      <c r="AQ3892" s="141">
        <v>0</v>
      </c>
      <c r="AR3892" s="141">
        <v>0</v>
      </c>
      <c r="AS3892" s="143">
        <v>0</v>
      </c>
      <c r="AT3892" s="144">
        <v>0</v>
      </c>
      <c r="AU3892" s="141">
        <v>0</v>
      </c>
      <c r="AV3892" s="141">
        <v>0</v>
      </c>
      <c r="AW3892" s="143">
        <v>0</v>
      </c>
      <c r="AY3892" s="146"/>
      <c r="AZ3892" s="1569"/>
    </row>
    <row r="3893" spans="1:64" ht="12.75" customHeight="1" x14ac:dyDescent="0.25">
      <c r="A3893" s="356"/>
      <c r="B3893" s="225"/>
      <c r="C3893" s="122"/>
      <c r="D3893" s="357"/>
      <c r="F3893" s="125"/>
      <c r="G3893" s="126"/>
      <c r="H3893" s="35"/>
      <c r="I3893" s="36"/>
      <c r="J3893" s="37"/>
      <c r="K3893" s="198" t="s">
        <v>75</v>
      </c>
      <c r="L3893" s="241">
        <v>0</v>
      </c>
      <c r="M3893" s="242">
        <v>0</v>
      </c>
      <c r="N3893" s="201">
        <v>0</v>
      </c>
      <c r="O3893" s="202">
        <v>0</v>
      </c>
      <c r="P3893" s="202">
        <v>0</v>
      </c>
      <c r="Q3893" s="202">
        <v>0</v>
      </c>
      <c r="R3893" s="202">
        <v>0</v>
      </c>
      <c r="S3893" s="202">
        <v>0</v>
      </c>
      <c r="T3893" s="203"/>
      <c r="U3893" s="135">
        <v>0</v>
      </c>
      <c r="V3893" s="135">
        <v>0</v>
      </c>
      <c r="W3893" s="202">
        <v>0</v>
      </c>
      <c r="X3893" s="202">
        <v>0</v>
      </c>
      <c r="Y3893" s="203"/>
      <c r="Z3893" s="135">
        <v>0</v>
      </c>
      <c r="AA3893" s="204">
        <v>0</v>
      </c>
      <c r="AB3893" s="202">
        <v>0</v>
      </c>
      <c r="AC3893" s="202">
        <v>0</v>
      </c>
      <c r="AD3893" s="202">
        <v>0</v>
      </c>
      <c r="AE3893" s="202">
        <v>0</v>
      </c>
      <c r="AF3893" s="202">
        <v>0</v>
      </c>
      <c r="AG3893" s="203"/>
      <c r="AH3893" s="135">
        <v>0</v>
      </c>
      <c r="AI3893" s="135">
        <v>0</v>
      </c>
      <c r="AJ3893" s="202">
        <v>0</v>
      </c>
      <c r="AK3893" s="202">
        <v>0</v>
      </c>
      <c r="AL3893" s="203"/>
      <c r="AM3893" s="205">
        <v>0</v>
      </c>
      <c r="AN3893" s="119">
        <v>0</v>
      </c>
      <c r="AO3893" s="120">
        <v>0</v>
      </c>
      <c r="AP3893" s="39">
        <v>0</v>
      </c>
      <c r="AQ3893" s="141">
        <v>0</v>
      </c>
      <c r="AR3893" s="141">
        <v>0</v>
      </c>
      <c r="AS3893" s="143">
        <v>0</v>
      </c>
      <c r="AT3893" s="144">
        <v>0</v>
      </c>
      <c r="AU3893" s="141">
        <v>0</v>
      </c>
      <c r="AV3893" s="141">
        <v>0</v>
      </c>
      <c r="AW3893" s="143">
        <v>0</v>
      </c>
      <c r="AX3893" s="12"/>
      <c r="AY3893" s="146"/>
      <c r="AZ3893" s="1569"/>
    </row>
    <row r="3894" spans="1:64" ht="12.75" customHeight="1" x14ac:dyDescent="0.25">
      <c r="A3894" s="356"/>
      <c r="B3894" s="225"/>
      <c r="C3894" s="122"/>
      <c r="D3894" s="357"/>
      <c r="F3894" s="125"/>
      <c r="G3894" s="126"/>
      <c r="H3894" s="35"/>
      <c r="I3894" s="36"/>
      <c r="J3894" s="37"/>
      <c r="K3894" s="198" t="s">
        <v>76</v>
      </c>
      <c r="L3894" s="241">
        <v>0</v>
      </c>
      <c r="M3894" s="242">
        <v>0</v>
      </c>
      <c r="N3894" s="201">
        <v>0</v>
      </c>
      <c r="O3894" s="202">
        <v>0</v>
      </c>
      <c r="P3894" s="202">
        <v>0</v>
      </c>
      <c r="Q3894" s="202">
        <v>0</v>
      </c>
      <c r="R3894" s="202">
        <v>0</v>
      </c>
      <c r="S3894" s="202">
        <v>0</v>
      </c>
      <c r="T3894" s="203"/>
      <c r="U3894" s="135">
        <v>0</v>
      </c>
      <c r="V3894" s="135">
        <v>0</v>
      </c>
      <c r="W3894" s="202">
        <v>0</v>
      </c>
      <c r="X3894" s="202">
        <v>0</v>
      </c>
      <c r="Y3894" s="203"/>
      <c r="Z3894" s="135">
        <v>0</v>
      </c>
      <c r="AA3894" s="204">
        <v>0</v>
      </c>
      <c r="AB3894" s="202">
        <v>0</v>
      </c>
      <c r="AC3894" s="202">
        <v>0</v>
      </c>
      <c r="AD3894" s="202">
        <v>0</v>
      </c>
      <c r="AE3894" s="202">
        <v>0</v>
      </c>
      <c r="AF3894" s="202">
        <v>0</v>
      </c>
      <c r="AG3894" s="203"/>
      <c r="AH3894" s="135">
        <v>0</v>
      </c>
      <c r="AI3894" s="135">
        <v>0</v>
      </c>
      <c r="AJ3894" s="202">
        <v>0</v>
      </c>
      <c r="AK3894" s="202">
        <v>0</v>
      </c>
      <c r="AL3894" s="203"/>
      <c r="AM3894" s="205">
        <v>0</v>
      </c>
      <c r="AN3894" s="119">
        <v>0</v>
      </c>
      <c r="AO3894" s="120">
        <v>0</v>
      </c>
      <c r="AP3894" s="39">
        <v>0</v>
      </c>
      <c r="AQ3894" s="141">
        <v>0</v>
      </c>
      <c r="AR3894" s="141">
        <v>0</v>
      </c>
      <c r="AS3894" s="143">
        <v>0</v>
      </c>
      <c r="AT3894" s="144">
        <v>0</v>
      </c>
      <c r="AU3894" s="141">
        <v>0</v>
      </c>
      <c r="AV3894" s="141">
        <v>0</v>
      </c>
      <c r="AW3894" s="143">
        <v>0</v>
      </c>
      <c r="AY3894" s="146"/>
      <c r="AZ3894" s="1569"/>
    </row>
    <row r="3895" spans="1:64" ht="12.75" customHeight="1" x14ac:dyDescent="0.25">
      <c r="A3895" s="356"/>
      <c r="B3895" s="225"/>
      <c r="C3895" s="122"/>
      <c r="D3895" s="357"/>
      <c r="E3895" s="226"/>
      <c r="F3895" s="122"/>
      <c r="G3895" s="126"/>
      <c r="H3895" s="35"/>
      <c r="I3895" s="36"/>
      <c r="J3895" s="37"/>
      <c r="K3895" s="206"/>
      <c r="L3895" s="241"/>
      <c r="M3895" s="242"/>
      <c r="N3895" s="201"/>
      <c r="O3895" s="202"/>
      <c r="P3895" s="202"/>
      <c r="Q3895" s="202"/>
      <c r="R3895" s="202"/>
      <c r="S3895" s="202"/>
      <c r="T3895" s="224"/>
      <c r="U3895" s="133"/>
      <c r="V3895" s="133"/>
      <c r="W3895" s="134"/>
      <c r="X3895" s="134"/>
      <c r="Y3895" s="224"/>
      <c r="Z3895" s="135"/>
      <c r="AA3895" s="204"/>
      <c r="AB3895" s="202"/>
      <c r="AC3895" s="202"/>
      <c r="AD3895" s="202"/>
      <c r="AE3895" s="202"/>
      <c r="AF3895" s="202"/>
      <c r="AG3895" s="224"/>
      <c r="AH3895" s="133"/>
      <c r="AI3895" s="133"/>
      <c r="AJ3895" s="134"/>
      <c r="AK3895" s="134"/>
      <c r="AL3895" s="224"/>
      <c r="AM3895" s="205"/>
      <c r="AN3895" s="119"/>
      <c r="AO3895" s="120"/>
      <c r="AP3895" s="39"/>
      <c r="AQ3895" s="141"/>
      <c r="AR3895" s="141"/>
      <c r="AS3895" s="143"/>
      <c r="AU3895" s="141"/>
      <c r="AV3895" s="141"/>
      <c r="AW3895" s="143"/>
      <c r="AY3895" s="146"/>
      <c r="AZ3895" s="1569"/>
    </row>
    <row r="3896" spans="1:64" s="297" customFormat="1" ht="12.75" customHeight="1" x14ac:dyDescent="0.25">
      <c r="A3896" s="356"/>
      <c r="B3896" s="225"/>
      <c r="C3896" s="122"/>
      <c r="D3896" s="357"/>
      <c r="E3896" s="226"/>
      <c r="F3896" s="122"/>
      <c r="G3896" s="126"/>
      <c r="H3896" s="35"/>
      <c r="I3896" s="36"/>
      <c r="J3896" s="37"/>
      <c r="K3896" s="206"/>
      <c r="L3896" s="241"/>
      <c r="M3896" s="242"/>
      <c r="N3896" s="201"/>
      <c r="O3896" s="202"/>
      <c r="P3896" s="202"/>
      <c r="Q3896" s="202"/>
      <c r="R3896" s="202"/>
      <c r="S3896" s="202"/>
      <c r="T3896" s="224"/>
      <c r="U3896" s="133"/>
      <c r="V3896" s="133"/>
      <c r="W3896" s="134"/>
      <c r="X3896" s="134"/>
      <c r="Y3896" s="224"/>
      <c r="Z3896" s="135"/>
      <c r="AA3896" s="204"/>
      <c r="AB3896" s="202"/>
      <c r="AC3896" s="202"/>
      <c r="AD3896" s="202"/>
      <c r="AE3896" s="202"/>
      <c r="AF3896" s="202"/>
      <c r="AG3896" s="224"/>
      <c r="AH3896" s="133"/>
      <c r="AI3896" s="133"/>
      <c r="AJ3896" s="134"/>
      <c r="AK3896" s="134"/>
      <c r="AL3896" s="224"/>
      <c r="AM3896" s="205"/>
      <c r="AN3896" s="119"/>
      <c r="AO3896" s="120"/>
      <c r="AP3896" s="39"/>
      <c r="AQ3896" s="141"/>
      <c r="AR3896" s="141"/>
      <c r="AS3896" s="143"/>
      <c r="AT3896" s="144"/>
      <c r="AU3896" s="141"/>
      <c r="AV3896" s="141"/>
      <c r="AW3896" s="143"/>
      <c r="AX3896" s="12"/>
      <c r="AY3896" s="146"/>
      <c r="AZ3896" s="1569"/>
      <c r="BA3896"/>
      <c r="BB3896"/>
      <c r="BC3896"/>
      <c r="BD3896"/>
      <c r="BE3896"/>
      <c r="BF3896"/>
      <c r="BG3896"/>
      <c r="BH3896"/>
      <c r="BI3896"/>
      <c r="BJ3896"/>
      <c r="BK3896"/>
      <c r="BL3896"/>
    </row>
    <row r="3897" spans="1:64" ht="12.75" customHeight="1" x14ac:dyDescent="0.25">
      <c r="A3897" s="356"/>
      <c r="B3897" s="225"/>
      <c r="C3897" s="122"/>
      <c r="D3897" s="357"/>
      <c r="E3897" s="226"/>
      <c r="F3897" s="122"/>
      <c r="G3897" s="126"/>
      <c r="H3897" s="35"/>
      <c r="I3897" s="36"/>
      <c r="J3897" s="37"/>
      <c r="K3897" s="381" t="s">
        <v>4398</v>
      </c>
      <c r="L3897" s="241"/>
      <c r="M3897" s="242"/>
      <c r="N3897" s="201"/>
      <c r="O3897" s="202"/>
      <c r="P3897" s="202"/>
      <c r="Q3897" s="202"/>
      <c r="R3897" s="202"/>
      <c r="S3897" s="202"/>
      <c r="T3897" s="224"/>
      <c r="U3897" s="138"/>
      <c r="V3897" s="138"/>
      <c r="W3897" s="139"/>
      <c r="X3897" s="139"/>
      <c r="Y3897" s="224"/>
      <c r="Z3897" s="210"/>
      <c r="AA3897" s="204"/>
      <c r="AB3897" s="202"/>
      <c r="AC3897" s="202"/>
      <c r="AD3897" s="202"/>
      <c r="AE3897" s="202"/>
      <c r="AF3897" s="202"/>
      <c r="AG3897" s="224"/>
      <c r="AH3897" s="138"/>
      <c r="AI3897" s="138"/>
      <c r="AJ3897" s="139"/>
      <c r="AK3897" s="139"/>
      <c r="AL3897" s="224"/>
      <c r="AM3897" s="140"/>
      <c r="AN3897" s="211"/>
      <c r="AO3897" s="212"/>
      <c r="AP3897" s="39"/>
      <c r="AQ3897" s="141"/>
      <c r="AR3897" s="141"/>
      <c r="AS3897" s="143"/>
      <c r="AU3897" s="141"/>
      <c r="AV3897" s="141"/>
      <c r="AW3897" s="143"/>
      <c r="AY3897" s="146"/>
      <c r="AZ3897" s="1569"/>
    </row>
    <row r="3898" spans="1:64" x14ac:dyDescent="0.25">
      <c r="A3898" s="356"/>
      <c r="B3898" s="225"/>
      <c r="C3898" s="122"/>
      <c r="D3898" s="357"/>
      <c r="E3898" s="226"/>
      <c r="F3898" s="122"/>
      <c r="G3898" s="126"/>
      <c r="H3898" s="35"/>
      <c r="I3898" s="36"/>
      <c r="J3898" s="37"/>
      <c r="K3898" s="116" t="s">
        <v>4399</v>
      </c>
      <c r="L3898" s="241"/>
      <c r="M3898" s="242"/>
      <c r="N3898" s="201"/>
      <c r="O3898" s="202"/>
      <c r="P3898" s="202"/>
      <c r="Q3898" s="202"/>
      <c r="R3898" s="202"/>
      <c r="S3898" s="202"/>
      <c r="T3898" s="224"/>
      <c r="U3898" s="138"/>
      <c r="V3898" s="138"/>
      <c r="W3898" s="139"/>
      <c r="X3898" s="139"/>
      <c r="Y3898" s="224"/>
      <c r="Z3898" s="210"/>
      <c r="AA3898" s="204"/>
      <c r="AB3898" s="202"/>
      <c r="AC3898" s="202"/>
      <c r="AD3898" s="202"/>
      <c r="AE3898" s="202"/>
      <c r="AF3898" s="202"/>
      <c r="AG3898" s="224"/>
      <c r="AH3898" s="138"/>
      <c r="AI3898" s="138"/>
      <c r="AJ3898" s="139"/>
      <c r="AK3898" s="139"/>
      <c r="AL3898" s="224"/>
      <c r="AM3898" s="140"/>
      <c r="AN3898" s="211"/>
      <c r="AO3898" s="212"/>
      <c r="AP3898" s="39"/>
      <c r="AQ3898" s="141"/>
      <c r="AR3898" s="141"/>
      <c r="AS3898" s="143"/>
      <c r="AU3898" s="141"/>
      <c r="AV3898" s="141"/>
      <c r="AW3898" s="143"/>
      <c r="AY3898" s="146"/>
      <c r="AZ3898" s="1569"/>
    </row>
    <row r="3899" spans="1:64" ht="12.75" customHeight="1" x14ac:dyDescent="0.25">
      <c r="A3899" s="356"/>
      <c r="B3899" s="225"/>
      <c r="C3899" s="122"/>
      <c r="D3899" s="357"/>
      <c r="E3899" s="226"/>
      <c r="F3899" s="122"/>
      <c r="G3899" s="126"/>
      <c r="H3899" s="35"/>
      <c r="I3899" s="36"/>
      <c r="J3899" s="37"/>
      <c r="K3899" s="116"/>
      <c r="L3899" s="241"/>
      <c r="M3899" s="242"/>
      <c r="N3899" s="201"/>
      <c r="O3899" s="202"/>
      <c r="P3899" s="202"/>
      <c r="Q3899" s="202"/>
      <c r="R3899" s="202"/>
      <c r="S3899" s="202"/>
      <c r="T3899" s="224"/>
      <c r="U3899" s="138"/>
      <c r="V3899" s="138"/>
      <c r="W3899" s="139"/>
      <c r="X3899" s="139"/>
      <c r="Y3899" s="224"/>
      <c r="Z3899" s="210"/>
      <c r="AA3899" s="204"/>
      <c r="AB3899" s="202"/>
      <c r="AC3899" s="202"/>
      <c r="AD3899" s="202"/>
      <c r="AE3899" s="202"/>
      <c r="AF3899" s="202"/>
      <c r="AG3899" s="224"/>
      <c r="AH3899" s="138"/>
      <c r="AI3899" s="138"/>
      <c r="AJ3899" s="139"/>
      <c r="AK3899" s="139"/>
      <c r="AL3899" s="224"/>
      <c r="AM3899" s="140"/>
      <c r="AN3899" s="211"/>
      <c r="AO3899" s="212"/>
      <c r="AP3899" s="39"/>
      <c r="AQ3899" s="141"/>
      <c r="AR3899" s="141"/>
      <c r="AS3899" s="143"/>
      <c r="AU3899" s="141"/>
      <c r="AV3899" s="141"/>
      <c r="AW3899" s="143"/>
      <c r="AY3899" s="146"/>
      <c r="AZ3899" s="1569"/>
    </row>
    <row r="3900" spans="1:64" ht="35.1" customHeight="1" x14ac:dyDescent="0.25">
      <c r="A3900" s="15" t="s">
        <v>4270</v>
      </c>
      <c r="B3900" s="121">
        <v>11</v>
      </c>
      <c r="C3900" s="122" t="s">
        <v>1196</v>
      </c>
      <c r="D3900" s="123">
        <v>1000</v>
      </c>
      <c r="F3900" s="125">
        <v>1</v>
      </c>
      <c r="G3900" s="126"/>
      <c r="H3900" s="35" t="str">
        <f t="shared" si="2989"/>
        <v>031</v>
      </c>
      <c r="I3900" s="36" t="s">
        <v>1157</v>
      </c>
      <c r="J3900" s="37" t="s">
        <v>4400</v>
      </c>
      <c r="K3900" s="244" t="s">
        <v>4401</v>
      </c>
      <c r="L3900" s="128">
        <v>11989</v>
      </c>
      <c r="M3900" s="129">
        <v>11989</v>
      </c>
      <c r="N3900" s="130"/>
      <c r="O3900" s="131"/>
      <c r="P3900" s="131"/>
      <c r="Q3900" s="131"/>
      <c r="R3900" s="131"/>
      <c r="S3900" s="131"/>
      <c r="T3900" s="132" t="str">
        <f t="shared" ref="T3900:T3901" si="3010">IF(SUM(N3900:S3900)=U3900,"OK",SUM(N3900:S3900)-U3900)</f>
        <v>OK</v>
      </c>
      <c r="U3900" s="138"/>
      <c r="V3900" s="138"/>
      <c r="W3900" s="139"/>
      <c r="X3900" s="139"/>
      <c r="Y3900" s="132" t="str">
        <f t="shared" ref="Y3900:Y3901" si="3011">IF(SUM(W3900:X3900)=Z3900,"OK",SUM(W3900:X3900)-Z3900)</f>
        <v>OK</v>
      </c>
      <c r="Z3900" s="210"/>
      <c r="AA3900" s="204"/>
      <c r="AB3900" s="202"/>
      <c r="AC3900" s="202"/>
      <c r="AD3900" s="202"/>
      <c r="AE3900" s="202"/>
      <c r="AF3900" s="202"/>
      <c r="AG3900" s="132" t="str">
        <f t="shared" ref="AG3900:AG3901" si="3012">IF(SUM(AA3900:AF3900)=AH3900,"OK",SUM(AA3900:AF3900)-AH3900)</f>
        <v>OK</v>
      </c>
      <c r="AH3900" s="138"/>
      <c r="AI3900" s="138"/>
      <c r="AJ3900" s="139"/>
      <c r="AK3900" s="139"/>
      <c r="AL3900" s="132" t="str">
        <f t="shared" ref="AL3900:AL3901" si="3013">IF(SUM(AJ3900:AK3900)=AM3900,"OK",SUM(AJ3900:AK3900)-AM3900)</f>
        <v>OK</v>
      </c>
      <c r="AM3900" s="140"/>
      <c r="AN3900" s="119">
        <f t="shared" ref="AN3900:AN3901" si="3014">L3900+U3900+V3900+Z3900</f>
        <v>11989</v>
      </c>
      <c r="AO3900" s="120">
        <f t="shared" ref="AO3900:AO3901" si="3015">M3900+AH3900+AI3900+AM3900</f>
        <v>11989</v>
      </c>
      <c r="AP3900" s="39">
        <f>L3900</f>
        <v>11989</v>
      </c>
      <c r="AQ3900" s="141">
        <f>AN3900</f>
        <v>11989</v>
      </c>
      <c r="AR3900" s="142">
        <f t="shared" ref="AR3900:AR3931" si="3016">AQ3900-AP3900</f>
        <v>0</v>
      </c>
      <c r="AS3900" s="143">
        <f t="shared" ref="AS3900:AS3923" si="3017">AR3900/AP3900</f>
        <v>0</v>
      </c>
      <c r="AT3900" s="144">
        <f>M3900</f>
        <v>11989</v>
      </c>
      <c r="AU3900" s="141">
        <f t="shared" ref="AU3900:AU3905" si="3018">AO3900</f>
        <v>11989</v>
      </c>
      <c r="AV3900" s="142">
        <f t="shared" ref="AV3900:AV3931" si="3019">AU3900-AT3900</f>
        <v>0</v>
      </c>
      <c r="AW3900" s="143">
        <f t="shared" ref="AW3900:AW3923" si="3020">AV3900/AT3900</f>
        <v>0</v>
      </c>
      <c r="AY3900" s="146" t="str">
        <f>RIGHT(LEFT(I3900,3),2)&amp;"."&amp;RIGHT(LEFT(I3900,5),2)</f>
        <v>01.00</v>
      </c>
      <c r="AZ3900" s="1569" t="b">
        <f>COUNTIF('[1]Codes SEC'!$B$2:$B$250,Ministres!AY3900)&gt;0</f>
        <v>1</v>
      </c>
    </row>
    <row r="3901" spans="1:64" ht="35.1" customHeight="1" x14ac:dyDescent="0.25">
      <c r="A3901" s="15" t="s">
        <v>4270</v>
      </c>
      <c r="B3901" s="225">
        <v>11</v>
      </c>
      <c r="C3901" s="122" t="s">
        <v>1196</v>
      </c>
      <c r="D3901" s="123">
        <v>1000</v>
      </c>
      <c r="E3901" s="226"/>
      <c r="F3901" s="122">
        <v>1</v>
      </c>
      <c r="G3901" s="126" t="s">
        <v>859</v>
      </c>
      <c r="H3901" s="35" t="str">
        <f t="shared" si="2989"/>
        <v>031</v>
      </c>
      <c r="I3901" s="36" t="s">
        <v>85</v>
      </c>
      <c r="J3901" s="37" t="s">
        <v>4402</v>
      </c>
      <c r="K3901" s="244" t="s">
        <v>4403</v>
      </c>
      <c r="L3901" s="128">
        <v>4153</v>
      </c>
      <c r="M3901" s="129">
        <v>4153</v>
      </c>
      <c r="N3901" s="130"/>
      <c r="O3901" s="131"/>
      <c r="P3901" s="131"/>
      <c r="Q3901" s="131"/>
      <c r="R3901" s="131"/>
      <c r="S3901" s="131"/>
      <c r="T3901" s="132" t="str">
        <f t="shared" si="3010"/>
        <v>OK</v>
      </c>
      <c r="U3901" s="138"/>
      <c r="V3901" s="138"/>
      <c r="W3901" s="139"/>
      <c r="X3901" s="139"/>
      <c r="Y3901" s="132" t="str">
        <f t="shared" si="3011"/>
        <v>OK</v>
      </c>
      <c r="Z3901" s="210"/>
      <c r="AA3901" s="204"/>
      <c r="AB3901" s="202"/>
      <c r="AC3901" s="202"/>
      <c r="AD3901" s="202"/>
      <c r="AE3901" s="202"/>
      <c r="AF3901" s="202"/>
      <c r="AG3901" s="132" t="str">
        <f t="shared" si="3012"/>
        <v>OK</v>
      </c>
      <c r="AH3901" s="138"/>
      <c r="AI3901" s="138"/>
      <c r="AJ3901" s="139"/>
      <c r="AK3901" s="139"/>
      <c r="AL3901" s="132" t="str">
        <f t="shared" si="3013"/>
        <v>OK</v>
      </c>
      <c r="AM3901" s="140"/>
      <c r="AN3901" s="119">
        <f t="shared" si="3014"/>
        <v>4153</v>
      </c>
      <c r="AO3901" s="120">
        <f t="shared" si="3015"/>
        <v>4153</v>
      </c>
      <c r="AP3901" s="39">
        <f>L3901</f>
        <v>4153</v>
      </c>
      <c r="AQ3901" s="141">
        <f>AN3901</f>
        <v>4153</v>
      </c>
      <c r="AR3901" s="142">
        <f t="shared" si="3016"/>
        <v>0</v>
      </c>
      <c r="AS3901" s="143">
        <f t="shared" si="3017"/>
        <v>0</v>
      </c>
      <c r="AT3901" s="144">
        <f>M3901</f>
        <v>4153</v>
      </c>
      <c r="AU3901" s="141">
        <f t="shared" si="3018"/>
        <v>4153</v>
      </c>
      <c r="AV3901" s="142">
        <f t="shared" si="3019"/>
        <v>0</v>
      </c>
      <c r="AW3901" s="143">
        <f t="shared" si="3020"/>
        <v>0</v>
      </c>
      <c r="AY3901" s="146" t="str">
        <f>RIGHT(LEFT(I3901,3),2)&amp;"."&amp;RIGHT(LEFT(I3901,5),2)</f>
        <v>11.00</v>
      </c>
      <c r="AZ3901" s="1569" t="b">
        <f>COUNTIF('[1]Codes SEC'!$B$2:$B$250,Ministres!AY3901)&gt;0</f>
        <v>1</v>
      </c>
    </row>
    <row r="3902" spans="1:64" ht="64.8" x14ac:dyDescent="0.25">
      <c r="A3902" s="15"/>
      <c r="C3902" s="122"/>
      <c r="D3902" s="123"/>
      <c r="F3902" s="125"/>
      <c r="G3902" s="126"/>
      <c r="H3902" s="35"/>
      <c r="I3902" s="234" t="s">
        <v>88</v>
      </c>
      <c r="J3902" s="37"/>
      <c r="K3902" s="235"/>
      <c r="L3902" s="232"/>
      <c r="M3902" s="233"/>
      <c r="N3902" s="130"/>
      <c r="O3902" s="131"/>
      <c r="P3902" s="131"/>
      <c r="Q3902" s="131"/>
      <c r="R3902" s="131"/>
      <c r="S3902" s="131"/>
      <c r="T3902" s="132"/>
      <c r="U3902" s="138"/>
      <c r="V3902" s="138"/>
      <c r="W3902" s="139"/>
      <c r="X3902" s="139"/>
      <c r="Y3902" s="132"/>
      <c r="Z3902" s="210"/>
      <c r="AA3902" s="204"/>
      <c r="AB3902" s="202"/>
      <c r="AC3902" s="202"/>
      <c r="AD3902" s="202"/>
      <c r="AE3902" s="202"/>
      <c r="AF3902" s="202"/>
      <c r="AG3902" s="132"/>
      <c r="AH3902" s="138"/>
      <c r="AI3902" s="138"/>
      <c r="AJ3902" s="139"/>
      <c r="AK3902" s="139"/>
      <c r="AL3902" s="132"/>
      <c r="AM3902" s="140"/>
      <c r="AN3902" s="211"/>
      <c r="AO3902" s="212"/>
      <c r="AP3902" s="39"/>
      <c r="AQ3902" s="141"/>
      <c r="AR3902" s="142"/>
      <c r="AS3902" s="143"/>
      <c r="AU3902" s="141"/>
      <c r="AV3902" s="142"/>
      <c r="AW3902" s="143"/>
      <c r="AY3902" s="146"/>
      <c r="AZ3902" s="1569"/>
    </row>
    <row r="3903" spans="1:64" ht="35.1" customHeight="1" x14ac:dyDescent="0.25">
      <c r="A3903" s="15" t="s">
        <v>4270</v>
      </c>
      <c r="B3903" s="225">
        <v>11</v>
      </c>
      <c r="C3903" s="122" t="s">
        <v>1196</v>
      </c>
      <c r="D3903" s="123">
        <v>1000</v>
      </c>
      <c r="E3903" s="226"/>
      <c r="F3903" s="122">
        <v>1</v>
      </c>
      <c r="G3903" s="126" t="s">
        <v>859</v>
      </c>
      <c r="H3903" s="35" t="str">
        <f t="shared" si="2989"/>
        <v>031</v>
      </c>
      <c r="I3903" s="36" t="s">
        <v>85</v>
      </c>
      <c r="J3903" s="37" t="s">
        <v>4404</v>
      </c>
      <c r="K3903" s="244" t="s">
        <v>4405</v>
      </c>
      <c r="L3903" s="128">
        <v>12575</v>
      </c>
      <c r="M3903" s="129">
        <v>12575</v>
      </c>
      <c r="N3903" s="130"/>
      <c r="O3903" s="131"/>
      <c r="P3903" s="131"/>
      <c r="Q3903" s="131"/>
      <c r="R3903" s="131"/>
      <c r="S3903" s="131"/>
      <c r="T3903" s="132" t="str">
        <f>IF(SUM(N3903:S3903)=U3903,"OK",SUM(N3903:S3903)-U3903)</f>
        <v>OK</v>
      </c>
      <c r="U3903" s="138"/>
      <c r="V3903" s="138"/>
      <c r="W3903" s="139"/>
      <c r="X3903" s="139"/>
      <c r="Y3903" s="132" t="str">
        <f>IF(SUM(W3903:X3903)=Z3903,"OK",SUM(W3903:X3903)-Z3903)</f>
        <v>OK</v>
      </c>
      <c r="Z3903" s="210"/>
      <c r="AA3903" s="204"/>
      <c r="AB3903" s="202"/>
      <c r="AC3903" s="202"/>
      <c r="AD3903" s="202"/>
      <c r="AE3903" s="202"/>
      <c r="AF3903" s="202"/>
      <c r="AG3903" s="132" t="str">
        <f>IF(SUM(AA3903:AF3903)=AH3903,"OK",SUM(AA3903:AF3903)-AH3903)</f>
        <v>OK</v>
      </c>
      <c r="AH3903" s="138"/>
      <c r="AI3903" s="138"/>
      <c r="AJ3903" s="139"/>
      <c r="AK3903" s="139"/>
      <c r="AL3903" s="132" t="str">
        <f>IF(SUM(AJ3903:AK3903)=AM3903,"OK",SUM(AJ3903:AK3903)-AM3903)</f>
        <v>OK</v>
      </c>
      <c r="AM3903" s="140"/>
      <c r="AN3903" s="119">
        <f>L3903+U3903+V3903+Z3903</f>
        <v>12575</v>
      </c>
      <c r="AO3903" s="120">
        <f>M3903+AH3903+AI3903+AM3903</f>
        <v>12575</v>
      </c>
      <c r="AP3903" s="39">
        <f>L3903</f>
        <v>12575</v>
      </c>
      <c r="AQ3903" s="141">
        <f>AN3903</f>
        <v>12575</v>
      </c>
      <c r="AR3903" s="142">
        <f t="shared" si="3016"/>
        <v>0</v>
      </c>
      <c r="AS3903" s="143">
        <f t="shared" si="3017"/>
        <v>0</v>
      </c>
      <c r="AT3903" s="144">
        <f>M3903</f>
        <v>12575</v>
      </c>
      <c r="AU3903" s="141">
        <f t="shared" si="3018"/>
        <v>12575</v>
      </c>
      <c r="AV3903" s="142">
        <f t="shared" si="3019"/>
        <v>0</v>
      </c>
      <c r="AW3903" s="143">
        <f t="shared" si="3020"/>
        <v>0</v>
      </c>
      <c r="AY3903" s="146" t="str">
        <f>RIGHT(LEFT(I3903,3),2)&amp;"."&amp;RIGHT(LEFT(I3903,5),2)</f>
        <v>11.00</v>
      </c>
      <c r="AZ3903" s="1569" t="b">
        <f>COUNTIF('[1]Codes SEC'!$B$2:$B$250,Ministres!AY3903)&gt;0</f>
        <v>1</v>
      </c>
    </row>
    <row r="3904" spans="1:64" ht="64.8" x14ac:dyDescent="0.25">
      <c r="A3904" s="15"/>
      <c r="C3904" s="122"/>
      <c r="D3904" s="123"/>
      <c r="F3904" s="125"/>
      <c r="G3904" s="126"/>
      <c r="H3904" s="35"/>
      <c r="I3904" s="234" t="s">
        <v>88</v>
      </c>
      <c r="J3904" s="37"/>
      <c r="K3904" s="235"/>
      <c r="L3904" s="232"/>
      <c r="M3904" s="233"/>
      <c r="N3904" s="130"/>
      <c r="O3904" s="131"/>
      <c r="P3904" s="131"/>
      <c r="Q3904" s="131"/>
      <c r="R3904" s="131"/>
      <c r="S3904" s="131"/>
      <c r="T3904" s="132"/>
      <c r="U3904" s="138"/>
      <c r="V3904" s="138"/>
      <c r="W3904" s="139"/>
      <c r="X3904" s="139"/>
      <c r="Y3904" s="132"/>
      <c r="Z3904" s="210"/>
      <c r="AA3904" s="204"/>
      <c r="AB3904" s="202"/>
      <c r="AC3904" s="202"/>
      <c r="AD3904" s="202"/>
      <c r="AE3904" s="202"/>
      <c r="AF3904" s="202"/>
      <c r="AG3904" s="132"/>
      <c r="AH3904" s="138"/>
      <c r="AI3904" s="138"/>
      <c r="AJ3904" s="139"/>
      <c r="AK3904" s="139"/>
      <c r="AL3904" s="132"/>
      <c r="AM3904" s="140"/>
      <c r="AN3904" s="211"/>
      <c r="AO3904" s="212"/>
      <c r="AP3904" s="39"/>
      <c r="AQ3904" s="141"/>
      <c r="AR3904" s="142"/>
      <c r="AS3904" s="143"/>
      <c r="AU3904" s="141"/>
      <c r="AV3904" s="142"/>
      <c r="AW3904" s="143"/>
      <c r="AY3904" s="146"/>
      <c r="AZ3904" s="1569"/>
    </row>
    <row r="3905" spans="1:52" ht="35.1" customHeight="1" x14ac:dyDescent="0.25">
      <c r="A3905" s="15" t="s">
        <v>4270</v>
      </c>
      <c r="B3905" s="225">
        <v>11</v>
      </c>
      <c r="C3905" s="122" t="s">
        <v>1196</v>
      </c>
      <c r="D3905" s="123">
        <v>1000</v>
      </c>
      <c r="E3905" s="226"/>
      <c r="F3905" s="122">
        <v>1</v>
      </c>
      <c r="G3905" s="126" t="s">
        <v>859</v>
      </c>
      <c r="H3905" s="35" t="str">
        <f t="shared" si="2989"/>
        <v>031</v>
      </c>
      <c r="I3905" s="36" t="s">
        <v>85</v>
      </c>
      <c r="J3905" s="37" t="s">
        <v>4406</v>
      </c>
      <c r="K3905" s="244" t="s">
        <v>4407</v>
      </c>
      <c r="L3905" s="128">
        <v>668560</v>
      </c>
      <c r="M3905" s="129">
        <v>668560</v>
      </c>
      <c r="N3905" s="130"/>
      <c r="O3905" s="131"/>
      <c r="P3905" s="131"/>
      <c r="Q3905" s="131"/>
      <c r="R3905" s="131"/>
      <c r="S3905" s="131"/>
      <c r="T3905" s="132" t="str">
        <f>IF(SUM(N3905:S3905)=U3905,"OK",SUM(N3905:S3905)-U3905)</f>
        <v>OK</v>
      </c>
      <c r="U3905" s="138"/>
      <c r="V3905" s="138"/>
      <c r="W3905" s="139"/>
      <c r="X3905" s="139"/>
      <c r="Y3905" s="132" t="str">
        <f>IF(SUM(W3905:X3905)=Z3905,"OK",SUM(W3905:X3905)-Z3905)</f>
        <v>OK</v>
      </c>
      <c r="Z3905" s="210"/>
      <c r="AA3905" s="204"/>
      <c r="AB3905" s="202"/>
      <c r="AC3905" s="202"/>
      <c r="AD3905" s="202"/>
      <c r="AE3905" s="202"/>
      <c r="AF3905" s="202"/>
      <c r="AG3905" s="132" t="str">
        <f>IF(SUM(AA3905:AF3905)=AH3905,"OK",SUM(AA3905:AF3905)-AH3905)</f>
        <v>OK</v>
      </c>
      <c r="AH3905" s="138"/>
      <c r="AI3905" s="138"/>
      <c r="AJ3905" s="139"/>
      <c r="AK3905" s="139"/>
      <c r="AL3905" s="132" t="str">
        <f>IF(SUM(AJ3905:AK3905)=AM3905,"OK",SUM(AJ3905:AK3905)-AM3905)</f>
        <v>OK</v>
      </c>
      <c r="AM3905" s="140"/>
      <c r="AN3905" s="119">
        <f>L3905+U3905+V3905+Z3905</f>
        <v>668560</v>
      </c>
      <c r="AO3905" s="120">
        <f>M3905+AH3905+AI3905+AM3905</f>
        <v>668560</v>
      </c>
      <c r="AP3905" s="39">
        <f>L3905</f>
        <v>668560</v>
      </c>
      <c r="AQ3905" s="141">
        <f>AN3905</f>
        <v>668560</v>
      </c>
      <c r="AR3905" s="142">
        <f t="shared" si="3016"/>
        <v>0</v>
      </c>
      <c r="AS3905" s="143">
        <f t="shared" si="3017"/>
        <v>0</v>
      </c>
      <c r="AT3905" s="144">
        <f>M3905</f>
        <v>668560</v>
      </c>
      <c r="AU3905" s="141">
        <f t="shared" si="3018"/>
        <v>668560</v>
      </c>
      <c r="AV3905" s="142">
        <f t="shared" si="3019"/>
        <v>0</v>
      </c>
      <c r="AW3905" s="143">
        <f t="shared" si="3020"/>
        <v>0</v>
      </c>
      <c r="AY3905" s="146" t="str">
        <f>RIGHT(LEFT(I3905,3),2)&amp;"."&amp;RIGHT(LEFT(I3905,5),2)</f>
        <v>11.00</v>
      </c>
      <c r="AZ3905" s="1569" t="b">
        <f>COUNTIF('[1]Codes SEC'!$B$2:$B$250,Ministres!AY3905)&gt;0</f>
        <v>1</v>
      </c>
    </row>
    <row r="3906" spans="1:52" ht="64.8" x14ac:dyDescent="0.25">
      <c r="A3906" s="15"/>
      <c r="C3906" s="122"/>
      <c r="D3906" s="123"/>
      <c r="F3906" s="125"/>
      <c r="G3906" s="126"/>
      <c r="H3906" s="35"/>
      <c r="I3906" s="234" t="s">
        <v>88</v>
      </c>
      <c r="J3906" s="37"/>
      <c r="K3906" s="235"/>
      <c r="L3906" s="232"/>
      <c r="M3906" s="233"/>
      <c r="N3906" s="130"/>
      <c r="O3906" s="131"/>
      <c r="P3906" s="131"/>
      <c r="Q3906" s="131"/>
      <c r="R3906" s="131"/>
      <c r="S3906" s="131"/>
      <c r="T3906" s="132"/>
      <c r="U3906" s="138"/>
      <c r="V3906" s="138"/>
      <c r="W3906" s="139"/>
      <c r="X3906" s="139"/>
      <c r="Y3906" s="132"/>
      <c r="Z3906" s="210"/>
      <c r="AA3906" s="204"/>
      <c r="AB3906" s="202"/>
      <c r="AC3906" s="202"/>
      <c r="AD3906" s="202"/>
      <c r="AE3906" s="202"/>
      <c r="AF3906" s="202"/>
      <c r="AG3906" s="132"/>
      <c r="AH3906" s="138"/>
      <c r="AI3906" s="138"/>
      <c r="AJ3906" s="139"/>
      <c r="AK3906" s="139"/>
      <c r="AL3906" s="132"/>
      <c r="AM3906" s="140"/>
      <c r="AN3906" s="211"/>
      <c r="AO3906" s="212"/>
      <c r="AP3906" s="39"/>
      <c r="AQ3906" s="141"/>
      <c r="AR3906" s="142"/>
      <c r="AS3906" s="143"/>
      <c r="AU3906" s="141"/>
      <c r="AV3906" s="142"/>
      <c r="AW3906" s="143"/>
      <c r="AY3906" s="146"/>
      <c r="AZ3906" s="1569"/>
    </row>
    <row r="3907" spans="1:52" ht="35.1" customHeight="1" x14ac:dyDescent="0.25">
      <c r="A3907" s="15" t="s">
        <v>4270</v>
      </c>
      <c r="B3907" s="121">
        <v>11</v>
      </c>
      <c r="C3907" s="122" t="s">
        <v>1196</v>
      </c>
      <c r="D3907" s="123">
        <v>1000</v>
      </c>
      <c r="F3907" s="125">
        <v>1</v>
      </c>
      <c r="G3907" s="126" t="s">
        <v>859</v>
      </c>
      <c r="H3907" s="35" t="str">
        <f t="shared" si="2989"/>
        <v>031</v>
      </c>
      <c r="I3907" s="36">
        <v>81100000</v>
      </c>
      <c r="J3907" s="37" t="s">
        <v>4408</v>
      </c>
      <c r="K3907" s="244" t="s">
        <v>4409</v>
      </c>
      <c r="L3907" s="128">
        <v>576</v>
      </c>
      <c r="M3907" s="129">
        <v>576</v>
      </c>
      <c r="N3907" s="130"/>
      <c r="O3907" s="131"/>
      <c r="P3907" s="131"/>
      <c r="Q3907" s="131"/>
      <c r="R3907" s="131"/>
      <c r="S3907" s="131"/>
      <c r="T3907" s="132" t="str">
        <f t="shared" ref="T3907" si="3021">IF(SUM(N3907:S3907)=U3907,"OK",SUM(N3907:S3907)-U3907)</f>
        <v>OK</v>
      </c>
      <c r="U3907" s="138"/>
      <c r="V3907" s="138"/>
      <c r="W3907" s="139"/>
      <c r="X3907" s="139"/>
      <c r="Y3907" s="132" t="str">
        <f t="shared" ref="Y3907" si="3022">IF(SUM(W3907:X3907)=Z3907,"OK",SUM(W3907:X3907)-Z3907)</f>
        <v>OK</v>
      </c>
      <c r="Z3907" s="210"/>
      <c r="AA3907" s="204"/>
      <c r="AB3907" s="202"/>
      <c r="AC3907" s="202"/>
      <c r="AD3907" s="202"/>
      <c r="AE3907" s="202"/>
      <c r="AF3907" s="202"/>
      <c r="AG3907" s="132" t="str">
        <f t="shared" ref="AG3907" si="3023">IF(SUM(AA3907:AF3907)=AH3907,"OK",SUM(AA3907:AF3907)-AH3907)</f>
        <v>OK</v>
      </c>
      <c r="AH3907" s="138"/>
      <c r="AI3907" s="138"/>
      <c r="AJ3907" s="139"/>
      <c r="AK3907" s="139"/>
      <c r="AL3907" s="132" t="str">
        <f t="shared" ref="AL3907" si="3024">IF(SUM(AJ3907:AK3907)=AM3907,"OK",SUM(AJ3907:AK3907)-AM3907)</f>
        <v>OK</v>
      </c>
      <c r="AM3907" s="140"/>
      <c r="AN3907" s="119">
        <f t="shared" ref="AN3907" si="3025">L3907+U3907+V3907+Z3907</f>
        <v>576</v>
      </c>
      <c r="AO3907" s="120">
        <f t="shared" ref="AO3907" si="3026">M3907+AH3907+AI3907+AM3907</f>
        <v>576</v>
      </c>
      <c r="AP3907" s="39">
        <f>L3907</f>
        <v>576</v>
      </c>
      <c r="AQ3907" s="141">
        <f>AN3907</f>
        <v>576</v>
      </c>
      <c r="AR3907" s="142">
        <f>AQ3907-AP3907</f>
        <v>0</v>
      </c>
      <c r="AS3907" s="143">
        <f>AR3907/AP3907</f>
        <v>0</v>
      </c>
      <c r="AT3907" s="144">
        <f>M3907</f>
        <v>576</v>
      </c>
      <c r="AU3907" s="141">
        <f>AO3907</f>
        <v>576</v>
      </c>
      <c r="AV3907" s="142">
        <f>AU3907-AT3907</f>
        <v>0</v>
      </c>
      <c r="AW3907" s="143">
        <f>AV3907/AT3907</f>
        <v>0</v>
      </c>
      <c r="AY3907" s="146" t="str">
        <f>RIGHT(LEFT(I3907,3),2)&amp;"."&amp;RIGHT(LEFT(I3907,5),2)</f>
        <v>11.00</v>
      </c>
      <c r="AZ3907" s="1569" t="b">
        <f>COUNTIF('[1]Codes SEC'!$B$2:$B$250,Ministres!AY3907)&gt;0</f>
        <v>1</v>
      </c>
    </row>
    <row r="3908" spans="1:52" ht="64.8" x14ac:dyDescent="0.25">
      <c r="A3908" s="15"/>
      <c r="C3908" s="122"/>
      <c r="D3908" s="123"/>
      <c r="F3908" s="125"/>
      <c r="G3908" s="126"/>
      <c r="H3908" s="35"/>
      <c r="I3908" s="234" t="s">
        <v>88</v>
      </c>
      <c r="J3908" s="37"/>
      <c r="K3908" s="235"/>
      <c r="L3908" s="232"/>
      <c r="M3908" s="233"/>
      <c r="N3908" s="130"/>
      <c r="O3908" s="131"/>
      <c r="P3908" s="131"/>
      <c r="Q3908" s="131"/>
      <c r="R3908" s="131"/>
      <c r="S3908" s="131"/>
      <c r="T3908" s="132"/>
      <c r="U3908" s="138"/>
      <c r="V3908" s="138"/>
      <c r="W3908" s="139"/>
      <c r="X3908" s="139"/>
      <c r="Y3908" s="132"/>
      <c r="Z3908" s="210"/>
      <c r="AA3908" s="204"/>
      <c r="AB3908" s="202"/>
      <c r="AC3908" s="202"/>
      <c r="AD3908" s="202"/>
      <c r="AE3908" s="202"/>
      <c r="AF3908" s="202"/>
      <c r="AG3908" s="132"/>
      <c r="AH3908" s="138"/>
      <c r="AI3908" s="138"/>
      <c r="AJ3908" s="139"/>
      <c r="AK3908" s="139"/>
      <c r="AL3908" s="132"/>
      <c r="AM3908" s="140"/>
      <c r="AN3908" s="211"/>
      <c r="AO3908" s="212"/>
      <c r="AP3908" s="39"/>
      <c r="AQ3908" s="141"/>
      <c r="AR3908" s="142"/>
      <c r="AS3908" s="143"/>
      <c r="AU3908" s="141"/>
      <c r="AV3908" s="142"/>
      <c r="AW3908" s="143"/>
      <c r="AY3908" s="146"/>
      <c r="AZ3908" s="1569"/>
    </row>
    <row r="3909" spans="1:52" ht="35.1" customHeight="1" x14ac:dyDescent="0.25">
      <c r="A3909" s="15" t="s">
        <v>4270</v>
      </c>
      <c r="B3909" s="225">
        <v>11</v>
      </c>
      <c r="C3909" s="122" t="s">
        <v>1196</v>
      </c>
      <c r="D3909" s="123">
        <v>1000</v>
      </c>
      <c r="E3909" s="226"/>
      <c r="F3909" s="122">
        <v>1</v>
      </c>
      <c r="G3909" s="126" t="s">
        <v>859</v>
      </c>
      <c r="H3909" s="35" t="str">
        <f t="shared" si="2989"/>
        <v>031</v>
      </c>
      <c r="I3909" s="36" t="s">
        <v>85</v>
      </c>
      <c r="J3909" s="37" t="s">
        <v>4410</v>
      </c>
      <c r="K3909" s="244" t="s">
        <v>4411</v>
      </c>
      <c r="L3909" s="128">
        <v>3346</v>
      </c>
      <c r="M3909" s="129">
        <v>3346</v>
      </c>
      <c r="N3909" s="130"/>
      <c r="O3909" s="131"/>
      <c r="P3909" s="131"/>
      <c r="Q3909" s="131"/>
      <c r="R3909" s="131"/>
      <c r="S3909" s="131"/>
      <c r="T3909" s="132" t="str">
        <f>IF(SUM(N3909:S3909)=U3909,"OK",SUM(N3909:S3909)-U3909)</f>
        <v>OK</v>
      </c>
      <c r="U3909" s="138"/>
      <c r="V3909" s="138"/>
      <c r="W3909" s="139"/>
      <c r="X3909" s="139"/>
      <c r="Y3909" s="132" t="str">
        <f>IF(SUM(W3909:X3909)=Z3909,"OK",SUM(W3909:X3909)-Z3909)</f>
        <v>OK</v>
      </c>
      <c r="Z3909" s="210"/>
      <c r="AA3909" s="204"/>
      <c r="AB3909" s="202"/>
      <c r="AC3909" s="202"/>
      <c r="AD3909" s="202"/>
      <c r="AE3909" s="202"/>
      <c r="AF3909" s="202"/>
      <c r="AG3909" s="132" t="str">
        <f>IF(SUM(AA3909:AF3909)=AH3909,"OK",SUM(AA3909:AF3909)-AH3909)</f>
        <v>OK</v>
      </c>
      <c r="AH3909" s="138"/>
      <c r="AI3909" s="138"/>
      <c r="AJ3909" s="139"/>
      <c r="AK3909" s="139"/>
      <c r="AL3909" s="132" t="str">
        <f>IF(SUM(AJ3909:AK3909)=AM3909,"OK",SUM(AJ3909:AK3909)-AM3909)</f>
        <v>OK</v>
      </c>
      <c r="AM3909" s="140"/>
      <c r="AN3909" s="119">
        <f>L3909+U3909+V3909+Z3909</f>
        <v>3346</v>
      </c>
      <c r="AO3909" s="120">
        <f>M3909+AH3909+AI3909+AM3909</f>
        <v>3346</v>
      </c>
      <c r="AP3909" s="39">
        <f>L3909</f>
        <v>3346</v>
      </c>
      <c r="AQ3909" s="141">
        <f>AN3909</f>
        <v>3346</v>
      </c>
      <c r="AR3909" s="142">
        <f>AQ3909-AP3909</f>
        <v>0</v>
      </c>
      <c r="AS3909" s="143">
        <f>AR3909/AP3909</f>
        <v>0</v>
      </c>
      <c r="AT3909" s="144">
        <f>M3909</f>
        <v>3346</v>
      </c>
      <c r="AU3909" s="141">
        <f>AO3909</f>
        <v>3346</v>
      </c>
      <c r="AV3909" s="142">
        <f>AU3909-AT3909</f>
        <v>0</v>
      </c>
      <c r="AW3909" s="143">
        <f>AV3909/AT3909</f>
        <v>0</v>
      </c>
      <c r="AY3909" s="146" t="str">
        <f>RIGHT(LEFT(I3909,3),2)&amp;"."&amp;RIGHT(LEFT(I3909,5),2)</f>
        <v>11.00</v>
      </c>
      <c r="AZ3909" s="1569" t="b">
        <f>COUNTIF('[1]Codes SEC'!$B$2:$B$250,Ministres!AY3909)&gt;0</f>
        <v>1</v>
      </c>
    </row>
    <row r="3910" spans="1:52" ht="64.8" x14ac:dyDescent="0.25">
      <c r="A3910" s="15"/>
      <c r="C3910" s="122"/>
      <c r="D3910" s="123"/>
      <c r="F3910" s="125"/>
      <c r="G3910" s="126"/>
      <c r="H3910" s="35"/>
      <c r="I3910" s="234" t="s">
        <v>88</v>
      </c>
      <c r="J3910" s="37"/>
      <c r="K3910" s="235"/>
      <c r="L3910" s="232"/>
      <c r="M3910" s="233"/>
      <c r="N3910" s="130"/>
      <c r="O3910" s="131"/>
      <c r="P3910" s="131"/>
      <c r="Q3910" s="131"/>
      <c r="R3910" s="131"/>
      <c r="S3910" s="131"/>
      <c r="T3910" s="132"/>
      <c r="U3910" s="138"/>
      <c r="V3910" s="138"/>
      <c r="W3910" s="139"/>
      <c r="X3910" s="139"/>
      <c r="Y3910" s="132"/>
      <c r="Z3910" s="210"/>
      <c r="AA3910" s="204"/>
      <c r="AB3910" s="202"/>
      <c r="AC3910" s="202"/>
      <c r="AD3910" s="202"/>
      <c r="AE3910" s="202"/>
      <c r="AF3910" s="202"/>
      <c r="AG3910" s="132"/>
      <c r="AH3910" s="138"/>
      <c r="AI3910" s="138"/>
      <c r="AJ3910" s="139"/>
      <c r="AK3910" s="139"/>
      <c r="AL3910" s="132"/>
      <c r="AM3910" s="140"/>
      <c r="AN3910" s="211"/>
      <c r="AO3910" s="212"/>
      <c r="AP3910" s="39"/>
      <c r="AQ3910" s="141"/>
      <c r="AR3910" s="142"/>
      <c r="AS3910" s="143"/>
      <c r="AU3910" s="141"/>
      <c r="AV3910" s="142"/>
      <c r="AW3910" s="143"/>
      <c r="AY3910" s="146"/>
      <c r="AZ3910" s="1569"/>
    </row>
    <row r="3911" spans="1:52" ht="35.1" customHeight="1" x14ac:dyDescent="0.25">
      <c r="A3911" s="15" t="s">
        <v>4270</v>
      </c>
      <c r="B3911" s="121">
        <v>11</v>
      </c>
      <c r="C3911" s="122" t="s">
        <v>1196</v>
      </c>
      <c r="D3911" s="123">
        <v>1000</v>
      </c>
      <c r="F3911" s="125">
        <v>1</v>
      </c>
      <c r="G3911" s="126" t="s">
        <v>859</v>
      </c>
      <c r="H3911" s="35" t="str">
        <f t="shared" si="2989"/>
        <v>031</v>
      </c>
      <c r="I3911" s="36" t="s">
        <v>85</v>
      </c>
      <c r="J3911" s="37" t="s">
        <v>4412</v>
      </c>
      <c r="K3911" s="244" t="s">
        <v>4413</v>
      </c>
      <c r="L3911" s="128">
        <v>9186</v>
      </c>
      <c r="M3911" s="129">
        <v>9186</v>
      </c>
      <c r="N3911" s="130"/>
      <c r="O3911" s="131"/>
      <c r="P3911" s="131"/>
      <c r="Q3911" s="131"/>
      <c r="R3911" s="131"/>
      <c r="S3911" s="131"/>
      <c r="T3911" s="132" t="str">
        <f>IF(SUM(N3911:S3911)=U3911,"OK",SUM(N3911:S3911)-U3911)</f>
        <v>OK</v>
      </c>
      <c r="U3911" s="138"/>
      <c r="V3911" s="138"/>
      <c r="W3911" s="139"/>
      <c r="X3911" s="139"/>
      <c r="Y3911" s="132" t="str">
        <f>IF(SUM(W3911:X3911)=Z3911,"OK",SUM(W3911:X3911)-Z3911)</f>
        <v>OK</v>
      </c>
      <c r="Z3911" s="210"/>
      <c r="AA3911" s="204"/>
      <c r="AB3911" s="202"/>
      <c r="AC3911" s="202"/>
      <c r="AD3911" s="202"/>
      <c r="AE3911" s="202"/>
      <c r="AF3911" s="202"/>
      <c r="AG3911" s="132" t="str">
        <f>IF(SUM(AA3911:AF3911)=AH3911,"OK",SUM(AA3911:AF3911)-AH3911)</f>
        <v>OK</v>
      </c>
      <c r="AH3911" s="138"/>
      <c r="AI3911" s="138"/>
      <c r="AJ3911" s="139"/>
      <c r="AK3911" s="139"/>
      <c r="AL3911" s="132" t="str">
        <f>IF(SUM(AJ3911:AK3911)=AM3911,"OK",SUM(AJ3911:AK3911)-AM3911)</f>
        <v>OK</v>
      </c>
      <c r="AM3911" s="140"/>
      <c r="AN3911" s="119">
        <f>L3911+U3911+V3911+Z3911</f>
        <v>9186</v>
      </c>
      <c r="AO3911" s="120">
        <f>M3911+AH3911+AI3911+AM3911</f>
        <v>9186</v>
      </c>
      <c r="AP3911" s="39">
        <f>L3911</f>
        <v>9186</v>
      </c>
      <c r="AQ3911" s="141">
        <f>AN3911</f>
        <v>9186</v>
      </c>
      <c r="AR3911" s="142">
        <f>AQ3911-AP3911</f>
        <v>0</v>
      </c>
      <c r="AS3911" s="143">
        <f>AR3911/AP3911</f>
        <v>0</v>
      </c>
      <c r="AT3911" s="144">
        <f>M3911</f>
        <v>9186</v>
      </c>
      <c r="AU3911" s="141">
        <f>AO3911</f>
        <v>9186</v>
      </c>
      <c r="AV3911" s="142">
        <f>AU3911-AT3911</f>
        <v>0</v>
      </c>
      <c r="AW3911" s="143">
        <f>AV3911/AT3911</f>
        <v>0</v>
      </c>
      <c r="AY3911" s="146" t="str">
        <f>RIGHT(LEFT(I3911,3),2)&amp;"."&amp;RIGHT(LEFT(I3911,5),2)</f>
        <v>11.00</v>
      </c>
      <c r="AZ3911" s="1569" t="b">
        <f>COUNTIF('[1]Codes SEC'!$B$2:$B$250,Ministres!AY3911)&gt;0</f>
        <v>1</v>
      </c>
    </row>
    <row r="3912" spans="1:52" ht="64.8" x14ac:dyDescent="0.25">
      <c r="A3912" s="15"/>
      <c r="C3912" s="122"/>
      <c r="D3912" s="123"/>
      <c r="F3912" s="125"/>
      <c r="G3912" s="126"/>
      <c r="H3912" s="35"/>
      <c r="I3912" s="234" t="s">
        <v>88</v>
      </c>
      <c r="J3912" s="37"/>
      <c r="K3912" s="235"/>
      <c r="L3912" s="232"/>
      <c r="M3912" s="233"/>
      <c r="N3912" s="130"/>
      <c r="O3912" s="131"/>
      <c r="P3912" s="131"/>
      <c r="Q3912" s="131"/>
      <c r="R3912" s="131"/>
      <c r="S3912" s="131"/>
      <c r="T3912" s="132"/>
      <c r="U3912" s="138"/>
      <c r="V3912" s="138"/>
      <c r="W3912" s="139"/>
      <c r="X3912" s="139"/>
      <c r="Y3912" s="132"/>
      <c r="Z3912" s="210"/>
      <c r="AA3912" s="204"/>
      <c r="AB3912" s="202"/>
      <c r="AC3912" s="202"/>
      <c r="AD3912" s="202"/>
      <c r="AE3912" s="202"/>
      <c r="AF3912" s="202"/>
      <c r="AG3912" s="132"/>
      <c r="AH3912" s="138"/>
      <c r="AI3912" s="138"/>
      <c r="AJ3912" s="139"/>
      <c r="AK3912" s="139"/>
      <c r="AL3912" s="132"/>
      <c r="AM3912" s="140"/>
      <c r="AN3912" s="211"/>
      <c r="AO3912" s="212"/>
      <c r="AP3912" s="39"/>
      <c r="AQ3912" s="141"/>
      <c r="AR3912" s="142"/>
      <c r="AS3912" s="143"/>
      <c r="AU3912" s="141"/>
      <c r="AV3912" s="142"/>
      <c r="AW3912" s="143"/>
      <c r="AY3912" s="146"/>
      <c r="AZ3912" s="1569"/>
    </row>
    <row r="3913" spans="1:52" ht="35.1" customHeight="1" x14ac:dyDescent="0.25">
      <c r="A3913" s="15" t="s">
        <v>4270</v>
      </c>
      <c r="B3913" s="121">
        <v>11</v>
      </c>
      <c r="C3913" s="122" t="s">
        <v>1196</v>
      </c>
      <c r="D3913" s="123">
        <v>1000</v>
      </c>
      <c r="F3913" s="125">
        <v>1</v>
      </c>
      <c r="G3913" s="126" t="s">
        <v>859</v>
      </c>
      <c r="H3913" s="35" t="str">
        <f t="shared" si="2989"/>
        <v>031</v>
      </c>
      <c r="I3913" s="36">
        <v>81100000</v>
      </c>
      <c r="J3913" s="37" t="s">
        <v>4414</v>
      </c>
      <c r="K3913" s="281" t="s">
        <v>4415</v>
      </c>
      <c r="L3913" s="128">
        <v>17464</v>
      </c>
      <c r="M3913" s="129">
        <v>17464</v>
      </c>
      <c r="N3913" s="130"/>
      <c r="O3913" s="131"/>
      <c r="P3913" s="131"/>
      <c r="Q3913" s="131"/>
      <c r="R3913" s="131"/>
      <c r="S3913" s="131"/>
      <c r="T3913" s="132" t="str">
        <f t="shared" ref="T3913" si="3027">IF(SUM(N3913:S3913)=U3913,"OK",SUM(N3913:S3913)-U3913)</f>
        <v>OK</v>
      </c>
      <c r="U3913" s="138"/>
      <c r="V3913" s="138"/>
      <c r="W3913" s="139"/>
      <c r="X3913" s="139"/>
      <c r="Y3913" s="132" t="str">
        <f t="shared" ref="Y3913" si="3028">IF(SUM(W3913:X3913)=Z3913,"OK",SUM(W3913:X3913)-Z3913)</f>
        <v>OK</v>
      </c>
      <c r="Z3913" s="210"/>
      <c r="AA3913" s="204"/>
      <c r="AB3913" s="202"/>
      <c r="AC3913" s="202"/>
      <c r="AD3913" s="202"/>
      <c r="AE3913" s="202"/>
      <c r="AF3913" s="202"/>
      <c r="AG3913" s="132" t="str">
        <f t="shared" ref="AG3913" si="3029">IF(SUM(AA3913:AF3913)=AH3913,"OK",SUM(AA3913:AF3913)-AH3913)</f>
        <v>OK</v>
      </c>
      <c r="AH3913" s="138"/>
      <c r="AI3913" s="138"/>
      <c r="AJ3913" s="139"/>
      <c r="AK3913" s="139"/>
      <c r="AL3913" s="132" t="str">
        <f t="shared" ref="AL3913" si="3030">IF(SUM(AJ3913:AK3913)=AM3913,"OK",SUM(AJ3913:AK3913)-AM3913)</f>
        <v>OK</v>
      </c>
      <c r="AM3913" s="140"/>
      <c r="AN3913" s="119">
        <f t="shared" ref="AN3913" si="3031">L3913+U3913+V3913+Z3913</f>
        <v>17464</v>
      </c>
      <c r="AO3913" s="120">
        <f t="shared" ref="AO3913" si="3032">M3913+AH3913+AI3913+AM3913</f>
        <v>17464</v>
      </c>
      <c r="AP3913" s="39">
        <f>L3913</f>
        <v>17464</v>
      </c>
      <c r="AQ3913" s="141">
        <f>AN3913</f>
        <v>17464</v>
      </c>
      <c r="AR3913" s="142">
        <f>AQ3913-AP3913</f>
        <v>0</v>
      </c>
      <c r="AS3913" s="143">
        <f>AR3913/AP3913</f>
        <v>0</v>
      </c>
      <c r="AT3913" s="144">
        <f>M3913</f>
        <v>17464</v>
      </c>
      <c r="AU3913" s="141">
        <f>AO3913</f>
        <v>17464</v>
      </c>
      <c r="AV3913" s="142">
        <f>AU3913-AT3913</f>
        <v>0</v>
      </c>
      <c r="AW3913" s="143">
        <f>AV3913/AT3913</f>
        <v>0</v>
      </c>
      <c r="AY3913" s="146" t="str">
        <f>RIGHT(LEFT(I3913,3),2)&amp;"."&amp;RIGHT(LEFT(I3913,5),2)</f>
        <v>11.00</v>
      </c>
      <c r="AZ3913" s="1569" t="b">
        <f>COUNTIF('[1]Codes SEC'!$B$2:$B$250,Ministres!AY3913)&gt;0</f>
        <v>1</v>
      </c>
    </row>
    <row r="3914" spans="1:52" ht="64.8" x14ac:dyDescent="0.25">
      <c r="A3914" s="15"/>
      <c r="C3914" s="122"/>
      <c r="D3914" s="123"/>
      <c r="F3914" s="125"/>
      <c r="G3914" s="126"/>
      <c r="H3914" s="35"/>
      <c r="I3914" s="234" t="s">
        <v>88</v>
      </c>
      <c r="J3914" s="37"/>
      <c r="K3914" s="235"/>
      <c r="L3914" s="232"/>
      <c r="M3914" s="233"/>
      <c r="N3914" s="130"/>
      <c r="O3914" s="131"/>
      <c r="P3914" s="131"/>
      <c r="Q3914" s="131"/>
      <c r="R3914" s="131"/>
      <c r="S3914" s="131"/>
      <c r="T3914" s="132"/>
      <c r="U3914" s="138"/>
      <c r="V3914" s="138"/>
      <c r="W3914" s="139"/>
      <c r="X3914" s="139"/>
      <c r="Y3914" s="132"/>
      <c r="Z3914" s="210"/>
      <c r="AA3914" s="204"/>
      <c r="AB3914" s="202"/>
      <c r="AC3914" s="202"/>
      <c r="AD3914" s="202"/>
      <c r="AE3914" s="202"/>
      <c r="AF3914" s="202"/>
      <c r="AG3914" s="132"/>
      <c r="AH3914" s="138"/>
      <c r="AI3914" s="138"/>
      <c r="AJ3914" s="139"/>
      <c r="AK3914" s="139"/>
      <c r="AL3914" s="132"/>
      <c r="AM3914" s="140"/>
      <c r="AN3914" s="211"/>
      <c r="AO3914" s="212"/>
      <c r="AP3914" s="39"/>
      <c r="AQ3914" s="141"/>
      <c r="AR3914" s="142"/>
      <c r="AS3914" s="143"/>
      <c r="AU3914" s="141"/>
      <c r="AV3914" s="142"/>
      <c r="AW3914" s="143"/>
      <c r="AY3914" s="146"/>
      <c r="AZ3914" s="1569"/>
    </row>
    <row r="3915" spans="1:52" ht="35.1" customHeight="1" x14ac:dyDescent="0.25">
      <c r="A3915" s="15" t="s">
        <v>4270</v>
      </c>
      <c r="B3915" s="121">
        <v>11</v>
      </c>
      <c r="C3915" s="122" t="s">
        <v>1196</v>
      </c>
      <c r="D3915" s="123">
        <v>1000</v>
      </c>
      <c r="F3915" s="125">
        <v>1</v>
      </c>
      <c r="G3915" s="126" t="s">
        <v>859</v>
      </c>
      <c r="H3915" s="35" t="str">
        <f t="shared" si="2989"/>
        <v>031</v>
      </c>
      <c r="I3915" s="36">
        <v>81100000</v>
      </c>
      <c r="J3915" s="37" t="s">
        <v>4416</v>
      </c>
      <c r="K3915" s="281" t="s">
        <v>4417</v>
      </c>
      <c r="L3915" s="128">
        <v>2517</v>
      </c>
      <c r="M3915" s="129">
        <v>2517</v>
      </c>
      <c r="N3915" s="130"/>
      <c r="O3915" s="131"/>
      <c r="P3915" s="131"/>
      <c r="Q3915" s="131"/>
      <c r="R3915" s="131"/>
      <c r="S3915" s="131"/>
      <c r="T3915" s="132" t="str">
        <f>IF(SUM(N3915:S3915)=U3915,"OK",SUM(N3915:S3915)-U3915)</f>
        <v>OK</v>
      </c>
      <c r="U3915" s="138"/>
      <c r="V3915" s="138"/>
      <c r="W3915" s="139"/>
      <c r="X3915" s="139"/>
      <c r="Y3915" s="132" t="str">
        <f>IF(SUM(W3915:X3915)=Z3915,"OK",SUM(W3915:X3915)-Z3915)</f>
        <v>OK</v>
      </c>
      <c r="Z3915" s="210"/>
      <c r="AA3915" s="204"/>
      <c r="AB3915" s="202"/>
      <c r="AC3915" s="202"/>
      <c r="AD3915" s="202"/>
      <c r="AE3915" s="202"/>
      <c r="AF3915" s="202"/>
      <c r="AG3915" s="132" t="str">
        <f>IF(SUM(AA3915:AF3915)=AH3915,"OK",SUM(AA3915:AF3915)-AH3915)</f>
        <v>OK</v>
      </c>
      <c r="AH3915" s="138"/>
      <c r="AI3915" s="138"/>
      <c r="AJ3915" s="139"/>
      <c r="AK3915" s="139"/>
      <c r="AL3915" s="132" t="str">
        <f>IF(SUM(AJ3915:AK3915)=AM3915,"OK",SUM(AJ3915:AK3915)-AM3915)</f>
        <v>OK</v>
      </c>
      <c r="AM3915" s="140"/>
      <c r="AN3915" s="119">
        <f>L3915+U3915+V3915+Z3915</f>
        <v>2517</v>
      </c>
      <c r="AO3915" s="120">
        <f>M3915+AH3915+AI3915+AM3915</f>
        <v>2517</v>
      </c>
      <c r="AP3915" s="39">
        <f>L3915</f>
        <v>2517</v>
      </c>
      <c r="AQ3915" s="141">
        <f>AN3915</f>
        <v>2517</v>
      </c>
      <c r="AR3915" s="142">
        <f>AQ3915-AP3915</f>
        <v>0</v>
      </c>
      <c r="AS3915" s="143">
        <f>AR3915/AP3915</f>
        <v>0</v>
      </c>
      <c r="AT3915" s="144">
        <f>M3915</f>
        <v>2517</v>
      </c>
      <c r="AU3915" s="141">
        <f>AO3915</f>
        <v>2517</v>
      </c>
      <c r="AV3915" s="142">
        <f>AU3915-AT3915</f>
        <v>0</v>
      </c>
      <c r="AW3915" s="143">
        <f>AV3915/AT3915</f>
        <v>0</v>
      </c>
      <c r="AY3915" s="146" t="str">
        <f>RIGHT(LEFT(I3915,3),2)&amp;"."&amp;RIGHT(LEFT(I3915,5),2)</f>
        <v>11.00</v>
      </c>
      <c r="AZ3915" s="1569" t="b">
        <f>COUNTIF('[1]Codes SEC'!$B$2:$B$250,Ministres!AY3915)&gt;0</f>
        <v>1</v>
      </c>
    </row>
    <row r="3916" spans="1:52" ht="64.8" x14ac:dyDescent="0.25">
      <c r="A3916" s="15"/>
      <c r="C3916" s="122"/>
      <c r="D3916" s="123"/>
      <c r="F3916" s="125"/>
      <c r="G3916" s="126"/>
      <c r="H3916" s="35"/>
      <c r="I3916" s="234" t="s">
        <v>88</v>
      </c>
      <c r="J3916" s="37"/>
      <c r="K3916" s="235"/>
      <c r="L3916" s="232"/>
      <c r="M3916" s="233"/>
      <c r="N3916" s="130"/>
      <c r="O3916" s="131"/>
      <c r="P3916" s="131"/>
      <c r="Q3916" s="131"/>
      <c r="R3916" s="131"/>
      <c r="S3916" s="131"/>
      <c r="T3916" s="132"/>
      <c r="U3916" s="138"/>
      <c r="V3916" s="138"/>
      <c r="W3916" s="139"/>
      <c r="X3916" s="139"/>
      <c r="Y3916" s="132"/>
      <c r="Z3916" s="210"/>
      <c r="AA3916" s="204"/>
      <c r="AB3916" s="202"/>
      <c r="AC3916" s="202"/>
      <c r="AD3916" s="202"/>
      <c r="AE3916" s="202"/>
      <c r="AF3916" s="202"/>
      <c r="AG3916" s="132"/>
      <c r="AH3916" s="138"/>
      <c r="AI3916" s="138"/>
      <c r="AJ3916" s="139"/>
      <c r="AK3916" s="139"/>
      <c r="AL3916" s="132"/>
      <c r="AM3916" s="140"/>
      <c r="AN3916" s="211"/>
      <c r="AO3916" s="212"/>
      <c r="AP3916" s="39"/>
      <c r="AQ3916" s="141"/>
      <c r="AR3916" s="142"/>
      <c r="AS3916" s="143"/>
      <c r="AU3916" s="141"/>
      <c r="AV3916" s="142"/>
      <c r="AW3916" s="143"/>
      <c r="AY3916" s="146"/>
      <c r="AZ3916" s="1569"/>
    </row>
    <row r="3917" spans="1:52" ht="35.1" customHeight="1" x14ac:dyDescent="0.25">
      <c r="A3917" s="15" t="s">
        <v>4270</v>
      </c>
      <c r="B3917" s="121">
        <v>11</v>
      </c>
      <c r="C3917" s="122" t="s">
        <v>1196</v>
      </c>
      <c r="D3917" s="123">
        <v>1000</v>
      </c>
      <c r="F3917" s="125">
        <v>1</v>
      </c>
      <c r="G3917" s="126" t="s">
        <v>859</v>
      </c>
      <c r="H3917" s="35" t="str">
        <f t="shared" si="2989"/>
        <v>031</v>
      </c>
      <c r="I3917" s="36" t="s">
        <v>4418</v>
      </c>
      <c r="J3917" s="37" t="s">
        <v>4419</v>
      </c>
      <c r="K3917" s="244" t="s">
        <v>4420</v>
      </c>
      <c r="L3917" s="128">
        <v>6679</v>
      </c>
      <c r="M3917" s="129">
        <v>6679</v>
      </c>
      <c r="N3917" s="130"/>
      <c r="O3917" s="131"/>
      <c r="P3917" s="131"/>
      <c r="Q3917" s="131"/>
      <c r="R3917" s="131"/>
      <c r="S3917" s="131"/>
      <c r="T3917" s="132" t="str">
        <f>IF(SUM(N3917:S3917)=U3917,"OK",SUM(N3917:S3917)-U3917)</f>
        <v>OK</v>
      </c>
      <c r="U3917" s="138"/>
      <c r="V3917" s="138"/>
      <c r="W3917" s="139"/>
      <c r="X3917" s="139"/>
      <c r="Y3917" s="132" t="str">
        <f>IF(SUM(W3917:X3917)=Z3917,"OK",SUM(W3917:X3917)-Z3917)</f>
        <v>OK</v>
      </c>
      <c r="Z3917" s="210"/>
      <c r="AA3917" s="204"/>
      <c r="AB3917" s="202"/>
      <c r="AC3917" s="202"/>
      <c r="AD3917" s="202"/>
      <c r="AE3917" s="202"/>
      <c r="AF3917" s="202"/>
      <c r="AG3917" s="132" t="str">
        <f>IF(SUM(AA3917:AF3917)=AH3917,"OK",SUM(AA3917:AF3917)-AH3917)</f>
        <v>OK</v>
      </c>
      <c r="AH3917" s="138"/>
      <c r="AI3917" s="138"/>
      <c r="AJ3917" s="139"/>
      <c r="AK3917" s="139"/>
      <c r="AL3917" s="132" t="str">
        <f>IF(SUM(AJ3917:AK3917)=AM3917,"OK",SUM(AJ3917:AK3917)-AM3917)</f>
        <v>OK</v>
      </c>
      <c r="AM3917" s="140"/>
      <c r="AN3917" s="119">
        <f>L3917+U3917+V3917+Z3917</f>
        <v>6679</v>
      </c>
      <c r="AO3917" s="120">
        <f>M3917+AH3917+AI3917+AM3917</f>
        <v>6679</v>
      </c>
      <c r="AP3917" s="39">
        <f>L3917</f>
        <v>6679</v>
      </c>
      <c r="AQ3917" s="141">
        <f>AN3917</f>
        <v>6679</v>
      </c>
      <c r="AR3917" s="142">
        <f>AQ3917-AP3917</f>
        <v>0</v>
      </c>
      <c r="AS3917" s="143">
        <f>AR3917/AP3917</f>
        <v>0</v>
      </c>
      <c r="AT3917" s="144">
        <f>M3917</f>
        <v>6679</v>
      </c>
      <c r="AU3917" s="141">
        <f>AO3917</f>
        <v>6679</v>
      </c>
      <c r="AV3917" s="142">
        <f>AU3917-AT3917</f>
        <v>0</v>
      </c>
      <c r="AW3917" s="143">
        <f>AV3917/AT3917</f>
        <v>0</v>
      </c>
      <c r="AY3917" s="146" t="str">
        <f t="shared" ref="AY3917:AY3931" si="3033">RIGHT(LEFT(I3917,3),2)&amp;"."&amp;RIGHT(LEFT(I3917,5),2)</f>
        <v>11.12</v>
      </c>
      <c r="AZ3917" s="1569" t="b">
        <f>COUNTIF('[1]Codes SEC'!$B$2:$B$250,Ministres!AY3917)&gt;0</f>
        <v>1</v>
      </c>
    </row>
    <row r="3918" spans="1:52" ht="35.1" customHeight="1" x14ac:dyDescent="0.25">
      <c r="A3918" s="15" t="s">
        <v>4270</v>
      </c>
      <c r="B3918" s="121">
        <v>11</v>
      </c>
      <c r="C3918" s="122" t="s">
        <v>1196</v>
      </c>
      <c r="D3918" s="123">
        <v>1000</v>
      </c>
      <c r="F3918" s="125">
        <v>1</v>
      </c>
      <c r="G3918" s="126" t="s">
        <v>859</v>
      </c>
      <c r="H3918" s="35" t="str">
        <f t="shared" si="2989"/>
        <v>031</v>
      </c>
      <c r="I3918" s="36" t="s">
        <v>4421</v>
      </c>
      <c r="J3918" s="37" t="s">
        <v>4422</v>
      </c>
      <c r="K3918" s="244" t="s">
        <v>4423</v>
      </c>
      <c r="L3918" s="128">
        <v>16939</v>
      </c>
      <c r="M3918" s="129">
        <v>17202</v>
      </c>
      <c r="N3918" s="130"/>
      <c r="O3918" s="131"/>
      <c r="P3918" s="131"/>
      <c r="Q3918" s="131"/>
      <c r="R3918" s="131"/>
      <c r="S3918" s="131"/>
      <c r="T3918" s="132" t="str">
        <f>IF(SUM(N3918:S3918)=U3918,"OK",SUM(N3918:S3918)-U3918)</f>
        <v>OK</v>
      </c>
      <c r="U3918" s="138"/>
      <c r="V3918" s="138"/>
      <c r="W3918" s="139"/>
      <c r="X3918" s="139"/>
      <c r="Y3918" s="132" t="str">
        <f>IF(SUM(W3918:X3918)=Z3918,"OK",SUM(W3918:X3918)-Z3918)</f>
        <v>OK</v>
      </c>
      <c r="Z3918" s="210"/>
      <c r="AA3918" s="204"/>
      <c r="AB3918" s="202"/>
      <c r="AC3918" s="202"/>
      <c r="AD3918" s="202"/>
      <c r="AE3918" s="202"/>
      <c r="AF3918" s="202"/>
      <c r="AG3918" s="132" t="str">
        <f>IF(SUM(AA3918:AF3918)=AH3918,"OK",SUM(AA3918:AF3918)-AH3918)</f>
        <v>OK</v>
      </c>
      <c r="AH3918" s="138"/>
      <c r="AI3918" s="138"/>
      <c r="AJ3918" s="139"/>
      <c r="AK3918" s="139"/>
      <c r="AL3918" s="132" t="str">
        <f>IF(SUM(AJ3918:AK3918)=AM3918,"OK",SUM(AJ3918:AK3918)-AM3918)</f>
        <v>OK</v>
      </c>
      <c r="AM3918" s="140"/>
      <c r="AN3918" s="119">
        <f>L3918+U3918+V3918+Z3918</f>
        <v>16939</v>
      </c>
      <c r="AO3918" s="120">
        <f>M3918+AH3918+AI3918+AM3918</f>
        <v>17202</v>
      </c>
      <c r="AP3918" s="39">
        <f>L3918</f>
        <v>16939</v>
      </c>
      <c r="AQ3918" s="141">
        <f>AN3918</f>
        <v>16939</v>
      </c>
      <c r="AR3918" s="142">
        <f>AQ3918-AP3918</f>
        <v>0</v>
      </c>
      <c r="AS3918" s="143">
        <f>AR3918/AP3918</f>
        <v>0</v>
      </c>
      <c r="AT3918" s="144">
        <f>M3918</f>
        <v>17202</v>
      </c>
      <c r="AU3918" s="141">
        <f>AO3918</f>
        <v>17202</v>
      </c>
      <c r="AV3918" s="142">
        <f>AU3918-AT3918</f>
        <v>0</v>
      </c>
      <c r="AW3918" s="143">
        <f>AV3918/AT3918</f>
        <v>0</v>
      </c>
      <c r="AY3918" s="146" t="str">
        <f t="shared" si="3033"/>
        <v>11.20</v>
      </c>
      <c r="AZ3918" s="1569" t="b">
        <f>COUNTIF('[1]Codes SEC'!$B$2:$B$250,Ministres!AY3918)&gt;0</f>
        <v>1</v>
      </c>
    </row>
    <row r="3919" spans="1:52" ht="35.1" customHeight="1" x14ac:dyDescent="0.25">
      <c r="A3919" s="15" t="s">
        <v>4270</v>
      </c>
      <c r="B3919" s="121">
        <v>11</v>
      </c>
      <c r="C3919" s="122" t="s">
        <v>1196</v>
      </c>
      <c r="D3919" s="123">
        <v>1000</v>
      </c>
      <c r="F3919" s="125">
        <v>1</v>
      </c>
      <c r="G3919" s="126" t="s">
        <v>859</v>
      </c>
      <c r="H3919" s="35" t="str">
        <f t="shared" si="2989"/>
        <v>031</v>
      </c>
      <c r="I3919" s="36" t="s">
        <v>93</v>
      </c>
      <c r="J3919" s="37" t="s">
        <v>4424</v>
      </c>
      <c r="K3919" s="244" t="s">
        <v>4425</v>
      </c>
      <c r="L3919" s="128">
        <v>13948</v>
      </c>
      <c r="M3919" s="129">
        <v>13948</v>
      </c>
      <c r="N3919" s="130"/>
      <c r="O3919" s="131"/>
      <c r="P3919" s="131"/>
      <c r="Q3919" s="131"/>
      <c r="R3919" s="131"/>
      <c r="S3919" s="131"/>
      <c r="T3919" s="132" t="str">
        <f>IF(SUM(N3919:S3919)=U3919,"OK",SUM(N3919:S3919)-U3919)</f>
        <v>OK</v>
      </c>
      <c r="U3919" s="138"/>
      <c r="V3919" s="138"/>
      <c r="W3919" s="139"/>
      <c r="X3919" s="139"/>
      <c r="Y3919" s="132" t="str">
        <f>IF(SUM(W3919:X3919)=Z3919,"OK",SUM(W3919:X3919)-Z3919)</f>
        <v>OK</v>
      </c>
      <c r="Z3919" s="210"/>
      <c r="AA3919" s="204"/>
      <c r="AB3919" s="202"/>
      <c r="AC3919" s="202"/>
      <c r="AD3919" s="202"/>
      <c r="AE3919" s="202"/>
      <c r="AF3919" s="202"/>
      <c r="AG3919" s="132" t="str">
        <f>IF(SUM(AA3919:AF3919)=AH3919,"OK",SUM(AA3919:AF3919)-AH3919)</f>
        <v>OK</v>
      </c>
      <c r="AH3919" s="138"/>
      <c r="AI3919" s="138"/>
      <c r="AJ3919" s="139"/>
      <c r="AK3919" s="139"/>
      <c r="AL3919" s="132" t="str">
        <f>IF(SUM(AJ3919:AK3919)=AM3919,"OK",SUM(AJ3919:AK3919)-AM3919)</f>
        <v>OK</v>
      </c>
      <c r="AM3919" s="140"/>
      <c r="AN3919" s="119">
        <f>L3919+U3919+V3919+Z3919</f>
        <v>13948</v>
      </c>
      <c r="AO3919" s="120">
        <f>M3919+AH3919+AI3919+AM3919</f>
        <v>13948</v>
      </c>
      <c r="AP3919" s="39">
        <f>L3919</f>
        <v>13948</v>
      </c>
      <c r="AQ3919" s="141">
        <f>AN3919</f>
        <v>13948</v>
      </c>
      <c r="AR3919" s="142">
        <f>AQ3919-AP3919</f>
        <v>0</v>
      </c>
      <c r="AS3919" s="143">
        <f>AR3919/AP3919</f>
        <v>0</v>
      </c>
      <c r="AT3919" s="144">
        <f>M3919</f>
        <v>13948</v>
      </c>
      <c r="AU3919" s="141">
        <f>AO3919</f>
        <v>13948</v>
      </c>
      <c r="AV3919" s="142">
        <f>AU3919-AT3919</f>
        <v>0</v>
      </c>
      <c r="AW3919" s="143">
        <f>AV3919/AT3919</f>
        <v>0</v>
      </c>
      <c r="AX3919" s="12"/>
      <c r="AY3919" s="146" t="str">
        <f t="shared" si="3033"/>
        <v>11.40</v>
      </c>
      <c r="AZ3919" s="1569" t="b">
        <f>COUNTIF('[1]Codes SEC'!$B$2:$B$250,Ministres!AY3919)&gt;0</f>
        <v>1</v>
      </c>
    </row>
    <row r="3920" spans="1:52" ht="35.1" customHeight="1" x14ac:dyDescent="0.25">
      <c r="A3920" s="15" t="s">
        <v>4270</v>
      </c>
      <c r="B3920" s="121">
        <v>11</v>
      </c>
      <c r="C3920" s="122" t="s">
        <v>1196</v>
      </c>
      <c r="D3920" s="123">
        <v>1000</v>
      </c>
      <c r="F3920" s="125">
        <v>12</v>
      </c>
      <c r="G3920" s="126"/>
      <c r="H3920" s="35" t="str">
        <f t="shared" si="2989"/>
        <v>031</v>
      </c>
      <c r="I3920" s="36" t="s">
        <v>96</v>
      </c>
      <c r="J3920" s="37" t="s">
        <v>4426</v>
      </c>
      <c r="K3920" s="244" t="s">
        <v>1198</v>
      </c>
      <c r="L3920" s="128">
        <v>75</v>
      </c>
      <c r="M3920" s="129">
        <v>75</v>
      </c>
      <c r="N3920" s="130"/>
      <c r="O3920" s="131"/>
      <c r="P3920" s="131"/>
      <c r="Q3920" s="131"/>
      <c r="R3920" s="131"/>
      <c r="S3920" s="131"/>
      <c r="T3920" s="132" t="str">
        <f t="shared" ref="T3920:T3931" si="3034">IF(SUM(N3920:S3920)=U3920,"OK",SUM(N3920:S3920)-U3920)</f>
        <v>OK</v>
      </c>
      <c r="U3920" s="138"/>
      <c r="V3920" s="138"/>
      <c r="W3920" s="139"/>
      <c r="X3920" s="139"/>
      <c r="Y3920" s="132" t="str">
        <f t="shared" ref="Y3920:Y3931" si="3035">IF(SUM(W3920:X3920)=Z3920,"OK",SUM(W3920:X3920)-Z3920)</f>
        <v>OK</v>
      </c>
      <c r="Z3920" s="210"/>
      <c r="AA3920" s="204"/>
      <c r="AB3920" s="202"/>
      <c r="AC3920" s="202"/>
      <c r="AD3920" s="202"/>
      <c r="AE3920" s="202"/>
      <c r="AF3920" s="202"/>
      <c r="AG3920" s="132" t="str">
        <f t="shared" ref="AG3920:AG3931" si="3036">IF(SUM(AA3920:AF3920)=AH3920,"OK",SUM(AA3920:AF3920)-AH3920)</f>
        <v>OK</v>
      </c>
      <c r="AH3920" s="138"/>
      <c r="AI3920" s="138"/>
      <c r="AJ3920" s="139"/>
      <c r="AK3920" s="139"/>
      <c r="AL3920" s="132" t="str">
        <f t="shared" ref="AL3920:AL3931" si="3037">IF(SUM(AJ3920:AK3920)=AM3920,"OK",SUM(AJ3920:AK3920)-AM3920)</f>
        <v>OK</v>
      </c>
      <c r="AM3920" s="140"/>
      <c r="AN3920" s="119">
        <f t="shared" ref="AN3920:AN3931" si="3038">L3920+U3920+V3920+Z3920</f>
        <v>75</v>
      </c>
      <c r="AO3920" s="120">
        <f t="shared" ref="AO3920:AO3931" si="3039">M3920+AH3920+AI3920+AM3920</f>
        <v>75</v>
      </c>
      <c r="AP3920" s="39">
        <f t="shared" ref="AP3920:AP3931" si="3040">L3920</f>
        <v>75</v>
      </c>
      <c r="AQ3920" s="141">
        <f t="shared" ref="AQ3920:AQ3931" si="3041">AN3920</f>
        <v>75</v>
      </c>
      <c r="AR3920" s="142">
        <f t="shared" si="3016"/>
        <v>0</v>
      </c>
      <c r="AS3920" s="143">
        <f t="shared" si="3017"/>
        <v>0</v>
      </c>
      <c r="AT3920" s="144">
        <f t="shared" ref="AT3920:AT3931" si="3042">M3920</f>
        <v>75</v>
      </c>
      <c r="AU3920" s="141">
        <f t="shared" ref="AU3920:AU3923" si="3043">AO3920</f>
        <v>75</v>
      </c>
      <c r="AV3920" s="142">
        <f t="shared" si="3019"/>
        <v>0</v>
      </c>
      <c r="AW3920" s="143">
        <f t="shared" si="3020"/>
        <v>0</v>
      </c>
      <c r="AY3920" s="146" t="str">
        <f t="shared" si="3033"/>
        <v>12.11</v>
      </c>
      <c r="AZ3920" s="1569" t="b">
        <f>COUNTIF('[1]Codes SEC'!$B$2:$B$250,Ministres!AY3920)&gt;0</f>
        <v>1</v>
      </c>
    </row>
    <row r="3921" spans="1:64" s="1585" customFormat="1" ht="35.1" customHeight="1" x14ac:dyDescent="0.25">
      <c r="A3921" s="15" t="s">
        <v>4270</v>
      </c>
      <c r="B3921" s="121">
        <v>11</v>
      </c>
      <c r="C3921" s="122" t="s">
        <v>1196</v>
      </c>
      <c r="D3921" s="123">
        <v>1000</v>
      </c>
      <c r="E3921" s="124"/>
      <c r="F3921" s="125">
        <v>12</v>
      </c>
      <c r="G3921" s="126"/>
      <c r="H3921" s="35" t="str">
        <f t="shared" si="2989"/>
        <v>031</v>
      </c>
      <c r="I3921" s="36" t="s">
        <v>96</v>
      </c>
      <c r="J3921" s="37" t="s">
        <v>4427</v>
      </c>
      <c r="K3921" s="244" t="s">
        <v>4428</v>
      </c>
      <c r="L3921" s="128">
        <v>667</v>
      </c>
      <c r="M3921" s="129">
        <v>667</v>
      </c>
      <c r="N3921" s="130"/>
      <c r="O3921" s="131"/>
      <c r="P3921" s="131"/>
      <c r="Q3921" s="131"/>
      <c r="R3921" s="131"/>
      <c r="S3921" s="131"/>
      <c r="T3921" s="132" t="str">
        <f t="shared" si="3034"/>
        <v>OK</v>
      </c>
      <c r="U3921" s="138"/>
      <c r="V3921" s="138"/>
      <c r="W3921" s="139"/>
      <c r="X3921" s="139"/>
      <c r="Y3921" s="132" t="str">
        <f t="shared" si="3035"/>
        <v>OK</v>
      </c>
      <c r="Z3921" s="210"/>
      <c r="AA3921" s="204"/>
      <c r="AB3921" s="202"/>
      <c r="AC3921" s="202"/>
      <c r="AD3921" s="202"/>
      <c r="AE3921" s="202"/>
      <c r="AF3921" s="202"/>
      <c r="AG3921" s="132" t="str">
        <f t="shared" si="3036"/>
        <v>OK</v>
      </c>
      <c r="AH3921" s="138"/>
      <c r="AI3921" s="138"/>
      <c r="AJ3921" s="139"/>
      <c r="AK3921" s="139"/>
      <c r="AL3921" s="132" t="str">
        <f t="shared" si="3037"/>
        <v>OK</v>
      </c>
      <c r="AM3921" s="140"/>
      <c r="AN3921" s="119">
        <f t="shared" si="3038"/>
        <v>667</v>
      </c>
      <c r="AO3921" s="120">
        <f t="shared" si="3039"/>
        <v>667</v>
      </c>
      <c r="AP3921" s="39">
        <f t="shared" si="3040"/>
        <v>667</v>
      </c>
      <c r="AQ3921" s="141">
        <f t="shared" si="3041"/>
        <v>667</v>
      </c>
      <c r="AR3921" s="142">
        <f>AQ3921-AP3921</f>
        <v>0</v>
      </c>
      <c r="AS3921" s="143">
        <f>AR3921/AP3921</f>
        <v>0</v>
      </c>
      <c r="AT3921" s="144">
        <f t="shared" si="3042"/>
        <v>667</v>
      </c>
      <c r="AU3921" s="141">
        <f>AO3921</f>
        <v>667</v>
      </c>
      <c r="AV3921" s="142">
        <f>AU3921-AT3921</f>
        <v>0</v>
      </c>
      <c r="AW3921" s="143">
        <f>AV3921/AT3921</f>
        <v>0</v>
      </c>
      <c r="AX3921"/>
      <c r="AY3921" s="146" t="str">
        <f t="shared" si="3033"/>
        <v>12.11</v>
      </c>
      <c r="AZ3921" s="1569" t="b">
        <f>COUNTIF('[1]Codes SEC'!$B$2:$B$250,Ministres!AY3921)&gt;0</f>
        <v>1</v>
      </c>
      <c r="BA3921"/>
      <c r="BB3921"/>
      <c r="BC3921"/>
      <c r="BD3921"/>
      <c r="BE3921"/>
      <c r="BF3921"/>
      <c r="BG3921"/>
      <c r="BH3921"/>
      <c r="BI3921"/>
      <c r="BJ3921"/>
      <c r="BK3921"/>
      <c r="BL3921"/>
    </row>
    <row r="3922" spans="1:64" s="197" customFormat="1" ht="35.1" customHeight="1" x14ac:dyDescent="0.25">
      <c r="A3922" s="15" t="s">
        <v>4270</v>
      </c>
      <c r="B3922" s="121">
        <v>11</v>
      </c>
      <c r="C3922" s="122" t="s">
        <v>1196</v>
      </c>
      <c r="D3922" s="123">
        <v>1000</v>
      </c>
      <c r="E3922" s="124"/>
      <c r="F3922" s="125">
        <v>12</v>
      </c>
      <c r="G3922" s="126"/>
      <c r="H3922" s="35" t="str">
        <f t="shared" si="2989"/>
        <v>031</v>
      </c>
      <c r="I3922" s="36" t="s">
        <v>96</v>
      </c>
      <c r="J3922" s="37" t="s">
        <v>4429</v>
      </c>
      <c r="K3922" s="244" t="s">
        <v>4430</v>
      </c>
      <c r="L3922" s="128">
        <v>5290</v>
      </c>
      <c r="M3922" s="129">
        <v>5290</v>
      </c>
      <c r="N3922" s="130"/>
      <c r="O3922" s="131"/>
      <c r="P3922" s="131"/>
      <c r="Q3922" s="131"/>
      <c r="R3922" s="131"/>
      <c r="S3922" s="131"/>
      <c r="T3922" s="132" t="str">
        <f t="shared" si="3034"/>
        <v>OK</v>
      </c>
      <c r="U3922" s="138"/>
      <c r="V3922" s="138"/>
      <c r="W3922" s="139"/>
      <c r="X3922" s="139"/>
      <c r="Y3922" s="132" t="str">
        <f t="shared" si="3035"/>
        <v>OK</v>
      </c>
      <c r="Z3922" s="210"/>
      <c r="AA3922" s="204"/>
      <c r="AB3922" s="202"/>
      <c r="AC3922" s="202"/>
      <c r="AD3922" s="202"/>
      <c r="AE3922" s="202"/>
      <c r="AF3922" s="202"/>
      <c r="AG3922" s="132" t="str">
        <f t="shared" si="3036"/>
        <v>OK</v>
      </c>
      <c r="AH3922" s="138"/>
      <c r="AI3922" s="138"/>
      <c r="AJ3922" s="139"/>
      <c r="AK3922" s="139"/>
      <c r="AL3922" s="132" t="str">
        <f t="shared" si="3037"/>
        <v>OK</v>
      </c>
      <c r="AM3922" s="140"/>
      <c r="AN3922" s="119">
        <f t="shared" si="3038"/>
        <v>5290</v>
      </c>
      <c r="AO3922" s="120">
        <f t="shared" si="3039"/>
        <v>5290</v>
      </c>
      <c r="AP3922" s="39">
        <f t="shared" si="3040"/>
        <v>5290</v>
      </c>
      <c r="AQ3922" s="141">
        <f t="shared" si="3041"/>
        <v>5290</v>
      </c>
      <c r="AR3922" s="142">
        <f t="shared" si="3016"/>
        <v>0</v>
      </c>
      <c r="AS3922" s="143">
        <f t="shared" si="3017"/>
        <v>0</v>
      </c>
      <c r="AT3922" s="144">
        <f t="shared" si="3042"/>
        <v>5290</v>
      </c>
      <c r="AU3922" s="141">
        <f t="shared" si="3043"/>
        <v>5290</v>
      </c>
      <c r="AV3922" s="142">
        <f t="shared" si="3019"/>
        <v>0</v>
      </c>
      <c r="AW3922" s="143">
        <f t="shared" si="3020"/>
        <v>0</v>
      </c>
      <c r="AX3922"/>
      <c r="AY3922" s="146" t="str">
        <f t="shared" si="3033"/>
        <v>12.11</v>
      </c>
      <c r="AZ3922" s="1569" t="b">
        <f>COUNTIF('[1]Codes SEC'!$B$2:$B$250,Ministres!AY3922)&gt;0</f>
        <v>1</v>
      </c>
      <c r="BA3922" s="12"/>
      <c r="BB3922" s="12"/>
      <c r="BC3922" s="12"/>
      <c r="BD3922" s="12"/>
      <c r="BE3922" s="12"/>
      <c r="BF3922" s="12"/>
      <c r="BG3922" s="12"/>
      <c r="BH3922" s="12"/>
      <c r="BI3922" s="12"/>
      <c r="BJ3922" s="12"/>
      <c r="BK3922" s="12"/>
      <c r="BL3922" s="12"/>
    </row>
    <row r="3923" spans="1:64" ht="35.1" customHeight="1" x14ac:dyDescent="0.25">
      <c r="A3923" s="15" t="s">
        <v>4270</v>
      </c>
      <c r="B3923" s="121">
        <v>11</v>
      </c>
      <c r="C3923" s="122" t="s">
        <v>1196</v>
      </c>
      <c r="D3923" s="123">
        <v>1000</v>
      </c>
      <c r="F3923" s="125">
        <v>12</v>
      </c>
      <c r="G3923" s="126"/>
      <c r="H3923" s="35" t="str">
        <f t="shared" si="2989"/>
        <v>031</v>
      </c>
      <c r="I3923" s="36" t="s">
        <v>96</v>
      </c>
      <c r="J3923" s="37" t="s">
        <v>4431</v>
      </c>
      <c r="K3923" s="244" t="s">
        <v>4432</v>
      </c>
      <c r="L3923" s="128">
        <v>2000</v>
      </c>
      <c r="M3923" s="129">
        <v>2000</v>
      </c>
      <c r="N3923" s="130"/>
      <c r="O3923" s="131"/>
      <c r="P3923" s="131"/>
      <c r="Q3923" s="131"/>
      <c r="R3923" s="131"/>
      <c r="S3923" s="131"/>
      <c r="T3923" s="132" t="str">
        <f t="shared" si="3034"/>
        <v>OK</v>
      </c>
      <c r="U3923" s="138"/>
      <c r="V3923" s="138"/>
      <c r="W3923" s="139"/>
      <c r="X3923" s="139"/>
      <c r="Y3923" s="132" t="str">
        <f t="shared" si="3035"/>
        <v>OK</v>
      </c>
      <c r="Z3923" s="210"/>
      <c r="AA3923" s="204"/>
      <c r="AB3923" s="202"/>
      <c r="AC3923" s="202"/>
      <c r="AD3923" s="202"/>
      <c r="AE3923" s="202"/>
      <c r="AF3923" s="202"/>
      <c r="AG3923" s="132" t="str">
        <f t="shared" si="3036"/>
        <v>OK</v>
      </c>
      <c r="AH3923" s="138"/>
      <c r="AI3923" s="138"/>
      <c r="AJ3923" s="139"/>
      <c r="AK3923" s="139"/>
      <c r="AL3923" s="132" t="str">
        <f t="shared" si="3037"/>
        <v>OK</v>
      </c>
      <c r="AM3923" s="140"/>
      <c r="AN3923" s="119">
        <f t="shared" si="3038"/>
        <v>2000</v>
      </c>
      <c r="AO3923" s="120">
        <f t="shared" si="3039"/>
        <v>2000</v>
      </c>
      <c r="AP3923" s="39">
        <f t="shared" si="3040"/>
        <v>2000</v>
      </c>
      <c r="AQ3923" s="141">
        <f t="shared" si="3041"/>
        <v>2000</v>
      </c>
      <c r="AR3923" s="142">
        <f t="shared" si="3016"/>
        <v>0</v>
      </c>
      <c r="AS3923" s="143">
        <f t="shared" si="3017"/>
        <v>0</v>
      </c>
      <c r="AT3923" s="144">
        <f t="shared" si="3042"/>
        <v>2000</v>
      </c>
      <c r="AU3923" s="141">
        <f t="shared" si="3043"/>
        <v>2000</v>
      </c>
      <c r="AV3923" s="142">
        <f t="shared" si="3019"/>
        <v>0</v>
      </c>
      <c r="AW3923" s="143">
        <f t="shared" si="3020"/>
        <v>0</v>
      </c>
      <c r="AY3923" s="146" t="str">
        <f t="shared" si="3033"/>
        <v>12.11</v>
      </c>
      <c r="AZ3923" s="1569" t="b">
        <f>COUNTIF('[1]Codes SEC'!$B$2:$B$250,Ministres!AY3923)&gt;0</f>
        <v>1</v>
      </c>
    </row>
    <row r="3924" spans="1:64" ht="35.1" customHeight="1" x14ac:dyDescent="0.25">
      <c r="A3924" s="15" t="s">
        <v>4270</v>
      </c>
      <c r="B3924" s="225">
        <v>11</v>
      </c>
      <c r="C3924" s="122" t="s">
        <v>1196</v>
      </c>
      <c r="D3924" s="123">
        <v>1000</v>
      </c>
      <c r="E3924" s="226"/>
      <c r="F3924" s="122">
        <v>12</v>
      </c>
      <c r="G3924" s="126"/>
      <c r="H3924" s="35" t="str">
        <f t="shared" si="2989"/>
        <v>031</v>
      </c>
      <c r="I3924" s="36" t="s">
        <v>96</v>
      </c>
      <c r="J3924" s="37" t="s">
        <v>4433</v>
      </c>
      <c r="K3924" s="244" t="s">
        <v>4434</v>
      </c>
      <c r="L3924" s="128">
        <v>1087</v>
      </c>
      <c r="M3924" s="129">
        <v>1087</v>
      </c>
      <c r="N3924" s="130"/>
      <c r="O3924" s="131"/>
      <c r="P3924" s="131"/>
      <c r="Q3924" s="131"/>
      <c r="R3924" s="131"/>
      <c r="S3924" s="131"/>
      <c r="T3924" s="132" t="str">
        <f>IF(SUM(N3924:S3924)=U3924,"OK",SUM(N3924:S3924)-U3924)</f>
        <v>OK</v>
      </c>
      <c r="U3924" s="138"/>
      <c r="V3924" s="138"/>
      <c r="W3924" s="139"/>
      <c r="X3924" s="139"/>
      <c r="Y3924" s="132" t="str">
        <f>IF(SUM(W3924:X3924)=Z3924,"OK",SUM(W3924:X3924)-Z3924)</f>
        <v>OK</v>
      </c>
      <c r="Z3924" s="210"/>
      <c r="AA3924" s="204"/>
      <c r="AB3924" s="202"/>
      <c r="AC3924" s="202"/>
      <c r="AD3924" s="202"/>
      <c r="AE3924" s="202"/>
      <c r="AF3924" s="202"/>
      <c r="AG3924" s="132" t="str">
        <f>IF(SUM(AA3924:AF3924)=AH3924,"OK",SUM(AA3924:AF3924)-AH3924)</f>
        <v>OK</v>
      </c>
      <c r="AH3924" s="138"/>
      <c r="AI3924" s="138"/>
      <c r="AJ3924" s="139"/>
      <c r="AK3924" s="139"/>
      <c r="AL3924" s="132" t="str">
        <f>IF(SUM(AJ3924:AK3924)=AM3924,"OK",SUM(AJ3924:AK3924)-AM3924)</f>
        <v>OK</v>
      </c>
      <c r="AM3924" s="140"/>
      <c r="AN3924" s="119">
        <f>L3924+U3924+V3924+Z3924</f>
        <v>1087</v>
      </c>
      <c r="AO3924" s="120">
        <f>M3924+AH3924+AI3924+AM3924</f>
        <v>1087</v>
      </c>
      <c r="AP3924" s="39">
        <f>L3924</f>
        <v>1087</v>
      </c>
      <c r="AQ3924" s="141">
        <f>AN3924</f>
        <v>1087</v>
      </c>
      <c r="AR3924" s="142">
        <f t="shared" si="3016"/>
        <v>0</v>
      </c>
      <c r="AS3924" s="143">
        <f>AR3924/AP3924</f>
        <v>0</v>
      </c>
      <c r="AT3924" s="144">
        <f>M3924</f>
        <v>1087</v>
      </c>
      <c r="AU3924" s="141">
        <f>AO3924</f>
        <v>1087</v>
      </c>
      <c r="AV3924" s="142">
        <f t="shared" si="3019"/>
        <v>0</v>
      </c>
      <c r="AW3924" s="143">
        <f>AV3924/AT3924</f>
        <v>0</v>
      </c>
      <c r="AY3924" s="146" t="str">
        <f t="shared" si="3033"/>
        <v>12.11</v>
      </c>
      <c r="AZ3924" s="1569" t="b">
        <f>COUNTIF('[1]Codes SEC'!$B$2:$B$250,Ministres!AY3924)&gt;0</f>
        <v>1</v>
      </c>
    </row>
    <row r="3925" spans="1:64" ht="35.1" customHeight="1" x14ac:dyDescent="0.25">
      <c r="A3925" s="15" t="s">
        <v>4270</v>
      </c>
      <c r="B3925" s="121">
        <v>11</v>
      </c>
      <c r="C3925" s="122" t="s">
        <v>1196</v>
      </c>
      <c r="D3925" s="123">
        <v>1000</v>
      </c>
      <c r="F3925" s="125">
        <v>1</v>
      </c>
      <c r="G3925" s="126"/>
      <c r="H3925" s="35" t="str">
        <f t="shared" si="2989"/>
        <v>031</v>
      </c>
      <c r="I3925" s="36" t="s">
        <v>96</v>
      </c>
      <c r="J3925" s="37" t="s">
        <v>4435</v>
      </c>
      <c r="K3925" s="244" t="s">
        <v>4436</v>
      </c>
      <c r="L3925" s="232">
        <v>2070</v>
      </c>
      <c r="M3925" s="233">
        <v>2070</v>
      </c>
      <c r="N3925" s="201"/>
      <c r="O3925" s="202"/>
      <c r="P3925" s="202"/>
      <c r="Q3925" s="202"/>
      <c r="R3925" s="202"/>
      <c r="S3925" s="202"/>
      <c r="T3925" s="132" t="str">
        <f>IF(SUM(N3925:S3925)=U3925,"OK",SUM(N3925:S3925)-U3925)</f>
        <v>OK</v>
      </c>
      <c r="U3925" s="138"/>
      <c r="V3925" s="138"/>
      <c r="W3925" s="139"/>
      <c r="X3925" s="139"/>
      <c r="Y3925" s="132" t="str">
        <f>IF(SUM(W3925:X3925)=Z3925,"OK",SUM(W3925:X3925)-Z3925)</f>
        <v>OK</v>
      </c>
      <c r="Z3925" s="210"/>
      <c r="AA3925" s="204"/>
      <c r="AB3925" s="202"/>
      <c r="AC3925" s="202"/>
      <c r="AD3925" s="202"/>
      <c r="AE3925" s="202"/>
      <c r="AF3925" s="202"/>
      <c r="AG3925" s="132" t="str">
        <f>IF(SUM(AA3925:AF3925)=AH3925,"OK",SUM(AA3925:AF3925)-AH3925)</f>
        <v>OK</v>
      </c>
      <c r="AH3925" s="138"/>
      <c r="AI3925" s="138"/>
      <c r="AJ3925" s="139"/>
      <c r="AK3925" s="139"/>
      <c r="AL3925" s="132" t="str">
        <f>IF(SUM(AJ3925:AK3925)=AM3925,"OK",SUM(AJ3925:AK3925)-AM3925)</f>
        <v>OK</v>
      </c>
      <c r="AM3925" s="140"/>
      <c r="AN3925" s="119">
        <f>L3925+U3925+V3925+Z3925</f>
        <v>2070</v>
      </c>
      <c r="AO3925" s="120">
        <f>M3925+AH3925+AI3925+AM3925</f>
        <v>2070</v>
      </c>
      <c r="AP3925" s="39">
        <f>L3925</f>
        <v>2070</v>
      </c>
      <c r="AQ3925" s="141">
        <f>AN3925</f>
        <v>2070</v>
      </c>
      <c r="AR3925" s="142">
        <f t="shared" si="3016"/>
        <v>0</v>
      </c>
      <c r="AS3925" s="143">
        <f>AR3925/AP3925</f>
        <v>0</v>
      </c>
      <c r="AT3925" s="144">
        <f>M3925</f>
        <v>2070</v>
      </c>
      <c r="AU3925" s="141">
        <f>AO3925</f>
        <v>2070</v>
      </c>
      <c r="AV3925" s="142">
        <f t="shared" si="3019"/>
        <v>0</v>
      </c>
      <c r="AW3925" s="143">
        <f>AV3925/AT3925</f>
        <v>0</v>
      </c>
      <c r="AY3925" s="146" t="str">
        <f t="shared" si="3033"/>
        <v>12.11</v>
      </c>
      <c r="AZ3925" s="1569" t="b">
        <f>COUNTIF('[1]Codes SEC'!$B$2:$B$250,Ministres!AY3925)&gt;0</f>
        <v>1</v>
      </c>
    </row>
    <row r="3926" spans="1:64" ht="35.1" customHeight="1" x14ac:dyDescent="0.25">
      <c r="A3926" s="15" t="s">
        <v>4270</v>
      </c>
      <c r="B3926" s="225">
        <v>11</v>
      </c>
      <c r="C3926" s="122" t="s">
        <v>1196</v>
      </c>
      <c r="D3926" s="123">
        <v>1000</v>
      </c>
      <c r="E3926" s="226"/>
      <c r="F3926" s="122">
        <v>12</v>
      </c>
      <c r="G3926" s="126"/>
      <c r="H3926" s="35" t="str">
        <f t="shared" si="2989"/>
        <v>031</v>
      </c>
      <c r="I3926" s="36">
        <v>81211000</v>
      </c>
      <c r="J3926" s="37" t="s">
        <v>4437</v>
      </c>
      <c r="K3926" s="244" t="s">
        <v>4438</v>
      </c>
      <c r="L3926" s="376">
        <v>1452</v>
      </c>
      <c r="M3926" s="377">
        <v>1129</v>
      </c>
      <c r="N3926" s="130"/>
      <c r="O3926" s="131"/>
      <c r="P3926" s="131"/>
      <c r="Q3926" s="131"/>
      <c r="R3926" s="131"/>
      <c r="S3926" s="131"/>
      <c r="T3926" s="132" t="str">
        <f t="shared" si="3034"/>
        <v>OK</v>
      </c>
      <c r="U3926" s="138"/>
      <c r="V3926" s="138"/>
      <c r="W3926" s="139"/>
      <c r="X3926" s="139"/>
      <c r="Y3926" s="132" t="str">
        <f t="shared" si="3035"/>
        <v>OK</v>
      </c>
      <c r="Z3926" s="210"/>
      <c r="AA3926" s="204"/>
      <c r="AB3926" s="202"/>
      <c r="AC3926" s="202"/>
      <c r="AD3926" s="202"/>
      <c r="AE3926" s="202"/>
      <c r="AF3926" s="202"/>
      <c r="AG3926" s="132" t="str">
        <f t="shared" si="3036"/>
        <v>OK</v>
      </c>
      <c r="AH3926" s="138"/>
      <c r="AI3926" s="138"/>
      <c r="AJ3926" s="139"/>
      <c r="AK3926" s="139"/>
      <c r="AL3926" s="132" t="str">
        <f t="shared" si="3037"/>
        <v>OK</v>
      </c>
      <c r="AM3926" s="140"/>
      <c r="AN3926" s="119">
        <f t="shared" si="3038"/>
        <v>1452</v>
      </c>
      <c r="AO3926" s="120">
        <f t="shared" si="3039"/>
        <v>1129</v>
      </c>
      <c r="AP3926" s="39">
        <f t="shared" si="3040"/>
        <v>1452</v>
      </c>
      <c r="AQ3926" s="141">
        <f t="shared" si="3041"/>
        <v>1452</v>
      </c>
      <c r="AR3926" s="142">
        <f t="shared" si="3016"/>
        <v>0</v>
      </c>
      <c r="AS3926" s="143">
        <f t="shared" ref="AS3926" si="3044">AR3926/AP3926</f>
        <v>0</v>
      </c>
      <c r="AT3926" s="144">
        <f t="shared" si="3042"/>
        <v>1129</v>
      </c>
      <c r="AU3926" s="141">
        <f t="shared" ref="AU3926" si="3045">AO3926</f>
        <v>1129</v>
      </c>
      <c r="AV3926" s="142">
        <f t="shared" si="3019"/>
        <v>0</v>
      </c>
      <c r="AW3926" s="143">
        <f t="shared" ref="AW3926" si="3046">AV3926/AT3926</f>
        <v>0</v>
      </c>
      <c r="AY3926" s="146" t="str">
        <f t="shared" si="3033"/>
        <v>12.11</v>
      </c>
      <c r="AZ3926" s="1569" t="b">
        <f>COUNTIF('[1]Codes SEC'!$B$2:$B$250,Ministres!AY3926)&gt;0</f>
        <v>1</v>
      </c>
    </row>
    <row r="3927" spans="1:64" ht="35.1" customHeight="1" x14ac:dyDescent="0.25">
      <c r="A3927" s="15" t="s">
        <v>4270</v>
      </c>
      <c r="B3927" s="225">
        <v>11</v>
      </c>
      <c r="C3927" s="122" t="s">
        <v>1196</v>
      </c>
      <c r="D3927" s="123">
        <v>1000</v>
      </c>
      <c r="E3927" s="226"/>
      <c r="F3927" s="122">
        <v>12</v>
      </c>
      <c r="G3927" s="126"/>
      <c r="H3927" s="35" t="str">
        <f t="shared" si="2989"/>
        <v>031</v>
      </c>
      <c r="I3927" s="36">
        <v>81211000</v>
      </c>
      <c r="J3927" s="37" t="s">
        <v>4439</v>
      </c>
      <c r="K3927" s="244" t="s">
        <v>4440</v>
      </c>
      <c r="L3927" s="376">
        <v>200</v>
      </c>
      <c r="M3927" s="377">
        <v>200</v>
      </c>
      <c r="N3927" s="130"/>
      <c r="O3927" s="131"/>
      <c r="P3927" s="131"/>
      <c r="Q3927" s="131"/>
      <c r="R3927" s="131"/>
      <c r="S3927" s="131"/>
      <c r="T3927" s="132" t="str">
        <f t="shared" si="3034"/>
        <v>OK</v>
      </c>
      <c r="U3927" s="138"/>
      <c r="V3927" s="138"/>
      <c r="W3927" s="139"/>
      <c r="X3927" s="139"/>
      <c r="Y3927" s="132" t="str">
        <f t="shared" si="3035"/>
        <v>OK</v>
      </c>
      <c r="Z3927" s="210"/>
      <c r="AA3927" s="204"/>
      <c r="AB3927" s="202"/>
      <c r="AC3927" s="202"/>
      <c r="AD3927" s="202"/>
      <c r="AE3927" s="202"/>
      <c r="AF3927" s="202"/>
      <c r="AG3927" s="132" t="str">
        <f t="shared" si="3036"/>
        <v>OK</v>
      </c>
      <c r="AH3927" s="138"/>
      <c r="AI3927" s="138"/>
      <c r="AJ3927" s="139"/>
      <c r="AK3927" s="139"/>
      <c r="AL3927" s="132" t="str">
        <f t="shared" si="3037"/>
        <v>OK</v>
      </c>
      <c r="AM3927" s="140"/>
      <c r="AN3927" s="119">
        <f t="shared" si="3038"/>
        <v>200</v>
      </c>
      <c r="AO3927" s="120">
        <f t="shared" si="3039"/>
        <v>200</v>
      </c>
      <c r="AP3927" s="39">
        <f t="shared" si="3040"/>
        <v>200</v>
      </c>
      <c r="AQ3927" s="141">
        <f t="shared" si="3041"/>
        <v>200</v>
      </c>
      <c r="AR3927" s="142">
        <f t="shared" si="3016"/>
        <v>0</v>
      </c>
      <c r="AS3927" s="143">
        <f>AR3927/AP3927</f>
        <v>0</v>
      </c>
      <c r="AT3927" s="144">
        <f t="shared" si="3042"/>
        <v>200</v>
      </c>
      <c r="AU3927" s="141">
        <f>AO3927</f>
        <v>200</v>
      </c>
      <c r="AV3927" s="142">
        <f t="shared" si="3019"/>
        <v>0</v>
      </c>
      <c r="AW3927" s="143">
        <f>AV3927/AT3927</f>
        <v>0</v>
      </c>
      <c r="AY3927" s="146" t="str">
        <f t="shared" si="3033"/>
        <v>12.11</v>
      </c>
      <c r="AZ3927" s="1569" t="b">
        <f>COUNTIF('[1]Codes SEC'!$B$2:$B$250,Ministres!AY3927)&gt;0</f>
        <v>1</v>
      </c>
    </row>
    <row r="3928" spans="1:64" ht="35.1" customHeight="1" x14ac:dyDescent="0.25">
      <c r="A3928" s="15" t="s">
        <v>4270</v>
      </c>
      <c r="B3928" s="225">
        <v>11</v>
      </c>
      <c r="C3928" s="122" t="s">
        <v>1196</v>
      </c>
      <c r="D3928" s="123">
        <v>1000</v>
      </c>
      <c r="E3928" s="226"/>
      <c r="F3928" s="122">
        <v>12</v>
      </c>
      <c r="G3928" s="126"/>
      <c r="H3928" s="35" t="str">
        <f t="shared" si="2989"/>
        <v>031</v>
      </c>
      <c r="I3928" s="36">
        <v>81211000</v>
      </c>
      <c r="J3928" s="37" t="s">
        <v>4441</v>
      </c>
      <c r="K3928" s="244" t="s">
        <v>4442</v>
      </c>
      <c r="L3928" s="376">
        <v>130</v>
      </c>
      <c r="M3928" s="377">
        <v>130</v>
      </c>
      <c r="N3928" s="130"/>
      <c r="O3928" s="131"/>
      <c r="P3928" s="131"/>
      <c r="Q3928" s="131"/>
      <c r="R3928" s="131"/>
      <c r="S3928" s="131"/>
      <c r="T3928" s="132" t="str">
        <f t="shared" si="3034"/>
        <v>OK</v>
      </c>
      <c r="U3928" s="138"/>
      <c r="V3928" s="138"/>
      <c r="W3928" s="139"/>
      <c r="X3928" s="139"/>
      <c r="Y3928" s="132" t="str">
        <f t="shared" si="3035"/>
        <v>OK</v>
      </c>
      <c r="Z3928" s="210"/>
      <c r="AA3928" s="204"/>
      <c r="AB3928" s="202"/>
      <c r="AC3928" s="202"/>
      <c r="AD3928" s="202"/>
      <c r="AE3928" s="202"/>
      <c r="AF3928" s="202"/>
      <c r="AG3928" s="132" t="str">
        <f t="shared" si="3036"/>
        <v>OK</v>
      </c>
      <c r="AH3928" s="138"/>
      <c r="AI3928" s="138"/>
      <c r="AJ3928" s="139"/>
      <c r="AK3928" s="139"/>
      <c r="AL3928" s="132" t="str">
        <f t="shared" si="3037"/>
        <v>OK</v>
      </c>
      <c r="AM3928" s="140"/>
      <c r="AN3928" s="119">
        <f t="shared" si="3038"/>
        <v>130</v>
      </c>
      <c r="AO3928" s="120">
        <f t="shared" si="3039"/>
        <v>130</v>
      </c>
      <c r="AP3928" s="39">
        <f t="shared" si="3040"/>
        <v>130</v>
      </c>
      <c r="AQ3928" s="141">
        <f t="shared" si="3041"/>
        <v>130</v>
      </c>
      <c r="AR3928" s="142">
        <f t="shared" si="3016"/>
        <v>0</v>
      </c>
      <c r="AS3928" s="143">
        <f t="shared" ref="AS3928" si="3047">AR3928/AP3928</f>
        <v>0</v>
      </c>
      <c r="AT3928" s="144">
        <f t="shared" si="3042"/>
        <v>130</v>
      </c>
      <c r="AU3928" s="141">
        <f t="shared" ref="AU3928" si="3048">AO3928</f>
        <v>130</v>
      </c>
      <c r="AV3928" s="142">
        <f t="shared" si="3019"/>
        <v>0</v>
      </c>
      <c r="AW3928" s="143">
        <f t="shared" ref="AW3928" si="3049">AV3928/AT3928</f>
        <v>0</v>
      </c>
      <c r="AY3928" s="146" t="str">
        <f t="shared" si="3033"/>
        <v>12.11</v>
      </c>
      <c r="AZ3928" s="1569" t="b">
        <f>COUNTIF('[1]Codes SEC'!$B$2:$B$250,Ministres!AY3928)&gt;0</f>
        <v>1</v>
      </c>
    </row>
    <row r="3929" spans="1:64" ht="35.1" customHeight="1" x14ac:dyDescent="0.25">
      <c r="A3929" s="15" t="s">
        <v>4270</v>
      </c>
      <c r="B3929" s="225">
        <v>11</v>
      </c>
      <c r="C3929" s="122" t="s">
        <v>1196</v>
      </c>
      <c r="D3929" s="123">
        <v>1000</v>
      </c>
      <c r="E3929" s="226"/>
      <c r="F3929" s="122">
        <v>1</v>
      </c>
      <c r="G3929" s="126"/>
      <c r="H3929" s="35" t="str">
        <f t="shared" si="2989"/>
        <v>031</v>
      </c>
      <c r="I3929" s="36">
        <v>81221000</v>
      </c>
      <c r="J3929" s="37" t="s">
        <v>4443</v>
      </c>
      <c r="K3929" s="127" t="s">
        <v>4444</v>
      </c>
      <c r="L3929" s="376">
        <v>398</v>
      </c>
      <c r="M3929" s="377">
        <v>398</v>
      </c>
      <c r="N3929" s="130"/>
      <c r="O3929" s="131"/>
      <c r="P3929" s="131"/>
      <c r="Q3929" s="131"/>
      <c r="R3929" s="131"/>
      <c r="S3929" s="131"/>
      <c r="T3929" s="132" t="str">
        <f>IF(SUM(N3929:S3929)=U3929,"OK",SUM(N3929:S3929)-U3929)</f>
        <v>OK</v>
      </c>
      <c r="U3929" s="138"/>
      <c r="V3929" s="138"/>
      <c r="W3929" s="139"/>
      <c r="X3929" s="139"/>
      <c r="Y3929" s="132" t="str">
        <f>IF(SUM(W3929:X3929)=Z3929,"OK",SUM(W3929:X3929)-Z3929)</f>
        <v>OK</v>
      </c>
      <c r="Z3929" s="210"/>
      <c r="AA3929" s="204"/>
      <c r="AB3929" s="202"/>
      <c r="AC3929" s="202"/>
      <c r="AD3929" s="202"/>
      <c r="AE3929" s="202"/>
      <c r="AF3929" s="202"/>
      <c r="AG3929" s="132" t="str">
        <f>IF(SUM(AA3929:AF3929)=AH3929,"OK",SUM(AA3929:AF3929)-AH3929)</f>
        <v>OK</v>
      </c>
      <c r="AH3929" s="138"/>
      <c r="AI3929" s="138"/>
      <c r="AJ3929" s="139"/>
      <c r="AK3929" s="139"/>
      <c r="AL3929" s="132" t="str">
        <f>IF(SUM(AJ3929:AK3929)=AM3929,"OK",SUM(AJ3929:AK3929)-AM3929)</f>
        <v>OK</v>
      </c>
      <c r="AM3929" s="140"/>
      <c r="AN3929" s="119">
        <f>L3929+U3929+V3929+Z3929</f>
        <v>398</v>
      </c>
      <c r="AO3929" s="120">
        <f>M3929+AH3929+AI3929+AM3929</f>
        <v>398</v>
      </c>
      <c r="AP3929" s="39">
        <f>L3929</f>
        <v>398</v>
      </c>
      <c r="AQ3929" s="141">
        <f>AN3929</f>
        <v>398</v>
      </c>
      <c r="AR3929" s="142">
        <f t="shared" si="3016"/>
        <v>0</v>
      </c>
      <c r="AS3929" s="143">
        <f>AR3929/AP3929</f>
        <v>0</v>
      </c>
      <c r="AT3929" s="144">
        <f>M3929</f>
        <v>398</v>
      </c>
      <c r="AU3929" s="141">
        <f>AO3929</f>
        <v>398</v>
      </c>
      <c r="AV3929" s="142">
        <f t="shared" si="3019"/>
        <v>0</v>
      </c>
      <c r="AW3929" s="143">
        <f>AV3929/AT3929</f>
        <v>0</v>
      </c>
      <c r="AY3929" s="146" t="str">
        <f t="shared" si="3033"/>
        <v>12.21</v>
      </c>
      <c r="AZ3929" s="1569" t="b">
        <f>COUNTIF('[1]Codes SEC'!$B$2:$B$250,Ministres!AY3929)&gt;0</f>
        <v>1</v>
      </c>
    </row>
    <row r="3930" spans="1:64" ht="35.1" customHeight="1" x14ac:dyDescent="0.25">
      <c r="A3930" s="15" t="s">
        <v>4270</v>
      </c>
      <c r="B3930" s="225">
        <v>11</v>
      </c>
      <c r="C3930" s="122" t="s">
        <v>1196</v>
      </c>
      <c r="D3930" s="123">
        <v>1000</v>
      </c>
      <c r="E3930" s="226"/>
      <c r="F3930" s="122">
        <v>12</v>
      </c>
      <c r="G3930" s="126"/>
      <c r="H3930" s="35" t="str">
        <f t="shared" si="2989"/>
        <v>031</v>
      </c>
      <c r="I3930" s="36">
        <v>81221000</v>
      </c>
      <c r="J3930" s="37" t="s">
        <v>4445</v>
      </c>
      <c r="K3930" s="244" t="s">
        <v>4446</v>
      </c>
      <c r="L3930" s="376">
        <v>450</v>
      </c>
      <c r="M3930" s="377">
        <v>450</v>
      </c>
      <c r="N3930" s="130"/>
      <c r="O3930" s="131"/>
      <c r="P3930" s="131"/>
      <c r="Q3930" s="131"/>
      <c r="R3930" s="131"/>
      <c r="S3930" s="131"/>
      <c r="T3930" s="132" t="str">
        <f t="shared" si="3034"/>
        <v>OK</v>
      </c>
      <c r="U3930" s="138"/>
      <c r="V3930" s="138"/>
      <c r="W3930" s="139"/>
      <c r="X3930" s="139"/>
      <c r="Y3930" s="132" t="str">
        <f t="shared" si="3035"/>
        <v>OK</v>
      </c>
      <c r="Z3930" s="210"/>
      <c r="AA3930" s="204"/>
      <c r="AB3930" s="202"/>
      <c r="AC3930" s="202"/>
      <c r="AD3930" s="202"/>
      <c r="AE3930" s="202"/>
      <c r="AF3930" s="202"/>
      <c r="AG3930" s="132" t="str">
        <f t="shared" si="3036"/>
        <v>OK</v>
      </c>
      <c r="AH3930" s="138"/>
      <c r="AI3930" s="138"/>
      <c r="AJ3930" s="139"/>
      <c r="AK3930" s="139"/>
      <c r="AL3930" s="132" t="str">
        <f t="shared" si="3037"/>
        <v>OK</v>
      </c>
      <c r="AM3930" s="140"/>
      <c r="AN3930" s="119">
        <f t="shared" si="3038"/>
        <v>450</v>
      </c>
      <c r="AO3930" s="120">
        <f t="shared" si="3039"/>
        <v>450</v>
      </c>
      <c r="AP3930" s="39">
        <f t="shared" si="3040"/>
        <v>450</v>
      </c>
      <c r="AQ3930" s="141">
        <f t="shared" si="3041"/>
        <v>450</v>
      </c>
      <c r="AR3930" s="142">
        <f t="shared" si="3016"/>
        <v>0</v>
      </c>
      <c r="AS3930" s="143">
        <f>AR3930/AP3930</f>
        <v>0</v>
      </c>
      <c r="AT3930" s="144">
        <f t="shared" si="3042"/>
        <v>450</v>
      </c>
      <c r="AU3930" s="141">
        <f>AO3930</f>
        <v>450</v>
      </c>
      <c r="AV3930" s="142">
        <f t="shared" si="3019"/>
        <v>0</v>
      </c>
      <c r="AW3930" s="143">
        <f>AV3930/AT3930</f>
        <v>0</v>
      </c>
      <c r="AY3930" s="146" t="str">
        <f t="shared" si="3033"/>
        <v>12.21</v>
      </c>
      <c r="AZ3930" s="1569" t="b">
        <f>COUNTIF('[1]Codes SEC'!$B$2:$B$250,Ministres!AY3930)&gt;0</f>
        <v>1</v>
      </c>
    </row>
    <row r="3931" spans="1:64" ht="35.1" customHeight="1" x14ac:dyDescent="0.25">
      <c r="A3931" s="15" t="s">
        <v>4270</v>
      </c>
      <c r="B3931" s="225">
        <v>11</v>
      </c>
      <c r="C3931" s="122" t="s">
        <v>1196</v>
      </c>
      <c r="D3931" s="123">
        <v>1000</v>
      </c>
      <c r="E3931" s="226"/>
      <c r="F3931" s="122">
        <v>5</v>
      </c>
      <c r="G3931" s="126"/>
      <c r="H3931" s="35" t="str">
        <f t="shared" si="2989"/>
        <v>031</v>
      </c>
      <c r="I3931" s="36">
        <v>84140000</v>
      </c>
      <c r="J3931" s="37" t="s">
        <v>4447</v>
      </c>
      <c r="K3931" s="244" t="s">
        <v>4448</v>
      </c>
      <c r="L3931" s="376">
        <v>4527</v>
      </c>
      <c r="M3931" s="377">
        <v>4527</v>
      </c>
      <c r="N3931" s="130"/>
      <c r="O3931" s="131"/>
      <c r="P3931" s="131"/>
      <c r="Q3931" s="131"/>
      <c r="R3931" s="131"/>
      <c r="S3931" s="131"/>
      <c r="T3931" s="132" t="str">
        <f t="shared" si="3034"/>
        <v>OK</v>
      </c>
      <c r="U3931" s="138"/>
      <c r="V3931" s="138"/>
      <c r="W3931" s="139"/>
      <c r="X3931" s="139"/>
      <c r="Y3931" s="132" t="str">
        <f t="shared" si="3035"/>
        <v>OK</v>
      </c>
      <c r="Z3931" s="210"/>
      <c r="AA3931" s="204"/>
      <c r="AB3931" s="202"/>
      <c r="AC3931" s="202"/>
      <c r="AD3931" s="202"/>
      <c r="AE3931" s="202"/>
      <c r="AF3931" s="202"/>
      <c r="AG3931" s="132" t="str">
        <f t="shared" si="3036"/>
        <v>OK</v>
      </c>
      <c r="AH3931" s="138"/>
      <c r="AI3931" s="138"/>
      <c r="AJ3931" s="139"/>
      <c r="AK3931" s="139"/>
      <c r="AL3931" s="132" t="str">
        <f t="shared" si="3037"/>
        <v>OK</v>
      </c>
      <c r="AM3931" s="140"/>
      <c r="AN3931" s="119">
        <f t="shared" si="3038"/>
        <v>4527</v>
      </c>
      <c r="AO3931" s="120">
        <f t="shared" si="3039"/>
        <v>4527</v>
      </c>
      <c r="AP3931" s="39">
        <f t="shared" si="3040"/>
        <v>4527</v>
      </c>
      <c r="AQ3931" s="141">
        <f t="shared" si="3041"/>
        <v>4527</v>
      </c>
      <c r="AR3931" s="142">
        <f t="shared" si="3016"/>
        <v>0</v>
      </c>
      <c r="AS3931" s="143">
        <f t="shared" ref="AS3931" si="3050">AR3931/AP3931</f>
        <v>0</v>
      </c>
      <c r="AT3931" s="144">
        <f t="shared" si="3042"/>
        <v>4527</v>
      </c>
      <c r="AU3931" s="141">
        <f t="shared" ref="AU3931" si="3051">AO3931</f>
        <v>4527</v>
      </c>
      <c r="AV3931" s="142">
        <f t="shared" si="3019"/>
        <v>0</v>
      </c>
      <c r="AW3931" s="143">
        <f t="shared" ref="AW3931" si="3052">AV3931/AT3931</f>
        <v>0</v>
      </c>
      <c r="AY3931" s="146" t="str">
        <f t="shared" si="3033"/>
        <v>41.40</v>
      </c>
      <c r="AZ3931" s="1569" t="b">
        <f>COUNTIF('[1]Codes SEC'!$B$2:$B$250,Ministres!AY3931)&gt;0</f>
        <v>1</v>
      </c>
    </row>
    <row r="3932" spans="1:64" ht="12.75" customHeight="1" x14ac:dyDescent="0.25">
      <c r="A3932" s="350"/>
      <c r="B3932" s="1584"/>
      <c r="C3932" s="150"/>
      <c r="D3932" s="352"/>
      <c r="E3932" s="1586"/>
      <c r="F3932" s="150"/>
      <c r="G3932" s="154"/>
      <c r="H3932" s="155"/>
      <c r="I3932" s="156"/>
      <c r="J3932" s="157"/>
      <c r="K3932" s="158" t="s">
        <v>70</v>
      </c>
      <c r="L3932" s="417">
        <f t="shared" ref="L3932:S3932" si="3053">L3900+L3901+L3903+L3918+L3919+L3917+L3909+L3911+L3920+L3922+L3923+L3924+L3905+L3907+L3921+L3925+L3915+L3913+L3929+L3926+L3927+L3928+L3930+L3931</f>
        <v>786278</v>
      </c>
      <c r="M3932" s="1583">
        <f t="shared" si="3053"/>
        <v>786218</v>
      </c>
      <c r="N3932" s="1573">
        <f t="shared" si="3053"/>
        <v>0</v>
      </c>
      <c r="O3932" s="1574">
        <f t="shared" si="3053"/>
        <v>0</v>
      </c>
      <c r="P3932" s="1574">
        <f t="shared" si="3053"/>
        <v>0</v>
      </c>
      <c r="Q3932" s="1574">
        <f t="shared" si="3053"/>
        <v>0</v>
      </c>
      <c r="R3932" s="1574">
        <f t="shared" si="3053"/>
        <v>0</v>
      </c>
      <c r="S3932" s="1574">
        <f t="shared" si="3053"/>
        <v>0</v>
      </c>
      <c r="T3932" s="1575"/>
      <c r="U3932" s="1576">
        <f>U3900+U3901+U3903+U3918+U3919+U3917+U3909+U3911+U3920+U3922+U3923+U3924+U3905+U3907+U3921+U3925+U3915+U3913+U3929+U3926+U3927+U3928+U3930+U3931</f>
        <v>0</v>
      </c>
      <c r="V3932" s="1576">
        <f>V3900+V3901+V3903+V3918+V3919+V3917+V3909+V3911+V3920+V3922+V3923+V3924+V3905+V3907+V3921+V3925+V3915+V3913+V3929+V3926+V3927+V3928+V3930+V3931</f>
        <v>0</v>
      </c>
      <c r="W3932" s="1574">
        <f>W3900+W3901+W3903+W3918+W3919+W3917+W3909+W3911+W3920+W3922+W3923+W3924+W3905+W3907+W3921+W3925+W3915+W3913+W3929+W3926+W3927+W3928+W3930+W3931</f>
        <v>0</v>
      </c>
      <c r="X3932" s="1574">
        <f>X3900+X3901+X3903+X3918+X3919+X3917+X3909+X3911+X3920+X3922+X3923+X3924+X3905+X3907+X3921+X3925+X3915+X3913+X3929+X3926+X3927+X3928+X3930+X3931</f>
        <v>0</v>
      </c>
      <c r="Y3932" s="1575"/>
      <c r="Z3932" s="1576">
        <f t="shared" ref="Z3932:AF3932" si="3054">Z3900+Z3901+Z3903+Z3918+Z3919+Z3917+Z3909+Z3911+Z3920+Z3922+Z3923+Z3924+Z3905+Z3907+Z3921+Z3925+Z3915+Z3913+Z3929+Z3926+Z3927+Z3928+Z3930+Z3931</f>
        <v>0</v>
      </c>
      <c r="AA3932" s="165">
        <f t="shared" si="3054"/>
        <v>0</v>
      </c>
      <c r="AB3932" s="1574">
        <f t="shared" si="3054"/>
        <v>0</v>
      </c>
      <c r="AC3932" s="1574">
        <f t="shared" si="3054"/>
        <v>0</v>
      </c>
      <c r="AD3932" s="1574">
        <f t="shared" si="3054"/>
        <v>0</v>
      </c>
      <c r="AE3932" s="1574">
        <f t="shared" si="3054"/>
        <v>0</v>
      </c>
      <c r="AF3932" s="1574">
        <f t="shared" si="3054"/>
        <v>0</v>
      </c>
      <c r="AG3932" s="1575"/>
      <c r="AH3932" s="1576">
        <f>AH3900+AH3901+AH3903+AH3918+AH3919+AH3917+AH3909+AH3911+AH3920+AH3922+AH3923+AH3924+AH3905+AH3907+AH3921+AH3925+AH3915+AH3913+AH3929+AH3926+AH3927+AH3928+AH3930+AH3931</f>
        <v>0</v>
      </c>
      <c r="AI3932" s="1576">
        <f>AI3900+AI3901+AI3903+AI3918+AI3919+AI3917+AI3909+AI3911+AI3920+AI3922+AI3923+AI3924+AI3905+AI3907+AI3921+AI3925+AI3915+AI3913+AI3929+AI3926+AI3927+AI3928+AI3930+AI3931</f>
        <v>0</v>
      </c>
      <c r="AJ3932" s="1574">
        <f>AJ3900+AJ3901+AJ3903+AJ3918+AJ3919+AJ3917+AJ3909+AJ3911+AJ3920+AJ3922+AJ3923+AJ3924+AJ3905+AJ3907+AJ3921+AJ3925+AJ3915+AJ3913+AJ3929+AJ3926+AJ3927+AJ3928+AJ3930+AJ3931</f>
        <v>0</v>
      </c>
      <c r="AK3932" s="1574">
        <f>AK3900+AK3901+AK3903+AK3918+AK3919+AK3917+AK3909+AK3911+AK3920+AK3922+AK3923+AK3924+AK3905+AK3907+AK3921+AK3925+AK3915+AK3913+AK3929+AK3926+AK3927+AK3928+AK3930+AK3931</f>
        <v>0</v>
      </c>
      <c r="AL3932" s="1575"/>
      <c r="AM3932" s="1577">
        <f t="shared" ref="AM3932:AW3932" si="3055">AM3900+AM3901+AM3903+AM3918+AM3919+AM3917+AM3909+AM3911+AM3920+AM3922+AM3923+AM3924+AM3905+AM3907+AM3921+AM3925+AM3915+AM3913+AM3929+AM3926+AM3927+AM3928+AM3930+AM3931</f>
        <v>0</v>
      </c>
      <c r="AN3932" s="167">
        <f t="shared" si="3055"/>
        <v>786278</v>
      </c>
      <c r="AO3932" s="1578">
        <f t="shared" si="3055"/>
        <v>786218</v>
      </c>
      <c r="AP3932" s="169">
        <f t="shared" si="3055"/>
        <v>786278</v>
      </c>
      <c r="AQ3932" s="1579">
        <f t="shared" si="3055"/>
        <v>786278</v>
      </c>
      <c r="AR3932" s="1580">
        <f t="shared" si="3055"/>
        <v>0</v>
      </c>
      <c r="AS3932" s="1581">
        <f t="shared" si="3055"/>
        <v>0</v>
      </c>
      <c r="AT3932" s="1582">
        <f t="shared" si="3055"/>
        <v>786218</v>
      </c>
      <c r="AU3932" s="1579">
        <f t="shared" si="3055"/>
        <v>786218</v>
      </c>
      <c r="AV3932" s="1580">
        <f t="shared" si="3055"/>
        <v>0</v>
      </c>
      <c r="AW3932" s="1581">
        <f t="shared" si="3055"/>
        <v>0</v>
      </c>
      <c r="AY3932" s="146"/>
      <c r="AZ3932" s="1587"/>
    </row>
    <row r="3933" spans="1:64" ht="12.75" customHeight="1" x14ac:dyDescent="0.25">
      <c r="A3933" s="174"/>
      <c r="B3933" s="175"/>
      <c r="C3933" s="176"/>
      <c r="D3933" s="177"/>
      <c r="E3933" s="178"/>
      <c r="F3933" s="177"/>
      <c r="G3933" s="179"/>
      <c r="H3933" s="180"/>
      <c r="I3933" s="181"/>
      <c r="J3933" s="182"/>
      <c r="K3933" s="183" t="s">
        <v>4449</v>
      </c>
      <c r="L3933" s="184">
        <f t="shared" ref="L3933:S3933" si="3056">L3932</f>
        <v>786278</v>
      </c>
      <c r="M3933" s="185">
        <f t="shared" si="3056"/>
        <v>786218</v>
      </c>
      <c r="N3933" s="186">
        <f t="shared" si="3056"/>
        <v>0</v>
      </c>
      <c r="O3933" s="187">
        <f t="shared" si="3056"/>
        <v>0</v>
      </c>
      <c r="P3933" s="187">
        <f t="shared" si="3056"/>
        <v>0</v>
      </c>
      <c r="Q3933" s="187">
        <f t="shared" si="3056"/>
        <v>0</v>
      </c>
      <c r="R3933" s="187">
        <f t="shared" si="3056"/>
        <v>0</v>
      </c>
      <c r="S3933" s="187">
        <f t="shared" si="3056"/>
        <v>0</v>
      </c>
      <c r="T3933" s="188"/>
      <c r="U3933" s="187">
        <f>U3932</f>
        <v>0</v>
      </c>
      <c r="V3933" s="187">
        <f>V3932</f>
        <v>0</v>
      </c>
      <c r="W3933" s="187">
        <f>W3932</f>
        <v>0</v>
      </c>
      <c r="X3933" s="187">
        <f>X3932</f>
        <v>0</v>
      </c>
      <c r="Y3933" s="188"/>
      <c r="Z3933" s="187">
        <f t="shared" ref="Z3933:AF3933" si="3057">Z3932</f>
        <v>0</v>
      </c>
      <c r="AA3933" s="189">
        <f t="shared" si="3057"/>
        <v>0</v>
      </c>
      <c r="AB3933" s="187">
        <f t="shared" si="3057"/>
        <v>0</v>
      </c>
      <c r="AC3933" s="187">
        <f t="shared" si="3057"/>
        <v>0</v>
      </c>
      <c r="AD3933" s="187">
        <f t="shared" si="3057"/>
        <v>0</v>
      </c>
      <c r="AE3933" s="187">
        <f t="shared" si="3057"/>
        <v>0</v>
      </c>
      <c r="AF3933" s="187">
        <f t="shared" si="3057"/>
        <v>0</v>
      </c>
      <c r="AG3933" s="188"/>
      <c r="AH3933" s="187">
        <f>AH3932</f>
        <v>0</v>
      </c>
      <c r="AI3933" s="187">
        <f>AI3932</f>
        <v>0</v>
      </c>
      <c r="AJ3933" s="187">
        <f>AJ3932</f>
        <v>0</v>
      </c>
      <c r="AK3933" s="187">
        <f>AK3932</f>
        <v>0</v>
      </c>
      <c r="AL3933" s="188"/>
      <c r="AM3933" s="190">
        <f t="shared" ref="AM3933:AW3933" si="3058">AM3932</f>
        <v>0</v>
      </c>
      <c r="AN3933" s="191">
        <f>AN3932</f>
        <v>786278</v>
      </c>
      <c r="AO3933" s="190">
        <f t="shared" si="3058"/>
        <v>786218</v>
      </c>
      <c r="AP3933" s="184">
        <f t="shared" si="3058"/>
        <v>786278</v>
      </c>
      <c r="AQ3933" s="192">
        <f t="shared" si="3058"/>
        <v>786278</v>
      </c>
      <c r="AR3933" s="193">
        <f t="shared" si="3058"/>
        <v>0</v>
      </c>
      <c r="AS3933" s="194">
        <f t="shared" si="3058"/>
        <v>0</v>
      </c>
      <c r="AT3933" s="195">
        <f t="shared" si="3058"/>
        <v>786218</v>
      </c>
      <c r="AU3933" s="192">
        <f t="shared" si="3058"/>
        <v>786218</v>
      </c>
      <c r="AV3933" s="193">
        <f t="shared" si="3058"/>
        <v>0</v>
      </c>
      <c r="AW3933" s="194">
        <f t="shared" si="3058"/>
        <v>0</v>
      </c>
      <c r="AY3933" s="146"/>
      <c r="AZ3933" s="1569"/>
    </row>
    <row r="3934" spans="1:64" ht="12.75" customHeight="1" x14ac:dyDescent="0.25">
      <c r="A3934" s="15"/>
      <c r="C3934" s="122"/>
      <c r="D3934" s="123"/>
      <c r="F3934" s="125"/>
      <c r="G3934" s="34"/>
      <c r="H3934" s="35"/>
      <c r="I3934" s="36"/>
      <c r="J3934" s="37"/>
      <c r="K3934" s="198" t="s">
        <v>72</v>
      </c>
      <c r="L3934" s="199">
        <f t="shared" ref="L3934:S3934" si="3059">L3901+L3903+L3905+L3918+L3907+L3919+L3917+L3913+L3915+L3909+L3911</f>
        <v>755943</v>
      </c>
      <c r="M3934" s="200">
        <f t="shared" si="3059"/>
        <v>756206</v>
      </c>
      <c r="N3934" s="201">
        <f t="shared" si="3059"/>
        <v>0</v>
      </c>
      <c r="O3934" s="202">
        <f t="shared" si="3059"/>
        <v>0</v>
      </c>
      <c r="P3934" s="202">
        <f t="shared" si="3059"/>
        <v>0</v>
      </c>
      <c r="Q3934" s="202">
        <f t="shared" si="3059"/>
        <v>0</v>
      </c>
      <c r="R3934" s="202">
        <f t="shared" si="3059"/>
        <v>0</v>
      </c>
      <c r="S3934" s="202">
        <f t="shared" si="3059"/>
        <v>0</v>
      </c>
      <c r="T3934" s="203"/>
      <c r="U3934" s="135">
        <f>U3901+U3903+U3905+U3918+U3907+U3919+U3917+U3913+U3915+U3909+U3911</f>
        <v>0</v>
      </c>
      <c r="V3934" s="135">
        <f>V3901+V3903+V3905+V3918+V3907+V3919+V3917+V3913+V3915+V3909+V3911</f>
        <v>0</v>
      </c>
      <c r="W3934" s="202">
        <f>W3901+W3903+W3905+W3918+W3907+W3919+W3917+W3913+W3915+W3909+W3911</f>
        <v>0</v>
      </c>
      <c r="X3934" s="202">
        <f>X3901+X3903+X3905+X3918+X3907+X3919+X3917+X3913+X3915+X3909+X3911</f>
        <v>0</v>
      </c>
      <c r="Y3934" s="203"/>
      <c r="Z3934" s="135">
        <f t="shared" ref="Z3934:AF3934" si="3060">Z3901+Z3903+Z3905+Z3918+Z3907+Z3919+Z3917+Z3913+Z3915+Z3909+Z3911</f>
        <v>0</v>
      </c>
      <c r="AA3934" s="204">
        <f t="shared" si="3060"/>
        <v>0</v>
      </c>
      <c r="AB3934" s="202">
        <f t="shared" si="3060"/>
        <v>0</v>
      </c>
      <c r="AC3934" s="202">
        <f t="shared" si="3060"/>
        <v>0</v>
      </c>
      <c r="AD3934" s="202">
        <f t="shared" si="3060"/>
        <v>0</v>
      </c>
      <c r="AE3934" s="202">
        <f t="shared" si="3060"/>
        <v>0</v>
      </c>
      <c r="AF3934" s="202">
        <f t="shared" si="3060"/>
        <v>0</v>
      </c>
      <c r="AG3934" s="203"/>
      <c r="AH3934" s="135">
        <f>AH3901+AH3903+AH3905+AH3918+AH3907+AH3919+AH3917+AH3913+AH3915+AH3909+AH3911</f>
        <v>0</v>
      </c>
      <c r="AI3934" s="135">
        <f>AI3901+AI3903+AI3905+AI3918+AI3907+AI3919+AI3917+AI3913+AI3915+AI3909+AI3911</f>
        <v>0</v>
      </c>
      <c r="AJ3934" s="202">
        <f>AJ3901+AJ3903+AJ3905+AJ3918+AJ3907+AJ3919+AJ3917+AJ3913+AJ3915+AJ3909+AJ3911</f>
        <v>0</v>
      </c>
      <c r="AK3934" s="202">
        <f>AK3901+AK3903+AK3905+AK3918+AK3907+AK3919+AK3917+AK3913+AK3915+AK3909+AK3911</f>
        <v>0</v>
      </c>
      <c r="AL3934" s="203"/>
      <c r="AM3934" s="205">
        <f t="shared" ref="AM3934:AW3934" si="3061">AM3901+AM3903+AM3905+AM3918+AM3907+AM3919+AM3917+AM3913+AM3915+AM3909+AM3911</f>
        <v>0</v>
      </c>
      <c r="AN3934" s="119">
        <f t="shared" si="3061"/>
        <v>755943</v>
      </c>
      <c r="AO3934" s="120">
        <f t="shared" si="3061"/>
        <v>756206</v>
      </c>
      <c r="AP3934" s="39">
        <f t="shared" si="3061"/>
        <v>755943</v>
      </c>
      <c r="AQ3934" s="141">
        <f t="shared" si="3061"/>
        <v>755943</v>
      </c>
      <c r="AR3934" s="141">
        <f t="shared" si="3061"/>
        <v>0</v>
      </c>
      <c r="AS3934" s="143">
        <f t="shared" si="3061"/>
        <v>0</v>
      </c>
      <c r="AT3934" s="144">
        <f t="shared" si="3061"/>
        <v>756206</v>
      </c>
      <c r="AU3934" s="141">
        <f t="shared" si="3061"/>
        <v>756206</v>
      </c>
      <c r="AV3934" s="141">
        <f t="shared" si="3061"/>
        <v>0</v>
      </c>
      <c r="AW3934" s="143">
        <f t="shared" si="3061"/>
        <v>0</v>
      </c>
      <c r="AY3934" s="146"/>
      <c r="AZ3934" s="1569"/>
    </row>
    <row r="3935" spans="1:64" ht="12.75" customHeight="1" x14ac:dyDescent="0.25">
      <c r="A3935" s="356"/>
      <c r="B3935" s="225"/>
      <c r="C3935" s="122"/>
      <c r="D3935" s="357"/>
      <c r="E3935" s="226"/>
      <c r="F3935" s="122"/>
      <c r="G3935" s="126"/>
      <c r="H3935" s="35"/>
      <c r="I3935" s="36"/>
      <c r="J3935" s="37"/>
      <c r="K3935" s="198" t="s">
        <v>73</v>
      </c>
      <c r="L3935" s="241">
        <v>0</v>
      </c>
      <c r="M3935" s="242">
        <v>0</v>
      </c>
      <c r="N3935" s="201">
        <v>0</v>
      </c>
      <c r="O3935" s="202">
        <v>0</v>
      </c>
      <c r="P3935" s="202">
        <v>0</v>
      </c>
      <c r="Q3935" s="202">
        <v>0</v>
      </c>
      <c r="R3935" s="202">
        <v>0</v>
      </c>
      <c r="S3935" s="202">
        <v>0</v>
      </c>
      <c r="T3935" s="203"/>
      <c r="U3935" s="135">
        <v>0</v>
      </c>
      <c r="V3935" s="135">
        <v>0</v>
      </c>
      <c r="W3935" s="202">
        <v>0</v>
      </c>
      <c r="X3935" s="202">
        <v>0</v>
      </c>
      <c r="Y3935" s="203"/>
      <c r="Z3935" s="135">
        <v>0</v>
      </c>
      <c r="AA3935" s="204">
        <v>0</v>
      </c>
      <c r="AB3935" s="202">
        <v>0</v>
      </c>
      <c r="AC3935" s="202">
        <v>0</v>
      </c>
      <c r="AD3935" s="202">
        <v>0</v>
      </c>
      <c r="AE3935" s="202">
        <v>0</v>
      </c>
      <c r="AF3935" s="202">
        <v>0</v>
      </c>
      <c r="AG3935" s="203"/>
      <c r="AH3935" s="135">
        <v>0</v>
      </c>
      <c r="AI3935" s="135">
        <v>0</v>
      </c>
      <c r="AJ3935" s="202">
        <v>0</v>
      </c>
      <c r="AK3935" s="202">
        <v>0</v>
      </c>
      <c r="AL3935" s="203"/>
      <c r="AM3935" s="205">
        <v>0</v>
      </c>
      <c r="AN3935" s="119">
        <v>0</v>
      </c>
      <c r="AO3935" s="120">
        <v>0</v>
      </c>
      <c r="AP3935" s="39">
        <v>0</v>
      </c>
      <c r="AQ3935" s="141">
        <v>0</v>
      </c>
      <c r="AR3935" s="141">
        <v>0</v>
      </c>
      <c r="AS3935" s="143">
        <v>0</v>
      </c>
      <c r="AT3935" s="144">
        <v>0</v>
      </c>
      <c r="AU3935" s="141">
        <v>0</v>
      </c>
      <c r="AV3935" s="141">
        <v>0</v>
      </c>
      <c r="AW3935" s="143">
        <v>0</v>
      </c>
      <c r="AY3935" s="146"/>
      <c r="AZ3935" s="1569"/>
    </row>
    <row r="3936" spans="1:64" ht="12.75" customHeight="1" x14ac:dyDescent="0.25">
      <c r="A3936" s="356"/>
      <c r="B3936" s="225"/>
      <c r="C3936" s="122"/>
      <c r="D3936" s="357"/>
      <c r="E3936" s="226"/>
      <c r="F3936" s="122"/>
      <c r="G3936" s="126"/>
      <c r="H3936" s="35"/>
      <c r="I3936" s="36"/>
      <c r="J3936" s="37"/>
      <c r="K3936" s="198" t="s">
        <v>74</v>
      </c>
      <c r="L3936" s="241">
        <v>0</v>
      </c>
      <c r="M3936" s="242">
        <v>0</v>
      </c>
      <c r="N3936" s="201">
        <v>0</v>
      </c>
      <c r="O3936" s="202">
        <v>0</v>
      </c>
      <c r="P3936" s="202">
        <v>0</v>
      </c>
      <c r="Q3936" s="202">
        <v>0</v>
      </c>
      <c r="R3936" s="202">
        <v>0</v>
      </c>
      <c r="S3936" s="202">
        <v>0</v>
      </c>
      <c r="T3936" s="203"/>
      <c r="U3936" s="135">
        <v>0</v>
      </c>
      <c r="V3936" s="135">
        <v>0</v>
      </c>
      <c r="W3936" s="202">
        <v>0</v>
      </c>
      <c r="X3936" s="202">
        <v>0</v>
      </c>
      <c r="Y3936" s="203"/>
      <c r="Z3936" s="135">
        <v>0</v>
      </c>
      <c r="AA3936" s="204">
        <v>0</v>
      </c>
      <c r="AB3936" s="202">
        <v>0</v>
      </c>
      <c r="AC3936" s="202">
        <v>0</v>
      </c>
      <c r="AD3936" s="202">
        <v>0</v>
      </c>
      <c r="AE3936" s="202">
        <v>0</v>
      </c>
      <c r="AF3936" s="202">
        <v>0</v>
      </c>
      <c r="AG3936" s="203"/>
      <c r="AH3936" s="135">
        <v>0</v>
      </c>
      <c r="AI3936" s="135">
        <v>0</v>
      </c>
      <c r="AJ3936" s="202">
        <v>0</v>
      </c>
      <c r="AK3936" s="202">
        <v>0</v>
      </c>
      <c r="AL3936" s="203"/>
      <c r="AM3936" s="205">
        <v>0</v>
      </c>
      <c r="AN3936" s="119">
        <v>0</v>
      </c>
      <c r="AO3936" s="120">
        <v>0</v>
      </c>
      <c r="AP3936" s="39">
        <v>0</v>
      </c>
      <c r="AQ3936" s="141">
        <v>0</v>
      </c>
      <c r="AR3936" s="141">
        <v>0</v>
      </c>
      <c r="AS3936" s="143">
        <v>0</v>
      </c>
      <c r="AT3936" s="144">
        <v>0</v>
      </c>
      <c r="AU3936" s="141">
        <v>0</v>
      </c>
      <c r="AV3936" s="141">
        <v>0</v>
      </c>
      <c r="AW3936" s="143">
        <v>0</v>
      </c>
      <c r="AY3936" s="146"/>
      <c r="AZ3936" s="1569"/>
    </row>
    <row r="3937" spans="1:64" ht="12.75" customHeight="1" x14ac:dyDescent="0.25">
      <c r="A3937" s="356"/>
      <c r="B3937" s="225"/>
      <c r="C3937" s="122"/>
      <c r="D3937" s="357"/>
      <c r="E3937" s="226"/>
      <c r="F3937" s="122"/>
      <c r="G3937" s="126"/>
      <c r="H3937" s="35"/>
      <c r="I3937" s="36"/>
      <c r="J3937" s="37"/>
      <c r="K3937" s="198" t="s">
        <v>75</v>
      </c>
      <c r="L3937" s="241">
        <v>0</v>
      </c>
      <c r="M3937" s="242">
        <v>0</v>
      </c>
      <c r="N3937" s="201">
        <v>0</v>
      </c>
      <c r="O3937" s="202">
        <v>0</v>
      </c>
      <c r="P3937" s="202">
        <v>0</v>
      </c>
      <c r="Q3937" s="202">
        <v>0</v>
      </c>
      <c r="R3937" s="202">
        <v>0</v>
      </c>
      <c r="S3937" s="202">
        <v>0</v>
      </c>
      <c r="T3937" s="203"/>
      <c r="U3937" s="135">
        <v>0</v>
      </c>
      <c r="V3937" s="135">
        <v>0</v>
      </c>
      <c r="W3937" s="202">
        <v>0</v>
      </c>
      <c r="X3937" s="202">
        <v>0</v>
      </c>
      <c r="Y3937" s="203"/>
      <c r="Z3937" s="135">
        <v>0</v>
      </c>
      <c r="AA3937" s="204">
        <v>0</v>
      </c>
      <c r="AB3937" s="202">
        <v>0</v>
      </c>
      <c r="AC3937" s="202">
        <v>0</v>
      </c>
      <c r="AD3937" s="202">
        <v>0</v>
      </c>
      <c r="AE3937" s="202">
        <v>0</v>
      </c>
      <c r="AF3937" s="202">
        <v>0</v>
      </c>
      <c r="AG3937" s="203"/>
      <c r="AH3937" s="135">
        <v>0</v>
      </c>
      <c r="AI3937" s="135">
        <v>0</v>
      </c>
      <c r="AJ3937" s="202">
        <v>0</v>
      </c>
      <c r="AK3937" s="202">
        <v>0</v>
      </c>
      <c r="AL3937" s="203"/>
      <c r="AM3937" s="205">
        <v>0</v>
      </c>
      <c r="AN3937" s="119">
        <v>0</v>
      </c>
      <c r="AO3937" s="120">
        <v>0</v>
      </c>
      <c r="AP3937" s="39">
        <v>0</v>
      </c>
      <c r="AQ3937" s="141">
        <v>0</v>
      </c>
      <c r="AR3937" s="141">
        <v>0</v>
      </c>
      <c r="AS3937" s="143">
        <v>0</v>
      </c>
      <c r="AT3937" s="144">
        <v>0</v>
      </c>
      <c r="AU3937" s="141">
        <v>0</v>
      </c>
      <c r="AV3937" s="141">
        <v>0</v>
      </c>
      <c r="AW3937" s="143">
        <v>0</v>
      </c>
      <c r="AX3937" s="12"/>
      <c r="AY3937" s="146"/>
      <c r="AZ3937" s="1569"/>
    </row>
    <row r="3938" spans="1:64" s="1588" customFormat="1" ht="12.75" customHeight="1" x14ac:dyDescent="0.25">
      <c r="A3938" s="356"/>
      <c r="B3938" s="225"/>
      <c r="C3938" s="122"/>
      <c r="D3938" s="357"/>
      <c r="E3938" s="226"/>
      <c r="F3938" s="122"/>
      <c r="G3938" s="126"/>
      <c r="H3938" s="35"/>
      <c r="I3938" s="36"/>
      <c r="J3938" s="37"/>
      <c r="K3938" s="206" t="s">
        <v>76</v>
      </c>
      <c r="L3938" s="241">
        <v>0</v>
      </c>
      <c r="M3938" s="242">
        <v>0</v>
      </c>
      <c r="N3938" s="201">
        <v>0</v>
      </c>
      <c r="O3938" s="202">
        <v>0</v>
      </c>
      <c r="P3938" s="202">
        <v>0</v>
      </c>
      <c r="Q3938" s="202">
        <v>0</v>
      </c>
      <c r="R3938" s="202">
        <v>0</v>
      </c>
      <c r="S3938" s="202">
        <v>0</v>
      </c>
      <c r="T3938" s="203"/>
      <c r="U3938" s="135">
        <v>0</v>
      </c>
      <c r="V3938" s="135">
        <v>0</v>
      </c>
      <c r="W3938" s="202">
        <v>0</v>
      </c>
      <c r="X3938" s="202">
        <v>0</v>
      </c>
      <c r="Y3938" s="203"/>
      <c r="Z3938" s="135">
        <v>0</v>
      </c>
      <c r="AA3938" s="204">
        <v>0</v>
      </c>
      <c r="AB3938" s="202">
        <v>0</v>
      </c>
      <c r="AC3938" s="202">
        <v>0</v>
      </c>
      <c r="AD3938" s="202">
        <v>0</v>
      </c>
      <c r="AE3938" s="202">
        <v>0</v>
      </c>
      <c r="AF3938" s="202">
        <v>0</v>
      </c>
      <c r="AG3938" s="203"/>
      <c r="AH3938" s="135">
        <v>0</v>
      </c>
      <c r="AI3938" s="135">
        <v>0</v>
      </c>
      <c r="AJ3938" s="202">
        <v>0</v>
      </c>
      <c r="AK3938" s="202">
        <v>0</v>
      </c>
      <c r="AL3938" s="203"/>
      <c r="AM3938" s="205">
        <v>0</v>
      </c>
      <c r="AN3938" s="119">
        <v>0</v>
      </c>
      <c r="AO3938" s="120">
        <v>0</v>
      </c>
      <c r="AP3938" s="39">
        <v>0</v>
      </c>
      <c r="AQ3938" s="141">
        <v>0</v>
      </c>
      <c r="AR3938" s="141">
        <v>0</v>
      </c>
      <c r="AS3938" s="143">
        <v>0</v>
      </c>
      <c r="AT3938" s="144">
        <v>0</v>
      </c>
      <c r="AU3938" s="141">
        <v>0</v>
      </c>
      <c r="AV3938" s="141">
        <v>0</v>
      </c>
      <c r="AW3938" s="143">
        <v>0</v>
      </c>
      <c r="AX3938"/>
      <c r="AY3938" s="146"/>
      <c r="AZ3938" s="1569"/>
      <c r="BA3938"/>
      <c r="BB3938"/>
      <c r="BC3938"/>
      <c r="BD3938"/>
      <c r="BE3938"/>
      <c r="BF3938"/>
      <c r="BG3938"/>
      <c r="BH3938"/>
      <c r="BI3938"/>
      <c r="BJ3938"/>
      <c r="BK3938"/>
      <c r="BL3938"/>
    </row>
    <row r="3939" spans="1:64" s="197" customFormat="1" ht="12.75" customHeight="1" x14ac:dyDescent="0.25">
      <c r="A3939" s="356"/>
      <c r="B3939" s="225"/>
      <c r="C3939" s="122"/>
      <c r="D3939" s="357"/>
      <c r="E3939" s="124"/>
      <c r="F3939" s="125"/>
      <c r="G3939" s="126"/>
      <c r="H3939" s="35"/>
      <c r="I3939" s="36"/>
      <c r="J3939" s="37"/>
      <c r="K3939" s="244"/>
      <c r="L3939" s="241"/>
      <c r="M3939" s="242"/>
      <c r="N3939" s="201"/>
      <c r="O3939" s="202"/>
      <c r="P3939" s="202"/>
      <c r="Q3939" s="202"/>
      <c r="R3939" s="202"/>
      <c r="S3939" s="202"/>
      <c r="T3939" s="224"/>
      <c r="U3939" s="138"/>
      <c r="V3939" s="138"/>
      <c r="W3939" s="139"/>
      <c r="X3939" s="139"/>
      <c r="Y3939" s="224"/>
      <c r="Z3939" s="210"/>
      <c r="AA3939" s="204"/>
      <c r="AB3939" s="202"/>
      <c r="AC3939" s="202"/>
      <c r="AD3939" s="202"/>
      <c r="AE3939" s="202"/>
      <c r="AF3939" s="202"/>
      <c r="AG3939" s="224"/>
      <c r="AH3939" s="138"/>
      <c r="AI3939" s="138"/>
      <c r="AJ3939" s="139"/>
      <c r="AK3939" s="139"/>
      <c r="AL3939" s="224"/>
      <c r="AM3939" s="140"/>
      <c r="AN3939" s="211"/>
      <c r="AO3939" s="212"/>
      <c r="AP3939" s="39"/>
      <c r="AQ3939" s="141"/>
      <c r="AR3939" s="141"/>
      <c r="AS3939" s="143"/>
      <c r="AT3939" s="144"/>
      <c r="AU3939" s="141"/>
      <c r="AV3939" s="141"/>
      <c r="AW3939" s="143"/>
      <c r="AX3939"/>
      <c r="AY3939" s="146"/>
      <c r="AZ3939" s="1587"/>
      <c r="BA3939" s="12"/>
      <c r="BB3939" s="12"/>
      <c r="BC3939" s="12"/>
      <c r="BD3939" s="12"/>
      <c r="BE3939" s="12"/>
      <c r="BF3939" s="12"/>
      <c r="BG3939" s="12"/>
      <c r="BH3939" s="12"/>
      <c r="BI3939" s="12"/>
      <c r="BJ3939" s="12"/>
      <c r="BK3939" s="12"/>
      <c r="BL3939" s="12"/>
    </row>
    <row r="3940" spans="1:64" ht="12.75" customHeight="1" x14ac:dyDescent="0.25">
      <c r="A3940" s="356"/>
      <c r="B3940" s="225"/>
      <c r="C3940" s="122"/>
      <c r="D3940" s="357"/>
      <c r="F3940" s="125"/>
      <c r="G3940" s="126"/>
      <c r="H3940" s="35"/>
      <c r="I3940" s="36"/>
      <c r="J3940" s="37"/>
      <c r="K3940" s="244"/>
      <c r="L3940" s="241"/>
      <c r="M3940" s="242"/>
      <c r="N3940" s="201"/>
      <c r="O3940" s="202"/>
      <c r="P3940" s="202"/>
      <c r="Q3940" s="202"/>
      <c r="R3940" s="202"/>
      <c r="S3940" s="202"/>
      <c r="T3940" s="224"/>
      <c r="U3940" s="138"/>
      <c r="V3940" s="138"/>
      <c r="W3940" s="139"/>
      <c r="X3940" s="139"/>
      <c r="Y3940" s="224"/>
      <c r="Z3940" s="210"/>
      <c r="AA3940" s="204"/>
      <c r="AB3940" s="202"/>
      <c r="AC3940" s="202"/>
      <c r="AD3940" s="202"/>
      <c r="AE3940" s="202"/>
      <c r="AF3940" s="202"/>
      <c r="AG3940" s="224"/>
      <c r="AH3940" s="138"/>
      <c r="AI3940" s="138"/>
      <c r="AJ3940" s="139"/>
      <c r="AK3940" s="139"/>
      <c r="AL3940" s="224"/>
      <c r="AM3940" s="140"/>
      <c r="AN3940" s="211"/>
      <c r="AO3940" s="212"/>
      <c r="AP3940" s="39"/>
      <c r="AQ3940" s="141"/>
      <c r="AR3940" s="141"/>
      <c r="AS3940" s="143"/>
      <c r="AU3940" s="141"/>
      <c r="AV3940" s="141"/>
      <c r="AW3940" s="143"/>
      <c r="AY3940" s="146"/>
      <c r="AZ3940" s="1587"/>
    </row>
    <row r="3941" spans="1:64" ht="12.75" customHeight="1" x14ac:dyDescent="0.25">
      <c r="A3941" s="356"/>
      <c r="B3941" s="225"/>
      <c r="C3941" s="122"/>
      <c r="D3941" s="357"/>
      <c r="E3941" s="226"/>
      <c r="F3941" s="122"/>
      <c r="G3941" s="126"/>
      <c r="H3941" s="35"/>
      <c r="I3941" s="36"/>
      <c r="J3941" s="37"/>
      <c r="K3941" s="381" t="s">
        <v>4450</v>
      </c>
      <c r="L3941" s="199"/>
      <c r="M3941" s="200"/>
      <c r="N3941" s="201"/>
      <c r="O3941" s="202"/>
      <c r="P3941" s="202"/>
      <c r="Q3941" s="202"/>
      <c r="R3941" s="202"/>
      <c r="S3941" s="202"/>
      <c r="T3941" s="224"/>
      <c r="U3941" s="138"/>
      <c r="V3941" s="138"/>
      <c r="W3941" s="139"/>
      <c r="X3941" s="139"/>
      <c r="Y3941" s="224"/>
      <c r="Z3941" s="210"/>
      <c r="AA3941" s="204"/>
      <c r="AB3941" s="202"/>
      <c r="AC3941" s="202"/>
      <c r="AD3941" s="202"/>
      <c r="AE3941" s="202"/>
      <c r="AF3941" s="202"/>
      <c r="AG3941" s="224"/>
      <c r="AH3941" s="138"/>
      <c r="AI3941" s="138"/>
      <c r="AJ3941" s="139"/>
      <c r="AK3941" s="139"/>
      <c r="AL3941" s="224"/>
      <c r="AM3941" s="140"/>
      <c r="AN3941" s="211"/>
      <c r="AO3941" s="212"/>
      <c r="AP3941" s="39"/>
      <c r="AQ3941" s="141"/>
      <c r="AR3941" s="141"/>
      <c r="AS3941" s="143"/>
      <c r="AU3941" s="141"/>
      <c r="AV3941" s="141"/>
      <c r="AW3941" s="143"/>
      <c r="AY3941" s="146"/>
      <c r="AZ3941" s="1587"/>
    </row>
    <row r="3942" spans="1:64" x14ac:dyDescent="0.25">
      <c r="A3942" s="356"/>
      <c r="B3942" s="225"/>
      <c r="C3942" s="122"/>
      <c r="D3942" s="357"/>
      <c r="E3942" s="226"/>
      <c r="F3942" s="122"/>
      <c r="G3942" s="126"/>
      <c r="H3942" s="35"/>
      <c r="I3942" s="36"/>
      <c r="J3942" s="37"/>
      <c r="K3942" s="1589" t="s">
        <v>4451</v>
      </c>
      <c r="L3942" s="199"/>
      <c r="M3942" s="200"/>
      <c r="N3942" s="201"/>
      <c r="O3942" s="202"/>
      <c r="P3942" s="202"/>
      <c r="Q3942" s="202"/>
      <c r="R3942" s="202"/>
      <c r="S3942" s="202"/>
      <c r="T3942" s="224"/>
      <c r="U3942" s="138"/>
      <c r="V3942" s="138"/>
      <c r="W3942" s="139"/>
      <c r="X3942" s="139"/>
      <c r="Y3942" s="224"/>
      <c r="Z3942" s="210"/>
      <c r="AA3942" s="204"/>
      <c r="AB3942" s="202"/>
      <c r="AC3942" s="202"/>
      <c r="AD3942" s="202"/>
      <c r="AE3942" s="202"/>
      <c r="AF3942" s="202"/>
      <c r="AG3942" s="224"/>
      <c r="AH3942" s="138"/>
      <c r="AI3942" s="138"/>
      <c r="AJ3942" s="139"/>
      <c r="AK3942" s="139"/>
      <c r="AL3942" s="224"/>
      <c r="AM3942" s="140"/>
      <c r="AN3942" s="211"/>
      <c r="AO3942" s="212"/>
      <c r="AP3942" s="39"/>
      <c r="AQ3942" s="141"/>
      <c r="AR3942" s="141"/>
      <c r="AS3942" s="143"/>
      <c r="AU3942" s="141"/>
      <c r="AV3942" s="141"/>
      <c r="AW3942" s="143"/>
      <c r="AY3942" s="146"/>
      <c r="AZ3942" s="1587"/>
    </row>
    <row r="3943" spans="1:64" ht="12.75" customHeight="1" x14ac:dyDescent="0.25">
      <c r="A3943" s="356"/>
      <c r="B3943" s="225"/>
      <c r="C3943" s="122"/>
      <c r="D3943" s="357"/>
      <c r="E3943" s="226"/>
      <c r="F3943" s="122"/>
      <c r="G3943" s="126"/>
      <c r="H3943" s="35"/>
      <c r="I3943" s="36"/>
      <c r="J3943" s="37"/>
      <c r="K3943" s="244"/>
      <c r="L3943" s="199"/>
      <c r="M3943" s="200"/>
      <c r="N3943" s="201"/>
      <c r="O3943" s="202"/>
      <c r="P3943" s="202"/>
      <c r="Q3943" s="202"/>
      <c r="R3943" s="202"/>
      <c r="S3943" s="202"/>
      <c r="T3943" s="224"/>
      <c r="U3943" s="138"/>
      <c r="V3943" s="138"/>
      <c r="W3943" s="139"/>
      <c r="X3943" s="139"/>
      <c r="Y3943" s="224"/>
      <c r="Z3943" s="210"/>
      <c r="AA3943" s="204"/>
      <c r="AB3943" s="202"/>
      <c r="AC3943" s="202"/>
      <c r="AD3943" s="202"/>
      <c r="AE3943" s="202"/>
      <c r="AF3943" s="202"/>
      <c r="AG3943" s="224"/>
      <c r="AH3943" s="138"/>
      <c r="AI3943" s="138"/>
      <c r="AJ3943" s="139"/>
      <c r="AK3943" s="139"/>
      <c r="AL3943" s="224"/>
      <c r="AM3943" s="140"/>
      <c r="AN3943" s="211"/>
      <c r="AO3943" s="212"/>
      <c r="AP3943" s="39"/>
      <c r="AQ3943" s="141"/>
      <c r="AR3943" s="142"/>
      <c r="AS3943" s="143"/>
      <c r="AU3943" s="141"/>
      <c r="AV3943" s="142"/>
      <c r="AW3943" s="143"/>
      <c r="AY3943" s="146"/>
      <c r="AZ3943" s="1587"/>
    </row>
    <row r="3944" spans="1:64" ht="53.25" customHeight="1" x14ac:dyDescent="0.25">
      <c r="A3944" s="15" t="s">
        <v>4270</v>
      </c>
      <c r="B3944" s="225">
        <v>11</v>
      </c>
      <c r="C3944" s="122" t="s">
        <v>1196</v>
      </c>
      <c r="D3944" s="123">
        <v>1000</v>
      </c>
      <c r="E3944" s="226"/>
      <c r="F3944" s="122">
        <v>12</v>
      </c>
      <c r="G3944" s="126" t="s">
        <v>1210</v>
      </c>
      <c r="H3944" s="35" t="str">
        <f t="shared" ref="H3944:H3994" si="3062">LEFT(J3944,3)</f>
        <v>032</v>
      </c>
      <c r="I3944" s="36" t="s">
        <v>96</v>
      </c>
      <c r="J3944" s="37" t="s">
        <v>4452</v>
      </c>
      <c r="K3944" s="244" t="s">
        <v>4453</v>
      </c>
      <c r="L3944" s="232">
        <v>0</v>
      </c>
      <c r="M3944" s="233">
        <v>0</v>
      </c>
      <c r="N3944" s="130"/>
      <c r="O3944" s="131"/>
      <c r="P3944" s="131"/>
      <c r="Q3944" s="131"/>
      <c r="R3944" s="131"/>
      <c r="S3944" s="131"/>
      <c r="T3944" s="132" t="str">
        <f t="shared" ref="T3944:T3949" si="3063">IF(SUM(N3944:S3944)=U3944,"OK",SUM(N3944:S3944)-U3944)</f>
        <v>OK</v>
      </c>
      <c r="U3944" s="138"/>
      <c r="V3944" s="138"/>
      <c r="W3944" s="139"/>
      <c r="X3944" s="139"/>
      <c r="Y3944" s="132" t="str">
        <f t="shared" ref="Y3944:Y3949" si="3064">IF(SUM(W3944:X3944)=Z3944,"OK",SUM(W3944:X3944)-Z3944)</f>
        <v>OK</v>
      </c>
      <c r="Z3944" s="210"/>
      <c r="AA3944" s="204"/>
      <c r="AB3944" s="202"/>
      <c r="AC3944" s="202"/>
      <c r="AD3944" s="202"/>
      <c r="AE3944" s="202"/>
      <c r="AF3944" s="202"/>
      <c r="AG3944" s="132" t="str">
        <f t="shared" ref="AG3944:AG3949" si="3065">IF(SUM(AA3944:AF3944)=AH3944,"OK",SUM(AA3944:AF3944)-AH3944)</f>
        <v>OK</v>
      </c>
      <c r="AH3944" s="138"/>
      <c r="AI3944" s="138"/>
      <c r="AJ3944" s="139"/>
      <c r="AK3944" s="139"/>
      <c r="AL3944" s="132" t="str">
        <f t="shared" ref="AL3944:AL3949" si="3066">IF(SUM(AJ3944:AK3944)=AM3944,"OK",SUM(AJ3944:AK3944)-AM3944)</f>
        <v>OK</v>
      </c>
      <c r="AM3944" s="140"/>
      <c r="AN3944" s="119">
        <f t="shared" ref="AN3944:AN3949" si="3067">L3944+U3944+V3944+Z3944</f>
        <v>0</v>
      </c>
      <c r="AO3944" s="120">
        <f t="shared" ref="AO3944:AO3949" si="3068">M3944+AH3944+AI3944+AM3944</f>
        <v>0</v>
      </c>
      <c r="AP3944" s="39">
        <f t="shared" ref="AP3944:AP3949" si="3069">L3944</f>
        <v>0</v>
      </c>
      <c r="AQ3944" s="141">
        <f t="shared" ref="AQ3944:AQ3949" si="3070">AN3944</f>
        <v>0</v>
      </c>
      <c r="AR3944" s="142">
        <f t="shared" ref="AR3944:AR3949" si="3071">AQ3944-AP3944</f>
        <v>0</v>
      </c>
      <c r="AS3944" s="143" t="e">
        <f t="shared" ref="AS3944:AS3949" si="3072">AR3944/AP3944</f>
        <v>#DIV/0!</v>
      </c>
      <c r="AT3944" s="144">
        <f t="shared" ref="AT3944:AT3949" si="3073">M3944</f>
        <v>0</v>
      </c>
      <c r="AU3944" s="141">
        <f t="shared" ref="AU3944:AU3949" si="3074">AO3944</f>
        <v>0</v>
      </c>
      <c r="AV3944" s="142">
        <f t="shared" ref="AV3944:AV3949" si="3075">AU3944-AT3944</f>
        <v>0</v>
      </c>
      <c r="AW3944" s="143" t="e">
        <f t="shared" ref="AW3944:AW3949" si="3076">AV3944/AT3944</f>
        <v>#DIV/0!</v>
      </c>
      <c r="AY3944" s="146" t="str">
        <f t="shared" ref="AY3944:AY3949" si="3077">RIGHT(LEFT(I3944,3),2)&amp;"."&amp;RIGHT(LEFT(I3944,5),2)</f>
        <v>12.11</v>
      </c>
      <c r="AZ3944" s="1587" t="b">
        <f>COUNTIF('[1]Codes SEC'!$B$2:$B$250,Ministres!AY3944)&gt;0</f>
        <v>1</v>
      </c>
    </row>
    <row r="3945" spans="1:64" ht="35.1" customHeight="1" x14ac:dyDescent="0.25">
      <c r="A3945" s="15" t="s">
        <v>4270</v>
      </c>
      <c r="B3945" s="225">
        <v>11</v>
      </c>
      <c r="C3945" s="122" t="s">
        <v>1196</v>
      </c>
      <c r="D3945" s="123">
        <v>1000</v>
      </c>
      <c r="E3945" s="226"/>
      <c r="F3945" s="122">
        <v>12</v>
      </c>
      <c r="G3945" s="126" t="s">
        <v>1210</v>
      </c>
      <c r="H3945" s="35" t="str">
        <f t="shared" si="3062"/>
        <v>032</v>
      </c>
      <c r="I3945" s="36" t="s">
        <v>96</v>
      </c>
      <c r="J3945" s="37" t="s">
        <v>4454</v>
      </c>
      <c r="K3945" s="244" t="s">
        <v>4455</v>
      </c>
      <c r="L3945" s="232">
        <v>0</v>
      </c>
      <c r="M3945" s="233">
        <v>0</v>
      </c>
      <c r="N3945" s="130"/>
      <c r="O3945" s="131"/>
      <c r="P3945" s="131"/>
      <c r="Q3945" s="131"/>
      <c r="R3945" s="131"/>
      <c r="S3945" s="131"/>
      <c r="T3945" s="132" t="str">
        <f t="shared" si="3063"/>
        <v>OK</v>
      </c>
      <c r="U3945" s="138"/>
      <c r="V3945" s="138"/>
      <c r="W3945" s="139"/>
      <c r="X3945" s="139"/>
      <c r="Y3945" s="132" t="str">
        <f t="shared" si="3064"/>
        <v>OK</v>
      </c>
      <c r="Z3945" s="210"/>
      <c r="AA3945" s="204"/>
      <c r="AB3945" s="202"/>
      <c r="AC3945" s="202"/>
      <c r="AD3945" s="202"/>
      <c r="AE3945" s="202"/>
      <c r="AF3945" s="202"/>
      <c r="AG3945" s="132" t="str">
        <f t="shared" si="3065"/>
        <v>OK</v>
      </c>
      <c r="AH3945" s="138"/>
      <c r="AI3945" s="138"/>
      <c r="AJ3945" s="139"/>
      <c r="AK3945" s="139"/>
      <c r="AL3945" s="132" t="str">
        <f t="shared" si="3066"/>
        <v>OK</v>
      </c>
      <c r="AM3945" s="140"/>
      <c r="AN3945" s="119">
        <f t="shared" si="3067"/>
        <v>0</v>
      </c>
      <c r="AO3945" s="120">
        <f t="shared" si="3068"/>
        <v>0</v>
      </c>
      <c r="AP3945" s="39">
        <f t="shared" si="3069"/>
        <v>0</v>
      </c>
      <c r="AQ3945" s="141">
        <f t="shared" si="3070"/>
        <v>0</v>
      </c>
      <c r="AR3945" s="142">
        <f t="shared" si="3071"/>
        <v>0</v>
      </c>
      <c r="AS3945" s="143" t="e">
        <f t="shared" si="3072"/>
        <v>#DIV/0!</v>
      </c>
      <c r="AT3945" s="144">
        <f t="shared" si="3073"/>
        <v>0</v>
      </c>
      <c r="AU3945" s="141">
        <f t="shared" si="3074"/>
        <v>0</v>
      </c>
      <c r="AV3945" s="142">
        <f t="shared" si="3075"/>
        <v>0</v>
      </c>
      <c r="AW3945" s="143" t="e">
        <f t="shared" si="3076"/>
        <v>#DIV/0!</v>
      </c>
      <c r="AY3945" s="146" t="str">
        <f t="shared" si="3077"/>
        <v>12.11</v>
      </c>
      <c r="AZ3945" s="1587" t="b">
        <f>COUNTIF('[1]Codes SEC'!$B$2:$B$250,Ministres!AY3945)&gt;0</f>
        <v>1</v>
      </c>
    </row>
    <row r="3946" spans="1:64" ht="35.1" customHeight="1" x14ac:dyDescent="0.25">
      <c r="A3946" s="15" t="s">
        <v>4270</v>
      </c>
      <c r="B3946" s="225">
        <v>11</v>
      </c>
      <c r="C3946" s="122" t="s">
        <v>1196</v>
      </c>
      <c r="D3946" s="123">
        <v>1000</v>
      </c>
      <c r="E3946" s="226"/>
      <c r="F3946" s="125">
        <v>12</v>
      </c>
      <c r="G3946" s="126" t="s">
        <v>1210</v>
      </c>
      <c r="H3946" s="35" t="str">
        <f t="shared" si="3062"/>
        <v>032</v>
      </c>
      <c r="I3946" s="36" t="s">
        <v>96</v>
      </c>
      <c r="J3946" s="37" t="s">
        <v>4456</v>
      </c>
      <c r="K3946" s="244" t="s">
        <v>4440</v>
      </c>
      <c r="L3946" s="232">
        <v>0</v>
      </c>
      <c r="M3946" s="233">
        <v>0</v>
      </c>
      <c r="N3946" s="130"/>
      <c r="O3946" s="131"/>
      <c r="P3946" s="131"/>
      <c r="Q3946" s="131"/>
      <c r="R3946" s="131"/>
      <c r="S3946" s="131"/>
      <c r="T3946" s="132" t="str">
        <f t="shared" si="3063"/>
        <v>OK</v>
      </c>
      <c r="U3946" s="138"/>
      <c r="V3946" s="138"/>
      <c r="W3946" s="139"/>
      <c r="X3946" s="139"/>
      <c r="Y3946" s="132" t="str">
        <f t="shared" si="3064"/>
        <v>OK</v>
      </c>
      <c r="Z3946" s="210"/>
      <c r="AA3946" s="204"/>
      <c r="AB3946" s="202"/>
      <c r="AC3946" s="202"/>
      <c r="AD3946" s="202"/>
      <c r="AE3946" s="202"/>
      <c r="AF3946" s="202"/>
      <c r="AG3946" s="132" t="str">
        <f t="shared" si="3065"/>
        <v>OK</v>
      </c>
      <c r="AH3946" s="138"/>
      <c r="AI3946" s="138"/>
      <c r="AJ3946" s="139"/>
      <c r="AK3946" s="139"/>
      <c r="AL3946" s="132" t="str">
        <f t="shared" si="3066"/>
        <v>OK</v>
      </c>
      <c r="AM3946" s="140"/>
      <c r="AN3946" s="119">
        <f t="shared" si="3067"/>
        <v>0</v>
      </c>
      <c r="AO3946" s="120">
        <f t="shared" si="3068"/>
        <v>0</v>
      </c>
      <c r="AP3946" s="39">
        <f t="shared" si="3069"/>
        <v>0</v>
      </c>
      <c r="AQ3946" s="141">
        <f t="shared" si="3070"/>
        <v>0</v>
      </c>
      <c r="AR3946" s="142">
        <f t="shared" si="3071"/>
        <v>0</v>
      </c>
      <c r="AS3946" s="143" t="e">
        <f t="shared" si="3072"/>
        <v>#DIV/0!</v>
      </c>
      <c r="AT3946" s="144">
        <f t="shared" si="3073"/>
        <v>0</v>
      </c>
      <c r="AU3946" s="141">
        <f t="shared" si="3074"/>
        <v>0</v>
      </c>
      <c r="AV3946" s="142">
        <f t="shared" si="3075"/>
        <v>0</v>
      </c>
      <c r="AW3946" s="143" t="e">
        <f t="shared" si="3076"/>
        <v>#DIV/0!</v>
      </c>
      <c r="AY3946" s="146" t="str">
        <f t="shared" si="3077"/>
        <v>12.11</v>
      </c>
      <c r="AZ3946" s="1587" t="b">
        <f>COUNTIF('[1]Codes SEC'!$B$2:$B$250,Ministres!AY3946)&gt;0</f>
        <v>1</v>
      </c>
    </row>
    <row r="3947" spans="1:64" ht="35.1" customHeight="1" x14ac:dyDescent="0.25">
      <c r="A3947" s="15" t="s">
        <v>4270</v>
      </c>
      <c r="B3947" s="225" t="s">
        <v>4366</v>
      </c>
      <c r="C3947" s="122" t="s">
        <v>1196</v>
      </c>
      <c r="D3947" s="123">
        <v>1000</v>
      </c>
      <c r="E3947" s="226"/>
      <c r="F3947" s="122">
        <v>12</v>
      </c>
      <c r="G3947" s="227" t="s">
        <v>1210</v>
      </c>
      <c r="H3947" s="228" t="str">
        <f t="shared" si="3062"/>
        <v>032</v>
      </c>
      <c r="I3947" s="229">
        <v>81211000</v>
      </c>
      <c r="J3947" s="230" t="s">
        <v>4457</v>
      </c>
      <c r="K3947" s="231" t="s">
        <v>4438</v>
      </c>
      <c r="L3947" s="232">
        <v>0</v>
      </c>
      <c r="M3947" s="233">
        <v>0</v>
      </c>
      <c r="N3947" s="130"/>
      <c r="O3947" s="131"/>
      <c r="P3947" s="131"/>
      <c r="Q3947" s="131"/>
      <c r="R3947" s="131"/>
      <c r="S3947" s="131"/>
      <c r="T3947" s="132" t="str">
        <f>IF(SUM(N3947:S3947)=U3947,"OK",SUM(N3947:S3947)-U3947)</f>
        <v>OK</v>
      </c>
      <c r="U3947" s="138"/>
      <c r="V3947" s="138"/>
      <c r="W3947" s="139"/>
      <c r="X3947" s="139"/>
      <c r="Y3947" s="132" t="str">
        <f>IF(SUM(W3947:X3947)=Z3947,"OK",SUM(W3947:X3947)-Z3947)</f>
        <v>OK</v>
      </c>
      <c r="Z3947" s="210"/>
      <c r="AA3947" s="204"/>
      <c r="AB3947" s="202"/>
      <c r="AC3947" s="202"/>
      <c r="AD3947" s="202"/>
      <c r="AE3947" s="202"/>
      <c r="AF3947" s="202"/>
      <c r="AG3947" s="132" t="str">
        <f>IF(SUM(AA3947:AF3947)=AH3947,"OK",SUM(AA3947:AF3947)-AH3947)</f>
        <v>OK</v>
      </c>
      <c r="AH3947" s="138"/>
      <c r="AI3947" s="138"/>
      <c r="AJ3947" s="139"/>
      <c r="AK3947" s="139"/>
      <c r="AL3947" s="132" t="str">
        <f>IF(SUM(AJ3947:AK3947)=AM3947,"OK",SUM(AJ3947:AK3947)-AM3947)</f>
        <v>OK</v>
      </c>
      <c r="AM3947" s="140"/>
      <c r="AN3947" s="119">
        <f>L3947+U3947+V3947+Z3947</f>
        <v>0</v>
      </c>
      <c r="AO3947" s="120">
        <f>M3947+AH3947+AI3947+AM3947</f>
        <v>0</v>
      </c>
      <c r="AP3947" s="39">
        <f>L3947</f>
        <v>0</v>
      </c>
      <c r="AQ3947" s="141">
        <f>AN3947</f>
        <v>0</v>
      </c>
      <c r="AR3947" s="142">
        <f>AQ3947-AP3947</f>
        <v>0</v>
      </c>
      <c r="AS3947" s="143" t="e">
        <f>AR3947/AP3947</f>
        <v>#DIV/0!</v>
      </c>
      <c r="AT3947" s="144">
        <f>M3947</f>
        <v>0</v>
      </c>
      <c r="AU3947" s="141">
        <f>AO3947</f>
        <v>0</v>
      </c>
      <c r="AV3947" s="142">
        <f>AU3947-AT3947</f>
        <v>0</v>
      </c>
      <c r="AW3947" s="143" t="e">
        <f>AV3947/AT3947</f>
        <v>#DIV/0!</v>
      </c>
      <c r="AY3947" s="146" t="str">
        <f t="shared" si="3077"/>
        <v>12.11</v>
      </c>
      <c r="AZ3947" s="1587" t="b">
        <f>COUNTIF('[1]Codes SEC'!$B$2:$B$250,Ministres!AY3947)&gt;0</f>
        <v>1</v>
      </c>
    </row>
    <row r="3948" spans="1:64" ht="35.1" customHeight="1" x14ac:dyDescent="0.25">
      <c r="A3948" s="15" t="s">
        <v>4270</v>
      </c>
      <c r="B3948" s="225">
        <v>11</v>
      </c>
      <c r="C3948" s="122" t="s">
        <v>1196</v>
      </c>
      <c r="D3948" s="123">
        <v>1000</v>
      </c>
      <c r="E3948" s="226"/>
      <c r="F3948" s="122">
        <v>12</v>
      </c>
      <c r="G3948" s="126" t="s">
        <v>1210</v>
      </c>
      <c r="H3948" s="35" t="str">
        <f t="shared" si="3062"/>
        <v>032</v>
      </c>
      <c r="I3948" s="36" t="s">
        <v>163</v>
      </c>
      <c r="J3948" s="37" t="s">
        <v>4458</v>
      </c>
      <c r="K3948" s="244" t="s">
        <v>4459</v>
      </c>
      <c r="L3948" s="232">
        <v>0</v>
      </c>
      <c r="M3948" s="233">
        <v>0</v>
      </c>
      <c r="N3948" s="130"/>
      <c r="O3948" s="131"/>
      <c r="P3948" s="131"/>
      <c r="Q3948" s="131"/>
      <c r="R3948" s="131"/>
      <c r="S3948" s="131"/>
      <c r="T3948" s="132" t="str">
        <f>IF(SUM(N3948:S3948)=U3948,"OK",SUM(N3948:S3948)-U3948)</f>
        <v>OK</v>
      </c>
      <c r="U3948" s="138"/>
      <c r="V3948" s="138"/>
      <c r="W3948" s="139"/>
      <c r="X3948" s="139"/>
      <c r="Y3948" s="132" t="str">
        <f>IF(SUM(W3948:X3948)=Z3948,"OK",SUM(W3948:X3948)-Z3948)</f>
        <v>OK</v>
      </c>
      <c r="Z3948" s="210"/>
      <c r="AA3948" s="204"/>
      <c r="AB3948" s="202"/>
      <c r="AC3948" s="202"/>
      <c r="AD3948" s="202"/>
      <c r="AE3948" s="202"/>
      <c r="AF3948" s="202"/>
      <c r="AG3948" s="132" t="str">
        <f>IF(SUM(AA3948:AF3948)=AH3948,"OK",SUM(AA3948:AF3948)-AH3948)</f>
        <v>OK</v>
      </c>
      <c r="AH3948" s="138"/>
      <c r="AI3948" s="138"/>
      <c r="AJ3948" s="139"/>
      <c r="AK3948" s="139"/>
      <c r="AL3948" s="132" t="str">
        <f>IF(SUM(AJ3948:AK3948)=AM3948,"OK",SUM(AJ3948:AK3948)-AM3948)</f>
        <v>OK</v>
      </c>
      <c r="AM3948" s="140"/>
      <c r="AN3948" s="119">
        <f>L3948+U3948+V3948+Z3948</f>
        <v>0</v>
      </c>
      <c r="AO3948" s="120">
        <f>M3948+AH3948+AI3948+AM3948</f>
        <v>0</v>
      </c>
      <c r="AP3948" s="39">
        <f>L3948</f>
        <v>0</v>
      </c>
      <c r="AQ3948" s="141">
        <f>AN3948</f>
        <v>0</v>
      </c>
      <c r="AR3948" s="142">
        <f>AQ3948-AP3948</f>
        <v>0</v>
      </c>
      <c r="AS3948" s="143" t="e">
        <f>AR3948/AP3948</f>
        <v>#DIV/0!</v>
      </c>
      <c r="AT3948" s="144">
        <f>M3948</f>
        <v>0</v>
      </c>
      <c r="AU3948" s="141">
        <f>AO3948</f>
        <v>0</v>
      </c>
      <c r="AV3948" s="142">
        <f>AU3948-AT3948</f>
        <v>0</v>
      </c>
      <c r="AW3948" s="143" t="e">
        <f>AV3948/AT3948</f>
        <v>#DIV/0!</v>
      </c>
      <c r="AY3948" s="146" t="str">
        <f t="shared" si="3077"/>
        <v>12.21</v>
      </c>
      <c r="AZ3948" s="1587" t="b">
        <f>COUNTIF('[1]Codes SEC'!$B$2:$B$250,Ministres!AY3948)&gt;0</f>
        <v>1</v>
      </c>
    </row>
    <row r="3949" spans="1:64" ht="35.1" customHeight="1" x14ac:dyDescent="0.25">
      <c r="A3949" s="15" t="s">
        <v>4270</v>
      </c>
      <c r="B3949" s="225">
        <v>11</v>
      </c>
      <c r="C3949" s="122" t="s">
        <v>1196</v>
      </c>
      <c r="D3949" s="123">
        <v>1000</v>
      </c>
      <c r="E3949" s="226"/>
      <c r="F3949" s="125">
        <v>12</v>
      </c>
      <c r="G3949" s="126" t="s">
        <v>1210</v>
      </c>
      <c r="H3949" s="35" t="str">
        <f t="shared" si="3062"/>
        <v>032</v>
      </c>
      <c r="I3949" s="36" t="s">
        <v>301</v>
      </c>
      <c r="J3949" s="37" t="s">
        <v>4460</v>
      </c>
      <c r="K3949" s="281" t="s">
        <v>4461</v>
      </c>
      <c r="L3949" s="232">
        <v>0</v>
      </c>
      <c r="M3949" s="233">
        <v>0</v>
      </c>
      <c r="N3949" s="130"/>
      <c r="O3949" s="131"/>
      <c r="P3949" s="131"/>
      <c r="Q3949" s="131"/>
      <c r="R3949" s="131"/>
      <c r="S3949" s="131"/>
      <c r="T3949" s="132" t="str">
        <f t="shared" si="3063"/>
        <v>OK</v>
      </c>
      <c r="U3949" s="138"/>
      <c r="V3949" s="138"/>
      <c r="W3949" s="139"/>
      <c r="X3949" s="139"/>
      <c r="Y3949" s="132" t="str">
        <f t="shared" si="3064"/>
        <v>OK</v>
      </c>
      <c r="Z3949" s="210"/>
      <c r="AA3949" s="204"/>
      <c r="AB3949" s="202"/>
      <c r="AC3949" s="202"/>
      <c r="AD3949" s="202"/>
      <c r="AE3949" s="202"/>
      <c r="AF3949" s="202"/>
      <c r="AG3949" s="132" t="str">
        <f t="shared" si="3065"/>
        <v>OK</v>
      </c>
      <c r="AH3949" s="138"/>
      <c r="AI3949" s="138"/>
      <c r="AJ3949" s="139"/>
      <c r="AK3949" s="139"/>
      <c r="AL3949" s="132" t="str">
        <f t="shared" si="3066"/>
        <v>OK</v>
      </c>
      <c r="AM3949" s="140"/>
      <c r="AN3949" s="119">
        <f t="shared" si="3067"/>
        <v>0</v>
      </c>
      <c r="AO3949" s="120">
        <f t="shared" si="3068"/>
        <v>0</v>
      </c>
      <c r="AP3949" s="39">
        <f t="shared" si="3069"/>
        <v>0</v>
      </c>
      <c r="AQ3949" s="141">
        <f t="shared" si="3070"/>
        <v>0</v>
      </c>
      <c r="AR3949" s="142">
        <f t="shared" si="3071"/>
        <v>0</v>
      </c>
      <c r="AS3949" s="143" t="e">
        <f t="shared" si="3072"/>
        <v>#DIV/0!</v>
      </c>
      <c r="AT3949" s="144">
        <f t="shared" si="3073"/>
        <v>0</v>
      </c>
      <c r="AU3949" s="141">
        <f t="shared" si="3074"/>
        <v>0</v>
      </c>
      <c r="AV3949" s="142">
        <f t="shared" si="3075"/>
        <v>0</v>
      </c>
      <c r="AW3949" s="143" t="e">
        <f t="shared" si="3076"/>
        <v>#DIV/0!</v>
      </c>
      <c r="AY3949" s="146" t="str">
        <f t="shared" si="3077"/>
        <v>45.24</v>
      </c>
      <c r="AZ3949" s="1587" t="b">
        <f>COUNTIF('[1]Codes SEC'!$B$2:$B$250,Ministres!AY3949)&gt;0</f>
        <v>1</v>
      </c>
    </row>
    <row r="3950" spans="1:64" ht="12.75" customHeight="1" x14ac:dyDescent="0.25">
      <c r="A3950" s="350"/>
      <c r="B3950" s="1590"/>
      <c r="C3950" s="150"/>
      <c r="D3950" s="352"/>
      <c r="E3950" s="1591"/>
      <c r="F3950" s="150"/>
      <c r="G3950" s="154"/>
      <c r="H3950" s="155"/>
      <c r="I3950" s="156"/>
      <c r="J3950" s="157"/>
      <c r="K3950" s="158" t="s">
        <v>70</v>
      </c>
      <c r="L3950" s="236">
        <f t="shared" ref="L3950:S3950" si="3078">L3944+L3948+L3945+L3946+L3949+L3947</f>
        <v>0</v>
      </c>
      <c r="M3950" s="1592">
        <f t="shared" si="3078"/>
        <v>0</v>
      </c>
      <c r="N3950" s="1593">
        <f t="shared" si="3078"/>
        <v>0</v>
      </c>
      <c r="O3950" s="1594">
        <f t="shared" si="3078"/>
        <v>0</v>
      </c>
      <c r="P3950" s="1594">
        <f t="shared" si="3078"/>
        <v>0</v>
      </c>
      <c r="Q3950" s="1594">
        <f t="shared" si="3078"/>
        <v>0</v>
      </c>
      <c r="R3950" s="1594">
        <f t="shared" si="3078"/>
        <v>0</v>
      </c>
      <c r="S3950" s="1594">
        <f t="shared" si="3078"/>
        <v>0</v>
      </c>
      <c r="T3950" s="1595"/>
      <c r="U3950" s="1596">
        <f>U3944+U3948+U3945+U3946+U3949+U3947</f>
        <v>0</v>
      </c>
      <c r="V3950" s="1596">
        <f>V3944+V3948+V3945+V3946+V3949+V3947</f>
        <v>0</v>
      </c>
      <c r="W3950" s="1594">
        <f>W3944+W3948+W3945+W3946+W3949+W3947</f>
        <v>0</v>
      </c>
      <c r="X3950" s="1594">
        <f>X3944+X3948+X3945+X3946+X3949+X3947</f>
        <v>0</v>
      </c>
      <c r="Y3950" s="1595"/>
      <c r="Z3950" s="1596">
        <f t="shared" ref="Z3950:AF3950" si="3079">Z3944+Z3948+Z3945+Z3946+Z3949+Z3947</f>
        <v>0</v>
      </c>
      <c r="AA3950" s="165">
        <f t="shared" si="3079"/>
        <v>0</v>
      </c>
      <c r="AB3950" s="1594">
        <f t="shared" si="3079"/>
        <v>0</v>
      </c>
      <c r="AC3950" s="1594">
        <f t="shared" si="3079"/>
        <v>0</v>
      </c>
      <c r="AD3950" s="1594">
        <f t="shared" si="3079"/>
        <v>0</v>
      </c>
      <c r="AE3950" s="1594">
        <f t="shared" si="3079"/>
        <v>0</v>
      </c>
      <c r="AF3950" s="1594">
        <f t="shared" si="3079"/>
        <v>0</v>
      </c>
      <c r="AG3950" s="1595"/>
      <c r="AH3950" s="1596">
        <f>AH3944+AH3948+AH3945+AH3946+AH3949+AH3947</f>
        <v>0</v>
      </c>
      <c r="AI3950" s="1596">
        <f>AI3944+AI3948+AI3945+AI3946+AI3949+AI3947</f>
        <v>0</v>
      </c>
      <c r="AJ3950" s="1594">
        <f>AJ3944+AJ3948+AJ3945+AJ3946+AJ3949+AJ3947</f>
        <v>0</v>
      </c>
      <c r="AK3950" s="1594">
        <f>AK3944+AK3948+AK3945+AK3946+AK3949+AK3947</f>
        <v>0</v>
      </c>
      <c r="AL3950" s="1595"/>
      <c r="AM3950" s="1597">
        <f t="shared" ref="AM3950:AW3950" si="3080">AM3944+AM3948+AM3945+AM3946+AM3949+AM3947</f>
        <v>0</v>
      </c>
      <c r="AN3950" s="167">
        <f t="shared" si="3080"/>
        <v>0</v>
      </c>
      <c r="AO3950" s="1598">
        <f t="shared" si="3080"/>
        <v>0</v>
      </c>
      <c r="AP3950" s="169">
        <f t="shared" si="3080"/>
        <v>0</v>
      </c>
      <c r="AQ3950" s="1599">
        <f t="shared" si="3080"/>
        <v>0</v>
      </c>
      <c r="AR3950" s="1600">
        <f t="shared" si="3080"/>
        <v>0</v>
      </c>
      <c r="AS3950" s="1601" t="e">
        <f t="shared" si="3080"/>
        <v>#DIV/0!</v>
      </c>
      <c r="AT3950" s="1602">
        <f t="shared" si="3080"/>
        <v>0</v>
      </c>
      <c r="AU3950" s="1599">
        <f t="shared" si="3080"/>
        <v>0</v>
      </c>
      <c r="AV3950" s="1600">
        <f t="shared" si="3080"/>
        <v>0</v>
      </c>
      <c r="AW3950" s="1601" t="e">
        <f t="shared" si="3080"/>
        <v>#DIV/0!</v>
      </c>
      <c r="AY3950" s="146"/>
      <c r="AZ3950" s="1587"/>
    </row>
    <row r="3951" spans="1:64" ht="12.75" customHeight="1" x14ac:dyDescent="0.25">
      <c r="A3951" s="174"/>
      <c r="B3951" s="175"/>
      <c r="C3951" s="176"/>
      <c r="D3951" s="177"/>
      <c r="E3951" s="178"/>
      <c r="F3951" s="177"/>
      <c r="G3951" s="179"/>
      <c r="H3951" s="180"/>
      <c r="I3951" s="181"/>
      <c r="J3951" s="182"/>
      <c r="K3951" s="183" t="s">
        <v>4462</v>
      </c>
      <c r="L3951" s="184">
        <f t="shared" ref="L3951:X3951" si="3081">L3950</f>
        <v>0</v>
      </c>
      <c r="M3951" s="185">
        <f t="shared" si="3081"/>
        <v>0</v>
      </c>
      <c r="N3951" s="186">
        <f t="shared" si="3081"/>
        <v>0</v>
      </c>
      <c r="O3951" s="187">
        <f t="shared" si="3081"/>
        <v>0</v>
      </c>
      <c r="P3951" s="187">
        <f t="shared" si="3081"/>
        <v>0</v>
      </c>
      <c r="Q3951" s="187">
        <f t="shared" si="3081"/>
        <v>0</v>
      </c>
      <c r="R3951" s="187">
        <f t="shared" si="3081"/>
        <v>0</v>
      </c>
      <c r="S3951" s="187">
        <f t="shared" si="3081"/>
        <v>0</v>
      </c>
      <c r="T3951" s="188"/>
      <c r="U3951" s="187">
        <f t="shared" si="3081"/>
        <v>0</v>
      </c>
      <c r="V3951" s="187">
        <f t="shared" si="3081"/>
        <v>0</v>
      </c>
      <c r="W3951" s="187">
        <f t="shared" si="3081"/>
        <v>0</v>
      </c>
      <c r="X3951" s="187">
        <f t="shared" si="3081"/>
        <v>0</v>
      </c>
      <c r="Y3951" s="188"/>
      <c r="Z3951" s="187">
        <f t="shared" ref="Z3951:AK3951" si="3082">Z3950</f>
        <v>0</v>
      </c>
      <c r="AA3951" s="189">
        <f t="shared" si="3082"/>
        <v>0</v>
      </c>
      <c r="AB3951" s="187">
        <f t="shared" si="3082"/>
        <v>0</v>
      </c>
      <c r="AC3951" s="187">
        <f t="shared" si="3082"/>
        <v>0</v>
      </c>
      <c r="AD3951" s="187">
        <f t="shared" si="3082"/>
        <v>0</v>
      </c>
      <c r="AE3951" s="187">
        <f t="shared" si="3082"/>
        <v>0</v>
      </c>
      <c r="AF3951" s="187">
        <f t="shared" si="3082"/>
        <v>0</v>
      </c>
      <c r="AG3951" s="188"/>
      <c r="AH3951" s="187">
        <f t="shared" si="3082"/>
        <v>0</v>
      </c>
      <c r="AI3951" s="187">
        <f t="shared" si="3082"/>
        <v>0</v>
      </c>
      <c r="AJ3951" s="187">
        <f t="shared" si="3082"/>
        <v>0</v>
      </c>
      <c r="AK3951" s="187">
        <f t="shared" si="3082"/>
        <v>0</v>
      </c>
      <c r="AL3951" s="188"/>
      <c r="AM3951" s="190">
        <f t="shared" ref="AM3951:AW3951" si="3083">AM3950</f>
        <v>0</v>
      </c>
      <c r="AN3951" s="191">
        <f>AN3950</f>
        <v>0</v>
      </c>
      <c r="AO3951" s="190">
        <f t="shared" si="3083"/>
        <v>0</v>
      </c>
      <c r="AP3951" s="184">
        <f t="shared" si="3083"/>
        <v>0</v>
      </c>
      <c r="AQ3951" s="192">
        <f t="shared" si="3083"/>
        <v>0</v>
      </c>
      <c r="AR3951" s="193">
        <f t="shared" si="3083"/>
        <v>0</v>
      </c>
      <c r="AS3951" s="194" t="e">
        <f t="shared" si="3083"/>
        <v>#DIV/0!</v>
      </c>
      <c r="AT3951" s="195">
        <f t="shared" si="3083"/>
        <v>0</v>
      </c>
      <c r="AU3951" s="192">
        <f t="shared" si="3083"/>
        <v>0</v>
      </c>
      <c r="AV3951" s="193">
        <f t="shared" si="3083"/>
        <v>0</v>
      </c>
      <c r="AW3951" s="194" t="e">
        <f t="shared" si="3083"/>
        <v>#DIV/0!</v>
      </c>
      <c r="AX3951" s="12"/>
      <c r="AY3951" s="146"/>
      <c r="AZ3951" s="1569"/>
    </row>
    <row r="3952" spans="1:64" ht="12.75" customHeight="1" x14ac:dyDescent="0.25">
      <c r="A3952" s="15"/>
      <c r="C3952" s="122"/>
      <c r="D3952" s="123"/>
      <c r="F3952" s="125"/>
      <c r="G3952" s="34"/>
      <c r="H3952" s="35"/>
      <c r="I3952" s="36"/>
      <c r="J3952" s="37"/>
      <c r="K3952" s="198" t="s">
        <v>72</v>
      </c>
      <c r="L3952" s="199">
        <v>0</v>
      </c>
      <c r="M3952" s="200">
        <v>0</v>
      </c>
      <c r="N3952" s="201">
        <v>0</v>
      </c>
      <c r="O3952" s="202">
        <v>0</v>
      </c>
      <c r="P3952" s="202">
        <v>0</v>
      </c>
      <c r="Q3952" s="202">
        <v>0</v>
      </c>
      <c r="R3952" s="202">
        <v>0</v>
      </c>
      <c r="S3952" s="202">
        <v>0</v>
      </c>
      <c r="T3952" s="203"/>
      <c r="U3952" s="135">
        <v>0</v>
      </c>
      <c r="V3952" s="135">
        <v>0</v>
      </c>
      <c r="W3952" s="202">
        <v>0</v>
      </c>
      <c r="X3952" s="202">
        <v>0</v>
      </c>
      <c r="Y3952" s="203"/>
      <c r="Z3952" s="135">
        <v>0</v>
      </c>
      <c r="AA3952" s="204">
        <v>0</v>
      </c>
      <c r="AB3952" s="202">
        <v>0</v>
      </c>
      <c r="AC3952" s="202">
        <v>0</v>
      </c>
      <c r="AD3952" s="202">
        <v>0</v>
      </c>
      <c r="AE3952" s="202">
        <v>0</v>
      </c>
      <c r="AF3952" s="202">
        <v>0</v>
      </c>
      <c r="AG3952" s="203"/>
      <c r="AH3952" s="135">
        <v>0</v>
      </c>
      <c r="AI3952" s="135">
        <v>0</v>
      </c>
      <c r="AJ3952" s="202">
        <v>0</v>
      </c>
      <c r="AK3952" s="202">
        <v>0</v>
      </c>
      <c r="AL3952" s="203"/>
      <c r="AM3952" s="205">
        <v>0</v>
      </c>
      <c r="AN3952" s="119">
        <v>0</v>
      </c>
      <c r="AO3952" s="120">
        <v>0</v>
      </c>
      <c r="AP3952" s="39">
        <v>0</v>
      </c>
      <c r="AQ3952" s="141">
        <v>0</v>
      </c>
      <c r="AR3952" s="141">
        <v>0</v>
      </c>
      <c r="AS3952" s="143">
        <v>0</v>
      </c>
      <c r="AT3952" s="144">
        <v>0</v>
      </c>
      <c r="AU3952" s="141">
        <v>0</v>
      </c>
      <c r="AV3952" s="141">
        <v>0</v>
      </c>
      <c r="AW3952" s="143">
        <v>0</v>
      </c>
      <c r="AY3952" s="146"/>
      <c r="AZ3952" s="1587"/>
    </row>
    <row r="3953" spans="1:64" s="1588" customFormat="1" ht="12.75" customHeight="1" x14ac:dyDescent="0.25">
      <c r="A3953" s="356"/>
      <c r="B3953" s="225"/>
      <c r="C3953" s="122"/>
      <c r="D3953" s="357"/>
      <c r="E3953" s="226"/>
      <c r="F3953" s="122"/>
      <c r="G3953" s="126"/>
      <c r="H3953" s="35"/>
      <c r="I3953" s="36"/>
      <c r="J3953" s="37"/>
      <c r="K3953" s="198" t="s">
        <v>73</v>
      </c>
      <c r="L3953" s="199">
        <v>0</v>
      </c>
      <c r="M3953" s="200">
        <v>0</v>
      </c>
      <c r="N3953" s="201">
        <v>0</v>
      </c>
      <c r="O3953" s="202">
        <v>0</v>
      </c>
      <c r="P3953" s="202">
        <v>0</v>
      </c>
      <c r="Q3953" s="202">
        <v>0</v>
      </c>
      <c r="R3953" s="202">
        <v>0</v>
      </c>
      <c r="S3953" s="202">
        <v>0</v>
      </c>
      <c r="T3953" s="203"/>
      <c r="U3953" s="135">
        <v>0</v>
      </c>
      <c r="V3953" s="135">
        <v>0</v>
      </c>
      <c r="W3953" s="202">
        <v>0</v>
      </c>
      <c r="X3953" s="202">
        <v>0</v>
      </c>
      <c r="Y3953" s="203"/>
      <c r="Z3953" s="135">
        <v>0</v>
      </c>
      <c r="AA3953" s="204">
        <v>0</v>
      </c>
      <c r="AB3953" s="202">
        <v>0</v>
      </c>
      <c r="AC3953" s="202">
        <v>0</v>
      </c>
      <c r="AD3953" s="202">
        <v>0</v>
      </c>
      <c r="AE3953" s="202">
        <v>0</v>
      </c>
      <c r="AF3953" s="202">
        <v>0</v>
      </c>
      <c r="AG3953" s="203"/>
      <c r="AH3953" s="135">
        <v>0</v>
      </c>
      <c r="AI3953" s="135">
        <v>0</v>
      </c>
      <c r="AJ3953" s="202">
        <v>0</v>
      </c>
      <c r="AK3953" s="202">
        <v>0</v>
      </c>
      <c r="AL3953" s="203"/>
      <c r="AM3953" s="205">
        <v>0</v>
      </c>
      <c r="AN3953" s="119">
        <v>0</v>
      </c>
      <c r="AO3953" s="120">
        <v>0</v>
      </c>
      <c r="AP3953" s="39">
        <v>0</v>
      </c>
      <c r="AQ3953" s="141">
        <v>0</v>
      </c>
      <c r="AR3953" s="141">
        <v>0</v>
      </c>
      <c r="AS3953" s="143">
        <v>0</v>
      </c>
      <c r="AT3953" s="144">
        <v>0</v>
      </c>
      <c r="AU3953" s="141">
        <v>0</v>
      </c>
      <c r="AV3953" s="141">
        <v>0</v>
      </c>
      <c r="AW3953" s="143">
        <v>0</v>
      </c>
      <c r="AX3953"/>
      <c r="AY3953" s="146"/>
      <c r="AZ3953" s="1587"/>
      <c r="BA3953"/>
      <c r="BB3953"/>
      <c r="BC3953"/>
      <c r="BD3953"/>
      <c r="BE3953"/>
      <c r="BF3953"/>
      <c r="BG3953"/>
      <c r="BH3953"/>
      <c r="BI3953"/>
      <c r="BJ3953"/>
      <c r="BK3953"/>
      <c r="BL3953"/>
    </row>
    <row r="3954" spans="1:64" ht="12.75" customHeight="1" x14ac:dyDescent="0.25">
      <c r="A3954" s="356"/>
      <c r="B3954" s="225"/>
      <c r="C3954" s="122"/>
      <c r="D3954" s="357"/>
      <c r="E3954" s="226"/>
      <c r="F3954" s="122"/>
      <c r="G3954" s="126"/>
      <c r="H3954" s="35"/>
      <c r="I3954" s="36"/>
      <c r="J3954" s="37"/>
      <c r="K3954" s="198" t="s">
        <v>74</v>
      </c>
      <c r="L3954" s="199">
        <v>0</v>
      </c>
      <c r="M3954" s="200">
        <v>0</v>
      </c>
      <c r="N3954" s="201">
        <v>0</v>
      </c>
      <c r="O3954" s="202">
        <v>0</v>
      </c>
      <c r="P3954" s="202">
        <v>0</v>
      </c>
      <c r="Q3954" s="202">
        <v>0</v>
      </c>
      <c r="R3954" s="202">
        <v>0</v>
      </c>
      <c r="S3954" s="202">
        <v>0</v>
      </c>
      <c r="T3954" s="203"/>
      <c r="U3954" s="135">
        <v>0</v>
      </c>
      <c r="V3954" s="135">
        <v>0</v>
      </c>
      <c r="W3954" s="202">
        <v>0</v>
      </c>
      <c r="X3954" s="202">
        <v>0</v>
      </c>
      <c r="Y3954" s="203"/>
      <c r="Z3954" s="135">
        <v>0</v>
      </c>
      <c r="AA3954" s="204">
        <v>0</v>
      </c>
      <c r="AB3954" s="202">
        <v>0</v>
      </c>
      <c r="AC3954" s="202">
        <v>0</v>
      </c>
      <c r="AD3954" s="202">
        <v>0</v>
      </c>
      <c r="AE3954" s="202">
        <v>0</v>
      </c>
      <c r="AF3954" s="202">
        <v>0</v>
      </c>
      <c r="AG3954" s="203"/>
      <c r="AH3954" s="135">
        <v>0</v>
      </c>
      <c r="AI3954" s="135">
        <v>0</v>
      </c>
      <c r="AJ3954" s="202">
        <v>0</v>
      </c>
      <c r="AK3954" s="202">
        <v>0</v>
      </c>
      <c r="AL3954" s="203"/>
      <c r="AM3954" s="205">
        <v>0</v>
      </c>
      <c r="AN3954" s="119">
        <v>0</v>
      </c>
      <c r="AO3954" s="120">
        <v>0</v>
      </c>
      <c r="AP3954" s="39">
        <v>0</v>
      </c>
      <c r="AQ3954" s="141">
        <v>0</v>
      </c>
      <c r="AR3954" s="141">
        <v>0</v>
      </c>
      <c r="AS3954" s="143">
        <v>0</v>
      </c>
      <c r="AT3954" s="144">
        <v>0</v>
      </c>
      <c r="AU3954" s="141">
        <v>0</v>
      </c>
      <c r="AV3954" s="141">
        <v>0</v>
      </c>
      <c r="AW3954" s="143">
        <v>0</v>
      </c>
      <c r="AY3954" s="146"/>
      <c r="AZ3954" s="1587"/>
    </row>
    <row r="3955" spans="1:64" ht="12.75" customHeight="1" x14ac:dyDescent="0.25">
      <c r="A3955" s="356"/>
      <c r="B3955" s="225"/>
      <c r="C3955" s="122"/>
      <c r="D3955" s="357"/>
      <c r="E3955" s="226"/>
      <c r="F3955" s="122"/>
      <c r="G3955" s="126"/>
      <c r="H3955" s="35"/>
      <c r="I3955" s="36"/>
      <c r="J3955" s="37"/>
      <c r="K3955" s="198" t="s">
        <v>75</v>
      </c>
      <c r="L3955" s="199">
        <v>0</v>
      </c>
      <c r="M3955" s="200">
        <v>0</v>
      </c>
      <c r="N3955" s="201">
        <v>0</v>
      </c>
      <c r="O3955" s="202">
        <v>0</v>
      </c>
      <c r="P3955" s="202">
        <v>0</v>
      </c>
      <c r="Q3955" s="202">
        <v>0</v>
      </c>
      <c r="R3955" s="202">
        <v>0</v>
      </c>
      <c r="S3955" s="202">
        <v>0</v>
      </c>
      <c r="T3955" s="203"/>
      <c r="U3955" s="135">
        <v>0</v>
      </c>
      <c r="V3955" s="135">
        <v>0</v>
      </c>
      <c r="W3955" s="202">
        <v>0</v>
      </c>
      <c r="X3955" s="202">
        <v>0</v>
      </c>
      <c r="Y3955" s="203"/>
      <c r="Z3955" s="135">
        <v>0</v>
      </c>
      <c r="AA3955" s="204">
        <v>0</v>
      </c>
      <c r="AB3955" s="202">
        <v>0</v>
      </c>
      <c r="AC3955" s="202">
        <v>0</v>
      </c>
      <c r="AD3955" s="202">
        <v>0</v>
      </c>
      <c r="AE3955" s="202">
        <v>0</v>
      </c>
      <c r="AF3955" s="202">
        <v>0</v>
      </c>
      <c r="AG3955" s="203"/>
      <c r="AH3955" s="135">
        <v>0</v>
      </c>
      <c r="AI3955" s="135">
        <v>0</v>
      </c>
      <c r="AJ3955" s="202">
        <v>0</v>
      </c>
      <c r="AK3955" s="202">
        <v>0</v>
      </c>
      <c r="AL3955" s="203"/>
      <c r="AM3955" s="205">
        <v>0</v>
      </c>
      <c r="AN3955" s="119">
        <v>0</v>
      </c>
      <c r="AO3955" s="120">
        <v>0</v>
      </c>
      <c r="AP3955" s="39">
        <v>0</v>
      </c>
      <c r="AQ3955" s="141">
        <v>0</v>
      </c>
      <c r="AR3955" s="141">
        <v>0</v>
      </c>
      <c r="AS3955" s="143">
        <v>0</v>
      </c>
      <c r="AT3955" s="144">
        <v>0</v>
      </c>
      <c r="AU3955" s="141">
        <v>0</v>
      </c>
      <c r="AV3955" s="141">
        <v>0</v>
      </c>
      <c r="AW3955" s="143">
        <v>0</v>
      </c>
      <c r="AY3955" s="146"/>
      <c r="AZ3955" s="1587"/>
    </row>
    <row r="3956" spans="1:64" ht="12.75" customHeight="1" x14ac:dyDescent="0.25">
      <c r="A3956" s="356"/>
      <c r="B3956" s="225"/>
      <c r="C3956" s="122"/>
      <c r="D3956" s="357"/>
      <c r="E3956" s="226"/>
      <c r="F3956" s="122"/>
      <c r="G3956" s="126"/>
      <c r="H3956" s="35"/>
      <c r="I3956" s="36"/>
      <c r="J3956" s="37"/>
      <c r="K3956" s="206" t="s">
        <v>76</v>
      </c>
      <c r="L3956" s="199">
        <v>0</v>
      </c>
      <c r="M3956" s="200">
        <v>0</v>
      </c>
      <c r="N3956" s="201">
        <v>0</v>
      </c>
      <c r="O3956" s="202">
        <v>0</v>
      </c>
      <c r="P3956" s="202">
        <v>0</v>
      </c>
      <c r="Q3956" s="202">
        <v>0</v>
      </c>
      <c r="R3956" s="202">
        <v>0</v>
      </c>
      <c r="S3956" s="202">
        <v>0</v>
      </c>
      <c r="T3956" s="203"/>
      <c r="U3956" s="135">
        <v>0</v>
      </c>
      <c r="V3956" s="135">
        <v>0</v>
      </c>
      <c r="W3956" s="202">
        <v>0</v>
      </c>
      <c r="X3956" s="202">
        <v>0</v>
      </c>
      <c r="Y3956" s="203"/>
      <c r="Z3956" s="135">
        <v>0</v>
      </c>
      <c r="AA3956" s="204">
        <v>0</v>
      </c>
      <c r="AB3956" s="202">
        <v>0</v>
      </c>
      <c r="AC3956" s="202">
        <v>0</v>
      </c>
      <c r="AD3956" s="202">
        <v>0</v>
      </c>
      <c r="AE3956" s="202">
        <v>0</v>
      </c>
      <c r="AF3956" s="202">
        <v>0</v>
      </c>
      <c r="AG3956" s="203"/>
      <c r="AH3956" s="135">
        <v>0</v>
      </c>
      <c r="AI3956" s="135">
        <v>0</v>
      </c>
      <c r="AJ3956" s="202">
        <v>0</v>
      </c>
      <c r="AK3956" s="202">
        <v>0</v>
      </c>
      <c r="AL3956" s="203"/>
      <c r="AM3956" s="205">
        <v>0</v>
      </c>
      <c r="AN3956" s="119">
        <v>0</v>
      </c>
      <c r="AO3956" s="120">
        <v>0</v>
      </c>
      <c r="AP3956" s="39">
        <v>0</v>
      </c>
      <c r="AQ3956" s="141">
        <v>0</v>
      </c>
      <c r="AR3956" s="141">
        <v>0</v>
      </c>
      <c r="AS3956" s="143">
        <v>0</v>
      </c>
      <c r="AT3956" s="144">
        <v>0</v>
      </c>
      <c r="AU3956" s="141">
        <v>0</v>
      </c>
      <c r="AV3956" s="141">
        <v>0</v>
      </c>
      <c r="AW3956" s="143">
        <v>0</v>
      </c>
      <c r="AY3956" s="146"/>
      <c r="AZ3956" s="1587"/>
    </row>
    <row r="3957" spans="1:64" ht="12.75" customHeight="1" x14ac:dyDescent="0.25">
      <c r="A3957" s="356"/>
      <c r="B3957" s="225"/>
      <c r="C3957" s="122"/>
      <c r="D3957" s="357"/>
      <c r="E3957" s="226"/>
      <c r="F3957" s="122"/>
      <c r="G3957" s="126"/>
      <c r="H3957" s="35"/>
      <c r="I3957" s="36"/>
      <c r="J3957" s="37"/>
      <c r="K3957" s="244"/>
      <c r="L3957" s="199"/>
      <c r="M3957" s="200"/>
      <c r="N3957" s="201"/>
      <c r="O3957" s="202"/>
      <c r="P3957" s="202"/>
      <c r="Q3957" s="202"/>
      <c r="R3957" s="202"/>
      <c r="S3957" s="202"/>
      <c r="T3957" s="224"/>
      <c r="U3957" s="138"/>
      <c r="V3957" s="138"/>
      <c r="W3957" s="139"/>
      <c r="X3957" s="139"/>
      <c r="Y3957" s="224"/>
      <c r="Z3957" s="210"/>
      <c r="AA3957" s="204"/>
      <c r="AB3957" s="202"/>
      <c r="AC3957" s="202"/>
      <c r="AD3957" s="202"/>
      <c r="AE3957" s="202"/>
      <c r="AF3957" s="202"/>
      <c r="AG3957" s="224"/>
      <c r="AH3957" s="138"/>
      <c r="AI3957" s="138"/>
      <c r="AJ3957" s="139"/>
      <c r="AK3957" s="139"/>
      <c r="AL3957" s="224"/>
      <c r="AM3957" s="140"/>
      <c r="AN3957" s="211"/>
      <c r="AO3957" s="212"/>
      <c r="AP3957" s="39"/>
      <c r="AQ3957" s="141"/>
      <c r="AR3957" s="141"/>
      <c r="AS3957" s="143"/>
      <c r="AU3957" s="141"/>
      <c r="AV3957" s="141"/>
      <c r="AW3957" s="143"/>
      <c r="AY3957" s="146"/>
      <c r="AZ3957" s="1587"/>
    </row>
    <row r="3958" spans="1:64" ht="12.75" customHeight="1" x14ac:dyDescent="0.25">
      <c r="A3958" s="356"/>
      <c r="B3958" s="225"/>
      <c r="C3958" s="122"/>
      <c r="D3958" s="357"/>
      <c r="E3958" s="226"/>
      <c r="F3958" s="122"/>
      <c r="G3958" s="126"/>
      <c r="H3958" s="35"/>
      <c r="I3958" s="36"/>
      <c r="J3958" s="37"/>
      <c r="K3958" s="244"/>
      <c r="L3958" s="199"/>
      <c r="M3958" s="200"/>
      <c r="N3958" s="201"/>
      <c r="O3958" s="202"/>
      <c r="P3958" s="202"/>
      <c r="Q3958" s="202"/>
      <c r="R3958" s="202"/>
      <c r="S3958" s="202"/>
      <c r="T3958" s="224"/>
      <c r="U3958" s="138"/>
      <c r="V3958" s="138"/>
      <c r="W3958" s="139"/>
      <c r="X3958" s="139"/>
      <c r="Y3958" s="224"/>
      <c r="Z3958" s="210"/>
      <c r="AA3958" s="204"/>
      <c r="AB3958" s="202"/>
      <c r="AC3958" s="202"/>
      <c r="AD3958" s="202"/>
      <c r="AE3958" s="202"/>
      <c r="AF3958" s="202"/>
      <c r="AG3958" s="224"/>
      <c r="AH3958" s="138"/>
      <c r="AI3958" s="138"/>
      <c r="AJ3958" s="139"/>
      <c r="AK3958" s="139"/>
      <c r="AL3958" s="224"/>
      <c r="AM3958" s="140"/>
      <c r="AN3958" s="211"/>
      <c r="AO3958" s="212"/>
      <c r="AP3958" s="39"/>
      <c r="AQ3958" s="141"/>
      <c r="AR3958" s="141"/>
      <c r="AS3958" s="143"/>
      <c r="AU3958" s="141"/>
      <c r="AV3958" s="141"/>
      <c r="AW3958" s="143"/>
      <c r="AY3958" s="146"/>
      <c r="AZ3958" s="1587"/>
    </row>
    <row r="3959" spans="1:64" ht="12.75" customHeight="1" x14ac:dyDescent="0.25">
      <c r="A3959" s="356"/>
      <c r="B3959" s="225"/>
      <c r="C3959" s="122"/>
      <c r="D3959" s="357"/>
      <c r="E3959" s="226"/>
      <c r="F3959" s="122"/>
      <c r="G3959" s="126"/>
      <c r="H3959" s="35"/>
      <c r="I3959" s="36"/>
      <c r="J3959" s="37"/>
      <c r="K3959" s="116" t="s">
        <v>4463</v>
      </c>
      <c r="L3959" s="199"/>
      <c r="M3959" s="200"/>
      <c r="N3959" s="201"/>
      <c r="O3959" s="202"/>
      <c r="P3959" s="202"/>
      <c r="Q3959" s="202"/>
      <c r="R3959" s="202"/>
      <c r="S3959" s="202"/>
      <c r="T3959" s="224"/>
      <c r="U3959" s="138"/>
      <c r="V3959" s="138"/>
      <c r="W3959" s="139"/>
      <c r="X3959" s="139"/>
      <c r="Y3959" s="224"/>
      <c r="Z3959" s="210"/>
      <c r="AA3959" s="204"/>
      <c r="AB3959" s="202"/>
      <c r="AC3959" s="202"/>
      <c r="AD3959" s="202"/>
      <c r="AE3959" s="202"/>
      <c r="AF3959" s="202"/>
      <c r="AG3959" s="224"/>
      <c r="AH3959" s="138"/>
      <c r="AI3959" s="138"/>
      <c r="AJ3959" s="139"/>
      <c r="AK3959" s="139"/>
      <c r="AL3959" s="224"/>
      <c r="AM3959" s="140"/>
      <c r="AN3959" s="211"/>
      <c r="AO3959" s="212"/>
      <c r="AP3959" s="39"/>
      <c r="AQ3959" s="141"/>
      <c r="AR3959" s="141"/>
      <c r="AS3959" s="143"/>
      <c r="AU3959" s="141"/>
      <c r="AV3959" s="141"/>
      <c r="AW3959" s="143"/>
      <c r="AY3959" s="146"/>
      <c r="AZ3959" s="1587"/>
    </row>
    <row r="3960" spans="1:64" x14ac:dyDescent="0.25">
      <c r="A3960" s="356"/>
      <c r="B3960" s="225"/>
      <c r="C3960" s="122"/>
      <c r="D3960" s="357"/>
      <c r="E3960" s="226"/>
      <c r="F3960" s="122"/>
      <c r="G3960" s="126"/>
      <c r="H3960" s="35"/>
      <c r="I3960" s="36"/>
      <c r="J3960" s="37"/>
      <c r="K3960" s="116" t="s">
        <v>4464</v>
      </c>
      <c r="L3960" s="199"/>
      <c r="M3960" s="200"/>
      <c r="N3960" s="201"/>
      <c r="O3960" s="202"/>
      <c r="P3960" s="202"/>
      <c r="Q3960" s="202"/>
      <c r="R3960" s="202"/>
      <c r="S3960" s="202"/>
      <c r="T3960" s="224"/>
      <c r="U3960" s="138"/>
      <c r="V3960" s="138"/>
      <c r="W3960" s="139"/>
      <c r="X3960" s="139"/>
      <c r="Y3960" s="224"/>
      <c r="Z3960" s="210"/>
      <c r="AA3960" s="204"/>
      <c r="AB3960" s="202"/>
      <c r="AC3960" s="202"/>
      <c r="AD3960" s="202"/>
      <c r="AE3960" s="202"/>
      <c r="AF3960" s="202"/>
      <c r="AG3960" s="224"/>
      <c r="AH3960" s="138"/>
      <c r="AI3960" s="138"/>
      <c r="AJ3960" s="139"/>
      <c r="AK3960" s="139"/>
      <c r="AL3960" s="224"/>
      <c r="AM3960" s="140"/>
      <c r="AN3960" s="211"/>
      <c r="AO3960" s="212"/>
      <c r="AP3960" s="39"/>
      <c r="AQ3960" s="141"/>
      <c r="AR3960" s="141"/>
      <c r="AS3960" s="143"/>
      <c r="AU3960" s="141"/>
      <c r="AV3960" s="141"/>
      <c r="AW3960" s="143"/>
      <c r="AY3960" s="146"/>
      <c r="AZ3960" s="1587"/>
    </row>
    <row r="3961" spans="1:64" ht="12.75" customHeight="1" x14ac:dyDescent="0.25">
      <c r="A3961" s="356"/>
      <c r="B3961" s="225"/>
      <c r="C3961" s="122"/>
      <c r="D3961" s="357"/>
      <c r="E3961" s="226"/>
      <c r="F3961" s="122"/>
      <c r="G3961" s="126"/>
      <c r="H3961" s="35"/>
      <c r="I3961" s="36"/>
      <c r="J3961" s="37"/>
      <c r="K3961" s="244"/>
      <c r="L3961" s="199"/>
      <c r="M3961" s="200"/>
      <c r="N3961" s="201"/>
      <c r="O3961" s="202"/>
      <c r="P3961" s="202"/>
      <c r="Q3961" s="202"/>
      <c r="R3961" s="202"/>
      <c r="S3961" s="202"/>
      <c r="T3961" s="224"/>
      <c r="U3961" s="138"/>
      <c r="V3961" s="138"/>
      <c r="W3961" s="139"/>
      <c r="X3961" s="139"/>
      <c r="Y3961" s="224"/>
      <c r="Z3961" s="210"/>
      <c r="AA3961" s="204"/>
      <c r="AB3961" s="202"/>
      <c r="AC3961" s="202"/>
      <c r="AD3961" s="202"/>
      <c r="AE3961" s="202"/>
      <c r="AF3961" s="202"/>
      <c r="AG3961" s="224"/>
      <c r="AH3961" s="138"/>
      <c r="AI3961" s="138"/>
      <c r="AJ3961" s="139"/>
      <c r="AK3961" s="139"/>
      <c r="AL3961" s="224"/>
      <c r="AM3961" s="140"/>
      <c r="AN3961" s="211"/>
      <c r="AO3961" s="212"/>
      <c r="AP3961" s="39"/>
      <c r="AQ3961" s="141"/>
      <c r="AR3961" s="141"/>
      <c r="AS3961" s="143"/>
      <c r="AU3961" s="141"/>
      <c r="AV3961" s="141"/>
      <c r="AW3961" s="143"/>
      <c r="AY3961" s="146"/>
      <c r="AZ3961" s="1587"/>
    </row>
    <row r="3962" spans="1:64" ht="35.1" customHeight="1" x14ac:dyDescent="0.25">
      <c r="A3962" s="15" t="s">
        <v>4270</v>
      </c>
      <c r="B3962" s="121">
        <v>11</v>
      </c>
      <c r="C3962" s="122" t="s">
        <v>1196</v>
      </c>
      <c r="D3962" s="123">
        <v>1000</v>
      </c>
      <c r="F3962" s="125">
        <v>12</v>
      </c>
      <c r="G3962" s="126">
        <v>1</v>
      </c>
      <c r="H3962" s="35" t="str">
        <f t="shared" si="3062"/>
        <v>042</v>
      </c>
      <c r="I3962" s="36">
        <v>81211000</v>
      </c>
      <c r="J3962" s="37" t="s">
        <v>4465</v>
      </c>
      <c r="K3962" s="281" t="s">
        <v>4466</v>
      </c>
      <c r="L3962" s="128">
        <v>0</v>
      </c>
      <c r="M3962" s="129">
        <v>0</v>
      </c>
      <c r="N3962" s="130"/>
      <c r="O3962" s="131"/>
      <c r="P3962" s="131"/>
      <c r="Q3962" s="131"/>
      <c r="R3962" s="131"/>
      <c r="S3962" s="131"/>
      <c r="T3962" s="132" t="str">
        <f>IF(SUM(N3962:S3962)=U3962,"OK",SUM(N3962:S3962)-U3962)</f>
        <v>OK</v>
      </c>
      <c r="U3962" s="138"/>
      <c r="V3962" s="138"/>
      <c r="W3962" s="139"/>
      <c r="X3962" s="139"/>
      <c r="Y3962" s="132" t="str">
        <f>IF(SUM(W3962:X3962)=Z3962,"OK",SUM(W3962:X3962)-Z3962)</f>
        <v>OK</v>
      </c>
      <c r="Z3962" s="210"/>
      <c r="AA3962" s="204"/>
      <c r="AB3962" s="202"/>
      <c r="AC3962" s="202"/>
      <c r="AD3962" s="202"/>
      <c r="AE3962" s="202"/>
      <c r="AF3962" s="202"/>
      <c r="AG3962" s="132" t="str">
        <f>IF(SUM(AA3962:AF3962)=AH3962,"OK",SUM(AA3962:AF3962)-AH3962)</f>
        <v>OK</v>
      </c>
      <c r="AH3962" s="138"/>
      <c r="AI3962" s="138"/>
      <c r="AJ3962" s="139"/>
      <c r="AK3962" s="139"/>
      <c r="AL3962" s="132" t="str">
        <f>IF(SUM(AJ3962:AK3962)=AM3962,"OK",SUM(AJ3962:AK3962)-AM3962)</f>
        <v>OK</v>
      </c>
      <c r="AM3962" s="140"/>
      <c r="AN3962" s="119">
        <f>L3962+U3962+V3962+Z3962</f>
        <v>0</v>
      </c>
      <c r="AO3962" s="120">
        <f>M3962+AH3962+AI3962+AM3962</f>
        <v>0</v>
      </c>
      <c r="AP3962" s="39">
        <f>L3962</f>
        <v>0</v>
      </c>
      <c r="AQ3962" s="141">
        <f>AN3962</f>
        <v>0</v>
      </c>
      <c r="AR3962" s="142">
        <f>AQ3962-AP3962</f>
        <v>0</v>
      </c>
      <c r="AS3962" s="143" t="e">
        <f>AR3962/AP3962</f>
        <v>#DIV/0!</v>
      </c>
      <c r="AT3962" s="144">
        <f>M3962</f>
        <v>0</v>
      </c>
      <c r="AU3962" s="141">
        <f>AO3962</f>
        <v>0</v>
      </c>
      <c r="AV3962" s="142">
        <f>AU3962-AT3962</f>
        <v>0</v>
      </c>
      <c r="AW3962" s="143" t="e">
        <f>AV3962/AT3962</f>
        <v>#DIV/0!</v>
      </c>
      <c r="AY3962" s="146" t="str">
        <f>RIGHT(LEFT(I3962,3),2)&amp;"."&amp;RIGHT(LEFT(I3962,5),2)</f>
        <v>12.11</v>
      </c>
      <c r="AZ3962" s="1587" t="b">
        <f>COUNTIF('[1]Codes SEC'!$B$2:$B$250,Ministres!AY3962)&gt;0</f>
        <v>1</v>
      </c>
    </row>
    <row r="3963" spans="1:64" s="197" customFormat="1" ht="12.75" customHeight="1" x14ac:dyDescent="0.25">
      <c r="A3963" s="148"/>
      <c r="B3963" s="1603"/>
      <c r="C3963" s="150"/>
      <c r="D3963" s="151"/>
      <c r="E3963" s="1604"/>
      <c r="F3963" s="153"/>
      <c r="G3963" s="154"/>
      <c r="H3963" s="155"/>
      <c r="I3963" s="156"/>
      <c r="J3963" s="157"/>
      <c r="K3963" s="158" t="s">
        <v>70</v>
      </c>
      <c r="L3963" s="369">
        <f t="shared" ref="L3963:AW3963" si="3084">L3962</f>
        <v>0</v>
      </c>
      <c r="M3963" s="1605">
        <f t="shared" si="3084"/>
        <v>0</v>
      </c>
      <c r="N3963" s="1593">
        <f t="shared" si="3084"/>
        <v>0</v>
      </c>
      <c r="O3963" s="1594">
        <f t="shared" si="3084"/>
        <v>0</v>
      </c>
      <c r="P3963" s="1594">
        <f t="shared" si="3084"/>
        <v>0</v>
      </c>
      <c r="Q3963" s="1594">
        <f t="shared" si="3084"/>
        <v>0</v>
      </c>
      <c r="R3963" s="1594">
        <f t="shared" si="3084"/>
        <v>0</v>
      </c>
      <c r="S3963" s="1594">
        <f t="shared" si="3084"/>
        <v>0</v>
      </c>
      <c r="T3963" s="1595"/>
      <c r="U3963" s="1596">
        <f t="shared" si="3084"/>
        <v>0</v>
      </c>
      <c r="V3963" s="1596">
        <f t="shared" si="3084"/>
        <v>0</v>
      </c>
      <c r="W3963" s="1594">
        <f t="shared" si="3084"/>
        <v>0</v>
      </c>
      <c r="X3963" s="1594">
        <f t="shared" si="3084"/>
        <v>0</v>
      </c>
      <c r="Y3963" s="1595"/>
      <c r="Z3963" s="1596">
        <f t="shared" si="3084"/>
        <v>0</v>
      </c>
      <c r="AA3963" s="165">
        <f t="shared" si="3084"/>
        <v>0</v>
      </c>
      <c r="AB3963" s="1594">
        <f t="shared" si="3084"/>
        <v>0</v>
      </c>
      <c r="AC3963" s="1594">
        <f t="shared" si="3084"/>
        <v>0</v>
      </c>
      <c r="AD3963" s="1594">
        <f t="shared" si="3084"/>
        <v>0</v>
      </c>
      <c r="AE3963" s="1594">
        <f t="shared" si="3084"/>
        <v>0</v>
      </c>
      <c r="AF3963" s="1594">
        <f t="shared" si="3084"/>
        <v>0</v>
      </c>
      <c r="AG3963" s="1595"/>
      <c r="AH3963" s="1596">
        <f t="shared" si="3084"/>
        <v>0</v>
      </c>
      <c r="AI3963" s="1596">
        <f t="shared" si="3084"/>
        <v>0</v>
      </c>
      <c r="AJ3963" s="1594">
        <f t="shared" si="3084"/>
        <v>0</v>
      </c>
      <c r="AK3963" s="1594">
        <f t="shared" si="3084"/>
        <v>0</v>
      </c>
      <c r="AL3963" s="1595"/>
      <c r="AM3963" s="1597">
        <f t="shared" si="3084"/>
        <v>0</v>
      </c>
      <c r="AN3963" s="167">
        <f>AN3962</f>
        <v>0</v>
      </c>
      <c r="AO3963" s="1598">
        <f t="shared" si="3084"/>
        <v>0</v>
      </c>
      <c r="AP3963" s="169">
        <f t="shared" si="3084"/>
        <v>0</v>
      </c>
      <c r="AQ3963" s="1599">
        <f t="shared" si="3084"/>
        <v>0</v>
      </c>
      <c r="AR3963" s="1600">
        <f t="shared" si="3084"/>
        <v>0</v>
      </c>
      <c r="AS3963" s="1601" t="e">
        <f t="shared" si="3084"/>
        <v>#DIV/0!</v>
      </c>
      <c r="AT3963" s="1602">
        <f t="shared" si="3084"/>
        <v>0</v>
      </c>
      <c r="AU3963" s="1599">
        <f t="shared" si="3084"/>
        <v>0</v>
      </c>
      <c r="AV3963" s="1600">
        <f t="shared" si="3084"/>
        <v>0</v>
      </c>
      <c r="AW3963" s="1601" t="e">
        <f t="shared" si="3084"/>
        <v>#DIV/0!</v>
      </c>
      <c r="AX3963"/>
      <c r="AY3963" s="146"/>
      <c r="AZ3963" s="1587"/>
      <c r="BA3963" s="12"/>
      <c r="BB3963" s="12"/>
      <c r="BC3963" s="12"/>
      <c r="BD3963" s="12"/>
      <c r="BE3963" s="12"/>
      <c r="BF3963" s="12"/>
      <c r="BG3963" s="12"/>
      <c r="BH3963" s="12"/>
      <c r="BI3963" s="12"/>
      <c r="BJ3963" s="12"/>
      <c r="BK3963" s="12"/>
      <c r="BL3963" s="12"/>
    </row>
    <row r="3964" spans="1:64" ht="12.75" customHeight="1" x14ac:dyDescent="0.25">
      <c r="A3964" s="15"/>
      <c r="C3964" s="122"/>
      <c r="D3964" s="123"/>
      <c r="F3964" s="125"/>
      <c r="G3964" s="126"/>
      <c r="H3964" s="35"/>
      <c r="I3964" s="36"/>
      <c r="J3964" s="37"/>
      <c r="K3964" s="240"/>
      <c r="L3964" s="199"/>
      <c r="M3964" s="200"/>
      <c r="N3964" s="201"/>
      <c r="O3964" s="202"/>
      <c r="P3964" s="202"/>
      <c r="Q3964" s="202"/>
      <c r="R3964" s="202"/>
      <c r="S3964" s="202"/>
      <c r="T3964" s="224"/>
      <c r="U3964" s="138"/>
      <c r="V3964" s="138"/>
      <c r="W3964" s="139"/>
      <c r="X3964" s="139"/>
      <c r="Y3964" s="224"/>
      <c r="Z3964" s="210"/>
      <c r="AA3964" s="204"/>
      <c r="AB3964" s="202"/>
      <c r="AC3964" s="202"/>
      <c r="AD3964" s="202"/>
      <c r="AE3964" s="202"/>
      <c r="AF3964" s="202"/>
      <c r="AG3964" s="224"/>
      <c r="AH3964" s="138"/>
      <c r="AI3964" s="138"/>
      <c r="AJ3964" s="139"/>
      <c r="AK3964" s="139"/>
      <c r="AL3964" s="224"/>
      <c r="AM3964" s="140"/>
      <c r="AN3964" s="211"/>
      <c r="AO3964" s="212"/>
      <c r="AP3964" s="39"/>
      <c r="AQ3964" s="141"/>
      <c r="AR3964" s="141"/>
      <c r="AS3964" s="143"/>
      <c r="AU3964" s="141"/>
      <c r="AV3964" s="141"/>
      <c r="AW3964" s="143"/>
      <c r="AY3964" s="146"/>
      <c r="AZ3964" s="1587"/>
    </row>
    <row r="3965" spans="1:64" ht="12.75" customHeight="1" x14ac:dyDescent="0.25">
      <c r="A3965" s="15"/>
      <c r="C3965" s="122"/>
      <c r="D3965" s="123"/>
      <c r="F3965" s="125"/>
      <c r="G3965" s="126"/>
      <c r="H3965" s="35"/>
      <c r="I3965" s="36"/>
      <c r="J3965" s="37"/>
      <c r="K3965" s="243" t="s">
        <v>109</v>
      </c>
      <c r="L3965" s="199"/>
      <c r="M3965" s="200"/>
      <c r="N3965" s="201"/>
      <c r="O3965" s="202"/>
      <c r="P3965" s="202"/>
      <c r="Q3965" s="202"/>
      <c r="R3965" s="202"/>
      <c r="S3965" s="202"/>
      <c r="T3965" s="224"/>
      <c r="U3965" s="138"/>
      <c r="V3965" s="138"/>
      <c r="W3965" s="139"/>
      <c r="X3965" s="139"/>
      <c r="Y3965" s="224"/>
      <c r="Z3965" s="210"/>
      <c r="AA3965" s="204"/>
      <c r="AB3965" s="202"/>
      <c r="AC3965" s="202"/>
      <c r="AD3965" s="202"/>
      <c r="AE3965" s="202"/>
      <c r="AF3965" s="202"/>
      <c r="AG3965" s="224"/>
      <c r="AH3965" s="138"/>
      <c r="AI3965" s="138"/>
      <c r="AJ3965" s="139"/>
      <c r="AK3965" s="139"/>
      <c r="AL3965" s="224"/>
      <c r="AM3965" s="140"/>
      <c r="AN3965" s="211"/>
      <c r="AO3965" s="212"/>
      <c r="AP3965" s="39"/>
      <c r="AQ3965" s="141"/>
      <c r="AR3965" s="141"/>
      <c r="AS3965" s="143"/>
      <c r="AU3965" s="141"/>
      <c r="AV3965" s="141"/>
      <c r="AW3965" s="143"/>
      <c r="AY3965" s="146"/>
      <c r="AZ3965" s="1587"/>
    </row>
    <row r="3966" spans="1:64" ht="12.75" customHeight="1" x14ac:dyDescent="0.25">
      <c r="A3966" s="15"/>
      <c r="C3966" s="122"/>
      <c r="D3966" s="123"/>
      <c r="F3966" s="125"/>
      <c r="G3966" s="126"/>
      <c r="H3966" s="35"/>
      <c r="I3966" s="36"/>
      <c r="J3966" s="37"/>
      <c r="K3966" s="244"/>
      <c r="L3966" s="199"/>
      <c r="M3966" s="200"/>
      <c r="N3966" s="201"/>
      <c r="O3966" s="202"/>
      <c r="P3966" s="202"/>
      <c r="Q3966" s="202"/>
      <c r="R3966" s="202"/>
      <c r="S3966" s="202"/>
      <c r="T3966" s="224"/>
      <c r="U3966" s="138"/>
      <c r="V3966" s="138"/>
      <c r="W3966" s="139"/>
      <c r="X3966" s="139"/>
      <c r="Y3966" s="224"/>
      <c r="Z3966" s="210"/>
      <c r="AA3966" s="204"/>
      <c r="AB3966" s="202"/>
      <c r="AC3966" s="202"/>
      <c r="AD3966" s="202"/>
      <c r="AE3966" s="202"/>
      <c r="AF3966" s="202"/>
      <c r="AG3966" s="224"/>
      <c r="AH3966" s="138"/>
      <c r="AI3966" s="138"/>
      <c r="AJ3966" s="139"/>
      <c r="AK3966" s="139"/>
      <c r="AL3966" s="224"/>
      <c r="AM3966" s="140"/>
      <c r="AN3966" s="211"/>
      <c r="AO3966" s="212"/>
      <c r="AP3966" s="39"/>
      <c r="AQ3966" s="141"/>
      <c r="AR3966" s="141"/>
      <c r="AS3966" s="143"/>
      <c r="AU3966" s="141"/>
      <c r="AV3966" s="141"/>
      <c r="AW3966" s="143"/>
      <c r="AY3966" s="146"/>
      <c r="AZ3966" s="1587"/>
    </row>
    <row r="3967" spans="1:64" s="1588" customFormat="1" ht="35.1" customHeight="1" x14ac:dyDescent="0.25">
      <c r="A3967" s="15" t="s">
        <v>4270</v>
      </c>
      <c r="B3967" s="225">
        <v>11</v>
      </c>
      <c r="C3967" s="122" t="s">
        <v>1196</v>
      </c>
      <c r="D3967" s="123">
        <v>1000</v>
      </c>
      <c r="E3967" s="226"/>
      <c r="F3967" s="122">
        <v>12</v>
      </c>
      <c r="G3967" s="126">
        <v>1</v>
      </c>
      <c r="H3967" s="35" t="str">
        <f t="shared" si="3062"/>
        <v>042</v>
      </c>
      <c r="I3967" s="36" t="s">
        <v>1579</v>
      </c>
      <c r="J3967" s="37" t="s">
        <v>4467</v>
      </c>
      <c r="K3967" s="281" t="s">
        <v>4468</v>
      </c>
      <c r="L3967" s="128">
        <v>0</v>
      </c>
      <c r="M3967" s="129">
        <v>0</v>
      </c>
      <c r="N3967" s="130"/>
      <c r="O3967" s="131"/>
      <c r="P3967" s="131"/>
      <c r="Q3967" s="131"/>
      <c r="R3967" s="131"/>
      <c r="S3967" s="131"/>
      <c r="T3967" s="132" t="str">
        <f>IF(SUM(N3967:S3967)=U3967,"OK",SUM(N3967:S3967)-U3967)</f>
        <v>OK</v>
      </c>
      <c r="U3967" s="138"/>
      <c r="V3967" s="138"/>
      <c r="W3967" s="139"/>
      <c r="X3967" s="139"/>
      <c r="Y3967" s="132" t="str">
        <f>IF(SUM(W3967:X3967)=Z3967,"OK",SUM(W3967:X3967)-Z3967)</f>
        <v>OK</v>
      </c>
      <c r="Z3967" s="210"/>
      <c r="AA3967" s="204"/>
      <c r="AB3967" s="202"/>
      <c r="AC3967" s="202"/>
      <c r="AD3967" s="202"/>
      <c r="AE3967" s="202"/>
      <c r="AF3967" s="202"/>
      <c r="AG3967" s="132" t="str">
        <f>IF(SUM(AA3967:AF3967)=AH3967,"OK",SUM(AA3967:AF3967)-AH3967)</f>
        <v>OK</v>
      </c>
      <c r="AH3967" s="138"/>
      <c r="AI3967" s="138"/>
      <c r="AJ3967" s="139"/>
      <c r="AK3967" s="139"/>
      <c r="AL3967" s="132" t="str">
        <f>IF(SUM(AJ3967:AK3967)=AM3967,"OK",SUM(AJ3967:AK3967)-AM3967)</f>
        <v>OK</v>
      </c>
      <c r="AM3967" s="140"/>
      <c r="AN3967" s="119">
        <f>L3967+U3967+V3967+Z3967</f>
        <v>0</v>
      </c>
      <c r="AO3967" s="120">
        <f>M3967+AH3967+AI3967+AM3967</f>
        <v>0</v>
      </c>
      <c r="AP3967" s="39">
        <f>L3967</f>
        <v>0</v>
      </c>
      <c r="AQ3967" s="141">
        <f>AN3967</f>
        <v>0</v>
      </c>
      <c r="AR3967" s="142">
        <f>AQ3967-AP3967</f>
        <v>0</v>
      </c>
      <c r="AS3967" s="143" t="e">
        <f>AR3967/AP3967</f>
        <v>#DIV/0!</v>
      </c>
      <c r="AT3967" s="144">
        <f>M3967</f>
        <v>0</v>
      </c>
      <c r="AU3967" s="141">
        <f>AO3967</f>
        <v>0</v>
      </c>
      <c r="AV3967" s="142">
        <f>AU3967-AT3967</f>
        <v>0</v>
      </c>
      <c r="AW3967" s="143" t="e">
        <f>AV3967/AT3967</f>
        <v>#DIV/0!</v>
      </c>
      <c r="AX3967"/>
      <c r="AY3967" s="146" t="str">
        <f>RIGHT(LEFT(I3967,3),2)&amp;"."&amp;RIGHT(LEFT(I3967,5),2)</f>
        <v>72.00</v>
      </c>
      <c r="AZ3967" s="1587" t="b">
        <f>COUNTIF('[1]Codes SEC'!$B$2:$B$250,Ministres!AY3967)&gt;0</f>
        <v>1</v>
      </c>
      <c r="BA3967"/>
      <c r="BB3967"/>
      <c r="BC3967"/>
      <c r="BD3967"/>
      <c r="BE3967"/>
      <c r="BF3967"/>
      <c r="BG3967"/>
      <c r="BH3967"/>
      <c r="BI3967"/>
      <c r="BJ3967"/>
      <c r="BK3967"/>
      <c r="BL3967"/>
    </row>
    <row r="3968" spans="1:64" s="197" customFormat="1" ht="12.75" customHeight="1" x14ac:dyDescent="0.25">
      <c r="A3968" s="148"/>
      <c r="B3968" s="1603"/>
      <c r="C3968" s="150"/>
      <c r="D3968" s="151"/>
      <c r="E3968" s="1604"/>
      <c r="F3968" s="153"/>
      <c r="G3968" s="154"/>
      <c r="H3968" s="155"/>
      <c r="I3968" s="156"/>
      <c r="J3968" s="157"/>
      <c r="K3968" s="158" t="s">
        <v>116</v>
      </c>
      <c r="L3968" s="159">
        <f t="shared" ref="L3968:AW3968" si="3085">L3967</f>
        <v>0</v>
      </c>
      <c r="M3968" s="1606">
        <f t="shared" si="3085"/>
        <v>0</v>
      </c>
      <c r="N3968" s="1593">
        <f t="shared" si="3085"/>
        <v>0</v>
      </c>
      <c r="O3968" s="1594">
        <f t="shared" si="3085"/>
        <v>0</v>
      </c>
      <c r="P3968" s="1594">
        <f t="shared" si="3085"/>
        <v>0</v>
      </c>
      <c r="Q3968" s="1594">
        <f t="shared" si="3085"/>
        <v>0</v>
      </c>
      <c r="R3968" s="1594">
        <f t="shared" si="3085"/>
        <v>0</v>
      </c>
      <c r="S3968" s="1594">
        <f t="shared" si="3085"/>
        <v>0</v>
      </c>
      <c r="T3968" s="1595"/>
      <c r="U3968" s="1596">
        <f t="shared" si="3085"/>
        <v>0</v>
      </c>
      <c r="V3968" s="1596">
        <f t="shared" si="3085"/>
        <v>0</v>
      </c>
      <c r="W3968" s="1594">
        <f t="shared" si="3085"/>
        <v>0</v>
      </c>
      <c r="X3968" s="1594">
        <f t="shared" si="3085"/>
        <v>0</v>
      </c>
      <c r="Y3968" s="1595"/>
      <c r="Z3968" s="1596">
        <f t="shared" si="3085"/>
        <v>0</v>
      </c>
      <c r="AA3968" s="165">
        <f t="shared" si="3085"/>
        <v>0</v>
      </c>
      <c r="AB3968" s="1594">
        <f t="shared" si="3085"/>
        <v>0</v>
      </c>
      <c r="AC3968" s="1594">
        <f t="shared" si="3085"/>
        <v>0</v>
      </c>
      <c r="AD3968" s="1594">
        <f t="shared" si="3085"/>
        <v>0</v>
      </c>
      <c r="AE3968" s="1594">
        <f t="shared" si="3085"/>
        <v>0</v>
      </c>
      <c r="AF3968" s="1594">
        <f t="shared" si="3085"/>
        <v>0</v>
      </c>
      <c r="AG3968" s="1595"/>
      <c r="AH3968" s="1596">
        <f t="shared" si="3085"/>
        <v>0</v>
      </c>
      <c r="AI3968" s="1596">
        <f t="shared" si="3085"/>
        <v>0</v>
      </c>
      <c r="AJ3968" s="1594">
        <f t="shared" si="3085"/>
        <v>0</v>
      </c>
      <c r="AK3968" s="1594">
        <f t="shared" si="3085"/>
        <v>0</v>
      </c>
      <c r="AL3968" s="1595"/>
      <c r="AM3968" s="1597">
        <f t="shared" si="3085"/>
        <v>0</v>
      </c>
      <c r="AN3968" s="167">
        <f>AN3967</f>
        <v>0</v>
      </c>
      <c r="AO3968" s="1598">
        <f>AO3967</f>
        <v>0</v>
      </c>
      <c r="AP3968" s="169">
        <f t="shared" si="3085"/>
        <v>0</v>
      </c>
      <c r="AQ3968" s="1599">
        <f t="shared" si="3085"/>
        <v>0</v>
      </c>
      <c r="AR3968" s="1600">
        <f t="shared" si="3085"/>
        <v>0</v>
      </c>
      <c r="AS3968" s="1601" t="e">
        <f t="shared" si="3085"/>
        <v>#DIV/0!</v>
      </c>
      <c r="AT3968" s="1602">
        <f t="shared" si="3085"/>
        <v>0</v>
      </c>
      <c r="AU3968" s="1599">
        <f t="shared" si="3085"/>
        <v>0</v>
      </c>
      <c r="AV3968" s="1600">
        <f t="shared" si="3085"/>
        <v>0</v>
      </c>
      <c r="AW3968" s="1601" t="e">
        <f t="shared" si="3085"/>
        <v>#DIV/0!</v>
      </c>
      <c r="AX3968"/>
      <c r="AY3968" s="146"/>
      <c r="AZ3968" s="1587"/>
      <c r="BA3968" s="12"/>
      <c r="BB3968" s="12"/>
      <c r="BC3968" s="12"/>
      <c r="BD3968" s="12"/>
      <c r="BE3968" s="12"/>
      <c r="BF3968" s="12"/>
      <c r="BG3968" s="12"/>
      <c r="BH3968" s="12"/>
      <c r="BI3968" s="12"/>
      <c r="BJ3968" s="12"/>
      <c r="BK3968" s="12"/>
      <c r="BL3968" s="12"/>
    </row>
    <row r="3969" spans="1:52" ht="12.75" customHeight="1" x14ac:dyDescent="0.25">
      <c r="A3969" s="174"/>
      <c r="B3969" s="175"/>
      <c r="C3969" s="176"/>
      <c r="D3969" s="177"/>
      <c r="E3969" s="178"/>
      <c r="F3969" s="177"/>
      <c r="G3969" s="179"/>
      <c r="H3969" s="180"/>
      <c r="I3969" s="181"/>
      <c r="J3969" s="182"/>
      <c r="K3969" s="183" t="s">
        <v>4469</v>
      </c>
      <c r="L3969" s="372">
        <f t="shared" ref="L3969:AW3969" si="3086">L3963+L3968</f>
        <v>0</v>
      </c>
      <c r="M3969" s="355">
        <f t="shared" si="3086"/>
        <v>0</v>
      </c>
      <c r="N3969" s="186">
        <f t="shared" si="3086"/>
        <v>0</v>
      </c>
      <c r="O3969" s="187">
        <f t="shared" si="3086"/>
        <v>0</v>
      </c>
      <c r="P3969" s="187">
        <f t="shared" si="3086"/>
        <v>0</v>
      </c>
      <c r="Q3969" s="187">
        <f t="shared" si="3086"/>
        <v>0</v>
      </c>
      <c r="R3969" s="187">
        <f t="shared" si="3086"/>
        <v>0</v>
      </c>
      <c r="S3969" s="187">
        <f t="shared" si="3086"/>
        <v>0</v>
      </c>
      <c r="T3969" s="188"/>
      <c r="U3969" s="187">
        <f t="shared" si="3086"/>
        <v>0</v>
      </c>
      <c r="V3969" s="187">
        <f t="shared" si="3086"/>
        <v>0</v>
      </c>
      <c r="W3969" s="187">
        <f t="shared" si="3086"/>
        <v>0</v>
      </c>
      <c r="X3969" s="187">
        <f t="shared" si="3086"/>
        <v>0</v>
      </c>
      <c r="Y3969" s="188"/>
      <c r="Z3969" s="187">
        <f t="shared" si="3086"/>
        <v>0</v>
      </c>
      <c r="AA3969" s="189">
        <f t="shared" si="3086"/>
        <v>0</v>
      </c>
      <c r="AB3969" s="187">
        <f t="shared" si="3086"/>
        <v>0</v>
      </c>
      <c r="AC3969" s="187">
        <f t="shared" si="3086"/>
        <v>0</v>
      </c>
      <c r="AD3969" s="187">
        <f t="shared" si="3086"/>
        <v>0</v>
      </c>
      <c r="AE3969" s="187">
        <f t="shared" si="3086"/>
        <v>0</v>
      </c>
      <c r="AF3969" s="187">
        <f t="shared" si="3086"/>
        <v>0</v>
      </c>
      <c r="AG3969" s="188"/>
      <c r="AH3969" s="187">
        <f t="shared" si="3086"/>
        <v>0</v>
      </c>
      <c r="AI3969" s="187">
        <f t="shared" si="3086"/>
        <v>0</v>
      </c>
      <c r="AJ3969" s="187">
        <f t="shared" si="3086"/>
        <v>0</v>
      </c>
      <c r="AK3969" s="187">
        <f t="shared" si="3086"/>
        <v>0</v>
      </c>
      <c r="AL3969" s="188"/>
      <c r="AM3969" s="190">
        <f t="shared" si="3086"/>
        <v>0</v>
      </c>
      <c r="AN3969" s="191">
        <f>AN3963+AN3968</f>
        <v>0</v>
      </c>
      <c r="AO3969" s="190">
        <f>AO3963+AO3968</f>
        <v>0</v>
      </c>
      <c r="AP3969" s="184">
        <f t="shared" si="3086"/>
        <v>0</v>
      </c>
      <c r="AQ3969" s="192">
        <f t="shared" si="3086"/>
        <v>0</v>
      </c>
      <c r="AR3969" s="193">
        <f t="shared" si="3086"/>
        <v>0</v>
      </c>
      <c r="AS3969" s="194" t="e">
        <f t="shared" si="3086"/>
        <v>#DIV/0!</v>
      </c>
      <c r="AT3969" s="195">
        <f t="shared" si="3086"/>
        <v>0</v>
      </c>
      <c r="AU3969" s="192">
        <f t="shared" si="3086"/>
        <v>0</v>
      </c>
      <c r="AV3969" s="193">
        <f t="shared" si="3086"/>
        <v>0</v>
      </c>
      <c r="AW3969" s="194" t="e">
        <f t="shared" si="3086"/>
        <v>#DIV/0!</v>
      </c>
      <c r="AX3969" s="12"/>
      <c r="AY3969" s="146"/>
      <c r="AZ3969" s="1587"/>
    </row>
    <row r="3970" spans="1:52" ht="12.75" customHeight="1" x14ac:dyDescent="0.25">
      <c r="A3970" s="15"/>
      <c r="C3970" s="122"/>
      <c r="D3970" s="123"/>
      <c r="F3970" s="125"/>
      <c r="G3970" s="34"/>
      <c r="H3970" s="35"/>
      <c r="I3970" s="36"/>
      <c r="J3970" s="37"/>
      <c r="K3970" s="198" t="s">
        <v>72</v>
      </c>
      <c r="L3970" s="199">
        <v>0</v>
      </c>
      <c r="M3970" s="200">
        <v>0</v>
      </c>
      <c r="N3970" s="201">
        <v>0</v>
      </c>
      <c r="O3970" s="202">
        <v>0</v>
      </c>
      <c r="P3970" s="202">
        <v>0</v>
      </c>
      <c r="Q3970" s="202">
        <v>0</v>
      </c>
      <c r="R3970" s="202">
        <v>0</v>
      </c>
      <c r="S3970" s="202">
        <v>0</v>
      </c>
      <c r="T3970" s="203"/>
      <c r="U3970" s="135">
        <v>0</v>
      </c>
      <c r="V3970" s="135">
        <v>0</v>
      </c>
      <c r="W3970" s="202">
        <v>0</v>
      </c>
      <c r="X3970" s="202">
        <v>0</v>
      </c>
      <c r="Y3970" s="203"/>
      <c r="Z3970" s="135">
        <v>0</v>
      </c>
      <c r="AA3970" s="204">
        <v>0</v>
      </c>
      <c r="AB3970" s="202">
        <v>0</v>
      </c>
      <c r="AC3970" s="202">
        <v>0</v>
      </c>
      <c r="AD3970" s="202">
        <v>0</v>
      </c>
      <c r="AE3970" s="202">
        <v>0</v>
      </c>
      <c r="AF3970" s="202">
        <v>0</v>
      </c>
      <c r="AG3970" s="203"/>
      <c r="AH3970" s="135">
        <v>0</v>
      </c>
      <c r="AI3970" s="135">
        <v>0</v>
      </c>
      <c r="AJ3970" s="202">
        <v>0</v>
      </c>
      <c r="AK3970" s="202">
        <v>0</v>
      </c>
      <c r="AL3970" s="203"/>
      <c r="AM3970" s="205">
        <v>0</v>
      </c>
      <c r="AN3970" s="119">
        <v>0</v>
      </c>
      <c r="AO3970" s="120">
        <v>0</v>
      </c>
      <c r="AP3970" s="39">
        <v>0</v>
      </c>
      <c r="AQ3970" s="141">
        <v>0</v>
      </c>
      <c r="AR3970" s="141">
        <v>0</v>
      </c>
      <c r="AS3970" s="143">
        <v>0</v>
      </c>
      <c r="AT3970" s="144">
        <v>0</v>
      </c>
      <c r="AU3970" s="141">
        <v>0</v>
      </c>
      <c r="AV3970" s="141">
        <v>0</v>
      </c>
      <c r="AW3970" s="143">
        <v>0</v>
      </c>
      <c r="AY3970" s="146"/>
      <c r="AZ3970" s="1587"/>
    </row>
    <row r="3971" spans="1:52" ht="12.75" customHeight="1" x14ac:dyDescent="0.25">
      <c r="A3971" s="15"/>
      <c r="C3971" s="122"/>
      <c r="D3971" s="123"/>
      <c r="F3971" s="125"/>
      <c r="G3971" s="126"/>
      <c r="H3971" s="35"/>
      <c r="I3971" s="36"/>
      <c r="J3971" s="37"/>
      <c r="K3971" s="198" t="s">
        <v>73</v>
      </c>
      <c r="L3971" s="199">
        <v>0</v>
      </c>
      <c r="M3971" s="200">
        <v>0</v>
      </c>
      <c r="N3971" s="201">
        <v>0</v>
      </c>
      <c r="O3971" s="202">
        <v>0</v>
      </c>
      <c r="P3971" s="202">
        <v>0</v>
      </c>
      <c r="Q3971" s="202">
        <v>0</v>
      </c>
      <c r="R3971" s="202">
        <v>0</v>
      </c>
      <c r="S3971" s="202">
        <v>0</v>
      </c>
      <c r="T3971" s="203"/>
      <c r="U3971" s="135">
        <v>0</v>
      </c>
      <c r="V3971" s="135">
        <v>0</v>
      </c>
      <c r="W3971" s="202">
        <v>0</v>
      </c>
      <c r="X3971" s="202">
        <v>0</v>
      </c>
      <c r="Y3971" s="203"/>
      <c r="Z3971" s="135">
        <v>0</v>
      </c>
      <c r="AA3971" s="204">
        <v>0</v>
      </c>
      <c r="AB3971" s="202">
        <v>0</v>
      </c>
      <c r="AC3971" s="202">
        <v>0</v>
      </c>
      <c r="AD3971" s="202">
        <v>0</v>
      </c>
      <c r="AE3971" s="202">
        <v>0</v>
      </c>
      <c r="AF3971" s="202">
        <v>0</v>
      </c>
      <c r="AG3971" s="203"/>
      <c r="AH3971" s="135">
        <v>0</v>
      </c>
      <c r="AI3971" s="135">
        <v>0</v>
      </c>
      <c r="AJ3971" s="202">
        <v>0</v>
      </c>
      <c r="AK3971" s="202">
        <v>0</v>
      </c>
      <c r="AL3971" s="203"/>
      <c r="AM3971" s="205">
        <v>0</v>
      </c>
      <c r="AN3971" s="119">
        <v>0</v>
      </c>
      <c r="AO3971" s="120">
        <v>0</v>
      </c>
      <c r="AP3971" s="39">
        <v>0</v>
      </c>
      <c r="AQ3971" s="141">
        <v>0</v>
      </c>
      <c r="AR3971" s="141">
        <v>0</v>
      </c>
      <c r="AS3971" s="143">
        <v>0</v>
      </c>
      <c r="AT3971" s="144">
        <v>0</v>
      </c>
      <c r="AU3971" s="141">
        <v>0</v>
      </c>
      <c r="AV3971" s="141">
        <v>0</v>
      </c>
      <c r="AW3971" s="143">
        <v>0</v>
      </c>
      <c r="AY3971" s="146"/>
      <c r="AZ3971" s="1587"/>
    </row>
    <row r="3972" spans="1:52" ht="12.75" customHeight="1" x14ac:dyDescent="0.25">
      <c r="A3972" s="15"/>
      <c r="C3972" s="122"/>
      <c r="D3972" s="123"/>
      <c r="F3972" s="125"/>
      <c r="G3972" s="126"/>
      <c r="H3972" s="35"/>
      <c r="I3972" s="36"/>
      <c r="J3972" s="37"/>
      <c r="K3972" s="198" t="s">
        <v>74</v>
      </c>
      <c r="L3972" s="199">
        <v>0</v>
      </c>
      <c r="M3972" s="200">
        <v>0</v>
      </c>
      <c r="N3972" s="201">
        <v>0</v>
      </c>
      <c r="O3972" s="202">
        <v>0</v>
      </c>
      <c r="P3972" s="202">
        <v>0</v>
      </c>
      <c r="Q3972" s="202">
        <v>0</v>
      </c>
      <c r="R3972" s="202">
        <v>0</v>
      </c>
      <c r="S3972" s="202">
        <v>0</v>
      </c>
      <c r="T3972" s="203"/>
      <c r="U3972" s="135">
        <v>0</v>
      </c>
      <c r="V3972" s="135">
        <v>0</v>
      </c>
      <c r="W3972" s="202">
        <v>0</v>
      </c>
      <c r="X3972" s="202">
        <v>0</v>
      </c>
      <c r="Y3972" s="203"/>
      <c r="Z3972" s="135">
        <v>0</v>
      </c>
      <c r="AA3972" s="204">
        <v>0</v>
      </c>
      <c r="AB3972" s="202">
        <v>0</v>
      </c>
      <c r="AC3972" s="202">
        <v>0</v>
      </c>
      <c r="AD3972" s="202">
        <v>0</v>
      </c>
      <c r="AE3972" s="202">
        <v>0</v>
      </c>
      <c r="AF3972" s="202">
        <v>0</v>
      </c>
      <c r="AG3972" s="203"/>
      <c r="AH3972" s="135">
        <v>0</v>
      </c>
      <c r="AI3972" s="135">
        <v>0</v>
      </c>
      <c r="AJ3972" s="202">
        <v>0</v>
      </c>
      <c r="AK3972" s="202">
        <v>0</v>
      </c>
      <c r="AL3972" s="203"/>
      <c r="AM3972" s="205">
        <v>0</v>
      </c>
      <c r="AN3972" s="119">
        <v>0</v>
      </c>
      <c r="AO3972" s="120">
        <v>0</v>
      </c>
      <c r="AP3972" s="39">
        <v>0</v>
      </c>
      <c r="AQ3972" s="141">
        <v>0</v>
      </c>
      <c r="AR3972" s="141">
        <v>0</v>
      </c>
      <c r="AS3972" s="143">
        <v>0</v>
      </c>
      <c r="AT3972" s="144">
        <v>0</v>
      </c>
      <c r="AU3972" s="141">
        <v>0</v>
      </c>
      <c r="AV3972" s="141">
        <v>0</v>
      </c>
      <c r="AW3972" s="143">
        <v>0</v>
      </c>
      <c r="AY3972" s="146"/>
      <c r="AZ3972" s="1587"/>
    </row>
    <row r="3973" spans="1:52" ht="12.75" customHeight="1" x14ac:dyDescent="0.25">
      <c r="A3973" s="15"/>
      <c r="C3973" s="122"/>
      <c r="D3973" s="123"/>
      <c r="F3973" s="125"/>
      <c r="G3973" s="126"/>
      <c r="H3973" s="35"/>
      <c r="I3973" s="36"/>
      <c r="J3973" s="37"/>
      <c r="K3973" s="198" t="s">
        <v>75</v>
      </c>
      <c r="L3973" s="199">
        <v>0</v>
      </c>
      <c r="M3973" s="200">
        <v>0</v>
      </c>
      <c r="N3973" s="201">
        <v>0</v>
      </c>
      <c r="O3973" s="202">
        <v>0</v>
      </c>
      <c r="P3973" s="202">
        <v>0</v>
      </c>
      <c r="Q3973" s="202">
        <v>0</v>
      </c>
      <c r="R3973" s="202">
        <v>0</v>
      </c>
      <c r="S3973" s="202">
        <v>0</v>
      </c>
      <c r="T3973" s="203"/>
      <c r="U3973" s="135">
        <v>0</v>
      </c>
      <c r="V3973" s="135">
        <v>0</v>
      </c>
      <c r="W3973" s="202">
        <v>0</v>
      </c>
      <c r="X3973" s="202">
        <v>0</v>
      </c>
      <c r="Y3973" s="203"/>
      <c r="Z3973" s="135">
        <v>0</v>
      </c>
      <c r="AA3973" s="204">
        <v>0</v>
      </c>
      <c r="AB3973" s="202">
        <v>0</v>
      </c>
      <c r="AC3973" s="202">
        <v>0</v>
      </c>
      <c r="AD3973" s="202">
        <v>0</v>
      </c>
      <c r="AE3973" s="202">
        <v>0</v>
      </c>
      <c r="AF3973" s="202">
        <v>0</v>
      </c>
      <c r="AG3973" s="203"/>
      <c r="AH3973" s="135">
        <v>0</v>
      </c>
      <c r="AI3973" s="135">
        <v>0</v>
      </c>
      <c r="AJ3973" s="202">
        <v>0</v>
      </c>
      <c r="AK3973" s="202">
        <v>0</v>
      </c>
      <c r="AL3973" s="203"/>
      <c r="AM3973" s="205">
        <v>0</v>
      </c>
      <c r="AN3973" s="119">
        <v>0</v>
      </c>
      <c r="AO3973" s="120">
        <v>0</v>
      </c>
      <c r="AP3973" s="39">
        <v>0</v>
      </c>
      <c r="AQ3973" s="141">
        <v>0</v>
      </c>
      <c r="AR3973" s="141">
        <v>0</v>
      </c>
      <c r="AS3973" s="143">
        <v>0</v>
      </c>
      <c r="AT3973" s="144">
        <v>0</v>
      </c>
      <c r="AU3973" s="141">
        <v>0</v>
      </c>
      <c r="AV3973" s="141">
        <v>0</v>
      </c>
      <c r="AW3973" s="143">
        <v>0</v>
      </c>
      <c r="AY3973" s="146"/>
      <c r="AZ3973" s="1587"/>
    </row>
    <row r="3974" spans="1:52" ht="12.75" customHeight="1" x14ac:dyDescent="0.25">
      <c r="A3974" s="15"/>
      <c r="C3974" s="122"/>
      <c r="D3974" s="123"/>
      <c r="F3974" s="125"/>
      <c r="G3974" s="126"/>
      <c r="H3974" s="35"/>
      <c r="I3974" s="36"/>
      <c r="J3974" s="37"/>
      <c r="K3974" s="206" t="s">
        <v>76</v>
      </c>
      <c r="L3974" s="199">
        <v>0</v>
      </c>
      <c r="M3974" s="200">
        <v>0</v>
      </c>
      <c r="N3974" s="201">
        <v>0</v>
      </c>
      <c r="O3974" s="202">
        <v>0</v>
      </c>
      <c r="P3974" s="202">
        <v>0</v>
      </c>
      <c r="Q3974" s="202">
        <v>0</v>
      </c>
      <c r="R3974" s="202">
        <v>0</v>
      </c>
      <c r="S3974" s="202">
        <v>0</v>
      </c>
      <c r="T3974" s="203"/>
      <c r="U3974" s="135">
        <v>0</v>
      </c>
      <c r="V3974" s="135">
        <v>0</v>
      </c>
      <c r="W3974" s="202">
        <v>0</v>
      </c>
      <c r="X3974" s="202">
        <v>0</v>
      </c>
      <c r="Y3974" s="203"/>
      <c r="Z3974" s="135">
        <v>0</v>
      </c>
      <c r="AA3974" s="204">
        <v>0</v>
      </c>
      <c r="AB3974" s="202">
        <v>0</v>
      </c>
      <c r="AC3974" s="202">
        <v>0</v>
      </c>
      <c r="AD3974" s="202">
        <v>0</v>
      </c>
      <c r="AE3974" s="202">
        <v>0</v>
      </c>
      <c r="AF3974" s="202">
        <v>0</v>
      </c>
      <c r="AG3974" s="203"/>
      <c r="AH3974" s="135">
        <v>0</v>
      </c>
      <c r="AI3974" s="135">
        <v>0</v>
      </c>
      <c r="AJ3974" s="202">
        <v>0</v>
      </c>
      <c r="AK3974" s="202">
        <v>0</v>
      </c>
      <c r="AL3974" s="203"/>
      <c r="AM3974" s="205">
        <v>0</v>
      </c>
      <c r="AN3974" s="119">
        <v>0</v>
      </c>
      <c r="AO3974" s="120">
        <v>0</v>
      </c>
      <c r="AP3974" s="39">
        <v>0</v>
      </c>
      <c r="AQ3974" s="141">
        <v>0</v>
      </c>
      <c r="AR3974" s="141">
        <v>0</v>
      </c>
      <c r="AS3974" s="143">
        <v>0</v>
      </c>
      <c r="AT3974" s="144">
        <v>0</v>
      </c>
      <c r="AU3974" s="141">
        <v>0</v>
      </c>
      <c r="AV3974" s="141">
        <v>0</v>
      </c>
      <c r="AW3974" s="143">
        <v>0</v>
      </c>
      <c r="AY3974" s="146"/>
      <c r="AZ3974" s="1587"/>
    </row>
    <row r="3975" spans="1:52" ht="12.75" customHeight="1" x14ac:dyDescent="0.25">
      <c r="A3975" s="356"/>
      <c r="B3975" s="225"/>
      <c r="C3975" s="122"/>
      <c r="D3975" s="357"/>
      <c r="E3975" s="226"/>
      <c r="F3975" s="122"/>
      <c r="G3975" s="227"/>
      <c r="H3975" s="228"/>
      <c r="I3975" s="229"/>
      <c r="J3975" s="492"/>
      <c r="K3975" s="206"/>
      <c r="L3975" s="241"/>
      <c r="M3975" s="242"/>
      <c r="N3975" s="258"/>
      <c r="O3975" s="259"/>
      <c r="P3975" s="259"/>
      <c r="Q3975" s="259"/>
      <c r="R3975" s="259"/>
      <c r="S3975" s="259"/>
      <c r="T3975" s="260"/>
      <c r="U3975" s="261"/>
      <c r="V3975" s="261"/>
      <c r="W3975" s="262"/>
      <c r="X3975" s="262"/>
      <c r="Y3975" s="260"/>
      <c r="Z3975" s="263"/>
      <c r="AA3975" s="264"/>
      <c r="AB3975" s="259"/>
      <c r="AC3975" s="259"/>
      <c r="AD3975" s="259"/>
      <c r="AE3975" s="259"/>
      <c r="AF3975" s="259"/>
      <c r="AG3975" s="260"/>
      <c r="AH3975" s="261"/>
      <c r="AI3975" s="261"/>
      <c r="AJ3975" s="262"/>
      <c r="AK3975" s="262"/>
      <c r="AL3975" s="260"/>
      <c r="AM3975" s="265"/>
      <c r="AN3975" s="266"/>
      <c r="AO3975" s="267"/>
      <c r="AP3975" s="268"/>
      <c r="AQ3975" s="269"/>
      <c r="AR3975" s="269"/>
      <c r="AS3975" s="270"/>
      <c r="AT3975" s="271"/>
      <c r="AU3975" s="269"/>
      <c r="AV3975" s="269"/>
      <c r="AW3975" s="270"/>
      <c r="AY3975" s="146"/>
      <c r="AZ3975" s="1587"/>
    </row>
    <row r="3976" spans="1:52" ht="12.75" customHeight="1" x14ac:dyDescent="0.25">
      <c r="A3976" s="356"/>
      <c r="B3976" s="225"/>
      <c r="C3976" s="122"/>
      <c r="D3976" s="357"/>
      <c r="E3976" s="226"/>
      <c r="F3976" s="122"/>
      <c r="G3976" s="227"/>
      <c r="H3976" s="228"/>
      <c r="I3976" s="229"/>
      <c r="J3976" s="492"/>
      <c r="K3976" s="206"/>
      <c r="L3976" s="241"/>
      <c r="M3976" s="242"/>
      <c r="N3976" s="258"/>
      <c r="O3976" s="259"/>
      <c r="P3976" s="259"/>
      <c r="Q3976" s="259"/>
      <c r="R3976" s="259"/>
      <c r="S3976" s="259"/>
      <c r="T3976" s="260"/>
      <c r="U3976" s="261"/>
      <c r="V3976" s="261"/>
      <c r="W3976" s="262"/>
      <c r="X3976" s="262"/>
      <c r="Y3976" s="260"/>
      <c r="Z3976" s="263"/>
      <c r="AA3976" s="264"/>
      <c r="AB3976" s="259"/>
      <c r="AC3976" s="259"/>
      <c r="AD3976" s="259"/>
      <c r="AE3976" s="259"/>
      <c r="AF3976" s="259"/>
      <c r="AG3976" s="260"/>
      <c r="AH3976" s="261"/>
      <c r="AI3976" s="261"/>
      <c r="AJ3976" s="262"/>
      <c r="AK3976" s="262"/>
      <c r="AL3976" s="260"/>
      <c r="AM3976" s="265"/>
      <c r="AN3976" s="266"/>
      <c r="AO3976" s="267"/>
      <c r="AP3976" s="268"/>
      <c r="AQ3976" s="269"/>
      <c r="AR3976" s="269"/>
      <c r="AS3976" s="270"/>
      <c r="AT3976" s="271"/>
      <c r="AU3976" s="269"/>
      <c r="AV3976" s="269"/>
      <c r="AW3976" s="270"/>
      <c r="AY3976" s="146"/>
      <c r="AZ3976" s="1587"/>
    </row>
    <row r="3977" spans="1:52" ht="12.75" customHeight="1" x14ac:dyDescent="0.25">
      <c r="A3977" s="356"/>
      <c r="B3977" s="225"/>
      <c r="C3977" s="122"/>
      <c r="D3977" s="357"/>
      <c r="F3977" s="125"/>
      <c r="G3977" s="126"/>
      <c r="H3977" s="35"/>
      <c r="I3977" s="36"/>
      <c r="J3977" s="37"/>
      <c r="K3977" s="505" t="s">
        <v>4470</v>
      </c>
      <c r="L3977" s="241"/>
      <c r="M3977" s="242"/>
      <c r="N3977" s="201"/>
      <c r="O3977" s="202"/>
      <c r="P3977" s="202"/>
      <c r="Q3977" s="202"/>
      <c r="R3977" s="202"/>
      <c r="S3977" s="202"/>
      <c r="T3977" s="224"/>
      <c r="U3977" s="138"/>
      <c r="V3977" s="138"/>
      <c r="W3977" s="139"/>
      <c r="X3977" s="139"/>
      <c r="Y3977" s="224"/>
      <c r="Z3977" s="210"/>
      <c r="AA3977" s="204"/>
      <c r="AB3977" s="202"/>
      <c r="AC3977" s="202"/>
      <c r="AD3977" s="202"/>
      <c r="AE3977" s="202"/>
      <c r="AF3977" s="202"/>
      <c r="AG3977" s="224"/>
      <c r="AH3977" s="138"/>
      <c r="AI3977" s="138"/>
      <c r="AJ3977" s="139"/>
      <c r="AK3977" s="139"/>
      <c r="AL3977" s="224"/>
      <c r="AM3977" s="140"/>
      <c r="AN3977" s="211"/>
      <c r="AO3977" s="212"/>
      <c r="AP3977" s="39"/>
      <c r="AQ3977" s="141"/>
      <c r="AR3977" s="141"/>
      <c r="AS3977" s="143"/>
      <c r="AU3977" s="141"/>
      <c r="AV3977" s="141"/>
      <c r="AW3977" s="143"/>
      <c r="AY3977" s="146"/>
      <c r="AZ3977" s="1587"/>
    </row>
    <row r="3978" spans="1:52" x14ac:dyDescent="0.25">
      <c r="A3978" s="356"/>
      <c r="B3978" s="225"/>
      <c r="C3978" s="122"/>
      <c r="D3978" s="357"/>
      <c r="F3978" s="125"/>
      <c r="G3978" s="126"/>
      <c r="H3978" s="35"/>
      <c r="I3978" s="36"/>
      <c r="J3978" s="37"/>
      <c r="K3978" s="505" t="s">
        <v>4471</v>
      </c>
      <c r="L3978" s="241"/>
      <c r="M3978" s="242"/>
      <c r="N3978" s="201"/>
      <c r="O3978" s="202"/>
      <c r="P3978" s="202"/>
      <c r="Q3978" s="202"/>
      <c r="R3978" s="202"/>
      <c r="S3978" s="202"/>
      <c r="T3978" s="224"/>
      <c r="U3978" s="138"/>
      <c r="V3978" s="138"/>
      <c r="W3978" s="139"/>
      <c r="X3978" s="139"/>
      <c r="Y3978" s="224"/>
      <c r="Z3978" s="210"/>
      <c r="AA3978" s="204"/>
      <c r="AB3978" s="202"/>
      <c r="AC3978" s="202"/>
      <c r="AD3978" s="202"/>
      <c r="AE3978" s="202"/>
      <c r="AF3978" s="202"/>
      <c r="AG3978" s="224"/>
      <c r="AH3978" s="138"/>
      <c r="AI3978" s="138"/>
      <c r="AJ3978" s="139"/>
      <c r="AK3978" s="139"/>
      <c r="AL3978" s="224"/>
      <c r="AM3978" s="140"/>
      <c r="AN3978" s="211"/>
      <c r="AO3978" s="212"/>
      <c r="AP3978" s="39"/>
      <c r="AQ3978" s="141"/>
      <c r="AR3978" s="141"/>
      <c r="AS3978" s="143"/>
      <c r="AU3978" s="141"/>
      <c r="AV3978" s="141"/>
      <c r="AW3978" s="143"/>
      <c r="AY3978" s="146"/>
      <c r="AZ3978" s="1587"/>
    </row>
    <row r="3979" spans="1:52" ht="12.75" customHeight="1" x14ac:dyDescent="0.25">
      <c r="A3979" s="356"/>
      <c r="B3979" s="225"/>
      <c r="C3979" s="122"/>
      <c r="D3979" s="357"/>
      <c r="F3979" s="125"/>
      <c r="G3979" s="126"/>
      <c r="H3979" s="35"/>
      <c r="I3979" s="36"/>
      <c r="J3979" s="37"/>
      <c r="K3979" s="244"/>
      <c r="L3979" s="241"/>
      <c r="M3979" s="242"/>
      <c r="N3979" s="201"/>
      <c r="O3979" s="202"/>
      <c r="P3979" s="202"/>
      <c r="Q3979" s="202"/>
      <c r="R3979" s="202"/>
      <c r="S3979" s="202"/>
      <c r="T3979" s="224"/>
      <c r="U3979" s="138"/>
      <c r="V3979" s="138"/>
      <c r="W3979" s="139"/>
      <c r="X3979" s="139"/>
      <c r="Y3979" s="224"/>
      <c r="Z3979" s="210"/>
      <c r="AA3979" s="204"/>
      <c r="AB3979" s="202"/>
      <c r="AC3979" s="202"/>
      <c r="AD3979" s="202"/>
      <c r="AE3979" s="202"/>
      <c r="AF3979" s="202"/>
      <c r="AG3979" s="224"/>
      <c r="AH3979" s="138"/>
      <c r="AI3979" s="138"/>
      <c r="AJ3979" s="139"/>
      <c r="AK3979" s="139"/>
      <c r="AL3979" s="224"/>
      <c r="AM3979" s="140"/>
      <c r="AN3979" s="211"/>
      <c r="AO3979" s="212"/>
      <c r="AP3979" s="39"/>
      <c r="AQ3979" s="141"/>
      <c r="AR3979" s="141"/>
      <c r="AS3979" s="143"/>
      <c r="AU3979" s="141"/>
      <c r="AV3979" s="141"/>
      <c r="AW3979" s="143"/>
      <c r="AY3979" s="146"/>
      <c r="AZ3979" s="1587"/>
    </row>
    <row r="3980" spans="1:52" ht="35.1" customHeight="1" x14ac:dyDescent="0.25">
      <c r="A3980" s="356" t="s">
        <v>4270</v>
      </c>
      <c r="B3980" s="225">
        <v>11</v>
      </c>
      <c r="C3980" s="122" t="s">
        <v>1196</v>
      </c>
      <c r="D3980" s="123">
        <v>1000</v>
      </c>
      <c r="F3980" s="125">
        <v>12</v>
      </c>
      <c r="G3980" s="126" t="s">
        <v>1210</v>
      </c>
      <c r="H3980" s="35" t="str">
        <f t="shared" si="3062"/>
        <v>124</v>
      </c>
      <c r="I3980" s="36" t="s">
        <v>96</v>
      </c>
      <c r="J3980" s="37" t="s">
        <v>4472</v>
      </c>
      <c r="K3980" s="244" t="s">
        <v>4473</v>
      </c>
      <c r="L3980" s="232">
        <v>90</v>
      </c>
      <c r="M3980" s="233">
        <v>90</v>
      </c>
      <c r="N3980" s="130"/>
      <c r="O3980" s="131"/>
      <c r="P3980" s="131"/>
      <c r="Q3980" s="131"/>
      <c r="R3980" s="131"/>
      <c r="S3980" s="131"/>
      <c r="T3980" s="132" t="str">
        <f>IF(SUM(N3980:S3980)=U3980,"OK",SUM(N3980:S3980)-U3980)</f>
        <v>OK</v>
      </c>
      <c r="U3980" s="138"/>
      <c r="V3980" s="138"/>
      <c r="W3980" s="139"/>
      <c r="X3980" s="139"/>
      <c r="Y3980" s="132" t="str">
        <f>IF(SUM(W3980:X3980)=Z3980,"OK",SUM(W3980:X3980)-Z3980)</f>
        <v>OK</v>
      </c>
      <c r="Z3980" s="210"/>
      <c r="AA3980" s="204"/>
      <c r="AB3980" s="202"/>
      <c r="AC3980" s="202"/>
      <c r="AD3980" s="202"/>
      <c r="AE3980" s="202"/>
      <c r="AF3980" s="202"/>
      <c r="AG3980" s="132" t="str">
        <f>IF(SUM(AA3980:AF3980)=AH3980,"OK",SUM(AA3980:AF3980)-AH3980)</f>
        <v>OK</v>
      </c>
      <c r="AH3980" s="138"/>
      <c r="AI3980" s="138"/>
      <c r="AJ3980" s="139"/>
      <c r="AK3980" s="139"/>
      <c r="AL3980" s="132" t="str">
        <f>IF(SUM(AJ3980:AK3980)=AM3980,"OK",SUM(AJ3980:AK3980)-AM3980)</f>
        <v>OK</v>
      </c>
      <c r="AM3980" s="140"/>
      <c r="AN3980" s="119">
        <f>L3980+U3980+V3980+Z3980</f>
        <v>90</v>
      </c>
      <c r="AO3980" s="120">
        <f>M3980+AH3980+AI3980+AM3980</f>
        <v>90</v>
      </c>
      <c r="AP3980" s="39">
        <f>L3980</f>
        <v>90</v>
      </c>
      <c r="AQ3980" s="141">
        <f>AN3980</f>
        <v>90</v>
      </c>
      <c r="AR3980" s="142">
        <f>AQ3980-AP3980</f>
        <v>0</v>
      </c>
      <c r="AS3980" s="143">
        <f>AR3980/AP3980</f>
        <v>0</v>
      </c>
      <c r="AT3980" s="144">
        <f>M3980</f>
        <v>90</v>
      </c>
      <c r="AU3980" s="141">
        <f>AO3980</f>
        <v>90</v>
      </c>
      <c r="AV3980" s="142">
        <f>AU3980-AT3980</f>
        <v>0</v>
      </c>
      <c r="AW3980" s="143">
        <f>AV3980/AT3980</f>
        <v>0</v>
      </c>
      <c r="AY3980" s="146" t="str">
        <f>RIGHT(LEFT(I3980,3),2)&amp;"."&amp;RIGHT(LEFT(I3980,5),2)</f>
        <v>12.11</v>
      </c>
      <c r="AZ3980" s="1587" t="b">
        <f>COUNTIF('[1]Codes SEC'!$B$2:$B$250,Ministres!AY3980)&gt;0</f>
        <v>1</v>
      </c>
    </row>
    <row r="3981" spans="1:52" ht="12.75" customHeight="1" x14ac:dyDescent="0.25">
      <c r="A3981" s="916"/>
      <c r="B3981" s="1607"/>
      <c r="C3981" s="153"/>
      <c r="D3981" s="153"/>
      <c r="E3981" s="1607"/>
      <c r="F3981" s="153"/>
      <c r="G3981" s="154"/>
      <c r="H3981" s="155"/>
      <c r="I3981" s="156"/>
      <c r="J3981" s="157"/>
      <c r="K3981" s="158" t="s">
        <v>70</v>
      </c>
      <c r="L3981" s="236">
        <f t="shared" ref="L3981:AA3982" si="3087">L3980</f>
        <v>90</v>
      </c>
      <c r="M3981" s="1608">
        <f t="shared" si="3087"/>
        <v>90</v>
      </c>
      <c r="N3981" s="1593">
        <f t="shared" si="3087"/>
        <v>0</v>
      </c>
      <c r="O3981" s="1594">
        <f t="shared" si="3087"/>
        <v>0</v>
      </c>
      <c r="P3981" s="1594">
        <f t="shared" si="3087"/>
        <v>0</v>
      </c>
      <c r="Q3981" s="1594">
        <f t="shared" si="3087"/>
        <v>0</v>
      </c>
      <c r="R3981" s="1594">
        <f t="shared" si="3087"/>
        <v>0</v>
      </c>
      <c r="S3981" s="1594">
        <f t="shared" si="3087"/>
        <v>0</v>
      </c>
      <c r="T3981" s="1595"/>
      <c r="U3981" s="1596">
        <f>U3980</f>
        <v>0</v>
      </c>
      <c r="V3981" s="1596">
        <f>V3980</f>
        <v>0</v>
      </c>
      <c r="W3981" s="1594">
        <f>W3980</f>
        <v>0</v>
      </c>
      <c r="X3981" s="1594">
        <f>X3980</f>
        <v>0</v>
      </c>
      <c r="Y3981" s="1595"/>
      <c r="Z3981" s="1596">
        <f t="shared" ref="Z3981:AO3982" si="3088">Z3980</f>
        <v>0</v>
      </c>
      <c r="AA3981" s="165">
        <f t="shared" si="3088"/>
        <v>0</v>
      </c>
      <c r="AB3981" s="1594">
        <f t="shared" si="3088"/>
        <v>0</v>
      </c>
      <c r="AC3981" s="1594">
        <f t="shared" si="3088"/>
        <v>0</v>
      </c>
      <c r="AD3981" s="1594">
        <f t="shared" si="3088"/>
        <v>0</v>
      </c>
      <c r="AE3981" s="1594">
        <f t="shared" si="3088"/>
        <v>0</v>
      </c>
      <c r="AF3981" s="1594">
        <f t="shared" si="3088"/>
        <v>0</v>
      </c>
      <c r="AG3981" s="1595"/>
      <c r="AH3981" s="1596">
        <f>AH3980</f>
        <v>0</v>
      </c>
      <c r="AI3981" s="1596">
        <f>AI3980</f>
        <v>0</v>
      </c>
      <c r="AJ3981" s="1594">
        <f>AJ3980</f>
        <v>0</v>
      </c>
      <c r="AK3981" s="1594">
        <f>AK3980</f>
        <v>0</v>
      </c>
      <c r="AL3981" s="1595"/>
      <c r="AM3981" s="1597">
        <f t="shared" ref="AM3981:AW3982" si="3089">AM3980</f>
        <v>0</v>
      </c>
      <c r="AN3981" s="167">
        <f>AN3980</f>
        <v>90</v>
      </c>
      <c r="AO3981" s="1598">
        <f t="shared" si="3089"/>
        <v>90</v>
      </c>
      <c r="AP3981" s="169">
        <f t="shared" si="3089"/>
        <v>90</v>
      </c>
      <c r="AQ3981" s="1599">
        <f t="shared" si="3089"/>
        <v>90</v>
      </c>
      <c r="AR3981" s="1600">
        <f t="shared" si="3089"/>
        <v>0</v>
      </c>
      <c r="AS3981" s="1601">
        <f t="shared" si="3089"/>
        <v>0</v>
      </c>
      <c r="AT3981" s="1602">
        <f t="shared" si="3089"/>
        <v>90</v>
      </c>
      <c r="AU3981" s="1599">
        <f t="shared" si="3089"/>
        <v>90</v>
      </c>
      <c r="AV3981" s="1600">
        <f t="shared" si="3089"/>
        <v>0</v>
      </c>
      <c r="AW3981" s="1601">
        <f t="shared" si="3089"/>
        <v>0</v>
      </c>
      <c r="AY3981" s="146"/>
      <c r="AZ3981" s="1609"/>
    </row>
    <row r="3982" spans="1:52" ht="12.75" customHeight="1" x14ac:dyDescent="0.25">
      <c r="A3982" s="174"/>
      <c r="B3982" s="175"/>
      <c r="C3982" s="176"/>
      <c r="D3982" s="177"/>
      <c r="E3982" s="178"/>
      <c r="F3982" s="177"/>
      <c r="G3982" s="179"/>
      <c r="H3982" s="180"/>
      <c r="I3982" s="181"/>
      <c r="J3982" s="182"/>
      <c r="K3982" s="183" t="s">
        <v>4474</v>
      </c>
      <c r="L3982" s="184">
        <f t="shared" si="3087"/>
        <v>90</v>
      </c>
      <c r="M3982" s="185">
        <f t="shared" si="3087"/>
        <v>90</v>
      </c>
      <c r="N3982" s="186">
        <f t="shared" si="3087"/>
        <v>0</v>
      </c>
      <c r="O3982" s="187">
        <f t="shared" si="3087"/>
        <v>0</v>
      </c>
      <c r="P3982" s="187">
        <f t="shared" si="3087"/>
        <v>0</v>
      </c>
      <c r="Q3982" s="187">
        <f t="shared" si="3087"/>
        <v>0</v>
      </c>
      <c r="R3982" s="187">
        <f t="shared" si="3087"/>
        <v>0</v>
      </c>
      <c r="S3982" s="187">
        <f t="shared" si="3087"/>
        <v>0</v>
      </c>
      <c r="T3982" s="188"/>
      <c r="U3982" s="187">
        <f t="shared" si="3087"/>
        <v>0</v>
      </c>
      <c r="V3982" s="187">
        <f t="shared" si="3087"/>
        <v>0</v>
      </c>
      <c r="W3982" s="187">
        <f t="shared" si="3087"/>
        <v>0</v>
      </c>
      <c r="X3982" s="187">
        <f t="shared" si="3087"/>
        <v>0</v>
      </c>
      <c r="Y3982" s="188"/>
      <c r="Z3982" s="187">
        <f t="shared" si="3087"/>
        <v>0</v>
      </c>
      <c r="AA3982" s="189">
        <f t="shared" si="3087"/>
        <v>0</v>
      </c>
      <c r="AB3982" s="187">
        <f t="shared" si="3088"/>
        <v>0</v>
      </c>
      <c r="AC3982" s="187">
        <f t="shared" si="3088"/>
        <v>0</v>
      </c>
      <c r="AD3982" s="187">
        <f t="shared" si="3088"/>
        <v>0</v>
      </c>
      <c r="AE3982" s="187">
        <f t="shared" si="3088"/>
        <v>0</v>
      </c>
      <c r="AF3982" s="187">
        <f t="shared" si="3088"/>
        <v>0</v>
      </c>
      <c r="AG3982" s="188"/>
      <c r="AH3982" s="187">
        <f t="shared" si="3088"/>
        <v>0</v>
      </c>
      <c r="AI3982" s="187">
        <f t="shared" si="3088"/>
        <v>0</v>
      </c>
      <c r="AJ3982" s="187">
        <f t="shared" si="3088"/>
        <v>0</v>
      </c>
      <c r="AK3982" s="187">
        <f t="shared" si="3088"/>
        <v>0</v>
      </c>
      <c r="AL3982" s="188"/>
      <c r="AM3982" s="190">
        <f t="shared" si="3088"/>
        <v>0</v>
      </c>
      <c r="AN3982" s="191">
        <f>AN3981</f>
        <v>90</v>
      </c>
      <c r="AO3982" s="190">
        <f t="shared" si="3088"/>
        <v>90</v>
      </c>
      <c r="AP3982" s="184">
        <f t="shared" si="3089"/>
        <v>90</v>
      </c>
      <c r="AQ3982" s="192">
        <f t="shared" si="3089"/>
        <v>90</v>
      </c>
      <c r="AR3982" s="193">
        <f t="shared" si="3089"/>
        <v>0</v>
      </c>
      <c r="AS3982" s="194">
        <f t="shared" si="3089"/>
        <v>0</v>
      </c>
      <c r="AT3982" s="195">
        <f t="shared" si="3089"/>
        <v>90</v>
      </c>
      <c r="AU3982" s="192">
        <f t="shared" si="3089"/>
        <v>90</v>
      </c>
      <c r="AV3982" s="193">
        <f t="shared" si="3089"/>
        <v>0</v>
      </c>
      <c r="AW3982" s="194">
        <f t="shared" si="3089"/>
        <v>0</v>
      </c>
      <c r="AY3982" s="146"/>
      <c r="AZ3982" s="1587"/>
    </row>
    <row r="3983" spans="1:52" ht="12.75" customHeight="1" x14ac:dyDescent="0.25">
      <c r="A3983" s="15"/>
      <c r="C3983" s="122"/>
      <c r="D3983" s="123"/>
      <c r="F3983" s="125"/>
      <c r="G3983" s="34"/>
      <c r="H3983" s="35"/>
      <c r="I3983" s="36"/>
      <c r="J3983" s="37"/>
      <c r="K3983" s="198" t="s">
        <v>72</v>
      </c>
      <c r="L3983" s="199">
        <v>0</v>
      </c>
      <c r="M3983" s="200">
        <v>0</v>
      </c>
      <c r="N3983" s="201">
        <v>0</v>
      </c>
      <c r="O3983" s="202">
        <v>0</v>
      </c>
      <c r="P3983" s="202">
        <v>0</v>
      </c>
      <c r="Q3983" s="202">
        <v>0</v>
      </c>
      <c r="R3983" s="202">
        <v>0</v>
      </c>
      <c r="S3983" s="202">
        <v>0</v>
      </c>
      <c r="T3983" s="203"/>
      <c r="U3983" s="135">
        <v>0</v>
      </c>
      <c r="V3983" s="135">
        <v>0</v>
      </c>
      <c r="W3983" s="202">
        <v>0</v>
      </c>
      <c r="X3983" s="202">
        <v>0</v>
      </c>
      <c r="Y3983" s="203"/>
      <c r="Z3983" s="135">
        <v>0</v>
      </c>
      <c r="AA3983" s="204">
        <v>0</v>
      </c>
      <c r="AB3983" s="202">
        <v>0</v>
      </c>
      <c r="AC3983" s="202">
        <v>0</v>
      </c>
      <c r="AD3983" s="202">
        <v>0</v>
      </c>
      <c r="AE3983" s="202">
        <v>0</v>
      </c>
      <c r="AF3983" s="202">
        <v>0</v>
      </c>
      <c r="AG3983" s="203"/>
      <c r="AH3983" s="135">
        <v>0</v>
      </c>
      <c r="AI3983" s="135">
        <v>0</v>
      </c>
      <c r="AJ3983" s="202">
        <v>0</v>
      </c>
      <c r="AK3983" s="202">
        <v>0</v>
      </c>
      <c r="AL3983" s="203"/>
      <c r="AM3983" s="205">
        <v>0</v>
      </c>
      <c r="AN3983" s="119">
        <v>0</v>
      </c>
      <c r="AO3983" s="120">
        <v>0</v>
      </c>
      <c r="AP3983" s="39">
        <v>0</v>
      </c>
      <c r="AQ3983" s="141">
        <v>0</v>
      </c>
      <c r="AR3983" s="141">
        <v>0</v>
      </c>
      <c r="AS3983" s="143">
        <v>0</v>
      </c>
      <c r="AT3983" s="144">
        <v>0</v>
      </c>
      <c r="AU3983" s="141">
        <v>0</v>
      </c>
      <c r="AV3983" s="141">
        <v>0</v>
      </c>
      <c r="AW3983" s="143">
        <v>0</v>
      </c>
      <c r="AY3983" s="146"/>
      <c r="AZ3983" s="1609"/>
    </row>
    <row r="3984" spans="1:52" ht="12.75" customHeight="1" x14ac:dyDescent="0.25">
      <c r="A3984" s="356"/>
      <c r="B3984" s="225"/>
      <c r="C3984" s="122"/>
      <c r="D3984" s="357"/>
      <c r="E3984" s="226"/>
      <c r="F3984" s="122"/>
      <c r="G3984" s="126"/>
      <c r="H3984" s="35"/>
      <c r="I3984" s="36"/>
      <c r="J3984" s="37"/>
      <c r="K3984" s="198" t="s">
        <v>73</v>
      </c>
      <c r="L3984" s="241">
        <v>0</v>
      </c>
      <c r="M3984" s="242">
        <v>0</v>
      </c>
      <c r="N3984" s="201">
        <v>0</v>
      </c>
      <c r="O3984" s="202">
        <v>0</v>
      </c>
      <c r="P3984" s="202">
        <v>0</v>
      </c>
      <c r="Q3984" s="202">
        <v>0</v>
      </c>
      <c r="R3984" s="202">
        <v>0</v>
      </c>
      <c r="S3984" s="202">
        <v>0</v>
      </c>
      <c r="T3984" s="203"/>
      <c r="U3984" s="135">
        <v>0</v>
      </c>
      <c r="V3984" s="135">
        <v>0</v>
      </c>
      <c r="W3984" s="202">
        <v>0</v>
      </c>
      <c r="X3984" s="202">
        <v>0</v>
      </c>
      <c r="Y3984" s="203"/>
      <c r="Z3984" s="135">
        <v>0</v>
      </c>
      <c r="AA3984" s="204">
        <v>0</v>
      </c>
      <c r="AB3984" s="202">
        <v>0</v>
      </c>
      <c r="AC3984" s="202">
        <v>0</v>
      </c>
      <c r="AD3984" s="202">
        <v>0</v>
      </c>
      <c r="AE3984" s="202">
        <v>0</v>
      </c>
      <c r="AF3984" s="202">
        <v>0</v>
      </c>
      <c r="AG3984" s="203"/>
      <c r="AH3984" s="135">
        <v>0</v>
      </c>
      <c r="AI3984" s="135">
        <v>0</v>
      </c>
      <c r="AJ3984" s="202">
        <v>0</v>
      </c>
      <c r="AK3984" s="202">
        <v>0</v>
      </c>
      <c r="AL3984" s="203"/>
      <c r="AM3984" s="205">
        <v>0</v>
      </c>
      <c r="AN3984" s="119">
        <v>0</v>
      </c>
      <c r="AO3984" s="120">
        <v>0</v>
      </c>
      <c r="AP3984" s="39">
        <v>0</v>
      </c>
      <c r="AQ3984" s="141">
        <v>0</v>
      </c>
      <c r="AR3984" s="141">
        <v>0</v>
      </c>
      <c r="AS3984" s="143">
        <v>0</v>
      </c>
      <c r="AT3984" s="144">
        <v>0</v>
      </c>
      <c r="AU3984" s="141">
        <v>0</v>
      </c>
      <c r="AV3984" s="141">
        <v>0</v>
      </c>
      <c r="AW3984" s="143">
        <v>0</v>
      </c>
      <c r="AY3984" s="146"/>
      <c r="AZ3984" s="1609"/>
    </row>
    <row r="3985" spans="1:52" ht="12.75" customHeight="1" x14ac:dyDescent="0.25">
      <c r="A3985" s="356"/>
      <c r="B3985" s="225"/>
      <c r="C3985" s="122"/>
      <c r="D3985" s="357"/>
      <c r="E3985" s="226"/>
      <c r="F3985" s="122"/>
      <c r="G3985" s="126"/>
      <c r="H3985" s="35"/>
      <c r="I3985" s="36"/>
      <c r="J3985" s="37"/>
      <c r="K3985" s="198" t="s">
        <v>74</v>
      </c>
      <c r="L3985" s="241">
        <v>0</v>
      </c>
      <c r="M3985" s="242">
        <v>0</v>
      </c>
      <c r="N3985" s="201">
        <v>0</v>
      </c>
      <c r="O3985" s="202">
        <v>0</v>
      </c>
      <c r="P3985" s="202">
        <v>0</v>
      </c>
      <c r="Q3985" s="202">
        <v>0</v>
      </c>
      <c r="R3985" s="202">
        <v>0</v>
      </c>
      <c r="S3985" s="202">
        <v>0</v>
      </c>
      <c r="T3985" s="203"/>
      <c r="U3985" s="135">
        <v>0</v>
      </c>
      <c r="V3985" s="135">
        <v>0</v>
      </c>
      <c r="W3985" s="202">
        <v>0</v>
      </c>
      <c r="X3985" s="202">
        <v>0</v>
      </c>
      <c r="Y3985" s="203"/>
      <c r="Z3985" s="135">
        <v>0</v>
      </c>
      <c r="AA3985" s="204">
        <v>0</v>
      </c>
      <c r="AB3985" s="202">
        <v>0</v>
      </c>
      <c r="AC3985" s="202">
        <v>0</v>
      </c>
      <c r="AD3985" s="202">
        <v>0</v>
      </c>
      <c r="AE3985" s="202">
        <v>0</v>
      </c>
      <c r="AF3985" s="202">
        <v>0</v>
      </c>
      <c r="AG3985" s="203"/>
      <c r="AH3985" s="135">
        <v>0</v>
      </c>
      <c r="AI3985" s="135">
        <v>0</v>
      </c>
      <c r="AJ3985" s="202">
        <v>0</v>
      </c>
      <c r="AK3985" s="202">
        <v>0</v>
      </c>
      <c r="AL3985" s="203"/>
      <c r="AM3985" s="205">
        <v>0</v>
      </c>
      <c r="AN3985" s="119">
        <v>0</v>
      </c>
      <c r="AO3985" s="120">
        <v>0</v>
      </c>
      <c r="AP3985" s="39">
        <v>0</v>
      </c>
      <c r="AQ3985" s="141">
        <v>0</v>
      </c>
      <c r="AR3985" s="141">
        <v>0</v>
      </c>
      <c r="AS3985" s="143">
        <v>0</v>
      </c>
      <c r="AT3985" s="144">
        <v>0</v>
      </c>
      <c r="AU3985" s="141">
        <v>0</v>
      </c>
      <c r="AV3985" s="141">
        <v>0</v>
      </c>
      <c r="AW3985" s="143">
        <v>0</v>
      </c>
      <c r="AY3985" s="146"/>
      <c r="AZ3985" s="1609"/>
    </row>
    <row r="3986" spans="1:52" ht="12.75" customHeight="1" x14ac:dyDescent="0.25">
      <c r="A3986" s="356"/>
      <c r="B3986" s="225"/>
      <c r="C3986" s="122"/>
      <c r="D3986" s="357"/>
      <c r="E3986" s="226"/>
      <c r="F3986" s="122"/>
      <c r="G3986" s="126"/>
      <c r="H3986" s="35"/>
      <c r="I3986" s="36"/>
      <c r="J3986" s="37"/>
      <c r="K3986" s="198" t="s">
        <v>75</v>
      </c>
      <c r="L3986" s="241">
        <v>0</v>
      </c>
      <c r="M3986" s="242">
        <v>0</v>
      </c>
      <c r="N3986" s="201">
        <v>0</v>
      </c>
      <c r="O3986" s="202">
        <v>0</v>
      </c>
      <c r="P3986" s="202">
        <v>0</v>
      </c>
      <c r="Q3986" s="202">
        <v>0</v>
      </c>
      <c r="R3986" s="202">
        <v>0</v>
      </c>
      <c r="S3986" s="202">
        <v>0</v>
      </c>
      <c r="T3986" s="203"/>
      <c r="U3986" s="135">
        <v>0</v>
      </c>
      <c r="V3986" s="135">
        <v>0</v>
      </c>
      <c r="W3986" s="202">
        <v>0</v>
      </c>
      <c r="X3986" s="202">
        <v>0</v>
      </c>
      <c r="Y3986" s="203"/>
      <c r="Z3986" s="135">
        <v>0</v>
      </c>
      <c r="AA3986" s="204">
        <v>0</v>
      </c>
      <c r="AB3986" s="202">
        <v>0</v>
      </c>
      <c r="AC3986" s="202">
        <v>0</v>
      </c>
      <c r="AD3986" s="202">
        <v>0</v>
      </c>
      <c r="AE3986" s="202">
        <v>0</v>
      </c>
      <c r="AF3986" s="202">
        <v>0</v>
      </c>
      <c r="AG3986" s="203"/>
      <c r="AH3986" s="135">
        <v>0</v>
      </c>
      <c r="AI3986" s="135">
        <v>0</v>
      </c>
      <c r="AJ3986" s="202">
        <v>0</v>
      </c>
      <c r="AK3986" s="202">
        <v>0</v>
      </c>
      <c r="AL3986" s="203"/>
      <c r="AM3986" s="205">
        <v>0</v>
      </c>
      <c r="AN3986" s="119">
        <v>0</v>
      </c>
      <c r="AO3986" s="120">
        <v>0</v>
      </c>
      <c r="AP3986" s="39">
        <v>0</v>
      </c>
      <c r="AQ3986" s="141">
        <v>0</v>
      </c>
      <c r="AR3986" s="141">
        <v>0</v>
      </c>
      <c r="AS3986" s="143">
        <v>0</v>
      </c>
      <c r="AT3986" s="144">
        <v>0</v>
      </c>
      <c r="AU3986" s="141">
        <v>0</v>
      </c>
      <c r="AV3986" s="141">
        <v>0</v>
      </c>
      <c r="AW3986" s="143">
        <v>0</v>
      </c>
      <c r="AY3986" s="146"/>
      <c r="AZ3986" s="1609"/>
    </row>
    <row r="3987" spans="1:52" ht="12.75" customHeight="1" x14ac:dyDescent="0.25">
      <c r="A3987" s="356"/>
      <c r="B3987" s="225"/>
      <c r="C3987" s="122"/>
      <c r="D3987" s="357"/>
      <c r="E3987" s="226"/>
      <c r="F3987" s="122"/>
      <c r="G3987" s="126"/>
      <c r="H3987" s="35"/>
      <c r="I3987" s="36"/>
      <c r="J3987" s="37"/>
      <c r="K3987" s="206" t="s">
        <v>76</v>
      </c>
      <c r="L3987" s="241">
        <v>0</v>
      </c>
      <c r="M3987" s="242">
        <v>0</v>
      </c>
      <c r="N3987" s="201">
        <v>0</v>
      </c>
      <c r="O3987" s="202">
        <v>0</v>
      </c>
      <c r="P3987" s="202">
        <v>0</v>
      </c>
      <c r="Q3987" s="202">
        <v>0</v>
      </c>
      <c r="R3987" s="202">
        <v>0</v>
      </c>
      <c r="S3987" s="202">
        <v>0</v>
      </c>
      <c r="T3987" s="203"/>
      <c r="U3987" s="135">
        <v>0</v>
      </c>
      <c r="V3987" s="135">
        <v>0</v>
      </c>
      <c r="W3987" s="202">
        <v>0</v>
      </c>
      <c r="X3987" s="202">
        <v>0</v>
      </c>
      <c r="Y3987" s="203"/>
      <c r="Z3987" s="135">
        <v>0</v>
      </c>
      <c r="AA3987" s="204">
        <v>0</v>
      </c>
      <c r="AB3987" s="202">
        <v>0</v>
      </c>
      <c r="AC3987" s="202">
        <v>0</v>
      </c>
      <c r="AD3987" s="202">
        <v>0</v>
      </c>
      <c r="AE3987" s="202">
        <v>0</v>
      </c>
      <c r="AF3987" s="202">
        <v>0</v>
      </c>
      <c r="AG3987" s="203"/>
      <c r="AH3987" s="135">
        <v>0</v>
      </c>
      <c r="AI3987" s="135">
        <v>0</v>
      </c>
      <c r="AJ3987" s="202">
        <v>0</v>
      </c>
      <c r="AK3987" s="202">
        <v>0</v>
      </c>
      <c r="AL3987" s="203"/>
      <c r="AM3987" s="205">
        <v>0</v>
      </c>
      <c r="AN3987" s="119">
        <v>0</v>
      </c>
      <c r="AO3987" s="120">
        <v>0</v>
      </c>
      <c r="AP3987" s="39">
        <v>0</v>
      </c>
      <c r="AQ3987" s="141">
        <v>0</v>
      </c>
      <c r="AR3987" s="141">
        <v>0</v>
      </c>
      <c r="AS3987" s="143">
        <v>0</v>
      </c>
      <c r="AT3987" s="144">
        <v>0</v>
      </c>
      <c r="AU3987" s="141">
        <v>0</v>
      </c>
      <c r="AV3987" s="141">
        <v>0</v>
      </c>
      <c r="AW3987" s="143">
        <v>0</v>
      </c>
      <c r="AY3987" s="146"/>
      <c r="AZ3987" s="1609"/>
    </row>
    <row r="3988" spans="1:52" ht="12.75" customHeight="1" x14ac:dyDescent="0.25">
      <c r="A3988" s="356"/>
      <c r="B3988" s="225"/>
      <c r="C3988" s="122"/>
      <c r="D3988" s="357"/>
      <c r="F3988" s="125"/>
      <c r="G3988" s="126"/>
      <c r="H3988" s="35"/>
      <c r="I3988" s="36"/>
      <c r="J3988" s="37"/>
      <c r="K3988" s="244"/>
      <c r="L3988" s="241"/>
      <c r="M3988" s="242"/>
      <c r="N3988" s="201"/>
      <c r="O3988" s="202"/>
      <c r="P3988" s="202"/>
      <c r="Q3988" s="202"/>
      <c r="R3988" s="202"/>
      <c r="S3988" s="202"/>
      <c r="T3988" s="224"/>
      <c r="U3988" s="138"/>
      <c r="V3988" s="138"/>
      <c r="W3988" s="139"/>
      <c r="X3988" s="139"/>
      <c r="Y3988" s="224"/>
      <c r="Z3988" s="210"/>
      <c r="AA3988" s="204"/>
      <c r="AB3988" s="202"/>
      <c r="AC3988" s="202"/>
      <c r="AD3988" s="202"/>
      <c r="AE3988" s="202"/>
      <c r="AF3988" s="202"/>
      <c r="AG3988" s="224"/>
      <c r="AH3988" s="138"/>
      <c r="AI3988" s="138"/>
      <c r="AJ3988" s="139"/>
      <c r="AK3988" s="139"/>
      <c r="AL3988" s="224"/>
      <c r="AM3988" s="140"/>
      <c r="AN3988" s="211"/>
      <c r="AO3988" s="212"/>
      <c r="AP3988" s="39"/>
      <c r="AQ3988" s="141"/>
      <c r="AR3988" s="141"/>
      <c r="AS3988" s="143"/>
      <c r="AU3988" s="141"/>
      <c r="AV3988" s="141"/>
      <c r="AW3988" s="143"/>
      <c r="AY3988" s="146"/>
      <c r="AZ3988" s="1609"/>
    </row>
    <row r="3989" spans="1:52" ht="12.75" customHeight="1" x14ac:dyDescent="0.25">
      <c r="A3989" s="356"/>
      <c r="B3989" s="225"/>
      <c r="C3989" s="122"/>
      <c r="D3989" s="357"/>
      <c r="F3989" s="125"/>
      <c r="G3989" s="126"/>
      <c r="H3989" s="35"/>
      <c r="I3989" s="36"/>
      <c r="J3989" s="37"/>
      <c r="K3989" s="244"/>
      <c r="L3989" s="241"/>
      <c r="M3989" s="242"/>
      <c r="N3989" s="201"/>
      <c r="O3989" s="202"/>
      <c r="P3989" s="202"/>
      <c r="Q3989" s="202"/>
      <c r="R3989" s="202"/>
      <c r="S3989" s="202"/>
      <c r="T3989" s="224"/>
      <c r="U3989" s="138"/>
      <c r="V3989" s="138"/>
      <c r="W3989" s="139"/>
      <c r="X3989" s="139"/>
      <c r="Y3989" s="224"/>
      <c r="Z3989" s="210"/>
      <c r="AA3989" s="204"/>
      <c r="AB3989" s="202"/>
      <c r="AC3989" s="202"/>
      <c r="AD3989" s="202"/>
      <c r="AE3989" s="202"/>
      <c r="AF3989" s="202"/>
      <c r="AG3989" s="224"/>
      <c r="AH3989" s="138"/>
      <c r="AI3989" s="138"/>
      <c r="AJ3989" s="139"/>
      <c r="AK3989" s="139"/>
      <c r="AL3989" s="224"/>
      <c r="AM3989" s="140"/>
      <c r="AN3989" s="211"/>
      <c r="AO3989" s="212"/>
      <c r="AP3989" s="39"/>
      <c r="AQ3989" s="141"/>
      <c r="AR3989" s="141"/>
      <c r="AS3989" s="143"/>
      <c r="AU3989" s="141"/>
      <c r="AV3989" s="141"/>
      <c r="AW3989" s="143"/>
      <c r="AY3989" s="146"/>
      <c r="AZ3989" s="1609"/>
    </row>
    <row r="3990" spans="1:52" ht="12.75" customHeight="1" x14ac:dyDescent="0.25">
      <c r="A3990" s="356"/>
      <c r="B3990" s="225"/>
      <c r="C3990" s="122"/>
      <c r="D3990" s="357"/>
      <c r="F3990" s="125"/>
      <c r="G3990" s="126"/>
      <c r="H3990" s="35"/>
      <c r="I3990" s="36"/>
      <c r="J3990" s="37"/>
      <c r="K3990" s="505" t="s">
        <v>4475</v>
      </c>
      <c r="L3990" s="241"/>
      <c r="M3990" s="242"/>
      <c r="N3990" s="201"/>
      <c r="O3990" s="202"/>
      <c r="P3990" s="202"/>
      <c r="Q3990" s="202"/>
      <c r="R3990" s="202"/>
      <c r="S3990" s="202"/>
      <c r="T3990" s="224"/>
      <c r="U3990" s="138"/>
      <c r="V3990" s="138"/>
      <c r="W3990" s="139"/>
      <c r="X3990" s="139"/>
      <c r="Y3990" s="224"/>
      <c r="Z3990" s="210"/>
      <c r="AA3990" s="204"/>
      <c r="AB3990" s="202"/>
      <c r="AC3990" s="202"/>
      <c r="AD3990" s="202"/>
      <c r="AE3990" s="202"/>
      <c r="AF3990" s="202"/>
      <c r="AG3990" s="224"/>
      <c r="AH3990" s="138"/>
      <c r="AI3990" s="138"/>
      <c r="AJ3990" s="139"/>
      <c r="AK3990" s="139"/>
      <c r="AL3990" s="224"/>
      <c r="AM3990" s="140"/>
      <c r="AN3990" s="211"/>
      <c r="AO3990" s="212"/>
      <c r="AP3990" s="39"/>
      <c r="AQ3990" s="141"/>
      <c r="AR3990" s="141"/>
      <c r="AS3990" s="143"/>
      <c r="AU3990" s="141"/>
      <c r="AV3990" s="141"/>
      <c r="AW3990" s="143"/>
      <c r="AY3990" s="146"/>
      <c r="AZ3990" s="1609"/>
    </row>
    <row r="3991" spans="1:52" x14ac:dyDescent="0.25">
      <c r="A3991" s="356"/>
      <c r="B3991" s="225"/>
      <c r="C3991" s="122"/>
      <c r="D3991" s="357"/>
      <c r="F3991" s="125"/>
      <c r="G3991" s="126"/>
      <c r="H3991" s="35"/>
      <c r="I3991" s="36"/>
      <c r="J3991" s="37"/>
      <c r="K3991" s="505" t="s">
        <v>236</v>
      </c>
      <c r="L3991" s="241"/>
      <c r="M3991" s="242"/>
      <c r="N3991" s="201"/>
      <c r="O3991" s="202"/>
      <c r="P3991" s="202"/>
      <c r="Q3991" s="202"/>
      <c r="R3991" s="202"/>
      <c r="S3991" s="202"/>
      <c r="T3991" s="224"/>
      <c r="U3991" s="138"/>
      <c r="V3991" s="138"/>
      <c r="W3991" s="139"/>
      <c r="X3991" s="139"/>
      <c r="Y3991" s="224"/>
      <c r="Z3991" s="210"/>
      <c r="AA3991" s="204"/>
      <c r="AB3991" s="202"/>
      <c r="AC3991" s="202"/>
      <c r="AD3991" s="202"/>
      <c r="AE3991" s="202"/>
      <c r="AF3991" s="202"/>
      <c r="AG3991" s="224"/>
      <c r="AH3991" s="138"/>
      <c r="AI3991" s="138"/>
      <c r="AJ3991" s="139"/>
      <c r="AK3991" s="139"/>
      <c r="AL3991" s="224"/>
      <c r="AM3991" s="140"/>
      <c r="AN3991" s="211"/>
      <c r="AO3991" s="212"/>
      <c r="AP3991" s="39"/>
      <c r="AQ3991" s="141"/>
      <c r="AR3991" s="141"/>
      <c r="AS3991" s="143"/>
      <c r="AU3991" s="141"/>
      <c r="AV3991" s="141"/>
      <c r="AW3991" s="143"/>
      <c r="AY3991" s="146"/>
      <c r="AZ3991" s="1609"/>
    </row>
    <row r="3992" spans="1:52" ht="12.75" customHeight="1" x14ac:dyDescent="0.25">
      <c r="A3992" s="356"/>
      <c r="B3992" s="225"/>
      <c r="C3992" s="122"/>
      <c r="D3992" s="357"/>
      <c r="F3992" s="125"/>
      <c r="G3992" s="126"/>
      <c r="H3992" s="35"/>
      <c r="I3992" s="36"/>
      <c r="J3992" s="37"/>
      <c r="K3992" s="244"/>
      <c r="L3992" s="241"/>
      <c r="M3992" s="242"/>
      <c r="N3992" s="201"/>
      <c r="O3992" s="202"/>
      <c r="P3992" s="202"/>
      <c r="Q3992" s="202"/>
      <c r="R3992" s="202"/>
      <c r="S3992" s="202"/>
      <c r="T3992" s="224"/>
      <c r="U3992" s="138"/>
      <c r="V3992" s="138"/>
      <c r="W3992" s="139"/>
      <c r="X3992" s="139"/>
      <c r="Y3992" s="224"/>
      <c r="Z3992" s="210"/>
      <c r="AA3992" s="204"/>
      <c r="AB3992" s="202"/>
      <c r="AC3992" s="202"/>
      <c r="AD3992" s="202"/>
      <c r="AE3992" s="202"/>
      <c r="AF3992" s="202"/>
      <c r="AG3992" s="224"/>
      <c r="AH3992" s="138"/>
      <c r="AI3992" s="138"/>
      <c r="AJ3992" s="139"/>
      <c r="AK3992" s="139"/>
      <c r="AL3992" s="224"/>
      <c r="AM3992" s="140"/>
      <c r="AN3992" s="211"/>
      <c r="AO3992" s="212"/>
      <c r="AP3992" s="39"/>
      <c r="AQ3992" s="141"/>
      <c r="AR3992" s="141"/>
      <c r="AS3992" s="143"/>
      <c r="AU3992" s="141"/>
      <c r="AV3992" s="141"/>
      <c r="AW3992" s="143"/>
      <c r="AY3992" s="146"/>
      <c r="AZ3992" s="1609"/>
    </row>
    <row r="3993" spans="1:52" ht="35.1" customHeight="1" x14ac:dyDescent="0.25">
      <c r="A3993" s="15" t="s">
        <v>4270</v>
      </c>
      <c r="B3993" s="225">
        <v>12</v>
      </c>
      <c r="C3993" s="122" t="s">
        <v>4476</v>
      </c>
      <c r="D3993" s="123">
        <v>1000</v>
      </c>
      <c r="E3993" s="226"/>
      <c r="F3993" s="122">
        <v>12</v>
      </c>
      <c r="G3993" s="126">
        <v>1</v>
      </c>
      <c r="H3993" s="35" t="str">
        <f t="shared" si="3062"/>
        <v>001</v>
      </c>
      <c r="I3993" s="36" t="s">
        <v>96</v>
      </c>
      <c r="J3993" s="37" t="s">
        <v>4477</v>
      </c>
      <c r="K3993" s="244" t="s">
        <v>4478</v>
      </c>
      <c r="L3993" s="128">
        <v>0</v>
      </c>
      <c r="M3993" s="129">
        <v>0</v>
      </c>
      <c r="N3993" s="130"/>
      <c r="O3993" s="131"/>
      <c r="P3993" s="131"/>
      <c r="Q3993" s="131"/>
      <c r="R3993" s="131"/>
      <c r="S3993" s="131"/>
      <c r="T3993" s="132" t="str">
        <f>IF(SUM(N3993:S3993)=U3993,"OK",SUM(N3993:S3993)-U3993)</f>
        <v>OK</v>
      </c>
      <c r="U3993" s="138"/>
      <c r="V3993" s="138"/>
      <c r="W3993" s="139"/>
      <c r="X3993" s="139"/>
      <c r="Y3993" s="132" t="str">
        <f>IF(SUM(W3993:X3993)=Z3993,"OK",SUM(W3993:X3993)-Z3993)</f>
        <v>OK</v>
      </c>
      <c r="Z3993" s="210"/>
      <c r="AA3993" s="204"/>
      <c r="AB3993" s="202"/>
      <c r="AC3993" s="202"/>
      <c r="AD3993" s="202"/>
      <c r="AE3993" s="202"/>
      <c r="AF3993" s="202"/>
      <c r="AG3993" s="132" t="str">
        <f>IF(SUM(AA3993:AF3993)=AH3993,"OK",SUM(AA3993:AF3993)-AH3993)</f>
        <v>OK</v>
      </c>
      <c r="AH3993" s="138"/>
      <c r="AI3993" s="138"/>
      <c r="AJ3993" s="139"/>
      <c r="AK3993" s="139"/>
      <c r="AL3993" s="132" t="str">
        <f>IF(SUM(AJ3993:AK3993)=AM3993,"OK",SUM(AJ3993:AK3993)-AM3993)</f>
        <v>OK</v>
      </c>
      <c r="AM3993" s="140"/>
      <c r="AN3993" s="119">
        <f>L3993+U3993+V3993+Z3993</f>
        <v>0</v>
      </c>
      <c r="AO3993" s="120">
        <f>M3993+AH3993+AI3993+AM3993</f>
        <v>0</v>
      </c>
      <c r="AP3993" s="39">
        <f>L3993</f>
        <v>0</v>
      </c>
      <c r="AQ3993" s="141">
        <f>AN3993</f>
        <v>0</v>
      </c>
      <c r="AR3993" s="142">
        <f>AQ3993-AP3993</f>
        <v>0</v>
      </c>
      <c r="AS3993" s="143" t="e">
        <f>AR3993/AP3993</f>
        <v>#DIV/0!</v>
      </c>
      <c r="AT3993" s="144">
        <f>M3993</f>
        <v>0</v>
      </c>
      <c r="AU3993" s="141">
        <f>AO3993</f>
        <v>0</v>
      </c>
      <c r="AV3993" s="142">
        <f>AU3993-AT3993</f>
        <v>0</v>
      </c>
      <c r="AW3993" s="143" t="e">
        <f>AV3993/AT3993</f>
        <v>#DIV/0!</v>
      </c>
      <c r="AY3993" s="146" t="str">
        <f>RIGHT(LEFT(I3993,3),2)&amp;"."&amp;RIGHT(LEFT(I3993,5),2)</f>
        <v>12.11</v>
      </c>
      <c r="AZ3993" s="1609" t="b">
        <f>COUNTIF('[1]Codes SEC'!$B$2:$B$250,Ministres!AY3993)&gt;0</f>
        <v>1</v>
      </c>
    </row>
    <row r="3994" spans="1:52" ht="35.1" customHeight="1" x14ac:dyDescent="0.25">
      <c r="A3994" s="356" t="s">
        <v>4270</v>
      </c>
      <c r="B3994" s="225">
        <v>12</v>
      </c>
      <c r="C3994" s="122" t="s">
        <v>4476</v>
      </c>
      <c r="D3994" s="123">
        <v>1000</v>
      </c>
      <c r="F3994" s="125">
        <v>12</v>
      </c>
      <c r="G3994" s="126" t="s">
        <v>1210</v>
      </c>
      <c r="H3994" s="35" t="str">
        <f t="shared" si="3062"/>
        <v>001</v>
      </c>
      <c r="I3994" s="36" t="s">
        <v>96</v>
      </c>
      <c r="J3994" s="37" t="s">
        <v>4479</v>
      </c>
      <c r="K3994" s="244" t="s">
        <v>4480</v>
      </c>
      <c r="L3994" s="232">
        <v>146</v>
      </c>
      <c r="M3994" s="233">
        <v>146</v>
      </c>
      <c r="N3994" s="130"/>
      <c r="O3994" s="131"/>
      <c r="P3994" s="131"/>
      <c r="Q3994" s="131"/>
      <c r="R3994" s="131"/>
      <c r="S3994" s="131"/>
      <c r="T3994" s="132" t="str">
        <f t="shared" ref="T3994" si="3090">IF(SUM(N3994:S3994)=U3994,"OK",SUM(N3994:S3994)-U3994)</f>
        <v>OK</v>
      </c>
      <c r="U3994" s="138"/>
      <c r="V3994" s="138"/>
      <c r="W3994" s="139"/>
      <c r="X3994" s="139"/>
      <c r="Y3994" s="132" t="str">
        <f t="shared" ref="Y3994" si="3091">IF(SUM(W3994:X3994)=Z3994,"OK",SUM(W3994:X3994)-Z3994)</f>
        <v>OK</v>
      </c>
      <c r="Z3994" s="210"/>
      <c r="AA3994" s="204"/>
      <c r="AB3994" s="202"/>
      <c r="AC3994" s="202"/>
      <c r="AD3994" s="202"/>
      <c r="AE3994" s="202"/>
      <c r="AF3994" s="202"/>
      <c r="AG3994" s="132" t="str">
        <f t="shared" ref="AG3994" si="3092">IF(SUM(AA3994:AF3994)=AH3994,"OK",SUM(AA3994:AF3994)-AH3994)</f>
        <v>OK</v>
      </c>
      <c r="AH3994" s="138"/>
      <c r="AI3994" s="138"/>
      <c r="AJ3994" s="139"/>
      <c r="AK3994" s="139"/>
      <c r="AL3994" s="132" t="str">
        <f t="shared" ref="AL3994" si="3093">IF(SUM(AJ3994:AK3994)=AM3994,"OK",SUM(AJ3994:AK3994)-AM3994)</f>
        <v>OK</v>
      </c>
      <c r="AM3994" s="140"/>
      <c r="AN3994" s="119">
        <f t="shared" ref="AN3994" si="3094">L3994+U3994+V3994+Z3994</f>
        <v>146</v>
      </c>
      <c r="AO3994" s="120">
        <f t="shared" ref="AO3994" si="3095">M3994+AH3994+AI3994+AM3994</f>
        <v>146</v>
      </c>
      <c r="AP3994" s="39">
        <f>L3994</f>
        <v>146</v>
      </c>
      <c r="AQ3994" s="141">
        <f>AN3994</f>
        <v>146</v>
      </c>
      <c r="AR3994" s="142">
        <f>AQ3994-AP3994</f>
        <v>0</v>
      </c>
      <c r="AS3994" s="143">
        <f>AR3994/AP3994</f>
        <v>0</v>
      </c>
      <c r="AT3994" s="144">
        <f>M3994</f>
        <v>146</v>
      </c>
      <c r="AU3994" s="141">
        <f>AO3994</f>
        <v>146</v>
      </c>
      <c r="AV3994" s="142">
        <f>AU3994-AT3994</f>
        <v>0</v>
      </c>
      <c r="AW3994" s="143">
        <f>AV3994/AT3994</f>
        <v>0</v>
      </c>
      <c r="AY3994" s="146" t="str">
        <f>RIGHT(LEFT(I3994,3),2)&amp;"."&amp;RIGHT(LEFT(I3994,5),2)</f>
        <v>12.11</v>
      </c>
      <c r="AZ3994" s="1609" t="b">
        <f>COUNTIF('[1]Codes SEC'!$B$2:$B$250,Ministres!AY3994)&gt;0</f>
        <v>1</v>
      </c>
    </row>
    <row r="3995" spans="1:52" ht="12.75" customHeight="1" x14ac:dyDescent="0.25">
      <c r="A3995" s="916"/>
      <c r="B3995" s="1610"/>
      <c r="C3995" s="153"/>
      <c r="D3995" s="153"/>
      <c r="E3995" s="1610"/>
      <c r="F3995" s="153"/>
      <c r="G3995" s="154"/>
      <c r="H3995" s="155"/>
      <c r="I3995" s="156"/>
      <c r="J3995" s="157"/>
      <c r="K3995" s="158" t="s">
        <v>70</v>
      </c>
      <c r="L3995" s="236">
        <f t="shared" ref="L3995:S3995" si="3096">L3994+L3993</f>
        <v>146</v>
      </c>
      <c r="M3995" s="1611">
        <f t="shared" si="3096"/>
        <v>146</v>
      </c>
      <c r="N3995" s="1612">
        <f t="shared" si="3096"/>
        <v>0</v>
      </c>
      <c r="O3995" s="1613">
        <f t="shared" si="3096"/>
        <v>0</v>
      </c>
      <c r="P3995" s="1613">
        <f t="shared" si="3096"/>
        <v>0</v>
      </c>
      <c r="Q3995" s="1613">
        <f t="shared" si="3096"/>
        <v>0</v>
      </c>
      <c r="R3995" s="1613">
        <f t="shared" si="3096"/>
        <v>0</v>
      </c>
      <c r="S3995" s="1613">
        <f t="shared" si="3096"/>
        <v>0</v>
      </c>
      <c r="T3995" s="1614"/>
      <c r="U3995" s="1615">
        <f>U3994+U3993</f>
        <v>0</v>
      </c>
      <c r="V3995" s="1615">
        <f>V3994+V3993</f>
        <v>0</v>
      </c>
      <c r="W3995" s="1613">
        <f>W3994+W3993</f>
        <v>0</v>
      </c>
      <c r="X3995" s="1613">
        <f>X3994+X3993</f>
        <v>0</v>
      </c>
      <c r="Y3995" s="1614"/>
      <c r="Z3995" s="1615">
        <f t="shared" ref="Z3995:AF3995" si="3097">Z3994+Z3993</f>
        <v>0</v>
      </c>
      <c r="AA3995" s="165">
        <f t="shared" si="3097"/>
        <v>0</v>
      </c>
      <c r="AB3995" s="1613">
        <f t="shared" si="3097"/>
        <v>0</v>
      </c>
      <c r="AC3995" s="1613">
        <f t="shared" si="3097"/>
        <v>0</v>
      </c>
      <c r="AD3995" s="1613">
        <f t="shared" si="3097"/>
        <v>0</v>
      </c>
      <c r="AE3995" s="1613">
        <f t="shared" si="3097"/>
        <v>0</v>
      </c>
      <c r="AF3995" s="1613">
        <f t="shared" si="3097"/>
        <v>0</v>
      </c>
      <c r="AG3995" s="1614"/>
      <c r="AH3995" s="1615">
        <f>AH3994+AH3993</f>
        <v>0</v>
      </c>
      <c r="AI3995" s="1615">
        <f>AI3994+AI3993</f>
        <v>0</v>
      </c>
      <c r="AJ3995" s="1613">
        <f>AJ3994+AJ3993</f>
        <v>0</v>
      </c>
      <c r="AK3995" s="1613">
        <f>AK3994+AK3993</f>
        <v>0</v>
      </c>
      <c r="AL3995" s="1614"/>
      <c r="AM3995" s="1616">
        <f t="shared" ref="AM3995:AW3995" si="3098">AM3994+AM3993</f>
        <v>0</v>
      </c>
      <c r="AN3995" s="167">
        <f t="shared" si="3098"/>
        <v>146</v>
      </c>
      <c r="AO3995" s="1617">
        <f t="shared" si="3098"/>
        <v>146</v>
      </c>
      <c r="AP3995" s="169">
        <f t="shared" si="3098"/>
        <v>146</v>
      </c>
      <c r="AQ3995" s="1618">
        <f t="shared" si="3098"/>
        <v>146</v>
      </c>
      <c r="AR3995" s="1619">
        <f t="shared" si="3098"/>
        <v>0</v>
      </c>
      <c r="AS3995" s="1620" t="e">
        <f t="shared" si="3098"/>
        <v>#DIV/0!</v>
      </c>
      <c r="AT3995" s="1621">
        <f t="shared" si="3098"/>
        <v>146</v>
      </c>
      <c r="AU3995" s="1618">
        <f t="shared" si="3098"/>
        <v>146</v>
      </c>
      <c r="AV3995" s="1619">
        <f t="shared" si="3098"/>
        <v>0</v>
      </c>
      <c r="AW3995" s="1620" t="e">
        <f t="shared" si="3098"/>
        <v>#DIV/0!</v>
      </c>
      <c r="AY3995" s="146"/>
      <c r="AZ3995" s="1609"/>
    </row>
    <row r="3996" spans="1:52" ht="12.75" customHeight="1" x14ac:dyDescent="0.25">
      <c r="A3996" s="174"/>
      <c r="B3996" s="175"/>
      <c r="C3996" s="176"/>
      <c r="D3996" s="177"/>
      <c r="E3996" s="178"/>
      <c r="F3996" s="177"/>
      <c r="G3996" s="179"/>
      <c r="H3996" s="180"/>
      <c r="I3996" s="181"/>
      <c r="J3996" s="182"/>
      <c r="K3996" s="183" t="s">
        <v>4481</v>
      </c>
      <c r="L3996" s="184">
        <f t="shared" ref="L3996:AW3996" si="3099">L3995</f>
        <v>146</v>
      </c>
      <c r="M3996" s="185">
        <f t="shared" si="3099"/>
        <v>146</v>
      </c>
      <c r="N3996" s="186">
        <f t="shared" si="3099"/>
        <v>0</v>
      </c>
      <c r="O3996" s="187">
        <f t="shared" si="3099"/>
        <v>0</v>
      </c>
      <c r="P3996" s="187">
        <f t="shared" si="3099"/>
        <v>0</v>
      </c>
      <c r="Q3996" s="187">
        <f t="shared" si="3099"/>
        <v>0</v>
      </c>
      <c r="R3996" s="187">
        <f t="shared" si="3099"/>
        <v>0</v>
      </c>
      <c r="S3996" s="187">
        <f t="shared" si="3099"/>
        <v>0</v>
      </c>
      <c r="T3996" s="188"/>
      <c r="U3996" s="187">
        <f t="shared" si="3099"/>
        <v>0</v>
      </c>
      <c r="V3996" s="187">
        <f t="shared" si="3099"/>
        <v>0</v>
      </c>
      <c r="W3996" s="187">
        <f t="shared" si="3099"/>
        <v>0</v>
      </c>
      <c r="X3996" s="187">
        <f t="shared" si="3099"/>
        <v>0</v>
      </c>
      <c r="Y3996" s="188"/>
      <c r="Z3996" s="187">
        <f t="shared" si="3099"/>
        <v>0</v>
      </c>
      <c r="AA3996" s="189">
        <f t="shared" si="3099"/>
        <v>0</v>
      </c>
      <c r="AB3996" s="187">
        <f t="shared" si="3099"/>
        <v>0</v>
      </c>
      <c r="AC3996" s="187">
        <f t="shared" si="3099"/>
        <v>0</v>
      </c>
      <c r="AD3996" s="187">
        <f t="shared" si="3099"/>
        <v>0</v>
      </c>
      <c r="AE3996" s="187">
        <f t="shared" si="3099"/>
        <v>0</v>
      </c>
      <c r="AF3996" s="187">
        <f t="shared" si="3099"/>
        <v>0</v>
      </c>
      <c r="AG3996" s="188"/>
      <c r="AH3996" s="187">
        <f t="shared" si="3099"/>
        <v>0</v>
      </c>
      <c r="AI3996" s="187">
        <f t="shared" si="3099"/>
        <v>0</v>
      </c>
      <c r="AJ3996" s="187">
        <f t="shared" si="3099"/>
        <v>0</v>
      </c>
      <c r="AK3996" s="187">
        <f t="shared" si="3099"/>
        <v>0</v>
      </c>
      <c r="AL3996" s="188"/>
      <c r="AM3996" s="190">
        <f t="shared" si="3099"/>
        <v>0</v>
      </c>
      <c r="AN3996" s="191">
        <f>AN3995</f>
        <v>146</v>
      </c>
      <c r="AO3996" s="190">
        <f t="shared" si="3099"/>
        <v>146</v>
      </c>
      <c r="AP3996" s="184">
        <f t="shared" si="3099"/>
        <v>146</v>
      </c>
      <c r="AQ3996" s="192">
        <f t="shared" si="3099"/>
        <v>146</v>
      </c>
      <c r="AR3996" s="193">
        <f t="shared" si="3099"/>
        <v>0</v>
      </c>
      <c r="AS3996" s="194" t="e">
        <f t="shared" si="3099"/>
        <v>#DIV/0!</v>
      </c>
      <c r="AT3996" s="195">
        <f t="shared" si="3099"/>
        <v>146</v>
      </c>
      <c r="AU3996" s="192">
        <f t="shared" si="3099"/>
        <v>146</v>
      </c>
      <c r="AV3996" s="193">
        <f t="shared" si="3099"/>
        <v>0</v>
      </c>
      <c r="AW3996" s="194" t="e">
        <f t="shared" si="3099"/>
        <v>#DIV/0!</v>
      </c>
      <c r="AY3996" s="146"/>
      <c r="AZ3996" s="1609"/>
    </row>
    <row r="3997" spans="1:52" ht="12.75" customHeight="1" x14ac:dyDescent="0.25">
      <c r="A3997" s="15"/>
      <c r="C3997" s="122"/>
      <c r="D3997" s="123"/>
      <c r="F3997" s="125"/>
      <c r="G3997" s="34"/>
      <c r="H3997" s="35"/>
      <c r="I3997" s="36"/>
      <c r="J3997" s="37"/>
      <c r="K3997" s="198" t="s">
        <v>72</v>
      </c>
      <c r="L3997" s="199">
        <v>0</v>
      </c>
      <c r="M3997" s="200">
        <v>0</v>
      </c>
      <c r="N3997" s="201">
        <v>0</v>
      </c>
      <c r="O3997" s="202">
        <v>0</v>
      </c>
      <c r="P3997" s="202">
        <v>0</v>
      </c>
      <c r="Q3997" s="202">
        <v>0</v>
      </c>
      <c r="R3997" s="202">
        <v>0</v>
      </c>
      <c r="S3997" s="202">
        <v>0</v>
      </c>
      <c r="T3997" s="203"/>
      <c r="U3997" s="135">
        <v>0</v>
      </c>
      <c r="V3997" s="135">
        <v>0</v>
      </c>
      <c r="W3997" s="202">
        <v>0</v>
      </c>
      <c r="X3997" s="202">
        <v>0</v>
      </c>
      <c r="Y3997" s="203"/>
      <c r="Z3997" s="135">
        <v>0</v>
      </c>
      <c r="AA3997" s="204">
        <v>0</v>
      </c>
      <c r="AB3997" s="202">
        <v>0</v>
      </c>
      <c r="AC3997" s="202">
        <v>0</v>
      </c>
      <c r="AD3997" s="202">
        <v>0</v>
      </c>
      <c r="AE3997" s="202">
        <v>0</v>
      </c>
      <c r="AF3997" s="202">
        <v>0</v>
      </c>
      <c r="AG3997" s="203"/>
      <c r="AH3997" s="135">
        <v>0</v>
      </c>
      <c r="AI3997" s="135">
        <v>0</v>
      </c>
      <c r="AJ3997" s="202">
        <v>0</v>
      </c>
      <c r="AK3997" s="202">
        <v>0</v>
      </c>
      <c r="AL3997" s="203"/>
      <c r="AM3997" s="205">
        <v>0</v>
      </c>
      <c r="AN3997" s="119">
        <v>0</v>
      </c>
      <c r="AO3997" s="120">
        <v>0</v>
      </c>
      <c r="AP3997" s="39">
        <v>0</v>
      </c>
      <c r="AQ3997" s="141">
        <v>0</v>
      </c>
      <c r="AR3997" s="141">
        <v>0</v>
      </c>
      <c r="AS3997" s="143">
        <v>0</v>
      </c>
      <c r="AT3997" s="144">
        <v>0</v>
      </c>
      <c r="AU3997" s="141">
        <v>0</v>
      </c>
      <c r="AV3997" s="141">
        <v>0</v>
      </c>
      <c r="AW3997" s="143">
        <v>0</v>
      </c>
      <c r="AY3997" s="146"/>
      <c r="AZ3997" s="1609"/>
    </row>
    <row r="3998" spans="1:52" ht="12.75" customHeight="1" x14ac:dyDescent="0.25">
      <c r="A3998" s="356"/>
      <c r="B3998" s="225"/>
      <c r="C3998" s="122"/>
      <c r="D3998" s="357"/>
      <c r="E3998" s="226"/>
      <c r="F3998" s="122"/>
      <c r="G3998" s="126"/>
      <c r="H3998" s="35"/>
      <c r="I3998" s="36"/>
      <c r="J3998" s="37"/>
      <c r="K3998" s="198" t="s">
        <v>73</v>
      </c>
      <c r="L3998" s="241">
        <v>0</v>
      </c>
      <c r="M3998" s="242">
        <v>0</v>
      </c>
      <c r="N3998" s="201">
        <v>0</v>
      </c>
      <c r="O3998" s="202">
        <v>0</v>
      </c>
      <c r="P3998" s="202">
        <v>0</v>
      </c>
      <c r="Q3998" s="202">
        <v>0</v>
      </c>
      <c r="R3998" s="202">
        <v>0</v>
      </c>
      <c r="S3998" s="202">
        <v>0</v>
      </c>
      <c r="T3998" s="203"/>
      <c r="U3998" s="135">
        <v>0</v>
      </c>
      <c r="V3998" s="135">
        <v>0</v>
      </c>
      <c r="W3998" s="202">
        <v>0</v>
      </c>
      <c r="X3998" s="202">
        <v>0</v>
      </c>
      <c r="Y3998" s="203"/>
      <c r="Z3998" s="135">
        <v>0</v>
      </c>
      <c r="AA3998" s="204">
        <v>0</v>
      </c>
      <c r="AB3998" s="202">
        <v>0</v>
      </c>
      <c r="AC3998" s="202">
        <v>0</v>
      </c>
      <c r="AD3998" s="202">
        <v>0</v>
      </c>
      <c r="AE3998" s="202">
        <v>0</v>
      </c>
      <c r="AF3998" s="202">
        <v>0</v>
      </c>
      <c r="AG3998" s="203"/>
      <c r="AH3998" s="135">
        <v>0</v>
      </c>
      <c r="AI3998" s="135">
        <v>0</v>
      </c>
      <c r="AJ3998" s="202">
        <v>0</v>
      </c>
      <c r="AK3998" s="202">
        <v>0</v>
      </c>
      <c r="AL3998" s="203"/>
      <c r="AM3998" s="205">
        <v>0</v>
      </c>
      <c r="AN3998" s="119">
        <v>0</v>
      </c>
      <c r="AO3998" s="120">
        <v>0</v>
      </c>
      <c r="AP3998" s="39">
        <v>0</v>
      </c>
      <c r="AQ3998" s="141">
        <v>0</v>
      </c>
      <c r="AR3998" s="141">
        <v>0</v>
      </c>
      <c r="AS3998" s="143">
        <v>0</v>
      </c>
      <c r="AT3998" s="144">
        <v>0</v>
      </c>
      <c r="AU3998" s="141">
        <v>0</v>
      </c>
      <c r="AV3998" s="141">
        <v>0</v>
      </c>
      <c r="AW3998" s="143">
        <v>0</v>
      </c>
      <c r="AY3998" s="146"/>
      <c r="AZ3998" s="1609"/>
    </row>
    <row r="3999" spans="1:52" ht="12.75" customHeight="1" x14ac:dyDescent="0.25">
      <c r="A3999" s="356"/>
      <c r="B3999" s="225"/>
      <c r="C3999" s="122"/>
      <c r="D3999" s="357"/>
      <c r="E3999" s="226"/>
      <c r="F3999" s="122"/>
      <c r="G3999" s="126"/>
      <c r="H3999" s="35"/>
      <c r="I3999" s="36"/>
      <c r="J3999" s="37"/>
      <c r="K3999" s="198" t="s">
        <v>74</v>
      </c>
      <c r="L3999" s="241">
        <v>0</v>
      </c>
      <c r="M3999" s="242">
        <v>0</v>
      </c>
      <c r="N3999" s="201">
        <v>0</v>
      </c>
      <c r="O3999" s="202">
        <v>0</v>
      </c>
      <c r="P3999" s="202">
        <v>0</v>
      </c>
      <c r="Q3999" s="202">
        <v>0</v>
      </c>
      <c r="R3999" s="202">
        <v>0</v>
      </c>
      <c r="S3999" s="202">
        <v>0</v>
      </c>
      <c r="T3999" s="203"/>
      <c r="U3999" s="135">
        <v>0</v>
      </c>
      <c r="V3999" s="135">
        <v>0</v>
      </c>
      <c r="W3999" s="202">
        <v>0</v>
      </c>
      <c r="X3999" s="202">
        <v>0</v>
      </c>
      <c r="Y3999" s="203"/>
      <c r="Z3999" s="135">
        <v>0</v>
      </c>
      <c r="AA3999" s="204">
        <v>0</v>
      </c>
      <c r="AB3999" s="202">
        <v>0</v>
      </c>
      <c r="AC3999" s="202">
        <v>0</v>
      </c>
      <c r="AD3999" s="202">
        <v>0</v>
      </c>
      <c r="AE3999" s="202">
        <v>0</v>
      </c>
      <c r="AF3999" s="202">
        <v>0</v>
      </c>
      <c r="AG3999" s="203"/>
      <c r="AH3999" s="135">
        <v>0</v>
      </c>
      <c r="AI3999" s="135">
        <v>0</v>
      </c>
      <c r="AJ3999" s="202">
        <v>0</v>
      </c>
      <c r="AK3999" s="202">
        <v>0</v>
      </c>
      <c r="AL3999" s="203"/>
      <c r="AM3999" s="205">
        <v>0</v>
      </c>
      <c r="AN3999" s="119">
        <v>0</v>
      </c>
      <c r="AO3999" s="120">
        <v>0</v>
      </c>
      <c r="AP3999" s="39">
        <v>0</v>
      </c>
      <c r="AQ3999" s="141">
        <v>0</v>
      </c>
      <c r="AR3999" s="141">
        <v>0</v>
      </c>
      <c r="AS3999" s="143">
        <v>0</v>
      </c>
      <c r="AT3999" s="144">
        <v>0</v>
      </c>
      <c r="AU3999" s="141">
        <v>0</v>
      </c>
      <c r="AV3999" s="141">
        <v>0</v>
      </c>
      <c r="AW3999" s="143">
        <v>0</v>
      </c>
      <c r="AY3999" s="146"/>
      <c r="AZ3999" s="1609"/>
    </row>
    <row r="4000" spans="1:52" ht="12.75" customHeight="1" x14ac:dyDescent="0.25">
      <c r="A4000" s="356"/>
      <c r="B4000" s="225"/>
      <c r="C4000" s="122"/>
      <c r="D4000" s="357"/>
      <c r="E4000" s="226"/>
      <c r="F4000" s="122"/>
      <c r="G4000" s="126"/>
      <c r="H4000" s="35"/>
      <c r="I4000" s="36"/>
      <c r="J4000" s="37"/>
      <c r="K4000" s="198" t="s">
        <v>75</v>
      </c>
      <c r="L4000" s="241">
        <v>0</v>
      </c>
      <c r="M4000" s="242">
        <v>0</v>
      </c>
      <c r="N4000" s="201">
        <v>0</v>
      </c>
      <c r="O4000" s="202">
        <v>0</v>
      </c>
      <c r="P4000" s="202">
        <v>0</v>
      </c>
      <c r="Q4000" s="202">
        <v>0</v>
      </c>
      <c r="R4000" s="202">
        <v>0</v>
      </c>
      <c r="S4000" s="202">
        <v>0</v>
      </c>
      <c r="T4000" s="203"/>
      <c r="U4000" s="135">
        <v>0</v>
      </c>
      <c r="V4000" s="135">
        <v>0</v>
      </c>
      <c r="W4000" s="202">
        <v>0</v>
      </c>
      <c r="X4000" s="202">
        <v>0</v>
      </c>
      <c r="Y4000" s="203"/>
      <c r="Z4000" s="135">
        <v>0</v>
      </c>
      <c r="AA4000" s="204">
        <v>0</v>
      </c>
      <c r="AB4000" s="202">
        <v>0</v>
      </c>
      <c r="AC4000" s="202">
        <v>0</v>
      </c>
      <c r="AD4000" s="202">
        <v>0</v>
      </c>
      <c r="AE4000" s="202">
        <v>0</v>
      </c>
      <c r="AF4000" s="202">
        <v>0</v>
      </c>
      <c r="AG4000" s="203"/>
      <c r="AH4000" s="135">
        <v>0</v>
      </c>
      <c r="AI4000" s="135">
        <v>0</v>
      </c>
      <c r="AJ4000" s="202">
        <v>0</v>
      </c>
      <c r="AK4000" s="202">
        <v>0</v>
      </c>
      <c r="AL4000" s="203"/>
      <c r="AM4000" s="205">
        <v>0</v>
      </c>
      <c r="AN4000" s="119">
        <v>0</v>
      </c>
      <c r="AO4000" s="120">
        <v>0</v>
      </c>
      <c r="AP4000" s="39">
        <v>0</v>
      </c>
      <c r="AQ4000" s="141">
        <v>0</v>
      </c>
      <c r="AR4000" s="141">
        <v>0</v>
      </c>
      <c r="AS4000" s="143">
        <v>0</v>
      </c>
      <c r="AT4000" s="144">
        <v>0</v>
      </c>
      <c r="AU4000" s="141">
        <v>0</v>
      </c>
      <c r="AV4000" s="141">
        <v>0</v>
      </c>
      <c r="AW4000" s="143">
        <v>0</v>
      </c>
      <c r="AY4000" s="146"/>
      <c r="AZ4000" s="1609"/>
    </row>
    <row r="4001" spans="1:64" ht="12.75" customHeight="1" x14ac:dyDescent="0.25">
      <c r="A4001" s="356"/>
      <c r="B4001" s="225"/>
      <c r="C4001" s="122"/>
      <c r="D4001" s="357"/>
      <c r="E4001" s="226"/>
      <c r="F4001" s="122"/>
      <c r="G4001" s="126"/>
      <c r="H4001" s="35"/>
      <c r="I4001" s="36"/>
      <c r="J4001" s="37"/>
      <c r="K4001" s="206" t="s">
        <v>76</v>
      </c>
      <c r="L4001" s="241">
        <v>0</v>
      </c>
      <c r="M4001" s="242">
        <v>0</v>
      </c>
      <c r="N4001" s="201">
        <v>0</v>
      </c>
      <c r="O4001" s="202">
        <v>0</v>
      </c>
      <c r="P4001" s="202">
        <v>0</v>
      </c>
      <c r="Q4001" s="202">
        <v>0</v>
      </c>
      <c r="R4001" s="202">
        <v>0</v>
      </c>
      <c r="S4001" s="202">
        <v>0</v>
      </c>
      <c r="T4001" s="203"/>
      <c r="U4001" s="135">
        <v>0</v>
      </c>
      <c r="V4001" s="135">
        <v>0</v>
      </c>
      <c r="W4001" s="202">
        <v>0</v>
      </c>
      <c r="X4001" s="202">
        <v>0</v>
      </c>
      <c r="Y4001" s="203"/>
      <c r="Z4001" s="135">
        <v>0</v>
      </c>
      <c r="AA4001" s="204">
        <v>0</v>
      </c>
      <c r="AB4001" s="202">
        <v>0</v>
      </c>
      <c r="AC4001" s="202">
        <v>0</v>
      </c>
      <c r="AD4001" s="202">
        <v>0</v>
      </c>
      <c r="AE4001" s="202">
        <v>0</v>
      </c>
      <c r="AF4001" s="202">
        <v>0</v>
      </c>
      <c r="AG4001" s="203"/>
      <c r="AH4001" s="135">
        <v>0</v>
      </c>
      <c r="AI4001" s="135">
        <v>0</v>
      </c>
      <c r="AJ4001" s="202">
        <v>0</v>
      </c>
      <c r="AK4001" s="202">
        <v>0</v>
      </c>
      <c r="AL4001" s="203"/>
      <c r="AM4001" s="205">
        <v>0</v>
      </c>
      <c r="AN4001" s="119">
        <v>0</v>
      </c>
      <c r="AO4001" s="120">
        <v>0</v>
      </c>
      <c r="AP4001" s="39">
        <v>0</v>
      </c>
      <c r="AQ4001" s="141">
        <v>0</v>
      </c>
      <c r="AR4001" s="141">
        <v>0</v>
      </c>
      <c r="AS4001" s="143">
        <v>0</v>
      </c>
      <c r="AT4001" s="144">
        <v>0</v>
      </c>
      <c r="AU4001" s="141">
        <v>0</v>
      </c>
      <c r="AV4001" s="141">
        <v>0</v>
      </c>
      <c r="AW4001" s="143">
        <v>0</v>
      </c>
      <c r="AY4001" s="146"/>
      <c r="AZ4001" s="1609"/>
    </row>
    <row r="4002" spans="1:64" ht="12.75" customHeight="1" x14ac:dyDescent="0.25">
      <c r="A4002" s="356"/>
      <c r="B4002" s="225"/>
      <c r="C4002" s="122"/>
      <c r="D4002" s="357"/>
      <c r="F4002" s="125"/>
      <c r="G4002" s="126"/>
      <c r="H4002" s="35"/>
      <c r="I4002" s="36"/>
      <c r="J4002" s="37"/>
      <c r="K4002" s="244"/>
      <c r="L4002" s="241"/>
      <c r="M4002" s="242"/>
      <c r="N4002" s="201"/>
      <c r="O4002" s="202"/>
      <c r="P4002" s="202"/>
      <c r="Q4002" s="202"/>
      <c r="R4002" s="202"/>
      <c r="S4002" s="202"/>
      <c r="T4002" s="224"/>
      <c r="U4002" s="138"/>
      <c r="V4002" s="138"/>
      <c r="W4002" s="139"/>
      <c r="X4002" s="139"/>
      <c r="Y4002" s="224"/>
      <c r="Z4002" s="210"/>
      <c r="AA4002" s="204"/>
      <c r="AB4002" s="202"/>
      <c r="AC4002" s="202"/>
      <c r="AD4002" s="202"/>
      <c r="AE4002" s="202"/>
      <c r="AF4002" s="202"/>
      <c r="AG4002" s="224"/>
      <c r="AH4002" s="138"/>
      <c r="AI4002" s="138"/>
      <c r="AJ4002" s="139"/>
      <c r="AK4002" s="139"/>
      <c r="AL4002" s="224"/>
      <c r="AM4002" s="140"/>
      <c r="AN4002" s="211"/>
      <c r="AO4002" s="212"/>
      <c r="AP4002" s="39"/>
      <c r="AQ4002" s="141"/>
      <c r="AR4002" s="141"/>
      <c r="AS4002" s="143"/>
      <c r="AU4002" s="141"/>
      <c r="AV4002" s="141"/>
      <c r="AW4002" s="143"/>
      <c r="AY4002" s="146"/>
      <c r="AZ4002" s="1609"/>
    </row>
    <row r="4003" spans="1:64" ht="12.75" customHeight="1" x14ac:dyDescent="0.25">
      <c r="A4003" s="356"/>
      <c r="B4003" s="225"/>
      <c r="C4003" s="122"/>
      <c r="D4003" s="357"/>
      <c r="F4003" s="125"/>
      <c r="G4003" s="126"/>
      <c r="H4003" s="35"/>
      <c r="I4003" s="36"/>
      <c r="J4003" s="37"/>
      <c r="K4003" s="244"/>
      <c r="L4003" s="241"/>
      <c r="M4003" s="242"/>
      <c r="N4003" s="201"/>
      <c r="O4003" s="202"/>
      <c r="P4003" s="202"/>
      <c r="Q4003" s="202"/>
      <c r="R4003" s="202"/>
      <c r="S4003" s="202"/>
      <c r="T4003" s="224"/>
      <c r="U4003" s="138"/>
      <c r="V4003" s="138"/>
      <c r="W4003" s="139"/>
      <c r="X4003" s="139"/>
      <c r="Y4003" s="224"/>
      <c r="Z4003" s="210"/>
      <c r="AA4003" s="204"/>
      <c r="AB4003" s="202"/>
      <c r="AC4003" s="202"/>
      <c r="AD4003" s="202"/>
      <c r="AE4003" s="202"/>
      <c r="AF4003" s="202"/>
      <c r="AG4003" s="224"/>
      <c r="AH4003" s="138"/>
      <c r="AI4003" s="138"/>
      <c r="AJ4003" s="139"/>
      <c r="AK4003" s="139"/>
      <c r="AL4003" s="224"/>
      <c r="AM4003" s="140"/>
      <c r="AN4003" s="211"/>
      <c r="AO4003" s="212"/>
      <c r="AP4003" s="39"/>
      <c r="AQ4003" s="141"/>
      <c r="AR4003" s="141"/>
      <c r="AS4003" s="143"/>
      <c r="AU4003" s="141"/>
      <c r="AV4003" s="141"/>
      <c r="AW4003" s="143"/>
      <c r="AY4003" s="146"/>
      <c r="AZ4003" s="1609"/>
    </row>
    <row r="4004" spans="1:64" ht="12.75" customHeight="1" x14ac:dyDescent="0.25">
      <c r="A4004" s="15"/>
      <c r="C4004" s="367"/>
      <c r="D4004" s="123"/>
      <c r="F4004" s="125"/>
      <c r="G4004" s="126"/>
      <c r="H4004" s="35"/>
      <c r="I4004" s="36"/>
      <c r="J4004" s="37"/>
      <c r="K4004" s="381" t="s">
        <v>4482</v>
      </c>
      <c r="L4004" s="199"/>
      <c r="M4004" s="200"/>
      <c r="N4004" s="201"/>
      <c r="O4004" s="202"/>
      <c r="P4004" s="202"/>
      <c r="Q4004" s="202"/>
      <c r="R4004" s="202"/>
      <c r="S4004" s="202"/>
      <c r="T4004" s="224"/>
      <c r="U4004" s="138"/>
      <c r="V4004" s="138"/>
      <c r="W4004" s="139"/>
      <c r="X4004" s="139"/>
      <c r="Y4004" s="224"/>
      <c r="Z4004" s="210"/>
      <c r="AA4004" s="204"/>
      <c r="AB4004" s="202"/>
      <c r="AC4004" s="202"/>
      <c r="AD4004" s="202"/>
      <c r="AE4004" s="202"/>
      <c r="AF4004" s="202"/>
      <c r="AG4004" s="224"/>
      <c r="AH4004" s="138"/>
      <c r="AI4004" s="138"/>
      <c r="AJ4004" s="139"/>
      <c r="AK4004" s="139"/>
      <c r="AL4004" s="224"/>
      <c r="AM4004" s="140"/>
      <c r="AN4004" s="211"/>
      <c r="AO4004" s="212"/>
      <c r="AP4004" s="39"/>
      <c r="AQ4004" s="141"/>
      <c r="AR4004" s="141"/>
      <c r="AS4004" s="143"/>
      <c r="AU4004" s="141"/>
      <c r="AV4004" s="141"/>
      <c r="AW4004" s="143"/>
      <c r="AY4004" s="146"/>
      <c r="AZ4004" s="1609"/>
    </row>
    <row r="4005" spans="1:64" x14ac:dyDescent="0.25">
      <c r="A4005" s="15"/>
      <c r="C4005" s="367"/>
      <c r="D4005" s="123"/>
      <c r="F4005" s="125"/>
      <c r="G4005" s="126"/>
      <c r="H4005" s="35"/>
      <c r="I4005" s="36"/>
      <c r="J4005" s="37"/>
      <c r="K4005" s="116" t="s">
        <v>4483</v>
      </c>
      <c r="L4005" s="199"/>
      <c r="M4005" s="200"/>
      <c r="N4005" s="201"/>
      <c r="O4005" s="202"/>
      <c r="P4005" s="202"/>
      <c r="Q4005" s="202"/>
      <c r="R4005" s="202"/>
      <c r="S4005" s="202"/>
      <c r="T4005" s="224"/>
      <c r="U4005" s="138"/>
      <c r="V4005" s="138"/>
      <c r="W4005" s="139"/>
      <c r="X4005" s="139"/>
      <c r="Y4005" s="224"/>
      <c r="Z4005" s="210"/>
      <c r="AA4005" s="204"/>
      <c r="AB4005" s="202"/>
      <c r="AC4005" s="202"/>
      <c r="AD4005" s="202"/>
      <c r="AE4005" s="202"/>
      <c r="AF4005" s="202"/>
      <c r="AG4005" s="224"/>
      <c r="AH4005" s="138"/>
      <c r="AI4005" s="138"/>
      <c r="AJ4005" s="139"/>
      <c r="AK4005" s="139"/>
      <c r="AL4005" s="224"/>
      <c r="AM4005" s="140"/>
      <c r="AN4005" s="211"/>
      <c r="AO4005" s="212"/>
      <c r="AP4005" s="39"/>
      <c r="AQ4005" s="141"/>
      <c r="AR4005" s="141"/>
      <c r="AS4005" s="143"/>
      <c r="AU4005" s="141"/>
      <c r="AV4005" s="141"/>
      <c r="AW4005" s="143"/>
      <c r="AY4005" s="146"/>
      <c r="AZ4005" s="1609"/>
    </row>
    <row r="4006" spans="1:64" ht="12.75" customHeight="1" x14ac:dyDescent="0.25">
      <c r="A4006" s="15"/>
      <c r="C4006" s="122"/>
      <c r="D4006" s="123"/>
      <c r="F4006" s="125"/>
      <c r="G4006" s="126"/>
      <c r="H4006" s="35"/>
      <c r="I4006" s="36"/>
      <c r="J4006" s="37"/>
      <c r="K4006" s="206"/>
      <c r="L4006" s="199"/>
      <c r="M4006" s="200"/>
      <c r="N4006" s="201"/>
      <c r="O4006" s="202"/>
      <c r="P4006" s="202"/>
      <c r="Q4006" s="202"/>
      <c r="R4006" s="202"/>
      <c r="S4006" s="202"/>
      <c r="T4006" s="224"/>
      <c r="U4006" s="133"/>
      <c r="V4006" s="133"/>
      <c r="W4006" s="134"/>
      <c r="X4006" s="134"/>
      <c r="Y4006" s="224"/>
      <c r="Z4006" s="135"/>
      <c r="AA4006" s="204"/>
      <c r="AB4006" s="202"/>
      <c r="AC4006" s="202"/>
      <c r="AD4006" s="202"/>
      <c r="AE4006" s="202"/>
      <c r="AF4006" s="202"/>
      <c r="AG4006" s="224"/>
      <c r="AH4006" s="133"/>
      <c r="AI4006" s="133"/>
      <c r="AJ4006" s="134"/>
      <c r="AK4006" s="134"/>
      <c r="AL4006" s="224"/>
      <c r="AM4006" s="205"/>
      <c r="AN4006" s="119"/>
      <c r="AO4006" s="120"/>
      <c r="AP4006" s="39"/>
      <c r="AQ4006" s="141"/>
      <c r="AR4006" s="141"/>
      <c r="AS4006" s="143"/>
      <c r="AU4006" s="141"/>
      <c r="AV4006" s="141"/>
      <c r="AW4006" s="143"/>
      <c r="AY4006" s="146"/>
      <c r="AZ4006" s="1609"/>
    </row>
    <row r="4007" spans="1:64" ht="35.1" customHeight="1" x14ac:dyDescent="0.25">
      <c r="A4007" s="15" t="s">
        <v>4270</v>
      </c>
      <c r="B4007" s="225">
        <v>12</v>
      </c>
      <c r="C4007" s="122" t="s">
        <v>4476</v>
      </c>
      <c r="D4007" s="123">
        <v>1000</v>
      </c>
      <c r="E4007" s="226"/>
      <c r="F4007" s="122">
        <v>12</v>
      </c>
      <c r="G4007" s="126">
        <v>1</v>
      </c>
      <c r="H4007" s="35" t="str">
        <f t="shared" ref="H4007:H4070" si="3100">LEFT(J4007,3)</f>
        <v>027</v>
      </c>
      <c r="I4007" s="36" t="s">
        <v>96</v>
      </c>
      <c r="J4007" s="37" t="s">
        <v>4484</v>
      </c>
      <c r="K4007" s="244" t="s">
        <v>4485</v>
      </c>
      <c r="L4007" s="128">
        <v>0</v>
      </c>
      <c r="M4007" s="129">
        <v>0</v>
      </c>
      <c r="N4007" s="130"/>
      <c r="O4007" s="131"/>
      <c r="P4007" s="131"/>
      <c r="Q4007" s="131"/>
      <c r="R4007" s="131"/>
      <c r="S4007" s="131"/>
      <c r="T4007" s="132" t="str">
        <f t="shared" ref="T4007:T4008" si="3101">IF(SUM(N4007:S4007)=U4007,"OK",SUM(N4007:S4007)-U4007)</f>
        <v>OK</v>
      </c>
      <c r="U4007" s="138"/>
      <c r="V4007" s="138"/>
      <c r="W4007" s="139"/>
      <c r="X4007" s="139"/>
      <c r="Y4007" s="132" t="str">
        <f t="shared" ref="Y4007:Y4008" si="3102">IF(SUM(W4007:X4007)=Z4007,"OK",SUM(W4007:X4007)-Z4007)</f>
        <v>OK</v>
      </c>
      <c r="Z4007" s="210"/>
      <c r="AA4007" s="204"/>
      <c r="AB4007" s="202"/>
      <c r="AC4007" s="202"/>
      <c r="AD4007" s="202"/>
      <c r="AE4007" s="202"/>
      <c r="AF4007" s="202"/>
      <c r="AG4007" s="132" t="str">
        <f t="shared" ref="AG4007:AG4008" si="3103">IF(SUM(AA4007:AF4007)=AH4007,"OK",SUM(AA4007:AF4007)-AH4007)</f>
        <v>OK</v>
      </c>
      <c r="AH4007" s="138"/>
      <c r="AI4007" s="138"/>
      <c r="AJ4007" s="139"/>
      <c r="AK4007" s="139"/>
      <c r="AL4007" s="132" t="str">
        <f t="shared" ref="AL4007:AL4008" si="3104">IF(SUM(AJ4007:AK4007)=AM4007,"OK",SUM(AJ4007:AK4007)-AM4007)</f>
        <v>OK</v>
      </c>
      <c r="AM4007" s="140"/>
      <c r="AN4007" s="119">
        <f t="shared" ref="AN4007:AN4008" si="3105">L4007+U4007+V4007+Z4007</f>
        <v>0</v>
      </c>
      <c r="AO4007" s="120">
        <f t="shared" ref="AO4007:AO4008" si="3106">M4007+AH4007+AI4007+AM4007</f>
        <v>0</v>
      </c>
      <c r="AP4007" s="39">
        <f>L4007</f>
        <v>0</v>
      </c>
      <c r="AQ4007" s="141">
        <f>AN4007</f>
        <v>0</v>
      </c>
      <c r="AR4007" s="142">
        <f>AQ4007-AP4007</f>
        <v>0</v>
      </c>
      <c r="AS4007" s="143" t="e">
        <f>AR4007/AP4007</f>
        <v>#DIV/0!</v>
      </c>
      <c r="AT4007" s="144">
        <f>M4007</f>
        <v>0</v>
      </c>
      <c r="AU4007" s="141">
        <f>AO4007</f>
        <v>0</v>
      </c>
      <c r="AV4007" s="142">
        <f>AU4007-AT4007</f>
        <v>0</v>
      </c>
      <c r="AW4007" s="143" t="e">
        <f>AV4007/AT4007</f>
        <v>#DIV/0!</v>
      </c>
      <c r="AY4007" s="146" t="str">
        <f>RIGHT(LEFT(I4007,3),2)&amp;"."&amp;RIGHT(LEFT(I4007,5),2)</f>
        <v>12.11</v>
      </c>
      <c r="AZ4007" s="1609" t="b">
        <f>COUNTIF('[1]Codes SEC'!$B$2:$B$250,Ministres!AY4007)&gt;0</f>
        <v>1</v>
      </c>
    </row>
    <row r="4008" spans="1:64" s="197" customFormat="1" ht="35.1" customHeight="1" x14ac:dyDescent="0.25">
      <c r="A4008" s="15" t="s">
        <v>4270</v>
      </c>
      <c r="B4008" s="225">
        <v>12</v>
      </c>
      <c r="C4008" s="122" t="s">
        <v>4476</v>
      </c>
      <c r="D4008" s="123">
        <v>1000</v>
      </c>
      <c r="E4008" s="226"/>
      <c r="F4008" s="122">
        <v>12</v>
      </c>
      <c r="G4008" s="126">
        <v>1</v>
      </c>
      <c r="H4008" s="35" t="str">
        <f t="shared" si="3100"/>
        <v>027</v>
      </c>
      <c r="I4008" s="36" t="s">
        <v>1173</v>
      </c>
      <c r="J4008" s="37" t="s">
        <v>4486</v>
      </c>
      <c r="K4008" s="244" t="s">
        <v>282</v>
      </c>
      <c r="L4008" s="128">
        <v>0</v>
      </c>
      <c r="M4008" s="129">
        <v>0</v>
      </c>
      <c r="N4008" s="130"/>
      <c r="O4008" s="131"/>
      <c r="P4008" s="131"/>
      <c r="Q4008" s="131"/>
      <c r="R4008" s="131"/>
      <c r="S4008" s="131"/>
      <c r="T4008" s="132" t="str">
        <f t="shared" si="3101"/>
        <v>OK</v>
      </c>
      <c r="U4008" s="138"/>
      <c r="V4008" s="138"/>
      <c r="W4008" s="139"/>
      <c r="X4008" s="139"/>
      <c r="Y4008" s="132" t="str">
        <f t="shared" si="3102"/>
        <v>OK</v>
      </c>
      <c r="Z4008" s="210"/>
      <c r="AA4008" s="204"/>
      <c r="AB4008" s="202"/>
      <c r="AC4008" s="202"/>
      <c r="AD4008" s="202"/>
      <c r="AE4008" s="202"/>
      <c r="AF4008" s="202"/>
      <c r="AG4008" s="132" t="str">
        <f t="shared" si="3103"/>
        <v>OK</v>
      </c>
      <c r="AH4008" s="138"/>
      <c r="AI4008" s="138"/>
      <c r="AJ4008" s="139"/>
      <c r="AK4008" s="139"/>
      <c r="AL4008" s="132" t="str">
        <f t="shared" si="3104"/>
        <v>OK</v>
      </c>
      <c r="AM4008" s="140"/>
      <c r="AN4008" s="119">
        <f t="shared" si="3105"/>
        <v>0</v>
      </c>
      <c r="AO4008" s="120">
        <f t="shared" si="3106"/>
        <v>0</v>
      </c>
      <c r="AP4008" s="39">
        <f>L4008</f>
        <v>0</v>
      </c>
      <c r="AQ4008" s="141">
        <f>AN4008</f>
        <v>0</v>
      </c>
      <c r="AR4008" s="142">
        <f>AQ4008-AP4008</f>
        <v>0</v>
      </c>
      <c r="AS4008" s="143" t="e">
        <f>AR4008/AP4008</f>
        <v>#DIV/0!</v>
      </c>
      <c r="AT4008" s="144">
        <f>M4008</f>
        <v>0</v>
      </c>
      <c r="AU4008" s="141">
        <f>AO4008</f>
        <v>0</v>
      </c>
      <c r="AV4008" s="142">
        <f>AU4008-AT4008</f>
        <v>0</v>
      </c>
      <c r="AW4008" s="143" t="e">
        <f>AV4008/AT4008</f>
        <v>#DIV/0!</v>
      </c>
      <c r="AX4008"/>
      <c r="AY4008" s="146" t="str">
        <f>RIGHT(LEFT(I4008,3),2)&amp;"."&amp;RIGHT(LEFT(I4008,5),2)</f>
        <v>43.12</v>
      </c>
      <c r="AZ4008" s="1609" t="b">
        <f>COUNTIF('[1]Codes SEC'!$B$2:$B$250,Ministres!AY4008)&gt;0</f>
        <v>1</v>
      </c>
      <c r="BA4008" s="12"/>
      <c r="BB4008" s="12"/>
      <c r="BC4008" s="12"/>
      <c r="BD4008" s="12"/>
      <c r="BE4008" s="12"/>
      <c r="BF4008" s="12"/>
      <c r="BG4008" s="12"/>
      <c r="BH4008" s="12"/>
      <c r="BI4008" s="12"/>
      <c r="BJ4008" s="12"/>
      <c r="BK4008" s="12"/>
      <c r="BL4008" s="12"/>
    </row>
    <row r="4009" spans="1:64" ht="12.75" customHeight="1" x14ac:dyDescent="0.25">
      <c r="A4009" s="350"/>
      <c r="B4009" s="1622"/>
      <c r="C4009" s="150"/>
      <c r="D4009" s="352"/>
      <c r="E4009" s="1623"/>
      <c r="F4009" s="150"/>
      <c r="G4009" s="154"/>
      <c r="H4009" s="155"/>
      <c r="I4009" s="156"/>
      <c r="J4009" s="157"/>
      <c r="K4009" s="158" t="s">
        <v>70</v>
      </c>
      <c r="L4009" s="369">
        <f t="shared" ref="L4009:S4009" si="3107">L4007+L4008</f>
        <v>0</v>
      </c>
      <c r="M4009" s="1624">
        <f t="shared" si="3107"/>
        <v>0</v>
      </c>
      <c r="N4009" s="1612">
        <f t="shared" si="3107"/>
        <v>0</v>
      </c>
      <c r="O4009" s="1613">
        <f t="shared" si="3107"/>
        <v>0</v>
      </c>
      <c r="P4009" s="1613">
        <f t="shared" si="3107"/>
        <v>0</v>
      </c>
      <c r="Q4009" s="1613">
        <f t="shared" si="3107"/>
        <v>0</v>
      </c>
      <c r="R4009" s="1613">
        <f t="shared" si="3107"/>
        <v>0</v>
      </c>
      <c r="S4009" s="1613">
        <f t="shared" si="3107"/>
        <v>0</v>
      </c>
      <c r="T4009" s="1614"/>
      <c r="U4009" s="1615">
        <f>U4007+U4008</f>
        <v>0</v>
      </c>
      <c r="V4009" s="1615">
        <f>V4007+V4008</f>
        <v>0</v>
      </c>
      <c r="W4009" s="1613">
        <f>W4007+W4008</f>
        <v>0</v>
      </c>
      <c r="X4009" s="1613">
        <f>X4007+X4008</f>
        <v>0</v>
      </c>
      <c r="Y4009" s="1614"/>
      <c r="Z4009" s="1615">
        <f t="shared" ref="Z4009:AF4009" si="3108">Z4007+Z4008</f>
        <v>0</v>
      </c>
      <c r="AA4009" s="165">
        <f t="shared" si="3108"/>
        <v>0</v>
      </c>
      <c r="AB4009" s="1613">
        <f t="shared" si="3108"/>
        <v>0</v>
      </c>
      <c r="AC4009" s="1613">
        <f t="shared" si="3108"/>
        <v>0</v>
      </c>
      <c r="AD4009" s="1613">
        <f t="shared" si="3108"/>
        <v>0</v>
      </c>
      <c r="AE4009" s="1613">
        <f t="shared" si="3108"/>
        <v>0</v>
      </c>
      <c r="AF4009" s="1613">
        <f t="shared" si="3108"/>
        <v>0</v>
      </c>
      <c r="AG4009" s="1614"/>
      <c r="AH4009" s="1615">
        <f>AH4007+AH4008</f>
        <v>0</v>
      </c>
      <c r="AI4009" s="1615">
        <f>AI4007+AI4008</f>
        <v>0</v>
      </c>
      <c r="AJ4009" s="1613">
        <f>AJ4007+AJ4008</f>
        <v>0</v>
      </c>
      <c r="AK4009" s="1613">
        <f>AK4007+AK4008</f>
        <v>0</v>
      </c>
      <c r="AL4009" s="1614"/>
      <c r="AM4009" s="1616">
        <f t="shared" ref="AM4009:AW4009" si="3109">AM4007+AM4008</f>
        <v>0</v>
      </c>
      <c r="AN4009" s="167">
        <f>AN4007+AN4008</f>
        <v>0</v>
      </c>
      <c r="AO4009" s="1617">
        <f t="shared" si="3109"/>
        <v>0</v>
      </c>
      <c r="AP4009" s="169">
        <f t="shared" si="3109"/>
        <v>0</v>
      </c>
      <c r="AQ4009" s="1618">
        <f t="shared" si="3109"/>
        <v>0</v>
      </c>
      <c r="AR4009" s="1619">
        <f t="shared" si="3109"/>
        <v>0</v>
      </c>
      <c r="AS4009" s="1620" t="e">
        <f t="shared" si="3109"/>
        <v>#DIV/0!</v>
      </c>
      <c r="AT4009" s="1621">
        <f t="shared" si="3109"/>
        <v>0</v>
      </c>
      <c r="AU4009" s="1618">
        <f t="shared" si="3109"/>
        <v>0</v>
      </c>
      <c r="AV4009" s="1619">
        <f t="shared" si="3109"/>
        <v>0</v>
      </c>
      <c r="AW4009" s="1620" t="e">
        <f t="shared" si="3109"/>
        <v>#DIV/0!</v>
      </c>
      <c r="AY4009" s="146"/>
      <c r="AZ4009" s="1625"/>
    </row>
    <row r="4010" spans="1:64" ht="12.75" customHeight="1" x14ac:dyDescent="0.25">
      <c r="A4010" s="356"/>
      <c r="B4010" s="225"/>
      <c r="C4010" s="122"/>
      <c r="D4010" s="357"/>
      <c r="E4010" s="226"/>
      <c r="F4010" s="122"/>
      <c r="G4010" s="126"/>
      <c r="H4010" s="35"/>
      <c r="I4010" s="36"/>
      <c r="J4010" s="37"/>
      <c r="K4010" s="240"/>
      <c r="L4010" s="199"/>
      <c r="M4010" s="200"/>
      <c r="N4010" s="201"/>
      <c r="O4010" s="202"/>
      <c r="P4010" s="202"/>
      <c r="Q4010" s="202"/>
      <c r="R4010" s="202"/>
      <c r="S4010" s="202"/>
      <c r="T4010" s="224"/>
      <c r="U4010" s="133"/>
      <c r="V4010" s="133"/>
      <c r="W4010" s="134"/>
      <c r="X4010" s="134"/>
      <c r="Y4010" s="224"/>
      <c r="Z4010" s="135"/>
      <c r="AA4010" s="204"/>
      <c r="AB4010" s="202"/>
      <c r="AC4010" s="202"/>
      <c r="AD4010" s="202"/>
      <c r="AE4010" s="202"/>
      <c r="AF4010" s="202"/>
      <c r="AG4010" s="224"/>
      <c r="AH4010" s="133"/>
      <c r="AI4010" s="133"/>
      <c r="AJ4010" s="134"/>
      <c r="AK4010" s="134"/>
      <c r="AL4010" s="224"/>
      <c r="AM4010" s="205"/>
      <c r="AN4010" s="119"/>
      <c r="AO4010" s="120"/>
      <c r="AP4010" s="39"/>
      <c r="AQ4010" s="141"/>
      <c r="AR4010" s="141"/>
      <c r="AS4010" s="143"/>
      <c r="AU4010" s="141"/>
      <c r="AV4010" s="141"/>
      <c r="AW4010" s="143"/>
      <c r="AY4010" s="146"/>
      <c r="AZ4010" s="1609"/>
    </row>
    <row r="4011" spans="1:64" ht="12.75" customHeight="1" x14ac:dyDescent="0.25">
      <c r="A4011" s="356"/>
      <c r="B4011" s="225"/>
      <c r="C4011" s="122"/>
      <c r="D4011" s="357"/>
      <c r="E4011" s="226"/>
      <c r="F4011" s="122"/>
      <c r="G4011" s="126"/>
      <c r="H4011" s="35"/>
      <c r="I4011" s="36"/>
      <c r="J4011" s="37"/>
      <c r="K4011" s="243" t="s">
        <v>109</v>
      </c>
      <c r="L4011" s="199"/>
      <c r="M4011" s="200"/>
      <c r="N4011" s="201"/>
      <c r="O4011" s="202"/>
      <c r="P4011" s="202"/>
      <c r="Q4011" s="202"/>
      <c r="R4011" s="202"/>
      <c r="S4011" s="202"/>
      <c r="T4011" s="224"/>
      <c r="U4011" s="133"/>
      <c r="V4011" s="133"/>
      <c r="W4011" s="134"/>
      <c r="X4011" s="134"/>
      <c r="Y4011" s="224"/>
      <c r="Z4011" s="135"/>
      <c r="AA4011" s="204"/>
      <c r="AB4011" s="202"/>
      <c r="AC4011" s="202"/>
      <c r="AD4011" s="202"/>
      <c r="AE4011" s="202"/>
      <c r="AF4011" s="202"/>
      <c r="AG4011" s="224"/>
      <c r="AH4011" s="133"/>
      <c r="AI4011" s="133"/>
      <c r="AJ4011" s="134"/>
      <c r="AK4011" s="134"/>
      <c r="AL4011" s="224"/>
      <c r="AM4011" s="205"/>
      <c r="AN4011" s="119"/>
      <c r="AO4011" s="120"/>
      <c r="AP4011" s="39"/>
      <c r="AQ4011" s="141"/>
      <c r="AR4011" s="141"/>
      <c r="AS4011" s="143"/>
      <c r="AU4011" s="141"/>
      <c r="AV4011" s="141"/>
      <c r="AW4011" s="143"/>
      <c r="AY4011" s="146"/>
      <c r="AZ4011" s="1625"/>
    </row>
    <row r="4012" spans="1:64" ht="12.75" customHeight="1" x14ac:dyDescent="0.25">
      <c r="A4012" s="356"/>
      <c r="B4012" s="225"/>
      <c r="C4012" s="122"/>
      <c r="D4012" s="357"/>
      <c r="E4012" s="226"/>
      <c r="F4012" s="122"/>
      <c r="G4012" s="126"/>
      <c r="H4012" s="35"/>
      <c r="I4012" s="36"/>
      <c r="J4012" s="37"/>
      <c r="K4012" s="244"/>
      <c r="L4012" s="199"/>
      <c r="M4012" s="200"/>
      <c r="N4012" s="201"/>
      <c r="O4012" s="202"/>
      <c r="P4012" s="202"/>
      <c r="Q4012" s="202"/>
      <c r="R4012" s="202"/>
      <c r="S4012" s="202"/>
      <c r="T4012" s="224"/>
      <c r="U4012" s="133"/>
      <c r="V4012" s="133"/>
      <c r="W4012" s="134"/>
      <c r="X4012" s="134"/>
      <c r="Y4012" s="224"/>
      <c r="Z4012" s="135"/>
      <c r="AA4012" s="204"/>
      <c r="AB4012" s="202"/>
      <c r="AC4012" s="202"/>
      <c r="AD4012" s="202"/>
      <c r="AE4012" s="202"/>
      <c r="AF4012" s="202"/>
      <c r="AG4012" s="224"/>
      <c r="AH4012" s="133"/>
      <c r="AI4012" s="133"/>
      <c r="AJ4012" s="134"/>
      <c r="AK4012" s="134"/>
      <c r="AL4012" s="224"/>
      <c r="AM4012" s="205"/>
      <c r="AN4012" s="119"/>
      <c r="AO4012" s="120"/>
      <c r="AP4012" s="39"/>
      <c r="AQ4012" s="141"/>
      <c r="AR4012" s="141"/>
      <c r="AS4012" s="143"/>
      <c r="AU4012" s="141"/>
      <c r="AV4012" s="141"/>
      <c r="AW4012" s="143"/>
      <c r="AY4012" s="146"/>
      <c r="AZ4012" s="1625"/>
    </row>
    <row r="4013" spans="1:64" ht="35.1" customHeight="1" x14ac:dyDescent="0.25">
      <c r="A4013" s="15" t="s">
        <v>4270</v>
      </c>
      <c r="B4013" s="225">
        <v>12</v>
      </c>
      <c r="C4013" s="122" t="s">
        <v>4476</v>
      </c>
      <c r="D4013" s="123">
        <v>1000</v>
      </c>
      <c r="E4013" s="226"/>
      <c r="F4013" s="122">
        <v>12</v>
      </c>
      <c r="G4013" s="126">
        <v>1</v>
      </c>
      <c r="H4013" s="35" t="str">
        <f t="shared" si="3100"/>
        <v>027</v>
      </c>
      <c r="I4013" s="36" t="s">
        <v>113</v>
      </c>
      <c r="J4013" s="37" t="s">
        <v>4487</v>
      </c>
      <c r="K4013" s="628" t="s">
        <v>4488</v>
      </c>
      <c r="L4013" s="128">
        <v>0</v>
      </c>
      <c r="M4013" s="129">
        <v>0</v>
      </c>
      <c r="N4013" s="130"/>
      <c r="O4013" s="131"/>
      <c r="P4013" s="131"/>
      <c r="Q4013" s="131"/>
      <c r="R4013" s="131"/>
      <c r="S4013" s="131"/>
      <c r="T4013" s="132" t="str">
        <f>IF(SUM(N4013:S4013)=U4013,"OK",SUM(N4013:S4013)-U4013)</f>
        <v>OK</v>
      </c>
      <c r="U4013" s="138"/>
      <c r="V4013" s="138"/>
      <c r="W4013" s="139"/>
      <c r="X4013" s="139"/>
      <c r="Y4013" s="132" t="str">
        <f>IF(SUM(W4013:X4013)=Z4013,"OK",SUM(W4013:X4013)-Z4013)</f>
        <v>OK</v>
      </c>
      <c r="Z4013" s="210"/>
      <c r="AA4013" s="204"/>
      <c r="AB4013" s="202"/>
      <c r="AC4013" s="202"/>
      <c r="AD4013" s="202"/>
      <c r="AE4013" s="202"/>
      <c r="AF4013" s="202"/>
      <c r="AG4013" s="132" t="str">
        <f>IF(SUM(AA4013:AF4013)=AH4013,"OK",SUM(AA4013:AF4013)-AH4013)</f>
        <v>OK</v>
      </c>
      <c r="AH4013" s="138"/>
      <c r="AI4013" s="138"/>
      <c r="AJ4013" s="139"/>
      <c r="AK4013" s="139"/>
      <c r="AL4013" s="132" t="str">
        <f>IF(SUM(AJ4013:AK4013)=AM4013,"OK",SUM(AJ4013:AK4013)-AM4013)</f>
        <v>OK</v>
      </c>
      <c r="AM4013" s="140"/>
      <c r="AN4013" s="119">
        <f>L4013+U4013+V4013+Z4013</f>
        <v>0</v>
      </c>
      <c r="AO4013" s="120">
        <f>M4013+AH4013+AI4013+AM4013</f>
        <v>0</v>
      </c>
      <c r="AP4013" s="39">
        <f>L4013</f>
        <v>0</v>
      </c>
      <c r="AQ4013" s="141">
        <f>AN4013</f>
        <v>0</v>
      </c>
      <c r="AR4013" s="142">
        <f>AQ4013-AP4013</f>
        <v>0</v>
      </c>
      <c r="AS4013" s="143" t="e">
        <f>AR4013/AP4013</f>
        <v>#DIV/0!</v>
      </c>
      <c r="AT4013" s="144">
        <f>M4013</f>
        <v>0</v>
      </c>
      <c r="AU4013" s="141">
        <f>AO4013</f>
        <v>0</v>
      </c>
      <c r="AV4013" s="142">
        <f>AU4013-AT4013</f>
        <v>0</v>
      </c>
      <c r="AW4013" s="143" t="e">
        <f>AV4013/AT4013</f>
        <v>#DIV/0!</v>
      </c>
      <c r="AY4013" s="146" t="str">
        <f>RIGHT(LEFT(I4013,3),2)&amp;"."&amp;RIGHT(LEFT(I4013,5),2)</f>
        <v>74.22</v>
      </c>
      <c r="AZ4013" s="1625" t="b">
        <f>COUNTIF('[1]Codes SEC'!$B$2:$B$250,Ministres!AY4013)&gt;0</f>
        <v>1</v>
      </c>
    </row>
    <row r="4014" spans="1:64" ht="12.75" customHeight="1" x14ac:dyDescent="0.25">
      <c r="A4014" s="350"/>
      <c r="B4014" s="1626"/>
      <c r="C4014" s="150"/>
      <c r="D4014" s="352"/>
      <c r="E4014" s="1627"/>
      <c r="F4014" s="150"/>
      <c r="G4014" s="154"/>
      <c r="H4014" s="155"/>
      <c r="I4014" s="156"/>
      <c r="J4014" s="157"/>
      <c r="K4014" s="158" t="s">
        <v>116</v>
      </c>
      <c r="L4014" s="369">
        <f t="shared" ref="L4014:X4014" si="3110">L4013</f>
        <v>0</v>
      </c>
      <c r="M4014" s="1628">
        <f t="shared" si="3110"/>
        <v>0</v>
      </c>
      <c r="N4014" s="1629">
        <f t="shared" si="3110"/>
        <v>0</v>
      </c>
      <c r="O4014" s="1630">
        <f t="shared" si="3110"/>
        <v>0</v>
      </c>
      <c r="P4014" s="1630">
        <f t="shared" si="3110"/>
        <v>0</v>
      </c>
      <c r="Q4014" s="1630">
        <f t="shared" si="3110"/>
        <v>0</v>
      </c>
      <c r="R4014" s="1630">
        <f t="shared" si="3110"/>
        <v>0</v>
      </c>
      <c r="S4014" s="1630">
        <f t="shared" si="3110"/>
        <v>0</v>
      </c>
      <c r="T4014" s="1631"/>
      <c r="U4014" s="1632">
        <f t="shared" si="3110"/>
        <v>0</v>
      </c>
      <c r="V4014" s="1632">
        <f t="shared" si="3110"/>
        <v>0</v>
      </c>
      <c r="W4014" s="1630">
        <f t="shared" si="3110"/>
        <v>0</v>
      </c>
      <c r="X4014" s="1630">
        <f t="shared" si="3110"/>
        <v>0</v>
      </c>
      <c r="Y4014" s="1631"/>
      <c r="Z4014" s="1632">
        <f t="shared" ref="Z4014:AK4014" si="3111">Z4013</f>
        <v>0</v>
      </c>
      <c r="AA4014" s="165">
        <f t="shared" si="3111"/>
        <v>0</v>
      </c>
      <c r="AB4014" s="1630">
        <f t="shared" si="3111"/>
        <v>0</v>
      </c>
      <c r="AC4014" s="1630">
        <f t="shared" si="3111"/>
        <v>0</v>
      </c>
      <c r="AD4014" s="1630">
        <f t="shared" si="3111"/>
        <v>0</v>
      </c>
      <c r="AE4014" s="1630">
        <f t="shared" si="3111"/>
        <v>0</v>
      </c>
      <c r="AF4014" s="1630">
        <f t="shared" si="3111"/>
        <v>0</v>
      </c>
      <c r="AG4014" s="1631"/>
      <c r="AH4014" s="1632">
        <f t="shared" si="3111"/>
        <v>0</v>
      </c>
      <c r="AI4014" s="1632">
        <f t="shared" si="3111"/>
        <v>0</v>
      </c>
      <c r="AJ4014" s="1630">
        <f t="shared" si="3111"/>
        <v>0</v>
      </c>
      <c r="AK4014" s="1630">
        <f t="shared" si="3111"/>
        <v>0</v>
      </c>
      <c r="AL4014" s="1631"/>
      <c r="AM4014" s="1633">
        <f t="shared" ref="AM4014:AW4014" si="3112">AM4013</f>
        <v>0</v>
      </c>
      <c r="AN4014" s="167">
        <f>AN4013</f>
        <v>0</v>
      </c>
      <c r="AO4014" s="1634">
        <f t="shared" si="3112"/>
        <v>0</v>
      </c>
      <c r="AP4014" s="169">
        <f t="shared" si="3112"/>
        <v>0</v>
      </c>
      <c r="AQ4014" s="1635">
        <f t="shared" si="3112"/>
        <v>0</v>
      </c>
      <c r="AR4014" s="1635">
        <f t="shared" si="3112"/>
        <v>0</v>
      </c>
      <c r="AS4014" s="1636" t="e">
        <f t="shared" si="3112"/>
        <v>#DIV/0!</v>
      </c>
      <c r="AT4014" s="1637">
        <f t="shared" si="3112"/>
        <v>0</v>
      </c>
      <c r="AU4014" s="1635">
        <f t="shared" si="3112"/>
        <v>0</v>
      </c>
      <c r="AV4014" s="1635">
        <f t="shared" si="3112"/>
        <v>0</v>
      </c>
      <c r="AW4014" s="1636" t="e">
        <f t="shared" si="3112"/>
        <v>#DIV/0!</v>
      </c>
      <c r="AY4014" s="146"/>
      <c r="AZ4014" s="1625"/>
    </row>
    <row r="4015" spans="1:64" ht="12.75" customHeight="1" x14ac:dyDescent="0.25">
      <c r="A4015" s="174"/>
      <c r="B4015" s="175"/>
      <c r="C4015" s="176"/>
      <c r="D4015" s="177"/>
      <c r="E4015" s="178"/>
      <c r="F4015" s="177"/>
      <c r="G4015" s="179"/>
      <c r="H4015" s="180"/>
      <c r="I4015" s="181"/>
      <c r="J4015" s="182"/>
      <c r="K4015" s="183" t="s">
        <v>4489</v>
      </c>
      <c r="L4015" s="184">
        <f t="shared" ref="L4015:X4015" si="3113">L4014+L4009</f>
        <v>0</v>
      </c>
      <c r="M4015" s="185">
        <f t="shared" si="3113"/>
        <v>0</v>
      </c>
      <c r="N4015" s="186">
        <f t="shared" si="3113"/>
        <v>0</v>
      </c>
      <c r="O4015" s="187">
        <f t="shared" si="3113"/>
        <v>0</v>
      </c>
      <c r="P4015" s="187">
        <f t="shared" si="3113"/>
        <v>0</v>
      </c>
      <c r="Q4015" s="187">
        <f t="shared" si="3113"/>
        <v>0</v>
      </c>
      <c r="R4015" s="187">
        <f t="shared" si="3113"/>
        <v>0</v>
      </c>
      <c r="S4015" s="187">
        <f t="shared" si="3113"/>
        <v>0</v>
      </c>
      <c r="T4015" s="188"/>
      <c r="U4015" s="187">
        <f t="shared" si="3113"/>
        <v>0</v>
      </c>
      <c r="V4015" s="187">
        <f t="shared" si="3113"/>
        <v>0</v>
      </c>
      <c r="W4015" s="187">
        <f t="shared" si="3113"/>
        <v>0</v>
      </c>
      <c r="X4015" s="187">
        <f t="shared" si="3113"/>
        <v>0</v>
      </c>
      <c r="Y4015" s="188"/>
      <c r="Z4015" s="187">
        <f t="shared" ref="Z4015:AK4015" si="3114">Z4014+Z4009</f>
        <v>0</v>
      </c>
      <c r="AA4015" s="189">
        <f t="shared" si="3114"/>
        <v>0</v>
      </c>
      <c r="AB4015" s="187">
        <f t="shared" si="3114"/>
        <v>0</v>
      </c>
      <c r="AC4015" s="187">
        <f t="shared" si="3114"/>
        <v>0</v>
      </c>
      <c r="AD4015" s="187">
        <f t="shared" si="3114"/>
        <v>0</v>
      </c>
      <c r="AE4015" s="187">
        <f t="shared" si="3114"/>
        <v>0</v>
      </c>
      <c r="AF4015" s="187">
        <f t="shared" si="3114"/>
        <v>0</v>
      </c>
      <c r="AG4015" s="188"/>
      <c r="AH4015" s="187">
        <f t="shared" si="3114"/>
        <v>0</v>
      </c>
      <c r="AI4015" s="187">
        <f t="shared" si="3114"/>
        <v>0</v>
      </c>
      <c r="AJ4015" s="187">
        <f t="shared" si="3114"/>
        <v>0</v>
      </c>
      <c r="AK4015" s="187">
        <f t="shared" si="3114"/>
        <v>0</v>
      </c>
      <c r="AL4015" s="188"/>
      <c r="AM4015" s="190">
        <f t="shared" ref="AM4015:AW4015" si="3115">AM4014+AM4009</f>
        <v>0</v>
      </c>
      <c r="AN4015" s="191">
        <f>AN4014+AN4009</f>
        <v>0</v>
      </c>
      <c r="AO4015" s="190">
        <f t="shared" si="3115"/>
        <v>0</v>
      </c>
      <c r="AP4015" s="184">
        <f t="shared" si="3115"/>
        <v>0</v>
      </c>
      <c r="AQ4015" s="192">
        <f t="shared" si="3115"/>
        <v>0</v>
      </c>
      <c r="AR4015" s="193">
        <f t="shared" si="3115"/>
        <v>0</v>
      </c>
      <c r="AS4015" s="194" t="e">
        <f t="shared" si="3115"/>
        <v>#DIV/0!</v>
      </c>
      <c r="AT4015" s="195">
        <f t="shared" si="3115"/>
        <v>0</v>
      </c>
      <c r="AU4015" s="192">
        <f t="shared" si="3115"/>
        <v>0</v>
      </c>
      <c r="AV4015" s="193">
        <f t="shared" si="3115"/>
        <v>0</v>
      </c>
      <c r="AW4015" s="194" t="e">
        <f t="shared" si="3115"/>
        <v>#DIV/0!</v>
      </c>
      <c r="AY4015" s="146"/>
      <c r="AZ4015" s="1625"/>
    </row>
    <row r="4016" spans="1:64" ht="12.75" customHeight="1" x14ac:dyDescent="0.25">
      <c r="A4016" s="15"/>
      <c r="C4016" s="122"/>
      <c r="D4016" s="123"/>
      <c r="F4016" s="125"/>
      <c r="G4016" s="34"/>
      <c r="H4016" s="35"/>
      <c r="I4016" s="36"/>
      <c r="J4016" s="37"/>
      <c r="K4016" s="198" t="s">
        <v>72</v>
      </c>
      <c r="L4016" s="199">
        <v>0</v>
      </c>
      <c r="M4016" s="200">
        <v>0</v>
      </c>
      <c r="N4016" s="201">
        <v>0</v>
      </c>
      <c r="O4016" s="202">
        <v>0</v>
      </c>
      <c r="P4016" s="202">
        <v>0</v>
      </c>
      <c r="Q4016" s="202">
        <v>0</v>
      </c>
      <c r="R4016" s="202">
        <v>0</v>
      </c>
      <c r="S4016" s="202">
        <v>0</v>
      </c>
      <c r="T4016" s="203"/>
      <c r="U4016" s="135">
        <v>0</v>
      </c>
      <c r="V4016" s="135">
        <v>0</v>
      </c>
      <c r="W4016" s="202">
        <v>0</v>
      </c>
      <c r="X4016" s="202">
        <v>0</v>
      </c>
      <c r="Y4016" s="203"/>
      <c r="Z4016" s="135">
        <v>0</v>
      </c>
      <c r="AA4016" s="204">
        <v>0</v>
      </c>
      <c r="AB4016" s="202">
        <v>0</v>
      </c>
      <c r="AC4016" s="202">
        <v>0</v>
      </c>
      <c r="AD4016" s="202">
        <v>0</v>
      </c>
      <c r="AE4016" s="202">
        <v>0</v>
      </c>
      <c r="AF4016" s="202">
        <v>0</v>
      </c>
      <c r="AG4016" s="203"/>
      <c r="AH4016" s="135">
        <v>0</v>
      </c>
      <c r="AI4016" s="135">
        <v>0</v>
      </c>
      <c r="AJ4016" s="202">
        <v>0</v>
      </c>
      <c r="AK4016" s="202">
        <v>0</v>
      </c>
      <c r="AL4016" s="203"/>
      <c r="AM4016" s="205">
        <v>0</v>
      </c>
      <c r="AN4016" s="119">
        <v>0</v>
      </c>
      <c r="AO4016" s="120">
        <v>0</v>
      </c>
      <c r="AP4016" s="39">
        <v>0</v>
      </c>
      <c r="AQ4016" s="141">
        <v>0</v>
      </c>
      <c r="AR4016" s="141">
        <v>0</v>
      </c>
      <c r="AS4016" s="143">
        <v>0</v>
      </c>
      <c r="AT4016" s="144">
        <v>0</v>
      </c>
      <c r="AU4016" s="141">
        <v>0</v>
      </c>
      <c r="AV4016" s="141">
        <v>0</v>
      </c>
      <c r="AW4016" s="143">
        <v>0</v>
      </c>
      <c r="AY4016" s="146"/>
      <c r="AZ4016" s="1625"/>
    </row>
    <row r="4017" spans="1:64" ht="12.75" customHeight="1" x14ac:dyDescent="0.25">
      <c r="A4017" s="356"/>
      <c r="B4017" s="225"/>
      <c r="C4017" s="122"/>
      <c r="D4017" s="357"/>
      <c r="E4017" s="226"/>
      <c r="F4017" s="122"/>
      <c r="G4017" s="126"/>
      <c r="H4017" s="35"/>
      <c r="I4017" s="36"/>
      <c r="J4017" s="37"/>
      <c r="K4017" s="198" t="s">
        <v>73</v>
      </c>
      <c r="L4017" s="199">
        <v>0</v>
      </c>
      <c r="M4017" s="200">
        <v>0</v>
      </c>
      <c r="N4017" s="201">
        <v>0</v>
      </c>
      <c r="O4017" s="202">
        <v>0</v>
      </c>
      <c r="P4017" s="202">
        <v>0</v>
      </c>
      <c r="Q4017" s="202">
        <v>0</v>
      </c>
      <c r="R4017" s="202">
        <v>0</v>
      </c>
      <c r="S4017" s="202">
        <v>0</v>
      </c>
      <c r="T4017" s="203"/>
      <c r="U4017" s="135">
        <v>0</v>
      </c>
      <c r="V4017" s="135">
        <v>0</v>
      </c>
      <c r="W4017" s="202">
        <v>0</v>
      </c>
      <c r="X4017" s="202">
        <v>0</v>
      </c>
      <c r="Y4017" s="203"/>
      <c r="Z4017" s="135">
        <v>0</v>
      </c>
      <c r="AA4017" s="204">
        <v>0</v>
      </c>
      <c r="AB4017" s="202">
        <v>0</v>
      </c>
      <c r="AC4017" s="202">
        <v>0</v>
      </c>
      <c r="AD4017" s="202">
        <v>0</v>
      </c>
      <c r="AE4017" s="202">
        <v>0</v>
      </c>
      <c r="AF4017" s="202">
        <v>0</v>
      </c>
      <c r="AG4017" s="203"/>
      <c r="AH4017" s="135">
        <v>0</v>
      </c>
      <c r="AI4017" s="135">
        <v>0</v>
      </c>
      <c r="AJ4017" s="202">
        <v>0</v>
      </c>
      <c r="AK4017" s="202">
        <v>0</v>
      </c>
      <c r="AL4017" s="203"/>
      <c r="AM4017" s="205">
        <v>0</v>
      </c>
      <c r="AN4017" s="119">
        <v>0</v>
      </c>
      <c r="AO4017" s="120">
        <v>0</v>
      </c>
      <c r="AP4017" s="39">
        <v>0</v>
      </c>
      <c r="AQ4017" s="141">
        <v>0</v>
      </c>
      <c r="AR4017" s="141">
        <v>0</v>
      </c>
      <c r="AS4017" s="143">
        <v>0</v>
      </c>
      <c r="AT4017" s="144">
        <v>0</v>
      </c>
      <c r="AU4017" s="141">
        <v>0</v>
      </c>
      <c r="AV4017" s="141">
        <v>0</v>
      </c>
      <c r="AW4017" s="143">
        <v>0</v>
      </c>
      <c r="AY4017" s="146"/>
      <c r="AZ4017" s="1625"/>
    </row>
    <row r="4018" spans="1:64" ht="12.75" customHeight="1" x14ac:dyDescent="0.25">
      <c r="A4018" s="356"/>
      <c r="B4018" s="225"/>
      <c r="C4018" s="122"/>
      <c r="D4018" s="357"/>
      <c r="E4018" s="226"/>
      <c r="F4018" s="122"/>
      <c r="G4018" s="126"/>
      <c r="H4018" s="35"/>
      <c r="I4018" s="36"/>
      <c r="J4018" s="37"/>
      <c r="K4018" s="198" t="s">
        <v>74</v>
      </c>
      <c r="L4018" s="199">
        <v>0</v>
      </c>
      <c r="M4018" s="200">
        <v>0</v>
      </c>
      <c r="N4018" s="201">
        <v>0</v>
      </c>
      <c r="O4018" s="202">
        <v>0</v>
      </c>
      <c r="P4018" s="202">
        <v>0</v>
      </c>
      <c r="Q4018" s="202">
        <v>0</v>
      </c>
      <c r="R4018" s="202">
        <v>0</v>
      </c>
      <c r="S4018" s="202">
        <v>0</v>
      </c>
      <c r="T4018" s="203"/>
      <c r="U4018" s="135">
        <v>0</v>
      </c>
      <c r="V4018" s="135">
        <v>0</v>
      </c>
      <c r="W4018" s="202">
        <v>0</v>
      </c>
      <c r="X4018" s="202">
        <v>0</v>
      </c>
      <c r="Y4018" s="203"/>
      <c r="Z4018" s="135">
        <v>0</v>
      </c>
      <c r="AA4018" s="204">
        <v>0</v>
      </c>
      <c r="AB4018" s="202">
        <v>0</v>
      </c>
      <c r="AC4018" s="202">
        <v>0</v>
      </c>
      <c r="AD4018" s="202">
        <v>0</v>
      </c>
      <c r="AE4018" s="202">
        <v>0</v>
      </c>
      <c r="AF4018" s="202">
        <v>0</v>
      </c>
      <c r="AG4018" s="203"/>
      <c r="AH4018" s="135">
        <v>0</v>
      </c>
      <c r="AI4018" s="135">
        <v>0</v>
      </c>
      <c r="AJ4018" s="202">
        <v>0</v>
      </c>
      <c r="AK4018" s="202">
        <v>0</v>
      </c>
      <c r="AL4018" s="203"/>
      <c r="AM4018" s="205">
        <v>0</v>
      </c>
      <c r="AN4018" s="119">
        <v>0</v>
      </c>
      <c r="AO4018" s="120">
        <v>0</v>
      </c>
      <c r="AP4018" s="39">
        <v>0</v>
      </c>
      <c r="AQ4018" s="141">
        <v>0</v>
      </c>
      <c r="AR4018" s="141">
        <v>0</v>
      </c>
      <c r="AS4018" s="143">
        <v>0</v>
      </c>
      <c r="AT4018" s="144">
        <v>0</v>
      </c>
      <c r="AU4018" s="141">
        <v>0</v>
      </c>
      <c r="AV4018" s="141">
        <v>0</v>
      </c>
      <c r="AW4018" s="143">
        <v>0</v>
      </c>
      <c r="AY4018" s="146"/>
      <c r="AZ4018" s="1625"/>
    </row>
    <row r="4019" spans="1:64" ht="12.75" customHeight="1" x14ac:dyDescent="0.25">
      <c r="A4019" s="356"/>
      <c r="B4019" s="225"/>
      <c r="C4019" s="122"/>
      <c r="D4019" s="357"/>
      <c r="E4019" s="226"/>
      <c r="F4019" s="122"/>
      <c r="G4019" s="126"/>
      <c r="H4019" s="35"/>
      <c r="I4019" s="36"/>
      <c r="J4019" s="37"/>
      <c r="K4019" s="198" t="s">
        <v>75</v>
      </c>
      <c r="L4019" s="199">
        <v>0</v>
      </c>
      <c r="M4019" s="200">
        <v>0</v>
      </c>
      <c r="N4019" s="201">
        <v>0</v>
      </c>
      <c r="O4019" s="202">
        <v>0</v>
      </c>
      <c r="P4019" s="202">
        <v>0</v>
      </c>
      <c r="Q4019" s="202">
        <v>0</v>
      </c>
      <c r="R4019" s="202">
        <v>0</v>
      </c>
      <c r="S4019" s="202">
        <v>0</v>
      </c>
      <c r="T4019" s="203"/>
      <c r="U4019" s="135">
        <v>0</v>
      </c>
      <c r="V4019" s="135">
        <v>0</v>
      </c>
      <c r="W4019" s="202">
        <v>0</v>
      </c>
      <c r="X4019" s="202">
        <v>0</v>
      </c>
      <c r="Y4019" s="203"/>
      <c r="Z4019" s="135">
        <v>0</v>
      </c>
      <c r="AA4019" s="204">
        <v>0</v>
      </c>
      <c r="AB4019" s="202">
        <v>0</v>
      </c>
      <c r="AC4019" s="202">
        <v>0</v>
      </c>
      <c r="AD4019" s="202">
        <v>0</v>
      </c>
      <c r="AE4019" s="202">
        <v>0</v>
      </c>
      <c r="AF4019" s="202">
        <v>0</v>
      </c>
      <c r="AG4019" s="203"/>
      <c r="AH4019" s="135">
        <v>0</v>
      </c>
      <c r="AI4019" s="135">
        <v>0</v>
      </c>
      <c r="AJ4019" s="202">
        <v>0</v>
      </c>
      <c r="AK4019" s="202">
        <v>0</v>
      </c>
      <c r="AL4019" s="203"/>
      <c r="AM4019" s="205">
        <v>0</v>
      </c>
      <c r="AN4019" s="119">
        <v>0</v>
      </c>
      <c r="AO4019" s="120">
        <v>0</v>
      </c>
      <c r="AP4019" s="39">
        <v>0</v>
      </c>
      <c r="AQ4019" s="141">
        <v>0</v>
      </c>
      <c r="AR4019" s="141">
        <v>0</v>
      </c>
      <c r="AS4019" s="143">
        <v>0</v>
      </c>
      <c r="AT4019" s="144">
        <v>0</v>
      </c>
      <c r="AU4019" s="141">
        <v>0</v>
      </c>
      <c r="AV4019" s="141">
        <v>0</v>
      </c>
      <c r="AW4019" s="143">
        <v>0</v>
      </c>
      <c r="AY4019" s="146"/>
      <c r="AZ4019" s="1625"/>
    </row>
    <row r="4020" spans="1:64" s="1638" customFormat="1" ht="12.75" customHeight="1" x14ac:dyDescent="0.25">
      <c r="A4020" s="356"/>
      <c r="B4020" s="225"/>
      <c r="C4020" s="122"/>
      <c r="D4020" s="357"/>
      <c r="E4020" s="226"/>
      <c r="F4020" s="122"/>
      <c r="G4020" s="126"/>
      <c r="H4020" s="35"/>
      <c r="I4020" s="36"/>
      <c r="J4020" s="37"/>
      <c r="K4020" s="206" t="s">
        <v>76</v>
      </c>
      <c r="L4020" s="199">
        <v>0</v>
      </c>
      <c r="M4020" s="200">
        <v>0</v>
      </c>
      <c r="N4020" s="201">
        <v>0</v>
      </c>
      <c r="O4020" s="202">
        <v>0</v>
      </c>
      <c r="P4020" s="202">
        <v>0</v>
      </c>
      <c r="Q4020" s="202">
        <v>0</v>
      </c>
      <c r="R4020" s="202">
        <v>0</v>
      </c>
      <c r="S4020" s="202">
        <v>0</v>
      </c>
      <c r="T4020" s="203"/>
      <c r="U4020" s="135">
        <v>0</v>
      </c>
      <c r="V4020" s="135">
        <v>0</v>
      </c>
      <c r="W4020" s="202">
        <v>0</v>
      </c>
      <c r="X4020" s="202">
        <v>0</v>
      </c>
      <c r="Y4020" s="203"/>
      <c r="Z4020" s="135">
        <v>0</v>
      </c>
      <c r="AA4020" s="204">
        <v>0</v>
      </c>
      <c r="AB4020" s="202">
        <v>0</v>
      </c>
      <c r="AC4020" s="202">
        <v>0</v>
      </c>
      <c r="AD4020" s="202">
        <v>0</v>
      </c>
      <c r="AE4020" s="202">
        <v>0</v>
      </c>
      <c r="AF4020" s="202">
        <v>0</v>
      </c>
      <c r="AG4020" s="203"/>
      <c r="AH4020" s="135">
        <v>0</v>
      </c>
      <c r="AI4020" s="135">
        <v>0</v>
      </c>
      <c r="AJ4020" s="202">
        <v>0</v>
      </c>
      <c r="AK4020" s="202">
        <v>0</v>
      </c>
      <c r="AL4020" s="203"/>
      <c r="AM4020" s="205">
        <v>0</v>
      </c>
      <c r="AN4020" s="119">
        <v>0</v>
      </c>
      <c r="AO4020" s="120">
        <v>0</v>
      </c>
      <c r="AP4020" s="39">
        <v>0</v>
      </c>
      <c r="AQ4020" s="141">
        <v>0</v>
      </c>
      <c r="AR4020" s="141">
        <v>0</v>
      </c>
      <c r="AS4020" s="143">
        <v>0</v>
      </c>
      <c r="AT4020" s="144">
        <v>0</v>
      </c>
      <c r="AU4020" s="141">
        <v>0</v>
      </c>
      <c r="AV4020" s="141">
        <v>0</v>
      </c>
      <c r="AW4020" s="143">
        <v>0</v>
      </c>
      <c r="AX4020"/>
      <c r="AY4020" s="146"/>
      <c r="AZ4020" s="1625"/>
      <c r="BA4020"/>
      <c r="BB4020"/>
      <c r="BC4020"/>
      <c r="BD4020"/>
      <c r="BE4020"/>
      <c r="BF4020"/>
      <c r="BG4020"/>
      <c r="BH4020"/>
      <c r="BI4020"/>
      <c r="BJ4020"/>
      <c r="BK4020"/>
      <c r="BL4020"/>
    </row>
    <row r="4021" spans="1:64" s="197" customFormat="1" ht="12.75" customHeight="1" x14ac:dyDescent="0.25">
      <c r="A4021" s="15"/>
      <c r="B4021" s="121"/>
      <c r="C4021" s="122"/>
      <c r="D4021" s="123"/>
      <c r="E4021" s="124"/>
      <c r="F4021" s="125"/>
      <c r="G4021" s="126"/>
      <c r="H4021" s="35"/>
      <c r="I4021" s="36"/>
      <c r="J4021" s="37"/>
      <c r="K4021" s="206"/>
      <c r="L4021" s="199"/>
      <c r="M4021" s="200"/>
      <c r="N4021" s="201"/>
      <c r="O4021" s="202"/>
      <c r="P4021" s="202"/>
      <c r="Q4021" s="202"/>
      <c r="R4021" s="202"/>
      <c r="S4021" s="202"/>
      <c r="T4021" s="224"/>
      <c r="U4021" s="133"/>
      <c r="V4021" s="133"/>
      <c r="W4021" s="134"/>
      <c r="X4021" s="134"/>
      <c r="Y4021" s="224"/>
      <c r="Z4021" s="135"/>
      <c r="AA4021" s="204"/>
      <c r="AB4021" s="202"/>
      <c r="AC4021" s="202"/>
      <c r="AD4021" s="202"/>
      <c r="AE4021" s="202"/>
      <c r="AF4021" s="202"/>
      <c r="AG4021" s="224"/>
      <c r="AH4021" s="133"/>
      <c r="AI4021" s="133"/>
      <c r="AJ4021" s="134"/>
      <c r="AK4021" s="134"/>
      <c r="AL4021" s="224"/>
      <c r="AM4021" s="205"/>
      <c r="AN4021" s="119"/>
      <c r="AO4021" s="120"/>
      <c r="AP4021" s="39"/>
      <c r="AQ4021" s="141"/>
      <c r="AR4021" s="141"/>
      <c r="AS4021" s="143"/>
      <c r="AT4021" s="144"/>
      <c r="AU4021" s="141"/>
      <c r="AV4021" s="141"/>
      <c r="AW4021" s="143"/>
      <c r="AX4021"/>
      <c r="AY4021" s="146"/>
      <c r="AZ4021" s="1639"/>
      <c r="BA4021" s="12"/>
      <c r="BB4021" s="12"/>
      <c r="BC4021" s="12"/>
      <c r="BD4021" s="12"/>
      <c r="BE4021" s="12"/>
      <c r="BF4021" s="12"/>
      <c r="BG4021" s="12"/>
      <c r="BH4021" s="12"/>
      <c r="BI4021" s="12"/>
      <c r="BJ4021" s="12"/>
      <c r="BK4021" s="12"/>
      <c r="BL4021" s="12"/>
    </row>
    <row r="4022" spans="1:64" ht="12.75" customHeight="1" x14ac:dyDescent="0.25">
      <c r="A4022" s="356"/>
      <c r="B4022" s="225"/>
      <c r="C4022" s="122"/>
      <c r="D4022" s="357"/>
      <c r="E4022" s="226"/>
      <c r="F4022" s="122"/>
      <c r="G4022" s="126"/>
      <c r="H4022" s="35"/>
      <c r="I4022" s="36"/>
      <c r="J4022" s="37"/>
      <c r="K4022" s="244"/>
      <c r="L4022" s="241"/>
      <c r="M4022" s="242"/>
      <c r="N4022" s="201"/>
      <c r="O4022" s="202"/>
      <c r="P4022" s="202"/>
      <c r="Q4022" s="202"/>
      <c r="R4022" s="202"/>
      <c r="S4022" s="202"/>
      <c r="T4022" s="224"/>
      <c r="U4022" s="138"/>
      <c r="V4022" s="138"/>
      <c r="W4022" s="139"/>
      <c r="X4022" s="139"/>
      <c r="Y4022" s="224"/>
      <c r="Z4022" s="210"/>
      <c r="AA4022" s="204"/>
      <c r="AB4022" s="202"/>
      <c r="AC4022" s="202"/>
      <c r="AD4022" s="202"/>
      <c r="AE4022" s="202"/>
      <c r="AF4022" s="202"/>
      <c r="AG4022" s="224"/>
      <c r="AH4022" s="138"/>
      <c r="AI4022" s="138"/>
      <c r="AJ4022" s="139"/>
      <c r="AK4022" s="139"/>
      <c r="AL4022" s="224"/>
      <c r="AM4022" s="140"/>
      <c r="AN4022" s="211"/>
      <c r="AO4022" s="212"/>
      <c r="AP4022" s="39"/>
      <c r="AQ4022" s="141"/>
      <c r="AR4022" s="141"/>
      <c r="AS4022" s="143"/>
      <c r="AU4022" s="141"/>
      <c r="AV4022" s="141"/>
      <c r="AW4022" s="143"/>
      <c r="AX4022" s="12"/>
      <c r="AY4022" s="146"/>
      <c r="AZ4022" s="1639"/>
    </row>
    <row r="4023" spans="1:64" ht="12.75" customHeight="1" x14ac:dyDescent="0.25">
      <c r="A4023" s="356"/>
      <c r="B4023" s="225"/>
      <c r="C4023" s="122"/>
      <c r="D4023" s="357"/>
      <c r="F4023" s="125"/>
      <c r="G4023" s="126"/>
      <c r="H4023" s="35"/>
      <c r="I4023" s="36"/>
      <c r="J4023" s="37"/>
      <c r="K4023" s="381" t="s">
        <v>4490</v>
      </c>
      <c r="L4023" s="241"/>
      <c r="M4023" s="242"/>
      <c r="N4023" s="201"/>
      <c r="O4023" s="202"/>
      <c r="P4023" s="202"/>
      <c r="Q4023" s="202"/>
      <c r="R4023" s="202"/>
      <c r="S4023" s="202"/>
      <c r="T4023" s="224"/>
      <c r="U4023" s="138"/>
      <c r="V4023" s="138"/>
      <c r="W4023" s="139"/>
      <c r="X4023" s="139"/>
      <c r="Y4023" s="224"/>
      <c r="Z4023" s="210"/>
      <c r="AA4023" s="204"/>
      <c r="AB4023" s="202"/>
      <c r="AC4023" s="202"/>
      <c r="AD4023" s="202"/>
      <c r="AE4023" s="202"/>
      <c r="AF4023" s="202"/>
      <c r="AG4023" s="224"/>
      <c r="AH4023" s="138"/>
      <c r="AI4023" s="138"/>
      <c r="AJ4023" s="139"/>
      <c r="AK4023" s="139"/>
      <c r="AL4023" s="224"/>
      <c r="AM4023" s="140"/>
      <c r="AN4023" s="211"/>
      <c r="AO4023" s="212"/>
      <c r="AP4023" s="39"/>
      <c r="AQ4023" s="141"/>
      <c r="AR4023" s="141"/>
      <c r="AS4023" s="143"/>
      <c r="AU4023" s="141"/>
      <c r="AV4023" s="141"/>
      <c r="AW4023" s="143"/>
      <c r="AY4023" s="146"/>
      <c r="AZ4023" s="1639"/>
    </row>
    <row r="4024" spans="1:64" x14ac:dyDescent="0.25">
      <c r="A4024" s="356"/>
      <c r="B4024" s="225"/>
      <c r="C4024" s="122"/>
      <c r="D4024" s="357"/>
      <c r="F4024" s="125"/>
      <c r="G4024" s="126"/>
      <c r="H4024" s="35"/>
      <c r="I4024" s="36"/>
      <c r="J4024" s="37"/>
      <c r="K4024" s="116" t="s">
        <v>4491</v>
      </c>
      <c r="L4024" s="241"/>
      <c r="M4024" s="242"/>
      <c r="N4024" s="201"/>
      <c r="O4024" s="202"/>
      <c r="P4024" s="202"/>
      <c r="Q4024" s="202"/>
      <c r="R4024" s="202"/>
      <c r="S4024" s="202"/>
      <c r="T4024" s="224"/>
      <c r="U4024" s="138"/>
      <c r="V4024" s="138"/>
      <c r="W4024" s="139"/>
      <c r="X4024" s="139"/>
      <c r="Y4024" s="224"/>
      <c r="Z4024" s="210"/>
      <c r="AA4024" s="204"/>
      <c r="AB4024" s="202"/>
      <c r="AC4024" s="202"/>
      <c r="AD4024" s="202"/>
      <c r="AE4024" s="202"/>
      <c r="AF4024" s="202"/>
      <c r="AG4024" s="224"/>
      <c r="AH4024" s="138"/>
      <c r="AI4024" s="138"/>
      <c r="AJ4024" s="139"/>
      <c r="AK4024" s="139"/>
      <c r="AL4024" s="224"/>
      <c r="AM4024" s="140"/>
      <c r="AN4024" s="211"/>
      <c r="AO4024" s="212"/>
      <c r="AP4024" s="39"/>
      <c r="AQ4024" s="141"/>
      <c r="AR4024" s="141"/>
      <c r="AS4024" s="143"/>
      <c r="AU4024" s="141"/>
      <c r="AV4024" s="141"/>
      <c r="AW4024" s="143"/>
      <c r="AY4024" s="146"/>
      <c r="AZ4024" s="1639"/>
    </row>
    <row r="4025" spans="1:64" ht="12.75" customHeight="1" x14ac:dyDescent="0.25">
      <c r="A4025" s="356"/>
      <c r="B4025" s="225"/>
      <c r="C4025" s="122"/>
      <c r="D4025" s="357"/>
      <c r="F4025" s="125"/>
      <c r="G4025" s="126"/>
      <c r="H4025" s="35"/>
      <c r="I4025" s="36"/>
      <c r="J4025" s="37"/>
      <c r="K4025" s="244"/>
      <c r="L4025" s="241"/>
      <c r="M4025" s="242"/>
      <c r="N4025" s="201"/>
      <c r="O4025" s="202"/>
      <c r="P4025" s="202"/>
      <c r="Q4025" s="202"/>
      <c r="R4025" s="202"/>
      <c r="S4025" s="202"/>
      <c r="T4025" s="224"/>
      <c r="U4025" s="138"/>
      <c r="V4025" s="138"/>
      <c r="W4025" s="139"/>
      <c r="X4025" s="139"/>
      <c r="Y4025" s="224"/>
      <c r="Z4025" s="210"/>
      <c r="AA4025" s="204"/>
      <c r="AB4025" s="202"/>
      <c r="AC4025" s="202"/>
      <c r="AD4025" s="202"/>
      <c r="AE4025" s="202"/>
      <c r="AF4025" s="202"/>
      <c r="AG4025" s="224"/>
      <c r="AH4025" s="138"/>
      <c r="AI4025" s="138"/>
      <c r="AJ4025" s="139"/>
      <c r="AK4025" s="139"/>
      <c r="AL4025" s="224"/>
      <c r="AM4025" s="140"/>
      <c r="AN4025" s="211"/>
      <c r="AO4025" s="212"/>
      <c r="AP4025" s="39"/>
      <c r="AQ4025" s="141"/>
      <c r="AR4025" s="141"/>
      <c r="AS4025" s="143"/>
      <c r="AU4025" s="141"/>
      <c r="AV4025" s="141"/>
      <c r="AW4025" s="143"/>
      <c r="AY4025" s="146"/>
      <c r="AZ4025" s="1639"/>
    </row>
    <row r="4026" spans="1:64" ht="35.1" customHeight="1" x14ac:dyDescent="0.25">
      <c r="A4026" s="15" t="s">
        <v>4270</v>
      </c>
      <c r="B4026" s="225">
        <v>12</v>
      </c>
      <c r="C4026" s="122" t="s">
        <v>4476</v>
      </c>
      <c r="D4026" s="123">
        <v>1000</v>
      </c>
      <c r="F4026" s="125">
        <v>12</v>
      </c>
      <c r="G4026" s="126" t="s">
        <v>1210</v>
      </c>
      <c r="H4026" s="35" t="str">
        <f t="shared" si="3100"/>
        <v>029</v>
      </c>
      <c r="I4026" s="36">
        <v>81211000</v>
      </c>
      <c r="J4026" s="37" t="s">
        <v>4492</v>
      </c>
      <c r="K4026" s="281" t="s">
        <v>4493</v>
      </c>
      <c r="L4026" s="128">
        <v>44107</v>
      </c>
      <c r="M4026" s="129">
        <v>44489</v>
      </c>
      <c r="N4026" s="130"/>
      <c r="O4026" s="131"/>
      <c r="P4026" s="131"/>
      <c r="Q4026" s="131"/>
      <c r="R4026" s="131"/>
      <c r="S4026" s="131"/>
      <c r="T4026" s="132" t="str">
        <f t="shared" ref="T4026:T4027" si="3116">IF(SUM(N4026:S4026)=U4026,"OK",SUM(N4026:S4026)-U4026)</f>
        <v>OK</v>
      </c>
      <c r="U4026" s="138"/>
      <c r="V4026" s="138"/>
      <c r="W4026" s="139"/>
      <c r="X4026" s="139"/>
      <c r="Y4026" s="132" t="str">
        <f t="shared" ref="Y4026:Y4027" si="3117">IF(SUM(W4026:X4026)=Z4026,"OK",SUM(W4026:X4026)-Z4026)</f>
        <v>OK</v>
      </c>
      <c r="Z4026" s="210"/>
      <c r="AA4026" s="204"/>
      <c r="AB4026" s="202"/>
      <c r="AC4026" s="202"/>
      <c r="AD4026" s="202"/>
      <c r="AE4026" s="202"/>
      <c r="AF4026" s="202"/>
      <c r="AG4026" s="132" t="str">
        <f t="shared" ref="AG4026:AG4027" si="3118">IF(SUM(AA4026:AF4026)=AH4026,"OK",SUM(AA4026:AF4026)-AH4026)</f>
        <v>OK</v>
      </c>
      <c r="AH4026" s="138"/>
      <c r="AI4026" s="138"/>
      <c r="AJ4026" s="139"/>
      <c r="AK4026" s="139"/>
      <c r="AL4026" s="132" t="str">
        <f t="shared" ref="AL4026:AL4027" si="3119">IF(SUM(AJ4026:AK4026)=AM4026,"OK",SUM(AJ4026:AK4026)-AM4026)</f>
        <v>OK</v>
      </c>
      <c r="AM4026" s="140"/>
      <c r="AN4026" s="119">
        <f t="shared" ref="AN4026:AN4027" si="3120">L4026+U4026+V4026+Z4026</f>
        <v>44107</v>
      </c>
      <c r="AO4026" s="120">
        <f t="shared" ref="AO4026:AO4027" si="3121">M4026+AH4026+AI4026+AM4026</f>
        <v>44489</v>
      </c>
      <c r="AP4026" s="39">
        <f>L4026</f>
        <v>44107</v>
      </c>
      <c r="AQ4026" s="141">
        <f>AN4026</f>
        <v>44107</v>
      </c>
      <c r="AR4026" s="142">
        <f>AQ4026-AP4026</f>
        <v>0</v>
      </c>
      <c r="AS4026" s="143">
        <f>AR4026/AP4026</f>
        <v>0</v>
      </c>
      <c r="AT4026" s="144">
        <f>M4026</f>
        <v>44489</v>
      </c>
      <c r="AU4026" s="141">
        <f>AO4026</f>
        <v>44489</v>
      </c>
      <c r="AV4026" s="142">
        <f>AU4026-AT4026</f>
        <v>0</v>
      </c>
      <c r="AW4026" s="143">
        <f>AV4026/AT4026</f>
        <v>0</v>
      </c>
      <c r="AY4026" s="146" t="str">
        <f>RIGHT(LEFT(I4026,3),2)&amp;"."&amp;RIGHT(LEFT(I4026,5),2)</f>
        <v>12.11</v>
      </c>
      <c r="AZ4026" s="1639" t="b">
        <f>COUNTIF('[1]Codes SEC'!$B$2:$B$250,Ministres!AY4026)&gt;0</f>
        <v>1</v>
      </c>
    </row>
    <row r="4027" spans="1:64" ht="35.1" customHeight="1" x14ac:dyDescent="0.25">
      <c r="A4027" s="15" t="s">
        <v>4270</v>
      </c>
      <c r="B4027" s="225">
        <v>12</v>
      </c>
      <c r="C4027" s="122" t="s">
        <v>4476</v>
      </c>
      <c r="D4027" s="123">
        <v>1000</v>
      </c>
      <c r="F4027" s="125">
        <v>12</v>
      </c>
      <c r="G4027" s="126" t="s">
        <v>1210</v>
      </c>
      <c r="H4027" s="35" t="str">
        <f t="shared" si="3100"/>
        <v>029</v>
      </c>
      <c r="I4027" s="36">
        <v>81221000</v>
      </c>
      <c r="J4027" s="37" t="s">
        <v>4494</v>
      </c>
      <c r="K4027" s="281" t="s">
        <v>4495</v>
      </c>
      <c r="L4027" s="128">
        <v>3283</v>
      </c>
      <c r="M4027" s="129">
        <v>3283</v>
      </c>
      <c r="N4027" s="130"/>
      <c r="O4027" s="131"/>
      <c r="P4027" s="131"/>
      <c r="Q4027" s="131"/>
      <c r="R4027" s="131"/>
      <c r="S4027" s="131"/>
      <c r="T4027" s="132" t="str">
        <f t="shared" si="3116"/>
        <v>OK</v>
      </c>
      <c r="U4027" s="138"/>
      <c r="V4027" s="138"/>
      <c r="W4027" s="139"/>
      <c r="X4027" s="139"/>
      <c r="Y4027" s="132" t="str">
        <f t="shared" si="3117"/>
        <v>OK</v>
      </c>
      <c r="Z4027" s="210"/>
      <c r="AA4027" s="204"/>
      <c r="AB4027" s="202"/>
      <c r="AC4027" s="202"/>
      <c r="AD4027" s="202"/>
      <c r="AE4027" s="202"/>
      <c r="AF4027" s="202"/>
      <c r="AG4027" s="132" t="str">
        <f t="shared" si="3118"/>
        <v>OK</v>
      </c>
      <c r="AH4027" s="138"/>
      <c r="AI4027" s="138"/>
      <c r="AJ4027" s="139"/>
      <c r="AK4027" s="139"/>
      <c r="AL4027" s="132" t="str">
        <f t="shared" si="3119"/>
        <v>OK</v>
      </c>
      <c r="AM4027" s="140"/>
      <c r="AN4027" s="119">
        <f t="shared" si="3120"/>
        <v>3283</v>
      </c>
      <c r="AO4027" s="120">
        <f t="shared" si="3121"/>
        <v>3283</v>
      </c>
      <c r="AP4027" s="39">
        <f>L4027</f>
        <v>3283</v>
      </c>
      <c r="AQ4027" s="141">
        <f>AN4027</f>
        <v>3283</v>
      </c>
      <c r="AR4027" s="142">
        <f>AQ4027-AP4027</f>
        <v>0</v>
      </c>
      <c r="AS4027" s="143">
        <f>AR4027/AP4027</f>
        <v>0</v>
      </c>
      <c r="AT4027" s="144">
        <f>M4027</f>
        <v>3283</v>
      </c>
      <c r="AU4027" s="141">
        <f>AO4027</f>
        <v>3283</v>
      </c>
      <c r="AV4027" s="142">
        <f>AU4027-AT4027</f>
        <v>0</v>
      </c>
      <c r="AW4027" s="143">
        <f>AV4027/AT4027</f>
        <v>0</v>
      </c>
      <c r="AY4027" s="146" t="str">
        <f>RIGHT(LEFT(I4027,3),2)&amp;"."&amp;RIGHT(LEFT(I4027,5),2)</f>
        <v>12.21</v>
      </c>
      <c r="AZ4027" s="1639" t="b">
        <f>COUNTIF('[1]Codes SEC'!$B$2:$B$250,Ministres!AY4027)&gt;0</f>
        <v>1</v>
      </c>
    </row>
    <row r="4028" spans="1:64" ht="12.75" customHeight="1" x14ac:dyDescent="0.25">
      <c r="A4028" s="916"/>
      <c r="B4028" s="1640"/>
      <c r="C4028" s="153"/>
      <c r="D4028" s="153"/>
      <c r="E4028" s="1640"/>
      <c r="F4028" s="153"/>
      <c r="G4028" s="154"/>
      <c r="H4028" s="155"/>
      <c r="I4028" s="156"/>
      <c r="J4028" s="157"/>
      <c r="K4028" s="158" t="s">
        <v>70</v>
      </c>
      <c r="L4028" s="236">
        <f t="shared" ref="L4028:AW4028" si="3122">L4027+L4026</f>
        <v>47390</v>
      </c>
      <c r="M4028" s="1641">
        <f t="shared" si="3122"/>
        <v>47772</v>
      </c>
      <c r="N4028" s="1642">
        <f t="shared" si="3122"/>
        <v>0</v>
      </c>
      <c r="O4028" s="1643">
        <f t="shared" si="3122"/>
        <v>0</v>
      </c>
      <c r="P4028" s="1643">
        <f t="shared" si="3122"/>
        <v>0</v>
      </c>
      <c r="Q4028" s="1643">
        <f t="shared" si="3122"/>
        <v>0</v>
      </c>
      <c r="R4028" s="1643">
        <f t="shared" si="3122"/>
        <v>0</v>
      </c>
      <c r="S4028" s="1643">
        <f t="shared" si="3122"/>
        <v>0</v>
      </c>
      <c r="T4028" s="1644"/>
      <c r="U4028" s="1645">
        <f t="shared" si="3122"/>
        <v>0</v>
      </c>
      <c r="V4028" s="1645">
        <f t="shared" si="3122"/>
        <v>0</v>
      </c>
      <c r="W4028" s="1643">
        <f t="shared" si="3122"/>
        <v>0</v>
      </c>
      <c r="X4028" s="1643">
        <f t="shared" si="3122"/>
        <v>0</v>
      </c>
      <c r="Y4028" s="1644"/>
      <c r="Z4028" s="1645">
        <f t="shared" si="3122"/>
        <v>0</v>
      </c>
      <c r="AA4028" s="165">
        <f t="shared" si="3122"/>
        <v>0</v>
      </c>
      <c r="AB4028" s="1643">
        <f t="shared" si="3122"/>
        <v>0</v>
      </c>
      <c r="AC4028" s="1643">
        <f t="shared" si="3122"/>
        <v>0</v>
      </c>
      <c r="AD4028" s="1643">
        <f t="shared" si="3122"/>
        <v>0</v>
      </c>
      <c r="AE4028" s="1643">
        <f t="shared" si="3122"/>
        <v>0</v>
      </c>
      <c r="AF4028" s="1643">
        <f t="shared" si="3122"/>
        <v>0</v>
      </c>
      <c r="AG4028" s="1644"/>
      <c r="AH4028" s="1645">
        <f t="shared" si="3122"/>
        <v>0</v>
      </c>
      <c r="AI4028" s="1645">
        <f t="shared" si="3122"/>
        <v>0</v>
      </c>
      <c r="AJ4028" s="1643">
        <f t="shared" si="3122"/>
        <v>0</v>
      </c>
      <c r="AK4028" s="1643">
        <f t="shared" si="3122"/>
        <v>0</v>
      </c>
      <c r="AL4028" s="1644"/>
      <c r="AM4028" s="1646">
        <f t="shared" si="3122"/>
        <v>0</v>
      </c>
      <c r="AN4028" s="167">
        <f>AN4027+AN4026</f>
        <v>47390</v>
      </c>
      <c r="AO4028" s="1647">
        <f t="shared" si="3122"/>
        <v>47772</v>
      </c>
      <c r="AP4028" s="169">
        <f t="shared" si="3122"/>
        <v>47390</v>
      </c>
      <c r="AQ4028" s="1648">
        <f t="shared" si="3122"/>
        <v>47390</v>
      </c>
      <c r="AR4028" s="1649">
        <f t="shared" si="3122"/>
        <v>0</v>
      </c>
      <c r="AS4028" s="1650">
        <f t="shared" si="3122"/>
        <v>0</v>
      </c>
      <c r="AT4028" s="1651">
        <f t="shared" si="3122"/>
        <v>47772</v>
      </c>
      <c r="AU4028" s="1648">
        <f t="shared" si="3122"/>
        <v>47772</v>
      </c>
      <c r="AV4028" s="1649">
        <f t="shared" si="3122"/>
        <v>0</v>
      </c>
      <c r="AW4028" s="1650">
        <f t="shared" si="3122"/>
        <v>0</v>
      </c>
      <c r="AY4028" s="146"/>
      <c r="AZ4028" s="1639"/>
    </row>
    <row r="4029" spans="1:64" ht="12.75" customHeight="1" x14ac:dyDescent="0.25">
      <c r="A4029" s="356"/>
      <c r="B4029" s="225"/>
      <c r="C4029" s="272"/>
      <c r="D4029" s="357"/>
      <c r="E4029" s="226"/>
      <c r="F4029" s="909"/>
      <c r="G4029" s="126"/>
      <c r="H4029" s="35"/>
      <c r="I4029" s="36"/>
      <c r="J4029" s="37"/>
      <c r="K4029" s="198"/>
      <c r="L4029" s="241"/>
      <c r="M4029" s="242"/>
      <c r="N4029" s="258"/>
      <c r="O4029" s="259"/>
      <c r="P4029" s="259"/>
      <c r="Q4029" s="259"/>
      <c r="R4029" s="259"/>
      <c r="S4029" s="259"/>
      <c r="T4029" s="260"/>
      <c r="U4029" s="261"/>
      <c r="V4029" s="261"/>
      <c r="W4029" s="262"/>
      <c r="X4029" s="262"/>
      <c r="Y4029" s="260"/>
      <c r="Z4029" s="263"/>
      <c r="AA4029" s="264"/>
      <c r="AB4029" s="259"/>
      <c r="AC4029" s="259"/>
      <c r="AD4029" s="259"/>
      <c r="AE4029" s="259"/>
      <c r="AF4029" s="259"/>
      <c r="AG4029" s="260"/>
      <c r="AH4029" s="261"/>
      <c r="AI4029" s="261"/>
      <c r="AJ4029" s="262"/>
      <c r="AK4029" s="262"/>
      <c r="AL4029" s="260"/>
      <c r="AM4029" s="265"/>
      <c r="AN4029" s="266"/>
      <c r="AO4029" s="267"/>
      <c r="AP4029" s="268"/>
      <c r="AQ4029" s="269"/>
      <c r="AR4029" s="269"/>
      <c r="AS4029" s="270"/>
      <c r="AT4029" s="271"/>
      <c r="AU4029" s="269"/>
      <c r="AV4029" s="269"/>
      <c r="AW4029" s="270"/>
      <c r="AY4029" s="146"/>
      <c r="AZ4029" s="1639"/>
    </row>
    <row r="4030" spans="1:64" ht="12.75" customHeight="1" x14ac:dyDescent="0.25">
      <c r="A4030" s="356"/>
      <c r="B4030" s="225"/>
      <c r="C4030" s="272"/>
      <c r="D4030" s="357"/>
      <c r="E4030" s="226"/>
      <c r="F4030" s="909"/>
      <c r="G4030" s="126"/>
      <c r="H4030" s="35"/>
      <c r="I4030" s="36"/>
      <c r="J4030" s="37"/>
      <c r="K4030" s="243" t="s">
        <v>109</v>
      </c>
      <c r="L4030" s="241"/>
      <c r="M4030" s="242"/>
      <c r="N4030" s="258"/>
      <c r="O4030" s="259"/>
      <c r="P4030" s="259"/>
      <c r="Q4030" s="259"/>
      <c r="R4030" s="259"/>
      <c r="S4030" s="259"/>
      <c r="T4030" s="260"/>
      <c r="U4030" s="261"/>
      <c r="V4030" s="261"/>
      <c r="W4030" s="262"/>
      <c r="X4030" s="262"/>
      <c r="Y4030" s="260"/>
      <c r="Z4030" s="263"/>
      <c r="AA4030" s="264"/>
      <c r="AB4030" s="259"/>
      <c r="AC4030" s="259"/>
      <c r="AD4030" s="259"/>
      <c r="AE4030" s="259"/>
      <c r="AF4030" s="259"/>
      <c r="AG4030" s="260"/>
      <c r="AH4030" s="261"/>
      <c r="AI4030" s="261"/>
      <c r="AJ4030" s="262"/>
      <c r="AK4030" s="262"/>
      <c r="AL4030" s="260"/>
      <c r="AM4030" s="265"/>
      <c r="AN4030" s="266"/>
      <c r="AO4030" s="267"/>
      <c r="AP4030" s="268"/>
      <c r="AQ4030" s="269"/>
      <c r="AR4030" s="269"/>
      <c r="AS4030" s="270"/>
      <c r="AT4030" s="271"/>
      <c r="AU4030" s="269"/>
      <c r="AV4030" s="269"/>
      <c r="AW4030" s="270"/>
      <c r="AY4030" s="146"/>
      <c r="AZ4030" s="1639"/>
    </row>
    <row r="4031" spans="1:64" ht="12.75" customHeight="1" x14ac:dyDescent="0.25">
      <c r="A4031" s="356"/>
      <c r="B4031" s="225"/>
      <c r="C4031" s="272"/>
      <c r="D4031" s="357"/>
      <c r="E4031" s="226"/>
      <c r="F4031" s="909"/>
      <c r="G4031" s="126"/>
      <c r="H4031" s="35"/>
      <c r="I4031" s="36"/>
      <c r="J4031" s="37"/>
      <c r="K4031" s="198"/>
      <c r="L4031" s="241"/>
      <c r="M4031" s="242"/>
      <c r="N4031" s="258"/>
      <c r="O4031" s="259"/>
      <c r="P4031" s="259"/>
      <c r="Q4031" s="259"/>
      <c r="R4031" s="259"/>
      <c r="S4031" s="259"/>
      <c r="T4031" s="260"/>
      <c r="U4031" s="261"/>
      <c r="V4031" s="261"/>
      <c r="W4031" s="262"/>
      <c r="X4031" s="262"/>
      <c r="Y4031" s="260"/>
      <c r="Z4031" s="263"/>
      <c r="AA4031" s="264"/>
      <c r="AB4031" s="259"/>
      <c r="AC4031" s="259"/>
      <c r="AD4031" s="259"/>
      <c r="AE4031" s="259"/>
      <c r="AF4031" s="259"/>
      <c r="AG4031" s="260"/>
      <c r="AH4031" s="261"/>
      <c r="AI4031" s="261"/>
      <c r="AJ4031" s="262"/>
      <c r="AK4031" s="262"/>
      <c r="AL4031" s="260"/>
      <c r="AM4031" s="265"/>
      <c r="AN4031" s="266"/>
      <c r="AO4031" s="267"/>
      <c r="AP4031" s="268"/>
      <c r="AQ4031" s="269"/>
      <c r="AR4031" s="269"/>
      <c r="AS4031" s="270"/>
      <c r="AT4031" s="271"/>
      <c r="AU4031" s="269"/>
      <c r="AV4031" s="269"/>
      <c r="AW4031" s="270"/>
      <c r="AY4031" s="146"/>
      <c r="AZ4031" s="1639"/>
    </row>
    <row r="4032" spans="1:64" ht="35.1" customHeight="1" x14ac:dyDescent="0.25">
      <c r="A4032" s="15" t="s">
        <v>4270</v>
      </c>
      <c r="B4032" s="225" t="s">
        <v>4046</v>
      </c>
      <c r="C4032" s="122" t="s">
        <v>4476</v>
      </c>
      <c r="D4032" s="123">
        <v>1000</v>
      </c>
      <c r="E4032" s="226"/>
      <c r="F4032" s="122">
        <v>12</v>
      </c>
      <c r="G4032" s="227" t="s">
        <v>1210</v>
      </c>
      <c r="H4032" s="228" t="str">
        <f t="shared" si="3100"/>
        <v>029</v>
      </c>
      <c r="I4032" s="229">
        <v>87200000</v>
      </c>
      <c r="J4032" s="230" t="s">
        <v>4496</v>
      </c>
      <c r="K4032" s="231" t="s">
        <v>4497</v>
      </c>
      <c r="L4032" s="232">
        <v>30</v>
      </c>
      <c r="M4032" s="233">
        <v>30</v>
      </c>
      <c r="N4032" s="130"/>
      <c r="O4032" s="131"/>
      <c r="P4032" s="131"/>
      <c r="Q4032" s="131"/>
      <c r="R4032" s="131"/>
      <c r="S4032" s="131"/>
      <c r="T4032" s="132" t="str">
        <f t="shared" ref="T4032:T4033" si="3123">IF(SUM(N4032:S4032)=U4032,"OK",SUM(N4032:S4032)-U4032)</f>
        <v>OK</v>
      </c>
      <c r="U4032" s="138"/>
      <c r="V4032" s="138"/>
      <c r="W4032" s="139"/>
      <c r="X4032" s="139"/>
      <c r="Y4032" s="132" t="str">
        <f t="shared" ref="Y4032:Y4033" si="3124">IF(SUM(W4032:X4032)=Z4032,"OK",SUM(W4032:X4032)-Z4032)</f>
        <v>OK</v>
      </c>
      <c r="Z4032" s="210"/>
      <c r="AA4032" s="204"/>
      <c r="AB4032" s="202"/>
      <c r="AC4032" s="202"/>
      <c r="AD4032" s="202"/>
      <c r="AE4032" s="202"/>
      <c r="AF4032" s="202"/>
      <c r="AG4032" s="132" t="str">
        <f t="shared" ref="AG4032:AG4033" si="3125">IF(SUM(AA4032:AF4032)=AH4032,"OK",SUM(AA4032:AF4032)-AH4032)</f>
        <v>OK</v>
      </c>
      <c r="AH4032" s="138"/>
      <c r="AI4032" s="138"/>
      <c r="AJ4032" s="139"/>
      <c r="AK4032" s="139"/>
      <c r="AL4032" s="132" t="str">
        <f t="shared" ref="AL4032:AL4033" si="3126">IF(SUM(AJ4032:AK4032)=AM4032,"OK",SUM(AJ4032:AK4032)-AM4032)</f>
        <v>OK</v>
      </c>
      <c r="AM4032" s="140"/>
      <c r="AN4032" s="119">
        <f t="shared" ref="AN4032:AN4033" si="3127">L4032+U4032+V4032+Z4032</f>
        <v>30</v>
      </c>
      <c r="AO4032" s="120">
        <f t="shared" ref="AO4032:AO4033" si="3128">M4032+AH4032+AI4032+AM4032</f>
        <v>30</v>
      </c>
      <c r="AP4032" s="39">
        <f>L4032</f>
        <v>30</v>
      </c>
      <c r="AQ4032" s="141">
        <f>AN4032</f>
        <v>30</v>
      </c>
      <c r="AR4032" s="142">
        <f>AQ4032-AP4032</f>
        <v>0</v>
      </c>
      <c r="AS4032" s="143">
        <f>AR4032/AP4032</f>
        <v>0</v>
      </c>
      <c r="AT4032" s="144">
        <f>M4032</f>
        <v>30</v>
      </c>
      <c r="AU4032" s="141">
        <f>AO4032</f>
        <v>30</v>
      </c>
      <c r="AV4032" s="142">
        <f>AU4032-AT4032</f>
        <v>0</v>
      </c>
      <c r="AW4032" s="143">
        <f>AV4032/AT4032</f>
        <v>0</v>
      </c>
      <c r="AY4032" s="146" t="str">
        <f>RIGHT(LEFT(I4032,3),2)&amp;"."&amp;RIGHT(LEFT(I4032,5),2)</f>
        <v>72.00</v>
      </c>
      <c r="AZ4032" s="1639" t="b">
        <f>COUNTIF('[1]Codes SEC'!$B$2:$B$250,Ministres!AY4032)&gt;0</f>
        <v>1</v>
      </c>
    </row>
    <row r="4033" spans="1:52" ht="35.1" customHeight="1" x14ac:dyDescent="0.25">
      <c r="A4033" s="356" t="s">
        <v>4270</v>
      </c>
      <c r="B4033" s="225">
        <v>12</v>
      </c>
      <c r="C4033" s="122" t="s">
        <v>4476</v>
      </c>
      <c r="D4033" s="123">
        <v>1000</v>
      </c>
      <c r="F4033" s="125">
        <v>12</v>
      </c>
      <c r="G4033" s="126" t="s">
        <v>1210</v>
      </c>
      <c r="H4033" s="35" t="str">
        <f t="shared" si="3100"/>
        <v>029</v>
      </c>
      <c r="I4033" s="36">
        <v>87422000</v>
      </c>
      <c r="J4033" s="37" t="s">
        <v>4498</v>
      </c>
      <c r="K4033" s="281" t="s">
        <v>4499</v>
      </c>
      <c r="L4033" s="232">
        <v>6288</v>
      </c>
      <c r="M4033" s="233">
        <v>7112</v>
      </c>
      <c r="N4033" s="130"/>
      <c r="O4033" s="131"/>
      <c r="P4033" s="131"/>
      <c r="Q4033" s="131"/>
      <c r="R4033" s="131"/>
      <c r="S4033" s="131"/>
      <c r="T4033" s="132" t="str">
        <f t="shared" si="3123"/>
        <v>OK</v>
      </c>
      <c r="U4033" s="138"/>
      <c r="V4033" s="138"/>
      <c r="W4033" s="139"/>
      <c r="X4033" s="139"/>
      <c r="Y4033" s="132" t="str">
        <f t="shared" si="3124"/>
        <v>OK</v>
      </c>
      <c r="Z4033" s="210"/>
      <c r="AA4033" s="204"/>
      <c r="AB4033" s="202"/>
      <c r="AC4033" s="202"/>
      <c r="AD4033" s="202"/>
      <c r="AE4033" s="202"/>
      <c r="AF4033" s="202"/>
      <c r="AG4033" s="132" t="str">
        <f t="shared" si="3125"/>
        <v>OK</v>
      </c>
      <c r="AH4033" s="138"/>
      <c r="AI4033" s="138"/>
      <c r="AJ4033" s="139"/>
      <c r="AK4033" s="139"/>
      <c r="AL4033" s="132" t="str">
        <f t="shared" si="3126"/>
        <v>OK</v>
      </c>
      <c r="AM4033" s="140"/>
      <c r="AN4033" s="119">
        <f t="shared" si="3127"/>
        <v>6288</v>
      </c>
      <c r="AO4033" s="120">
        <f t="shared" si="3128"/>
        <v>7112</v>
      </c>
      <c r="AP4033" s="39">
        <f>L4033</f>
        <v>6288</v>
      </c>
      <c r="AQ4033" s="141">
        <f>AN4033</f>
        <v>6288</v>
      </c>
      <c r="AR4033" s="142">
        <f>AQ4033-AP4033</f>
        <v>0</v>
      </c>
      <c r="AS4033" s="143">
        <f>AR4033/AP4033</f>
        <v>0</v>
      </c>
      <c r="AT4033" s="144">
        <f>M4033</f>
        <v>7112</v>
      </c>
      <c r="AU4033" s="141">
        <f>AO4033</f>
        <v>7112</v>
      </c>
      <c r="AV4033" s="142">
        <f>AU4033-AT4033</f>
        <v>0</v>
      </c>
      <c r="AW4033" s="143">
        <f>AV4033/AT4033</f>
        <v>0</v>
      </c>
      <c r="AY4033" s="146" t="str">
        <f>RIGHT(LEFT(I4033,3),2)&amp;"."&amp;RIGHT(LEFT(I4033,5),2)</f>
        <v>74.22</v>
      </c>
      <c r="AZ4033" s="1639" t="b">
        <f>COUNTIF('[1]Codes SEC'!$B$2:$B$250,Ministres!AY4033)&gt;0</f>
        <v>1</v>
      </c>
    </row>
    <row r="4034" spans="1:52" ht="12.75" customHeight="1" x14ac:dyDescent="0.25">
      <c r="A4034" s="350"/>
      <c r="B4034" s="1652"/>
      <c r="C4034" s="298"/>
      <c r="D4034" s="352"/>
      <c r="E4034" s="1653"/>
      <c r="F4034" s="1565"/>
      <c r="G4034" s="154"/>
      <c r="H4034" s="155"/>
      <c r="I4034" s="156"/>
      <c r="J4034" s="157"/>
      <c r="K4034" s="158" t="s">
        <v>116</v>
      </c>
      <c r="L4034" s="417">
        <f t="shared" ref="L4034:AW4034" si="3129">L4033+L4032</f>
        <v>6318</v>
      </c>
      <c r="M4034" s="1641">
        <f t="shared" si="3129"/>
        <v>7142</v>
      </c>
      <c r="N4034" s="1642">
        <f t="shared" si="3129"/>
        <v>0</v>
      </c>
      <c r="O4034" s="1643">
        <f t="shared" si="3129"/>
        <v>0</v>
      </c>
      <c r="P4034" s="1643">
        <f t="shared" si="3129"/>
        <v>0</v>
      </c>
      <c r="Q4034" s="1643">
        <f t="shared" si="3129"/>
        <v>0</v>
      </c>
      <c r="R4034" s="1643">
        <f t="shared" si="3129"/>
        <v>0</v>
      </c>
      <c r="S4034" s="1643">
        <f t="shared" si="3129"/>
        <v>0</v>
      </c>
      <c r="T4034" s="1644"/>
      <c r="U4034" s="1645">
        <f t="shared" si="3129"/>
        <v>0</v>
      </c>
      <c r="V4034" s="1645">
        <f t="shared" si="3129"/>
        <v>0</v>
      </c>
      <c r="W4034" s="1643">
        <f t="shared" si="3129"/>
        <v>0</v>
      </c>
      <c r="X4034" s="1643">
        <f t="shared" si="3129"/>
        <v>0</v>
      </c>
      <c r="Y4034" s="1644"/>
      <c r="Z4034" s="1645">
        <f t="shared" si="3129"/>
        <v>0</v>
      </c>
      <c r="AA4034" s="165">
        <f t="shared" si="3129"/>
        <v>0</v>
      </c>
      <c r="AB4034" s="1643">
        <f t="shared" si="3129"/>
        <v>0</v>
      </c>
      <c r="AC4034" s="1643">
        <f t="shared" si="3129"/>
        <v>0</v>
      </c>
      <c r="AD4034" s="1643">
        <f t="shared" si="3129"/>
        <v>0</v>
      </c>
      <c r="AE4034" s="1643">
        <f t="shared" si="3129"/>
        <v>0</v>
      </c>
      <c r="AF4034" s="1643">
        <f t="shared" si="3129"/>
        <v>0</v>
      </c>
      <c r="AG4034" s="1644"/>
      <c r="AH4034" s="1645">
        <f t="shared" si="3129"/>
        <v>0</v>
      </c>
      <c r="AI4034" s="1645">
        <f t="shared" si="3129"/>
        <v>0</v>
      </c>
      <c r="AJ4034" s="1643">
        <f t="shared" si="3129"/>
        <v>0</v>
      </c>
      <c r="AK4034" s="1643">
        <f t="shared" si="3129"/>
        <v>0</v>
      </c>
      <c r="AL4034" s="1644"/>
      <c r="AM4034" s="1646">
        <f t="shared" si="3129"/>
        <v>0</v>
      </c>
      <c r="AN4034" s="167">
        <f>AN4033+AN4032</f>
        <v>6318</v>
      </c>
      <c r="AO4034" s="1647">
        <f t="shared" si="3129"/>
        <v>7142</v>
      </c>
      <c r="AP4034" s="169">
        <f t="shared" si="3129"/>
        <v>6318</v>
      </c>
      <c r="AQ4034" s="1648">
        <f t="shared" si="3129"/>
        <v>6318</v>
      </c>
      <c r="AR4034" s="1649">
        <f t="shared" si="3129"/>
        <v>0</v>
      </c>
      <c r="AS4034" s="1650">
        <f t="shared" si="3129"/>
        <v>0</v>
      </c>
      <c r="AT4034" s="1651">
        <f t="shared" si="3129"/>
        <v>7142</v>
      </c>
      <c r="AU4034" s="1648">
        <f t="shared" si="3129"/>
        <v>7142</v>
      </c>
      <c r="AV4034" s="1649">
        <f t="shared" si="3129"/>
        <v>0</v>
      </c>
      <c r="AW4034" s="1650">
        <f t="shared" si="3129"/>
        <v>0</v>
      </c>
      <c r="AX4034" s="12"/>
      <c r="AY4034" s="146"/>
      <c r="AZ4034" s="1639"/>
    </row>
    <row r="4035" spans="1:52" ht="12.75" customHeight="1" x14ac:dyDescent="0.25">
      <c r="A4035" s="174"/>
      <c r="B4035" s="175"/>
      <c r="C4035" s="176"/>
      <c r="D4035" s="177"/>
      <c r="E4035" s="178"/>
      <c r="F4035" s="177"/>
      <c r="G4035" s="179"/>
      <c r="H4035" s="180"/>
      <c r="I4035" s="181"/>
      <c r="J4035" s="182"/>
      <c r="K4035" s="183" t="s">
        <v>4500</v>
      </c>
      <c r="L4035" s="184">
        <f t="shared" ref="L4035:S4035" si="3130">L4034+L4028</f>
        <v>53708</v>
      </c>
      <c r="M4035" s="185">
        <f t="shared" si="3130"/>
        <v>54914</v>
      </c>
      <c r="N4035" s="186">
        <f t="shared" si="3130"/>
        <v>0</v>
      </c>
      <c r="O4035" s="187">
        <f t="shared" si="3130"/>
        <v>0</v>
      </c>
      <c r="P4035" s="187">
        <f t="shared" si="3130"/>
        <v>0</v>
      </c>
      <c r="Q4035" s="187">
        <f t="shared" si="3130"/>
        <v>0</v>
      </c>
      <c r="R4035" s="187">
        <f t="shared" si="3130"/>
        <v>0</v>
      </c>
      <c r="S4035" s="187">
        <f t="shared" si="3130"/>
        <v>0</v>
      </c>
      <c r="T4035" s="188"/>
      <c r="U4035" s="187">
        <f>U4034+U4028</f>
        <v>0</v>
      </c>
      <c r="V4035" s="187">
        <f>V4034+V4028</f>
        <v>0</v>
      </c>
      <c r="W4035" s="187">
        <f>W4034+W4028</f>
        <v>0</v>
      </c>
      <c r="X4035" s="187">
        <f>X4034+X4028</f>
        <v>0</v>
      </c>
      <c r="Y4035" s="188"/>
      <c r="Z4035" s="187">
        <f t="shared" ref="Z4035:AF4035" si="3131">Z4034+Z4028</f>
        <v>0</v>
      </c>
      <c r="AA4035" s="189">
        <f t="shared" si="3131"/>
        <v>0</v>
      </c>
      <c r="AB4035" s="187">
        <f t="shared" si="3131"/>
        <v>0</v>
      </c>
      <c r="AC4035" s="187">
        <f t="shared" si="3131"/>
        <v>0</v>
      </c>
      <c r="AD4035" s="187">
        <f t="shared" si="3131"/>
        <v>0</v>
      </c>
      <c r="AE4035" s="187">
        <f t="shared" si="3131"/>
        <v>0</v>
      </c>
      <c r="AF4035" s="187">
        <f t="shared" si="3131"/>
        <v>0</v>
      </c>
      <c r="AG4035" s="188"/>
      <c r="AH4035" s="187">
        <f>AH4034+AH4028</f>
        <v>0</v>
      </c>
      <c r="AI4035" s="187">
        <f>AI4034+AI4028</f>
        <v>0</v>
      </c>
      <c r="AJ4035" s="187">
        <f>AJ4034+AJ4028</f>
        <v>0</v>
      </c>
      <c r="AK4035" s="187">
        <f>AK4034+AK4028</f>
        <v>0</v>
      </c>
      <c r="AL4035" s="188"/>
      <c r="AM4035" s="190">
        <f t="shared" ref="AM4035:AW4035" si="3132">AM4034+AM4028</f>
        <v>0</v>
      </c>
      <c r="AN4035" s="191">
        <f>AN4034+AN4028</f>
        <v>53708</v>
      </c>
      <c r="AO4035" s="190">
        <f t="shared" si="3132"/>
        <v>54914</v>
      </c>
      <c r="AP4035" s="184">
        <f t="shared" si="3132"/>
        <v>53708</v>
      </c>
      <c r="AQ4035" s="192">
        <f t="shared" si="3132"/>
        <v>53708</v>
      </c>
      <c r="AR4035" s="193">
        <f t="shared" si="3132"/>
        <v>0</v>
      </c>
      <c r="AS4035" s="194">
        <f t="shared" si="3132"/>
        <v>0</v>
      </c>
      <c r="AT4035" s="195">
        <f t="shared" si="3132"/>
        <v>54914</v>
      </c>
      <c r="AU4035" s="192">
        <f t="shared" si="3132"/>
        <v>54914</v>
      </c>
      <c r="AV4035" s="193">
        <f t="shared" si="3132"/>
        <v>0</v>
      </c>
      <c r="AW4035" s="194">
        <f t="shared" si="3132"/>
        <v>0</v>
      </c>
      <c r="AY4035" s="146"/>
      <c r="AZ4035" s="1639"/>
    </row>
    <row r="4036" spans="1:52" ht="12.75" customHeight="1" x14ac:dyDescent="0.25">
      <c r="A4036" s="15"/>
      <c r="C4036" s="122"/>
      <c r="D4036" s="123"/>
      <c r="F4036" s="125"/>
      <c r="G4036" s="34"/>
      <c r="H4036" s="35"/>
      <c r="I4036" s="36"/>
      <c r="J4036" s="37"/>
      <c r="K4036" s="198" t="s">
        <v>72</v>
      </c>
      <c r="L4036" s="199">
        <v>0</v>
      </c>
      <c r="M4036" s="200">
        <v>0</v>
      </c>
      <c r="N4036" s="201">
        <v>0</v>
      </c>
      <c r="O4036" s="202">
        <v>0</v>
      </c>
      <c r="P4036" s="202">
        <v>0</v>
      </c>
      <c r="Q4036" s="202">
        <v>0</v>
      </c>
      <c r="R4036" s="202">
        <v>0</v>
      </c>
      <c r="S4036" s="202">
        <v>0</v>
      </c>
      <c r="T4036" s="203"/>
      <c r="U4036" s="135">
        <v>0</v>
      </c>
      <c r="V4036" s="135">
        <v>0</v>
      </c>
      <c r="W4036" s="202">
        <v>0</v>
      </c>
      <c r="X4036" s="202">
        <v>0</v>
      </c>
      <c r="Y4036" s="203"/>
      <c r="Z4036" s="135">
        <v>0</v>
      </c>
      <c r="AA4036" s="204">
        <v>0</v>
      </c>
      <c r="AB4036" s="202">
        <v>0</v>
      </c>
      <c r="AC4036" s="202">
        <v>0</v>
      </c>
      <c r="AD4036" s="202">
        <v>0</v>
      </c>
      <c r="AE4036" s="202">
        <v>0</v>
      </c>
      <c r="AF4036" s="202">
        <v>0</v>
      </c>
      <c r="AG4036" s="203"/>
      <c r="AH4036" s="135">
        <v>0</v>
      </c>
      <c r="AI4036" s="135">
        <v>0</v>
      </c>
      <c r="AJ4036" s="202">
        <v>0</v>
      </c>
      <c r="AK4036" s="202">
        <v>0</v>
      </c>
      <c r="AL4036" s="203"/>
      <c r="AM4036" s="205">
        <v>0</v>
      </c>
      <c r="AN4036" s="119">
        <v>0</v>
      </c>
      <c r="AO4036" s="120">
        <v>0</v>
      </c>
      <c r="AP4036" s="39">
        <v>0</v>
      </c>
      <c r="AQ4036" s="141">
        <v>0</v>
      </c>
      <c r="AR4036" s="141">
        <v>0</v>
      </c>
      <c r="AS4036" s="143">
        <v>0</v>
      </c>
      <c r="AT4036" s="144">
        <v>0</v>
      </c>
      <c r="AU4036" s="141">
        <v>0</v>
      </c>
      <c r="AV4036" s="141">
        <v>0</v>
      </c>
      <c r="AW4036" s="143">
        <v>0</v>
      </c>
      <c r="AY4036" s="146"/>
      <c r="AZ4036" s="1639"/>
    </row>
    <row r="4037" spans="1:52" ht="12.75" customHeight="1" x14ac:dyDescent="0.25">
      <c r="A4037" s="356"/>
      <c r="B4037" s="225"/>
      <c r="C4037" s="122"/>
      <c r="D4037" s="357"/>
      <c r="E4037" s="226"/>
      <c r="F4037" s="122"/>
      <c r="G4037" s="126"/>
      <c r="H4037" s="35"/>
      <c r="I4037" s="36"/>
      <c r="J4037" s="37"/>
      <c r="K4037" s="198" t="s">
        <v>73</v>
      </c>
      <c r="L4037" s="241">
        <v>0</v>
      </c>
      <c r="M4037" s="242">
        <v>0</v>
      </c>
      <c r="N4037" s="201">
        <v>0</v>
      </c>
      <c r="O4037" s="202">
        <v>0</v>
      </c>
      <c r="P4037" s="202">
        <v>0</v>
      </c>
      <c r="Q4037" s="202">
        <v>0</v>
      </c>
      <c r="R4037" s="202">
        <v>0</v>
      </c>
      <c r="S4037" s="202">
        <v>0</v>
      </c>
      <c r="T4037" s="203"/>
      <c r="U4037" s="135">
        <v>0</v>
      </c>
      <c r="V4037" s="135">
        <v>0</v>
      </c>
      <c r="W4037" s="202">
        <v>0</v>
      </c>
      <c r="X4037" s="202">
        <v>0</v>
      </c>
      <c r="Y4037" s="203"/>
      <c r="Z4037" s="135">
        <v>0</v>
      </c>
      <c r="AA4037" s="204">
        <v>0</v>
      </c>
      <c r="AB4037" s="202">
        <v>0</v>
      </c>
      <c r="AC4037" s="202">
        <v>0</v>
      </c>
      <c r="AD4037" s="202">
        <v>0</v>
      </c>
      <c r="AE4037" s="202">
        <v>0</v>
      </c>
      <c r="AF4037" s="202">
        <v>0</v>
      </c>
      <c r="AG4037" s="203"/>
      <c r="AH4037" s="135">
        <v>0</v>
      </c>
      <c r="AI4037" s="135">
        <v>0</v>
      </c>
      <c r="AJ4037" s="202">
        <v>0</v>
      </c>
      <c r="AK4037" s="202">
        <v>0</v>
      </c>
      <c r="AL4037" s="203"/>
      <c r="AM4037" s="205">
        <v>0</v>
      </c>
      <c r="AN4037" s="119">
        <v>0</v>
      </c>
      <c r="AO4037" s="120">
        <v>0</v>
      </c>
      <c r="AP4037" s="39">
        <v>0</v>
      </c>
      <c r="AQ4037" s="141">
        <v>0</v>
      </c>
      <c r="AR4037" s="141">
        <v>0</v>
      </c>
      <c r="AS4037" s="143">
        <v>0</v>
      </c>
      <c r="AT4037" s="144">
        <v>0</v>
      </c>
      <c r="AU4037" s="141">
        <v>0</v>
      </c>
      <c r="AV4037" s="141">
        <v>0</v>
      </c>
      <c r="AW4037" s="143">
        <v>0</v>
      </c>
      <c r="AY4037" s="146"/>
      <c r="AZ4037" s="1639"/>
    </row>
    <row r="4038" spans="1:52" ht="12.75" customHeight="1" x14ac:dyDescent="0.25">
      <c r="A4038" s="356"/>
      <c r="B4038" s="225"/>
      <c r="C4038" s="122"/>
      <c r="D4038" s="357"/>
      <c r="E4038" s="226"/>
      <c r="F4038" s="122"/>
      <c r="G4038" s="126"/>
      <c r="H4038" s="35"/>
      <c r="I4038" s="36"/>
      <c r="J4038" s="37"/>
      <c r="K4038" s="198" t="s">
        <v>74</v>
      </c>
      <c r="L4038" s="241">
        <v>0</v>
      </c>
      <c r="M4038" s="242">
        <v>0</v>
      </c>
      <c r="N4038" s="201">
        <v>0</v>
      </c>
      <c r="O4038" s="202">
        <v>0</v>
      </c>
      <c r="P4038" s="202">
        <v>0</v>
      </c>
      <c r="Q4038" s="202">
        <v>0</v>
      </c>
      <c r="R4038" s="202">
        <v>0</v>
      </c>
      <c r="S4038" s="202">
        <v>0</v>
      </c>
      <c r="T4038" s="203"/>
      <c r="U4038" s="135">
        <v>0</v>
      </c>
      <c r="V4038" s="135">
        <v>0</v>
      </c>
      <c r="W4038" s="202">
        <v>0</v>
      </c>
      <c r="X4038" s="202">
        <v>0</v>
      </c>
      <c r="Y4038" s="203"/>
      <c r="Z4038" s="135">
        <v>0</v>
      </c>
      <c r="AA4038" s="204">
        <v>0</v>
      </c>
      <c r="AB4038" s="202">
        <v>0</v>
      </c>
      <c r="AC4038" s="202">
        <v>0</v>
      </c>
      <c r="AD4038" s="202">
        <v>0</v>
      </c>
      <c r="AE4038" s="202">
        <v>0</v>
      </c>
      <c r="AF4038" s="202">
        <v>0</v>
      </c>
      <c r="AG4038" s="203"/>
      <c r="AH4038" s="135">
        <v>0</v>
      </c>
      <c r="AI4038" s="135">
        <v>0</v>
      </c>
      <c r="AJ4038" s="202">
        <v>0</v>
      </c>
      <c r="AK4038" s="202">
        <v>0</v>
      </c>
      <c r="AL4038" s="203"/>
      <c r="AM4038" s="205">
        <v>0</v>
      </c>
      <c r="AN4038" s="119">
        <v>0</v>
      </c>
      <c r="AO4038" s="120">
        <v>0</v>
      </c>
      <c r="AP4038" s="39">
        <v>0</v>
      </c>
      <c r="AQ4038" s="141">
        <v>0</v>
      </c>
      <c r="AR4038" s="141">
        <v>0</v>
      </c>
      <c r="AS4038" s="143">
        <v>0</v>
      </c>
      <c r="AT4038" s="144">
        <v>0</v>
      </c>
      <c r="AU4038" s="141">
        <v>0</v>
      </c>
      <c r="AV4038" s="141">
        <v>0</v>
      </c>
      <c r="AW4038" s="143">
        <v>0</v>
      </c>
      <c r="AY4038" s="146"/>
      <c r="AZ4038" s="1639"/>
    </row>
    <row r="4039" spans="1:52" ht="12.75" customHeight="1" x14ac:dyDescent="0.25">
      <c r="A4039" s="356"/>
      <c r="B4039" s="225"/>
      <c r="C4039" s="122"/>
      <c r="D4039" s="357"/>
      <c r="E4039" s="226"/>
      <c r="F4039" s="122"/>
      <c r="G4039" s="126"/>
      <c r="H4039" s="35"/>
      <c r="I4039" s="36"/>
      <c r="J4039" s="37"/>
      <c r="K4039" s="198" t="s">
        <v>75</v>
      </c>
      <c r="L4039" s="241">
        <v>0</v>
      </c>
      <c r="M4039" s="242">
        <v>0</v>
      </c>
      <c r="N4039" s="201">
        <v>0</v>
      </c>
      <c r="O4039" s="202">
        <v>0</v>
      </c>
      <c r="P4039" s="202">
        <v>0</v>
      </c>
      <c r="Q4039" s="202">
        <v>0</v>
      </c>
      <c r="R4039" s="202">
        <v>0</v>
      </c>
      <c r="S4039" s="202">
        <v>0</v>
      </c>
      <c r="T4039" s="203"/>
      <c r="U4039" s="135">
        <v>0</v>
      </c>
      <c r="V4039" s="135">
        <v>0</v>
      </c>
      <c r="W4039" s="202">
        <v>0</v>
      </c>
      <c r="X4039" s="202">
        <v>0</v>
      </c>
      <c r="Y4039" s="203"/>
      <c r="Z4039" s="135">
        <v>0</v>
      </c>
      <c r="AA4039" s="204">
        <v>0</v>
      </c>
      <c r="AB4039" s="202">
        <v>0</v>
      </c>
      <c r="AC4039" s="202">
        <v>0</v>
      </c>
      <c r="AD4039" s="202">
        <v>0</v>
      </c>
      <c r="AE4039" s="202">
        <v>0</v>
      </c>
      <c r="AF4039" s="202">
        <v>0</v>
      </c>
      <c r="AG4039" s="203"/>
      <c r="AH4039" s="135">
        <v>0</v>
      </c>
      <c r="AI4039" s="135">
        <v>0</v>
      </c>
      <c r="AJ4039" s="202">
        <v>0</v>
      </c>
      <c r="AK4039" s="202">
        <v>0</v>
      </c>
      <c r="AL4039" s="203"/>
      <c r="AM4039" s="205">
        <v>0</v>
      </c>
      <c r="AN4039" s="119">
        <v>0</v>
      </c>
      <c r="AO4039" s="120">
        <v>0</v>
      </c>
      <c r="AP4039" s="39">
        <v>0</v>
      </c>
      <c r="AQ4039" s="141">
        <v>0</v>
      </c>
      <c r="AR4039" s="141">
        <v>0</v>
      </c>
      <c r="AS4039" s="143">
        <v>0</v>
      </c>
      <c r="AT4039" s="144">
        <v>0</v>
      </c>
      <c r="AU4039" s="141">
        <v>0</v>
      </c>
      <c r="AV4039" s="141">
        <v>0</v>
      </c>
      <c r="AW4039" s="143">
        <v>0</v>
      </c>
      <c r="AY4039" s="146"/>
      <c r="AZ4039" s="1639"/>
    </row>
    <row r="4040" spans="1:52" ht="12.75" customHeight="1" x14ac:dyDescent="0.25">
      <c r="A4040" s="356"/>
      <c r="B4040" s="225"/>
      <c r="C4040" s="122"/>
      <c r="D4040" s="357"/>
      <c r="E4040" s="226"/>
      <c r="F4040" s="122"/>
      <c r="G4040" s="126"/>
      <c r="H4040" s="35"/>
      <c r="I4040" s="36"/>
      <c r="J4040" s="37"/>
      <c r="K4040" s="206" t="s">
        <v>76</v>
      </c>
      <c r="L4040" s="241">
        <v>0</v>
      </c>
      <c r="M4040" s="242">
        <v>0</v>
      </c>
      <c r="N4040" s="201">
        <v>0</v>
      </c>
      <c r="O4040" s="202">
        <v>0</v>
      </c>
      <c r="P4040" s="202">
        <v>0</v>
      </c>
      <c r="Q4040" s="202">
        <v>0</v>
      </c>
      <c r="R4040" s="202">
        <v>0</v>
      </c>
      <c r="S4040" s="202">
        <v>0</v>
      </c>
      <c r="T4040" s="203"/>
      <c r="U4040" s="135">
        <v>0</v>
      </c>
      <c r="V4040" s="135">
        <v>0</v>
      </c>
      <c r="W4040" s="202">
        <v>0</v>
      </c>
      <c r="X4040" s="202">
        <v>0</v>
      </c>
      <c r="Y4040" s="203"/>
      <c r="Z4040" s="135">
        <v>0</v>
      </c>
      <c r="AA4040" s="204">
        <v>0</v>
      </c>
      <c r="AB4040" s="202">
        <v>0</v>
      </c>
      <c r="AC4040" s="202">
        <v>0</v>
      </c>
      <c r="AD4040" s="202">
        <v>0</v>
      </c>
      <c r="AE4040" s="202">
        <v>0</v>
      </c>
      <c r="AF4040" s="202">
        <v>0</v>
      </c>
      <c r="AG4040" s="203"/>
      <c r="AH4040" s="135">
        <v>0</v>
      </c>
      <c r="AI4040" s="135">
        <v>0</v>
      </c>
      <c r="AJ4040" s="202">
        <v>0</v>
      </c>
      <c r="AK4040" s="202">
        <v>0</v>
      </c>
      <c r="AL4040" s="203"/>
      <c r="AM4040" s="205">
        <v>0</v>
      </c>
      <c r="AN4040" s="119">
        <v>0</v>
      </c>
      <c r="AO4040" s="120">
        <v>0</v>
      </c>
      <c r="AP4040" s="39">
        <v>0</v>
      </c>
      <c r="AQ4040" s="141">
        <v>0</v>
      </c>
      <c r="AR4040" s="141">
        <v>0</v>
      </c>
      <c r="AS4040" s="143">
        <v>0</v>
      </c>
      <c r="AT4040" s="144">
        <v>0</v>
      </c>
      <c r="AU4040" s="141">
        <v>0</v>
      </c>
      <c r="AV4040" s="141">
        <v>0</v>
      </c>
      <c r="AW4040" s="143">
        <v>0</v>
      </c>
      <c r="AY4040" s="146"/>
      <c r="AZ4040" s="1639"/>
    </row>
    <row r="4041" spans="1:52" ht="12.75" customHeight="1" x14ac:dyDescent="0.25">
      <c r="A4041" s="356"/>
      <c r="B4041" s="225"/>
      <c r="C4041" s="122"/>
      <c r="D4041" s="357"/>
      <c r="F4041" s="125"/>
      <c r="G4041" s="126"/>
      <c r="H4041" s="35"/>
      <c r="I4041" s="36"/>
      <c r="J4041" s="37"/>
      <c r="K4041" s="244"/>
      <c r="L4041" s="241"/>
      <c r="M4041" s="242"/>
      <c r="N4041" s="201"/>
      <c r="O4041" s="202"/>
      <c r="P4041" s="202"/>
      <c r="Q4041" s="202"/>
      <c r="R4041" s="202"/>
      <c r="S4041" s="202"/>
      <c r="T4041" s="224"/>
      <c r="U4041" s="138"/>
      <c r="V4041" s="138"/>
      <c r="W4041" s="139"/>
      <c r="X4041" s="139"/>
      <c r="Y4041" s="224"/>
      <c r="Z4041" s="210"/>
      <c r="AA4041" s="204"/>
      <c r="AB4041" s="202"/>
      <c r="AC4041" s="202"/>
      <c r="AD4041" s="202"/>
      <c r="AE4041" s="202"/>
      <c r="AF4041" s="202"/>
      <c r="AG4041" s="224"/>
      <c r="AH4041" s="138"/>
      <c r="AI4041" s="138"/>
      <c r="AJ4041" s="139"/>
      <c r="AK4041" s="139"/>
      <c r="AL4041" s="224"/>
      <c r="AM4041" s="140"/>
      <c r="AN4041" s="211"/>
      <c r="AO4041" s="212"/>
      <c r="AP4041" s="39"/>
      <c r="AQ4041" s="141"/>
      <c r="AR4041" s="141"/>
      <c r="AS4041" s="143"/>
      <c r="AU4041" s="141"/>
      <c r="AV4041" s="141"/>
      <c r="AW4041" s="143"/>
      <c r="AY4041" s="146"/>
      <c r="AZ4041" s="1639"/>
    </row>
    <row r="4042" spans="1:52" ht="12.75" customHeight="1" x14ac:dyDescent="0.25">
      <c r="A4042" s="356"/>
      <c r="B4042" s="225"/>
      <c r="C4042" s="122"/>
      <c r="D4042" s="357"/>
      <c r="F4042" s="125"/>
      <c r="G4042" s="126"/>
      <c r="H4042" s="35"/>
      <c r="I4042" s="36"/>
      <c r="J4042" s="37"/>
      <c r="K4042" s="244"/>
      <c r="L4042" s="241"/>
      <c r="M4042" s="242"/>
      <c r="N4042" s="201"/>
      <c r="O4042" s="202"/>
      <c r="P4042" s="202"/>
      <c r="Q4042" s="202"/>
      <c r="R4042" s="202"/>
      <c r="S4042" s="202"/>
      <c r="T4042" s="224"/>
      <c r="U4042" s="138"/>
      <c r="V4042" s="138"/>
      <c r="W4042" s="139"/>
      <c r="X4042" s="139"/>
      <c r="Y4042" s="224"/>
      <c r="Z4042" s="210"/>
      <c r="AA4042" s="204"/>
      <c r="AB4042" s="202"/>
      <c r="AC4042" s="202"/>
      <c r="AD4042" s="202"/>
      <c r="AE4042" s="202"/>
      <c r="AF4042" s="202"/>
      <c r="AG4042" s="224"/>
      <c r="AH4042" s="138"/>
      <c r="AI4042" s="138"/>
      <c r="AJ4042" s="139"/>
      <c r="AK4042" s="139"/>
      <c r="AL4042" s="224"/>
      <c r="AM4042" s="140"/>
      <c r="AN4042" s="211"/>
      <c r="AO4042" s="212"/>
      <c r="AP4042" s="39"/>
      <c r="AQ4042" s="141"/>
      <c r="AR4042" s="141"/>
      <c r="AS4042" s="143"/>
      <c r="AU4042" s="141"/>
      <c r="AV4042" s="141"/>
      <c r="AW4042" s="143"/>
      <c r="AY4042" s="146"/>
      <c r="AZ4042" s="1639"/>
    </row>
    <row r="4043" spans="1:52" ht="12.75" customHeight="1" x14ac:dyDescent="0.25">
      <c r="A4043" s="15"/>
      <c r="C4043" s="122"/>
      <c r="D4043" s="123"/>
      <c r="F4043" s="125"/>
      <c r="G4043" s="126"/>
      <c r="H4043" s="35"/>
      <c r="I4043" s="36"/>
      <c r="J4043" s="37"/>
      <c r="K4043" s="116" t="s">
        <v>4501</v>
      </c>
      <c r="L4043" s="199"/>
      <c r="M4043" s="200"/>
      <c r="N4043" s="201"/>
      <c r="O4043" s="202"/>
      <c r="P4043" s="202"/>
      <c r="Q4043" s="202"/>
      <c r="R4043" s="202"/>
      <c r="S4043" s="202"/>
      <c r="T4043" s="224"/>
      <c r="U4043" s="138"/>
      <c r="V4043" s="138"/>
      <c r="W4043" s="139"/>
      <c r="X4043" s="139"/>
      <c r="Y4043" s="224"/>
      <c r="Z4043" s="210"/>
      <c r="AA4043" s="204"/>
      <c r="AB4043" s="202"/>
      <c r="AC4043" s="202"/>
      <c r="AD4043" s="202"/>
      <c r="AE4043" s="202"/>
      <c r="AF4043" s="202"/>
      <c r="AG4043" s="224"/>
      <c r="AH4043" s="138"/>
      <c r="AI4043" s="138"/>
      <c r="AJ4043" s="139"/>
      <c r="AK4043" s="139"/>
      <c r="AL4043" s="224"/>
      <c r="AM4043" s="140"/>
      <c r="AN4043" s="211"/>
      <c r="AO4043" s="212"/>
      <c r="AP4043" s="39"/>
      <c r="AQ4043" s="141"/>
      <c r="AR4043" s="141"/>
      <c r="AS4043" s="143"/>
      <c r="AU4043" s="141"/>
      <c r="AV4043" s="141"/>
      <c r="AW4043" s="143"/>
      <c r="AY4043" s="146"/>
      <c r="AZ4043" s="1639"/>
    </row>
    <row r="4044" spans="1:52" x14ac:dyDescent="0.25">
      <c r="A4044" s="15"/>
      <c r="C4044" s="122"/>
      <c r="D4044" s="123"/>
      <c r="F4044" s="125"/>
      <c r="G4044" s="126"/>
      <c r="H4044" s="35"/>
      <c r="I4044" s="36"/>
      <c r="J4044" s="37"/>
      <c r="K4044" s="116" t="s">
        <v>4502</v>
      </c>
      <c r="L4044" s="199"/>
      <c r="M4044" s="200"/>
      <c r="N4044" s="201"/>
      <c r="O4044" s="202"/>
      <c r="P4044" s="202"/>
      <c r="Q4044" s="202"/>
      <c r="R4044" s="202"/>
      <c r="S4044" s="202"/>
      <c r="T4044" s="224"/>
      <c r="U4044" s="138"/>
      <c r="V4044" s="138"/>
      <c r="W4044" s="139"/>
      <c r="X4044" s="139"/>
      <c r="Y4044" s="224"/>
      <c r="Z4044" s="210"/>
      <c r="AA4044" s="204"/>
      <c r="AB4044" s="202"/>
      <c r="AC4044" s="202"/>
      <c r="AD4044" s="202"/>
      <c r="AE4044" s="202"/>
      <c r="AF4044" s="202"/>
      <c r="AG4044" s="224"/>
      <c r="AH4044" s="138"/>
      <c r="AI4044" s="138"/>
      <c r="AJ4044" s="139"/>
      <c r="AK4044" s="139"/>
      <c r="AL4044" s="224"/>
      <c r="AM4044" s="140"/>
      <c r="AN4044" s="211"/>
      <c r="AO4044" s="212"/>
      <c r="AP4044" s="39"/>
      <c r="AQ4044" s="141"/>
      <c r="AR4044" s="141"/>
      <c r="AS4044" s="143"/>
      <c r="AU4044" s="141"/>
      <c r="AV4044" s="141"/>
      <c r="AW4044" s="143"/>
      <c r="AY4044" s="146"/>
      <c r="AZ4044" s="1639"/>
    </row>
    <row r="4045" spans="1:52" ht="12.75" customHeight="1" x14ac:dyDescent="0.25">
      <c r="A4045" s="15"/>
      <c r="C4045" s="122"/>
      <c r="D4045" s="123"/>
      <c r="F4045" s="125"/>
      <c r="G4045" s="126"/>
      <c r="H4045" s="35"/>
      <c r="I4045" s="36"/>
      <c r="J4045" s="37"/>
      <c r="K4045" s="244"/>
      <c r="L4045" s="199"/>
      <c r="M4045" s="200"/>
      <c r="N4045" s="201"/>
      <c r="O4045" s="202"/>
      <c r="P4045" s="202"/>
      <c r="Q4045" s="202"/>
      <c r="R4045" s="202"/>
      <c r="S4045" s="202"/>
      <c r="T4045" s="224"/>
      <c r="U4045" s="138"/>
      <c r="V4045" s="138"/>
      <c r="W4045" s="139"/>
      <c r="X4045" s="139"/>
      <c r="Y4045" s="224"/>
      <c r="Z4045" s="210"/>
      <c r="AA4045" s="204"/>
      <c r="AB4045" s="202"/>
      <c r="AC4045" s="202"/>
      <c r="AD4045" s="202"/>
      <c r="AE4045" s="202"/>
      <c r="AF4045" s="202"/>
      <c r="AG4045" s="224"/>
      <c r="AH4045" s="138"/>
      <c r="AI4045" s="138"/>
      <c r="AJ4045" s="139"/>
      <c r="AK4045" s="139"/>
      <c r="AL4045" s="224"/>
      <c r="AM4045" s="140"/>
      <c r="AN4045" s="211"/>
      <c r="AO4045" s="212"/>
      <c r="AP4045" s="39"/>
      <c r="AQ4045" s="141"/>
      <c r="AR4045" s="141"/>
      <c r="AS4045" s="143"/>
      <c r="AU4045" s="141"/>
      <c r="AV4045" s="141"/>
      <c r="AW4045" s="143"/>
      <c r="AY4045" s="146"/>
      <c r="AZ4045" s="1639"/>
    </row>
    <row r="4046" spans="1:52" ht="30.6" x14ac:dyDescent="0.25">
      <c r="A4046" s="15" t="s">
        <v>4270</v>
      </c>
      <c r="B4046" s="121">
        <v>14</v>
      </c>
      <c r="C4046" s="122" t="s">
        <v>1728</v>
      </c>
      <c r="D4046" s="123">
        <v>1000</v>
      </c>
      <c r="F4046" s="125">
        <v>12</v>
      </c>
      <c r="G4046" s="126">
        <v>1</v>
      </c>
      <c r="H4046" s="35" t="str">
        <f t="shared" si="3100"/>
        <v>047</v>
      </c>
      <c r="I4046" s="36" t="s">
        <v>96</v>
      </c>
      <c r="J4046" s="37" t="s">
        <v>4503</v>
      </c>
      <c r="K4046" s="244" t="s">
        <v>4504</v>
      </c>
      <c r="L4046" s="232">
        <v>45</v>
      </c>
      <c r="M4046" s="233">
        <v>45</v>
      </c>
      <c r="N4046" s="130"/>
      <c r="O4046" s="131"/>
      <c r="P4046" s="131"/>
      <c r="Q4046" s="131"/>
      <c r="R4046" s="131"/>
      <c r="S4046" s="131"/>
      <c r="T4046" s="132" t="str">
        <f t="shared" ref="T4046:T4057" si="3133">IF(SUM(N4046:S4046)=U4046,"OK",SUM(N4046:S4046)-U4046)</f>
        <v>OK</v>
      </c>
      <c r="U4046" s="138"/>
      <c r="V4046" s="138"/>
      <c r="W4046" s="139"/>
      <c r="X4046" s="139"/>
      <c r="Y4046" s="132" t="str">
        <f t="shared" ref="Y4046:Y4057" si="3134">IF(SUM(W4046:X4046)=Z4046,"OK",SUM(W4046:X4046)-Z4046)</f>
        <v>OK</v>
      </c>
      <c r="Z4046" s="210"/>
      <c r="AA4046" s="204"/>
      <c r="AB4046" s="202"/>
      <c r="AC4046" s="202"/>
      <c r="AD4046" s="202"/>
      <c r="AE4046" s="202"/>
      <c r="AF4046" s="202"/>
      <c r="AG4046" s="132" t="str">
        <f t="shared" ref="AG4046:AG4057" si="3135">IF(SUM(AA4046:AF4046)=AH4046,"OK",SUM(AA4046:AF4046)-AH4046)</f>
        <v>OK</v>
      </c>
      <c r="AH4046" s="138"/>
      <c r="AI4046" s="138"/>
      <c r="AJ4046" s="139"/>
      <c r="AK4046" s="139"/>
      <c r="AL4046" s="132" t="str">
        <f t="shared" ref="AL4046:AL4057" si="3136">IF(SUM(AJ4046:AK4046)=AM4046,"OK",SUM(AJ4046:AK4046)-AM4046)</f>
        <v>OK</v>
      </c>
      <c r="AM4046" s="140"/>
      <c r="AN4046" s="119">
        <f t="shared" ref="AN4046:AN4057" si="3137">L4046+U4046+V4046+Z4046</f>
        <v>45</v>
      </c>
      <c r="AO4046" s="120">
        <f t="shared" ref="AO4046:AO4057" si="3138">M4046+AH4046+AI4046+AM4046</f>
        <v>45</v>
      </c>
      <c r="AP4046" s="39">
        <f t="shared" ref="AP4046:AP4057" si="3139">L4046</f>
        <v>45</v>
      </c>
      <c r="AQ4046" s="141">
        <f t="shared" ref="AQ4046:AQ4057" si="3140">AN4046</f>
        <v>45</v>
      </c>
      <c r="AR4046" s="142">
        <f t="shared" ref="AR4046:AR4057" si="3141">AQ4046-AP4046</f>
        <v>0</v>
      </c>
      <c r="AS4046" s="143">
        <f t="shared" ref="AS4046:AS4057" si="3142">AR4046/AP4046</f>
        <v>0</v>
      </c>
      <c r="AT4046" s="144">
        <f t="shared" ref="AT4046:AT4057" si="3143">M4046</f>
        <v>45</v>
      </c>
      <c r="AU4046" s="141">
        <f t="shared" ref="AU4046:AU4057" si="3144">AO4046</f>
        <v>45</v>
      </c>
      <c r="AV4046" s="142">
        <f t="shared" ref="AV4046:AV4057" si="3145">AU4046-AT4046</f>
        <v>0</v>
      </c>
      <c r="AW4046" s="143">
        <f t="shared" ref="AW4046:AW4057" si="3146">AV4046/AT4046</f>
        <v>0</v>
      </c>
      <c r="AY4046" s="146" t="str">
        <f t="shared" ref="AY4046:AY4057" si="3147">RIGHT(LEFT(I4046,3),2)&amp;"."&amp;RIGHT(LEFT(I4046,5),2)</f>
        <v>12.11</v>
      </c>
      <c r="AZ4046" s="1639" t="b">
        <f>COUNTIF('[1]Codes SEC'!$B$2:$B$250,Ministres!AY4046)&gt;0</f>
        <v>1</v>
      </c>
    </row>
    <row r="4047" spans="1:52" ht="30.6" x14ac:dyDescent="0.25">
      <c r="A4047" s="15" t="s">
        <v>4270</v>
      </c>
      <c r="B4047" s="121">
        <v>14</v>
      </c>
      <c r="C4047" s="122" t="s">
        <v>1728</v>
      </c>
      <c r="D4047" s="123">
        <v>1000</v>
      </c>
      <c r="F4047" s="125">
        <v>9</v>
      </c>
      <c r="G4047" s="126">
        <v>1</v>
      </c>
      <c r="H4047" s="35" t="str">
        <f t="shared" si="3100"/>
        <v>047</v>
      </c>
      <c r="I4047" s="36" t="s">
        <v>4505</v>
      </c>
      <c r="J4047" s="37" t="s">
        <v>4506</v>
      </c>
      <c r="K4047" s="1654" t="s">
        <v>2018</v>
      </c>
      <c r="L4047" s="232">
        <v>5</v>
      </c>
      <c r="M4047" s="233">
        <v>5</v>
      </c>
      <c r="N4047" s="130"/>
      <c r="O4047" s="131"/>
      <c r="P4047" s="131"/>
      <c r="Q4047" s="131"/>
      <c r="R4047" s="131"/>
      <c r="S4047" s="131"/>
      <c r="T4047" s="132" t="str">
        <f t="shared" si="3133"/>
        <v>OK</v>
      </c>
      <c r="U4047" s="138"/>
      <c r="V4047" s="138"/>
      <c r="W4047" s="139"/>
      <c r="X4047" s="139"/>
      <c r="Y4047" s="132" t="str">
        <f t="shared" si="3134"/>
        <v>OK</v>
      </c>
      <c r="Z4047" s="210"/>
      <c r="AA4047" s="204"/>
      <c r="AB4047" s="202"/>
      <c r="AC4047" s="202"/>
      <c r="AD4047" s="202"/>
      <c r="AE4047" s="202"/>
      <c r="AF4047" s="202"/>
      <c r="AG4047" s="132" t="str">
        <f t="shared" si="3135"/>
        <v>OK</v>
      </c>
      <c r="AH4047" s="138"/>
      <c r="AI4047" s="138"/>
      <c r="AJ4047" s="139"/>
      <c r="AK4047" s="139"/>
      <c r="AL4047" s="132" t="str">
        <f t="shared" si="3136"/>
        <v>OK</v>
      </c>
      <c r="AM4047" s="140"/>
      <c r="AN4047" s="119">
        <f t="shared" si="3137"/>
        <v>5</v>
      </c>
      <c r="AO4047" s="120">
        <f t="shared" si="3138"/>
        <v>5</v>
      </c>
      <c r="AP4047" s="39">
        <f t="shared" si="3139"/>
        <v>5</v>
      </c>
      <c r="AQ4047" s="141">
        <f t="shared" si="3140"/>
        <v>5</v>
      </c>
      <c r="AR4047" s="142">
        <f t="shared" si="3141"/>
        <v>0</v>
      </c>
      <c r="AS4047" s="143">
        <f t="shared" si="3142"/>
        <v>0</v>
      </c>
      <c r="AT4047" s="144">
        <f t="shared" si="3143"/>
        <v>5</v>
      </c>
      <c r="AU4047" s="141">
        <f t="shared" si="3144"/>
        <v>5</v>
      </c>
      <c r="AV4047" s="142">
        <f t="shared" si="3145"/>
        <v>0</v>
      </c>
      <c r="AW4047" s="143">
        <f t="shared" si="3146"/>
        <v>0</v>
      </c>
      <c r="AY4047" s="146" t="str">
        <f t="shared" si="3147"/>
        <v>21.40</v>
      </c>
      <c r="AZ4047" s="1639" t="b">
        <f>COUNTIF('[1]Codes SEC'!$B$2:$B$250,Ministres!AY4047)&gt;0</f>
        <v>1</v>
      </c>
    </row>
    <row r="4048" spans="1:52" ht="23.25" customHeight="1" x14ac:dyDescent="0.25">
      <c r="A4048" s="15" t="s">
        <v>4270</v>
      </c>
      <c r="B4048" s="121">
        <v>14</v>
      </c>
      <c r="C4048" s="122" t="s">
        <v>1728</v>
      </c>
      <c r="D4048" s="123">
        <v>1000</v>
      </c>
      <c r="F4048" s="125">
        <v>12</v>
      </c>
      <c r="G4048" s="126">
        <v>1</v>
      </c>
      <c r="H4048" s="35" t="str">
        <f t="shared" si="3100"/>
        <v>047</v>
      </c>
      <c r="I4048" s="36" t="s">
        <v>322</v>
      </c>
      <c r="J4048" s="37" t="s">
        <v>4507</v>
      </c>
      <c r="K4048" s="1654" t="s">
        <v>4508</v>
      </c>
      <c r="L4048" s="232">
        <v>0</v>
      </c>
      <c r="M4048" s="233">
        <v>0</v>
      </c>
      <c r="N4048" s="130"/>
      <c r="O4048" s="131"/>
      <c r="P4048" s="131"/>
      <c r="Q4048" s="131"/>
      <c r="R4048" s="131"/>
      <c r="S4048" s="131"/>
      <c r="T4048" s="132" t="str">
        <f t="shared" si="3133"/>
        <v>OK</v>
      </c>
      <c r="U4048" s="138"/>
      <c r="V4048" s="138"/>
      <c r="W4048" s="139"/>
      <c r="X4048" s="139"/>
      <c r="Y4048" s="132" t="str">
        <f t="shared" si="3134"/>
        <v>OK</v>
      </c>
      <c r="Z4048" s="210"/>
      <c r="AA4048" s="204"/>
      <c r="AB4048" s="202"/>
      <c r="AC4048" s="202"/>
      <c r="AD4048" s="202"/>
      <c r="AE4048" s="202"/>
      <c r="AF4048" s="202"/>
      <c r="AG4048" s="132" t="str">
        <f t="shared" si="3135"/>
        <v>OK</v>
      </c>
      <c r="AH4048" s="138"/>
      <c r="AI4048" s="138"/>
      <c r="AJ4048" s="139"/>
      <c r="AK4048" s="139"/>
      <c r="AL4048" s="132" t="str">
        <f t="shared" si="3136"/>
        <v>OK</v>
      </c>
      <c r="AM4048" s="140"/>
      <c r="AN4048" s="119">
        <f t="shared" si="3137"/>
        <v>0</v>
      </c>
      <c r="AO4048" s="120">
        <f t="shared" si="3138"/>
        <v>0</v>
      </c>
      <c r="AP4048" s="39">
        <f t="shared" si="3139"/>
        <v>0</v>
      </c>
      <c r="AQ4048" s="141">
        <f t="shared" si="3140"/>
        <v>0</v>
      </c>
      <c r="AR4048" s="142">
        <f t="shared" si="3141"/>
        <v>0</v>
      </c>
      <c r="AS4048" s="143" t="e">
        <f t="shared" si="3142"/>
        <v>#DIV/0!</v>
      </c>
      <c r="AT4048" s="144">
        <f t="shared" si="3143"/>
        <v>0</v>
      </c>
      <c r="AU4048" s="141">
        <f t="shared" si="3144"/>
        <v>0</v>
      </c>
      <c r="AV4048" s="142">
        <f t="shared" si="3145"/>
        <v>0</v>
      </c>
      <c r="AW4048" s="143" t="e">
        <f t="shared" si="3146"/>
        <v>#DIV/0!</v>
      </c>
      <c r="AY4048" s="146" t="str">
        <f t="shared" si="3147"/>
        <v>31.22</v>
      </c>
      <c r="AZ4048" s="1639" t="b">
        <f>COUNTIF('[1]Codes SEC'!$B$2:$B$250,Ministres!AY4048)&gt;0</f>
        <v>1</v>
      </c>
    </row>
    <row r="4049" spans="1:64" ht="30.6" x14ac:dyDescent="0.25">
      <c r="A4049" s="15" t="s">
        <v>4270</v>
      </c>
      <c r="B4049" s="121">
        <v>14</v>
      </c>
      <c r="C4049" s="122" t="s">
        <v>1728</v>
      </c>
      <c r="D4049" s="123">
        <v>1000</v>
      </c>
      <c r="F4049" s="125">
        <v>12</v>
      </c>
      <c r="G4049" s="126">
        <v>1</v>
      </c>
      <c r="H4049" s="35" t="str">
        <f t="shared" si="3100"/>
        <v>047</v>
      </c>
      <c r="I4049" s="36" t="s">
        <v>322</v>
      </c>
      <c r="J4049" s="37" t="s">
        <v>4509</v>
      </c>
      <c r="K4049" s="244" t="s">
        <v>4510</v>
      </c>
      <c r="L4049" s="232">
        <v>3345</v>
      </c>
      <c r="M4049" s="233">
        <v>3345</v>
      </c>
      <c r="N4049" s="130"/>
      <c r="O4049" s="131"/>
      <c r="P4049" s="131"/>
      <c r="Q4049" s="131"/>
      <c r="R4049" s="131"/>
      <c r="S4049" s="131"/>
      <c r="T4049" s="132" t="str">
        <f t="shared" si="3133"/>
        <v>OK</v>
      </c>
      <c r="U4049" s="138"/>
      <c r="V4049" s="138"/>
      <c r="W4049" s="139"/>
      <c r="X4049" s="139"/>
      <c r="Y4049" s="132" t="str">
        <f t="shared" si="3134"/>
        <v>OK</v>
      </c>
      <c r="Z4049" s="210"/>
      <c r="AA4049" s="204"/>
      <c r="AB4049" s="202"/>
      <c r="AC4049" s="202"/>
      <c r="AD4049" s="202"/>
      <c r="AE4049" s="202"/>
      <c r="AF4049" s="202"/>
      <c r="AG4049" s="132" t="str">
        <f t="shared" si="3135"/>
        <v>OK</v>
      </c>
      <c r="AH4049" s="138"/>
      <c r="AI4049" s="138"/>
      <c r="AJ4049" s="139"/>
      <c r="AK4049" s="139"/>
      <c r="AL4049" s="132" t="str">
        <f t="shared" si="3136"/>
        <v>OK</v>
      </c>
      <c r="AM4049" s="140"/>
      <c r="AN4049" s="119">
        <f t="shared" si="3137"/>
        <v>3345</v>
      </c>
      <c r="AO4049" s="120">
        <f t="shared" si="3138"/>
        <v>3345</v>
      </c>
      <c r="AP4049" s="39">
        <f t="shared" si="3139"/>
        <v>3345</v>
      </c>
      <c r="AQ4049" s="141">
        <f t="shared" si="3140"/>
        <v>3345</v>
      </c>
      <c r="AR4049" s="142">
        <f t="shared" si="3141"/>
        <v>0</v>
      </c>
      <c r="AS4049" s="143">
        <f t="shared" si="3142"/>
        <v>0</v>
      </c>
      <c r="AT4049" s="144">
        <f t="shared" si="3143"/>
        <v>3345</v>
      </c>
      <c r="AU4049" s="141">
        <f t="shared" si="3144"/>
        <v>3345</v>
      </c>
      <c r="AV4049" s="142">
        <f t="shared" si="3145"/>
        <v>0</v>
      </c>
      <c r="AW4049" s="143">
        <f t="shared" si="3146"/>
        <v>0</v>
      </c>
      <c r="AY4049" s="146" t="str">
        <f t="shared" si="3147"/>
        <v>31.22</v>
      </c>
      <c r="AZ4049" s="1639" t="b">
        <f>COUNTIF('[1]Codes SEC'!$B$2:$B$250,Ministres!AY4049)&gt;0</f>
        <v>1</v>
      </c>
    </row>
    <row r="4050" spans="1:64" ht="30.6" x14ac:dyDescent="0.25">
      <c r="A4050" s="15" t="s">
        <v>4270</v>
      </c>
      <c r="B4050" s="121">
        <v>14</v>
      </c>
      <c r="C4050" s="122" t="s">
        <v>1728</v>
      </c>
      <c r="D4050" s="123">
        <v>1000</v>
      </c>
      <c r="F4050" s="125">
        <v>12</v>
      </c>
      <c r="G4050" s="126">
        <v>1</v>
      </c>
      <c r="H4050" s="35" t="str">
        <f t="shared" si="3100"/>
        <v>047</v>
      </c>
      <c r="I4050" s="36" t="s">
        <v>322</v>
      </c>
      <c r="J4050" s="37" t="s">
        <v>4511</v>
      </c>
      <c r="K4050" s="244" t="s">
        <v>4512</v>
      </c>
      <c r="L4050" s="232">
        <v>0</v>
      </c>
      <c r="M4050" s="233">
        <v>0</v>
      </c>
      <c r="N4050" s="130"/>
      <c r="O4050" s="131"/>
      <c r="P4050" s="131"/>
      <c r="Q4050" s="131"/>
      <c r="R4050" s="131"/>
      <c r="S4050" s="131"/>
      <c r="T4050" s="132" t="str">
        <f t="shared" si="3133"/>
        <v>OK</v>
      </c>
      <c r="U4050" s="138"/>
      <c r="V4050" s="138"/>
      <c r="W4050" s="139"/>
      <c r="X4050" s="139"/>
      <c r="Y4050" s="132" t="str">
        <f t="shared" si="3134"/>
        <v>OK</v>
      </c>
      <c r="Z4050" s="210"/>
      <c r="AA4050" s="204"/>
      <c r="AB4050" s="202"/>
      <c r="AC4050" s="202"/>
      <c r="AD4050" s="202"/>
      <c r="AE4050" s="202"/>
      <c r="AF4050" s="202"/>
      <c r="AG4050" s="132" t="str">
        <f t="shared" si="3135"/>
        <v>OK</v>
      </c>
      <c r="AH4050" s="138"/>
      <c r="AI4050" s="138"/>
      <c r="AJ4050" s="139"/>
      <c r="AK4050" s="139"/>
      <c r="AL4050" s="132" t="str">
        <f t="shared" si="3136"/>
        <v>OK</v>
      </c>
      <c r="AM4050" s="140"/>
      <c r="AN4050" s="119">
        <f t="shared" si="3137"/>
        <v>0</v>
      </c>
      <c r="AO4050" s="120">
        <f t="shared" si="3138"/>
        <v>0</v>
      </c>
      <c r="AP4050" s="39">
        <f t="shared" si="3139"/>
        <v>0</v>
      </c>
      <c r="AQ4050" s="141">
        <f t="shared" si="3140"/>
        <v>0</v>
      </c>
      <c r="AR4050" s="142">
        <f t="shared" si="3141"/>
        <v>0</v>
      </c>
      <c r="AS4050" s="143" t="e">
        <f t="shared" si="3142"/>
        <v>#DIV/0!</v>
      </c>
      <c r="AT4050" s="144">
        <f t="shared" si="3143"/>
        <v>0</v>
      </c>
      <c r="AU4050" s="141">
        <f t="shared" si="3144"/>
        <v>0</v>
      </c>
      <c r="AV4050" s="142">
        <f t="shared" si="3145"/>
        <v>0</v>
      </c>
      <c r="AW4050" s="143" t="e">
        <f t="shared" si="3146"/>
        <v>#DIV/0!</v>
      </c>
      <c r="AY4050" s="146" t="str">
        <f t="shared" si="3147"/>
        <v>31.22</v>
      </c>
      <c r="AZ4050" s="1639" t="b">
        <f>COUNTIF('[1]Codes SEC'!$B$2:$B$250,Ministres!AY4050)&gt;0</f>
        <v>1</v>
      </c>
    </row>
    <row r="4051" spans="1:64" ht="36.6" customHeight="1" x14ac:dyDescent="0.25">
      <c r="A4051" s="15" t="s">
        <v>4270</v>
      </c>
      <c r="B4051" s="225" t="s">
        <v>1755</v>
      </c>
      <c r="C4051" s="122" t="s">
        <v>1728</v>
      </c>
      <c r="D4051" s="123">
        <v>1000</v>
      </c>
      <c r="E4051" s="226"/>
      <c r="F4051" s="122">
        <v>12</v>
      </c>
      <c r="G4051" s="227"/>
      <c r="H4051" s="228" t="str">
        <f t="shared" si="3100"/>
        <v>047</v>
      </c>
      <c r="I4051" s="229">
        <v>83122000</v>
      </c>
      <c r="J4051" s="230" t="s">
        <v>4513</v>
      </c>
      <c r="K4051" s="231" t="s">
        <v>4514</v>
      </c>
      <c r="L4051" s="232">
        <v>0</v>
      </c>
      <c r="M4051" s="233">
        <v>0</v>
      </c>
      <c r="N4051" s="130"/>
      <c r="O4051" s="131"/>
      <c r="P4051" s="131"/>
      <c r="Q4051" s="131"/>
      <c r="R4051" s="131"/>
      <c r="S4051" s="131"/>
      <c r="T4051" s="132" t="str">
        <f>IF(SUM(N4051:S4051)=U4051,"OK",SUM(N4051:S4051)-U4051)</f>
        <v>OK</v>
      </c>
      <c r="U4051" s="138"/>
      <c r="V4051" s="138"/>
      <c r="W4051" s="139"/>
      <c r="X4051" s="139"/>
      <c r="Y4051" s="132" t="str">
        <f>IF(SUM(W4051:X4051)=Z4051,"OK",SUM(W4051:X4051)-Z4051)</f>
        <v>OK</v>
      </c>
      <c r="Z4051" s="210"/>
      <c r="AA4051" s="204"/>
      <c r="AB4051" s="202"/>
      <c r="AC4051" s="202"/>
      <c r="AD4051" s="202"/>
      <c r="AE4051" s="202"/>
      <c r="AF4051" s="202"/>
      <c r="AG4051" s="132" t="str">
        <f>IF(SUM(AA4051:AF4051)=AH4051,"OK",SUM(AA4051:AF4051)-AH4051)</f>
        <v>OK</v>
      </c>
      <c r="AH4051" s="138"/>
      <c r="AI4051" s="138"/>
      <c r="AJ4051" s="139"/>
      <c r="AK4051" s="139"/>
      <c r="AL4051" s="132" t="str">
        <f>IF(SUM(AJ4051:AK4051)=AM4051,"OK",SUM(AJ4051:AK4051)-AM4051)</f>
        <v>OK</v>
      </c>
      <c r="AM4051" s="140"/>
      <c r="AN4051" s="119">
        <f>L4051+U4051+V4051+Z4051</f>
        <v>0</v>
      </c>
      <c r="AO4051" s="120">
        <f>M4051+AH4051+AI4051+AM4051</f>
        <v>0</v>
      </c>
      <c r="AP4051" s="39">
        <f>L4051</f>
        <v>0</v>
      </c>
      <c r="AQ4051" s="141">
        <f>AN4051</f>
        <v>0</v>
      </c>
      <c r="AR4051" s="142">
        <f>AQ4051-AP4051</f>
        <v>0</v>
      </c>
      <c r="AS4051" s="143" t="e">
        <f>AR4051/AP4051</f>
        <v>#DIV/0!</v>
      </c>
      <c r="AT4051" s="144">
        <f>M4051</f>
        <v>0</v>
      </c>
      <c r="AU4051" s="141">
        <f>AO4051</f>
        <v>0</v>
      </c>
      <c r="AV4051" s="142">
        <f>AU4051-AT4051</f>
        <v>0</v>
      </c>
      <c r="AW4051" s="143" t="e">
        <f>AV4051/AT4051</f>
        <v>#DIV/0!</v>
      </c>
      <c r="AY4051" s="146" t="str">
        <f t="shared" si="3147"/>
        <v>31.22</v>
      </c>
      <c r="AZ4051" s="1639" t="b">
        <f>COUNTIF('[1]Codes SEC'!$B$2:$B$250,Ministres!AY4051)&gt;0</f>
        <v>1</v>
      </c>
    </row>
    <row r="4052" spans="1:64" ht="36.6" customHeight="1" x14ac:dyDescent="0.25">
      <c r="A4052" s="15" t="s">
        <v>4270</v>
      </c>
      <c r="B4052" s="225" t="s">
        <v>1755</v>
      </c>
      <c r="C4052" s="122" t="s">
        <v>1728</v>
      </c>
      <c r="D4052" s="123">
        <v>1000</v>
      </c>
      <c r="E4052" s="226"/>
      <c r="F4052" s="122">
        <v>12</v>
      </c>
      <c r="G4052" s="227"/>
      <c r="H4052" s="228" t="str">
        <f t="shared" si="3100"/>
        <v>047</v>
      </c>
      <c r="I4052" s="229">
        <v>83132000</v>
      </c>
      <c r="J4052" s="230" t="s">
        <v>4515</v>
      </c>
      <c r="K4052" s="231" t="s">
        <v>4516</v>
      </c>
      <c r="L4052" s="232">
        <v>600</v>
      </c>
      <c r="M4052" s="233">
        <v>600</v>
      </c>
      <c r="N4052" s="130"/>
      <c r="O4052" s="131"/>
      <c r="P4052" s="131"/>
      <c r="Q4052" s="131"/>
      <c r="R4052" s="131"/>
      <c r="S4052" s="131"/>
      <c r="T4052" s="132" t="str">
        <f>IF(SUM(N4052:S4052)=U4052,"OK",SUM(N4052:S4052)-U4052)</f>
        <v>OK</v>
      </c>
      <c r="U4052" s="138"/>
      <c r="V4052" s="138"/>
      <c r="W4052" s="139"/>
      <c r="X4052" s="139"/>
      <c r="Y4052" s="132" t="str">
        <f>IF(SUM(W4052:X4052)=Z4052,"OK",SUM(W4052:X4052)-Z4052)</f>
        <v>OK</v>
      </c>
      <c r="Z4052" s="210"/>
      <c r="AA4052" s="204"/>
      <c r="AB4052" s="202"/>
      <c r="AC4052" s="202"/>
      <c r="AD4052" s="202"/>
      <c r="AE4052" s="202"/>
      <c r="AF4052" s="202"/>
      <c r="AG4052" s="132" t="str">
        <f>IF(SUM(AA4052:AF4052)=AH4052,"OK",SUM(AA4052:AF4052)-AH4052)</f>
        <v>OK</v>
      </c>
      <c r="AH4052" s="138"/>
      <c r="AI4052" s="138"/>
      <c r="AJ4052" s="139"/>
      <c r="AK4052" s="139"/>
      <c r="AL4052" s="132" t="str">
        <f>IF(SUM(AJ4052:AK4052)=AM4052,"OK",SUM(AJ4052:AK4052)-AM4052)</f>
        <v>OK</v>
      </c>
      <c r="AM4052" s="140"/>
      <c r="AN4052" s="119">
        <f>L4052+U4052+V4052+Z4052</f>
        <v>600</v>
      </c>
      <c r="AO4052" s="120">
        <f>M4052+AH4052+AI4052+AM4052</f>
        <v>600</v>
      </c>
      <c r="AP4052" s="39">
        <f>L4052</f>
        <v>600</v>
      </c>
      <c r="AQ4052" s="141">
        <f>AN4052</f>
        <v>600</v>
      </c>
      <c r="AR4052" s="142">
        <f>AQ4052-AP4052</f>
        <v>0</v>
      </c>
      <c r="AS4052" s="143">
        <f>AR4052/AP4052</f>
        <v>0</v>
      </c>
      <c r="AT4052" s="144">
        <f>M4052</f>
        <v>600</v>
      </c>
      <c r="AU4052" s="141">
        <f>AO4052</f>
        <v>600</v>
      </c>
      <c r="AV4052" s="142">
        <f>AU4052-AT4052</f>
        <v>0</v>
      </c>
      <c r="AW4052" s="143">
        <f>AV4052/AT4052</f>
        <v>0</v>
      </c>
      <c r="AY4052" s="146" t="str">
        <f t="shared" si="3147"/>
        <v>31.32</v>
      </c>
      <c r="AZ4052" s="1639" t="b">
        <f>COUNTIF('[1]Codes SEC'!$B$2:$B$250,Ministres!AY4052)&gt;0</f>
        <v>1</v>
      </c>
    </row>
    <row r="4053" spans="1:64" ht="36.6" customHeight="1" x14ac:dyDescent="0.25">
      <c r="A4053" s="15" t="s">
        <v>4270</v>
      </c>
      <c r="B4053" s="225" t="s">
        <v>1755</v>
      </c>
      <c r="C4053" s="122" t="s">
        <v>1728</v>
      </c>
      <c r="D4053" s="123">
        <v>1000</v>
      </c>
      <c r="E4053" s="226"/>
      <c r="F4053" s="122">
        <v>12</v>
      </c>
      <c r="G4053" s="227"/>
      <c r="H4053" s="228" t="str">
        <f t="shared" si="3100"/>
        <v>047</v>
      </c>
      <c r="I4053" s="229">
        <v>83132000</v>
      </c>
      <c r="J4053" s="230" t="s">
        <v>4517</v>
      </c>
      <c r="K4053" s="231" t="s">
        <v>4518</v>
      </c>
      <c r="L4053" s="232">
        <v>195</v>
      </c>
      <c r="M4053" s="233">
        <v>195</v>
      </c>
      <c r="N4053" s="130"/>
      <c r="O4053" s="131"/>
      <c r="P4053" s="131"/>
      <c r="Q4053" s="131"/>
      <c r="R4053" s="131"/>
      <c r="S4053" s="131"/>
      <c r="T4053" s="132" t="str">
        <f t="shared" si="3133"/>
        <v>OK</v>
      </c>
      <c r="U4053" s="138"/>
      <c r="V4053" s="138"/>
      <c r="W4053" s="139"/>
      <c r="X4053" s="139"/>
      <c r="Y4053" s="132" t="str">
        <f t="shared" si="3134"/>
        <v>OK</v>
      </c>
      <c r="Z4053" s="210"/>
      <c r="AA4053" s="204"/>
      <c r="AB4053" s="202"/>
      <c r="AC4053" s="202"/>
      <c r="AD4053" s="202"/>
      <c r="AE4053" s="202"/>
      <c r="AF4053" s="202"/>
      <c r="AG4053" s="132" t="str">
        <f t="shared" si="3135"/>
        <v>OK</v>
      </c>
      <c r="AH4053" s="138"/>
      <c r="AI4053" s="138"/>
      <c r="AJ4053" s="139"/>
      <c r="AK4053" s="139"/>
      <c r="AL4053" s="132" t="str">
        <f t="shared" si="3136"/>
        <v>OK</v>
      </c>
      <c r="AM4053" s="140"/>
      <c r="AN4053" s="119">
        <f t="shared" si="3137"/>
        <v>195</v>
      </c>
      <c r="AO4053" s="120">
        <f t="shared" si="3138"/>
        <v>195</v>
      </c>
      <c r="AP4053" s="39">
        <f t="shared" si="3139"/>
        <v>195</v>
      </c>
      <c r="AQ4053" s="141">
        <f t="shared" si="3140"/>
        <v>195</v>
      </c>
      <c r="AR4053" s="142">
        <f>AQ4053-AP4053</f>
        <v>0</v>
      </c>
      <c r="AS4053" s="143">
        <f>AR4053/AP4053</f>
        <v>0</v>
      </c>
      <c r="AT4053" s="144">
        <f t="shared" si="3143"/>
        <v>195</v>
      </c>
      <c r="AU4053" s="141">
        <f>AO4053</f>
        <v>195</v>
      </c>
      <c r="AV4053" s="142">
        <f>AU4053-AT4053</f>
        <v>0</v>
      </c>
      <c r="AW4053" s="143">
        <f>AV4053/AT4053</f>
        <v>0</v>
      </c>
      <c r="AY4053" s="146" t="str">
        <f t="shared" si="3147"/>
        <v>31.32</v>
      </c>
      <c r="AZ4053" s="1639" t="b">
        <f>COUNTIF('[1]Codes SEC'!$B$2:$B$250,Ministres!AY4053)&gt;0</f>
        <v>1</v>
      </c>
    </row>
    <row r="4054" spans="1:64" ht="30.6" x14ac:dyDescent="0.25">
      <c r="A4054" s="15" t="s">
        <v>4270</v>
      </c>
      <c r="B4054" s="121">
        <v>14</v>
      </c>
      <c r="C4054" s="122" t="s">
        <v>1728</v>
      </c>
      <c r="D4054" s="123">
        <v>1000</v>
      </c>
      <c r="F4054" s="125">
        <v>12</v>
      </c>
      <c r="G4054" s="126">
        <v>3</v>
      </c>
      <c r="H4054" s="35" t="str">
        <f t="shared" si="3100"/>
        <v>047</v>
      </c>
      <c r="I4054" s="36" t="s">
        <v>207</v>
      </c>
      <c r="J4054" s="37" t="s">
        <v>4519</v>
      </c>
      <c r="K4054" s="244" t="s">
        <v>4520</v>
      </c>
      <c r="L4054" s="232">
        <v>100</v>
      </c>
      <c r="M4054" s="233">
        <v>100</v>
      </c>
      <c r="N4054" s="130"/>
      <c r="O4054" s="131"/>
      <c r="P4054" s="131"/>
      <c r="Q4054" s="131"/>
      <c r="R4054" s="131"/>
      <c r="S4054" s="131"/>
      <c r="T4054" s="132" t="str">
        <f t="shared" si="3133"/>
        <v>OK</v>
      </c>
      <c r="U4054" s="138"/>
      <c r="V4054" s="138"/>
      <c r="W4054" s="139"/>
      <c r="X4054" s="139"/>
      <c r="Y4054" s="132" t="str">
        <f t="shared" si="3134"/>
        <v>OK</v>
      </c>
      <c r="Z4054" s="210"/>
      <c r="AA4054" s="204"/>
      <c r="AB4054" s="202"/>
      <c r="AC4054" s="202"/>
      <c r="AD4054" s="202"/>
      <c r="AE4054" s="202"/>
      <c r="AF4054" s="202"/>
      <c r="AG4054" s="132" t="str">
        <f t="shared" si="3135"/>
        <v>OK</v>
      </c>
      <c r="AH4054" s="138"/>
      <c r="AI4054" s="138"/>
      <c r="AJ4054" s="139"/>
      <c r="AK4054" s="139"/>
      <c r="AL4054" s="132" t="str">
        <f t="shared" si="3136"/>
        <v>OK</v>
      </c>
      <c r="AM4054" s="140"/>
      <c r="AN4054" s="119">
        <f t="shared" si="3137"/>
        <v>100</v>
      </c>
      <c r="AO4054" s="120">
        <f t="shared" si="3138"/>
        <v>100</v>
      </c>
      <c r="AP4054" s="39">
        <f t="shared" si="3139"/>
        <v>100</v>
      </c>
      <c r="AQ4054" s="141">
        <f t="shared" si="3140"/>
        <v>100</v>
      </c>
      <c r="AR4054" s="142">
        <f t="shared" si="3141"/>
        <v>0</v>
      </c>
      <c r="AS4054" s="143">
        <f t="shared" si="3142"/>
        <v>0</v>
      </c>
      <c r="AT4054" s="144">
        <f t="shared" si="3143"/>
        <v>100</v>
      </c>
      <c r="AU4054" s="141">
        <f t="shared" si="3144"/>
        <v>100</v>
      </c>
      <c r="AV4054" s="142">
        <f t="shared" si="3145"/>
        <v>0</v>
      </c>
      <c r="AW4054" s="143">
        <f t="shared" si="3146"/>
        <v>0</v>
      </c>
      <c r="AY4054" s="146" t="str">
        <f t="shared" si="3147"/>
        <v>33.00</v>
      </c>
      <c r="AZ4054" s="1639" t="b">
        <f>COUNTIF('[1]Codes SEC'!$B$2:$B$250,Ministres!AY4054)&gt;0</f>
        <v>1</v>
      </c>
    </row>
    <row r="4055" spans="1:64" ht="35.1" customHeight="1" x14ac:dyDescent="0.25">
      <c r="A4055" s="15" t="s">
        <v>4270</v>
      </c>
      <c r="B4055" s="121">
        <v>14</v>
      </c>
      <c r="C4055" s="122" t="s">
        <v>1728</v>
      </c>
      <c r="D4055" s="123">
        <v>1000</v>
      </c>
      <c r="F4055" s="125">
        <v>12</v>
      </c>
      <c r="G4055" s="126">
        <v>3</v>
      </c>
      <c r="H4055" s="35" t="str">
        <f t="shared" si="3100"/>
        <v>047</v>
      </c>
      <c r="I4055" s="36">
        <v>84312000</v>
      </c>
      <c r="J4055" s="37" t="s">
        <v>4521</v>
      </c>
      <c r="K4055" s="281" t="s">
        <v>4522</v>
      </c>
      <c r="L4055" s="232">
        <v>15</v>
      </c>
      <c r="M4055" s="233">
        <v>15</v>
      </c>
      <c r="N4055" s="130"/>
      <c r="O4055" s="131"/>
      <c r="P4055" s="131"/>
      <c r="Q4055" s="131"/>
      <c r="R4055" s="131"/>
      <c r="S4055" s="131"/>
      <c r="T4055" s="132" t="str">
        <f>IF(SUM(N4055:S4055)=U4055,"OK",SUM(N4055:S4055)-U4055)</f>
        <v>OK</v>
      </c>
      <c r="U4055" s="138"/>
      <c r="V4055" s="138"/>
      <c r="W4055" s="139"/>
      <c r="X4055" s="139"/>
      <c r="Y4055" s="132" t="str">
        <f>IF(SUM(W4055:X4055)=Z4055,"OK",SUM(W4055:X4055)-Z4055)</f>
        <v>OK</v>
      </c>
      <c r="Z4055" s="210"/>
      <c r="AA4055" s="204"/>
      <c r="AB4055" s="202"/>
      <c r="AC4055" s="202"/>
      <c r="AD4055" s="202"/>
      <c r="AE4055" s="202"/>
      <c r="AF4055" s="202"/>
      <c r="AG4055" s="132" t="str">
        <f>IF(SUM(AA4055:AF4055)=AH4055,"OK",SUM(AA4055:AF4055)-AH4055)</f>
        <v>OK</v>
      </c>
      <c r="AH4055" s="138"/>
      <c r="AI4055" s="138"/>
      <c r="AJ4055" s="139"/>
      <c r="AK4055" s="139"/>
      <c r="AL4055" s="132" t="str">
        <f>IF(SUM(AJ4055:AK4055)=AM4055,"OK",SUM(AJ4055:AK4055)-AM4055)</f>
        <v>OK</v>
      </c>
      <c r="AM4055" s="140"/>
      <c r="AN4055" s="119">
        <f>L4055+U4055+V4055+Z4055</f>
        <v>15</v>
      </c>
      <c r="AO4055" s="120">
        <f>M4055+AH4055+AI4055+AM4055</f>
        <v>15</v>
      </c>
      <c r="AP4055" s="39">
        <f>L4055</f>
        <v>15</v>
      </c>
      <c r="AQ4055" s="141">
        <f>AN4055</f>
        <v>15</v>
      </c>
      <c r="AR4055" s="142">
        <f>AQ4055-AP4055</f>
        <v>0</v>
      </c>
      <c r="AS4055" s="143">
        <f>AR4055/AP4055</f>
        <v>0</v>
      </c>
      <c r="AT4055" s="144">
        <f>M4055</f>
        <v>15</v>
      </c>
      <c r="AU4055" s="141">
        <f>AO4055</f>
        <v>15</v>
      </c>
      <c r="AV4055" s="142">
        <f>AU4055-AT4055</f>
        <v>0</v>
      </c>
      <c r="AW4055" s="143">
        <f>AV4055/AT4055</f>
        <v>0</v>
      </c>
      <c r="AY4055" s="146" t="str">
        <f t="shared" si="3147"/>
        <v>43.12</v>
      </c>
      <c r="AZ4055" s="1639" t="b">
        <f>COUNTIF('[1]Codes SEC'!$B$2:$B$250,Ministres!AY4055)&gt;0</f>
        <v>1</v>
      </c>
    </row>
    <row r="4056" spans="1:64" ht="35.1" customHeight="1" x14ac:dyDescent="0.25">
      <c r="A4056" s="15" t="s">
        <v>4270</v>
      </c>
      <c r="B4056" s="121">
        <v>14</v>
      </c>
      <c r="C4056" s="122" t="s">
        <v>1728</v>
      </c>
      <c r="D4056" s="123">
        <v>1000</v>
      </c>
      <c r="F4056" s="125">
        <v>12</v>
      </c>
      <c r="G4056" s="126">
        <v>3</v>
      </c>
      <c r="H4056" s="35" t="str">
        <f t="shared" si="3100"/>
        <v>047</v>
      </c>
      <c r="I4056" s="36" t="s">
        <v>296</v>
      </c>
      <c r="J4056" s="37" t="s">
        <v>4523</v>
      </c>
      <c r="K4056" s="281" t="s">
        <v>4524</v>
      </c>
      <c r="L4056" s="232">
        <v>121</v>
      </c>
      <c r="M4056" s="233">
        <v>121</v>
      </c>
      <c r="N4056" s="130"/>
      <c r="O4056" s="131"/>
      <c r="P4056" s="131"/>
      <c r="Q4056" s="131"/>
      <c r="R4056" s="131"/>
      <c r="S4056" s="131"/>
      <c r="T4056" s="132" t="str">
        <f t="shared" si="3133"/>
        <v>OK</v>
      </c>
      <c r="U4056" s="138"/>
      <c r="V4056" s="138"/>
      <c r="W4056" s="139"/>
      <c r="X4056" s="139"/>
      <c r="Y4056" s="132" t="str">
        <f t="shared" si="3134"/>
        <v>OK</v>
      </c>
      <c r="Z4056" s="210"/>
      <c r="AA4056" s="204"/>
      <c r="AB4056" s="202"/>
      <c r="AC4056" s="202"/>
      <c r="AD4056" s="202"/>
      <c r="AE4056" s="202"/>
      <c r="AF4056" s="202"/>
      <c r="AG4056" s="132" t="str">
        <f t="shared" si="3135"/>
        <v>OK</v>
      </c>
      <c r="AH4056" s="138"/>
      <c r="AI4056" s="138"/>
      <c r="AJ4056" s="139"/>
      <c r="AK4056" s="139"/>
      <c r="AL4056" s="132" t="str">
        <f t="shared" si="3136"/>
        <v>OK</v>
      </c>
      <c r="AM4056" s="140"/>
      <c r="AN4056" s="119">
        <f t="shared" si="3137"/>
        <v>121</v>
      </c>
      <c r="AO4056" s="120">
        <f t="shared" si="3138"/>
        <v>121</v>
      </c>
      <c r="AP4056" s="39">
        <f t="shared" si="3139"/>
        <v>121</v>
      </c>
      <c r="AQ4056" s="141">
        <f t="shared" si="3140"/>
        <v>121</v>
      </c>
      <c r="AR4056" s="142">
        <f t="shared" si="3141"/>
        <v>0</v>
      </c>
      <c r="AS4056" s="143">
        <f t="shared" si="3142"/>
        <v>0</v>
      </c>
      <c r="AT4056" s="144">
        <f t="shared" si="3143"/>
        <v>121</v>
      </c>
      <c r="AU4056" s="141">
        <f t="shared" si="3144"/>
        <v>121</v>
      </c>
      <c r="AV4056" s="142">
        <f t="shared" si="3145"/>
        <v>0</v>
      </c>
      <c r="AW4056" s="143">
        <f t="shared" si="3146"/>
        <v>0</v>
      </c>
      <c r="AY4056" s="146" t="str">
        <f t="shared" si="3147"/>
        <v>43.22</v>
      </c>
      <c r="AZ4056" s="1639" t="b">
        <f>COUNTIF('[1]Codes SEC'!$B$2:$B$250,Ministres!AY4056)&gt;0</f>
        <v>1</v>
      </c>
    </row>
    <row r="4057" spans="1:64" ht="35.1" customHeight="1" x14ac:dyDescent="0.25">
      <c r="A4057" s="15" t="s">
        <v>4270</v>
      </c>
      <c r="B4057" s="121">
        <v>14</v>
      </c>
      <c r="C4057" s="122" t="s">
        <v>1728</v>
      </c>
      <c r="D4057" s="123">
        <v>1000</v>
      </c>
      <c r="F4057" s="125">
        <v>12</v>
      </c>
      <c r="G4057" s="126">
        <v>3</v>
      </c>
      <c r="H4057" s="35" t="str">
        <f t="shared" si="3100"/>
        <v>047</v>
      </c>
      <c r="I4057" s="36">
        <v>84359000</v>
      </c>
      <c r="J4057" s="37" t="s">
        <v>4525</v>
      </c>
      <c r="K4057" s="281" t="s">
        <v>4526</v>
      </c>
      <c r="L4057" s="232">
        <v>20</v>
      </c>
      <c r="M4057" s="233">
        <v>20</v>
      </c>
      <c r="N4057" s="130"/>
      <c r="O4057" s="131"/>
      <c r="P4057" s="131"/>
      <c r="Q4057" s="131"/>
      <c r="R4057" s="131"/>
      <c r="S4057" s="131"/>
      <c r="T4057" s="132" t="str">
        <f t="shared" si="3133"/>
        <v>OK</v>
      </c>
      <c r="U4057" s="138"/>
      <c r="V4057" s="138"/>
      <c r="W4057" s="139"/>
      <c r="X4057" s="139"/>
      <c r="Y4057" s="132" t="str">
        <f t="shared" si="3134"/>
        <v>OK</v>
      </c>
      <c r="Z4057" s="210"/>
      <c r="AA4057" s="204"/>
      <c r="AB4057" s="202"/>
      <c r="AC4057" s="202"/>
      <c r="AD4057" s="202"/>
      <c r="AE4057" s="202"/>
      <c r="AF4057" s="202"/>
      <c r="AG4057" s="132" t="str">
        <f t="shared" si="3135"/>
        <v>OK</v>
      </c>
      <c r="AH4057" s="138"/>
      <c r="AI4057" s="138"/>
      <c r="AJ4057" s="139"/>
      <c r="AK4057" s="139"/>
      <c r="AL4057" s="132" t="str">
        <f t="shared" si="3136"/>
        <v>OK</v>
      </c>
      <c r="AM4057" s="140"/>
      <c r="AN4057" s="119">
        <f t="shared" si="3137"/>
        <v>20</v>
      </c>
      <c r="AO4057" s="120">
        <f t="shared" si="3138"/>
        <v>20</v>
      </c>
      <c r="AP4057" s="39">
        <f t="shared" si="3139"/>
        <v>20</v>
      </c>
      <c r="AQ4057" s="141">
        <f t="shared" si="3140"/>
        <v>20</v>
      </c>
      <c r="AR4057" s="142">
        <f t="shared" si="3141"/>
        <v>0</v>
      </c>
      <c r="AS4057" s="143">
        <f t="shared" si="3142"/>
        <v>0</v>
      </c>
      <c r="AT4057" s="144">
        <f t="shared" si="3143"/>
        <v>20</v>
      </c>
      <c r="AU4057" s="141">
        <f t="shared" si="3144"/>
        <v>20</v>
      </c>
      <c r="AV4057" s="142">
        <f t="shared" si="3145"/>
        <v>0</v>
      </c>
      <c r="AW4057" s="143">
        <f t="shared" si="3146"/>
        <v>0</v>
      </c>
      <c r="AY4057" s="146" t="str">
        <f t="shared" si="3147"/>
        <v>43.59</v>
      </c>
      <c r="AZ4057" s="1639" t="b">
        <f>COUNTIF('[1]Codes SEC'!$B$2:$B$250,Ministres!AY4057)&gt;0</f>
        <v>1</v>
      </c>
    </row>
    <row r="4058" spans="1:64" ht="12.75" customHeight="1" x14ac:dyDescent="0.25">
      <c r="A4058" s="148"/>
      <c r="B4058" s="1655"/>
      <c r="C4058" s="150"/>
      <c r="D4058" s="151"/>
      <c r="E4058" s="1656"/>
      <c r="F4058" s="153"/>
      <c r="G4058" s="154"/>
      <c r="H4058" s="155"/>
      <c r="I4058" s="156"/>
      <c r="J4058" s="157"/>
      <c r="K4058" s="158" t="s">
        <v>70</v>
      </c>
      <c r="L4058" s="236">
        <f t="shared" ref="L4058:S4058" si="3148">L4046+L4048+L4054+L4049+L4056+L4047+L4057+L4055+L4050+L4053+L4051+L4052</f>
        <v>4446</v>
      </c>
      <c r="M4058" s="1657">
        <f t="shared" si="3148"/>
        <v>4446</v>
      </c>
      <c r="N4058" s="1642">
        <f t="shared" si="3148"/>
        <v>0</v>
      </c>
      <c r="O4058" s="1643">
        <f t="shared" si="3148"/>
        <v>0</v>
      </c>
      <c r="P4058" s="1643">
        <f t="shared" si="3148"/>
        <v>0</v>
      </c>
      <c r="Q4058" s="1643">
        <f t="shared" si="3148"/>
        <v>0</v>
      </c>
      <c r="R4058" s="1643">
        <f t="shared" si="3148"/>
        <v>0</v>
      </c>
      <c r="S4058" s="1643">
        <f t="shared" si="3148"/>
        <v>0</v>
      </c>
      <c r="T4058" s="1644"/>
      <c r="U4058" s="1645">
        <f>U4046+U4048+U4054+U4049+U4056+U4047+U4057+U4055+U4050+U4053+U4051+U4052</f>
        <v>0</v>
      </c>
      <c r="V4058" s="1645">
        <f>V4046+V4048+V4054+V4049+V4056+V4047+V4057+V4055+V4050+V4053+V4051+V4052</f>
        <v>0</v>
      </c>
      <c r="W4058" s="1643">
        <f>W4046+W4048+W4054+W4049+W4056+W4047+W4057+W4055+W4050+W4053+W4051+W4052</f>
        <v>0</v>
      </c>
      <c r="X4058" s="1643">
        <f>X4046+X4048+X4054+X4049+X4056+X4047+X4057+X4055+X4050+X4053+X4051+X4052</f>
        <v>0</v>
      </c>
      <c r="Y4058" s="1644"/>
      <c r="Z4058" s="1645">
        <f t="shared" ref="Z4058:AF4058" si="3149">Z4046+Z4048+Z4054+Z4049+Z4056+Z4047+Z4057+Z4055+Z4050+Z4053+Z4051+Z4052</f>
        <v>0</v>
      </c>
      <c r="AA4058" s="165">
        <f t="shared" si="3149"/>
        <v>0</v>
      </c>
      <c r="AB4058" s="1643">
        <f t="shared" si="3149"/>
        <v>0</v>
      </c>
      <c r="AC4058" s="1643">
        <f t="shared" si="3149"/>
        <v>0</v>
      </c>
      <c r="AD4058" s="1643">
        <f t="shared" si="3149"/>
        <v>0</v>
      </c>
      <c r="AE4058" s="1643">
        <f t="shared" si="3149"/>
        <v>0</v>
      </c>
      <c r="AF4058" s="1643">
        <f t="shared" si="3149"/>
        <v>0</v>
      </c>
      <c r="AG4058" s="1644"/>
      <c r="AH4058" s="1645">
        <f>AH4046+AH4048+AH4054+AH4049+AH4056+AH4047+AH4057+AH4055+AH4050+AH4053+AH4051+AH4052</f>
        <v>0</v>
      </c>
      <c r="AI4058" s="1645">
        <f>AI4046+AI4048+AI4054+AI4049+AI4056+AI4047+AI4057+AI4055+AI4050+AI4053+AI4051+AI4052</f>
        <v>0</v>
      </c>
      <c r="AJ4058" s="1643">
        <f>AJ4046+AJ4048+AJ4054+AJ4049+AJ4056+AJ4047+AJ4057+AJ4055+AJ4050+AJ4053+AJ4051+AJ4052</f>
        <v>0</v>
      </c>
      <c r="AK4058" s="1643">
        <f>AK4046+AK4048+AK4054+AK4049+AK4056+AK4047+AK4057+AK4055+AK4050+AK4053+AK4051+AK4052</f>
        <v>0</v>
      </c>
      <c r="AL4058" s="1644"/>
      <c r="AM4058" s="1646">
        <f t="shared" ref="AM4058:AW4058" si="3150">AM4046+AM4048+AM4054+AM4049+AM4056+AM4047+AM4057+AM4055+AM4050+AM4053+AM4051+AM4052</f>
        <v>0</v>
      </c>
      <c r="AN4058" s="167">
        <f t="shared" si="3150"/>
        <v>4446</v>
      </c>
      <c r="AO4058" s="1647">
        <f t="shared" si="3150"/>
        <v>4446</v>
      </c>
      <c r="AP4058" s="169">
        <f t="shared" si="3150"/>
        <v>4446</v>
      </c>
      <c r="AQ4058" s="1648">
        <f t="shared" si="3150"/>
        <v>4446</v>
      </c>
      <c r="AR4058" s="1649">
        <f t="shared" si="3150"/>
        <v>0</v>
      </c>
      <c r="AS4058" s="1650" t="e">
        <f t="shared" si="3150"/>
        <v>#DIV/0!</v>
      </c>
      <c r="AT4058" s="1651">
        <f t="shared" si="3150"/>
        <v>4446</v>
      </c>
      <c r="AU4058" s="1648">
        <f t="shared" si="3150"/>
        <v>4446</v>
      </c>
      <c r="AV4058" s="1649">
        <f t="shared" si="3150"/>
        <v>0</v>
      </c>
      <c r="AW4058" s="1650" t="e">
        <f t="shared" si="3150"/>
        <v>#DIV/0!</v>
      </c>
      <c r="AY4058" s="146"/>
      <c r="AZ4058" s="1658"/>
    </row>
    <row r="4059" spans="1:64" ht="12.75" customHeight="1" x14ac:dyDescent="0.25">
      <c r="A4059" s="15"/>
      <c r="C4059" s="122"/>
      <c r="D4059" s="123"/>
      <c r="F4059" s="125"/>
      <c r="G4059" s="126"/>
      <c r="H4059" s="35"/>
      <c r="I4059" s="36"/>
      <c r="J4059" s="37"/>
      <c r="K4059" s="240"/>
      <c r="L4059" s="241"/>
      <c r="M4059" s="242"/>
      <c r="N4059" s="201"/>
      <c r="O4059" s="202"/>
      <c r="P4059" s="202"/>
      <c r="Q4059" s="202"/>
      <c r="R4059" s="202"/>
      <c r="S4059" s="202"/>
      <c r="T4059" s="224"/>
      <c r="U4059" s="138"/>
      <c r="V4059" s="138"/>
      <c r="W4059" s="139"/>
      <c r="X4059" s="139"/>
      <c r="Y4059" s="224"/>
      <c r="Z4059" s="210"/>
      <c r="AA4059" s="204"/>
      <c r="AB4059" s="202"/>
      <c r="AC4059" s="202"/>
      <c r="AD4059" s="202"/>
      <c r="AE4059" s="202"/>
      <c r="AF4059" s="202"/>
      <c r="AG4059" s="224"/>
      <c r="AH4059" s="138"/>
      <c r="AI4059" s="138"/>
      <c r="AJ4059" s="139"/>
      <c r="AK4059" s="139"/>
      <c r="AL4059" s="224"/>
      <c r="AM4059" s="140"/>
      <c r="AN4059" s="211"/>
      <c r="AO4059" s="212"/>
      <c r="AP4059" s="39"/>
      <c r="AQ4059" s="141"/>
      <c r="AR4059" s="141"/>
      <c r="AS4059" s="143"/>
      <c r="AU4059" s="141"/>
      <c r="AV4059" s="141"/>
      <c r="AW4059" s="143"/>
      <c r="AY4059" s="146"/>
      <c r="AZ4059" s="1658"/>
    </row>
    <row r="4060" spans="1:64" ht="12.75" customHeight="1" x14ac:dyDescent="0.25">
      <c r="A4060" s="15"/>
      <c r="C4060" s="122"/>
      <c r="D4060" s="123"/>
      <c r="F4060" s="125"/>
      <c r="G4060" s="126"/>
      <c r="H4060" s="35"/>
      <c r="I4060" s="36"/>
      <c r="J4060" s="37"/>
      <c r="K4060" s="243" t="s">
        <v>109</v>
      </c>
      <c r="L4060" s="241"/>
      <c r="M4060" s="242"/>
      <c r="N4060" s="201"/>
      <c r="O4060" s="202"/>
      <c r="P4060" s="202"/>
      <c r="Q4060" s="202"/>
      <c r="R4060" s="202"/>
      <c r="S4060" s="202"/>
      <c r="T4060" s="224"/>
      <c r="U4060" s="138"/>
      <c r="V4060" s="138"/>
      <c r="W4060" s="139"/>
      <c r="X4060" s="139"/>
      <c r="Y4060" s="224"/>
      <c r="Z4060" s="210"/>
      <c r="AA4060" s="204"/>
      <c r="AB4060" s="202"/>
      <c r="AC4060" s="202"/>
      <c r="AD4060" s="202"/>
      <c r="AE4060" s="202"/>
      <c r="AF4060" s="202"/>
      <c r="AG4060" s="224"/>
      <c r="AH4060" s="138"/>
      <c r="AI4060" s="138"/>
      <c r="AJ4060" s="139"/>
      <c r="AK4060" s="139"/>
      <c r="AL4060" s="224"/>
      <c r="AM4060" s="140"/>
      <c r="AN4060" s="211"/>
      <c r="AO4060" s="212"/>
      <c r="AP4060" s="39"/>
      <c r="AQ4060" s="141"/>
      <c r="AR4060" s="141"/>
      <c r="AS4060" s="143"/>
      <c r="AU4060" s="141"/>
      <c r="AV4060" s="141"/>
      <c r="AW4060" s="143"/>
      <c r="AY4060" s="146"/>
      <c r="AZ4060" s="1658"/>
    </row>
    <row r="4061" spans="1:64" s="1659" customFormat="1" ht="12.75" customHeight="1" x14ac:dyDescent="0.25">
      <c r="A4061" s="15"/>
      <c r="B4061" s="121"/>
      <c r="C4061" s="122"/>
      <c r="D4061" s="123"/>
      <c r="E4061" s="124"/>
      <c r="F4061" s="125"/>
      <c r="G4061" s="126"/>
      <c r="H4061" s="35"/>
      <c r="I4061" s="36"/>
      <c r="J4061" s="37"/>
      <c r="K4061" s="360"/>
      <c r="L4061" s="241"/>
      <c r="M4061" s="242"/>
      <c r="N4061" s="201"/>
      <c r="O4061" s="202"/>
      <c r="P4061" s="202"/>
      <c r="Q4061" s="202"/>
      <c r="R4061" s="202"/>
      <c r="S4061" s="202"/>
      <c r="T4061" s="224"/>
      <c r="U4061" s="138"/>
      <c r="V4061" s="138"/>
      <c r="W4061" s="139"/>
      <c r="X4061" s="139"/>
      <c r="Y4061" s="224"/>
      <c r="Z4061" s="210"/>
      <c r="AA4061" s="204"/>
      <c r="AB4061" s="202"/>
      <c r="AC4061" s="202"/>
      <c r="AD4061" s="202"/>
      <c r="AE4061" s="202"/>
      <c r="AF4061" s="202"/>
      <c r="AG4061" s="224"/>
      <c r="AH4061" s="138"/>
      <c r="AI4061" s="138"/>
      <c r="AJ4061" s="139"/>
      <c r="AK4061" s="139"/>
      <c r="AL4061" s="224"/>
      <c r="AM4061" s="140"/>
      <c r="AN4061" s="211"/>
      <c r="AO4061" s="212"/>
      <c r="AP4061" s="39"/>
      <c r="AQ4061" s="141"/>
      <c r="AR4061" s="141"/>
      <c r="AS4061" s="143"/>
      <c r="AT4061" s="144"/>
      <c r="AU4061" s="141"/>
      <c r="AV4061" s="141"/>
      <c r="AW4061" s="143"/>
      <c r="AX4061"/>
      <c r="AY4061" s="146"/>
      <c r="AZ4061" s="1658"/>
      <c r="BA4061"/>
      <c r="BB4061"/>
      <c r="BC4061"/>
      <c r="BD4061"/>
      <c r="BE4061"/>
      <c r="BF4061"/>
      <c r="BG4061"/>
      <c r="BH4061"/>
      <c r="BI4061"/>
      <c r="BJ4061"/>
      <c r="BK4061"/>
      <c r="BL4061"/>
    </row>
    <row r="4062" spans="1:64" s="197" customFormat="1" ht="30.6" x14ac:dyDescent="0.25">
      <c r="A4062" s="15" t="s">
        <v>4270</v>
      </c>
      <c r="B4062" s="121">
        <v>14</v>
      </c>
      <c r="C4062" s="122" t="s">
        <v>1728</v>
      </c>
      <c r="D4062" s="123">
        <v>1000</v>
      </c>
      <c r="E4062" s="124"/>
      <c r="F4062" s="125">
        <v>12</v>
      </c>
      <c r="G4062" s="126">
        <v>3</v>
      </c>
      <c r="H4062" s="35" t="str">
        <f t="shared" si="3100"/>
        <v>047</v>
      </c>
      <c r="I4062" s="36" t="s">
        <v>4527</v>
      </c>
      <c r="J4062" s="37" t="s">
        <v>4528</v>
      </c>
      <c r="K4062" s="244" t="s">
        <v>4529</v>
      </c>
      <c r="L4062" s="241">
        <v>4850</v>
      </c>
      <c r="M4062" s="242">
        <v>4850</v>
      </c>
      <c r="N4062" s="130"/>
      <c r="O4062" s="131"/>
      <c r="P4062" s="131"/>
      <c r="Q4062" s="131"/>
      <c r="R4062" s="131"/>
      <c r="S4062" s="131"/>
      <c r="T4062" s="132" t="str">
        <f t="shared" ref="T4062:T4083" si="3151">IF(SUM(N4062:S4062)=U4062,"OK",SUM(N4062:S4062)-U4062)</f>
        <v>OK</v>
      </c>
      <c r="U4062" s="138"/>
      <c r="V4062" s="138"/>
      <c r="W4062" s="139"/>
      <c r="X4062" s="139"/>
      <c r="Y4062" s="132" t="str">
        <f t="shared" ref="Y4062:Y4083" si="3152">IF(SUM(W4062:X4062)=Z4062,"OK",SUM(W4062:X4062)-Z4062)</f>
        <v>OK</v>
      </c>
      <c r="Z4062" s="210"/>
      <c r="AA4062" s="204"/>
      <c r="AB4062" s="202"/>
      <c r="AC4062" s="202"/>
      <c r="AD4062" s="202"/>
      <c r="AE4062" s="202"/>
      <c r="AF4062" s="202"/>
      <c r="AG4062" s="132" t="str">
        <f t="shared" ref="AG4062:AG4083" si="3153">IF(SUM(AA4062:AF4062)=AH4062,"OK",SUM(AA4062:AF4062)-AH4062)</f>
        <v>OK</v>
      </c>
      <c r="AH4062" s="138"/>
      <c r="AI4062" s="138"/>
      <c r="AJ4062" s="139"/>
      <c r="AK4062" s="139"/>
      <c r="AL4062" s="132" t="str">
        <f t="shared" ref="AL4062:AL4083" si="3154">IF(SUM(AJ4062:AK4062)=AM4062,"OK",SUM(AJ4062:AK4062)-AM4062)</f>
        <v>OK</v>
      </c>
      <c r="AM4062" s="140"/>
      <c r="AN4062" s="119">
        <f t="shared" ref="AN4062:AN4083" si="3155">L4062+U4062+V4062+Z4062</f>
        <v>4850</v>
      </c>
      <c r="AO4062" s="120">
        <f t="shared" ref="AO4062:AO4083" si="3156">M4062+AH4062+AI4062+AM4062</f>
        <v>4850</v>
      </c>
      <c r="AP4062" s="39">
        <f t="shared" ref="AP4062:AP4083" si="3157">L4062</f>
        <v>4850</v>
      </c>
      <c r="AQ4062" s="141">
        <f t="shared" ref="AQ4062:AQ4083" si="3158">AN4062</f>
        <v>4850</v>
      </c>
      <c r="AR4062" s="142">
        <f t="shared" ref="AR4062:AR4083" si="3159">AQ4062-AP4062</f>
        <v>0</v>
      </c>
      <c r="AS4062" s="143">
        <f t="shared" ref="AS4062:AS4083" si="3160">AR4062/AP4062</f>
        <v>0</v>
      </c>
      <c r="AT4062" s="144">
        <f t="shared" ref="AT4062:AT4083" si="3161">M4062</f>
        <v>4850</v>
      </c>
      <c r="AU4062" s="141">
        <f t="shared" ref="AU4062:AU4083" si="3162">AO4062</f>
        <v>4850</v>
      </c>
      <c r="AV4062" s="142">
        <f t="shared" ref="AV4062:AV4083" si="3163">AU4062-AT4062</f>
        <v>0</v>
      </c>
      <c r="AW4062" s="143">
        <f t="shared" ref="AW4062:AW4083" si="3164">AV4062/AT4062</f>
        <v>0</v>
      </c>
      <c r="AX4062"/>
      <c r="AY4062" s="146" t="str">
        <f t="shared" ref="AY4062:AY4083" si="3165">RIGHT(LEFT(I4062,3),2)&amp;"."&amp;RIGHT(LEFT(I4062,5),2)</f>
        <v>01.00</v>
      </c>
      <c r="AZ4062" s="1658" t="b">
        <f>COUNTIF('[1]Codes SEC'!$B$2:$B$250,Ministres!AY4062)&gt;0</f>
        <v>1</v>
      </c>
      <c r="BA4062" s="12"/>
      <c r="BB4062" s="12"/>
      <c r="BC4062" s="12"/>
      <c r="BD4062" s="12"/>
      <c r="BE4062" s="12"/>
      <c r="BF4062" s="12"/>
      <c r="BG4062" s="12"/>
      <c r="BH4062" s="12"/>
      <c r="BI4062" s="12"/>
      <c r="BJ4062" s="12"/>
      <c r="BK4062" s="12"/>
      <c r="BL4062" s="12"/>
    </row>
    <row r="4063" spans="1:64" ht="35.1" customHeight="1" x14ac:dyDescent="0.25">
      <c r="A4063" s="15" t="s">
        <v>4270</v>
      </c>
      <c r="B4063" s="225" t="s">
        <v>1755</v>
      </c>
      <c r="C4063" s="122" t="s">
        <v>1728</v>
      </c>
      <c r="D4063" s="123">
        <v>1000</v>
      </c>
      <c r="E4063" s="226"/>
      <c r="F4063" s="122">
        <v>12</v>
      </c>
      <c r="G4063" s="227">
        <v>3</v>
      </c>
      <c r="H4063" s="228" t="str">
        <f t="shared" si="3100"/>
        <v>047</v>
      </c>
      <c r="I4063" s="229">
        <v>85111000</v>
      </c>
      <c r="J4063" s="230" t="s">
        <v>4530</v>
      </c>
      <c r="K4063" s="231" t="s">
        <v>4531</v>
      </c>
      <c r="L4063" s="232">
        <v>0</v>
      </c>
      <c r="M4063" s="233">
        <v>0</v>
      </c>
      <c r="N4063" s="130"/>
      <c r="O4063" s="131"/>
      <c r="P4063" s="131"/>
      <c r="Q4063" s="131"/>
      <c r="R4063" s="131"/>
      <c r="S4063" s="131"/>
      <c r="T4063" s="132" t="str">
        <f t="shared" si="3151"/>
        <v>OK</v>
      </c>
      <c r="U4063" s="138"/>
      <c r="V4063" s="138"/>
      <c r="W4063" s="139"/>
      <c r="X4063" s="139"/>
      <c r="Y4063" s="132" t="str">
        <f t="shared" si="3152"/>
        <v>OK</v>
      </c>
      <c r="Z4063" s="210"/>
      <c r="AA4063" s="204"/>
      <c r="AB4063" s="202"/>
      <c r="AC4063" s="202"/>
      <c r="AD4063" s="202"/>
      <c r="AE4063" s="202"/>
      <c r="AF4063" s="202"/>
      <c r="AG4063" s="132" t="str">
        <f t="shared" si="3153"/>
        <v>OK</v>
      </c>
      <c r="AH4063" s="138"/>
      <c r="AI4063" s="138"/>
      <c r="AJ4063" s="139"/>
      <c r="AK4063" s="139"/>
      <c r="AL4063" s="132" t="str">
        <f t="shared" si="3154"/>
        <v>OK</v>
      </c>
      <c r="AM4063" s="140"/>
      <c r="AN4063" s="119">
        <f t="shared" si="3155"/>
        <v>0</v>
      </c>
      <c r="AO4063" s="120">
        <f t="shared" si="3156"/>
        <v>0</v>
      </c>
      <c r="AP4063" s="39">
        <f t="shared" si="3157"/>
        <v>0</v>
      </c>
      <c r="AQ4063" s="141">
        <f t="shared" si="3158"/>
        <v>0</v>
      </c>
      <c r="AR4063" s="142">
        <f>AQ4063-AP4063</f>
        <v>0</v>
      </c>
      <c r="AS4063" s="143" t="e">
        <f>AR4063/AP4063</f>
        <v>#DIV/0!</v>
      </c>
      <c r="AT4063" s="144">
        <f t="shared" si="3161"/>
        <v>0</v>
      </c>
      <c r="AU4063" s="141">
        <f>AO4063</f>
        <v>0</v>
      </c>
      <c r="AV4063" s="142">
        <f>AU4063-AT4063</f>
        <v>0</v>
      </c>
      <c r="AW4063" s="143" t="e">
        <f>AV4063/AT4063</f>
        <v>#DIV/0!</v>
      </c>
      <c r="AY4063" s="146" t="str">
        <f t="shared" si="3165"/>
        <v>51.11</v>
      </c>
      <c r="AZ4063" s="1658" t="b">
        <f>COUNTIF('[1]Codes SEC'!$B$2:$B$250,Ministres!AY4063)&gt;0</f>
        <v>1</v>
      </c>
    </row>
    <row r="4064" spans="1:64" ht="35.1" customHeight="1" x14ac:dyDescent="0.25">
      <c r="A4064" s="15" t="s">
        <v>4270</v>
      </c>
      <c r="B4064" s="225" t="s">
        <v>1755</v>
      </c>
      <c r="C4064" s="122" t="s">
        <v>1728</v>
      </c>
      <c r="D4064" s="123">
        <v>1000</v>
      </c>
      <c r="E4064" s="226"/>
      <c r="F4064" s="122">
        <v>12</v>
      </c>
      <c r="G4064" s="227">
        <v>3</v>
      </c>
      <c r="H4064" s="228" t="str">
        <f t="shared" si="3100"/>
        <v>047</v>
      </c>
      <c r="I4064" s="229">
        <v>85111000</v>
      </c>
      <c r="J4064" s="230" t="s">
        <v>4532</v>
      </c>
      <c r="K4064" s="231" t="s">
        <v>4533</v>
      </c>
      <c r="L4064" s="232">
        <v>0</v>
      </c>
      <c r="M4064" s="233">
        <v>0</v>
      </c>
      <c r="N4064" s="130"/>
      <c r="O4064" s="131"/>
      <c r="P4064" s="131"/>
      <c r="Q4064" s="131"/>
      <c r="R4064" s="131"/>
      <c r="S4064" s="131"/>
      <c r="T4064" s="132" t="str">
        <f t="shared" si="3151"/>
        <v>OK</v>
      </c>
      <c r="U4064" s="138"/>
      <c r="V4064" s="138"/>
      <c r="W4064" s="139"/>
      <c r="X4064" s="139"/>
      <c r="Y4064" s="132" t="str">
        <f t="shared" si="3152"/>
        <v>OK</v>
      </c>
      <c r="Z4064" s="210"/>
      <c r="AA4064" s="204"/>
      <c r="AB4064" s="202"/>
      <c r="AC4064" s="202"/>
      <c r="AD4064" s="202"/>
      <c r="AE4064" s="202"/>
      <c r="AF4064" s="202"/>
      <c r="AG4064" s="132" t="str">
        <f t="shared" si="3153"/>
        <v>OK</v>
      </c>
      <c r="AH4064" s="138"/>
      <c r="AI4064" s="138"/>
      <c r="AJ4064" s="139"/>
      <c r="AK4064" s="139"/>
      <c r="AL4064" s="132" t="str">
        <f t="shared" si="3154"/>
        <v>OK</v>
      </c>
      <c r="AM4064" s="140"/>
      <c r="AN4064" s="119">
        <f t="shared" si="3155"/>
        <v>0</v>
      </c>
      <c r="AO4064" s="120">
        <f t="shared" si="3156"/>
        <v>0</v>
      </c>
      <c r="AP4064" s="39">
        <f t="shared" si="3157"/>
        <v>0</v>
      </c>
      <c r="AQ4064" s="141">
        <f t="shared" si="3158"/>
        <v>0</v>
      </c>
      <c r="AR4064" s="142">
        <f>AQ4064-AP4064</f>
        <v>0</v>
      </c>
      <c r="AS4064" s="143" t="e">
        <f>AR4064/AP4064</f>
        <v>#DIV/0!</v>
      </c>
      <c r="AT4064" s="144">
        <f t="shared" si="3161"/>
        <v>0</v>
      </c>
      <c r="AU4064" s="141">
        <f>AO4064</f>
        <v>0</v>
      </c>
      <c r="AV4064" s="142">
        <f>AU4064-AT4064</f>
        <v>0</v>
      </c>
      <c r="AW4064" s="143" t="e">
        <f>AV4064/AT4064</f>
        <v>#DIV/0!</v>
      </c>
      <c r="AY4064" s="146" t="str">
        <f t="shared" si="3165"/>
        <v>51.11</v>
      </c>
      <c r="AZ4064" s="1658" t="b">
        <f>COUNTIF('[1]Codes SEC'!$B$2:$B$250,Ministres!AY4064)&gt;0</f>
        <v>1</v>
      </c>
    </row>
    <row r="4065" spans="1:52" ht="36.6" customHeight="1" x14ac:dyDescent="0.25">
      <c r="A4065" s="15" t="s">
        <v>4270</v>
      </c>
      <c r="B4065" s="225" t="s">
        <v>1755</v>
      </c>
      <c r="C4065" s="122" t="s">
        <v>1728</v>
      </c>
      <c r="D4065" s="123">
        <v>1000</v>
      </c>
      <c r="E4065" s="226"/>
      <c r="F4065" s="122">
        <v>12</v>
      </c>
      <c r="G4065" s="227"/>
      <c r="H4065" s="228" t="str">
        <f t="shared" si="3100"/>
        <v>047</v>
      </c>
      <c r="I4065" s="229">
        <v>85111000</v>
      </c>
      <c r="J4065" s="230" t="s">
        <v>4534</v>
      </c>
      <c r="K4065" s="231" t="s">
        <v>4535</v>
      </c>
      <c r="L4065" s="232">
        <v>1000</v>
      </c>
      <c r="M4065" s="233">
        <v>1000</v>
      </c>
      <c r="N4065" s="130"/>
      <c r="O4065" s="131"/>
      <c r="P4065" s="131"/>
      <c r="Q4065" s="131"/>
      <c r="R4065" s="131"/>
      <c r="S4065" s="131"/>
      <c r="T4065" s="132" t="str">
        <f>IF(SUM(N4065:S4065)=U4065,"OK",SUM(N4065:S4065)-U4065)</f>
        <v>OK</v>
      </c>
      <c r="U4065" s="138"/>
      <c r="V4065" s="138"/>
      <c r="W4065" s="139"/>
      <c r="X4065" s="139"/>
      <c r="Y4065" s="132" t="str">
        <f>IF(SUM(W4065:X4065)=Z4065,"OK",SUM(W4065:X4065)-Z4065)</f>
        <v>OK</v>
      </c>
      <c r="Z4065" s="210"/>
      <c r="AA4065" s="204"/>
      <c r="AB4065" s="202"/>
      <c r="AC4065" s="202"/>
      <c r="AD4065" s="202"/>
      <c r="AE4065" s="202"/>
      <c r="AF4065" s="202"/>
      <c r="AG4065" s="132" t="str">
        <f>IF(SUM(AA4065:AF4065)=AH4065,"OK",SUM(AA4065:AF4065)-AH4065)</f>
        <v>OK</v>
      </c>
      <c r="AH4065" s="138"/>
      <c r="AI4065" s="138"/>
      <c r="AJ4065" s="139"/>
      <c r="AK4065" s="139"/>
      <c r="AL4065" s="132" t="str">
        <f>IF(SUM(AJ4065:AK4065)=AM4065,"OK",SUM(AJ4065:AK4065)-AM4065)</f>
        <v>OK</v>
      </c>
      <c r="AM4065" s="140"/>
      <c r="AN4065" s="119">
        <f>L4065+U4065+V4065+Z4065</f>
        <v>1000</v>
      </c>
      <c r="AO4065" s="120">
        <f>M4065+AH4065+AI4065+AM4065</f>
        <v>1000</v>
      </c>
      <c r="AP4065" s="39">
        <f>L4065</f>
        <v>1000</v>
      </c>
      <c r="AQ4065" s="141">
        <f>AN4065</f>
        <v>1000</v>
      </c>
      <c r="AR4065" s="142">
        <f>AQ4065-AP4065</f>
        <v>0</v>
      </c>
      <c r="AS4065" s="143">
        <f>AR4065/AP4065</f>
        <v>0</v>
      </c>
      <c r="AT4065" s="144">
        <f>M4065</f>
        <v>1000</v>
      </c>
      <c r="AU4065" s="141">
        <f>AO4065</f>
        <v>1000</v>
      </c>
      <c r="AV4065" s="142">
        <f>AU4065-AT4065</f>
        <v>0</v>
      </c>
      <c r="AW4065" s="143">
        <f>AV4065/AT4065</f>
        <v>0</v>
      </c>
      <c r="AY4065" s="146" t="str">
        <f t="shared" si="3165"/>
        <v>51.11</v>
      </c>
      <c r="AZ4065" s="1658" t="b">
        <f>COUNTIF('[1]Codes SEC'!$B$2:$B$250,Ministres!AY4065)&gt;0</f>
        <v>1</v>
      </c>
    </row>
    <row r="4066" spans="1:52" ht="36.6" customHeight="1" x14ac:dyDescent="0.25">
      <c r="A4066" s="15" t="s">
        <v>4270</v>
      </c>
      <c r="B4066" s="225" t="s">
        <v>1755</v>
      </c>
      <c r="C4066" s="122" t="s">
        <v>1728</v>
      </c>
      <c r="D4066" s="123">
        <v>1000</v>
      </c>
      <c r="E4066" s="226"/>
      <c r="F4066" s="122">
        <v>12</v>
      </c>
      <c r="G4066" s="227"/>
      <c r="H4066" s="228" t="str">
        <f t="shared" si="3100"/>
        <v>047</v>
      </c>
      <c r="I4066" s="229">
        <v>85112000</v>
      </c>
      <c r="J4066" s="230" t="s">
        <v>4536</v>
      </c>
      <c r="K4066" s="231" t="s">
        <v>4537</v>
      </c>
      <c r="L4066" s="232">
        <v>4298</v>
      </c>
      <c r="M4066" s="233">
        <v>5000</v>
      </c>
      <c r="N4066" s="130"/>
      <c r="O4066" s="131"/>
      <c r="P4066" s="131"/>
      <c r="Q4066" s="131"/>
      <c r="R4066" s="131"/>
      <c r="S4066" s="131"/>
      <c r="T4066" s="132" t="str">
        <f>IF(SUM(N4066:S4066)=U4066,"OK",SUM(N4066:S4066)-U4066)</f>
        <v>OK</v>
      </c>
      <c r="U4066" s="138"/>
      <c r="V4066" s="138"/>
      <c r="W4066" s="139"/>
      <c r="X4066" s="139"/>
      <c r="Y4066" s="132" t="str">
        <f>IF(SUM(W4066:X4066)=Z4066,"OK",SUM(W4066:X4066)-Z4066)</f>
        <v>OK</v>
      </c>
      <c r="Z4066" s="210"/>
      <c r="AA4066" s="204"/>
      <c r="AB4066" s="202"/>
      <c r="AC4066" s="202"/>
      <c r="AD4066" s="202"/>
      <c r="AE4066" s="202"/>
      <c r="AF4066" s="202"/>
      <c r="AG4066" s="132" t="str">
        <f>IF(SUM(AA4066:AF4066)=AH4066,"OK",SUM(AA4066:AF4066)-AH4066)</f>
        <v>OK</v>
      </c>
      <c r="AH4066" s="138"/>
      <c r="AI4066" s="138"/>
      <c r="AJ4066" s="139"/>
      <c r="AK4066" s="139"/>
      <c r="AL4066" s="132" t="str">
        <f>IF(SUM(AJ4066:AK4066)=AM4066,"OK",SUM(AJ4066:AK4066)-AM4066)</f>
        <v>OK</v>
      </c>
      <c r="AM4066" s="140"/>
      <c r="AN4066" s="119">
        <f>L4066+U4066+V4066+Z4066</f>
        <v>4298</v>
      </c>
      <c r="AO4066" s="120">
        <f>M4066+AH4066+AI4066+AM4066</f>
        <v>5000</v>
      </c>
      <c r="AP4066" s="39">
        <f>L4066</f>
        <v>4298</v>
      </c>
      <c r="AQ4066" s="141">
        <f>AN4066</f>
        <v>4298</v>
      </c>
      <c r="AR4066" s="142">
        <f>AQ4066-AP4066</f>
        <v>0</v>
      </c>
      <c r="AS4066" s="143">
        <f>AR4066/AP4066</f>
        <v>0</v>
      </c>
      <c r="AT4066" s="144">
        <f>M4066</f>
        <v>5000</v>
      </c>
      <c r="AU4066" s="141">
        <f>AO4066</f>
        <v>5000</v>
      </c>
      <c r="AV4066" s="142">
        <f>AU4066-AT4066</f>
        <v>0</v>
      </c>
      <c r="AW4066" s="143">
        <f>AV4066/AT4066</f>
        <v>0</v>
      </c>
      <c r="AY4066" s="146" t="str">
        <f t="shared" si="3165"/>
        <v>51.12</v>
      </c>
      <c r="AZ4066" s="1658" t="b">
        <f>COUNTIF('[1]Codes SEC'!$B$2:$B$250,Ministres!AY4066)&gt;0</f>
        <v>1</v>
      </c>
    </row>
    <row r="4067" spans="1:52" ht="36.6" customHeight="1" x14ac:dyDescent="0.25">
      <c r="A4067" s="15" t="s">
        <v>4270</v>
      </c>
      <c r="B4067" s="225" t="s">
        <v>1755</v>
      </c>
      <c r="C4067" s="122" t="s">
        <v>1728</v>
      </c>
      <c r="D4067" s="123">
        <v>1000</v>
      </c>
      <c r="E4067" s="226"/>
      <c r="F4067" s="122">
        <v>12</v>
      </c>
      <c r="G4067" s="227"/>
      <c r="H4067" s="228" t="str">
        <f t="shared" si="3100"/>
        <v>047</v>
      </c>
      <c r="I4067" s="229">
        <v>85112000</v>
      </c>
      <c r="J4067" s="230" t="s">
        <v>4538</v>
      </c>
      <c r="K4067" s="231" t="s">
        <v>4539</v>
      </c>
      <c r="L4067" s="232">
        <v>0</v>
      </c>
      <c r="M4067" s="233">
        <v>0</v>
      </c>
      <c r="N4067" s="130"/>
      <c r="O4067" s="131"/>
      <c r="P4067" s="131"/>
      <c r="Q4067" s="131"/>
      <c r="R4067" s="131"/>
      <c r="S4067" s="131"/>
      <c r="T4067" s="132" t="str">
        <f t="shared" si="3151"/>
        <v>OK</v>
      </c>
      <c r="U4067" s="138"/>
      <c r="V4067" s="138"/>
      <c r="W4067" s="139"/>
      <c r="X4067" s="139"/>
      <c r="Y4067" s="132" t="str">
        <f t="shared" si="3152"/>
        <v>OK</v>
      </c>
      <c r="Z4067" s="210"/>
      <c r="AA4067" s="204"/>
      <c r="AB4067" s="202"/>
      <c r="AC4067" s="202"/>
      <c r="AD4067" s="202"/>
      <c r="AE4067" s="202"/>
      <c r="AF4067" s="202"/>
      <c r="AG4067" s="132" t="str">
        <f t="shared" si="3153"/>
        <v>OK</v>
      </c>
      <c r="AH4067" s="138"/>
      <c r="AI4067" s="138"/>
      <c r="AJ4067" s="139"/>
      <c r="AK4067" s="139"/>
      <c r="AL4067" s="132" t="str">
        <f t="shared" si="3154"/>
        <v>OK</v>
      </c>
      <c r="AM4067" s="140"/>
      <c r="AN4067" s="119">
        <f t="shared" si="3155"/>
        <v>0</v>
      </c>
      <c r="AO4067" s="120">
        <f t="shared" si="3156"/>
        <v>0</v>
      </c>
      <c r="AP4067" s="39">
        <f t="shared" si="3157"/>
        <v>0</v>
      </c>
      <c r="AQ4067" s="141">
        <f t="shared" si="3158"/>
        <v>0</v>
      </c>
      <c r="AR4067" s="142">
        <f>AQ4067-AP4067</f>
        <v>0</v>
      </c>
      <c r="AS4067" s="143" t="e">
        <f>AR4067/AP4067</f>
        <v>#DIV/0!</v>
      </c>
      <c r="AT4067" s="144">
        <f t="shared" si="3161"/>
        <v>0</v>
      </c>
      <c r="AU4067" s="141">
        <f>AO4067</f>
        <v>0</v>
      </c>
      <c r="AV4067" s="142">
        <f>AU4067-AT4067</f>
        <v>0</v>
      </c>
      <c r="AW4067" s="143" t="e">
        <f>AV4067/AT4067</f>
        <v>#DIV/0!</v>
      </c>
      <c r="AY4067" s="146" t="str">
        <f t="shared" si="3165"/>
        <v>51.12</v>
      </c>
      <c r="AZ4067" s="1658" t="b">
        <f>COUNTIF('[1]Codes SEC'!$B$2:$B$250,Ministres!AY4067)&gt;0</f>
        <v>1</v>
      </c>
    </row>
    <row r="4068" spans="1:52" ht="30.6" x14ac:dyDescent="0.25">
      <c r="A4068" s="15" t="s">
        <v>4270</v>
      </c>
      <c r="B4068" s="225">
        <v>14</v>
      </c>
      <c r="C4068" s="122" t="s">
        <v>1728</v>
      </c>
      <c r="D4068" s="123">
        <v>1000</v>
      </c>
      <c r="F4068" s="125">
        <v>12</v>
      </c>
      <c r="G4068" s="126">
        <v>3</v>
      </c>
      <c r="H4068" s="35" t="str">
        <f t="shared" si="3100"/>
        <v>047</v>
      </c>
      <c r="I4068" s="36" t="s">
        <v>1265</v>
      </c>
      <c r="J4068" s="37" t="s">
        <v>4540</v>
      </c>
      <c r="K4068" s="231" t="s">
        <v>4541</v>
      </c>
      <c r="L4068" s="241">
        <v>0</v>
      </c>
      <c r="M4068" s="242">
        <v>0</v>
      </c>
      <c r="N4068" s="201"/>
      <c r="O4068" s="202"/>
      <c r="P4068" s="202"/>
      <c r="Q4068" s="202"/>
      <c r="R4068" s="202"/>
      <c r="S4068" s="202"/>
      <c r="T4068" s="132" t="str">
        <f t="shared" si="3151"/>
        <v>OK</v>
      </c>
      <c r="U4068" s="138"/>
      <c r="V4068" s="138"/>
      <c r="W4068" s="139"/>
      <c r="X4068" s="139"/>
      <c r="Y4068" s="132" t="str">
        <f t="shared" si="3152"/>
        <v>OK</v>
      </c>
      <c r="Z4068" s="210"/>
      <c r="AA4068" s="204"/>
      <c r="AB4068" s="202"/>
      <c r="AC4068" s="202"/>
      <c r="AD4068" s="202"/>
      <c r="AE4068" s="202"/>
      <c r="AF4068" s="202"/>
      <c r="AG4068" s="132" t="str">
        <f t="shared" si="3153"/>
        <v>OK</v>
      </c>
      <c r="AH4068" s="138"/>
      <c r="AI4068" s="138"/>
      <c r="AJ4068" s="139"/>
      <c r="AK4068" s="139"/>
      <c r="AL4068" s="132" t="str">
        <f t="shared" si="3154"/>
        <v>OK</v>
      </c>
      <c r="AM4068" s="140"/>
      <c r="AN4068" s="119">
        <f t="shared" si="3155"/>
        <v>0</v>
      </c>
      <c r="AO4068" s="120">
        <f t="shared" si="3156"/>
        <v>0</v>
      </c>
      <c r="AP4068" s="39">
        <f t="shared" si="3157"/>
        <v>0</v>
      </c>
      <c r="AQ4068" s="141">
        <f t="shared" si="3158"/>
        <v>0</v>
      </c>
      <c r="AR4068" s="141">
        <f t="shared" si="3159"/>
        <v>0</v>
      </c>
      <c r="AS4068" s="143" t="e">
        <f t="shared" si="3160"/>
        <v>#DIV/0!</v>
      </c>
      <c r="AT4068" s="144">
        <f t="shared" si="3161"/>
        <v>0</v>
      </c>
      <c r="AU4068" s="141">
        <f t="shared" si="3162"/>
        <v>0</v>
      </c>
      <c r="AV4068" s="141">
        <f t="shared" si="3163"/>
        <v>0</v>
      </c>
      <c r="AW4068" s="143" t="e">
        <f t="shared" si="3164"/>
        <v>#DIV/0!</v>
      </c>
      <c r="AY4068" s="146" t="str">
        <f t="shared" si="3165"/>
        <v>52.10</v>
      </c>
      <c r="AZ4068" s="1658" t="b">
        <f>COUNTIF('[1]Codes SEC'!$B$2:$B$250,Ministres!AY4068)&gt;0</f>
        <v>1</v>
      </c>
    </row>
    <row r="4069" spans="1:52" ht="30.6" x14ac:dyDescent="0.25">
      <c r="A4069" s="15" t="s">
        <v>4270</v>
      </c>
      <c r="B4069" s="121">
        <v>14</v>
      </c>
      <c r="C4069" s="122" t="s">
        <v>1728</v>
      </c>
      <c r="D4069" s="123">
        <v>1000</v>
      </c>
      <c r="F4069" s="125">
        <v>12</v>
      </c>
      <c r="G4069" s="126">
        <v>3</v>
      </c>
      <c r="H4069" s="35" t="str">
        <f t="shared" si="3100"/>
        <v>047</v>
      </c>
      <c r="I4069" s="36">
        <v>85210000</v>
      </c>
      <c r="J4069" s="37" t="s">
        <v>4542</v>
      </c>
      <c r="K4069" s="244" t="s">
        <v>4543</v>
      </c>
      <c r="L4069" s="232">
        <v>0</v>
      </c>
      <c r="M4069" s="233">
        <v>0</v>
      </c>
      <c r="N4069" s="130"/>
      <c r="O4069" s="131"/>
      <c r="P4069" s="131"/>
      <c r="Q4069" s="131"/>
      <c r="R4069" s="131"/>
      <c r="S4069" s="131"/>
      <c r="T4069" s="132" t="str">
        <f t="shared" si="3151"/>
        <v>OK</v>
      </c>
      <c r="U4069" s="138"/>
      <c r="V4069" s="138"/>
      <c r="W4069" s="139"/>
      <c r="X4069" s="139"/>
      <c r="Y4069" s="132" t="str">
        <f t="shared" si="3152"/>
        <v>OK</v>
      </c>
      <c r="Z4069" s="210"/>
      <c r="AA4069" s="204"/>
      <c r="AB4069" s="202"/>
      <c r="AC4069" s="202"/>
      <c r="AD4069" s="202"/>
      <c r="AE4069" s="202"/>
      <c r="AF4069" s="202"/>
      <c r="AG4069" s="132" t="str">
        <f t="shared" si="3153"/>
        <v>OK</v>
      </c>
      <c r="AH4069" s="138"/>
      <c r="AI4069" s="138"/>
      <c r="AJ4069" s="139"/>
      <c r="AK4069" s="139"/>
      <c r="AL4069" s="132" t="str">
        <f t="shared" si="3154"/>
        <v>OK</v>
      </c>
      <c r="AM4069" s="140"/>
      <c r="AN4069" s="119">
        <f t="shared" si="3155"/>
        <v>0</v>
      </c>
      <c r="AO4069" s="120">
        <f t="shared" si="3156"/>
        <v>0</v>
      </c>
      <c r="AP4069" s="39">
        <f t="shared" si="3157"/>
        <v>0</v>
      </c>
      <c r="AQ4069" s="141">
        <f t="shared" si="3158"/>
        <v>0</v>
      </c>
      <c r="AR4069" s="142">
        <f t="shared" si="3159"/>
        <v>0</v>
      </c>
      <c r="AS4069" s="143" t="e">
        <f t="shared" si="3160"/>
        <v>#DIV/0!</v>
      </c>
      <c r="AT4069" s="144">
        <f t="shared" si="3161"/>
        <v>0</v>
      </c>
      <c r="AU4069" s="141">
        <f t="shared" si="3162"/>
        <v>0</v>
      </c>
      <c r="AV4069" s="142">
        <f t="shared" si="3163"/>
        <v>0</v>
      </c>
      <c r="AW4069" s="143" t="e">
        <f t="shared" si="3164"/>
        <v>#DIV/0!</v>
      </c>
      <c r="AY4069" s="146" t="str">
        <f t="shared" si="3165"/>
        <v>52.10</v>
      </c>
      <c r="AZ4069" s="1658" t="b">
        <f>COUNTIF('[1]Codes SEC'!$B$2:$B$250,Ministres!AY4069)&gt;0</f>
        <v>1</v>
      </c>
    </row>
    <row r="4070" spans="1:52" ht="30.6" x14ac:dyDescent="0.25">
      <c r="A4070" s="15" t="s">
        <v>4270</v>
      </c>
      <c r="B4070" s="225">
        <v>14</v>
      </c>
      <c r="C4070" s="122" t="s">
        <v>1728</v>
      </c>
      <c r="D4070" s="123">
        <v>1000</v>
      </c>
      <c r="F4070" s="125">
        <v>3</v>
      </c>
      <c r="G4070" s="126">
        <v>3</v>
      </c>
      <c r="H4070" s="35" t="str">
        <f t="shared" si="3100"/>
        <v>047</v>
      </c>
      <c r="I4070" s="36">
        <v>86142000</v>
      </c>
      <c r="J4070" s="37" t="s">
        <v>4544</v>
      </c>
      <c r="K4070" s="231" t="s">
        <v>4545</v>
      </c>
      <c r="L4070" s="241">
        <v>13221</v>
      </c>
      <c r="M4070" s="242">
        <v>13221</v>
      </c>
      <c r="N4070" s="201"/>
      <c r="O4070" s="202"/>
      <c r="P4070" s="202"/>
      <c r="Q4070" s="202"/>
      <c r="R4070" s="202"/>
      <c r="S4070" s="202"/>
      <c r="T4070" s="132" t="str">
        <f t="shared" si="3151"/>
        <v>OK</v>
      </c>
      <c r="U4070" s="138"/>
      <c r="V4070" s="138"/>
      <c r="W4070" s="139"/>
      <c r="X4070" s="139"/>
      <c r="Y4070" s="132" t="str">
        <f t="shared" si="3152"/>
        <v>OK</v>
      </c>
      <c r="Z4070" s="210"/>
      <c r="AA4070" s="204"/>
      <c r="AB4070" s="202"/>
      <c r="AC4070" s="202"/>
      <c r="AD4070" s="202"/>
      <c r="AE4070" s="202"/>
      <c r="AF4070" s="202"/>
      <c r="AG4070" s="132" t="str">
        <f t="shared" si="3153"/>
        <v>OK</v>
      </c>
      <c r="AH4070" s="138"/>
      <c r="AI4070" s="138"/>
      <c r="AJ4070" s="139"/>
      <c r="AK4070" s="139"/>
      <c r="AL4070" s="132" t="str">
        <f t="shared" si="3154"/>
        <v>OK</v>
      </c>
      <c r="AM4070" s="140"/>
      <c r="AN4070" s="119">
        <f t="shared" si="3155"/>
        <v>13221</v>
      </c>
      <c r="AO4070" s="120">
        <f t="shared" si="3156"/>
        <v>13221</v>
      </c>
      <c r="AP4070" s="39">
        <f t="shared" si="3157"/>
        <v>13221</v>
      </c>
      <c r="AQ4070" s="141">
        <f t="shared" si="3158"/>
        <v>13221</v>
      </c>
      <c r="AR4070" s="141">
        <f t="shared" si="3159"/>
        <v>0</v>
      </c>
      <c r="AS4070" s="143">
        <f t="shared" si="3160"/>
        <v>0</v>
      </c>
      <c r="AT4070" s="144">
        <f t="shared" si="3161"/>
        <v>13221</v>
      </c>
      <c r="AU4070" s="141">
        <f t="shared" si="3162"/>
        <v>13221</v>
      </c>
      <c r="AV4070" s="141">
        <f t="shared" si="3163"/>
        <v>0</v>
      </c>
      <c r="AW4070" s="143">
        <f t="shared" si="3164"/>
        <v>0</v>
      </c>
      <c r="AY4070" s="146" t="str">
        <f t="shared" si="3165"/>
        <v>61.42</v>
      </c>
      <c r="AZ4070" s="1658" t="b">
        <f>COUNTIF('[1]Codes SEC'!$B$2:$B$250,Ministres!AY4070)&gt;0</f>
        <v>1</v>
      </c>
    </row>
    <row r="4071" spans="1:52" ht="30.6" x14ac:dyDescent="0.25">
      <c r="A4071" s="15" t="s">
        <v>4270</v>
      </c>
      <c r="B4071" s="121">
        <v>14</v>
      </c>
      <c r="C4071" s="122" t="s">
        <v>1728</v>
      </c>
      <c r="D4071" s="123">
        <v>1000</v>
      </c>
      <c r="F4071" s="125">
        <v>3</v>
      </c>
      <c r="G4071" s="126">
        <v>3</v>
      </c>
      <c r="H4071" s="35" t="str">
        <f t="shared" ref="H4071:H4134" si="3166">LEFT(J4071,3)</f>
        <v>047</v>
      </c>
      <c r="I4071" s="36">
        <v>86142000</v>
      </c>
      <c r="J4071" s="37" t="s">
        <v>4546</v>
      </c>
      <c r="K4071" s="244" t="s">
        <v>4547</v>
      </c>
      <c r="L4071" s="232">
        <v>4500</v>
      </c>
      <c r="M4071" s="233">
        <v>4500</v>
      </c>
      <c r="N4071" s="130"/>
      <c r="O4071" s="131"/>
      <c r="P4071" s="131"/>
      <c r="Q4071" s="131"/>
      <c r="R4071" s="131"/>
      <c r="S4071" s="131"/>
      <c r="T4071" s="132" t="str">
        <f t="shared" si="3151"/>
        <v>OK</v>
      </c>
      <c r="U4071" s="138"/>
      <c r="V4071" s="138"/>
      <c r="W4071" s="139"/>
      <c r="X4071" s="139"/>
      <c r="Y4071" s="132" t="str">
        <f t="shared" si="3152"/>
        <v>OK</v>
      </c>
      <c r="Z4071" s="210"/>
      <c r="AA4071" s="204"/>
      <c r="AB4071" s="202"/>
      <c r="AC4071" s="202"/>
      <c r="AD4071" s="202"/>
      <c r="AE4071" s="202"/>
      <c r="AF4071" s="202"/>
      <c r="AG4071" s="132" t="str">
        <f t="shared" si="3153"/>
        <v>OK</v>
      </c>
      <c r="AH4071" s="138"/>
      <c r="AI4071" s="138"/>
      <c r="AJ4071" s="139"/>
      <c r="AK4071" s="139"/>
      <c r="AL4071" s="132" t="str">
        <f t="shared" si="3154"/>
        <v>OK</v>
      </c>
      <c r="AM4071" s="140"/>
      <c r="AN4071" s="119">
        <f t="shared" si="3155"/>
        <v>4500</v>
      </c>
      <c r="AO4071" s="120">
        <f t="shared" si="3156"/>
        <v>4500</v>
      </c>
      <c r="AP4071" s="39">
        <f t="shared" si="3157"/>
        <v>4500</v>
      </c>
      <c r="AQ4071" s="141">
        <f t="shared" si="3158"/>
        <v>4500</v>
      </c>
      <c r="AR4071" s="142">
        <f t="shared" si="3159"/>
        <v>0</v>
      </c>
      <c r="AS4071" s="143">
        <f t="shared" si="3160"/>
        <v>0</v>
      </c>
      <c r="AT4071" s="144">
        <f t="shared" si="3161"/>
        <v>4500</v>
      </c>
      <c r="AU4071" s="141">
        <f t="shared" si="3162"/>
        <v>4500</v>
      </c>
      <c r="AV4071" s="142">
        <f t="shared" si="3163"/>
        <v>0</v>
      </c>
      <c r="AW4071" s="143">
        <f t="shared" si="3164"/>
        <v>0</v>
      </c>
      <c r="AY4071" s="146" t="str">
        <f t="shared" si="3165"/>
        <v>61.42</v>
      </c>
      <c r="AZ4071" s="1658" t="b">
        <f>COUNTIF('[1]Codes SEC'!$B$2:$B$250,Ministres!AY4071)&gt;0</f>
        <v>1</v>
      </c>
    </row>
    <row r="4072" spans="1:52" ht="30.6" x14ac:dyDescent="0.25">
      <c r="A4072" s="15" t="s">
        <v>4270</v>
      </c>
      <c r="B4072" s="225">
        <v>14</v>
      </c>
      <c r="C4072" s="122" t="s">
        <v>1728</v>
      </c>
      <c r="D4072" s="123">
        <v>1000</v>
      </c>
      <c r="F4072" s="125">
        <v>12</v>
      </c>
      <c r="G4072" s="126">
        <v>3</v>
      </c>
      <c r="H4072" s="35" t="str">
        <f t="shared" si="3166"/>
        <v>047</v>
      </c>
      <c r="I4072" s="36" t="s">
        <v>3115</v>
      </c>
      <c r="J4072" s="37" t="s">
        <v>4548</v>
      </c>
      <c r="K4072" s="231" t="s">
        <v>4549</v>
      </c>
      <c r="L4072" s="241">
        <v>0</v>
      </c>
      <c r="M4072" s="242">
        <v>0</v>
      </c>
      <c r="N4072" s="201"/>
      <c r="O4072" s="202"/>
      <c r="P4072" s="202"/>
      <c r="Q4072" s="202"/>
      <c r="R4072" s="202"/>
      <c r="S4072" s="202"/>
      <c r="T4072" s="132" t="str">
        <f>IF(SUM(N4072:S4072)=U4072,"OK",SUM(N4072:S4072)-U4072)</f>
        <v>OK</v>
      </c>
      <c r="U4072" s="138"/>
      <c r="V4072" s="138"/>
      <c r="W4072" s="139"/>
      <c r="X4072" s="139"/>
      <c r="Y4072" s="132" t="str">
        <f>IF(SUM(W4072:X4072)=Z4072,"OK",SUM(W4072:X4072)-Z4072)</f>
        <v>OK</v>
      </c>
      <c r="Z4072" s="210"/>
      <c r="AA4072" s="204"/>
      <c r="AB4072" s="202"/>
      <c r="AC4072" s="202"/>
      <c r="AD4072" s="202"/>
      <c r="AE4072" s="202"/>
      <c r="AF4072" s="202"/>
      <c r="AG4072" s="132" t="str">
        <f>IF(SUM(AA4072:AF4072)=AH4072,"OK",SUM(AA4072:AF4072)-AH4072)</f>
        <v>OK</v>
      </c>
      <c r="AH4072" s="138"/>
      <c r="AI4072" s="138"/>
      <c r="AJ4072" s="139"/>
      <c r="AK4072" s="139"/>
      <c r="AL4072" s="132" t="str">
        <f>IF(SUM(AJ4072:AK4072)=AM4072,"OK",SUM(AJ4072:AK4072)-AM4072)</f>
        <v>OK</v>
      </c>
      <c r="AM4072" s="140"/>
      <c r="AN4072" s="119">
        <f>L4072+U4072+V4072+Z4072</f>
        <v>0</v>
      </c>
      <c r="AO4072" s="120">
        <f>M4072+AH4072+AI4072+AM4072</f>
        <v>0</v>
      </c>
      <c r="AP4072" s="39">
        <f>L4072</f>
        <v>0</v>
      </c>
      <c r="AQ4072" s="141">
        <f>AN4072</f>
        <v>0</v>
      </c>
      <c r="AR4072" s="141">
        <f>AQ4072-AP4072</f>
        <v>0</v>
      </c>
      <c r="AS4072" s="143" t="e">
        <f>AR4072/AP4072</f>
        <v>#DIV/0!</v>
      </c>
      <c r="AT4072" s="144">
        <f>M4072</f>
        <v>0</v>
      </c>
      <c r="AU4072" s="141">
        <f>AO4072</f>
        <v>0</v>
      </c>
      <c r="AV4072" s="141">
        <f>AU4072-AT4072</f>
        <v>0</v>
      </c>
      <c r="AW4072" s="143" t="e">
        <f>AV4072/AT4072</f>
        <v>#DIV/0!</v>
      </c>
      <c r="AY4072" s="146" t="str">
        <f t="shared" si="3165"/>
        <v>63.11</v>
      </c>
      <c r="AZ4072" s="1658" t="b">
        <f>COUNTIF('[1]Codes SEC'!$B$2:$B$250,Ministres!AY4072)&gt;0</f>
        <v>1</v>
      </c>
    </row>
    <row r="4073" spans="1:52" ht="30.6" x14ac:dyDescent="0.25">
      <c r="A4073" s="15" t="s">
        <v>4270</v>
      </c>
      <c r="B4073" s="121">
        <v>14</v>
      </c>
      <c r="C4073" s="122" t="s">
        <v>1728</v>
      </c>
      <c r="D4073" s="123">
        <v>1000</v>
      </c>
      <c r="F4073" s="125">
        <v>12</v>
      </c>
      <c r="G4073" s="126">
        <v>3</v>
      </c>
      <c r="H4073" s="35" t="str">
        <f t="shared" si="3166"/>
        <v>047</v>
      </c>
      <c r="I4073" s="36">
        <v>86311000</v>
      </c>
      <c r="J4073" s="37" t="s">
        <v>4550</v>
      </c>
      <c r="K4073" s="244" t="s">
        <v>4551</v>
      </c>
      <c r="L4073" s="232">
        <v>1500</v>
      </c>
      <c r="M4073" s="233">
        <v>1000</v>
      </c>
      <c r="N4073" s="130"/>
      <c r="O4073" s="131"/>
      <c r="P4073" s="131"/>
      <c r="Q4073" s="131"/>
      <c r="R4073" s="131"/>
      <c r="S4073" s="131"/>
      <c r="T4073" s="132" t="str">
        <f>IF(SUM(N4073:S4073)=U4073,"OK",SUM(N4073:S4073)-U4073)</f>
        <v>OK</v>
      </c>
      <c r="U4073" s="138"/>
      <c r="V4073" s="138"/>
      <c r="W4073" s="139"/>
      <c r="X4073" s="139"/>
      <c r="Y4073" s="132" t="str">
        <f>IF(SUM(W4073:X4073)=Z4073,"OK",SUM(W4073:X4073)-Z4073)</f>
        <v>OK</v>
      </c>
      <c r="Z4073" s="210"/>
      <c r="AA4073" s="204"/>
      <c r="AB4073" s="202"/>
      <c r="AC4073" s="202"/>
      <c r="AD4073" s="202"/>
      <c r="AE4073" s="202"/>
      <c r="AF4073" s="202"/>
      <c r="AG4073" s="132" t="str">
        <f>IF(SUM(AA4073:AF4073)=AH4073,"OK",SUM(AA4073:AF4073)-AH4073)</f>
        <v>OK</v>
      </c>
      <c r="AH4073" s="138"/>
      <c r="AI4073" s="138"/>
      <c r="AJ4073" s="139"/>
      <c r="AK4073" s="139"/>
      <c r="AL4073" s="132" t="str">
        <f>IF(SUM(AJ4073:AK4073)=AM4073,"OK",SUM(AJ4073:AK4073)-AM4073)</f>
        <v>OK</v>
      </c>
      <c r="AM4073" s="140"/>
      <c r="AN4073" s="119">
        <f>L4073+U4073+V4073+Z4073</f>
        <v>1500</v>
      </c>
      <c r="AO4073" s="120">
        <f>M4073+AH4073+AI4073+AM4073</f>
        <v>1000</v>
      </c>
      <c r="AP4073" s="39">
        <f>L4073</f>
        <v>1500</v>
      </c>
      <c r="AQ4073" s="141">
        <f>AN4073</f>
        <v>1500</v>
      </c>
      <c r="AR4073" s="142">
        <f>AQ4073-AP4073</f>
        <v>0</v>
      </c>
      <c r="AS4073" s="143">
        <f>AR4073/AP4073</f>
        <v>0</v>
      </c>
      <c r="AT4073" s="144">
        <f>M4073</f>
        <v>1000</v>
      </c>
      <c r="AU4073" s="141">
        <f>AO4073</f>
        <v>1000</v>
      </c>
      <c r="AV4073" s="142">
        <f>AU4073-AT4073</f>
        <v>0</v>
      </c>
      <c r="AW4073" s="143">
        <f>AV4073/AT4073</f>
        <v>0</v>
      </c>
      <c r="AY4073" s="146" t="str">
        <f t="shared" si="3165"/>
        <v>63.11</v>
      </c>
      <c r="AZ4073" s="1658" t="b">
        <f>COUNTIF('[1]Codes SEC'!$B$2:$B$250,Ministres!AY4073)&gt;0</f>
        <v>1</v>
      </c>
    </row>
    <row r="4074" spans="1:52" ht="30.6" x14ac:dyDescent="0.25">
      <c r="A4074" s="15" t="s">
        <v>4270</v>
      </c>
      <c r="B4074" s="121">
        <v>14</v>
      </c>
      <c r="C4074" s="122" t="s">
        <v>1728</v>
      </c>
      <c r="D4074" s="123">
        <v>1000</v>
      </c>
      <c r="F4074" s="125">
        <v>12</v>
      </c>
      <c r="G4074" s="126">
        <v>3</v>
      </c>
      <c r="H4074" s="35" t="str">
        <f t="shared" si="3166"/>
        <v>047</v>
      </c>
      <c r="I4074" s="36" t="s">
        <v>304</v>
      </c>
      <c r="J4074" s="37" t="s">
        <v>4552</v>
      </c>
      <c r="K4074" s="244" t="s">
        <v>4553</v>
      </c>
      <c r="L4074" s="232">
        <v>0</v>
      </c>
      <c r="M4074" s="233">
        <v>0</v>
      </c>
      <c r="N4074" s="130"/>
      <c r="O4074" s="131"/>
      <c r="P4074" s="131"/>
      <c r="Q4074" s="131"/>
      <c r="R4074" s="131"/>
      <c r="S4074" s="131"/>
      <c r="T4074" s="132" t="str">
        <f t="shared" si="3151"/>
        <v>OK</v>
      </c>
      <c r="U4074" s="138"/>
      <c r="V4074" s="138"/>
      <c r="W4074" s="139"/>
      <c r="X4074" s="139"/>
      <c r="Y4074" s="132" t="str">
        <f t="shared" si="3152"/>
        <v>OK</v>
      </c>
      <c r="Z4074" s="210"/>
      <c r="AA4074" s="204"/>
      <c r="AB4074" s="202"/>
      <c r="AC4074" s="202"/>
      <c r="AD4074" s="202"/>
      <c r="AE4074" s="202"/>
      <c r="AF4074" s="202"/>
      <c r="AG4074" s="132" t="str">
        <f t="shared" si="3153"/>
        <v>OK</v>
      </c>
      <c r="AH4074" s="138"/>
      <c r="AI4074" s="138"/>
      <c r="AJ4074" s="139"/>
      <c r="AK4074" s="139"/>
      <c r="AL4074" s="132" t="str">
        <f t="shared" si="3154"/>
        <v>OK</v>
      </c>
      <c r="AM4074" s="140"/>
      <c r="AN4074" s="119">
        <f t="shared" si="3155"/>
        <v>0</v>
      </c>
      <c r="AO4074" s="120">
        <f t="shared" si="3156"/>
        <v>0</v>
      </c>
      <c r="AP4074" s="39">
        <f t="shared" si="3157"/>
        <v>0</v>
      </c>
      <c r="AQ4074" s="141">
        <f t="shared" si="3158"/>
        <v>0</v>
      </c>
      <c r="AR4074" s="142">
        <f t="shared" si="3159"/>
        <v>0</v>
      </c>
      <c r="AS4074" s="143" t="e">
        <f t="shared" si="3160"/>
        <v>#DIV/0!</v>
      </c>
      <c r="AT4074" s="144">
        <f t="shared" si="3161"/>
        <v>0</v>
      </c>
      <c r="AU4074" s="141">
        <f t="shared" si="3162"/>
        <v>0</v>
      </c>
      <c r="AV4074" s="142">
        <f t="shared" si="3163"/>
        <v>0</v>
      </c>
      <c r="AW4074" s="143" t="e">
        <f t="shared" si="3164"/>
        <v>#DIV/0!</v>
      </c>
      <c r="AY4074" s="146" t="str">
        <f t="shared" si="3165"/>
        <v>63.21</v>
      </c>
      <c r="AZ4074" s="1658" t="b">
        <f>COUNTIF('[1]Codes SEC'!$B$2:$B$250,Ministres!AY4074)&gt;0</f>
        <v>1</v>
      </c>
    </row>
    <row r="4075" spans="1:52" ht="30.6" x14ac:dyDescent="0.25">
      <c r="A4075" s="15" t="s">
        <v>4270</v>
      </c>
      <c r="B4075" s="121">
        <v>14</v>
      </c>
      <c r="C4075" s="122" t="s">
        <v>1728</v>
      </c>
      <c r="D4075" s="123">
        <v>1000</v>
      </c>
      <c r="F4075" s="125">
        <v>12</v>
      </c>
      <c r="G4075" s="126">
        <v>3</v>
      </c>
      <c r="H4075" s="35" t="str">
        <f t="shared" si="3166"/>
        <v>047</v>
      </c>
      <c r="I4075" s="36" t="s">
        <v>304</v>
      </c>
      <c r="J4075" s="37" t="s">
        <v>4554</v>
      </c>
      <c r="K4075" s="244" t="s">
        <v>4555</v>
      </c>
      <c r="L4075" s="232">
        <v>0</v>
      </c>
      <c r="M4075" s="233">
        <v>0</v>
      </c>
      <c r="N4075" s="130"/>
      <c r="O4075" s="131"/>
      <c r="P4075" s="131"/>
      <c r="Q4075" s="131"/>
      <c r="R4075" s="131"/>
      <c r="S4075" s="131"/>
      <c r="T4075" s="132" t="str">
        <f>IF(SUM(N4075:S4075)=U4075,"OK",SUM(N4075:S4075)-U4075)</f>
        <v>OK</v>
      </c>
      <c r="U4075" s="138"/>
      <c r="V4075" s="138"/>
      <c r="W4075" s="139"/>
      <c r="X4075" s="139"/>
      <c r="Y4075" s="132" t="str">
        <f>IF(SUM(W4075:X4075)=Z4075,"OK",SUM(W4075:X4075)-Z4075)</f>
        <v>OK</v>
      </c>
      <c r="Z4075" s="210"/>
      <c r="AA4075" s="204"/>
      <c r="AB4075" s="202"/>
      <c r="AC4075" s="202"/>
      <c r="AD4075" s="202"/>
      <c r="AE4075" s="202"/>
      <c r="AF4075" s="202"/>
      <c r="AG4075" s="132" t="str">
        <f>IF(SUM(AA4075:AF4075)=AH4075,"OK",SUM(AA4075:AF4075)-AH4075)</f>
        <v>OK</v>
      </c>
      <c r="AH4075" s="138"/>
      <c r="AI4075" s="138"/>
      <c r="AJ4075" s="139"/>
      <c r="AK4075" s="139"/>
      <c r="AL4075" s="132" t="str">
        <f>IF(SUM(AJ4075:AK4075)=AM4075,"OK",SUM(AJ4075:AK4075)-AM4075)</f>
        <v>OK</v>
      </c>
      <c r="AM4075" s="140"/>
      <c r="AN4075" s="119">
        <f>L4075+U4075+V4075+Z4075</f>
        <v>0</v>
      </c>
      <c r="AO4075" s="120">
        <f>M4075+AH4075+AI4075+AM4075</f>
        <v>0</v>
      </c>
      <c r="AP4075" s="39">
        <f>L4075</f>
        <v>0</v>
      </c>
      <c r="AQ4075" s="141">
        <f>AN4075</f>
        <v>0</v>
      </c>
      <c r="AR4075" s="142">
        <f>AQ4075-AP4075</f>
        <v>0</v>
      </c>
      <c r="AS4075" s="143" t="e">
        <f>AR4075/AP4075</f>
        <v>#DIV/0!</v>
      </c>
      <c r="AT4075" s="144">
        <f>M4075</f>
        <v>0</v>
      </c>
      <c r="AU4075" s="141">
        <f>AO4075</f>
        <v>0</v>
      </c>
      <c r="AV4075" s="142">
        <f>AU4075-AT4075</f>
        <v>0</v>
      </c>
      <c r="AW4075" s="143" t="e">
        <f>AV4075/AT4075</f>
        <v>#DIV/0!</v>
      </c>
      <c r="AY4075" s="146" t="str">
        <f t="shared" si="3165"/>
        <v>63.21</v>
      </c>
      <c r="AZ4075" s="1658" t="b">
        <f>COUNTIF('[1]Codes SEC'!$B$2:$B$250,Ministres!AY4075)&gt;0</f>
        <v>1</v>
      </c>
    </row>
    <row r="4076" spans="1:52" ht="30.6" x14ac:dyDescent="0.25">
      <c r="A4076" s="15" t="s">
        <v>4270</v>
      </c>
      <c r="B4076" s="225">
        <v>14</v>
      </c>
      <c r="C4076" s="122" t="s">
        <v>1728</v>
      </c>
      <c r="D4076" s="123">
        <v>1000</v>
      </c>
      <c r="F4076" s="125">
        <v>12</v>
      </c>
      <c r="G4076" s="126">
        <v>3</v>
      </c>
      <c r="H4076" s="35" t="str">
        <f t="shared" si="3166"/>
        <v>047</v>
      </c>
      <c r="I4076" s="36" t="s">
        <v>304</v>
      </c>
      <c r="J4076" s="37" t="s">
        <v>4556</v>
      </c>
      <c r="K4076" s="231" t="s">
        <v>4557</v>
      </c>
      <c r="L4076" s="241">
        <v>0</v>
      </c>
      <c r="M4076" s="242">
        <v>0</v>
      </c>
      <c r="N4076" s="201"/>
      <c r="O4076" s="202"/>
      <c r="P4076" s="202"/>
      <c r="Q4076" s="202"/>
      <c r="R4076" s="202"/>
      <c r="S4076" s="202"/>
      <c r="T4076" s="132" t="str">
        <f t="shared" si="3151"/>
        <v>OK</v>
      </c>
      <c r="U4076" s="138"/>
      <c r="V4076" s="138"/>
      <c r="W4076" s="139"/>
      <c r="X4076" s="139"/>
      <c r="Y4076" s="132" t="str">
        <f t="shared" si="3152"/>
        <v>OK</v>
      </c>
      <c r="Z4076" s="210"/>
      <c r="AA4076" s="204"/>
      <c r="AB4076" s="202"/>
      <c r="AC4076" s="202"/>
      <c r="AD4076" s="202"/>
      <c r="AE4076" s="202"/>
      <c r="AF4076" s="202"/>
      <c r="AG4076" s="132" t="str">
        <f t="shared" si="3153"/>
        <v>OK</v>
      </c>
      <c r="AH4076" s="138"/>
      <c r="AI4076" s="138"/>
      <c r="AJ4076" s="139"/>
      <c r="AK4076" s="139"/>
      <c r="AL4076" s="132" t="str">
        <f t="shared" si="3154"/>
        <v>OK</v>
      </c>
      <c r="AM4076" s="140"/>
      <c r="AN4076" s="119">
        <f t="shared" si="3155"/>
        <v>0</v>
      </c>
      <c r="AO4076" s="120">
        <f t="shared" si="3156"/>
        <v>0</v>
      </c>
      <c r="AP4076" s="39">
        <f t="shared" si="3157"/>
        <v>0</v>
      </c>
      <c r="AQ4076" s="141">
        <f t="shared" si="3158"/>
        <v>0</v>
      </c>
      <c r="AR4076" s="141">
        <f t="shared" si="3159"/>
        <v>0</v>
      </c>
      <c r="AS4076" s="143" t="e">
        <f t="shared" si="3160"/>
        <v>#DIV/0!</v>
      </c>
      <c r="AT4076" s="144">
        <f t="shared" si="3161"/>
        <v>0</v>
      </c>
      <c r="AU4076" s="141">
        <f t="shared" si="3162"/>
        <v>0</v>
      </c>
      <c r="AV4076" s="141">
        <f t="shared" si="3163"/>
        <v>0</v>
      </c>
      <c r="AW4076" s="143" t="e">
        <f t="shared" si="3164"/>
        <v>#DIV/0!</v>
      </c>
      <c r="AY4076" s="146" t="str">
        <f t="shared" si="3165"/>
        <v>63.21</v>
      </c>
      <c r="AZ4076" s="1658" t="b">
        <f>COUNTIF('[1]Codes SEC'!$B$2:$B$250,Ministres!AY4076)&gt;0</f>
        <v>1</v>
      </c>
    </row>
    <row r="4077" spans="1:52" ht="36.6" customHeight="1" x14ac:dyDescent="0.25">
      <c r="A4077" s="15" t="s">
        <v>4270</v>
      </c>
      <c r="B4077" s="225" t="s">
        <v>1755</v>
      </c>
      <c r="C4077" s="122" t="s">
        <v>1728</v>
      </c>
      <c r="D4077" s="123">
        <v>1000</v>
      </c>
      <c r="E4077" s="226"/>
      <c r="F4077" s="122">
        <v>12</v>
      </c>
      <c r="G4077" s="227"/>
      <c r="H4077" s="228" t="str">
        <f t="shared" si="3166"/>
        <v>047</v>
      </c>
      <c r="I4077" s="229">
        <v>86321000</v>
      </c>
      <c r="J4077" s="230" t="s">
        <v>4558</v>
      </c>
      <c r="K4077" s="231" t="s">
        <v>4559</v>
      </c>
      <c r="L4077" s="232">
        <v>10295</v>
      </c>
      <c r="M4077" s="233">
        <v>15403</v>
      </c>
      <c r="N4077" s="130"/>
      <c r="O4077" s="131"/>
      <c r="P4077" s="131"/>
      <c r="Q4077" s="131"/>
      <c r="R4077" s="131"/>
      <c r="S4077" s="131"/>
      <c r="T4077" s="132" t="str">
        <f>IF(SUM(N4077:S4077)=U4077,"OK",SUM(N4077:S4077)-U4077)</f>
        <v>OK</v>
      </c>
      <c r="U4077" s="138"/>
      <c r="V4077" s="138"/>
      <c r="W4077" s="139"/>
      <c r="X4077" s="139"/>
      <c r="Y4077" s="132" t="str">
        <f>IF(SUM(W4077:X4077)=Z4077,"OK",SUM(W4077:X4077)-Z4077)</f>
        <v>OK</v>
      </c>
      <c r="Z4077" s="210"/>
      <c r="AA4077" s="204"/>
      <c r="AB4077" s="202"/>
      <c r="AC4077" s="202"/>
      <c r="AD4077" s="202"/>
      <c r="AE4077" s="202"/>
      <c r="AF4077" s="202"/>
      <c r="AG4077" s="132" t="str">
        <f>IF(SUM(AA4077:AF4077)=AH4077,"OK",SUM(AA4077:AF4077)-AH4077)</f>
        <v>OK</v>
      </c>
      <c r="AH4077" s="138"/>
      <c r="AI4077" s="138"/>
      <c r="AJ4077" s="139"/>
      <c r="AK4077" s="139"/>
      <c r="AL4077" s="132" t="str">
        <f>IF(SUM(AJ4077:AK4077)=AM4077,"OK",SUM(AJ4077:AK4077)-AM4077)</f>
        <v>OK</v>
      </c>
      <c r="AM4077" s="140"/>
      <c r="AN4077" s="119">
        <f>L4077+U4077+V4077+Z4077</f>
        <v>10295</v>
      </c>
      <c r="AO4077" s="120">
        <f>M4077+AH4077+AI4077+AM4077</f>
        <v>15403</v>
      </c>
      <c r="AP4077" s="39">
        <f>L4077</f>
        <v>10295</v>
      </c>
      <c r="AQ4077" s="141">
        <f>AN4077</f>
        <v>10295</v>
      </c>
      <c r="AR4077" s="142">
        <f>AQ4077-AP4077</f>
        <v>0</v>
      </c>
      <c r="AS4077" s="143">
        <f>AR4077/AP4077</f>
        <v>0</v>
      </c>
      <c r="AT4077" s="144">
        <f>M4077</f>
        <v>15403</v>
      </c>
      <c r="AU4077" s="141">
        <f>AO4077</f>
        <v>15403</v>
      </c>
      <c r="AV4077" s="142">
        <f>AU4077-AT4077</f>
        <v>0</v>
      </c>
      <c r="AW4077" s="143">
        <f>AV4077/AT4077</f>
        <v>0</v>
      </c>
      <c r="AY4077" s="146" t="str">
        <f t="shared" si="3165"/>
        <v>63.21</v>
      </c>
      <c r="AZ4077" s="1658" t="b">
        <f>COUNTIF('[1]Codes SEC'!$B$2:$B$250,Ministres!AY4077)&gt;0</f>
        <v>1</v>
      </c>
    </row>
    <row r="4078" spans="1:52" ht="30.6" x14ac:dyDescent="0.25">
      <c r="A4078" s="15" t="s">
        <v>4270</v>
      </c>
      <c r="B4078" s="121">
        <v>14</v>
      </c>
      <c r="C4078" s="122" t="s">
        <v>1728</v>
      </c>
      <c r="D4078" s="123">
        <v>1000</v>
      </c>
      <c r="F4078" s="125">
        <v>12</v>
      </c>
      <c r="G4078" s="126">
        <v>3</v>
      </c>
      <c r="H4078" s="35" t="str">
        <f t="shared" si="3166"/>
        <v>047</v>
      </c>
      <c r="I4078" s="36">
        <v>86353000</v>
      </c>
      <c r="J4078" s="37" t="s">
        <v>4560</v>
      </c>
      <c r="K4078" s="281" t="s">
        <v>4561</v>
      </c>
      <c r="L4078" s="232">
        <v>0</v>
      </c>
      <c r="M4078" s="233">
        <v>0</v>
      </c>
      <c r="N4078" s="130"/>
      <c r="O4078" s="131"/>
      <c r="P4078" s="131"/>
      <c r="Q4078" s="131"/>
      <c r="R4078" s="131"/>
      <c r="S4078" s="131"/>
      <c r="T4078" s="132" t="str">
        <f t="shared" si="3151"/>
        <v>OK</v>
      </c>
      <c r="U4078" s="138"/>
      <c r="V4078" s="138"/>
      <c r="W4078" s="139"/>
      <c r="X4078" s="139"/>
      <c r="Y4078" s="132" t="str">
        <f t="shared" si="3152"/>
        <v>OK</v>
      </c>
      <c r="Z4078" s="210"/>
      <c r="AA4078" s="204"/>
      <c r="AB4078" s="202"/>
      <c r="AC4078" s="202"/>
      <c r="AD4078" s="202"/>
      <c r="AE4078" s="202"/>
      <c r="AF4078" s="202"/>
      <c r="AG4078" s="132" t="str">
        <f t="shared" si="3153"/>
        <v>OK</v>
      </c>
      <c r="AH4078" s="138"/>
      <c r="AI4078" s="138"/>
      <c r="AJ4078" s="139"/>
      <c r="AK4078" s="139"/>
      <c r="AL4078" s="132" t="str">
        <f t="shared" si="3154"/>
        <v>OK</v>
      </c>
      <c r="AM4078" s="140"/>
      <c r="AN4078" s="119">
        <f t="shared" si="3155"/>
        <v>0</v>
      </c>
      <c r="AO4078" s="120">
        <f t="shared" si="3156"/>
        <v>0</v>
      </c>
      <c r="AP4078" s="39">
        <f t="shared" si="3157"/>
        <v>0</v>
      </c>
      <c r="AQ4078" s="141">
        <f t="shared" si="3158"/>
        <v>0</v>
      </c>
      <c r="AR4078" s="142">
        <f t="shared" si="3159"/>
        <v>0</v>
      </c>
      <c r="AS4078" s="143" t="e">
        <f t="shared" si="3160"/>
        <v>#DIV/0!</v>
      </c>
      <c r="AT4078" s="144">
        <f t="shared" si="3161"/>
        <v>0</v>
      </c>
      <c r="AU4078" s="141">
        <f t="shared" si="3162"/>
        <v>0</v>
      </c>
      <c r="AV4078" s="142">
        <f t="shared" si="3163"/>
        <v>0</v>
      </c>
      <c r="AW4078" s="143" t="e">
        <f t="shared" si="3164"/>
        <v>#DIV/0!</v>
      </c>
      <c r="AY4078" s="146" t="str">
        <f t="shared" si="3165"/>
        <v>63.53</v>
      </c>
      <c r="AZ4078" s="1658" t="b">
        <f>COUNTIF('[1]Codes SEC'!$B$2:$B$250,Ministres!AY4078)&gt;0</f>
        <v>1</v>
      </c>
    </row>
    <row r="4079" spans="1:52" ht="30.6" x14ac:dyDescent="0.25">
      <c r="A4079" s="15" t="s">
        <v>4270</v>
      </c>
      <c r="B4079" s="121">
        <v>14</v>
      </c>
      <c r="C4079" s="122" t="s">
        <v>1728</v>
      </c>
      <c r="D4079" s="123">
        <v>1000</v>
      </c>
      <c r="F4079" s="125">
        <v>12</v>
      </c>
      <c r="G4079" s="126">
        <v>3</v>
      </c>
      <c r="H4079" s="35" t="str">
        <f t="shared" si="3166"/>
        <v>047</v>
      </c>
      <c r="I4079" s="36">
        <v>86353000</v>
      </c>
      <c r="J4079" s="37" t="s">
        <v>4562</v>
      </c>
      <c r="K4079" s="244" t="s">
        <v>4563</v>
      </c>
      <c r="L4079" s="232">
        <v>1000</v>
      </c>
      <c r="M4079" s="233">
        <v>410</v>
      </c>
      <c r="N4079" s="130"/>
      <c r="O4079" s="131"/>
      <c r="P4079" s="131"/>
      <c r="Q4079" s="131"/>
      <c r="R4079" s="131"/>
      <c r="S4079" s="131"/>
      <c r="T4079" s="132" t="str">
        <f>IF(SUM(N4079:S4079)=U4079,"OK",SUM(N4079:S4079)-U4079)</f>
        <v>OK</v>
      </c>
      <c r="U4079" s="138"/>
      <c r="V4079" s="138"/>
      <c r="W4079" s="139"/>
      <c r="X4079" s="139"/>
      <c r="Y4079" s="132" t="str">
        <f>IF(SUM(W4079:X4079)=Z4079,"OK",SUM(W4079:X4079)-Z4079)</f>
        <v>OK</v>
      </c>
      <c r="Z4079" s="210"/>
      <c r="AA4079" s="204"/>
      <c r="AB4079" s="202"/>
      <c r="AC4079" s="202"/>
      <c r="AD4079" s="202"/>
      <c r="AE4079" s="202"/>
      <c r="AF4079" s="202"/>
      <c r="AG4079" s="132" t="str">
        <f>IF(SUM(AA4079:AF4079)=AH4079,"OK",SUM(AA4079:AF4079)-AH4079)</f>
        <v>OK</v>
      </c>
      <c r="AH4079" s="138"/>
      <c r="AI4079" s="138"/>
      <c r="AJ4079" s="139"/>
      <c r="AK4079" s="139"/>
      <c r="AL4079" s="132" t="str">
        <f>IF(SUM(AJ4079:AK4079)=AM4079,"OK",SUM(AJ4079:AK4079)-AM4079)</f>
        <v>OK</v>
      </c>
      <c r="AM4079" s="140"/>
      <c r="AN4079" s="119">
        <f>L4079+U4079+V4079+Z4079</f>
        <v>1000</v>
      </c>
      <c r="AO4079" s="120">
        <f>M4079+AH4079+AI4079+AM4079</f>
        <v>410</v>
      </c>
      <c r="AP4079" s="39">
        <f>L4079</f>
        <v>1000</v>
      </c>
      <c r="AQ4079" s="141">
        <f>AN4079</f>
        <v>1000</v>
      </c>
      <c r="AR4079" s="142">
        <f>AQ4079-AP4079</f>
        <v>0</v>
      </c>
      <c r="AS4079" s="143">
        <f>AR4079/AP4079</f>
        <v>0</v>
      </c>
      <c r="AT4079" s="144">
        <f>M4079</f>
        <v>410</v>
      </c>
      <c r="AU4079" s="141">
        <f>AO4079</f>
        <v>410</v>
      </c>
      <c r="AV4079" s="142">
        <f>AU4079-AT4079</f>
        <v>0</v>
      </c>
      <c r="AW4079" s="143">
        <f>AV4079/AT4079</f>
        <v>0</v>
      </c>
      <c r="AY4079" s="146" t="str">
        <f t="shared" si="3165"/>
        <v>63.53</v>
      </c>
      <c r="AZ4079" s="1658" t="b">
        <f>COUNTIF('[1]Codes SEC'!$B$2:$B$250,Ministres!AY4079)&gt;0</f>
        <v>1</v>
      </c>
    </row>
    <row r="4080" spans="1:52" ht="35.1" customHeight="1" x14ac:dyDescent="0.25">
      <c r="A4080" s="15" t="s">
        <v>4270</v>
      </c>
      <c r="B4080" s="225" t="s">
        <v>1755</v>
      </c>
      <c r="C4080" s="122" t="s">
        <v>1728</v>
      </c>
      <c r="D4080" s="123">
        <v>1000</v>
      </c>
      <c r="E4080" s="226"/>
      <c r="F4080" s="122">
        <v>12</v>
      </c>
      <c r="G4080" s="227">
        <v>3</v>
      </c>
      <c r="H4080" s="228" t="str">
        <f t="shared" si="3166"/>
        <v>047</v>
      </c>
      <c r="I4080" s="229">
        <v>86353000</v>
      </c>
      <c r="J4080" s="230" t="s">
        <v>4564</v>
      </c>
      <c r="K4080" s="231" t="s">
        <v>4565</v>
      </c>
      <c r="L4080" s="232">
        <v>0</v>
      </c>
      <c r="M4080" s="233">
        <v>0</v>
      </c>
      <c r="N4080" s="130"/>
      <c r="O4080" s="131"/>
      <c r="P4080" s="131"/>
      <c r="Q4080" s="131"/>
      <c r="R4080" s="131"/>
      <c r="S4080" s="131"/>
      <c r="T4080" s="132" t="str">
        <f>IF(SUM(N4080:S4080)=U4080,"OK",SUM(N4080:S4080)-U4080)</f>
        <v>OK</v>
      </c>
      <c r="U4080" s="138"/>
      <c r="V4080" s="138"/>
      <c r="W4080" s="139"/>
      <c r="X4080" s="139"/>
      <c r="Y4080" s="132" t="str">
        <f>IF(SUM(W4080:X4080)=Z4080,"OK",SUM(W4080:X4080)-Z4080)</f>
        <v>OK</v>
      </c>
      <c r="Z4080" s="210"/>
      <c r="AA4080" s="204"/>
      <c r="AB4080" s="202"/>
      <c r="AC4080" s="202"/>
      <c r="AD4080" s="202"/>
      <c r="AE4080" s="202"/>
      <c r="AF4080" s="202"/>
      <c r="AG4080" s="132" t="str">
        <f>IF(SUM(AA4080:AF4080)=AH4080,"OK",SUM(AA4080:AF4080)-AH4080)</f>
        <v>OK</v>
      </c>
      <c r="AH4080" s="138"/>
      <c r="AI4080" s="138"/>
      <c r="AJ4080" s="139"/>
      <c r="AK4080" s="139"/>
      <c r="AL4080" s="132" t="str">
        <f>IF(SUM(AJ4080:AK4080)=AM4080,"OK",SUM(AJ4080:AK4080)-AM4080)</f>
        <v>OK</v>
      </c>
      <c r="AM4080" s="140"/>
      <c r="AN4080" s="119">
        <f>L4080+U4080+V4080+Z4080</f>
        <v>0</v>
      </c>
      <c r="AO4080" s="120">
        <f>M4080+AH4080+AI4080+AM4080</f>
        <v>0</v>
      </c>
      <c r="AP4080" s="39">
        <f>L4080</f>
        <v>0</v>
      </c>
      <c r="AQ4080" s="141">
        <f>AN4080</f>
        <v>0</v>
      </c>
      <c r="AR4080" s="142">
        <f>AQ4080-AP4080</f>
        <v>0</v>
      </c>
      <c r="AS4080" s="143" t="e">
        <f>AR4080/AP4080</f>
        <v>#DIV/0!</v>
      </c>
      <c r="AT4080" s="144">
        <f>M4080</f>
        <v>0</v>
      </c>
      <c r="AU4080" s="141">
        <f>AO4080</f>
        <v>0</v>
      </c>
      <c r="AV4080" s="142">
        <f>AU4080-AT4080</f>
        <v>0</v>
      </c>
      <c r="AW4080" s="143" t="e">
        <f>AV4080/AT4080</f>
        <v>#DIV/0!</v>
      </c>
      <c r="AY4080" s="146" t="str">
        <f t="shared" si="3165"/>
        <v>63.53</v>
      </c>
      <c r="AZ4080" s="1658" t="b">
        <f>COUNTIF('[1]Codes SEC'!$B$2:$B$250,Ministres!AY4080)&gt;0</f>
        <v>1</v>
      </c>
    </row>
    <row r="4081" spans="1:64" ht="30.6" x14ac:dyDescent="0.25">
      <c r="A4081" s="15" t="s">
        <v>4270</v>
      </c>
      <c r="B4081" s="121">
        <v>14</v>
      </c>
      <c r="C4081" s="122" t="s">
        <v>1728</v>
      </c>
      <c r="D4081" s="123">
        <v>1000</v>
      </c>
      <c r="F4081" s="125">
        <v>12</v>
      </c>
      <c r="G4081" s="126">
        <v>3</v>
      </c>
      <c r="H4081" s="35" t="str">
        <f t="shared" si="3166"/>
        <v>047</v>
      </c>
      <c r="I4081" s="36">
        <v>86359000</v>
      </c>
      <c r="J4081" s="37" t="s">
        <v>4566</v>
      </c>
      <c r="K4081" s="244" t="s">
        <v>4567</v>
      </c>
      <c r="L4081" s="232">
        <v>0</v>
      </c>
      <c r="M4081" s="233">
        <v>0</v>
      </c>
      <c r="N4081" s="130"/>
      <c r="O4081" s="131"/>
      <c r="P4081" s="131"/>
      <c r="Q4081" s="131"/>
      <c r="R4081" s="131"/>
      <c r="S4081" s="131"/>
      <c r="T4081" s="132" t="str">
        <f>IF(SUM(N4081:S4081)=U4081,"OK",SUM(N4081:S4081)-U4081)</f>
        <v>OK</v>
      </c>
      <c r="U4081" s="138"/>
      <c r="V4081" s="138"/>
      <c r="W4081" s="139"/>
      <c r="X4081" s="139"/>
      <c r="Y4081" s="132" t="str">
        <f>IF(SUM(W4081:X4081)=Z4081,"OK",SUM(W4081:X4081)-Z4081)</f>
        <v>OK</v>
      </c>
      <c r="Z4081" s="210"/>
      <c r="AA4081" s="204"/>
      <c r="AB4081" s="202"/>
      <c r="AC4081" s="202"/>
      <c r="AD4081" s="202"/>
      <c r="AE4081" s="202"/>
      <c r="AF4081" s="202"/>
      <c r="AG4081" s="132" t="str">
        <f>IF(SUM(AA4081:AF4081)=AH4081,"OK",SUM(AA4081:AF4081)-AH4081)</f>
        <v>OK</v>
      </c>
      <c r="AH4081" s="138"/>
      <c r="AI4081" s="138"/>
      <c r="AJ4081" s="139"/>
      <c r="AK4081" s="139"/>
      <c r="AL4081" s="132" t="str">
        <f>IF(SUM(AJ4081:AK4081)=AM4081,"OK",SUM(AJ4081:AK4081)-AM4081)</f>
        <v>OK</v>
      </c>
      <c r="AM4081" s="140"/>
      <c r="AN4081" s="119">
        <f>L4081+U4081+V4081+Z4081</f>
        <v>0</v>
      </c>
      <c r="AO4081" s="120">
        <f>M4081+AH4081+AI4081+AM4081</f>
        <v>0</v>
      </c>
      <c r="AP4081" s="39">
        <f>L4081</f>
        <v>0</v>
      </c>
      <c r="AQ4081" s="141">
        <f>AN4081</f>
        <v>0</v>
      </c>
      <c r="AR4081" s="142">
        <f>AQ4081-AP4081</f>
        <v>0</v>
      </c>
      <c r="AS4081" s="143" t="e">
        <f>AR4081/AP4081</f>
        <v>#DIV/0!</v>
      </c>
      <c r="AT4081" s="144">
        <f>M4081</f>
        <v>0</v>
      </c>
      <c r="AU4081" s="141">
        <f>AO4081</f>
        <v>0</v>
      </c>
      <c r="AV4081" s="142">
        <f>AU4081-AT4081</f>
        <v>0</v>
      </c>
      <c r="AW4081" s="143" t="e">
        <f>AV4081/AT4081</f>
        <v>#DIV/0!</v>
      </c>
      <c r="AY4081" s="146" t="str">
        <f t="shared" si="3165"/>
        <v>63.59</v>
      </c>
      <c r="AZ4081" s="1658" t="b">
        <f>COUNTIF('[1]Codes SEC'!$B$2:$B$250,Ministres!AY4081)&gt;0</f>
        <v>1</v>
      </c>
    </row>
    <row r="4082" spans="1:64" ht="30.6" x14ac:dyDescent="0.25">
      <c r="A4082" s="15" t="s">
        <v>4270</v>
      </c>
      <c r="B4082" s="121">
        <v>14</v>
      </c>
      <c r="C4082" s="122" t="s">
        <v>1728</v>
      </c>
      <c r="D4082" s="123">
        <v>1000</v>
      </c>
      <c r="F4082" s="125">
        <v>12</v>
      </c>
      <c r="G4082" s="126">
        <v>3</v>
      </c>
      <c r="H4082" s="35" t="str">
        <f t="shared" si="3166"/>
        <v>047</v>
      </c>
      <c r="I4082" s="36">
        <v>86359000</v>
      </c>
      <c r="J4082" s="37" t="s">
        <v>4568</v>
      </c>
      <c r="K4082" s="244" t="s">
        <v>4569</v>
      </c>
      <c r="L4082" s="232">
        <v>7500</v>
      </c>
      <c r="M4082" s="233">
        <v>11181</v>
      </c>
      <c r="N4082" s="130"/>
      <c r="O4082" s="131"/>
      <c r="P4082" s="131"/>
      <c r="Q4082" s="131"/>
      <c r="R4082" s="131"/>
      <c r="S4082" s="131"/>
      <c r="T4082" s="132" t="str">
        <f t="shared" si="3151"/>
        <v>OK</v>
      </c>
      <c r="U4082" s="138"/>
      <c r="V4082" s="138"/>
      <c r="W4082" s="139"/>
      <c r="X4082" s="139"/>
      <c r="Y4082" s="132" t="str">
        <f t="shared" si="3152"/>
        <v>OK</v>
      </c>
      <c r="Z4082" s="210"/>
      <c r="AA4082" s="204"/>
      <c r="AB4082" s="202"/>
      <c r="AC4082" s="202"/>
      <c r="AD4082" s="202"/>
      <c r="AE4082" s="202"/>
      <c r="AF4082" s="202"/>
      <c r="AG4082" s="132" t="str">
        <f t="shared" si="3153"/>
        <v>OK</v>
      </c>
      <c r="AH4082" s="138"/>
      <c r="AI4082" s="138"/>
      <c r="AJ4082" s="139"/>
      <c r="AK4082" s="139"/>
      <c r="AL4082" s="132" t="str">
        <f t="shared" si="3154"/>
        <v>OK</v>
      </c>
      <c r="AM4082" s="140"/>
      <c r="AN4082" s="119">
        <f t="shared" si="3155"/>
        <v>7500</v>
      </c>
      <c r="AO4082" s="120">
        <f t="shared" si="3156"/>
        <v>11181</v>
      </c>
      <c r="AP4082" s="39">
        <f t="shared" si="3157"/>
        <v>7500</v>
      </c>
      <c r="AQ4082" s="141">
        <f t="shared" si="3158"/>
        <v>7500</v>
      </c>
      <c r="AR4082" s="142">
        <f t="shared" si="3159"/>
        <v>0</v>
      </c>
      <c r="AS4082" s="143">
        <f t="shared" si="3160"/>
        <v>0</v>
      </c>
      <c r="AT4082" s="144">
        <f t="shared" si="3161"/>
        <v>11181</v>
      </c>
      <c r="AU4082" s="141">
        <f t="shared" si="3162"/>
        <v>11181</v>
      </c>
      <c r="AV4082" s="142">
        <f t="shared" si="3163"/>
        <v>0</v>
      </c>
      <c r="AW4082" s="143">
        <f t="shared" si="3164"/>
        <v>0</v>
      </c>
      <c r="AY4082" s="146" t="str">
        <f t="shared" si="3165"/>
        <v>63.59</v>
      </c>
      <c r="AZ4082" s="1658" t="b">
        <f>COUNTIF('[1]Codes SEC'!$B$2:$B$250,Ministres!AY4082)&gt;0</f>
        <v>1</v>
      </c>
    </row>
    <row r="4083" spans="1:64" ht="30.6" x14ac:dyDescent="0.25">
      <c r="A4083" s="15" t="s">
        <v>4270</v>
      </c>
      <c r="B4083" s="121">
        <v>14</v>
      </c>
      <c r="C4083" s="122" t="s">
        <v>1728</v>
      </c>
      <c r="D4083" s="123">
        <v>1000</v>
      </c>
      <c r="F4083" s="125">
        <v>12</v>
      </c>
      <c r="G4083" s="126">
        <v>3</v>
      </c>
      <c r="H4083" s="35" t="str">
        <f t="shared" si="3166"/>
        <v>047</v>
      </c>
      <c r="I4083" s="36">
        <v>86524000</v>
      </c>
      <c r="J4083" s="37" t="s">
        <v>4570</v>
      </c>
      <c r="K4083" s="244" t="s">
        <v>4571</v>
      </c>
      <c r="L4083" s="232">
        <v>599</v>
      </c>
      <c r="M4083" s="233">
        <v>518</v>
      </c>
      <c r="N4083" s="130"/>
      <c r="O4083" s="131"/>
      <c r="P4083" s="131"/>
      <c r="Q4083" s="131"/>
      <c r="R4083" s="131"/>
      <c r="S4083" s="131"/>
      <c r="T4083" s="132" t="str">
        <f t="shared" si="3151"/>
        <v>OK</v>
      </c>
      <c r="U4083" s="138"/>
      <c r="V4083" s="138"/>
      <c r="W4083" s="139"/>
      <c r="X4083" s="139"/>
      <c r="Y4083" s="132" t="str">
        <f t="shared" si="3152"/>
        <v>OK</v>
      </c>
      <c r="Z4083" s="210"/>
      <c r="AA4083" s="204"/>
      <c r="AB4083" s="202"/>
      <c r="AC4083" s="202"/>
      <c r="AD4083" s="202"/>
      <c r="AE4083" s="202"/>
      <c r="AF4083" s="202"/>
      <c r="AG4083" s="132" t="str">
        <f t="shared" si="3153"/>
        <v>OK</v>
      </c>
      <c r="AH4083" s="138"/>
      <c r="AI4083" s="138"/>
      <c r="AJ4083" s="139"/>
      <c r="AK4083" s="139"/>
      <c r="AL4083" s="132" t="str">
        <f t="shared" si="3154"/>
        <v>OK</v>
      </c>
      <c r="AM4083" s="140"/>
      <c r="AN4083" s="119">
        <f t="shared" si="3155"/>
        <v>599</v>
      </c>
      <c r="AO4083" s="120">
        <f t="shared" si="3156"/>
        <v>518</v>
      </c>
      <c r="AP4083" s="39">
        <f t="shared" si="3157"/>
        <v>599</v>
      </c>
      <c r="AQ4083" s="141">
        <f t="shared" si="3158"/>
        <v>599</v>
      </c>
      <c r="AR4083" s="142">
        <f t="shared" si="3159"/>
        <v>0</v>
      </c>
      <c r="AS4083" s="143">
        <f t="shared" si="3160"/>
        <v>0</v>
      </c>
      <c r="AT4083" s="144">
        <f t="shared" si="3161"/>
        <v>518</v>
      </c>
      <c r="AU4083" s="141">
        <f t="shared" si="3162"/>
        <v>518</v>
      </c>
      <c r="AV4083" s="142">
        <f t="shared" si="3163"/>
        <v>0</v>
      </c>
      <c r="AW4083" s="143">
        <f t="shared" si="3164"/>
        <v>0</v>
      </c>
      <c r="AY4083" s="146" t="str">
        <f t="shared" si="3165"/>
        <v>65.24</v>
      </c>
      <c r="AZ4083" s="1658" t="b">
        <f>COUNTIF('[1]Codes SEC'!$B$2:$B$250,Ministres!AY4083)&gt;0</f>
        <v>1</v>
      </c>
    </row>
    <row r="4084" spans="1:64" ht="12.75" customHeight="1" x14ac:dyDescent="0.25">
      <c r="A4084" s="148"/>
      <c r="B4084" s="1660"/>
      <c r="C4084" s="150"/>
      <c r="D4084" s="151"/>
      <c r="E4084" s="1661"/>
      <c r="F4084" s="153"/>
      <c r="G4084" s="154"/>
      <c r="H4084" s="155"/>
      <c r="I4084" s="156"/>
      <c r="J4084" s="157"/>
      <c r="K4084" s="158" t="s">
        <v>116</v>
      </c>
      <c r="L4084" s="417">
        <f t="shared" ref="L4084:S4084" si="3167">L4074+L4075+L4062+L4068+L4076+L4072+L4070+L4071+L4069+L4081+L4082+L4079+L4073+L4083+L4078+L4080+L4063+L4064+L4067+L4065+L4077+L4066</f>
        <v>48763</v>
      </c>
      <c r="M4084" s="1662">
        <f t="shared" si="3167"/>
        <v>57083</v>
      </c>
      <c r="N4084" s="1663">
        <f t="shared" si="3167"/>
        <v>0</v>
      </c>
      <c r="O4084" s="1664">
        <f t="shared" si="3167"/>
        <v>0</v>
      </c>
      <c r="P4084" s="1664">
        <f t="shared" si="3167"/>
        <v>0</v>
      </c>
      <c r="Q4084" s="1664">
        <f t="shared" si="3167"/>
        <v>0</v>
      </c>
      <c r="R4084" s="1664">
        <f t="shared" si="3167"/>
        <v>0</v>
      </c>
      <c r="S4084" s="1664">
        <f t="shared" si="3167"/>
        <v>0</v>
      </c>
      <c r="T4084" s="1665"/>
      <c r="U4084" s="1666">
        <f>U4074+U4075+U4062+U4068+U4076+U4072+U4070+U4071+U4069+U4081+U4082+U4079+U4073+U4083+U4078+U4080+U4063+U4064+U4067+U4065+U4077+U4066</f>
        <v>0</v>
      </c>
      <c r="V4084" s="1666">
        <f>V4074+V4075+V4062+V4068+V4076+V4072+V4070+V4071+V4069+V4081+V4082+V4079+V4073+V4083+V4078+V4080+V4063+V4064+V4067+V4065+V4077+V4066</f>
        <v>0</v>
      </c>
      <c r="W4084" s="1664">
        <f>W4074+W4075+W4062+W4068+W4076+W4072+W4070+W4071+W4069+W4081+W4082+W4079+W4073+W4083+W4078+W4080+W4063+W4064+W4067+W4065+W4077+W4066</f>
        <v>0</v>
      </c>
      <c r="X4084" s="1664">
        <f>X4074+X4075+X4062+X4068+X4076+X4072+X4070+X4071+X4069+X4081+X4082+X4079+X4073+X4083+X4078+X4080+X4063+X4064+X4067+X4065+X4077+X4066</f>
        <v>0</v>
      </c>
      <c r="Y4084" s="1665"/>
      <c r="Z4084" s="1666">
        <f t="shared" ref="Z4084:AF4084" si="3168">Z4074+Z4075+Z4062+Z4068+Z4076+Z4072+Z4070+Z4071+Z4069+Z4081+Z4082+Z4079+Z4073+Z4083+Z4078+Z4080+Z4063+Z4064+Z4067+Z4065+Z4077+Z4066</f>
        <v>0</v>
      </c>
      <c r="AA4084" s="165">
        <f t="shared" si="3168"/>
        <v>0</v>
      </c>
      <c r="AB4084" s="1664">
        <f t="shared" si="3168"/>
        <v>0</v>
      </c>
      <c r="AC4084" s="1664">
        <f t="shared" si="3168"/>
        <v>0</v>
      </c>
      <c r="AD4084" s="1664">
        <f t="shared" si="3168"/>
        <v>0</v>
      </c>
      <c r="AE4084" s="1664">
        <f t="shared" si="3168"/>
        <v>0</v>
      </c>
      <c r="AF4084" s="1664">
        <f t="shared" si="3168"/>
        <v>0</v>
      </c>
      <c r="AG4084" s="1665"/>
      <c r="AH4084" s="1666">
        <f>AH4074+AH4075+AH4062+AH4068+AH4076+AH4072+AH4070+AH4071+AH4069+AH4081+AH4082+AH4079+AH4073+AH4083+AH4078+AH4080+AH4063+AH4064+AH4067+AH4065+AH4077+AH4066</f>
        <v>0</v>
      </c>
      <c r="AI4084" s="1666">
        <f>AI4074+AI4075+AI4062+AI4068+AI4076+AI4072+AI4070+AI4071+AI4069+AI4081+AI4082+AI4079+AI4073+AI4083+AI4078+AI4080+AI4063+AI4064+AI4067+AI4065+AI4077+AI4066</f>
        <v>0</v>
      </c>
      <c r="AJ4084" s="1664">
        <f>AJ4074+AJ4075+AJ4062+AJ4068+AJ4076+AJ4072+AJ4070+AJ4071+AJ4069+AJ4081+AJ4082+AJ4079+AJ4073+AJ4083+AJ4078+AJ4080+AJ4063+AJ4064+AJ4067+AJ4065+AJ4077+AJ4066</f>
        <v>0</v>
      </c>
      <c r="AK4084" s="1664">
        <f>AK4074+AK4075+AK4062+AK4068+AK4076+AK4072+AK4070+AK4071+AK4069+AK4081+AK4082+AK4079+AK4073+AK4083+AK4078+AK4080+AK4063+AK4064+AK4067+AK4065+AK4077+AK4066</f>
        <v>0</v>
      </c>
      <c r="AL4084" s="1665"/>
      <c r="AM4084" s="1667">
        <f t="shared" ref="AM4084:AW4084" si="3169">AM4074+AM4075+AM4062+AM4068+AM4076+AM4072+AM4070+AM4071+AM4069+AM4081+AM4082+AM4079+AM4073+AM4083+AM4078+AM4080+AM4063+AM4064+AM4067+AM4065+AM4077+AM4066</f>
        <v>0</v>
      </c>
      <c r="AN4084" s="167">
        <f t="shared" si="3169"/>
        <v>48763</v>
      </c>
      <c r="AO4084" s="1668">
        <f t="shared" si="3169"/>
        <v>57083</v>
      </c>
      <c r="AP4084" s="958">
        <f t="shared" si="3169"/>
        <v>48763</v>
      </c>
      <c r="AQ4084" s="1669">
        <f t="shared" si="3169"/>
        <v>48763</v>
      </c>
      <c r="AR4084" s="1669">
        <f t="shared" si="3169"/>
        <v>0</v>
      </c>
      <c r="AS4084" s="1670" t="e">
        <f t="shared" si="3169"/>
        <v>#DIV/0!</v>
      </c>
      <c r="AT4084" s="1671">
        <f t="shared" si="3169"/>
        <v>57083</v>
      </c>
      <c r="AU4084" s="1669">
        <f t="shared" si="3169"/>
        <v>57083</v>
      </c>
      <c r="AV4084" s="1669">
        <f t="shared" si="3169"/>
        <v>0</v>
      </c>
      <c r="AW4084" s="1670" t="e">
        <f t="shared" si="3169"/>
        <v>#DIV/0!</v>
      </c>
      <c r="AY4084" s="146"/>
      <c r="AZ4084" s="1658"/>
    </row>
    <row r="4085" spans="1:64" ht="12.75" customHeight="1" x14ac:dyDescent="0.25">
      <c r="A4085" s="174"/>
      <c r="B4085" s="175"/>
      <c r="C4085" s="176"/>
      <c r="D4085" s="177"/>
      <c r="E4085" s="178"/>
      <c r="F4085" s="177"/>
      <c r="G4085" s="179"/>
      <c r="H4085" s="180"/>
      <c r="I4085" s="181"/>
      <c r="J4085" s="182"/>
      <c r="K4085" s="183" t="s">
        <v>4572</v>
      </c>
      <c r="L4085" s="184">
        <f t="shared" ref="L4085:S4085" si="3170">L4084+L4058</f>
        <v>53209</v>
      </c>
      <c r="M4085" s="185">
        <f t="shared" si="3170"/>
        <v>61529</v>
      </c>
      <c r="N4085" s="186">
        <f t="shared" si="3170"/>
        <v>0</v>
      </c>
      <c r="O4085" s="187">
        <f t="shared" si="3170"/>
        <v>0</v>
      </c>
      <c r="P4085" s="187">
        <f t="shared" si="3170"/>
        <v>0</v>
      </c>
      <c r="Q4085" s="187">
        <f t="shared" si="3170"/>
        <v>0</v>
      </c>
      <c r="R4085" s="187">
        <f t="shared" si="3170"/>
        <v>0</v>
      </c>
      <c r="S4085" s="187">
        <f t="shared" si="3170"/>
        <v>0</v>
      </c>
      <c r="T4085" s="188"/>
      <c r="U4085" s="187">
        <f>U4084+U4058</f>
        <v>0</v>
      </c>
      <c r="V4085" s="187">
        <f>V4084+V4058</f>
        <v>0</v>
      </c>
      <c r="W4085" s="187">
        <f>W4084+W4058</f>
        <v>0</v>
      </c>
      <c r="X4085" s="187">
        <f>X4084+X4058</f>
        <v>0</v>
      </c>
      <c r="Y4085" s="188"/>
      <c r="Z4085" s="187">
        <f t="shared" ref="Z4085:AF4085" si="3171">Z4084+Z4058</f>
        <v>0</v>
      </c>
      <c r="AA4085" s="189">
        <f t="shared" si="3171"/>
        <v>0</v>
      </c>
      <c r="AB4085" s="187">
        <f t="shared" si="3171"/>
        <v>0</v>
      </c>
      <c r="AC4085" s="187">
        <f t="shared" si="3171"/>
        <v>0</v>
      </c>
      <c r="AD4085" s="187">
        <f t="shared" si="3171"/>
        <v>0</v>
      </c>
      <c r="AE4085" s="187">
        <f t="shared" si="3171"/>
        <v>0</v>
      </c>
      <c r="AF4085" s="187">
        <f t="shared" si="3171"/>
        <v>0</v>
      </c>
      <c r="AG4085" s="188"/>
      <c r="AH4085" s="187">
        <f>AH4084+AH4058</f>
        <v>0</v>
      </c>
      <c r="AI4085" s="187">
        <f>AI4084+AI4058</f>
        <v>0</v>
      </c>
      <c r="AJ4085" s="187">
        <f>AJ4084+AJ4058</f>
        <v>0</v>
      </c>
      <c r="AK4085" s="187">
        <f>AK4084+AK4058</f>
        <v>0</v>
      </c>
      <c r="AL4085" s="188"/>
      <c r="AM4085" s="190">
        <f t="shared" ref="AM4085:AW4085" si="3172">AM4084+AM4058</f>
        <v>0</v>
      </c>
      <c r="AN4085" s="191">
        <f t="shared" si="3172"/>
        <v>53209</v>
      </c>
      <c r="AO4085" s="190">
        <f t="shared" si="3172"/>
        <v>61529</v>
      </c>
      <c r="AP4085" s="184">
        <f t="shared" si="3172"/>
        <v>53209</v>
      </c>
      <c r="AQ4085" s="192">
        <f t="shared" si="3172"/>
        <v>53209</v>
      </c>
      <c r="AR4085" s="193">
        <f t="shared" si="3172"/>
        <v>0</v>
      </c>
      <c r="AS4085" s="194" t="e">
        <f t="shared" si="3172"/>
        <v>#DIV/0!</v>
      </c>
      <c r="AT4085" s="195">
        <f t="shared" si="3172"/>
        <v>61529</v>
      </c>
      <c r="AU4085" s="192">
        <f t="shared" si="3172"/>
        <v>61529</v>
      </c>
      <c r="AV4085" s="193">
        <f t="shared" si="3172"/>
        <v>0</v>
      </c>
      <c r="AW4085" s="194" t="e">
        <f t="shared" si="3172"/>
        <v>#DIV/0!</v>
      </c>
      <c r="AY4085" s="146"/>
      <c r="AZ4085" s="1658"/>
    </row>
    <row r="4086" spans="1:64" ht="12.75" customHeight="1" x14ac:dyDescent="0.25">
      <c r="A4086" s="15"/>
      <c r="C4086" s="122"/>
      <c r="D4086" s="123"/>
      <c r="F4086" s="125"/>
      <c r="G4086" s="34"/>
      <c r="H4086" s="35"/>
      <c r="I4086" s="36"/>
      <c r="J4086" s="37"/>
      <c r="K4086" s="198" t="s">
        <v>72</v>
      </c>
      <c r="L4086" s="199">
        <v>0</v>
      </c>
      <c r="M4086" s="200">
        <v>0</v>
      </c>
      <c r="N4086" s="201">
        <v>0</v>
      </c>
      <c r="O4086" s="202">
        <v>0</v>
      </c>
      <c r="P4086" s="202">
        <v>0</v>
      </c>
      <c r="Q4086" s="202">
        <v>0</v>
      </c>
      <c r="R4086" s="202">
        <v>0</v>
      </c>
      <c r="S4086" s="202">
        <v>0</v>
      </c>
      <c r="T4086" s="203"/>
      <c r="U4086" s="135">
        <v>0</v>
      </c>
      <c r="V4086" s="135">
        <v>0</v>
      </c>
      <c r="W4086" s="202">
        <v>0</v>
      </c>
      <c r="X4086" s="202">
        <v>0</v>
      </c>
      <c r="Y4086" s="203"/>
      <c r="Z4086" s="135">
        <v>0</v>
      </c>
      <c r="AA4086" s="204">
        <v>0</v>
      </c>
      <c r="AB4086" s="202">
        <v>0</v>
      </c>
      <c r="AC4086" s="202">
        <v>0</v>
      </c>
      <c r="AD4086" s="202">
        <v>0</v>
      </c>
      <c r="AE4086" s="202">
        <v>0</v>
      </c>
      <c r="AF4086" s="202">
        <v>0</v>
      </c>
      <c r="AG4086" s="203"/>
      <c r="AH4086" s="135">
        <v>0</v>
      </c>
      <c r="AI4086" s="135">
        <v>0</v>
      </c>
      <c r="AJ4086" s="202">
        <v>0</v>
      </c>
      <c r="AK4086" s="202">
        <v>0</v>
      </c>
      <c r="AL4086" s="203"/>
      <c r="AM4086" s="205">
        <v>0</v>
      </c>
      <c r="AN4086" s="119">
        <v>0</v>
      </c>
      <c r="AO4086" s="120">
        <v>0</v>
      </c>
      <c r="AP4086" s="39">
        <v>0</v>
      </c>
      <c r="AQ4086" s="141">
        <v>0</v>
      </c>
      <c r="AR4086" s="141">
        <v>0</v>
      </c>
      <c r="AS4086" s="143">
        <v>0</v>
      </c>
      <c r="AT4086" s="144">
        <v>0</v>
      </c>
      <c r="AU4086" s="141">
        <v>0</v>
      </c>
      <c r="AV4086" s="141">
        <v>0</v>
      </c>
      <c r="AW4086" s="143">
        <v>0</v>
      </c>
      <c r="AX4086" s="12"/>
      <c r="AY4086" s="146"/>
      <c r="AZ4086" s="1658"/>
    </row>
    <row r="4087" spans="1:64" ht="12.75" customHeight="1" x14ac:dyDescent="0.25">
      <c r="A4087" s="15"/>
      <c r="C4087" s="122"/>
      <c r="D4087" s="123"/>
      <c r="F4087" s="125"/>
      <c r="G4087" s="126"/>
      <c r="H4087" s="35"/>
      <c r="I4087" s="36"/>
      <c r="J4087" s="37"/>
      <c r="K4087" s="198" t="s">
        <v>73</v>
      </c>
      <c r="L4087" s="241">
        <v>0</v>
      </c>
      <c r="M4087" s="242">
        <v>0</v>
      </c>
      <c r="N4087" s="201">
        <v>0</v>
      </c>
      <c r="O4087" s="202">
        <v>0</v>
      </c>
      <c r="P4087" s="202">
        <v>0</v>
      </c>
      <c r="Q4087" s="202">
        <v>0</v>
      </c>
      <c r="R4087" s="202">
        <v>0</v>
      </c>
      <c r="S4087" s="202">
        <v>0</v>
      </c>
      <c r="T4087" s="203"/>
      <c r="U4087" s="135">
        <v>0</v>
      </c>
      <c r="V4087" s="135">
        <v>0</v>
      </c>
      <c r="W4087" s="202">
        <v>0</v>
      </c>
      <c r="X4087" s="202">
        <v>0</v>
      </c>
      <c r="Y4087" s="203"/>
      <c r="Z4087" s="135">
        <v>0</v>
      </c>
      <c r="AA4087" s="204">
        <v>0</v>
      </c>
      <c r="AB4087" s="202">
        <v>0</v>
      </c>
      <c r="AC4087" s="202">
        <v>0</v>
      </c>
      <c r="AD4087" s="202">
        <v>0</v>
      </c>
      <c r="AE4087" s="202">
        <v>0</v>
      </c>
      <c r="AF4087" s="202">
        <v>0</v>
      </c>
      <c r="AG4087" s="203"/>
      <c r="AH4087" s="135">
        <v>0</v>
      </c>
      <c r="AI4087" s="135">
        <v>0</v>
      </c>
      <c r="AJ4087" s="202">
        <v>0</v>
      </c>
      <c r="AK4087" s="202">
        <v>0</v>
      </c>
      <c r="AL4087" s="203"/>
      <c r="AM4087" s="205">
        <v>0</v>
      </c>
      <c r="AN4087" s="119">
        <v>0</v>
      </c>
      <c r="AO4087" s="120">
        <v>0</v>
      </c>
      <c r="AP4087" s="39">
        <v>0</v>
      </c>
      <c r="AQ4087" s="141">
        <v>0</v>
      </c>
      <c r="AR4087" s="141">
        <v>0</v>
      </c>
      <c r="AS4087" s="143">
        <v>0</v>
      </c>
      <c r="AT4087" s="144">
        <v>0</v>
      </c>
      <c r="AU4087" s="141">
        <v>0</v>
      </c>
      <c r="AV4087" s="141">
        <v>0</v>
      </c>
      <c r="AW4087" s="143">
        <v>0</v>
      </c>
      <c r="AY4087" s="146"/>
      <c r="AZ4087" s="1658"/>
    </row>
    <row r="4088" spans="1:64" ht="12.75" customHeight="1" x14ac:dyDescent="0.25">
      <c r="A4088" s="15"/>
      <c r="C4088" s="122"/>
      <c r="D4088" s="123"/>
      <c r="F4088" s="125"/>
      <c r="G4088" s="126"/>
      <c r="H4088" s="35"/>
      <c r="I4088" s="36"/>
      <c r="J4088" s="37"/>
      <c r="K4088" s="198" t="s">
        <v>74</v>
      </c>
      <c r="L4088" s="241">
        <v>0</v>
      </c>
      <c r="M4088" s="242">
        <v>0</v>
      </c>
      <c r="N4088" s="201">
        <v>0</v>
      </c>
      <c r="O4088" s="202">
        <v>0</v>
      </c>
      <c r="P4088" s="202">
        <v>0</v>
      </c>
      <c r="Q4088" s="202">
        <v>0</v>
      </c>
      <c r="R4088" s="202">
        <v>0</v>
      </c>
      <c r="S4088" s="202">
        <v>0</v>
      </c>
      <c r="T4088" s="203"/>
      <c r="U4088" s="135">
        <v>0</v>
      </c>
      <c r="V4088" s="135">
        <v>0</v>
      </c>
      <c r="W4088" s="202">
        <v>0</v>
      </c>
      <c r="X4088" s="202">
        <v>0</v>
      </c>
      <c r="Y4088" s="203"/>
      <c r="Z4088" s="135">
        <v>0</v>
      </c>
      <c r="AA4088" s="204">
        <v>0</v>
      </c>
      <c r="AB4088" s="202">
        <v>0</v>
      </c>
      <c r="AC4088" s="202">
        <v>0</v>
      </c>
      <c r="AD4088" s="202">
        <v>0</v>
      </c>
      <c r="AE4088" s="202">
        <v>0</v>
      </c>
      <c r="AF4088" s="202">
        <v>0</v>
      </c>
      <c r="AG4088" s="203"/>
      <c r="AH4088" s="135">
        <v>0</v>
      </c>
      <c r="AI4088" s="135">
        <v>0</v>
      </c>
      <c r="AJ4088" s="202">
        <v>0</v>
      </c>
      <c r="AK4088" s="202">
        <v>0</v>
      </c>
      <c r="AL4088" s="203"/>
      <c r="AM4088" s="205">
        <v>0</v>
      </c>
      <c r="AN4088" s="119">
        <v>0</v>
      </c>
      <c r="AO4088" s="120">
        <v>0</v>
      </c>
      <c r="AP4088" s="39">
        <v>0</v>
      </c>
      <c r="AQ4088" s="141">
        <v>0</v>
      </c>
      <c r="AR4088" s="141">
        <v>0</v>
      </c>
      <c r="AS4088" s="143">
        <v>0</v>
      </c>
      <c r="AT4088" s="144">
        <v>0</v>
      </c>
      <c r="AU4088" s="141">
        <v>0</v>
      </c>
      <c r="AV4088" s="141">
        <v>0</v>
      </c>
      <c r="AW4088" s="143">
        <v>0</v>
      </c>
      <c r="AY4088" s="146"/>
      <c r="AZ4088" s="1658"/>
    </row>
    <row r="4089" spans="1:64" ht="12.75" customHeight="1" x14ac:dyDescent="0.25">
      <c r="A4089" s="15"/>
      <c r="C4089" s="122"/>
      <c r="D4089" s="123"/>
      <c r="F4089" s="125"/>
      <c r="G4089" s="126"/>
      <c r="H4089" s="35"/>
      <c r="I4089" s="36"/>
      <c r="J4089" s="37"/>
      <c r="K4089" s="198" t="s">
        <v>75</v>
      </c>
      <c r="L4089" s="241">
        <v>0</v>
      </c>
      <c r="M4089" s="242">
        <v>0</v>
      </c>
      <c r="N4089" s="201">
        <v>0</v>
      </c>
      <c r="O4089" s="202">
        <v>0</v>
      </c>
      <c r="P4089" s="202">
        <v>0</v>
      </c>
      <c r="Q4089" s="202">
        <v>0</v>
      </c>
      <c r="R4089" s="202">
        <v>0</v>
      </c>
      <c r="S4089" s="202">
        <v>0</v>
      </c>
      <c r="T4089" s="203"/>
      <c r="U4089" s="135">
        <v>0</v>
      </c>
      <c r="V4089" s="135">
        <v>0</v>
      </c>
      <c r="W4089" s="202">
        <v>0</v>
      </c>
      <c r="X4089" s="202">
        <v>0</v>
      </c>
      <c r="Y4089" s="203"/>
      <c r="Z4089" s="135">
        <v>0</v>
      </c>
      <c r="AA4089" s="204">
        <v>0</v>
      </c>
      <c r="AB4089" s="202">
        <v>0</v>
      </c>
      <c r="AC4089" s="202">
        <v>0</v>
      </c>
      <c r="AD4089" s="202">
        <v>0</v>
      </c>
      <c r="AE4089" s="202">
        <v>0</v>
      </c>
      <c r="AF4089" s="202">
        <v>0</v>
      </c>
      <c r="AG4089" s="203"/>
      <c r="AH4089" s="135">
        <v>0</v>
      </c>
      <c r="AI4089" s="135">
        <v>0</v>
      </c>
      <c r="AJ4089" s="202">
        <v>0</v>
      </c>
      <c r="AK4089" s="202">
        <v>0</v>
      </c>
      <c r="AL4089" s="203"/>
      <c r="AM4089" s="205">
        <v>0</v>
      </c>
      <c r="AN4089" s="119">
        <v>0</v>
      </c>
      <c r="AO4089" s="120">
        <v>0</v>
      </c>
      <c r="AP4089" s="39">
        <v>0</v>
      </c>
      <c r="AQ4089" s="141">
        <v>0</v>
      </c>
      <c r="AR4089" s="141">
        <v>0</v>
      </c>
      <c r="AS4089" s="143">
        <v>0</v>
      </c>
      <c r="AT4089" s="144">
        <v>0</v>
      </c>
      <c r="AU4089" s="141">
        <v>0</v>
      </c>
      <c r="AV4089" s="141">
        <v>0</v>
      </c>
      <c r="AW4089" s="143">
        <v>0</v>
      </c>
      <c r="AY4089" s="146"/>
      <c r="AZ4089" s="1658"/>
    </row>
    <row r="4090" spans="1:64" ht="12.75" customHeight="1" x14ac:dyDescent="0.25">
      <c r="A4090" s="15"/>
      <c r="C4090" s="122"/>
      <c r="D4090" s="123"/>
      <c r="F4090" s="125"/>
      <c r="G4090" s="126"/>
      <c r="H4090" s="35"/>
      <c r="I4090" s="36"/>
      <c r="J4090" s="37"/>
      <c r="K4090" s="206" t="s">
        <v>76</v>
      </c>
      <c r="L4090" s="241">
        <v>0</v>
      </c>
      <c r="M4090" s="242">
        <v>0</v>
      </c>
      <c r="N4090" s="201">
        <v>0</v>
      </c>
      <c r="O4090" s="202">
        <v>0</v>
      </c>
      <c r="P4090" s="202">
        <v>0</v>
      </c>
      <c r="Q4090" s="202">
        <v>0</v>
      </c>
      <c r="R4090" s="202">
        <v>0</v>
      </c>
      <c r="S4090" s="202">
        <v>0</v>
      </c>
      <c r="T4090" s="203"/>
      <c r="U4090" s="135">
        <v>0</v>
      </c>
      <c r="V4090" s="135">
        <v>0</v>
      </c>
      <c r="W4090" s="202">
        <v>0</v>
      </c>
      <c r="X4090" s="202">
        <v>0</v>
      </c>
      <c r="Y4090" s="203"/>
      <c r="Z4090" s="135">
        <v>0</v>
      </c>
      <c r="AA4090" s="204">
        <v>0</v>
      </c>
      <c r="AB4090" s="202">
        <v>0</v>
      </c>
      <c r="AC4090" s="202">
        <v>0</v>
      </c>
      <c r="AD4090" s="202">
        <v>0</v>
      </c>
      <c r="AE4090" s="202">
        <v>0</v>
      </c>
      <c r="AF4090" s="202">
        <v>0</v>
      </c>
      <c r="AG4090" s="203"/>
      <c r="AH4090" s="135">
        <v>0</v>
      </c>
      <c r="AI4090" s="135">
        <v>0</v>
      </c>
      <c r="AJ4090" s="202">
        <v>0</v>
      </c>
      <c r="AK4090" s="202">
        <v>0</v>
      </c>
      <c r="AL4090" s="203"/>
      <c r="AM4090" s="205">
        <v>0</v>
      </c>
      <c r="AN4090" s="119">
        <v>0</v>
      </c>
      <c r="AO4090" s="120">
        <v>0</v>
      </c>
      <c r="AP4090" s="39">
        <v>0</v>
      </c>
      <c r="AQ4090" s="141">
        <v>0</v>
      </c>
      <c r="AR4090" s="141">
        <v>0</v>
      </c>
      <c r="AS4090" s="143">
        <v>0</v>
      </c>
      <c r="AT4090" s="144">
        <v>0</v>
      </c>
      <c r="AU4090" s="141">
        <v>0</v>
      </c>
      <c r="AV4090" s="141">
        <v>0</v>
      </c>
      <c r="AW4090" s="143">
        <v>0</v>
      </c>
      <c r="AY4090" s="146"/>
      <c r="AZ4090" s="1658"/>
    </row>
    <row r="4091" spans="1:64" ht="12.75" customHeight="1" x14ac:dyDescent="0.25">
      <c r="A4091" s="15"/>
      <c r="C4091" s="122"/>
      <c r="D4091" s="123"/>
      <c r="F4091" s="125"/>
      <c r="G4091" s="126"/>
      <c r="H4091" s="35"/>
      <c r="I4091" s="36"/>
      <c r="J4091" s="37"/>
      <c r="K4091" s="206"/>
      <c r="L4091" s="241"/>
      <c r="M4091" s="242"/>
      <c r="N4091" s="258"/>
      <c r="O4091" s="259"/>
      <c r="P4091" s="259"/>
      <c r="Q4091" s="259"/>
      <c r="R4091" s="259"/>
      <c r="S4091" s="259"/>
      <c r="T4091" s="260"/>
      <c r="U4091" s="261"/>
      <c r="V4091" s="261"/>
      <c r="W4091" s="262"/>
      <c r="X4091" s="262"/>
      <c r="Y4091" s="260"/>
      <c r="Z4091" s="263"/>
      <c r="AA4091" s="264"/>
      <c r="AB4091" s="259"/>
      <c r="AC4091" s="259"/>
      <c r="AD4091" s="259"/>
      <c r="AE4091" s="259"/>
      <c r="AF4091" s="259"/>
      <c r="AG4091" s="260"/>
      <c r="AH4091" s="261"/>
      <c r="AI4091" s="261"/>
      <c r="AJ4091" s="262"/>
      <c r="AK4091" s="262"/>
      <c r="AL4091" s="260"/>
      <c r="AM4091" s="265"/>
      <c r="AN4091" s="266"/>
      <c r="AO4091" s="267"/>
      <c r="AP4091" s="268"/>
      <c r="AQ4091" s="269"/>
      <c r="AR4091" s="269"/>
      <c r="AS4091" s="270"/>
      <c r="AT4091" s="271"/>
      <c r="AU4091" s="269"/>
      <c r="AV4091" s="269"/>
      <c r="AW4091" s="270"/>
      <c r="AY4091" s="146"/>
      <c r="AZ4091" s="1658"/>
    </row>
    <row r="4092" spans="1:64" s="197" customFormat="1" ht="12.75" customHeight="1" x14ac:dyDescent="0.25">
      <c r="A4092" s="15"/>
      <c r="B4092" s="121"/>
      <c r="C4092" s="122"/>
      <c r="D4092" s="123"/>
      <c r="E4092" s="124"/>
      <c r="F4092" s="125"/>
      <c r="G4092" s="126"/>
      <c r="H4092" s="35"/>
      <c r="I4092" s="36"/>
      <c r="J4092" s="37"/>
      <c r="K4092" s="206"/>
      <c r="L4092" s="241"/>
      <c r="M4092" s="242"/>
      <c r="N4092" s="258"/>
      <c r="O4092" s="259"/>
      <c r="P4092" s="259"/>
      <c r="Q4092" s="259"/>
      <c r="R4092" s="259"/>
      <c r="S4092" s="259"/>
      <c r="T4092" s="260"/>
      <c r="U4092" s="261"/>
      <c r="V4092" s="261"/>
      <c r="W4092" s="262"/>
      <c r="X4092" s="262"/>
      <c r="Y4092" s="260"/>
      <c r="Z4092" s="263"/>
      <c r="AA4092" s="264"/>
      <c r="AB4092" s="259"/>
      <c r="AC4092" s="259"/>
      <c r="AD4092" s="259"/>
      <c r="AE4092" s="259"/>
      <c r="AF4092" s="259"/>
      <c r="AG4092" s="260"/>
      <c r="AH4092" s="261"/>
      <c r="AI4092" s="261"/>
      <c r="AJ4092" s="262"/>
      <c r="AK4092" s="262"/>
      <c r="AL4092" s="260"/>
      <c r="AM4092" s="265"/>
      <c r="AN4092" s="266"/>
      <c r="AO4092" s="267"/>
      <c r="AP4092" s="268"/>
      <c r="AQ4092" s="269"/>
      <c r="AR4092" s="269"/>
      <c r="AS4092" s="270"/>
      <c r="AT4092" s="271"/>
      <c r="AU4092" s="269"/>
      <c r="AV4092" s="269"/>
      <c r="AW4092" s="270"/>
      <c r="AX4092"/>
      <c r="AY4092" s="146"/>
      <c r="AZ4092" s="1658"/>
      <c r="BA4092" s="12"/>
      <c r="BB4092" s="12"/>
      <c r="BC4092" s="12"/>
      <c r="BD4092" s="12"/>
      <c r="BE4092" s="12"/>
      <c r="BF4092" s="12"/>
      <c r="BG4092" s="12"/>
      <c r="BH4092" s="12"/>
      <c r="BI4092" s="12"/>
      <c r="BJ4092" s="12"/>
      <c r="BK4092" s="12"/>
      <c r="BL4092" s="12"/>
    </row>
    <row r="4093" spans="1:64" ht="12.75" customHeight="1" x14ac:dyDescent="0.25">
      <c r="A4093" s="1031"/>
      <c r="B4093" s="1672"/>
      <c r="C4093" s="1673"/>
      <c r="D4093" s="1674"/>
      <c r="E4093" s="1675"/>
      <c r="F4093" s="1034"/>
      <c r="G4093" s="1036"/>
      <c r="H4093" s="1676"/>
      <c r="I4093" s="1677"/>
      <c r="J4093" s="782"/>
      <c r="K4093" s="782" t="s">
        <v>1672</v>
      </c>
      <c r="L4093" s="785">
        <f>L3726+L3739+L3760+L3780+L3815+L3830+L3889+L3933+L3951+L3969+L3982+L3996+L4015+L4035+L4085+L3854</f>
        <v>1006620</v>
      </c>
      <c r="M4093" s="1678">
        <f t="shared" ref="M4093:AW4098" si="3173">M3726+M3739+M3760+M3780+M3815+M3830+M3889+M3933+M3951+M3969+M3982+M3996+M4015+M4035+M4085+M3854</f>
        <v>1025123</v>
      </c>
      <c r="N4093" s="1679">
        <f t="shared" si="3173"/>
        <v>0</v>
      </c>
      <c r="O4093" s="1680">
        <f t="shared" si="3173"/>
        <v>0</v>
      </c>
      <c r="P4093" s="1680">
        <f t="shared" si="3173"/>
        <v>0</v>
      </c>
      <c r="Q4093" s="1680">
        <f t="shared" si="3173"/>
        <v>0</v>
      </c>
      <c r="R4093" s="1680">
        <f t="shared" si="3173"/>
        <v>0</v>
      </c>
      <c r="S4093" s="1680">
        <f t="shared" si="3173"/>
        <v>0</v>
      </c>
      <c r="T4093" s="1681"/>
      <c r="U4093" s="1680">
        <f t="shared" si="3173"/>
        <v>0</v>
      </c>
      <c r="V4093" s="1680">
        <f t="shared" si="3173"/>
        <v>0</v>
      </c>
      <c r="W4093" s="1680">
        <f t="shared" si="3173"/>
        <v>0</v>
      </c>
      <c r="X4093" s="1680">
        <f t="shared" si="3173"/>
        <v>0</v>
      </c>
      <c r="Y4093" s="1681"/>
      <c r="Z4093" s="1680">
        <f t="shared" si="3173"/>
        <v>0</v>
      </c>
      <c r="AA4093" s="790">
        <f t="shared" si="3173"/>
        <v>0</v>
      </c>
      <c r="AB4093" s="1680">
        <f t="shared" si="3173"/>
        <v>0</v>
      </c>
      <c r="AC4093" s="1680">
        <f t="shared" si="3173"/>
        <v>0</v>
      </c>
      <c r="AD4093" s="1680">
        <f t="shared" si="3173"/>
        <v>0</v>
      </c>
      <c r="AE4093" s="1680">
        <f t="shared" si="3173"/>
        <v>0</v>
      </c>
      <c r="AF4093" s="1680">
        <f t="shared" si="3173"/>
        <v>0</v>
      </c>
      <c r="AG4093" s="1681"/>
      <c r="AH4093" s="1680">
        <f t="shared" si="3173"/>
        <v>0</v>
      </c>
      <c r="AI4093" s="1680">
        <f t="shared" si="3173"/>
        <v>0</v>
      </c>
      <c r="AJ4093" s="1680">
        <f t="shared" si="3173"/>
        <v>0</v>
      </c>
      <c r="AK4093" s="1680">
        <f t="shared" si="3173"/>
        <v>0</v>
      </c>
      <c r="AL4093" s="1681"/>
      <c r="AM4093" s="1682">
        <f t="shared" si="3173"/>
        <v>0</v>
      </c>
      <c r="AN4093" s="792">
        <f t="shared" si="3173"/>
        <v>1006620</v>
      </c>
      <c r="AO4093" s="1682">
        <f t="shared" si="3173"/>
        <v>1025123</v>
      </c>
      <c r="AP4093" s="793">
        <f t="shared" si="3173"/>
        <v>1006620</v>
      </c>
      <c r="AQ4093" s="1683">
        <f t="shared" si="3173"/>
        <v>1006620</v>
      </c>
      <c r="AR4093" s="1684">
        <f t="shared" si="3173"/>
        <v>0</v>
      </c>
      <c r="AS4093" s="1685" t="e">
        <f t="shared" si="3173"/>
        <v>#DIV/0!</v>
      </c>
      <c r="AT4093" s="1686">
        <f t="shared" si="3173"/>
        <v>1025123</v>
      </c>
      <c r="AU4093" s="1683">
        <f t="shared" si="3173"/>
        <v>1025123</v>
      </c>
      <c r="AV4093" s="1684">
        <f t="shared" si="3173"/>
        <v>0</v>
      </c>
      <c r="AW4093" s="1685" t="e">
        <f t="shared" si="3173"/>
        <v>#DIV/0!</v>
      </c>
      <c r="AY4093" s="146"/>
      <c r="AZ4093" s="1687"/>
    </row>
    <row r="4094" spans="1:64" ht="12.75" customHeight="1" x14ac:dyDescent="0.25">
      <c r="A4094" s="15"/>
      <c r="C4094" s="122"/>
      <c r="D4094" s="123"/>
      <c r="F4094" s="125"/>
      <c r="G4094" s="126"/>
      <c r="H4094" s="35"/>
      <c r="I4094" s="36"/>
      <c r="J4094" s="37"/>
      <c r="K4094" s="802" t="s">
        <v>72</v>
      </c>
      <c r="L4094" s="241">
        <f t="shared" ref="L4094:L4098" si="3174">L3727+L3740+L3761+L3781+L3816+L3831+L3890+L3934+L3952+L3970+L3983+L3997+L4016+L4036+L4086+L3855</f>
        <v>759472</v>
      </c>
      <c r="M4094" s="242">
        <f t="shared" si="3173"/>
        <v>759735</v>
      </c>
      <c r="N4094" s="803">
        <f t="shared" si="3173"/>
        <v>0</v>
      </c>
      <c r="O4094" s="804">
        <f t="shared" si="3173"/>
        <v>0</v>
      </c>
      <c r="P4094" s="804">
        <f t="shared" si="3173"/>
        <v>0</v>
      </c>
      <c r="Q4094" s="804">
        <f t="shared" si="3173"/>
        <v>0</v>
      </c>
      <c r="R4094" s="804">
        <f t="shared" si="3173"/>
        <v>0</v>
      </c>
      <c r="S4094" s="804">
        <f t="shared" si="3173"/>
        <v>0</v>
      </c>
      <c r="T4094" s="805"/>
      <c r="U4094" s="804">
        <f t="shared" si="3173"/>
        <v>0</v>
      </c>
      <c r="V4094" s="804">
        <f t="shared" si="3173"/>
        <v>0</v>
      </c>
      <c r="W4094" s="804">
        <f t="shared" si="3173"/>
        <v>0</v>
      </c>
      <c r="X4094" s="804">
        <f t="shared" si="3173"/>
        <v>0</v>
      </c>
      <c r="Y4094" s="805"/>
      <c r="Z4094" s="804">
        <f t="shared" si="3173"/>
        <v>0</v>
      </c>
      <c r="AA4094" s="806">
        <f t="shared" si="3173"/>
        <v>0</v>
      </c>
      <c r="AB4094" s="804">
        <f t="shared" si="3173"/>
        <v>0</v>
      </c>
      <c r="AC4094" s="804">
        <f t="shared" si="3173"/>
        <v>0</v>
      </c>
      <c r="AD4094" s="804">
        <f t="shared" si="3173"/>
        <v>0</v>
      </c>
      <c r="AE4094" s="804">
        <f t="shared" si="3173"/>
        <v>0</v>
      </c>
      <c r="AF4094" s="804">
        <f t="shared" si="3173"/>
        <v>0</v>
      </c>
      <c r="AG4094" s="805"/>
      <c r="AH4094" s="804">
        <f t="shared" si="3173"/>
        <v>0</v>
      </c>
      <c r="AI4094" s="804">
        <f t="shared" si="3173"/>
        <v>0</v>
      </c>
      <c r="AJ4094" s="804">
        <f t="shared" si="3173"/>
        <v>0</v>
      </c>
      <c r="AK4094" s="804">
        <f t="shared" si="3173"/>
        <v>0</v>
      </c>
      <c r="AL4094" s="805"/>
      <c r="AM4094" s="807">
        <f t="shared" si="3173"/>
        <v>0</v>
      </c>
      <c r="AN4094" s="232">
        <f t="shared" si="3173"/>
        <v>759472</v>
      </c>
      <c r="AO4094" s="807">
        <f t="shared" si="3173"/>
        <v>759735</v>
      </c>
      <c r="AP4094" s="241">
        <f t="shared" si="3173"/>
        <v>759472</v>
      </c>
      <c r="AQ4094" s="808">
        <f t="shared" si="3173"/>
        <v>759472</v>
      </c>
      <c r="AR4094" s="809">
        <f t="shared" si="3173"/>
        <v>0</v>
      </c>
      <c r="AS4094" s="810">
        <f t="shared" si="3173"/>
        <v>0</v>
      </c>
      <c r="AT4094" s="811">
        <f t="shared" si="3173"/>
        <v>759735</v>
      </c>
      <c r="AU4094" s="808">
        <f t="shared" si="3173"/>
        <v>759735</v>
      </c>
      <c r="AV4094" s="809">
        <f t="shared" si="3173"/>
        <v>0</v>
      </c>
      <c r="AW4094" s="810">
        <f t="shared" si="3173"/>
        <v>0</v>
      </c>
      <c r="AY4094" s="146"/>
      <c r="AZ4094" s="1687"/>
    </row>
    <row r="4095" spans="1:64" ht="12.75" customHeight="1" x14ac:dyDescent="0.25">
      <c r="A4095" s="15"/>
      <c r="C4095" s="122"/>
      <c r="D4095" s="123"/>
      <c r="F4095" s="125"/>
      <c r="G4095" s="126"/>
      <c r="H4095" s="35"/>
      <c r="I4095" s="36"/>
      <c r="J4095" s="37"/>
      <c r="K4095" s="812" t="s">
        <v>73</v>
      </c>
      <c r="L4095" s="241">
        <f t="shared" si="3174"/>
        <v>0</v>
      </c>
      <c r="M4095" s="242">
        <f t="shared" si="3173"/>
        <v>0</v>
      </c>
      <c r="N4095" s="803">
        <f t="shared" si="3173"/>
        <v>0</v>
      </c>
      <c r="O4095" s="804">
        <f t="shared" si="3173"/>
        <v>0</v>
      </c>
      <c r="P4095" s="804">
        <f t="shared" si="3173"/>
        <v>0</v>
      </c>
      <c r="Q4095" s="804">
        <f t="shared" si="3173"/>
        <v>0</v>
      </c>
      <c r="R4095" s="804">
        <f t="shared" si="3173"/>
        <v>0</v>
      </c>
      <c r="S4095" s="804">
        <f t="shared" si="3173"/>
        <v>0</v>
      </c>
      <c r="T4095" s="805"/>
      <c r="U4095" s="804">
        <f t="shared" si="3173"/>
        <v>0</v>
      </c>
      <c r="V4095" s="804">
        <f t="shared" si="3173"/>
        <v>0</v>
      </c>
      <c r="W4095" s="804">
        <f t="shared" si="3173"/>
        <v>0</v>
      </c>
      <c r="X4095" s="804">
        <f t="shared" si="3173"/>
        <v>0</v>
      </c>
      <c r="Y4095" s="805"/>
      <c r="Z4095" s="804">
        <f t="shared" si="3173"/>
        <v>0</v>
      </c>
      <c r="AA4095" s="806">
        <f t="shared" si="3173"/>
        <v>0</v>
      </c>
      <c r="AB4095" s="804">
        <f t="shared" si="3173"/>
        <v>0</v>
      </c>
      <c r="AC4095" s="804">
        <f t="shared" si="3173"/>
        <v>0</v>
      </c>
      <c r="AD4095" s="804">
        <f t="shared" si="3173"/>
        <v>0</v>
      </c>
      <c r="AE4095" s="804">
        <f t="shared" si="3173"/>
        <v>0</v>
      </c>
      <c r="AF4095" s="804">
        <f t="shared" si="3173"/>
        <v>0</v>
      </c>
      <c r="AG4095" s="805"/>
      <c r="AH4095" s="804">
        <f t="shared" si="3173"/>
        <v>0</v>
      </c>
      <c r="AI4095" s="804">
        <f t="shared" si="3173"/>
        <v>0</v>
      </c>
      <c r="AJ4095" s="804">
        <f t="shared" si="3173"/>
        <v>0</v>
      </c>
      <c r="AK4095" s="804">
        <f t="shared" si="3173"/>
        <v>0</v>
      </c>
      <c r="AL4095" s="805"/>
      <c r="AM4095" s="807">
        <f t="shared" si="3173"/>
        <v>0</v>
      </c>
      <c r="AN4095" s="232">
        <f t="shared" si="3173"/>
        <v>0</v>
      </c>
      <c r="AO4095" s="807">
        <f t="shared" si="3173"/>
        <v>0</v>
      </c>
      <c r="AP4095" s="241">
        <f t="shared" si="3173"/>
        <v>0</v>
      </c>
      <c r="AQ4095" s="808">
        <f t="shared" si="3173"/>
        <v>0</v>
      </c>
      <c r="AR4095" s="809">
        <f t="shared" si="3173"/>
        <v>0</v>
      </c>
      <c r="AS4095" s="810">
        <f t="shared" si="3173"/>
        <v>0</v>
      </c>
      <c r="AT4095" s="811">
        <f t="shared" si="3173"/>
        <v>0</v>
      </c>
      <c r="AU4095" s="808">
        <f t="shared" si="3173"/>
        <v>0</v>
      </c>
      <c r="AV4095" s="809">
        <f t="shared" si="3173"/>
        <v>0</v>
      </c>
      <c r="AW4095" s="810">
        <f t="shared" si="3173"/>
        <v>0</v>
      </c>
      <c r="AY4095" s="146"/>
      <c r="AZ4095" s="1687"/>
    </row>
    <row r="4096" spans="1:64" ht="12.75" customHeight="1" x14ac:dyDescent="0.25">
      <c r="A4096" s="15"/>
      <c r="C4096" s="122"/>
      <c r="D4096" s="123"/>
      <c r="F4096" s="125"/>
      <c r="G4096" s="126"/>
      <c r="H4096" s="35"/>
      <c r="I4096" s="36"/>
      <c r="J4096" s="37"/>
      <c r="K4096" s="812" t="s">
        <v>74</v>
      </c>
      <c r="L4096" s="241">
        <f t="shared" si="3174"/>
        <v>0</v>
      </c>
      <c r="M4096" s="242">
        <f t="shared" si="3173"/>
        <v>0</v>
      </c>
      <c r="N4096" s="803">
        <f t="shared" si="3173"/>
        <v>0</v>
      </c>
      <c r="O4096" s="804">
        <f t="shared" si="3173"/>
        <v>0</v>
      </c>
      <c r="P4096" s="804">
        <f t="shared" si="3173"/>
        <v>0</v>
      </c>
      <c r="Q4096" s="804">
        <f t="shared" si="3173"/>
        <v>0</v>
      </c>
      <c r="R4096" s="804">
        <f t="shared" si="3173"/>
        <v>0</v>
      </c>
      <c r="S4096" s="804">
        <f t="shared" si="3173"/>
        <v>0</v>
      </c>
      <c r="T4096" s="805"/>
      <c r="U4096" s="804">
        <f t="shared" si="3173"/>
        <v>0</v>
      </c>
      <c r="V4096" s="804">
        <f t="shared" si="3173"/>
        <v>0</v>
      </c>
      <c r="W4096" s="804">
        <f t="shared" si="3173"/>
        <v>0</v>
      </c>
      <c r="X4096" s="804">
        <f t="shared" si="3173"/>
        <v>0</v>
      </c>
      <c r="Y4096" s="805"/>
      <c r="Z4096" s="804">
        <f t="shared" si="3173"/>
        <v>0</v>
      </c>
      <c r="AA4096" s="806">
        <f t="shared" si="3173"/>
        <v>0</v>
      </c>
      <c r="AB4096" s="804">
        <f t="shared" si="3173"/>
        <v>0</v>
      </c>
      <c r="AC4096" s="804">
        <f t="shared" si="3173"/>
        <v>0</v>
      </c>
      <c r="AD4096" s="804">
        <f t="shared" si="3173"/>
        <v>0</v>
      </c>
      <c r="AE4096" s="804">
        <f t="shared" si="3173"/>
        <v>0</v>
      </c>
      <c r="AF4096" s="804">
        <f t="shared" si="3173"/>
        <v>0</v>
      </c>
      <c r="AG4096" s="805"/>
      <c r="AH4096" s="804">
        <f t="shared" si="3173"/>
        <v>0</v>
      </c>
      <c r="AI4096" s="804">
        <f t="shared" si="3173"/>
        <v>0</v>
      </c>
      <c r="AJ4096" s="804">
        <f t="shared" si="3173"/>
        <v>0</v>
      </c>
      <c r="AK4096" s="804">
        <f t="shared" si="3173"/>
        <v>0</v>
      </c>
      <c r="AL4096" s="805"/>
      <c r="AM4096" s="807">
        <f t="shared" si="3173"/>
        <v>0</v>
      </c>
      <c r="AN4096" s="232">
        <f t="shared" si="3173"/>
        <v>0</v>
      </c>
      <c r="AO4096" s="807">
        <f t="shared" si="3173"/>
        <v>0</v>
      </c>
      <c r="AP4096" s="241">
        <f t="shared" si="3173"/>
        <v>0</v>
      </c>
      <c r="AQ4096" s="808">
        <f t="shared" si="3173"/>
        <v>0</v>
      </c>
      <c r="AR4096" s="809">
        <f t="shared" si="3173"/>
        <v>0</v>
      </c>
      <c r="AS4096" s="810">
        <f t="shared" si="3173"/>
        <v>0</v>
      </c>
      <c r="AT4096" s="811">
        <f t="shared" si="3173"/>
        <v>0</v>
      </c>
      <c r="AU4096" s="808">
        <f t="shared" si="3173"/>
        <v>0</v>
      </c>
      <c r="AV4096" s="809">
        <f t="shared" si="3173"/>
        <v>0</v>
      </c>
      <c r="AW4096" s="810">
        <f t="shared" si="3173"/>
        <v>0</v>
      </c>
      <c r="AY4096" s="146"/>
      <c r="AZ4096" s="1687"/>
    </row>
    <row r="4097" spans="1:52" ht="12.75" customHeight="1" x14ac:dyDescent="0.25">
      <c r="A4097" s="15"/>
      <c r="C4097" s="122"/>
      <c r="D4097" s="123"/>
      <c r="F4097" s="125"/>
      <c r="G4097" s="126"/>
      <c r="H4097" s="35"/>
      <c r="I4097" s="36"/>
      <c r="J4097" s="37"/>
      <c r="K4097" s="813" t="s">
        <v>75</v>
      </c>
      <c r="L4097" s="241">
        <f t="shared" si="3174"/>
        <v>0</v>
      </c>
      <c r="M4097" s="242">
        <f t="shared" si="3173"/>
        <v>0</v>
      </c>
      <c r="N4097" s="803">
        <f t="shared" si="3173"/>
        <v>0</v>
      </c>
      <c r="O4097" s="804">
        <f t="shared" si="3173"/>
        <v>0</v>
      </c>
      <c r="P4097" s="804">
        <f t="shared" si="3173"/>
        <v>0</v>
      </c>
      <c r="Q4097" s="804">
        <f t="shared" si="3173"/>
        <v>0</v>
      </c>
      <c r="R4097" s="804">
        <f t="shared" si="3173"/>
        <v>0</v>
      </c>
      <c r="S4097" s="804">
        <f t="shared" si="3173"/>
        <v>0</v>
      </c>
      <c r="T4097" s="805"/>
      <c r="U4097" s="804">
        <f t="shared" si="3173"/>
        <v>0</v>
      </c>
      <c r="V4097" s="804">
        <f t="shared" si="3173"/>
        <v>0</v>
      </c>
      <c r="W4097" s="804">
        <f t="shared" si="3173"/>
        <v>0</v>
      </c>
      <c r="X4097" s="804">
        <f t="shared" si="3173"/>
        <v>0</v>
      </c>
      <c r="Y4097" s="805"/>
      <c r="Z4097" s="804">
        <f t="shared" si="3173"/>
        <v>0</v>
      </c>
      <c r="AA4097" s="806">
        <f t="shared" si="3173"/>
        <v>0</v>
      </c>
      <c r="AB4097" s="804">
        <f t="shared" si="3173"/>
        <v>0</v>
      </c>
      <c r="AC4097" s="804">
        <f t="shared" si="3173"/>
        <v>0</v>
      </c>
      <c r="AD4097" s="804">
        <f t="shared" si="3173"/>
        <v>0</v>
      </c>
      <c r="AE4097" s="804">
        <f t="shared" si="3173"/>
        <v>0</v>
      </c>
      <c r="AF4097" s="804">
        <f t="shared" si="3173"/>
        <v>0</v>
      </c>
      <c r="AG4097" s="805"/>
      <c r="AH4097" s="804">
        <f t="shared" si="3173"/>
        <v>0</v>
      </c>
      <c r="AI4097" s="804">
        <f t="shared" si="3173"/>
        <v>0</v>
      </c>
      <c r="AJ4097" s="804">
        <f t="shared" si="3173"/>
        <v>0</v>
      </c>
      <c r="AK4097" s="804">
        <f t="shared" si="3173"/>
        <v>0</v>
      </c>
      <c r="AL4097" s="805"/>
      <c r="AM4097" s="807">
        <f t="shared" si="3173"/>
        <v>0</v>
      </c>
      <c r="AN4097" s="232">
        <f t="shared" si="3173"/>
        <v>0</v>
      </c>
      <c r="AO4097" s="807">
        <f t="shared" si="3173"/>
        <v>0</v>
      </c>
      <c r="AP4097" s="241">
        <f t="shared" si="3173"/>
        <v>0</v>
      </c>
      <c r="AQ4097" s="808">
        <f t="shared" si="3173"/>
        <v>0</v>
      </c>
      <c r="AR4097" s="809">
        <f t="shared" si="3173"/>
        <v>0</v>
      </c>
      <c r="AS4097" s="810">
        <f t="shared" si="3173"/>
        <v>0</v>
      </c>
      <c r="AT4097" s="811">
        <f t="shared" si="3173"/>
        <v>0</v>
      </c>
      <c r="AU4097" s="808">
        <f t="shared" si="3173"/>
        <v>0</v>
      </c>
      <c r="AV4097" s="809">
        <f t="shared" si="3173"/>
        <v>0</v>
      </c>
      <c r="AW4097" s="810">
        <f t="shared" si="3173"/>
        <v>0</v>
      </c>
      <c r="AY4097" s="146"/>
      <c r="AZ4097" s="1687"/>
    </row>
    <row r="4098" spans="1:52" ht="12.75" customHeight="1" x14ac:dyDescent="0.25">
      <c r="A4098" s="15"/>
      <c r="C4098" s="122"/>
      <c r="D4098" s="123"/>
      <c r="F4098" s="125"/>
      <c r="G4098" s="126"/>
      <c r="H4098" s="35"/>
      <c r="I4098" s="36"/>
      <c r="J4098" s="37"/>
      <c r="K4098" s="812" t="s">
        <v>76</v>
      </c>
      <c r="L4098" s="241">
        <f t="shared" si="3174"/>
        <v>0</v>
      </c>
      <c r="M4098" s="242">
        <f t="shared" si="3173"/>
        <v>0</v>
      </c>
      <c r="N4098" s="803">
        <f t="shared" si="3173"/>
        <v>0</v>
      </c>
      <c r="O4098" s="804">
        <f t="shared" si="3173"/>
        <v>0</v>
      </c>
      <c r="P4098" s="804">
        <f t="shared" si="3173"/>
        <v>0</v>
      </c>
      <c r="Q4098" s="804">
        <f t="shared" si="3173"/>
        <v>0</v>
      </c>
      <c r="R4098" s="804">
        <f t="shared" si="3173"/>
        <v>0</v>
      </c>
      <c r="S4098" s="804">
        <f t="shared" si="3173"/>
        <v>0</v>
      </c>
      <c r="T4098" s="805"/>
      <c r="U4098" s="804">
        <f t="shared" si="3173"/>
        <v>0</v>
      </c>
      <c r="V4098" s="804">
        <f t="shared" si="3173"/>
        <v>0</v>
      </c>
      <c r="W4098" s="804">
        <f t="shared" si="3173"/>
        <v>0</v>
      </c>
      <c r="X4098" s="804">
        <f t="shared" si="3173"/>
        <v>0</v>
      </c>
      <c r="Y4098" s="805"/>
      <c r="Z4098" s="804">
        <f t="shared" si="3173"/>
        <v>0</v>
      </c>
      <c r="AA4098" s="806">
        <f t="shared" si="3173"/>
        <v>0</v>
      </c>
      <c r="AB4098" s="804">
        <f t="shared" si="3173"/>
        <v>0</v>
      </c>
      <c r="AC4098" s="804">
        <f t="shared" si="3173"/>
        <v>0</v>
      </c>
      <c r="AD4098" s="804">
        <f t="shared" si="3173"/>
        <v>0</v>
      </c>
      <c r="AE4098" s="804">
        <f t="shared" si="3173"/>
        <v>0</v>
      </c>
      <c r="AF4098" s="804">
        <f t="shared" si="3173"/>
        <v>0</v>
      </c>
      <c r="AG4098" s="805"/>
      <c r="AH4098" s="804">
        <f t="shared" si="3173"/>
        <v>0</v>
      </c>
      <c r="AI4098" s="804">
        <f t="shared" si="3173"/>
        <v>0</v>
      </c>
      <c r="AJ4098" s="804">
        <f t="shared" si="3173"/>
        <v>0</v>
      </c>
      <c r="AK4098" s="804">
        <f t="shared" si="3173"/>
        <v>0</v>
      </c>
      <c r="AL4098" s="805"/>
      <c r="AM4098" s="807">
        <f t="shared" si="3173"/>
        <v>0</v>
      </c>
      <c r="AN4098" s="232">
        <f t="shared" si="3173"/>
        <v>0</v>
      </c>
      <c r="AO4098" s="807">
        <f t="shared" si="3173"/>
        <v>0</v>
      </c>
      <c r="AP4098" s="241">
        <f t="shared" si="3173"/>
        <v>0</v>
      </c>
      <c r="AQ4098" s="808">
        <f t="shared" si="3173"/>
        <v>0</v>
      </c>
      <c r="AR4098" s="809">
        <f t="shared" si="3173"/>
        <v>0</v>
      </c>
      <c r="AS4098" s="810" t="e">
        <f t="shared" si="3173"/>
        <v>#DIV/0!</v>
      </c>
      <c r="AT4098" s="811">
        <f t="shared" si="3173"/>
        <v>0</v>
      </c>
      <c r="AU4098" s="808">
        <f t="shared" si="3173"/>
        <v>0</v>
      </c>
      <c r="AV4098" s="809">
        <f t="shared" si="3173"/>
        <v>0</v>
      </c>
      <c r="AW4098" s="810" t="e">
        <f t="shared" si="3173"/>
        <v>#DIV/0!</v>
      </c>
      <c r="AX4098" s="12"/>
      <c r="AY4098" s="146"/>
      <c r="AZ4098" s="1687"/>
    </row>
    <row r="4099" spans="1:52" ht="12.75" customHeight="1" x14ac:dyDescent="0.25">
      <c r="A4099" s="15"/>
      <c r="C4099" s="122"/>
      <c r="D4099" s="123"/>
      <c r="F4099" s="125"/>
      <c r="G4099" s="126"/>
      <c r="H4099" s="35"/>
      <c r="I4099" s="36"/>
      <c r="J4099" s="37"/>
      <c r="K4099" s="813" t="s">
        <v>1673</v>
      </c>
      <c r="L4099" s="241">
        <f t="shared" ref="L4099:AW4099" si="3175">L4093-L4096</f>
        <v>1006620</v>
      </c>
      <c r="M4099" s="242">
        <f t="shared" si="3175"/>
        <v>1025123</v>
      </c>
      <c r="N4099" s="803">
        <f t="shared" si="3175"/>
        <v>0</v>
      </c>
      <c r="O4099" s="804">
        <f t="shared" si="3175"/>
        <v>0</v>
      </c>
      <c r="P4099" s="804">
        <f t="shared" si="3175"/>
        <v>0</v>
      </c>
      <c r="Q4099" s="804">
        <f t="shared" si="3175"/>
        <v>0</v>
      </c>
      <c r="R4099" s="804">
        <f t="shared" si="3175"/>
        <v>0</v>
      </c>
      <c r="S4099" s="804">
        <f t="shared" si="3175"/>
        <v>0</v>
      </c>
      <c r="T4099" s="805"/>
      <c r="U4099" s="804">
        <f t="shared" si="3175"/>
        <v>0</v>
      </c>
      <c r="V4099" s="804">
        <f t="shared" si="3175"/>
        <v>0</v>
      </c>
      <c r="W4099" s="804">
        <f t="shared" si="3175"/>
        <v>0</v>
      </c>
      <c r="X4099" s="804">
        <f t="shared" si="3175"/>
        <v>0</v>
      </c>
      <c r="Y4099" s="805"/>
      <c r="Z4099" s="804">
        <f t="shared" si="3175"/>
        <v>0</v>
      </c>
      <c r="AA4099" s="806">
        <f t="shared" si="3175"/>
        <v>0</v>
      </c>
      <c r="AB4099" s="804">
        <f t="shared" si="3175"/>
        <v>0</v>
      </c>
      <c r="AC4099" s="804">
        <f t="shared" si="3175"/>
        <v>0</v>
      </c>
      <c r="AD4099" s="804">
        <f t="shared" si="3175"/>
        <v>0</v>
      </c>
      <c r="AE4099" s="804">
        <f t="shared" si="3175"/>
        <v>0</v>
      </c>
      <c r="AF4099" s="804">
        <f t="shared" si="3175"/>
        <v>0</v>
      </c>
      <c r="AG4099" s="805"/>
      <c r="AH4099" s="804">
        <f t="shared" si="3175"/>
        <v>0</v>
      </c>
      <c r="AI4099" s="804">
        <f t="shared" si="3175"/>
        <v>0</v>
      </c>
      <c r="AJ4099" s="804">
        <f t="shared" si="3175"/>
        <v>0</v>
      </c>
      <c r="AK4099" s="804">
        <f t="shared" si="3175"/>
        <v>0</v>
      </c>
      <c r="AL4099" s="805"/>
      <c r="AM4099" s="807">
        <f t="shared" si="3175"/>
        <v>0</v>
      </c>
      <c r="AN4099" s="232">
        <f>AN4093-AN4096</f>
        <v>1006620</v>
      </c>
      <c r="AO4099" s="807">
        <f t="shared" si="3175"/>
        <v>1025123</v>
      </c>
      <c r="AP4099" s="241">
        <f t="shared" si="3175"/>
        <v>1006620</v>
      </c>
      <c r="AQ4099" s="808">
        <f t="shared" si="3175"/>
        <v>1006620</v>
      </c>
      <c r="AR4099" s="809">
        <f t="shared" si="3175"/>
        <v>0</v>
      </c>
      <c r="AS4099" s="810" t="e">
        <f t="shared" si="3175"/>
        <v>#DIV/0!</v>
      </c>
      <c r="AT4099" s="811">
        <f t="shared" si="3175"/>
        <v>1025123</v>
      </c>
      <c r="AU4099" s="808">
        <f t="shared" si="3175"/>
        <v>1025123</v>
      </c>
      <c r="AV4099" s="809">
        <f t="shared" si="3175"/>
        <v>0</v>
      </c>
      <c r="AW4099" s="810" t="e">
        <f t="shared" si="3175"/>
        <v>#DIV/0!</v>
      </c>
      <c r="AY4099" s="146"/>
      <c r="AZ4099" s="1687"/>
    </row>
    <row r="4100" spans="1:52" ht="12.75" customHeight="1" x14ac:dyDescent="0.25">
      <c r="A4100" s="52"/>
      <c r="B4100" s="43"/>
      <c r="C4100" s="44"/>
      <c r="D4100" s="45"/>
      <c r="E4100" s="46"/>
      <c r="F4100" s="47"/>
      <c r="G4100" s="126"/>
      <c r="H4100" s="35"/>
      <c r="I4100" s="36"/>
      <c r="J4100" s="37"/>
      <c r="K4100" s="102"/>
      <c r="L4100" s="604"/>
      <c r="M4100" s="605"/>
      <c r="N4100" s="606"/>
      <c r="O4100" s="607"/>
      <c r="P4100" s="607"/>
      <c r="Q4100" s="607"/>
      <c r="R4100" s="607"/>
      <c r="S4100" s="607"/>
      <c r="T4100" s="608"/>
      <c r="U4100" s="609"/>
      <c r="V4100" s="609"/>
      <c r="W4100" s="610"/>
      <c r="X4100" s="610"/>
      <c r="Y4100" s="608"/>
      <c r="Z4100" s="611"/>
      <c r="AA4100" s="612"/>
      <c r="AB4100" s="607"/>
      <c r="AC4100" s="607"/>
      <c r="AD4100" s="607"/>
      <c r="AE4100" s="607"/>
      <c r="AF4100" s="607"/>
      <c r="AG4100" s="608"/>
      <c r="AH4100" s="609"/>
      <c r="AI4100" s="609"/>
      <c r="AJ4100" s="610"/>
      <c r="AK4100" s="610"/>
      <c r="AL4100" s="608"/>
      <c r="AM4100" s="613"/>
      <c r="AN4100" s="110"/>
      <c r="AO4100" s="109"/>
      <c r="AP4100" s="103"/>
      <c r="AQ4100" s="111"/>
      <c r="AR4100" s="111"/>
      <c r="AS4100" s="112"/>
      <c r="AT4100" s="113"/>
      <c r="AU4100" s="111"/>
      <c r="AV4100" s="111"/>
      <c r="AW4100" s="112"/>
      <c r="AY4100" s="146"/>
      <c r="AZ4100" s="1687"/>
    </row>
    <row r="4101" spans="1:52" ht="12.75" customHeight="1" x14ac:dyDescent="0.25">
      <c r="A4101" s="52"/>
      <c r="B4101" s="43"/>
      <c r="C4101" s="44"/>
      <c r="D4101" s="45"/>
      <c r="E4101" s="46"/>
      <c r="F4101" s="47"/>
      <c r="G4101" s="126"/>
      <c r="H4101" s="35"/>
      <c r="I4101" s="36"/>
      <c r="J4101" s="37"/>
      <c r="K4101" s="331"/>
      <c r="L4101" s="604"/>
      <c r="M4101" s="605"/>
      <c r="N4101" s="606"/>
      <c r="O4101" s="607"/>
      <c r="P4101" s="607"/>
      <c r="Q4101" s="607"/>
      <c r="R4101" s="607"/>
      <c r="S4101" s="607"/>
      <c r="T4101" s="608"/>
      <c r="U4101" s="609"/>
      <c r="V4101" s="609"/>
      <c r="W4101" s="610"/>
      <c r="X4101" s="610"/>
      <c r="Y4101" s="608"/>
      <c r="Z4101" s="611"/>
      <c r="AA4101" s="612"/>
      <c r="AB4101" s="607"/>
      <c r="AC4101" s="607"/>
      <c r="AD4101" s="607"/>
      <c r="AE4101" s="607"/>
      <c r="AF4101" s="607"/>
      <c r="AG4101" s="608"/>
      <c r="AH4101" s="609"/>
      <c r="AI4101" s="609"/>
      <c r="AJ4101" s="610"/>
      <c r="AK4101" s="610"/>
      <c r="AL4101" s="608"/>
      <c r="AM4101" s="613"/>
      <c r="AN4101" s="110"/>
      <c r="AO4101" s="109"/>
      <c r="AP4101" s="103"/>
      <c r="AQ4101" s="111"/>
      <c r="AR4101" s="111"/>
      <c r="AS4101" s="112"/>
      <c r="AT4101" s="113"/>
      <c r="AU4101" s="111"/>
      <c r="AV4101" s="111"/>
      <c r="AW4101" s="112"/>
      <c r="AY4101" s="146"/>
      <c r="AZ4101" s="1687"/>
    </row>
    <row r="4102" spans="1:52" ht="12.75" customHeight="1" x14ac:dyDescent="0.25">
      <c r="A4102" s="15"/>
      <c r="C4102" s="367"/>
      <c r="D4102" s="123"/>
      <c r="F4102" s="125"/>
      <c r="G4102" s="126"/>
      <c r="H4102" s="35"/>
      <c r="I4102" s="36"/>
      <c r="J4102" s="37"/>
      <c r="K4102" s="331"/>
      <c r="L4102" s="199"/>
      <c r="M4102" s="200"/>
      <c r="N4102" s="201"/>
      <c r="O4102" s="202"/>
      <c r="P4102" s="202"/>
      <c r="Q4102" s="202"/>
      <c r="R4102" s="202"/>
      <c r="S4102" s="202"/>
      <c r="T4102" s="224"/>
      <c r="U4102" s="138"/>
      <c r="V4102" s="138"/>
      <c r="W4102" s="139"/>
      <c r="X4102" s="139"/>
      <c r="Y4102" s="224"/>
      <c r="Z4102" s="210"/>
      <c r="AA4102" s="204"/>
      <c r="AB4102" s="202"/>
      <c r="AC4102" s="202"/>
      <c r="AD4102" s="202"/>
      <c r="AE4102" s="202"/>
      <c r="AF4102" s="202"/>
      <c r="AG4102" s="224"/>
      <c r="AH4102" s="138"/>
      <c r="AI4102" s="138"/>
      <c r="AJ4102" s="139"/>
      <c r="AK4102" s="139"/>
      <c r="AL4102" s="224"/>
      <c r="AM4102" s="140"/>
      <c r="AN4102" s="211"/>
      <c r="AO4102" s="212"/>
      <c r="AP4102" s="39"/>
      <c r="AQ4102" s="141"/>
      <c r="AR4102" s="141"/>
      <c r="AS4102" s="143"/>
      <c r="AU4102" s="141"/>
      <c r="AV4102" s="141"/>
      <c r="AW4102" s="143"/>
      <c r="AY4102" s="146"/>
      <c r="AZ4102" s="1687"/>
    </row>
    <row r="4103" spans="1:52" ht="12.75" customHeight="1" x14ac:dyDescent="0.25">
      <c r="A4103" s="15"/>
      <c r="C4103" s="122"/>
      <c r="D4103" s="123"/>
      <c r="F4103" s="125"/>
      <c r="G4103" s="126"/>
      <c r="H4103" s="35"/>
      <c r="I4103" s="36"/>
      <c r="J4103" s="37"/>
      <c r="K4103" s="116" t="s">
        <v>4573</v>
      </c>
      <c r="L4103" s="241"/>
      <c r="M4103" s="242"/>
      <c r="N4103" s="201"/>
      <c r="O4103" s="202"/>
      <c r="P4103" s="202"/>
      <c r="Q4103" s="202"/>
      <c r="R4103" s="202"/>
      <c r="S4103" s="202"/>
      <c r="T4103" s="224"/>
      <c r="U4103" s="133"/>
      <c r="V4103" s="133"/>
      <c r="W4103" s="134"/>
      <c r="X4103" s="134"/>
      <c r="Y4103" s="224"/>
      <c r="Z4103" s="135"/>
      <c r="AA4103" s="204"/>
      <c r="AB4103" s="202"/>
      <c r="AC4103" s="202"/>
      <c r="AD4103" s="202"/>
      <c r="AE4103" s="202"/>
      <c r="AF4103" s="202"/>
      <c r="AG4103" s="224"/>
      <c r="AH4103" s="133"/>
      <c r="AI4103" s="133"/>
      <c r="AJ4103" s="134"/>
      <c r="AK4103" s="134"/>
      <c r="AL4103" s="224"/>
      <c r="AM4103" s="205"/>
      <c r="AN4103" s="119"/>
      <c r="AO4103" s="120"/>
      <c r="AP4103" s="39"/>
      <c r="AQ4103" s="141"/>
      <c r="AR4103" s="141"/>
      <c r="AS4103" s="143"/>
      <c r="AU4103" s="141"/>
      <c r="AV4103" s="141"/>
      <c r="AW4103" s="143"/>
      <c r="AY4103" s="146"/>
      <c r="AZ4103" s="1687"/>
    </row>
    <row r="4104" spans="1:52" x14ac:dyDescent="0.25">
      <c r="A4104" s="15"/>
      <c r="C4104" s="122"/>
      <c r="D4104" s="123"/>
      <c r="F4104" s="125"/>
      <c r="G4104" s="126"/>
      <c r="H4104" s="35"/>
      <c r="I4104" s="36"/>
      <c r="J4104" s="37"/>
      <c r="K4104" s="116" t="s">
        <v>83</v>
      </c>
      <c r="L4104" s="241"/>
      <c r="M4104" s="242"/>
      <c r="N4104" s="201"/>
      <c r="O4104" s="202"/>
      <c r="P4104" s="202"/>
      <c r="Q4104" s="202"/>
      <c r="R4104" s="202"/>
      <c r="S4104" s="202"/>
      <c r="T4104" s="224"/>
      <c r="U4104" s="133"/>
      <c r="V4104" s="133"/>
      <c r="W4104" s="134"/>
      <c r="X4104" s="134"/>
      <c r="Y4104" s="224"/>
      <c r="Z4104" s="135"/>
      <c r="AA4104" s="204"/>
      <c r="AB4104" s="202"/>
      <c r="AC4104" s="202"/>
      <c r="AD4104" s="202"/>
      <c r="AE4104" s="202"/>
      <c r="AF4104" s="202"/>
      <c r="AG4104" s="224"/>
      <c r="AH4104" s="133"/>
      <c r="AI4104" s="133"/>
      <c r="AJ4104" s="134"/>
      <c r="AK4104" s="134"/>
      <c r="AL4104" s="224"/>
      <c r="AM4104" s="205"/>
      <c r="AN4104" s="119"/>
      <c r="AO4104" s="120"/>
      <c r="AP4104" s="39"/>
      <c r="AQ4104" s="141"/>
      <c r="AR4104" s="141"/>
      <c r="AS4104" s="143"/>
      <c r="AU4104" s="141"/>
      <c r="AV4104" s="141"/>
      <c r="AW4104" s="143"/>
      <c r="AY4104" s="146"/>
      <c r="AZ4104" s="1687"/>
    </row>
    <row r="4105" spans="1:52" ht="12.75" customHeight="1" x14ac:dyDescent="0.25">
      <c r="A4105" s="15"/>
      <c r="C4105" s="122"/>
      <c r="D4105" s="123"/>
      <c r="F4105" s="125"/>
      <c r="G4105" s="126"/>
      <c r="H4105" s="35"/>
      <c r="I4105" s="36"/>
      <c r="J4105" s="37"/>
      <c r="K4105" s="116"/>
      <c r="L4105" s="241"/>
      <c r="M4105" s="242"/>
      <c r="N4105" s="201"/>
      <c r="O4105" s="202"/>
      <c r="P4105" s="202"/>
      <c r="Q4105" s="202"/>
      <c r="R4105" s="202"/>
      <c r="S4105" s="202"/>
      <c r="T4105" s="224"/>
      <c r="U4105" s="133"/>
      <c r="V4105" s="133"/>
      <c r="W4105" s="134"/>
      <c r="X4105" s="134"/>
      <c r="Y4105" s="224"/>
      <c r="Z4105" s="135"/>
      <c r="AA4105" s="204"/>
      <c r="AB4105" s="202"/>
      <c r="AC4105" s="202"/>
      <c r="AD4105" s="202"/>
      <c r="AE4105" s="202"/>
      <c r="AF4105" s="202"/>
      <c r="AG4105" s="224"/>
      <c r="AH4105" s="133"/>
      <c r="AI4105" s="133"/>
      <c r="AJ4105" s="134"/>
      <c r="AK4105" s="134"/>
      <c r="AL4105" s="224"/>
      <c r="AM4105" s="205"/>
      <c r="AN4105" s="119"/>
      <c r="AO4105" s="120"/>
      <c r="AP4105" s="39"/>
      <c r="AQ4105" s="141"/>
      <c r="AR4105" s="141"/>
      <c r="AS4105" s="143"/>
      <c r="AU4105" s="141"/>
      <c r="AV4105" s="141"/>
      <c r="AW4105" s="143"/>
      <c r="AY4105" s="146"/>
      <c r="AZ4105" s="1687"/>
    </row>
    <row r="4106" spans="1:52" ht="35.1" customHeight="1" x14ac:dyDescent="0.25">
      <c r="A4106" s="15" t="s">
        <v>4574</v>
      </c>
      <c r="B4106" s="225">
        <v>2</v>
      </c>
      <c r="C4106" s="122" t="s">
        <v>84</v>
      </c>
      <c r="D4106" s="123">
        <v>1000</v>
      </c>
      <c r="E4106" s="226"/>
      <c r="F4106" s="122">
        <v>2</v>
      </c>
      <c r="G4106" s="227"/>
      <c r="H4106" s="228" t="str">
        <f t="shared" si="3166"/>
        <v>009</v>
      </c>
      <c r="I4106" s="229" t="s">
        <v>85</v>
      </c>
      <c r="J4106" s="230" t="s">
        <v>4575</v>
      </c>
      <c r="K4106" s="231" t="s">
        <v>87</v>
      </c>
      <c r="L4106" s="232">
        <v>0</v>
      </c>
      <c r="M4106" s="233">
        <v>0</v>
      </c>
      <c r="N4106" s="130"/>
      <c r="O4106" s="131"/>
      <c r="P4106" s="131"/>
      <c r="Q4106" s="131"/>
      <c r="R4106" s="131"/>
      <c r="S4106" s="131"/>
      <c r="T4106" s="132" t="str">
        <f>IF(SUM(N4106:S4106)=U4106,"OK",SUM(N4106:S4106)-U4106)</f>
        <v>OK</v>
      </c>
      <c r="U4106" s="138"/>
      <c r="V4106" s="138"/>
      <c r="W4106" s="139"/>
      <c r="X4106" s="139"/>
      <c r="Y4106" s="132" t="str">
        <f>IF(SUM(W4106:X4106)=Z4106,"OK",SUM(W4106:X4106)-Z4106)</f>
        <v>OK</v>
      </c>
      <c r="Z4106" s="210"/>
      <c r="AA4106" s="204"/>
      <c r="AB4106" s="202"/>
      <c r="AC4106" s="202"/>
      <c r="AD4106" s="202"/>
      <c r="AE4106" s="202"/>
      <c r="AF4106" s="202"/>
      <c r="AG4106" s="132" t="str">
        <f>IF(SUM(AA4106:AF4106)=AH4106,"OK",SUM(AA4106:AF4106)-AH4106)</f>
        <v>OK</v>
      </c>
      <c r="AH4106" s="138"/>
      <c r="AI4106" s="138"/>
      <c r="AJ4106" s="139"/>
      <c r="AK4106" s="139"/>
      <c r="AL4106" s="132" t="str">
        <f>IF(SUM(AJ4106:AK4106)=AM4106,"OK",SUM(AJ4106:AK4106)-AM4106)</f>
        <v>OK</v>
      </c>
      <c r="AM4106" s="140"/>
      <c r="AN4106" s="119">
        <f>L4106+U4106+V4106+Z4106</f>
        <v>0</v>
      </c>
      <c r="AO4106" s="120">
        <f>M4106+AH4106+AI4106+AM4106</f>
        <v>0</v>
      </c>
      <c r="AP4106" s="39">
        <f>L4106</f>
        <v>0</v>
      </c>
      <c r="AQ4106" s="141">
        <f>AN4106</f>
        <v>0</v>
      </c>
      <c r="AR4106" s="142">
        <f>AQ4106-AP4106</f>
        <v>0</v>
      </c>
      <c r="AS4106" s="143" t="e">
        <f>AR4106/AP4106</f>
        <v>#DIV/0!</v>
      </c>
      <c r="AT4106" s="144">
        <f>M4106</f>
        <v>0</v>
      </c>
      <c r="AU4106" s="141">
        <f>AO4106</f>
        <v>0</v>
      </c>
      <c r="AV4106" s="142">
        <f>AU4106-AT4106</f>
        <v>0</v>
      </c>
      <c r="AW4106" s="143" t="e">
        <f>AV4106/AT4106</f>
        <v>#DIV/0!</v>
      </c>
      <c r="AY4106" s="146" t="str">
        <f>RIGHT(LEFT(I4106,3),2)&amp;"."&amp;RIGHT(LEFT(I4106,5),2)</f>
        <v>11.00</v>
      </c>
      <c r="AZ4106" s="1687" t="b">
        <f>COUNTIF('[1]Codes SEC'!$B$2:$B$250,Ministres!AY4106)&gt;0</f>
        <v>1</v>
      </c>
    </row>
    <row r="4107" spans="1:52" ht="64.8" x14ac:dyDescent="0.25">
      <c r="A4107" s="15"/>
      <c r="C4107" s="122"/>
      <c r="D4107" s="123"/>
      <c r="F4107" s="125"/>
      <c r="G4107" s="126"/>
      <c r="H4107" s="35"/>
      <c r="I4107" s="234" t="s">
        <v>88</v>
      </c>
      <c r="J4107" s="37"/>
      <c r="K4107" s="235"/>
      <c r="L4107" s="232"/>
      <c r="M4107" s="233"/>
      <c r="N4107" s="130"/>
      <c r="O4107" s="131"/>
      <c r="P4107" s="131"/>
      <c r="Q4107" s="131"/>
      <c r="R4107" s="131"/>
      <c r="S4107" s="131"/>
      <c r="T4107" s="132"/>
      <c r="U4107" s="138"/>
      <c r="V4107" s="138"/>
      <c r="W4107" s="139"/>
      <c r="X4107" s="139"/>
      <c r="Y4107" s="132"/>
      <c r="Z4107" s="210"/>
      <c r="AA4107" s="204"/>
      <c r="AB4107" s="202"/>
      <c r="AC4107" s="202"/>
      <c r="AD4107" s="202"/>
      <c r="AE4107" s="202"/>
      <c r="AF4107" s="202"/>
      <c r="AG4107" s="132"/>
      <c r="AH4107" s="138"/>
      <c r="AI4107" s="138"/>
      <c r="AJ4107" s="139"/>
      <c r="AK4107" s="139"/>
      <c r="AL4107" s="132"/>
      <c r="AM4107" s="140"/>
      <c r="AN4107" s="211"/>
      <c r="AO4107" s="212"/>
      <c r="AP4107" s="39"/>
      <c r="AQ4107" s="141"/>
      <c r="AR4107" s="142"/>
      <c r="AS4107" s="143"/>
      <c r="AU4107" s="141"/>
      <c r="AV4107" s="142"/>
      <c r="AW4107" s="143"/>
      <c r="AY4107" s="146"/>
      <c r="AZ4107" s="1687"/>
    </row>
    <row r="4108" spans="1:52" ht="35.1" customHeight="1" x14ac:dyDescent="0.25">
      <c r="A4108" s="15" t="s">
        <v>4574</v>
      </c>
      <c r="B4108" s="225">
        <v>2</v>
      </c>
      <c r="C4108" s="122" t="s">
        <v>84</v>
      </c>
      <c r="D4108" s="123">
        <v>1000</v>
      </c>
      <c r="E4108" s="226"/>
      <c r="F4108" s="122">
        <v>2</v>
      </c>
      <c r="G4108" s="227"/>
      <c r="H4108" s="228" t="str">
        <f t="shared" si="3166"/>
        <v>009</v>
      </c>
      <c r="I4108" s="229" t="s">
        <v>85</v>
      </c>
      <c r="J4108" s="230" t="s">
        <v>4576</v>
      </c>
      <c r="K4108" s="231" t="s">
        <v>90</v>
      </c>
      <c r="L4108" s="232">
        <v>824</v>
      </c>
      <c r="M4108" s="233">
        <v>824</v>
      </c>
      <c r="N4108" s="130"/>
      <c r="O4108" s="131"/>
      <c r="P4108" s="131"/>
      <c r="Q4108" s="131"/>
      <c r="R4108" s="131"/>
      <c r="S4108" s="131"/>
      <c r="T4108" s="132" t="str">
        <f>IF(SUM(N4108:S4108)=U4108,"OK",SUM(N4108:S4108)-U4108)</f>
        <v>OK</v>
      </c>
      <c r="U4108" s="138"/>
      <c r="V4108" s="138"/>
      <c r="W4108" s="139"/>
      <c r="X4108" s="139"/>
      <c r="Y4108" s="132" t="str">
        <f>IF(SUM(W4108:X4108)=Z4108,"OK",SUM(W4108:X4108)-Z4108)</f>
        <v>OK</v>
      </c>
      <c r="Z4108" s="210"/>
      <c r="AA4108" s="204"/>
      <c r="AB4108" s="202"/>
      <c r="AC4108" s="202"/>
      <c r="AD4108" s="202"/>
      <c r="AE4108" s="202"/>
      <c r="AF4108" s="202"/>
      <c r="AG4108" s="132" t="str">
        <f>IF(SUM(AA4108:AF4108)=AH4108,"OK",SUM(AA4108:AF4108)-AH4108)</f>
        <v>OK</v>
      </c>
      <c r="AH4108" s="138"/>
      <c r="AI4108" s="138"/>
      <c r="AJ4108" s="139"/>
      <c r="AK4108" s="139"/>
      <c r="AL4108" s="132" t="str">
        <f>IF(SUM(AJ4108:AK4108)=AM4108,"OK",SUM(AJ4108:AK4108)-AM4108)</f>
        <v>OK</v>
      </c>
      <c r="AM4108" s="140"/>
      <c r="AN4108" s="119">
        <f>L4108+U4108+V4108+Z4108</f>
        <v>824</v>
      </c>
      <c r="AO4108" s="120">
        <f>M4108+AH4108+AI4108+AM4108</f>
        <v>824</v>
      </c>
      <c r="AP4108" s="39">
        <f>L4108</f>
        <v>824</v>
      </c>
      <c r="AQ4108" s="141">
        <f>AN4108</f>
        <v>824</v>
      </c>
      <c r="AR4108" s="142">
        <f>AQ4108-AP4108</f>
        <v>0</v>
      </c>
      <c r="AS4108" s="143">
        <f>AR4108/AP4108</f>
        <v>0</v>
      </c>
      <c r="AT4108" s="144">
        <f>M4108</f>
        <v>824</v>
      </c>
      <c r="AU4108" s="141">
        <f>AO4108</f>
        <v>824</v>
      </c>
      <c r="AV4108" s="142">
        <f>AU4108-AT4108</f>
        <v>0</v>
      </c>
      <c r="AW4108" s="143">
        <f>AV4108/AT4108</f>
        <v>0</v>
      </c>
      <c r="AY4108" s="146" t="str">
        <f>RIGHT(LEFT(I4108,3),2)&amp;"."&amp;RIGHT(LEFT(I4108,5),2)</f>
        <v>11.00</v>
      </c>
      <c r="AZ4108" s="1687" t="b">
        <f>COUNTIF('[1]Codes SEC'!$B$2:$B$250,Ministres!AY4108)&gt;0</f>
        <v>1</v>
      </c>
    </row>
    <row r="4109" spans="1:52" ht="64.8" x14ac:dyDescent="0.25">
      <c r="A4109" s="15"/>
      <c r="C4109" s="122"/>
      <c r="D4109" s="123"/>
      <c r="F4109" s="125"/>
      <c r="G4109" s="126"/>
      <c r="H4109" s="35"/>
      <c r="I4109" s="234" t="s">
        <v>88</v>
      </c>
      <c r="J4109" s="37"/>
      <c r="K4109" s="235"/>
      <c r="L4109" s="232"/>
      <c r="M4109" s="233"/>
      <c r="N4109" s="130"/>
      <c r="O4109" s="131"/>
      <c r="P4109" s="131"/>
      <c r="Q4109" s="131"/>
      <c r="R4109" s="131"/>
      <c r="S4109" s="131"/>
      <c r="T4109" s="132"/>
      <c r="U4109" s="138"/>
      <c r="V4109" s="138"/>
      <c r="W4109" s="139"/>
      <c r="X4109" s="139"/>
      <c r="Y4109" s="132"/>
      <c r="Z4109" s="210"/>
      <c r="AA4109" s="204"/>
      <c r="AB4109" s="202"/>
      <c r="AC4109" s="202"/>
      <c r="AD4109" s="202"/>
      <c r="AE4109" s="202"/>
      <c r="AF4109" s="202"/>
      <c r="AG4109" s="132"/>
      <c r="AH4109" s="138"/>
      <c r="AI4109" s="138"/>
      <c r="AJ4109" s="139"/>
      <c r="AK4109" s="139"/>
      <c r="AL4109" s="132"/>
      <c r="AM4109" s="140"/>
      <c r="AN4109" s="211"/>
      <c r="AO4109" s="212"/>
      <c r="AP4109" s="39"/>
      <c r="AQ4109" s="141"/>
      <c r="AR4109" s="142"/>
      <c r="AS4109" s="143"/>
      <c r="AU4109" s="141"/>
      <c r="AV4109" s="142"/>
      <c r="AW4109" s="143"/>
      <c r="AY4109" s="146"/>
      <c r="AZ4109" s="1687"/>
    </row>
    <row r="4110" spans="1:52" ht="35.1" customHeight="1" x14ac:dyDescent="0.25">
      <c r="A4110" s="15" t="s">
        <v>4574</v>
      </c>
      <c r="B4110" s="225">
        <v>2</v>
      </c>
      <c r="C4110" s="122" t="s">
        <v>84</v>
      </c>
      <c r="D4110" s="123">
        <v>1000</v>
      </c>
      <c r="E4110" s="226"/>
      <c r="F4110" s="122">
        <v>2</v>
      </c>
      <c r="G4110" s="227"/>
      <c r="H4110" s="228" t="str">
        <f t="shared" si="3166"/>
        <v>009</v>
      </c>
      <c r="I4110" s="229">
        <v>81112000</v>
      </c>
      <c r="J4110" s="230" t="s">
        <v>4577</v>
      </c>
      <c r="K4110" s="231" t="s">
        <v>92</v>
      </c>
      <c r="L4110" s="232">
        <v>12</v>
      </c>
      <c r="M4110" s="233">
        <v>12</v>
      </c>
      <c r="N4110" s="130"/>
      <c r="O4110" s="131"/>
      <c r="P4110" s="131"/>
      <c r="Q4110" s="131"/>
      <c r="R4110" s="131"/>
      <c r="S4110" s="131"/>
      <c r="T4110" s="132" t="str">
        <f>IF(SUM(N4110:S4110)=U4110,"OK",SUM(N4110:S4110)-U4110)</f>
        <v>OK</v>
      </c>
      <c r="U4110" s="138"/>
      <c r="V4110" s="138"/>
      <c r="W4110" s="139"/>
      <c r="X4110" s="139"/>
      <c r="Y4110" s="132" t="str">
        <f>IF(SUM(W4110:X4110)=Z4110,"OK",SUM(W4110:X4110)-Z4110)</f>
        <v>OK</v>
      </c>
      <c r="Z4110" s="210"/>
      <c r="AA4110" s="204"/>
      <c r="AB4110" s="202"/>
      <c r="AC4110" s="202"/>
      <c r="AD4110" s="202"/>
      <c r="AE4110" s="202"/>
      <c r="AF4110" s="202"/>
      <c r="AG4110" s="132" t="str">
        <f>IF(SUM(AA4110:AF4110)=AH4110,"OK",SUM(AA4110:AF4110)-AH4110)</f>
        <v>OK</v>
      </c>
      <c r="AH4110" s="138"/>
      <c r="AI4110" s="138"/>
      <c r="AJ4110" s="139"/>
      <c r="AK4110" s="139"/>
      <c r="AL4110" s="132" t="str">
        <f>IF(SUM(AJ4110:AK4110)=AM4110,"OK",SUM(AJ4110:AK4110)-AM4110)</f>
        <v>OK</v>
      </c>
      <c r="AM4110" s="140"/>
      <c r="AN4110" s="119">
        <f>L4110+U4110+V4110+Z4110</f>
        <v>12</v>
      </c>
      <c r="AO4110" s="120">
        <f>M4110+AH4110+AI4110+AM4110</f>
        <v>12</v>
      </c>
      <c r="AP4110" s="39">
        <f>L4110</f>
        <v>12</v>
      </c>
      <c r="AQ4110" s="141">
        <f>AN4110</f>
        <v>12</v>
      </c>
      <c r="AR4110" s="142">
        <f>AQ4110-AP4110</f>
        <v>0</v>
      </c>
      <c r="AS4110" s="143">
        <f>AR4110/AP4110</f>
        <v>0</v>
      </c>
      <c r="AT4110" s="144">
        <f>M4110</f>
        <v>12</v>
      </c>
      <c r="AU4110" s="141">
        <f>AO4110</f>
        <v>12</v>
      </c>
      <c r="AV4110" s="142">
        <f>AU4110-AT4110</f>
        <v>0</v>
      </c>
      <c r="AW4110" s="143">
        <f>AV4110/AT4110</f>
        <v>0</v>
      </c>
      <c r="AY4110" s="146" t="str">
        <f t="shared" ref="AY4110:AY4115" si="3176">RIGHT(LEFT(I4110,3),2)&amp;"."&amp;RIGHT(LEFT(I4110,5),2)</f>
        <v>11.12</v>
      </c>
      <c r="AZ4110" s="1687" t="b">
        <f>COUNTIF('[1]Codes SEC'!$B$2:$B$250,Ministres!AY4110)&gt;0</f>
        <v>1</v>
      </c>
    </row>
    <row r="4111" spans="1:52" ht="35.1" customHeight="1" x14ac:dyDescent="0.25">
      <c r="A4111" s="15" t="s">
        <v>4574</v>
      </c>
      <c r="B4111" s="225">
        <v>2</v>
      </c>
      <c r="C4111" s="122" t="s">
        <v>84</v>
      </c>
      <c r="D4111" s="123">
        <v>1000</v>
      </c>
      <c r="E4111" s="226"/>
      <c r="F4111" s="122">
        <v>2</v>
      </c>
      <c r="G4111" s="227"/>
      <c r="H4111" s="228" t="str">
        <f t="shared" si="3166"/>
        <v>009</v>
      </c>
      <c r="I4111" s="229" t="s">
        <v>93</v>
      </c>
      <c r="J4111" s="230" t="s">
        <v>4578</v>
      </c>
      <c r="K4111" s="231" t="s">
        <v>95</v>
      </c>
      <c r="L4111" s="232">
        <v>22</v>
      </c>
      <c r="M4111" s="233">
        <v>22</v>
      </c>
      <c r="N4111" s="130"/>
      <c r="O4111" s="131"/>
      <c r="P4111" s="131"/>
      <c r="Q4111" s="131"/>
      <c r="R4111" s="131"/>
      <c r="S4111" s="131"/>
      <c r="T4111" s="132" t="str">
        <f t="shared" ref="T4111:T4115" si="3177">IF(SUM(N4111:S4111)=U4111,"OK",SUM(N4111:S4111)-U4111)</f>
        <v>OK</v>
      </c>
      <c r="U4111" s="138"/>
      <c r="V4111" s="138"/>
      <c r="W4111" s="139"/>
      <c r="X4111" s="139"/>
      <c r="Y4111" s="132" t="str">
        <f t="shared" ref="Y4111:Y4115" si="3178">IF(SUM(W4111:X4111)=Z4111,"OK",SUM(W4111:X4111)-Z4111)</f>
        <v>OK</v>
      </c>
      <c r="Z4111" s="210"/>
      <c r="AA4111" s="204"/>
      <c r="AB4111" s="202"/>
      <c r="AC4111" s="202"/>
      <c r="AD4111" s="202"/>
      <c r="AE4111" s="202"/>
      <c r="AF4111" s="202"/>
      <c r="AG4111" s="132" t="str">
        <f t="shared" ref="AG4111:AG4115" si="3179">IF(SUM(AA4111:AF4111)=AH4111,"OK",SUM(AA4111:AF4111)-AH4111)</f>
        <v>OK</v>
      </c>
      <c r="AH4111" s="138"/>
      <c r="AI4111" s="138"/>
      <c r="AJ4111" s="139"/>
      <c r="AK4111" s="139"/>
      <c r="AL4111" s="132" t="str">
        <f t="shared" ref="AL4111:AL4115" si="3180">IF(SUM(AJ4111:AK4111)=AM4111,"OK",SUM(AJ4111:AK4111)-AM4111)</f>
        <v>OK</v>
      </c>
      <c r="AM4111" s="140"/>
      <c r="AN4111" s="119">
        <f t="shared" ref="AN4111:AN4115" si="3181">L4111+U4111+V4111+Z4111</f>
        <v>22</v>
      </c>
      <c r="AO4111" s="120">
        <f t="shared" ref="AO4111:AO4115" si="3182">M4111+AH4111+AI4111+AM4111</f>
        <v>22</v>
      </c>
      <c r="AP4111" s="39">
        <f t="shared" ref="AP4111:AP4115" si="3183">L4111</f>
        <v>22</v>
      </c>
      <c r="AQ4111" s="141">
        <f t="shared" ref="AQ4111:AQ4115" si="3184">AN4111</f>
        <v>22</v>
      </c>
      <c r="AR4111" s="142">
        <f>AQ4111-AP4111</f>
        <v>0</v>
      </c>
      <c r="AS4111" s="143">
        <f>AR4111/AP4111</f>
        <v>0</v>
      </c>
      <c r="AT4111" s="144">
        <f t="shared" ref="AT4111:AT4115" si="3185">M4111</f>
        <v>22</v>
      </c>
      <c r="AU4111" s="141">
        <f>AO4111</f>
        <v>22</v>
      </c>
      <c r="AV4111" s="142">
        <f>AU4111-AT4111</f>
        <v>0</v>
      </c>
      <c r="AW4111" s="143">
        <f>AV4111/AT4111</f>
        <v>0</v>
      </c>
      <c r="AY4111" s="146" t="str">
        <f t="shared" si="3176"/>
        <v>11.40</v>
      </c>
      <c r="AZ4111" s="1687" t="b">
        <f>COUNTIF('[1]Codes SEC'!$B$2:$B$250,Ministres!AY4111)&gt;0</f>
        <v>1</v>
      </c>
    </row>
    <row r="4112" spans="1:52" ht="35.1" customHeight="1" x14ac:dyDescent="0.25">
      <c r="A4112" s="15" t="s">
        <v>4574</v>
      </c>
      <c r="B4112" s="225">
        <v>2</v>
      </c>
      <c r="C4112" s="122" t="s">
        <v>84</v>
      </c>
      <c r="D4112" s="123">
        <v>1000</v>
      </c>
      <c r="E4112" s="226"/>
      <c r="F4112" s="122">
        <v>2</v>
      </c>
      <c r="G4112" s="227"/>
      <c r="H4112" s="228" t="str">
        <f t="shared" si="3166"/>
        <v>009</v>
      </c>
      <c r="I4112" s="229" t="s">
        <v>96</v>
      </c>
      <c r="J4112" s="230" t="s">
        <v>4579</v>
      </c>
      <c r="K4112" s="231" t="s">
        <v>98</v>
      </c>
      <c r="L4112" s="232">
        <v>215</v>
      </c>
      <c r="M4112" s="233">
        <v>215</v>
      </c>
      <c r="N4112" s="130"/>
      <c r="O4112" s="131"/>
      <c r="P4112" s="131"/>
      <c r="Q4112" s="131"/>
      <c r="R4112" s="131"/>
      <c r="S4112" s="131"/>
      <c r="T4112" s="132" t="str">
        <f t="shared" si="3177"/>
        <v>OK</v>
      </c>
      <c r="U4112" s="138"/>
      <c r="V4112" s="138"/>
      <c r="W4112" s="139"/>
      <c r="X4112" s="139"/>
      <c r="Y4112" s="132" t="str">
        <f t="shared" si="3178"/>
        <v>OK</v>
      </c>
      <c r="Z4112" s="210"/>
      <c r="AA4112" s="204"/>
      <c r="AB4112" s="202"/>
      <c r="AC4112" s="202"/>
      <c r="AD4112" s="202"/>
      <c r="AE4112" s="202"/>
      <c r="AF4112" s="202"/>
      <c r="AG4112" s="132" t="str">
        <f t="shared" si="3179"/>
        <v>OK</v>
      </c>
      <c r="AH4112" s="138"/>
      <c r="AI4112" s="138"/>
      <c r="AJ4112" s="139"/>
      <c r="AK4112" s="139"/>
      <c r="AL4112" s="132" t="str">
        <f t="shared" si="3180"/>
        <v>OK</v>
      </c>
      <c r="AM4112" s="140"/>
      <c r="AN4112" s="119">
        <f t="shared" si="3181"/>
        <v>215</v>
      </c>
      <c r="AO4112" s="120">
        <f t="shared" si="3182"/>
        <v>215</v>
      </c>
      <c r="AP4112" s="39">
        <f t="shared" si="3183"/>
        <v>215</v>
      </c>
      <c r="AQ4112" s="141">
        <f t="shared" si="3184"/>
        <v>215</v>
      </c>
      <c r="AR4112" s="142">
        <f t="shared" ref="AR4112:AR4115" si="3186">AQ4112-AP4112</f>
        <v>0</v>
      </c>
      <c r="AS4112" s="143">
        <f t="shared" ref="AS4112:AS4115" si="3187">AR4112/AP4112</f>
        <v>0</v>
      </c>
      <c r="AT4112" s="144">
        <f t="shared" si="3185"/>
        <v>215</v>
      </c>
      <c r="AU4112" s="141">
        <f t="shared" ref="AU4112:AU4115" si="3188">AO4112</f>
        <v>215</v>
      </c>
      <c r="AV4112" s="142">
        <f t="shared" ref="AV4112:AV4115" si="3189">AU4112-AT4112</f>
        <v>0</v>
      </c>
      <c r="AW4112" s="143">
        <f t="shared" ref="AW4112:AW4115" si="3190">AV4112/AT4112</f>
        <v>0</v>
      </c>
      <c r="AY4112" s="146" t="str">
        <f t="shared" si="3176"/>
        <v>12.11</v>
      </c>
      <c r="AZ4112" s="1687" t="b">
        <f>COUNTIF('[1]Codes SEC'!$B$2:$B$250,Ministres!AY4112)&gt;0</f>
        <v>1</v>
      </c>
    </row>
    <row r="4113" spans="1:64" ht="35.1" customHeight="1" x14ac:dyDescent="0.25">
      <c r="A4113" s="15" t="s">
        <v>4574</v>
      </c>
      <c r="B4113" s="225">
        <v>2</v>
      </c>
      <c r="C4113" s="122" t="s">
        <v>84</v>
      </c>
      <c r="D4113" s="123">
        <v>1000</v>
      </c>
      <c r="E4113" s="226"/>
      <c r="F4113" s="122">
        <v>2</v>
      </c>
      <c r="G4113" s="227"/>
      <c r="H4113" s="228" t="str">
        <f t="shared" si="3166"/>
        <v>009</v>
      </c>
      <c r="I4113" s="229" t="s">
        <v>99</v>
      </c>
      <c r="J4113" s="230" t="s">
        <v>4580</v>
      </c>
      <c r="K4113" s="231" t="s">
        <v>101</v>
      </c>
      <c r="L4113" s="232">
        <v>12</v>
      </c>
      <c r="M4113" s="233">
        <v>12</v>
      </c>
      <c r="N4113" s="130"/>
      <c r="O4113" s="131"/>
      <c r="P4113" s="131"/>
      <c r="Q4113" s="131"/>
      <c r="R4113" s="131"/>
      <c r="S4113" s="131"/>
      <c r="T4113" s="132" t="str">
        <f t="shared" si="3177"/>
        <v>OK</v>
      </c>
      <c r="U4113" s="138"/>
      <c r="V4113" s="138"/>
      <c r="W4113" s="139"/>
      <c r="X4113" s="139"/>
      <c r="Y4113" s="132" t="str">
        <f t="shared" si="3178"/>
        <v>OK</v>
      </c>
      <c r="Z4113" s="210"/>
      <c r="AA4113" s="204"/>
      <c r="AB4113" s="202"/>
      <c r="AC4113" s="202"/>
      <c r="AD4113" s="202"/>
      <c r="AE4113" s="202"/>
      <c r="AF4113" s="202"/>
      <c r="AG4113" s="132" t="str">
        <f t="shared" si="3179"/>
        <v>OK</v>
      </c>
      <c r="AH4113" s="138"/>
      <c r="AI4113" s="138"/>
      <c r="AJ4113" s="139"/>
      <c r="AK4113" s="139"/>
      <c r="AL4113" s="132" t="str">
        <f t="shared" si="3180"/>
        <v>OK</v>
      </c>
      <c r="AM4113" s="140"/>
      <c r="AN4113" s="119">
        <f t="shared" si="3181"/>
        <v>12</v>
      </c>
      <c r="AO4113" s="120">
        <f t="shared" si="3182"/>
        <v>12</v>
      </c>
      <c r="AP4113" s="39">
        <f t="shared" si="3183"/>
        <v>12</v>
      </c>
      <c r="AQ4113" s="141">
        <f t="shared" si="3184"/>
        <v>12</v>
      </c>
      <c r="AR4113" s="142">
        <f t="shared" si="3186"/>
        <v>0</v>
      </c>
      <c r="AS4113" s="143">
        <f t="shared" si="3187"/>
        <v>0</v>
      </c>
      <c r="AT4113" s="144">
        <f t="shared" si="3185"/>
        <v>12</v>
      </c>
      <c r="AU4113" s="141">
        <f t="shared" si="3188"/>
        <v>12</v>
      </c>
      <c r="AV4113" s="142">
        <f t="shared" si="3189"/>
        <v>0</v>
      </c>
      <c r="AW4113" s="143">
        <f t="shared" si="3190"/>
        <v>0</v>
      </c>
      <c r="AY4113" s="146" t="str">
        <f t="shared" si="3176"/>
        <v>12.12</v>
      </c>
      <c r="AZ4113" s="1687" t="b">
        <f>COUNTIF('[1]Codes SEC'!$B$2:$B$250,Ministres!AY4113)&gt;0</f>
        <v>1</v>
      </c>
    </row>
    <row r="4114" spans="1:64" ht="35.1" customHeight="1" x14ac:dyDescent="0.25">
      <c r="A4114" s="15" t="s">
        <v>4574</v>
      </c>
      <c r="B4114" s="225">
        <v>2</v>
      </c>
      <c r="C4114" s="122" t="s">
        <v>84</v>
      </c>
      <c r="D4114" s="123">
        <v>1000</v>
      </c>
      <c r="E4114" s="226"/>
      <c r="F4114" s="122">
        <v>2</v>
      </c>
      <c r="G4114" s="227"/>
      <c r="H4114" s="228" t="str">
        <f t="shared" si="3166"/>
        <v>009</v>
      </c>
      <c r="I4114" s="229">
        <v>81221000</v>
      </c>
      <c r="J4114" s="230" t="s">
        <v>4581</v>
      </c>
      <c r="K4114" s="231" t="s">
        <v>103</v>
      </c>
      <c r="L4114" s="232">
        <v>222</v>
      </c>
      <c r="M4114" s="233">
        <v>222</v>
      </c>
      <c r="N4114" s="130"/>
      <c r="O4114" s="131"/>
      <c r="P4114" s="131"/>
      <c r="Q4114" s="131"/>
      <c r="R4114" s="131"/>
      <c r="S4114" s="131"/>
      <c r="T4114" s="132" t="str">
        <f t="shared" si="3177"/>
        <v>OK</v>
      </c>
      <c r="U4114" s="138"/>
      <c r="V4114" s="138"/>
      <c r="W4114" s="139"/>
      <c r="X4114" s="139"/>
      <c r="Y4114" s="132" t="str">
        <f t="shared" si="3178"/>
        <v>OK</v>
      </c>
      <c r="Z4114" s="210"/>
      <c r="AA4114" s="204"/>
      <c r="AB4114" s="202"/>
      <c r="AC4114" s="202"/>
      <c r="AD4114" s="202"/>
      <c r="AE4114" s="202"/>
      <c r="AF4114" s="202"/>
      <c r="AG4114" s="132" t="str">
        <f t="shared" si="3179"/>
        <v>OK</v>
      </c>
      <c r="AH4114" s="138"/>
      <c r="AI4114" s="138"/>
      <c r="AJ4114" s="139"/>
      <c r="AK4114" s="139"/>
      <c r="AL4114" s="132" t="str">
        <f t="shared" si="3180"/>
        <v>OK</v>
      </c>
      <c r="AM4114" s="140"/>
      <c r="AN4114" s="119">
        <f t="shared" si="3181"/>
        <v>222</v>
      </c>
      <c r="AO4114" s="120">
        <f t="shared" si="3182"/>
        <v>222</v>
      </c>
      <c r="AP4114" s="39">
        <f t="shared" si="3183"/>
        <v>222</v>
      </c>
      <c r="AQ4114" s="141">
        <f t="shared" si="3184"/>
        <v>222</v>
      </c>
      <c r="AR4114" s="142">
        <f t="shared" si="3186"/>
        <v>0</v>
      </c>
      <c r="AS4114" s="143">
        <f t="shared" si="3187"/>
        <v>0</v>
      </c>
      <c r="AT4114" s="144">
        <f t="shared" si="3185"/>
        <v>222</v>
      </c>
      <c r="AU4114" s="141">
        <f t="shared" si="3188"/>
        <v>222</v>
      </c>
      <c r="AV4114" s="142">
        <f t="shared" si="3189"/>
        <v>0</v>
      </c>
      <c r="AW4114" s="143">
        <f t="shared" si="3190"/>
        <v>0</v>
      </c>
      <c r="AY4114" s="146" t="str">
        <f t="shared" si="3176"/>
        <v>12.21</v>
      </c>
      <c r="AZ4114" s="1687" t="b">
        <f>COUNTIF('[1]Codes SEC'!$B$2:$B$250,Ministres!AY4114)&gt;0</f>
        <v>1</v>
      </c>
    </row>
    <row r="4115" spans="1:64" ht="35.1" customHeight="1" x14ac:dyDescent="0.25">
      <c r="A4115" s="15" t="s">
        <v>4574</v>
      </c>
      <c r="B4115" s="225" t="s">
        <v>104</v>
      </c>
      <c r="C4115" s="122" t="s">
        <v>84</v>
      </c>
      <c r="D4115" s="123">
        <v>1000</v>
      </c>
      <c r="E4115" s="226"/>
      <c r="F4115" s="122" t="s">
        <v>104</v>
      </c>
      <c r="G4115" s="227"/>
      <c r="H4115" s="228" t="str">
        <f t="shared" si="3166"/>
        <v>009</v>
      </c>
      <c r="I4115" s="229">
        <v>81250000</v>
      </c>
      <c r="J4115" s="230" t="s">
        <v>4582</v>
      </c>
      <c r="K4115" s="231" t="s">
        <v>108</v>
      </c>
      <c r="L4115" s="232">
        <v>12</v>
      </c>
      <c r="M4115" s="233">
        <v>12</v>
      </c>
      <c r="N4115" s="130"/>
      <c r="O4115" s="131"/>
      <c r="P4115" s="131"/>
      <c r="Q4115" s="131"/>
      <c r="R4115" s="131"/>
      <c r="S4115" s="131"/>
      <c r="T4115" s="132" t="str">
        <f t="shared" si="3177"/>
        <v>OK</v>
      </c>
      <c r="U4115" s="138"/>
      <c r="V4115" s="138"/>
      <c r="W4115" s="139"/>
      <c r="X4115" s="139"/>
      <c r="Y4115" s="132" t="str">
        <f t="shared" si="3178"/>
        <v>OK</v>
      </c>
      <c r="Z4115" s="210"/>
      <c r="AA4115" s="204"/>
      <c r="AB4115" s="202"/>
      <c r="AC4115" s="202"/>
      <c r="AD4115" s="202"/>
      <c r="AE4115" s="202"/>
      <c r="AF4115" s="202"/>
      <c r="AG4115" s="132" t="str">
        <f t="shared" si="3179"/>
        <v>OK</v>
      </c>
      <c r="AH4115" s="138"/>
      <c r="AI4115" s="138"/>
      <c r="AJ4115" s="139"/>
      <c r="AK4115" s="139"/>
      <c r="AL4115" s="132" t="str">
        <f t="shared" si="3180"/>
        <v>OK</v>
      </c>
      <c r="AM4115" s="140"/>
      <c r="AN4115" s="119">
        <f t="shared" si="3181"/>
        <v>12</v>
      </c>
      <c r="AO4115" s="120">
        <f t="shared" si="3182"/>
        <v>12</v>
      </c>
      <c r="AP4115" s="39">
        <f t="shared" si="3183"/>
        <v>12</v>
      </c>
      <c r="AQ4115" s="141">
        <f t="shared" si="3184"/>
        <v>12</v>
      </c>
      <c r="AR4115" s="142">
        <f t="shared" si="3186"/>
        <v>0</v>
      </c>
      <c r="AS4115" s="143">
        <f t="shared" si="3187"/>
        <v>0</v>
      </c>
      <c r="AT4115" s="144">
        <f t="shared" si="3185"/>
        <v>12</v>
      </c>
      <c r="AU4115" s="141">
        <f t="shared" si="3188"/>
        <v>12</v>
      </c>
      <c r="AV4115" s="142">
        <f t="shared" si="3189"/>
        <v>0</v>
      </c>
      <c r="AW4115" s="143">
        <f t="shared" si="3190"/>
        <v>0</v>
      </c>
      <c r="AY4115" s="146" t="str">
        <f t="shared" si="3176"/>
        <v>12.50</v>
      </c>
      <c r="AZ4115" s="1687" t="b">
        <f>COUNTIF('[1]Codes SEC'!$B$2:$B$250,Ministres!AY4115)&gt;0</f>
        <v>1</v>
      </c>
    </row>
    <row r="4116" spans="1:64" s="197" customFormat="1" ht="12.75" customHeight="1" x14ac:dyDescent="0.25">
      <c r="A4116" s="148"/>
      <c r="B4116" s="1688"/>
      <c r="C4116" s="150"/>
      <c r="D4116" s="151"/>
      <c r="E4116" s="1689"/>
      <c r="F4116" s="153"/>
      <c r="G4116" s="154"/>
      <c r="H4116" s="155"/>
      <c r="I4116" s="156"/>
      <c r="J4116" s="157"/>
      <c r="K4116" s="158" t="s">
        <v>70</v>
      </c>
      <c r="L4116" s="236">
        <f t="shared" ref="L4116:S4116" si="3191">L4106+L4108+L4111+L4110+L4112+L4113+L4114+L4115</f>
        <v>1319</v>
      </c>
      <c r="M4116" s="1690">
        <f t="shared" si="3191"/>
        <v>1319</v>
      </c>
      <c r="N4116" s="1691">
        <f t="shared" si="3191"/>
        <v>0</v>
      </c>
      <c r="O4116" s="1692">
        <f t="shared" si="3191"/>
        <v>0</v>
      </c>
      <c r="P4116" s="1692">
        <f t="shared" si="3191"/>
        <v>0</v>
      </c>
      <c r="Q4116" s="1692">
        <f t="shared" si="3191"/>
        <v>0</v>
      </c>
      <c r="R4116" s="1692">
        <f t="shared" si="3191"/>
        <v>0</v>
      </c>
      <c r="S4116" s="1692">
        <f t="shared" si="3191"/>
        <v>0</v>
      </c>
      <c r="T4116" s="1693"/>
      <c r="U4116" s="1694">
        <f>U4106+U4108+U4111+U4110+U4112+U4113+U4114+U4115</f>
        <v>0</v>
      </c>
      <c r="V4116" s="1694">
        <f>V4106+V4108+V4111+V4110+V4112+V4113+V4114+V4115</f>
        <v>0</v>
      </c>
      <c r="W4116" s="1692">
        <f>W4106+W4108+W4111+W4110+W4112+W4113+W4114+W4115</f>
        <v>0</v>
      </c>
      <c r="X4116" s="1692">
        <f>X4106+X4108+X4111+X4110+X4112+X4113+X4114+X4115</f>
        <v>0</v>
      </c>
      <c r="Y4116" s="1693"/>
      <c r="Z4116" s="1694">
        <f t="shared" ref="Z4116:AF4116" si="3192">Z4106+Z4108+Z4111+Z4110+Z4112+Z4113+Z4114+Z4115</f>
        <v>0</v>
      </c>
      <c r="AA4116" s="165">
        <f t="shared" si="3192"/>
        <v>0</v>
      </c>
      <c r="AB4116" s="1692">
        <f t="shared" si="3192"/>
        <v>0</v>
      </c>
      <c r="AC4116" s="1692">
        <f t="shared" si="3192"/>
        <v>0</v>
      </c>
      <c r="AD4116" s="1692">
        <f t="shared" si="3192"/>
        <v>0</v>
      </c>
      <c r="AE4116" s="1692">
        <f t="shared" si="3192"/>
        <v>0</v>
      </c>
      <c r="AF4116" s="1692">
        <f t="shared" si="3192"/>
        <v>0</v>
      </c>
      <c r="AG4116" s="1693"/>
      <c r="AH4116" s="1694">
        <f>AH4106+AH4108+AH4111+AH4110+AH4112+AH4113+AH4114+AH4115</f>
        <v>0</v>
      </c>
      <c r="AI4116" s="1694">
        <f>AI4106+AI4108+AI4111+AI4110+AI4112+AI4113+AI4114+AI4115</f>
        <v>0</v>
      </c>
      <c r="AJ4116" s="1692">
        <f>AJ4106+AJ4108+AJ4111+AJ4110+AJ4112+AJ4113+AJ4114+AJ4115</f>
        <v>0</v>
      </c>
      <c r="AK4116" s="1692">
        <f>AK4106+AK4108+AK4111+AK4110+AK4112+AK4113+AK4114+AK4115</f>
        <v>0</v>
      </c>
      <c r="AL4116" s="1693"/>
      <c r="AM4116" s="1695">
        <f t="shared" ref="AM4116:AW4116" si="3193">AM4106+AM4108+AM4111+AM4110+AM4112+AM4113+AM4114+AM4115</f>
        <v>0</v>
      </c>
      <c r="AN4116" s="167">
        <f t="shared" si="3193"/>
        <v>1319</v>
      </c>
      <c r="AO4116" s="1696">
        <f t="shared" si="3193"/>
        <v>1319</v>
      </c>
      <c r="AP4116" s="169">
        <f t="shared" si="3193"/>
        <v>1319</v>
      </c>
      <c r="AQ4116" s="1697">
        <f t="shared" si="3193"/>
        <v>1319</v>
      </c>
      <c r="AR4116" s="1698">
        <f t="shared" si="3193"/>
        <v>0</v>
      </c>
      <c r="AS4116" s="1699" t="e">
        <f t="shared" si="3193"/>
        <v>#DIV/0!</v>
      </c>
      <c r="AT4116" s="1700">
        <f t="shared" si="3193"/>
        <v>1319</v>
      </c>
      <c r="AU4116" s="1697">
        <f t="shared" si="3193"/>
        <v>1319</v>
      </c>
      <c r="AV4116" s="1698">
        <f t="shared" si="3193"/>
        <v>0</v>
      </c>
      <c r="AW4116" s="1699" t="e">
        <f t="shared" si="3193"/>
        <v>#DIV/0!</v>
      </c>
      <c r="AX4116"/>
      <c r="AY4116" s="146"/>
      <c r="AZ4116" s="1687"/>
      <c r="BA4116" s="12"/>
      <c r="BB4116" s="12"/>
      <c r="BC4116" s="12"/>
      <c r="BD4116" s="12"/>
      <c r="BE4116" s="12"/>
      <c r="BF4116" s="12"/>
      <c r="BG4116" s="12"/>
      <c r="BH4116" s="12"/>
      <c r="BI4116" s="12"/>
      <c r="BJ4116" s="12"/>
      <c r="BK4116" s="12"/>
      <c r="BL4116" s="12"/>
    </row>
    <row r="4117" spans="1:64" ht="12.75" customHeight="1" x14ac:dyDescent="0.25">
      <c r="A4117" s="15"/>
      <c r="C4117" s="122"/>
      <c r="D4117" s="123"/>
      <c r="F4117" s="125"/>
      <c r="G4117" s="126"/>
      <c r="H4117" s="35"/>
      <c r="I4117" s="36"/>
      <c r="J4117" s="37"/>
      <c r="K4117" s="860"/>
      <c r="L4117" s="241"/>
      <c r="M4117" s="242"/>
      <c r="N4117" s="201"/>
      <c r="O4117" s="202"/>
      <c r="P4117" s="202"/>
      <c r="Q4117" s="202"/>
      <c r="R4117" s="202"/>
      <c r="S4117" s="202"/>
      <c r="T4117" s="224"/>
      <c r="U4117" s="133"/>
      <c r="V4117" s="133"/>
      <c r="W4117" s="134"/>
      <c r="X4117" s="134"/>
      <c r="Y4117" s="224"/>
      <c r="Z4117" s="135"/>
      <c r="AA4117" s="204"/>
      <c r="AB4117" s="202"/>
      <c r="AC4117" s="202"/>
      <c r="AD4117" s="202"/>
      <c r="AE4117" s="202"/>
      <c r="AF4117" s="202"/>
      <c r="AG4117" s="224"/>
      <c r="AH4117" s="133"/>
      <c r="AI4117" s="133"/>
      <c r="AJ4117" s="134"/>
      <c r="AK4117" s="134"/>
      <c r="AL4117" s="224"/>
      <c r="AM4117" s="205"/>
      <c r="AN4117" s="119"/>
      <c r="AO4117" s="120"/>
      <c r="AP4117" s="39"/>
      <c r="AQ4117" s="141"/>
      <c r="AR4117" s="142"/>
      <c r="AS4117" s="143"/>
      <c r="AU4117" s="141"/>
      <c r="AV4117" s="142"/>
      <c r="AW4117" s="143"/>
      <c r="AY4117" s="146"/>
      <c r="AZ4117" s="1687"/>
    </row>
    <row r="4118" spans="1:64" ht="12.75" customHeight="1" x14ac:dyDescent="0.25">
      <c r="A4118" s="15"/>
      <c r="C4118" s="122"/>
      <c r="D4118" s="123"/>
      <c r="F4118" s="125"/>
      <c r="G4118" s="126"/>
      <c r="H4118" s="35"/>
      <c r="I4118" s="36"/>
      <c r="J4118" s="37"/>
      <c r="K4118" s="243" t="s">
        <v>109</v>
      </c>
      <c r="L4118" s="241"/>
      <c r="M4118" s="242"/>
      <c r="N4118" s="201"/>
      <c r="O4118" s="202"/>
      <c r="P4118" s="202"/>
      <c r="Q4118" s="202"/>
      <c r="R4118" s="202"/>
      <c r="S4118" s="202"/>
      <c r="T4118" s="224"/>
      <c r="U4118" s="133"/>
      <c r="V4118" s="133"/>
      <c r="W4118" s="134"/>
      <c r="X4118" s="134"/>
      <c r="Y4118" s="224"/>
      <c r="Z4118" s="135"/>
      <c r="AA4118" s="204"/>
      <c r="AB4118" s="202"/>
      <c r="AC4118" s="202"/>
      <c r="AD4118" s="202"/>
      <c r="AE4118" s="202"/>
      <c r="AF4118" s="202"/>
      <c r="AG4118" s="224"/>
      <c r="AH4118" s="133"/>
      <c r="AI4118" s="133"/>
      <c r="AJ4118" s="134"/>
      <c r="AK4118" s="134"/>
      <c r="AL4118" s="224"/>
      <c r="AM4118" s="205"/>
      <c r="AN4118" s="119"/>
      <c r="AO4118" s="120"/>
      <c r="AP4118" s="39"/>
      <c r="AQ4118" s="141"/>
      <c r="AR4118" s="142"/>
      <c r="AS4118" s="143"/>
      <c r="AU4118" s="141"/>
      <c r="AV4118" s="142"/>
      <c r="AW4118" s="143"/>
      <c r="AX4118" s="12"/>
      <c r="AY4118" s="146"/>
      <c r="AZ4118" s="1687"/>
    </row>
    <row r="4119" spans="1:64" ht="12.75" customHeight="1" x14ac:dyDescent="0.25">
      <c r="A4119" s="15"/>
      <c r="C4119" s="122"/>
      <c r="D4119" s="123"/>
      <c r="F4119" s="125"/>
      <c r="G4119" s="126"/>
      <c r="H4119" s="35"/>
      <c r="I4119" s="36"/>
      <c r="J4119" s="37"/>
      <c r="K4119" s="243"/>
      <c r="L4119" s="241"/>
      <c r="M4119" s="242"/>
      <c r="N4119" s="201"/>
      <c r="O4119" s="202"/>
      <c r="P4119" s="202"/>
      <c r="Q4119" s="202"/>
      <c r="R4119" s="202"/>
      <c r="S4119" s="202"/>
      <c r="T4119" s="224"/>
      <c r="U4119" s="133"/>
      <c r="V4119" s="133"/>
      <c r="W4119" s="134"/>
      <c r="X4119" s="134"/>
      <c r="Y4119" s="224"/>
      <c r="Z4119" s="135"/>
      <c r="AA4119" s="204"/>
      <c r="AB4119" s="202"/>
      <c r="AC4119" s="202"/>
      <c r="AD4119" s="202"/>
      <c r="AE4119" s="202"/>
      <c r="AF4119" s="202"/>
      <c r="AG4119" s="224"/>
      <c r="AH4119" s="133"/>
      <c r="AI4119" s="133"/>
      <c r="AJ4119" s="134"/>
      <c r="AK4119" s="134"/>
      <c r="AL4119" s="224"/>
      <c r="AM4119" s="205"/>
      <c r="AN4119" s="119"/>
      <c r="AO4119" s="120"/>
      <c r="AP4119" s="39"/>
      <c r="AQ4119" s="141"/>
      <c r="AR4119" s="142"/>
      <c r="AS4119" s="143"/>
      <c r="AU4119" s="141"/>
      <c r="AV4119" s="142"/>
      <c r="AW4119" s="143"/>
      <c r="AY4119" s="146"/>
      <c r="AZ4119" s="1687"/>
    </row>
    <row r="4120" spans="1:64" ht="35.1" customHeight="1" x14ac:dyDescent="0.25">
      <c r="A4120" s="15" t="s">
        <v>4574</v>
      </c>
      <c r="B4120" s="225">
        <v>2</v>
      </c>
      <c r="C4120" s="122" t="s">
        <v>84</v>
      </c>
      <c r="D4120" s="123">
        <v>1000</v>
      </c>
      <c r="E4120" s="226"/>
      <c r="F4120" s="122">
        <v>2</v>
      </c>
      <c r="G4120" s="227"/>
      <c r="H4120" s="228" t="str">
        <f t="shared" si="3166"/>
        <v>009</v>
      </c>
      <c r="I4120" s="229" t="s">
        <v>110</v>
      </c>
      <c r="J4120" s="230" t="s">
        <v>4583</v>
      </c>
      <c r="K4120" s="231" t="s">
        <v>112</v>
      </c>
      <c r="L4120" s="232">
        <v>12</v>
      </c>
      <c r="M4120" s="233">
        <v>12</v>
      </c>
      <c r="N4120" s="130"/>
      <c r="O4120" s="131"/>
      <c r="P4120" s="131"/>
      <c r="Q4120" s="131"/>
      <c r="R4120" s="131"/>
      <c r="S4120" s="131"/>
      <c r="T4120" s="132" t="str">
        <f>IF(SUM(N4120:S4120)=U4120,"OK",SUM(N4120:S4120)-U4120)</f>
        <v>OK</v>
      </c>
      <c r="U4120" s="138"/>
      <c r="V4120" s="138"/>
      <c r="W4120" s="139"/>
      <c r="X4120" s="139"/>
      <c r="Y4120" s="132" t="str">
        <f>IF(SUM(W4120:X4120)=Z4120,"OK",SUM(W4120:X4120)-Z4120)</f>
        <v>OK</v>
      </c>
      <c r="Z4120" s="210"/>
      <c r="AA4120" s="204"/>
      <c r="AB4120" s="202"/>
      <c r="AC4120" s="202"/>
      <c r="AD4120" s="202"/>
      <c r="AE4120" s="202"/>
      <c r="AF4120" s="202"/>
      <c r="AG4120" s="132" t="str">
        <f>IF(SUM(AA4120:AF4120)=AH4120,"OK",SUM(AA4120:AF4120)-AH4120)</f>
        <v>OK</v>
      </c>
      <c r="AH4120" s="138"/>
      <c r="AI4120" s="138"/>
      <c r="AJ4120" s="139"/>
      <c r="AK4120" s="139"/>
      <c r="AL4120" s="132" t="str">
        <f>IF(SUM(AJ4120:AK4120)=AM4120,"OK",SUM(AJ4120:AK4120)-AM4120)</f>
        <v>OK</v>
      </c>
      <c r="AM4120" s="140"/>
      <c r="AN4120" s="119">
        <f>L4120+U4120+V4120+Z4120</f>
        <v>12</v>
      </c>
      <c r="AO4120" s="120">
        <f>M4120+AH4120+AI4120+AM4120</f>
        <v>12</v>
      </c>
      <c r="AP4120" s="39">
        <f>L4120</f>
        <v>12</v>
      </c>
      <c r="AQ4120" s="141">
        <f>AN4120</f>
        <v>12</v>
      </c>
      <c r="AR4120" s="142">
        <f>AQ4120-AP4120</f>
        <v>0</v>
      </c>
      <c r="AS4120" s="143">
        <f>AR4120/AP4120</f>
        <v>0</v>
      </c>
      <c r="AT4120" s="144">
        <f>M4120</f>
        <v>12</v>
      </c>
      <c r="AU4120" s="141">
        <f>AO4120</f>
        <v>12</v>
      </c>
      <c r="AV4120" s="142">
        <f>AU4120-AT4120</f>
        <v>0</v>
      </c>
      <c r="AW4120" s="143">
        <f>AV4120/AT4120</f>
        <v>0</v>
      </c>
      <c r="AY4120" s="146" t="str">
        <f>RIGHT(LEFT(I4120,3),2)&amp;"."&amp;RIGHT(LEFT(I4120,5),2)</f>
        <v>74.10</v>
      </c>
      <c r="AZ4120" s="1687" t="b">
        <f>COUNTIF('[1]Codes SEC'!$B$2:$B$250,Ministres!AY4120)&gt;0</f>
        <v>1</v>
      </c>
    </row>
    <row r="4121" spans="1:64" ht="35.1" customHeight="1" x14ac:dyDescent="0.25">
      <c r="A4121" s="15" t="s">
        <v>4574</v>
      </c>
      <c r="B4121" s="225">
        <v>2</v>
      </c>
      <c r="C4121" s="122" t="s">
        <v>84</v>
      </c>
      <c r="D4121" s="123">
        <v>1000</v>
      </c>
      <c r="E4121" s="226"/>
      <c r="F4121" s="122">
        <v>2</v>
      </c>
      <c r="G4121" s="227"/>
      <c r="H4121" s="228" t="str">
        <f t="shared" si="3166"/>
        <v>009</v>
      </c>
      <c r="I4121" s="229" t="s">
        <v>113</v>
      </c>
      <c r="J4121" s="230" t="s">
        <v>4584</v>
      </c>
      <c r="K4121" s="231" t="s">
        <v>115</v>
      </c>
      <c r="L4121" s="232">
        <v>77</v>
      </c>
      <c r="M4121" s="233">
        <v>77</v>
      </c>
      <c r="N4121" s="130"/>
      <c r="O4121" s="131"/>
      <c r="P4121" s="131"/>
      <c r="Q4121" s="131"/>
      <c r="R4121" s="131"/>
      <c r="S4121" s="131"/>
      <c r="T4121" s="132" t="str">
        <f t="shared" ref="T4121" si="3194">IF(SUM(N4121:S4121)=U4121,"OK",SUM(N4121:S4121)-U4121)</f>
        <v>OK</v>
      </c>
      <c r="U4121" s="138"/>
      <c r="V4121" s="138"/>
      <c r="W4121" s="139"/>
      <c r="X4121" s="139"/>
      <c r="Y4121" s="132" t="str">
        <f t="shared" ref="Y4121" si="3195">IF(SUM(W4121:X4121)=Z4121,"OK",SUM(W4121:X4121)-Z4121)</f>
        <v>OK</v>
      </c>
      <c r="Z4121" s="210"/>
      <c r="AA4121" s="204"/>
      <c r="AB4121" s="202"/>
      <c r="AC4121" s="202"/>
      <c r="AD4121" s="202"/>
      <c r="AE4121" s="202"/>
      <c r="AF4121" s="202"/>
      <c r="AG4121" s="132" t="str">
        <f t="shared" ref="AG4121" si="3196">IF(SUM(AA4121:AF4121)=AH4121,"OK",SUM(AA4121:AF4121)-AH4121)</f>
        <v>OK</v>
      </c>
      <c r="AH4121" s="138"/>
      <c r="AI4121" s="138"/>
      <c r="AJ4121" s="139"/>
      <c r="AK4121" s="139"/>
      <c r="AL4121" s="132" t="str">
        <f t="shared" ref="AL4121" si="3197">IF(SUM(AJ4121:AK4121)=AM4121,"OK",SUM(AJ4121:AK4121)-AM4121)</f>
        <v>OK</v>
      </c>
      <c r="AM4121" s="140"/>
      <c r="AN4121" s="119">
        <f t="shared" ref="AN4121" si="3198">L4121+U4121+V4121+Z4121</f>
        <v>77</v>
      </c>
      <c r="AO4121" s="120">
        <f t="shared" ref="AO4121" si="3199">M4121+AH4121+AI4121+AM4121</f>
        <v>77</v>
      </c>
      <c r="AP4121" s="39">
        <f>L4121</f>
        <v>77</v>
      </c>
      <c r="AQ4121" s="141">
        <f>AN4121</f>
        <v>77</v>
      </c>
      <c r="AR4121" s="142">
        <f>AQ4121-AP4121</f>
        <v>0</v>
      </c>
      <c r="AS4121" s="143">
        <f>AR4121/AP4121</f>
        <v>0</v>
      </c>
      <c r="AT4121" s="144">
        <f>M4121</f>
        <v>77</v>
      </c>
      <c r="AU4121" s="141">
        <f>AO4121</f>
        <v>77</v>
      </c>
      <c r="AV4121" s="142">
        <f>AU4121-AT4121</f>
        <v>0</v>
      </c>
      <c r="AW4121" s="143">
        <f>AV4121/AT4121</f>
        <v>0</v>
      </c>
      <c r="AY4121" s="146" t="str">
        <f>RIGHT(LEFT(I4121,3),2)&amp;"."&amp;RIGHT(LEFT(I4121,5),2)</f>
        <v>74.22</v>
      </c>
      <c r="AZ4121" s="1687" t="b">
        <f>COUNTIF('[1]Codes SEC'!$B$2:$B$250,Ministres!AY4121)&gt;0</f>
        <v>1</v>
      </c>
    </row>
    <row r="4122" spans="1:64" ht="12.75" customHeight="1" x14ac:dyDescent="0.25">
      <c r="A4122" s="148"/>
      <c r="B4122" s="1688"/>
      <c r="C4122" s="150"/>
      <c r="D4122" s="151"/>
      <c r="E4122" s="1689"/>
      <c r="F4122" s="153"/>
      <c r="G4122" s="154"/>
      <c r="H4122" s="155"/>
      <c r="I4122" s="156"/>
      <c r="J4122" s="157"/>
      <c r="K4122" s="158" t="s">
        <v>116</v>
      </c>
      <c r="L4122" s="236">
        <f t="shared" ref="L4122:S4122" si="3200">L4121+L4120</f>
        <v>89</v>
      </c>
      <c r="M4122" s="1690">
        <f t="shared" si="3200"/>
        <v>89</v>
      </c>
      <c r="N4122" s="1691">
        <f t="shared" si="3200"/>
        <v>0</v>
      </c>
      <c r="O4122" s="1692">
        <f t="shared" si="3200"/>
        <v>0</v>
      </c>
      <c r="P4122" s="1692">
        <f t="shared" si="3200"/>
        <v>0</v>
      </c>
      <c r="Q4122" s="1692">
        <f t="shared" si="3200"/>
        <v>0</v>
      </c>
      <c r="R4122" s="1692">
        <f t="shared" si="3200"/>
        <v>0</v>
      </c>
      <c r="S4122" s="1692">
        <f t="shared" si="3200"/>
        <v>0</v>
      </c>
      <c r="T4122" s="1693"/>
      <c r="U4122" s="1694">
        <f>U4121+U4120</f>
        <v>0</v>
      </c>
      <c r="V4122" s="1694">
        <f>V4121+V4120</f>
        <v>0</v>
      </c>
      <c r="W4122" s="1692">
        <f>W4121+W4120</f>
        <v>0</v>
      </c>
      <c r="X4122" s="1692">
        <f>X4121+X4120</f>
        <v>0</v>
      </c>
      <c r="Y4122" s="1693"/>
      <c r="Z4122" s="1694">
        <f t="shared" ref="Z4122:AF4122" si="3201">Z4121+Z4120</f>
        <v>0</v>
      </c>
      <c r="AA4122" s="165">
        <f t="shared" si="3201"/>
        <v>0</v>
      </c>
      <c r="AB4122" s="1692">
        <f t="shared" si="3201"/>
        <v>0</v>
      </c>
      <c r="AC4122" s="1692">
        <f t="shared" si="3201"/>
        <v>0</v>
      </c>
      <c r="AD4122" s="1692">
        <f t="shared" si="3201"/>
        <v>0</v>
      </c>
      <c r="AE4122" s="1692">
        <f t="shared" si="3201"/>
        <v>0</v>
      </c>
      <c r="AF4122" s="1692">
        <f t="shared" si="3201"/>
        <v>0</v>
      </c>
      <c r="AG4122" s="1693"/>
      <c r="AH4122" s="1694">
        <f>AH4121+AH4120</f>
        <v>0</v>
      </c>
      <c r="AI4122" s="1694">
        <f>AI4121+AI4120</f>
        <v>0</v>
      </c>
      <c r="AJ4122" s="1692">
        <f>AJ4121+AJ4120</f>
        <v>0</v>
      </c>
      <c r="AK4122" s="1692">
        <f>AK4121+AK4120</f>
        <v>0</v>
      </c>
      <c r="AL4122" s="1693"/>
      <c r="AM4122" s="1695">
        <f t="shared" ref="AM4122:AW4122" si="3202">AM4121+AM4120</f>
        <v>0</v>
      </c>
      <c r="AN4122" s="167">
        <f t="shared" si="3202"/>
        <v>89</v>
      </c>
      <c r="AO4122" s="1696">
        <f t="shared" si="3202"/>
        <v>89</v>
      </c>
      <c r="AP4122" s="169">
        <f t="shared" si="3202"/>
        <v>89</v>
      </c>
      <c r="AQ4122" s="1697">
        <f t="shared" si="3202"/>
        <v>89</v>
      </c>
      <c r="AR4122" s="1698">
        <f t="shared" si="3202"/>
        <v>0</v>
      </c>
      <c r="AS4122" s="1699">
        <f t="shared" si="3202"/>
        <v>0</v>
      </c>
      <c r="AT4122" s="1700">
        <f t="shared" si="3202"/>
        <v>89</v>
      </c>
      <c r="AU4122" s="1697">
        <f t="shared" si="3202"/>
        <v>89</v>
      </c>
      <c r="AV4122" s="1698">
        <f t="shared" si="3202"/>
        <v>0</v>
      </c>
      <c r="AW4122" s="1699">
        <f t="shared" si="3202"/>
        <v>0</v>
      </c>
      <c r="AY4122" s="146"/>
      <c r="AZ4122" s="1701"/>
    </row>
    <row r="4123" spans="1:64" ht="12.75" customHeight="1" x14ac:dyDescent="0.25">
      <c r="A4123" s="174"/>
      <c r="B4123" s="175"/>
      <c r="C4123" s="176"/>
      <c r="D4123" s="177"/>
      <c r="E4123" s="178"/>
      <c r="F4123" s="177"/>
      <c r="G4123" s="179"/>
      <c r="H4123" s="180"/>
      <c r="I4123" s="181"/>
      <c r="J4123" s="182"/>
      <c r="K4123" s="183" t="s">
        <v>4585</v>
      </c>
      <c r="L4123" s="184">
        <f t="shared" ref="L4123:S4123" si="3203">L4122+L4116</f>
        <v>1408</v>
      </c>
      <c r="M4123" s="1702">
        <f t="shared" si="3203"/>
        <v>1408</v>
      </c>
      <c r="N4123" s="186">
        <f t="shared" si="3203"/>
        <v>0</v>
      </c>
      <c r="O4123" s="187">
        <f t="shared" si="3203"/>
        <v>0</v>
      </c>
      <c r="P4123" s="187">
        <f t="shared" si="3203"/>
        <v>0</v>
      </c>
      <c r="Q4123" s="187">
        <f t="shared" si="3203"/>
        <v>0</v>
      </c>
      <c r="R4123" s="187">
        <f t="shared" si="3203"/>
        <v>0</v>
      </c>
      <c r="S4123" s="187">
        <f t="shared" si="3203"/>
        <v>0</v>
      </c>
      <c r="T4123" s="188"/>
      <c r="U4123" s="187">
        <f>U4122+U4116</f>
        <v>0</v>
      </c>
      <c r="V4123" s="187">
        <f>V4122+V4116</f>
        <v>0</v>
      </c>
      <c r="W4123" s="187">
        <f>W4122+W4116</f>
        <v>0</v>
      </c>
      <c r="X4123" s="187">
        <f>X4122+X4116</f>
        <v>0</v>
      </c>
      <c r="Y4123" s="188"/>
      <c r="Z4123" s="187">
        <f t="shared" ref="Z4123:AF4123" si="3204">Z4122+Z4116</f>
        <v>0</v>
      </c>
      <c r="AA4123" s="189">
        <f t="shared" si="3204"/>
        <v>0</v>
      </c>
      <c r="AB4123" s="187">
        <f t="shared" si="3204"/>
        <v>0</v>
      </c>
      <c r="AC4123" s="187">
        <f t="shared" si="3204"/>
        <v>0</v>
      </c>
      <c r="AD4123" s="187">
        <f t="shared" si="3204"/>
        <v>0</v>
      </c>
      <c r="AE4123" s="187">
        <f t="shared" si="3204"/>
        <v>0</v>
      </c>
      <c r="AF4123" s="187">
        <f t="shared" si="3204"/>
        <v>0</v>
      </c>
      <c r="AG4123" s="188"/>
      <c r="AH4123" s="187">
        <f>AH4122+AH4116</f>
        <v>0</v>
      </c>
      <c r="AI4123" s="187">
        <f>AI4122+AI4116</f>
        <v>0</v>
      </c>
      <c r="AJ4123" s="187">
        <f>AJ4122+AJ4116</f>
        <v>0</v>
      </c>
      <c r="AK4123" s="187">
        <f>AK4122+AK4116</f>
        <v>0</v>
      </c>
      <c r="AL4123" s="188"/>
      <c r="AM4123" s="190">
        <f t="shared" ref="AM4123:AW4123" si="3205">AM4122+AM4116</f>
        <v>0</v>
      </c>
      <c r="AN4123" s="191">
        <f t="shared" si="3205"/>
        <v>1408</v>
      </c>
      <c r="AO4123" s="190">
        <f t="shared" si="3205"/>
        <v>1408</v>
      </c>
      <c r="AP4123" s="184">
        <f t="shared" si="3205"/>
        <v>1408</v>
      </c>
      <c r="AQ4123" s="192">
        <f t="shared" si="3205"/>
        <v>1408</v>
      </c>
      <c r="AR4123" s="193">
        <f t="shared" si="3205"/>
        <v>0</v>
      </c>
      <c r="AS4123" s="194" t="e">
        <f t="shared" si="3205"/>
        <v>#DIV/0!</v>
      </c>
      <c r="AT4123" s="195">
        <f t="shared" si="3205"/>
        <v>1408</v>
      </c>
      <c r="AU4123" s="192">
        <f t="shared" si="3205"/>
        <v>1408</v>
      </c>
      <c r="AV4123" s="193">
        <f t="shared" si="3205"/>
        <v>0</v>
      </c>
      <c r="AW4123" s="194" t="e">
        <f t="shared" si="3205"/>
        <v>#DIV/0!</v>
      </c>
      <c r="AY4123" s="146"/>
      <c r="AZ4123" s="1701"/>
    </row>
    <row r="4124" spans="1:64" ht="12.75" customHeight="1" x14ac:dyDescent="0.25">
      <c r="A4124" s="15"/>
      <c r="C4124" s="122"/>
      <c r="D4124" s="123"/>
      <c r="F4124" s="125"/>
      <c r="G4124" s="34"/>
      <c r="H4124" s="35"/>
      <c r="I4124" s="36"/>
      <c r="J4124" s="37"/>
      <c r="K4124" s="198" t="s">
        <v>72</v>
      </c>
      <c r="L4124" s="199">
        <v>0</v>
      </c>
      <c r="M4124" s="200">
        <v>0</v>
      </c>
      <c r="N4124" s="201">
        <v>0</v>
      </c>
      <c r="O4124" s="202">
        <v>0</v>
      </c>
      <c r="P4124" s="202">
        <v>0</v>
      </c>
      <c r="Q4124" s="202">
        <v>0</v>
      </c>
      <c r="R4124" s="202">
        <v>0</v>
      </c>
      <c r="S4124" s="202">
        <v>0</v>
      </c>
      <c r="T4124" s="203"/>
      <c r="U4124" s="135">
        <v>0</v>
      </c>
      <c r="V4124" s="135">
        <v>0</v>
      </c>
      <c r="W4124" s="202">
        <v>0</v>
      </c>
      <c r="X4124" s="202">
        <v>0</v>
      </c>
      <c r="Y4124" s="203"/>
      <c r="Z4124" s="135">
        <v>0</v>
      </c>
      <c r="AA4124" s="204">
        <v>0</v>
      </c>
      <c r="AB4124" s="202">
        <v>0</v>
      </c>
      <c r="AC4124" s="202">
        <v>0</v>
      </c>
      <c r="AD4124" s="202">
        <v>0</v>
      </c>
      <c r="AE4124" s="202">
        <v>0</v>
      </c>
      <c r="AF4124" s="202">
        <v>0</v>
      </c>
      <c r="AG4124" s="203"/>
      <c r="AH4124" s="135">
        <v>0</v>
      </c>
      <c r="AI4124" s="135">
        <v>0</v>
      </c>
      <c r="AJ4124" s="202">
        <v>0</v>
      </c>
      <c r="AK4124" s="202">
        <v>0</v>
      </c>
      <c r="AL4124" s="203"/>
      <c r="AM4124" s="205">
        <v>0</v>
      </c>
      <c r="AN4124" s="119">
        <v>0</v>
      </c>
      <c r="AO4124" s="120">
        <v>0</v>
      </c>
      <c r="AP4124" s="39">
        <v>0</v>
      </c>
      <c r="AQ4124" s="141">
        <v>0</v>
      </c>
      <c r="AR4124" s="141">
        <v>0</v>
      </c>
      <c r="AS4124" s="143">
        <v>0</v>
      </c>
      <c r="AT4124" s="144">
        <v>0</v>
      </c>
      <c r="AU4124" s="141">
        <v>0</v>
      </c>
      <c r="AV4124" s="141">
        <v>0</v>
      </c>
      <c r="AW4124" s="143">
        <v>0</v>
      </c>
      <c r="AY4124" s="146"/>
      <c r="AZ4124" s="1701"/>
    </row>
    <row r="4125" spans="1:64" ht="12.75" customHeight="1" x14ac:dyDescent="0.25">
      <c r="A4125" s="15"/>
      <c r="C4125" s="122"/>
      <c r="D4125" s="123"/>
      <c r="F4125" s="125"/>
      <c r="G4125" s="126"/>
      <c r="H4125" s="35"/>
      <c r="I4125" s="36"/>
      <c r="J4125" s="37"/>
      <c r="K4125" s="198" t="s">
        <v>73</v>
      </c>
      <c r="L4125" s="241">
        <v>0</v>
      </c>
      <c r="M4125" s="242">
        <v>0</v>
      </c>
      <c r="N4125" s="201">
        <v>0</v>
      </c>
      <c r="O4125" s="202">
        <v>0</v>
      </c>
      <c r="P4125" s="202">
        <v>0</v>
      </c>
      <c r="Q4125" s="202">
        <v>0</v>
      </c>
      <c r="R4125" s="202">
        <v>0</v>
      </c>
      <c r="S4125" s="202">
        <v>0</v>
      </c>
      <c r="T4125" s="203"/>
      <c r="U4125" s="135">
        <v>0</v>
      </c>
      <c r="V4125" s="135">
        <v>0</v>
      </c>
      <c r="W4125" s="202">
        <v>0</v>
      </c>
      <c r="X4125" s="202">
        <v>0</v>
      </c>
      <c r="Y4125" s="203"/>
      <c r="Z4125" s="135">
        <v>0</v>
      </c>
      <c r="AA4125" s="204">
        <v>0</v>
      </c>
      <c r="AB4125" s="202">
        <v>0</v>
      </c>
      <c r="AC4125" s="202">
        <v>0</v>
      </c>
      <c r="AD4125" s="202">
        <v>0</v>
      </c>
      <c r="AE4125" s="202">
        <v>0</v>
      </c>
      <c r="AF4125" s="202">
        <v>0</v>
      </c>
      <c r="AG4125" s="203"/>
      <c r="AH4125" s="135">
        <v>0</v>
      </c>
      <c r="AI4125" s="135">
        <v>0</v>
      </c>
      <c r="AJ4125" s="202">
        <v>0</v>
      </c>
      <c r="AK4125" s="202">
        <v>0</v>
      </c>
      <c r="AL4125" s="203"/>
      <c r="AM4125" s="205">
        <v>0</v>
      </c>
      <c r="AN4125" s="119">
        <v>0</v>
      </c>
      <c r="AO4125" s="120">
        <v>0</v>
      </c>
      <c r="AP4125" s="39">
        <v>0</v>
      </c>
      <c r="AQ4125" s="141">
        <v>0</v>
      </c>
      <c r="AR4125" s="141">
        <v>0</v>
      </c>
      <c r="AS4125" s="143">
        <v>0</v>
      </c>
      <c r="AT4125" s="144">
        <v>0</v>
      </c>
      <c r="AU4125" s="141">
        <v>0</v>
      </c>
      <c r="AV4125" s="141">
        <v>0</v>
      </c>
      <c r="AW4125" s="143">
        <v>0</v>
      </c>
      <c r="AY4125" s="146"/>
      <c r="AZ4125" s="1701"/>
    </row>
    <row r="4126" spans="1:64" ht="12.75" customHeight="1" x14ac:dyDescent="0.25">
      <c r="A4126" s="15"/>
      <c r="C4126" s="122"/>
      <c r="D4126" s="123"/>
      <c r="F4126" s="125"/>
      <c r="G4126" s="126"/>
      <c r="H4126" s="35"/>
      <c r="I4126" s="36"/>
      <c r="J4126" s="37"/>
      <c r="K4126" s="198" t="s">
        <v>74</v>
      </c>
      <c r="L4126" s="241">
        <v>0</v>
      </c>
      <c r="M4126" s="242">
        <v>0</v>
      </c>
      <c r="N4126" s="201">
        <v>0</v>
      </c>
      <c r="O4126" s="202">
        <v>0</v>
      </c>
      <c r="P4126" s="202">
        <v>0</v>
      </c>
      <c r="Q4126" s="202">
        <v>0</v>
      </c>
      <c r="R4126" s="202">
        <v>0</v>
      </c>
      <c r="S4126" s="202">
        <v>0</v>
      </c>
      <c r="T4126" s="203"/>
      <c r="U4126" s="135">
        <v>0</v>
      </c>
      <c r="V4126" s="135">
        <v>0</v>
      </c>
      <c r="W4126" s="202">
        <v>0</v>
      </c>
      <c r="X4126" s="202">
        <v>0</v>
      </c>
      <c r="Y4126" s="203"/>
      <c r="Z4126" s="135">
        <v>0</v>
      </c>
      <c r="AA4126" s="204">
        <v>0</v>
      </c>
      <c r="AB4126" s="202">
        <v>0</v>
      </c>
      <c r="AC4126" s="202">
        <v>0</v>
      </c>
      <c r="AD4126" s="202">
        <v>0</v>
      </c>
      <c r="AE4126" s="202">
        <v>0</v>
      </c>
      <c r="AF4126" s="202">
        <v>0</v>
      </c>
      <c r="AG4126" s="203"/>
      <c r="AH4126" s="135">
        <v>0</v>
      </c>
      <c r="AI4126" s="135">
        <v>0</v>
      </c>
      <c r="AJ4126" s="202">
        <v>0</v>
      </c>
      <c r="AK4126" s="202">
        <v>0</v>
      </c>
      <c r="AL4126" s="203"/>
      <c r="AM4126" s="205">
        <v>0</v>
      </c>
      <c r="AN4126" s="119">
        <v>0</v>
      </c>
      <c r="AO4126" s="120">
        <v>0</v>
      </c>
      <c r="AP4126" s="39">
        <v>0</v>
      </c>
      <c r="AQ4126" s="141">
        <v>0</v>
      </c>
      <c r="AR4126" s="141">
        <v>0</v>
      </c>
      <c r="AS4126" s="143">
        <v>0</v>
      </c>
      <c r="AT4126" s="144">
        <v>0</v>
      </c>
      <c r="AU4126" s="141">
        <v>0</v>
      </c>
      <c r="AV4126" s="141">
        <v>0</v>
      </c>
      <c r="AW4126" s="143">
        <v>0</v>
      </c>
      <c r="AY4126" s="146"/>
      <c r="AZ4126" s="1701"/>
    </row>
    <row r="4127" spans="1:64" ht="12.75" customHeight="1" x14ac:dyDescent="0.25">
      <c r="A4127" s="15"/>
      <c r="C4127" s="122"/>
      <c r="D4127" s="123"/>
      <c r="F4127" s="125"/>
      <c r="G4127" s="126"/>
      <c r="H4127" s="35"/>
      <c r="I4127" s="36"/>
      <c r="J4127" s="37"/>
      <c r="K4127" s="198" t="s">
        <v>75</v>
      </c>
      <c r="L4127" s="241">
        <v>0</v>
      </c>
      <c r="M4127" s="242">
        <v>0</v>
      </c>
      <c r="N4127" s="201">
        <v>0</v>
      </c>
      <c r="O4127" s="202">
        <v>0</v>
      </c>
      <c r="P4127" s="202">
        <v>0</v>
      </c>
      <c r="Q4127" s="202">
        <v>0</v>
      </c>
      <c r="R4127" s="202">
        <v>0</v>
      </c>
      <c r="S4127" s="202">
        <v>0</v>
      </c>
      <c r="T4127" s="203"/>
      <c r="U4127" s="135">
        <v>0</v>
      </c>
      <c r="V4127" s="135">
        <v>0</v>
      </c>
      <c r="W4127" s="202">
        <v>0</v>
      </c>
      <c r="X4127" s="202">
        <v>0</v>
      </c>
      <c r="Y4127" s="203"/>
      <c r="Z4127" s="135">
        <v>0</v>
      </c>
      <c r="AA4127" s="204">
        <v>0</v>
      </c>
      <c r="AB4127" s="202">
        <v>0</v>
      </c>
      <c r="AC4127" s="202">
        <v>0</v>
      </c>
      <c r="AD4127" s="202">
        <v>0</v>
      </c>
      <c r="AE4127" s="202">
        <v>0</v>
      </c>
      <c r="AF4127" s="202">
        <v>0</v>
      </c>
      <c r="AG4127" s="203"/>
      <c r="AH4127" s="135">
        <v>0</v>
      </c>
      <c r="AI4127" s="135">
        <v>0</v>
      </c>
      <c r="AJ4127" s="202">
        <v>0</v>
      </c>
      <c r="AK4127" s="202">
        <v>0</v>
      </c>
      <c r="AL4127" s="203"/>
      <c r="AM4127" s="205">
        <v>0</v>
      </c>
      <c r="AN4127" s="119">
        <v>0</v>
      </c>
      <c r="AO4127" s="120">
        <v>0</v>
      </c>
      <c r="AP4127" s="39">
        <v>0</v>
      </c>
      <c r="AQ4127" s="141">
        <v>0</v>
      </c>
      <c r="AR4127" s="141">
        <v>0</v>
      </c>
      <c r="AS4127" s="143">
        <v>0</v>
      </c>
      <c r="AT4127" s="144">
        <v>0</v>
      </c>
      <c r="AU4127" s="141">
        <v>0</v>
      </c>
      <c r="AV4127" s="141">
        <v>0</v>
      </c>
      <c r="AW4127" s="143">
        <v>0</v>
      </c>
      <c r="AY4127" s="146"/>
      <c r="AZ4127" s="1701"/>
    </row>
    <row r="4128" spans="1:64" ht="12.75" customHeight="1" x14ac:dyDescent="0.25">
      <c r="A4128" s="15"/>
      <c r="C4128" s="122"/>
      <c r="D4128" s="123"/>
      <c r="F4128" s="125"/>
      <c r="G4128" s="126"/>
      <c r="H4128" s="35"/>
      <c r="I4128" s="36"/>
      <c r="J4128" s="37"/>
      <c r="K4128" s="206" t="s">
        <v>76</v>
      </c>
      <c r="L4128" s="241">
        <v>0</v>
      </c>
      <c r="M4128" s="242">
        <v>0</v>
      </c>
      <c r="N4128" s="201">
        <v>0</v>
      </c>
      <c r="O4128" s="202">
        <v>0</v>
      </c>
      <c r="P4128" s="202">
        <v>0</v>
      </c>
      <c r="Q4128" s="202">
        <v>0</v>
      </c>
      <c r="R4128" s="202">
        <v>0</v>
      </c>
      <c r="S4128" s="202">
        <v>0</v>
      </c>
      <c r="T4128" s="203"/>
      <c r="U4128" s="135">
        <v>0</v>
      </c>
      <c r="V4128" s="135">
        <v>0</v>
      </c>
      <c r="W4128" s="202">
        <v>0</v>
      </c>
      <c r="X4128" s="202">
        <v>0</v>
      </c>
      <c r="Y4128" s="203"/>
      <c r="Z4128" s="135">
        <v>0</v>
      </c>
      <c r="AA4128" s="204">
        <v>0</v>
      </c>
      <c r="AB4128" s="202">
        <v>0</v>
      </c>
      <c r="AC4128" s="202">
        <v>0</v>
      </c>
      <c r="AD4128" s="202">
        <v>0</v>
      </c>
      <c r="AE4128" s="202">
        <v>0</v>
      </c>
      <c r="AF4128" s="202">
        <v>0</v>
      </c>
      <c r="AG4128" s="203"/>
      <c r="AH4128" s="135">
        <v>0</v>
      </c>
      <c r="AI4128" s="135">
        <v>0</v>
      </c>
      <c r="AJ4128" s="202">
        <v>0</v>
      </c>
      <c r="AK4128" s="202">
        <v>0</v>
      </c>
      <c r="AL4128" s="203"/>
      <c r="AM4128" s="205">
        <v>0</v>
      </c>
      <c r="AN4128" s="119">
        <v>0</v>
      </c>
      <c r="AO4128" s="120">
        <v>0</v>
      </c>
      <c r="AP4128" s="39">
        <v>0</v>
      </c>
      <c r="AQ4128" s="141">
        <v>0</v>
      </c>
      <c r="AR4128" s="141">
        <v>0</v>
      </c>
      <c r="AS4128" s="143">
        <v>0</v>
      </c>
      <c r="AT4128" s="144">
        <v>0</v>
      </c>
      <c r="AU4128" s="141">
        <v>0</v>
      </c>
      <c r="AV4128" s="141">
        <v>0</v>
      </c>
      <c r="AW4128" s="143">
        <v>0</v>
      </c>
      <c r="AY4128" s="146"/>
      <c r="AZ4128" s="1701"/>
    </row>
    <row r="4129" spans="1:64" ht="12.75" customHeight="1" x14ac:dyDescent="0.25">
      <c r="A4129" s="356"/>
      <c r="B4129" s="225"/>
      <c r="C4129" s="272"/>
      <c r="D4129" s="357"/>
      <c r="E4129" s="226"/>
      <c r="F4129" s="909"/>
      <c r="G4129" s="126"/>
      <c r="H4129" s="35"/>
      <c r="I4129" s="36"/>
      <c r="J4129" s="37"/>
      <c r="K4129" s="206"/>
      <c r="L4129" s="241"/>
      <c r="M4129" s="242"/>
      <c r="N4129" s="258"/>
      <c r="O4129" s="259"/>
      <c r="P4129" s="259"/>
      <c r="Q4129" s="259"/>
      <c r="R4129" s="259"/>
      <c r="S4129" s="259"/>
      <c r="T4129" s="260"/>
      <c r="U4129" s="261"/>
      <c r="V4129" s="261"/>
      <c r="W4129" s="262"/>
      <c r="X4129" s="262"/>
      <c r="Y4129" s="260"/>
      <c r="Z4129" s="263"/>
      <c r="AA4129" s="264"/>
      <c r="AB4129" s="259"/>
      <c r="AC4129" s="259"/>
      <c r="AD4129" s="259"/>
      <c r="AE4129" s="259"/>
      <c r="AF4129" s="259"/>
      <c r="AG4129" s="260"/>
      <c r="AH4129" s="261"/>
      <c r="AI4129" s="261"/>
      <c r="AJ4129" s="262"/>
      <c r="AK4129" s="262"/>
      <c r="AL4129" s="260"/>
      <c r="AM4129" s="265"/>
      <c r="AN4129" s="266"/>
      <c r="AO4129" s="267"/>
      <c r="AP4129" s="268"/>
      <c r="AQ4129" s="269"/>
      <c r="AR4129" s="642"/>
      <c r="AS4129" s="270"/>
      <c r="AT4129" s="271"/>
      <c r="AU4129" s="269"/>
      <c r="AV4129" s="642"/>
      <c r="AW4129" s="270"/>
      <c r="AY4129" s="146"/>
      <c r="AZ4129" s="1701"/>
    </row>
    <row r="4130" spans="1:64" ht="12.75" customHeight="1" x14ac:dyDescent="0.25">
      <c r="A4130" s="52"/>
      <c r="B4130" s="43"/>
      <c r="C4130" s="44"/>
      <c r="D4130" s="45"/>
      <c r="E4130" s="46"/>
      <c r="F4130" s="47"/>
      <c r="G4130" s="126"/>
      <c r="H4130" s="35"/>
      <c r="I4130" s="36"/>
      <c r="J4130" s="37"/>
      <c r="K4130" s="102"/>
      <c r="L4130" s="604"/>
      <c r="M4130" s="605"/>
      <c r="N4130" s="606"/>
      <c r="O4130" s="607"/>
      <c r="P4130" s="607"/>
      <c r="Q4130" s="607"/>
      <c r="R4130" s="607"/>
      <c r="S4130" s="607"/>
      <c r="T4130" s="608"/>
      <c r="U4130" s="609"/>
      <c r="V4130" s="609"/>
      <c r="W4130" s="610"/>
      <c r="X4130" s="610"/>
      <c r="Y4130" s="608"/>
      <c r="Z4130" s="611"/>
      <c r="AA4130" s="612"/>
      <c r="AB4130" s="607"/>
      <c r="AC4130" s="607"/>
      <c r="AD4130" s="607"/>
      <c r="AE4130" s="607"/>
      <c r="AF4130" s="607"/>
      <c r="AG4130" s="608"/>
      <c r="AH4130" s="609"/>
      <c r="AI4130" s="609"/>
      <c r="AJ4130" s="610"/>
      <c r="AK4130" s="610"/>
      <c r="AL4130" s="608"/>
      <c r="AM4130" s="613"/>
      <c r="AN4130" s="110"/>
      <c r="AO4130" s="109"/>
      <c r="AP4130" s="103"/>
      <c r="AQ4130" s="111"/>
      <c r="AR4130" s="111"/>
      <c r="AS4130" s="112"/>
      <c r="AT4130" s="113"/>
      <c r="AU4130" s="111"/>
      <c r="AV4130" s="111"/>
      <c r="AW4130" s="112"/>
      <c r="AY4130" s="146"/>
      <c r="AZ4130" s="1701"/>
    </row>
    <row r="4131" spans="1:64" s="1703" customFormat="1" ht="12.75" customHeight="1" x14ac:dyDescent="0.25">
      <c r="A4131" s="15"/>
      <c r="B4131" s="121"/>
      <c r="C4131" s="122"/>
      <c r="D4131" s="123"/>
      <c r="E4131" s="124"/>
      <c r="F4131" s="125"/>
      <c r="G4131" s="126"/>
      <c r="H4131" s="35"/>
      <c r="I4131" s="36"/>
      <c r="J4131" s="37"/>
      <c r="K4131" s="116" t="s">
        <v>4586</v>
      </c>
      <c r="L4131" s="241"/>
      <c r="M4131" s="242"/>
      <c r="N4131" s="201"/>
      <c r="O4131" s="202"/>
      <c r="P4131" s="202"/>
      <c r="Q4131" s="202"/>
      <c r="R4131" s="202"/>
      <c r="S4131" s="202"/>
      <c r="T4131" s="224"/>
      <c r="U4131" s="138"/>
      <c r="V4131" s="138"/>
      <c r="W4131" s="139"/>
      <c r="X4131" s="139"/>
      <c r="Y4131" s="224"/>
      <c r="Z4131" s="210"/>
      <c r="AA4131" s="204"/>
      <c r="AB4131" s="202"/>
      <c r="AC4131" s="202"/>
      <c r="AD4131" s="202"/>
      <c r="AE4131" s="202"/>
      <c r="AF4131" s="202"/>
      <c r="AG4131" s="224"/>
      <c r="AH4131" s="138"/>
      <c r="AI4131" s="138"/>
      <c r="AJ4131" s="139"/>
      <c r="AK4131" s="139"/>
      <c r="AL4131" s="224"/>
      <c r="AM4131" s="140"/>
      <c r="AN4131" s="211"/>
      <c r="AO4131" s="212"/>
      <c r="AP4131" s="39"/>
      <c r="AQ4131" s="141"/>
      <c r="AR4131" s="141"/>
      <c r="AS4131" s="143"/>
      <c r="AT4131" s="144"/>
      <c r="AU4131" s="141"/>
      <c r="AV4131" s="141"/>
      <c r="AW4131" s="143"/>
      <c r="AX4131"/>
      <c r="AY4131" s="146"/>
      <c r="AZ4131" s="1701"/>
      <c r="BA4131"/>
      <c r="BB4131"/>
      <c r="BC4131"/>
      <c r="BD4131"/>
      <c r="BE4131"/>
      <c r="BF4131"/>
      <c r="BG4131"/>
      <c r="BH4131"/>
      <c r="BI4131"/>
      <c r="BJ4131"/>
      <c r="BK4131"/>
      <c r="BL4131"/>
    </row>
    <row r="4132" spans="1:64" s="197" customFormat="1" x14ac:dyDescent="0.25">
      <c r="A4132" s="15"/>
      <c r="B4132" s="121"/>
      <c r="C4132" s="122"/>
      <c r="D4132" s="123"/>
      <c r="E4132" s="124"/>
      <c r="F4132" s="125"/>
      <c r="G4132" s="126"/>
      <c r="H4132" s="35"/>
      <c r="I4132" s="36"/>
      <c r="J4132" s="37"/>
      <c r="K4132" s="349" t="s">
        <v>4587</v>
      </c>
      <c r="L4132" s="241"/>
      <c r="M4132" s="242"/>
      <c r="N4132" s="201"/>
      <c r="O4132" s="202"/>
      <c r="P4132" s="202"/>
      <c r="Q4132" s="202"/>
      <c r="R4132" s="202"/>
      <c r="S4132" s="202"/>
      <c r="T4132" s="224"/>
      <c r="U4132" s="138"/>
      <c r="V4132" s="138"/>
      <c r="W4132" s="139"/>
      <c r="X4132" s="139"/>
      <c r="Y4132" s="224"/>
      <c r="Z4132" s="210"/>
      <c r="AA4132" s="204"/>
      <c r="AB4132" s="202"/>
      <c r="AC4132" s="202"/>
      <c r="AD4132" s="202"/>
      <c r="AE4132" s="202"/>
      <c r="AF4132" s="202"/>
      <c r="AG4132" s="224"/>
      <c r="AH4132" s="138"/>
      <c r="AI4132" s="138"/>
      <c r="AJ4132" s="139"/>
      <c r="AK4132" s="139"/>
      <c r="AL4132" s="224"/>
      <c r="AM4132" s="140"/>
      <c r="AN4132" s="211"/>
      <c r="AO4132" s="212"/>
      <c r="AP4132" s="39"/>
      <c r="AQ4132" s="141"/>
      <c r="AR4132" s="141"/>
      <c r="AS4132" s="143"/>
      <c r="AT4132" s="144"/>
      <c r="AU4132" s="141"/>
      <c r="AV4132" s="141"/>
      <c r="AW4132" s="143"/>
      <c r="AX4132"/>
      <c r="AY4132" s="146"/>
      <c r="AZ4132" s="1701"/>
      <c r="BA4132" s="12"/>
      <c r="BB4132" s="12"/>
      <c r="BC4132" s="12"/>
      <c r="BD4132" s="12"/>
      <c r="BE4132" s="12"/>
      <c r="BF4132" s="12"/>
      <c r="BG4132" s="12"/>
      <c r="BH4132" s="12"/>
      <c r="BI4132" s="12"/>
      <c r="BJ4132" s="12"/>
      <c r="BK4132" s="12"/>
      <c r="BL4132" s="12"/>
    </row>
    <row r="4133" spans="1:64" ht="12.75" customHeight="1" x14ac:dyDescent="0.25">
      <c r="A4133" s="15"/>
      <c r="C4133" s="122"/>
      <c r="D4133" s="123"/>
      <c r="F4133" s="125"/>
      <c r="G4133" s="126"/>
      <c r="H4133" s="35"/>
      <c r="I4133" s="36"/>
      <c r="J4133" s="37"/>
      <c r="K4133" s="244"/>
      <c r="L4133" s="241"/>
      <c r="M4133" s="242"/>
      <c r="N4133" s="201"/>
      <c r="O4133" s="202"/>
      <c r="P4133" s="202"/>
      <c r="Q4133" s="202"/>
      <c r="R4133" s="202"/>
      <c r="S4133" s="202"/>
      <c r="T4133" s="224"/>
      <c r="U4133" s="138"/>
      <c r="V4133" s="138"/>
      <c r="W4133" s="139"/>
      <c r="X4133" s="139"/>
      <c r="Y4133" s="224"/>
      <c r="Z4133" s="210"/>
      <c r="AA4133" s="204"/>
      <c r="AB4133" s="202"/>
      <c r="AC4133" s="202"/>
      <c r="AD4133" s="202"/>
      <c r="AE4133" s="202"/>
      <c r="AF4133" s="202"/>
      <c r="AG4133" s="224"/>
      <c r="AH4133" s="138"/>
      <c r="AI4133" s="138"/>
      <c r="AJ4133" s="139"/>
      <c r="AK4133" s="139"/>
      <c r="AL4133" s="224"/>
      <c r="AM4133" s="140"/>
      <c r="AN4133" s="211"/>
      <c r="AO4133" s="212"/>
      <c r="AP4133" s="39"/>
      <c r="AQ4133" s="141"/>
      <c r="AR4133" s="141"/>
      <c r="AS4133" s="143"/>
      <c r="AU4133" s="141"/>
      <c r="AV4133" s="141"/>
      <c r="AW4133" s="143"/>
      <c r="AY4133" s="146"/>
      <c r="AZ4133" s="1701"/>
    </row>
    <row r="4134" spans="1:64" ht="35.1" customHeight="1" x14ac:dyDescent="0.25">
      <c r="A4134" s="15" t="s">
        <v>4574</v>
      </c>
      <c r="B4134" s="225">
        <v>9</v>
      </c>
      <c r="C4134" s="272" t="s">
        <v>120</v>
      </c>
      <c r="D4134" s="123">
        <v>1000</v>
      </c>
      <c r="E4134" s="226"/>
      <c r="F4134" s="122">
        <v>6</v>
      </c>
      <c r="G4134" s="126"/>
      <c r="H4134" s="35" t="str">
        <f t="shared" si="3166"/>
        <v>018</v>
      </c>
      <c r="I4134" s="36" t="s">
        <v>121</v>
      </c>
      <c r="J4134" s="37" t="s">
        <v>4588</v>
      </c>
      <c r="K4134" s="281" t="s">
        <v>4589</v>
      </c>
      <c r="L4134" s="232">
        <v>0</v>
      </c>
      <c r="M4134" s="233">
        <v>0</v>
      </c>
      <c r="N4134" s="130"/>
      <c r="O4134" s="131"/>
      <c r="P4134" s="131"/>
      <c r="Q4134" s="131"/>
      <c r="R4134" s="131"/>
      <c r="S4134" s="131"/>
      <c r="T4134" s="132" t="str">
        <f t="shared" ref="T4134:T4137" si="3206">IF(SUM(N4134:S4134)=U4134,"OK",SUM(N4134:S4134)-U4134)</f>
        <v>OK</v>
      </c>
      <c r="U4134" s="138"/>
      <c r="V4134" s="138"/>
      <c r="W4134" s="139"/>
      <c r="X4134" s="139"/>
      <c r="Y4134" s="132" t="str">
        <f t="shared" ref="Y4134:Y4137" si="3207">IF(SUM(W4134:X4134)=Z4134,"OK",SUM(W4134:X4134)-Z4134)</f>
        <v>OK</v>
      </c>
      <c r="Z4134" s="210"/>
      <c r="AA4134" s="204"/>
      <c r="AB4134" s="202"/>
      <c r="AC4134" s="202"/>
      <c r="AD4134" s="202"/>
      <c r="AE4134" s="202"/>
      <c r="AF4134" s="202"/>
      <c r="AG4134" s="132" t="str">
        <f t="shared" ref="AG4134:AG4137" si="3208">IF(SUM(AA4134:AF4134)=AH4134,"OK",SUM(AA4134:AF4134)-AH4134)</f>
        <v>OK</v>
      </c>
      <c r="AH4134" s="138"/>
      <c r="AI4134" s="138"/>
      <c r="AJ4134" s="139"/>
      <c r="AK4134" s="139"/>
      <c r="AL4134" s="132" t="str">
        <f t="shared" ref="AL4134:AL4137" si="3209">IF(SUM(AJ4134:AK4134)=AM4134,"OK",SUM(AJ4134:AK4134)-AM4134)</f>
        <v>OK</v>
      </c>
      <c r="AM4134" s="140"/>
      <c r="AN4134" s="119">
        <f t="shared" ref="AN4134:AN4137" si="3210">L4134+U4134+V4134+Z4134</f>
        <v>0</v>
      </c>
      <c r="AO4134" s="120">
        <f t="shared" ref="AO4134:AO4137" si="3211">M4134+AH4134+AI4134+AM4134</f>
        <v>0</v>
      </c>
      <c r="AP4134" s="39">
        <f>L4134</f>
        <v>0</v>
      </c>
      <c r="AQ4134" s="141">
        <f>AN4134</f>
        <v>0</v>
      </c>
      <c r="AR4134" s="142">
        <f>AQ4134-AP4134</f>
        <v>0</v>
      </c>
      <c r="AS4134" s="143" t="e">
        <f>AR4134/AP4134</f>
        <v>#DIV/0!</v>
      </c>
      <c r="AT4134" s="144">
        <f>M4134</f>
        <v>0</v>
      </c>
      <c r="AU4134" s="141">
        <f>AO4134</f>
        <v>0</v>
      </c>
      <c r="AV4134" s="142">
        <f>AU4134-AT4134</f>
        <v>0</v>
      </c>
      <c r="AW4134" s="143" t="e">
        <f>AV4134/AT4134</f>
        <v>#DIV/0!</v>
      </c>
      <c r="AY4134" s="146" t="str">
        <f>RIGHT(LEFT(I4134,3),2)&amp;"."&amp;RIGHT(LEFT(I4134,5),2)</f>
        <v>41.40</v>
      </c>
      <c r="AZ4134" s="1701" t="b">
        <f>COUNTIF('[1]Codes SEC'!$B$2:$B$250,Ministres!AY4134)&gt;0</f>
        <v>1</v>
      </c>
    </row>
    <row r="4135" spans="1:64" ht="35.1" customHeight="1" x14ac:dyDescent="0.25">
      <c r="A4135" s="15" t="s">
        <v>4574</v>
      </c>
      <c r="B4135" s="225">
        <v>9</v>
      </c>
      <c r="C4135" s="272" t="s">
        <v>120</v>
      </c>
      <c r="D4135" s="123">
        <v>1000</v>
      </c>
      <c r="E4135" s="226"/>
      <c r="F4135" s="122">
        <v>3</v>
      </c>
      <c r="G4135" s="126"/>
      <c r="H4135" s="35" t="str">
        <f t="shared" ref="H4135:H4206" si="3212">LEFT(J4135,3)</f>
        <v>018</v>
      </c>
      <c r="I4135" s="36" t="s">
        <v>121</v>
      </c>
      <c r="J4135" s="37" t="s">
        <v>4590</v>
      </c>
      <c r="K4135" s="244" t="s">
        <v>4591</v>
      </c>
      <c r="L4135" s="232">
        <v>7854</v>
      </c>
      <c r="M4135" s="233">
        <v>7854</v>
      </c>
      <c r="N4135" s="130"/>
      <c r="O4135" s="131"/>
      <c r="P4135" s="131"/>
      <c r="Q4135" s="131"/>
      <c r="R4135" s="131"/>
      <c r="S4135" s="131"/>
      <c r="T4135" s="132" t="str">
        <f t="shared" si="3206"/>
        <v>OK</v>
      </c>
      <c r="U4135" s="138"/>
      <c r="V4135" s="138"/>
      <c r="W4135" s="139"/>
      <c r="X4135" s="139"/>
      <c r="Y4135" s="132" t="str">
        <f t="shared" si="3207"/>
        <v>OK</v>
      </c>
      <c r="Z4135" s="210"/>
      <c r="AA4135" s="204"/>
      <c r="AB4135" s="202"/>
      <c r="AC4135" s="202"/>
      <c r="AD4135" s="202"/>
      <c r="AE4135" s="202"/>
      <c r="AF4135" s="202"/>
      <c r="AG4135" s="132" t="str">
        <f t="shared" si="3208"/>
        <v>OK</v>
      </c>
      <c r="AH4135" s="138"/>
      <c r="AI4135" s="138"/>
      <c r="AJ4135" s="139"/>
      <c r="AK4135" s="139"/>
      <c r="AL4135" s="132" t="str">
        <f t="shared" si="3209"/>
        <v>OK</v>
      </c>
      <c r="AM4135" s="140"/>
      <c r="AN4135" s="119">
        <f t="shared" si="3210"/>
        <v>7854</v>
      </c>
      <c r="AO4135" s="120">
        <f t="shared" si="3211"/>
        <v>7854</v>
      </c>
      <c r="AP4135" s="39">
        <f>L4135</f>
        <v>7854</v>
      </c>
      <c r="AQ4135" s="141">
        <f>AN4135</f>
        <v>7854</v>
      </c>
      <c r="AR4135" s="142">
        <f>AQ4135-AP4135</f>
        <v>0</v>
      </c>
      <c r="AS4135" s="143">
        <f>AR4135/AP4135</f>
        <v>0</v>
      </c>
      <c r="AT4135" s="144">
        <f>M4135</f>
        <v>7854</v>
      </c>
      <c r="AU4135" s="141">
        <f>AO4135</f>
        <v>7854</v>
      </c>
      <c r="AV4135" s="142">
        <f>AU4135-AT4135</f>
        <v>0</v>
      </c>
      <c r="AW4135" s="143">
        <f>AV4135/AT4135</f>
        <v>0</v>
      </c>
      <c r="AY4135" s="146" t="str">
        <f>RIGHT(LEFT(I4135,3),2)&amp;"."&amp;RIGHT(LEFT(I4135,5),2)</f>
        <v>41.40</v>
      </c>
      <c r="AZ4135" s="1701" t="b">
        <f>COUNTIF('[1]Codes SEC'!$B$2:$B$250,Ministres!AY4135)&gt;0</f>
        <v>1</v>
      </c>
    </row>
    <row r="4136" spans="1:64" ht="35.1" customHeight="1" x14ac:dyDescent="0.25">
      <c r="A4136" s="15" t="s">
        <v>4574</v>
      </c>
      <c r="B4136" s="225">
        <v>9</v>
      </c>
      <c r="C4136" s="272" t="s">
        <v>120</v>
      </c>
      <c r="D4136" s="123">
        <v>1000</v>
      </c>
      <c r="E4136" s="226"/>
      <c r="F4136" s="122">
        <v>5</v>
      </c>
      <c r="G4136" s="126"/>
      <c r="H4136" s="35" t="str">
        <f t="shared" si="3212"/>
        <v>018</v>
      </c>
      <c r="I4136" s="36" t="s">
        <v>121</v>
      </c>
      <c r="J4136" s="37" t="s">
        <v>4592</v>
      </c>
      <c r="K4136" s="244" t="s">
        <v>4593</v>
      </c>
      <c r="L4136" s="232">
        <v>49080</v>
      </c>
      <c r="M4136" s="233">
        <v>49080</v>
      </c>
      <c r="N4136" s="130"/>
      <c r="O4136" s="131"/>
      <c r="P4136" s="131"/>
      <c r="Q4136" s="131"/>
      <c r="R4136" s="131"/>
      <c r="S4136" s="131"/>
      <c r="T4136" s="132" t="str">
        <f t="shared" si="3206"/>
        <v>OK</v>
      </c>
      <c r="U4136" s="138"/>
      <c r="V4136" s="138"/>
      <c r="W4136" s="139"/>
      <c r="X4136" s="139"/>
      <c r="Y4136" s="132" t="str">
        <f t="shared" si="3207"/>
        <v>OK</v>
      </c>
      <c r="Z4136" s="210"/>
      <c r="AA4136" s="204"/>
      <c r="AB4136" s="202"/>
      <c r="AC4136" s="202"/>
      <c r="AD4136" s="202"/>
      <c r="AE4136" s="202"/>
      <c r="AF4136" s="202"/>
      <c r="AG4136" s="132" t="str">
        <f t="shared" si="3208"/>
        <v>OK</v>
      </c>
      <c r="AH4136" s="138"/>
      <c r="AI4136" s="138"/>
      <c r="AJ4136" s="139"/>
      <c r="AK4136" s="139"/>
      <c r="AL4136" s="132" t="str">
        <f t="shared" si="3209"/>
        <v>OK</v>
      </c>
      <c r="AM4136" s="140"/>
      <c r="AN4136" s="119">
        <f t="shared" si="3210"/>
        <v>49080</v>
      </c>
      <c r="AO4136" s="120">
        <f t="shared" si="3211"/>
        <v>49080</v>
      </c>
      <c r="AP4136" s="39">
        <f>L4136</f>
        <v>49080</v>
      </c>
      <c r="AQ4136" s="141">
        <f>AN4136</f>
        <v>49080</v>
      </c>
      <c r="AR4136" s="142">
        <f>AQ4136-AP4136</f>
        <v>0</v>
      </c>
      <c r="AS4136" s="143">
        <f>AR4136/AP4136</f>
        <v>0</v>
      </c>
      <c r="AT4136" s="144">
        <f>M4136</f>
        <v>49080</v>
      </c>
      <c r="AU4136" s="141">
        <f>AO4136</f>
        <v>49080</v>
      </c>
      <c r="AV4136" s="142">
        <f>AU4136-AT4136</f>
        <v>0</v>
      </c>
      <c r="AW4136" s="143">
        <f>AV4136/AT4136</f>
        <v>0</v>
      </c>
      <c r="AY4136" s="146" t="str">
        <f>RIGHT(LEFT(I4136,3),2)&amp;"."&amp;RIGHT(LEFT(I4136,5),2)</f>
        <v>41.40</v>
      </c>
      <c r="AZ4136" s="1701" t="b">
        <f>COUNTIF('[1]Codes SEC'!$B$2:$B$250,Ministres!AY4136)&gt;0</f>
        <v>1</v>
      </c>
    </row>
    <row r="4137" spans="1:64" ht="35.1" customHeight="1" x14ac:dyDescent="0.25">
      <c r="A4137" s="15" t="s">
        <v>4574</v>
      </c>
      <c r="B4137" s="121">
        <v>9</v>
      </c>
      <c r="C4137" s="272" t="s">
        <v>120</v>
      </c>
      <c r="D4137" s="123">
        <v>1000</v>
      </c>
      <c r="F4137" s="125">
        <v>5</v>
      </c>
      <c r="G4137" s="126"/>
      <c r="H4137" s="35" t="str">
        <f t="shared" si="3212"/>
        <v>018</v>
      </c>
      <c r="I4137" s="36">
        <v>84140000</v>
      </c>
      <c r="J4137" s="37" t="s">
        <v>4594</v>
      </c>
      <c r="K4137" s="281" t="s">
        <v>4595</v>
      </c>
      <c r="L4137" s="128">
        <v>12934</v>
      </c>
      <c r="M4137" s="129">
        <v>12934</v>
      </c>
      <c r="N4137" s="130"/>
      <c r="O4137" s="131"/>
      <c r="P4137" s="131"/>
      <c r="Q4137" s="131"/>
      <c r="R4137" s="131"/>
      <c r="S4137" s="131"/>
      <c r="T4137" s="132" t="str">
        <f t="shared" si="3206"/>
        <v>OK</v>
      </c>
      <c r="U4137" s="138"/>
      <c r="V4137" s="138"/>
      <c r="W4137" s="139"/>
      <c r="X4137" s="139"/>
      <c r="Y4137" s="132" t="str">
        <f t="shared" si="3207"/>
        <v>OK</v>
      </c>
      <c r="Z4137" s="210"/>
      <c r="AA4137" s="204"/>
      <c r="AB4137" s="202"/>
      <c r="AC4137" s="202"/>
      <c r="AD4137" s="202"/>
      <c r="AE4137" s="202"/>
      <c r="AF4137" s="202"/>
      <c r="AG4137" s="132" t="str">
        <f t="shared" si="3208"/>
        <v>OK</v>
      </c>
      <c r="AH4137" s="138"/>
      <c r="AI4137" s="138"/>
      <c r="AJ4137" s="139"/>
      <c r="AK4137" s="139"/>
      <c r="AL4137" s="132" t="str">
        <f t="shared" si="3209"/>
        <v>OK</v>
      </c>
      <c r="AM4137" s="140"/>
      <c r="AN4137" s="119">
        <f t="shared" si="3210"/>
        <v>12934</v>
      </c>
      <c r="AO4137" s="120">
        <f t="shared" si="3211"/>
        <v>12934</v>
      </c>
      <c r="AP4137" s="39">
        <f>L4137</f>
        <v>12934</v>
      </c>
      <c r="AQ4137" s="141">
        <f>AN4137</f>
        <v>12934</v>
      </c>
      <c r="AR4137" s="142">
        <f>AQ4137-AP4137</f>
        <v>0</v>
      </c>
      <c r="AS4137" s="143">
        <f>AR4137/AP4137</f>
        <v>0</v>
      </c>
      <c r="AT4137" s="144">
        <f>M4137</f>
        <v>12934</v>
      </c>
      <c r="AU4137" s="141">
        <f>AO4137</f>
        <v>12934</v>
      </c>
      <c r="AV4137" s="142">
        <f>AU4137-AT4137</f>
        <v>0</v>
      </c>
      <c r="AW4137" s="143">
        <f>AV4137/AT4137</f>
        <v>0</v>
      </c>
      <c r="AY4137" s="146" t="str">
        <f>RIGHT(LEFT(I4137,3),2)&amp;"."&amp;RIGHT(LEFT(I4137,5),2)</f>
        <v>41.40</v>
      </c>
      <c r="AZ4137" s="1701" t="b">
        <f>COUNTIF('[1]Codes SEC'!$B$2:$B$250,Ministres!AY4137)&gt;0</f>
        <v>1</v>
      </c>
    </row>
    <row r="4138" spans="1:64" ht="12.75" customHeight="1" x14ac:dyDescent="0.25">
      <c r="A4138" s="350"/>
      <c r="B4138" s="1704"/>
      <c r="C4138" s="298"/>
      <c r="D4138" s="352"/>
      <c r="E4138" s="1705"/>
      <c r="F4138" s="1565"/>
      <c r="G4138" s="154"/>
      <c r="H4138" s="155"/>
      <c r="I4138" s="156"/>
      <c r="J4138" s="157"/>
      <c r="K4138" s="158" t="s">
        <v>70</v>
      </c>
      <c r="L4138" s="236">
        <f t="shared" ref="L4138:S4138" si="3213">L4134+L4136+L4135+L4137</f>
        <v>69868</v>
      </c>
      <c r="M4138" s="1706">
        <f t="shared" si="3213"/>
        <v>69868</v>
      </c>
      <c r="N4138" s="1707">
        <f t="shared" si="3213"/>
        <v>0</v>
      </c>
      <c r="O4138" s="1708">
        <f t="shared" si="3213"/>
        <v>0</v>
      </c>
      <c r="P4138" s="1708">
        <f t="shared" si="3213"/>
        <v>0</v>
      </c>
      <c r="Q4138" s="1708">
        <f t="shared" si="3213"/>
        <v>0</v>
      </c>
      <c r="R4138" s="1708">
        <f t="shared" si="3213"/>
        <v>0</v>
      </c>
      <c r="S4138" s="1708">
        <f t="shared" si="3213"/>
        <v>0</v>
      </c>
      <c r="T4138" s="1709"/>
      <c r="U4138" s="1710">
        <f>U4134+U4136+U4135+U4137</f>
        <v>0</v>
      </c>
      <c r="V4138" s="1710">
        <f>V4134+V4136+V4135+V4137</f>
        <v>0</v>
      </c>
      <c r="W4138" s="1708">
        <f>W4134+W4136+W4135+W4137</f>
        <v>0</v>
      </c>
      <c r="X4138" s="1708">
        <f>X4134+X4136+X4135+X4137</f>
        <v>0</v>
      </c>
      <c r="Y4138" s="1709"/>
      <c r="Z4138" s="1710">
        <f t="shared" ref="Z4138:AF4138" si="3214">Z4134+Z4136+Z4135+Z4137</f>
        <v>0</v>
      </c>
      <c r="AA4138" s="165">
        <f t="shared" si="3214"/>
        <v>0</v>
      </c>
      <c r="AB4138" s="1708">
        <f t="shared" si="3214"/>
        <v>0</v>
      </c>
      <c r="AC4138" s="1708">
        <f t="shared" si="3214"/>
        <v>0</v>
      </c>
      <c r="AD4138" s="1708">
        <f t="shared" si="3214"/>
        <v>0</v>
      </c>
      <c r="AE4138" s="1708">
        <f t="shared" si="3214"/>
        <v>0</v>
      </c>
      <c r="AF4138" s="1708">
        <f t="shared" si="3214"/>
        <v>0</v>
      </c>
      <c r="AG4138" s="1709"/>
      <c r="AH4138" s="1710">
        <f>AH4134+AH4136+AH4135+AH4137</f>
        <v>0</v>
      </c>
      <c r="AI4138" s="1710">
        <f>AI4134+AI4136+AI4135+AI4137</f>
        <v>0</v>
      </c>
      <c r="AJ4138" s="1708">
        <f>AJ4134+AJ4136+AJ4135+AJ4137</f>
        <v>0</v>
      </c>
      <c r="AK4138" s="1708">
        <f>AK4134+AK4136+AK4135+AK4137</f>
        <v>0</v>
      </c>
      <c r="AL4138" s="1709"/>
      <c r="AM4138" s="1711">
        <f t="shared" ref="AM4138:AW4138" si="3215">AM4134+AM4136+AM4135+AM4137</f>
        <v>0</v>
      </c>
      <c r="AN4138" s="167">
        <f>AN4134+AN4136+AN4135+AN4137</f>
        <v>69868</v>
      </c>
      <c r="AO4138" s="1712">
        <f t="shared" si="3215"/>
        <v>69868</v>
      </c>
      <c r="AP4138" s="169">
        <f t="shared" si="3215"/>
        <v>69868</v>
      </c>
      <c r="AQ4138" s="1713">
        <f t="shared" si="3215"/>
        <v>69868</v>
      </c>
      <c r="AR4138" s="1714">
        <f t="shared" si="3215"/>
        <v>0</v>
      </c>
      <c r="AS4138" s="1715" t="e">
        <f t="shared" si="3215"/>
        <v>#DIV/0!</v>
      </c>
      <c r="AT4138" s="1716">
        <f t="shared" si="3215"/>
        <v>69868</v>
      </c>
      <c r="AU4138" s="1713">
        <f t="shared" si="3215"/>
        <v>69868</v>
      </c>
      <c r="AV4138" s="1714">
        <f t="shared" si="3215"/>
        <v>0</v>
      </c>
      <c r="AW4138" s="1715" t="e">
        <f t="shared" si="3215"/>
        <v>#DIV/0!</v>
      </c>
      <c r="AY4138" s="146"/>
      <c r="AZ4138" s="1701"/>
    </row>
    <row r="4139" spans="1:64" ht="12.75" customHeight="1" x14ac:dyDescent="0.25">
      <c r="A4139" s="174"/>
      <c r="B4139" s="175"/>
      <c r="C4139" s="176"/>
      <c r="D4139" s="177"/>
      <c r="E4139" s="178"/>
      <c r="F4139" s="177"/>
      <c r="G4139" s="179"/>
      <c r="H4139" s="180"/>
      <c r="I4139" s="181"/>
      <c r="J4139" s="182"/>
      <c r="K4139" s="183" t="s">
        <v>4596</v>
      </c>
      <c r="L4139" s="184">
        <f t="shared" ref="L4139:S4139" si="3216">L4138</f>
        <v>69868</v>
      </c>
      <c r="M4139" s="185">
        <f t="shared" si="3216"/>
        <v>69868</v>
      </c>
      <c r="N4139" s="186">
        <f t="shared" si="3216"/>
        <v>0</v>
      </c>
      <c r="O4139" s="187">
        <f t="shared" si="3216"/>
        <v>0</v>
      </c>
      <c r="P4139" s="187">
        <f t="shared" si="3216"/>
        <v>0</v>
      </c>
      <c r="Q4139" s="187">
        <f t="shared" si="3216"/>
        <v>0</v>
      </c>
      <c r="R4139" s="187">
        <f t="shared" si="3216"/>
        <v>0</v>
      </c>
      <c r="S4139" s="187">
        <f t="shared" si="3216"/>
        <v>0</v>
      </c>
      <c r="T4139" s="188"/>
      <c r="U4139" s="187">
        <f>U4138</f>
        <v>0</v>
      </c>
      <c r="V4139" s="187">
        <f>V4138</f>
        <v>0</v>
      </c>
      <c r="W4139" s="187">
        <f>W4138</f>
        <v>0</v>
      </c>
      <c r="X4139" s="187">
        <f>X4138</f>
        <v>0</v>
      </c>
      <c r="Y4139" s="188"/>
      <c r="Z4139" s="187">
        <f t="shared" ref="Z4139:AF4139" si="3217">Z4138</f>
        <v>0</v>
      </c>
      <c r="AA4139" s="189">
        <f t="shared" si="3217"/>
        <v>0</v>
      </c>
      <c r="AB4139" s="187">
        <f t="shared" si="3217"/>
        <v>0</v>
      </c>
      <c r="AC4139" s="187">
        <f t="shared" si="3217"/>
        <v>0</v>
      </c>
      <c r="AD4139" s="187">
        <f t="shared" si="3217"/>
        <v>0</v>
      </c>
      <c r="AE4139" s="187">
        <f t="shared" si="3217"/>
        <v>0</v>
      </c>
      <c r="AF4139" s="187">
        <f t="shared" si="3217"/>
        <v>0</v>
      </c>
      <c r="AG4139" s="188"/>
      <c r="AH4139" s="187">
        <f>AH4138</f>
        <v>0</v>
      </c>
      <c r="AI4139" s="187">
        <f>AI4138</f>
        <v>0</v>
      </c>
      <c r="AJ4139" s="187">
        <f>AJ4138</f>
        <v>0</v>
      </c>
      <c r="AK4139" s="187">
        <f>AK4138</f>
        <v>0</v>
      </c>
      <c r="AL4139" s="188"/>
      <c r="AM4139" s="190">
        <f t="shared" ref="AM4139:AW4139" si="3218">AM4138</f>
        <v>0</v>
      </c>
      <c r="AN4139" s="191">
        <f>AN4138</f>
        <v>69868</v>
      </c>
      <c r="AO4139" s="190">
        <f>AO4138</f>
        <v>69868</v>
      </c>
      <c r="AP4139" s="184">
        <f t="shared" si="3218"/>
        <v>69868</v>
      </c>
      <c r="AQ4139" s="192">
        <f t="shared" si="3218"/>
        <v>69868</v>
      </c>
      <c r="AR4139" s="193">
        <f t="shared" si="3218"/>
        <v>0</v>
      </c>
      <c r="AS4139" s="194" t="e">
        <f t="shared" si="3218"/>
        <v>#DIV/0!</v>
      </c>
      <c r="AT4139" s="195">
        <f t="shared" si="3218"/>
        <v>69868</v>
      </c>
      <c r="AU4139" s="192">
        <f t="shared" si="3218"/>
        <v>69868</v>
      </c>
      <c r="AV4139" s="193">
        <f t="shared" si="3218"/>
        <v>0</v>
      </c>
      <c r="AW4139" s="194" t="e">
        <f t="shared" si="3218"/>
        <v>#DIV/0!</v>
      </c>
      <c r="AY4139" s="146"/>
      <c r="AZ4139" s="1701"/>
    </row>
    <row r="4140" spans="1:64" s="1703" customFormat="1" ht="12.75" customHeight="1" x14ac:dyDescent="0.25">
      <c r="A4140" s="15"/>
      <c r="B4140" s="121"/>
      <c r="C4140" s="122"/>
      <c r="D4140" s="123"/>
      <c r="E4140" s="124"/>
      <c r="F4140" s="125"/>
      <c r="G4140" s="34"/>
      <c r="H4140" s="35"/>
      <c r="I4140" s="36"/>
      <c r="J4140" s="37"/>
      <c r="K4140" s="198" t="s">
        <v>72</v>
      </c>
      <c r="L4140" s="199">
        <v>0</v>
      </c>
      <c r="M4140" s="200">
        <v>0</v>
      </c>
      <c r="N4140" s="201">
        <v>0</v>
      </c>
      <c r="O4140" s="202">
        <v>0</v>
      </c>
      <c r="P4140" s="202">
        <v>0</v>
      </c>
      <c r="Q4140" s="202">
        <v>0</v>
      </c>
      <c r="R4140" s="202">
        <v>0</v>
      </c>
      <c r="S4140" s="202">
        <v>0</v>
      </c>
      <c r="T4140" s="203"/>
      <c r="U4140" s="135">
        <v>0</v>
      </c>
      <c r="V4140" s="135">
        <v>0</v>
      </c>
      <c r="W4140" s="202">
        <v>0</v>
      </c>
      <c r="X4140" s="202">
        <v>0</v>
      </c>
      <c r="Y4140" s="203"/>
      <c r="Z4140" s="135">
        <v>0</v>
      </c>
      <c r="AA4140" s="204">
        <v>0</v>
      </c>
      <c r="AB4140" s="202">
        <v>0</v>
      </c>
      <c r="AC4140" s="202">
        <v>0</v>
      </c>
      <c r="AD4140" s="202">
        <v>0</v>
      </c>
      <c r="AE4140" s="202">
        <v>0</v>
      </c>
      <c r="AF4140" s="202">
        <v>0</v>
      </c>
      <c r="AG4140" s="203"/>
      <c r="AH4140" s="135">
        <v>0</v>
      </c>
      <c r="AI4140" s="135">
        <v>0</v>
      </c>
      <c r="AJ4140" s="202">
        <v>0</v>
      </c>
      <c r="AK4140" s="202">
        <v>0</v>
      </c>
      <c r="AL4140" s="203"/>
      <c r="AM4140" s="205">
        <v>0</v>
      </c>
      <c r="AN4140" s="119">
        <v>0</v>
      </c>
      <c r="AO4140" s="120">
        <v>0</v>
      </c>
      <c r="AP4140" s="39">
        <v>0</v>
      </c>
      <c r="AQ4140" s="141">
        <v>0</v>
      </c>
      <c r="AR4140" s="141">
        <v>0</v>
      </c>
      <c r="AS4140" s="143">
        <v>0</v>
      </c>
      <c r="AT4140" s="144">
        <v>0</v>
      </c>
      <c r="AU4140" s="141">
        <v>0</v>
      </c>
      <c r="AV4140" s="141">
        <v>0</v>
      </c>
      <c r="AW4140" s="143">
        <v>0</v>
      </c>
      <c r="AX4140"/>
      <c r="AY4140" s="146"/>
      <c r="AZ4140" s="1701"/>
      <c r="BA4140"/>
      <c r="BB4140"/>
      <c r="BC4140"/>
      <c r="BD4140"/>
      <c r="BE4140"/>
      <c r="BF4140"/>
      <c r="BG4140"/>
      <c r="BH4140"/>
      <c r="BI4140"/>
      <c r="BJ4140"/>
      <c r="BK4140"/>
      <c r="BL4140"/>
    </row>
    <row r="4141" spans="1:64" s="197" customFormat="1" ht="12.75" customHeight="1" x14ac:dyDescent="0.25">
      <c r="A4141" s="356"/>
      <c r="B4141" s="225"/>
      <c r="C4141" s="272"/>
      <c r="D4141" s="357"/>
      <c r="E4141" s="226"/>
      <c r="F4141" s="909"/>
      <c r="G4141" s="126"/>
      <c r="H4141" s="35"/>
      <c r="I4141" s="36"/>
      <c r="J4141" s="37"/>
      <c r="K4141" s="198" t="s">
        <v>73</v>
      </c>
      <c r="L4141" s="241">
        <v>0</v>
      </c>
      <c r="M4141" s="242">
        <v>0</v>
      </c>
      <c r="N4141" s="201">
        <v>0</v>
      </c>
      <c r="O4141" s="202">
        <v>0</v>
      </c>
      <c r="P4141" s="202">
        <v>0</v>
      </c>
      <c r="Q4141" s="202">
        <v>0</v>
      </c>
      <c r="R4141" s="202">
        <v>0</v>
      </c>
      <c r="S4141" s="202">
        <v>0</v>
      </c>
      <c r="T4141" s="203"/>
      <c r="U4141" s="135">
        <v>0</v>
      </c>
      <c r="V4141" s="135">
        <v>0</v>
      </c>
      <c r="W4141" s="202">
        <v>0</v>
      </c>
      <c r="X4141" s="202">
        <v>0</v>
      </c>
      <c r="Y4141" s="203"/>
      <c r="Z4141" s="135">
        <v>0</v>
      </c>
      <c r="AA4141" s="204">
        <v>0</v>
      </c>
      <c r="AB4141" s="202">
        <v>0</v>
      </c>
      <c r="AC4141" s="202">
        <v>0</v>
      </c>
      <c r="AD4141" s="202">
        <v>0</v>
      </c>
      <c r="AE4141" s="202">
        <v>0</v>
      </c>
      <c r="AF4141" s="202">
        <v>0</v>
      </c>
      <c r="AG4141" s="203"/>
      <c r="AH4141" s="135">
        <v>0</v>
      </c>
      <c r="AI4141" s="135">
        <v>0</v>
      </c>
      <c r="AJ4141" s="202">
        <v>0</v>
      </c>
      <c r="AK4141" s="202">
        <v>0</v>
      </c>
      <c r="AL4141" s="203"/>
      <c r="AM4141" s="205">
        <v>0</v>
      </c>
      <c r="AN4141" s="119">
        <v>0</v>
      </c>
      <c r="AO4141" s="120">
        <v>0</v>
      </c>
      <c r="AP4141" s="39">
        <v>0</v>
      </c>
      <c r="AQ4141" s="141">
        <v>0</v>
      </c>
      <c r="AR4141" s="141">
        <v>0</v>
      </c>
      <c r="AS4141" s="143">
        <v>0</v>
      </c>
      <c r="AT4141" s="144">
        <v>0</v>
      </c>
      <c r="AU4141" s="141">
        <v>0</v>
      </c>
      <c r="AV4141" s="141">
        <v>0</v>
      </c>
      <c r="AW4141" s="143">
        <v>0</v>
      </c>
      <c r="AX4141"/>
      <c r="AY4141" s="146"/>
      <c r="AZ4141" s="1701"/>
      <c r="BA4141" s="12"/>
      <c r="BB4141" s="12"/>
      <c r="BC4141" s="12"/>
      <c r="BD4141" s="12"/>
      <c r="BE4141" s="12"/>
      <c r="BF4141" s="12"/>
      <c r="BG4141" s="12"/>
      <c r="BH4141" s="12"/>
      <c r="BI4141" s="12"/>
      <c r="BJ4141" s="12"/>
      <c r="BK4141" s="12"/>
      <c r="BL4141" s="12"/>
    </row>
    <row r="4142" spans="1:64" ht="12.75" customHeight="1" x14ac:dyDescent="0.25">
      <c r="A4142" s="356"/>
      <c r="B4142" s="225"/>
      <c r="C4142" s="272"/>
      <c r="D4142" s="357"/>
      <c r="E4142" s="226"/>
      <c r="F4142" s="909"/>
      <c r="G4142" s="126"/>
      <c r="H4142" s="35"/>
      <c r="I4142" s="36"/>
      <c r="J4142" s="37"/>
      <c r="K4142" s="198" t="s">
        <v>74</v>
      </c>
      <c r="L4142" s="241">
        <v>0</v>
      </c>
      <c r="M4142" s="242">
        <v>0</v>
      </c>
      <c r="N4142" s="201">
        <v>0</v>
      </c>
      <c r="O4142" s="202">
        <v>0</v>
      </c>
      <c r="P4142" s="202">
        <v>0</v>
      </c>
      <c r="Q4142" s="202">
        <v>0</v>
      </c>
      <c r="R4142" s="202">
        <v>0</v>
      </c>
      <c r="S4142" s="202">
        <v>0</v>
      </c>
      <c r="T4142" s="203"/>
      <c r="U4142" s="135">
        <v>0</v>
      </c>
      <c r="V4142" s="135">
        <v>0</v>
      </c>
      <c r="W4142" s="202">
        <v>0</v>
      </c>
      <c r="X4142" s="202">
        <v>0</v>
      </c>
      <c r="Y4142" s="203"/>
      <c r="Z4142" s="135">
        <v>0</v>
      </c>
      <c r="AA4142" s="204">
        <v>0</v>
      </c>
      <c r="AB4142" s="202">
        <v>0</v>
      </c>
      <c r="AC4142" s="202">
        <v>0</v>
      </c>
      <c r="AD4142" s="202">
        <v>0</v>
      </c>
      <c r="AE4142" s="202">
        <v>0</v>
      </c>
      <c r="AF4142" s="202">
        <v>0</v>
      </c>
      <c r="AG4142" s="203"/>
      <c r="AH4142" s="135">
        <v>0</v>
      </c>
      <c r="AI4142" s="135">
        <v>0</v>
      </c>
      <c r="AJ4142" s="202">
        <v>0</v>
      </c>
      <c r="AK4142" s="202">
        <v>0</v>
      </c>
      <c r="AL4142" s="203"/>
      <c r="AM4142" s="205">
        <v>0</v>
      </c>
      <c r="AN4142" s="119">
        <v>0</v>
      </c>
      <c r="AO4142" s="120">
        <v>0</v>
      </c>
      <c r="AP4142" s="39">
        <v>0</v>
      </c>
      <c r="AQ4142" s="141">
        <v>0</v>
      </c>
      <c r="AR4142" s="141">
        <v>0</v>
      </c>
      <c r="AS4142" s="143">
        <v>0</v>
      </c>
      <c r="AT4142" s="144">
        <v>0</v>
      </c>
      <c r="AU4142" s="141">
        <v>0</v>
      </c>
      <c r="AV4142" s="141">
        <v>0</v>
      </c>
      <c r="AW4142" s="143">
        <v>0</v>
      </c>
      <c r="AY4142" s="146"/>
      <c r="AZ4142" s="1701"/>
    </row>
    <row r="4143" spans="1:64" ht="12.75" customHeight="1" x14ac:dyDescent="0.25">
      <c r="A4143" s="356"/>
      <c r="B4143" s="225"/>
      <c r="C4143" s="272"/>
      <c r="D4143" s="357"/>
      <c r="E4143" s="226"/>
      <c r="F4143" s="909"/>
      <c r="G4143" s="126"/>
      <c r="H4143" s="35"/>
      <c r="I4143" s="36"/>
      <c r="J4143" s="37"/>
      <c r="K4143" s="198" t="s">
        <v>75</v>
      </c>
      <c r="L4143" s="241">
        <v>0</v>
      </c>
      <c r="M4143" s="242">
        <v>0</v>
      </c>
      <c r="N4143" s="201">
        <v>0</v>
      </c>
      <c r="O4143" s="202">
        <v>0</v>
      </c>
      <c r="P4143" s="202">
        <v>0</v>
      </c>
      <c r="Q4143" s="202">
        <v>0</v>
      </c>
      <c r="R4143" s="202">
        <v>0</v>
      </c>
      <c r="S4143" s="202">
        <v>0</v>
      </c>
      <c r="T4143" s="203"/>
      <c r="U4143" s="135">
        <v>0</v>
      </c>
      <c r="V4143" s="135">
        <v>0</v>
      </c>
      <c r="W4143" s="202">
        <v>0</v>
      </c>
      <c r="X4143" s="202">
        <v>0</v>
      </c>
      <c r="Y4143" s="203"/>
      <c r="Z4143" s="135">
        <v>0</v>
      </c>
      <c r="AA4143" s="204">
        <v>0</v>
      </c>
      <c r="AB4143" s="202">
        <v>0</v>
      </c>
      <c r="AC4143" s="202">
        <v>0</v>
      </c>
      <c r="AD4143" s="202">
        <v>0</v>
      </c>
      <c r="AE4143" s="202">
        <v>0</v>
      </c>
      <c r="AF4143" s="202">
        <v>0</v>
      </c>
      <c r="AG4143" s="203"/>
      <c r="AH4143" s="135">
        <v>0</v>
      </c>
      <c r="AI4143" s="135">
        <v>0</v>
      </c>
      <c r="AJ4143" s="202">
        <v>0</v>
      </c>
      <c r="AK4143" s="202">
        <v>0</v>
      </c>
      <c r="AL4143" s="203"/>
      <c r="AM4143" s="205">
        <v>0</v>
      </c>
      <c r="AN4143" s="119">
        <v>0</v>
      </c>
      <c r="AO4143" s="120">
        <v>0</v>
      </c>
      <c r="AP4143" s="39">
        <v>0</v>
      </c>
      <c r="AQ4143" s="141">
        <v>0</v>
      </c>
      <c r="AR4143" s="141">
        <v>0</v>
      </c>
      <c r="AS4143" s="143">
        <v>0</v>
      </c>
      <c r="AT4143" s="144">
        <v>0</v>
      </c>
      <c r="AU4143" s="141">
        <v>0</v>
      </c>
      <c r="AV4143" s="141">
        <v>0</v>
      </c>
      <c r="AW4143" s="143">
        <v>0</v>
      </c>
      <c r="AX4143" s="12"/>
      <c r="AY4143" s="146"/>
      <c r="AZ4143" s="1701"/>
    </row>
    <row r="4144" spans="1:64" ht="12.75" customHeight="1" x14ac:dyDescent="0.25">
      <c r="A4144" s="15"/>
      <c r="C4144" s="272"/>
      <c r="D4144" s="123"/>
      <c r="F4144" s="125"/>
      <c r="G4144" s="126"/>
      <c r="H4144" s="35"/>
      <c r="I4144" s="36"/>
      <c r="J4144" s="37"/>
      <c r="K4144" s="206" t="s">
        <v>76</v>
      </c>
      <c r="L4144" s="199">
        <f t="shared" ref="L4144:S4144" si="3219">L4134</f>
        <v>0</v>
      </c>
      <c r="M4144" s="200">
        <f t="shared" si="3219"/>
        <v>0</v>
      </c>
      <c r="N4144" s="201">
        <f t="shared" si="3219"/>
        <v>0</v>
      </c>
      <c r="O4144" s="202">
        <f t="shared" si="3219"/>
        <v>0</v>
      </c>
      <c r="P4144" s="202">
        <f t="shared" si="3219"/>
        <v>0</v>
      </c>
      <c r="Q4144" s="202">
        <f t="shared" si="3219"/>
        <v>0</v>
      </c>
      <c r="R4144" s="202">
        <f t="shared" si="3219"/>
        <v>0</v>
      </c>
      <c r="S4144" s="202">
        <f t="shared" si="3219"/>
        <v>0</v>
      </c>
      <c r="T4144" s="203"/>
      <c r="U4144" s="135">
        <f>U4134</f>
        <v>0</v>
      </c>
      <c r="V4144" s="135">
        <f>V4134</f>
        <v>0</v>
      </c>
      <c r="W4144" s="202">
        <f>W4134</f>
        <v>0</v>
      </c>
      <c r="X4144" s="202">
        <f>X4134</f>
        <v>0</v>
      </c>
      <c r="Y4144" s="203"/>
      <c r="Z4144" s="135">
        <f t="shared" ref="Z4144:AF4144" si="3220">Z4134</f>
        <v>0</v>
      </c>
      <c r="AA4144" s="204">
        <f t="shared" si="3220"/>
        <v>0</v>
      </c>
      <c r="AB4144" s="202">
        <f t="shared" si="3220"/>
        <v>0</v>
      </c>
      <c r="AC4144" s="202">
        <f t="shared" si="3220"/>
        <v>0</v>
      </c>
      <c r="AD4144" s="202">
        <f t="shared" si="3220"/>
        <v>0</v>
      </c>
      <c r="AE4144" s="202">
        <f t="shared" si="3220"/>
        <v>0</v>
      </c>
      <c r="AF4144" s="202">
        <f t="shared" si="3220"/>
        <v>0</v>
      </c>
      <c r="AG4144" s="203"/>
      <c r="AH4144" s="135">
        <f>AH4134</f>
        <v>0</v>
      </c>
      <c r="AI4144" s="135">
        <f>AI4134</f>
        <v>0</v>
      </c>
      <c r="AJ4144" s="202">
        <f>AJ4134</f>
        <v>0</v>
      </c>
      <c r="AK4144" s="202">
        <f>AK4134</f>
        <v>0</v>
      </c>
      <c r="AL4144" s="203"/>
      <c r="AM4144" s="205">
        <f t="shared" ref="AM4144:AW4144" si="3221">AM4134</f>
        <v>0</v>
      </c>
      <c r="AN4144" s="119">
        <f>AN4134</f>
        <v>0</v>
      </c>
      <c r="AO4144" s="120">
        <f t="shared" si="3221"/>
        <v>0</v>
      </c>
      <c r="AP4144" s="39">
        <f t="shared" si="3221"/>
        <v>0</v>
      </c>
      <c r="AQ4144" s="141">
        <f t="shared" si="3221"/>
        <v>0</v>
      </c>
      <c r="AR4144" s="141">
        <f t="shared" si="3221"/>
        <v>0</v>
      </c>
      <c r="AS4144" s="143" t="e">
        <f t="shared" si="3221"/>
        <v>#DIV/0!</v>
      </c>
      <c r="AT4144" s="144">
        <f t="shared" si="3221"/>
        <v>0</v>
      </c>
      <c r="AU4144" s="141">
        <f t="shared" si="3221"/>
        <v>0</v>
      </c>
      <c r="AV4144" s="141">
        <f t="shared" si="3221"/>
        <v>0</v>
      </c>
      <c r="AW4144" s="143" t="e">
        <f t="shared" si="3221"/>
        <v>#DIV/0!</v>
      </c>
      <c r="AY4144" s="146"/>
      <c r="AZ4144" s="1701"/>
    </row>
    <row r="4145" spans="1:52" ht="12.75" customHeight="1" x14ac:dyDescent="0.25">
      <c r="A4145" s="356"/>
      <c r="B4145" s="225"/>
      <c r="C4145" s="272"/>
      <c r="D4145" s="357"/>
      <c r="E4145" s="226"/>
      <c r="F4145" s="909"/>
      <c r="G4145" s="126"/>
      <c r="H4145" s="35"/>
      <c r="I4145" s="36"/>
      <c r="J4145" s="37"/>
      <c r="K4145" s="198"/>
      <c r="L4145" s="241"/>
      <c r="M4145" s="242"/>
      <c r="N4145" s="201"/>
      <c r="O4145" s="202"/>
      <c r="P4145" s="202"/>
      <c r="Q4145" s="202"/>
      <c r="R4145" s="202"/>
      <c r="S4145" s="202"/>
      <c r="T4145" s="224"/>
      <c r="U4145" s="133"/>
      <c r="V4145" s="133"/>
      <c r="W4145" s="134"/>
      <c r="X4145" s="134"/>
      <c r="Y4145" s="224"/>
      <c r="Z4145" s="135"/>
      <c r="AA4145" s="204"/>
      <c r="AB4145" s="202"/>
      <c r="AC4145" s="202"/>
      <c r="AD4145" s="202"/>
      <c r="AE4145" s="202"/>
      <c r="AF4145" s="202"/>
      <c r="AG4145" s="224"/>
      <c r="AH4145" s="133"/>
      <c r="AI4145" s="133"/>
      <c r="AJ4145" s="134"/>
      <c r="AK4145" s="134"/>
      <c r="AL4145" s="224"/>
      <c r="AM4145" s="205"/>
      <c r="AN4145" s="119"/>
      <c r="AO4145" s="120"/>
      <c r="AP4145" s="39"/>
      <c r="AQ4145" s="141"/>
      <c r="AR4145" s="141"/>
      <c r="AS4145" s="143"/>
      <c r="AU4145" s="141"/>
      <c r="AV4145" s="141"/>
      <c r="AW4145" s="143"/>
      <c r="AY4145" s="146"/>
      <c r="AZ4145" s="1701"/>
    </row>
    <row r="4146" spans="1:52" ht="12.75" customHeight="1" x14ac:dyDescent="0.25">
      <c r="A4146" s="356"/>
      <c r="B4146" s="225"/>
      <c r="C4146" s="272"/>
      <c r="D4146" s="357"/>
      <c r="E4146" s="226"/>
      <c r="F4146" s="909"/>
      <c r="G4146" s="126"/>
      <c r="H4146" s="35"/>
      <c r="I4146" s="36"/>
      <c r="J4146" s="37"/>
      <c r="K4146" s="198"/>
      <c r="L4146" s="241"/>
      <c r="M4146" s="242"/>
      <c r="N4146" s="201"/>
      <c r="O4146" s="202"/>
      <c r="P4146" s="202"/>
      <c r="Q4146" s="202"/>
      <c r="R4146" s="202"/>
      <c r="S4146" s="202"/>
      <c r="T4146" s="224"/>
      <c r="U4146" s="133"/>
      <c r="V4146" s="133"/>
      <c r="W4146" s="134"/>
      <c r="X4146" s="134"/>
      <c r="Y4146" s="224"/>
      <c r="Z4146" s="135"/>
      <c r="AA4146" s="204"/>
      <c r="AB4146" s="202"/>
      <c r="AC4146" s="202"/>
      <c r="AD4146" s="202"/>
      <c r="AE4146" s="202"/>
      <c r="AF4146" s="202"/>
      <c r="AG4146" s="224"/>
      <c r="AH4146" s="133"/>
      <c r="AI4146" s="133"/>
      <c r="AJ4146" s="134"/>
      <c r="AK4146" s="134"/>
      <c r="AL4146" s="224"/>
      <c r="AM4146" s="205"/>
      <c r="AN4146" s="119"/>
      <c r="AO4146" s="120"/>
      <c r="AP4146" s="39"/>
      <c r="AQ4146" s="141"/>
      <c r="AR4146" s="141"/>
      <c r="AS4146" s="143"/>
      <c r="AU4146" s="141"/>
      <c r="AV4146" s="141"/>
      <c r="AW4146" s="143"/>
      <c r="AY4146" s="146"/>
      <c r="AZ4146" s="1701"/>
    </row>
    <row r="4147" spans="1:52" ht="12.75" customHeight="1" x14ac:dyDescent="0.25">
      <c r="A4147" s="15"/>
      <c r="C4147" s="122"/>
      <c r="D4147" s="123"/>
      <c r="F4147" s="125"/>
      <c r="G4147" s="126"/>
      <c r="H4147" s="35"/>
      <c r="I4147" s="36"/>
      <c r="J4147" s="37"/>
      <c r="K4147" s="381" t="s">
        <v>391</v>
      </c>
      <c r="L4147" s="199"/>
      <c r="M4147" s="200"/>
      <c r="N4147" s="201"/>
      <c r="O4147" s="202"/>
      <c r="P4147" s="202"/>
      <c r="Q4147" s="202"/>
      <c r="R4147" s="202"/>
      <c r="S4147" s="202"/>
      <c r="T4147" s="224"/>
      <c r="U4147" s="138"/>
      <c r="V4147" s="138"/>
      <c r="W4147" s="139"/>
      <c r="X4147" s="139"/>
      <c r="Y4147" s="224"/>
      <c r="Z4147" s="210"/>
      <c r="AA4147" s="204"/>
      <c r="AB4147" s="202"/>
      <c r="AC4147" s="202"/>
      <c r="AD4147" s="202"/>
      <c r="AE4147" s="202"/>
      <c r="AF4147" s="202"/>
      <c r="AG4147" s="224"/>
      <c r="AH4147" s="138"/>
      <c r="AI4147" s="138"/>
      <c r="AJ4147" s="139"/>
      <c r="AK4147" s="139"/>
      <c r="AL4147" s="224"/>
      <c r="AM4147" s="140"/>
      <c r="AN4147" s="211"/>
      <c r="AO4147" s="212"/>
      <c r="AP4147" s="39"/>
      <c r="AQ4147" s="141"/>
      <c r="AR4147" s="141"/>
      <c r="AS4147" s="143"/>
      <c r="AU4147" s="141"/>
      <c r="AV4147" s="141"/>
      <c r="AW4147" s="143"/>
      <c r="AY4147" s="146"/>
      <c r="AZ4147" s="1701"/>
    </row>
    <row r="4148" spans="1:52" ht="20.399999999999999" x14ac:dyDescent="0.25">
      <c r="A4148" s="15"/>
      <c r="C4148" s="122"/>
      <c r="D4148" s="123"/>
      <c r="F4148" s="125"/>
      <c r="G4148" s="126"/>
      <c r="H4148" s="35"/>
      <c r="I4148" s="36"/>
      <c r="J4148" s="37"/>
      <c r="K4148" s="116" t="s">
        <v>392</v>
      </c>
      <c r="L4148" s="199"/>
      <c r="M4148" s="200"/>
      <c r="N4148" s="201"/>
      <c r="O4148" s="202"/>
      <c r="P4148" s="202"/>
      <c r="Q4148" s="202"/>
      <c r="R4148" s="202"/>
      <c r="S4148" s="202"/>
      <c r="T4148" s="224"/>
      <c r="U4148" s="138"/>
      <c r="V4148" s="138"/>
      <c r="W4148" s="139"/>
      <c r="X4148" s="139"/>
      <c r="Y4148" s="224"/>
      <c r="Z4148" s="210"/>
      <c r="AA4148" s="204"/>
      <c r="AB4148" s="202"/>
      <c r="AC4148" s="202"/>
      <c r="AD4148" s="202"/>
      <c r="AE4148" s="202"/>
      <c r="AF4148" s="202"/>
      <c r="AG4148" s="224"/>
      <c r="AH4148" s="138"/>
      <c r="AI4148" s="138"/>
      <c r="AJ4148" s="139"/>
      <c r="AK4148" s="139"/>
      <c r="AL4148" s="224"/>
      <c r="AM4148" s="140"/>
      <c r="AN4148" s="211"/>
      <c r="AO4148" s="212"/>
      <c r="AP4148" s="39"/>
      <c r="AQ4148" s="141"/>
      <c r="AR4148" s="141"/>
      <c r="AS4148" s="143"/>
      <c r="AU4148" s="141"/>
      <c r="AV4148" s="141"/>
      <c r="AW4148" s="143"/>
      <c r="AY4148" s="146"/>
      <c r="AZ4148" s="1701"/>
    </row>
    <row r="4149" spans="1:52" ht="12.75" customHeight="1" x14ac:dyDescent="0.25">
      <c r="A4149" s="15"/>
      <c r="C4149" s="122"/>
      <c r="D4149" s="123"/>
      <c r="F4149" s="125"/>
      <c r="G4149" s="126"/>
      <c r="H4149" s="35"/>
      <c r="I4149" s="36"/>
      <c r="J4149" s="37"/>
      <c r="K4149" s="244"/>
      <c r="L4149" s="199"/>
      <c r="M4149" s="200"/>
      <c r="N4149" s="201"/>
      <c r="O4149" s="202"/>
      <c r="P4149" s="202"/>
      <c r="Q4149" s="202"/>
      <c r="R4149" s="202"/>
      <c r="S4149" s="202"/>
      <c r="T4149" s="224"/>
      <c r="U4149" s="138"/>
      <c r="V4149" s="138"/>
      <c r="W4149" s="139"/>
      <c r="X4149" s="139"/>
      <c r="Y4149" s="224"/>
      <c r="Z4149" s="210"/>
      <c r="AA4149" s="204"/>
      <c r="AB4149" s="202"/>
      <c r="AC4149" s="202"/>
      <c r="AD4149" s="202"/>
      <c r="AE4149" s="202"/>
      <c r="AF4149" s="202"/>
      <c r="AG4149" s="224"/>
      <c r="AH4149" s="138"/>
      <c r="AI4149" s="138"/>
      <c r="AJ4149" s="139"/>
      <c r="AK4149" s="139"/>
      <c r="AL4149" s="224"/>
      <c r="AM4149" s="140"/>
      <c r="AN4149" s="211"/>
      <c r="AO4149" s="212"/>
      <c r="AP4149" s="39"/>
      <c r="AQ4149" s="141"/>
      <c r="AR4149" s="141"/>
      <c r="AS4149" s="143"/>
      <c r="AU4149" s="141"/>
      <c r="AV4149" s="141"/>
      <c r="AW4149" s="143"/>
      <c r="AY4149" s="146"/>
      <c r="AZ4149" s="1701"/>
    </row>
    <row r="4150" spans="1:52" ht="35.1" customHeight="1" x14ac:dyDescent="0.25">
      <c r="A4150" s="15" t="s">
        <v>4574</v>
      </c>
      <c r="B4150" s="225" t="s">
        <v>265</v>
      </c>
      <c r="C4150" s="122" t="s">
        <v>237</v>
      </c>
      <c r="D4150" s="123">
        <v>1000</v>
      </c>
      <c r="E4150" s="226"/>
      <c r="F4150" s="122" t="s">
        <v>1115</v>
      </c>
      <c r="G4150" s="227"/>
      <c r="H4150" s="436">
        <v>122</v>
      </c>
      <c r="I4150" s="229">
        <v>81211000</v>
      </c>
      <c r="J4150" s="230" t="s">
        <v>4597</v>
      </c>
      <c r="K4150" s="231" t="s">
        <v>4598</v>
      </c>
      <c r="L4150" s="232">
        <v>0</v>
      </c>
      <c r="M4150" s="233">
        <v>0</v>
      </c>
      <c r="N4150" s="130"/>
      <c r="O4150" s="131"/>
      <c r="P4150" s="131"/>
      <c r="Q4150" s="131"/>
      <c r="R4150" s="131"/>
      <c r="S4150" s="131"/>
      <c r="T4150" s="132" t="str">
        <f>IF(SUM(N4150:S4150)=U4150,"OK",SUM(N4150:S4150)-U4150)</f>
        <v>OK</v>
      </c>
      <c r="U4150" s="138"/>
      <c r="V4150" s="138"/>
      <c r="W4150" s="139"/>
      <c r="X4150" s="139"/>
      <c r="Y4150" s="132" t="str">
        <f>IF(SUM(W4150:X4150)=Z4150,"OK",SUM(W4150:X4150)-Z4150)</f>
        <v>OK</v>
      </c>
      <c r="Z4150" s="210"/>
      <c r="AA4150" s="204"/>
      <c r="AB4150" s="202"/>
      <c r="AC4150" s="202"/>
      <c r="AD4150" s="202"/>
      <c r="AE4150" s="202"/>
      <c r="AF4150" s="202"/>
      <c r="AG4150" s="132" t="str">
        <f>IF(SUM(AA4150:AF4150)=AH4150,"OK",SUM(AA4150:AF4150)-AH4150)</f>
        <v>OK</v>
      </c>
      <c r="AH4150" s="138"/>
      <c r="AI4150" s="138"/>
      <c r="AJ4150" s="139"/>
      <c r="AK4150" s="139"/>
      <c r="AL4150" s="132" t="str">
        <f>IF(SUM(AJ4150:AK4150)=AM4150,"OK",SUM(AJ4150:AK4150)-AM4150)</f>
        <v>OK</v>
      </c>
      <c r="AM4150" s="140"/>
      <c r="AN4150" s="119">
        <f>L4150+U4150+V4150+Z4150</f>
        <v>0</v>
      </c>
      <c r="AO4150" s="120">
        <f>M4150+AH4150+AI4150+AM4150</f>
        <v>0</v>
      </c>
      <c r="AP4150" s="39">
        <f>L4150</f>
        <v>0</v>
      </c>
      <c r="AQ4150" s="141">
        <f>AN4150</f>
        <v>0</v>
      </c>
      <c r="AR4150" s="142">
        <f>AQ4150-AP4150</f>
        <v>0</v>
      </c>
      <c r="AS4150" s="143" t="e">
        <f>AR4150/AP4150</f>
        <v>#DIV/0!</v>
      </c>
      <c r="AT4150" s="144">
        <f>M4150</f>
        <v>0</v>
      </c>
      <c r="AU4150" s="141">
        <f>AO4150</f>
        <v>0</v>
      </c>
      <c r="AV4150" s="142">
        <f>AU4150-AT4150</f>
        <v>0</v>
      </c>
      <c r="AW4150" s="143" t="e">
        <f>AV4150/AT4150</f>
        <v>#DIV/0!</v>
      </c>
      <c r="AY4150" s="146" t="str">
        <f>RIGHT(LEFT(I4150,3),2)&amp;"."&amp;RIGHT(LEFT(I4150,5),2)</f>
        <v>12.11</v>
      </c>
      <c r="AZ4150" s="1701" t="b">
        <f>COUNTIF('[1]Codes SEC'!$B$2:$B$250,Ministres!AY4150)&gt;0</f>
        <v>1</v>
      </c>
    </row>
    <row r="4151" spans="1:52" ht="35.1" customHeight="1" x14ac:dyDescent="0.25">
      <c r="A4151" s="15" t="s">
        <v>4574</v>
      </c>
      <c r="B4151" s="225" t="s">
        <v>265</v>
      </c>
      <c r="C4151" s="122" t="s">
        <v>237</v>
      </c>
      <c r="D4151" s="123">
        <v>1000</v>
      </c>
      <c r="E4151" s="226"/>
      <c r="F4151" s="122" t="s">
        <v>1115</v>
      </c>
      <c r="G4151" s="227"/>
      <c r="H4151" s="436">
        <v>122</v>
      </c>
      <c r="I4151" s="229">
        <v>84130000</v>
      </c>
      <c r="J4151" s="230" t="s">
        <v>4599</v>
      </c>
      <c r="K4151" s="231" t="s">
        <v>4600</v>
      </c>
      <c r="L4151" s="232">
        <v>0</v>
      </c>
      <c r="M4151" s="233">
        <v>0</v>
      </c>
      <c r="N4151" s="130"/>
      <c r="O4151" s="131"/>
      <c r="P4151" s="131"/>
      <c r="Q4151" s="131"/>
      <c r="R4151" s="131"/>
      <c r="S4151" s="131"/>
      <c r="T4151" s="132" t="str">
        <f t="shared" ref="T4151" si="3222">IF(SUM(N4151:S4151)=U4151,"OK",SUM(N4151:S4151)-U4151)</f>
        <v>OK</v>
      </c>
      <c r="U4151" s="138"/>
      <c r="V4151" s="138"/>
      <c r="W4151" s="139"/>
      <c r="X4151" s="139"/>
      <c r="Y4151" s="132" t="str">
        <f t="shared" ref="Y4151:Y4152" si="3223">IF(SUM(W4151:X4151)=Z4151,"OK",SUM(W4151:X4151)-Z4151)</f>
        <v>OK</v>
      </c>
      <c r="Z4151" s="210"/>
      <c r="AA4151" s="204"/>
      <c r="AB4151" s="202"/>
      <c r="AC4151" s="202"/>
      <c r="AD4151" s="202"/>
      <c r="AE4151" s="202"/>
      <c r="AF4151" s="202"/>
      <c r="AG4151" s="132" t="str">
        <f t="shared" ref="AG4151:AG4152" si="3224">IF(SUM(AA4151:AF4151)=AH4151,"OK",SUM(AA4151:AF4151)-AH4151)</f>
        <v>OK</v>
      </c>
      <c r="AH4151" s="138"/>
      <c r="AI4151" s="138"/>
      <c r="AJ4151" s="139"/>
      <c r="AK4151" s="139"/>
      <c r="AL4151" s="132" t="str">
        <f t="shared" ref="AL4151:AL4152" si="3225">IF(SUM(AJ4151:AK4151)=AM4151,"OK",SUM(AJ4151:AK4151)-AM4151)</f>
        <v>OK</v>
      </c>
      <c r="AM4151" s="140"/>
      <c r="AN4151" s="119">
        <f t="shared" ref="AN4151:AN4152" si="3226">L4151+U4151+V4151+Z4151</f>
        <v>0</v>
      </c>
      <c r="AO4151" s="120">
        <f t="shared" ref="AO4151:AO4152" si="3227">M4151+AH4151+AI4151+AM4151</f>
        <v>0</v>
      </c>
      <c r="AP4151" s="39">
        <f t="shared" ref="AP4151:AP4152" si="3228">L4151</f>
        <v>0</v>
      </c>
      <c r="AQ4151" s="141">
        <f t="shared" ref="AQ4151:AQ4152" si="3229">AN4151</f>
        <v>0</v>
      </c>
      <c r="AR4151" s="142">
        <f t="shared" ref="AR4151:AR4152" si="3230">AQ4151-AP4151</f>
        <v>0</v>
      </c>
      <c r="AS4151" s="143" t="e">
        <f t="shared" ref="AS4151:AS4152" si="3231">AR4151/AP4151</f>
        <v>#DIV/0!</v>
      </c>
      <c r="AT4151" s="144">
        <f t="shared" ref="AT4151:AT4152" si="3232">M4151</f>
        <v>0</v>
      </c>
      <c r="AU4151" s="141">
        <f t="shared" ref="AU4151:AU4152" si="3233">AO4151</f>
        <v>0</v>
      </c>
      <c r="AV4151" s="142">
        <f t="shared" ref="AV4151:AV4152" si="3234">AU4151-AT4151</f>
        <v>0</v>
      </c>
      <c r="AW4151" s="143" t="e">
        <f t="shared" ref="AW4151:AW4152" si="3235">AV4151/AT4151</f>
        <v>#DIV/0!</v>
      </c>
      <c r="AY4151" s="146" t="str">
        <f>RIGHT(LEFT(I4151,3),2)&amp;"."&amp;RIGHT(LEFT(I4151,5),2)</f>
        <v>41.30</v>
      </c>
      <c r="AZ4151" s="1701" t="b">
        <f>COUNTIF('[1]Codes SEC'!$B$2:$B$250,Ministres!AY4151)&gt;0</f>
        <v>1</v>
      </c>
    </row>
    <row r="4152" spans="1:52" ht="35.1" customHeight="1" x14ac:dyDescent="0.25">
      <c r="A4152" s="15" t="s">
        <v>4574</v>
      </c>
      <c r="B4152" s="225" t="s">
        <v>265</v>
      </c>
      <c r="C4152" s="122" t="s">
        <v>237</v>
      </c>
      <c r="D4152" s="123">
        <v>1000</v>
      </c>
      <c r="E4152" s="226"/>
      <c r="F4152" s="122" t="s">
        <v>1115</v>
      </c>
      <c r="G4152" s="227"/>
      <c r="H4152" s="436">
        <v>122</v>
      </c>
      <c r="I4152" s="229">
        <v>84140000</v>
      </c>
      <c r="J4152" s="230" t="s">
        <v>4601</v>
      </c>
      <c r="K4152" s="231" t="s">
        <v>4602</v>
      </c>
      <c r="L4152" s="232">
        <v>0</v>
      </c>
      <c r="M4152" s="233">
        <v>0</v>
      </c>
      <c r="N4152" s="130"/>
      <c r="O4152" s="131"/>
      <c r="P4152" s="131"/>
      <c r="Q4152" s="131"/>
      <c r="R4152" s="131"/>
      <c r="S4152" s="131"/>
      <c r="T4152" s="132" t="str">
        <f t="shared" ref="T4152" si="3236">IF(SUM(N4152:S4152)=U4152,"OK",SUM(N4152:S4152)-U4152)</f>
        <v>OK</v>
      </c>
      <c r="U4152" s="138"/>
      <c r="V4152" s="138"/>
      <c r="W4152" s="139"/>
      <c r="X4152" s="139"/>
      <c r="Y4152" s="132" t="str">
        <f t="shared" si="3223"/>
        <v>OK</v>
      </c>
      <c r="Z4152" s="210"/>
      <c r="AA4152" s="204"/>
      <c r="AB4152" s="202"/>
      <c r="AC4152" s="202"/>
      <c r="AD4152" s="202"/>
      <c r="AE4152" s="202"/>
      <c r="AF4152" s="202"/>
      <c r="AG4152" s="132" t="str">
        <f t="shared" si="3224"/>
        <v>OK</v>
      </c>
      <c r="AH4152" s="138"/>
      <c r="AI4152" s="138"/>
      <c r="AJ4152" s="139"/>
      <c r="AK4152" s="139"/>
      <c r="AL4152" s="132" t="str">
        <f t="shared" si="3225"/>
        <v>OK</v>
      </c>
      <c r="AM4152" s="140"/>
      <c r="AN4152" s="119">
        <f t="shared" si="3226"/>
        <v>0</v>
      </c>
      <c r="AO4152" s="120">
        <f t="shared" si="3227"/>
        <v>0</v>
      </c>
      <c r="AP4152" s="39">
        <f t="shared" si="3228"/>
        <v>0</v>
      </c>
      <c r="AQ4152" s="141">
        <f t="shared" si="3229"/>
        <v>0</v>
      </c>
      <c r="AR4152" s="142">
        <f t="shared" si="3230"/>
        <v>0</v>
      </c>
      <c r="AS4152" s="143" t="e">
        <f t="shared" si="3231"/>
        <v>#DIV/0!</v>
      </c>
      <c r="AT4152" s="144">
        <f t="shared" si="3232"/>
        <v>0</v>
      </c>
      <c r="AU4152" s="141">
        <f t="shared" si="3233"/>
        <v>0</v>
      </c>
      <c r="AV4152" s="142">
        <f t="shared" si="3234"/>
        <v>0</v>
      </c>
      <c r="AW4152" s="143" t="e">
        <f t="shared" si="3235"/>
        <v>#DIV/0!</v>
      </c>
      <c r="AY4152" s="146" t="str">
        <f>RIGHT(LEFT(I4152,3),2)&amp;"."&amp;RIGHT(LEFT(I4152,5),2)</f>
        <v>41.40</v>
      </c>
      <c r="AZ4152" s="1701" t="b">
        <f>COUNTIF('[1]Codes SEC'!$B$2:$B$250,Ministres!AY4152)&gt;0</f>
        <v>1</v>
      </c>
    </row>
    <row r="4153" spans="1:52" ht="12.75" customHeight="1" x14ac:dyDescent="0.25">
      <c r="A4153" s="148"/>
      <c r="B4153" s="1717"/>
      <c r="C4153" s="150"/>
      <c r="D4153" s="151"/>
      <c r="E4153" s="1718"/>
      <c r="F4153" s="153"/>
      <c r="G4153" s="154"/>
      <c r="H4153" s="155"/>
      <c r="I4153" s="156"/>
      <c r="J4153" s="157"/>
      <c r="K4153" s="158" t="s">
        <v>70</v>
      </c>
      <c r="L4153" s="159">
        <f>L4150+L4151+L4152</f>
        <v>0</v>
      </c>
      <c r="M4153" s="1719">
        <f t="shared" ref="M4153:AW4153" si="3237">M4150+M4151+M4152</f>
        <v>0</v>
      </c>
      <c r="N4153" s="1707">
        <f t="shared" si="3237"/>
        <v>0</v>
      </c>
      <c r="O4153" s="1708">
        <f t="shared" si="3237"/>
        <v>0</v>
      </c>
      <c r="P4153" s="1708">
        <f t="shared" si="3237"/>
        <v>0</v>
      </c>
      <c r="Q4153" s="1708">
        <f t="shared" si="3237"/>
        <v>0</v>
      </c>
      <c r="R4153" s="1708">
        <f t="shared" si="3237"/>
        <v>0</v>
      </c>
      <c r="S4153" s="1708">
        <f t="shared" si="3237"/>
        <v>0</v>
      </c>
      <c r="T4153" s="1709"/>
      <c r="U4153" s="1710">
        <f t="shared" si="3237"/>
        <v>0</v>
      </c>
      <c r="V4153" s="1710">
        <f t="shared" si="3237"/>
        <v>0</v>
      </c>
      <c r="W4153" s="1708">
        <f t="shared" si="3237"/>
        <v>0</v>
      </c>
      <c r="X4153" s="1708">
        <f t="shared" si="3237"/>
        <v>0</v>
      </c>
      <c r="Y4153" s="1709"/>
      <c r="Z4153" s="1710">
        <f t="shared" si="3237"/>
        <v>0</v>
      </c>
      <c r="AA4153" s="165">
        <f t="shared" si="3237"/>
        <v>0</v>
      </c>
      <c r="AB4153" s="1708">
        <f t="shared" si="3237"/>
        <v>0</v>
      </c>
      <c r="AC4153" s="1708">
        <f t="shared" si="3237"/>
        <v>0</v>
      </c>
      <c r="AD4153" s="1708">
        <f t="shared" si="3237"/>
        <v>0</v>
      </c>
      <c r="AE4153" s="1708">
        <f t="shared" si="3237"/>
        <v>0</v>
      </c>
      <c r="AF4153" s="1708">
        <f t="shared" si="3237"/>
        <v>0</v>
      </c>
      <c r="AG4153" s="1709"/>
      <c r="AH4153" s="1710">
        <f t="shared" si="3237"/>
        <v>0</v>
      </c>
      <c r="AI4153" s="1710">
        <f t="shared" si="3237"/>
        <v>0</v>
      </c>
      <c r="AJ4153" s="1708">
        <f t="shared" si="3237"/>
        <v>0</v>
      </c>
      <c r="AK4153" s="1708">
        <f t="shared" si="3237"/>
        <v>0</v>
      </c>
      <c r="AL4153" s="1709"/>
      <c r="AM4153" s="1711">
        <f t="shared" si="3237"/>
        <v>0</v>
      </c>
      <c r="AN4153" s="167">
        <f t="shared" si="3237"/>
        <v>0</v>
      </c>
      <c r="AO4153" s="1712">
        <f t="shared" si="3237"/>
        <v>0</v>
      </c>
      <c r="AP4153" s="169">
        <f t="shared" si="3237"/>
        <v>0</v>
      </c>
      <c r="AQ4153" s="1713">
        <f t="shared" si="3237"/>
        <v>0</v>
      </c>
      <c r="AR4153" s="1714">
        <f t="shared" si="3237"/>
        <v>0</v>
      </c>
      <c r="AS4153" s="1715" t="e">
        <f t="shared" si="3237"/>
        <v>#DIV/0!</v>
      </c>
      <c r="AT4153" s="1716">
        <f t="shared" si="3237"/>
        <v>0</v>
      </c>
      <c r="AU4153" s="1713">
        <f t="shared" si="3237"/>
        <v>0</v>
      </c>
      <c r="AV4153" s="1714">
        <f t="shared" si="3237"/>
        <v>0</v>
      </c>
      <c r="AW4153" s="1715" t="e">
        <f t="shared" si="3237"/>
        <v>#DIV/0!</v>
      </c>
      <c r="AY4153" s="146"/>
      <c r="AZ4153" s="1701"/>
    </row>
    <row r="4154" spans="1:52" ht="12.75" customHeight="1" x14ac:dyDescent="0.25">
      <c r="A4154" s="15"/>
      <c r="C4154" s="122"/>
      <c r="D4154" s="123"/>
      <c r="F4154" s="125"/>
      <c r="G4154" s="126"/>
      <c r="H4154" s="35"/>
      <c r="I4154" s="36"/>
      <c r="J4154" s="37"/>
      <c r="K4154" s="240"/>
      <c r="L4154" s="199"/>
      <c r="M4154" s="200"/>
      <c r="N4154" s="201"/>
      <c r="O4154" s="202"/>
      <c r="P4154" s="202"/>
      <c r="Q4154" s="202"/>
      <c r="R4154" s="202"/>
      <c r="S4154" s="202"/>
      <c r="T4154" s="224"/>
      <c r="U4154" s="138"/>
      <c r="V4154" s="138"/>
      <c r="W4154" s="139"/>
      <c r="X4154" s="139"/>
      <c r="Y4154" s="224"/>
      <c r="Z4154" s="210"/>
      <c r="AA4154" s="204"/>
      <c r="AB4154" s="202"/>
      <c r="AC4154" s="202"/>
      <c r="AD4154" s="202"/>
      <c r="AE4154" s="202"/>
      <c r="AF4154" s="202"/>
      <c r="AG4154" s="224"/>
      <c r="AH4154" s="138"/>
      <c r="AI4154" s="138"/>
      <c r="AJ4154" s="139"/>
      <c r="AK4154" s="139"/>
      <c r="AL4154" s="224"/>
      <c r="AM4154" s="140"/>
      <c r="AN4154" s="211"/>
      <c r="AO4154" s="212"/>
      <c r="AP4154" s="39"/>
      <c r="AQ4154" s="141"/>
      <c r="AR4154" s="141"/>
      <c r="AS4154" s="143"/>
      <c r="AU4154" s="141"/>
      <c r="AV4154" s="141"/>
      <c r="AW4154" s="143"/>
      <c r="AY4154" s="146"/>
      <c r="AZ4154" s="1701"/>
    </row>
    <row r="4155" spans="1:52" ht="12.75" customHeight="1" x14ac:dyDescent="0.25">
      <c r="A4155" s="15"/>
      <c r="C4155" s="122"/>
      <c r="D4155" s="123"/>
      <c r="F4155" s="125"/>
      <c r="G4155" s="126"/>
      <c r="H4155" s="35"/>
      <c r="I4155" s="36"/>
      <c r="J4155" s="37"/>
      <c r="K4155" s="243" t="s">
        <v>109</v>
      </c>
      <c r="L4155" s="199"/>
      <c r="M4155" s="200"/>
      <c r="N4155" s="201"/>
      <c r="O4155" s="202"/>
      <c r="P4155" s="202"/>
      <c r="Q4155" s="202"/>
      <c r="R4155" s="202"/>
      <c r="S4155" s="202"/>
      <c r="T4155" s="224"/>
      <c r="U4155" s="138"/>
      <c r="V4155" s="138"/>
      <c r="W4155" s="139"/>
      <c r="X4155" s="139"/>
      <c r="Y4155" s="224"/>
      <c r="Z4155" s="210"/>
      <c r="AA4155" s="204"/>
      <c r="AB4155" s="202"/>
      <c r="AC4155" s="202"/>
      <c r="AD4155" s="202"/>
      <c r="AE4155" s="202"/>
      <c r="AF4155" s="202"/>
      <c r="AG4155" s="224"/>
      <c r="AH4155" s="138"/>
      <c r="AI4155" s="138"/>
      <c r="AJ4155" s="139"/>
      <c r="AK4155" s="139"/>
      <c r="AL4155" s="224"/>
      <c r="AM4155" s="140"/>
      <c r="AN4155" s="211"/>
      <c r="AO4155" s="212"/>
      <c r="AP4155" s="39"/>
      <c r="AQ4155" s="141"/>
      <c r="AR4155" s="141"/>
      <c r="AS4155" s="143"/>
      <c r="AU4155" s="141"/>
      <c r="AV4155" s="141"/>
      <c r="AW4155" s="143"/>
      <c r="AY4155" s="146"/>
      <c r="AZ4155" s="1701"/>
    </row>
    <row r="4156" spans="1:52" ht="12.75" customHeight="1" x14ac:dyDescent="0.25">
      <c r="A4156" s="15"/>
      <c r="C4156" s="122"/>
      <c r="D4156" s="123"/>
      <c r="F4156" s="125"/>
      <c r="G4156" s="126"/>
      <c r="H4156" s="35"/>
      <c r="I4156" s="36"/>
      <c r="J4156" s="37"/>
      <c r="K4156" s="244"/>
      <c r="L4156" s="199"/>
      <c r="M4156" s="200"/>
      <c r="N4156" s="201"/>
      <c r="O4156" s="202"/>
      <c r="P4156" s="202"/>
      <c r="Q4156" s="202"/>
      <c r="R4156" s="202"/>
      <c r="S4156" s="202"/>
      <c r="T4156" s="224"/>
      <c r="U4156" s="138"/>
      <c r="V4156" s="138"/>
      <c r="W4156" s="139"/>
      <c r="X4156" s="139"/>
      <c r="Y4156" s="224"/>
      <c r="Z4156" s="210"/>
      <c r="AA4156" s="204"/>
      <c r="AB4156" s="202"/>
      <c r="AC4156" s="202"/>
      <c r="AD4156" s="202"/>
      <c r="AE4156" s="202"/>
      <c r="AF4156" s="202"/>
      <c r="AG4156" s="224"/>
      <c r="AH4156" s="138"/>
      <c r="AI4156" s="138"/>
      <c r="AJ4156" s="139"/>
      <c r="AK4156" s="139"/>
      <c r="AL4156" s="224"/>
      <c r="AM4156" s="140"/>
      <c r="AN4156" s="211"/>
      <c r="AO4156" s="212"/>
      <c r="AP4156" s="39"/>
      <c r="AQ4156" s="141"/>
      <c r="AR4156" s="141"/>
      <c r="AS4156" s="143"/>
      <c r="AU4156" s="141"/>
      <c r="AV4156" s="141"/>
      <c r="AW4156" s="143"/>
      <c r="AY4156" s="146"/>
      <c r="AZ4156" s="1701"/>
    </row>
    <row r="4157" spans="1:52" ht="35.1" customHeight="1" x14ac:dyDescent="0.25">
      <c r="A4157" s="15" t="s">
        <v>4574</v>
      </c>
      <c r="B4157" s="225" t="s">
        <v>265</v>
      </c>
      <c r="C4157" s="122" t="s">
        <v>237</v>
      </c>
      <c r="D4157" s="123">
        <v>1000</v>
      </c>
      <c r="E4157" s="226"/>
      <c r="F4157" s="122">
        <v>19</v>
      </c>
      <c r="G4157" s="227"/>
      <c r="H4157" s="436">
        <v>122</v>
      </c>
      <c r="I4157" s="229">
        <v>85111000</v>
      </c>
      <c r="J4157" s="230" t="s">
        <v>4603</v>
      </c>
      <c r="K4157" s="231" t="s">
        <v>4604</v>
      </c>
      <c r="L4157" s="232">
        <v>0</v>
      </c>
      <c r="M4157" s="233">
        <v>0</v>
      </c>
      <c r="N4157" s="130"/>
      <c r="O4157" s="131"/>
      <c r="P4157" s="131"/>
      <c r="Q4157" s="131"/>
      <c r="R4157" s="131"/>
      <c r="S4157" s="131"/>
      <c r="T4157" s="132" t="str">
        <f t="shared" ref="T4157:T4163" si="3238">IF(SUM(N4157:S4157)=U4157,"OK",SUM(N4157:S4157)-U4157)</f>
        <v>OK</v>
      </c>
      <c r="U4157" s="138"/>
      <c r="V4157" s="138"/>
      <c r="W4157" s="139"/>
      <c r="X4157" s="139"/>
      <c r="Y4157" s="132" t="str">
        <f t="shared" ref="Y4157:Y4163" si="3239">IF(SUM(W4157:X4157)=Z4157,"OK",SUM(W4157:X4157)-Z4157)</f>
        <v>OK</v>
      </c>
      <c r="Z4157" s="210"/>
      <c r="AA4157" s="204"/>
      <c r="AB4157" s="202"/>
      <c r="AC4157" s="202"/>
      <c r="AD4157" s="202"/>
      <c r="AE4157" s="202"/>
      <c r="AF4157" s="202"/>
      <c r="AG4157" s="132" t="str">
        <f t="shared" ref="AG4157:AG4163" si="3240">IF(SUM(AA4157:AF4157)=AH4157,"OK",SUM(AA4157:AF4157)-AH4157)</f>
        <v>OK</v>
      </c>
      <c r="AH4157" s="138"/>
      <c r="AI4157" s="138"/>
      <c r="AJ4157" s="139"/>
      <c r="AK4157" s="139"/>
      <c r="AL4157" s="132" t="str">
        <f t="shared" ref="AL4157:AL4163" si="3241">IF(SUM(AJ4157:AK4157)=AM4157,"OK",SUM(AJ4157:AK4157)-AM4157)</f>
        <v>OK</v>
      </c>
      <c r="AM4157" s="140"/>
      <c r="AN4157" s="119">
        <f t="shared" ref="AN4157:AN4163" si="3242">L4157+U4157+V4157+Z4157</f>
        <v>0</v>
      </c>
      <c r="AO4157" s="120">
        <f t="shared" ref="AO4157:AO4163" si="3243">M4157+AH4157+AI4157+AM4157</f>
        <v>0</v>
      </c>
      <c r="AP4157" s="39">
        <f t="shared" ref="AP4157:AP4163" si="3244">L4157</f>
        <v>0</v>
      </c>
      <c r="AQ4157" s="141">
        <f t="shared" ref="AQ4157:AQ4163" si="3245">AN4157</f>
        <v>0</v>
      </c>
      <c r="AR4157" s="142">
        <f t="shared" ref="AR4157:AR4163" si="3246">AQ4157-AP4157</f>
        <v>0</v>
      </c>
      <c r="AS4157" s="143" t="e">
        <f t="shared" ref="AS4157:AS4163" si="3247">AR4157/AP4157</f>
        <v>#DIV/0!</v>
      </c>
      <c r="AT4157" s="144">
        <f t="shared" ref="AT4157:AT4163" si="3248">M4157</f>
        <v>0</v>
      </c>
      <c r="AU4157" s="141">
        <f t="shared" ref="AU4157:AU4163" si="3249">AO4157</f>
        <v>0</v>
      </c>
      <c r="AV4157" s="142">
        <f t="shared" ref="AV4157:AV4163" si="3250">AU4157-AT4157</f>
        <v>0</v>
      </c>
      <c r="AW4157" s="143" t="e">
        <f t="shared" ref="AW4157:AW4163" si="3251">AV4157/AT4157</f>
        <v>#DIV/0!</v>
      </c>
      <c r="AY4157" s="146" t="str">
        <f t="shared" ref="AY4157:AY4163" si="3252">RIGHT(LEFT(I4157,3),2)&amp;"."&amp;RIGHT(LEFT(I4157,5),2)</f>
        <v>51.11</v>
      </c>
      <c r="AZ4157" s="1701" t="b">
        <f>COUNTIF('[1]Codes SEC'!$B$2:$B$250,Ministres!AY4157)&gt;0</f>
        <v>1</v>
      </c>
    </row>
    <row r="4158" spans="1:52" ht="35.1" customHeight="1" x14ac:dyDescent="0.25">
      <c r="A4158" s="15" t="s">
        <v>4574</v>
      </c>
      <c r="B4158" s="225" t="s">
        <v>265</v>
      </c>
      <c r="C4158" s="122" t="s">
        <v>237</v>
      </c>
      <c r="D4158" s="123">
        <v>1000</v>
      </c>
      <c r="E4158" s="226"/>
      <c r="F4158" s="122">
        <v>19</v>
      </c>
      <c r="G4158" s="227"/>
      <c r="H4158" s="436">
        <v>122</v>
      </c>
      <c r="I4158" s="229">
        <v>85112000</v>
      </c>
      <c r="J4158" s="230" t="s">
        <v>4605</v>
      </c>
      <c r="K4158" s="231" t="s">
        <v>4606</v>
      </c>
      <c r="L4158" s="232">
        <v>0</v>
      </c>
      <c r="M4158" s="233">
        <v>0</v>
      </c>
      <c r="N4158" s="130"/>
      <c r="O4158" s="131"/>
      <c r="P4158" s="131"/>
      <c r="Q4158" s="131"/>
      <c r="R4158" s="131"/>
      <c r="S4158" s="131"/>
      <c r="T4158" s="132" t="str">
        <f>IF(SUM(N4158:S4158)=U4158,"OK",SUM(N4158:S4158)-U4158)</f>
        <v>OK</v>
      </c>
      <c r="U4158" s="138"/>
      <c r="V4158" s="138"/>
      <c r="W4158" s="139"/>
      <c r="X4158" s="139"/>
      <c r="Y4158" s="132" t="str">
        <f>IF(SUM(W4158:X4158)=Z4158,"OK",SUM(W4158:X4158)-Z4158)</f>
        <v>OK</v>
      </c>
      <c r="Z4158" s="210"/>
      <c r="AA4158" s="204"/>
      <c r="AB4158" s="202"/>
      <c r="AC4158" s="202"/>
      <c r="AD4158" s="202"/>
      <c r="AE4158" s="202"/>
      <c r="AF4158" s="202"/>
      <c r="AG4158" s="132" t="str">
        <f>IF(SUM(AA4158:AF4158)=AH4158,"OK",SUM(AA4158:AF4158)-AH4158)</f>
        <v>OK</v>
      </c>
      <c r="AH4158" s="138"/>
      <c r="AI4158" s="138"/>
      <c r="AJ4158" s="139"/>
      <c r="AK4158" s="139"/>
      <c r="AL4158" s="132" t="str">
        <f>IF(SUM(AJ4158:AK4158)=AM4158,"OK",SUM(AJ4158:AK4158)-AM4158)</f>
        <v>OK</v>
      </c>
      <c r="AM4158" s="140"/>
      <c r="AN4158" s="119">
        <f>L4158+U4158+V4158+Z4158</f>
        <v>0</v>
      </c>
      <c r="AO4158" s="120">
        <f>M4158+AH4158+AI4158+AM4158</f>
        <v>0</v>
      </c>
      <c r="AP4158" s="39">
        <f>L4158</f>
        <v>0</v>
      </c>
      <c r="AQ4158" s="141">
        <f>AN4158</f>
        <v>0</v>
      </c>
      <c r="AR4158" s="142">
        <f>AQ4158-AP4158</f>
        <v>0</v>
      </c>
      <c r="AS4158" s="143" t="e">
        <f>AR4158/AP4158</f>
        <v>#DIV/0!</v>
      </c>
      <c r="AT4158" s="144">
        <f>M4158</f>
        <v>0</v>
      </c>
      <c r="AU4158" s="141">
        <f>AO4158</f>
        <v>0</v>
      </c>
      <c r="AV4158" s="142">
        <f>AU4158-AT4158</f>
        <v>0</v>
      </c>
      <c r="AW4158" s="143" t="e">
        <f>AV4158/AT4158</f>
        <v>#DIV/0!</v>
      </c>
      <c r="AY4158" s="146" t="str">
        <f t="shared" si="3252"/>
        <v>51.12</v>
      </c>
      <c r="AZ4158" s="1701" t="b">
        <f>COUNTIF('[1]Codes SEC'!$B$2:$B$250,Ministres!AY4158)&gt;0</f>
        <v>1</v>
      </c>
    </row>
    <row r="4159" spans="1:52" ht="35.1" customHeight="1" x14ac:dyDescent="0.25">
      <c r="A4159" s="15" t="s">
        <v>4574</v>
      </c>
      <c r="B4159" s="225" t="s">
        <v>265</v>
      </c>
      <c r="C4159" s="122" t="s">
        <v>237</v>
      </c>
      <c r="D4159" s="123">
        <v>1000</v>
      </c>
      <c r="E4159" s="226"/>
      <c r="F4159" s="122">
        <v>19</v>
      </c>
      <c r="G4159" s="227"/>
      <c r="H4159" s="436">
        <v>122</v>
      </c>
      <c r="I4159" s="229">
        <v>85210000</v>
      </c>
      <c r="J4159" s="230" t="s">
        <v>4607</v>
      </c>
      <c r="K4159" s="231" t="s">
        <v>4608</v>
      </c>
      <c r="L4159" s="232">
        <v>0</v>
      </c>
      <c r="M4159" s="233">
        <v>0</v>
      </c>
      <c r="N4159" s="130"/>
      <c r="O4159" s="131"/>
      <c r="P4159" s="131"/>
      <c r="Q4159" s="131"/>
      <c r="R4159" s="131"/>
      <c r="S4159" s="131"/>
      <c r="T4159" s="132" t="str">
        <f>IF(SUM(N4159:S4159)=U4159,"OK",SUM(N4159:S4159)-U4159)</f>
        <v>OK</v>
      </c>
      <c r="U4159" s="138"/>
      <c r="V4159" s="138"/>
      <c r="W4159" s="139"/>
      <c r="X4159" s="139"/>
      <c r="Y4159" s="132" t="str">
        <f>IF(SUM(W4159:X4159)=Z4159,"OK",SUM(W4159:X4159)-Z4159)</f>
        <v>OK</v>
      </c>
      <c r="Z4159" s="210"/>
      <c r="AA4159" s="204"/>
      <c r="AB4159" s="202"/>
      <c r="AC4159" s="202"/>
      <c r="AD4159" s="202"/>
      <c r="AE4159" s="202"/>
      <c r="AF4159" s="202"/>
      <c r="AG4159" s="132" t="str">
        <f>IF(SUM(AA4159:AF4159)=AH4159,"OK",SUM(AA4159:AF4159)-AH4159)</f>
        <v>OK</v>
      </c>
      <c r="AH4159" s="138"/>
      <c r="AI4159" s="138"/>
      <c r="AJ4159" s="139"/>
      <c r="AK4159" s="139"/>
      <c r="AL4159" s="132" t="str">
        <f>IF(SUM(AJ4159:AK4159)=AM4159,"OK",SUM(AJ4159:AK4159)-AM4159)</f>
        <v>OK</v>
      </c>
      <c r="AM4159" s="140"/>
      <c r="AN4159" s="119">
        <f>L4159+U4159+V4159+Z4159</f>
        <v>0</v>
      </c>
      <c r="AO4159" s="120">
        <f>M4159+AH4159+AI4159+AM4159</f>
        <v>0</v>
      </c>
      <c r="AP4159" s="39">
        <f>L4159</f>
        <v>0</v>
      </c>
      <c r="AQ4159" s="141">
        <f>AN4159</f>
        <v>0</v>
      </c>
      <c r="AR4159" s="142">
        <f>AQ4159-AP4159</f>
        <v>0</v>
      </c>
      <c r="AS4159" s="143" t="e">
        <f>AR4159/AP4159</f>
        <v>#DIV/0!</v>
      </c>
      <c r="AT4159" s="144">
        <f>M4159</f>
        <v>0</v>
      </c>
      <c r="AU4159" s="141">
        <f>AO4159</f>
        <v>0</v>
      </c>
      <c r="AV4159" s="142">
        <f>AU4159-AT4159</f>
        <v>0</v>
      </c>
      <c r="AW4159" s="143" t="e">
        <f>AV4159/AT4159</f>
        <v>#DIV/0!</v>
      </c>
      <c r="AY4159" s="146" t="str">
        <f t="shared" si="3252"/>
        <v>52.10</v>
      </c>
      <c r="AZ4159" s="1701" t="b">
        <f>COUNTIF('[1]Codes SEC'!$B$2:$B$250,Ministres!AY4159)&gt;0</f>
        <v>1</v>
      </c>
    </row>
    <row r="4160" spans="1:52" ht="35.1" customHeight="1" x14ac:dyDescent="0.25">
      <c r="A4160" s="15" t="s">
        <v>4574</v>
      </c>
      <c r="B4160" s="225" t="s">
        <v>265</v>
      </c>
      <c r="C4160" s="122" t="s">
        <v>237</v>
      </c>
      <c r="D4160" s="123">
        <v>1000</v>
      </c>
      <c r="E4160" s="226"/>
      <c r="F4160" s="122">
        <v>19</v>
      </c>
      <c r="G4160" s="227"/>
      <c r="H4160" s="436">
        <v>122</v>
      </c>
      <c r="I4160" s="229">
        <v>86321000</v>
      </c>
      <c r="J4160" s="230" t="s">
        <v>4609</v>
      </c>
      <c r="K4160" s="231" t="s">
        <v>4610</v>
      </c>
      <c r="L4160" s="232">
        <v>0</v>
      </c>
      <c r="M4160" s="233">
        <v>0</v>
      </c>
      <c r="N4160" s="130"/>
      <c r="O4160" s="131"/>
      <c r="P4160" s="131"/>
      <c r="Q4160" s="131"/>
      <c r="R4160" s="131"/>
      <c r="S4160" s="131"/>
      <c r="T4160" s="132" t="str">
        <f t="shared" si="3238"/>
        <v>OK</v>
      </c>
      <c r="U4160" s="138"/>
      <c r="V4160" s="138"/>
      <c r="W4160" s="139"/>
      <c r="X4160" s="139"/>
      <c r="Y4160" s="132" t="str">
        <f t="shared" si="3239"/>
        <v>OK</v>
      </c>
      <c r="Z4160" s="210"/>
      <c r="AA4160" s="204"/>
      <c r="AB4160" s="202"/>
      <c r="AC4160" s="202"/>
      <c r="AD4160" s="202"/>
      <c r="AE4160" s="202"/>
      <c r="AF4160" s="202"/>
      <c r="AG4160" s="132" t="str">
        <f t="shared" si="3240"/>
        <v>OK</v>
      </c>
      <c r="AH4160" s="138"/>
      <c r="AI4160" s="138"/>
      <c r="AJ4160" s="139"/>
      <c r="AK4160" s="139"/>
      <c r="AL4160" s="132" t="str">
        <f t="shared" si="3241"/>
        <v>OK</v>
      </c>
      <c r="AM4160" s="140"/>
      <c r="AN4160" s="119">
        <f t="shared" si="3242"/>
        <v>0</v>
      </c>
      <c r="AO4160" s="120">
        <f t="shared" si="3243"/>
        <v>0</v>
      </c>
      <c r="AP4160" s="39">
        <f t="shared" si="3244"/>
        <v>0</v>
      </c>
      <c r="AQ4160" s="141">
        <f t="shared" si="3245"/>
        <v>0</v>
      </c>
      <c r="AR4160" s="142">
        <f t="shared" si="3246"/>
        <v>0</v>
      </c>
      <c r="AS4160" s="143" t="e">
        <f t="shared" si="3247"/>
        <v>#DIV/0!</v>
      </c>
      <c r="AT4160" s="144">
        <f t="shared" si="3248"/>
        <v>0</v>
      </c>
      <c r="AU4160" s="141">
        <f t="shared" si="3249"/>
        <v>0</v>
      </c>
      <c r="AV4160" s="142">
        <f t="shared" si="3250"/>
        <v>0</v>
      </c>
      <c r="AW4160" s="143" t="e">
        <f t="shared" si="3251"/>
        <v>#DIV/0!</v>
      </c>
      <c r="AY4160" s="146" t="str">
        <f t="shared" si="3252"/>
        <v>63.21</v>
      </c>
      <c r="AZ4160" s="1701" t="b">
        <f>COUNTIF('[1]Codes SEC'!$B$2:$B$250,Ministres!AY4160)&gt;0</f>
        <v>1</v>
      </c>
    </row>
    <row r="4161" spans="1:52" ht="35.1" customHeight="1" x14ac:dyDescent="0.25">
      <c r="A4161" s="15" t="s">
        <v>4574</v>
      </c>
      <c r="B4161" s="225" t="s">
        <v>265</v>
      </c>
      <c r="C4161" s="122" t="s">
        <v>237</v>
      </c>
      <c r="D4161" s="123">
        <v>1000</v>
      </c>
      <c r="E4161" s="226"/>
      <c r="F4161" s="122">
        <v>19</v>
      </c>
      <c r="G4161" s="227"/>
      <c r="H4161" s="436">
        <v>122</v>
      </c>
      <c r="I4161" s="229">
        <v>86352000</v>
      </c>
      <c r="J4161" s="230" t="s">
        <v>4611</v>
      </c>
      <c r="K4161" s="231" t="s">
        <v>4612</v>
      </c>
      <c r="L4161" s="232">
        <v>0</v>
      </c>
      <c r="M4161" s="233">
        <v>0</v>
      </c>
      <c r="N4161" s="130"/>
      <c r="O4161" s="131"/>
      <c r="P4161" s="131"/>
      <c r="Q4161" s="131"/>
      <c r="R4161" s="131"/>
      <c r="S4161" s="131"/>
      <c r="T4161" s="132" t="str">
        <f t="shared" si="3238"/>
        <v>OK</v>
      </c>
      <c r="U4161" s="138"/>
      <c r="V4161" s="138"/>
      <c r="W4161" s="139"/>
      <c r="X4161" s="139"/>
      <c r="Y4161" s="132" t="str">
        <f t="shared" si="3239"/>
        <v>OK</v>
      </c>
      <c r="Z4161" s="210"/>
      <c r="AA4161" s="204"/>
      <c r="AB4161" s="202"/>
      <c r="AC4161" s="202"/>
      <c r="AD4161" s="202"/>
      <c r="AE4161" s="202"/>
      <c r="AF4161" s="202"/>
      <c r="AG4161" s="132" t="str">
        <f t="shared" si="3240"/>
        <v>OK</v>
      </c>
      <c r="AH4161" s="138"/>
      <c r="AI4161" s="138"/>
      <c r="AJ4161" s="139"/>
      <c r="AK4161" s="139"/>
      <c r="AL4161" s="132" t="str">
        <f t="shared" si="3241"/>
        <v>OK</v>
      </c>
      <c r="AM4161" s="140"/>
      <c r="AN4161" s="119">
        <f t="shared" si="3242"/>
        <v>0</v>
      </c>
      <c r="AO4161" s="120">
        <f t="shared" si="3243"/>
        <v>0</v>
      </c>
      <c r="AP4161" s="39">
        <f t="shared" si="3244"/>
        <v>0</v>
      </c>
      <c r="AQ4161" s="141">
        <f t="shared" si="3245"/>
        <v>0</v>
      </c>
      <c r="AR4161" s="142">
        <f t="shared" si="3246"/>
        <v>0</v>
      </c>
      <c r="AS4161" s="143" t="e">
        <f t="shared" si="3247"/>
        <v>#DIV/0!</v>
      </c>
      <c r="AT4161" s="144">
        <f t="shared" si="3248"/>
        <v>0</v>
      </c>
      <c r="AU4161" s="141">
        <f t="shared" si="3249"/>
        <v>0</v>
      </c>
      <c r="AV4161" s="142">
        <f t="shared" si="3250"/>
        <v>0</v>
      </c>
      <c r="AW4161" s="143" t="e">
        <f t="shared" si="3251"/>
        <v>#DIV/0!</v>
      </c>
      <c r="AY4161" s="146" t="str">
        <f t="shared" si="3252"/>
        <v>63.52</v>
      </c>
      <c r="AZ4161" s="1701" t="b">
        <f>COUNTIF('[1]Codes SEC'!$B$2:$B$250,Ministres!AY4161)&gt;0</f>
        <v>1</v>
      </c>
    </row>
    <row r="4162" spans="1:52" ht="35.1" customHeight="1" x14ac:dyDescent="0.25">
      <c r="A4162" s="15" t="s">
        <v>4574</v>
      </c>
      <c r="B4162" s="225" t="s">
        <v>265</v>
      </c>
      <c r="C4162" s="122" t="s">
        <v>237</v>
      </c>
      <c r="D4162" s="123">
        <v>1000</v>
      </c>
      <c r="E4162" s="226"/>
      <c r="F4162" s="122">
        <v>19</v>
      </c>
      <c r="G4162" s="227"/>
      <c r="H4162" s="436">
        <v>122</v>
      </c>
      <c r="I4162" s="229">
        <v>86353000</v>
      </c>
      <c r="J4162" s="230" t="s">
        <v>4613</v>
      </c>
      <c r="K4162" s="231" t="s">
        <v>4614</v>
      </c>
      <c r="L4162" s="232">
        <v>0</v>
      </c>
      <c r="M4162" s="233">
        <v>0</v>
      </c>
      <c r="N4162" s="130"/>
      <c r="O4162" s="131"/>
      <c r="P4162" s="131"/>
      <c r="Q4162" s="131"/>
      <c r="R4162" s="131"/>
      <c r="S4162" s="131"/>
      <c r="T4162" s="132" t="str">
        <f t="shared" si="3238"/>
        <v>OK</v>
      </c>
      <c r="U4162" s="138"/>
      <c r="V4162" s="138"/>
      <c r="W4162" s="139"/>
      <c r="X4162" s="139"/>
      <c r="Y4162" s="132" t="str">
        <f t="shared" si="3239"/>
        <v>OK</v>
      </c>
      <c r="Z4162" s="210"/>
      <c r="AA4162" s="204"/>
      <c r="AB4162" s="202"/>
      <c r="AC4162" s="202"/>
      <c r="AD4162" s="202"/>
      <c r="AE4162" s="202"/>
      <c r="AF4162" s="202"/>
      <c r="AG4162" s="132" t="str">
        <f t="shared" si="3240"/>
        <v>OK</v>
      </c>
      <c r="AH4162" s="138"/>
      <c r="AI4162" s="138"/>
      <c r="AJ4162" s="139"/>
      <c r="AK4162" s="139"/>
      <c r="AL4162" s="132" t="str">
        <f t="shared" si="3241"/>
        <v>OK</v>
      </c>
      <c r="AM4162" s="140"/>
      <c r="AN4162" s="119">
        <f t="shared" si="3242"/>
        <v>0</v>
      </c>
      <c r="AO4162" s="120">
        <f t="shared" si="3243"/>
        <v>0</v>
      </c>
      <c r="AP4162" s="39">
        <f t="shared" si="3244"/>
        <v>0</v>
      </c>
      <c r="AQ4162" s="141">
        <f t="shared" si="3245"/>
        <v>0</v>
      </c>
      <c r="AR4162" s="142">
        <f t="shared" si="3246"/>
        <v>0</v>
      </c>
      <c r="AS4162" s="143" t="e">
        <f t="shared" si="3247"/>
        <v>#DIV/0!</v>
      </c>
      <c r="AT4162" s="144">
        <f t="shared" si="3248"/>
        <v>0</v>
      </c>
      <c r="AU4162" s="141">
        <f t="shared" si="3249"/>
        <v>0</v>
      </c>
      <c r="AV4162" s="142">
        <f t="shared" si="3250"/>
        <v>0</v>
      </c>
      <c r="AW4162" s="143" t="e">
        <f t="shared" si="3251"/>
        <v>#DIV/0!</v>
      </c>
      <c r="AY4162" s="146" t="str">
        <f t="shared" si="3252"/>
        <v>63.53</v>
      </c>
      <c r="AZ4162" s="1701" t="b">
        <f>COUNTIF('[1]Codes SEC'!$B$2:$B$250,Ministres!AY4162)&gt;0</f>
        <v>1</v>
      </c>
    </row>
    <row r="4163" spans="1:52" ht="35.1" customHeight="1" x14ac:dyDescent="0.25">
      <c r="A4163" s="15" t="s">
        <v>4574</v>
      </c>
      <c r="B4163" s="225" t="s">
        <v>265</v>
      </c>
      <c r="C4163" s="122" t="s">
        <v>237</v>
      </c>
      <c r="D4163" s="123">
        <v>1000</v>
      </c>
      <c r="E4163" s="226"/>
      <c r="F4163" s="122">
        <v>19</v>
      </c>
      <c r="G4163" s="227"/>
      <c r="H4163" s="436">
        <v>122</v>
      </c>
      <c r="I4163" s="229">
        <v>87340000</v>
      </c>
      <c r="J4163" s="230" t="s">
        <v>4615</v>
      </c>
      <c r="K4163" s="231" t="s">
        <v>4616</v>
      </c>
      <c r="L4163" s="232">
        <v>0</v>
      </c>
      <c r="M4163" s="233">
        <v>0</v>
      </c>
      <c r="N4163" s="130"/>
      <c r="O4163" s="131"/>
      <c r="P4163" s="131"/>
      <c r="Q4163" s="131"/>
      <c r="R4163" s="131"/>
      <c r="S4163" s="131"/>
      <c r="T4163" s="132" t="str">
        <f t="shared" si="3238"/>
        <v>OK</v>
      </c>
      <c r="U4163" s="138"/>
      <c r="V4163" s="138"/>
      <c r="W4163" s="139"/>
      <c r="X4163" s="139"/>
      <c r="Y4163" s="132" t="str">
        <f t="shared" si="3239"/>
        <v>OK</v>
      </c>
      <c r="Z4163" s="210"/>
      <c r="AA4163" s="204"/>
      <c r="AB4163" s="202"/>
      <c r="AC4163" s="202"/>
      <c r="AD4163" s="202"/>
      <c r="AE4163" s="202"/>
      <c r="AF4163" s="202"/>
      <c r="AG4163" s="132" t="str">
        <f t="shared" si="3240"/>
        <v>OK</v>
      </c>
      <c r="AH4163" s="138"/>
      <c r="AI4163" s="138"/>
      <c r="AJ4163" s="139"/>
      <c r="AK4163" s="139"/>
      <c r="AL4163" s="132" t="str">
        <f t="shared" si="3241"/>
        <v>OK</v>
      </c>
      <c r="AM4163" s="140"/>
      <c r="AN4163" s="119">
        <f t="shared" si="3242"/>
        <v>0</v>
      </c>
      <c r="AO4163" s="120">
        <f t="shared" si="3243"/>
        <v>0</v>
      </c>
      <c r="AP4163" s="39">
        <f t="shared" si="3244"/>
        <v>0</v>
      </c>
      <c r="AQ4163" s="141">
        <f t="shared" si="3245"/>
        <v>0</v>
      </c>
      <c r="AR4163" s="142">
        <f t="shared" si="3246"/>
        <v>0</v>
      </c>
      <c r="AS4163" s="143" t="e">
        <f t="shared" si="3247"/>
        <v>#DIV/0!</v>
      </c>
      <c r="AT4163" s="144">
        <f t="shared" si="3248"/>
        <v>0</v>
      </c>
      <c r="AU4163" s="141">
        <f t="shared" si="3249"/>
        <v>0</v>
      </c>
      <c r="AV4163" s="142">
        <f t="shared" si="3250"/>
        <v>0</v>
      </c>
      <c r="AW4163" s="143" t="e">
        <f t="shared" si="3251"/>
        <v>#DIV/0!</v>
      </c>
      <c r="AY4163" s="146" t="str">
        <f t="shared" si="3252"/>
        <v>73.40</v>
      </c>
      <c r="AZ4163" s="1701" t="b">
        <f>COUNTIF('[1]Codes SEC'!$B$2:$B$250,Ministres!AY4163)&gt;0</f>
        <v>1</v>
      </c>
    </row>
    <row r="4164" spans="1:52" ht="12.75" customHeight="1" x14ac:dyDescent="0.25">
      <c r="A4164" s="148"/>
      <c r="B4164" s="1717"/>
      <c r="C4164" s="150"/>
      <c r="D4164" s="151"/>
      <c r="E4164" s="1718"/>
      <c r="F4164" s="153"/>
      <c r="G4164" s="154"/>
      <c r="H4164" s="155"/>
      <c r="I4164" s="156"/>
      <c r="J4164" s="157"/>
      <c r="K4164" s="158" t="s">
        <v>116</v>
      </c>
      <c r="L4164" s="159">
        <f>L4157+L4158+L4159+L4160+L4161+L4162+L4163</f>
        <v>0</v>
      </c>
      <c r="M4164" s="1719">
        <f t="shared" ref="M4164:AW4164" si="3253">M4157+M4158+M4159+M4160+M4161+M4162+M4163</f>
        <v>0</v>
      </c>
      <c r="N4164" s="1707">
        <f t="shared" si="3253"/>
        <v>0</v>
      </c>
      <c r="O4164" s="1708">
        <f t="shared" si="3253"/>
        <v>0</v>
      </c>
      <c r="P4164" s="1708">
        <f t="shared" si="3253"/>
        <v>0</v>
      </c>
      <c r="Q4164" s="1708">
        <f t="shared" si="3253"/>
        <v>0</v>
      </c>
      <c r="R4164" s="1708">
        <f t="shared" si="3253"/>
        <v>0</v>
      </c>
      <c r="S4164" s="1708">
        <f t="shared" si="3253"/>
        <v>0</v>
      </c>
      <c r="T4164" s="1709"/>
      <c r="U4164" s="1710">
        <f t="shared" si="3253"/>
        <v>0</v>
      </c>
      <c r="V4164" s="1710">
        <f t="shared" si="3253"/>
        <v>0</v>
      </c>
      <c r="W4164" s="1708">
        <f t="shared" si="3253"/>
        <v>0</v>
      </c>
      <c r="X4164" s="1708">
        <f t="shared" si="3253"/>
        <v>0</v>
      </c>
      <c r="Y4164" s="1709"/>
      <c r="Z4164" s="1710">
        <f t="shared" si="3253"/>
        <v>0</v>
      </c>
      <c r="AA4164" s="165">
        <f t="shared" si="3253"/>
        <v>0</v>
      </c>
      <c r="AB4164" s="1708">
        <f t="shared" si="3253"/>
        <v>0</v>
      </c>
      <c r="AC4164" s="1708">
        <f t="shared" si="3253"/>
        <v>0</v>
      </c>
      <c r="AD4164" s="1708">
        <f t="shared" si="3253"/>
        <v>0</v>
      </c>
      <c r="AE4164" s="1708">
        <f t="shared" si="3253"/>
        <v>0</v>
      </c>
      <c r="AF4164" s="1708">
        <f t="shared" si="3253"/>
        <v>0</v>
      </c>
      <c r="AG4164" s="1709"/>
      <c r="AH4164" s="1710">
        <f t="shared" si="3253"/>
        <v>0</v>
      </c>
      <c r="AI4164" s="1710">
        <f t="shared" si="3253"/>
        <v>0</v>
      </c>
      <c r="AJ4164" s="1708">
        <f t="shared" si="3253"/>
        <v>0</v>
      </c>
      <c r="AK4164" s="1708">
        <f t="shared" si="3253"/>
        <v>0</v>
      </c>
      <c r="AL4164" s="1709"/>
      <c r="AM4164" s="1711">
        <f t="shared" si="3253"/>
        <v>0</v>
      </c>
      <c r="AN4164" s="167">
        <f t="shared" si="3253"/>
        <v>0</v>
      </c>
      <c r="AO4164" s="1712">
        <f t="shared" si="3253"/>
        <v>0</v>
      </c>
      <c r="AP4164" s="169">
        <f t="shared" si="3253"/>
        <v>0</v>
      </c>
      <c r="AQ4164" s="1713">
        <f t="shared" si="3253"/>
        <v>0</v>
      </c>
      <c r="AR4164" s="1714">
        <f t="shared" si="3253"/>
        <v>0</v>
      </c>
      <c r="AS4164" s="1715" t="e">
        <f t="shared" si="3253"/>
        <v>#DIV/0!</v>
      </c>
      <c r="AT4164" s="1716">
        <f t="shared" si="3253"/>
        <v>0</v>
      </c>
      <c r="AU4164" s="1713">
        <f t="shared" si="3253"/>
        <v>0</v>
      </c>
      <c r="AV4164" s="1714">
        <f t="shared" si="3253"/>
        <v>0</v>
      </c>
      <c r="AW4164" s="1715" t="e">
        <f t="shared" si="3253"/>
        <v>#DIV/0!</v>
      </c>
      <c r="AY4164" s="146"/>
      <c r="AZ4164" s="1720"/>
    </row>
    <row r="4165" spans="1:52" ht="12.75" customHeight="1" x14ac:dyDescent="0.25">
      <c r="A4165" s="174"/>
      <c r="B4165" s="175"/>
      <c r="C4165" s="176"/>
      <c r="D4165" s="177"/>
      <c r="E4165" s="178"/>
      <c r="F4165" s="177"/>
      <c r="G4165" s="179"/>
      <c r="H4165" s="180"/>
      <c r="I4165" s="181"/>
      <c r="J4165" s="182"/>
      <c r="K4165" s="183" t="s">
        <v>426</v>
      </c>
      <c r="L4165" s="184">
        <f t="shared" ref="L4165:S4165" si="3254">L4153+L4164</f>
        <v>0</v>
      </c>
      <c r="M4165" s="355">
        <f t="shared" si="3254"/>
        <v>0</v>
      </c>
      <c r="N4165" s="186">
        <f t="shared" si="3254"/>
        <v>0</v>
      </c>
      <c r="O4165" s="187">
        <f t="shared" si="3254"/>
        <v>0</v>
      </c>
      <c r="P4165" s="187">
        <f t="shared" si="3254"/>
        <v>0</v>
      </c>
      <c r="Q4165" s="187">
        <f t="shared" si="3254"/>
        <v>0</v>
      </c>
      <c r="R4165" s="187">
        <f t="shared" si="3254"/>
        <v>0</v>
      </c>
      <c r="S4165" s="187">
        <f t="shared" si="3254"/>
        <v>0</v>
      </c>
      <c r="T4165" s="188"/>
      <c r="U4165" s="187">
        <f>U4153+U4164</f>
        <v>0</v>
      </c>
      <c r="V4165" s="187">
        <f>V4153+V4164</f>
        <v>0</v>
      </c>
      <c r="W4165" s="187">
        <f>W4153+W4164</f>
        <v>0</v>
      </c>
      <c r="X4165" s="187">
        <f>X4153+X4164</f>
        <v>0</v>
      </c>
      <c r="Y4165" s="188"/>
      <c r="Z4165" s="187">
        <f t="shared" ref="Z4165:AF4165" si="3255">Z4153+Z4164</f>
        <v>0</v>
      </c>
      <c r="AA4165" s="189">
        <f t="shared" si="3255"/>
        <v>0</v>
      </c>
      <c r="AB4165" s="187">
        <f t="shared" si="3255"/>
        <v>0</v>
      </c>
      <c r="AC4165" s="187">
        <f t="shared" si="3255"/>
        <v>0</v>
      </c>
      <c r="AD4165" s="187">
        <f t="shared" si="3255"/>
        <v>0</v>
      </c>
      <c r="AE4165" s="187">
        <f t="shared" si="3255"/>
        <v>0</v>
      </c>
      <c r="AF4165" s="187">
        <f t="shared" si="3255"/>
        <v>0</v>
      </c>
      <c r="AG4165" s="188"/>
      <c r="AH4165" s="187">
        <f>AH4153+AH4164</f>
        <v>0</v>
      </c>
      <c r="AI4165" s="187">
        <f>AI4153+AI4164</f>
        <v>0</v>
      </c>
      <c r="AJ4165" s="187">
        <f>AJ4153+AJ4164</f>
        <v>0</v>
      </c>
      <c r="AK4165" s="187">
        <f>AK4153+AK4164</f>
        <v>0</v>
      </c>
      <c r="AL4165" s="188"/>
      <c r="AM4165" s="190">
        <f t="shared" ref="AM4165:AW4165" si="3256">AM4153+AM4164</f>
        <v>0</v>
      </c>
      <c r="AN4165" s="191">
        <f t="shared" si="3256"/>
        <v>0</v>
      </c>
      <c r="AO4165" s="190">
        <f t="shared" si="3256"/>
        <v>0</v>
      </c>
      <c r="AP4165" s="184">
        <f t="shared" si="3256"/>
        <v>0</v>
      </c>
      <c r="AQ4165" s="192">
        <f t="shared" si="3256"/>
        <v>0</v>
      </c>
      <c r="AR4165" s="193">
        <f t="shared" si="3256"/>
        <v>0</v>
      </c>
      <c r="AS4165" s="194" t="e">
        <f t="shared" si="3256"/>
        <v>#DIV/0!</v>
      </c>
      <c r="AT4165" s="195">
        <f t="shared" si="3256"/>
        <v>0</v>
      </c>
      <c r="AU4165" s="192">
        <f t="shared" si="3256"/>
        <v>0</v>
      </c>
      <c r="AV4165" s="193">
        <f t="shared" si="3256"/>
        <v>0</v>
      </c>
      <c r="AW4165" s="194" t="e">
        <f t="shared" si="3256"/>
        <v>#DIV/0!</v>
      </c>
      <c r="AX4165" s="12"/>
      <c r="AY4165" s="146"/>
      <c r="AZ4165" s="1701"/>
    </row>
    <row r="4166" spans="1:52" ht="12.75" customHeight="1" x14ac:dyDescent="0.25">
      <c r="A4166" s="15"/>
      <c r="C4166" s="122"/>
      <c r="D4166" s="123"/>
      <c r="F4166" s="125"/>
      <c r="G4166" s="34"/>
      <c r="H4166" s="35"/>
      <c r="I4166" s="36"/>
      <c r="J4166" s="37"/>
      <c r="K4166" s="198" t="s">
        <v>72</v>
      </c>
      <c r="L4166" s="199">
        <v>0</v>
      </c>
      <c r="M4166" s="200">
        <v>0</v>
      </c>
      <c r="N4166" s="201">
        <v>0</v>
      </c>
      <c r="O4166" s="202">
        <v>0</v>
      </c>
      <c r="P4166" s="202">
        <v>0</v>
      </c>
      <c r="Q4166" s="202">
        <v>0</v>
      </c>
      <c r="R4166" s="202">
        <v>0</v>
      </c>
      <c r="S4166" s="202">
        <v>0</v>
      </c>
      <c r="T4166" s="203"/>
      <c r="U4166" s="135">
        <v>0</v>
      </c>
      <c r="V4166" s="135">
        <v>0</v>
      </c>
      <c r="W4166" s="202">
        <v>0</v>
      </c>
      <c r="X4166" s="202">
        <v>0</v>
      </c>
      <c r="Y4166" s="203"/>
      <c r="Z4166" s="135">
        <v>0</v>
      </c>
      <c r="AA4166" s="204">
        <v>0</v>
      </c>
      <c r="AB4166" s="202">
        <v>0</v>
      </c>
      <c r="AC4166" s="202">
        <v>0</v>
      </c>
      <c r="AD4166" s="202">
        <v>0</v>
      </c>
      <c r="AE4166" s="202">
        <v>0</v>
      </c>
      <c r="AF4166" s="202">
        <v>0</v>
      </c>
      <c r="AG4166" s="203"/>
      <c r="AH4166" s="135">
        <v>0</v>
      </c>
      <c r="AI4166" s="135">
        <v>0</v>
      </c>
      <c r="AJ4166" s="202">
        <v>0</v>
      </c>
      <c r="AK4166" s="202">
        <v>0</v>
      </c>
      <c r="AL4166" s="203"/>
      <c r="AM4166" s="205">
        <v>0</v>
      </c>
      <c r="AN4166" s="119">
        <v>0</v>
      </c>
      <c r="AO4166" s="120">
        <v>0</v>
      </c>
      <c r="AP4166" s="39">
        <v>0</v>
      </c>
      <c r="AQ4166" s="141">
        <v>0</v>
      </c>
      <c r="AR4166" s="141">
        <v>0</v>
      </c>
      <c r="AS4166" s="143">
        <v>0</v>
      </c>
      <c r="AT4166" s="144">
        <v>0</v>
      </c>
      <c r="AU4166" s="141">
        <v>0</v>
      </c>
      <c r="AV4166" s="141">
        <v>0</v>
      </c>
      <c r="AW4166" s="143">
        <v>0</v>
      </c>
      <c r="AY4166" s="146"/>
      <c r="AZ4166" s="1720"/>
    </row>
    <row r="4167" spans="1:52" ht="12.75" customHeight="1" x14ac:dyDescent="0.25">
      <c r="A4167" s="15"/>
      <c r="C4167" s="122"/>
      <c r="D4167" s="123"/>
      <c r="F4167" s="125"/>
      <c r="G4167" s="126"/>
      <c r="H4167" s="35"/>
      <c r="I4167" s="36"/>
      <c r="J4167" s="37"/>
      <c r="K4167" s="198" t="s">
        <v>73</v>
      </c>
      <c r="L4167" s="199">
        <v>0</v>
      </c>
      <c r="M4167" s="200">
        <v>0</v>
      </c>
      <c r="N4167" s="201">
        <v>0</v>
      </c>
      <c r="O4167" s="202">
        <v>0</v>
      </c>
      <c r="P4167" s="202">
        <v>0</v>
      </c>
      <c r="Q4167" s="202">
        <v>0</v>
      </c>
      <c r="R4167" s="202">
        <v>0</v>
      </c>
      <c r="S4167" s="202">
        <v>0</v>
      </c>
      <c r="T4167" s="203"/>
      <c r="U4167" s="135">
        <v>0</v>
      </c>
      <c r="V4167" s="135">
        <v>0</v>
      </c>
      <c r="W4167" s="202">
        <v>0</v>
      </c>
      <c r="X4167" s="202">
        <v>0</v>
      </c>
      <c r="Y4167" s="203"/>
      <c r="Z4167" s="135">
        <v>0</v>
      </c>
      <c r="AA4167" s="204">
        <v>0</v>
      </c>
      <c r="AB4167" s="202">
        <v>0</v>
      </c>
      <c r="AC4167" s="202">
        <v>0</v>
      </c>
      <c r="AD4167" s="202">
        <v>0</v>
      </c>
      <c r="AE4167" s="202">
        <v>0</v>
      </c>
      <c r="AF4167" s="202">
        <v>0</v>
      </c>
      <c r="AG4167" s="203"/>
      <c r="AH4167" s="135">
        <v>0</v>
      </c>
      <c r="AI4167" s="135">
        <v>0</v>
      </c>
      <c r="AJ4167" s="202">
        <v>0</v>
      </c>
      <c r="AK4167" s="202">
        <v>0</v>
      </c>
      <c r="AL4167" s="203"/>
      <c r="AM4167" s="205">
        <v>0</v>
      </c>
      <c r="AN4167" s="119">
        <v>0</v>
      </c>
      <c r="AO4167" s="120">
        <v>0</v>
      </c>
      <c r="AP4167" s="39">
        <v>0</v>
      </c>
      <c r="AQ4167" s="141">
        <v>0</v>
      </c>
      <c r="AR4167" s="141">
        <v>0</v>
      </c>
      <c r="AS4167" s="143">
        <v>0</v>
      </c>
      <c r="AT4167" s="144">
        <v>0</v>
      </c>
      <c r="AU4167" s="141">
        <v>0</v>
      </c>
      <c r="AV4167" s="141">
        <v>0</v>
      </c>
      <c r="AW4167" s="143">
        <v>0</v>
      </c>
      <c r="AY4167" s="146"/>
      <c r="AZ4167" s="1720"/>
    </row>
    <row r="4168" spans="1:52" ht="12.75" customHeight="1" x14ac:dyDescent="0.25">
      <c r="A4168" s="15"/>
      <c r="C4168" s="122"/>
      <c r="D4168" s="123"/>
      <c r="F4168" s="125"/>
      <c r="G4168" s="126"/>
      <c r="H4168" s="35"/>
      <c r="I4168" s="36"/>
      <c r="J4168" s="37"/>
      <c r="K4168" s="198" t="s">
        <v>74</v>
      </c>
      <c r="L4168" s="199">
        <v>0</v>
      </c>
      <c r="M4168" s="200">
        <v>0</v>
      </c>
      <c r="N4168" s="201">
        <v>0</v>
      </c>
      <c r="O4168" s="202">
        <v>0</v>
      </c>
      <c r="P4168" s="202">
        <v>0</v>
      </c>
      <c r="Q4168" s="202">
        <v>0</v>
      </c>
      <c r="R4168" s="202">
        <v>0</v>
      </c>
      <c r="S4168" s="202">
        <v>0</v>
      </c>
      <c r="T4168" s="203"/>
      <c r="U4168" s="135">
        <v>0</v>
      </c>
      <c r="V4168" s="135">
        <v>0</v>
      </c>
      <c r="W4168" s="202">
        <v>0</v>
      </c>
      <c r="X4168" s="202">
        <v>0</v>
      </c>
      <c r="Y4168" s="203"/>
      <c r="Z4168" s="135">
        <v>0</v>
      </c>
      <c r="AA4168" s="204">
        <v>0</v>
      </c>
      <c r="AB4168" s="202">
        <v>0</v>
      </c>
      <c r="AC4168" s="202">
        <v>0</v>
      </c>
      <c r="AD4168" s="202">
        <v>0</v>
      </c>
      <c r="AE4168" s="202">
        <v>0</v>
      </c>
      <c r="AF4168" s="202">
        <v>0</v>
      </c>
      <c r="AG4168" s="203"/>
      <c r="AH4168" s="135">
        <v>0</v>
      </c>
      <c r="AI4168" s="135">
        <v>0</v>
      </c>
      <c r="AJ4168" s="202">
        <v>0</v>
      </c>
      <c r="AK4168" s="202">
        <v>0</v>
      </c>
      <c r="AL4168" s="203"/>
      <c r="AM4168" s="205">
        <v>0</v>
      </c>
      <c r="AN4168" s="119">
        <v>0</v>
      </c>
      <c r="AO4168" s="120">
        <v>0</v>
      </c>
      <c r="AP4168" s="39">
        <v>0</v>
      </c>
      <c r="AQ4168" s="141">
        <v>0</v>
      </c>
      <c r="AR4168" s="141">
        <v>0</v>
      </c>
      <c r="AS4168" s="143">
        <v>0</v>
      </c>
      <c r="AT4168" s="144">
        <v>0</v>
      </c>
      <c r="AU4168" s="141">
        <v>0</v>
      </c>
      <c r="AV4168" s="141">
        <v>0</v>
      </c>
      <c r="AW4168" s="143">
        <v>0</v>
      </c>
      <c r="AY4168" s="146"/>
      <c r="AZ4168" s="1720"/>
    </row>
    <row r="4169" spans="1:52" ht="12.75" customHeight="1" x14ac:dyDescent="0.25">
      <c r="A4169" s="15"/>
      <c r="C4169" s="122"/>
      <c r="D4169" s="123"/>
      <c r="F4169" s="125"/>
      <c r="G4169" s="126"/>
      <c r="H4169" s="35"/>
      <c r="I4169" s="36"/>
      <c r="J4169" s="37"/>
      <c r="K4169" s="198" t="s">
        <v>75</v>
      </c>
      <c r="L4169" s="199">
        <v>0</v>
      </c>
      <c r="M4169" s="200">
        <v>0</v>
      </c>
      <c r="N4169" s="201">
        <v>0</v>
      </c>
      <c r="O4169" s="202">
        <v>0</v>
      </c>
      <c r="P4169" s="202">
        <v>0</v>
      </c>
      <c r="Q4169" s="202">
        <v>0</v>
      </c>
      <c r="R4169" s="202">
        <v>0</v>
      </c>
      <c r="S4169" s="202">
        <v>0</v>
      </c>
      <c r="T4169" s="203"/>
      <c r="U4169" s="135">
        <v>0</v>
      </c>
      <c r="V4169" s="135">
        <v>0</v>
      </c>
      <c r="W4169" s="202">
        <v>0</v>
      </c>
      <c r="X4169" s="202">
        <v>0</v>
      </c>
      <c r="Y4169" s="203"/>
      <c r="Z4169" s="135">
        <v>0</v>
      </c>
      <c r="AA4169" s="204">
        <v>0</v>
      </c>
      <c r="AB4169" s="202">
        <v>0</v>
      </c>
      <c r="AC4169" s="202">
        <v>0</v>
      </c>
      <c r="AD4169" s="202">
        <v>0</v>
      </c>
      <c r="AE4169" s="202">
        <v>0</v>
      </c>
      <c r="AF4169" s="202">
        <v>0</v>
      </c>
      <c r="AG4169" s="203"/>
      <c r="AH4169" s="135">
        <v>0</v>
      </c>
      <c r="AI4169" s="135">
        <v>0</v>
      </c>
      <c r="AJ4169" s="202">
        <v>0</v>
      </c>
      <c r="AK4169" s="202">
        <v>0</v>
      </c>
      <c r="AL4169" s="203"/>
      <c r="AM4169" s="205">
        <v>0</v>
      </c>
      <c r="AN4169" s="119">
        <v>0</v>
      </c>
      <c r="AO4169" s="120">
        <v>0</v>
      </c>
      <c r="AP4169" s="39">
        <v>0</v>
      </c>
      <c r="AQ4169" s="141">
        <v>0</v>
      </c>
      <c r="AR4169" s="141">
        <v>0</v>
      </c>
      <c r="AS4169" s="143">
        <v>0</v>
      </c>
      <c r="AT4169" s="144">
        <v>0</v>
      </c>
      <c r="AU4169" s="141">
        <v>0</v>
      </c>
      <c r="AV4169" s="141">
        <v>0</v>
      </c>
      <c r="AW4169" s="143">
        <v>0</v>
      </c>
      <c r="AY4169" s="146"/>
      <c r="AZ4169" s="1720"/>
    </row>
    <row r="4170" spans="1:52" ht="12.75" customHeight="1" x14ac:dyDescent="0.25">
      <c r="A4170" s="15"/>
      <c r="C4170" s="122"/>
      <c r="D4170" s="123"/>
      <c r="F4170" s="125"/>
      <c r="G4170" s="126"/>
      <c r="H4170" s="35"/>
      <c r="I4170" s="36"/>
      <c r="J4170" s="37"/>
      <c r="K4170" s="206" t="s">
        <v>76</v>
      </c>
      <c r="L4170" s="199">
        <v>0</v>
      </c>
      <c r="M4170" s="200">
        <v>0</v>
      </c>
      <c r="N4170" s="201">
        <v>0</v>
      </c>
      <c r="O4170" s="202">
        <v>0</v>
      </c>
      <c r="P4170" s="202">
        <v>0</v>
      </c>
      <c r="Q4170" s="202">
        <v>0</v>
      </c>
      <c r="R4170" s="202">
        <v>0</v>
      </c>
      <c r="S4170" s="202">
        <v>0</v>
      </c>
      <c r="T4170" s="203"/>
      <c r="U4170" s="135">
        <v>0</v>
      </c>
      <c r="V4170" s="135">
        <v>0</v>
      </c>
      <c r="W4170" s="202">
        <v>0</v>
      </c>
      <c r="X4170" s="202">
        <v>0</v>
      </c>
      <c r="Y4170" s="203"/>
      <c r="Z4170" s="135">
        <v>0</v>
      </c>
      <c r="AA4170" s="204">
        <v>0</v>
      </c>
      <c r="AB4170" s="202">
        <v>0</v>
      </c>
      <c r="AC4170" s="202">
        <v>0</v>
      </c>
      <c r="AD4170" s="202">
        <v>0</v>
      </c>
      <c r="AE4170" s="202">
        <v>0</v>
      </c>
      <c r="AF4170" s="202">
        <v>0</v>
      </c>
      <c r="AG4170" s="203"/>
      <c r="AH4170" s="135">
        <v>0</v>
      </c>
      <c r="AI4170" s="135">
        <v>0</v>
      </c>
      <c r="AJ4170" s="202">
        <v>0</v>
      </c>
      <c r="AK4170" s="202">
        <v>0</v>
      </c>
      <c r="AL4170" s="203"/>
      <c r="AM4170" s="205">
        <v>0</v>
      </c>
      <c r="AN4170" s="119">
        <v>0</v>
      </c>
      <c r="AO4170" s="120">
        <v>0</v>
      </c>
      <c r="AP4170" s="39">
        <v>0</v>
      </c>
      <c r="AQ4170" s="141">
        <v>0</v>
      </c>
      <c r="AR4170" s="141">
        <v>0</v>
      </c>
      <c r="AS4170" s="143">
        <v>0</v>
      </c>
      <c r="AT4170" s="144">
        <v>0</v>
      </c>
      <c r="AU4170" s="141">
        <v>0</v>
      </c>
      <c r="AV4170" s="141">
        <v>0</v>
      </c>
      <c r="AW4170" s="143">
        <v>0</v>
      </c>
      <c r="AY4170" s="146"/>
      <c r="AZ4170" s="1720"/>
    </row>
    <row r="4171" spans="1:52" ht="12.75" customHeight="1" x14ac:dyDescent="0.25">
      <c r="A4171" s="15"/>
      <c r="C4171" s="122"/>
      <c r="D4171" s="123"/>
      <c r="F4171" s="125"/>
      <c r="G4171" s="126"/>
      <c r="H4171" s="35"/>
      <c r="I4171" s="36"/>
      <c r="J4171" s="37"/>
      <c r="K4171" s="198"/>
      <c r="L4171" s="199"/>
      <c r="M4171" s="200"/>
      <c r="N4171" s="201"/>
      <c r="O4171" s="202"/>
      <c r="P4171" s="202"/>
      <c r="Q4171" s="202"/>
      <c r="R4171" s="202"/>
      <c r="S4171" s="202"/>
      <c r="T4171" s="224"/>
      <c r="U4171" s="138"/>
      <c r="V4171" s="138"/>
      <c r="W4171" s="139"/>
      <c r="X4171" s="139"/>
      <c r="Y4171" s="224"/>
      <c r="Z4171" s="210"/>
      <c r="AA4171" s="204"/>
      <c r="AB4171" s="202"/>
      <c r="AC4171" s="202"/>
      <c r="AD4171" s="202"/>
      <c r="AE4171" s="202"/>
      <c r="AF4171" s="202"/>
      <c r="AG4171" s="224"/>
      <c r="AH4171" s="138"/>
      <c r="AI4171" s="138"/>
      <c r="AJ4171" s="139"/>
      <c r="AK4171" s="139"/>
      <c r="AL4171" s="224"/>
      <c r="AM4171" s="140"/>
      <c r="AN4171" s="211"/>
      <c r="AO4171" s="212"/>
      <c r="AP4171" s="39"/>
      <c r="AQ4171" s="141"/>
      <c r="AR4171" s="141"/>
      <c r="AS4171" s="143"/>
      <c r="AU4171" s="141"/>
      <c r="AV4171" s="141"/>
      <c r="AW4171" s="143"/>
      <c r="AY4171" s="146"/>
      <c r="AZ4171" s="1720"/>
    </row>
    <row r="4172" spans="1:52" ht="12.75" customHeight="1" x14ac:dyDescent="0.25">
      <c r="A4172" s="15"/>
      <c r="C4172" s="122"/>
      <c r="D4172" s="123"/>
      <c r="F4172" s="125"/>
      <c r="G4172" s="126"/>
      <c r="H4172" s="35"/>
      <c r="I4172" s="36"/>
      <c r="J4172" s="37"/>
      <c r="K4172" s="198"/>
      <c r="L4172" s="199"/>
      <c r="M4172" s="200"/>
      <c r="N4172" s="201"/>
      <c r="O4172" s="202"/>
      <c r="P4172" s="202"/>
      <c r="Q4172" s="202"/>
      <c r="R4172" s="202"/>
      <c r="S4172" s="202"/>
      <c r="T4172" s="224"/>
      <c r="U4172" s="138"/>
      <c r="V4172" s="138"/>
      <c r="W4172" s="139"/>
      <c r="X4172" s="139"/>
      <c r="Y4172" s="224"/>
      <c r="Z4172" s="210"/>
      <c r="AA4172" s="204"/>
      <c r="AB4172" s="202"/>
      <c r="AC4172" s="202"/>
      <c r="AD4172" s="202"/>
      <c r="AE4172" s="202"/>
      <c r="AF4172" s="202"/>
      <c r="AG4172" s="224"/>
      <c r="AH4172" s="138"/>
      <c r="AI4172" s="138"/>
      <c r="AJ4172" s="139"/>
      <c r="AK4172" s="139"/>
      <c r="AL4172" s="224"/>
      <c r="AM4172" s="140"/>
      <c r="AN4172" s="211"/>
      <c r="AO4172" s="212"/>
      <c r="AP4172" s="39"/>
      <c r="AQ4172" s="141"/>
      <c r="AR4172" s="141"/>
      <c r="AS4172" s="143"/>
      <c r="AU4172" s="141"/>
      <c r="AV4172" s="141"/>
      <c r="AW4172" s="143"/>
      <c r="AY4172" s="146"/>
      <c r="AZ4172" s="1720"/>
    </row>
    <row r="4173" spans="1:52" ht="12.75" customHeight="1" x14ac:dyDescent="0.25">
      <c r="A4173" s="356"/>
      <c r="B4173" s="225"/>
      <c r="C4173" s="272"/>
      <c r="D4173" s="357"/>
      <c r="E4173" s="226"/>
      <c r="F4173" s="122"/>
      <c r="G4173" s="126"/>
      <c r="H4173" s="35"/>
      <c r="I4173" s="36"/>
      <c r="J4173" s="37"/>
      <c r="K4173" s="116" t="s">
        <v>4617</v>
      </c>
      <c r="L4173" s="241"/>
      <c r="M4173" s="242"/>
      <c r="N4173" s="201"/>
      <c r="O4173" s="202"/>
      <c r="P4173" s="202"/>
      <c r="Q4173" s="202"/>
      <c r="R4173" s="202"/>
      <c r="S4173" s="202"/>
      <c r="T4173" s="224"/>
      <c r="U4173" s="138"/>
      <c r="V4173" s="138"/>
      <c r="W4173" s="139"/>
      <c r="X4173" s="139"/>
      <c r="Y4173" s="224"/>
      <c r="Z4173" s="210"/>
      <c r="AA4173" s="204"/>
      <c r="AB4173" s="202"/>
      <c r="AC4173" s="202"/>
      <c r="AD4173" s="202"/>
      <c r="AE4173" s="202"/>
      <c r="AF4173" s="202"/>
      <c r="AG4173" s="224"/>
      <c r="AH4173" s="138"/>
      <c r="AI4173" s="138"/>
      <c r="AJ4173" s="139"/>
      <c r="AK4173" s="139"/>
      <c r="AL4173" s="224"/>
      <c r="AM4173" s="140"/>
      <c r="AN4173" s="211"/>
      <c r="AO4173" s="212"/>
      <c r="AP4173" s="39"/>
      <c r="AQ4173" s="141"/>
      <c r="AR4173" s="141"/>
      <c r="AS4173" s="143"/>
      <c r="AU4173" s="141"/>
      <c r="AV4173" s="141"/>
      <c r="AW4173" s="143"/>
      <c r="AY4173" s="146"/>
      <c r="AZ4173" s="1720"/>
    </row>
    <row r="4174" spans="1:52" x14ac:dyDescent="0.25">
      <c r="A4174" s="356"/>
      <c r="B4174" s="225"/>
      <c r="C4174" s="272"/>
      <c r="D4174" s="357"/>
      <c r="E4174" s="226"/>
      <c r="F4174" s="122"/>
      <c r="G4174" s="126"/>
      <c r="H4174" s="35"/>
      <c r="I4174" s="36"/>
      <c r="J4174" s="37"/>
      <c r="K4174" s="116" t="s">
        <v>4618</v>
      </c>
      <c r="L4174" s="241"/>
      <c r="M4174" s="242"/>
      <c r="N4174" s="201"/>
      <c r="O4174" s="202"/>
      <c r="P4174" s="202"/>
      <c r="Q4174" s="202"/>
      <c r="R4174" s="202"/>
      <c r="S4174" s="202"/>
      <c r="T4174" s="224"/>
      <c r="U4174" s="138"/>
      <c r="V4174" s="138"/>
      <c r="W4174" s="139"/>
      <c r="X4174" s="139"/>
      <c r="Y4174" s="224"/>
      <c r="Z4174" s="210"/>
      <c r="AA4174" s="204"/>
      <c r="AB4174" s="202"/>
      <c r="AC4174" s="202"/>
      <c r="AD4174" s="202"/>
      <c r="AE4174" s="202"/>
      <c r="AF4174" s="202"/>
      <c r="AG4174" s="224"/>
      <c r="AH4174" s="138"/>
      <c r="AI4174" s="138"/>
      <c r="AJ4174" s="139"/>
      <c r="AK4174" s="139"/>
      <c r="AL4174" s="224"/>
      <c r="AM4174" s="140"/>
      <c r="AN4174" s="211"/>
      <c r="AO4174" s="212"/>
      <c r="AP4174" s="39"/>
      <c r="AQ4174" s="141"/>
      <c r="AR4174" s="141"/>
      <c r="AS4174" s="143"/>
      <c r="AU4174" s="141"/>
      <c r="AV4174" s="141"/>
      <c r="AW4174" s="143"/>
      <c r="AY4174" s="146"/>
      <c r="AZ4174" s="1720"/>
    </row>
    <row r="4175" spans="1:52" ht="12.75" customHeight="1" x14ac:dyDescent="0.25">
      <c r="A4175" s="356"/>
      <c r="B4175" s="225"/>
      <c r="C4175" s="272"/>
      <c r="D4175" s="357"/>
      <c r="E4175" s="226"/>
      <c r="F4175" s="122"/>
      <c r="G4175" s="126"/>
      <c r="H4175" s="35"/>
      <c r="I4175" s="36"/>
      <c r="J4175" s="37"/>
      <c r="K4175" s="244"/>
      <c r="L4175" s="241"/>
      <c r="M4175" s="242"/>
      <c r="N4175" s="201"/>
      <c r="O4175" s="202"/>
      <c r="P4175" s="202"/>
      <c r="Q4175" s="202"/>
      <c r="R4175" s="202"/>
      <c r="S4175" s="202"/>
      <c r="T4175" s="224"/>
      <c r="U4175" s="138"/>
      <c r="V4175" s="138"/>
      <c r="W4175" s="139"/>
      <c r="X4175" s="139"/>
      <c r="Y4175" s="224"/>
      <c r="Z4175" s="210"/>
      <c r="AA4175" s="204"/>
      <c r="AB4175" s="202"/>
      <c r="AC4175" s="202"/>
      <c r="AD4175" s="202"/>
      <c r="AE4175" s="202"/>
      <c r="AF4175" s="202"/>
      <c r="AG4175" s="224"/>
      <c r="AH4175" s="138"/>
      <c r="AI4175" s="138"/>
      <c r="AJ4175" s="139"/>
      <c r="AK4175" s="139"/>
      <c r="AL4175" s="224"/>
      <c r="AM4175" s="140"/>
      <c r="AN4175" s="211"/>
      <c r="AO4175" s="212"/>
      <c r="AP4175" s="39"/>
      <c r="AQ4175" s="141"/>
      <c r="AR4175" s="141"/>
      <c r="AS4175" s="143"/>
      <c r="AU4175" s="141"/>
      <c r="AV4175" s="141"/>
      <c r="AW4175" s="143"/>
      <c r="AY4175" s="146"/>
      <c r="AZ4175" s="1720"/>
    </row>
    <row r="4176" spans="1:52" ht="35.1" customHeight="1" x14ac:dyDescent="0.25">
      <c r="A4176" s="356" t="s">
        <v>4574</v>
      </c>
      <c r="B4176" s="225">
        <v>16</v>
      </c>
      <c r="C4176" s="122" t="s">
        <v>2367</v>
      </c>
      <c r="D4176" s="123">
        <v>1000</v>
      </c>
      <c r="E4176" s="226"/>
      <c r="F4176" s="122">
        <v>5</v>
      </c>
      <c r="G4176" s="126"/>
      <c r="H4176" s="35" t="str">
        <f t="shared" si="3212"/>
        <v>082</v>
      </c>
      <c r="I4176" s="36" t="s">
        <v>3727</v>
      </c>
      <c r="J4176" s="37" t="s">
        <v>4619</v>
      </c>
      <c r="K4176" s="331" t="s">
        <v>4620</v>
      </c>
      <c r="L4176" s="232">
        <v>46215</v>
      </c>
      <c r="M4176" s="233">
        <v>46215</v>
      </c>
      <c r="N4176" s="130"/>
      <c r="O4176" s="131"/>
      <c r="P4176" s="131"/>
      <c r="Q4176" s="131"/>
      <c r="R4176" s="131"/>
      <c r="S4176" s="131"/>
      <c r="T4176" s="132" t="str">
        <f t="shared" ref="T4176:T4177" si="3257">IF(SUM(N4176:S4176)=U4176,"OK",SUM(N4176:S4176)-U4176)</f>
        <v>OK</v>
      </c>
      <c r="U4176" s="138"/>
      <c r="V4176" s="138"/>
      <c r="W4176" s="139"/>
      <c r="X4176" s="139"/>
      <c r="Y4176" s="132" t="str">
        <f t="shared" ref="Y4176:Y4177" si="3258">IF(SUM(W4176:X4176)=Z4176,"OK",SUM(W4176:X4176)-Z4176)</f>
        <v>OK</v>
      </c>
      <c r="Z4176" s="210"/>
      <c r="AA4176" s="204"/>
      <c r="AB4176" s="202"/>
      <c r="AC4176" s="202"/>
      <c r="AD4176" s="202"/>
      <c r="AE4176" s="202"/>
      <c r="AF4176" s="202"/>
      <c r="AG4176" s="132" t="str">
        <f t="shared" ref="AG4176:AG4177" si="3259">IF(SUM(AA4176:AF4176)=AH4176,"OK",SUM(AA4176:AF4176)-AH4176)</f>
        <v>OK</v>
      </c>
      <c r="AH4176" s="138"/>
      <c r="AI4176" s="138"/>
      <c r="AJ4176" s="139"/>
      <c r="AK4176" s="139"/>
      <c r="AL4176" s="132" t="str">
        <f t="shared" ref="AL4176:AL4177" si="3260">IF(SUM(AJ4176:AK4176)=AM4176,"OK",SUM(AJ4176:AK4176)-AM4176)</f>
        <v>OK</v>
      </c>
      <c r="AM4176" s="140"/>
      <c r="AN4176" s="119">
        <f t="shared" ref="AN4176:AN4177" si="3261">L4176+U4176+V4176+Z4176</f>
        <v>46215</v>
      </c>
      <c r="AO4176" s="120">
        <f t="shared" ref="AO4176:AO4177" si="3262">M4176+AH4176+AI4176+AM4176</f>
        <v>46215</v>
      </c>
      <c r="AP4176" s="39">
        <f>L4176</f>
        <v>46215</v>
      </c>
      <c r="AQ4176" s="141">
        <f>AN4176</f>
        <v>46215</v>
      </c>
      <c r="AR4176" s="142">
        <f>AQ4176-AP4176</f>
        <v>0</v>
      </c>
      <c r="AS4176" s="143">
        <f>AR4176/AP4176</f>
        <v>0</v>
      </c>
      <c r="AT4176" s="144">
        <f>M4176</f>
        <v>46215</v>
      </c>
      <c r="AU4176" s="141">
        <f>AO4176</f>
        <v>46215</v>
      </c>
      <c r="AV4176" s="142">
        <f>AU4176-AT4176</f>
        <v>0</v>
      </c>
      <c r="AW4176" s="143">
        <f>AV4176/AT4176</f>
        <v>0</v>
      </c>
      <c r="AY4176" s="146" t="str">
        <f>RIGHT(LEFT(I4176,3),2)&amp;"."&amp;RIGHT(LEFT(I4176,5),2)</f>
        <v>41.30</v>
      </c>
      <c r="AZ4176" s="1720" t="b">
        <f>COUNTIF('[1]Codes SEC'!$B$2:$B$250,Ministres!AY4176)&gt;0</f>
        <v>1</v>
      </c>
    </row>
    <row r="4177" spans="1:64" ht="35.1" customHeight="1" x14ac:dyDescent="0.25">
      <c r="A4177" s="356" t="s">
        <v>4574</v>
      </c>
      <c r="B4177" s="225">
        <v>16</v>
      </c>
      <c r="C4177" s="122" t="s">
        <v>2367</v>
      </c>
      <c r="D4177" s="123">
        <v>1000</v>
      </c>
      <c r="E4177" s="226"/>
      <c r="F4177" s="122">
        <v>6</v>
      </c>
      <c r="G4177" s="126"/>
      <c r="H4177" s="35" t="str">
        <f t="shared" si="3212"/>
        <v>082</v>
      </c>
      <c r="I4177" s="36" t="s">
        <v>3727</v>
      </c>
      <c r="J4177" s="37" t="s">
        <v>4621</v>
      </c>
      <c r="K4177" s="213" t="s">
        <v>4622</v>
      </c>
      <c r="L4177" s="232">
        <v>0</v>
      </c>
      <c r="M4177" s="233">
        <v>0</v>
      </c>
      <c r="N4177" s="130"/>
      <c r="O4177" s="131"/>
      <c r="P4177" s="131"/>
      <c r="Q4177" s="131"/>
      <c r="R4177" s="131"/>
      <c r="S4177" s="131"/>
      <c r="T4177" s="132" t="str">
        <f t="shared" si="3257"/>
        <v>OK</v>
      </c>
      <c r="U4177" s="138"/>
      <c r="V4177" s="138"/>
      <c r="W4177" s="139"/>
      <c r="X4177" s="139"/>
      <c r="Y4177" s="132" t="str">
        <f t="shared" si="3258"/>
        <v>OK</v>
      </c>
      <c r="Z4177" s="210"/>
      <c r="AA4177" s="204"/>
      <c r="AB4177" s="202"/>
      <c r="AC4177" s="202"/>
      <c r="AD4177" s="202"/>
      <c r="AE4177" s="202"/>
      <c r="AF4177" s="202"/>
      <c r="AG4177" s="132" t="str">
        <f t="shared" si="3259"/>
        <v>OK</v>
      </c>
      <c r="AH4177" s="138"/>
      <c r="AI4177" s="138"/>
      <c r="AJ4177" s="139"/>
      <c r="AK4177" s="139"/>
      <c r="AL4177" s="132" t="str">
        <f t="shared" si="3260"/>
        <v>OK</v>
      </c>
      <c r="AM4177" s="140"/>
      <c r="AN4177" s="119">
        <f t="shared" si="3261"/>
        <v>0</v>
      </c>
      <c r="AO4177" s="120">
        <f t="shared" si="3262"/>
        <v>0</v>
      </c>
      <c r="AP4177" s="39">
        <f>L4177</f>
        <v>0</v>
      </c>
      <c r="AQ4177" s="141">
        <f>AN4177</f>
        <v>0</v>
      </c>
      <c r="AR4177" s="142">
        <f>AQ4177-AP4177</f>
        <v>0</v>
      </c>
      <c r="AS4177" s="143" t="e">
        <f>AR4177/AP4177</f>
        <v>#DIV/0!</v>
      </c>
      <c r="AT4177" s="144">
        <f>M4177</f>
        <v>0</v>
      </c>
      <c r="AU4177" s="141">
        <f>AO4177</f>
        <v>0</v>
      </c>
      <c r="AV4177" s="142">
        <f>AU4177-AT4177</f>
        <v>0</v>
      </c>
      <c r="AW4177" s="143" t="e">
        <f>AV4177/AT4177</f>
        <v>#DIV/0!</v>
      </c>
      <c r="AY4177" s="146" t="str">
        <f>RIGHT(LEFT(I4177,3),2)&amp;"."&amp;RIGHT(LEFT(I4177,5),2)</f>
        <v>41.30</v>
      </c>
      <c r="AZ4177" s="1720" t="b">
        <f>COUNTIF('[1]Codes SEC'!$B$2:$B$250,Ministres!AY4177)&gt;0</f>
        <v>1</v>
      </c>
    </row>
    <row r="4178" spans="1:64" ht="12.75" customHeight="1" x14ac:dyDescent="0.25">
      <c r="A4178" s="350"/>
      <c r="B4178" s="1721"/>
      <c r="C4178" s="150"/>
      <c r="D4178" s="352"/>
      <c r="E4178" s="1722"/>
      <c r="F4178" s="150"/>
      <c r="G4178" s="154"/>
      <c r="H4178" s="155"/>
      <c r="I4178" s="156"/>
      <c r="J4178" s="157"/>
      <c r="K4178" s="158" t="s">
        <v>70</v>
      </c>
      <c r="L4178" s="236">
        <f t="shared" ref="L4178:AW4178" si="3263">L4176+L4177</f>
        <v>46215</v>
      </c>
      <c r="M4178" s="1723">
        <f t="shared" si="3263"/>
        <v>46215</v>
      </c>
      <c r="N4178" s="1724">
        <f t="shared" si="3263"/>
        <v>0</v>
      </c>
      <c r="O4178" s="1725">
        <f t="shared" si="3263"/>
        <v>0</v>
      </c>
      <c r="P4178" s="1725">
        <f t="shared" si="3263"/>
        <v>0</v>
      </c>
      <c r="Q4178" s="1725">
        <f t="shared" si="3263"/>
        <v>0</v>
      </c>
      <c r="R4178" s="1725">
        <f t="shared" si="3263"/>
        <v>0</v>
      </c>
      <c r="S4178" s="1725">
        <f t="shared" si="3263"/>
        <v>0</v>
      </c>
      <c r="T4178" s="1726"/>
      <c r="U4178" s="1727">
        <f t="shared" si="3263"/>
        <v>0</v>
      </c>
      <c r="V4178" s="1727">
        <f t="shared" si="3263"/>
        <v>0</v>
      </c>
      <c r="W4178" s="1725">
        <f t="shared" si="3263"/>
        <v>0</v>
      </c>
      <c r="X4178" s="1725">
        <f t="shared" si="3263"/>
        <v>0</v>
      </c>
      <c r="Y4178" s="1726"/>
      <c r="Z4178" s="1727">
        <f t="shared" si="3263"/>
        <v>0</v>
      </c>
      <c r="AA4178" s="165">
        <f t="shared" si="3263"/>
        <v>0</v>
      </c>
      <c r="AB4178" s="1725">
        <f t="shared" si="3263"/>
        <v>0</v>
      </c>
      <c r="AC4178" s="1725">
        <f t="shared" si="3263"/>
        <v>0</v>
      </c>
      <c r="AD4178" s="1725">
        <f t="shared" si="3263"/>
        <v>0</v>
      </c>
      <c r="AE4178" s="1725">
        <f t="shared" si="3263"/>
        <v>0</v>
      </c>
      <c r="AF4178" s="1725">
        <f t="shared" si="3263"/>
        <v>0</v>
      </c>
      <c r="AG4178" s="1726"/>
      <c r="AH4178" s="1727">
        <f t="shared" si="3263"/>
        <v>0</v>
      </c>
      <c r="AI4178" s="1727">
        <f t="shared" si="3263"/>
        <v>0</v>
      </c>
      <c r="AJ4178" s="1725">
        <f t="shared" si="3263"/>
        <v>0</v>
      </c>
      <c r="AK4178" s="1725">
        <f t="shared" si="3263"/>
        <v>0</v>
      </c>
      <c r="AL4178" s="1726"/>
      <c r="AM4178" s="1728">
        <f t="shared" si="3263"/>
        <v>0</v>
      </c>
      <c r="AN4178" s="167">
        <f>AN4176+AN4177</f>
        <v>46215</v>
      </c>
      <c r="AO4178" s="1729">
        <f>AO4176+AO4177</f>
        <v>46215</v>
      </c>
      <c r="AP4178" s="169">
        <f t="shared" si="3263"/>
        <v>46215</v>
      </c>
      <c r="AQ4178" s="1730">
        <f t="shared" si="3263"/>
        <v>46215</v>
      </c>
      <c r="AR4178" s="1731">
        <f t="shared" si="3263"/>
        <v>0</v>
      </c>
      <c r="AS4178" s="1732" t="e">
        <f t="shared" si="3263"/>
        <v>#DIV/0!</v>
      </c>
      <c r="AT4178" s="1733">
        <f t="shared" si="3263"/>
        <v>46215</v>
      </c>
      <c r="AU4178" s="1730">
        <f t="shared" si="3263"/>
        <v>46215</v>
      </c>
      <c r="AV4178" s="1731">
        <f t="shared" si="3263"/>
        <v>0</v>
      </c>
      <c r="AW4178" s="1732" t="e">
        <f t="shared" si="3263"/>
        <v>#DIV/0!</v>
      </c>
      <c r="AY4178" s="146"/>
      <c r="AZ4178" s="1720"/>
    </row>
    <row r="4179" spans="1:64" ht="12.75" customHeight="1" x14ac:dyDescent="0.25">
      <c r="A4179" s="174"/>
      <c r="B4179" s="175"/>
      <c r="C4179" s="176"/>
      <c r="D4179" s="177"/>
      <c r="E4179" s="178"/>
      <c r="F4179" s="177"/>
      <c r="G4179" s="179"/>
      <c r="H4179" s="180"/>
      <c r="I4179" s="181"/>
      <c r="J4179" s="182"/>
      <c r="K4179" s="183" t="s">
        <v>4623</v>
      </c>
      <c r="L4179" s="184">
        <f t="shared" ref="L4179:S4179" si="3264">L4178</f>
        <v>46215</v>
      </c>
      <c r="M4179" s="185">
        <f t="shared" si="3264"/>
        <v>46215</v>
      </c>
      <c r="N4179" s="186">
        <f t="shared" si="3264"/>
        <v>0</v>
      </c>
      <c r="O4179" s="187">
        <f t="shared" si="3264"/>
        <v>0</v>
      </c>
      <c r="P4179" s="187">
        <f t="shared" si="3264"/>
        <v>0</v>
      </c>
      <c r="Q4179" s="187">
        <f t="shared" si="3264"/>
        <v>0</v>
      </c>
      <c r="R4179" s="187">
        <f t="shared" si="3264"/>
        <v>0</v>
      </c>
      <c r="S4179" s="187">
        <f t="shared" si="3264"/>
        <v>0</v>
      </c>
      <c r="T4179" s="188"/>
      <c r="U4179" s="187">
        <f>U4178</f>
        <v>0</v>
      </c>
      <c r="V4179" s="187">
        <f>V4178</f>
        <v>0</v>
      </c>
      <c r="W4179" s="187">
        <f>W4178</f>
        <v>0</v>
      </c>
      <c r="X4179" s="187">
        <f>X4178</f>
        <v>0</v>
      </c>
      <c r="Y4179" s="188"/>
      <c r="Z4179" s="187">
        <f t="shared" ref="Z4179:AF4179" si="3265">Z4178</f>
        <v>0</v>
      </c>
      <c r="AA4179" s="189">
        <f t="shared" si="3265"/>
        <v>0</v>
      </c>
      <c r="AB4179" s="187">
        <f t="shared" si="3265"/>
        <v>0</v>
      </c>
      <c r="AC4179" s="187">
        <f t="shared" si="3265"/>
        <v>0</v>
      </c>
      <c r="AD4179" s="187">
        <f t="shared" si="3265"/>
        <v>0</v>
      </c>
      <c r="AE4179" s="187">
        <f t="shared" si="3265"/>
        <v>0</v>
      </c>
      <c r="AF4179" s="187">
        <f t="shared" si="3265"/>
        <v>0</v>
      </c>
      <c r="AG4179" s="188"/>
      <c r="AH4179" s="187">
        <f>AH4178</f>
        <v>0</v>
      </c>
      <c r="AI4179" s="187">
        <f>AI4178</f>
        <v>0</v>
      </c>
      <c r="AJ4179" s="187">
        <f>AJ4178</f>
        <v>0</v>
      </c>
      <c r="AK4179" s="187">
        <f>AK4178</f>
        <v>0</v>
      </c>
      <c r="AL4179" s="188"/>
      <c r="AM4179" s="190">
        <f t="shared" ref="AM4179:AW4179" si="3266">AM4178</f>
        <v>0</v>
      </c>
      <c r="AN4179" s="191">
        <f>AN4178</f>
        <v>46215</v>
      </c>
      <c r="AO4179" s="190">
        <f>AO4178</f>
        <v>46215</v>
      </c>
      <c r="AP4179" s="184">
        <f t="shared" si="3266"/>
        <v>46215</v>
      </c>
      <c r="AQ4179" s="192">
        <f t="shared" si="3266"/>
        <v>46215</v>
      </c>
      <c r="AR4179" s="193">
        <f t="shared" si="3266"/>
        <v>0</v>
      </c>
      <c r="AS4179" s="194" t="e">
        <f t="shared" si="3266"/>
        <v>#DIV/0!</v>
      </c>
      <c r="AT4179" s="195">
        <f t="shared" si="3266"/>
        <v>46215</v>
      </c>
      <c r="AU4179" s="192">
        <f t="shared" si="3266"/>
        <v>46215</v>
      </c>
      <c r="AV4179" s="193">
        <f t="shared" si="3266"/>
        <v>0</v>
      </c>
      <c r="AW4179" s="194" t="e">
        <f t="shared" si="3266"/>
        <v>#DIV/0!</v>
      </c>
      <c r="AY4179" s="146"/>
      <c r="AZ4179" s="1720"/>
    </row>
    <row r="4180" spans="1:64" ht="12.75" customHeight="1" x14ac:dyDescent="0.25">
      <c r="A4180" s="15"/>
      <c r="C4180" s="122"/>
      <c r="D4180" s="123"/>
      <c r="F4180" s="125"/>
      <c r="G4180" s="34"/>
      <c r="H4180" s="35"/>
      <c r="I4180" s="36"/>
      <c r="J4180" s="37"/>
      <c r="K4180" s="198" t="s">
        <v>72</v>
      </c>
      <c r="L4180" s="199">
        <v>0</v>
      </c>
      <c r="M4180" s="200">
        <v>0</v>
      </c>
      <c r="N4180" s="201">
        <v>0</v>
      </c>
      <c r="O4180" s="202">
        <v>0</v>
      </c>
      <c r="P4180" s="202">
        <v>0</v>
      </c>
      <c r="Q4180" s="202">
        <v>0</v>
      </c>
      <c r="R4180" s="202">
        <v>0</v>
      </c>
      <c r="S4180" s="202">
        <v>0</v>
      </c>
      <c r="T4180" s="203"/>
      <c r="U4180" s="135">
        <v>0</v>
      </c>
      <c r="V4180" s="135">
        <v>0</v>
      </c>
      <c r="W4180" s="202">
        <v>0</v>
      </c>
      <c r="X4180" s="202">
        <v>0</v>
      </c>
      <c r="Y4180" s="203"/>
      <c r="Z4180" s="135">
        <v>0</v>
      </c>
      <c r="AA4180" s="204">
        <v>0</v>
      </c>
      <c r="AB4180" s="202">
        <v>0</v>
      </c>
      <c r="AC4180" s="202">
        <v>0</v>
      </c>
      <c r="AD4180" s="202">
        <v>0</v>
      </c>
      <c r="AE4180" s="202">
        <v>0</v>
      </c>
      <c r="AF4180" s="202">
        <v>0</v>
      </c>
      <c r="AG4180" s="203"/>
      <c r="AH4180" s="135">
        <v>0</v>
      </c>
      <c r="AI4180" s="135">
        <v>0</v>
      </c>
      <c r="AJ4180" s="202">
        <v>0</v>
      </c>
      <c r="AK4180" s="202">
        <v>0</v>
      </c>
      <c r="AL4180" s="203"/>
      <c r="AM4180" s="205">
        <v>0</v>
      </c>
      <c r="AN4180" s="119">
        <v>0</v>
      </c>
      <c r="AO4180" s="120">
        <v>0</v>
      </c>
      <c r="AP4180" s="39">
        <v>0</v>
      </c>
      <c r="AQ4180" s="141">
        <v>0</v>
      </c>
      <c r="AR4180" s="141">
        <v>0</v>
      </c>
      <c r="AS4180" s="143">
        <v>0</v>
      </c>
      <c r="AT4180" s="144">
        <v>0</v>
      </c>
      <c r="AU4180" s="141">
        <v>0</v>
      </c>
      <c r="AV4180" s="141">
        <v>0</v>
      </c>
      <c r="AW4180" s="143">
        <v>0</v>
      </c>
      <c r="AY4180" s="146"/>
      <c r="AZ4180" s="1720"/>
    </row>
    <row r="4181" spans="1:64" ht="12.75" customHeight="1" x14ac:dyDescent="0.25">
      <c r="A4181" s="356"/>
      <c r="B4181" s="225"/>
      <c r="C4181" s="122"/>
      <c r="D4181" s="357"/>
      <c r="E4181" s="226"/>
      <c r="F4181" s="122"/>
      <c r="G4181" s="126"/>
      <c r="H4181" s="35"/>
      <c r="I4181" s="36"/>
      <c r="J4181" s="37"/>
      <c r="K4181" s="198" t="s">
        <v>73</v>
      </c>
      <c r="L4181" s="241">
        <v>0</v>
      </c>
      <c r="M4181" s="242">
        <v>0</v>
      </c>
      <c r="N4181" s="201">
        <v>0</v>
      </c>
      <c r="O4181" s="202">
        <v>0</v>
      </c>
      <c r="P4181" s="202">
        <v>0</v>
      </c>
      <c r="Q4181" s="202">
        <v>0</v>
      </c>
      <c r="R4181" s="202">
        <v>0</v>
      </c>
      <c r="S4181" s="202">
        <v>0</v>
      </c>
      <c r="T4181" s="203"/>
      <c r="U4181" s="135">
        <v>0</v>
      </c>
      <c r="V4181" s="135">
        <v>0</v>
      </c>
      <c r="W4181" s="202">
        <v>0</v>
      </c>
      <c r="X4181" s="202">
        <v>0</v>
      </c>
      <c r="Y4181" s="203"/>
      <c r="Z4181" s="135">
        <v>0</v>
      </c>
      <c r="AA4181" s="204">
        <v>0</v>
      </c>
      <c r="AB4181" s="202">
        <v>0</v>
      </c>
      <c r="AC4181" s="202">
        <v>0</v>
      </c>
      <c r="AD4181" s="202">
        <v>0</v>
      </c>
      <c r="AE4181" s="202">
        <v>0</v>
      </c>
      <c r="AF4181" s="202">
        <v>0</v>
      </c>
      <c r="AG4181" s="203"/>
      <c r="AH4181" s="135">
        <v>0</v>
      </c>
      <c r="AI4181" s="135">
        <v>0</v>
      </c>
      <c r="AJ4181" s="202">
        <v>0</v>
      </c>
      <c r="AK4181" s="202">
        <v>0</v>
      </c>
      <c r="AL4181" s="203"/>
      <c r="AM4181" s="205">
        <v>0</v>
      </c>
      <c r="AN4181" s="119">
        <v>0</v>
      </c>
      <c r="AO4181" s="120">
        <v>0</v>
      </c>
      <c r="AP4181" s="39">
        <v>0</v>
      </c>
      <c r="AQ4181" s="141">
        <v>0</v>
      </c>
      <c r="AR4181" s="141">
        <v>0</v>
      </c>
      <c r="AS4181" s="143">
        <v>0</v>
      </c>
      <c r="AT4181" s="144">
        <v>0</v>
      </c>
      <c r="AU4181" s="141">
        <v>0</v>
      </c>
      <c r="AV4181" s="141">
        <v>0</v>
      </c>
      <c r="AW4181" s="143">
        <v>0</v>
      </c>
      <c r="AY4181" s="146"/>
      <c r="AZ4181" s="1720"/>
    </row>
    <row r="4182" spans="1:64" ht="12.75" customHeight="1" x14ac:dyDescent="0.25">
      <c r="A4182" s="356"/>
      <c r="B4182" s="225"/>
      <c r="C4182" s="122"/>
      <c r="D4182" s="357"/>
      <c r="E4182" s="226"/>
      <c r="F4182" s="122"/>
      <c r="G4182" s="126"/>
      <c r="H4182" s="35"/>
      <c r="I4182" s="36"/>
      <c r="J4182" s="37"/>
      <c r="K4182" s="198" t="s">
        <v>74</v>
      </c>
      <c r="L4182" s="241">
        <v>0</v>
      </c>
      <c r="M4182" s="242">
        <v>0</v>
      </c>
      <c r="N4182" s="201">
        <v>0</v>
      </c>
      <c r="O4182" s="202">
        <v>0</v>
      </c>
      <c r="P4182" s="202">
        <v>0</v>
      </c>
      <c r="Q4182" s="202">
        <v>0</v>
      </c>
      <c r="R4182" s="202">
        <v>0</v>
      </c>
      <c r="S4182" s="202">
        <v>0</v>
      </c>
      <c r="T4182" s="203"/>
      <c r="U4182" s="135">
        <v>0</v>
      </c>
      <c r="V4182" s="135">
        <v>0</v>
      </c>
      <c r="W4182" s="202">
        <v>0</v>
      </c>
      <c r="X4182" s="202">
        <v>0</v>
      </c>
      <c r="Y4182" s="203"/>
      <c r="Z4182" s="135">
        <v>0</v>
      </c>
      <c r="AA4182" s="204">
        <v>0</v>
      </c>
      <c r="AB4182" s="202">
        <v>0</v>
      </c>
      <c r="AC4182" s="202">
        <v>0</v>
      </c>
      <c r="AD4182" s="202">
        <v>0</v>
      </c>
      <c r="AE4182" s="202">
        <v>0</v>
      </c>
      <c r="AF4182" s="202">
        <v>0</v>
      </c>
      <c r="AG4182" s="203"/>
      <c r="AH4182" s="135">
        <v>0</v>
      </c>
      <c r="AI4182" s="135">
        <v>0</v>
      </c>
      <c r="AJ4182" s="202">
        <v>0</v>
      </c>
      <c r="AK4182" s="202">
        <v>0</v>
      </c>
      <c r="AL4182" s="203"/>
      <c r="AM4182" s="205">
        <v>0</v>
      </c>
      <c r="AN4182" s="119">
        <v>0</v>
      </c>
      <c r="AO4182" s="120">
        <v>0</v>
      </c>
      <c r="AP4182" s="39">
        <v>0</v>
      </c>
      <c r="AQ4182" s="141">
        <v>0</v>
      </c>
      <c r="AR4182" s="141">
        <v>0</v>
      </c>
      <c r="AS4182" s="143">
        <v>0</v>
      </c>
      <c r="AT4182" s="144">
        <v>0</v>
      </c>
      <c r="AU4182" s="141">
        <v>0</v>
      </c>
      <c r="AV4182" s="141">
        <v>0</v>
      </c>
      <c r="AW4182" s="143">
        <v>0</v>
      </c>
      <c r="AX4182" s="12"/>
      <c r="AY4182" s="146"/>
      <c r="AZ4182" s="1720"/>
    </row>
    <row r="4183" spans="1:64" ht="12.75" customHeight="1" x14ac:dyDescent="0.25">
      <c r="A4183" s="356"/>
      <c r="B4183" s="225"/>
      <c r="C4183" s="122"/>
      <c r="D4183" s="357"/>
      <c r="E4183" s="226"/>
      <c r="F4183" s="122"/>
      <c r="G4183" s="126"/>
      <c r="H4183" s="35"/>
      <c r="I4183" s="36"/>
      <c r="J4183" s="37"/>
      <c r="K4183" s="198" t="s">
        <v>75</v>
      </c>
      <c r="L4183" s="241">
        <v>0</v>
      </c>
      <c r="M4183" s="242">
        <v>0</v>
      </c>
      <c r="N4183" s="201">
        <v>0</v>
      </c>
      <c r="O4183" s="202">
        <v>0</v>
      </c>
      <c r="P4183" s="202">
        <v>0</v>
      </c>
      <c r="Q4183" s="202">
        <v>0</v>
      </c>
      <c r="R4183" s="202">
        <v>0</v>
      </c>
      <c r="S4183" s="202">
        <v>0</v>
      </c>
      <c r="T4183" s="203"/>
      <c r="U4183" s="135">
        <v>0</v>
      </c>
      <c r="V4183" s="135">
        <v>0</v>
      </c>
      <c r="W4183" s="202">
        <v>0</v>
      </c>
      <c r="X4183" s="202">
        <v>0</v>
      </c>
      <c r="Y4183" s="203"/>
      <c r="Z4183" s="135">
        <v>0</v>
      </c>
      <c r="AA4183" s="204">
        <v>0</v>
      </c>
      <c r="AB4183" s="202">
        <v>0</v>
      </c>
      <c r="AC4183" s="202">
        <v>0</v>
      </c>
      <c r="AD4183" s="202">
        <v>0</v>
      </c>
      <c r="AE4183" s="202">
        <v>0</v>
      </c>
      <c r="AF4183" s="202">
        <v>0</v>
      </c>
      <c r="AG4183" s="203"/>
      <c r="AH4183" s="135">
        <v>0</v>
      </c>
      <c r="AI4183" s="135">
        <v>0</v>
      </c>
      <c r="AJ4183" s="202">
        <v>0</v>
      </c>
      <c r="AK4183" s="202">
        <v>0</v>
      </c>
      <c r="AL4183" s="203"/>
      <c r="AM4183" s="205">
        <v>0</v>
      </c>
      <c r="AN4183" s="119">
        <v>0</v>
      </c>
      <c r="AO4183" s="120">
        <v>0</v>
      </c>
      <c r="AP4183" s="39">
        <v>0</v>
      </c>
      <c r="AQ4183" s="141">
        <v>0</v>
      </c>
      <c r="AR4183" s="141">
        <v>0</v>
      </c>
      <c r="AS4183" s="143">
        <v>0</v>
      </c>
      <c r="AT4183" s="144">
        <v>0</v>
      </c>
      <c r="AU4183" s="141">
        <v>0</v>
      </c>
      <c r="AV4183" s="141">
        <v>0</v>
      </c>
      <c r="AW4183" s="143">
        <v>0</v>
      </c>
      <c r="AY4183" s="146"/>
      <c r="AZ4183" s="1720"/>
    </row>
    <row r="4184" spans="1:64" s="1734" customFormat="1" ht="12.75" customHeight="1" x14ac:dyDescent="0.25">
      <c r="A4184" s="356"/>
      <c r="B4184" s="225"/>
      <c r="C4184" s="122"/>
      <c r="D4184" s="357"/>
      <c r="E4184" s="226"/>
      <c r="F4184" s="122"/>
      <c r="G4184" s="126"/>
      <c r="H4184" s="35"/>
      <c r="I4184" s="36"/>
      <c r="J4184" s="37"/>
      <c r="K4184" s="206" t="s">
        <v>76</v>
      </c>
      <c r="L4184" s="241">
        <f t="shared" ref="L4184:S4184" si="3267">L4177</f>
        <v>0</v>
      </c>
      <c r="M4184" s="242">
        <f t="shared" si="3267"/>
        <v>0</v>
      </c>
      <c r="N4184" s="201">
        <f t="shared" si="3267"/>
        <v>0</v>
      </c>
      <c r="O4184" s="202">
        <f t="shared" si="3267"/>
        <v>0</v>
      </c>
      <c r="P4184" s="202">
        <f t="shared" si="3267"/>
        <v>0</v>
      </c>
      <c r="Q4184" s="202">
        <f t="shared" si="3267"/>
        <v>0</v>
      </c>
      <c r="R4184" s="202">
        <f t="shared" si="3267"/>
        <v>0</v>
      </c>
      <c r="S4184" s="202">
        <f t="shared" si="3267"/>
        <v>0</v>
      </c>
      <c r="T4184" s="203"/>
      <c r="U4184" s="135">
        <f>U4177</f>
        <v>0</v>
      </c>
      <c r="V4184" s="135">
        <f>V4177</f>
        <v>0</v>
      </c>
      <c r="W4184" s="202">
        <f>W4177</f>
        <v>0</v>
      </c>
      <c r="X4184" s="202">
        <f>X4177</f>
        <v>0</v>
      </c>
      <c r="Y4184" s="203"/>
      <c r="Z4184" s="135">
        <f t="shared" ref="Z4184:AF4184" si="3268">Z4177</f>
        <v>0</v>
      </c>
      <c r="AA4184" s="204">
        <f t="shared" si="3268"/>
        <v>0</v>
      </c>
      <c r="AB4184" s="202">
        <f t="shared" si="3268"/>
        <v>0</v>
      </c>
      <c r="AC4184" s="202">
        <f t="shared" si="3268"/>
        <v>0</v>
      </c>
      <c r="AD4184" s="202">
        <f t="shared" si="3268"/>
        <v>0</v>
      </c>
      <c r="AE4184" s="202">
        <f t="shared" si="3268"/>
        <v>0</v>
      </c>
      <c r="AF4184" s="202">
        <f t="shared" si="3268"/>
        <v>0</v>
      </c>
      <c r="AG4184" s="203"/>
      <c r="AH4184" s="135">
        <f>AH4177</f>
        <v>0</v>
      </c>
      <c r="AI4184" s="135">
        <f>AI4177</f>
        <v>0</v>
      </c>
      <c r="AJ4184" s="202">
        <f>AJ4177</f>
        <v>0</v>
      </c>
      <c r="AK4184" s="202">
        <f>AK4177</f>
        <v>0</v>
      </c>
      <c r="AL4184" s="203"/>
      <c r="AM4184" s="205">
        <f t="shared" ref="AM4184:AW4184" si="3269">AM4177</f>
        <v>0</v>
      </c>
      <c r="AN4184" s="119">
        <f>AN4177</f>
        <v>0</v>
      </c>
      <c r="AO4184" s="120">
        <f>AO4177</f>
        <v>0</v>
      </c>
      <c r="AP4184" s="1013">
        <f t="shared" si="3269"/>
        <v>0</v>
      </c>
      <c r="AQ4184" s="1014">
        <f t="shared" si="3269"/>
        <v>0</v>
      </c>
      <c r="AR4184" s="1014">
        <f t="shared" si="3269"/>
        <v>0</v>
      </c>
      <c r="AS4184" s="1015" t="e">
        <f t="shared" si="3269"/>
        <v>#DIV/0!</v>
      </c>
      <c r="AT4184" s="1016">
        <f t="shared" si="3269"/>
        <v>0</v>
      </c>
      <c r="AU4184" s="1014">
        <f t="shared" si="3269"/>
        <v>0</v>
      </c>
      <c r="AV4184" s="1014">
        <f t="shared" si="3269"/>
        <v>0</v>
      </c>
      <c r="AW4184" s="1015" t="e">
        <f t="shared" si="3269"/>
        <v>#DIV/0!</v>
      </c>
      <c r="AX4184"/>
      <c r="AY4184" s="146"/>
      <c r="AZ4184" s="1720"/>
      <c r="BA4184"/>
      <c r="BB4184"/>
      <c r="BC4184"/>
      <c r="BD4184"/>
      <c r="BE4184"/>
      <c r="BF4184"/>
      <c r="BG4184"/>
      <c r="BH4184"/>
      <c r="BI4184"/>
      <c r="BJ4184"/>
      <c r="BK4184"/>
      <c r="BL4184"/>
    </row>
    <row r="4185" spans="1:64" s="197" customFormat="1" ht="12.75" customHeight="1" x14ac:dyDescent="0.25">
      <c r="A4185" s="15"/>
      <c r="B4185" s="121"/>
      <c r="C4185" s="122"/>
      <c r="D4185" s="123"/>
      <c r="E4185" s="124"/>
      <c r="F4185" s="125"/>
      <c r="G4185" s="126"/>
      <c r="H4185" s="35"/>
      <c r="I4185" s="36"/>
      <c r="J4185" s="37"/>
      <c r="K4185" s="206"/>
      <c r="L4185" s="199"/>
      <c r="M4185" s="200"/>
      <c r="N4185" s="201"/>
      <c r="O4185" s="202"/>
      <c r="P4185" s="202"/>
      <c r="Q4185" s="202"/>
      <c r="R4185" s="202"/>
      <c r="S4185" s="202"/>
      <c r="T4185" s="224"/>
      <c r="U4185" s="133"/>
      <c r="V4185" s="133"/>
      <c r="W4185" s="134"/>
      <c r="X4185" s="134"/>
      <c r="Y4185" s="224"/>
      <c r="Z4185" s="135"/>
      <c r="AA4185" s="204"/>
      <c r="AB4185" s="202"/>
      <c r="AC4185" s="202"/>
      <c r="AD4185" s="202"/>
      <c r="AE4185" s="202"/>
      <c r="AF4185" s="202"/>
      <c r="AG4185" s="224"/>
      <c r="AH4185" s="133"/>
      <c r="AI4185" s="133"/>
      <c r="AJ4185" s="134"/>
      <c r="AK4185" s="134"/>
      <c r="AL4185" s="224"/>
      <c r="AM4185" s="205"/>
      <c r="AN4185" s="119"/>
      <c r="AO4185" s="120"/>
      <c r="AP4185" s="39"/>
      <c r="AQ4185" s="141"/>
      <c r="AR4185" s="141"/>
      <c r="AS4185" s="143"/>
      <c r="AT4185" s="144"/>
      <c r="AU4185" s="141"/>
      <c r="AV4185" s="141"/>
      <c r="AW4185" s="143"/>
      <c r="AX4185"/>
      <c r="AY4185" s="146"/>
      <c r="AZ4185" s="1735"/>
      <c r="BA4185" s="12"/>
      <c r="BB4185" s="12"/>
      <c r="BC4185" s="12"/>
      <c r="BD4185" s="12"/>
      <c r="BE4185" s="12"/>
      <c r="BF4185" s="12"/>
      <c r="BG4185" s="12"/>
      <c r="BH4185" s="12"/>
      <c r="BI4185" s="12"/>
      <c r="BJ4185" s="12"/>
      <c r="BK4185" s="12"/>
      <c r="BL4185" s="12"/>
    </row>
    <row r="4186" spans="1:64" ht="12.75" customHeight="1" x14ac:dyDescent="0.25">
      <c r="A4186" s="15"/>
      <c r="C4186" s="122"/>
      <c r="D4186" s="123"/>
      <c r="F4186" s="125"/>
      <c r="G4186" s="126"/>
      <c r="H4186" s="35"/>
      <c r="I4186" s="36"/>
      <c r="J4186" s="37"/>
      <c r="K4186" s="206"/>
      <c r="L4186" s="199"/>
      <c r="M4186" s="200"/>
      <c r="N4186" s="201"/>
      <c r="O4186" s="202"/>
      <c r="P4186" s="202"/>
      <c r="Q4186" s="202"/>
      <c r="R4186" s="202"/>
      <c r="S4186" s="202"/>
      <c r="T4186" s="224"/>
      <c r="U4186" s="133"/>
      <c r="V4186" s="133"/>
      <c r="W4186" s="134"/>
      <c r="X4186" s="134"/>
      <c r="Y4186" s="224"/>
      <c r="Z4186" s="135"/>
      <c r="AA4186" s="204"/>
      <c r="AB4186" s="202"/>
      <c r="AC4186" s="202"/>
      <c r="AD4186" s="202"/>
      <c r="AE4186" s="202"/>
      <c r="AF4186" s="202"/>
      <c r="AG4186" s="224"/>
      <c r="AH4186" s="133"/>
      <c r="AI4186" s="133"/>
      <c r="AJ4186" s="134"/>
      <c r="AK4186" s="134"/>
      <c r="AL4186" s="224"/>
      <c r="AM4186" s="205"/>
      <c r="AN4186" s="119"/>
      <c r="AO4186" s="120"/>
      <c r="AP4186" s="39"/>
      <c r="AQ4186" s="141"/>
      <c r="AR4186" s="141"/>
      <c r="AS4186" s="143"/>
      <c r="AU4186" s="141"/>
      <c r="AV4186" s="141"/>
      <c r="AW4186" s="143"/>
      <c r="AY4186" s="146"/>
      <c r="AZ4186" s="1735"/>
    </row>
    <row r="4187" spans="1:64" ht="12.75" customHeight="1" x14ac:dyDescent="0.25">
      <c r="A4187" s="356"/>
      <c r="B4187" s="225"/>
      <c r="C4187" s="122"/>
      <c r="D4187" s="357"/>
      <c r="F4187" s="125"/>
      <c r="G4187" s="126"/>
      <c r="H4187" s="35"/>
      <c r="I4187" s="36"/>
      <c r="J4187" s="37"/>
      <c r="K4187" s="660" t="s">
        <v>4624</v>
      </c>
      <c r="L4187" s="241"/>
      <c r="M4187" s="242"/>
      <c r="N4187" s="258"/>
      <c r="O4187" s="259"/>
      <c r="P4187" s="259"/>
      <c r="Q4187" s="259"/>
      <c r="R4187" s="259"/>
      <c r="S4187" s="259"/>
      <c r="T4187" s="260"/>
      <c r="U4187" s="261"/>
      <c r="V4187" s="261"/>
      <c r="W4187" s="262"/>
      <c r="X4187" s="262"/>
      <c r="Y4187" s="260"/>
      <c r="Z4187" s="263"/>
      <c r="AA4187" s="264"/>
      <c r="AB4187" s="259"/>
      <c r="AC4187" s="259"/>
      <c r="AD4187" s="259"/>
      <c r="AE4187" s="259"/>
      <c r="AF4187" s="259"/>
      <c r="AG4187" s="260"/>
      <c r="AH4187" s="261"/>
      <c r="AI4187" s="261"/>
      <c r="AJ4187" s="262"/>
      <c r="AK4187" s="262"/>
      <c r="AL4187" s="260"/>
      <c r="AM4187" s="265"/>
      <c r="AN4187" s="266"/>
      <c r="AO4187" s="267"/>
      <c r="AP4187" s="268"/>
      <c r="AQ4187" s="269"/>
      <c r="AR4187" s="269"/>
      <c r="AS4187" s="270"/>
      <c r="AT4187" s="271"/>
      <c r="AU4187" s="269"/>
      <c r="AV4187" s="269"/>
      <c r="AW4187" s="270"/>
      <c r="AY4187" s="146"/>
      <c r="AZ4187" s="1735"/>
    </row>
    <row r="4188" spans="1:64" x14ac:dyDescent="0.25">
      <c r="A4188" s="356"/>
      <c r="B4188" s="225"/>
      <c r="C4188" s="122"/>
      <c r="D4188" s="357"/>
      <c r="F4188" s="125"/>
      <c r="G4188" s="126"/>
      <c r="H4188" s="35"/>
      <c r="I4188" s="36"/>
      <c r="J4188" s="37"/>
      <c r="K4188" s="660" t="s">
        <v>4625</v>
      </c>
      <c r="L4188" s="241"/>
      <c r="M4188" s="242"/>
      <c r="N4188" s="258"/>
      <c r="O4188" s="259"/>
      <c r="P4188" s="259"/>
      <c r="Q4188" s="259"/>
      <c r="R4188" s="259"/>
      <c r="S4188" s="259"/>
      <c r="T4188" s="260"/>
      <c r="U4188" s="261"/>
      <c r="V4188" s="261"/>
      <c r="W4188" s="262"/>
      <c r="X4188" s="262"/>
      <c r="Y4188" s="260"/>
      <c r="Z4188" s="263"/>
      <c r="AA4188" s="264"/>
      <c r="AB4188" s="259"/>
      <c r="AC4188" s="259"/>
      <c r="AD4188" s="259"/>
      <c r="AE4188" s="259"/>
      <c r="AF4188" s="259"/>
      <c r="AG4188" s="260"/>
      <c r="AH4188" s="261"/>
      <c r="AI4188" s="261"/>
      <c r="AJ4188" s="262"/>
      <c r="AK4188" s="262"/>
      <c r="AL4188" s="260"/>
      <c r="AM4188" s="265"/>
      <c r="AN4188" s="266"/>
      <c r="AO4188" s="267"/>
      <c r="AP4188" s="268"/>
      <c r="AQ4188" s="269"/>
      <c r="AR4188" s="269"/>
      <c r="AS4188" s="270"/>
      <c r="AT4188" s="271"/>
      <c r="AU4188" s="269"/>
      <c r="AV4188" s="269"/>
      <c r="AW4188" s="270"/>
      <c r="AX4188" s="12"/>
      <c r="AY4188" s="146"/>
      <c r="AZ4188" s="1735"/>
    </row>
    <row r="4189" spans="1:64" s="1736" customFormat="1" ht="12.75" customHeight="1" x14ac:dyDescent="0.25">
      <c r="A4189" s="356"/>
      <c r="B4189" s="225"/>
      <c r="C4189" s="122"/>
      <c r="D4189" s="357"/>
      <c r="E4189" s="124"/>
      <c r="F4189" s="125"/>
      <c r="G4189" s="126"/>
      <c r="H4189" s="35"/>
      <c r="I4189" s="36"/>
      <c r="J4189" s="37"/>
      <c r="K4189" s="206"/>
      <c r="L4189" s="241"/>
      <c r="M4189" s="242"/>
      <c r="N4189" s="258"/>
      <c r="O4189" s="259"/>
      <c r="P4189" s="259"/>
      <c r="Q4189" s="259"/>
      <c r="R4189" s="259"/>
      <c r="S4189" s="259"/>
      <c r="T4189" s="260"/>
      <c r="U4189" s="261"/>
      <c r="V4189" s="261"/>
      <c r="W4189" s="262"/>
      <c r="X4189" s="262"/>
      <c r="Y4189" s="260"/>
      <c r="Z4189" s="263"/>
      <c r="AA4189" s="264"/>
      <c r="AB4189" s="259"/>
      <c r="AC4189" s="259"/>
      <c r="AD4189" s="259"/>
      <c r="AE4189" s="259"/>
      <c r="AF4189" s="259"/>
      <c r="AG4189" s="260"/>
      <c r="AH4189" s="261"/>
      <c r="AI4189" s="261"/>
      <c r="AJ4189" s="262"/>
      <c r="AK4189" s="262"/>
      <c r="AL4189" s="260"/>
      <c r="AM4189" s="265"/>
      <c r="AN4189" s="266"/>
      <c r="AO4189" s="267"/>
      <c r="AP4189" s="268"/>
      <c r="AQ4189" s="269"/>
      <c r="AR4189" s="269"/>
      <c r="AS4189" s="270"/>
      <c r="AT4189" s="271"/>
      <c r="AU4189" s="269"/>
      <c r="AV4189" s="269"/>
      <c r="AW4189" s="270"/>
      <c r="AX4189"/>
      <c r="AY4189" s="146"/>
      <c r="AZ4189" s="1735"/>
      <c r="BA4189"/>
      <c r="BB4189"/>
      <c r="BC4189"/>
      <c r="BD4189"/>
      <c r="BE4189"/>
      <c r="BF4189"/>
      <c r="BG4189"/>
      <c r="BH4189"/>
      <c r="BI4189"/>
      <c r="BJ4189"/>
      <c r="BK4189"/>
      <c r="BL4189"/>
    </row>
    <row r="4190" spans="1:64" ht="35.1" customHeight="1" x14ac:dyDescent="0.25">
      <c r="A4190" s="356" t="s">
        <v>4574</v>
      </c>
      <c r="B4190" s="225">
        <v>17</v>
      </c>
      <c r="C4190" s="122" t="s">
        <v>1280</v>
      </c>
      <c r="D4190" s="123">
        <v>1000</v>
      </c>
      <c r="E4190" s="226"/>
      <c r="F4190" s="122">
        <v>12</v>
      </c>
      <c r="G4190" s="126" t="s">
        <v>3128</v>
      </c>
      <c r="H4190" s="35" t="str">
        <f t="shared" si="3212"/>
        <v>095</v>
      </c>
      <c r="I4190" s="36" t="s">
        <v>96</v>
      </c>
      <c r="J4190" s="37" t="s">
        <v>4626</v>
      </c>
      <c r="K4190" s="244" t="s">
        <v>4627</v>
      </c>
      <c r="L4190" s="128">
        <v>14</v>
      </c>
      <c r="M4190" s="129">
        <v>14</v>
      </c>
      <c r="N4190" s="130"/>
      <c r="O4190" s="131"/>
      <c r="P4190" s="131"/>
      <c r="Q4190" s="131"/>
      <c r="R4190" s="131"/>
      <c r="S4190" s="131"/>
      <c r="T4190" s="132" t="str">
        <f t="shared" ref="T4190:T4193" si="3270">IF(SUM(N4190:S4190)=U4190,"OK",SUM(N4190:S4190)-U4190)</f>
        <v>OK</v>
      </c>
      <c r="U4190" s="138"/>
      <c r="V4190" s="138"/>
      <c r="W4190" s="139"/>
      <c r="X4190" s="139"/>
      <c r="Y4190" s="132" t="str">
        <f t="shared" ref="Y4190:Y4194" si="3271">IF(SUM(W4190:X4190)=Z4190,"OK",SUM(W4190:X4190)-Z4190)</f>
        <v>OK</v>
      </c>
      <c r="Z4190" s="210"/>
      <c r="AA4190" s="204"/>
      <c r="AB4190" s="202"/>
      <c r="AC4190" s="202"/>
      <c r="AD4190" s="202"/>
      <c r="AE4190" s="202"/>
      <c r="AF4190" s="202"/>
      <c r="AG4190" s="132" t="str">
        <f t="shared" ref="AG4190:AG4194" si="3272">IF(SUM(AA4190:AF4190)=AH4190,"OK",SUM(AA4190:AF4190)-AH4190)</f>
        <v>OK</v>
      </c>
      <c r="AH4190" s="138"/>
      <c r="AI4190" s="138"/>
      <c r="AJ4190" s="139"/>
      <c r="AK4190" s="139"/>
      <c r="AL4190" s="132" t="str">
        <f t="shared" ref="AL4190:AL4194" si="3273">IF(SUM(AJ4190:AK4190)=AM4190,"OK",SUM(AJ4190:AK4190)-AM4190)</f>
        <v>OK</v>
      </c>
      <c r="AM4190" s="140"/>
      <c r="AN4190" s="119">
        <f t="shared" ref="AN4190:AN4194" si="3274">L4190+U4190+V4190+Z4190</f>
        <v>14</v>
      </c>
      <c r="AO4190" s="120">
        <f t="shared" ref="AO4190:AO4194" si="3275">M4190+AH4190+AI4190+AM4190</f>
        <v>14</v>
      </c>
      <c r="AP4190" s="39">
        <f>L4190</f>
        <v>14</v>
      </c>
      <c r="AQ4190" s="141">
        <f>AN4190</f>
        <v>14</v>
      </c>
      <c r="AR4190" s="142">
        <f>AQ4190-AP4190</f>
        <v>0</v>
      </c>
      <c r="AS4190" s="143">
        <f>AR4190/AP4190</f>
        <v>0</v>
      </c>
      <c r="AT4190" s="144">
        <f>M4190</f>
        <v>14</v>
      </c>
      <c r="AU4190" s="141">
        <f>AO4190</f>
        <v>14</v>
      </c>
      <c r="AV4190" s="142">
        <f>AU4190-AT4190</f>
        <v>0</v>
      </c>
      <c r="AW4190" s="143">
        <f>AV4190/AT4190</f>
        <v>0</v>
      </c>
      <c r="AY4190" s="146" t="str">
        <f t="shared" ref="AY4190:AY4195" si="3276">RIGHT(LEFT(I4190,3),2)&amp;"."&amp;RIGHT(LEFT(I4190,5),2)</f>
        <v>12.11</v>
      </c>
      <c r="AZ4190" s="1735" t="b">
        <f>COUNTIF('[1]Codes SEC'!$B$2:$B$250,Ministres!AY4190)&gt;0</f>
        <v>1</v>
      </c>
    </row>
    <row r="4191" spans="1:64" ht="35.1" customHeight="1" x14ac:dyDescent="0.25">
      <c r="A4191" s="15" t="s">
        <v>4574</v>
      </c>
      <c r="B4191" s="225" t="s">
        <v>2572</v>
      </c>
      <c r="C4191" s="122" t="s">
        <v>1280</v>
      </c>
      <c r="D4191" s="123">
        <v>1000</v>
      </c>
      <c r="E4191" s="226"/>
      <c r="F4191" s="122">
        <v>15</v>
      </c>
      <c r="G4191" s="227"/>
      <c r="H4191" s="228" t="str">
        <f t="shared" si="3212"/>
        <v>095</v>
      </c>
      <c r="I4191" s="229">
        <v>83132000</v>
      </c>
      <c r="J4191" s="230" t="s">
        <v>4628</v>
      </c>
      <c r="K4191" s="231" t="s">
        <v>4629</v>
      </c>
      <c r="L4191" s="232">
        <v>0</v>
      </c>
      <c r="M4191" s="233">
        <v>0</v>
      </c>
      <c r="N4191" s="130"/>
      <c r="O4191" s="131"/>
      <c r="P4191" s="131"/>
      <c r="Q4191" s="131"/>
      <c r="R4191" s="131"/>
      <c r="S4191" s="131"/>
      <c r="T4191" s="132" t="str">
        <f>IF(SUM(N4191:S4191)=U4191,"OK",SUM(N4191:S4191)-U4191)</f>
        <v>OK</v>
      </c>
      <c r="U4191" s="138"/>
      <c r="V4191" s="138"/>
      <c r="W4191" s="139"/>
      <c r="X4191" s="139"/>
      <c r="Y4191" s="132" t="str">
        <f>IF(SUM(W4191:X4191)=Z4191,"OK",SUM(W4191:X4191)-Z4191)</f>
        <v>OK</v>
      </c>
      <c r="Z4191" s="210"/>
      <c r="AA4191" s="204"/>
      <c r="AB4191" s="202"/>
      <c r="AC4191" s="202"/>
      <c r="AD4191" s="202"/>
      <c r="AE4191" s="202"/>
      <c r="AF4191" s="202"/>
      <c r="AG4191" s="132" t="str">
        <f>IF(SUM(AA4191:AF4191)=AH4191,"OK",SUM(AA4191:AF4191)-AH4191)</f>
        <v>OK</v>
      </c>
      <c r="AH4191" s="138"/>
      <c r="AI4191" s="138"/>
      <c r="AJ4191" s="139"/>
      <c r="AK4191" s="139"/>
      <c r="AL4191" s="132" t="str">
        <f>IF(SUM(AJ4191:AK4191)=AM4191,"OK",SUM(AJ4191:AK4191)-AM4191)</f>
        <v>OK</v>
      </c>
      <c r="AM4191" s="140"/>
      <c r="AN4191" s="119">
        <f>L4191+U4191+V4191+Z4191</f>
        <v>0</v>
      </c>
      <c r="AO4191" s="120">
        <f>M4191+AH4191+AI4191+AM4191</f>
        <v>0</v>
      </c>
      <c r="AP4191" s="39">
        <f>L4191</f>
        <v>0</v>
      </c>
      <c r="AQ4191" s="141">
        <f>AN4191</f>
        <v>0</v>
      </c>
      <c r="AR4191" s="142">
        <f>AQ4191-AP4191</f>
        <v>0</v>
      </c>
      <c r="AS4191" s="143" t="e">
        <f>AR4191/AP4191</f>
        <v>#DIV/0!</v>
      </c>
      <c r="AT4191" s="144">
        <f>M4191</f>
        <v>0</v>
      </c>
      <c r="AU4191" s="141">
        <f>AO4191</f>
        <v>0</v>
      </c>
      <c r="AV4191" s="142">
        <f>AU4191-AT4191</f>
        <v>0</v>
      </c>
      <c r="AW4191" s="143" t="e">
        <f>AV4191/AT4191</f>
        <v>#DIV/0!</v>
      </c>
      <c r="AY4191" s="146" t="str">
        <f t="shared" si="3276"/>
        <v>31.32</v>
      </c>
      <c r="AZ4191" s="1735" t="b">
        <f>COUNTIF('[1]Codes SEC'!$B$2:$B$250,Ministres!AY4191)&gt;0</f>
        <v>1</v>
      </c>
    </row>
    <row r="4192" spans="1:64" ht="35.1" customHeight="1" x14ac:dyDescent="0.25">
      <c r="A4192" s="15" t="s">
        <v>4574</v>
      </c>
      <c r="B4192" s="225" t="s">
        <v>2572</v>
      </c>
      <c r="C4192" s="122" t="s">
        <v>1280</v>
      </c>
      <c r="D4192" s="123">
        <v>1000</v>
      </c>
      <c r="E4192" s="226"/>
      <c r="F4192" s="122">
        <v>15</v>
      </c>
      <c r="G4192" s="227"/>
      <c r="H4192" s="228" t="str">
        <f t="shared" si="3212"/>
        <v>095</v>
      </c>
      <c r="I4192" s="229">
        <v>83300000</v>
      </c>
      <c r="J4192" s="230" t="s">
        <v>4630</v>
      </c>
      <c r="K4192" s="231" t="s">
        <v>4631</v>
      </c>
      <c r="L4192" s="232">
        <v>0</v>
      </c>
      <c r="M4192" s="233">
        <v>0</v>
      </c>
      <c r="N4192" s="130"/>
      <c r="O4192" s="131"/>
      <c r="P4192" s="131"/>
      <c r="Q4192" s="131"/>
      <c r="R4192" s="131"/>
      <c r="S4192" s="131"/>
      <c r="T4192" s="132" t="str">
        <f>IF(SUM(N4192:S4192)=U4192,"OK",SUM(N4192:S4192)-U4192)</f>
        <v>OK</v>
      </c>
      <c r="U4192" s="138"/>
      <c r="V4192" s="138"/>
      <c r="W4192" s="139"/>
      <c r="X4192" s="139"/>
      <c r="Y4192" s="132" t="str">
        <f>IF(SUM(W4192:X4192)=Z4192,"OK",SUM(W4192:X4192)-Z4192)</f>
        <v>OK</v>
      </c>
      <c r="Z4192" s="210"/>
      <c r="AA4192" s="204"/>
      <c r="AB4192" s="202"/>
      <c r="AC4192" s="202"/>
      <c r="AD4192" s="202"/>
      <c r="AE4192" s="202"/>
      <c r="AF4192" s="202"/>
      <c r="AG4192" s="132" t="str">
        <f>IF(SUM(AA4192:AF4192)=AH4192,"OK",SUM(AA4192:AF4192)-AH4192)</f>
        <v>OK</v>
      </c>
      <c r="AH4192" s="138"/>
      <c r="AI4192" s="138"/>
      <c r="AJ4192" s="139"/>
      <c r="AK4192" s="139"/>
      <c r="AL4192" s="132" t="str">
        <f>IF(SUM(AJ4192:AK4192)=AM4192,"OK",SUM(AJ4192:AK4192)-AM4192)</f>
        <v>OK</v>
      </c>
      <c r="AM4192" s="140"/>
      <c r="AN4192" s="119">
        <f>L4192+U4192+V4192+Z4192</f>
        <v>0</v>
      </c>
      <c r="AO4192" s="120">
        <f>M4192+AH4192+AI4192+AM4192</f>
        <v>0</v>
      </c>
      <c r="AP4192" s="39">
        <f>L4192</f>
        <v>0</v>
      </c>
      <c r="AQ4192" s="141">
        <f>AN4192</f>
        <v>0</v>
      </c>
      <c r="AR4192" s="142">
        <f>AQ4192-AP4192</f>
        <v>0</v>
      </c>
      <c r="AS4192" s="143" t="e">
        <f>AR4192/AP4192</f>
        <v>#DIV/0!</v>
      </c>
      <c r="AT4192" s="144">
        <f>M4192</f>
        <v>0</v>
      </c>
      <c r="AU4192" s="141">
        <f>AO4192</f>
        <v>0</v>
      </c>
      <c r="AV4192" s="142">
        <f>AU4192-AT4192</f>
        <v>0</v>
      </c>
      <c r="AW4192" s="143" t="e">
        <f>AV4192/AT4192</f>
        <v>#DIV/0!</v>
      </c>
      <c r="AY4192" s="146" t="str">
        <f t="shared" si="3276"/>
        <v>33.00</v>
      </c>
      <c r="AZ4192" s="1735" t="b">
        <f>COUNTIF('[1]Codes SEC'!$B$2:$B$250,Ministres!AY4192)&gt;0</f>
        <v>1</v>
      </c>
    </row>
    <row r="4193" spans="1:64" ht="35.1" customHeight="1" x14ac:dyDescent="0.25">
      <c r="A4193" s="356" t="s">
        <v>4574</v>
      </c>
      <c r="B4193" s="225">
        <v>17</v>
      </c>
      <c r="C4193" s="122" t="s">
        <v>1280</v>
      </c>
      <c r="D4193" s="123">
        <v>1000</v>
      </c>
      <c r="E4193" s="226"/>
      <c r="F4193" s="122">
        <v>3</v>
      </c>
      <c r="G4193" s="126" t="s">
        <v>3128</v>
      </c>
      <c r="H4193" s="35" t="str">
        <f t="shared" si="3212"/>
        <v>095</v>
      </c>
      <c r="I4193" s="36" t="s">
        <v>121</v>
      </c>
      <c r="J4193" s="37" t="s">
        <v>4632</v>
      </c>
      <c r="K4193" s="281" t="s">
        <v>4633</v>
      </c>
      <c r="L4193" s="232">
        <v>4600</v>
      </c>
      <c r="M4193" s="233">
        <v>4600</v>
      </c>
      <c r="N4193" s="130"/>
      <c r="O4193" s="131"/>
      <c r="P4193" s="131"/>
      <c r="Q4193" s="131"/>
      <c r="R4193" s="131"/>
      <c r="S4193" s="131"/>
      <c r="T4193" s="132" t="str">
        <f t="shared" si="3270"/>
        <v>OK</v>
      </c>
      <c r="U4193" s="138"/>
      <c r="V4193" s="138"/>
      <c r="W4193" s="139"/>
      <c r="X4193" s="139"/>
      <c r="Y4193" s="132" t="str">
        <f t="shared" si="3271"/>
        <v>OK</v>
      </c>
      <c r="Z4193" s="210"/>
      <c r="AA4193" s="204"/>
      <c r="AB4193" s="202"/>
      <c r="AC4193" s="202"/>
      <c r="AD4193" s="202"/>
      <c r="AE4193" s="202"/>
      <c r="AF4193" s="202"/>
      <c r="AG4193" s="132" t="str">
        <f t="shared" si="3272"/>
        <v>OK</v>
      </c>
      <c r="AH4193" s="138"/>
      <c r="AI4193" s="138"/>
      <c r="AJ4193" s="139"/>
      <c r="AK4193" s="139"/>
      <c r="AL4193" s="132" t="str">
        <f t="shared" si="3273"/>
        <v>OK</v>
      </c>
      <c r="AM4193" s="140"/>
      <c r="AN4193" s="119">
        <f t="shared" si="3274"/>
        <v>4600</v>
      </c>
      <c r="AO4193" s="120">
        <f t="shared" si="3275"/>
        <v>4600</v>
      </c>
      <c r="AP4193" s="268">
        <f>L4193</f>
        <v>4600</v>
      </c>
      <c r="AQ4193" s="269">
        <f>AN4193</f>
        <v>4600</v>
      </c>
      <c r="AR4193" s="642">
        <f>AQ4193-AP4193</f>
        <v>0</v>
      </c>
      <c r="AS4193" s="270">
        <f>AR4193/AP4193</f>
        <v>0</v>
      </c>
      <c r="AT4193" s="271">
        <f>M4193</f>
        <v>4600</v>
      </c>
      <c r="AU4193" s="269">
        <f>AO4193</f>
        <v>4600</v>
      </c>
      <c r="AV4193" s="642">
        <f>AU4193-AT4193</f>
        <v>0</v>
      </c>
      <c r="AW4193" s="270">
        <f>AV4193/AT4193</f>
        <v>0</v>
      </c>
      <c r="AY4193" s="146" t="str">
        <f t="shared" si="3276"/>
        <v>41.40</v>
      </c>
      <c r="AZ4193" s="1735" t="b">
        <f>COUNTIF('[1]Codes SEC'!$B$2:$B$250,Ministres!AY4193)&gt;0</f>
        <v>1</v>
      </c>
    </row>
    <row r="4194" spans="1:64" ht="35.1" customHeight="1" x14ac:dyDescent="0.25">
      <c r="A4194" s="15" t="s">
        <v>4574</v>
      </c>
      <c r="B4194" s="225" t="s">
        <v>2572</v>
      </c>
      <c r="C4194" s="122" t="s">
        <v>1280</v>
      </c>
      <c r="D4194" s="123">
        <v>1000</v>
      </c>
      <c r="E4194" s="226"/>
      <c r="F4194" s="122">
        <v>15</v>
      </c>
      <c r="G4194" s="227"/>
      <c r="H4194" s="228" t="str">
        <f t="shared" si="3212"/>
        <v>095</v>
      </c>
      <c r="I4194" s="229">
        <v>84322000</v>
      </c>
      <c r="J4194" s="230" t="s">
        <v>4634</v>
      </c>
      <c r="K4194" s="231" t="s">
        <v>4635</v>
      </c>
      <c r="L4194" s="232">
        <v>0</v>
      </c>
      <c r="M4194" s="233">
        <v>0</v>
      </c>
      <c r="N4194" s="130"/>
      <c r="O4194" s="131"/>
      <c r="P4194" s="131"/>
      <c r="Q4194" s="131"/>
      <c r="R4194" s="131"/>
      <c r="S4194" s="131"/>
      <c r="T4194" s="132" t="str">
        <f t="shared" ref="T4194" si="3277">IF(SUM(N4194:S4194)=U4194,"OK",SUM(N4194:S4194)-U4194)</f>
        <v>OK</v>
      </c>
      <c r="U4194" s="138"/>
      <c r="V4194" s="138"/>
      <c r="W4194" s="139"/>
      <c r="X4194" s="139"/>
      <c r="Y4194" s="132" t="str">
        <f t="shared" si="3271"/>
        <v>OK</v>
      </c>
      <c r="Z4194" s="210"/>
      <c r="AA4194" s="204"/>
      <c r="AB4194" s="202"/>
      <c r="AC4194" s="202"/>
      <c r="AD4194" s="202"/>
      <c r="AE4194" s="202"/>
      <c r="AF4194" s="202"/>
      <c r="AG4194" s="132" t="str">
        <f t="shared" si="3272"/>
        <v>OK</v>
      </c>
      <c r="AH4194" s="138"/>
      <c r="AI4194" s="138"/>
      <c r="AJ4194" s="139"/>
      <c r="AK4194" s="139"/>
      <c r="AL4194" s="132" t="str">
        <f t="shared" si="3273"/>
        <v>OK</v>
      </c>
      <c r="AM4194" s="140"/>
      <c r="AN4194" s="119">
        <f t="shared" si="3274"/>
        <v>0</v>
      </c>
      <c r="AO4194" s="120">
        <f t="shared" si="3275"/>
        <v>0</v>
      </c>
      <c r="AP4194" s="39">
        <f t="shared" ref="AP4194" si="3278">L4194</f>
        <v>0</v>
      </c>
      <c r="AQ4194" s="141">
        <f t="shared" ref="AQ4194" si="3279">AN4194</f>
        <v>0</v>
      </c>
      <c r="AR4194" s="142">
        <f t="shared" ref="AR4194" si="3280">AQ4194-AP4194</f>
        <v>0</v>
      </c>
      <c r="AS4194" s="143" t="e">
        <f t="shared" ref="AS4194" si="3281">AR4194/AP4194</f>
        <v>#DIV/0!</v>
      </c>
      <c r="AT4194" s="144">
        <f t="shared" ref="AT4194" si="3282">M4194</f>
        <v>0</v>
      </c>
      <c r="AU4194" s="141">
        <f t="shared" ref="AU4194" si="3283">AO4194</f>
        <v>0</v>
      </c>
      <c r="AV4194" s="142">
        <f t="shared" ref="AV4194" si="3284">AU4194-AT4194</f>
        <v>0</v>
      </c>
      <c r="AW4194" s="143" t="e">
        <f t="shared" ref="AW4194" si="3285">AV4194/AT4194</f>
        <v>#DIV/0!</v>
      </c>
      <c r="AY4194" s="146" t="str">
        <f t="shared" si="3276"/>
        <v>43.22</v>
      </c>
      <c r="AZ4194" s="1735" t="b">
        <f>COUNTIF('[1]Codes SEC'!$B$2:$B$250,Ministres!AY4194)&gt;0</f>
        <v>1</v>
      </c>
    </row>
    <row r="4195" spans="1:64" ht="35.1" customHeight="1" x14ac:dyDescent="0.25">
      <c r="A4195" s="15" t="s">
        <v>4574</v>
      </c>
      <c r="B4195" s="225" t="s">
        <v>2572</v>
      </c>
      <c r="C4195" s="122" t="s">
        <v>1280</v>
      </c>
      <c r="D4195" s="123">
        <v>1000</v>
      </c>
      <c r="E4195" s="226"/>
      <c r="F4195" s="122">
        <v>15</v>
      </c>
      <c r="G4195" s="227"/>
      <c r="H4195" s="228" t="str">
        <f t="shared" si="3212"/>
        <v>095</v>
      </c>
      <c r="I4195" s="229">
        <v>84353000</v>
      </c>
      <c r="J4195" s="230" t="s">
        <v>4636</v>
      </c>
      <c r="K4195" s="231" t="s">
        <v>4637</v>
      </c>
      <c r="L4195" s="232">
        <v>0</v>
      </c>
      <c r="M4195" s="233">
        <v>0</v>
      </c>
      <c r="N4195" s="130"/>
      <c r="O4195" s="131"/>
      <c r="P4195" s="131"/>
      <c r="Q4195" s="131"/>
      <c r="R4195" s="131"/>
      <c r="S4195" s="131"/>
      <c r="T4195" s="132" t="str">
        <f>IF(SUM(N4195:S4195)=U4195,"OK",SUM(N4195:S4195)-U4195)</f>
        <v>OK</v>
      </c>
      <c r="U4195" s="138"/>
      <c r="V4195" s="138"/>
      <c r="W4195" s="139"/>
      <c r="X4195" s="139"/>
      <c r="Y4195" s="132" t="str">
        <f>IF(SUM(W4195:X4195)=Z4195,"OK",SUM(W4195:X4195)-Z4195)</f>
        <v>OK</v>
      </c>
      <c r="Z4195" s="210"/>
      <c r="AA4195" s="204"/>
      <c r="AB4195" s="202"/>
      <c r="AC4195" s="202"/>
      <c r="AD4195" s="202"/>
      <c r="AE4195" s="202"/>
      <c r="AF4195" s="202"/>
      <c r="AG4195" s="132" t="str">
        <f>IF(SUM(AA4195:AF4195)=AH4195,"OK",SUM(AA4195:AF4195)-AH4195)</f>
        <v>OK</v>
      </c>
      <c r="AH4195" s="138"/>
      <c r="AI4195" s="138"/>
      <c r="AJ4195" s="139"/>
      <c r="AK4195" s="139"/>
      <c r="AL4195" s="132" t="str">
        <f>IF(SUM(AJ4195:AK4195)=AM4195,"OK",SUM(AJ4195:AK4195)-AM4195)</f>
        <v>OK</v>
      </c>
      <c r="AM4195" s="140"/>
      <c r="AN4195" s="119">
        <f>L4195+U4195+V4195+Z4195</f>
        <v>0</v>
      </c>
      <c r="AO4195" s="120">
        <f>M4195+AH4195+AI4195+AM4195</f>
        <v>0</v>
      </c>
      <c r="AP4195" s="39">
        <f>L4195</f>
        <v>0</v>
      </c>
      <c r="AQ4195" s="141">
        <f>AN4195</f>
        <v>0</v>
      </c>
      <c r="AR4195" s="142">
        <f>AQ4195-AP4195</f>
        <v>0</v>
      </c>
      <c r="AS4195" s="143" t="e">
        <f>AR4195/AP4195</f>
        <v>#DIV/0!</v>
      </c>
      <c r="AT4195" s="144">
        <f>M4195</f>
        <v>0</v>
      </c>
      <c r="AU4195" s="141">
        <f>AO4195</f>
        <v>0</v>
      </c>
      <c r="AV4195" s="142">
        <f>AU4195-AT4195</f>
        <v>0</v>
      </c>
      <c r="AW4195" s="143" t="e">
        <f>AV4195/AT4195</f>
        <v>#DIV/0!</v>
      </c>
      <c r="AY4195" s="146" t="str">
        <f t="shared" si="3276"/>
        <v>43.53</v>
      </c>
      <c r="AZ4195" s="1735" t="b">
        <f>COUNTIF('[1]Codes SEC'!$B$2:$B$250,Ministres!AY4195)&gt;0</f>
        <v>1</v>
      </c>
    </row>
    <row r="4196" spans="1:64" ht="12.75" customHeight="1" x14ac:dyDescent="0.25">
      <c r="A4196" s="350"/>
      <c r="B4196" s="1737"/>
      <c r="C4196" s="150"/>
      <c r="D4196" s="352"/>
      <c r="E4196" s="1738"/>
      <c r="F4196" s="150"/>
      <c r="G4196" s="154"/>
      <c r="H4196" s="155"/>
      <c r="I4196" s="156"/>
      <c r="J4196" s="157"/>
      <c r="K4196" s="158" t="s">
        <v>70</v>
      </c>
      <c r="L4196" s="417">
        <f>L4190+L4193+L4191+L4192+L4194+L4195</f>
        <v>4614</v>
      </c>
      <c r="M4196" s="1739">
        <f t="shared" ref="M4196:AW4196" si="3286">M4190+M4193+M4191+M4192+M4194+M4195</f>
        <v>4614</v>
      </c>
      <c r="N4196" s="1740">
        <f t="shared" si="3286"/>
        <v>0</v>
      </c>
      <c r="O4196" s="1741">
        <f t="shared" si="3286"/>
        <v>0</v>
      </c>
      <c r="P4196" s="1741">
        <f t="shared" si="3286"/>
        <v>0</v>
      </c>
      <c r="Q4196" s="1741">
        <f t="shared" si="3286"/>
        <v>0</v>
      </c>
      <c r="R4196" s="1741">
        <f t="shared" si="3286"/>
        <v>0</v>
      </c>
      <c r="S4196" s="1741">
        <f t="shared" si="3286"/>
        <v>0</v>
      </c>
      <c r="T4196" s="1742"/>
      <c r="U4196" s="1743">
        <f t="shared" si="3286"/>
        <v>0</v>
      </c>
      <c r="V4196" s="1743">
        <f t="shared" si="3286"/>
        <v>0</v>
      </c>
      <c r="W4196" s="1741">
        <f t="shared" si="3286"/>
        <v>0</v>
      </c>
      <c r="X4196" s="1741">
        <f t="shared" si="3286"/>
        <v>0</v>
      </c>
      <c r="Y4196" s="1742"/>
      <c r="Z4196" s="1743">
        <f t="shared" si="3286"/>
        <v>0</v>
      </c>
      <c r="AA4196" s="165">
        <f t="shared" si="3286"/>
        <v>0</v>
      </c>
      <c r="AB4196" s="1741">
        <f t="shared" si="3286"/>
        <v>0</v>
      </c>
      <c r="AC4196" s="1741">
        <f t="shared" si="3286"/>
        <v>0</v>
      </c>
      <c r="AD4196" s="1741">
        <f t="shared" si="3286"/>
        <v>0</v>
      </c>
      <c r="AE4196" s="1741">
        <f t="shared" si="3286"/>
        <v>0</v>
      </c>
      <c r="AF4196" s="1741">
        <f t="shared" si="3286"/>
        <v>0</v>
      </c>
      <c r="AG4196" s="1742"/>
      <c r="AH4196" s="1743">
        <f t="shared" si="3286"/>
        <v>0</v>
      </c>
      <c r="AI4196" s="1743">
        <f t="shared" si="3286"/>
        <v>0</v>
      </c>
      <c r="AJ4196" s="1741">
        <f t="shared" si="3286"/>
        <v>0</v>
      </c>
      <c r="AK4196" s="1741">
        <f t="shared" si="3286"/>
        <v>0</v>
      </c>
      <c r="AL4196" s="1742"/>
      <c r="AM4196" s="1744">
        <f t="shared" si="3286"/>
        <v>0</v>
      </c>
      <c r="AN4196" s="167">
        <f t="shared" si="3286"/>
        <v>4614</v>
      </c>
      <c r="AO4196" s="1745">
        <f t="shared" si="3286"/>
        <v>4614</v>
      </c>
      <c r="AP4196" s="169">
        <f t="shared" si="3286"/>
        <v>4614</v>
      </c>
      <c r="AQ4196" s="1746">
        <f t="shared" si="3286"/>
        <v>4614</v>
      </c>
      <c r="AR4196" s="1747">
        <f t="shared" si="3286"/>
        <v>0</v>
      </c>
      <c r="AS4196" s="1748" t="e">
        <f t="shared" si="3286"/>
        <v>#DIV/0!</v>
      </c>
      <c r="AT4196" s="1749">
        <f t="shared" si="3286"/>
        <v>4614</v>
      </c>
      <c r="AU4196" s="1746">
        <f t="shared" si="3286"/>
        <v>4614</v>
      </c>
      <c r="AV4196" s="1747">
        <f t="shared" si="3286"/>
        <v>0</v>
      </c>
      <c r="AW4196" s="1748" t="e">
        <f t="shared" si="3286"/>
        <v>#DIV/0!</v>
      </c>
      <c r="AY4196" s="146"/>
      <c r="AZ4196" s="1735"/>
    </row>
    <row r="4197" spans="1:64" ht="12.75" customHeight="1" x14ac:dyDescent="0.25">
      <c r="A4197" s="356"/>
      <c r="B4197" s="225"/>
      <c r="C4197" s="122"/>
      <c r="D4197" s="357"/>
      <c r="F4197" s="125"/>
      <c r="G4197" s="126"/>
      <c r="H4197" s="35"/>
      <c r="I4197" s="36"/>
      <c r="J4197" s="37"/>
      <c r="K4197" s="1750"/>
      <c r="L4197" s="241"/>
      <c r="M4197" s="242"/>
      <c r="N4197" s="258"/>
      <c r="O4197" s="259"/>
      <c r="P4197" s="259"/>
      <c r="Q4197" s="259"/>
      <c r="R4197" s="259"/>
      <c r="S4197" s="259"/>
      <c r="T4197" s="260"/>
      <c r="U4197" s="261"/>
      <c r="V4197" s="261"/>
      <c r="W4197" s="262"/>
      <c r="X4197" s="262"/>
      <c r="Y4197" s="260"/>
      <c r="Z4197" s="263"/>
      <c r="AA4197" s="264"/>
      <c r="AB4197" s="259"/>
      <c r="AC4197" s="259"/>
      <c r="AD4197" s="259"/>
      <c r="AE4197" s="259"/>
      <c r="AF4197" s="259"/>
      <c r="AG4197" s="260"/>
      <c r="AH4197" s="261"/>
      <c r="AI4197" s="261"/>
      <c r="AJ4197" s="262"/>
      <c r="AK4197" s="262"/>
      <c r="AL4197" s="260"/>
      <c r="AM4197" s="265"/>
      <c r="AN4197" s="266"/>
      <c r="AO4197" s="267"/>
      <c r="AP4197" s="268"/>
      <c r="AQ4197" s="269"/>
      <c r="AR4197" s="269"/>
      <c r="AS4197" s="270"/>
      <c r="AT4197" s="271"/>
      <c r="AU4197" s="269"/>
      <c r="AV4197" s="269"/>
      <c r="AW4197" s="270"/>
      <c r="AY4197" s="146"/>
      <c r="AZ4197" s="1735"/>
    </row>
    <row r="4198" spans="1:64" s="1736" customFormat="1" ht="12.75" customHeight="1" x14ac:dyDescent="0.25">
      <c r="A4198" s="356"/>
      <c r="B4198" s="225"/>
      <c r="C4198" s="122"/>
      <c r="D4198" s="357"/>
      <c r="E4198" s="124"/>
      <c r="F4198" s="125"/>
      <c r="G4198" s="126"/>
      <c r="H4198" s="35"/>
      <c r="I4198" s="36"/>
      <c r="J4198" s="37"/>
      <c r="K4198" s="243" t="s">
        <v>109</v>
      </c>
      <c r="L4198" s="241"/>
      <c r="M4198" s="242"/>
      <c r="N4198" s="258"/>
      <c r="O4198" s="259"/>
      <c r="P4198" s="259"/>
      <c r="Q4198" s="259"/>
      <c r="R4198" s="259"/>
      <c r="S4198" s="259"/>
      <c r="T4198" s="260"/>
      <c r="U4198" s="261"/>
      <c r="V4198" s="261"/>
      <c r="W4198" s="262"/>
      <c r="X4198" s="262"/>
      <c r="Y4198" s="260"/>
      <c r="Z4198" s="263"/>
      <c r="AA4198" s="264"/>
      <c r="AB4198" s="259"/>
      <c r="AC4198" s="259"/>
      <c r="AD4198" s="259"/>
      <c r="AE4198" s="259"/>
      <c r="AF4198" s="259"/>
      <c r="AG4198" s="260"/>
      <c r="AH4198" s="261"/>
      <c r="AI4198" s="261"/>
      <c r="AJ4198" s="262"/>
      <c r="AK4198" s="262"/>
      <c r="AL4198" s="260"/>
      <c r="AM4198" s="265"/>
      <c r="AN4198" s="266"/>
      <c r="AO4198" s="267"/>
      <c r="AP4198" s="268"/>
      <c r="AQ4198" s="269"/>
      <c r="AR4198" s="269"/>
      <c r="AS4198" s="270"/>
      <c r="AT4198" s="271"/>
      <c r="AU4198" s="269"/>
      <c r="AV4198" s="269"/>
      <c r="AW4198" s="270"/>
      <c r="AX4198"/>
      <c r="AY4198" s="146"/>
      <c r="AZ4198" s="1735"/>
      <c r="BA4198"/>
      <c r="BB4198"/>
      <c r="BC4198"/>
      <c r="BD4198"/>
      <c r="BE4198"/>
      <c r="BF4198"/>
      <c r="BG4198"/>
      <c r="BH4198"/>
      <c r="BI4198"/>
      <c r="BJ4198"/>
      <c r="BK4198"/>
      <c r="BL4198"/>
    </row>
    <row r="4199" spans="1:64" s="197" customFormat="1" ht="12.75" customHeight="1" x14ac:dyDescent="0.25">
      <c r="A4199" s="356"/>
      <c r="B4199" s="225"/>
      <c r="C4199" s="122"/>
      <c r="D4199" s="357"/>
      <c r="E4199" s="124"/>
      <c r="F4199" s="125"/>
      <c r="G4199" s="126"/>
      <c r="H4199" s="35"/>
      <c r="I4199" s="36"/>
      <c r="J4199" s="37"/>
      <c r="K4199" s="243"/>
      <c r="L4199" s="241"/>
      <c r="M4199" s="242"/>
      <c r="N4199" s="258"/>
      <c r="O4199" s="259"/>
      <c r="P4199" s="259"/>
      <c r="Q4199" s="259"/>
      <c r="R4199" s="259"/>
      <c r="S4199" s="259"/>
      <c r="T4199" s="260"/>
      <c r="U4199" s="261"/>
      <c r="V4199" s="261"/>
      <c r="W4199" s="262"/>
      <c r="X4199" s="262"/>
      <c r="Y4199" s="260"/>
      <c r="Z4199" s="263"/>
      <c r="AA4199" s="264"/>
      <c r="AB4199" s="259"/>
      <c r="AC4199" s="259"/>
      <c r="AD4199" s="259"/>
      <c r="AE4199" s="259"/>
      <c r="AF4199" s="259"/>
      <c r="AG4199" s="260"/>
      <c r="AH4199" s="261"/>
      <c r="AI4199" s="261"/>
      <c r="AJ4199" s="262"/>
      <c r="AK4199" s="262"/>
      <c r="AL4199" s="260"/>
      <c r="AM4199" s="265"/>
      <c r="AN4199" s="266"/>
      <c r="AO4199" s="267"/>
      <c r="AP4199" s="268"/>
      <c r="AQ4199" s="269"/>
      <c r="AR4199" s="269"/>
      <c r="AS4199" s="270"/>
      <c r="AT4199" s="271"/>
      <c r="AU4199" s="269"/>
      <c r="AV4199" s="269"/>
      <c r="AW4199" s="270"/>
      <c r="AX4199"/>
      <c r="AY4199" s="146"/>
      <c r="AZ4199" s="1735"/>
      <c r="BA4199" s="12"/>
      <c r="BB4199" s="12"/>
      <c r="BC4199" s="12"/>
      <c r="BD4199" s="12"/>
      <c r="BE4199" s="12"/>
      <c r="BF4199" s="12"/>
      <c r="BG4199" s="12"/>
      <c r="BH4199" s="12"/>
      <c r="BI4199" s="12"/>
      <c r="BJ4199" s="12"/>
      <c r="BK4199" s="12"/>
      <c r="BL4199" s="12"/>
    </row>
    <row r="4200" spans="1:64" ht="35.1" customHeight="1" x14ac:dyDescent="0.25">
      <c r="A4200" s="356" t="s">
        <v>4574</v>
      </c>
      <c r="B4200" s="225">
        <v>17</v>
      </c>
      <c r="C4200" s="122" t="s">
        <v>1280</v>
      </c>
      <c r="D4200" s="123">
        <v>1000</v>
      </c>
      <c r="E4200" s="226"/>
      <c r="F4200" s="122">
        <v>15</v>
      </c>
      <c r="G4200" s="126" t="s">
        <v>3128</v>
      </c>
      <c r="H4200" s="35" t="str">
        <f t="shared" si="3212"/>
        <v>095</v>
      </c>
      <c r="I4200" s="36" t="s">
        <v>1500</v>
      </c>
      <c r="J4200" s="37" t="s">
        <v>4638</v>
      </c>
      <c r="K4200" s="244" t="s">
        <v>4639</v>
      </c>
      <c r="L4200" s="128">
        <v>5648</v>
      </c>
      <c r="M4200" s="129">
        <v>4545</v>
      </c>
      <c r="N4200" s="130"/>
      <c r="O4200" s="131"/>
      <c r="P4200" s="131"/>
      <c r="Q4200" s="131"/>
      <c r="R4200" s="131"/>
      <c r="S4200" s="131"/>
      <c r="T4200" s="132" t="str">
        <f t="shared" ref="T4200:T4206" si="3287">IF(SUM(N4200:S4200)=U4200,"OK",SUM(N4200:S4200)-U4200)</f>
        <v>OK</v>
      </c>
      <c r="U4200" s="138"/>
      <c r="V4200" s="138"/>
      <c r="W4200" s="139"/>
      <c r="X4200" s="139"/>
      <c r="Y4200" s="132" t="str">
        <f t="shared" ref="Y4200:Y4206" si="3288">IF(SUM(W4200:X4200)=Z4200,"OK",SUM(W4200:X4200)-Z4200)</f>
        <v>OK</v>
      </c>
      <c r="Z4200" s="210"/>
      <c r="AA4200" s="204"/>
      <c r="AB4200" s="202"/>
      <c r="AC4200" s="202"/>
      <c r="AD4200" s="202"/>
      <c r="AE4200" s="202"/>
      <c r="AF4200" s="202"/>
      <c r="AG4200" s="132" t="str">
        <f t="shared" ref="AG4200:AG4206" si="3289">IF(SUM(AA4200:AF4200)=AH4200,"OK",SUM(AA4200:AF4200)-AH4200)</f>
        <v>OK</v>
      </c>
      <c r="AH4200" s="138"/>
      <c r="AI4200" s="138"/>
      <c r="AJ4200" s="139"/>
      <c r="AK4200" s="139"/>
      <c r="AL4200" s="132" t="str">
        <f t="shared" ref="AL4200:AL4206" si="3290">IF(SUM(AJ4200:AK4200)=AM4200,"OK",SUM(AJ4200:AK4200)-AM4200)</f>
        <v>OK</v>
      </c>
      <c r="AM4200" s="140"/>
      <c r="AN4200" s="119">
        <f t="shared" ref="AN4200:AN4206" si="3291">L4200+U4200+V4200+Z4200</f>
        <v>5648</v>
      </c>
      <c r="AO4200" s="120">
        <f t="shared" ref="AO4200:AO4206" si="3292">M4200+AH4200+AI4200+AM4200</f>
        <v>4545</v>
      </c>
      <c r="AP4200" s="39">
        <f t="shared" ref="AP4200:AP4206" si="3293">L4200</f>
        <v>5648</v>
      </c>
      <c r="AQ4200" s="141">
        <f t="shared" ref="AQ4200:AQ4206" si="3294">AN4200</f>
        <v>5648</v>
      </c>
      <c r="AR4200" s="142">
        <f t="shared" ref="AR4200:AR4206" si="3295">AQ4200-AP4200</f>
        <v>0</v>
      </c>
      <c r="AS4200" s="143">
        <f t="shared" ref="AS4200:AS4206" si="3296">AR4200/AP4200</f>
        <v>0</v>
      </c>
      <c r="AT4200" s="144">
        <f t="shared" ref="AT4200:AT4206" si="3297">M4200</f>
        <v>4545</v>
      </c>
      <c r="AU4200" s="141">
        <f t="shared" ref="AU4200:AU4206" si="3298">AO4200</f>
        <v>4545</v>
      </c>
      <c r="AV4200" s="142">
        <f t="shared" ref="AV4200:AV4206" si="3299">AU4200-AT4200</f>
        <v>0</v>
      </c>
      <c r="AW4200" s="143">
        <f t="shared" ref="AW4200:AW4206" si="3300">AV4200/AT4200</f>
        <v>0</v>
      </c>
      <c r="AY4200" s="146" t="str">
        <f t="shared" ref="AY4200:AY4206" si="3301">RIGHT(LEFT(I4200,3),2)&amp;"."&amp;RIGHT(LEFT(I4200,5),2)</f>
        <v>51.12</v>
      </c>
      <c r="AZ4200" s="1735" t="b">
        <f>COUNTIF('[1]Codes SEC'!$B$2:$B$250,Ministres!AY4200)&gt;0</f>
        <v>1</v>
      </c>
    </row>
    <row r="4201" spans="1:64" ht="35.1" customHeight="1" x14ac:dyDescent="0.25">
      <c r="A4201" s="356" t="s">
        <v>4574</v>
      </c>
      <c r="B4201" s="225">
        <v>17</v>
      </c>
      <c r="C4201" s="122" t="s">
        <v>1280</v>
      </c>
      <c r="D4201" s="123">
        <v>1000</v>
      </c>
      <c r="E4201" s="226"/>
      <c r="F4201" s="122">
        <v>15</v>
      </c>
      <c r="G4201" s="126"/>
      <c r="H4201" s="35" t="str">
        <f t="shared" si="3212"/>
        <v>095</v>
      </c>
      <c r="I4201" s="36">
        <v>85210000</v>
      </c>
      <c r="J4201" s="37" t="s">
        <v>4640</v>
      </c>
      <c r="K4201" s="244" t="s">
        <v>4641</v>
      </c>
      <c r="L4201" s="232">
        <v>250</v>
      </c>
      <c r="M4201" s="233">
        <v>150</v>
      </c>
      <c r="N4201" s="130"/>
      <c r="O4201" s="131"/>
      <c r="P4201" s="131"/>
      <c r="Q4201" s="131"/>
      <c r="R4201" s="131"/>
      <c r="S4201" s="131"/>
      <c r="T4201" s="132" t="str">
        <f t="shared" si="3287"/>
        <v>OK</v>
      </c>
      <c r="U4201" s="138"/>
      <c r="V4201" s="138"/>
      <c r="W4201" s="139"/>
      <c r="X4201" s="139"/>
      <c r="Y4201" s="132" t="str">
        <f t="shared" si="3288"/>
        <v>OK</v>
      </c>
      <c r="Z4201" s="210"/>
      <c r="AA4201" s="204"/>
      <c r="AB4201" s="202"/>
      <c r="AC4201" s="202"/>
      <c r="AD4201" s="202"/>
      <c r="AE4201" s="202"/>
      <c r="AF4201" s="202"/>
      <c r="AG4201" s="132" t="str">
        <f t="shared" si="3289"/>
        <v>OK</v>
      </c>
      <c r="AH4201" s="138"/>
      <c r="AI4201" s="138"/>
      <c r="AJ4201" s="139"/>
      <c r="AK4201" s="139"/>
      <c r="AL4201" s="132" t="str">
        <f t="shared" si="3290"/>
        <v>OK</v>
      </c>
      <c r="AM4201" s="140"/>
      <c r="AN4201" s="119">
        <f t="shared" si="3291"/>
        <v>250</v>
      </c>
      <c r="AO4201" s="120">
        <f t="shared" si="3292"/>
        <v>150</v>
      </c>
      <c r="AP4201" s="39">
        <f t="shared" si="3293"/>
        <v>250</v>
      </c>
      <c r="AQ4201" s="141">
        <f t="shared" si="3294"/>
        <v>250</v>
      </c>
      <c r="AR4201" s="142">
        <f t="shared" si="3295"/>
        <v>0</v>
      </c>
      <c r="AS4201" s="143">
        <f t="shared" si="3296"/>
        <v>0</v>
      </c>
      <c r="AT4201" s="144">
        <f t="shared" si="3297"/>
        <v>150</v>
      </c>
      <c r="AU4201" s="141">
        <f t="shared" si="3298"/>
        <v>150</v>
      </c>
      <c r="AV4201" s="142">
        <f t="shared" si="3299"/>
        <v>0</v>
      </c>
      <c r="AW4201" s="143">
        <f t="shared" si="3300"/>
        <v>0</v>
      </c>
      <c r="AY4201" s="146" t="str">
        <f t="shared" si="3301"/>
        <v>52.10</v>
      </c>
      <c r="AZ4201" s="1735" t="b">
        <f>COUNTIF('[1]Codes SEC'!$B$2:$B$250,Ministres!AY4201)&gt;0</f>
        <v>1</v>
      </c>
    </row>
    <row r="4202" spans="1:64" ht="35.1" customHeight="1" x14ac:dyDescent="0.25">
      <c r="A4202" s="356" t="s">
        <v>4574</v>
      </c>
      <c r="B4202" s="225">
        <v>17</v>
      </c>
      <c r="C4202" s="122" t="s">
        <v>1280</v>
      </c>
      <c r="D4202" s="123">
        <v>1000</v>
      </c>
      <c r="E4202" s="226"/>
      <c r="F4202" s="122">
        <v>15</v>
      </c>
      <c r="G4202" s="126" t="s">
        <v>3128</v>
      </c>
      <c r="H4202" s="35" t="str">
        <f t="shared" si="3212"/>
        <v>095</v>
      </c>
      <c r="I4202" s="36">
        <v>85310000</v>
      </c>
      <c r="J4202" s="37" t="s">
        <v>4642</v>
      </c>
      <c r="K4202" s="244" t="s">
        <v>4643</v>
      </c>
      <c r="L4202" s="128">
        <v>44</v>
      </c>
      <c r="M4202" s="129">
        <v>44</v>
      </c>
      <c r="N4202" s="130"/>
      <c r="O4202" s="131"/>
      <c r="P4202" s="131"/>
      <c r="Q4202" s="131"/>
      <c r="R4202" s="131"/>
      <c r="S4202" s="131"/>
      <c r="T4202" s="132" t="str">
        <f t="shared" si="3287"/>
        <v>OK</v>
      </c>
      <c r="U4202" s="138"/>
      <c r="V4202" s="138"/>
      <c r="W4202" s="139"/>
      <c r="X4202" s="139"/>
      <c r="Y4202" s="132" t="str">
        <f t="shared" si="3288"/>
        <v>OK</v>
      </c>
      <c r="Z4202" s="210"/>
      <c r="AA4202" s="204"/>
      <c r="AB4202" s="202"/>
      <c r="AC4202" s="202"/>
      <c r="AD4202" s="202"/>
      <c r="AE4202" s="202"/>
      <c r="AF4202" s="202"/>
      <c r="AG4202" s="132" t="str">
        <f t="shared" si="3289"/>
        <v>OK</v>
      </c>
      <c r="AH4202" s="138"/>
      <c r="AI4202" s="138"/>
      <c r="AJ4202" s="139"/>
      <c r="AK4202" s="139"/>
      <c r="AL4202" s="132" t="str">
        <f t="shared" si="3290"/>
        <v>OK</v>
      </c>
      <c r="AM4202" s="140"/>
      <c r="AN4202" s="119">
        <f t="shared" si="3291"/>
        <v>44</v>
      </c>
      <c r="AO4202" s="120">
        <f t="shared" si="3292"/>
        <v>44</v>
      </c>
      <c r="AP4202" s="39">
        <f t="shared" si="3293"/>
        <v>44</v>
      </c>
      <c r="AQ4202" s="141">
        <f t="shared" si="3294"/>
        <v>44</v>
      </c>
      <c r="AR4202" s="142">
        <f t="shared" si="3295"/>
        <v>0</v>
      </c>
      <c r="AS4202" s="143">
        <f t="shared" si="3296"/>
        <v>0</v>
      </c>
      <c r="AT4202" s="144">
        <f t="shared" si="3297"/>
        <v>44</v>
      </c>
      <c r="AU4202" s="141">
        <f t="shared" si="3298"/>
        <v>44</v>
      </c>
      <c r="AV4202" s="142">
        <f t="shared" si="3299"/>
        <v>0</v>
      </c>
      <c r="AW4202" s="143">
        <f t="shared" si="3300"/>
        <v>0</v>
      </c>
      <c r="AY4202" s="146" t="str">
        <f t="shared" si="3301"/>
        <v>53.10</v>
      </c>
      <c r="AZ4202" s="1735" t="b">
        <f>COUNTIF('[1]Codes SEC'!$B$2:$B$250,Ministres!AY4202)&gt;0</f>
        <v>1</v>
      </c>
    </row>
    <row r="4203" spans="1:64" ht="35.1" customHeight="1" x14ac:dyDescent="0.25">
      <c r="A4203" s="356" t="s">
        <v>4574</v>
      </c>
      <c r="B4203" s="225">
        <v>17</v>
      </c>
      <c r="C4203" s="122" t="s">
        <v>1280</v>
      </c>
      <c r="D4203" s="123">
        <v>1000</v>
      </c>
      <c r="E4203" s="226"/>
      <c r="F4203" s="122">
        <v>15</v>
      </c>
      <c r="G4203" s="126" t="s">
        <v>3128</v>
      </c>
      <c r="H4203" s="35" t="str">
        <f t="shared" si="3212"/>
        <v>095</v>
      </c>
      <c r="I4203" s="36">
        <v>86321000</v>
      </c>
      <c r="J4203" s="37" t="s">
        <v>4644</v>
      </c>
      <c r="K4203" s="281" t="s">
        <v>4645</v>
      </c>
      <c r="L4203" s="128">
        <v>700</v>
      </c>
      <c r="M4203" s="129">
        <v>650</v>
      </c>
      <c r="N4203" s="130"/>
      <c r="O4203" s="131"/>
      <c r="P4203" s="131"/>
      <c r="Q4203" s="131"/>
      <c r="R4203" s="131"/>
      <c r="S4203" s="131"/>
      <c r="T4203" s="132" t="str">
        <f>IF(SUM(N4203:S4203)=U4203,"OK",SUM(N4203:S4203)-U4203)</f>
        <v>OK</v>
      </c>
      <c r="U4203" s="138"/>
      <c r="V4203" s="138"/>
      <c r="W4203" s="139"/>
      <c r="X4203" s="139"/>
      <c r="Y4203" s="132" t="str">
        <f>IF(SUM(W4203:X4203)=Z4203,"OK",SUM(W4203:X4203)-Z4203)</f>
        <v>OK</v>
      </c>
      <c r="Z4203" s="210"/>
      <c r="AA4203" s="204"/>
      <c r="AB4203" s="202"/>
      <c r="AC4203" s="202"/>
      <c r="AD4203" s="202"/>
      <c r="AE4203" s="202"/>
      <c r="AF4203" s="202"/>
      <c r="AG4203" s="132" t="str">
        <f>IF(SUM(AA4203:AF4203)=AH4203,"OK",SUM(AA4203:AF4203)-AH4203)</f>
        <v>OK</v>
      </c>
      <c r="AH4203" s="138"/>
      <c r="AI4203" s="138"/>
      <c r="AJ4203" s="139"/>
      <c r="AK4203" s="139"/>
      <c r="AL4203" s="132" t="str">
        <f>IF(SUM(AJ4203:AK4203)=AM4203,"OK",SUM(AJ4203:AK4203)-AM4203)</f>
        <v>OK</v>
      </c>
      <c r="AM4203" s="140"/>
      <c r="AN4203" s="119">
        <f>L4203+U4203+V4203+Z4203</f>
        <v>700</v>
      </c>
      <c r="AO4203" s="120">
        <f>M4203+AH4203+AI4203+AM4203</f>
        <v>650</v>
      </c>
      <c r="AP4203" s="39">
        <f>L4203</f>
        <v>700</v>
      </c>
      <c r="AQ4203" s="141">
        <f>AN4203</f>
        <v>700</v>
      </c>
      <c r="AR4203" s="142">
        <f>AQ4203-AP4203</f>
        <v>0</v>
      </c>
      <c r="AS4203" s="143">
        <f>AR4203/AP4203</f>
        <v>0</v>
      </c>
      <c r="AT4203" s="144">
        <f>M4203</f>
        <v>650</v>
      </c>
      <c r="AU4203" s="141">
        <f>AO4203</f>
        <v>650</v>
      </c>
      <c r="AV4203" s="142">
        <f>AU4203-AT4203</f>
        <v>0</v>
      </c>
      <c r="AW4203" s="143">
        <f>AV4203/AT4203</f>
        <v>0</v>
      </c>
      <c r="AY4203" s="146" t="str">
        <f t="shared" si="3301"/>
        <v>63.21</v>
      </c>
      <c r="AZ4203" s="1735" t="b">
        <f>COUNTIF('[1]Codes SEC'!$B$2:$B$250,Ministres!AY4203)&gt;0</f>
        <v>1</v>
      </c>
    </row>
    <row r="4204" spans="1:64" ht="35.1" customHeight="1" x14ac:dyDescent="0.25">
      <c r="A4204" s="356" t="s">
        <v>4574</v>
      </c>
      <c r="B4204" s="225">
        <v>17</v>
      </c>
      <c r="C4204" s="122" t="s">
        <v>1280</v>
      </c>
      <c r="D4204" s="123">
        <v>1000</v>
      </c>
      <c r="E4204" s="226"/>
      <c r="F4204" s="122">
        <v>15</v>
      </c>
      <c r="G4204" s="126" t="s">
        <v>3128</v>
      </c>
      <c r="H4204" s="35" t="str">
        <f t="shared" si="3212"/>
        <v>095</v>
      </c>
      <c r="I4204" s="36" t="s">
        <v>3484</v>
      </c>
      <c r="J4204" s="37" t="s">
        <v>4646</v>
      </c>
      <c r="K4204" s="281" t="s">
        <v>4647</v>
      </c>
      <c r="L4204" s="128">
        <v>3141</v>
      </c>
      <c r="M4204" s="129">
        <v>2741</v>
      </c>
      <c r="N4204" s="130"/>
      <c r="O4204" s="131"/>
      <c r="P4204" s="131"/>
      <c r="Q4204" s="131"/>
      <c r="R4204" s="131"/>
      <c r="S4204" s="131"/>
      <c r="T4204" s="132" t="str">
        <f t="shared" si="3287"/>
        <v>OK</v>
      </c>
      <c r="U4204" s="138"/>
      <c r="V4204" s="138"/>
      <c r="W4204" s="139"/>
      <c r="X4204" s="139"/>
      <c r="Y4204" s="132" t="str">
        <f t="shared" si="3288"/>
        <v>OK</v>
      </c>
      <c r="Z4204" s="210"/>
      <c r="AA4204" s="204"/>
      <c r="AB4204" s="202"/>
      <c r="AC4204" s="202"/>
      <c r="AD4204" s="202"/>
      <c r="AE4204" s="202"/>
      <c r="AF4204" s="202"/>
      <c r="AG4204" s="132" t="str">
        <f t="shared" si="3289"/>
        <v>OK</v>
      </c>
      <c r="AH4204" s="138"/>
      <c r="AI4204" s="138"/>
      <c r="AJ4204" s="139"/>
      <c r="AK4204" s="139"/>
      <c r="AL4204" s="132" t="str">
        <f t="shared" si="3290"/>
        <v>OK</v>
      </c>
      <c r="AM4204" s="140"/>
      <c r="AN4204" s="119">
        <f t="shared" si="3291"/>
        <v>3141</v>
      </c>
      <c r="AO4204" s="120">
        <f t="shared" si="3292"/>
        <v>2741</v>
      </c>
      <c r="AP4204" s="39">
        <f t="shared" si="3293"/>
        <v>3141</v>
      </c>
      <c r="AQ4204" s="141">
        <f t="shared" si="3294"/>
        <v>3141</v>
      </c>
      <c r="AR4204" s="142">
        <f t="shared" si="3295"/>
        <v>0</v>
      </c>
      <c r="AS4204" s="143">
        <f t="shared" si="3296"/>
        <v>0</v>
      </c>
      <c r="AT4204" s="144">
        <f t="shared" si="3297"/>
        <v>2741</v>
      </c>
      <c r="AU4204" s="141">
        <f t="shared" si="3298"/>
        <v>2741</v>
      </c>
      <c r="AV4204" s="142">
        <f t="shared" si="3299"/>
        <v>0</v>
      </c>
      <c r="AW4204" s="143">
        <f t="shared" si="3300"/>
        <v>0</v>
      </c>
      <c r="AY4204" s="146" t="str">
        <f t="shared" si="3301"/>
        <v>63.52</v>
      </c>
      <c r="AZ4204" s="1735" t="b">
        <f>COUNTIF('[1]Codes SEC'!$B$2:$B$250,Ministres!AY4204)&gt;0</f>
        <v>1</v>
      </c>
    </row>
    <row r="4205" spans="1:64" ht="35.1" customHeight="1" x14ac:dyDescent="0.25">
      <c r="A4205" s="356" t="s">
        <v>4574</v>
      </c>
      <c r="B4205" s="225">
        <v>17</v>
      </c>
      <c r="C4205" s="122" t="s">
        <v>1280</v>
      </c>
      <c r="D4205" s="123">
        <v>1000</v>
      </c>
      <c r="E4205" s="226"/>
      <c r="F4205" s="122">
        <v>15</v>
      </c>
      <c r="G4205" s="126" t="s">
        <v>3128</v>
      </c>
      <c r="H4205" s="35" t="str">
        <f t="shared" si="3212"/>
        <v>095</v>
      </c>
      <c r="I4205" s="36">
        <v>86353000</v>
      </c>
      <c r="J4205" s="37" t="s">
        <v>4648</v>
      </c>
      <c r="K4205" s="281" t="s">
        <v>4649</v>
      </c>
      <c r="L4205" s="128">
        <v>200</v>
      </c>
      <c r="M4205" s="129">
        <v>100</v>
      </c>
      <c r="N4205" s="130"/>
      <c r="O4205" s="131"/>
      <c r="P4205" s="131"/>
      <c r="Q4205" s="131"/>
      <c r="R4205" s="131"/>
      <c r="S4205" s="131"/>
      <c r="T4205" s="132" t="str">
        <f t="shared" si="3287"/>
        <v>OK</v>
      </c>
      <c r="U4205" s="138"/>
      <c r="V4205" s="138"/>
      <c r="W4205" s="139"/>
      <c r="X4205" s="139"/>
      <c r="Y4205" s="132" t="str">
        <f t="shared" si="3288"/>
        <v>OK</v>
      </c>
      <c r="Z4205" s="210"/>
      <c r="AA4205" s="204"/>
      <c r="AB4205" s="202"/>
      <c r="AC4205" s="202"/>
      <c r="AD4205" s="202"/>
      <c r="AE4205" s="202"/>
      <c r="AF4205" s="202"/>
      <c r="AG4205" s="132" t="str">
        <f t="shared" si="3289"/>
        <v>OK</v>
      </c>
      <c r="AH4205" s="138"/>
      <c r="AI4205" s="138"/>
      <c r="AJ4205" s="139"/>
      <c r="AK4205" s="139"/>
      <c r="AL4205" s="132" t="str">
        <f t="shared" si="3290"/>
        <v>OK</v>
      </c>
      <c r="AM4205" s="140"/>
      <c r="AN4205" s="119">
        <f t="shared" si="3291"/>
        <v>200</v>
      </c>
      <c r="AO4205" s="120">
        <f t="shared" si="3292"/>
        <v>100</v>
      </c>
      <c r="AP4205" s="39">
        <f t="shared" si="3293"/>
        <v>200</v>
      </c>
      <c r="AQ4205" s="141">
        <f t="shared" si="3294"/>
        <v>200</v>
      </c>
      <c r="AR4205" s="142">
        <f t="shared" si="3295"/>
        <v>0</v>
      </c>
      <c r="AS4205" s="143">
        <f t="shared" si="3296"/>
        <v>0</v>
      </c>
      <c r="AT4205" s="144">
        <f t="shared" si="3297"/>
        <v>100</v>
      </c>
      <c r="AU4205" s="141">
        <f t="shared" si="3298"/>
        <v>100</v>
      </c>
      <c r="AV4205" s="142">
        <f t="shared" si="3299"/>
        <v>0</v>
      </c>
      <c r="AW4205" s="143">
        <f t="shared" si="3300"/>
        <v>0</v>
      </c>
      <c r="AY4205" s="146" t="str">
        <f t="shared" si="3301"/>
        <v>63.53</v>
      </c>
      <c r="AZ4205" s="1735" t="b">
        <f>COUNTIF('[1]Codes SEC'!$B$2:$B$250,Ministres!AY4205)&gt;0</f>
        <v>1</v>
      </c>
    </row>
    <row r="4206" spans="1:64" ht="35.1" customHeight="1" x14ac:dyDescent="0.25">
      <c r="A4206" s="356" t="s">
        <v>4574</v>
      </c>
      <c r="B4206" s="225">
        <v>17</v>
      </c>
      <c r="C4206" s="122" t="s">
        <v>1280</v>
      </c>
      <c r="D4206" s="123">
        <v>1000</v>
      </c>
      <c r="E4206" s="226"/>
      <c r="F4206" s="122">
        <v>15</v>
      </c>
      <c r="G4206" s="126" t="s">
        <v>3128</v>
      </c>
      <c r="H4206" s="35" t="str">
        <f t="shared" si="3212"/>
        <v>095</v>
      </c>
      <c r="I4206" s="36">
        <v>86359000</v>
      </c>
      <c r="J4206" s="37" t="s">
        <v>4650</v>
      </c>
      <c r="K4206" s="281" t="s">
        <v>4651</v>
      </c>
      <c r="L4206" s="128">
        <v>50</v>
      </c>
      <c r="M4206" s="129">
        <v>20</v>
      </c>
      <c r="N4206" s="130"/>
      <c r="O4206" s="131"/>
      <c r="P4206" s="131"/>
      <c r="Q4206" s="131"/>
      <c r="R4206" s="131"/>
      <c r="S4206" s="131"/>
      <c r="T4206" s="132" t="str">
        <f t="shared" si="3287"/>
        <v>OK</v>
      </c>
      <c r="U4206" s="138"/>
      <c r="V4206" s="138"/>
      <c r="W4206" s="139"/>
      <c r="X4206" s="139"/>
      <c r="Y4206" s="132" t="str">
        <f t="shared" si="3288"/>
        <v>OK</v>
      </c>
      <c r="Z4206" s="210"/>
      <c r="AA4206" s="204"/>
      <c r="AB4206" s="202"/>
      <c r="AC4206" s="202"/>
      <c r="AD4206" s="202"/>
      <c r="AE4206" s="202"/>
      <c r="AF4206" s="202"/>
      <c r="AG4206" s="132" t="str">
        <f t="shared" si="3289"/>
        <v>OK</v>
      </c>
      <c r="AH4206" s="138"/>
      <c r="AI4206" s="138"/>
      <c r="AJ4206" s="139"/>
      <c r="AK4206" s="139"/>
      <c r="AL4206" s="132" t="str">
        <f t="shared" si="3290"/>
        <v>OK</v>
      </c>
      <c r="AM4206" s="140"/>
      <c r="AN4206" s="119">
        <f t="shared" si="3291"/>
        <v>50</v>
      </c>
      <c r="AO4206" s="120">
        <f t="shared" si="3292"/>
        <v>20</v>
      </c>
      <c r="AP4206" s="39">
        <f t="shared" si="3293"/>
        <v>50</v>
      </c>
      <c r="AQ4206" s="141">
        <f t="shared" si="3294"/>
        <v>50</v>
      </c>
      <c r="AR4206" s="142">
        <f t="shared" si="3295"/>
        <v>0</v>
      </c>
      <c r="AS4206" s="143">
        <f t="shared" si="3296"/>
        <v>0</v>
      </c>
      <c r="AT4206" s="144">
        <f t="shared" si="3297"/>
        <v>20</v>
      </c>
      <c r="AU4206" s="141">
        <f t="shared" si="3298"/>
        <v>20</v>
      </c>
      <c r="AV4206" s="142">
        <f t="shared" si="3299"/>
        <v>0</v>
      </c>
      <c r="AW4206" s="143">
        <f t="shared" si="3300"/>
        <v>0</v>
      </c>
      <c r="AY4206" s="146" t="str">
        <f t="shared" si="3301"/>
        <v>63.59</v>
      </c>
      <c r="AZ4206" s="1735" t="b">
        <f>COUNTIF('[1]Codes SEC'!$B$2:$B$250,Ministres!AY4206)&gt;0</f>
        <v>1</v>
      </c>
    </row>
    <row r="4207" spans="1:64" ht="12.75" customHeight="1" x14ac:dyDescent="0.25">
      <c r="A4207" s="350"/>
      <c r="B4207" s="1737"/>
      <c r="C4207" s="150"/>
      <c r="D4207" s="352"/>
      <c r="E4207" s="1751"/>
      <c r="F4207" s="153"/>
      <c r="G4207" s="154"/>
      <c r="H4207" s="155"/>
      <c r="I4207" s="156"/>
      <c r="J4207" s="157"/>
      <c r="K4207" s="158" t="s">
        <v>116</v>
      </c>
      <c r="L4207" s="417">
        <f t="shared" ref="L4207:S4207" si="3302">L4200+L4202+L4204+L4201+L4203+L4205+L4206</f>
        <v>10033</v>
      </c>
      <c r="M4207" s="1752">
        <f t="shared" si="3302"/>
        <v>8250</v>
      </c>
      <c r="N4207" s="1740">
        <f t="shared" si="3302"/>
        <v>0</v>
      </c>
      <c r="O4207" s="1741">
        <f t="shared" si="3302"/>
        <v>0</v>
      </c>
      <c r="P4207" s="1741">
        <f t="shared" si="3302"/>
        <v>0</v>
      </c>
      <c r="Q4207" s="1741">
        <f t="shared" si="3302"/>
        <v>0</v>
      </c>
      <c r="R4207" s="1741">
        <f t="shared" si="3302"/>
        <v>0</v>
      </c>
      <c r="S4207" s="1741">
        <f t="shared" si="3302"/>
        <v>0</v>
      </c>
      <c r="T4207" s="1742"/>
      <c r="U4207" s="1743">
        <f>U4200+U4202+U4204+U4201+U4203+U4205+U4206</f>
        <v>0</v>
      </c>
      <c r="V4207" s="1743">
        <f>V4200+V4202+V4204+V4201+V4203+V4205+V4206</f>
        <v>0</v>
      </c>
      <c r="W4207" s="1741">
        <f>W4200+W4202+W4204+W4201+W4203+W4205+W4206</f>
        <v>0</v>
      </c>
      <c r="X4207" s="1741">
        <f>X4200+X4202+X4204+X4201+X4203+X4205+X4206</f>
        <v>0</v>
      </c>
      <c r="Y4207" s="1742"/>
      <c r="Z4207" s="1743">
        <f t="shared" ref="Z4207:AF4207" si="3303">Z4200+Z4202+Z4204+Z4201+Z4203+Z4205+Z4206</f>
        <v>0</v>
      </c>
      <c r="AA4207" s="165">
        <f t="shared" si="3303"/>
        <v>0</v>
      </c>
      <c r="AB4207" s="1741">
        <f t="shared" si="3303"/>
        <v>0</v>
      </c>
      <c r="AC4207" s="1741">
        <f t="shared" si="3303"/>
        <v>0</v>
      </c>
      <c r="AD4207" s="1741">
        <f t="shared" si="3303"/>
        <v>0</v>
      </c>
      <c r="AE4207" s="1741">
        <f t="shared" si="3303"/>
        <v>0</v>
      </c>
      <c r="AF4207" s="1741">
        <f t="shared" si="3303"/>
        <v>0</v>
      </c>
      <c r="AG4207" s="1742"/>
      <c r="AH4207" s="1743">
        <f>AH4200+AH4202+AH4204+AH4201+AH4203+AH4205+AH4206</f>
        <v>0</v>
      </c>
      <c r="AI4207" s="1743">
        <f>AI4200+AI4202+AI4204+AI4201+AI4203+AI4205+AI4206</f>
        <v>0</v>
      </c>
      <c r="AJ4207" s="1741">
        <f>AJ4200+AJ4202+AJ4204+AJ4201+AJ4203+AJ4205+AJ4206</f>
        <v>0</v>
      </c>
      <c r="AK4207" s="1741">
        <f>AK4200+AK4202+AK4204+AK4201+AK4203+AK4205+AK4206</f>
        <v>0</v>
      </c>
      <c r="AL4207" s="1742"/>
      <c r="AM4207" s="1744">
        <f t="shared" ref="AM4207:AW4207" si="3304">AM4200+AM4202+AM4204+AM4201+AM4203+AM4205+AM4206</f>
        <v>0</v>
      </c>
      <c r="AN4207" s="167">
        <f t="shared" si="3304"/>
        <v>10033</v>
      </c>
      <c r="AO4207" s="1745">
        <f t="shared" si="3304"/>
        <v>8250</v>
      </c>
      <c r="AP4207" s="169">
        <f t="shared" si="3304"/>
        <v>10033</v>
      </c>
      <c r="AQ4207" s="1746">
        <f t="shared" si="3304"/>
        <v>10033</v>
      </c>
      <c r="AR4207" s="1747">
        <f t="shared" si="3304"/>
        <v>0</v>
      </c>
      <c r="AS4207" s="1748">
        <f t="shared" si="3304"/>
        <v>0</v>
      </c>
      <c r="AT4207" s="1749">
        <f t="shared" si="3304"/>
        <v>8250</v>
      </c>
      <c r="AU4207" s="1746">
        <f t="shared" si="3304"/>
        <v>8250</v>
      </c>
      <c r="AV4207" s="1747">
        <f t="shared" si="3304"/>
        <v>0</v>
      </c>
      <c r="AW4207" s="1748">
        <f t="shared" si="3304"/>
        <v>0</v>
      </c>
      <c r="AY4207" s="146"/>
      <c r="AZ4207" s="1735"/>
    </row>
    <row r="4208" spans="1:64" ht="12.75" customHeight="1" x14ac:dyDescent="0.25">
      <c r="A4208" s="174"/>
      <c r="B4208" s="175"/>
      <c r="C4208" s="176"/>
      <c r="D4208" s="177"/>
      <c r="E4208" s="178"/>
      <c r="F4208" s="177"/>
      <c r="G4208" s="179"/>
      <c r="H4208" s="180"/>
      <c r="I4208" s="181"/>
      <c r="J4208" s="182"/>
      <c r="K4208" s="183" t="s">
        <v>4652</v>
      </c>
      <c r="L4208" s="184">
        <f t="shared" ref="L4208:S4208" si="3305">L4207+L4196</f>
        <v>14647</v>
      </c>
      <c r="M4208" s="185">
        <f t="shared" si="3305"/>
        <v>12864</v>
      </c>
      <c r="N4208" s="186">
        <f t="shared" si="3305"/>
        <v>0</v>
      </c>
      <c r="O4208" s="187">
        <f t="shared" si="3305"/>
        <v>0</v>
      </c>
      <c r="P4208" s="187">
        <f t="shared" si="3305"/>
        <v>0</v>
      </c>
      <c r="Q4208" s="187">
        <f t="shared" si="3305"/>
        <v>0</v>
      </c>
      <c r="R4208" s="187">
        <f t="shared" si="3305"/>
        <v>0</v>
      </c>
      <c r="S4208" s="187">
        <f t="shared" si="3305"/>
        <v>0</v>
      </c>
      <c r="T4208" s="188"/>
      <c r="U4208" s="187">
        <f>U4207+U4196</f>
        <v>0</v>
      </c>
      <c r="V4208" s="187">
        <f>V4207+V4196</f>
        <v>0</v>
      </c>
      <c r="W4208" s="187">
        <f>W4207+W4196</f>
        <v>0</v>
      </c>
      <c r="X4208" s="187">
        <f>X4207+X4196</f>
        <v>0</v>
      </c>
      <c r="Y4208" s="188"/>
      <c r="Z4208" s="187">
        <f t="shared" ref="Z4208:AF4208" si="3306">Z4207+Z4196</f>
        <v>0</v>
      </c>
      <c r="AA4208" s="189">
        <f t="shared" si="3306"/>
        <v>0</v>
      </c>
      <c r="AB4208" s="187">
        <f t="shared" si="3306"/>
        <v>0</v>
      </c>
      <c r="AC4208" s="187">
        <f t="shared" si="3306"/>
        <v>0</v>
      </c>
      <c r="AD4208" s="187">
        <f t="shared" si="3306"/>
        <v>0</v>
      </c>
      <c r="AE4208" s="187">
        <f t="shared" si="3306"/>
        <v>0</v>
      </c>
      <c r="AF4208" s="187">
        <f t="shared" si="3306"/>
        <v>0</v>
      </c>
      <c r="AG4208" s="188"/>
      <c r="AH4208" s="187">
        <f>AH4207+AH4196</f>
        <v>0</v>
      </c>
      <c r="AI4208" s="187">
        <f>AI4207+AI4196</f>
        <v>0</v>
      </c>
      <c r="AJ4208" s="187">
        <f>AJ4207+AJ4196</f>
        <v>0</v>
      </c>
      <c r="AK4208" s="187">
        <f>AK4207+AK4196</f>
        <v>0</v>
      </c>
      <c r="AL4208" s="188"/>
      <c r="AM4208" s="190">
        <f t="shared" ref="AM4208:AW4208" si="3307">AM4207+AM4196</f>
        <v>0</v>
      </c>
      <c r="AN4208" s="191">
        <f t="shared" si="3307"/>
        <v>14647</v>
      </c>
      <c r="AO4208" s="190">
        <f t="shared" si="3307"/>
        <v>12864</v>
      </c>
      <c r="AP4208" s="184">
        <f t="shared" si="3307"/>
        <v>14647</v>
      </c>
      <c r="AQ4208" s="192">
        <f t="shared" si="3307"/>
        <v>14647</v>
      </c>
      <c r="AR4208" s="193">
        <f t="shared" si="3307"/>
        <v>0</v>
      </c>
      <c r="AS4208" s="194" t="e">
        <f t="shared" si="3307"/>
        <v>#DIV/0!</v>
      </c>
      <c r="AT4208" s="195">
        <f t="shared" si="3307"/>
        <v>12864</v>
      </c>
      <c r="AU4208" s="192">
        <f t="shared" si="3307"/>
        <v>12864</v>
      </c>
      <c r="AV4208" s="193">
        <f t="shared" si="3307"/>
        <v>0</v>
      </c>
      <c r="AW4208" s="194" t="e">
        <f t="shared" si="3307"/>
        <v>#DIV/0!</v>
      </c>
      <c r="AY4208" s="146"/>
      <c r="AZ4208" s="1735"/>
    </row>
    <row r="4209" spans="1:52" ht="12.75" customHeight="1" x14ac:dyDescent="0.25">
      <c r="A4209" s="15"/>
      <c r="C4209" s="122"/>
      <c r="D4209" s="123"/>
      <c r="F4209" s="125"/>
      <c r="G4209" s="34"/>
      <c r="H4209" s="35"/>
      <c r="I4209" s="36"/>
      <c r="J4209" s="37"/>
      <c r="K4209" s="198" t="s">
        <v>72</v>
      </c>
      <c r="L4209" s="199">
        <v>0</v>
      </c>
      <c r="M4209" s="200">
        <v>0</v>
      </c>
      <c r="N4209" s="201">
        <v>0</v>
      </c>
      <c r="O4209" s="202">
        <v>0</v>
      </c>
      <c r="P4209" s="202">
        <v>0</v>
      </c>
      <c r="Q4209" s="202">
        <v>0</v>
      </c>
      <c r="R4209" s="202">
        <v>0</v>
      </c>
      <c r="S4209" s="202">
        <v>0</v>
      </c>
      <c r="T4209" s="203"/>
      <c r="U4209" s="135">
        <v>0</v>
      </c>
      <c r="V4209" s="135">
        <v>0</v>
      </c>
      <c r="W4209" s="202">
        <v>0</v>
      </c>
      <c r="X4209" s="202">
        <v>0</v>
      </c>
      <c r="Y4209" s="203"/>
      <c r="Z4209" s="135">
        <v>0</v>
      </c>
      <c r="AA4209" s="204">
        <v>0</v>
      </c>
      <c r="AB4209" s="202">
        <v>0</v>
      </c>
      <c r="AC4209" s="202">
        <v>0</v>
      </c>
      <c r="AD4209" s="202">
        <v>0</v>
      </c>
      <c r="AE4209" s="202">
        <v>0</v>
      </c>
      <c r="AF4209" s="202">
        <v>0</v>
      </c>
      <c r="AG4209" s="203"/>
      <c r="AH4209" s="135">
        <v>0</v>
      </c>
      <c r="AI4209" s="135">
        <v>0</v>
      </c>
      <c r="AJ4209" s="202">
        <v>0</v>
      </c>
      <c r="AK4209" s="202">
        <v>0</v>
      </c>
      <c r="AL4209" s="203"/>
      <c r="AM4209" s="205">
        <v>0</v>
      </c>
      <c r="AN4209" s="119">
        <v>0</v>
      </c>
      <c r="AO4209" s="120">
        <v>0</v>
      </c>
      <c r="AP4209" s="39">
        <v>0</v>
      </c>
      <c r="AQ4209" s="141">
        <v>0</v>
      </c>
      <c r="AR4209" s="141">
        <v>0</v>
      </c>
      <c r="AS4209" s="143">
        <v>0</v>
      </c>
      <c r="AT4209" s="144">
        <v>0</v>
      </c>
      <c r="AU4209" s="141">
        <v>0</v>
      </c>
      <c r="AV4209" s="141">
        <v>0</v>
      </c>
      <c r="AW4209" s="143">
        <v>0</v>
      </c>
      <c r="AY4209" s="146"/>
      <c r="AZ4209" s="1735"/>
    </row>
    <row r="4210" spans="1:52" ht="12.75" customHeight="1" x14ac:dyDescent="0.25">
      <c r="A4210" s="356"/>
      <c r="B4210" s="225"/>
      <c r="C4210" s="122"/>
      <c r="D4210" s="357"/>
      <c r="E4210" s="226"/>
      <c r="F4210" s="122"/>
      <c r="G4210" s="126"/>
      <c r="H4210" s="35"/>
      <c r="I4210" s="36"/>
      <c r="J4210" s="37"/>
      <c r="K4210" s="198" t="s">
        <v>73</v>
      </c>
      <c r="L4210" s="199">
        <v>0</v>
      </c>
      <c r="M4210" s="200">
        <v>0</v>
      </c>
      <c r="N4210" s="201">
        <v>0</v>
      </c>
      <c r="O4210" s="202">
        <v>0</v>
      </c>
      <c r="P4210" s="202">
        <v>0</v>
      </c>
      <c r="Q4210" s="202">
        <v>0</v>
      </c>
      <c r="R4210" s="202">
        <v>0</v>
      </c>
      <c r="S4210" s="202">
        <v>0</v>
      </c>
      <c r="T4210" s="203"/>
      <c r="U4210" s="135">
        <v>0</v>
      </c>
      <c r="V4210" s="135">
        <v>0</v>
      </c>
      <c r="W4210" s="202">
        <v>0</v>
      </c>
      <c r="X4210" s="202">
        <v>0</v>
      </c>
      <c r="Y4210" s="203"/>
      <c r="Z4210" s="135">
        <v>0</v>
      </c>
      <c r="AA4210" s="204">
        <v>0</v>
      </c>
      <c r="AB4210" s="202">
        <v>0</v>
      </c>
      <c r="AC4210" s="202">
        <v>0</v>
      </c>
      <c r="AD4210" s="202">
        <v>0</v>
      </c>
      <c r="AE4210" s="202">
        <v>0</v>
      </c>
      <c r="AF4210" s="202">
        <v>0</v>
      </c>
      <c r="AG4210" s="203"/>
      <c r="AH4210" s="135">
        <v>0</v>
      </c>
      <c r="AI4210" s="135">
        <v>0</v>
      </c>
      <c r="AJ4210" s="202">
        <v>0</v>
      </c>
      <c r="AK4210" s="202">
        <v>0</v>
      </c>
      <c r="AL4210" s="203"/>
      <c r="AM4210" s="205">
        <v>0</v>
      </c>
      <c r="AN4210" s="119">
        <v>0</v>
      </c>
      <c r="AO4210" s="120">
        <v>0</v>
      </c>
      <c r="AP4210" s="39">
        <v>0</v>
      </c>
      <c r="AQ4210" s="141">
        <v>0</v>
      </c>
      <c r="AR4210" s="141">
        <v>0</v>
      </c>
      <c r="AS4210" s="143">
        <v>0</v>
      </c>
      <c r="AT4210" s="144">
        <v>0</v>
      </c>
      <c r="AU4210" s="141">
        <v>0</v>
      </c>
      <c r="AV4210" s="141">
        <v>0</v>
      </c>
      <c r="AW4210" s="143">
        <v>0</v>
      </c>
      <c r="AY4210" s="146"/>
      <c r="AZ4210" s="1735"/>
    </row>
    <row r="4211" spans="1:52" ht="12.75" customHeight="1" x14ac:dyDescent="0.25">
      <c r="A4211" s="356"/>
      <c r="B4211" s="225"/>
      <c r="C4211" s="122"/>
      <c r="D4211" s="357"/>
      <c r="E4211" s="226"/>
      <c r="F4211" s="122"/>
      <c r="G4211" s="126"/>
      <c r="H4211" s="35"/>
      <c r="I4211" s="36"/>
      <c r="J4211" s="37"/>
      <c r="K4211" s="198" t="s">
        <v>74</v>
      </c>
      <c r="L4211" s="199">
        <v>0</v>
      </c>
      <c r="M4211" s="200">
        <v>0</v>
      </c>
      <c r="N4211" s="201">
        <v>0</v>
      </c>
      <c r="O4211" s="202">
        <v>0</v>
      </c>
      <c r="P4211" s="202">
        <v>0</v>
      </c>
      <c r="Q4211" s="202">
        <v>0</v>
      </c>
      <c r="R4211" s="202">
        <v>0</v>
      </c>
      <c r="S4211" s="202">
        <v>0</v>
      </c>
      <c r="T4211" s="203"/>
      <c r="U4211" s="135">
        <v>0</v>
      </c>
      <c r="V4211" s="135">
        <v>0</v>
      </c>
      <c r="W4211" s="202">
        <v>0</v>
      </c>
      <c r="X4211" s="202">
        <v>0</v>
      </c>
      <c r="Y4211" s="203"/>
      <c r="Z4211" s="135">
        <v>0</v>
      </c>
      <c r="AA4211" s="204">
        <v>0</v>
      </c>
      <c r="AB4211" s="202">
        <v>0</v>
      </c>
      <c r="AC4211" s="202">
        <v>0</v>
      </c>
      <c r="AD4211" s="202">
        <v>0</v>
      </c>
      <c r="AE4211" s="202">
        <v>0</v>
      </c>
      <c r="AF4211" s="202">
        <v>0</v>
      </c>
      <c r="AG4211" s="203"/>
      <c r="AH4211" s="135">
        <v>0</v>
      </c>
      <c r="AI4211" s="135">
        <v>0</v>
      </c>
      <c r="AJ4211" s="202">
        <v>0</v>
      </c>
      <c r="AK4211" s="202">
        <v>0</v>
      </c>
      <c r="AL4211" s="203"/>
      <c r="AM4211" s="205">
        <v>0</v>
      </c>
      <c r="AN4211" s="119">
        <v>0</v>
      </c>
      <c r="AO4211" s="120">
        <v>0</v>
      </c>
      <c r="AP4211" s="39">
        <v>0</v>
      </c>
      <c r="AQ4211" s="141">
        <v>0</v>
      </c>
      <c r="AR4211" s="141">
        <v>0</v>
      </c>
      <c r="AS4211" s="143">
        <v>0</v>
      </c>
      <c r="AT4211" s="144">
        <v>0</v>
      </c>
      <c r="AU4211" s="141">
        <v>0</v>
      </c>
      <c r="AV4211" s="141">
        <v>0</v>
      </c>
      <c r="AW4211" s="143">
        <v>0</v>
      </c>
      <c r="AY4211" s="146"/>
      <c r="AZ4211" s="1735"/>
    </row>
    <row r="4212" spans="1:52" ht="12.75" customHeight="1" x14ac:dyDescent="0.25">
      <c r="A4212" s="356"/>
      <c r="B4212" s="225"/>
      <c r="C4212" s="122"/>
      <c r="D4212" s="357"/>
      <c r="E4212" s="226"/>
      <c r="F4212" s="122"/>
      <c r="G4212" s="126"/>
      <c r="H4212" s="35"/>
      <c r="I4212" s="36"/>
      <c r="J4212" s="37"/>
      <c r="K4212" s="198" t="s">
        <v>75</v>
      </c>
      <c r="L4212" s="199">
        <v>0</v>
      </c>
      <c r="M4212" s="200">
        <v>0</v>
      </c>
      <c r="N4212" s="201">
        <v>0</v>
      </c>
      <c r="O4212" s="202">
        <v>0</v>
      </c>
      <c r="P4212" s="202">
        <v>0</v>
      </c>
      <c r="Q4212" s="202">
        <v>0</v>
      </c>
      <c r="R4212" s="202">
        <v>0</v>
      </c>
      <c r="S4212" s="202">
        <v>0</v>
      </c>
      <c r="T4212" s="203"/>
      <c r="U4212" s="135">
        <v>0</v>
      </c>
      <c r="V4212" s="135">
        <v>0</v>
      </c>
      <c r="W4212" s="202">
        <v>0</v>
      </c>
      <c r="X4212" s="202">
        <v>0</v>
      </c>
      <c r="Y4212" s="203"/>
      <c r="Z4212" s="135">
        <v>0</v>
      </c>
      <c r="AA4212" s="204">
        <v>0</v>
      </c>
      <c r="AB4212" s="202">
        <v>0</v>
      </c>
      <c r="AC4212" s="202">
        <v>0</v>
      </c>
      <c r="AD4212" s="202">
        <v>0</v>
      </c>
      <c r="AE4212" s="202">
        <v>0</v>
      </c>
      <c r="AF4212" s="202">
        <v>0</v>
      </c>
      <c r="AG4212" s="203"/>
      <c r="AH4212" s="135">
        <v>0</v>
      </c>
      <c r="AI4212" s="135">
        <v>0</v>
      </c>
      <c r="AJ4212" s="202">
        <v>0</v>
      </c>
      <c r="AK4212" s="202">
        <v>0</v>
      </c>
      <c r="AL4212" s="203"/>
      <c r="AM4212" s="205">
        <v>0</v>
      </c>
      <c r="AN4212" s="119">
        <v>0</v>
      </c>
      <c r="AO4212" s="120">
        <v>0</v>
      </c>
      <c r="AP4212" s="39">
        <v>0</v>
      </c>
      <c r="AQ4212" s="141">
        <v>0</v>
      </c>
      <c r="AR4212" s="141">
        <v>0</v>
      </c>
      <c r="AS4212" s="143">
        <v>0</v>
      </c>
      <c r="AT4212" s="144">
        <v>0</v>
      </c>
      <c r="AU4212" s="141">
        <v>0</v>
      </c>
      <c r="AV4212" s="141">
        <v>0</v>
      </c>
      <c r="AW4212" s="143">
        <v>0</v>
      </c>
      <c r="AY4212" s="146"/>
      <c r="AZ4212" s="1735"/>
    </row>
    <row r="4213" spans="1:52" ht="12.75" customHeight="1" x14ac:dyDescent="0.25">
      <c r="A4213" s="356"/>
      <c r="B4213" s="225"/>
      <c r="C4213" s="122"/>
      <c r="D4213" s="357"/>
      <c r="E4213" s="226"/>
      <c r="F4213" s="122"/>
      <c r="G4213" s="126"/>
      <c r="H4213" s="35"/>
      <c r="I4213" s="36"/>
      <c r="J4213" s="37"/>
      <c r="K4213" s="206" t="s">
        <v>76</v>
      </c>
      <c r="L4213" s="199">
        <v>0</v>
      </c>
      <c r="M4213" s="200">
        <v>0</v>
      </c>
      <c r="N4213" s="201">
        <v>0</v>
      </c>
      <c r="O4213" s="202">
        <v>0</v>
      </c>
      <c r="P4213" s="202">
        <v>0</v>
      </c>
      <c r="Q4213" s="202">
        <v>0</v>
      </c>
      <c r="R4213" s="202">
        <v>0</v>
      </c>
      <c r="S4213" s="202">
        <v>0</v>
      </c>
      <c r="T4213" s="203"/>
      <c r="U4213" s="135">
        <v>0</v>
      </c>
      <c r="V4213" s="135">
        <v>0</v>
      </c>
      <c r="W4213" s="202">
        <v>0</v>
      </c>
      <c r="X4213" s="202">
        <v>0</v>
      </c>
      <c r="Y4213" s="203"/>
      <c r="Z4213" s="135">
        <v>0</v>
      </c>
      <c r="AA4213" s="204">
        <v>0</v>
      </c>
      <c r="AB4213" s="202">
        <v>0</v>
      </c>
      <c r="AC4213" s="202">
        <v>0</v>
      </c>
      <c r="AD4213" s="202">
        <v>0</v>
      </c>
      <c r="AE4213" s="202">
        <v>0</v>
      </c>
      <c r="AF4213" s="202">
        <v>0</v>
      </c>
      <c r="AG4213" s="203"/>
      <c r="AH4213" s="135">
        <v>0</v>
      </c>
      <c r="AI4213" s="135">
        <v>0</v>
      </c>
      <c r="AJ4213" s="202">
        <v>0</v>
      </c>
      <c r="AK4213" s="202">
        <v>0</v>
      </c>
      <c r="AL4213" s="203"/>
      <c r="AM4213" s="205">
        <v>0</v>
      </c>
      <c r="AN4213" s="119">
        <v>0</v>
      </c>
      <c r="AO4213" s="120">
        <v>0</v>
      </c>
      <c r="AP4213" s="39">
        <v>0</v>
      </c>
      <c r="AQ4213" s="141">
        <v>0</v>
      </c>
      <c r="AR4213" s="141">
        <v>0</v>
      </c>
      <c r="AS4213" s="143">
        <v>0</v>
      </c>
      <c r="AT4213" s="144">
        <v>0</v>
      </c>
      <c r="AU4213" s="141">
        <v>0</v>
      </c>
      <c r="AV4213" s="141">
        <v>0</v>
      </c>
      <c r="AW4213" s="143">
        <v>0</v>
      </c>
      <c r="AY4213" s="146"/>
      <c r="AZ4213" s="1735"/>
    </row>
    <row r="4214" spans="1:52" ht="12.75" customHeight="1" x14ac:dyDescent="0.25">
      <c r="A4214" s="356"/>
      <c r="B4214" s="225"/>
      <c r="C4214" s="122"/>
      <c r="D4214" s="357"/>
      <c r="E4214" s="226"/>
      <c r="F4214" s="122"/>
      <c r="G4214" s="126"/>
      <c r="H4214" s="35"/>
      <c r="I4214" s="36"/>
      <c r="J4214" s="37"/>
      <c r="K4214" s="244"/>
      <c r="L4214" s="199"/>
      <c r="M4214" s="200"/>
      <c r="N4214" s="201"/>
      <c r="O4214" s="202"/>
      <c r="P4214" s="202"/>
      <c r="Q4214" s="202"/>
      <c r="R4214" s="202"/>
      <c r="S4214" s="202"/>
      <c r="T4214" s="224"/>
      <c r="U4214" s="138"/>
      <c r="V4214" s="138"/>
      <c r="W4214" s="139"/>
      <c r="X4214" s="139"/>
      <c r="Y4214" s="224"/>
      <c r="Z4214" s="210"/>
      <c r="AA4214" s="204"/>
      <c r="AB4214" s="202"/>
      <c r="AC4214" s="202"/>
      <c r="AD4214" s="202"/>
      <c r="AE4214" s="202"/>
      <c r="AF4214" s="202"/>
      <c r="AG4214" s="224"/>
      <c r="AH4214" s="138"/>
      <c r="AI4214" s="138"/>
      <c r="AJ4214" s="139"/>
      <c r="AK4214" s="139"/>
      <c r="AL4214" s="224"/>
      <c r="AM4214" s="140"/>
      <c r="AN4214" s="211"/>
      <c r="AO4214" s="212"/>
      <c r="AP4214" s="39"/>
      <c r="AQ4214" s="141"/>
      <c r="AR4214" s="141"/>
      <c r="AS4214" s="143"/>
      <c r="AU4214" s="141"/>
      <c r="AV4214" s="141"/>
      <c r="AW4214" s="143"/>
      <c r="AY4214" s="146"/>
      <c r="AZ4214" s="1735"/>
    </row>
    <row r="4215" spans="1:52" ht="12.75" customHeight="1" x14ac:dyDescent="0.25">
      <c r="A4215" s="356"/>
      <c r="B4215" s="225"/>
      <c r="C4215" s="122"/>
      <c r="D4215" s="357"/>
      <c r="E4215" s="226"/>
      <c r="F4215" s="122"/>
      <c r="G4215" s="126"/>
      <c r="H4215" s="35"/>
      <c r="I4215" s="36"/>
      <c r="J4215" s="37"/>
      <c r="K4215" s="281"/>
      <c r="L4215" s="199"/>
      <c r="M4215" s="200"/>
      <c r="N4215" s="201"/>
      <c r="O4215" s="202"/>
      <c r="P4215" s="202"/>
      <c r="Q4215" s="202"/>
      <c r="R4215" s="202"/>
      <c r="S4215" s="202"/>
      <c r="T4215" s="224"/>
      <c r="U4215" s="138"/>
      <c r="V4215" s="138"/>
      <c r="W4215" s="139"/>
      <c r="X4215" s="139"/>
      <c r="Y4215" s="224"/>
      <c r="Z4215" s="210"/>
      <c r="AA4215" s="204"/>
      <c r="AB4215" s="202"/>
      <c r="AC4215" s="202"/>
      <c r="AD4215" s="202"/>
      <c r="AE4215" s="202"/>
      <c r="AF4215" s="202"/>
      <c r="AG4215" s="224"/>
      <c r="AH4215" s="138"/>
      <c r="AI4215" s="138"/>
      <c r="AJ4215" s="139"/>
      <c r="AK4215" s="139"/>
      <c r="AL4215" s="224"/>
      <c r="AM4215" s="140"/>
      <c r="AN4215" s="211"/>
      <c r="AO4215" s="212"/>
      <c r="AP4215" s="39"/>
      <c r="AQ4215" s="141"/>
      <c r="AR4215" s="141"/>
      <c r="AS4215" s="143"/>
      <c r="AU4215" s="141"/>
      <c r="AV4215" s="141"/>
      <c r="AW4215" s="143"/>
      <c r="AY4215" s="146"/>
      <c r="AZ4215" s="1735"/>
    </row>
    <row r="4216" spans="1:52" ht="12.75" customHeight="1" x14ac:dyDescent="0.25">
      <c r="A4216" s="1031"/>
      <c r="B4216" s="1753"/>
      <c r="C4216" s="1033"/>
      <c r="D4216" s="1034"/>
      <c r="E4216" s="1754"/>
      <c r="F4216" s="1034"/>
      <c r="G4216" s="1036"/>
      <c r="H4216" s="1755"/>
      <c r="I4216" s="1756"/>
      <c r="J4216" s="782"/>
      <c r="K4216" s="782" t="s">
        <v>2797</v>
      </c>
      <c r="L4216" s="785">
        <f>L4123+L4139+L4179+L4208+L4165</f>
        <v>132138</v>
      </c>
      <c r="M4216" s="1757">
        <f t="shared" ref="M4216:AW4221" si="3308">M4123+M4139+M4179+M4208+M4165</f>
        <v>130355</v>
      </c>
      <c r="N4216" s="1758">
        <f t="shared" si="3308"/>
        <v>0</v>
      </c>
      <c r="O4216" s="1759">
        <f t="shared" si="3308"/>
        <v>0</v>
      </c>
      <c r="P4216" s="1759">
        <f t="shared" si="3308"/>
        <v>0</v>
      </c>
      <c r="Q4216" s="1759">
        <f t="shared" si="3308"/>
        <v>0</v>
      </c>
      <c r="R4216" s="1759">
        <f t="shared" si="3308"/>
        <v>0</v>
      </c>
      <c r="S4216" s="1759">
        <f t="shared" si="3308"/>
        <v>0</v>
      </c>
      <c r="T4216" s="1760"/>
      <c r="U4216" s="1759">
        <f t="shared" si="3308"/>
        <v>0</v>
      </c>
      <c r="V4216" s="1759">
        <f t="shared" si="3308"/>
        <v>0</v>
      </c>
      <c r="W4216" s="1759">
        <f t="shared" si="3308"/>
        <v>0</v>
      </c>
      <c r="X4216" s="1759">
        <f t="shared" si="3308"/>
        <v>0</v>
      </c>
      <c r="Y4216" s="1760"/>
      <c r="Z4216" s="1759">
        <f t="shared" si="3308"/>
        <v>0</v>
      </c>
      <c r="AA4216" s="790">
        <f t="shared" si="3308"/>
        <v>0</v>
      </c>
      <c r="AB4216" s="1759">
        <f t="shared" si="3308"/>
        <v>0</v>
      </c>
      <c r="AC4216" s="1759">
        <f t="shared" si="3308"/>
        <v>0</v>
      </c>
      <c r="AD4216" s="1759">
        <f t="shared" si="3308"/>
        <v>0</v>
      </c>
      <c r="AE4216" s="1759">
        <f t="shared" si="3308"/>
        <v>0</v>
      </c>
      <c r="AF4216" s="1759">
        <f t="shared" si="3308"/>
        <v>0</v>
      </c>
      <c r="AG4216" s="1760"/>
      <c r="AH4216" s="1759">
        <f t="shared" si="3308"/>
        <v>0</v>
      </c>
      <c r="AI4216" s="1759">
        <f t="shared" si="3308"/>
        <v>0</v>
      </c>
      <c r="AJ4216" s="1759">
        <f t="shared" si="3308"/>
        <v>0</v>
      </c>
      <c r="AK4216" s="1759">
        <f t="shared" si="3308"/>
        <v>0</v>
      </c>
      <c r="AL4216" s="1760"/>
      <c r="AM4216" s="1761">
        <f t="shared" si="3308"/>
        <v>0</v>
      </c>
      <c r="AN4216" s="792">
        <f t="shared" si="3308"/>
        <v>132138</v>
      </c>
      <c r="AO4216" s="1761">
        <f t="shared" si="3308"/>
        <v>130355</v>
      </c>
      <c r="AP4216" s="792">
        <f t="shared" si="3308"/>
        <v>132138</v>
      </c>
      <c r="AQ4216" s="1760">
        <f t="shared" si="3308"/>
        <v>132138</v>
      </c>
      <c r="AR4216" s="1760">
        <f t="shared" si="3308"/>
        <v>0</v>
      </c>
      <c r="AS4216" s="1761" t="e">
        <f t="shared" si="3308"/>
        <v>#DIV/0!</v>
      </c>
      <c r="AT4216" s="1758">
        <f t="shared" si="3308"/>
        <v>130355</v>
      </c>
      <c r="AU4216" s="1760">
        <f t="shared" si="3308"/>
        <v>130355</v>
      </c>
      <c r="AV4216" s="1760">
        <f t="shared" si="3308"/>
        <v>0</v>
      </c>
      <c r="AW4216" s="1761" t="e">
        <f t="shared" si="3308"/>
        <v>#DIV/0!</v>
      </c>
      <c r="AY4216" s="146"/>
      <c r="AZ4216" s="1735"/>
    </row>
    <row r="4217" spans="1:52" ht="12.75" customHeight="1" x14ac:dyDescent="0.25">
      <c r="A4217" s="799"/>
      <c r="B4217" s="800"/>
      <c r="C4217" s="44"/>
      <c r="D4217" s="801"/>
      <c r="E4217" s="46"/>
      <c r="F4217" s="47"/>
      <c r="G4217" s="126"/>
      <c r="H4217" s="35"/>
      <c r="I4217" s="92"/>
      <c r="J4217" s="93"/>
      <c r="K4217" s="802" t="s">
        <v>72</v>
      </c>
      <c r="L4217" s="241">
        <f t="shared" ref="L4217:L4221" si="3309">L4124+L4140+L4180+L4209+L4166</f>
        <v>0</v>
      </c>
      <c r="M4217" s="242">
        <f t="shared" si="3308"/>
        <v>0</v>
      </c>
      <c r="N4217" s="803">
        <f t="shared" si="3308"/>
        <v>0</v>
      </c>
      <c r="O4217" s="804">
        <f t="shared" si="3308"/>
        <v>0</v>
      </c>
      <c r="P4217" s="804">
        <f t="shared" si="3308"/>
        <v>0</v>
      </c>
      <c r="Q4217" s="804">
        <f t="shared" si="3308"/>
        <v>0</v>
      </c>
      <c r="R4217" s="804">
        <f t="shared" si="3308"/>
        <v>0</v>
      </c>
      <c r="S4217" s="804">
        <f t="shared" si="3308"/>
        <v>0</v>
      </c>
      <c r="T4217" s="805"/>
      <c r="U4217" s="804">
        <f t="shared" si="3308"/>
        <v>0</v>
      </c>
      <c r="V4217" s="804">
        <f t="shared" si="3308"/>
        <v>0</v>
      </c>
      <c r="W4217" s="804">
        <f t="shared" si="3308"/>
        <v>0</v>
      </c>
      <c r="X4217" s="804">
        <f t="shared" si="3308"/>
        <v>0</v>
      </c>
      <c r="Y4217" s="805"/>
      <c r="Z4217" s="804">
        <f t="shared" si="3308"/>
        <v>0</v>
      </c>
      <c r="AA4217" s="806">
        <f t="shared" si="3308"/>
        <v>0</v>
      </c>
      <c r="AB4217" s="804">
        <f t="shared" si="3308"/>
        <v>0</v>
      </c>
      <c r="AC4217" s="804">
        <f t="shared" si="3308"/>
        <v>0</v>
      </c>
      <c r="AD4217" s="804">
        <f t="shared" si="3308"/>
        <v>0</v>
      </c>
      <c r="AE4217" s="804">
        <f t="shared" si="3308"/>
        <v>0</v>
      </c>
      <c r="AF4217" s="804">
        <f t="shared" si="3308"/>
        <v>0</v>
      </c>
      <c r="AG4217" s="805"/>
      <c r="AH4217" s="804">
        <f t="shared" si="3308"/>
        <v>0</v>
      </c>
      <c r="AI4217" s="804">
        <f t="shared" si="3308"/>
        <v>0</v>
      </c>
      <c r="AJ4217" s="804">
        <f t="shared" si="3308"/>
        <v>0</v>
      </c>
      <c r="AK4217" s="804">
        <f t="shared" si="3308"/>
        <v>0</v>
      </c>
      <c r="AL4217" s="805"/>
      <c r="AM4217" s="807">
        <f t="shared" si="3308"/>
        <v>0</v>
      </c>
      <c r="AN4217" s="232">
        <f t="shared" si="3308"/>
        <v>0</v>
      </c>
      <c r="AO4217" s="807">
        <f t="shared" si="3308"/>
        <v>0</v>
      </c>
      <c r="AP4217" s="241">
        <f t="shared" si="3308"/>
        <v>0</v>
      </c>
      <c r="AQ4217" s="808">
        <f t="shared" si="3308"/>
        <v>0</v>
      </c>
      <c r="AR4217" s="809">
        <f t="shared" si="3308"/>
        <v>0</v>
      </c>
      <c r="AS4217" s="810">
        <f t="shared" si="3308"/>
        <v>0</v>
      </c>
      <c r="AT4217" s="811">
        <f t="shared" si="3308"/>
        <v>0</v>
      </c>
      <c r="AU4217" s="808">
        <f t="shared" si="3308"/>
        <v>0</v>
      </c>
      <c r="AV4217" s="809">
        <f t="shared" si="3308"/>
        <v>0</v>
      </c>
      <c r="AW4217" s="810">
        <f t="shared" si="3308"/>
        <v>0</v>
      </c>
      <c r="AY4217" s="146"/>
      <c r="AZ4217" s="1735"/>
    </row>
    <row r="4218" spans="1:52" ht="12.75" customHeight="1" x14ac:dyDescent="0.25">
      <c r="A4218" s="799"/>
      <c r="B4218" s="800"/>
      <c r="C4218" s="44"/>
      <c r="D4218" s="801"/>
      <c r="E4218" s="46"/>
      <c r="F4218" s="47"/>
      <c r="G4218" s="126"/>
      <c r="H4218" s="35"/>
      <c r="I4218" s="92"/>
      <c r="J4218" s="93"/>
      <c r="K4218" s="812" t="s">
        <v>73</v>
      </c>
      <c r="L4218" s="241">
        <f t="shared" si="3309"/>
        <v>0</v>
      </c>
      <c r="M4218" s="242">
        <f t="shared" si="3308"/>
        <v>0</v>
      </c>
      <c r="N4218" s="803">
        <f t="shared" si="3308"/>
        <v>0</v>
      </c>
      <c r="O4218" s="804">
        <f t="shared" si="3308"/>
        <v>0</v>
      </c>
      <c r="P4218" s="804">
        <f t="shared" si="3308"/>
        <v>0</v>
      </c>
      <c r="Q4218" s="804">
        <f t="shared" si="3308"/>
        <v>0</v>
      </c>
      <c r="R4218" s="804">
        <f t="shared" si="3308"/>
        <v>0</v>
      </c>
      <c r="S4218" s="804">
        <f t="shared" si="3308"/>
        <v>0</v>
      </c>
      <c r="T4218" s="805"/>
      <c r="U4218" s="804">
        <f t="shared" si="3308"/>
        <v>0</v>
      </c>
      <c r="V4218" s="804">
        <f t="shared" si="3308"/>
        <v>0</v>
      </c>
      <c r="W4218" s="804">
        <f t="shared" si="3308"/>
        <v>0</v>
      </c>
      <c r="X4218" s="804">
        <f t="shared" si="3308"/>
        <v>0</v>
      </c>
      <c r="Y4218" s="805"/>
      <c r="Z4218" s="804">
        <f t="shared" si="3308"/>
        <v>0</v>
      </c>
      <c r="AA4218" s="806">
        <f t="shared" si="3308"/>
        <v>0</v>
      </c>
      <c r="AB4218" s="804">
        <f t="shared" si="3308"/>
        <v>0</v>
      </c>
      <c r="AC4218" s="804">
        <f t="shared" si="3308"/>
        <v>0</v>
      </c>
      <c r="AD4218" s="804">
        <f t="shared" si="3308"/>
        <v>0</v>
      </c>
      <c r="AE4218" s="804">
        <f t="shared" si="3308"/>
        <v>0</v>
      </c>
      <c r="AF4218" s="804">
        <f t="shared" si="3308"/>
        <v>0</v>
      </c>
      <c r="AG4218" s="805"/>
      <c r="AH4218" s="804">
        <f t="shared" si="3308"/>
        <v>0</v>
      </c>
      <c r="AI4218" s="804">
        <f t="shared" si="3308"/>
        <v>0</v>
      </c>
      <c r="AJ4218" s="804">
        <f t="shared" si="3308"/>
        <v>0</v>
      </c>
      <c r="AK4218" s="804">
        <f t="shared" si="3308"/>
        <v>0</v>
      </c>
      <c r="AL4218" s="805"/>
      <c r="AM4218" s="807">
        <f t="shared" si="3308"/>
        <v>0</v>
      </c>
      <c r="AN4218" s="232">
        <f t="shared" si="3308"/>
        <v>0</v>
      </c>
      <c r="AO4218" s="807">
        <f t="shared" si="3308"/>
        <v>0</v>
      </c>
      <c r="AP4218" s="241">
        <f t="shared" si="3308"/>
        <v>0</v>
      </c>
      <c r="AQ4218" s="808">
        <f t="shared" si="3308"/>
        <v>0</v>
      </c>
      <c r="AR4218" s="809">
        <f t="shared" si="3308"/>
        <v>0</v>
      </c>
      <c r="AS4218" s="810">
        <f t="shared" si="3308"/>
        <v>0</v>
      </c>
      <c r="AT4218" s="811">
        <f t="shared" si="3308"/>
        <v>0</v>
      </c>
      <c r="AU4218" s="808">
        <f t="shared" si="3308"/>
        <v>0</v>
      </c>
      <c r="AV4218" s="809">
        <f t="shared" si="3308"/>
        <v>0</v>
      </c>
      <c r="AW4218" s="810">
        <f t="shared" si="3308"/>
        <v>0</v>
      </c>
      <c r="AY4218" s="146"/>
      <c r="AZ4218" s="1735"/>
    </row>
    <row r="4219" spans="1:52" ht="12.75" customHeight="1" x14ac:dyDescent="0.25">
      <c r="A4219" s="799"/>
      <c r="B4219" s="800"/>
      <c r="C4219" s="44"/>
      <c r="D4219" s="801"/>
      <c r="E4219" s="46"/>
      <c r="F4219" s="47"/>
      <c r="G4219" s="126"/>
      <c r="H4219" s="35"/>
      <c r="I4219" s="92"/>
      <c r="J4219" s="93"/>
      <c r="K4219" s="812" t="s">
        <v>74</v>
      </c>
      <c r="L4219" s="241">
        <f t="shared" si="3309"/>
        <v>0</v>
      </c>
      <c r="M4219" s="242">
        <f t="shared" si="3308"/>
        <v>0</v>
      </c>
      <c r="N4219" s="803">
        <f t="shared" si="3308"/>
        <v>0</v>
      </c>
      <c r="O4219" s="804">
        <f t="shared" si="3308"/>
        <v>0</v>
      </c>
      <c r="P4219" s="804">
        <f t="shared" si="3308"/>
        <v>0</v>
      </c>
      <c r="Q4219" s="804">
        <f t="shared" si="3308"/>
        <v>0</v>
      </c>
      <c r="R4219" s="804">
        <f t="shared" si="3308"/>
        <v>0</v>
      </c>
      <c r="S4219" s="804">
        <f t="shared" si="3308"/>
        <v>0</v>
      </c>
      <c r="T4219" s="805"/>
      <c r="U4219" s="804">
        <f t="shared" si="3308"/>
        <v>0</v>
      </c>
      <c r="V4219" s="804">
        <f t="shared" si="3308"/>
        <v>0</v>
      </c>
      <c r="W4219" s="804">
        <f t="shared" si="3308"/>
        <v>0</v>
      </c>
      <c r="X4219" s="804">
        <f t="shared" si="3308"/>
        <v>0</v>
      </c>
      <c r="Y4219" s="805"/>
      <c r="Z4219" s="804">
        <f t="shared" si="3308"/>
        <v>0</v>
      </c>
      <c r="AA4219" s="806">
        <f t="shared" si="3308"/>
        <v>0</v>
      </c>
      <c r="AB4219" s="804">
        <f t="shared" si="3308"/>
        <v>0</v>
      </c>
      <c r="AC4219" s="804">
        <f t="shared" si="3308"/>
        <v>0</v>
      </c>
      <c r="AD4219" s="804">
        <f t="shared" si="3308"/>
        <v>0</v>
      </c>
      <c r="AE4219" s="804">
        <f t="shared" si="3308"/>
        <v>0</v>
      </c>
      <c r="AF4219" s="804">
        <f t="shared" si="3308"/>
        <v>0</v>
      </c>
      <c r="AG4219" s="805"/>
      <c r="AH4219" s="804">
        <f t="shared" si="3308"/>
        <v>0</v>
      </c>
      <c r="AI4219" s="804">
        <f t="shared" si="3308"/>
        <v>0</v>
      </c>
      <c r="AJ4219" s="804">
        <f t="shared" si="3308"/>
        <v>0</v>
      </c>
      <c r="AK4219" s="804">
        <f t="shared" si="3308"/>
        <v>0</v>
      </c>
      <c r="AL4219" s="805"/>
      <c r="AM4219" s="807">
        <f t="shared" si="3308"/>
        <v>0</v>
      </c>
      <c r="AN4219" s="232">
        <f t="shared" si="3308"/>
        <v>0</v>
      </c>
      <c r="AO4219" s="807">
        <f t="shared" si="3308"/>
        <v>0</v>
      </c>
      <c r="AP4219" s="241">
        <f t="shared" si="3308"/>
        <v>0</v>
      </c>
      <c r="AQ4219" s="808">
        <f t="shared" si="3308"/>
        <v>0</v>
      </c>
      <c r="AR4219" s="809">
        <f t="shared" si="3308"/>
        <v>0</v>
      </c>
      <c r="AS4219" s="810">
        <f t="shared" si="3308"/>
        <v>0</v>
      </c>
      <c r="AT4219" s="811">
        <f t="shared" si="3308"/>
        <v>0</v>
      </c>
      <c r="AU4219" s="808">
        <f t="shared" si="3308"/>
        <v>0</v>
      </c>
      <c r="AV4219" s="809">
        <f t="shared" si="3308"/>
        <v>0</v>
      </c>
      <c r="AW4219" s="810">
        <f t="shared" si="3308"/>
        <v>0</v>
      </c>
      <c r="AY4219" s="146"/>
      <c r="AZ4219" s="1735"/>
    </row>
    <row r="4220" spans="1:52" ht="12.75" customHeight="1" x14ac:dyDescent="0.25">
      <c r="A4220" s="799"/>
      <c r="B4220" s="800"/>
      <c r="C4220" s="44"/>
      <c r="D4220" s="801"/>
      <c r="E4220" s="46"/>
      <c r="F4220" s="47"/>
      <c r="G4220" s="126"/>
      <c r="H4220" s="35"/>
      <c r="I4220" s="92"/>
      <c r="J4220" s="93"/>
      <c r="K4220" s="813" t="s">
        <v>75</v>
      </c>
      <c r="L4220" s="241">
        <f t="shared" si="3309"/>
        <v>0</v>
      </c>
      <c r="M4220" s="242">
        <f t="shared" si="3308"/>
        <v>0</v>
      </c>
      <c r="N4220" s="803">
        <f t="shared" si="3308"/>
        <v>0</v>
      </c>
      <c r="O4220" s="804">
        <f t="shared" si="3308"/>
        <v>0</v>
      </c>
      <c r="P4220" s="804">
        <f t="shared" si="3308"/>
        <v>0</v>
      </c>
      <c r="Q4220" s="804">
        <f t="shared" si="3308"/>
        <v>0</v>
      </c>
      <c r="R4220" s="804">
        <f t="shared" si="3308"/>
        <v>0</v>
      </c>
      <c r="S4220" s="804">
        <f t="shared" si="3308"/>
        <v>0</v>
      </c>
      <c r="T4220" s="805"/>
      <c r="U4220" s="804">
        <f t="shared" si="3308"/>
        <v>0</v>
      </c>
      <c r="V4220" s="804">
        <f t="shared" si="3308"/>
        <v>0</v>
      </c>
      <c r="W4220" s="804">
        <f t="shared" si="3308"/>
        <v>0</v>
      </c>
      <c r="X4220" s="804">
        <f t="shared" si="3308"/>
        <v>0</v>
      </c>
      <c r="Y4220" s="805"/>
      <c r="Z4220" s="804">
        <f t="shared" si="3308"/>
        <v>0</v>
      </c>
      <c r="AA4220" s="806">
        <f t="shared" si="3308"/>
        <v>0</v>
      </c>
      <c r="AB4220" s="804">
        <f t="shared" si="3308"/>
        <v>0</v>
      </c>
      <c r="AC4220" s="804">
        <f t="shared" si="3308"/>
        <v>0</v>
      </c>
      <c r="AD4220" s="804">
        <f t="shared" si="3308"/>
        <v>0</v>
      </c>
      <c r="AE4220" s="804">
        <f t="shared" si="3308"/>
        <v>0</v>
      </c>
      <c r="AF4220" s="804">
        <f t="shared" si="3308"/>
        <v>0</v>
      </c>
      <c r="AG4220" s="805"/>
      <c r="AH4220" s="804">
        <f t="shared" si="3308"/>
        <v>0</v>
      </c>
      <c r="AI4220" s="804">
        <f t="shared" si="3308"/>
        <v>0</v>
      </c>
      <c r="AJ4220" s="804">
        <f t="shared" si="3308"/>
        <v>0</v>
      </c>
      <c r="AK4220" s="804">
        <f t="shared" si="3308"/>
        <v>0</v>
      </c>
      <c r="AL4220" s="805"/>
      <c r="AM4220" s="807">
        <f t="shared" si="3308"/>
        <v>0</v>
      </c>
      <c r="AN4220" s="232">
        <f t="shared" si="3308"/>
        <v>0</v>
      </c>
      <c r="AO4220" s="807">
        <f t="shared" si="3308"/>
        <v>0</v>
      </c>
      <c r="AP4220" s="241">
        <f t="shared" si="3308"/>
        <v>0</v>
      </c>
      <c r="AQ4220" s="808">
        <f t="shared" si="3308"/>
        <v>0</v>
      </c>
      <c r="AR4220" s="809">
        <f t="shared" si="3308"/>
        <v>0</v>
      </c>
      <c r="AS4220" s="810">
        <f t="shared" si="3308"/>
        <v>0</v>
      </c>
      <c r="AT4220" s="811">
        <f t="shared" si="3308"/>
        <v>0</v>
      </c>
      <c r="AU4220" s="808">
        <f t="shared" si="3308"/>
        <v>0</v>
      </c>
      <c r="AV4220" s="809">
        <f t="shared" si="3308"/>
        <v>0</v>
      </c>
      <c r="AW4220" s="810">
        <f t="shared" si="3308"/>
        <v>0</v>
      </c>
      <c r="AX4220" s="12"/>
      <c r="AY4220" s="146"/>
      <c r="AZ4220" s="1735"/>
    </row>
    <row r="4221" spans="1:52" ht="12.75" customHeight="1" x14ac:dyDescent="0.25">
      <c r="A4221" s="799"/>
      <c r="B4221" s="800"/>
      <c r="C4221" s="44"/>
      <c r="D4221" s="801"/>
      <c r="E4221" s="46"/>
      <c r="F4221" s="47"/>
      <c r="G4221" s="126"/>
      <c r="H4221" s="35"/>
      <c r="I4221" s="92"/>
      <c r="J4221" s="93"/>
      <c r="K4221" s="812" t="s">
        <v>76</v>
      </c>
      <c r="L4221" s="241">
        <f t="shared" si="3309"/>
        <v>0</v>
      </c>
      <c r="M4221" s="242">
        <f t="shared" si="3308"/>
        <v>0</v>
      </c>
      <c r="N4221" s="803">
        <f t="shared" si="3308"/>
        <v>0</v>
      </c>
      <c r="O4221" s="804">
        <f t="shared" si="3308"/>
        <v>0</v>
      </c>
      <c r="P4221" s="804">
        <f t="shared" si="3308"/>
        <v>0</v>
      </c>
      <c r="Q4221" s="804">
        <f t="shared" si="3308"/>
        <v>0</v>
      </c>
      <c r="R4221" s="804">
        <f t="shared" si="3308"/>
        <v>0</v>
      </c>
      <c r="S4221" s="804">
        <f t="shared" si="3308"/>
        <v>0</v>
      </c>
      <c r="T4221" s="805"/>
      <c r="U4221" s="804">
        <f t="shared" si="3308"/>
        <v>0</v>
      </c>
      <c r="V4221" s="804">
        <f t="shared" si="3308"/>
        <v>0</v>
      </c>
      <c r="W4221" s="804">
        <f t="shared" si="3308"/>
        <v>0</v>
      </c>
      <c r="X4221" s="804">
        <f t="shared" si="3308"/>
        <v>0</v>
      </c>
      <c r="Y4221" s="805"/>
      <c r="Z4221" s="804">
        <f t="shared" si="3308"/>
        <v>0</v>
      </c>
      <c r="AA4221" s="806">
        <f t="shared" si="3308"/>
        <v>0</v>
      </c>
      <c r="AB4221" s="804">
        <f t="shared" si="3308"/>
        <v>0</v>
      </c>
      <c r="AC4221" s="804">
        <f t="shared" si="3308"/>
        <v>0</v>
      </c>
      <c r="AD4221" s="804">
        <f t="shared" si="3308"/>
        <v>0</v>
      </c>
      <c r="AE4221" s="804">
        <f t="shared" si="3308"/>
        <v>0</v>
      </c>
      <c r="AF4221" s="804">
        <f t="shared" si="3308"/>
        <v>0</v>
      </c>
      <c r="AG4221" s="805"/>
      <c r="AH4221" s="804">
        <f t="shared" si="3308"/>
        <v>0</v>
      </c>
      <c r="AI4221" s="804">
        <f t="shared" si="3308"/>
        <v>0</v>
      </c>
      <c r="AJ4221" s="804">
        <f t="shared" si="3308"/>
        <v>0</v>
      </c>
      <c r="AK4221" s="804">
        <f t="shared" si="3308"/>
        <v>0</v>
      </c>
      <c r="AL4221" s="805"/>
      <c r="AM4221" s="807">
        <f t="shared" si="3308"/>
        <v>0</v>
      </c>
      <c r="AN4221" s="232">
        <f t="shared" si="3308"/>
        <v>0</v>
      </c>
      <c r="AO4221" s="807">
        <f t="shared" si="3308"/>
        <v>0</v>
      </c>
      <c r="AP4221" s="241">
        <f t="shared" si="3308"/>
        <v>0</v>
      </c>
      <c r="AQ4221" s="808">
        <f t="shared" si="3308"/>
        <v>0</v>
      </c>
      <c r="AR4221" s="809">
        <f t="shared" si="3308"/>
        <v>0</v>
      </c>
      <c r="AS4221" s="810" t="e">
        <f t="shared" si="3308"/>
        <v>#DIV/0!</v>
      </c>
      <c r="AT4221" s="811">
        <f t="shared" si="3308"/>
        <v>0</v>
      </c>
      <c r="AU4221" s="808">
        <f t="shared" si="3308"/>
        <v>0</v>
      </c>
      <c r="AV4221" s="809">
        <f t="shared" si="3308"/>
        <v>0</v>
      </c>
      <c r="AW4221" s="810" t="e">
        <f t="shared" si="3308"/>
        <v>#DIV/0!</v>
      </c>
      <c r="AY4221" s="146"/>
      <c r="AZ4221" s="1735"/>
    </row>
    <row r="4222" spans="1:52" ht="12.75" customHeight="1" x14ac:dyDescent="0.25">
      <c r="A4222" s="52"/>
      <c r="B4222" s="43"/>
      <c r="C4222" s="44"/>
      <c r="D4222" s="45"/>
      <c r="E4222" s="46"/>
      <c r="F4222" s="47"/>
      <c r="G4222" s="126"/>
      <c r="H4222" s="35"/>
      <c r="I4222" s="36"/>
      <c r="J4222" s="37"/>
      <c r="K4222" s="813" t="s">
        <v>1673</v>
      </c>
      <c r="L4222" s="241">
        <f t="shared" ref="L4222:X4222" si="3310">L4216-L4219</f>
        <v>132138</v>
      </c>
      <c r="M4222" s="242">
        <f t="shared" si="3310"/>
        <v>130355</v>
      </c>
      <c r="N4222" s="803">
        <f t="shared" si="3310"/>
        <v>0</v>
      </c>
      <c r="O4222" s="804">
        <f t="shared" si="3310"/>
        <v>0</v>
      </c>
      <c r="P4222" s="804">
        <f t="shared" si="3310"/>
        <v>0</v>
      </c>
      <c r="Q4222" s="804">
        <f t="shared" si="3310"/>
        <v>0</v>
      </c>
      <c r="R4222" s="804">
        <f t="shared" si="3310"/>
        <v>0</v>
      </c>
      <c r="S4222" s="804">
        <f t="shared" si="3310"/>
        <v>0</v>
      </c>
      <c r="T4222" s="805"/>
      <c r="U4222" s="804">
        <f t="shared" si="3310"/>
        <v>0</v>
      </c>
      <c r="V4222" s="804">
        <f t="shared" si="3310"/>
        <v>0</v>
      </c>
      <c r="W4222" s="804">
        <f t="shared" si="3310"/>
        <v>0</v>
      </c>
      <c r="X4222" s="804">
        <f t="shared" si="3310"/>
        <v>0</v>
      </c>
      <c r="Y4222" s="805"/>
      <c r="Z4222" s="804">
        <f t="shared" ref="Z4222:AK4222" si="3311">Z4216-Z4219</f>
        <v>0</v>
      </c>
      <c r="AA4222" s="806">
        <f t="shared" si="3311"/>
        <v>0</v>
      </c>
      <c r="AB4222" s="804">
        <f t="shared" si="3311"/>
        <v>0</v>
      </c>
      <c r="AC4222" s="804">
        <f t="shared" si="3311"/>
        <v>0</v>
      </c>
      <c r="AD4222" s="804">
        <f t="shared" si="3311"/>
        <v>0</v>
      </c>
      <c r="AE4222" s="804">
        <f t="shared" si="3311"/>
        <v>0</v>
      </c>
      <c r="AF4222" s="804">
        <f t="shared" si="3311"/>
        <v>0</v>
      </c>
      <c r="AG4222" s="805"/>
      <c r="AH4222" s="804">
        <f t="shared" si="3311"/>
        <v>0</v>
      </c>
      <c r="AI4222" s="804">
        <f t="shared" si="3311"/>
        <v>0</v>
      </c>
      <c r="AJ4222" s="804">
        <f t="shared" si="3311"/>
        <v>0</v>
      </c>
      <c r="AK4222" s="804">
        <f t="shared" si="3311"/>
        <v>0</v>
      </c>
      <c r="AL4222" s="805"/>
      <c r="AM4222" s="807">
        <f t="shared" ref="AM4222:AW4222" si="3312">AM4216-AM4219</f>
        <v>0</v>
      </c>
      <c r="AN4222" s="232">
        <f>AN4216-AN4219</f>
        <v>132138</v>
      </c>
      <c r="AO4222" s="807">
        <f t="shared" si="3312"/>
        <v>130355</v>
      </c>
      <c r="AP4222" s="241">
        <f t="shared" si="3312"/>
        <v>132138</v>
      </c>
      <c r="AQ4222" s="808">
        <f t="shared" si="3312"/>
        <v>132138</v>
      </c>
      <c r="AR4222" s="809">
        <f t="shared" si="3312"/>
        <v>0</v>
      </c>
      <c r="AS4222" s="810" t="e">
        <f t="shared" si="3312"/>
        <v>#DIV/0!</v>
      </c>
      <c r="AT4222" s="811">
        <f t="shared" si="3312"/>
        <v>130355</v>
      </c>
      <c r="AU4222" s="808">
        <f t="shared" si="3312"/>
        <v>130355</v>
      </c>
      <c r="AV4222" s="809">
        <f t="shared" si="3312"/>
        <v>0</v>
      </c>
      <c r="AW4222" s="810" t="e">
        <f t="shared" si="3312"/>
        <v>#DIV/0!</v>
      </c>
      <c r="AY4222" s="146"/>
      <c r="AZ4222" s="1735"/>
    </row>
    <row r="4223" spans="1:52" ht="12.75" customHeight="1" x14ac:dyDescent="0.25">
      <c r="A4223" s="15"/>
      <c r="C4223" s="367"/>
      <c r="D4223" s="123"/>
      <c r="F4223" s="125"/>
      <c r="G4223" s="126"/>
      <c r="H4223" s="35"/>
      <c r="I4223" s="36"/>
      <c r="J4223" s="37"/>
      <c r="K4223" s="331"/>
      <c r="L4223" s="199"/>
      <c r="M4223" s="200"/>
      <c r="N4223" s="201"/>
      <c r="O4223" s="202"/>
      <c r="P4223" s="202"/>
      <c r="Q4223" s="202"/>
      <c r="R4223" s="202"/>
      <c r="S4223" s="202"/>
      <c r="T4223" s="224"/>
      <c r="U4223" s="138"/>
      <c r="V4223" s="138"/>
      <c r="W4223" s="139"/>
      <c r="X4223" s="139"/>
      <c r="Y4223" s="224"/>
      <c r="Z4223" s="210"/>
      <c r="AA4223" s="204"/>
      <c r="AB4223" s="202"/>
      <c r="AC4223" s="202"/>
      <c r="AD4223" s="202"/>
      <c r="AE4223" s="202"/>
      <c r="AF4223" s="202"/>
      <c r="AG4223" s="224"/>
      <c r="AH4223" s="138"/>
      <c r="AI4223" s="138"/>
      <c r="AJ4223" s="139"/>
      <c r="AK4223" s="139"/>
      <c r="AL4223" s="224"/>
      <c r="AM4223" s="140"/>
      <c r="AN4223" s="211"/>
      <c r="AO4223" s="212"/>
      <c r="AP4223" s="39"/>
      <c r="AQ4223" s="141"/>
      <c r="AR4223" s="141"/>
      <c r="AS4223" s="143"/>
      <c r="AU4223" s="141"/>
      <c r="AV4223" s="141"/>
      <c r="AW4223" s="143"/>
      <c r="AY4223" s="146"/>
      <c r="AZ4223" s="1735"/>
    </row>
    <row r="4224" spans="1:52" ht="12.75" customHeight="1" x14ac:dyDescent="0.25">
      <c r="A4224" s="15"/>
      <c r="C4224" s="367"/>
      <c r="D4224" s="123"/>
      <c r="F4224" s="125"/>
      <c r="G4224" s="126"/>
      <c r="H4224" s="35"/>
      <c r="I4224" s="36"/>
      <c r="J4224" s="37"/>
      <c r="K4224" s="331"/>
      <c r="L4224" s="199"/>
      <c r="M4224" s="200"/>
      <c r="N4224" s="201"/>
      <c r="O4224" s="202"/>
      <c r="P4224" s="202"/>
      <c r="Q4224" s="202"/>
      <c r="R4224" s="202"/>
      <c r="S4224" s="202"/>
      <c r="T4224" s="224"/>
      <c r="U4224" s="138"/>
      <c r="V4224" s="138"/>
      <c r="W4224" s="139"/>
      <c r="X4224" s="139"/>
      <c r="Y4224" s="224"/>
      <c r="Z4224" s="210"/>
      <c r="AA4224" s="204"/>
      <c r="AB4224" s="202"/>
      <c r="AC4224" s="202"/>
      <c r="AD4224" s="202"/>
      <c r="AE4224" s="202"/>
      <c r="AF4224" s="202"/>
      <c r="AG4224" s="224"/>
      <c r="AH4224" s="138"/>
      <c r="AI4224" s="138"/>
      <c r="AJ4224" s="139"/>
      <c r="AK4224" s="139"/>
      <c r="AL4224" s="224"/>
      <c r="AM4224" s="140"/>
      <c r="AN4224" s="211"/>
      <c r="AO4224" s="212"/>
      <c r="AP4224" s="39"/>
      <c r="AQ4224" s="141"/>
      <c r="AR4224" s="141"/>
      <c r="AS4224" s="143"/>
      <c r="AU4224" s="141"/>
      <c r="AV4224" s="141"/>
      <c r="AW4224" s="143"/>
      <c r="AY4224" s="146"/>
      <c r="AZ4224" s="1735"/>
    </row>
    <row r="4225" spans="1:64" ht="12.75" customHeight="1" x14ac:dyDescent="0.25">
      <c r="A4225" s="15"/>
      <c r="C4225" s="367"/>
      <c r="D4225" s="123"/>
      <c r="F4225" s="125"/>
      <c r="G4225" s="126"/>
      <c r="H4225" s="35"/>
      <c r="I4225" s="36"/>
      <c r="J4225" s="37"/>
      <c r="K4225" s="331"/>
      <c r="L4225" s="199"/>
      <c r="M4225" s="200"/>
      <c r="N4225" s="201"/>
      <c r="O4225" s="202"/>
      <c r="P4225" s="202"/>
      <c r="Q4225" s="202"/>
      <c r="R4225" s="202"/>
      <c r="S4225" s="202"/>
      <c r="T4225" s="224"/>
      <c r="U4225" s="138"/>
      <c r="V4225" s="138"/>
      <c r="W4225" s="139"/>
      <c r="X4225" s="139"/>
      <c r="Y4225" s="224"/>
      <c r="Z4225" s="210"/>
      <c r="AA4225" s="204"/>
      <c r="AB4225" s="202"/>
      <c r="AC4225" s="202"/>
      <c r="AD4225" s="202"/>
      <c r="AE4225" s="202"/>
      <c r="AF4225" s="202"/>
      <c r="AG4225" s="224"/>
      <c r="AH4225" s="138"/>
      <c r="AI4225" s="138"/>
      <c r="AJ4225" s="139"/>
      <c r="AK4225" s="139"/>
      <c r="AL4225" s="224"/>
      <c r="AM4225" s="140"/>
      <c r="AN4225" s="211"/>
      <c r="AO4225" s="212"/>
      <c r="AP4225" s="39"/>
      <c r="AQ4225" s="141"/>
      <c r="AR4225" s="141"/>
      <c r="AS4225" s="143"/>
      <c r="AU4225" s="141"/>
      <c r="AV4225" s="141"/>
      <c r="AW4225" s="143"/>
      <c r="AY4225" s="146"/>
      <c r="AZ4225" s="1735"/>
    </row>
    <row r="4226" spans="1:64" ht="12.75" customHeight="1" x14ac:dyDescent="0.25">
      <c r="A4226" s="15"/>
      <c r="C4226" s="122"/>
      <c r="D4226" s="123"/>
      <c r="F4226" s="125"/>
      <c r="G4226" s="126"/>
      <c r="H4226" s="35"/>
      <c r="I4226" s="36"/>
      <c r="J4226" s="37"/>
      <c r="K4226" s="116" t="s">
        <v>4653</v>
      </c>
      <c r="L4226" s="199"/>
      <c r="M4226" s="200"/>
      <c r="N4226" s="201"/>
      <c r="O4226" s="202"/>
      <c r="P4226" s="202"/>
      <c r="Q4226" s="202"/>
      <c r="R4226" s="202"/>
      <c r="S4226" s="202"/>
      <c r="T4226" s="224"/>
      <c r="U4226" s="133"/>
      <c r="V4226" s="133"/>
      <c r="W4226" s="134"/>
      <c r="X4226" s="134"/>
      <c r="Y4226" s="224"/>
      <c r="Z4226" s="135"/>
      <c r="AA4226" s="204"/>
      <c r="AB4226" s="202"/>
      <c r="AC4226" s="202"/>
      <c r="AD4226" s="202"/>
      <c r="AE4226" s="202"/>
      <c r="AF4226" s="202"/>
      <c r="AG4226" s="224"/>
      <c r="AH4226" s="133"/>
      <c r="AI4226" s="133"/>
      <c r="AJ4226" s="134"/>
      <c r="AK4226" s="134"/>
      <c r="AL4226" s="224"/>
      <c r="AM4226" s="205"/>
      <c r="AN4226" s="119"/>
      <c r="AO4226" s="120"/>
      <c r="AP4226" s="39"/>
      <c r="AQ4226" s="141"/>
      <c r="AR4226" s="141"/>
      <c r="AS4226" s="143"/>
      <c r="AU4226" s="141"/>
      <c r="AV4226" s="141"/>
      <c r="AW4226" s="143"/>
      <c r="AY4226" s="146"/>
      <c r="AZ4226" s="1735"/>
    </row>
    <row r="4227" spans="1:64" x14ac:dyDescent="0.25">
      <c r="A4227" s="15"/>
      <c r="C4227" s="122"/>
      <c r="D4227" s="123"/>
      <c r="F4227" s="125"/>
      <c r="G4227" s="126"/>
      <c r="H4227" s="35"/>
      <c r="I4227" s="36"/>
      <c r="J4227" s="37"/>
      <c r="K4227" s="116" t="s">
        <v>83</v>
      </c>
      <c r="L4227" s="199"/>
      <c r="M4227" s="200"/>
      <c r="N4227" s="201"/>
      <c r="O4227" s="202"/>
      <c r="P4227" s="202"/>
      <c r="Q4227" s="202"/>
      <c r="R4227" s="202"/>
      <c r="S4227" s="202"/>
      <c r="T4227" s="224"/>
      <c r="U4227" s="133"/>
      <c r="V4227" s="133"/>
      <c r="W4227" s="134"/>
      <c r="X4227" s="134"/>
      <c r="Y4227" s="224"/>
      <c r="Z4227" s="135"/>
      <c r="AA4227" s="204"/>
      <c r="AB4227" s="202"/>
      <c r="AC4227" s="202"/>
      <c r="AD4227" s="202"/>
      <c r="AE4227" s="202"/>
      <c r="AF4227" s="202"/>
      <c r="AG4227" s="224"/>
      <c r="AH4227" s="133"/>
      <c r="AI4227" s="133"/>
      <c r="AJ4227" s="134"/>
      <c r="AK4227" s="134"/>
      <c r="AL4227" s="224"/>
      <c r="AM4227" s="205"/>
      <c r="AN4227" s="119"/>
      <c r="AO4227" s="120"/>
      <c r="AP4227" s="39"/>
      <c r="AQ4227" s="141"/>
      <c r="AR4227" s="141"/>
      <c r="AS4227" s="143"/>
      <c r="AU4227" s="141"/>
      <c r="AV4227" s="141"/>
      <c r="AW4227" s="143"/>
      <c r="AY4227" s="146"/>
      <c r="AZ4227" s="1735"/>
    </row>
    <row r="4228" spans="1:64" ht="12.75" customHeight="1" x14ac:dyDescent="0.25">
      <c r="A4228" s="15"/>
      <c r="C4228" s="122"/>
      <c r="D4228" s="123"/>
      <c r="F4228" s="125"/>
      <c r="G4228" s="126"/>
      <c r="H4228" s="35"/>
      <c r="I4228" s="36"/>
      <c r="J4228" s="37"/>
      <c r="K4228" s="1052"/>
      <c r="L4228" s="199"/>
      <c r="M4228" s="200"/>
      <c r="N4228" s="201"/>
      <c r="O4228" s="202"/>
      <c r="P4228" s="202"/>
      <c r="Q4228" s="202"/>
      <c r="R4228" s="202"/>
      <c r="S4228" s="202"/>
      <c r="T4228" s="224"/>
      <c r="U4228" s="133"/>
      <c r="V4228" s="133"/>
      <c r="W4228" s="134"/>
      <c r="X4228" s="134"/>
      <c r="Y4228" s="224"/>
      <c r="Z4228" s="135"/>
      <c r="AA4228" s="204"/>
      <c r="AB4228" s="202"/>
      <c r="AC4228" s="202"/>
      <c r="AD4228" s="202"/>
      <c r="AE4228" s="202"/>
      <c r="AF4228" s="202"/>
      <c r="AG4228" s="224"/>
      <c r="AH4228" s="133"/>
      <c r="AI4228" s="133"/>
      <c r="AJ4228" s="134"/>
      <c r="AK4228" s="134"/>
      <c r="AL4228" s="224"/>
      <c r="AM4228" s="205"/>
      <c r="AN4228" s="119"/>
      <c r="AO4228" s="120"/>
      <c r="AP4228" s="39"/>
      <c r="AQ4228" s="141"/>
      <c r="AR4228" s="141"/>
      <c r="AS4228" s="143"/>
      <c r="AU4228" s="141"/>
      <c r="AV4228" s="141"/>
      <c r="AW4228" s="143"/>
      <c r="AY4228" s="146"/>
      <c r="AZ4228" s="1735"/>
    </row>
    <row r="4229" spans="1:64" ht="35.1" customHeight="1" x14ac:dyDescent="0.25">
      <c r="A4229" s="15" t="s">
        <v>4654</v>
      </c>
      <c r="B4229" s="225">
        <v>2</v>
      </c>
      <c r="C4229" s="122" t="s">
        <v>84</v>
      </c>
      <c r="D4229" s="123">
        <v>1000</v>
      </c>
      <c r="E4229" s="226"/>
      <c r="F4229" s="122">
        <v>2</v>
      </c>
      <c r="G4229" s="227"/>
      <c r="H4229" s="228" t="str">
        <f t="shared" ref="H4229:H4288" si="3313">LEFT(J4229,3)</f>
        <v>010</v>
      </c>
      <c r="I4229" s="229" t="s">
        <v>85</v>
      </c>
      <c r="J4229" s="230" t="s">
        <v>4655</v>
      </c>
      <c r="K4229" s="231" t="s">
        <v>87</v>
      </c>
      <c r="L4229" s="232">
        <v>129</v>
      </c>
      <c r="M4229" s="233">
        <v>129</v>
      </c>
      <c r="N4229" s="130"/>
      <c r="O4229" s="131"/>
      <c r="P4229" s="131"/>
      <c r="Q4229" s="131"/>
      <c r="R4229" s="131"/>
      <c r="S4229" s="131"/>
      <c r="T4229" s="132" t="str">
        <f>IF(SUM(N4229:S4229)=U4229,"OK",SUM(N4229:S4229)-U4229)</f>
        <v>OK</v>
      </c>
      <c r="U4229" s="138"/>
      <c r="V4229" s="138"/>
      <c r="W4229" s="139"/>
      <c r="X4229" s="139"/>
      <c r="Y4229" s="132" t="str">
        <f>IF(SUM(W4229:X4229)=Z4229,"OK",SUM(W4229:X4229)-Z4229)</f>
        <v>OK</v>
      </c>
      <c r="Z4229" s="210"/>
      <c r="AA4229" s="204"/>
      <c r="AB4229" s="202"/>
      <c r="AC4229" s="202"/>
      <c r="AD4229" s="202"/>
      <c r="AE4229" s="202"/>
      <c r="AF4229" s="202"/>
      <c r="AG4229" s="132" t="str">
        <f>IF(SUM(AA4229:AF4229)=AH4229,"OK",SUM(AA4229:AF4229)-AH4229)</f>
        <v>OK</v>
      </c>
      <c r="AH4229" s="138"/>
      <c r="AI4229" s="138"/>
      <c r="AJ4229" s="139"/>
      <c r="AK4229" s="139"/>
      <c r="AL4229" s="132" t="str">
        <f>IF(SUM(AJ4229:AK4229)=AM4229,"OK",SUM(AJ4229:AK4229)-AM4229)</f>
        <v>OK</v>
      </c>
      <c r="AM4229" s="140"/>
      <c r="AN4229" s="119">
        <f>L4229+U4229+V4229+Z4229</f>
        <v>129</v>
      </c>
      <c r="AO4229" s="120">
        <f>M4229+AH4229+AI4229+AM4229</f>
        <v>129</v>
      </c>
      <c r="AP4229" s="39">
        <f>L4229</f>
        <v>129</v>
      </c>
      <c r="AQ4229" s="141">
        <f>AN4229</f>
        <v>129</v>
      </c>
      <c r="AR4229" s="142">
        <f>AQ4229-AP4229</f>
        <v>0</v>
      </c>
      <c r="AS4229" s="143">
        <f>AR4229/AP4229</f>
        <v>0</v>
      </c>
      <c r="AT4229" s="144">
        <f>M4229</f>
        <v>129</v>
      </c>
      <c r="AU4229" s="141">
        <f>AO4229</f>
        <v>129</v>
      </c>
      <c r="AV4229" s="142">
        <f>AU4229-AT4229</f>
        <v>0</v>
      </c>
      <c r="AW4229" s="143">
        <f>AV4229/AT4229</f>
        <v>0</v>
      </c>
      <c r="AY4229" s="146" t="str">
        <f>RIGHT(LEFT(I4229,3),2)&amp;"."&amp;RIGHT(LEFT(I4229,5),2)</f>
        <v>11.00</v>
      </c>
      <c r="AZ4229" s="1735" t="b">
        <f>COUNTIF('[1]Codes SEC'!$B$2:$B$250,Ministres!AY4229)&gt;0</f>
        <v>1</v>
      </c>
    </row>
    <row r="4230" spans="1:64" ht="64.8" x14ac:dyDescent="0.25">
      <c r="A4230" s="15"/>
      <c r="C4230" s="122"/>
      <c r="D4230" s="123"/>
      <c r="F4230" s="125"/>
      <c r="G4230" s="126"/>
      <c r="H4230" s="35"/>
      <c r="I4230" s="234" t="s">
        <v>88</v>
      </c>
      <c r="J4230" s="37"/>
      <c r="K4230" s="235"/>
      <c r="L4230" s="232"/>
      <c r="M4230" s="233"/>
      <c r="N4230" s="130"/>
      <c r="O4230" s="131"/>
      <c r="P4230" s="131"/>
      <c r="Q4230" s="131"/>
      <c r="R4230" s="131"/>
      <c r="S4230" s="131"/>
      <c r="T4230" s="132"/>
      <c r="U4230" s="138"/>
      <c r="V4230" s="138"/>
      <c r="W4230" s="139"/>
      <c r="X4230" s="139"/>
      <c r="Y4230" s="132"/>
      <c r="Z4230" s="210"/>
      <c r="AA4230" s="204"/>
      <c r="AB4230" s="202"/>
      <c r="AC4230" s="202"/>
      <c r="AD4230" s="202"/>
      <c r="AE4230" s="202"/>
      <c r="AF4230" s="202"/>
      <c r="AG4230" s="132"/>
      <c r="AH4230" s="138"/>
      <c r="AI4230" s="138"/>
      <c r="AJ4230" s="139"/>
      <c r="AK4230" s="139"/>
      <c r="AL4230" s="132"/>
      <c r="AM4230" s="140"/>
      <c r="AN4230" s="211"/>
      <c r="AO4230" s="212"/>
      <c r="AP4230" s="39"/>
      <c r="AQ4230" s="141"/>
      <c r="AR4230" s="142"/>
      <c r="AS4230" s="143"/>
      <c r="AU4230" s="141"/>
      <c r="AV4230" s="142"/>
      <c r="AW4230" s="143"/>
      <c r="AY4230" s="146"/>
      <c r="AZ4230" s="1735"/>
    </row>
    <row r="4231" spans="1:64" ht="35.1" customHeight="1" x14ac:dyDescent="0.25">
      <c r="A4231" s="15" t="s">
        <v>4654</v>
      </c>
      <c r="B4231" s="225">
        <v>2</v>
      </c>
      <c r="C4231" s="122" t="s">
        <v>84</v>
      </c>
      <c r="D4231" s="123">
        <v>1000</v>
      </c>
      <c r="E4231" s="226"/>
      <c r="F4231" s="122">
        <v>2</v>
      </c>
      <c r="G4231" s="227"/>
      <c r="H4231" s="228" t="str">
        <f t="shared" si="3313"/>
        <v>010</v>
      </c>
      <c r="I4231" s="229" t="s">
        <v>85</v>
      </c>
      <c r="J4231" s="230" t="s">
        <v>4656</v>
      </c>
      <c r="K4231" s="231" t="s">
        <v>90</v>
      </c>
      <c r="L4231" s="232">
        <v>2250</v>
      </c>
      <c r="M4231" s="233">
        <v>2250</v>
      </c>
      <c r="N4231" s="130"/>
      <c r="O4231" s="131"/>
      <c r="P4231" s="131"/>
      <c r="Q4231" s="131"/>
      <c r="R4231" s="131"/>
      <c r="S4231" s="131"/>
      <c r="T4231" s="132" t="str">
        <f>IF(SUM(N4231:S4231)=U4231,"OK",SUM(N4231:S4231)-U4231)</f>
        <v>OK</v>
      </c>
      <c r="U4231" s="138"/>
      <c r="V4231" s="138"/>
      <c r="W4231" s="139"/>
      <c r="X4231" s="139"/>
      <c r="Y4231" s="132" t="str">
        <f>IF(SUM(W4231:X4231)=Z4231,"OK",SUM(W4231:X4231)-Z4231)</f>
        <v>OK</v>
      </c>
      <c r="Z4231" s="210"/>
      <c r="AA4231" s="204"/>
      <c r="AB4231" s="202"/>
      <c r="AC4231" s="202"/>
      <c r="AD4231" s="202"/>
      <c r="AE4231" s="202"/>
      <c r="AF4231" s="202"/>
      <c r="AG4231" s="132" t="str">
        <f>IF(SUM(AA4231:AF4231)=AH4231,"OK",SUM(AA4231:AF4231)-AH4231)</f>
        <v>OK</v>
      </c>
      <c r="AH4231" s="138"/>
      <c r="AI4231" s="138"/>
      <c r="AJ4231" s="139"/>
      <c r="AK4231" s="139"/>
      <c r="AL4231" s="132" t="str">
        <f>IF(SUM(AJ4231:AK4231)=AM4231,"OK",SUM(AJ4231:AK4231)-AM4231)</f>
        <v>OK</v>
      </c>
      <c r="AM4231" s="140"/>
      <c r="AN4231" s="119">
        <f>L4231+U4231+V4231+Z4231</f>
        <v>2250</v>
      </c>
      <c r="AO4231" s="120">
        <f>M4231+AH4231+AI4231+AM4231</f>
        <v>2250</v>
      </c>
      <c r="AP4231" s="39">
        <f>L4231</f>
        <v>2250</v>
      </c>
      <c r="AQ4231" s="141">
        <f>AN4231</f>
        <v>2250</v>
      </c>
      <c r="AR4231" s="142">
        <f>AQ4231-AP4231</f>
        <v>0</v>
      </c>
      <c r="AS4231" s="143">
        <f>AR4231/AP4231</f>
        <v>0</v>
      </c>
      <c r="AT4231" s="144">
        <f>M4231</f>
        <v>2250</v>
      </c>
      <c r="AU4231" s="141">
        <f>AO4231</f>
        <v>2250</v>
      </c>
      <c r="AV4231" s="142">
        <f>AU4231-AT4231</f>
        <v>0</v>
      </c>
      <c r="AW4231" s="143">
        <f>AV4231/AT4231</f>
        <v>0</v>
      </c>
      <c r="AY4231" s="146" t="str">
        <f>RIGHT(LEFT(I4231,3),2)&amp;"."&amp;RIGHT(LEFT(I4231,5),2)</f>
        <v>11.00</v>
      </c>
      <c r="AZ4231" s="1735" t="b">
        <f>COUNTIF('[1]Codes SEC'!$B$2:$B$250,Ministres!AY4231)&gt;0</f>
        <v>1</v>
      </c>
    </row>
    <row r="4232" spans="1:64" ht="64.8" x14ac:dyDescent="0.25">
      <c r="A4232" s="15"/>
      <c r="C4232" s="122"/>
      <c r="D4232" s="123"/>
      <c r="F4232" s="125"/>
      <c r="G4232" s="126"/>
      <c r="H4232" s="35"/>
      <c r="I4232" s="234" t="s">
        <v>88</v>
      </c>
      <c r="J4232" s="37"/>
      <c r="K4232" s="235"/>
      <c r="L4232" s="232"/>
      <c r="M4232" s="233"/>
      <c r="N4232" s="130"/>
      <c r="O4232" s="131"/>
      <c r="P4232" s="131"/>
      <c r="Q4232" s="131"/>
      <c r="R4232" s="131"/>
      <c r="S4232" s="131"/>
      <c r="T4232" s="132"/>
      <c r="U4232" s="138"/>
      <c r="V4232" s="138"/>
      <c r="W4232" s="139"/>
      <c r="X4232" s="139"/>
      <c r="Y4232" s="132"/>
      <c r="Z4232" s="210"/>
      <c r="AA4232" s="204"/>
      <c r="AB4232" s="202"/>
      <c r="AC4232" s="202"/>
      <c r="AD4232" s="202"/>
      <c r="AE4232" s="202"/>
      <c r="AF4232" s="202"/>
      <c r="AG4232" s="132"/>
      <c r="AH4232" s="138"/>
      <c r="AI4232" s="138"/>
      <c r="AJ4232" s="139"/>
      <c r="AK4232" s="139"/>
      <c r="AL4232" s="132"/>
      <c r="AM4232" s="140"/>
      <c r="AN4232" s="211"/>
      <c r="AO4232" s="212"/>
      <c r="AP4232" s="39"/>
      <c r="AQ4232" s="141"/>
      <c r="AR4232" s="142"/>
      <c r="AS4232" s="143"/>
      <c r="AU4232" s="141"/>
      <c r="AV4232" s="142"/>
      <c r="AW4232" s="143"/>
      <c r="AY4232" s="146"/>
      <c r="AZ4232" s="1735"/>
    </row>
    <row r="4233" spans="1:64" ht="35.1" customHeight="1" x14ac:dyDescent="0.25">
      <c r="A4233" s="15" t="s">
        <v>4654</v>
      </c>
      <c r="B4233" s="225">
        <v>2</v>
      </c>
      <c r="C4233" s="122" t="s">
        <v>84</v>
      </c>
      <c r="D4233" s="123">
        <v>1000</v>
      </c>
      <c r="E4233" s="226"/>
      <c r="F4233" s="122">
        <v>2</v>
      </c>
      <c r="G4233" s="227"/>
      <c r="H4233" s="228" t="str">
        <f t="shared" si="3313"/>
        <v>010</v>
      </c>
      <c r="I4233" s="229">
        <v>81112000</v>
      </c>
      <c r="J4233" s="230" t="s">
        <v>4657</v>
      </c>
      <c r="K4233" s="231" t="s">
        <v>92</v>
      </c>
      <c r="L4233" s="232">
        <v>60</v>
      </c>
      <c r="M4233" s="233">
        <v>60</v>
      </c>
      <c r="N4233" s="130"/>
      <c r="O4233" s="131"/>
      <c r="P4233" s="131"/>
      <c r="Q4233" s="131"/>
      <c r="R4233" s="131"/>
      <c r="S4233" s="131"/>
      <c r="T4233" s="132" t="str">
        <f t="shared" ref="T4233:T4238" si="3314">IF(SUM(N4233:S4233)=U4233,"OK",SUM(N4233:S4233)-U4233)</f>
        <v>OK</v>
      </c>
      <c r="U4233" s="138"/>
      <c r="V4233" s="138"/>
      <c r="W4233" s="139"/>
      <c r="X4233" s="139"/>
      <c r="Y4233" s="132" t="str">
        <f t="shared" ref="Y4233:Y4238" si="3315">IF(SUM(W4233:X4233)=Z4233,"OK",SUM(W4233:X4233)-Z4233)</f>
        <v>OK</v>
      </c>
      <c r="Z4233" s="210"/>
      <c r="AA4233" s="204"/>
      <c r="AB4233" s="202"/>
      <c r="AC4233" s="202"/>
      <c r="AD4233" s="202"/>
      <c r="AE4233" s="202"/>
      <c r="AF4233" s="202"/>
      <c r="AG4233" s="132" t="str">
        <f t="shared" ref="AG4233:AG4238" si="3316">IF(SUM(AA4233:AF4233)=AH4233,"OK",SUM(AA4233:AF4233)-AH4233)</f>
        <v>OK</v>
      </c>
      <c r="AH4233" s="138"/>
      <c r="AI4233" s="138"/>
      <c r="AJ4233" s="139"/>
      <c r="AK4233" s="139"/>
      <c r="AL4233" s="132" t="str">
        <f t="shared" ref="AL4233:AL4238" si="3317">IF(SUM(AJ4233:AK4233)=AM4233,"OK",SUM(AJ4233:AK4233)-AM4233)</f>
        <v>OK</v>
      </c>
      <c r="AM4233" s="140"/>
      <c r="AN4233" s="119">
        <f t="shared" ref="AN4233:AN4238" si="3318">L4233+U4233+V4233+Z4233</f>
        <v>60</v>
      </c>
      <c r="AO4233" s="120">
        <f t="shared" ref="AO4233:AO4238" si="3319">M4233+AH4233+AI4233+AM4233</f>
        <v>60</v>
      </c>
      <c r="AP4233" s="39">
        <f t="shared" ref="AP4233:AP4238" si="3320">L4233</f>
        <v>60</v>
      </c>
      <c r="AQ4233" s="141">
        <f t="shared" ref="AQ4233:AQ4238" si="3321">AN4233</f>
        <v>60</v>
      </c>
      <c r="AR4233" s="142">
        <f t="shared" ref="AR4233:AR4238" si="3322">AQ4233-AP4233</f>
        <v>0</v>
      </c>
      <c r="AS4233" s="143">
        <f t="shared" ref="AS4233:AS4238" si="3323">AR4233/AP4233</f>
        <v>0</v>
      </c>
      <c r="AT4233" s="144">
        <f t="shared" ref="AT4233:AT4238" si="3324">M4233</f>
        <v>60</v>
      </c>
      <c r="AU4233" s="141">
        <f t="shared" ref="AU4233:AU4238" si="3325">AO4233</f>
        <v>60</v>
      </c>
      <c r="AV4233" s="142">
        <f t="shared" ref="AV4233:AV4238" si="3326">AU4233-AT4233</f>
        <v>0</v>
      </c>
      <c r="AW4233" s="143">
        <f t="shared" ref="AW4233:AW4238" si="3327">AV4233/AT4233</f>
        <v>0</v>
      </c>
      <c r="AY4233" s="146" t="str">
        <f t="shared" ref="AY4233:AY4238" si="3328">RIGHT(LEFT(I4233,3),2)&amp;"."&amp;RIGHT(LEFT(I4233,5),2)</f>
        <v>11.12</v>
      </c>
      <c r="AZ4233" s="1735" t="b">
        <f>COUNTIF('[1]Codes SEC'!$B$2:$B$250,Ministres!AY4233)&gt;0</f>
        <v>1</v>
      </c>
    </row>
    <row r="4234" spans="1:64" ht="35.1" customHeight="1" x14ac:dyDescent="0.25">
      <c r="A4234" s="15" t="s">
        <v>4654</v>
      </c>
      <c r="B4234" s="225">
        <v>2</v>
      </c>
      <c r="C4234" s="122" t="s">
        <v>84</v>
      </c>
      <c r="D4234" s="123">
        <v>1000</v>
      </c>
      <c r="E4234" s="226"/>
      <c r="F4234" s="122">
        <v>2</v>
      </c>
      <c r="G4234" s="227"/>
      <c r="H4234" s="228" t="str">
        <f t="shared" si="3313"/>
        <v>010</v>
      </c>
      <c r="I4234" s="229" t="s">
        <v>93</v>
      </c>
      <c r="J4234" s="230" t="s">
        <v>4658</v>
      </c>
      <c r="K4234" s="231" t="s">
        <v>95</v>
      </c>
      <c r="L4234" s="232">
        <v>50</v>
      </c>
      <c r="M4234" s="233">
        <v>50</v>
      </c>
      <c r="N4234" s="130"/>
      <c r="O4234" s="131"/>
      <c r="P4234" s="131"/>
      <c r="Q4234" s="131"/>
      <c r="R4234" s="131"/>
      <c r="S4234" s="131"/>
      <c r="T4234" s="132" t="str">
        <f>IF(SUM(N4234:S4234)=U4234,"OK",SUM(N4234:S4234)-U4234)</f>
        <v>OK</v>
      </c>
      <c r="U4234" s="138"/>
      <c r="V4234" s="138"/>
      <c r="W4234" s="139"/>
      <c r="X4234" s="139"/>
      <c r="Y4234" s="132" t="str">
        <f>IF(SUM(W4234:X4234)=Z4234,"OK",SUM(W4234:X4234)-Z4234)</f>
        <v>OK</v>
      </c>
      <c r="Z4234" s="210"/>
      <c r="AA4234" s="204"/>
      <c r="AB4234" s="202"/>
      <c r="AC4234" s="202"/>
      <c r="AD4234" s="202"/>
      <c r="AE4234" s="202"/>
      <c r="AF4234" s="202"/>
      <c r="AG4234" s="132" t="str">
        <f>IF(SUM(AA4234:AF4234)=AH4234,"OK",SUM(AA4234:AF4234)-AH4234)</f>
        <v>OK</v>
      </c>
      <c r="AH4234" s="138"/>
      <c r="AI4234" s="138"/>
      <c r="AJ4234" s="139"/>
      <c r="AK4234" s="139"/>
      <c r="AL4234" s="132" t="str">
        <f>IF(SUM(AJ4234:AK4234)=AM4234,"OK",SUM(AJ4234:AK4234)-AM4234)</f>
        <v>OK</v>
      </c>
      <c r="AM4234" s="140"/>
      <c r="AN4234" s="119">
        <f>L4234+U4234+V4234+Z4234</f>
        <v>50</v>
      </c>
      <c r="AO4234" s="120">
        <f>M4234+AH4234+AI4234+AM4234</f>
        <v>50</v>
      </c>
      <c r="AP4234" s="39">
        <f>L4234</f>
        <v>50</v>
      </c>
      <c r="AQ4234" s="141">
        <f>AN4234</f>
        <v>50</v>
      </c>
      <c r="AR4234" s="142">
        <f>AQ4234-AP4234</f>
        <v>0</v>
      </c>
      <c r="AS4234" s="143">
        <f>AR4234/AP4234</f>
        <v>0</v>
      </c>
      <c r="AT4234" s="144">
        <f>M4234</f>
        <v>50</v>
      </c>
      <c r="AU4234" s="141">
        <f>AO4234</f>
        <v>50</v>
      </c>
      <c r="AV4234" s="142">
        <f>AU4234-AT4234</f>
        <v>0</v>
      </c>
      <c r="AW4234" s="143">
        <f>AV4234/AT4234</f>
        <v>0</v>
      </c>
      <c r="AY4234" s="146" t="str">
        <f t="shared" si="3328"/>
        <v>11.40</v>
      </c>
      <c r="AZ4234" s="1735" t="b">
        <f>COUNTIF('[1]Codes SEC'!$B$2:$B$250,Ministres!AY4234)&gt;0</f>
        <v>1</v>
      </c>
    </row>
    <row r="4235" spans="1:64" ht="35.1" customHeight="1" x14ac:dyDescent="0.25">
      <c r="A4235" s="15" t="s">
        <v>4654</v>
      </c>
      <c r="B4235" s="225">
        <v>2</v>
      </c>
      <c r="C4235" s="122" t="s">
        <v>84</v>
      </c>
      <c r="D4235" s="123">
        <v>1000</v>
      </c>
      <c r="E4235" s="226"/>
      <c r="F4235" s="122">
        <v>2</v>
      </c>
      <c r="G4235" s="227"/>
      <c r="H4235" s="228" t="str">
        <f t="shared" si="3313"/>
        <v>010</v>
      </c>
      <c r="I4235" s="229" t="s">
        <v>96</v>
      </c>
      <c r="J4235" s="230" t="s">
        <v>4659</v>
      </c>
      <c r="K4235" s="231" t="s">
        <v>98</v>
      </c>
      <c r="L4235" s="232">
        <v>380</v>
      </c>
      <c r="M4235" s="233">
        <v>380</v>
      </c>
      <c r="N4235" s="130"/>
      <c r="O4235" s="131"/>
      <c r="P4235" s="131"/>
      <c r="Q4235" s="131"/>
      <c r="R4235" s="131"/>
      <c r="S4235" s="131"/>
      <c r="T4235" s="132" t="str">
        <f t="shared" si="3314"/>
        <v>OK</v>
      </c>
      <c r="U4235" s="138"/>
      <c r="V4235" s="138"/>
      <c r="W4235" s="139"/>
      <c r="X4235" s="139"/>
      <c r="Y4235" s="132" t="str">
        <f t="shared" si="3315"/>
        <v>OK</v>
      </c>
      <c r="Z4235" s="210"/>
      <c r="AA4235" s="204"/>
      <c r="AB4235" s="202"/>
      <c r="AC4235" s="202"/>
      <c r="AD4235" s="202"/>
      <c r="AE4235" s="202"/>
      <c r="AF4235" s="202"/>
      <c r="AG4235" s="132" t="str">
        <f t="shared" si="3316"/>
        <v>OK</v>
      </c>
      <c r="AH4235" s="138"/>
      <c r="AI4235" s="138"/>
      <c r="AJ4235" s="139"/>
      <c r="AK4235" s="139"/>
      <c r="AL4235" s="132" t="str">
        <f t="shared" si="3317"/>
        <v>OK</v>
      </c>
      <c r="AM4235" s="140"/>
      <c r="AN4235" s="119">
        <f t="shared" si="3318"/>
        <v>380</v>
      </c>
      <c r="AO4235" s="120">
        <f t="shared" si="3319"/>
        <v>380</v>
      </c>
      <c r="AP4235" s="39">
        <f t="shared" si="3320"/>
        <v>380</v>
      </c>
      <c r="AQ4235" s="141">
        <f t="shared" si="3321"/>
        <v>380</v>
      </c>
      <c r="AR4235" s="142">
        <f t="shared" si="3322"/>
        <v>0</v>
      </c>
      <c r="AS4235" s="143">
        <f t="shared" si="3323"/>
        <v>0</v>
      </c>
      <c r="AT4235" s="144">
        <f t="shared" si="3324"/>
        <v>380</v>
      </c>
      <c r="AU4235" s="141">
        <f t="shared" si="3325"/>
        <v>380</v>
      </c>
      <c r="AV4235" s="142">
        <f t="shared" si="3326"/>
        <v>0</v>
      </c>
      <c r="AW4235" s="143">
        <f t="shared" si="3327"/>
        <v>0</v>
      </c>
      <c r="AY4235" s="146" t="str">
        <f t="shared" si="3328"/>
        <v>12.11</v>
      </c>
      <c r="AZ4235" s="1735" t="b">
        <f>COUNTIF('[1]Codes SEC'!$B$2:$B$250,Ministres!AY4235)&gt;0</f>
        <v>1</v>
      </c>
    </row>
    <row r="4236" spans="1:64" ht="35.1" customHeight="1" x14ac:dyDescent="0.25">
      <c r="A4236" s="15" t="s">
        <v>4654</v>
      </c>
      <c r="B4236" s="225">
        <v>2</v>
      </c>
      <c r="C4236" s="122" t="s">
        <v>84</v>
      </c>
      <c r="D4236" s="123">
        <v>1000</v>
      </c>
      <c r="E4236" s="226"/>
      <c r="F4236" s="122">
        <v>2</v>
      </c>
      <c r="G4236" s="227"/>
      <c r="H4236" s="228" t="str">
        <f t="shared" si="3313"/>
        <v>010</v>
      </c>
      <c r="I4236" s="229" t="s">
        <v>99</v>
      </c>
      <c r="J4236" s="230" t="s">
        <v>4660</v>
      </c>
      <c r="K4236" s="231" t="s">
        <v>101</v>
      </c>
      <c r="L4236" s="232">
        <v>10</v>
      </c>
      <c r="M4236" s="233">
        <v>10</v>
      </c>
      <c r="N4236" s="130"/>
      <c r="O4236" s="131"/>
      <c r="P4236" s="131"/>
      <c r="Q4236" s="131"/>
      <c r="R4236" s="131"/>
      <c r="S4236" s="131"/>
      <c r="T4236" s="132" t="str">
        <f t="shared" si="3314"/>
        <v>OK</v>
      </c>
      <c r="U4236" s="138"/>
      <c r="V4236" s="138"/>
      <c r="W4236" s="139"/>
      <c r="X4236" s="139"/>
      <c r="Y4236" s="132" t="str">
        <f t="shared" si="3315"/>
        <v>OK</v>
      </c>
      <c r="Z4236" s="210"/>
      <c r="AA4236" s="204"/>
      <c r="AB4236" s="202"/>
      <c r="AC4236" s="202"/>
      <c r="AD4236" s="202"/>
      <c r="AE4236" s="202"/>
      <c r="AF4236" s="202"/>
      <c r="AG4236" s="132" t="str">
        <f t="shared" si="3316"/>
        <v>OK</v>
      </c>
      <c r="AH4236" s="138"/>
      <c r="AI4236" s="138"/>
      <c r="AJ4236" s="139"/>
      <c r="AK4236" s="139"/>
      <c r="AL4236" s="132" t="str">
        <f t="shared" si="3317"/>
        <v>OK</v>
      </c>
      <c r="AM4236" s="140"/>
      <c r="AN4236" s="119">
        <f t="shared" si="3318"/>
        <v>10</v>
      </c>
      <c r="AO4236" s="120">
        <f t="shared" si="3319"/>
        <v>10</v>
      </c>
      <c r="AP4236" s="39">
        <f t="shared" si="3320"/>
        <v>10</v>
      </c>
      <c r="AQ4236" s="141">
        <f t="shared" si="3321"/>
        <v>10</v>
      </c>
      <c r="AR4236" s="142">
        <f t="shared" si="3322"/>
        <v>0</v>
      </c>
      <c r="AS4236" s="143">
        <f t="shared" si="3323"/>
        <v>0</v>
      </c>
      <c r="AT4236" s="144">
        <f t="shared" si="3324"/>
        <v>10</v>
      </c>
      <c r="AU4236" s="141">
        <f t="shared" si="3325"/>
        <v>10</v>
      </c>
      <c r="AV4236" s="142">
        <f t="shared" si="3326"/>
        <v>0</v>
      </c>
      <c r="AW4236" s="143">
        <f t="shared" si="3327"/>
        <v>0</v>
      </c>
      <c r="AY4236" s="146" t="str">
        <f t="shared" si="3328"/>
        <v>12.12</v>
      </c>
      <c r="AZ4236" s="1735" t="b">
        <f>COUNTIF('[1]Codes SEC'!$B$2:$B$250,Ministres!AY4236)&gt;0</f>
        <v>1</v>
      </c>
    </row>
    <row r="4237" spans="1:64" ht="35.1" customHeight="1" x14ac:dyDescent="0.25">
      <c r="A4237" s="15" t="s">
        <v>4654</v>
      </c>
      <c r="B4237" s="225">
        <v>2</v>
      </c>
      <c r="C4237" s="122" t="s">
        <v>84</v>
      </c>
      <c r="D4237" s="123">
        <v>1000</v>
      </c>
      <c r="E4237" s="226"/>
      <c r="F4237" s="122">
        <v>2</v>
      </c>
      <c r="G4237" s="227"/>
      <c r="H4237" s="228" t="str">
        <f t="shared" si="3313"/>
        <v>010</v>
      </c>
      <c r="I4237" s="229">
        <v>81221000</v>
      </c>
      <c r="J4237" s="230" t="s">
        <v>4661</v>
      </c>
      <c r="K4237" s="231" t="s">
        <v>103</v>
      </c>
      <c r="L4237" s="232">
        <v>50</v>
      </c>
      <c r="M4237" s="233">
        <v>50</v>
      </c>
      <c r="N4237" s="130"/>
      <c r="O4237" s="131"/>
      <c r="P4237" s="131"/>
      <c r="Q4237" s="131"/>
      <c r="R4237" s="131"/>
      <c r="S4237" s="131"/>
      <c r="T4237" s="132" t="str">
        <f t="shared" si="3314"/>
        <v>OK</v>
      </c>
      <c r="U4237" s="138"/>
      <c r="V4237" s="138"/>
      <c r="W4237" s="139"/>
      <c r="X4237" s="139"/>
      <c r="Y4237" s="132" t="str">
        <f t="shared" si="3315"/>
        <v>OK</v>
      </c>
      <c r="Z4237" s="210"/>
      <c r="AA4237" s="204"/>
      <c r="AB4237" s="202"/>
      <c r="AC4237" s="202"/>
      <c r="AD4237" s="202"/>
      <c r="AE4237" s="202"/>
      <c r="AF4237" s="202"/>
      <c r="AG4237" s="132" t="str">
        <f t="shared" si="3316"/>
        <v>OK</v>
      </c>
      <c r="AH4237" s="138"/>
      <c r="AI4237" s="138"/>
      <c r="AJ4237" s="139"/>
      <c r="AK4237" s="139"/>
      <c r="AL4237" s="132" t="str">
        <f t="shared" si="3317"/>
        <v>OK</v>
      </c>
      <c r="AM4237" s="140"/>
      <c r="AN4237" s="119">
        <f t="shared" si="3318"/>
        <v>50</v>
      </c>
      <c r="AO4237" s="120">
        <f t="shared" si="3319"/>
        <v>50</v>
      </c>
      <c r="AP4237" s="39">
        <f t="shared" si="3320"/>
        <v>50</v>
      </c>
      <c r="AQ4237" s="141">
        <f t="shared" si="3321"/>
        <v>50</v>
      </c>
      <c r="AR4237" s="142">
        <f t="shared" si="3322"/>
        <v>0</v>
      </c>
      <c r="AS4237" s="143">
        <f t="shared" si="3323"/>
        <v>0</v>
      </c>
      <c r="AT4237" s="144">
        <f t="shared" si="3324"/>
        <v>50</v>
      </c>
      <c r="AU4237" s="141">
        <f t="shared" si="3325"/>
        <v>50</v>
      </c>
      <c r="AV4237" s="142">
        <f t="shared" si="3326"/>
        <v>0</v>
      </c>
      <c r="AW4237" s="143">
        <f t="shared" si="3327"/>
        <v>0</v>
      </c>
      <c r="AY4237" s="146" t="str">
        <f t="shared" si="3328"/>
        <v>12.21</v>
      </c>
      <c r="AZ4237" s="1735" t="b">
        <f>COUNTIF('[1]Codes SEC'!$B$2:$B$250,Ministres!AY4237)&gt;0</f>
        <v>1</v>
      </c>
    </row>
    <row r="4238" spans="1:64" ht="35.1" customHeight="1" x14ac:dyDescent="0.25">
      <c r="A4238" s="15" t="s">
        <v>4654</v>
      </c>
      <c r="B4238" s="225" t="s">
        <v>104</v>
      </c>
      <c r="C4238" s="122" t="s">
        <v>84</v>
      </c>
      <c r="D4238" s="123">
        <v>1000</v>
      </c>
      <c r="E4238" s="226"/>
      <c r="F4238" s="122" t="s">
        <v>104</v>
      </c>
      <c r="G4238" s="227"/>
      <c r="H4238" s="228" t="str">
        <f t="shared" si="3313"/>
        <v>010</v>
      </c>
      <c r="I4238" s="229">
        <v>81250000</v>
      </c>
      <c r="J4238" s="230" t="s">
        <v>4662</v>
      </c>
      <c r="K4238" s="231" t="s">
        <v>108</v>
      </c>
      <c r="L4238" s="232">
        <v>5</v>
      </c>
      <c r="M4238" s="233">
        <v>5</v>
      </c>
      <c r="N4238" s="130"/>
      <c r="O4238" s="131"/>
      <c r="P4238" s="131"/>
      <c r="Q4238" s="131"/>
      <c r="R4238" s="131"/>
      <c r="S4238" s="131"/>
      <c r="T4238" s="132" t="str">
        <f t="shared" si="3314"/>
        <v>OK</v>
      </c>
      <c r="U4238" s="138"/>
      <c r="V4238" s="138"/>
      <c r="W4238" s="139"/>
      <c r="X4238" s="139"/>
      <c r="Y4238" s="132" t="str">
        <f t="shared" si="3315"/>
        <v>OK</v>
      </c>
      <c r="Z4238" s="210"/>
      <c r="AA4238" s="204"/>
      <c r="AB4238" s="202"/>
      <c r="AC4238" s="202"/>
      <c r="AD4238" s="202"/>
      <c r="AE4238" s="202"/>
      <c r="AF4238" s="202"/>
      <c r="AG4238" s="132" t="str">
        <f t="shared" si="3316"/>
        <v>OK</v>
      </c>
      <c r="AH4238" s="138"/>
      <c r="AI4238" s="138"/>
      <c r="AJ4238" s="139"/>
      <c r="AK4238" s="139"/>
      <c r="AL4238" s="132" t="str">
        <f t="shared" si="3317"/>
        <v>OK</v>
      </c>
      <c r="AM4238" s="140"/>
      <c r="AN4238" s="119">
        <f t="shared" si="3318"/>
        <v>5</v>
      </c>
      <c r="AO4238" s="120">
        <f t="shared" si="3319"/>
        <v>5</v>
      </c>
      <c r="AP4238" s="39">
        <f t="shared" si="3320"/>
        <v>5</v>
      </c>
      <c r="AQ4238" s="141">
        <f t="shared" si="3321"/>
        <v>5</v>
      </c>
      <c r="AR4238" s="142">
        <f t="shared" si="3322"/>
        <v>0</v>
      </c>
      <c r="AS4238" s="143">
        <f t="shared" si="3323"/>
        <v>0</v>
      </c>
      <c r="AT4238" s="144">
        <f t="shared" si="3324"/>
        <v>5</v>
      </c>
      <c r="AU4238" s="141">
        <f t="shared" si="3325"/>
        <v>5</v>
      </c>
      <c r="AV4238" s="142">
        <f t="shared" si="3326"/>
        <v>0</v>
      </c>
      <c r="AW4238" s="143">
        <f t="shared" si="3327"/>
        <v>0</v>
      </c>
      <c r="AY4238" s="146" t="str">
        <f t="shared" si="3328"/>
        <v>12.50</v>
      </c>
      <c r="AZ4238" s="1735" t="b">
        <f>COUNTIF('[1]Codes SEC'!$B$2:$B$250,Ministres!AY4238)&gt;0</f>
        <v>1</v>
      </c>
    </row>
    <row r="4239" spans="1:64" s="1736" customFormat="1" ht="12.75" customHeight="1" x14ac:dyDescent="0.25">
      <c r="A4239" s="148"/>
      <c r="B4239" s="1762"/>
      <c r="C4239" s="150"/>
      <c r="D4239" s="151"/>
      <c r="E4239" s="1751"/>
      <c r="F4239" s="153"/>
      <c r="G4239" s="154"/>
      <c r="H4239" s="155"/>
      <c r="I4239" s="156"/>
      <c r="J4239" s="157"/>
      <c r="K4239" s="158" t="s">
        <v>70</v>
      </c>
      <c r="L4239" s="236">
        <f t="shared" ref="L4239:S4239" si="3329">L4229+L4231+L4234+L4233+L4235+L4236+L4237+L4238</f>
        <v>2934</v>
      </c>
      <c r="M4239" s="1739">
        <f t="shared" si="3329"/>
        <v>2934</v>
      </c>
      <c r="N4239" s="1740">
        <f t="shared" si="3329"/>
        <v>0</v>
      </c>
      <c r="O4239" s="1741">
        <f t="shared" si="3329"/>
        <v>0</v>
      </c>
      <c r="P4239" s="1741">
        <f t="shared" si="3329"/>
        <v>0</v>
      </c>
      <c r="Q4239" s="1741">
        <f t="shared" si="3329"/>
        <v>0</v>
      </c>
      <c r="R4239" s="1741">
        <f t="shared" si="3329"/>
        <v>0</v>
      </c>
      <c r="S4239" s="1741">
        <f t="shared" si="3329"/>
        <v>0</v>
      </c>
      <c r="T4239" s="1742"/>
      <c r="U4239" s="1743">
        <f>U4229+U4231+U4234+U4233+U4235+U4236+U4237+U4238</f>
        <v>0</v>
      </c>
      <c r="V4239" s="1743">
        <f>V4229+V4231+V4234+V4233+V4235+V4236+V4237+V4238</f>
        <v>0</v>
      </c>
      <c r="W4239" s="1741">
        <f>W4229+W4231+W4234+W4233+W4235+W4236+W4237+W4238</f>
        <v>0</v>
      </c>
      <c r="X4239" s="1741">
        <f>X4229+X4231+X4234+X4233+X4235+X4236+X4237+X4238</f>
        <v>0</v>
      </c>
      <c r="Y4239" s="1742"/>
      <c r="Z4239" s="1743">
        <f t="shared" ref="Z4239:AF4239" si="3330">Z4229+Z4231+Z4234+Z4233+Z4235+Z4236+Z4237+Z4238</f>
        <v>0</v>
      </c>
      <c r="AA4239" s="165">
        <f t="shared" si="3330"/>
        <v>0</v>
      </c>
      <c r="AB4239" s="1741">
        <f t="shared" si="3330"/>
        <v>0</v>
      </c>
      <c r="AC4239" s="1741">
        <f t="shared" si="3330"/>
        <v>0</v>
      </c>
      <c r="AD4239" s="1741">
        <f t="shared" si="3330"/>
        <v>0</v>
      </c>
      <c r="AE4239" s="1741">
        <f t="shared" si="3330"/>
        <v>0</v>
      </c>
      <c r="AF4239" s="1741">
        <f t="shared" si="3330"/>
        <v>0</v>
      </c>
      <c r="AG4239" s="1742"/>
      <c r="AH4239" s="1743">
        <f>AH4229+AH4231+AH4234+AH4233+AH4235+AH4236+AH4237+AH4238</f>
        <v>0</v>
      </c>
      <c r="AI4239" s="1743">
        <f>AI4229+AI4231+AI4234+AI4233+AI4235+AI4236+AI4237+AI4238</f>
        <v>0</v>
      </c>
      <c r="AJ4239" s="1741">
        <f>AJ4229+AJ4231+AJ4234+AJ4233+AJ4235+AJ4236+AJ4237+AJ4238</f>
        <v>0</v>
      </c>
      <c r="AK4239" s="1741">
        <f>AK4229+AK4231+AK4234+AK4233+AK4235+AK4236+AK4237+AK4238</f>
        <v>0</v>
      </c>
      <c r="AL4239" s="1742"/>
      <c r="AM4239" s="1744">
        <f t="shared" ref="AM4239:AW4239" si="3331">AM4229+AM4231+AM4234+AM4233+AM4235+AM4236+AM4237+AM4238</f>
        <v>0</v>
      </c>
      <c r="AN4239" s="167">
        <f t="shared" si="3331"/>
        <v>2934</v>
      </c>
      <c r="AO4239" s="1745">
        <f t="shared" si="3331"/>
        <v>2934</v>
      </c>
      <c r="AP4239" s="169">
        <f t="shared" si="3331"/>
        <v>2934</v>
      </c>
      <c r="AQ4239" s="1746">
        <f t="shared" si="3331"/>
        <v>2934</v>
      </c>
      <c r="AR4239" s="1747">
        <f t="shared" si="3331"/>
        <v>0</v>
      </c>
      <c r="AS4239" s="1748">
        <f t="shared" si="3331"/>
        <v>0</v>
      </c>
      <c r="AT4239" s="1749">
        <f t="shared" si="3331"/>
        <v>2934</v>
      </c>
      <c r="AU4239" s="1746">
        <f t="shared" si="3331"/>
        <v>2934</v>
      </c>
      <c r="AV4239" s="1747">
        <f t="shared" si="3331"/>
        <v>0</v>
      </c>
      <c r="AW4239" s="1748">
        <f t="shared" si="3331"/>
        <v>0</v>
      </c>
      <c r="AX4239" s="12"/>
      <c r="AY4239" s="146"/>
      <c r="AZ4239" s="1735"/>
      <c r="BA4239"/>
      <c r="BB4239"/>
      <c r="BC4239"/>
      <c r="BD4239"/>
      <c r="BE4239"/>
      <c r="BF4239"/>
      <c r="BG4239"/>
      <c r="BH4239"/>
      <c r="BI4239"/>
      <c r="BJ4239"/>
      <c r="BK4239"/>
      <c r="BL4239"/>
    </row>
    <row r="4240" spans="1:64" ht="12.75" customHeight="1" x14ac:dyDescent="0.25">
      <c r="A4240" s="15"/>
      <c r="C4240" s="122"/>
      <c r="D4240" s="123"/>
      <c r="F4240" s="125"/>
      <c r="G4240" s="126"/>
      <c r="H4240" s="35"/>
      <c r="I4240" s="36"/>
      <c r="J4240" s="37"/>
      <c r="K4240" s="240"/>
      <c r="L4240" s="241"/>
      <c r="M4240" s="242"/>
      <c r="N4240" s="201"/>
      <c r="O4240" s="202"/>
      <c r="P4240" s="202"/>
      <c r="Q4240" s="202"/>
      <c r="R4240" s="202"/>
      <c r="S4240" s="202"/>
      <c r="T4240" s="224"/>
      <c r="U4240" s="138"/>
      <c r="V4240" s="138"/>
      <c r="W4240" s="139"/>
      <c r="X4240" s="139"/>
      <c r="Y4240" s="224"/>
      <c r="Z4240" s="210"/>
      <c r="AA4240" s="204"/>
      <c r="AB4240" s="202"/>
      <c r="AC4240" s="202"/>
      <c r="AD4240" s="202"/>
      <c r="AE4240" s="202"/>
      <c r="AF4240" s="202"/>
      <c r="AG4240" s="224"/>
      <c r="AH4240" s="138"/>
      <c r="AI4240" s="138"/>
      <c r="AJ4240" s="139"/>
      <c r="AK4240" s="139"/>
      <c r="AL4240" s="224"/>
      <c r="AM4240" s="140"/>
      <c r="AN4240" s="211"/>
      <c r="AO4240" s="212"/>
      <c r="AP4240" s="39"/>
      <c r="AQ4240" s="141"/>
      <c r="AR4240" s="141"/>
      <c r="AS4240" s="143"/>
      <c r="AU4240" s="141"/>
      <c r="AV4240" s="141"/>
      <c r="AW4240" s="143"/>
      <c r="AY4240" s="146"/>
      <c r="AZ4240" s="1735"/>
    </row>
    <row r="4241" spans="1:64" ht="12.75" customHeight="1" x14ac:dyDescent="0.25">
      <c r="A4241" s="15"/>
      <c r="C4241" s="122"/>
      <c r="D4241" s="123"/>
      <c r="F4241" s="125"/>
      <c r="G4241" s="126"/>
      <c r="H4241" s="35"/>
      <c r="I4241" s="36"/>
      <c r="J4241" s="37"/>
      <c r="K4241" s="243" t="s">
        <v>109</v>
      </c>
      <c r="L4241" s="241"/>
      <c r="M4241" s="242"/>
      <c r="N4241" s="201"/>
      <c r="O4241" s="202"/>
      <c r="P4241" s="202"/>
      <c r="Q4241" s="202"/>
      <c r="R4241" s="202"/>
      <c r="S4241" s="202"/>
      <c r="T4241" s="224"/>
      <c r="U4241" s="138"/>
      <c r="V4241" s="138"/>
      <c r="W4241" s="139"/>
      <c r="X4241" s="139"/>
      <c r="Y4241" s="224"/>
      <c r="Z4241" s="210"/>
      <c r="AA4241" s="204"/>
      <c r="AB4241" s="202"/>
      <c r="AC4241" s="202"/>
      <c r="AD4241" s="202"/>
      <c r="AE4241" s="202"/>
      <c r="AF4241" s="202"/>
      <c r="AG4241" s="224"/>
      <c r="AH4241" s="138"/>
      <c r="AI4241" s="138"/>
      <c r="AJ4241" s="139"/>
      <c r="AK4241" s="139"/>
      <c r="AL4241" s="224"/>
      <c r="AM4241" s="140"/>
      <c r="AN4241" s="211"/>
      <c r="AO4241" s="212"/>
      <c r="AP4241" s="39"/>
      <c r="AQ4241" s="141"/>
      <c r="AR4241" s="141"/>
      <c r="AS4241" s="143"/>
      <c r="AU4241" s="141"/>
      <c r="AV4241" s="141"/>
      <c r="AW4241" s="143"/>
      <c r="AY4241" s="146"/>
      <c r="AZ4241" s="1735"/>
    </row>
    <row r="4242" spans="1:64" ht="12.75" customHeight="1" x14ac:dyDescent="0.25">
      <c r="A4242" s="15"/>
      <c r="C4242" s="122"/>
      <c r="D4242" s="123"/>
      <c r="F4242" s="125"/>
      <c r="G4242" s="126"/>
      <c r="H4242" s="35"/>
      <c r="I4242" s="36"/>
      <c r="J4242" s="37"/>
      <c r="K4242" s="244"/>
      <c r="L4242" s="241"/>
      <c r="M4242" s="242"/>
      <c r="N4242" s="201"/>
      <c r="O4242" s="202"/>
      <c r="P4242" s="202"/>
      <c r="Q4242" s="202"/>
      <c r="R4242" s="202"/>
      <c r="S4242" s="202"/>
      <c r="T4242" s="224"/>
      <c r="U4242" s="138"/>
      <c r="V4242" s="138"/>
      <c r="W4242" s="139"/>
      <c r="X4242" s="139"/>
      <c r="Y4242" s="224"/>
      <c r="Z4242" s="210"/>
      <c r="AA4242" s="204"/>
      <c r="AB4242" s="202"/>
      <c r="AC4242" s="202"/>
      <c r="AD4242" s="202"/>
      <c r="AE4242" s="202"/>
      <c r="AF4242" s="202"/>
      <c r="AG4242" s="224"/>
      <c r="AH4242" s="138"/>
      <c r="AI4242" s="138"/>
      <c r="AJ4242" s="139"/>
      <c r="AK4242" s="139"/>
      <c r="AL4242" s="224"/>
      <c r="AM4242" s="140"/>
      <c r="AN4242" s="211"/>
      <c r="AO4242" s="212"/>
      <c r="AP4242" s="39"/>
      <c r="AQ4242" s="141"/>
      <c r="AR4242" s="141"/>
      <c r="AS4242" s="143"/>
      <c r="AU4242" s="141"/>
      <c r="AV4242" s="141"/>
      <c r="AW4242" s="143"/>
      <c r="AY4242" s="146"/>
      <c r="AZ4242" s="1735"/>
    </row>
    <row r="4243" spans="1:64" ht="35.1" customHeight="1" x14ac:dyDescent="0.25">
      <c r="A4243" s="15" t="s">
        <v>4654</v>
      </c>
      <c r="B4243" s="225">
        <v>2</v>
      </c>
      <c r="C4243" s="122" t="s">
        <v>84</v>
      </c>
      <c r="D4243" s="123">
        <v>1000</v>
      </c>
      <c r="E4243" s="226"/>
      <c r="F4243" s="122">
        <v>2</v>
      </c>
      <c r="G4243" s="227"/>
      <c r="H4243" s="228" t="str">
        <f t="shared" si="3313"/>
        <v>010</v>
      </c>
      <c r="I4243" s="229" t="s">
        <v>110</v>
      </c>
      <c r="J4243" s="230" t="s">
        <v>4663</v>
      </c>
      <c r="K4243" s="231" t="s">
        <v>112</v>
      </c>
      <c r="L4243" s="232">
        <v>0</v>
      </c>
      <c r="M4243" s="233">
        <v>0</v>
      </c>
      <c r="N4243" s="130"/>
      <c r="O4243" s="131"/>
      <c r="P4243" s="131"/>
      <c r="Q4243" s="131"/>
      <c r="R4243" s="131"/>
      <c r="S4243" s="131"/>
      <c r="T4243" s="132" t="str">
        <f>IF(SUM(N4243:S4243)=U4243,"OK",SUM(N4243:S4243)-U4243)</f>
        <v>OK</v>
      </c>
      <c r="U4243" s="138"/>
      <c r="V4243" s="138"/>
      <c r="W4243" s="139"/>
      <c r="X4243" s="139"/>
      <c r="Y4243" s="132" t="str">
        <f>IF(SUM(W4243:X4243)=Z4243,"OK",SUM(W4243:X4243)-Z4243)</f>
        <v>OK</v>
      </c>
      <c r="Z4243" s="210"/>
      <c r="AA4243" s="204"/>
      <c r="AB4243" s="202"/>
      <c r="AC4243" s="202"/>
      <c r="AD4243" s="202"/>
      <c r="AE4243" s="202"/>
      <c r="AF4243" s="202"/>
      <c r="AG4243" s="132" t="str">
        <f>IF(SUM(AA4243:AF4243)=AH4243,"OK",SUM(AA4243:AF4243)-AH4243)</f>
        <v>OK</v>
      </c>
      <c r="AH4243" s="138"/>
      <c r="AI4243" s="138"/>
      <c r="AJ4243" s="139"/>
      <c r="AK4243" s="139"/>
      <c r="AL4243" s="132" t="str">
        <f>IF(SUM(AJ4243:AK4243)=AM4243,"OK",SUM(AJ4243:AK4243)-AM4243)</f>
        <v>OK</v>
      </c>
      <c r="AM4243" s="140"/>
      <c r="AN4243" s="119">
        <f>L4243+U4243+V4243+Z4243</f>
        <v>0</v>
      </c>
      <c r="AO4243" s="120">
        <f>M4243+AH4243+AI4243+AM4243</f>
        <v>0</v>
      </c>
      <c r="AP4243" s="39">
        <f>L4243</f>
        <v>0</v>
      </c>
      <c r="AQ4243" s="141">
        <f>AN4243</f>
        <v>0</v>
      </c>
      <c r="AR4243" s="142">
        <f>AQ4243-AP4243</f>
        <v>0</v>
      </c>
      <c r="AS4243" s="143" t="e">
        <f>AR4243/AP4243</f>
        <v>#DIV/0!</v>
      </c>
      <c r="AT4243" s="144">
        <f>M4243</f>
        <v>0</v>
      </c>
      <c r="AU4243" s="141">
        <f>AO4243</f>
        <v>0</v>
      </c>
      <c r="AV4243" s="142">
        <f>AU4243-AT4243</f>
        <v>0</v>
      </c>
      <c r="AW4243" s="143" t="e">
        <f>AV4243/AT4243</f>
        <v>#DIV/0!</v>
      </c>
      <c r="AY4243" s="146" t="str">
        <f>RIGHT(LEFT(I4243,3),2)&amp;"."&amp;RIGHT(LEFT(I4243,5),2)</f>
        <v>74.10</v>
      </c>
      <c r="AZ4243" s="1735" t="b">
        <f>COUNTIF('[1]Codes SEC'!$B$2:$B$250,Ministres!AY4243)&gt;0</f>
        <v>1</v>
      </c>
    </row>
    <row r="4244" spans="1:64" ht="35.1" customHeight="1" x14ac:dyDescent="0.25">
      <c r="A4244" s="15" t="s">
        <v>4654</v>
      </c>
      <c r="B4244" s="225">
        <v>2</v>
      </c>
      <c r="C4244" s="122" t="s">
        <v>84</v>
      </c>
      <c r="D4244" s="123">
        <v>1000</v>
      </c>
      <c r="E4244" s="226"/>
      <c r="F4244" s="122">
        <v>2</v>
      </c>
      <c r="G4244" s="227"/>
      <c r="H4244" s="228" t="str">
        <f t="shared" si="3313"/>
        <v>010</v>
      </c>
      <c r="I4244" s="229" t="s">
        <v>113</v>
      </c>
      <c r="J4244" s="230" t="s">
        <v>4664</v>
      </c>
      <c r="K4244" s="231" t="s">
        <v>115</v>
      </c>
      <c r="L4244" s="232">
        <v>20</v>
      </c>
      <c r="M4244" s="233">
        <v>20</v>
      </c>
      <c r="N4244" s="130"/>
      <c r="O4244" s="131"/>
      <c r="P4244" s="131"/>
      <c r="Q4244" s="131"/>
      <c r="R4244" s="131"/>
      <c r="S4244" s="131"/>
      <c r="T4244" s="132" t="str">
        <f t="shared" ref="T4244" si="3332">IF(SUM(N4244:S4244)=U4244,"OK",SUM(N4244:S4244)-U4244)</f>
        <v>OK</v>
      </c>
      <c r="U4244" s="138"/>
      <c r="V4244" s="138"/>
      <c r="W4244" s="139"/>
      <c r="X4244" s="139"/>
      <c r="Y4244" s="132" t="str">
        <f t="shared" ref="Y4244" si="3333">IF(SUM(W4244:X4244)=Z4244,"OK",SUM(W4244:X4244)-Z4244)</f>
        <v>OK</v>
      </c>
      <c r="Z4244" s="210"/>
      <c r="AA4244" s="204"/>
      <c r="AB4244" s="202"/>
      <c r="AC4244" s="202"/>
      <c r="AD4244" s="202"/>
      <c r="AE4244" s="202"/>
      <c r="AF4244" s="202"/>
      <c r="AG4244" s="132" t="str">
        <f t="shared" ref="AG4244" si="3334">IF(SUM(AA4244:AF4244)=AH4244,"OK",SUM(AA4244:AF4244)-AH4244)</f>
        <v>OK</v>
      </c>
      <c r="AH4244" s="138"/>
      <c r="AI4244" s="138"/>
      <c r="AJ4244" s="139"/>
      <c r="AK4244" s="139"/>
      <c r="AL4244" s="132" t="str">
        <f t="shared" ref="AL4244" si="3335">IF(SUM(AJ4244:AK4244)=AM4244,"OK",SUM(AJ4244:AK4244)-AM4244)</f>
        <v>OK</v>
      </c>
      <c r="AM4244" s="140"/>
      <c r="AN4244" s="119">
        <f t="shared" ref="AN4244" si="3336">L4244+U4244+V4244+Z4244</f>
        <v>20</v>
      </c>
      <c r="AO4244" s="120">
        <f t="shared" ref="AO4244" si="3337">M4244+AH4244+AI4244+AM4244</f>
        <v>20</v>
      </c>
      <c r="AP4244" s="39">
        <f>L4244</f>
        <v>20</v>
      </c>
      <c r="AQ4244" s="141">
        <f>AN4244</f>
        <v>20</v>
      </c>
      <c r="AR4244" s="142">
        <f>AQ4244-AP4244</f>
        <v>0</v>
      </c>
      <c r="AS4244" s="143">
        <f>AR4244/AP4244</f>
        <v>0</v>
      </c>
      <c r="AT4244" s="144">
        <f>M4244</f>
        <v>20</v>
      </c>
      <c r="AU4244" s="141">
        <f>AO4244</f>
        <v>20</v>
      </c>
      <c r="AV4244" s="142">
        <f>AU4244-AT4244</f>
        <v>0</v>
      </c>
      <c r="AW4244" s="143">
        <f>AV4244/AT4244</f>
        <v>0</v>
      </c>
      <c r="AY4244" s="146" t="str">
        <f>RIGHT(LEFT(I4244,3),2)&amp;"."&amp;RIGHT(LEFT(I4244,5),2)</f>
        <v>74.22</v>
      </c>
      <c r="AZ4244" s="1735" t="b">
        <f>COUNTIF('[1]Codes SEC'!$B$2:$B$250,Ministres!AY4244)&gt;0</f>
        <v>1</v>
      </c>
    </row>
    <row r="4245" spans="1:64" ht="12.75" customHeight="1" x14ac:dyDescent="0.25">
      <c r="A4245" s="148"/>
      <c r="B4245" s="1762"/>
      <c r="C4245" s="150"/>
      <c r="D4245" s="151"/>
      <c r="E4245" s="1751"/>
      <c r="F4245" s="153"/>
      <c r="G4245" s="154"/>
      <c r="H4245" s="155"/>
      <c r="I4245" s="156"/>
      <c r="J4245" s="157"/>
      <c r="K4245" s="158" t="s">
        <v>116</v>
      </c>
      <c r="L4245" s="236">
        <f t="shared" ref="L4245:S4245" si="3338">L4244+L4243</f>
        <v>20</v>
      </c>
      <c r="M4245" s="1739">
        <f t="shared" si="3338"/>
        <v>20</v>
      </c>
      <c r="N4245" s="1740">
        <f t="shared" si="3338"/>
        <v>0</v>
      </c>
      <c r="O4245" s="1741">
        <f t="shared" si="3338"/>
        <v>0</v>
      </c>
      <c r="P4245" s="1741">
        <f t="shared" si="3338"/>
        <v>0</v>
      </c>
      <c r="Q4245" s="1741">
        <f t="shared" si="3338"/>
        <v>0</v>
      </c>
      <c r="R4245" s="1741">
        <f t="shared" si="3338"/>
        <v>0</v>
      </c>
      <c r="S4245" s="1741">
        <f t="shared" si="3338"/>
        <v>0</v>
      </c>
      <c r="T4245" s="1742"/>
      <c r="U4245" s="1743">
        <f>U4244+U4243</f>
        <v>0</v>
      </c>
      <c r="V4245" s="1743">
        <f>V4244+V4243</f>
        <v>0</v>
      </c>
      <c r="W4245" s="1741">
        <f>W4244+W4243</f>
        <v>0</v>
      </c>
      <c r="X4245" s="1741">
        <f>X4244+X4243</f>
        <v>0</v>
      </c>
      <c r="Y4245" s="1742"/>
      <c r="Z4245" s="1743">
        <f t="shared" ref="Z4245:AF4245" si="3339">Z4244+Z4243</f>
        <v>0</v>
      </c>
      <c r="AA4245" s="165">
        <f t="shared" si="3339"/>
        <v>0</v>
      </c>
      <c r="AB4245" s="1741">
        <f t="shared" si="3339"/>
        <v>0</v>
      </c>
      <c r="AC4245" s="1741">
        <f t="shared" si="3339"/>
        <v>0</v>
      </c>
      <c r="AD4245" s="1741">
        <f t="shared" si="3339"/>
        <v>0</v>
      </c>
      <c r="AE4245" s="1741">
        <f t="shared" si="3339"/>
        <v>0</v>
      </c>
      <c r="AF4245" s="1741">
        <f t="shared" si="3339"/>
        <v>0</v>
      </c>
      <c r="AG4245" s="1742"/>
      <c r="AH4245" s="1743">
        <f>AH4244+AH4243</f>
        <v>0</v>
      </c>
      <c r="AI4245" s="1743">
        <f>AI4244+AI4243</f>
        <v>0</v>
      </c>
      <c r="AJ4245" s="1741">
        <f>AJ4244+AJ4243</f>
        <v>0</v>
      </c>
      <c r="AK4245" s="1741">
        <f>AK4244+AK4243</f>
        <v>0</v>
      </c>
      <c r="AL4245" s="1742"/>
      <c r="AM4245" s="1744">
        <f t="shared" ref="AM4245:AW4245" si="3340">AM4244+AM4243</f>
        <v>0</v>
      </c>
      <c r="AN4245" s="167">
        <f t="shared" si="3340"/>
        <v>20</v>
      </c>
      <c r="AO4245" s="1745">
        <f t="shared" si="3340"/>
        <v>20</v>
      </c>
      <c r="AP4245" s="169">
        <f t="shared" si="3340"/>
        <v>20</v>
      </c>
      <c r="AQ4245" s="1746">
        <f t="shared" si="3340"/>
        <v>20</v>
      </c>
      <c r="AR4245" s="1747">
        <f t="shared" si="3340"/>
        <v>0</v>
      </c>
      <c r="AS4245" s="1748" t="e">
        <f t="shared" si="3340"/>
        <v>#DIV/0!</v>
      </c>
      <c r="AT4245" s="1749">
        <f t="shared" si="3340"/>
        <v>20</v>
      </c>
      <c r="AU4245" s="1746">
        <f t="shared" si="3340"/>
        <v>20</v>
      </c>
      <c r="AV4245" s="1747">
        <f t="shared" si="3340"/>
        <v>0</v>
      </c>
      <c r="AW4245" s="1748" t="e">
        <f t="shared" si="3340"/>
        <v>#DIV/0!</v>
      </c>
      <c r="AY4245" s="146"/>
      <c r="AZ4245" s="1735"/>
    </row>
    <row r="4246" spans="1:64" s="1736" customFormat="1" ht="12.75" customHeight="1" x14ac:dyDescent="0.25">
      <c r="A4246" s="174"/>
      <c r="B4246" s="175"/>
      <c r="C4246" s="176"/>
      <c r="D4246" s="177"/>
      <c r="E4246" s="178"/>
      <c r="F4246" s="177"/>
      <c r="G4246" s="179"/>
      <c r="H4246" s="180"/>
      <c r="I4246" s="181"/>
      <c r="J4246" s="182"/>
      <c r="K4246" s="183" t="s">
        <v>4665</v>
      </c>
      <c r="L4246" s="184">
        <f t="shared" ref="L4246:S4246" si="3341">L4239+L4245</f>
        <v>2954</v>
      </c>
      <c r="M4246" s="185">
        <f t="shared" si="3341"/>
        <v>2954</v>
      </c>
      <c r="N4246" s="186">
        <f t="shared" si="3341"/>
        <v>0</v>
      </c>
      <c r="O4246" s="187">
        <f t="shared" si="3341"/>
        <v>0</v>
      </c>
      <c r="P4246" s="187">
        <f t="shared" si="3341"/>
        <v>0</v>
      </c>
      <c r="Q4246" s="187">
        <f t="shared" si="3341"/>
        <v>0</v>
      </c>
      <c r="R4246" s="187">
        <f t="shared" si="3341"/>
        <v>0</v>
      </c>
      <c r="S4246" s="187">
        <f t="shared" si="3341"/>
        <v>0</v>
      </c>
      <c r="T4246" s="188"/>
      <c r="U4246" s="187">
        <f>U4239+U4245</f>
        <v>0</v>
      </c>
      <c r="V4246" s="187">
        <f>V4239+V4245</f>
        <v>0</v>
      </c>
      <c r="W4246" s="187">
        <f>W4239+W4245</f>
        <v>0</v>
      </c>
      <c r="X4246" s="187">
        <f>X4239+X4245</f>
        <v>0</v>
      </c>
      <c r="Y4246" s="188"/>
      <c r="Z4246" s="187">
        <f t="shared" ref="Z4246:AF4246" si="3342">Z4239+Z4245</f>
        <v>0</v>
      </c>
      <c r="AA4246" s="189">
        <f t="shared" si="3342"/>
        <v>0</v>
      </c>
      <c r="AB4246" s="187">
        <f t="shared" si="3342"/>
        <v>0</v>
      </c>
      <c r="AC4246" s="187">
        <f t="shared" si="3342"/>
        <v>0</v>
      </c>
      <c r="AD4246" s="187">
        <f t="shared" si="3342"/>
        <v>0</v>
      </c>
      <c r="AE4246" s="187">
        <f t="shared" si="3342"/>
        <v>0</v>
      </c>
      <c r="AF4246" s="187">
        <f t="shared" si="3342"/>
        <v>0</v>
      </c>
      <c r="AG4246" s="188"/>
      <c r="AH4246" s="187">
        <f>AH4239+AH4245</f>
        <v>0</v>
      </c>
      <c r="AI4246" s="187">
        <f>AI4239+AI4245</f>
        <v>0</v>
      </c>
      <c r="AJ4246" s="187">
        <f>AJ4239+AJ4245</f>
        <v>0</v>
      </c>
      <c r="AK4246" s="187">
        <f>AK4239+AK4245</f>
        <v>0</v>
      </c>
      <c r="AL4246" s="188"/>
      <c r="AM4246" s="190">
        <f t="shared" ref="AM4246:AW4246" si="3343">AM4239+AM4245</f>
        <v>0</v>
      </c>
      <c r="AN4246" s="191">
        <f t="shared" si="3343"/>
        <v>2954</v>
      </c>
      <c r="AO4246" s="190">
        <f t="shared" si="3343"/>
        <v>2954</v>
      </c>
      <c r="AP4246" s="184">
        <f t="shared" si="3343"/>
        <v>2954</v>
      </c>
      <c r="AQ4246" s="192">
        <f t="shared" si="3343"/>
        <v>2954</v>
      </c>
      <c r="AR4246" s="193">
        <f t="shared" si="3343"/>
        <v>0</v>
      </c>
      <c r="AS4246" s="194" t="e">
        <f t="shared" si="3343"/>
        <v>#DIV/0!</v>
      </c>
      <c r="AT4246" s="195">
        <f t="shared" si="3343"/>
        <v>2954</v>
      </c>
      <c r="AU4246" s="192">
        <f t="shared" si="3343"/>
        <v>2954</v>
      </c>
      <c r="AV4246" s="193">
        <f t="shared" si="3343"/>
        <v>0</v>
      </c>
      <c r="AW4246" s="194" t="e">
        <f t="shared" si="3343"/>
        <v>#DIV/0!</v>
      </c>
      <c r="AX4246"/>
      <c r="AY4246" s="146"/>
      <c r="AZ4246" s="1735"/>
      <c r="BA4246"/>
      <c r="BB4246"/>
      <c r="BC4246"/>
      <c r="BD4246"/>
      <c r="BE4246"/>
      <c r="BF4246"/>
      <c r="BG4246"/>
      <c r="BH4246"/>
      <c r="BI4246"/>
      <c r="BJ4246"/>
      <c r="BK4246"/>
      <c r="BL4246"/>
    </row>
    <row r="4247" spans="1:64" s="197" customFormat="1" ht="12.75" customHeight="1" x14ac:dyDescent="0.25">
      <c r="A4247" s="15"/>
      <c r="B4247" s="121"/>
      <c r="C4247" s="122"/>
      <c r="D4247" s="123"/>
      <c r="E4247" s="124"/>
      <c r="F4247" s="125"/>
      <c r="G4247" s="34"/>
      <c r="H4247" s="35"/>
      <c r="I4247" s="36"/>
      <c r="J4247" s="37"/>
      <c r="K4247" s="198" t="s">
        <v>72</v>
      </c>
      <c r="L4247" s="199">
        <v>0</v>
      </c>
      <c r="M4247" s="200">
        <v>0</v>
      </c>
      <c r="N4247" s="201">
        <v>0</v>
      </c>
      <c r="O4247" s="202">
        <v>0</v>
      </c>
      <c r="P4247" s="202">
        <v>0</v>
      </c>
      <c r="Q4247" s="202">
        <v>0</v>
      </c>
      <c r="R4247" s="202">
        <v>0</v>
      </c>
      <c r="S4247" s="202">
        <v>0</v>
      </c>
      <c r="T4247" s="203"/>
      <c r="U4247" s="135">
        <v>0</v>
      </c>
      <c r="V4247" s="135">
        <v>0</v>
      </c>
      <c r="W4247" s="202">
        <v>0</v>
      </c>
      <c r="X4247" s="202">
        <v>0</v>
      </c>
      <c r="Y4247" s="203"/>
      <c r="Z4247" s="135">
        <v>0</v>
      </c>
      <c r="AA4247" s="204">
        <v>0</v>
      </c>
      <c r="AB4247" s="202">
        <v>0</v>
      </c>
      <c r="AC4247" s="202">
        <v>0</v>
      </c>
      <c r="AD4247" s="202">
        <v>0</v>
      </c>
      <c r="AE4247" s="202">
        <v>0</v>
      </c>
      <c r="AF4247" s="202">
        <v>0</v>
      </c>
      <c r="AG4247" s="203"/>
      <c r="AH4247" s="135">
        <v>0</v>
      </c>
      <c r="AI4247" s="135">
        <v>0</v>
      </c>
      <c r="AJ4247" s="202">
        <v>0</v>
      </c>
      <c r="AK4247" s="202">
        <v>0</v>
      </c>
      <c r="AL4247" s="203"/>
      <c r="AM4247" s="205">
        <v>0</v>
      </c>
      <c r="AN4247" s="119">
        <v>0</v>
      </c>
      <c r="AO4247" s="120">
        <v>0</v>
      </c>
      <c r="AP4247" s="39">
        <v>0</v>
      </c>
      <c r="AQ4247" s="141">
        <v>0</v>
      </c>
      <c r="AR4247" s="141">
        <v>0</v>
      </c>
      <c r="AS4247" s="143">
        <v>0</v>
      </c>
      <c r="AT4247" s="144">
        <v>0</v>
      </c>
      <c r="AU4247" s="141">
        <v>0</v>
      </c>
      <c r="AV4247" s="141">
        <v>0</v>
      </c>
      <c r="AW4247" s="143">
        <v>0</v>
      </c>
      <c r="AX4247"/>
      <c r="AY4247" s="146"/>
      <c r="AZ4247" s="1735"/>
      <c r="BA4247" s="12"/>
      <c r="BB4247" s="12"/>
      <c r="BC4247" s="12"/>
      <c r="BD4247" s="12"/>
      <c r="BE4247" s="12"/>
      <c r="BF4247" s="12"/>
      <c r="BG4247" s="12"/>
      <c r="BH4247" s="12"/>
      <c r="BI4247" s="12"/>
      <c r="BJ4247" s="12"/>
      <c r="BK4247" s="12"/>
      <c r="BL4247" s="12"/>
    </row>
    <row r="4248" spans="1:64" ht="12.75" customHeight="1" x14ac:dyDescent="0.25">
      <c r="A4248" s="15"/>
      <c r="C4248" s="122"/>
      <c r="D4248" s="123"/>
      <c r="F4248" s="125"/>
      <c r="G4248" s="126"/>
      <c r="H4248" s="35"/>
      <c r="I4248" s="36"/>
      <c r="J4248" s="37"/>
      <c r="K4248" s="198" t="s">
        <v>73</v>
      </c>
      <c r="L4248" s="241">
        <v>0</v>
      </c>
      <c r="M4248" s="242">
        <v>0</v>
      </c>
      <c r="N4248" s="201">
        <v>0</v>
      </c>
      <c r="O4248" s="202">
        <v>0</v>
      </c>
      <c r="P4248" s="202">
        <v>0</v>
      </c>
      <c r="Q4248" s="202">
        <v>0</v>
      </c>
      <c r="R4248" s="202">
        <v>0</v>
      </c>
      <c r="S4248" s="202">
        <v>0</v>
      </c>
      <c r="T4248" s="203"/>
      <c r="U4248" s="135">
        <v>0</v>
      </c>
      <c r="V4248" s="135">
        <v>0</v>
      </c>
      <c r="W4248" s="202">
        <v>0</v>
      </c>
      <c r="X4248" s="202">
        <v>0</v>
      </c>
      <c r="Y4248" s="203"/>
      <c r="Z4248" s="135">
        <v>0</v>
      </c>
      <c r="AA4248" s="204">
        <v>0</v>
      </c>
      <c r="AB4248" s="202">
        <v>0</v>
      </c>
      <c r="AC4248" s="202">
        <v>0</v>
      </c>
      <c r="AD4248" s="202">
        <v>0</v>
      </c>
      <c r="AE4248" s="202">
        <v>0</v>
      </c>
      <c r="AF4248" s="202">
        <v>0</v>
      </c>
      <c r="AG4248" s="203"/>
      <c r="AH4248" s="135">
        <v>0</v>
      </c>
      <c r="AI4248" s="135">
        <v>0</v>
      </c>
      <c r="AJ4248" s="202">
        <v>0</v>
      </c>
      <c r="AK4248" s="202">
        <v>0</v>
      </c>
      <c r="AL4248" s="203"/>
      <c r="AM4248" s="205">
        <v>0</v>
      </c>
      <c r="AN4248" s="119">
        <v>0</v>
      </c>
      <c r="AO4248" s="120">
        <v>0</v>
      </c>
      <c r="AP4248" s="39">
        <v>0</v>
      </c>
      <c r="AQ4248" s="141">
        <v>0</v>
      </c>
      <c r="AR4248" s="141">
        <v>0</v>
      </c>
      <c r="AS4248" s="143">
        <v>0</v>
      </c>
      <c r="AT4248" s="144">
        <v>0</v>
      </c>
      <c r="AU4248" s="141">
        <v>0</v>
      </c>
      <c r="AV4248" s="141">
        <v>0</v>
      </c>
      <c r="AW4248" s="143">
        <v>0</v>
      </c>
      <c r="AY4248" s="146"/>
      <c r="AZ4248" s="1735"/>
    </row>
    <row r="4249" spans="1:64" ht="12.75" customHeight="1" x14ac:dyDescent="0.25">
      <c r="A4249" s="15"/>
      <c r="C4249" s="122"/>
      <c r="D4249" s="123"/>
      <c r="F4249" s="125"/>
      <c r="G4249" s="126"/>
      <c r="H4249" s="35"/>
      <c r="I4249" s="36"/>
      <c r="J4249" s="37"/>
      <c r="K4249" s="198" t="s">
        <v>74</v>
      </c>
      <c r="L4249" s="241">
        <v>0</v>
      </c>
      <c r="M4249" s="242">
        <v>0</v>
      </c>
      <c r="N4249" s="201">
        <v>0</v>
      </c>
      <c r="O4249" s="202">
        <v>0</v>
      </c>
      <c r="P4249" s="202">
        <v>0</v>
      </c>
      <c r="Q4249" s="202">
        <v>0</v>
      </c>
      <c r="R4249" s="202">
        <v>0</v>
      </c>
      <c r="S4249" s="202">
        <v>0</v>
      </c>
      <c r="T4249" s="203"/>
      <c r="U4249" s="135">
        <v>0</v>
      </c>
      <c r="V4249" s="135">
        <v>0</v>
      </c>
      <c r="W4249" s="202">
        <v>0</v>
      </c>
      <c r="X4249" s="202">
        <v>0</v>
      </c>
      <c r="Y4249" s="203"/>
      <c r="Z4249" s="135">
        <v>0</v>
      </c>
      <c r="AA4249" s="204">
        <v>0</v>
      </c>
      <c r="AB4249" s="202">
        <v>0</v>
      </c>
      <c r="AC4249" s="202">
        <v>0</v>
      </c>
      <c r="AD4249" s="202">
        <v>0</v>
      </c>
      <c r="AE4249" s="202">
        <v>0</v>
      </c>
      <c r="AF4249" s="202">
        <v>0</v>
      </c>
      <c r="AG4249" s="203"/>
      <c r="AH4249" s="135">
        <v>0</v>
      </c>
      <c r="AI4249" s="135">
        <v>0</v>
      </c>
      <c r="AJ4249" s="202">
        <v>0</v>
      </c>
      <c r="AK4249" s="202">
        <v>0</v>
      </c>
      <c r="AL4249" s="203"/>
      <c r="AM4249" s="205">
        <v>0</v>
      </c>
      <c r="AN4249" s="119">
        <v>0</v>
      </c>
      <c r="AO4249" s="120">
        <v>0</v>
      </c>
      <c r="AP4249" s="39">
        <v>0</v>
      </c>
      <c r="AQ4249" s="141">
        <v>0</v>
      </c>
      <c r="AR4249" s="141">
        <v>0</v>
      </c>
      <c r="AS4249" s="143">
        <v>0</v>
      </c>
      <c r="AT4249" s="144">
        <v>0</v>
      </c>
      <c r="AU4249" s="141">
        <v>0</v>
      </c>
      <c r="AV4249" s="141">
        <v>0</v>
      </c>
      <c r="AW4249" s="143">
        <v>0</v>
      </c>
      <c r="AY4249" s="146"/>
      <c r="AZ4249" s="1735"/>
    </row>
    <row r="4250" spans="1:64" ht="12.75" customHeight="1" x14ac:dyDescent="0.25">
      <c r="A4250" s="15"/>
      <c r="C4250" s="122"/>
      <c r="D4250" s="123"/>
      <c r="F4250" s="125"/>
      <c r="G4250" s="126"/>
      <c r="H4250" s="35"/>
      <c r="I4250" s="36"/>
      <c r="J4250" s="37"/>
      <c r="K4250" s="198" t="s">
        <v>75</v>
      </c>
      <c r="L4250" s="241">
        <v>0</v>
      </c>
      <c r="M4250" s="242">
        <v>0</v>
      </c>
      <c r="N4250" s="201">
        <v>0</v>
      </c>
      <c r="O4250" s="202">
        <v>0</v>
      </c>
      <c r="P4250" s="202">
        <v>0</v>
      </c>
      <c r="Q4250" s="202">
        <v>0</v>
      </c>
      <c r="R4250" s="202">
        <v>0</v>
      </c>
      <c r="S4250" s="202">
        <v>0</v>
      </c>
      <c r="T4250" s="203"/>
      <c r="U4250" s="135">
        <v>0</v>
      </c>
      <c r="V4250" s="135">
        <v>0</v>
      </c>
      <c r="W4250" s="202">
        <v>0</v>
      </c>
      <c r="X4250" s="202">
        <v>0</v>
      </c>
      <c r="Y4250" s="203"/>
      <c r="Z4250" s="135">
        <v>0</v>
      </c>
      <c r="AA4250" s="204">
        <v>0</v>
      </c>
      <c r="AB4250" s="202">
        <v>0</v>
      </c>
      <c r="AC4250" s="202">
        <v>0</v>
      </c>
      <c r="AD4250" s="202">
        <v>0</v>
      </c>
      <c r="AE4250" s="202">
        <v>0</v>
      </c>
      <c r="AF4250" s="202">
        <v>0</v>
      </c>
      <c r="AG4250" s="203"/>
      <c r="AH4250" s="135">
        <v>0</v>
      </c>
      <c r="AI4250" s="135">
        <v>0</v>
      </c>
      <c r="AJ4250" s="202">
        <v>0</v>
      </c>
      <c r="AK4250" s="202">
        <v>0</v>
      </c>
      <c r="AL4250" s="203"/>
      <c r="AM4250" s="205">
        <v>0</v>
      </c>
      <c r="AN4250" s="119">
        <v>0</v>
      </c>
      <c r="AO4250" s="120">
        <v>0</v>
      </c>
      <c r="AP4250" s="39">
        <v>0</v>
      </c>
      <c r="AQ4250" s="141">
        <v>0</v>
      </c>
      <c r="AR4250" s="141">
        <v>0</v>
      </c>
      <c r="AS4250" s="143">
        <v>0</v>
      </c>
      <c r="AT4250" s="144">
        <v>0</v>
      </c>
      <c r="AU4250" s="141">
        <v>0</v>
      </c>
      <c r="AV4250" s="141">
        <v>0</v>
      </c>
      <c r="AW4250" s="143">
        <v>0</v>
      </c>
      <c r="AY4250" s="146"/>
      <c r="AZ4250" s="1735"/>
    </row>
    <row r="4251" spans="1:64" ht="12.75" customHeight="1" x14ac:dyDescent="0.25">
      <c r="A4251" s="15"/>
      <c r="C4251" s="122"/>
      <c r="D4251" s="123"/>
      <c r="F4251" s="125"/>
      <c r="G4251" s="126"/>
      <c r="H4251" s="35"/>
      <c r="I4251" s="36"/>
      <c r="J4251" s="37"/>
      <c r="K4251" s="206" t="s">
        <v>76</v>
      </c>
      <c r="L4251" s="241">
        <v>0</v>
      </c>
      <c r="M4251" s="242">
        <v>0</v>
      </c>
      <c r="N4251" s="201">
        <v>0</v>
      </c>
      <c r="O4251" s="202">
        <v>0</v>
      </c>
      <c r="P4251" s="202">
        <v>0</v>
      </c>
      <c r="Q4251" s="202">
        <v>0</v>
      </c>
      <c r="R4251" s="202">
        <v>0</v>
      </c>
      <c r="S4251" s="202">
        <v>0</v>
      </c>
      <c r="T4251" s="203"/>
      <c r="U4251" s="135">
        <v>0</v>
      </c>
      <c r="V4251" s="135">
        <v>0</v>
      </c>
      <c r="W4251" s="202">
        <v>0</v>
      </c>
      <c r="X4251" s="202">
        <v>0</v>
      </c>
      <c r="Y4251" s="203"/>
      <c r="Z4251" s="135">
        <v>0</v>
      </c>
      <c r="AA4251" s="204">
        <v>0</v>
      </c>
      <c r="AB4251" s="202">
        <v>0</v>
      </c>
      <c r="AC4251" s="202">
        <v>0</v>
      </c>
      <c r="AD4251" s="202">
        <v>0</v>
      </c>
      <c r="AE4251" s="202">
        <v>0</v>
      </c>
      <c r="AF4251" s="202">
        <v>0</v>
      </c>
      <c r="AG4251" s="203"/>
      <c r="AH4251" s="135">
        <v>0</v>
      </c>
      <c r="AI4251" s="135">
        <v>0</v>
      </c>
      <c r="AJ4251" s="202">
        <v>0</v>
      </c>
      <c r="AK4251" s="202">
        <v>0</v>
      </c>
      <c r="AL4251" s="203"/>
      <c r="AM4251" s="205">
        <v>0</v>
      </c>
      <c r="AN4251" s="119">
        <v>0</v>
      </c>
      <c r="AO4251" s="120">
        <v>0</v>
      </c>
      <c r="AP4251" s="39">
        <v>0</v>
      </c>
      <c r="AQ4251" s="141">
        <v>0</v>
      </c>
      <c r="AR4251" s="141">
        <v>0</v>
      </c>
      <c r="AS4251" s="143">
        <v>0</v>
      </c>
      <c r="AT4251" s="144">
        <v>0</v>
      </c>
      <c r="AU4251" s="141">
        <v>0</v>
      </c>
      <c r="AV4251" s="141">
        <v>0</v>
      </c>
      <c r="AW4251" s="143">
        <v>0</v>
      </c>
      <c r="AY4251" s="146"/>
      <c r="AZ4251" s="1735"/>
    </row>
    <row r="4252" spans="1:64" ht="12.75" customHeight="1" x14ac:dyDescent="0.25">
      <c r="A4252" s="15"/>
      <c r="C4252" s="367"/>
      <c r="D4252" s="123"/>
      <c r="F4252" s="125"/>
      <c r="G4252" s="126"/>
      <c r="H4252" s="35"/>
      <c r="I4252" s="36"/>
      <c r="J4252" s="37"/>
      <c r="K4252" s="331"/>
      <c r="L4252" s="199"/>
      <c r="M4252" s="200"/>
      <c r="N4252" s="201"/>
      <c r="O4252" s="202"/>
      <c r="P4252" s="202"/>
      <c r="Q4252" s="202"/>
      <c r="R4252" s="202"/>
      <c r="S4252" s="202"/>
      <c r="T4252" s="224"/>
      <c r="U4252" s="138"/>
      <c r="V4252" s="138"/>
      <c r="W4252" s="139"/>
      <c r="X4252" s="139"/>
      <c r="Y4252" s="224"/>
      <c r="Z4252" s="210"/>
      <c r="AA4252" s="204"/>
      <c r="AB4252" s="202"/>
      <c r="AC4252" s="202"/>
      <c r="AD4252" s="202"/>
      <c r="AE4252" s="202"/>
      <c r="AF4252" s="202"/>
      <c r="AG4252" s="224"/>
      <c r="AH4252" s="138"/>
      <c r="AI4252" s="138"/>
      <c r="AJ4252" s="139"/>
      <c r="AK4252" s="139"/>
      <c r="AL4252" s="224"/>
      <c r="AM4252" s="140"/>
      <c r="AN4252" s="211"/>
      <c r="AO4252" s="212"/>
      <c r="AP4252" s="39"/>
      <c r="AQ4252" s="141"/>
      <c r="AR4252" s="141"/>
      <c r="AS4252" s="143"/>
      <c r="AU4252" s="141"/>
      <c r="AV4252" s="141"/>
      <c r="AW4252" s="143"/>
      <c r="AY4252" s="146"/>
      <c r="AZ4252" s="1735"/>
    </row>
    <row r="4253" spans="1:64" ht="12.75" customHeight="1" x14ac:dyDescent="0.25">
      <c r="A4253" s="15"/>
      <c r="C4253" s="367"/>
      <c r="D4253" s="123"/>
      <c r="F4253" s="125"/>
      <c r="G4253" s="126"/>
      <c r="H4253" s="35"/>
      <c r="I4253" s="36"/>
      <c r="J4253" s="37"/>
      <c r="K4253" s="331"/>
      <c r="L4253" s="199"/>
      <c r="M4253" s="200"/>
      <c r="N4253" s="201"/>
      <c r="O4253" s="202"/>
      <c r="P4253" s="202"/>
      <c r="Q4253" s="202"/>
      <c r="R4253" s="202"/>
      <c r="S4253" s="202"/>
      <c r="T4253" s="224"/>
      <c r="U4253" s="138"/>
      <c r="V4253" s="138"/>
      <c r="W4253" s="139"/>
      <c r="X4253" s="139"/>
      <c r="Y4253" s="224"/>
      <c r="Z4253" s="210"/>
      <c r="AA4253" s="204"/>
      <c r="AB4253" s="202"/>
      <c r="AC4253" s="202"/>
      <c r="AD4253" s="202"/>
      <c r="AE4253" s="202"/>
      <c r="AF4253" s="202"/>
      <c r="AG4253" s="224"/>
      <c r="AH4253" s="138"/>
      <c r="AI4253" s="138"/>
      <c r="AJ4253" s="139"/>
      <c r="AK4253" s="139"/>
      <c r="AL4253" s="224"/>
      <c r="AM4253" s="140"/>
      <c r="AN4253" s="211"/>
      <c r="AO4253" s="212"/>
      <c r="AP4253" s="39"/>
      <c r="AQ4253" s="141"/>
      <c r="AR4253" s="141"/>
      <c r="AS4253" s="143"/>
      <c r="AU4253" s="141"/>
      <c r="AV4253" s="141"/>
      <c r="AW4253" s="143"/>
      <c r="AY4253" s="146"/>
      <c r="AZ4253" s="1735"/>
    </row>
    <row r="4254" spans="1:64" ht="12.75" customHeight="1" x14ac:dyDescent="0.25">
      <c r="A4254" s="356"/>
      <c r="B4254" s="225"/>
      <c r="C4254" s="122"/>
      <c r="D4254" s="357"/>
      <c r="F4254" s="125"/>
      <c r="G4254" s="126"/>
      <c r="H4254" s="35"/>
      <c r="I4254" s="36"/>
      <c r="J4254" s="37"/>
      <c r="K4254" s="381" t="s">
        <v>386</v>
      </c>
      <c r="L4254" s="241"/>
      <c r="M4254" s="242"/>
      <c r="N4254" s="201"/>
      <c r="O4254" s="202"/>
      <c r="P4254" s="202"/>
      <c r="Q4254" s="202"/>
      <c r="R4254" s="202"/>
      <c r="S4254" s="202"/>
      <c r="T4254" s="224"/>
      <c r="U4254" s="138"/>
      <c r="V4254" s="138"/>
      <c r="W4254" s="139"/>
      <c r="X4254" s="139"/>
      <c r="Y4254" s="224"/>
      <c r="Z4254" s="210"/>
      <c r="AA4254" s="204"/>
      <c r="AB4254" s="202"/>
      <c r="AC4254" s="202"/>
      <c r="AD4254" s="202"/>
      <c r="AE4254" s="202"/>
      <c r="AF4254" s="202"/>
      <c r="AG4254" s="224"/>
      <c r="AH4254" s="138"/>
      <c r="AI4254" s="138"/>
      <c r="AJ4254" s="139"/>
      <c r="AK4254" s="139"/>
      <c r="AL4254" s="224"/>
      <c r="AM4254" s="140"/>
      <c r="AN4254" s="211"/>
      <c r="AO4254" s="212"/>
      <c r="AP4254" s="39"/>
      <c r="AQ4254" s="141"/>
      <c r="AR4254" s="141"/>
      <c r="AS4254" s="143"/>
      <c r="AU4254" s="141"/>
      <c r="AV4254" s="141"/>
      <c r="AW4254" s="143"/>
      <c r="AY4254" s="146"/>
      <c r="AZ4254" s="1735"/>
    </row>
    <row r="4255" spans="1:64" x14ac:dyDescent="0.25">
      <c r="A4255" s="356"/>
      <c r="B4255" s="225"/>
      <c r="C4255" s="122"/>
      <c r="D4255" s="357"/>
      <c r="F4255" s="125"/>
      <c r="G4255" s="126"/>
      <c r="H4255" s="35"/>
      <c r="I4255" s="36"/>
      <c r="J4255" s="37"/>
      <c r="K4255" s="349" t="s">
        <v>387</v>
      </c>
      <c r="L4255" s="241"/>
      <c r="M4255" s="242"/>
      <c r="N4255" s="201"/>
      <c r="O4255" s="202"/>
      <c r="P4255" s="202"/>
      <c r="Q4255" s="202"/>
      <c r="R4255" s="202"/>
      <c r="S4255" s="202"/>
      <c r="T4255" s="224"/>
      <c r="U4255" s="138"/>
      <c r="V4255" s="138"/>
      <c r="W4255" s="139"/>
      <c r="X4255" s="139"/>
      <c r="Y4255" s="224"/>
      <c r="Z4255" s="210"/>
      <c r="AA4255" s="204"/>
      <c r="AB4255" s="202"/>
      <c r="AC4255" s="202"/>
      <c r="AD4255" s="202"/>
      <c r="AE4255" s="202"/>
      <c r="AF4255" s="202"/>
      <c r="AG4255" s="224"/>
      <c r="AH4255" s="138"/>
      <c r="AI4255" s="138"/>
      <c r="AJ4255" s="139"/>
      <c r="AK4255" s="139"/>
      <c r="AL4255" s="224"/>
      <c r="AM4255" s="140"/>
      <c r="AN4255" s="211"/>
      <c r="AO4255" s="212"/>
      <c r="AP4255" s="39"/>
      <c r="AQ4255" s="141"/>
      <c r="AR4255" s="141"/>
      <c r="AS4255" s="143"/>
      <c r="AU4255" s="141"/>
      <c r="AV4255" s="141"/>
      <c r="AW4255" s="143"/>
      <c r="AY4255" s="146"/>
      <c r="AZ4255" s="1735"/>
    </row>
    <row r="4256" spans="1:64" ht="12.75" customHeight="1" x14ac:dyDescent="0.25">
      <c r="A4256" s="356"/>
      <c r="B4256" s="225"/>
      <c r="C4256" s="122"/>
      <c r="D4256" s="357"/>
      <c r="F4256" s="125"/>
      <c r="G4256" s="126"/>
      <c r="H4256" s="35"/>
      <c r="I4256" s="36"/>
      <c r="J4256" s="37"/>
      <c r="K4256" s="244"/>
      <c r="L4256" s="241"/>
      <c r="M4256" s="242"/>
      <c r="N4256" s="201"/>
      <c r="O4256" s="202"/>
      <c r="P4256" s="202"/>
      <c r="Q4256" s="202"/>
      <c r="R4256" s="202"/>
      <c r="S4256" s="202"/>
      <c r="T4256" s="224"/>
      <c r="U4256" s="138"/>
      <c r="V4256" s="138"/>
      <c r="W4256" s="139"/>
      <c r="X4256" s="139"/>
      <c r="Y4256" s="224"/>
      <c r="Z4256" s="210"/>
      <c r="AA4256" s="204"/>
      <c r="AB4256" s="202"/>
      <c r="AC4256" s="202"/>
      <c r="AD4256" s="202"/>
      <c r="AE4256" s="202"/>
      <c r="AF4256" s="202"/>
      <c r="AG4256" s="224"/>
      <c r="AH4256" s="138"/>
      <c r="AI4256" s="138"/>
      <c r="AJ4256" s="139"/>
      <c r="AK4256" s="139"/>
      <c r="AL4256" s="224"/>
      <c r="AM4256" s="140"/>
      <c r="AN4256" s="211"/>
      <c r="AO4256" s="212"/>
      <c r="AP4256" s="39"/>
      <c r="AQ4256" s="141"/>
      <c r="AR4256" s="141"/>
      <c r="AS4256" s="143"/>
      <c r="AU4256" s="141"/>
      <c r="AV4256" s="141"/>
      <c r="AW4256" s="143"/>
      <c r="AY4256" s="146"/>
      <c r="AZ4256" s="1735"/>
    </row>
    <row r="4257" spans="1:64" s="1736" customFormat="1" ht="35.1" customHeight="1" x14ac:dyDescent="0.25">
      <c r="A4257" s="356" t="s">
        <v>4654</v>
      </c>
      <c r="B4257" s="121">
        <v>10</v>
      </c>
      <c r="C4257" s="122" t="s">
        <v>237</v>
      </c>
      <c r="D4257" s="123">
        <v>1000</v>
      </c>
      <c r="E4257" s="124"/>
      <c r="F4257" s="125">
        <v>12</v>
      </c>
      <c r="G4257" s="126">
        <v>1</v>
      </c>
      <c r="H4257" s="35" t="str">
        <f t="shared" si="3313"/>
        <v>085</v>
      </c>
      <c r="I4257" s="36" t="s">
        <v>96</v>
      </c>
      <c r="J4257" s="37" t="s">
        <v>4666</v>
      </c>
      <c r="K4257" s="244" t="s">
        <v>4667</v>
      </c>
      <c r="L4257" s="232">
        <v>50</v>
      </c>
      <c r="M4257" s="233">
        <v>50</v>
      </c>
      <c r="N4257" s="130"/>
      <c r="O4257" s="131"/>
      <c r="P4257" s="131"/>
      <c r="Q4257" s="131"/>
      <c r="R4257" s="131"/>
      <c r="S4257" s="131"/>
      <c r="T4257" s="132" t="str">
        <f t="shared" ref="T4257:T4288" si="3344">IF(SUM(N4257:S4257)=U4257,"OK",SUM(N4257:S4257)-U4257)</f>
        <v>OK</v>
      </c>
      <c r="U4257" s="138"/>
      <c r="V4257" s="138"/>
      <c r="W4257" s="139"/>
      <c r="X4257" s="139"/>
      <c r="Y4257" s="132" t="str">
        <f t="shared" ref="Y4257:Y4288" si="3345">IF(SUM(W4257:X4257)=Z4257,"OK",SUM(W4257:X4257)-Z4257)</f>
        <v>OK</v>
      </c>
      <c r="Z4257" s="210"/>
      <c r="AA4257" s="204"/>
      <c r="AB4257" s="202"/>
      <c r="AC4257" s="202"/>
      <c r="AD4257" s="202"/>
      <c r="AE4257" s="202"/>
      <c r="AF4257" s="202"/>
      <c r="AG4257" s="132" t="str">
        <f t="shared" ref="AG4257:AG4288" si="3346">IF(SUM(AA4257:AF4257)=AH4257,"OK",SUM(AA4257:AF4257)-AH4257)</f>
        <v>OK</v>
      </c>
      <c r="AH4257" s="138"/>
      <c r="AI4257" s="138"/>
      <c r="AJ4257" s="139"/>
      <c r="AK4257" s="139"/>
      <c r="AL4257" s="132" t="str">
        <f t="shared" ref="AL4257:AL4288" si="3347">IF(SUM(AJ4257:AK4257)=AM4257,"OK",SUM(AJ4257:AK4257)-AM4257)</f>
        <v>OK</v>
      </c>
      <c r="AM4257" s="140"/>
      <c r="AN4257" s="119">
        <f t="shared" ref="AN4257:AN4288" si="3348">L4257+U4257+V4257+Z4257</f>
        <v>50</v>
      </c>
      <c r="AO4257" s="120">
        <f t="shared" ref="AO4257:AO4288" si="3349">M4257+AH4257+AI4257+AM4257</f>
        <v>50</v>
      </c>
      <c r="AP4257" s="39">
        <f t="shared" ref="AP4257:AP4288" si="3350">L4257</f>
        <v>50</v>
      </c>
      <c r="AQ4257" s="141">
        <f t="shared" ref="AQ4257:AQ4288" si="3351">AN4257</f>
        <v>50</v>
      </c>
      <c r="AR4257" s="142">
        <f t="shared" ref="AR4257:AR4262" si="3352">AQ4257-AP4257</f>
        <v>0</v>
      </c>
      <c r="AS4257" s="143">
        <f t="shared" ref="AS4257:AS4262" si="3353">AR4257/AP4257</f>
        <v>0</v>
      </c>
      <c r="AT4257" s="144">
        <f t="shared" ref="AT4257:AT4288" si="3354">M4257</f>
        <v>50</v>
      </c>
      <c r="AU4257" s="141">
        <f t="shared" ref="AU4257:AU4262" si="3355">AO4257</f>
        <v>50</v>
      </c>
      <c r="AV4257" s="142">
        <f t="shared" ref="AV4257:AV4262" si="3356">AU4257-AT4257</f>
        <v>0</v>
      </c>
      <c r="AW4257" s="143">
        <f t="shared" ref="AW4257:AW4262" si="3357">AV4257/AT4257</f>
        <v>0</v>
      </c>
      <c r="AX4257" s="12"/>
      <c r="AY4257" s="146" t="str">
        <f t="shared" ref="AY4257:AY4288" si="3358">RIGHT(LEFT(I4257,3),2)&amp;"."&amp;RIGHT(LEFT(I4257,5),2)</f>
        <v>12.11</v>
      </c>
      <c r="AZ4257" s="1735" t="b">
        <f>COUNTIF('[1]Codes SEC'!$B$2:$B$250,Ministres!AY4257)&gt;0</f>
        <v>1</v>
      </c>
      <c r="BA4257"/>
      <c r="BB4257"/>
      <c r="BC4257"/>
      <c r="BD4257"/>
      <c r="BE4257"/>
      <c r="BF4257"/>
      <c r="BG4257"/>
      <c r="BH4257"/>
      <c r="BI4257"/>
      <c r="BJ4257"/>
      <c r="BK4257"/>
      <c r="BL4257"/>
    </row>
    <row r="4258" spans="1:64" ht="35.1" customHeight="1" x14ac:dyDescent="0.25">
      <c r="A4258" s="15" t="s">
        <v>4654</v>
      </c>
      <c r="B4258" s="121">
        <v>10</v>
      </c>
      <c r="C4258" s="122" t="s">
        <v>276</v>
      </c>
      <c r="D4258" s="123">
        <v>1000</v>
      </c>
      <c r="F4258" s="125">
        <v>12</v>
      </c>
      <c r="G4258" s="126"/>
      <c r="H4258" s="35" t="str">
        <f t="shared" si="3313"/>
        <v>085</v>
      </c>
      <c r="I4258" s="36" t="s">
        <v>96</v>
      </c>
      <c r="J4258" s="37" t="s">
        <v>4668</v>
      </c>
      <c r="K4258" s="244" t="s">
        <v>4669</v>
      </c>
      <c r="L4258" s="232">
        <v>20</v>
      </c>
      <c r="M4258" s="233">
        <v>20</v>
      </c>
      <c r="N4258" s="130"/>
      <c r="O4258" s="131"/>
      <c r="P4258" s="131"/>
      <c r="Q4258" s="131"/>
      <c r="R4258" s="131"/>
      <c r="S4258" s="131"/>
      <c r="T4258" s="132" t="str">
        <f>IF(SUM(N4258:S4258)=U4258,"OK",SUM(N4258:S4258)-U4258)</f>
        <v>OK</v>
      </c>
      <c r="U4258" s="138"/>
      <c r="V4258" s="138"/>
      <c r="W4258" s="139"/>
      <c r="X4258" s="139"/>
      <c r="Y4258" s="132" t="str">
        <f>IF(SUM(W4258:X4258)=Z4258,"OK",SUM(W4258:X4258)-Z4258)</f>
        <v>OK</v>
      </c>
      <c r="Z4258" s="210"/>
      <c r="AA4258" s="204"/>
      <c r="AB4258" s="202"/>
      <c r="AC4258" s="202"/>
      <c r="AD4258" s="202"/>
      <c r="AE4258" s="202"/>
      <c r="AF4258" s="202"/>
      <c r="AG4258" s="132" t="str">
        <f>IF(SUM(AA4258:AF4258)=AH4258,"OK",SUM(AA4258:AF4258)-AH4258)</f>
        <v>OK</v>
      </c>
      <c r="AH4258" s="138"/>
      <c r="AI4258" s="138"/>
      <c r="AJ4258" s="139"/>
      <c r="AK4258" s="139"/>
      <c r="AL4258" s="132" t="str">
        <f>IF(SUM(AJ4258:AK4258)=AM4258,"OK",SUM(AJ4258:AK4258)-AM4258)</f>
        <v>OK</v>
      </c>
      <c r="AM4258" s="140"/>
      <c r="AN4258" s="119">
        <f>L4258+U4258+V4258+Z4258</f>
        <v>20</v>
      </c>
      <c r="AO4258" s="120">
        <f>M4258+AH4258+AI4258+AM4258</f>
        <v>20</v>
      </c>
      <c r="AP4258" s="39">
        <f>L4258</f>
        <v>20</v>
      </c>
      <c r="AQ4258" s="141">
        <f>AN4258</f>
        <v>20</v>
      </c>
      <c r="AR4258" s="142">
        <f>AQ4258-AP4258</f>
        <v>0</v>
      </c>
      <c r="AS4258" s="143">
        <f>AR4258/AP4258</f>
        <v>0</v>
      </c>
      <c r="AT4258" s="144">
        <f>M4258</f>
        <v>20</v>
      </c>
      <c r="AU4258" s="141">
        <f>AO4258</f>
        <v>20</v>
      </c>
      <c r="AV4258" s="142">
        <f>AU4258-AT4258</f>
        <v>0</v>
      </c>
      <c r="AW4258" s="143">
        <f>AV4258/AT4258</f>
        <v>0</v>
      </c>
      <c r="AY4258" s="146" t="str">
        <f t="shared" si="3358"/>
        <v>12.11</v>
      </c>
      <c r="AZ4258" s="1735" t="b">
        <f>COUNTIF('[1]Codes SEC'!$B$2:$B$250,Ministres!AY4258)&gt;0</f>
        <v>1</v>
      </c>
    </row>
    <row r="4259" spans="1:64" ht="30.6" x14ac:dyDescent="0.25">
      <c r="A4259" s="356" t="s">
        <v>4654</v>
      </c>
      <c r="B4259" s="225">
        <v>10</v>
      </c>
      <c r="C4259" s="122" t="s">
        <v>237</v>
      </c>
      <c r="D4259" s="123">
        <v>1000</v>
      </c>
      <c r="F4259" s="125">
        <v>12</v>
      </c>
      <c r="G4259" s="126"/>
      <c r="H4259" s="35" t="str">
        <f t="shared" si="3313"/>
        <v>085</v>
      </c>
      <c r="I4259" s="36" t="s">
        <v>96</v>
      </c>
      <c r="J4259" s="37" t="s">
        <v>4670</v>
      </c>
      <c r="K4259" s="244" t="s">
        <v>4671</v>
      </c>
      <c r="L4259" s="232">
        <v>0</v>
      </c>
      <c r="M4259" s="233">
        <v>0</v>
      </c>
      <c r="N4259" s="130"/>
      <c r="O4259" s="131"/>
      <c r="P4259" s="131"/>
      <c r="Q4259" s="131"/>
      <c r="R4259" s="131"/>
      <c r="S4259" s="131"/>
      <c r="T4259" s="132" t="str">
        <f t="shared" si="3344"/>
        <v>OK</v>
      </c>
      <c r="U4259" s="138"/>
      <c r="V4259" s="138"/>
      <c r="W4259" s="139"/>
      <c r="X4259" s="139"/>
      <c r="Y4259" s="132" t="str">
        <f t="shared" si="3345"/>
        <v>OK</v>
      </c>
      <c r="Z4259" s="210"/>
      <c r="AA4259" s="204"/>
      <c r="AB4259" s="202"/>
      <c r="AC4259" s="202"/>
      <c r="AD4259" s="202"/>
      <c r="AE4259" s="202"/>
      <c r="AF4259" s="202"/>
      <c r="AG4259" s="132" t="str">
        <f t="shared" si="3346"/>
        <v>OK</v>
      </c>
      <c r="AH4259" s="138"/>
      <c r="AI4259" s="138"/>
      <c r="AJ4259" s="139"/>
      <c r="AK4259" s="139"/>
      <c r="AL4259" s="132" t="str">
        <f t="shared" si="3347"/>
        <v>OK</v>
      </c>
      <c r="AM4259" s="140"/>
      <c r="AN4259" s="119">
        <f t="shared" si="3348"/>
        <v>0</v>
      </c>
      <c r="AO4259" s="120">
        <f t="shared" si="3349"/>
        <v>0</v>
      </c>
      <c r="AP4259" s="39">
        <f t="shared" si="3350"/>
        <v>0</v>
      </c>
      <c r="AQ4259" s="141">
        <f t="shared" si="3351"/>
        <v>0</v>
      </c>
      <c r="AR4259" s="142">
        <f t="shared" si="3352"/>
        <v>0</v>
      </c>
      <c r="AS4259" s="143" t="e">
        <f t="shared" si="3353"/>
        <v>#DIV/0!</v>
      </c>
      <c r="AT4259" s="144">
        <f t="shared" si="3354"/>
        <v>0</v>
      </c>
      <c r="AU4259" s="141">
        <f t="shared" si="3355"/>
        <v>0</v>
      </c>
      <c r="AV4259" s="142">
        <f t="shared" si="3356"/>
        <v>0</v>
      </c>
      <c r="AW4259" s="143" t="e">
        <f t="shared" si="3357"/>
        <v>#DIV/0!</v>
      </c>
      <c r="AY4259" s="146" t="str">
        <f t="shared" si="3358"/>
        <v>12.11</v>
      </c>
      <c r="AZ4259" s="1735" t="b">
        <f>COUNTIF('[1]Codes SEC'!$B$2:$B$250,Ministres!AY4259)&gt;0</f>
        <v>1</v>
      </c>
    </row>
    <row r="4260" spans="1:64" s="1736" customFormat="1" ht="35.1" customHeight="1" x14ac:dyDescent="0.25">
      <c r="A4260" s="356" t="s">
        <v>4654</v>
      </c>
      <c r="B4260" s="225">
        <v>10</v>
      </c>
      <c r="C4260" s="122" t="s">
        <v>237</v>
      </c>
      <c r="D4260" s="123">
        <v>1000</v>
      </c>
      <c r="E4260" s="124"/>
      <c r="F4260" s="125">
        <v>12</v>
      </c>
      <c r="G4260" s="126"/>
      <c r="H4260" s="35" t="str">
        <f t="shared" si="3313"/>
        <v>085</v>
      </c>
      <c r="I4260" s="36" t="s">
        <v>96</v>
      </c>
      <c r="J4260" s="37" t="s">
        <v>4672</v>
      </c>
      <c r="K4260" s="244" t="s">
        <v>4673</v>
      </c>
      <c r="L4260" s="232">
        <v>0</v>
      </c>
      <c r="M4260" s="233">
        <v>0</v>
      </c>
      <c r="N4260" s="130"/>
      <c r="O4260" s="131"/>
      <c r="P4260" s="131"/>
      <c r="Q4260" s="131"/>
      <c r="R4260" s="131"/>
      <c r="S4260" s="131"/>
      <c r="T4260" s="132" t="str">
        <f>IF(SUM(N4260:S4260)=U4260,"OK",SUM(N4260:S4260)-U4260)</f>
        <v>OK</v>
      </c>
      <c r="U4260" s="138"/>
      <c r="V4260" s="138"/>
      <c r="W4260" s="139"/>
      <c r="X4260" s="139"/>
      <c r="Y4260" s="132" t="str">
        <f>IF(SUM(W4260:X4260)=Z4260,"OK",SUM(W4260:X4260)-Z4260)</f>
        <v>OK</v>
      </c>
      <c r="Z4260" s="210"/>
      <c r="AA4260" s="204"/>
      <c r="AB4260" s="202"/>
      <c r="AC4260" s="202"/>
      <c r="AD4260" s="202"/>
      <c r="AE4260" s="202"/>
      <c r="AF4260" s="202"/>
      <c r="AG4260" s="132" t="str">
        <f>IF(SUM(AA4260:AF4260)=AH4260,"OK",SUM(AA4260:AF4260)-AH4260)</f>
        <v>OK</v>
      </c>
      <c r="AH4260" s="138"/>
      <c r="AI4260" s="138"/>
      <c r="AJ4260" s="139"/>
      <c r="AK4260" s="139"/>
      <c r="AL4260" s="132" t="str">
        <f>IF(SUM(AJ4260:AK4260)=AM4260,"OK",SUM(AJ4260:AK4260)-AM4260)</f>
        <v>OK</v>
      </c>
      <c r="AM4260" s="140"/>
      <c r="AN4260" s="119">
        <f>L4260+U4260+V4260+Z4260</f>
        <v>0</v>
      </c>
      <c r="AO4260" s="120">
        <f>M4260+AH4260+AI4260+AM4260</f>
        <v>0</v>
      </c>
      <c r="AP4260" s="39">
        <f>L4260</f>
        <v>0</v>
      </c>
      <c r="AQ4260" s="141">
        <f>AN4260</f>
        <v>0</v>
      </c>
      <c r="AR4260" s="142">
        <f>AQ4260-AP4260</f>
        <v>0</v>
      </c>
      <c r="AS4260" s="143" t="e">
        <f>AR4260/AP4260</f>
        <v>#DIV/0!</v>
      </c>
      <c r="AT4260" s="144">
        <f>M4260</f>
        <v>0</v>
      </c>
      <c r="AU4260" s="141">
        <f>AO4260</f>
        <v>0</v>
      </c>
      <c r="AV4260" s="142">
        <f>AU4260-AT4260</f>
        <v>0</v>
      </c>
      <c r="AW4260" s="143" t="e">
        <f>AV4260/AT4260</f>
        <v>#DIV/0!</v>
      </c>
      <c r="AX4260"/>
      <c r="AY4260" s="146" t="str">
        <f t="shared" si="3358"/>
        <v>12.11</v>
      </c>
      <c r="AZ4260" s="1735" t="b">
        <f>COUNTIF('[1]Codes SEC'!$B$2:$B$250,Ministres!AY4260)&gt;0</f>
        <v>1</v>
      </c>
      <c r="BA4260"/>
      <c r="BB4260"/>
      <c r="BC4260"/>
      <c r="BD4260"/>
      <c r="BE4260"/>
      <c r="BF4260"/>
      <c r="BG4260"/>
      <c r="BH4260"/>
      <c r="BI4260"/>
      <c r="BJ4260"/>
      <c r="BK4260"/>
      <c r="BL4260"/>
    </row>
    <row r="4261" spans="1:64" s="197" customFormat="1" ht="35.1" customHeight="1" x14ac:dyDescent="0.25">
      <c r="A4261" s="15" t="s">
        <v>4654</v>
      </c>
      <c r="B4261" s="225">
        <v>10</v>
      </c>
      <c r="C4261" s="122" t="s">
        <v>237</v>
      </c>
      <c r="D4261" s="123">
        <v>1000</v>
      </c>
      <c r="E4261" s="226"/>
      <c r="F4261" s="122">
        <v>12</v>
      </c>
      <c r="G4261" s="126">
        <v>1</v>
      </c>
      <c r="H4261" s="35" t="str">
        <f t="shared" si="3313"/>
        <v>085</v>
      </c>
      <c r="I4261" s="36" t="s">
        <v>96</v>
      </c>
      <c r="J4261" s="37" t="s">
        <v>4674</v>
      </c>
      <c r="K4261" s="244" t="s">
        <v>4675</v>
      </c>
      <c r="L4261" s="232">
        <v>150</v>
      </c>
      <c r="M4261" s="233">
        <v>150</v>
      </c>
      <c r="N4261" s="130"/>
      <c r="O4261" s="131"/>
      <c r="P4261" s="131"/>
      <c r="Q4261" s="131"/>
      <c r="R4261" s="131"/>
      <c r="S4261" s="131"/>
      <c r="T4261" s="132" t="str">
        <f t="shared" si="3344"/>
        <v>OK</v>
      </c>
      <c r="U4261" s="138"/>
      <c r="V4261" s="138"/>
      <c r="W4261" s="139"/>
      <c r="X4261" s="139"/>
      <c r="Y4261" s="132" t="str">
        <f t="shared" si="3345"/>
        <v>OK</v>
      </c>
      <c r="Z4261" s="210"/>
      <c r="AA4261" s="204"/>
      <c r="AB4261" s="202"/>
      <c r="AC4261" s="202"/>
      <c r="AD4261" s="202"/>
      <c r="AE4261" s="202"/>
      <c r="AF4261" s="202"/>
      <c r="AG4261" s="132" t="str">
        <f t="shared" si="3346"/>
        <v>OK</v>
      </c>
      <c r="AH4261" s="138"/>
      <c r="AI4261" s="138"/>
      <c r="AJ4261" s="139"/>
      <c r="AK4261" s="139"/>
      <c r="AL4261" s="132" t="str">
        <f t="shared" si="3347"/>
        <v>OK</v>
      </c>
      <c r="AM4261" s="140"/>
      <c r="AN4261" s="119">
        <f t="shared" si="3348"/>
        <v>150</v>
      </c>
      <c r="AO4261" s="120">
        <f t="shared" si="3349"/>
        <v>150</v>
      </c>
      <c r="AP4261" s="39">
        <f t="shared" si="3350"/>
        <v>150</v>
      </c>
      <c r="AQ4261" s="141">
        <f t="shared" si="3351"/>
        <v>150</v>
      </c>
      <c r="AR4261" s="142">
        <f t="shared" si="3352"/>
        <v>0</v>
      </c>
      <c r="AS4261" s="143">
        <f t="shared" si="3353"/>
        <v>0</v>
      </c>
      <c r="AT4261" s="144">
        <f t="shared" si="3354"/>
        <v>150</v>
      </c>
      <c r="AU4261" s="141">
        <f t="shared" si="3355"/>
        <v>150</v>
      </c>
      <c r="AV4261" s="142">
        <f t="shared" si="3356"/>
        <v>0</v>
      </c>
      <c r="AW4261" s="143">
        <f t="shared" si="3357"/>
        <v>0</v>
      </c>
      <c r="AX4261"/>
      <c r="AY4261" s="146" t="str">
        <f t="shared" si="3358"/>
        <v>12.11</v>
      </c>
      <c r="AZ4261" s="1735" t="b">
        <f>COUNTIF('[1]Codes SEC'!$B$2:$B$250,Ministres!AY4261)&gt;0</f>
        <v>1</v>
      </c>
      <c r="BA4261" s="12"/>
      <c r="BB4261" s="12"/>
      <c r="BC4261" s="12"/>
      <c r="BD4261" s="12"/>
      <c r="BE4261" s="12"/>
      <c r="BF4261" s="12"/>
      <c r="BG4261" s="12"/>
      <c r="BH4261" s="12"/>
      <c r="BI4261" s="12"/>
      <c r="BJ4261" s="12"/>
      <c r="BK4261" s="12"/>
      <c r="BL4261" s="12"/>
    </row>
    <row r="4262" spans="1:64" ht="30.6" x14ac:dyDescent="0.25">
      <c r="A4262" s="356" t="s">
        <v>4654</v>
      </c>
      <c r="B4262" s="121">
        <v>10</v>
      </c>
      <c r="C4262" s="122" t="s">
        <v>237</v>
      </c>
      <c r="D4262" s="123">
        <v>1000</v>
      </c>
      <c r="F4262" s="125">
        <v>12</v>
      </c>
      <c r="G4262" s="126">
        <v>1</v>
      </c>
      <c r="H4262" s="35" t="str">
        <f t="shared" si="3313"/>
        <v>085</v>
      </c>
      <c r="I4262" s="36" t="s">
        <v>96</v>
      </c>
      <c r="J4262" s="37" t="s">
        <v>4676</v>
      </c>
      <c r="K4262" s="244" t="s">
        <v>4677</v>
      </c>
      <c r="L4262" s="232">
        <v>195</v>
      </c>
      <c r="M4262" s="233">
        <v>326</v>
      </c>
      <c r="N4262" s="130"/>
      <c r="O4262" s="131"/>
      <c r="P4262" s="131"/>
      <c r="Q4262" s="131"/>
      <c r="R4262" s="131"/>
      <c r="S4262" s="131"/>
      <c r="T4262" s="132" t="str">
        <f t="shared" si="3344"/>
        <v>OK</v>
      </c>
      <c r="U4262" s="138"/>
      <c r="V4262" s="138"/>
      <c r="W4262" s="139"/>
      <c r="X4262" s="139"/>
      <c r="Y4262" s="132" t="str">
        <f t="shared" si="3345"/>
        <v>OK</v>
      </c>
      <c r="Z4262" s="210"/>
      <c r="AA4262" s="204"/>
      <c r="AB4262" s="202"/>
      <c r="AC4262" s="202"/>
      <c r="AD4262" s="202"/>
      <c r="AE4262" s="202"/>
      <c r="AF4262" s="202"/>
      <c r="AG4262" s="132" t="str">
        <f t="shared" si="3346"/>
        <v>OK</v>
      </c>
      <c r="AH4262" s="138"/>
      <c r="AI4262" s="138"/>
      <c r="AJ4262" s="139"/>
      <c r="AK4262" s="139"/>
      <c r="AL4262" s="132" t="str">
        <f t="shared" si="3347"/>
        <v>OK</v>
      </c>
      <c r="AM4262" s="140"/>
      <c r="AN4262" s="119">
        <f t="shared" si="3348"/>
        <v>195</v>
      </c>
      <c r="AO4262" s="120">
        <f t="shared" si="3349"/>
        <v>326</v>
      </c>
      <c r="AP4262" s="39">
        <f t="shared" si="3350"/>
        <v>195</v>
      </c>
      <c r="AQ4262" s="141">
        <f t="shared" si="3351"/>
        <v>195</v>
      </c>
      <c r="AR4262" s="142">
        <f t="shared" si="3352"/>
        <v>0</v>
      </c>
      <c r="AS4262" s="143">
        <f t="shared" si="3353"/>
        <v>0</v>
      </c>
      <c r="AT4262" s="144">
        <f t="shared" si="3354"/>
        <v>326</v>
      </c>
      <c r="AU4262" s="141">
        <f t="shared" si="3355"/>
        <v>326</v>
      </c>
      <c r="AV4262" s="142">
        <f t="shared" si="3356"/>
        <v>0</v>
      </c>
      <c r="AW4262" s="143">
        <f t="shared" si="3357"/>
        <v>0</v>
      </c>
      <c r="AY4262" s="146" t="str">
        <f t="shared" si="3358"/>
        <v>12.11</v>
      </c>
      <c r="AZ4262" s="1735" t="b">
        <f>COUNTIF('[1]Codes SEC'!$B$2:$B$250,Ministres!AY4262)&gt;0</f>
        <v>1</v>
      </c>
    </row>
    <row r="4263" spans="1:64" ht="35.1" customHeight="1" x14ac:dyDescent="0.25">
      <c r="A4263" s="356" t="s">
        <v>4654</v>
      </c>
      <c r="B4263" s="121">
        <v>10</v>
      </c>
      <c r="C4263" s="122" t="s">
        <v>237</v>
      </c>
      <c r="D4263" s="123">
        <v>1000</v>
      </c>
      <c r="F4263" s="125">
        <v>12</v>
      </c>
      <c r="G4263" s="126" t="s">
        <v>3128</v>
      </c>
      <c r="H4263" s="35" t="str">
        <f t="shared" si="3313"/>
        <v>085</v>
      </c>
      <c r="I4263" s="36" t="s">
        <v>96</v>
      </c>
      <c r="J4263" s="37" t="s">
        <v>4678</v>
      </c>
      <c r="K4263" s="244" t="s">
        <v>4679</v>
      </c>
      <c r="L4263" s="232">
        <v>520</v>
      </c>
      <c r="M4263" s="233">
        <v>569</v>
      </c>
      <c r="N4263" s="130"/>
      <c r="O4263" s="131"/>
      <c r="P4263" s="131"/>
      <c r="Q4263" s="131"/>
      <c r="R4263" s="131"/>
      <c r="S4263" s="131"/>
      <c r="T4263" s="132" t="str">
        <f>IF(SUM(N4263:S4263)=U4263,"OK",SUM(N4263:S4263)-U4263)</f>
        <v>OK</v>
      </c>
      <c r="U4263" s="138"/>
      <c r="V4263" s="138"/>
      <c r="W4263" s="139"/>
      <c r="X4263" s="139"/>
      <c r="Y4263" s="132" t="str">
        <f>IF(SUM(W4263:X4263)=Z4263,"OK",SUM(W4263:X4263)-Z4263)</f>
        <v>OK</v>
      </c>
      <c r="Z4263" s="210"/>
      <c r="AA4263" s="204"/>
      <c r="AB4263" s="202"/>
      <c r="AC4263" s="202"/>
      <c r="AD4263" s="202"/>
      <c r="AE4263" s="202"/>
      <c r="AF4263" s="202"/>
      <c r="AG4263" s="132" t="str">
        <f>IF(SUM(AA4263:AF4263)=AH4263,"OK",SUM(AA4263:AF4263)-AH4263)</f>
        <v>OK</v>
      </c>
      <c r="AH4263" s="138"/>
      <c r="AI4263" s="138"/>
      <c r="AJ4263" s="139"/>
      <c r="AK4263" s="139"/>
      <c r="AL4263" s="132" t="str">
        <f>IF(SUM(AJ4263:AK4263)=AM4263,"OK",SUM(AJ4263:AK4263)-AM4263)</f>
        <v>OK</v>
      </c>
      <c r="AM4263" s="140"/>
      <c r="AN4263" s="119">
        <f>L4263+U4263+V4263+Z4263</f>
        <v>520</v>
      </c>
      <c r="AO4263" s="120">
        <f>M4263+AH4263+AI4263+AM4263</f>
        <v>569</v>
      </c>
      <c r="AP4263" s="39">
        <f>L4263</f>
        <v>520</v>
      </c>
      <c r="AQ4263" s="141">
        <f>AN4263</f>
        <v>520</v>
      </c>
      <c r="AR4263" s="142">
        <f>AQ4263-AP4263</f>
        <v>0</v>
      </c>
      <c r="AS4263" s="143">
        <f>AR4263/AP4263</f>
        <v>0</v>
      </c>
      <c r="AT4263" s="144">
        <f>M4263</f>
        <v>569</v>
      </c>
      <c r="AU4263" s="141">
        <f>AO4263</f>
        <v>569</v>
      </c>
      <c r="AV4263" s="142">
        <f>AU4263-AT4263</f>
        <v>0</v>
      </c>
      <c r="AW4263" s="143">
        <f>AV4263/AT4263</f>
        <v>0</v>
      </c>
      <c r="AY4263" s="146" t="str">
        <f t="shared" si="3358"/>
        <v>12.11</v>
      </c>
      <c r="AZ4263" s="1735" t="b">
        <f>COUNTIF('[1]Codes SEC'!$B$2:$B$250,Ministres!AY4263)&gt;0</f>
        <v>1</v>
      </c>
    </row>
    <row r="4264" spans="1:64" ht="35.1" customHeight="1" x14ac:dyDescent="0.25">
      <c r="A4264" s="356" t="s">
        <v>4654</v>
      </c>
      <c r="B4264" s="225">
        <v>10</v>
      </c>
      <c r="C4264" s="122" t="s">
        <v>237</v>
      </c>
      <c r="D4264" s="123">
        <v>1000</v>
      </c>
      <c r="F4264" s="125">
        <v>12</v>
      </c>
      <c r="G4264" s="126"/>
      <c r="H4264" s="35" t="str">
        <f t="shared" si="3313"/>
        <v>085</v>
      </c>
      <c r="I4264" s="36" t="s">
        <v>96</v>
      </c>
      <c r="J4264" s="37" t="s">
        <v>4680</v>
      </c>
      <c r="K4264" s="244" t="s">
        <v>4681</v>
      </c>
      <c r="L4264" s="232">
        <v>70</v>
      </c>
      <c r="M4264" s="233">
        <v>51</v>
      </c>
      <c r="N4264" s="130"/>
      <c r="O4264" s="131"/>
      <c r="P4264" s="131"/>
      <c r="Q4264" s="131"/>
      <c r="R4264" s="131"/>
      <c r="S4264" s="131"/>
      <c r="T4264" s="132" t="str">
        <f t="shared" si="3344"/>
        <v>OK</v>
      </c>
      <c r="U4264" s="138"/>
      <c r="V4264" s="138"/>
      <c r="W4264" s="139"/>
      <c r="X4264" s="139"/>
      <c r="Y4264" s="132" t="str">
        <f t="shared" si="3345"/>
        <v>OK</v>
      </c>
      <c r="Z4264" s="210"/>
      <c r="AA4264" s="204"/>
      <c r="AB4264" s="202"/>
      <c r="AC4264" s="202"/>
      <c r="AD4264" s="202"/>
      <c r="AE4264" s="202"/>
      <c r="AF4264" s="202"/>
      <c r="AG4264" s="132" t="str">
        <f t="shared" si="3346"/>
        <v>OK</v>
      </c>
      <c r="AH4264" s="138"/>
      <c r="AI4264" s="138"/>
      <c r="AJ4264" s="139"/>
      <c r="AK4264" s="139"/>
      <c r="AL4264" s="132" t="str">
        <f t="shared" si="3347"/>
        <v>OK</v>
      </c>
      <c r="AM4264" s="140"/>
      <c r="AN4264" s="119">
        <f t="shared" si="3348"/>
        <v>70</v>
      </c>
      <c r="AO4264" s="120">
        <f t="shared" si="3349"/>
        <v>51</v>
      </c>
      <c r="AP4264" s="39">
        <f t="shared" si="3350"/>
        <v>70</v>
      </c>
      <c r="AQ4264" s="141">
        <f t="shared" si="3351"/>
        <v>70</v>
      </c>
      <c r="AR4264" s="142">
        <f t="shared" ref="AR4264:AR4286" si="3359">AQ4264-AP4264</f>
        <v>0</v>
      </c>
      <c r="AS4264" s="143">
        <f t="shared" ref="AS4264:AS4286" si="3360">AR4264/AP4264</f>
        <v>0</v>
      </c>
      <c r="AT4264" s="144">
        <f t="shared" si="3354"/>
        <v>51</v>
      </c>
      <c r="AU4264" s="141">
        <f t="shared" ref="AU4264:AU4286" si="3361">AO4264</f>
        <v>51</v>
      </c>
      <c r="AV4264" s="142">
        <f t="shared" ref="AV4264:AV4286" si="3362">AU4264-AT4264</f>
        <v>0</v>
      </c>
      <c r="AW4264" s="143">
        <f t="shared" ref="AW4264:AW4286" si="3363">AV4264/AT4264</f>
        <v>0</v>
      </c>
      <c r="AY4264" s="146" t="str">
        <f t="shared" si="3358"/>
        <v>12.11</v>
      </c>
      <c r="AZ4264" s="1735" t="b">
        <f>COUNTIF('[1]Codes SEC'!$B$2:$B$250,Ministres!AY4264)&gt;0</f>
        <v>1</v>
      </c>
    </row>
    <row r="4265" spans="1:64" ht="35.1" customHeight="1" x14ac:dyDescent="0.25">
      <c r="A4265" s="356" t="s">
        <v>4654</v>
      </c>
      <c r="B4265" s="225">
        <v>10</v>
      </c>
      <c r="C4265" s="122" t="s">
        <v>237</v>
      </c>
      <c r="D4265" s="123">
        <v>1000</v>
      </c>
      <c r="F4265" s="125">
        <v>12</v>
      </c>
      <c r="G4265" s="126"/>
      <c r="H4265" s="35" t="str">
        <f t="shared" si="3313"/>
        <v>085</v>
      </c>
      <c r="I4265" s="36" t="s">
        <v>96</v>
      </c>
      <c r="J4265" s="37" t="s">
        <v>4682</v>
      </c>
      <c r="K4265" s="244" t="s">
        <v>4683</v>
      </c>
      <c r="L4265" s="232">
        <v>90</v>
      </c>
      <c r="M4265" s="233">
        <v>43</v>
      </c>
      <c r="N4265" s="130"/>
      <c r="O4265" s="131"/>
      <c r="P4265" s="131"/>
      <c r="Q4265" s="131"/>
      <c r="R4265" s="131"/>
      <c r="S4265" s="131"/>
      <c r="T4265" s="132" t="str">
        <f t="shared" si="3344"/>
        <v>OK</v>
      </c>
      <c r="U4265" s="138"/>
      <c r="V4265" s="138"/>
      <c r="W4265" s="139"/>
      <c r="X4265" s="139"/>
      <c r="Y4265" s="132" t="str">
        <f t="shared" si="3345"/>
        <v>OK</v>
      </c>
      <c r="Z4265" s="210"/>
      <c r="AA4265" s="204"/>
      <c r="AB4265" s="202"/>
      <c r="AC4265" s="202"/>
      <c r="AD4265" s="202"/>
      <c r="AE4265" s="202"/>
      <c r="AF4265" s="202"/>
      <c r="AG4265" s="132" t="str">
        <f t="shared" si="3346"/>
        <v>OK</v>
      </c>
      <c r="AH4265" s="138"/>
      <c r="AI4265" s="138"/>
      <c r="AJ4265" s="139"/>
      <c r="AK4265" s="139"/>
      <c r="AL4265" s="132" t="str">
        <f t="shared" si="3347"/>
        <v>OK</v>
      </c>
      <c r="AM4265" s="140"/>
      <c r="AN4265" s="119">
        <f t="shared" si="3348"/>
        <v>90</v>
      </c>
      <c r="AO4265" s="120">
        <f t="shared" si="3349"/>
        <v>43</v>
      </c>
      <c r="AP4265" s="39">
        <f t="shared" si="3350"/>
        <v>90</v>
      </c>
      <c r="AQ4265" s="141">
        <f t="shared" si="3351"/>
        <v>90</v>
      </c>
      <c r="AR4265" s="142">
        <f t="shared" si="3359"/>
        <v>0</v>
      </c>
      <c r="AS4265" s="143">
        <f t="shared" si="3360"/>
        <v>0</v>
      </c>
      <c r="AT4265" s="144">
        <f t="shared" si="3354"/>
        <v>43</v>
      </c>
      <c r="AU4265" s="141">
        <f t="shared" si="3361"/>
        <v>43</v>
      </c>
      <c r="AV4265" s="142">
        <f t="shared" si="3362"/>
        <v>0</v>
      </c>
      <c r="AW4265" s="143">
        <f t="shared" si="3363"/>
        <v>0</v>
      </c>
      <c r="AY4265" s="146" t="str">
        <f t="shared" si="3358"/>
        <v>12.11</v>
      </c>
      <c r="AZ4265" s="1735" t="b">
        <f>COUNTIF('[1]Codes SEC'!$B$2:$B$250,Ministres!AY4265)&gt;0</f>
        <v>1</v>
      </c>
    </row>
    <row r="4266" spans="1:64" ht="35.1" customHeight="1" x14ac:dyDescent="0.25">
      <c r="A4266" s="15" t="s">
        <v>4654</v>
      </c>
      <c r="B4266" s="225">
        <v>10</v>
      </c>
      <c r="C4266" s="122" t="s">
        <v>237</v>
      </c>
      <c r="D4266" s="123">
        <v>1000</v>
      </c>
      <c r="F4266" s="125">
        <v>12</v>
      </c>
      <c r="G4266" s="126"/>
      <c r="H4266" s="35" t="str">
        <f t="shared" si="3313"/>
        <v>085</v>
      </c>
      <c r="I4266" s="36">
        <v>81211000</v>
      </c>
      <c r="J4266" s="37" t="s">
        <v>4684</v>
      </c>
      <c r="K4266" s="281" t="s">
        <v>4685</v>
      </c>
      <c r="L4266" s="128">
        <v>200</v>
      </c>
      <c r="M4266" s="129">
        <v>75</v>
      </c>
      <c r="N4266" s="130"/>
      <c r="O4266" s="131"/>
      <c r="P4266" s="131"/>
      <c r="Q4266" s="131"/>
      <c r="R4266" s="131"/>
      <c r="S4266" s="131"/>
      <c r="T4266" s="132" t="str">
        <f t="shared" si="3344"/>
        <v>OK</v>
      </c>
      <c r="U4266" s="138"/>
      <c r="V4266" s="138"/>
      <c r="W4266" s="139"/>
      <c r="X4266" s="139"/>
      <c r="Y4266" s="132" t="str">
        <f t="shared" si="3345"/>
        <v>OK</v>
      </c>
      <c r="Z4266" s="210"/>
      <c r="AA4266" s="204"/>
      <c r="AB4266" s="202"/>
      <c r="AC4266" s="202"/>
      <c r="AD4266" s="202"/>
      <c r="AE4266" s="202"/>
      <c r="AF4266" s="202"/>
      <c r="AG4266" s="132" t="str">
        <f t="shared" si="3346"/>
        <v>OK</v>
      </c>
      <c r="AH4266" s="138"/>
      <c r="AI4266" s="138"/>
      <c r="AJ4266" s="139"/>
      <c r="AK4266" s="139"/>
      <c r="AL4266" s="132" t="str">
        <f t="shared" si="3347"/>
        <v>OK</v>
      </c>
      <c r="AM4266" s="140"/>
      <c r="AN4266" s="119">
        <f t="shared" si="3348"/>
        <v>200</v>
      </c>
      <c r="AO4266" s="120">
        <f t="shared" si="3349"/>
        <v>75</v>
      </c>
      <c r="AP4266" s="39">
        <f t="shared" si="3350"/>
        <v>200</v>
      </c>
      <c r="AQ4266" s="141">
        <f t="shared" si="3351"/>
        <v>200</v>
      </c>
      <c r="AR4266" s="142">
        <f t="shared" si="3359"/>
        <v>0</v>
      </c>
      <c r="AS4266" s="143">
        <f t="shared" si="3360"/>
        <v>0</v>
      </c>
      <c r="AT4266" s="144">
        <f t="shared" si="3354"/>
        <v>75</v>
      </c>
      <c r="AU4266" s="141">
        <f t="shared" si="3361"/>
        <v>75</v>
      </c>
      <c r="AV4266" s="142">
        <f t="shared" si="3362"/>
        <v>0</v>
      </c>
      <c r="AW4266" s="143">
        <f t="shared" si="3363"/>
        <v>0</v>
      </c>
      <c r="AY4266" s="146" t="str">
        <f t="shared" si="3358"/>
        <v>12.11</v>
      </c>
      <c r="AZ4266" s="1735" t="b">
        <f>COUNTIF('[1]Codes SEC'!$B$2:$B$250,Ministres!AY4266)&gt;0</f>
        <v>1</v>
      </c>
    </row>
    <row r="4267" spans="1:64" ht="35.1" customHeight="1" x14ac:dyDescent="0.25">
      <c r="A4267" s="356" t="s">
        <v>4654</v>
      </c>
      <c r="B4267" s="121">
        <v>10</v>
      </c>
      <c r="C4267" s="122" t="s">
        <v>237</v>
      </c>
      <c r="D4267" s="123">
        <v>1000</v>
      </c>
      <c r="F4267" s="125">
        <v>12</v>
      </c>
      <c r="G4267" s="126">
        <v>1</v>
      </c>
      <c r="H4267" s="35" t="str">
        <f t="shared" si="3313"/>
        <v>085</v>
      </c>
      <c r="I4267" s="36">
        <v>81211000</v>
      </c>
      <c r="J4267" s="37" t="s">
        <v>4686</v>
      </c>
      <c r="K4267" s="244" t="s">
        <v>4687</v>
      </c>
      <c r="L4267" s="232">
        <v>125</v>
      </c>
      <c r="M4267" s="233">
        <v>201</v>
      </c>
      <c r="N4267" s="130"/>
      <c r="O4267" s="131"/>
      <c r="P4267" s="131"/>
      <c r="Q4267" s="131"/>
      <c r="R4267" s="131"/>
      <c r="S4267" s="131"/>
      <c r="T4267" s="132" t="str">
        <f t="shared" si="3344"/>
        <v>OK</v>
      </c>
      <c r="U4267" s="138"/>
      <c r="V4267" s="138"/>
      <c r="W4267" s="139"/>
      <c r="X4267" s="139"/>
      <c r="Y4267" s="132" t="str">
        <f t="shared" si="3345"/>
        <v>OK</v>
      </c>
      <c r="Z4267" s="210"/>
      <c r="AA4267" s="204"/>
      <c r="AB4267" s="202"/>
      <c r="AC4267" s="202"/>
      <c r="AD4267" s="202"/>
      <c r="AE4267" s="202"/>
      <c r="AF4267" s="202"/>
      <c r="AG4267" s="132" t="str">
        <f t="shared" si="3346"/>
        <v>OK</v>
      </c>
      <c r="AH4267" s="138"/>
      <c r="AI4267" s="138"/>
      <c r="AJ4267" s="139"/>
      <c r="AK4267" s="139"/>
      <c r="AL4267" s="132" t="str">
        <f t="shared" si="3347"/>
        <v>OK</v>
      </c>
      <c r="AM4267" s="140"/>
      <c r="AN4267" s="119">
        <f t="shared" si="3348"/>
        <v>125</v>
      </c>
      <c r="AO4267" s="120">
        <f t="shared" si="3349"/>
        <v>201</v>
      </c>
      <c r="AP4267" s="39">
        <f t="shared" si="3350"/>
        <v>125</v>
      </c>
      <c r="AQ4267" s="141">
        <f t="shared" si="3351"/>
        <v>125</v>
      </c>
      <c r="AR4267" s="142">
        <f>AQ4267-AP4267</f>
        <v>0</v>
      </c>
      <c r="AS4267" s="143">
        <f>AR4267/AP4267</f>
        <v>0</v>
      </c>
      <c r="AT4267" s="144">
        <f t="shared" si="3354"/>
        <v>201</v>
      </c>
      <c r="AU4267" s="141">
        <f>AO4267</f>
        <v>201</v>
      </c>
      <c r="AV4267" s="142">
        <f>AU4267-AT4267</f>
        <v>0</v>
      </c>
      <c r="AW4267" s="143">
        <f>AV4267/AT4267</f>
        <v>0</v>
      </c>
      <c r="AY4267" s="146" t="str">
        <f t="shared" si="3358"/>
        <v>12.11</v>
      </c>
      <c r="AZ4267" s="1735" t="b">
        <f>COUNTIF('[1]Codes SEC'!$B$2:$B$250,Ministres!AY4267)&gt;0</f>
        <v>1</v>
      </c>
    </row>
    <row r="4268" spans="1:64" ht="35.1" customHeight="1" x14ac:dyDescent="0.25">
      <c r="A4268" s="356" t="s">
        <v>4654</v>
      </c>
      <c r="B4268" s="225">
        <v>10</v>
      </c>
      <c r="C4268" s="122" t="s">
        <v>276</v>
      </c>
      <c r="D4268" s="123">
        <v>1000</v>
      </c>
      <c r="E4268" s="226"/>
      <c r="F4268" s="122">
        <v>12</v>
      </c>
      <c r="G4268" s="126">
        <v>1</v>
      </c>
      <c r="H4268" s="35" t="str">
        <f t="shared" si="3313"/>
        <v>085</v>
      </c>
      <c r="I4268" s="36">
        <v>81211000</v>
      </c>
      <c r="J4268" s="37" t="s">
        <v>4688</v>
      </c>
      <c r="K4268" s="500" t="s">
        <v>4689</v>
      </c>
      <c r="L4268" s="128">
        <v>0</v>
      </c>
      <c r="M4268" s="129">
        <v>0</v>
      </c>
      <c r="N4268" s="130"/>
      <c r="O4268" s="131"/>
      <c r="P4268" s="131"/>
      <c r="Q4268" s="131"/>
      <c r="R4268" s="131"/>
      <c r="S4268" s="131"/>
      <c r="T4268" s="132" t="str">
        <f t="shared" si="3344"/>
        <v>OK</v>
      </c>
      <c r="U4268" s="138"/>
      <c r="V4268" s="138"/>
      <c r="W4268" s="139"/>
      <c r="X4268" s="139"/>
      <c r="Y4268" s="132" t="str">
        <f t="shared" si="3345"/>
        <v>OK</v>
      </c>
      <c r="Z4268" s="210"/>
      <c r="AA4268" s="204"/>
      <c r="AB4268" s="202"/>
      <c r="AC4268" s="202"/>
      <c r="AD4268" s="202"/>
      <c r="AE4268" s="202"/>
      <c r="AF4268" s="202"/>
      <c r="AG4268" s="132" t="str">
        <f t="shared" si="3346"/>
        <v>OK</v>
      </c>
      <c r="AH4268" s="138"/>
      <c r="AI4268" s="138"/>
      <c r="AJ4268" s="139"/>
      <c r="AK4268" s="139"/>
      <c r="AL4268" s="132" t="str">
        <f t="shared" si="3347"/>
        <v>OK</v>
      </c>
      <c r="AM4268" s="140"/>
      <c r="AN4268" s="119">
        <f t="shared" si="3348"/>
        <v>0</v>
      </c>
      <c r="AO4268" s="120">
        <f t="shared" si="3349"/>
        <v>0</v>
      </c>
      <c r="AP4268" s="39">
        <f t="shared" si="3350"/>
        <v>0</v>
      </c>
      <c r="AQ4268" s="141">
        <f t="shared" si="3351"/>
        <v>0</v>
      </c>
      <c r="AR4268" s="142">
        <f>AQ4268-AP4268</f>
        <v>0</v>
      </c>
      <c r="AS4268" s="143" t="e">
        <f>AR4268/AP4268</f>
        <v>#DIV/0!</v>
      </c>
      <c r="AT4268" s="144">
        <f t="shared" si="3354"/>
        <v>0</v>
      </c>
      <c r="AU4268" s="141">
        <f>AO4268</f>
        <v>0</v>
      </c>
      <c r="AV4268" s="142">
        <f>AU4268-AT4268</f>
        <v>0</v>
      </c>
      <c r="AW4268" s="143" t="e">
        <f>AV4268/AT4268</f>
        <v>#DIV/0!</v>
      </c>
      <c r="AY4268" s="146" t="str">
        <f t="shared" si="3358"/>
        <v>12.11</v>
      </c>
      <c r="AZ4268" s="1735" t="b">
        <f>COUNTIF('[1]Codes SEC'!$B$2:$B$250,Ministres!AY4268)&gt;0</f>
        <v>1</v>
      </c>
    </row>
    <row r="4269" spans="1:64" ht="35.1" customHeight="1" x14ac:dyDescent="0.25">
      <c r="A4269" s="356" t="s">
        <v>4654</v>
      </c>
      <c r="B4269" s="121">
        <v>10</v>
      </c>
      <c r="C4269" s="122" t="s">
        <v>237</v>
      </c>
      <c r="D4269" s="123">
        <v>1000</v>
      </c>
      <c r="F4269" s="125">
        <v>12</v>
      </c>
      <c r="G4269" s="126">
        <v>1</v>
      </c>
      <c r="H4269" s="35" t="str">
        <f t="shared" si="3313"/>
        <v>085</v>
      </c>
      <c r="I4269" s="36">
        <v>81211000</v>
      </c>
      <c r="J4269" s="37" t="s">
        <v>4690</v>
      </c>
      <c r="K4269" s="244" t="s">
        <v>4691</v>
      </c>
      <c r="L4269" s="232">
        <v>50</v>
      </c>
      <c r="M4269" s="233">
        <v>60</v>
      </c>
      <c r="N4269" s="130"/>
      <c r="O4269" s="131"/>
      <c r="P4269" s="131"/>
      <c r="Q4269" s="131"/>
      <c r="R4269" s="131"/>
      <c r="S4269" s="131"/>
      <c r="T4269" s="132" t="str">
        <f t="shared" si="3344"/>
        <v>OK</v>
      </c>
      <c r="U4269" s="138"/>
      <c r="V4269" s="138"/>
      <c r="W4269" s="139"/>
      <c r="X4269" s="139"/>
      <c r="Y4269" s="132" t="str">
        <f t="shared" si="3345"/>
        <v>OK</v>
      </c>
      <c r="Z4269" s="210"/>
      <c r="AA4269" s="204"/>
      <c r="AB4269" s="202"/>
      <c r="AC4269" s="202"/>
      <c r="AD4269" s="202"/>
      <c r="AE4269" s="202"/>
      <c r="AF4269" s="202"/>
      <c r="AG4269" s="132" t="str">
        <f t="shared" si="3346"/>
        <v>OK</v>
      </c>
      <c r="AH4269" s="138"/>
      <c r="AI4269" s="138"/>
      <c r="AJ4269" s="139"/>
      <c r="AK4269" s="139"/>
      <c r="AL4269" s="132" t="str">
        <f t="shared" si="3347"/>
        <v>OK</v>
      </c>
      <c r="AM4269" s="140"/>
      <c r="AN4269" s="119">
        <f t="shared" si="3348"/>
        <v>50</v>
      </c>
      <c r="AO4269" s="120">
        <f t="shared" si="3349"/>
        <v>60</v>
      </c>
      <c r="AP4269" s="39">
        <f t="shared" si="3350"/>
        <v>50</v>
      </c>
      <c r="AQ4269" s="141">
        <f t="shared" si="3351"/>
        <v>50</v>
      </c>
      <c r="AR4269" s="142">
        <f>AQ4269-AP4269</f>
        <v>0</v>
      </c>
      <c r="AS4269" s="143">
        <f>AR4269/AP4269</f>
        <v>0</v>
      </c>
      <c r="AT4269" s="144">
        <f t="shared" si="3354"/>
        <v>60</v>
      </c>
      <c r="AU4269" s="141">
        <f>AO4269</f>
        <v>60</v>
      </c>
      <c r="AV4269" s="142">
        <f>AU4269-AT4269</f>
        <v>0</v>
      </c>
      <c r="AW4269" s="143">
        <f>AV4269/AT4269</f>
        <v>0</v>
      </c>
      <c r="AY4269" s="146" t="str">
        <f t="shared" si="3358"/>
        <v>12.11</v>
      </c>
      <c r="AZ4269" s="1735" t="b">
        <f>COUNTIF('[1]Codes SEC'!$B$2:$B$250,Ministres!AY4269)&gt;0</f>
        <v>1</v>
      </c>
    </row>
    <row r="4270" spans="1:64" ht="35.1" customHeight="1" x14ac:dyDescent="0.25">
      <c r="A4270" s="15" t="s">
        <v>4654</v>
      </c>
      <c r="B4270" s="225">
        <v>10</v>
      </c>
      <c r="C4270" s="122" t="s">
        <v>237</v>
      </c>
      <c r="D4270" s="123">
        <v>1000</v>
      </c>
      <c r="E4270" s="226"/>
      <c r="F4270" s="122">
        <v>12</v>
      </c>
      <c r="G4270" s="227"/>
      <c r="H4270" s="228" t="str">
        <f t="shared" si="3313"/>
        <v>085</v>
      </c>
      <c r="I4270" s="229">
        <v>81221000</v>
      </c>
      <c r="J4270" s="230" t="s">
        <v>4692</v>
      </c>
      <c r="K4270" s="231" t="s">
        <v>4693</v>
      </c>
      <c r="L4270" s="232">
        <v>0</v>
      </c>
      <c r="M4270" s="233">
        <v>0</v>
      </c>
      <c r="N4270" s="130"/>
      <c r="O4270" s="131"/>
      <c r="P4270" s="131"/>
      <c r="Q4270" s="131"/>
      <c r="R4270" s="131"/>
      <c r="S4270" s="131"/>
      <c r="T4270" s="132" t="str">
        <f>IF(SUM(N4270:S4270)=U4270,"OK",SUM(N4270:S4270)-U4270)</f>
        <v>OK</v>
      </c>
      <c r="U4270" s="138"/>
      <c r="V4270" s="138"/>
      <c r="W4270" s="139"/>
      <c r="X4270" s="139"/>
      <c r="Y4270" s="132" t="str">
        <f>IF(SUM(W4270:X4270)=Z4270,"OK",SUM(W4270:X4270)-Z4270)</f>
        <v>OK</v>
      </c>
      <c r="Z4270" s="210"/>
      <c r="AA4270" s="204"/>
      <c r="AB4270" s="202"/>
      <c r="AC4270" s="202"/>
      <c r="AD4270" s="202"/>
      <c r="AE4270" s="202"/>
      <c r="AF4270" s="202"/>
      <c r="AG4270" s="132" t="str">
        <f>IF(SUM(AA4270:AF4270)=AH4270,"OK",SUM(AA4270:AF4270)-AH4270)</f>
        <v>OK</v>
      </c>
      <c r="AH4270" s="138"/>
      <c r="AI4270" s="138"/>
      <c r="AJ4270" s="139"/>
      <c r="AK4270" s="139"/>
      <c r="AL4270" s="132" t="str">
        <f>IF(SUM(AJ4270:AK4270)=AM4270,"OK",SUM(AJ4270:AK4270)-AM4270)</f>
        <v>OK</v>
      </c>
      <c r="AM4270" s="140"/>
      <c r="AN4270" s="119">
        <f>L4270+U4270+V4270+Z4270</f>
        <v>0</v>
      </c>
      <c r="AO4270" s="120">
        <f>M4270+AH4270+AI4270+AM4270</f>
        <v>0</v>
      </c>
      <c r="AP4270" s="39">
        <f>L4270</f>
        <v>0</v>
      </c>
      <c r="AQ4270" s="141">
        <f>AN4270</f>
        <v>0</v>
      </c>
      <c r="AR4270" s="142">
        <f>AQ4270-AP4270</f>
        <v>0</v>
      </c>
      <c r="AS4270" s="143" t="e">
        <f>AR4270/AP4270</f>
        <v>#DIV/0!</v>
      </c>
      <c r="AT4270" s="144">
        <f>M4270</f>
        <v>0</v>
      </c>
      <c r="AU4270" s="141">
        <f>AO4270</f>
        <v>0</v>
      </c>
      <c r="AV4270" s="142">
        <f>AU4270-AT4270</f>
        <v>0</v>
      </c>
      <c r="AW4270" s="143" t="e">
        <f>AV4270/AT4270</f>
        <v>#DIV/0!</v>
      </c>
      <c r="AY4270" s="146" t="str">
        <f t="shared" si="3358"/>
        <v>12.21</v>
      </c>
      <c r="AZ4270" s="1735" t="b">
        <f>COUNTIF('[1]Codes SEC'!$B$2:$B$250,Ministres!AY4270)&gt;0</f>
        <v>1</v>
      </c>
    </row>
    <row r="4271" spans="1:64" ht="35.1" customHeight="1" x14ac:dyDescent="0.25">
      <c r="A4271" s="15" t="s">
        <v>4654</v>
      </c>
      <c r="B4271" s="225" t="s">
        <v>265</v>
      </c>
      <c r="C4271" s="122" t="s">
        <v>237</v>
      </c>
      <c r="D4271" s="123">
        <v>1000</v>
      </c>
      <c r="E4271" s="226"/>
      <c r="F4271" s="122">
        <v>12</v>
      </c>
      <c r="G4271" s="227"/>
      <c r="H4271" s="228" t="str">
        <f t="shared" si="3313"/>
        <v>085</v>
      </c>
      <c r="I4271" s="229">
        <v>81221000</v>
      </c>
      <c r="J4271" s="230" t="s">
        <v>4694</v>
      </c>
      <c r="K4271" s="231" t="s">
        <v>4695</v>
      </c>
      <c r="L4271" s="232">
        <v>0</v>
      </c>
      <c r="M4271" s="233">
        <v>0</v>
      </c>
      <c r="N4271" s="130"/>
      <c r="O4271" s="131"/>
      <c r="P4271" s="131"/>
      <c r="Q4271" s="131"/>
      <c r="R4271" s="131"/>
      <c r="S4271" s="131"/>
      <c r="T4271" s="132" t="str">
        <f>IF(SUM(N4271:S4271)=U4271,"OK",SUM(N4271:S4271)-U4271)</f>
        <v>OK</v>
      </c>
      <c r="U4271" s="138"/>
      <c r="V4271" s="138"/>
      <c r="W4271" s="139"/>
      <c r="X4271" s="139"/>
      <c r="Y4271" s="132" t="str">
        <f>IF(SUM(W4271:X4271)=Z4271,"OK",SUM(W4271:X4271)-Z4271)</f>
        <v>OK</v>
      </c>
      <c r="Z4271" s="210"/>
      <c r="AA4271" s="204"/>
      <c r="AB4271" s="202"/>
      <c r="AC4271" s="202"/>
      <c r="AD4271" s="202"/>
      <c r="AE4271" s="202"/>
      <c r="AF4271" s="202"/>
      <c r="AG4271" s="132" t="str">
        <f>IF(SUM(AA4271:AF4271)=AH4271,"OK",SUM(AA4271:AF4271)-AH4271)</f>
        <v>OK</v>
      </c>
      <c r="AH4271" s="138"/>
      <c r="AI4271" s="138"/>
      <c r="AJ4271" s="139"/>
      <c r="AK4271" s="139"/>
      <c r="AL4271" s="132" t="str">
        <f>IF(SUM(AJ4271:AK4271)=AM4271,"OK",SUM(AJ4271:AK4271)-AM4271)</f>
        <v>OK</v>
      </c>
      <c r="AM4271" s="140"/>
      <c r="AN4271" s="119">
        <f>L4271+U4271+V4271+Z4271</f>
        <v>0</v>
      </c>
      <c r="AO4271" s="120">
        <f>M4271+AH4271+AI4271+AM4271</f>
        <v>0</v>
      </c>
      <c r="AP4271" s="39">
        <f>L4271</f>
        <v>0</v>
      </c>
      <c r="AQ4271" s="141">
        <f>AN4271</f>
        <v>0</v>
      </c>
      <c r="AR4271" s="142">
        <f>AQ4271-AP4271</f>
        <v>0</v>
      </c>
      <c r="AS4271" s="143" t="e">
        <f>AR4271/AP4271</f>
        <v>#DIV/0!</v>
      </c>
      <c r="AT4271" s="144">
        <f>M4271</f>
        <v>0</v>
      </c>
      <c r="AU4271" s="141">
        <f>AO4271</f>
        <v>0</v>
      </c>
      <c r="AV4271" s="142">
        <f>AU4271-AT4271</f>
        <v>0</v>
      </c>
      <c r="AW4271" s="143" t="e">
        <f>AV4271/AT4271</f>
        <v>#DIV/0!</v>
      </c>
      <c r="AY4271" s="146" t="str">
        <f t="shared" si="3358"/>
        <v>12.21</v>
      </c>
      <c r="AZ4271" s="1735" t="b">
        <f>COUNTIF('[1]Codes SEC'!$B$2:$B$250,Ministres!AY4271)&gt;0</f>
        <v>1</v>
      </c>
    </row>
    <row r="4272" spans="1:64" s="1736" customFormat="1" ht="35.1" customHeight="1" x14ac:dyDescent="0.25">
      <c r="A4272" s="15" t="s">
        <v>4654</v>
      </c>
      <c r="B4272" s="121">
        <v>10</v>
      </c>
      <c r="C4272" s="122" t="s">
        <v>237</v>
      </c>
      <c r="D4272" s="123">
        <v>1000</v>
      </c>
      <c r="E4272" s="124"/>
      <c r="F4272" s="125">
        <v>12</v>
      </c>
      <c r="G4272" s="126">
        <v>1</v>
      </c>
      <c r="H4272" s="35" t="str">
        <f t="shared" si="3313"/>
        <v>085</v>
      </c>
      <c r="I4272" s="36">
        <v>82140000</v>
      </c>
      <c r="J4272" s="37" t="s">
        <v>4696</v>
      </c>
      <c r="K4272" s="281" t="s">
        <v>4697</v>
      </c>
      <c r="L4272" s="128">
        <v>0</v>
      </c>
      <c r="M4272" s="129">
        <v>0</v>
      </c>
      <c r="N4272" s="130"/>
      <c r="O4272" s="131"/>
      <c r="P4272" s="131"/>
      <c r="Q4272" s="131"/>
      <c r="R4272" s="131"/>
      <c r="S4272" s="131"/>
      <c r="T4272" s="132" t="str">
        <f t="shared" si="3344"/>
        <v>OK</v>
      </c>
      <c r="U4272" s="138"/>
      <c r="V4272" s="138"/>
      <c r="W4272" s="139"/>
      <c r="X4272" s="139"/>
      <c r="Y4272" s="132" t="str">
        <f t="shared" si="3345"/>
        <v>OK</v>
      </c>
      <c r="Z4272" s="210"/>
      <c r="AA4272" s="204"/>
      <c r="AB4272" s="202"/>
      <c r="AC4272" s="202"/>
      <c r="AD4272" s="202"/>
      <c r="AE4272" s="202"/>
      <c r="AF4272" s="202"/>
      <c r="AG4272" s="132" t="str">
        <f t="shared" si="3346"/>
        <v>OK</v>
      </c>
      <c r="AH4272" s="138"/>
      <c r="AI4272" s="138"/>
      <c r="AJ4272" s="139"/>
      <c r="AK4272" s="139"/>
      <c r="AL4272" s="132" t="str">
        <f t="shared" si="3347"/>
        <v>OK</v>
      </c>
      <c r="AM4272" s="140"/>
      <c r="AN4272" s="119">
        <f t="shared" si="3348"/>
        <v>0</v>
      </c>
      <c r="AO4272" s="120">
        <f t="shared" si="3349"/>
        <v>0</v>
      </c>
      <c r="AP4272" s="39">
        <f t="shared" si="3350"/>
        <v>0</v>
      </c>
      <c r="AQ4272" s="141">
        <f t="shared" si="3351"/>
        <v>0</v>
      </c>
      <c r="AR4272" s="142">
        <f t="shared" ref="AR4272:AR4274" si="3364">AQ4272-AP4272</f>
        <v>0</v>
      </c>
      <c r="AS4272" s="143" t="e">
        <f t="shared" ref="AS4272:AS4274" si="3365">AR4272/AP4272</f>
        <v>#DIV/0!</v>
      </c>
      <c r="AT4272" s="144">
        <f t="shared" si="3354"/>
        <v>0</v>
      </c>
      <c r="AU4272" s="141">
        <f t="shared" ref="AU4272:AU4274" si="3366">AO4272</f>
        <v>0</v>
      </c>
      <c r="AV4272" s="142">
        <f t="shared" ref="AV4272:AV4274" si="3367">AU4272-AT4272</f>
        <v>0</v>
      </c>
      <c r="AW4272" s="143" t="e">
        <f t="shared" ref="AW4272:AW4274" si="3368">AV4272/AT4272</f>
        <v>#DIV/0!</v>
      </c>
      <c r="AX4272"/>
      <c r="AY4272" s="146" t="str">
        <f t="shared" si="3358"/>
        <v>21.40</v>
      </c>
      <c r="AZ4272" s="1735" t="b">
        <f>COUNTIF('[1]Codes SEC'!$B$2:$B$250,Ministres!AY4272)&gt;0</f>
        <v>1</v>
      </c>
      <c r="BA4272"/>
      <c r="BB4272"/>
      <c r="BC4272"/>
      <c r="BD4272"/>
      <c r="BE4272"/>
      <c r="BF4272"/>
      <c r="BG4272"/>
      <c r="BH4272"/>
      <c r="BI4272"/>
      <c r="BJ4272"/>
      <c r="BK4272"/>
      <c r="BL4272"/>
    </row>
    <row r="4273" spans="1:64" ht="35.1" customHeight="1" x14ac:dyDescent="0.25">
      <c r="A4273" s="356" t="s">
        <v>4654</v>
      </c>
      <c r="B4273" s="225">
        <v>10</v>
      </c>
      <c r="C4273" s="122" t="s">
        <v>237</v>
      </c>
      <c r="D4273" s="123">
        <v>1000</v>
      </c>
      <c r="F4273" s="125">
        <v>12</v>
      </c>
      <c r="G4273" s="126"/>
      <c r="H4273" s="35" t="str">
        <f t="shared" si="3313"/>
        <v>085</v>
      </c>
      <c r="I4273" s="36">
        <v>83122000</v>
      </c>
      <c r="J4273" s="37" t="s">
        <v>4698</v>
      </c>
      <c r="K4273" s="281" t="s">
        <v>4699</v>
      </c>
      <c r="L4273" s="232">
        <v>123</v>
      </c>
      <c r="M4273" s="233">
        <v>48</v>
      </c>
      <c r="N4273" s="130"/>
      <c r="O4273" s="131"/>
      <c r="P4273" s="131"/>
      <c r="Q4273" s="131"/>
      <c r="R4273" s="131"/>
      <c r="S4273" s="131"/>
      <c r="T4273" s="132" t="str">
        <f>IF(SUM(N4273:S4273)=U4273,"OK",SUM(N4273:S4273)-U4273)</f>
        <v>OK</v>
      </c>
      <c r="U4273" s="138"/>
      <c r="V4273" s="138"/>
      <c r="W4273" s="139"/>
      <c r="X4273" s="139"/>
      <c r="Y4273" s="132" t="str">
        <f>IF(SUM(W4273:X4273)=Z4273,"OK",SUM(W4273:X4273)-Z4273)</f>
        <v>OK</v>
      </c>
      <c r="Z4273" s="210"/>
      <c r="AA4273" s="204"/>
      <c r="AB4273" s="202"/>
      <c r="AC4273" s="202"/>
      <c r="AD4273" s="202"/>
      <c r="AE4273" s="202"/>
      <c r="AF4273" s="202"/>
      <c r="AG4273" s="132" t="str">
        <f>IF(SUM(AA4273:AF4273)=AH4273,"OK",SUM(AA4273:AF4273)-AH4273)</f>
        <v>OK</v>
      </c>
      <c r="AH4273" s="138"/>
      <c r="AI4273" s="138"/>
      <c r="AJ4273" s="139"/>
      <c r="AK4273" s="139"/>
      <c r="AL4273" s="132" t="str">
        <f>IF(SUM(AJ4273:AK4273)=AM4273,"OK",SUM(AJ4273:AK4273)-AM4273)</f>
        <v>OK</v>
      </c>
      <c r="AM4273" s="140"/>
      <c r="AN4273" s="119">
        <f>L4273+U4273+V4273+Z4273</f>
        <v>123</v>
      </c>
      <c r="AO4273" s="120">
        <f>M4273+AH4273+AI4273+AM4273</f>
        <v>48</v>
      </c>
      <c r="AP4273" s="39">
        <f>L4273</f>
        <v>123</v>
      </c>
      <c r="AQ4273" s="141">
        <f>AN4273</f>
        <v>123</v>
      </c>
      <c r="AR4273" s="142">
        <f>AQ4273-AP4273</f>
        <v>0</v>
      </c>
      <c r="AS4273" s="143">
        <f>AR4273/AP4273</f>
        <v>0</v>
      </c>
      <c r="AT4273" s="144">
        <f>M4273</f>
        <v>48</v>
      </c>
      <c r="AU4273" s="141">
        <f>AO4273</f>
        <v>48</v>
      </c>
      <c r="AV4273" s="142">
        <f>AU4273-AT4273</f>
        <v>0</v>
      </c>
      <c r="AW4273" s="143">
        <f>AV4273/AT4273</f>
        <v>0</v>
      </c>
      <c r="AY4273" s="146" t="str">
        <f t="shared" si="3358"/>
        <v>31.22</v>
      </c>
      <c r="AZ4273" s="1735" t="b">
        <f>COUNTIF('[1]Codes SEC'!$B$2:$B$250,Ministres!AY4273)&gt;0</f>
        <v>1</v>
      </c>
    </row>
    <row r="4274" spans="1:64" s="1736" customFormat="1" ht="35.1" customHeight="1" x14ac:dyDescent="0.25">
      <c r="A4274" s="15" t="s">
        <v>4654</v>
      </c>
      <c r="B4274" s="121">
        <v>10</v>
      </c>
      <c r="C4274" s="122" t="s">
        <v>237</v>
      </c>
      <c r="D4274" s="123">
        <v>1000</v>
      </c>
      <c r="E4274" s="124"/>
      <c r="F4274" s="125">
        <v>12</v>
      </c>
      <c r="G4274" s="126">
        <v>1</v>
      </c>
      <c r="H4274" s="35" t="str">
        <f t="shared" si="3313"/>
        <v>085</v>
      </c>
      <c r="I4274" s="36">
        <v>83132000</v>
      </c>
      <c r="J4274" s="37" t="s">
        <v>4700</v>
      </c>
      <c r="K4274" s="281" t="s">
        <v>4701</v>
      </c>
      <c r="L4274" s="128">
        <v>0</v>
      </c>
      <c r="M4274" s="129">
        <v>28</v>
      </c>
      <c r="N4274" s="130"/>
      <c r="O4274" s="131"/>
      <c r="P4274" s="131"/>
      <c r="Q4274" s="131"/>
      <c r="R4274" s="131"/>
      <c r="S4274" s="131"/>
      <c r="T4274" s="132" t="str">
        <f t="shared" si="3344"/>
        <v>OK</v>
      </c>
      <c r="U4274" s="138"/>
      <c r="V4274" s="138"/>
      <c r="W4274" s="139"/>
      <c r="X4274" s="139"/>
      <c r="Y4274" s="132" t="str">
        <f t="shared" si="3345"/>
        <v>OK</v>
      </c>
      <c r="Z4274" s="210"/>
      <c r="AA4274" s="204"/>
      <c r="AB4274" s="202"/>
      <c r="AC4274" s="202"/>
      <c r="AD4274" s="202"/>
      <c r="AE4274" s="202"/>
      <c r="AF4274" s="202"/>
      <c r="AG4274" s="132" t="str">
        <f t="shared" si="3346"/>
        <v>OK</v>
      </c>
      <c r="AH4274" s="138"/>
      <c r="AI4274" s="138"/>
      <c r="AJ4274" s="139"/>
      <c r="AK4274" s="139"/>
      <c r="AL4274" s="132" t="str">
        <f t="shared" si="3347"/>
        <v>OK</v>
      </c>
      <c r="AM4274" s="140"/>
      <c r="AN4274" s="119">
        <f t="shared" si="3348"/>
        <v>0</v>
      </c>
      <c r="AO4274" s="120">
        <f t="shared" si="3349"/>
        <v>28</v>
      </c>
      <c r="AP4274" s="39">
        <f t="shared" si="3350"/>
        <v>0</v>
      </c>
      <c r="AQ4274" s="141">
        <f t="shared" si="3351"/>
        <v>0</v>
      </c>
      <c r="AR4274" s="142">
        <f t="shared" si="3364"/>
        <v>0</v>
      </c>
      <c r="AS4274" s="143" t="e">
        <f t="shared" si="3365"/>
        <v>#DIV/0!</v>
      </c>
      <c r="AT4274" s="144">
        <f t="shared" si="3354"/>
        <v>28</v>
      </c>
      <c r="AU4274" s="141">
        <f t="shared" si="3366"/>
        <v>28</v>
      </c>
      <c r="AV4274" s="142">
        <f t="shared" si="3367"/>
        <v>0</v>
      </c>
      <c r="AW4274" s="143">
        <f t="shared" si="3368"/>
        <v>0</v>
      </c>
      <c r="AX4274"/>
      <c r="AY4274" s="146" t="str">
        <f t="shared" si="3358"/>
        <v>31.32</v>
      </c>
      <c r="AZ4274" s="1735" t="b">
        <f>COUNTIF('[1]Codes SEC'!$B$2:$B$250,Ministres!AY4274)&gt;0</f>
        <v>1</v>
      </c>
      <c r="BA4274"/>
      <c r="BB4274"/>
      <c r="BC4274"/>
      <c r="BD4274"/>
      <c r="BE4274"/>
      <c r="BF4274"/>
      <c r="BG4274"/>
      <c r="BH4274"/>
      <c r="BI4274"/>
      <c r="BJ4274"/>
      <c r="BK4274"/>
      <c r="BL4274"/>
    </row>
    <row r="4275" spans="1:64" ht="35.1" customHeight="1" x14ac:dyDescent="0.25">
      <c r="A4275" s="15" t="s">
        <v>4654</v>
      </c>
      <c r="B4275" s="225" t="s">
        <v>265</v>
      </c>
      <c r="C4275" s="122" t="s">
        <v>237</v>
      </c>
      <c r="D4275" s="123">
        <v>1000</v>
      </c>
      <c r="E4275" s="226"/>
      <c r="F4275" s="122">
        <v>12</v>
      </c>
      <c r="G4275" s="227"/>
      <c r="H4275" s="228" t="str">
        <f t="shared" si="3313"/>
        <v>085</v>
      </c>
      <c r="I4275" s="229">
        <v>83132000</v>
      </c>
      <c r="J4275" s="230" t="s">
        <v>4702</v>
      </c>
      <c r="K4275" s="231" t="s">
        <v>4703</v>
      </c>
      <c r="L4275" s="232">
        <v>0</v>
      </c>
      <c r="M4275" s="233">
        <v>0</v>
      </c>
      <c r="N4275" s="130"/>
      <c r="O4275" s="131"/>
      <c r="P4275" s="131"/>
      <c r="Q4275" s="131"/>
      <c r="R4275" s="131"/>
      <c r="S4275" s="131"/>
      <c r="T4275" s="132" t="str">
        <f t="shared" si="3344"/>
        <v>OK</v>
      </c>
      <c r="U4275" s="138"/>
      <c r="V4275" s="138"/>
      <c r="W4275" s="139"/>
      <c r="X4275" s="139"/>
      <c r="Y4275" s="132" t="str">
        <f t="shared" si="3345"/>
        <v>OK</v>
      </c>
      <c r="Z4275" s="210"/>
      <c r="AA4275" s="204"/>
      <c r="AB4275" s="202"/>
      <c r="AC4275" s="202"/>
      <c r="AD4275" s="202"/>
      <c r="AE4275" s="202"/>
      <c r="AF4275" s="202"/>
      <c r="AG4275" s="132" t="str">
        <f t="shared" si="3346"/>
        <v>OK</v>
      </c>
      <c r="AH4275" s="138"/>
      <c r="AI4275" s="138"/>
      <c r="AJ4275" s="139"/>
      <c r="AK4275" s="139"/>
      <c r="AL4275" s="132" t="str">
        <f t="shared" si="3347"/>
        <v>OK</v>
      </c>
      <c r="AM4275" s="140"/>
      <c r="AN4275" s="119">
        <f t="shared" si="3348"/>
        <v>0</v>
      </c>
      <c r="AO4275" s="120">
        <f t="shared" si="3349"/>
        <v>0</v>
      </c>
      <c r="AP4275" s="39">
        <f t="shared" si="3350"/>
        <v>0</v>
      </c>
      <c r="AQ4275" s="141">
        <f t="shared" si="3351"/>
        <v>0</v>
      </c>
      <c r="AR4275" s="142">
        <f>AQ4275-AP4275</f>
        <v>0</v>
      </c>
      <c r="AS4275" s="143" t="e">
        <f>AR4275/AP4275</f>
        <v>#DIV/0!</v>
      </c>
      <c r="AT4275" s="144">
        <f t="shared" si="3354"/>
        <v>0</v>
      </c>
      <c r="AU4275" s="141">
        <f>AO4275</f>
        <v>0</v>
      </c>
      <c r="AV4275" s="142">
        <f>AU4275-AT4275</f>
        <v>0</v>
      </c>
      <c r="AW4275" s="143" t="e">
        <f>AV4275/AT4275</f>
        <v>#DIV/0!</v>
      </c>
      <c r="AY4275" s="146" t="str">
        <f t="shared" si="3358"/>
        <v>31.32</v>
      </c>
      <c r="AZ4275" s="1735" t="b">
        <f>COUNTIF('[1]Codes SEC'!$B$2:$B$250,Ministres!AY4275)&gt;0</f>
        <v>1</v>
      </c>
    </row>
    <row r="4276" spans="1:64" ht="35.1" customHeight="1" x14ac:dyDescent="0.25">
      <c r="A4276" s="15" t="s">
        <v>4654</v>
      </c>
      <c r="B4276" s="225" t="s">
        <v>265</v>
      </c>
      <c r="C4276" s="122" t="s">
        <v>237</v>
      </c>
      <c r="D4276" s="123">
        <v>1000</v>
      </c>
      <c r="E4276" s="226"/>
      <c r="F4276" s="122">
        <v>12</v>
      </c>
      <c r="G4276" s="227"/>
      <c r="H4276" s="228" t="str">
        <f t="shared" si="3313"/>
        <v>085</v>
      </c>
      <c r="I4276" s="229">
        <v>83132000</v>
      </c>
      <c r="J4276" s="230" t="s">
        <v>4704</v>
      </c>
      <c r="K4276" s="231" t="s">
        <v>4705</v>
      </c>
      <c r="L4276" s="232">
        <v>0</v>
      </c>
      <c r="M4276" s="233">
        <v>0</v>
      </c>
      <c r="N4276" s="130"/>
      <c r="O4276" s="131"/>
      <c r="P4276" s="131"/>
      <c r="Q4276" s="131"/>
      <c r="R4276" s="131"/>
      <c r="S4276" s="131"/>
      <c r="T4276" s="132" t="str">
        <f t="shared" si="3344"/>
        <v>OK</v>
      </c>
      <c r="U4276" s="138"/>
      <c r="V4276" s="138"/>
      <c r="W4276" s="139"/>
      <c r="X4276" s="139"/>
      <c r="Y4276" s="132" t="str">
        <f t="shared" si="3345"/>
        <v>OK</v>
      </c>
      <c r="Z4276" s="210"/>
      <c r="AA4276" s="204"/>
      <c r="AB4276" s="202"/>
      <c r="AC4276" s="202"/>
      <c r="AD4276" s="202"/>
      <c r="AE4276" s="202"/>
      <c r="AF4276" s="202"/>
      <c r="AG4276" s="132" t="str">
        <f t="shared" si="3346"/>
        <v>OK</v>
      </c>
      <c r="AH4276" s="138"/>
      <c r="AI4276" s="138"/>
      <c r="AJ4276" s="139"/>
      <c r="AK4276" s="139"/>
      <c r="AL4276" s="132" t="str">
        <f t="shared" si="3347"/>
        <v>OK</v>
      </c>
      <c r="AM4276" s="140"/>
      <c r="AN4276" s="119">
        <f t="shared" si="3348"/>
        <v>0</v>
      </c>
      <c r="AO4276" s="120">
        <f t="shared" si="3349"/>
        <v>0</v>
      </c>
      <c r="AP4276" s="39">
        <f t="shared" si="3350"/>
        <v>0</v>
      </c>
      <c r="AQ4276" s="141">
        <f t="shared" si="3351"/>
        <v>0</v>
      </c>
      <c r="AR4276" s="142">
        <f>AQ4276-AP4276</f>
        <v>0</v>
      </c>
      <c r="AS4276" s="143" t="e">
        <f>AR4276/AP4276</f>
        <v>#DIV/0!</v>
      </c>
      <c r="AT4276" s="144">
        <f t="shared" si="3354"/>
        <v>0</v>
      </c>
      <c r="AU4276" s="141">
        <f>AO4276</f>
        <v>0</v>
      </c>
      <c r="AV4276" s="142">
        <f>AU4276-AT4276</f>
        <v>0</v>
      </c>
      <c r="AW4276" s="143" t="e">
        <f>AV4276/AT4276</f>
        <v>#DIV/0!</v>
      </c>
      <c r="AY4276" s="146" t="str">
        <f t="shared" si="3358"/>
        <v>31.32</v>
      </c>
      <c r="AZ4276" s="1735" t="b">
        <f>COUNTIF('[1]Codes SEC'!$B$2:$B$250,Ministres!AY4276)&gt;0</f>
        <v>1</v>
      </c>
    </row>
    <row r="4277" spans="1:64" ht="35.1" customHeight="1" x14ac:dyDescent="0.25">
      <c r="A4277" s="356" t="s">
        <v>4654</v>
      </c>
      <c r="B4277" s="121">
        <v>10</v>
      </c>
      <c r="C4277" s="122" t="s">
        <v>237</v>
      </c>
      <c r="D4277" s="123">
        <v>1000</v>
      </c>
      <c r="F4277" s="125">
        <v>12</v>
      </c>
      <c r="G4277" s="126">
        <v>1</v>
      </c>
      <c r="H4277" s="35" t="str">
        <f t="shared" si="3313"/>
        <v>085</v>
      </c>
      <c r="I4277" s="36" t="s">
        <v>2029</v>
      </c>
      <c r="J4277" s="37" t="s">
        <v>4706</v>
      </c>
      <c r="K4277" s="244" t="s">
        <v>4707</v>
      </c>
      <c r="L4277" s="232">
        <v>0</v>
      </c>
      <c r="M4277" s="233">
        <v>0</v>
      </c>
      <c r="N4277" s="130"/>
      <c r="O4277" s="131"/>
      <c r="P4277" s="131"/>
      <c r="Q4277" s="131"/>
      <c r="R4277" s="131"/>
      <c r="S4277" s="131"/>
      <c r="T4277" s="132" t="str">
        <f>IF(SUM(N4277:S4277)=U4277,"OK",SUM(N4277:S4277)-U4277)</f>
        <v>OK</v>
      </c>
      <c r="U4277" s="138"/>
      <c r="V4277" s="138"/>
      <c r="W4277" s="139"/>
      <c r="X4277" s="139"/>
      <c r="Y4277" s="132" t="str">
        <f>IF(SUM(W4277:X4277)=Z4277,"OK",SUM(W4277:X4277)-Z4277)</f>
        <v>OK</v>
      </c>
      <c r="Z4277" s="210"/>
      <c r="AA4277" s="204"/>
      <c r="AB4277" s="202"/>
      <c r="AC4277" s="202"/>
      <c r="AD4277" s="202"/>
      <c r="AE4277" s="202"/>
      <c r="AF4277" s="202"/>
      <c r="AG4277" s="132" t="str">
        <f>IF(SUM(AA4277:AF4277)=AH4277,"OK",SUM(AA4277:AF4277)-AH4277)</f>
        <v>OK</v>
      </c>
      <c r="AH4277" s="138"/>
      <c r="AI4277" s="138"/>
      <c r="AJ4277" s="139"/>
      <c r="AK4277" s="139"/>
      <c r="AL4277" s="132" t="str">
        <f>IF(SUM(AJ4277:AK4277)=AM4277,"OK",SUM(AJ4277:AK4277)-AM4277)</f>
        <v>OK</v>
      </c>
      <c r="AM4277" s="140"/>
      <c r="AN4277" s="119">
        <f>L4277+U4277+V4277+Z4277</f>
        <v>0</v>
      </c>
      <c r="AO4277" s="120">
        <f>M4277+AH4277+AI4277+AM4277</f>
        <v>0</v>
      </c>
      <c r="AP4277" s="39">
        <f>L4277</f>
        <v>0</v>
      </c>
      <c r="AQ4277" s="141">
        <f>AN4277</f>
        <v>0</v>
      </c>
      <c r="AR4277" s="142">
        <f t="shared" ref="AR4277" si="3369">AQ4277-AP4277</f>
        <v>0</v>
      </c>
      <c r="AS4277" s="143" t="e">
        <f t="shared" ref="AS4277" si="3370">AR4277/AP4277</f>
        <v>#DIV/0!</v>
      </c>
      <c r="AT4277" s="144">
        <f>M4277</f>
        <v>0</v>
      </c>
      <c r="AU4277" s="141">
        <f t="shared" ref="AU4277" si="3371">AO4277</f>
        <v>0</v>
      </c>
      <c r="AV4277" s="142">
        <f t="shared" ref="AV4277" si="3372">AU4277-AT4277</f>
        <v>0</v>
      </c>
      <c r="AW4277" s="143" t="e">
        <f t="shared" ref="AW4277" si="3373">AV4277/AT4277</f>
        <v>#DIV/0!</v>
      </c>
      <c r="AY4277" s="146" t="str">
        <f t="shared" si="3358"/>
        <v>32.00</v>
      </c>
      <c r="AZ4277" s="1735" t="b">
        <f>COUNTIF('[1]Codes SEC'!$B$2:$B$250,Ministres!AY4277)&gt;0</f>
        <v>1</v>
      </c>
    </row>
    <row r="4278" spans="1:64" ht="35.1" customHeight="1" x14ac:dyDescent="0.25">
      <c r="A4278" s="356" t="s">
        <v>4654</v>
      </c>
      <c r="B4278" s="225">
        <v>10</v>
      </c>
      <c r="C4278" s="122" t="s">
        <v>237</v>
      </c>
      <c r="D4278" s="123">
        <v>1000</v>
      </c>
      <c r="F4278" s="125">
        <v>12</v>
      </c>
      <c r="G4278" s="126"/>
      <c r="H4278" s="35" t="str">
        <f t="shared" si="3313"/>
        <v>085</v>
      </c>
      <c r="I4278" s="36" t="s">
        <v>2029</v>
      </c>
      <c r="J4278" s="37" t="s">
        <v>4708</v>
      </c>
      <c r="K4278" s="281" t="s">
        <v>4709</v>
      </c>
      <c r="L4278" s="232">
        <v>113</v>
      </c>
      <c r="M4278" s="233">
        <v>115</v>
      </c>
      <c r="N4278" s="130"/>
      <c r="O4278" s="131"/>
      <c r="P4278" s="131"/>
      <c r="Q4278" s="131"/>
      <c r="R4278" s="131"/>
      <c r="S4278" s="131"/>
      <c r="T4278" s="132" t="str">
        <f t="shared" si="3344"/>
        <v>OK</v>
      </c>
      <c r="U4278" s="138"/>
      <c r="V4278" s="138"/>
      <c r="W4278" s="139"/>
      <c r="X4278" s="139"/>
      <c r="Y4278" s="132" t="str">
        <f t="shared" si="3345"/>
        <v>OK</v>
      </c>
      <c r="Z4278" s="210"/>
      <c r="AA4278" s="204"/>
      <c r="AB4278" s="202"/>
      <c r="AC4278" s="202"/>
      <c r="AD4278" s="202"/>
      <c r="AE4278" s="202"/>
      <c r="AF4278" s="202"/>
      <c r="AG4278" s="132" t="str">
        <f t="shared" si="3346"/>
        <v>OK</v>
      </c>
      <c r="AH4278" s="138"/>
      <c r="AI4278" s="138"/>
      <c r="AJ4278" s="139"/>
      <c r="AK4278" s="139"/>
      <c r="AL4278" s="132" t="str">
        <f t="shared" si="3347"/>
        <v>OK</v>
      </c>
      <c r="AM4278" s="140"/>
      <c r="AN4278" s="119">
        <f t="shared" si="3348"/>
        <v>113</v>
      </c>
      <c r="AO4278" s="120">
        <f t="shared" si="3349"/>
        <v>115</v>
      </c>
      <c r="AP4278" s="39">
        <f t="shared" si="3350"/>
        <v>113</v>
      </c>
      <c r="AQ4278" s="141">
        <f t="shared" si="3351"/>
        <v>113</v>
      </c>
      <c r="AR4278" s="142">
        <f t="shared" si="3359"/>
        <v>0</v>
      </c>
      <c r="AS4278" s="143">
        <f t="shared" si="3360"/>
        <v>0</v>
      </c>
      <c r="AT4278" s="144">
        <f t="shared" si="3354"/>
        <v>115</v>
      </c>
      <c r="AU4278" s="141">
        <f t="shared" si="3361"/>
        <v>115</v>
      </c>
      <c r="AV4278" s="142">
        <f t="shared" si="3362"/>
        <v>0</v>
      </c>
      <c r="AW4278" s="143">
        <f t="shared" si="3363"/>
        <v>0</v>
      </c>
      <c r="AY4278" s="146" t="str">
        <f t="shared" si="3358"/>
        <v>32.00</v>
      </c>
      <c r="AZ4278" s="1735" t="b">
        <f>COUNTIF('[1]Codes SEC'!$B$2:$B$250,Ministres!AY4278)&gt;0</f>
        <v>1</v>
      </c>
    </row>
    <row r="4279" spans="1:64" ht="35.1" customHeight="1" x14ac:dyDescent="0.25">
      <c r="A4279" s="356" t="s">
        <v>4654</v>
      </c>
      <c r="B4279" s="121">
        <v>10</v>
      </c>
      <c r="C4279" s="122" t="s">
        <v>237</v>
      </c>
      <c r="D4279" s="123">
        <v>1000</v>
      </c>
      <c r="F4279" s="125">
        <v>12</v>
      </c>
      <c r="G4279" s="126" t="s">
        <v>3128</v>
      </c>
      <c r="H4279" s="35" t="str">
        <f t="shared" si="3313"/>
        <v>085</v>
      </c>
      <c r="I4279" s="36" t="s">
        <v>207</v>
      </c>
      <c r="J4279" s="37" t="s">
        <v>4710</v>
      </c>
      <c r="K4279" s="244" t="s">
        <v>4711</v>
      </c>
      <c r="L4279" s="232">
        <v>1527</v>
      </c>
      <c r="M4279" s="233">
        <v>1150</v>
      </c>
      <c r="N4279" s="130"/>
      <c r="O4279" s="131"/>
      <c r="P4279" s="131"/>
      <c r="Q4279" s="131"/>
      <c r="R4279" s="131"/>
      <c r="S4279" s="131"/>
      <c r="T4279" s="132" t="str">
        <f t="shared" si="3344"/>
        <v>OK</v>
      </c>
      <c r="U4279" s="138"/>
      <c r="V4279" s="138"/>
      <c r="W4279" s="139"/>
      <c r="X4279" s="139"/>
      <c r="Y4279" s="132" t="str">
        <f t="shared" si="3345"/>
        <v>OK</v>
      </c>
      <c r="Z4279" s="210"/>
      <c r="AA4279" s="204"/>
      <c r="AB4279" s="202"/>
      <c r="AC4279" s="202"/>
      <c r="AD4279" s="202"/>
      <c r="AE4279" s="202"/>
      <c r="AF4279" s="202"/>
      <c r="AG4279" s="132" t="str">
        <f t="shared" si="3346"/>
        <v>OK</v>
      </c>
      <c r="AH4279" s="138"/>
      <c r="AI4279" s="138"/>
      <c r="AJ4279" s="139"/>
      <c r="AK4279" s="139"/>
      <c r="AL4279" s="132" t="str">
        <f t="shared" si="3347"/>
        <v>OK</v>
      </c>
      <c r="AM4279" s="140"/>
      <c r="AN4279" s="119">
        <f t="shared" si="3348"/>
        <v>1527</v>
      </c>
      <c r="AO4279" s="120">
        <f t="shared" si="3349"/>
        <v>1150</v>
      </c>
      <c r="AP4279" s="39">
        <f t="shared" si="3350"/>
        <v>1527</v>
      </c>
      <c r="AQ4279" s="141">
        <f t="shared" si="3351"/>
        <v>1527</v>
      </c>
      <c r="AR4279" s="142">
        <f t="shared" si="3359"/>
        <v>0</v>
      </c>
      <c r="AS4279" s="143">
        <f t="shared" si="3360"/>
        <v>0</v>
      </c>
      <c r="AT4279" s="144">
        <f t="shared" si="3354"/>
        <v>1150</v>
      </c>
      <c r="AU4279" s="141">
        <f t="shared" si="3361"/>
        <v>1150</v>
      </c>
      <c r="AV4279" s="142">
        <f t="shared" si="3362"/>
        <v>0</v>
      </c>
      <c r="AW4279" s="143">
        <f t="shared" si="3363"/>
        <v>0</v>
      </c>
      <c r="AY4279" s="146" t="str">
        <f t="shared" si="3358"/>
        <v>33.00</v>
      </c>
      <c r="AZ4279" s="1735" t="b">
        <f>COUNTIF('[1]Codes SEC'!$B$2:$B$250,Ministres!AY4279)&gt;0</f>
        <v>1</v>
      </c>
    </row>
    <row r="4280" spans="1:64" ht="35.1" customHeight="1" x14ac:dyDescent="0.25">
      <c r="A4280" s="15" t="s">
        <v>4654</v>
      </c>
      <c r="B4280" s="121">
        <v>10</v>
      </c>
      <c r="C4280" s="122" t="s">
        <v>276</v>
      </c>
      <c r="D4280" s="123">
        <v>1000</v>
      </c>
      <c r="F4280" s="125">
        <v>12</v>
      </c>
      <c r="G4280" s="126"/>
      <c r="H4280" s="35" t="str">
        <f t="shared" si="3313"/>
        <v>085</v>
      </c>
      <c r="I4280" s="36" t="s">
        <v>207</v>
      </c>
      <c r="J4280" s="37" t="s">
        <v>4712</v>
      </c>
      <c r="K4280" s="244" t="s">
        <v>4713</v>
      </c>
      <c r="L4280" s="232">
        <v>288</v>
      </c>
      <c r="M4280" s="233">
        <v>289</v>
      </c>
      <c r="N4280" s="130"/>
      <c r="O4280" s="131"/>
      <c r="P4280" s="131"/>
      <c r="Q4280" s="131"/>
      <c r="R4280" s="131"/>
      <c r="S4280" s="131"/>
      <c r="T4280" s="132" t="str">
        <f t="shared" si="3344"/>
        <v>OK</v>
      </c>
      <c r="U4280" s="138"/>
      <c r="V4280" s="138"/>
      <c r="W4280" s="139"/>
      <c r="X4280" s="139"/>
      <c r="Y4280" s="132" t="str">
        <f t="shared" si="3345"/>
        <v>OK</v>
      </c>
      <c r="Z4280" s="210"/>
      <c r="AA4280" s="204"/>
      <c r="AB4280" s="202"/>
      <c r="AC4280" s="202"/>
      <c r="AD4280" s="202"/>
      <c r="AE4280" s="202"/>
      <c r="AF4280" s="202"/>
      <c r="AG4280" s="132" t="str">
        <f t="shared" si="3346"/>
        <v>OK</v>
      </c>
      <c r="AH4280" s="138"/>
      <c r="AI4280" s="138"/>
      <c r="AJ4280" s="139"/>
      <c r="AK4280" s="139"/>
      <c r="AL4280" s="132" t="str">
        <f t="shared" si="3347"/>
        <v>OK</v>
      </c>
      <c r="AM4280" s="140"/>
      <c r="AN4280" s="119">
        <f t="shared" si="3348"/>
        <v>288</v>
      </c>
      <c r="AO4280" s="120">
        <f t="shared" si="3349"/>
        <v>289</v>
      </c>
      <c r="AP4280" s="39">
        <f t="shared" si="3350"/>
        <v>288</v>
      </c>
      <c r="AQ4280" s="141">
        <f t="shared" si="3351"/>
        <v>288</v>
      </c>
      <c r="AR4280" s="142">
        <f t="shared" si="3359"/>
        <v>0</v>
      </c>
      <c r="AS4280" s="143">
        <f t="shared" si="3360"/>
        <v>0</v>
      </c>
      <c r="AT4280" s="144">
        <f t="shared" si="3354"/>
        <v>289</v>
      </c>
      <c r="AU4280" s="141">
        <f t="shared" si="3361"/>
        <v>289</v>
      </c>
      <c r="AV4280" s="142">
        <f t="shared" si="3362"/>
        <v>0</v>
      </c>
      <c r="AW4280" s="143">
        <f t="shared" si="3363"/>
        <v>0</v>
      </c>
      <c r="AY4280" s="146" t="str">
        <f t="shared" si="3358"/>
        <v>33.00</v>
      </c>
      <c r="AZ4280" s="1735" t="b">
        <f>COUNTIF('[1]Codes SEC'!$B$2:$B$250,Ministres!AY4280)&gt;0</f>
        <v>1</v>
      </c>
    </row>
    <row r="4281" spans="1:64" ht="35.1" customHeight="1" x14ac:dyDescent="0.25">
      <c r="A4281" s="356" t="s">
        <v>4654</v>
      </c>
      <c r="B4281" s="121">
        <v>10</v>
      </c>
      <c r="C4281" s="122" t="s">
        <v>237</v>
      </c>
      <c r="D4281" s="123">
        <v>1000</v>
      </c>
      <c r="F4281" s="125">
        <v>12</v>
      </c>
      <c r="G4281" s="126">
        <v>1</v>
      </c>
      <c r="H4281" s="35" t="str">
        <f t="shared" si="3313"/>
        <v>085</v>
      </c>
      <c r="I4281" s="36" t="s">
        <v>121</v>
      </c>
      <c r="J4281" s="37" t="s">
        <v>4714</v>
      </c>
      <c r="K4281" s="244" t="s">
        <v>4715</v>
      </c>
      <c r="L4281" s="232">
        <v>0</v>
      </c>
      <c r="M4281" s="233">
        <v>0</v>
      </c>
      <c r="N4281" s="130"/>
      <c r="O4281" s="131"/>
      <c r="P4281" s="131"/>
      <c r="Q4281" s="131"/>
      <c r="R4281" s="131"/>
      <c r="S4281" s="131"/>
      <c r="T4281" s="132" t="str">
        <f t="shared" si="3344"/>
        <v>OK</v>
      </c>
      <c r="U4281" s="138"/>
      <c r="V4281" s="138"/>
      <c r="W4281" s="139"/>
      <c r="X4281" s="139"/>
      <c r="Y4281" s="132" t="str">
        <f t="shared" si="3345"/>
        <v>OK</v>
      </c>
      <c r="Z4281" s="210"/>
      <c r="AA4281" s="204"/>
      <c r="AB4281" s="202"/>
      <c r="AC4281" s="202"/>
      <c r="AD4281" s="202"/>
      <c r="AE4281" s="202"/>
      <c r="AF4281" s="202"/>
      <c r="AG4281" s="132" t="str">
        <f t="shared" si="3346"/>
        <v>OK</v>
      </c>
      <c r="AH4281" s="138"/>
      <c r="AI4281" s="138"/>
      <c r="AJ4281" s="139"/>
      <c r="AK4281" s="139"/>
      <c r="AL4281" s="132" t="str">
        <f t="shared" si="3347"/>
        <v>OK</v>
      </c>
      <c r="AM4281" s="140"/>
      <c r="AN4281" s="119">
        <f t="shared" si="3348"/>
        <v>0</v>
      </c>
      <c r="AO4281" s="120">
        <f t="shared" si="3349"/>
        <v>0</v>
      </c>
      <c r="AP4281" s="39">
        <f t="shared" si="3350"/>
        <v>0</v>
      </c>
      <c r="AQ4281" s="141">
        <f t="shared" si="3351"/>
        <v>0</v>
      </c>
      <c r="AR4281" s="142">
        <f t="shared" si="3359"/>
        <v>0</v>
      </c>
      <c r="AS4281" s="143" t="e">
        <f t="shared" si="3360"/>
        <v>#DIV/0!</v>
      </c>
      <c r="AT4281" s="144">
        <f t="shared" si="3354"/>
        <v>0</v>
      </c>
      <c r="AU4281" s="141">
        <f t="shared" si="3361"/>
        <v>0</v>
      </c>
      <c r="AV4281" s="142">
        <f t="shared" si="3362"/>
        <v>0</v>
      </c>
      <c r="AW4281" s="143" t="e">
        <f t="shared" si="3363"/>
        <v>#DIV/0!</v>
      </c>
      <c r="AY4281" s="146" t="str">
        <f t="shared" si="3358"/>
        <v>41.40</v>
      </c>
      <c r="AZ4281" s="1735" t="b">
        <f>COUNTIF('[1]Codes SEC'!$B$2:$B$250,Ministres!AY4281)&gt;0</f>
        <v>1</v>
      </c>
    </row>
    <row r="4282" spans="1:64" ht="35.1" customHeight="1" x14ac:dyDescent="0.25">
      <c r="A4282" s="15" t="s">
        <v>4654</v>
      </c>
      <c r="B4282" s="225" t="s">
        <v>265</v>
      </c>
      <c r="C4282" s="122" t="s">
        <v>276</v>
      </c>
      <c r="D4282" s="123">
        <v>1000</v>
      </c>
      <c r="E4282" s="226"/>
      <c r="F4282" s="122">
        <v>12</v>
      </c>
      <c r="G4282" s="227"/>
      <c r="H4282" s="228" t="str">
        <f t="shared" si="3313"/>
        <v>085</v>
      </c>
      <c r="I4282" s="229">
        <v>84312000</v>
      </c>
      <c r="J4282" s="230" t="s">
        <v>4716</v>
      </c>
      <c r="K4282" s="231" t="s">
        <v>4717</v>
      </c>
      <c r="L4282" s="232">
        <v>0</v>
      </c>
      <c r="M4282" s="233">
        <v>0</v>
      </c>
      <c r="N4282" s="130"/>
      <c r="O4282" s="131"/>
      <c r="P4282" s="131"/>
      <c r="Q4282" s="131"/>
      <c r="R4282" s="131"/>
      <c r="S4282" s="131"/>
      <c r="T4282" s="132" t="str">
        <f>IF(SUM(N4282:S4282)=U4282,"OK",SUM(N4282:S4282)-U4282)</f>
        <v>OK</v>
      </c>
      <c r="U4282" s="138"/>
      <c r="V4282" s="138"/>
      <c r="W4282" s="139"/>
      <c r="X4282" s="139"/>
      <c r="Y4282" s="132" t="str">
        <f>IF(SUM(W4282:X4282)=Z4282,"OK",SUM(W4282:X4282)-Z4282)</f>
        <v>OK</v>
      </c>
      <c r="Z4282" s="210"/>
      <c r="AA4282" s="204"/>
      <c r="AB4282" s="202"/>
      <c r="AC4282" s="202"/>
      <c r="AD4282" s="202"/>
      <c r="AE4282" s="202"/>
      <c r="AF4282" s="202"/>
      <c r="AG4282" s="132" t="str">
        <f>IF(SUM(AA4282:AF4282)=AH4282,"OK",SUM(AA4282:AF4282)-AH4282)</f>
        <v>OK</v>
      </c>
      <c r="AH4282" s="138"/>
      <c r="AI4282" s="138"/>
      <c r="AJ4282" s="139"/>
      <c r="AK4282" s="139"/>
      <c r="AL4282" s="132" t="str">
        <f>IF(SUM(AJ4282:AK4282)=AM4282,"OK",SUM(AJ4282:AK4282)-AM4282)</f>
        <v>OK</v>
      </c>
      <c r="AM4282" s="140"/>
      <c r="AN4282" s="119">
        <f>L4282+U4282+V4282+Z4282</f>
        <v>0</v>
      </c>
      <c r="AO4282" s="120">
        <f>M4282+AH4282+AI4282+AM4282</f>
        <v>0</v>
      </c>
      <c r="AP4282" s="39">
        <f>L4282</f>
        <v>0</v>
      </c>
      <c r="AQ4282" s="141">
        <f>AN4282</f>
        <v>0</v>
      </c>
      <c r="AR4282" s="142">
        <f t="shared" si="3359"/>
        <v>0</v>
      </c>
      <c r="AS4282" s="143" t="e">
        <f t="shared" si="3360"/>
        <v>#DIV/0!</v>
      </c>
      <c r="AT4282" s="144">
        <f>M4282</f>
        <v>0</v>
      </c>
      <c r="AU4282" s="141">
        <f t="shared" si="3361"/>
        <v>0</v>
      </c>
      <c r="AV4282" s="142">
        <f t="shared" si="3362"/>
        <v>0</v>
      </c>
      <c r="AW4282" s="143" t="e">
        <f t="shared" si="3363"/>
        <v>#DIV/0!</v>
      </c>
      <c r="AY4282" s="146" t="str">
        <f t="shared" si="3358"/>
        <v>43.12</v>
      </c>
      <c r="AZ4282" s="1735" t="b">
        <f>COUNTIF('[1]Codes SEC'!$B$2:$B$250,Ministres!AY4282)&gt;0</f>
        <v>1</v>
      </c>
    </row>
    <row r="4283" spans="1:64" ht="35.1" customHeight="1" x14ac:dyDescent="0.25">
      <c r="A4283" s="15" t="s">
        <v>4654</v>
      </c>
      <c r="B4283" s="121">
        <v>10</v>
      </c>
      <c r="C4283" s="122" t="s">
        <v>237</v>
      </c>
      <c r="D4283" s="123">
        <v>1000</v>
      </c>
      <c r="F4283" s="125">
        <v>12</v>
      </c>
      <c r="G4283" s="126">
        <v>1</v>
      </c>
      <c r="H4283" s="35" t="str">
        <f t="shared" si="3313"/>
        <v>085</v>
      </c>
      <c r="I4283" s="36" t="s">
        <v>296</v>
      </c>
      <c r="J4283" s="37" t="s">
        <v>4718</v>
      </c>
      <c r="K4283" s="244" t="s">
        <v>4719</v>
      </c>
      <c r="L4283" s="232">
        <v>350</v>
      </c>
      <c r="M4283" s="233">
        <v>278</v>
      </c>
      <c r="N4283" s="130"/>
      <c r="O4283" s="131"/>
      <c r="P4283" s="131"/>
      <c r="Q4283" s="131"/>
      <c r="R4283" s="131"/>
      <c r="S4283" s="131"/>
      <c r="T4283" s="132" t="str">
        <f t="shared" si="3344"/>
        <v>OK</v>
      </c>
      <c r="U4283" s="138"/>
      <c r="V4283" s="138"/>
      <c r="W4283" s="139"/>
      <c r="X4283" s="139"/>
      <c r="Y4283" s="132" t="str">
        <f t="shared" si="3345"/>
        <v>OK</v>
      </c>
      <c r="Z4283" s="210"/>
      <c r="AA4283" s="204"/>
      <c r="AB4283" s="202"/>
      <c r="AC4283" s="202"/>
      <c r="AD4283" s="202"/>
      <c r="AE4283" s="202"/>
      <c r="AF4283" s="202"/>
      <c r="AG4283" s="132" t="str">
        <f t="shared" si="3346"/>
        <v>OK</v>
      </c>
      <c r="AH4283" s="138"/>
      <c r="AI4283" s="138"/>
      <c r="AJ4283" s="139"/>
      <c r="AK4283" s="139"/>
      <c r="AL4283" s="132" t="str">
        <f t="shared" si="3347"/>
        <v>OK</v>
      </c>
      <c r="AM4283" s="140"/>
      <c r="AN4283" s="119">
        <f t="shared" si="3348"/>
        <v>350</v>
      </c>
      <c r="AO4283" s="120">
        <f t="shared" si="3349"/>
        <v>278</v>
      </c>
      <c r="AP4283" s="39">
        <f t="shared" si="3350"/>
        <v>350</v>
      </c>
      <c r="AQ4283" s="141">
        <f t="shared" si="3351"/>
        <v>350</v>
      </c>
      <c r="AR4283" s="142">
        <f t="shared" si="3359"/>
        <v>0</v>
      </c>
      <c r="AS4283" s="143">
        <f t="shared" si="3360"/>
        <v>0</v>
      </c>
      <c r="AT4283" s="144">
        <f t="shared" si="3354"/>
        <v>278</v>
      </c>
      <c r="AU4283" s="141">
        <f t="shared" si="3361"/>
        <v>278</v>
      </c>
      <c r="AV4283" s="142">
        <f t="shared" si="3362"/>
        <v>0</v>
      </c>
      <c r="AW4283" s="143">
        <f t="shared" si="3363"/>
        <v>0</v>
      </c>
      <c r="AY4283" s="146" t="str">
        <f t="shared" si="3358"/>
        <v>43.22</v>
      </c>
      <c r="AZ4283" s="1735" t="b">
        <f>COUNTIF('[1]Codes SEC'!$B$2:$B$250,Ministres!AY4283)&gt;0</f>
        <v>1</v>
      </c>
    </row>
    <row r="4284" spans="1:64" ht="35.1" customHeight="1" x14ac:dyDescent="0.25">
      <c r="A4284" s="15" t="s">
        <v>4654</v>
      </c>
      <c r="B4284" s="225" t="s">
        <v>265</v>
      </c>
      <c r="C4284" s="122" t="s">
        <v>276</v>
      </c>
      <c r="D4284" s="123">
        <v>1000</v>
      </c>
      <c r="E4284" s="226"/>
      <c r="F4284" s="122">
        <v>12</v>
      </c>
      <c r="G4284" s="227"/>
      <c r="H4284" s="228" t="str">
        <f t="shared" si="3313"/>
        <v>085</v>
      </c>
      <c r="I4284" s="229">
        <v>84340000</v>
      </c>
      <c r="J4284" s="230" t="s">
        <v>4720</v>
      </c>
      <c r="K4284" s="231" t="s">
        <v>4721</v>
      </c>
      <c r="L4284" s="232">
        <v>0</v>
      </c>
      <c r="M4284" s="233">
        <v>0</v>
      </c>
      <c r="N4284" s="130"/>
      <c r="O4284" s="131"/>
      <c r="P4284" s="131"/>
      <c r="Q4284" s="131"/>
      <c r="R4284" s="131"/>
      <c r="S4284" s="131"/>
      <c r="T4284" s="132" t="str">
        <f>IF(SUM(N4284:S4284)=U4284,"OK",SUM(N4284:S4284)-U4284)</f>
        <v>OK</v>
      </c>
      <c r="U4284" s="138"/>
      <c r="V4284" s="138"/>
      <c r="W4284" s="139"/>
      <c r="X4284" s="139"/>
      <c r="Y4284" s="132" t="str">
        <f>IF(SUM(W4284:X4284)=Z4284,"OK",SUM(W4284:X4284)-Z4284)</f>
        <v>OK</v>
      </c>
      <c r="Z4284" s="210"/>
      <c r="AA4284" s="204"/>
      <c r="AB4284" s="202"/>
      <c r="AC4284" s="202"/>
      <c r="AD4284" s="202"/>
      <c r="AE4284" s="202"/>
      <c r="AF4284" s="202"/>
      <c r="AG4284" s="132" t="str">
        <f>IF(SUM(AA4284:AF4284)=AH4284,"OK",SUM(AA4284:AF4284)-AH4284)</f>
        <v>OK</v>
      </c>
      <c r="AH4284" s="138"/>
      <c r="AI4284" s="138"/>
      <c r="AJ4284" s="139"/>
      <c r="AK4284" s="139"/>
      <c r="AL4284" s="132" t="str">
        <f>IF(SUM(AJ4284:AK4284)=AM4284,"OK",SUM(AJ4284:AK4284)-AM4284)</f>
        <v>OK</v>
      </c>
      <c r="AM4284" s="140"/>
      <c r="AN4284" s="119">
        <f>L4284+U4284+V4284+Z4284</f>
        <v>0</v>
      </c>
      <c r="AO4284" s="120">
        <f>M4284+AH4284+AI4284+AM4284</f>
        <v>0</v>
      </c>
      <c r="AP4284" s="39">
        <f>L4284</f>
        <v>0</v>
      </c>
      <c r="AQ4284" s="141">
        <f>AN4284</f>
        <v>0</v>
      </c>
      <c r="AR4284" s="142">
        <f t="shared" si="3359"/>
        <v>0</v>
      </c>
      <c r="AS4284" s="143" t="e">
        <f t="shared" si="3360"/>
        <v>#DIV/0!</v>
      </c>
      <c r="AT4284" s="144">
        <f>M4284</f>
        <v>0</v>
      </c>
      <c r="AU4284" s="141">
        <f t="shared" si="3361"/>
        <v>0</v>
      </c>
      <c r="AV4284" s="142">
        <f t="shared" si="3362"/>
        <v>0</v>
      </c>
      <c r="AW4284" s="143" t="e">
        <f t="shared" si="3363"/>
        <v>#DIV/0!</v>
      </c>
      <c r="AY4284" s="146" t="str">
        <f t="shared" si="3358"/>
        <v>43.40</v>
      </c>
      <c r="AZ4284" s="1735" t="b">
        <f>COUNTIF('[1]Codes SEC'!$B$2:$B$250,Ministres!AY4284)&gt;0</f>
        <v>1</v>
      </c>
    </row>
    <row r="4285" spans="1:64" ht="35.1" customHeight="1" x14ac:dyDescent="0.25">
      <c r="A4285" s="15" t="s">
        <v>4654</v>
      </c>
      <c r="B4285" s="121">
        <v>10</v>
      </c>
      <c r="C4285" s="122" t="s">
        <v>237</v>
      </c>
      <c r="D4285" s="123">
        <v>1000</v>
      </c>
      <c r="F4285" s="125">
        <v>12</v>
      </c>
      <c r="G4285" s="126">
        <v>1</v>
      </c>
      <c r="H4285" s="35" t="str">
        <f t="shared" si="3313"/>
        <v>085</v>
      </c>
      <c r="I4285" s="36">
        <v>84353000</v>
      </c>
      <c r="J4285" s="37" t="s">
        <v>4722</v>
      </c>
      <c r="K4285" s="244" t="s">
        <v>4723</v>
      </c>
      <c r="L4285" s="232">
        <v>0</v>
      </c>
      <c r="M4285" s="233">
        <v>0</v>
      </c>
      <c r="N4285" s="130"/>
      <c r="O4285" s="131"/>
      <c r="P4285" s="131"/>
      <c r="Q4285" s="131"/>
      <c r="R4285" s="131"/>
      <c r="S4285" s="131"/>
      <c r="T4285" s="132" t="str">
        <f t="shared" si="3344"/>
        <v>OK</v>
      </c>
      <c r="U4285" s="138"/>
      <c r="V4285" s="138"/>
      <c r="W4285" s="139"/>
      <c r="X4285" s="139"/>
      <c r="Y4285" s="132" t="str">
        <f t="shared" si="3345"/>
        <v>OK</v>
      </c>
      <c r="Z4285" s="210"/>
      <c r="AA4285" s="204"/>
      <c r="AB4285" s="202"/>
      <c r="AC4285" s="202"/>
      <c r="AD4285" s="202"/>
      <c r="AE4285" s="202"/>
      <c r="AF4285" s="202"/>
      <c r="AG4285" s="132" t="str">
        <f t="shared" si="3346"/>
        <v>OK</v>
      </c>
      <c r="AH4285" s="138"/>
      <c r="AI4285" s="138"/>
      <c r="AJ4285" s="139"/>
      <c r="AK4285" s="139"/>
      <c r="AL4285" s="132" t="str">
        <f t="shared" si="3347"/>
        <v>OK</v>
      </c>
      <c r="AM4285" s="140"/>
      <c r="AN4285" s="119">
        <f t="shared" si="3348"/>
        <v>0</v>
      </c>
      <c r="AO4285" s="120">
        <f t="shared" si="3349"/>
        <v>0</v>
      </c>
      <c r="AP4285" s="39">
        <f t="shared" si="3350"/>
        <v>0</v>
      </c>
      <c r="AQ4285" s="141">
        <f t="shared" si="3351"/>
        <v>0</v>
      </c>
      <c r="AR4285" s="142">
        <f t="shared" si="3359"/>
        <v>0</v>
      </c>
      <c r="AS4285" s="143" t="e">
        <f t="shared" si="3360"/>
        <v>#DIV/0!</v>
      </c>
      <c r="AT4285" s="144">
        <f t="shared" si="3354"/>
        <v>0</v>
      </c>
      <c r="AU4285" s="141">
        <f t="shared" si="3361"/>
        <v>0</v>
      </c>
      <c r="AV4285" s="142">
        <f t="shared" si="3362"/>
        <v>0</v>
      </c>
      <c r="AW4285" s="143" t="e">
        <f t="shared" si="3363"/>
        <v>#DIV/0!</v>
      </c>
      <c r="AY4285" s="146" t="str">
        <f t="shared" si="3358"/>
        <v>43.53</v>
      </c>
      <c r="AZ4285" s="1735" t="b">
        <f>COUNTIF('[1]Codes SEC'!$B$2:$B$250,Ministres!AY4285)&gt;0</f>
        <v>1</v>
      </c>
    </row>
    <row r="4286" spans="1:64" ht="35.1" customHeight="1" x14ac:dyDescent="0.25">
      <c r="A4286" s="356" t="s">
        <v>4654</v>
      </c>
      <c r="B4286" s="225">
        <v>10</v>
      </c>
      <c r="C4286" s="122" t="s">
        <v>237</v>
      </c>
      <c r="D4286" s="123">
        <v>1000</v>
      </c>
      <c r="F4286" s="125">
        <v>12</v>
      </c>
      <c r="G4286" s="126"/>
      <c r="H4286" s="35" t="str">
        <f t="shared" si="3313"/>
        <v>085</v>
      </c>
      <c r="I4286" s="36">
        <v>84353000</v>
      </c>
      <c r="J4286" s="37" t="s">
        <v>4724</v>
      </c>
      <c r="K4286" s="281" t="s">
        <v>4725</v>
      </c>
      <c r="L4286" s="232">
        <v>0</v>
      </c>
      <c r="M4286" s="233">
        <v>0</v>
      </c>
      <c r="N4286" s="130"/>
      <c r="O4286" s="131"/>
      <c r="P4286" s="131"/>
      <c r="Q4286" s="131"/>
      <c r="R4286" s="131"/>
      <c r="S4286" s="131"/>
      <c r="T4286" s="132" t="str">
        <f t="shared" si="3344"/>
        <v>OK</v>
      </c>
      <c r="U4286" s="138"/>
      <c r="V4286" s="138"/>
      <c r="W4286" s="139"/>
      <c r="X4286" s="139"/>
      <c r="Y4286" s="132" t="str">
        <f t="shared" si="3345"/>
        <v>OK</v>
      </c>
      <c r="Z4286" s="210"/>
      <c r="AA4286" s="204"/>
      <c r="AB4286" s="202"/>
      <c r="AC4286" s="202"/>
      <c r="AD4286" s="202"/>
      <c r="AE4286" s="202"/>
      <c r="AF4286" s="202"/>
      <c r="AG4286" s="132" t="str">
        <f t="shared" si="3346"/>
        <v>OK</v>
      </c>
      <c r="AH4286" s="138"/>
      <c r="AI4286" s="138"/>
      <c r="AJ4286" s="139"/>
      <c r="AK4286" s="139"/>
      <c r="AL4286" s="132" t="str">
        <f t="shared" si="3347"/>
        <v>OK</v>
      </c>
      <c r="AM4286" s="140"/>
      <c r="AN4286" s="119">
        <f t="shared" si="3348"/>
        <v>0</v>
      </c>
      <c r="AO4286" s="120">
        <f t="shared" si="3349"/>
        <v>0</v>
      </c>
      <c r="AP4286" s="39">
        <f t="shared" si="3350"/>
        <v>0</v>
      </c>
      <c r="AQ4286" s="141">
        <f t="shared" si="3351"/>
        <v>0</v>
      </c>
      <c r="AR4286" s="142">
        <f t="shared" si="3359"/>
        <v>0</v>
      </c>
      <c r="AS4286" s="143" t="e">
        <f t="shared" si="3360"/>
        <v>#DIV/0!</v>
      </c>
      <c r="AT4286" s="144">
        <f t="shared" si="3354"/>
        <v>0</v>
      </c>
      <c r="AU4286" s="141">
        <f t="shared" si="3361"/>
        <v>0</v>
      </c>
      <c r="AV4286" s="142">
        <f t="shared" si="3362"/>
        <v>0</v>
      </c>
      <c r="AW4286" s="143" t="e">
        <f t="shared" si="3363"/>
        <v>#DIV/0!</v>
      </c>
      <c r="AY4286" s="146" t="str">
        <f t="shared" si="3358"/>
        <v>43.53</v>
      </c>
      <c r="AZ4286" s="1735" t="b">
        <f>COUNTIF('[1]Codes SEC'!$B$2:$B$250,Ministres!AY4286)&gt;0</f>
        <v>1</v>
      </c>
    </row>
    <row r="4287" spans="1:64" ht="35.1" customHeight="1" x14ac:dyDescent="0.25">
      <c r="A4287" s="15" t="s">
        <v>4654</v>
      </c>
      <c r="B4287" s="225" t="s">
        <v>265</v>
      </c>
      <c r="C4287" s="122" t="s">
        <v>276</v>
      </c>
      <c r="D4287" s="123">
        <v>1000</v>
      </c>
      <c r="E4287" s="226"/>
      <c r="F4287" s="122">
        <v>12</v>
      </c>
      <c r="G4287" s="227"/>
      <c r="H4287" s="228" t="str">
        <f t="shared" si="3313"/>
        <v>085</v>
      </c>
      <c r="I4287" s="229">
        <v>84353000</v>
      </c>
      <c r="J4287" s="230" t="s">
        <v>4726</v>
      </c>
      <c r="K4287" s="231" t="s">
        <v>4727</v>
      </c>
      <c r="L4287" s="232">
        <v>0</v>
      </c>
      <c r="M4287" s="233">
        <v>0</v>
      </c>
      <c r="N4287" s="130"/>
      <c r="O4287" s="131"/>
      <c r="P4287" s="131"/>
      <c r="Q4287" s="131"/>
      <c r="R4287" s="131"/>
      <c r="S4287" s="131"/>
      <c r="T4287" s="132" t="str">
        <f>IF(SUM(N4287:S4287)=U4287,"OK",SUM(N4287:S4287)-U4287)</f>
        <v>OK</v>
      </c>
      <c r="U4287" s="138"/>
      <c r="V4287" s="138"/>
      <c r="W4287" s="139"/>
      <c r="X4287" s="139"/>
      <c r="Y4287" s="132" t="str">
        <f>IF(SUM(W4287:X4287)=Z4287,"OK",SUM(W4287:X4287)-Z4287)</f>
        <v>OK</v>
      </c>
      <c r="Z4287" s="210"/>
      <c r="AA4287" s="204"/>
      <c r="AB4287" s="202"/>
      <c r="AC4287" s="202"/>
      <c r="AD4287" s="202"/>
      <c r="AE4287" s="202"/>
      <c r="AF4287" s="202"/>
      <c r="AG4287" s="132" t="str">
        <f>IF(SUM(AA4287:AF4287)=AH4287,"OK",SUM(AA4287:AF4287)-AH4287)</f>
        <v>OK</v>
      </c>
      <c r="AH4287" s="138"/>
      <c r="AI4287" s="138"/>
      <c r="AJ4287" s="139"/>
      <c r="AK4287" s="139"/>
      <c r="AL4287" s="132" t="str">
        <f>IF(SUM(AJ4287:AK4287)=AM4287,"OK",SUM(AJ4287:AK4287)-AM4287)</f>
        <v>OK</v>
      </c>
      <c r="AM4287" s="140"/>
      <c r="AN4287" s="119">
        <f>L4287+U4287+V4287+Z4287</f>
        <v>0</v>
      </c>
      <c r="AO4287" s="120">
        <f>M4287+AH4287+AI4287+AM4287</f>
        <v>0</v>
      </c>
      <c r="AP4287" s="39">
        <f>L4287</f>
        <v>0</v>
      </c>
      <c r="AQ4287" s="141">
        <f>AN4287</f>
        <v>0</v>
      </c>
      <c r="AR4287" s="142">
        <f>AQ4287-AP4287</f>
        <v>0</v>
      </c>
      <c r="AS4287" s="143" t="e">
        <f>AR4287/AP4287</f>
        <v>#DIV/0!</v>
      </c>
      <c r="AT4287" s="144">
        <f>M4287</f>
        <v>0</v>
      </c>
      <c r="AU4287" s="141">
        <f>AO4287</f>
        <v>0</v>
      </c>
      <c r="AV4287" s="142">
        <f>AU4287-AT4287</f>
        <v>0</v>
      </c>
      <c r="AW4287" s="143" t="e">
        <f>AV4287/AT4287</f>
        <v>#DIV/0!</v>
      </c>
      <c r="AY4287" s="146" t="str">
        <f t="shared" si="3358"/>
        <v>43.53</v>
      </c>
      <c r="AZ4287" s="1735" t="b">
        <f>COUNTIF('[1]Codes SEC'!$B$2:$B$250,Ministres!AY4287)&gt;0</f>
        <v>1</v>
      </c>
    </row>
    <row r="4288" spans="1:64" ht="35.1" customHeight="1" x14ac:dyDescent="0.25">
      <c r="A4288" s="15" t="s">
        <v>4654</v>
      </c>
      <c r="B4288" s="225">
        <v>10</v>
      </c>
      <c r="C4288" s="122" t="s">
        <v>237</v>
      </c>
      <c r="D4288" s="123">
        <v>1000</v>
      </c>
      <c r="F4288" s="125">
        <v>12</v>
      </c>
      <c r="G4288" s="126">
        <v>1</v>
      </c>
      <c r="H4288" s="35" t="str">
        <f t="shared" si="3313"/>
        <v>085</v>
      </c>
      <c r="I4288" s="36" t="s">
        <v>301</v>
      </c>
      <c r="J4288" s="37" t="s">
        <v>4728</v>
      </c>
      <c r="K4288" s="379" t="s">
        <v>4729</v>
      </c>
      <c r="L4288" s="241">
        <v>75</v>
      </c>
      <c r="M4288" s="242">
        <v>128</v>
      </c>
      <c r="N4288" s="130"/>
      <c r="O4288" s="131"/>
      <c r="P4288" s="131"/>
      <c r="Q4288" s="131"/>
      <c r="R4288" s="131"/>
      <c r="S4288" s="131"/>
      <c r="T4288" s="132" t="str">
        <f t="shared" si="3344"/>
        <v>OK</v>
      </c>
      <c r="U4288" s="138"/>
      <c r="V4288" s="138"/>
      <c r="W4288" s="139"/>
      <c r="X4288" s="139"/>
      <c r="Y4288" s="132" t="str">
        <f t="shared" si="3345"/>
        <v>OK</v>
      </c>
      <c r="Z4288" s="210"/>
      <c r="AA4288" s="204"/>
      <c r="AB4288" s="202"/>
      <c r="AC4288" s="202"/>
      <c r="AD4288" s="202"/>
      <c r="AE4288" s="202"/>
      <c r="AF4288" s="202"/>
      <c r="AG4288" s="132" t="str">
        <f t="shared" si="3346"/>
        <v>OK</v>
      </c>
      <c r="AH4288" s="138"/>
      <c r="AI4288" s="138"/>
      <c r="AJ4288" s="139"/>
      <c r="AK4288" s="139"/>
      <c r="AL4288" s="132" t="str">
        <f t="shared" si="3347"/>
        <v>OK</v>
      </c>
      <c r="AM4288" s="140"/>
      <c r="AN4288" s="119">
        <f t="shared" si="3348"/>
        <v>75</v>
      </c>
      <c r="AO4288" s="120">
        <f t="shared" si="3349"/>
        <v>128</v>
      </c>
      <c r="AP4288" s="39">
        <f t="shared" si="3350"/>
        <v>75</v>
      </c>
      <c r="AQ4288" s="141">
        <f t="shared" si="3351"/>
        <v>75</v>
      </c>
      <c r="AR4288" s="141">
        <f t="shared" ref="AR4288" si="3374">AQ4288-AP4288</f>
        <v>0</v>
      </c>
      <c r="AS4288" s="143">
        <f t="shared" ref="AS4288" si="3375">AR4288/AP4288</f>
        <v>0</v>
      </c>
      <c r="AT4288" s="144">
        <f t="shared" si="3354"/>
        <v>128</v>
      </c>
      <c r="AU4288" s="141">
        <f t="shared" ref="AU4288" si="3376">AO4288</f>
        <v>128</v>
      </c>
      <c r="AV4288" s="141">
        <f t="shared" ref="AV4288" si="3377">AU4288-AT4288</f>
        <v>0</v>
      </c>
      <c r="AW4288" s="143">
        <f t="shared" ref="AW4288" si="3378">AV4288/AT4288</f>
        <v>0</v>
      </c>
      <c r="AY4288" s="146" t="str">
        <f t="shared" si="3358"/>
        <v>45.24</v>
      </c>
      <c r="AZ4288" s="1735" t="b">
        <f>COUNTIF('[1]Codes SEC'!$B$2:$B$250,Ministres!AY4288)&gt;0</f>
        <v>1</v>
      </c>
    </row>
    <row r="4289" spans="1:64" ht="12.75" customHeight="1" x14ac:dyDescent="0.25">
      <c r="A4289" s="916"/>
      <c r="B4289" s="1763"/>
      <c r="C4289" s="153"/>
      <c r="D4289" s="153"/>
      <c r="E4289" s="1763"/>
      <c r="F4289" s="153"/>
      <c r="G4289" s="154"/>
      <c r="H4289" s="155"/>
      <c r="I4289" s="156"/>
      <c r="J4289" s="157"/>
      <c r="K4289" s="158" t="s">
        <v>70</v>
      </c>
      <c r="L4289" s="236">
        <f>L4259+L4260+L4264+L4265+L4278+L4266+L4273+L4286+L4287+L4282+L4275+L4258+L4276+L4280+L4284+L4257+L4261+L4263+L4267+L4268+L4269+L4272+L4274+L4277+L4279+L4281+L4283+L4285+L4288+L4262+L4270+L4271</f>
        <v>3946</v>
      </c>
      <c r="M4289" s="1739">
        <f t="shared" ref="M4289:AW4289" si="3379">M4259+M4260+M4264+M4265+M4278+M4266+M4273+M4286+M4287+M4282+M4275+M4258+M4276+M4280+M4284+M4257+M4261+M4263+M4267+M4268+M4269+M4272+M4274+M4277+M4279+M4281+M4283+M4285+M4288+M4262+M4270+M4271</f>
        <v>3581</v>
      </c>
      <c r="N4289" s="1740">
        <f t="shared" si="3379"/>
        <v>0</v>
      </c>
      <c r="O4289" s="1741">
        <f t="shared" si="3379"/>
        <v>0</v>
      </c>
      <c r="P4289" s="1741">
        <f t="shared" si="3379"/>
        <v>0</v>
      </c>
      <c r="Q4289" s="1741">
        <f t="shared" si="3379"/>
        <v>0</v>
      </c>
      <c r="R4289" s="1741">
        <f t="shared" si="3379"/>
        <v>0</v>
      </c>
      <c r="S4289" s="1741">
        <f t="shared" si="3379"/>
        <v>0</v>
      </c>
      <c r="T4289" s="1742"/>
      <c r="U4289" s="1743">
        <f t="shared" si="3379"/>
        <v>0</v>
      </c>
      <c r="V4289" s="1743">
        <f t="shared" si="3379"/>
        <v>0</v>
      </c>
      <c r="W4289" s="1741">
        <f t="shared" si="3379"/>
        <v>0</v>
      </c>
      <c r="X4289" s="1741">
        <f t="shared" si="3379"/>
        <v>0</v>
      </c>
      <c r="Y4289" s="1742"/>
      <c r="Z4289" s="1743">
        <f t="shared" si="3379"/>
        <v>0</v>
      </c>
      <c r="AA4289" s="165">
        <f t="shared" si="3379"/>
        <v>0</v>
      </c>
      <c r="AB4289" s="1741">
        <f t="shared" si="3379"/>
        <v>0</v>
      </c>
      <c r="AC4289" s="1741">
        <f t="shared" si="3379"/>
        <v>0</v>
      </c>
      <c r="AD4289" s="1741">
        <f t="shared" si="3379"/>
        <v>0</v>
      </c>
      <c r="AE4289" s="1741">
        <f t="shared" si="3379"/>
        <v>0</v>
      </c>
      <c r="AF4289" s="1741">
        <f t="shared" si="3379"/>
        <v>0</v>
      </c>
      <c r="AG4289" s="1742"/>
      <c r="AH4289" s="1743">
        <f t="shared" si="3379"/>
        <v>0</v>
      </c>
      <c r="AI4289" s="1743">
        <f t="shared" si="3379"/>
        <v>0</v>
      </c>
      <c r="AJ4289" s="1741">
        <f t="shared" si="3379"/>
        <v>0</v>
      </c>
      <c r="AK4289" s="1741">
        <f t="shared" si="3379"/>
        <v>0</v>
      </c>
      <c r="AL4289" s="1742"/>
      <c r="AM4289" s="1744">
        <f t="shared" si="3379"/>
        <v>0</v>
      </c>
      <c r="AN4289" s="167">
        <f t="shared" si="3379"/>
        <v>3946</v>
      </c>
      <c r="AO4289" s="1745">
        <f t="shared" si="3379"/>
        <v>3581</v>
      </c>
      <c r="AP4289" s="169">
        <f t="shared" si="3379"/>
        <v>3946</v>
      </c>
      <c r="AQ4289" s="1746">
        <f t="shared" si="3379"/>
        <v>3946</v>
      </c>
      <c r="AR4289" s="1747">
        <f t="shared" si="3379"/>
        <v>0</v>
      </c>
      <c r="AS4289" s="1748" t="e">
        <f t="shared" si="3379"/>
        <v>#DIV/0!</v>
      </c>
      <c r="AT4289" s="1749">
        <f t="shared" si="3379"/>
        <v>3581</v>
      </c>
      <c r="AU4289" s="1746">
        <f t="shared" si="3379"/>
        <v>3581</v>
      </c>
      <c r="AV4289" s="1747">
        <f t="shared" si="3379"/>
        <v>0</v>
      </c>
      <c r="AW4289" s="1748" t="e">
        <f t="shared" si="3379"/>
        <v>#DIV/0!</v>
      </c>
      <c r="AY4289" s="146"/>
      <c r="AZ4289" s="1735"/>
    </row>
    <row r="4290" spans="1:64" ht="12.75" customHeight="1" x14ac:dyDescent="0.25">
      <c r="A4290" s="356"/>
      <c r="B4290" s="225"/>
      <c r="C4290" s="122"/>
      <c r="D4290" s="357"/>
      <c r="E4290" s="226"/>
      <c r="F4290" s="122"/>
      <c r="G4290" s="126"/>
      <c r="H4290" s="35"/>
      <c r="I4290" s="36"/>
      <c r="J4290" s="37"/>
      <c r="K4290" s="240"/>
      <c r="L4290" s="241"/>
      <c r="M4290" s="242"/>
      <c r="N4290" s="201"/>
      <c r="O4290" s="202"/>
      <c r="P4290" s="202"/>
      <c r="Q4290" s="202"/>
      <c r="R4290" s="202"/>
      <c r="S4290" s="202"/>
      <c r="T4290" s="224"/>
      <c r="U4290" s="138"/>
      <c r="V4290" s="138"/>
      <c r="W4290" s="139"/>
      <c r="X4290" s="139"/>
      <c r="Y4290" s="224"/>
      <c r="Z4290" s="210"/>
      <c r="AA4290" s="204"/>
      <c r="AB4290" s="202"/>
      <c r="AC4290" s="202"/>
      <c r="AD4290" s="202"/>
      <c r="AE4290" s="202"/>
      <c r="AF4290" s="202"/>
      <c r="AG4290" s="224"/>
      <c r="AH4290" s="138"/>
      <c r="AI4290" s="138"/>
      <c r="AJ4290" s="139"/>
      <c r="AK4290" s="139"/>
      <c r="AL4290" s="224"/>
      <c r="AM4290" s="140"/>
      <c r="AN4290" s="211"/>
      <c r="AO4290" s="212"/>
      <c r="AP4290" s="39"/>
      <c r="AQ4290" s="141"/>
      <c r="AR4290" s="141"/>
      <c r="AS4290" s="143"/>
      <c r="AU4290" s="141"/>
      <c r="AV4290" s="141"/>
      <c r="AW4290" s="143"/>
      <c r="AY4290" s="146"/>
      <c r="AZ4290" s="1735"/>
    </row>
    <row r="4291" spans="1:64" ht="12.75" customHeight="1" x14ac:dyDescent="0.25">
      <c r="A4291" s="356"/>
      <c r="B4291" s="225"/>
      <c r="C4291" s="122"/>
      <c r="D4291" s="357"/>
      <c r="E4291" s="226"/>
      <c r="F4291" s="122"/>
      <c r="G4291" s="126"/>
      <c r="H4291" s="35"/>
      <c r="I4291" s="36"/>
      <c r="J4291" s="37"/>
      <c r="K4291" s="243" t="s">
        <v>109</v>
      </c>
      <c r="L4291" s="241"/>
      <c r="M4291" s="242"/>
      <c r="N4291" s="201"/>
      <c r="O4291" s="202"/>
      <c r="P4291" s="202"/>
      <c r="Q4291" s="202"/>
      <c r="R4291" s="202"/>
      <c r="S4291" s="202"/>
      <c r="T4291" s="224"/>
      <c r="U4291" s="138"/>
      <c r="V4291" s="138"/>
      <c r="W4291" s="139"/>
      <c r="X4291" s="139"/>
      <c r="Y4291" s="224"/>
      <c r="Z4291" s="210"/>
      <c r="AA4291" s="204"/>
      <c r="AB4291" s="202"/>
      <c r="AC4291" s="202"/>
      <c r="AD4291" s="202"/>
      <c r="AE4291" s="202"/>
      <c r="AF4291" s="202"/>
      <c r="AG4291" s="224"/>
      <c r="AH4291" s="138"/>
      <c r="AI4291" s="138"/>
      <c r="AJ4291" s="139"/>
      <c r="AK4291" s="139"/>
      <c r="AL4291" s="224"/>
      <c r="AM4291" s="140"/>
      <c r="AN4291" s="211"/>
      <c r="AO4291" s="212"/>
      <c r="AP4291" s="39"/>
      <c r="AQ4291" s="141"/>
      <c r="AR4291" s="141"/>
      <c r="AS4291" s="143"/>
      <c r="AU4291" s="141"/>
      <c r="AV4291" s="141"/>
      <c r="AW4291" s="143"/>
      <c r="AY4291" s="146"/>
      <c r="AZ4291" s="1735"/>
    </row>
    <row r="4292" spans="1:64" ht="12.75" customHeight="1" x14ac:dyDescent="0.25">
      <c r="A4292" s="356"/>
      <c r="B4292" s="225"/>
      <c r="C4292" s="122"/>
      <c r="D4292" s="357"/>
      <c r="E4292" s="226"/>
      <c r="F4292" s="122"/>
      <c r="G4292" s="126"/>
      <c r="H4292" s="35"/>
      <c r="I4292" s="36"/>
      <c r="J4292" s="37"/>
      <c r="K4292" s="244"/>
      <c r="L4292" s="241"/>
      <c r="M4292" s="242"/>
      <c r="N4292" s="201"/>
      <c r="O4292" s="202"/>
      <c r="P4292" s="202"/>
      <c r="Q4292" s="202"/>
      <c r="R4292" s="202"/>
      <c r="S4292" s="202"/>
      <c r="T4292" s="224"/>
      <c r="U4292" s="138"/>
      <c r="V4292" s="138"/>
      <c r="W4292" s="139"/>
      <c r="X4292" s="139"/>
      <c r="Y4292" s="224"/>
      <c r="Z4292" s="210"/>
      <c r="AA4292" s="204"/>
      <c r="AB4292" s="202"/>
      <c r="AC4292" s="202"/>
      <c r="AD4292" s="202"/>
      <c r="AE4292" s="202"/>
      <c r="AF4292" s="202"/>
      <c r="AG4292" s="224"/>
      <c r="AH4292" s="138"/>
      <c r="AI4292" s="138"/>
      <c r="AJ4292" s="139"/>
      <c r="AK4292" s="139"/>
      <c r="AL4292" s="224"/>
      <c r="AM4292" s="140"/>
      <c r="AN4292" s="211"/>
      <c r="AO4292" s="212"/>
      <c r="AP4292" s="39"/>
      <c r="AQ4292" s="141"/>
      <c r="AR4292" s="141"/>
      <c r="AS4292" s="143"/>
      <c r="AU4292" s="141"/>
      <c r="AV4292" s="141"/>
      <c r="AW4292" s="143"/>
      <c r="AY4292" s="146"/>
      <c r="AZ4292" s="1735"/>
    </row>
    <row r="4293" spans="1:64" ht="35.1" customHeight="1" x14ac:dyDescent="0.25">
      <c r="A4293" s="356" t="s">
        <v>4654</v>
      </c>
      <c r="B4293" s="121">
        <v>10</v>
      </c>
      <c r="C4293" s="122" t="s">
        <v>237</v>
      </c>
      <c r="D4293" s="123">
        <v>1000</v>
      </c>
      <c r="F4293" s="125">
        <v>12</v>
      </c>
      <c r="G4293" s="126">
        <v>1</v>
      </c>
      <c r="H4293" s="35" t="str">
        <f t="shared" ref="H4293:H4410" si="3380">LEFT(J4293,3)</f>
        <v>085</v>
      </c>
      <c r="I4293" s="36" t="s">
        <v>1441</v>
      </c>
      <c r="J4293" s="37" t="s">
        <v>4730</v>
      </c>
      <c r="K4293" s="244" t="s">
        <v>4731</v>
      </c>
      <c r="L4293" s="232">
        <v>0</v>
      </c>
      <c r="M4293" s="233">
        <v>56</v>
      </c>
      <c r="N4293" s="130"/>
      <c r="O4293" s="131"/>
      <c r="P4293" s="131"/>
      <c r="Q4293" s="131"/>
      <c r="R4293" s="131"/>
      <c r="S4293" s="131"/>
      <c r="T4293" s="132" t="str">
        <f t="shared" ref="T4293:T4295" si="3381">IF(SUM(N4293:S4293)=U4293,"OK",SUM(N4293:S4293)-U4293)</f>
        <v>OK</v>
      </c>
      <c r="U4293" s="138"/>
      <c r="V4293" s="138"/>
      <c r="W4293" s="139"/>
      <c r="X4293" s="139"/>
      <c r="Y4293" s="132" t="str">
        <f t="shared" ref="Y4293:Y4295" si="3382">IF(SUM(W4293:X4293)=Z4293,"OK",SUM(W4293:X4293)-Z4293)</f>
        <v>OK</v>
      </c>
      <c r="Z4293" s="210"/>
      <c r="AA4293" s="204"/>
      <c r="AB4293" s="202"/>
      <c r="AC4293" s="202"/>
      <c r="AD4293" s="202"/>
      <c r="AE4293" s="202"/>
      <c r="AF4293" s="202"/>
      <c r="AG4293" s="132" t="str">
        <f t="shared" ref="AG4293:AG4295" si="3383">IF(SUM(AA4293:AF4293)=AH4293,"OK",SUM(AA4293:AF4293)-AH4293)</f>
        <v>OK</v>
      </c>
      <c r="AH4293" s="138"/>
      <c r="AI4293" s="138"/>
      <c r="AJ4293" s="139"/>
      <c r="AK4293" s="139"/>
      <c r="AL4293" s="132" t="str">
        <f t="shared" ref="AL4293:AL4295" si="3384">IF(SUM(AJ4293:AK4293)=AM4293,"OK",SUM(AJ4293:AK4293)-AM4293)</f>
        <v>OK</v>
      </c>
      <c r="AM4293" s="140"/>
      <c r="AN4293" s="119">
        <f t="shared" ref="AN4293:AN4295" si="3385">L4293+U4293+V4293+Z4293</f>
        <v>0</v>
      </c>
      <c r="AO4293" s="120">
        <f t="shared" ref="AO4293:AO4295" si="3386">M4293+AH4293+AI4293+AM4293</f>
        <v>56</v>
      </c>
      <c r="AP4293" s="39">
        <f>L4293</f>
        <v>0</v>
      </c>
      <c r="AQ4293" s="141">
        <f>AN4293</f>
        <v>0</v>
      </c>
      <c r="AR4293" s="142">
        <f>AQ4293-AP4293</f>
        <v>0</v>
      </c>
      <c r="AS4293" s="143" t="e">
        <f>AR4293/AP4293</f>
        <v>#DIV/0!</v>
      </c>
      <c r="AT4293" s="144">
        <f>M4293</f>
        <v>56</v>
      </c>
      <c r="AU4293" s="141">
        <f>AO4293</f>
        <v>56</v>
      </c>
      <c r="AV4293" s="142">
        <f>AU4293-AT4293</f>
        <v>0</v>
      </c>
      <c r="AW4293" s="143">
        <f>AV4293/AT4293</f>
        <v>0</v>
      </c>
      <c r="AY4293" s="146" t="str">
        <f>RIGHT(LEFT(I4293,3),2)&amp;"."&amp;RIGHT(LEFT(I4293,5),2)</f>
        <v>61.41</v>
      </c>
      <c r="AZ4293" s="1735" t="b">
        <f>COUNTIF('[1]Codes SEC'!$B$2:$B$250,Ministres!AY4293)&gt;0</f>
        <v>1</v>
      </c>
    </row>
    <row r="4294" spans="1:64" ht="35.1" customHeight="1" x14ac:dyDescent="0.25">
      <c r="A4294" s="356" t="s">
        <v>4654</v>
      </c>
      <c r="B4294" s="121">
        <v>10</v>
      </c>
      <c r="C4294" s="122" t="s">
        <v>237</v>
      </c>
      <c r="D4294" s="123">
        <v>1000</v>
      </c>
      <c r="F4294" s="125">
        <v>12</v>
      </c>
      <c r="G4294" s="126">
        <v>1</v>
      </c>
      <c r="H4294" s="35" t="str">
        <f t="shared" si="3380"/>
        <v>085</v>
      </c>
      <c r="I4294" s="36" t="s">
        <v>1454</v>
      </c>
      <c r="J4294" s="37" t="s">
        <v>4732</v>
      </c>
      <c r="K4294" s="244" t="s">
        <v>4733</v>
      </c>
      <c r="L4294" s="232">
        <v>0</v>
      </c>
      <c r="M4294" s="233">
        <v>0</v>
      </c>
      <c r="N4294" s="130"/>
      <c r="O4294" s="131"/>
      <c r="P4294" s="131"/>
      <c r="Q4294" s="131"/>
      <c r="R4294" s="131"/>
      <c r="S4294" s="131"/>
      <c r="T4294" s="132" t="str">
        <f t="shared" si="3381"/>
        <v>OK</v>
      </c>
      <c r="U4294" s="138"/>
      <c r="V4294" s="138"/>
      <c r="W4294" s="139"/>
      <c r="X4294" s="139"/>
      <c r="Y4294" s="132" t="str">
        <f t="shared" si="3382"/>
        <v>OK</v>
      </c>
      <c r="Z4294" s="210"/>
      <c r="AA4294" s="204"/>
      <c r="AB4294" s="202"/>
      <c r="AC4294" s="202"/>
      <c r="AD4294" s="202"/>
      <c r="AE4294" s="202"/>
      <c r="AF4294" s="202"/>
      <c r="AG4294" s="132" t="str">
        <f t="shared" si="3383"/>
        <v>OK</v>
      </c>
      <c r="AH4294" s="138"/>
      <c r="AI4294" s="138"/>
      <c r="AJ4294" s="139"/>
      <c r="AK4294" s="139"/>
      <c r="AL4294" s="132" t="str">
        <f t="shared" si="3384"/>
        <v>OK</v>
      </c>
      <c r="AM4294" s="140"/>
      <c r="AN4294" s="119">
        <f t="shared" si="3385"/>
        <v>0</v>
      </c>
      <c r="AO4294" s="120">
        <f t="shared" si="3386"/>
        <v>0</v>
      </c>
      <c r="AP4294" s="39">
        <f>L4294</f>
        <v>0</v>
      </c>
      <c r="AQ4294" s="141">
        <f>AN4294</f>
        <v>0</v>
      </c>
      <c r="AR4294" s="142">
        <f>AQ4294-AP4294</f>
        <v>0</v>
      </c>
      <c r="AS4294" s="143" t="e">
        <f>AR4294/AP4294</f>
        <v>#DIV/0!</v>
      </c>
      <c r="AT4294" s="144">
        <f>M4294</f>
        <v>0</v>
      </c>
      <c r="AU4294" s="141">
        <f>AO4294</f>
        <v>0</v>
      </c>
      <c r="AV4294" s="142">
        <f>AU4294-AT4294</f>
        <v>0</v>
      </c>
      <c r="AW4294" s="143" t="e">
        <f>AV4294/AT4294</f>
        <v>#DIV/0!</v>
      </c>
      <c r="AY4294" s="146" t="str">
        <f>RIGHT(LEFT(I4294,3),2)&amp;"."&amp;RIGHT(LEFT(I4294,5),2)</f>
        <v>63.53</v>
      </c>
      <c r="AZ4294" s="1735" t="b">
        <f>COUNTIF('[1]Codes SEC'!$B$2:$B$250,Ministres!AY4294)&gt;0</f>
        <v>1</v>
      </c>
    </row>
    <row r="4295" spans="1:64" ht="40.799999999999997" x14ac:dyDescent="0.25">
      <c r="A4295" s="356" t="s">
        <v>4654</v>
      </c>
      <c r="B4295" s="121">
        <v>10</v>
      </c>
      <c r="C4295" s="122" t="s">
        <v>237</v>
      </c>
      <c r="D4295" s="123">
        <v>1000</v>
      </c>
      <c r="F4295" s="125">
        <v>12</v>
      </c>
      <c r="G4295" s="126">
        <v>1</v>
      </c>
      <c r="H4295" s="35" t="str">
        <f t="shared" si="3380"/>
        <v>085</v>
      </c>
      <c r="I4295" s="36" t="s">
        <v>113</v>
      </c>
      <c r="J4295" s="37" t="s">
        <v>4734</v>
      </c>
      <c r="K4295" s="281" t="s">
        <v>4735</v>
      </c>
      <c r="L4295" s="232">
        <v>0</v>
      </c>
      <c r="M4295" s="233">
        <v>0</v>
      </c>
      <c r="N4295" s="130"/>
      <c r="O4295" s="131"/>
      <c r="P4295" s="131"/>
      <c r="Q4295" s="131"/>
      <c r="R4295" s="131"/>
      <c r="S4295" s="131"/>
      <c r="T4295" s="132" t="str">
        <f t="shared" si="3381"/>
        <v>OK</v>
      </c>
      <c r="U4295" s="138"/>
      <c r="V4295" s="138"/>
      <c r="W4295" s="139"/>
      <c r="X4295" s="139"/>
      <c r="Y4295" s="132" t="str">
        <f t="shared" si="3382"/>
        <v>OK</v>
      </c>
      <c r="Z4295" s="210"/>
      <c r="AA4295" s="204"/>
      <c r="AB4295" s="202"/>
      <c r="AC4295" s="202"/>
      <c r="AD4295" s="202"/>
      <c r="AE4295" s="202"/>
      <c r="AF4295" s="202"/>
      <c r="AG4295" s="132" t="str">
        <f t="shared" si="3383"/>
        <v>OK</v>
      </c>
      <c r="AH4295" s="138"/>
      <c r="AI4295" s="138"/>
      <c r="AJ4295" s="139"/>
      <c r="AK4295" s="139"/>
      <c r="AL4295" s="132" t="str">
        <f t="shared" si="3384"/>
        <v>OK</v>
      </c>
      <c r="AM4295" s="140"/>
      <c r="AN4295" s="119">
        <f t="shared" si="3385"/>
        <v>0</v>
      </c>
      <c r="AO4295" s="120">
        <f t="shared" si="3386"/>
        <v>0</v>
      </c>
      <c r="AP4295" s="39">
        <f>L4295</f>
        <v>0</v>
      </c>
      <c r="AQ4295" s="141">
        <f>AN4295</f>
        <v>0</v>
      </c>
      <c r="AR4295" s="142">
        <f>AQ4295-AP4295</f>
        <v>0</v>
      </c>
      <c r="AS4295" s="143" t="e">
        <f>AR4295/AP4295</f>
        <v>#DIV/0!</v>
      </c>
      <c r="AT4295" s="144">
        <f>M4295</f>
        <v>0</v>
      </c>
      <c r="AU4295" s="141">
        <f>AO4295</f>
        <v>0</v>
      </c>
      <c r="AV4295" s="142">
        <f>AU4295-AT4295</f>
        <v>0</v>
      </c>
      <c r="AW4295" s="143" t="e">
        <f>AV4295/AT4295</f>
        <v>#DIV/0!</v>
      </c>
      <c r="AY4295" s="146" t="str">
        <f>RIGHT(LEFT(I4295,3),2)&amp;"."&amp;RIGHT(LEFT(I4295,5),2)</f>
        <v>74.22</v>
      </c>
      <c r="AZ4295" s="1735" t="b">
        <f>COUNTIF('[1]Codes SEC'!$B$2:$B$250,Ministres!AY4295)&gt;0</f>
        <v>1</v>
      </c>
    </row>
    <row r="4296" spans="1:64" ht="12.75" customHeight="1" x14ac:dyDescent="0.25">
      <c r="A4296" s="350"/>
      <c r="B4296" s="1737"/>
      <c r="C4296" s="150"/>
      <c r="D4296" s="352"/>
      <c r="E4296" s="1738"/>
      <c r="F4296" s="150"/>
      <c r="G4296" s="154"/>
      <c r="H4296" s="155"/>
      <c r="I4296" s="156"/>
      <c r="J4296" s="157"/>
      <c r="K4296" s="158" t="s">
        <v>116</v>
      </c>
      <c r="L4296" s="236">
        <f t="shared" ref="L4296:AW4296" si="3387">L4293+L4294+L4295</f>
        <v>0</v>
      </c>
      <c r="M4296" s="1739">
        <f t="shared" si="3387"/>
        <v>56</v>
      </c>
      <c r="N4296" s="1740">
        <f t="shared" si="3387"/>
        <v>0</v>
      </c>
      <c r="O4296" s="1741">
        <f t="shared" si="3387"/>
        <v>0</v>
      </c>
      <c r="P4296" s="1741">
        <f t="shared" si="3387"/>
        <v>0</v>
      </c>
      <c r="Q4296" s="1741">
        <f t="shared" si="3387"/>
        <v>0</v>
      </c>
      <c r="R4296" s="1741">
        <f t="shared" si="3387"/>
        <v>0</v>
      </c>
      <c r="S4296" s="1741">
        <f t="shared" si="3387"/>
        <v>0</v>
      </c>
      <c r="T4296" s="1742"/>
      <c r="U4296" s="1743">
        <f t="shared" si="3387"/>
        <v>0</v>
      </c>
      <c r="V4296" s="1743">
        <f t="shared" si="3387"/>
        <v>0</v>
      </c>
      <c r="W4296" s="1741">
        <f t="shared" si="3387"/>
        <v>0</v>
      </c>
      <c r="X4296" s="1741">
        <f t="shared" si="3387"/>
        <v>0</v>
      </c>
      <c r="Y4296" s="1742"/>
      <c r="Z4296" s="1743">
        <f t="shared" si="3387"/>
        <v>0</v>
      </c>
      <c r="AA4296" s="165">
        <f t="shared" si="3387"/>
        <v>0</v>
      </c>
      <c r="AB4296" s="1741">
        <f t="shared" si="3387"/>
        <v>0</v>
      </c>
      <c r="AC4296" s="1741">
        <f t="shared" si="3387"/>
        <v>0</v>
      </c>
      <c r="AD4296" s="1741">
        <f t="shared" si="3387"/>
        <v>0</v>
      </c>
      <c r="AE4296" s="1741">
        <f t="shared" si="3387"/>
        <v>0</v>
      </c>
      <c r="AF4296" s="1741">
        <f t="shared" si="3387"/>
        <v>0</v>
      </c>
      <c r="AG4296" s="1742"/>
      <c r="AH4296" s="1743">
        <f t="shared" si="3387"/>
        <v>0</v>
      </c>
      <c r="AI4296" s="1743">
        <f t="shared" si="3387"/>
        <v>0</v>
      </c>
      <c r="AJ4296" s="1741">
        <f t="shared" si="3387"/>
        <v>0</v>
      </c>
      <c r="AK4296" s="1741">
        <f t="shared" si="3387"/>
        <v>0</v>
      </c>
      <c r="AL4296" s="1742"/>
      <c r="AM4296" s="1744">
        <f t="shared" si="3387"/>
        <v>0</v>
      </c>
      <c r="AN4296" s="167">
        <f>AN4293+AN4294+AN4295</f>
        <v>0</v>
      </c>
      <c r="AO4296" s="1745">
        <f t="shared" si="3387"/>
        <v>56</v>
      </c>
      <c r="AP4296" s="169">
        <f t="shared" si="3387"/>
        <v>0</v>
      </c>
      <c r="AQ4296" s="1746">
        <f t="shared" si="3387"/>
        <v>0</v>
      </c>
      <c r="AR4296" s="1747">
        <f t="shared" si="3387"/>
        <v>0</v>
      </c>
      <c r="AS4296" s="1748" t="e">
        <f t="shared" si="3387"/>
        <v>#DIV/0!</v>
      </c>
      <c r="AT4296" s="1749">
        <f t="shared" si="3387"/>
        <v>56</v>
      </c>
      <c r="AU4296" s="1746">
        <f t="shared" si="3387"/>
        <v>56</v>
      </c>
      <c r="AV4296" s="1747">
        <f t="shared" si="3387"/>
        <v>0</v>
      </c>
      <c r="AW4296" s="1748" t="e">
        <f t="shared" si="3387"/>
        <v>#DIV/0!</v>
      </c>
      <c r="AY4296" s="146"/>
      <c r="AZ4296" s="1764"/>
    </row>
    <row r="4297" spans="1:64" s="1765" customFormat="1" ht="12.75" customHeight="1" x14ac:dyDescent="0.25">
      <c r="A4297" s="174"/>
      <c r="B4297" s="175"/>
      <c r="C4297" s="176"/>
      <c r="D4297" s="177"/>
      <c r="E4297" s="178"/>
      <c r="F4297" s="177"/>
      <c r="G4297" s="179"/>
      <c r="H4297" s="180"/>
      <c r="I4297" s="181"/>
      <c r="J4297" s="182"/>
      <c r="K4297" s="183" t="s">
        <v>390</v>
      </c>
      <c r="L4297" s="184">
        <f t="shared" ref="L4297:AW4297" si="3388">L4289+L4296</f>
        <v>3946</v>
      </c>
      <c r="M4297" s="185">
        <f t="shared" si="3388"/>
        <v>3637</v>
      </c>
      <c r="N4297" s="186">
        <f t="shared" si="3388"/>
        <v>0</v>
      </c>
      <c r="O4297" s="187">
        <f t="shared" si="3388"/>
        <v>0</v>
      </c>
      <c r="P4297" s="187">
        <f t="shared" si="3388"/>
        <v>0</v>
      </c>
      <c r="Q4297" s="187">
        <f t="shared" si="3388"/>
        <v>0</v>
      </c>
      <c r="R4297" s="187">
        <f t="shared" si="3388"/>
        <v>0</v>
      </c>
      <c r="S4297" s="187">
        <f t="shared" si="3388"/>
        <v>0</v>
      </c>
      <c r="T4297" s="188"/>
      <c r="U4297" s="187">
        <f t="shared" si="3388"/>
        <v>0</v>
      </c>
      <c r="V4297" s="187">
        <f t="shared" si="3388"/>
        <v>0</v>
      </c>
      <c r="W4297" s="187">
        <f t="shared" si="3388"/>
        <v>0</v>
      </c>
      <c r="X4297" s="187">
        <f t="shared" si="3388"/>
        <v>0</v>
      </c>
      <c r="Y4297" s="188"/>
      <c r="Z4297" s="187">
        <f t="shared" si="3388"/>
        <v>0</v>
      </c>
      <c r="AA4297" s="189">
        <f t="shared" si="3388"/>
        <v>0</v>
      </c>
      <c r="AB4297" s="187">
        <f t="shared" si="3388"/>
        <v>0</v>
      </c>
      <c r="AC4297" s="187">
        <f t="shared" si="3388"/>
        <v>0</v>
      </c>
      <c r="AD4297" s="187">
        <f t="shared" si="3388"/>
        <v>0</v>
      </c>
      <c r="AE4297" s="187">
        <f t="shared" si="3388"/>
        <v>0</v>
      </c>
      <c r="AF4297" s="187">
        <f t="shared" si="3388"/>
        <v>0</v>
      </c>
      <c r="AG4297" s="188"/>
      <c r="AH4297" s="187">
        <f t="shared" si="3388"/>
        <v>0</v>
      </c>
      <c r="AI4297" s="187">
        <f t="shared" si="3388"/>
        <v>0</v>
      </c>
      <c r="AJ4297" s="187">
        <f t="shared" si="3388"/>
        <v>0</v>
      </c>
      <c r="AK4297" s="187">
        <f t="shared" si="3388"/>
        <v>0</v>
      </c>
      <c r="AL4297" s="188"/>
      <c r="AM4297" s="190">
        <f t="shared" si="3388"/>
        <v>0</v>
      </c>
      <c r="AN4297" s="191">
        <f>AN4289+AN4296</f>
        <v>3946</v>
      </c>
      <c r="AO4297" s="190">
        <f t="shared" si="3388"/>
        <v>3637</v>
      </c>
      <c r="AP4297" s="184">
        <f t="shared" si="3388"/>
        <v>3946</v>
      </c>
      <c r="AQ4297" s="192">
        <f t="shared" si="3388"/>
        <v>3946</v>
      </c>
      <c r="AR4297" s="193">
        <f t="shared" si="3388"/>
        <v>0</v>
      </c>
      <c r="AS4297" s="194" t="e">
        <f t="shared" si="3388"/>
        <v>#DIV/0!</v>
      </c>
      <c r="AT4297" s="195">
        <f t="shared" si="3388"/>
        <v>3637</v>
      </c>
      <c r="AU4297" s="192">
        <f t="shared" si="3388"/>
        <v>3637</v>
      </c>
      <c r="AV4297" s="193">
        <f t="shared" si="3388"/>
        <v>0</v>
      </c>
      <c r="AW4297" s="194" t="e">
        <f t="shared" si="3388"/>
        <v>#DIV/0!</v>
      </c>
      <c r="AX4297"/>
      <c r="AY4297" s="146"/>
      <c r="AZ4297" s="1735"/>
      <c r="BA4297"/>
      <c r="BB4297"/>
      <c r="BC4297"/>
      <c r="BD4297"/>
      <c r="BE4297"/>
      <c r="BF4297"/>
      <c r="BG4297"/>
      <c r="BH4297"/>
      <c r="BI4297"/>
      <c r="BJ4297"/>
      <c r="BK4297"/>
      <c r="BL4297"/>
    </row>
    <row r="4298" spans="1:64" s="197" customFormat="1" ht="12.75" customHeight="1" x14ac:dyDescent="0.25">
      <c r="A4298" s="15"/>
      <c r="B4298" s="121"/>
      <c r="C4298" s="122"/>
      <c r="D4298" s="123"/>
      <c r="E4298" s="124"/>
      <c r="F4298" s="125"/>
      <c r="G4298" s="34"/>
      <c r="H4298" s="35"/>
      <c r="I4298" s="36"/>
      <c r="J4298" s="37"/>
      <c r="K4298" s="198" t="s">
        <v>72</v>
      </c>
      <c r="L4298" s="199">
        <v>0</v>
      </c>
      <c r="M4298" s="200">
        <v>0</v>
      </c>
      <c r="N4298" s="201">
        <v>0</v>
      </c>
      <c r="O4298" s="202">
        <v>0</v>
      </c>
      <c r="P4298" s="202">
        <v>0</v>
      </c>
      <c r="Q4298" s="202">
        <v>0</v>
      </c>
      <c r="R4298" s="202">
        <v>0</v>
      </c>
      <c r="S4298" s="202">
        <v>0</v>
      </c>
      <c r="T4298" s="203"/>
      <c r="U4298" s="135">
        <v>0</v>
      </c>
      <c r="V4298" s="135">
        <v>0</v>
      </c>
      <c r="W4298" s="202">
        <v>0</v>
      </c>
      <c r="X4298" s="202">
        <v>0</v>
      </c>
      <c r="Y4298" s="203"/>
      <c r="Z4298" s="135">
        <v>0</v>
      </c>
      <c r="AA4298" s="204">
        <v>0</v>
      </c>
      <c r="AB4298" s="202">
        <v>0</v>
      </c>
      <c r="AC4298" s="202">
        <v>0</v>
      </c>
      <c r="AD4298" s="202">
        <v>0</v>
      </c>
      <c r="AE4298" s="202">
        <v>0</v>
      </c>
      <c r="AF4298" s="202">
        <v>0</v>
      </c>
      <c r="AG4298" s="203"/>
      <c r="AH4298" s="135">
        <v>0</v>
      </c>
      <c r="AI4298" s="135">
        <v>0</v>
      </c>
      <c r="AJ4298" s="202">
        <v>0</v>
      </c>
      <c r="AK4298" s="202">
        <v>0</v>
      </c>
      <c r="AL4298" s="203"/>
      <c r="AM4298" s="205">
        <v>0</v>
      </c>
      <c r="AN4298" s="119">
        <v>0</v>
      </c>
      <c r="AO4298" s="120">
        <v>0</v>
      </c>
      <c r="AP4298" s="39">
        <v>0</v>
      </c>
      <c r="AQ4298" s="141">
        <v>0</v>
      </c>
      <c r="AR4298" s="141">
        <v>0</v>
      </c>
      <c r="AS4298" s="143">
        <v>0</v>
      </c>
      <c r="AT4298" s="144">
        <v>0</v>
      </c>
      <c r="AU4298" s="141">
        <v>0</v>
      </c>
      <c r="AV4298" s="141">
        <v>0</v>
      </c>
      <c r="AW4298" s="143">
        <v>0</v>
      </c>
      <c r="AX4298"/>
      <c r="AY4298" s="146"/>
      <c r="AZ4298" s="1764"/>
      <c r="BA4298" s="12"/>
      <c r="BB4298" s="12"/>
      <c r="BC4298" s="12"/>
      <c r="BD4298" s="12"/>
      <c r="BE4298" s="12"/>
      <c r="BF4298" s="12"/>
      <c r="BG4298" s="12"/>
      <c r="BH4298" s="12"/>
      <c r="BI4298" s="12"/>
      <c r="BJ4298" s="12"/>
      <c r="BK4298" s="12"/>
      <c r="BL4298" s="12"/>
    </row>
    <row r="4299" spans="1:64" ht="12.75" customHeight="1" x14ac:dyDescent="0.25">
      <c r="A4299" s="356"/>
      <c r="B4299" s="225"/>
      <c r="C4299" s="122"/>
      <c r="D4299" s="357"/>
      <c r="E4299" s="226"/>
      <c r="F4299" s="122"/>
      <c r="G4299" s="126"/>
      <c r="H4299" s="35"/>
      <c r="I4299" s="36"/>
      <c r="J4299" s="37"/>
      <c r="K4299" s="198" t="s">
        <v>73</v>
      </c>
      <c r="L4299" s="241">
        <v>0</v>
      </c>
      <c r="M4299" s="242">
        <v>0</v>
      </c>
      <c r="N4299" s="201">
        <v>0</v>
      </c>
      <c r="O4299" s="202">
        <v>0</v>
      </c>
      <c r="P4299" s="202">
        <v>0</v>
      </c>
      <c r="Q4299" s="202">
        <v>0</v>
      </c>
      <c r="R4299" s="202">
        <v>0</v>
      </c>
      <c r="S4299" s="202">
        <v>0</v>
      </c>
      <c r="T4299" s="203"/>
      <c r="U4299" s="135">
        <v>0</v>
      </c>
      <c r="V4299" s="135">
        <v>0</v>
      </c>
      <c r="W4299" s="202">
        <v>0</v>
      </c>
      <c r="X4299" s="202">
        <v>0</v>
      </c>
      <c r="Y4299" s="203"/>
      <c r="Z4299" s="135">
        <v>0</v>
      </c>
      <c r="AA4299" s="204">
        <v>0</v>
      </c>
      <c r="AB4299" s="202">
        <v>0</v>
      </c>
      <c r="AC4299" s="202">
        <v>0</v>
      </c>
      <c r="AD4299" s="202">
        <v>0</v>
      </c>
      <c r="AE4299" s="202">
        <v>0</v>
      </c>
      <c r="AF4299" s="202">
        <v>0</v>
      </c>
      <c r="AG4299" s="203"/>
      <c r="AH4299" s="135">
        <v>0</v>
      </c>
      <c r="AI4299" s="135">
        <v>0</v>
      </c>
      <c r="AJ4299" s="202">
        <v>0</v>
      </c>
      <c r="AK4299" s="202">
        <v>0</v>
      </c>
      <c r="AL4299" s="203"/>
      <c r="AM4299" s="205">
        <v>0</v>
      </c>
      <c r="AN4299" s="119">
        <v>0</v>
      </c>
      <c r="AO4299" s="120">
        <v>0</v>
      </c>
      <c r="AP4299" s="39">
        <v>0</v>
      </c>
      <c r="AQ4299" s="141">
        <v>0</v>
      </c>
      <c r="AR4299" s="141">
        <v>0</v>
      </c>
      <c r="AS4299" s="143">
        <v>0</v>
      </c>
      <c r="AT4299" s="144">
        <v>0</v>
      </c>
      <c r="AU4299" s="141">
        <v>0</v>
      </c>
      <c r="AV4299" s="141">
        <v>0</v>
      </c>
      <c r="AW4299" s="143">
        <v>0</v>
      </c>
      <c r="AY4299" s="146"/>
      <c r="AZ4299" s="1764"/>
    </row>
    <row r="4300" spans="1:64" ht="12.75" customHeight="1" x14ac:dyDescent="0.25">
      <c r="A4300" s="356"/>
      <c r="B4300" s="225"/>
      <c r="C4300" s="122"/>
      <c r="D4300" s="357"/>
      <c r="E4300" s="226"/>
      <c r="F4300" s="122"/>
      <c r="G4300" s="126"/>
      <c r="H4300" s="35"/>
      <c r="I4300" s="36"/>
      <c r="J4300" s="37"/>
      <c r="K4300" s="198" t="s">
        <v>74</v>
      </c>
      <c r="L4300" s="241">
        <v>0</v>
      </c>
      <c r="M4300" s="242">
        <v>0</v>
      </c>
      <c r="N4300" s="201">
        <v>0</v>
      </c>
      <c r="O4300" s="202">
        <v>0</v>
      </c>
      <c r="P4300" s="202">
        <v>0</v>
      </c>
      <c r="Q4300" s="202">
        <v>0</v>
      </c>
      <c r="R4300" s="202">
        <v>0</v>
      </c>
      <c r="S4300" s="202">
        <v>0</v>
      </c>
      <c r="T4300" s="203"/>
      <c r="U4300" s="135">
        <v>0</v>
      </c>
      <c r="V4300" s="135">
        <v>0</v>
      </c>
      <c r="W4300" s="202">
        <v>0</v>
      </c>
      <c r="X4300" s="202">
        <v>0</v>
      </c>
      <c r="Y4300" s="203"/>
      <c r="Z4300" s="135">
        <v>0</v>
      </c>
      <c r="AA4300" s="204">
        <v>0</v>
      </c>
      <c r="AB4300" s="202">
        <v>0</v>
      </c>
      <c r="AC4300" s="202">
        <v>0</v>
      </c>
      <c r="AD4300" s="202">
        <v>0</v>
      </c>
      <c r="AE4300" s="202">
        <v>0</v>
      </c>
      <c r="AF4300" s="202">
        <v>0</v>
      </c>
      <c r="AG4300" s="203"/>
      <c r="AH4300" s="135">
        <v>0</v>
      </c>
      <c r="AI4300" s="135">
        <v>0</v>
      </c>
      <c r="AJ4300" s="202">
        <v>0</v>
      </c>
      <c r="AK4300" s="202">
        <v>0</v>
      </c>
      <c r="AL4300" s="203"/>
      <c r="AM4300" s="205">
        <v>0</v>
      </c>
      <c r="AN4300" s="119">
        <v>0</v>
      </c>
      <c r="AO4300" s="120">
        <v>0</v>
      </c>
      <c r="AP4300" s="39">
        <v>0</v>
      </c>
      <c r="AQ4300" s="141">
        <v>0</v>
      </c>
      <c r="AR4300" s="141">
        <v>0</v>
      </c>
      <c r="AS4300" s="143">
        <v>0</v>
      </c>
      <c r="AT4300" s="144">
        <v>0</v>
      </c>
      <c r="AU4300" s="141">
        <v>0</v>
      </c>
      <c r="AV4300" s="141">
        <v>0</v>
      </c>
      <c r="AW4300" s="143">
        <v>0</v>
      </c>
      <c r="AY4300" s="146"/>
      <c r="AZ4300" s="1764"/>
    </row>
    <row r="4301" spans="1:64" ht="12.75" customHeight="1" x14ac:dyDescent="0.25">
      <c r="A4301" s="356"/>
      <c r="B4301" s="225"/>
      <c r="C4301" s="122"/>
      <c r="D4301" s="357"/>
      <c r="E4301" s="226"/>
      <c r="F4301" s="122"/>
      <c r="G4301" s="126"/>
      <c r="H4301" s="35"/>
      <c r="I4301" s="36"/>
      <c r="J4301" s="37"/>
      <c r="K4301" s="198" t="s">
        <v>75</v>
      </c>
      <c r="L4301" s="241">
        <v>0</v>
      </c>
      <c r="M4301" s="242">
        <v>0</v>
      </c>
      <c r="N4301" s="201">
        <v>0</v>
      </c>
      <c r="O4301" s="202">
        <v>0</v>
      </c>
      <c r="P4301" s="202">
        <v>0</v>
      </c>
      <c r="Q4301" s="202">
        <v>0</v>
      </c>
      <c r="R4301" s="202">
        <v>0</v>
      </c>
      <c r="S4301" s="202">
        <v>0</v>
      </c>
      <c r="T4301" s="203"/>
      <c r="U4301" s="135">
        <v>0</v>
      </c>
      <c r="V4301" s="135">
        <v>0</v>
      </c>
      <c r="W4301" s="202">
        <v>0</v>
      </c>
      <c r="X4301" s="202">
        <v>0</v>
      </c>
      <c r="Y4301" s="203"/>
      <c r="Z4301" s="135">
        <v>0</v>
      </c>
      <c r="AA4301" s="204">
        <v>0</v>
      </c>
      <c r="AB4301" s="202">
        <v>0</v>
      </c>
      <c r="AC4301" s="202">
        <v>0</v>
      </c>
      <c r="AD4301" s="202">
        <v>0</v>
      </c>
      <c r="AE4301" s="202">
        <v>0</v>
      </c>
      <c r="AF4301" s="202">
        <v>0</v>
      </c>
      <c r="AG4301" s="203"/>
      <c r="AH4301" s="135">
        <v>0</v>
      </c>
      <c r="AI4301" s="135">
        <v>0</v>
      </c>
      <c r="AJ4301" s="202">
        <v>0</v>
      </c>
      <c r="AK4301" s="202">
        <v>0</v>
      </c>
      <c r="AL4301" s="203"/>
      <c r="AM4301" s="205">
        <v>0</v>
      </c>
      <c r="AN4301" s="119">
        <v>0</v>
      </c>
      <c r="AO4301" s="120">
        <v>0</v>
      </c>
      <c r="AP4301" s="39">
        <v>0</v>
      </c>
      <c r="AQ4301" s="141">
        <v>0</v>
      </c>
      <c r="AR4301" s="141">
        <v>0</v>
      </c>
      <c r="AS4301" s="143">
        <v>0</v>
      </c>
      <c r="AT4301" s="144">
        <v>0</v>
      </c>
      <c r="AU4301" s="141">
        <v>0</v>
      </c>
      <c r="AV4301" s="141">
        <v>0</v>
      </c>
      <c r="AW4301" s="143">
        <v>0</v>
      </c>
      <c r="AY4301" s="146"/>
      <c r="AZ4301" s="1764"/>
    </row>
    <row r="4302" spans="1:64" ht="12.75" customHeight="1" x14ac:dyDescent="0.25">
      <c r="A4302" s="356"/>
      <c r="B4302" s="225"/>
      <c r="C4302" s="122"/>
      <c r="D4302" s="357"/>
      <c r="E4302" s="226"/>
      <c r="F4302" s="122"/>
      <c r="G4302" s="126"/>
      <c r="H4302" s="35"/>
      <c r="I4302" s="36"/>
      <c r="J4302" s="37"/>
      <c r="K4302" s="206" t="s">
        <v>76</v>
      </c>
      <c r="L4302" s="241">
        <v>0</v>
      </c>
      <c r="M4302" s="242">
        <v>0</v>
      </c>
      <c r="N4302" s="201">
        <v>0</v>
      </c>
      <c r="O4302" s="202">
        <v>0</v>
      </c>
      <c r="P4302" s="202">
        <v>0</v>
      </c>
      <c r="Q4302" s="202">
        <v>0</v>
      </c>
      <c r="R4302" s="202">
        <v>0</v>
      </c>
      <c r="S4302" s="202">
        <v>0</v>
      </c>
      <c r="T4302" s="203"/>
      <c r="U4302" s="135">
        <v>0</v>
      </c>
      <c r="V4302" s="135">
        <v>0</v>
      </c>
      <c r="W4302" s="202">
        <v>0</v>
      </c>
      <c r="X4302" s="202">
        <v>0</v>
      </c>
      <c r="Y4302" s="203"/>
      <c r="Z4302" s="135">
        <v>0</v>
      </c>
      <c r="AA4302" s="204">
        <v>0</v>
      </c>
      <c r="AB4302" s="202">
        <v>0</v>
      </c>
      <c r="AC4302" s="202">
        <v>0</v>
      </c>
      <c r="AD4302" s="202">
        <v>0</v>
      </c>
      <c r="AE4302" s="202">
        <v>0</v>
      </c>
      <c r="AF4302" s="202">
        <v>0</v>
      </c>
      <c r="AG4302" s="203"/>
      <c r="AH4302" s="135">
        <v>0</v>
      </c>
      <c r="AI4302" s="135">
        <v>0</v>
      </c>
      <c r="AJ4302" s="202">
        <v>0</v>
      </c>
      <c r="AK4302" s="202">
        <v>0</v>
      </c>
      <c r="AL4302" s="203"/>
      <c r="AM4302" s="205">
        <v>0</v>
      </c>
      <c r="AN4302" s="119">
        <v>0</v>
      </c>
      <c r="AO4302" s="120">
        <v>0</v>
      </c>
      <c r="AP4302" s="39">
        <v>0</v>
      </c>
      <c r="AQ4302" s="141">
        <v>0</v>
      </c>
      <c r="AR4302" s="141">
        <v>0</v>
      </c>
      <c r="AS4302" s="143">
        <v>0</v>
      </c>
      <c r="AT4302" s="144">
        <v>0</v>
      </c>
      <c r="AU4302" s="141">
        <v>0</v>
      </c>
      <c r="AV4302" s="141">
        <v>0</v>
      </c>
      <c r="AW4302" s="143">
        <v>0</v>
      </c>
      <c r="AY4302" s="146"/>
      <c r="AZ4302" s="1764"/>
    </row>
    <row r="4303" spans="1:64" ht="12.75" customHeight="1" x14ac:dyDescent="0.25">
      <c r="A4303" s="356"/>
      <c r="B4303" s="225"/>
      <c r="C4303" s="122"/>
      <c r="D4303" s="357"/>
      <c r="F4303" s="125"/>
      <c r="G4303" s="126"/>
      <c r="H4303" s="35"/>
      <c r="I4303" s="36"/>
      <c r="J4303" s="37"/>
      <c r="K4303" s="244"/>
      <c r="L4303" s="241"/>
      <c r="M4303" s="242"/>
      <c r="N4303" s="201"/>
      <c r="O4303" s="202"/>
      <c r="P4303" s="202"/>
      <c r="Q4303" s="202"/>
      <c r="R4303" s="202"/>
      <c r="S4303" s="202"/>
      <c r="T4303" s="224"/>
      <c r="U4303" s="138"/>
      <c r="V4303" s="138"/>
      <c r="W4303" s="139"/>
      <c r="X4303" s="139"/>
      <c r="Y4303" s="224"/>
      <c r="Z4303" s="210"/>
      <c r="AA4303" s="204"/>
      <c r="AB4303" s="202"/>
      <c r="AC4303" s="202"/>
      <c r="AD4303" s="202"/>
      <c r="AE4303" s="202"/>
      <c r="AF4303" s="202"/>
      <c r="AG4303" s="224"/>
      <c r="AH4303" s="138"/>
      <c r="AI4303" s="138"/>
      <c r="AJ4303" s="139"/>
      <c r="AK4303" s="139"/>
      <c r="AL4303" s="224"/>
      <c r="AM4303" s="140"/>
      <c r="AN4303" s="211"/>
      <c r="AO4303" s="212"/>
      <c r="AP4303" s="39"/>
      <c r="AQ4303" s="141"/>
      <c r="AR4303" s="141"/>
      <c r="AS4303" s="143"/>
      <c r="AU4303" s="141"/>
      <c r="AV4303" s="141"/>
      <c r="AW4303" s="143"/>
      <c r="AY4303" s="146"/>
      <c r="AZ4303" s="1764"/>
    </row>
    <row r="4304" spans="1:64" ht="12.75" customHeight="1" x14ac:dyDescent="0.25">
      <c r="A4304" s="356"/>
      <c r="B4304" s="225"/>
      <c r="C4304" s="122"/>
      <c r="D4304" s="357"/>
      <c r="F4304" s="125"/>
      <c r="G4304" s="126"/>
      <c r="H4304" s="35"/>
      <c r="I4304" s="36"/>
      <c r="J4304" s="37"/>
      <c r="K4304" s="244"/>
      <c r="L4304" s="241"/>
      <c r="M4304" s="242"/>
      <c r="N4304" s="201"/>
      <c r="O4304" s="202"/>
      <c r="P4304" s="202"/>
      <c r="Q4304" s="202"/>
      <c r="R4304" s="202"/>
      <c r="S4304" s="202"/>
      <c r="T4304" s="224"/>
      <c r="U4304" s="138"/>
      <c r="V4304" s="138"/>
      <c r="W4304" s="139"/>
      <c r="X4304" s="139"/>
      <c r="Y4304" s="224"/>
      <c r="Z4304" s="210"/>
      <c r="AA4304" s="204"/>
      <c r="AB4304" s="202"/>
      <c r="AC4304" s="202"/>
      <c r="AD4304" s="202"/>
      <c r="AE4304" s="202"/>
      <c r="AF4304" s="202"/>
      <c r="AG4304" s="224"/>
      <c r="AH4304" s="138"/>
      <c r="AI4304" s="138"/>
      <c r="AJ4304" s="139"/>
      <c r="AK4304" s="139"/>
      <c r="AL4304" s="224"/>
      <c r="AM4304" s="140"/>
      <c r="AN4304" s="211"/>
      <c r="AO4304" s="212"/>
      <c r="AP4304" s="39"/>
      <c r="AQ4304" s="141"/>
      <c r="AR4304" s="141"/>
      <c r="AS4304" s="143"/>
      <c r="AU4304" s="141"/>
      <c r="AV4304" s="141"/>
      <c r="AW4304" s="143"/>
      <c r="AY4304" s="146"/>
      <c r="AZ4304" s="1764"/>
    </row>
    <row r="4305" spans="1:52" ht="12.75" customHeight="1" x14ac:dyDescent="0.25">
      <c r="A4305" s="15"/>
      <c r="C4305" s="122"/>
      <c r="D4305" s="123"/>
      <c r="F4305" s="125"/>
      <c r="G4305" s="126"/>
      <c r="H4305" s="35"/>
      <c r="I4305" s="36"/>
      <c r="J4305" s="37"/>
      <c r="K4305" s="381" t="s">
        <v>391</v>
      </c>
      <c r="L4305" s="199"/>
      <c r="M4305" s="200"/>
      <c r="N4305" s="201"/>
      <c r="O4305" s="202"/>
      <c r="P4305" s="202"/>
      <c r="Q4305" s="202"/>
      <c r="R4305" s="202"/>
      <c r="S4305" s="202"/>
      <c r="T4305" s="224"/>
      <c r="U4305" s="138"/>
      <c r="V4305" s="138"/>
      <c r="W4305" s="139"/>
      <c r="X4305" s="139"/>
      <c r="Y4305" s="224"/>
      <c r="Z4305" s="210"/>
      <c r="AA4305" s="204"/>
      <c r="AB4305" s="202"/>
      <c r="AC4305" s="202"/>
      <c r="AD4305" s="202"/>
      <c r="AE4305" s="202"/>
      <c r="AF4305" s="202"/>
      <c r="AG4305" s="224"/>
      <c r="AH4305" s="138"/>
      <c r="AI4305" s="138"/>
      <c r="AJ4305" s="139"/>
      <c r="AK4305" s="139"/>
      <c r="AL4305" s="224"/>
      <c r="AM4305" s="140"/>
      <c r="AN4305" s="211"/>
      <c r="AO4305" s="212"/>
      <c r="AP4305" s="39"/>
      <c r="AQ4305" s="141"/>
      <c r="AR4305" s="141"/>
      <c r="AS4305" s="143"/>
      <c r="AU4305" s="141"/>
      <c r="AV4305" s="141"/>
      <c r="AW4305" s="143"/>
      <c r="AY4305" s="146"/>
      <c r="AZ4305" s="1764"/>
    </row>
    <row r="4306" spans="1:52" ht="20.399999999999999" x14ac:dyDescent="0.25">
      <c r="A4306" s="15"/>
      <c r="C4306" s="122"/>
      <c r="D4306" s="123"/>
      <c r="F4306" s="125"/>
      <c r="G4306" s="126"/>
      <c r="H4306" s="35"/>
      <c r="I4306" s="36"/>
      <c r="J4306" s="37"/>
      <c r="K4306" s="116" t="s">
        <v>392</v>
      </c>
      <c r="L4306" s="199"/>
      <c r="M4306" s="200"/>
      <c r="N4306" s="201"/>
      <c r="O4306" s="202"/>
      <c r="P4306" s="202"/>
      <c r="Q4306" s="202"/>
      <c r="R4306" s="202"/>
      <c r="S4306" s="202"/>
      <c r="T4306" s="224"/>
      <c r="U4306" s="138"/>
      <c r="V4306" s="138"/>
      <c r="W4306" s="139"/>
      <c r="X4306" s="139"/>
      <c r="Y4306" s="224"/>
      <c r="Z4306" s="210"/>
      <c r="AA4306" s="204"/>
      <c r="AB4306" s="202"/>
      <c r="AC4306" s="202"/>
      <c r="AD4306" s="202"/>
      <c r="AE4306" s="202"/>
      <c r="AF4306" s="202"/>
      <c r="AG4306" s="224"/>
      <c r="AH4306" s="138"/>
      <c r="AI4306" s="138"/>
      <c r="AJ4306" s="139"/>
      <c r="AK4306" s="139"/>
      <c r="AL4306" s="224"/>
      <c r="AM4306" s="140"/>
      <c r="AN4306" s="211"/>
      <c r="AO4306" s="212"/>
      <c r="AP4306" s="39"/>
      <c r="AQ4306" s="141"/>
      <c r="AR4306" s="141"/>
      <c r="AS4306" s="143"/>
      <c r="AU4306" s="141"/>
      <c r="AV4306" s="141"/>
      <c r="AW4306" s="143"/>
      <c r="AY4306" s="146"/>
      <c r="AZ4306" s="1764"/>
    </row>
    <row r="4307" spans="1:52" ht="12.75" customHeight="1" x14ac:dyDescent="0.25">
      <c r="A4307" s="15"/>
      <c r="C4307" s="122"/>
      <c r="D4307" s="123"/>
      <c r="F4307" s="125"/>
      <c r="G4307" s="126"/>
      <c r="H4307" s="35"/>
      <c r="I4307" s="36"/>
      <c r="J4307" s="37"/>
      <c r="K4307" s="244"/>
      <c r="L4307" s="199"/>
      <c r="M4307" s="200"/>
      <c r="N4307" s="201"/>
      <c r="O4307" s="202"/>
      <c r="P4307" s="202"/>
      <c r="Q4307" s="202"/>
      <c r="R4307" s="202"/>
      <c r="S4307" s="202"/>
      <c r="T4307" s="224"/>
      <c r="U4307" s="138"/>
      <c r="V4307" s="138"/>
      <c r="W4307" s="139"/>
      <c r="X4307" s="139"/>
      <c r="Y4307" s="224"/>
      <c r="Z4307" s="210"/>
      <c r="AA4307" s="204"/>
      <c r="AB4307" s="202"/>
      <c r="AC4307" s="202"/>
      <c r="AD4307" s="202"/>
      <c r="AE4307" s="202"/>
      <c r="AF4307" s="202"/>
      <c r="AG4307" s="224"/>
      <c r="AH4307" s="138"/>
      <c r="AI4307" s="138"/>
      <c r="AJ4307" s="139"/>
      <c r="AK4307" s="139"/>
      <c r="AL4307" s="224"/>
      <c r="AM4307" s="140"/>
      <c r="AN4307" s="211"/>
      <c r="AO4307" s="212"/>
      <c r="AP4307" s="39"/>
      <c r="AQ4307" s="141"/>
      <c r="AR4307" s="141"/>
      <c r="AS4307" s="143"/>
      <c r="AU4307" s="141"/>
      <c r="AV4307" s="141"/>
      <c r="AW4307" s="143"/>
      <c r="AY4307" s="146"/>
      <c r="AZ4307" s="1764"/>
    </row>
    <row r="4308" spans="1:52" ht="35.1" customHeight="1" x14ac:dyDescent="0.25">
      <c r="A4308" s="15" t="s">
        <v>4654</v>
      </c>
      <c r="B4308" s="225" t="s">
        <v>265</v>
      </c>
      <c r="C4308" s="122" t="s">
        <v>237</v>
      </c>
      <c r="D4308" s="123">
        <v>1000</v>
      </c>
      <c r="E4308" s="226"/>
      <c r="F4308" s="122" t="s">
        <v>1115</v>
      </c>
      <c r="G4308" s="227"/>
      <c r="H4308" s="436">
        <v>122</v>
      </c>
      <c r="I4308" s="229">
        <v>81211000</v>
      </c>
      <c r="J4308" s="230" t="s">
        <v>4736</v>
      </c>
      <c r="K4308" s="231" t="s">
        <v>4737</v>
      </c>
      <c r="L4308" s="232">
        <v>0</v>
      </c>
      <c r="M4308" s="233">
        <v>0</v>
      </c>
      <c r="N4308" s="130"/>
      <c r="O4308" s="131"/>
      <c r="P4308" s="131"/>
      <c r="Q4308" s="131"/>
      <c r="R4308" s="131"/>
      <c r="S4308" s="131"/>
      <c r="T4308" s="132" t="str">
        <f>IF(SUM(N4308:S4308)=U4308,"OK",SUM(N4308:S4308)-U4308)</f>
        <v>OK</v>
      </c>
      <c r="U4308" s="138"/>
      <c r="V4308" s="138"/>
      <c r="W4308" s="139"/>
      <c r="X4308" s="139"/>
      <c r="Y4308" s="132" t="str">
        <f>IF(SUM(W4308:X4308)=Z4308,"OK",SUM(W4308:X4308)-Z4308)</f>
        <v>OK</v>
      </c>
      <c r="Z4308" s="210"/>
      <c r="AA4308" s="204"/>
      <c r="AB4308" s="202"/>
      <c r="AC4308" s="202"/>
      <c r="AD4308" s="202"/>
      <c r="AE4308" s="202"/>
      <c r="AF4308" s="202"/>
      <c r="AG4308" s="132" t="str">
        <f>IF(SUM(AA4308:AF4308)=AH4308,"OK",SUM(AA4308:AF4308)-AH4308)</f>
        <v>OK</v>
      </c>
      <c r="AH4308" s="138"/>
      <c r="AI4308" s="138"/>
      <c r="AJ4308" s="139"/>
      <c r="AK4308" s="139"/>
      <c r="AL4308" s="132" t="str">
        <f>IF(SUM(AJ4308:AK4308)=AM4308,"OK",SUM(AJ4308:AK4308)-AM4308)</f>
        <v>OK</v>
      </c>
      <c r="AM4308" s="140"/>
      <c r="AN4308" s="119">
        <f>L4308+U4308+V4308+Z4308</f>
        <v>0</v>
      </c>
      <c r="AO4308" s="120">
        <f>M4308+AH4308+AI4308+AM4308</f>
        <v>0</v>
      </c>
      <c r="AP4308" s="39">
        <f>L4308</f>
        <v>0</v>
      </c>
      <c r="AQ4308" s="141">
        <f>AN4308</f>
        <v>0</v>
      </c>
      <c r="AR4308" s="142">
        <f>AQ4308-AP4308</f>
        <v>0</v>
      </c>
      <c r="AS4308" s="143" t="e">
        <f>AR4308/AP4308</f>
        <v>#DIV/0!</v>
      </c>
      <c r="AT4308" s="144">
        <f>M4308</f>
        <v>0</v>
      </c>
      <c r="AU4308" s="141">
        <f>AO4308</f>
        <v>0</v>
      </c>
      <c r="AV4308" s="142">
        <f>AU4308-AT4308</f>
        <v>0</v>
      </c>
      <c r="AW4308" s="143" t="e">
        <f>AV4308/AT4308</f>
        <v>#DIV/0!</v>
      </c>
      <c r="AY4308" s="146" t="str">
        <f t="shared" ref="AY4308:AY4328" si="3389">RIGHT(LEFT(I4308,3),2)&amp;"."&amp;RIGHT(LEFT(I4308,5),2)</f>
        <v>12.11</v>
      </c>
      <c r="AZ4308" s="1764" t="b">
        <f>COUNTIF('[1]Codes SEC'!$B$2:$B$250,Ministres!AY4308)&gt;0</f>
        <v>1</v>
      </c>
    </row>
    <row r="4309" spans="1:52" ht="35.1" customHeight="1" x14ac:dyDescent="0.25">
      <c r="A4309" s="15" t="s">
        <v>4654</v>
      </c>
      <c r="B4309" s="225" t="s">
        <v>265</v>
      </c>
      <c r="C4309" s="122" t="s">
        <v>237</v>
      </c>
      <c r="D4309" s="123">
        <v>1000</v>
      </c>
      <c r="E4309" s="226"/>
      <c r="F4309" s="122" t="s">
        <v>1115</v>
      </c>
      <c r="G4309" s="227"/>
      <c r="H4309" s="436">
        <v>122</v>
      </c>
      <c r="I4309" s="229">
        <v>81221000</v>
      </c>
      <c r="J4309" s="230" t="s">
        <v>4738</v>
      </c>
      <c r="K4309" s="231" t="s">
        <v>4739</v>
      </c>
      <c r="L4309" s="232">
        <v>0</v>
      </c>
      <c r="M4309" s="233">
        <v>0</v>
      </c>
      <c r="N4309" s="130"/>
      <c r="O4309" s="131"/>
      <c r="P4309" s="131"/>
      <c r="Q4309" s="131"/>
      <c r="R4309" s="131"/>
      <c r="S4309" s="131"/>
      <c r="T4309" s="132" t="str">
        <f>IF(SUM(N4309:S4309)=U4309,"OK",SUM(N4309:S4309)-U4309)</f>
        <v>OK</v>
      </c>
      <c r="U4309" s="138"/>
      <c r="V4309" s="138"/>
      <c r="W4309" s="139"/>
      <c r="X4309" s="139"/>
      <c r="Y4309" s="132" t="str">
        <f>IF(SUM(W4309:X4309)=Z4309,"OK",SUM(W4309:X4309)-Z4309)</f>
        <v>OK</v>
      </c>
      <c r="Z4309" s="210"/>
      <c r="AA4309" s="204"/>
      <c r="AB4309" s="202"/>
      <c r="AC4309" s="202"/>
      <c r="AD4309" s="202"/>
      <c r="AE4309" s="202"/>
      <c r="AF4309" s="202"/>
      <c r="AG4309" s="132" t="str">
        <f>IF(SUM(AA4309:AF4309)=AH4309,"OK",SUM(AA4309:AF4309)-AH4309)</f>
        <v>OK</v>
      </c>
      <c r="AH4309" s="138"/>
      <c r="AI4309" s="138"/>
      <c r="AJ4309" s="139"/>
      <c r="AK4309" s="139"/>
      <c r="AL4309" s="132" t="str">
        <f>IF(SUM(AJ4309:AK4309)=AM4309,"OK",SUM(AJ4309:AK4309)-AM4309)</f>
        <v>OK</v>
      </c>
      <c r="AM4309" s="140"/>
      <c r="AN4309" s="119">
        <f>L4309+U4309+V4309+Z4309</f>
        <v>0</v>
      </c>
      <c r="AO4309" s="120">
        <f>M4309+AH4309+AI4309+AM4309</f>
        <v>0</v>
      </c>
      <c r="AP4309" s="39">
        <f>L4309</f>
        <v>0</v>
      </c>
      <c r="AQ4309" s="141">
        <f>AN4309</f>
        <v>0</v>
      </c>
      <c r="AR4309" s="142">
        <f>AQ4309-AP4309</f>
        <v>0</v>
      </c>
      <c r="AS4309" s="143" t="e">
        <f>AR4309/AP4309</f>
        <v>#DIV/0!</v>
      </c>
      <c r="AT4309" s="144">
        <f>M4309</f>
        <v>0</v>
      </c>
      <c r="AU4309" s="141">
        <f>AO4309</f>
        <v>0</v>
      </c>
      <c r="AV4309" s="142">
        <f>AU4309-AT4309</f>
        <v>0</v>
      </c>
      <c r="AW4309" s="143" t="e">
        <f>AV4309/AT4309</f>
        <v>#DIV/0!</v>
      </c>
      <c r="AY4309" s="146" t="str">
        <f t="shared" si="3389"/>
        <v>12.21</v>
      </c>
      <c r="AZ4309" s="1764" t="b">
        <f>COUNTIF('[1]Codes SEC'!$B$2:$B$250,Ministres!AY4309)&gt;0</f>
        <v>1</v>
      </c>
    </row>
    <row r="4310" spans="1:52" ht="35.1" customHeight="1" x14ac:dyDescent="0.25">
      <c r="A4310" s="15" t="s">
        <v>4654</v>
      </c>
      <c r="B4310" s="225" t="s">
        <v>265</v>
      </c>
      <c r="C4310" s="122" t="s">
        <v>237</v>
      </c>
      <c r="D4310" s="123">
        <v>1000</v>
      </c>
      <c r="E4310" s="226"/>
      <c r="F4310" s="122">
        <v>19</v>
      </c>
      <c r="G4310" s="227"/>
      <c r="H4310" s="436">
        <v>122</v>
      </c>
      <c r="I4310" s="229">
        <v>83122000</v>
      </c>
      <c r="J4310" s="230" t="s">
        <v>4740</v>
      </c>
      <c r="K4310" s="231" t="s">
        <v>4741</v>
      </c>
      <c r="L4310" s="232">
        <v>0</v>
      </c>
      <c r="M4310" s="233">
        <v>0</v>
      </c>
      <c r="N4310" s="130"/>
      <c r="O4310" s="131"/>
      <c r="P4310" s="131"/>
      <c r="Q4310" s="131"/>
      <c r="R4310" s="131"/>
      <c r="S4310" s="131"/>
      <c r="T4310" s="132" t="str">
        <f t="shared" ref="T4310" si="3390">IF(SUM(N4310:S4310)=U4310,"OK",SUM(N4310:S4310)-U4310)</f>
        <v>OK</v>
      </c>
      <c r="U4310" s="138"/>
      <c r="V4310" s="138"/>
      <c r="W4310" s="139"/>
      <c r="X4310" s="139"/>
      <c r="Y4310" s="132" t="str">
        <f t="shared" ref="Y4310" si="3391">IF(SUM(W4310:X4310)=Z4310,"OK",SUM(W4310:X4310)-Z4310)</f>
        <v>OK</v>
      </c>
      <c r="Z4310" s="210"/>
      <c r="AA4310" s="204"/>
      <c r="AB4310" s="202"/>
      <c r="AC4310" s="202"/>
      <c r="AD4310" s="202"/>
      <c r="AE4310" s="202"/>
      <c r="AF4310" s="202"/>
      <c r="AG4310" s="132" t="str">
        <f t="shared" ref="AG4310" si="3392">IF(SUM(AA4310:AF4310)=AH4310,"OK",SUM(AA4310:AF4310)-AH4310)</f>
        <v>OK</v>
      </c>
      <c r="AH4310" s="138"/>
      <c r="AI4310" s="138"/>
      <c r="AJ4310" s="139"/>
      <c r="AK4310" s="139"/>
      <c r="AL4310" s="132" t="str">
        <f t="shared" ref="AL4310" si="3393">IF(SUM(AJ4310:AK4310)=AM4310,"OK",SUM(AJ4310:AK4310)-AM4310)</f>
        <v>OK</v>
      </c>
      <c r="AM4310" s="140"/>
      <c r="AN4310" s="119">
        <f t="shared" ref="AN4310:AN4328" si="3394">L4310+U4310+V4310+Z4310</f>
        <v>0</v>
      </c>
      <c r="AO4310" s="120">
        <f t="shared" ref="AO4310:AO4328" si="3395">M4310+AH4310+AI4310+AM4310</f>
        <v>0</v>
      </c>
      <c r="AP4310" s="39">
        <f t="shared" ref="AP4310:AP4328" si="3396">L4310</f>
        <v>0</v>
      </c>
      <c r="AQ4310" s="141">
        <f t="shared" ref="AQ4310:AQ4328" si="3397">AN4310</f>
        <v>0</v>
      </c>
      <c r="AR4310" s="142">
        <f t="shared" ref="AR4310:AR4328" si="3398">AQ4310-AP4310</f>
        <v>0</v>
      </c>
      <c r="AS4310" s="143" t="e">
        <f t="shared" ref="AS4310:AS4328" si="3399">AR4310/AP4310</f>
        <v>#DIV/0!</v>
      </c>
      <c r="AT4310" s="144">
        <f t="shared" ref="AT4310:AT4328" si="3400">M4310</f>
        <v>0</v>
      </c>
      <c r="AU4310" s="141">
        <f t="shared" ref="AU4310:AU4328" si="3401">AO4310</f>
        <v>0</v>
      </c>
      <c r="AV4310" s="142">
        <f t="shared" ref="AV4310:AV4328" si="3402">AU4310-AT4310</f>
        <v>0</v>
      </c>
      <c r="AW4310" s="143" t="e">
        <f t="shared" ref="AW4310:AW4328" si="3403">AV4310/AT4310</f>
        <v>#DIV/0!</v>
      </c>
      <c r="AY4310" s="146" t="str">
        <f t="shared" si="3389"/>
        <v>31.22</v>
      </c>
      <c r="AZ4310" s="1764" t="b">
        <f>COUNTIF('[1]Codes SEC'!$B$2:$B$250,Ministres!AY4310)&gt;0</f>
        <v>1</v>
      </c>
    </row>
    <row r="4311" spans="1:52" ht="35.1" customHeight="1" x14ac:dyDescent="0.25">
      <c r="A4311" s="15" t="s">
        <v>4654</v>
      </c>
      <c r="B4311" s="225" t="s">
        <v>265</v>
      </c>
      <c r="C4311" s="122" t="s">
        <v>237</v>
      </c>
      <c r="D4311" s="123">
        <v>1000</v>
      </c>
      <c r="E4311" s="226"/>
      <c r="F4311" s="122" t="s">
        <v>1115</v>
      </c>
      <c r="G4311" s="227"/>
      <c r="H4311" s="436">
        <v>122</v>
      </c>
      <c r="I4311" s="229">
        <v>83122000</v>
      </c>
      <c r="J4311" s="230" t="s">
        <v>4742</v>
      </c>
      <c r="K4311" s="231" t="s">
        <v>4743</v>
      </c>
      <c r="L4311" s="232">
        <v>0</v>
      </c>
      <c r="M4311" s="233">
        <v>0</v>
      </c>
      <c r="N4311" s="130"/>
      <c r="O4311" s="131"/>
      <c r="P4311" s="131"/>
      <c r="Q4311" s="131"/>
      <c r="R4311" s="131"/>
      <c r="S4311" s="131"/>
      <c r="T4311" s="132" t="str">
        <f t="shared" ref="T4311:T4328" si="3404">IF(SUM(N4311:S4311)=U4311,"OK",SUM(N4311:S4311)-U4311)</f>
        <v>OK</v>
      </c>
      <c r="U4311" s="138"/>
      <c r="V4311" s="138"/>
      <c r="W4311" s="139"/>
      <c r="X4311" s="139"/>
      <c r="Y4311" s="132" t="str">
        <f t="shared" ref="Y4311:Y4328" si="3405">IF(SUM(W4311:X4311)=Z4311,"OK",SUM(W4311:X4311)-Z4311)</f>
        <v>OK</v>
      </c>
      <c r="Z4311" s="210"/>
      <c r="AA4311" s="204"/>
      <c r="AB4311" s="202"/>
      <c r="AC4311" s="202"/>
      <c r="AD4311" s="202"/>
      <c r="AE4311" s="202"/>
      <c r="AF4311" s="202"/>
      <c r="AG4311" s="132" t="str">
        <f t="shared" ref="AG4311:AG4328" si="3406">IF(SUM(AA4311:AF4311)=AH4311,"OK",SUM(AA4311:AF4311)-AH4311)</f>
        <v>OK</v>
      </c>
      <c r="AH4311" s="138"/>
      <c r="AI4311" s="138"/>
      <c r="AJ4311" s="139"/>
      <c r="AK4311" s="139"/>
      <c r="AL4311" s="132" t="str">
        <f t="shared" ref="AL4311:AL4328" si="3407">IF(SUM(AJ4311:AK4311)=AM4311,"OK",SUM(AJ4311:AK4311)-AM4311)</f>
        <v>OK</v>
      </c>
      <c r="AM4311" s="140"/>
      <c r="AN4311" s="119">
        <f t="shared" si="3394"/>
        <v>0</v>
      </c>
      <c r="AO4311" s="120">
        <f t="shared" si="3395"/>
        <v>0</v>
      </c>
      <c r="AP4311" s="39">
        <f t="shared" si="3396"/>
        <v>0</v>
      </c>
      <c r="AQ4311" s="141">
        <f t="shared" si="3397"/>
        <v>0</v>
      </c>
      <c r="AR4311" s="142">
        <f t="shared" si="3398"/>
        <v>0</v>
      </c>
      <c r="AS4311" s="143" t="e">
        <f t="shared" si="3399"/>
        <v>#DIV/0!</v>
      </c>
      <c r="AT4311" s="144">
        <f t="shared" si="3400"/>
        <v>0</v>
      </c>
      <c r="AU4311" s="141">
        <f t="shared" si="3401"/>
        <v>0</v>
      </c>
      <c r="AV4311" s="142">
        <f t="shared" si="3402"/>
        <v>0</v>
      </c>
      <c r="AW4311" s="143" t="e">
        <f t="shared" si="3403"/>
        <v>#DIV/0!</v>
      </c>
      <c r="AY4311" s="146" t="str">
        <f t="shared" si="3389"/>
        <v>31.22</v>
      </c>
      <c r="AZ4311" s="1764" t="b">
        <f>COUNTIF('[1]Codes SEC'!$B$2:$B$250,Ministres!AY4311)&gt;0</f>
        <v>1</v>
      </c>
    </row>
    <row r="4312" spans="1:52" ht="35.1" customHeight="1" x14ac:dyDescent="0.25">
      <c r="A4312" s="15" t="s">
        <v>4654</v>
      </c>
      <c r="B4312" s="225" t="s">
        <v>265</v>
      </c>
      <c r="C4312" s="122" t="s">
        <v>237</v>
      </c>
      <c r="D4312" s="123">
        <v>1000</v>
      </c>
      <c r="E4312" s="226"/>
      <c r="F4312" s="122" t="s">
        <v>1115</v>
      </c>
      <c r="G4312" s="227"/>
      <c r="H4312" s="436">
        <v>122</v>
      </c>
      <c r="I4312" s="229">
        <v>83132000</v>
      </c>
      <c r="J4312" s="230" t="s">
        <v>4744</v>
      </c>
      <c r="K4312" s="231" t="s">
        <v>4745</v>
      </c>
      <c r="L4312" s="232">
        <v>0</v>
      </c>
      <c r="M4312" s="233">
        <v>0</v>
      </c>
      <c r="N4312" s="130"/>
      <c r="O4312" s="131"/>
      <c r="P4312" s="131"/>
      <c r="Q4312" s="131"/>
      <c r="R4312" s="131"/>
      <c r="S4312" s="131"/>
      <c r="T4312" s="132" t="str">
        <f t="shared" si="3404"/>
        <v>OK</v>
      </c>
      <c r="U4312" s="138"/>
      <c r="V4312" s="138"/>
      <c r="W4312" s="139"/>
      <c r="X4312" s="139"/>
      <c r="Y4312" s="132" t="str">
        <f t="shared" si="3405"/>
        <v>OK</v>
      </c>
      <c r="Z4312" s="210"/>
      <c r="AA4312" s="204"/>
      <c r="AB4312" s="202"/>
      <c r="AC4312" s="202"/>
      <c r="AD4312" s="202"/>
      <c r="AE4312" s="202"/>
      <c r="AF4312" s="202"/>
      <c r="AG4312" s="132" t="str">
        <f t="shared" si="3406"/>
        <v>OK</v>
      </c>
      <c r="AH4312" s="138"/>
      <c r="AI4312" s="138"/>
      <c r="AJ4312" s="139"/>
      <c r="AK4312" s="139"/>
      <c r="AL4312" s="132" t="str">
        <f t="shared" si="3407"/>
        <v>OK</v>
      </c>
      <c r="AM4312" s="140"/>
      <c r="AN4312" s="119">
        <f t="shared" si="3394"/>
        <v>0</v>
      </c>
      <c r="AO4312" s="120">
        <f t="shared" si="3395"/>
        <v>0</v>
      </c>
      <c r="AP4312" s="39">
        <f t="shared" si="3396"/>
        <v>0</v>
      </c>
      <c r="AQ4312" s="141">
        <f t="shared" si="3397"/>
        <v>0</v>
      </c>
      <c r="AR4312" s="142">
        <f t="shared" si="3398"/>
        <v>0</v>
      </c>
      <c r="AS4312" s="143" t="e">
        <f t="shared" si="3399"/>
        <v>#DIV/0!</v>
      </c>
      <c r="AT4312" s="144">
        <f t="shared" si="3400"/>
        <v>0</v>
      </c>
      <c r="AU4312" s="141">
        <f t="shared" si="3401"/>
        <v>0</v>
      </c>
      <c r="AV4312" s="142">
        <f t="shared" si="3402"/>
        <v>0</v>
      </c>
      <c r="AW4312" s="143" t="e">
        <f t="shared" si="3403"/>
        <v>#DIV/0!</v>
      </c>
      <c r="AY4312" s="146" t="str">
        <f t="shared" si="3389"/>
        <v>31.32</v>
      </c>
      <c r="AZ4312" s="1764" t="b">
        <f>COUNTIF('[1]Codes SEC'!$B$2:$B$250,Ministres!AY4312)&gt;0</f>
        <v>1</v>
      </c>
    </row>
    <row r="4313" spans="1:52" ht="35.1" customHeight="1" x14ac:dyDescent="0.25">
      <c r="A4313" s="15" t="s">
        <v>4654</v>
      </c>
      <c r="B4313" s="225" t="s">
        <v>265</v>
      </c>
      <c r="C4313" s="122" t="s">
        <v>237</v>
      </c>
      <c r="D4313" s="123">
        <v>1000</v>
      </c>
      <c r="E4313" s="226"/>
      <c r="F4313" s="122" t="s">
        <v>1115</v>
      </c>
      <c r="G4313" s="227"/>
      <c r="H4313" s="436">
        <v>122</v>
      </c>
      <c r="I4313" s="229">
        <v>83300000</v>
      </c>
      <c r="J4313" s="230" t="s">
        <v>4746</v>
      </c>
      <c r="K4313" s="231" t="s">
        <v>4747</v>
      </c>
      <c r="L4313" s="232">
        <v>0</v>
      </c>
      <c r="M4313" s="233">
        <v>0</v>
      </c>
      <c r="N4313" s="130"/>
      <c r="O4313" s="131"/>
      <c r="P4313" s="131"/>
      <c r="Q4313" s="131"/>
      <c r="R4313" s="131"/>
      <c r="S4313" s="131"/>
      <c r="T4313" s="132" t="str">
        <f t="shared" si="3404"/>
        <v>OK</v>
      </c>
      <c r="U4313" s="138"/>
      <c r="V4313" s="138"/>
      <c r="W4313" s="139"/>
      <c r="X4313" s="139"/>
      <c r="Y4313" s="132" t="str">
        <f t="shared" si="3405"/>
        <v>OK</v>
      </c>
      <c r="Z4313" s="210"/>
      <c r="AA4313" s="204"/>
      <c r="AB4313" s="202"/>
      <c r="AC4313" s="202"/>
      <c r="AD4313" s="202"/>
      <c r="AE4313" s="202"/>
      <c r="AF4313" s="202"/>
      <c r="AG4313" s="132" t="str">
        <f t="shared" si="3406"/>
        <v>OK</v>
      </c>
      <c r="AH4313" s="138"/>
      <c r="AI4313" s="138"/>
      <c r="AJ4313" s="139"/>
      <c r="AK4313" s="139"/>
      <c r="AL4313" s="132" t="str">
        <f t="shared" si="3407"/>
        <v>OK</v>
      </c>
      <c r="AM4313" s="140"/>
      <c r="AN4313" s="119">
        <f t="shared" si="3394"/>
        <v>0</v>
      </c>
      <c r="AO4313" s="120">
        <f t="shared" si="3395"/>
        <v>0</v>
      </c>
      <c r="AP4313" s="39">
        <f t="shared" si="3396"/>
        <v>0</v>
      </c>
      <c r="AQ4313" s="141">
        <f t="shared" si="3397"/>
        <v>0</v>
      </c>
      <c r="AR4313" s="142">
        <f t="shared" si="3398"/>
        <v>0</v>
      </c>
      <c r="AS4313" s="143" t="e">
        <f t="shared" si="3399"/>
        <v>#DIV/0!</v>
      </c>
      <c r="AT4313" s="144">
        <f t="shared" si="3400"/>
        <v>0</v>
      </c>
      <c r="AU4313" s="141">
        <f t="shared" si="3401"/>
        <v>0</v>
      </c>
      <c r="AV4313" s="142">
        <f t="shared" si="3402"/>
        <v>0</v>
      </c>
      <c r="AW4313" s="143" t="e">
        <f t="shared" si="3403"/>
        <v>#DIV/0!</v>
      </c>
      <c r="AY4313" s="146" t="str">
        <f t="shared" si="3389"/>
        <v>33.00</v>
      </c>
      <c r="AZ4313" s="1764" t="b">
        <f>COUNTIF('[1]Codes SEC'!$B$2:$B$250,Ministres!AY4313)&gt;0</f>
        <v>1</v>
      </c>
    </row>
    <row r="4314" spans="1:52" ht="35.1" customHeight="1" x14ac:dyDescent="0.25">
      <c r="A4314" s="15" t="s">
        <v>4654</v>
      </c>
      <c r="B4314" s="225" t="s">
        <v>265</v>
      </c>
      <c r="C4314" s="122" t="s">
        <v>237</v>
      </c>
      <c r="D4314" s="123">
        <v>1000</v>
      </c>
      <c r="E4314" s="226"/>
      <c r="F4314" s="122" t="s">
        <v>1115</v>
      </c>
      <c r="G4314" s="227"/>
      <c r="H4314" s="436">
        <v>122</v>
      </c>
      <c r="I4314" s="229">
        <v>83450000</v>
      </c>
      <c r="J4314" s="230" t="s">
        <v>6142</v>
      </c>
      <c r="K4314" s="231" t="s">
        <v>6143</v>
      </c>
      <c r="L4314" s="232">
        <v>0</v>
      </c>
      <c r="M4314" s="233">
        <v>0</v>
      </c>
      <c r="N4314" s="130"/>
      <c r="O4314" s="131"/>
      <c r="P4314" s="131"/>
      <c r="Q4314" s="131"/>
      <c r="R4314" s="131"/>
      <c r="S4314" s="131"/>
      <c r="T4314" s="132" t="str">
        <f t="shared" ref="T4314" si="3408">IF(SUM(N4314:S4314)=U4314,"OK",SUM(N4314:S4314)-U4314)</f>
        <v>OK</v>
      </c>
      <c r="U4314" s="138"/>
      <c r="V4314" s="138"/>
      <c r="W4314" s="139"/>
      <c r="X4314" s="139"/>
      <c r="Y4314" s="132" t="str">
        <f t="shared" ref="Y4314" si="3409">IF(SUM(W4314:X4314)=Z4314,"OK",SUM(W4314:X4314)-Z4314)</f>
        <v>OK</v>
      </c>
      <c r="Z4314" s="210"/>
      <c r="AA4314" s="204"/>
      <c r="AB4314" s="202"/>
      <c r="AC4314" s="202"/>
      <c r="AD4314" s="202"/>
      <c r="AE4314" s="202"/>
      <c r="AF4314" s="202"/>
      <c r="AG4314" s="132" t="str">
        <f t="shared" ref="AG4314" si="3410">IF(SUM(AA4314:AF4314)=AH4314,"OK",SUM(AA4314:AF4314)-AH4314)</f>
        <v>OK</v>
      </c>
      <c r="AH4314" s="138"/>
      <c r="AI4314" s="138"/>
      <c r="AJ4314" s="139"/>
      <c r="AK4314" s="139"/>
      <c r="AL4314" s="132" t="str">
        <f t="shared" ref="AL4314" si="3411">IF(SUM(AJ4314:AK4314)=AM4314,"OK",SUM(AJ4314:AK4314)-AM4314)</f>
        <v>OK</v>
      </c>
      <c r="AM4314" s="140"/>
      <c r="AN4314" s="119">
        <f t="shared" ref="AN4314" si="3412">L4314+U4314+V4314+Z4314</f>
        <v>0</v>
      </c>
      <c r="AO4314" s="120">
        <f t="shared" ref="AO4314" si="3413">M4314+AH4314+AI4314+AM4314</f>
        <v>0</v>
      </c>
      <c r="AP4314" s="39">
        <f t="shared" ref="AP4314" si="3414">L4314</f>
        <v>0</v>
      </c>
      <c r="AQ4314" s="141">
        <f t="shared" ref="AQ4314" si="3415">AN4314</f>
        <v>0</v>
      </c>
      <c r="AR4314" s="142">
        <f t="shared" ref="AR4314" si="3416">AQ4314-AP4314</f>
        <v>0</v>
      </c>
      <c r="AS4314" s="143" t="e">
        <f t="shared" ref="AS4314" si="3417">AR4314/AP4314</f>
        <v>#DIV/0!</v>
      </c>
      <c r="AT4314" s="144">
        <f t="shared" ref="AT4314" si="3418">M4314</f>
        <v>0</v>
      </c>
      <c r="AU4314" s="141">
        <f t="shared" ref="AU4314" si="3419">AO4314</f>
        <v>0</v>
      </c>
      <c r="AV4314" s="142">
        <f t="shared" ref="AV4314" si="3420">AU4314-AT4314</f>
        <v>0</v>
      </c>
      <c r="AW4314" s="143" t="e">
        <f t="shared" ref="AW4314" si="3421">AV4314/AT4314</f>
        <v>#DIV/0!</v>
      </c>
      <c r="AY4314" s="146" t="str">
        <f t="shared" ref="AY4314" si="3422">RIGHT(LEFT(I4314,3),2)&amp;"."&amp;RIGHT(LEFT(I4314,5),2)</f>
        <v>34.50</v>
      </c>
      <c r="AZ4314" s="1764" t="b">
        <f>COUNTIF('[1]Codes SEC'!$B$2:$B$250,Ministres!AY4314)&gt;0</f>
        <v>1</v>
      </c>
    </row>
    <row r="4315" spans="1:52" ht="35.1" customHeight="1" x14ac:dyDescent="0.25">
      <c r="A4315" s="15" t="s">
        <v>4654</v>
      </c>
      <c r="B4315" s="225" t="s">
        <v>265</v>
      </c>
      <c r="C4315" s="122" t="s">
        <v>237</v>
      </c>
      <c r="D4315" s="123">
        <v>1000</v>
      </c>
      <c r="E4315" s="226"/>
      <c r="F4315" s="122">
        <v>19</v>
      </c>
      <c r="G4315" s="227"/>
      <c r="H4315" s="436">
        <v>122</v>
      </c>
      <c r="I4315" s="229">
        <v>84130000</v>
      </c>
      <c r="J4315" s="230" t="s">
        <v>4748</v>
      </c>
      <c r="K4315" s="231" t="s">
        <v>4749</v>
      </c>
      <c r="L4315" s="232">
        <v>0</v>
      </c>
      <c r="M4315" s="233">
        <v>0</v>
      </c>
      <c r="N4315" s="130"/>
      <c r="O4315" s="131"/>
      <c r="P4315" s="131"/>
      <c r="Q4315" s="131"/>
      <c r="R4315" s="131"/>
      <c r="S4315" s="131"/>
      <c r="T4315" s="132" t="str">
        <f t="shared" si="3404"/>
        <v>OK</v>
      </c>
      <c r="U4315" s="138"/>
      <c r="V4315" s="138"/>
      <c r="W4315" s="139"/>
      <c r="X4315" s="139"/>
      <c r="Y4315" s="132" t="str">
        <f t="shared" si="3405"/>
        <v>OK</v>
      </c>
      <c r="Z4315" s="210"/>
      <c r="AA4315" s="204"/>
      <c r="AB4315" s="202"/>
      <c r="AC4315" s="202"/>
      <c r="AD4315" s="202"/>
      <c r="AE4315" s="202"/>
      <c r="AF4315" s="202"/>
      <c r="AG4315" s="132" t="str">
        <f t="shared" si="3406"/>
        <v>OK</v>
      </c>
      <c r="AH4315" s="138"/>
      <c r="AI4315" s="138"/>
      <c r="AJ4315" s="139"/>
      <c r="AK4315" s="139"/>
      <c r="AL4315" s="132" t="str">
        <f t="shared" si="3407"/>
        <v>OK</v>
      </c>
      <c r="AM4315" s="140"/>
      <c r="AN4315" s="119">
        <f t="shared" si="3394"/>
        <v>0</v>
      </c>
      <c r="AO4315" s="120">
        <f t="shared" si="3395"/>
        <v>0</v>
      </c>
      <c r="AP4315" s="39">
        <f t="shared" si="3396"/>
        <v>0</v>
      </c>
      <c r="AQ4315" s="141">
        <f t="shared" si="3397"/>
        <v>0</v>
      </c>
      <c r="AR4315" s="142">
        <f t="shared" si="3398"/>
        <v>0</v>
      </c>
      <c r="AS4315" s="143" t="e">
        <f t="shared" si="3399"/>
        <v>#DIV/0!</v>
      </c>
      <c r="AT4315" s="144">
        <f t="shared" si="3400"/>
        <v>0</v>
      </c>
      <c r="AU4315" s="141">
        <f t="shared" si="3401"/>
        <v>0</v>
      </c>
      <c r="AV4315" s="142">
        <f t="shared" si="3402"/>
        <v>0</v>
      </c>
      <c r="AW4315" s="143" t="e">
        <f t="shared" si="3403"/>
        <v>#DIV/0!</v>
      </c>
      <c r="AY4315" s="146" t="str">
        <f t="shared" si="3389"/>
        <v>41.30</v>
      </c>
      <c r="AZ4315" s="1764" t="b">
        <f>COUNTIF('[1]Codes SEC'!$B$2:$B$250,Ministres!AY4315)&gt;0</f>
        <v>1</v>
      </c>
    </row>
    <row r="4316" spans="1:52" ht="35.1" customHeight="1" x14ac:dyDescent="0.25">
      <c r="A4316" s="15" t="s">
        <v>4654</v>
      </c>
      <c r="B4316" s="225" t="s">
        <v>265</v>
      </c>
      <c r="C4316" s="122" t="s">
        <v>237</v>
      </c>
      <c r="D4316" s="123">
        <v>1000</v>
      </c>
      <c r="E4316" s="226"/>
      <c r="F4316" s="122" t="s">
        <v>1122</v>
      </c>
      <c r="G4316" s="227"/>
      <c r="H4316" s="436">
        <v>122</v>
      </c>
      <c r="I4316" s="229">
        <v>84140000</v>
      </c>
      <c r="J4316" s="230" t="s">
        <v>4750</v>
      </c>
      <c r="K4316" s="231" t="s">
        <v>4751</v>
      </c>
      <c r="L4316" s="232">
        <v>0</v>
      </c>
      <c r="M4316" s="233">
        <v>0</v>
      </c>
      <c r="N4316" s="130"/>
      <c r="O4316" s="131"/>
      <c r="P4316" s="131"/>
      <c r="Q4316" s="131"/>
      <c r="R4316" s="131"/>
      <c r="S4316" s="131"/>
      <c r="T4316" s="132" t="str">
        <f t="shared" si="3404"/>
        <v>OK</v>
      </c>
      <c r="U4316" s="138"/>
      <c r="V4316" s="138"/>
      <c r="W4316" s="139"/>
      <c r="X4316" s="139"/>
      <c r="Y4316" s="132" t="str">
        <f t="shared" si="3405"/>
        <v>OK</v>
      </c>
      <c r="Z4316" s="210"/>
      <c r="AA4316" s="204"/>
      <c r="AB4316" s="202"/>
      <c r="AC4316" s="202"/>
      <c r="AD4316" s="202"/>
      <c r="AE4316" s="202"/>
      <c r="AF4316" s="202"/>
      <c r="AG4316" s="132" t="str">
        <f t="shared" si="3406"/>
        <v>OK</v>
      </c>
      <c r="AH4316" s="138"/>
      <c r="AI4316" s="138"/>
      <c r="AJ4316" s="139"/>
      <c r="AK4316" s="139"/>
      <c r="AL4316" s="132" t="str">
        <f t="shared" si="3407"/>
        <v>OK</v>
      </c>
      <c r="AM4316" s="140"/>
      <c r="AN4316" s="119">
        <f t="shared" si="3394"/>
        <v>0</v>
      </c>
      <c r="AO4316" s="120">
        <f t="shared" si="3395"/>
        <v>0</v>
      </c>
      <c r="AP4316" s="39">
        <f t="shared" si="3396"/>
        <v>0</v>
      </c>
      <c r="AQ4316" s="141">
        <f t="shared" si="3397"/>
        <v>0</v>
      </c>
      <c r="AR4316" s="142">
        <f t="shared" si="3398"/>
        <v>0</v>
      </c>
      <c r="AS4316" s="143" t="e">
        <f t="shared" si="3399"/>
        <v>#DIV/0!</v>
      </c>
      <c r="AT4316" s="144">
        <f t="shared" si="3400"/>
        <v>0</v>
      </c>
      <c r="AU4316" s="141">
        <f t="shared" si="3401"/>
        <v>0</v>
      </c>
      <c r="AV4316" s="142">
        <f t="shared" si="3402"/>
        <v>0</v>
      </c>
      <c r="AW4316" s="143" t="e">
        <f t="shared" si="3403"/>
        <v>#DIV/0!</v>
      </c>
      <c r="AY4316" s="146" t="str">
        <f t="shared" si="3389"/>
        <v>41.40</v>
      </c>
      <c r="AZ4316" s="1764" t="b">
        <f>COUNTIF('[1]Codes SEC'!$B$2:$B$250,Ministres!AY4316)&gt;0</f>
        <v>1</v>
      </c>
    </row>
    <row r="4317" spans="1:52" ht="35.1" customHeight="1" x14ac:dyDescent="0.25">
      <c r="A4317" s="15" t="s">
        <v>4654</v>
      </c>
      <c r="B4317" s="225" t="s">
        <v>265</v>
      </c>
      <c r="C4317" s="122" t="s">
        <v>237</v>
      </c>
      <c r="D4317" s="123">
        <v>1000</v>
      </c>
      <c r="E4317" s="226"/>
      <c r="F4317" s="122" t="s">
        <v>1115</v>
      </c>
      <c r="G4317" s="227"/>
      <c r="H4317" s="436">
        <v>122</v>
      </c>
      <c r="I4317" s="229">
        <v>84140000</v>
      </c>
      <c r="J4317" s="230" t="s">
        <v>4752</v>
      </c>
      <c r="K4317" s="231" t="s">
        <v>4753</v>
      </c>
      <c r="L4317" s="232">
        <v>0</v>
      </c>
      <c r="M4317" s="233">
        <v>0</v>
      </c>
      <c r="N4317" s="130"/>
      <c r="O4317" s="131"/>
      <c r="P4317" s="131"/>
      <c r="Q4317" s="131"/>
      <c r="R4317" s="131"/>
      <c r="S4317" s="131"/>
      <c r="T4317" s="132" t="str">
        <f t="shared" si="3404"/>
        <v>OK</v>
      </c>
      <c r="U4317" s="138"/>
      <c r="V4317" s="138"/>
      <c r="W4317" s="139"/>
      <c r="X4317" s="139"/>
      <c r="Y4317" s="132" t="str">
        <f t="shared" si="3405"/>
        <v>OK</v>
      </c>
      <c r="Z4317" s="210"/>
      <c r="AA4317" s="204"/>
      <c r="AB4317" s="202"/>
      <c r="AC4317" s="202"/>
      <c r="AD4317" s="202"/>
      <c r="AE4317" s="202"/>
      <c r="AF4317" s="202"/>
      <c r="AG4317" s="132" t="str">
        <f t="shared" si="3406"/>
        <v>OK</v>
      </c>
      <c r="AH4317" s="138"/>
      <c r="AI4317" s="138"/>
      <c r="AJ4317" s="139"/>
      <c r="AK4317" s="139"/>
      <c r="AL4317" s="132" t="str">
        <f t="shared" si="3407"/>
        <v>OK</v>
      </c>
      <c r="AM4317" s="140"/>
      <c r="AN4317" s="119">
        <f t="shared" si="3394"/>
        <v>0</v>
      </c>
      <c r="AO4317" s="120">
        <f t="shared" si="3395"/>
        <v>0</v>
      </c>
      <c r="AP4317" s="39">
        <f t="shared" si="3396"/>
        <v>0</v>
      </c>
      <c r="AQ4317" s="141">
        <f t="shared" si="3397"/>
        <v>0</v>
      </c>
      <c r="AR4317" s="142">
        <f t="shared" si="3398"/>
        <v>0</v>
      </c>
      <c r="AS4317" s="143" t="e">
        <f t="shared" si="3399"/>
        <v>#DIV/0!</v>
      </c>
      <c r="AT4317" s="144">
        <f t="shared" si="3400"/>
        <v>0</v>
      </c>
      <c r="AU4317" s="141">
        <f t="shared" si="3401"/>
        <v>0</v>
      </c>
      <c r="AV4317" s="142">
        <f t="shared" si="3402"/>
        <v>0</v>
      </c>
      <c r="AW4317" s="143" t="e">
        <f t="shared" si="3403"/>
        <v>#DIV/0!</v>
      </c>
      <c r="AY4317" s="146" t="str">
        <f t="shared" si="3389"/>
        <v>41.40</v>
      </c>
      <c r="AZ4317" s="1764" t="b">
        <f>COUNTIF('[1]Codes SEC'!$B$2:$B$250,Ministres!AY4317)&gt;0</f>
        <v>1</v>
      </c>
    </row>
    <row r="4318" spans="1:52" ht="35.1" customHeight="1" x14ac:dyDescent="0.25">
      <c r="A4318" s="15" t="s">
        <v>4654</v>
      </c>
      <c r="B4318" s="225" t="s">
        <v>265</v>
      </c>
      <c r="C4318" s="122" t="s">
        <v>237</v>
      </c>
      <c r="D4318" s="123">
        <v>1000</v>
      </c>
      <c r="E4318" s="226"/>
      <c r="F4318" s="122" t="s">
        <v>1115</v>
      </c>
      <c r="G4318" s="227"/>
      <c r="H4318" s="436">
        <v>122</v>
      </c>
      <c r="I4318" s="229">
        <v>84290000</v>
      </c>
      <c r="J4318" s="230" t="s">
        <v>4754</v>
      </c>
      <c r="K4318" s="231" t="s">
        <v>4755</v>
      </c>
      <c r="L4318" s="232">
        <v>0</v>
      </c>
      <c r="M4318" s="233">
        <v>0</v>
      </c>
      <c r="N4318" s="130"/>
      <c r="O4318" s="131"/>
      <c r="P4318" s="131"/>
      <c r="Q4318" s="131"/>
      <c r="R4318" s="131"/>
      <c r="S4318" s="131"/>
      <c r="T4318" s="132" t="str">
        <f t="shared" si="3404"/>
        <v>OK</v>
      </c>
      <c r="U4318" s="138"/>
      <c r="V4318" s="138"/>
      <c r="W4318" s="139"/>
      <c r="X4318" s="139"/>
      <c r="Y4318" s="132" t="str">
        <f t="shared" si="3405"/>
        <v>OK</v>
      </c>
      <c r="Z4318" s="210"/>
      <c r="AA4318" s="204"/>
      <c r="AB4318" s="202"/>
      <c r="AC4318" s="202"/>
      <c r="AD4318" s="202"/>
      <c r="AE4318" s="202"/>
      <c r="AF4318" s="202"/>
      <c r="AG4318" s="132" t="str">
        <f t="shared" si="3406"/>
        <v>OK</v>
      </c>
      <c r="AH4318" s="138"/>
      <c r="AI4318" s="138"/>
      <c r="AJ4318" s="139"/>
      <c r="AK4318" s="139"/>
      <c r="AL4318" s="132" t="str">
        <f t="shared" si="3407"/>
        <v>OK</v>
      </c>
      <c r="AM4318" s="140"/>
      <c r="AN4318" s="119">
        <f t="shared" si="3394"/>
        <v>0</v>
      </c>
      <c r="AO4318" s="120">
        <f t="shared" si="3395"/>
        <v>0</v>
      </c>
      <c r="AP4318" s="39">
        <f t="shared" si="3396"/>
        <v>0</v>
      </c>
      <c r="AQ4318" s="141">
        <f t="shared" si="3397"/>
        <v>0</v>
      </c>
      <c r="AR4318" s="142">
        <f t="shared" si="3398"/>
        <v>0</v>
      </c>
      <c r="AS4318" s="143" t="e">
        <f t="shared" si="3399"/>
        <v>#DIV/0!</v>
      </c>
      <c r="AT4318" s="144">
        <f t="shared" si="3400"/>
        <v>0</v>
      </c>
      <c r="AU4318" s="141">
        <f t="shared" si="3401"/>
        <v>0</v>
      </c>
      <c r="AV4318" s="142">
        <f t="shared" si="3402"/>
        <v>0</v>
      </c>
      <c r="AW4318" s="143" t="e">
        <f t="shared" si="3403"/>
        <v>#DIV/0!</v>
      </c>
      <c r="AY4318" s="146" t="str">
        <f t="shared" si="3389"/>
        <v>42.90</v>
      </c>
      <c r="AZ4318" s="1764" t="b">
        <f>COUNTIF('[1]Codes SEC'!$B$2:$B$250,Ministres!AY4318)&gt;0</f>
        <v>1</v>
      </c>
    </row>
    <row r="4319" spans="1:52" ht="35.1" customHeight="1" x14ac:dyDescent="0.25">
      <c r="A4319" s="15" t="s">
        <v>4654</v>
      </c>
      <c r="B4319" s="225" t="s">
        <v>265</v>
      </c>
      <c r="C4319" s="122" t="s">
        <v>237</v>
      </c>
      <c r="D4319" s="123">
        <v>1000</v>
      </c>
      <c r="E4319" s="226"/>
      <c r="F4319" s="122">
        <v>19</v>
      </c>
      <c r="G4319" s="227"/>
      <c r="H4319" s="436">
        <v>122</v>
      </c>
      <c r="I4319" s="229">
        <v>84312000</v>
      </c>
      <c r="J4319" s="230" t="s">
        <v>4756</v>
      </c>
      <c r="K4319" s="231" t="s">
        <v>4757</v>
      </c>
      <c r="L4319" s="232">
        <v>0</v>
      </c>
      <c r="M4319" s="233">
        <v>0</v>
      </c>
      <c r="N4319" s="130"/>
      <c r="O4319" s="131"/>
      <c r="P4319" s="131"/>
      <c r="Q4319" s="131"/>
      <c r="R4319" s="131"/>
      <c r="S4319" s="131"/>
      <c r="T4319" s="132" t="str">
        <f t="shared" si="3404"/>
        <v>OK</v>
      </c>
      <c r="U4319" s="138"/>
      <c r="V4319" s="138"/>
      <c r="W4319" s="139"/>
      <c r="X4319" s="139"/>
      <c r="Y4319" s="132" t="str">
        <f t="shared" si="3405"/>
        <v>OK</v>
      </c>
      <c r="Z4319" s="210"/>
      <c r="AA4319" s="204"/>
      <c r="AB4319" s="202"/>
      <c r="AC4319" s="202"/>
      <c r="AD4319" s="202"/>
      <c r="AE4319" s="202"/>
      <c r="AF4319" s="202"/>
      <c r="AG4319" s="132" t="str">
        <f t="shared" si="3406"/>
        <v>OK</v>
      </c>
      <c r="AH4319" s="138"/>
      <c r="AI4319" s="138"/>
      <c r="AJ4319" s="139"/>
      <c r="AK4319" s="139"/>
      <c r="AL4319" s="132" t="str">
        <f t="shared" si="3407"/>
        <v>OK</v>
      </c>
      <c r="AM4319" s="140"/>
      <c r="AN4319" s="119">
        <f t="shared" si="3394"/>
        <v>0</v>
      </c>
      <c r="AO4319" s="120">
        <f t="shared" si="3395"/>
        <v>0</v>
      </c>
      <c r="AP4319" s="39">
        <f t="shared" si="3396"/>
        <v>0</v>
      </c>
      <c r="AQ4319" s="141">
        <f t="shared" si="3397"/>
        <v>0</v>
      </c>
      <c r="AR4319" s="142">
        <f t="shared" si="3398"/>
        <v>0</v>
      </c>
      <c r="AS4319" s="143" t="e">
        <f t="shared" si="3399"/>
        <v>#DIV/0!</v>
      </c>
      <c r="AT4319" s="144">
        <f t="shared" si="3400"/>
        <v>0</v>
      </c>
      <c r="AU4319" s="141">
        <f t="shared" si="3401"/>
        <v>0</v>
      </c>
      <c r="AV4319" s="142">
        <f t="shared" si="3402"/>
        <v>0</v>
      </c>
      <c r="AW4319" s="143" t="e">
        <f t="shared" si="3403"/>
        <v>#DIV/0!</v>
      </c>
      <c r="AY4319" s="146" t="str">
        <f t="shared" si="3389"/>
        <v>43.12</v>
      </c>
      <c r="AZ4319" s="1764" t="b">
        <f>COUNTIF('[1]Codes SEC'!$B$2:$B$250,Ministres!AY4319)&gt;0</f>
        <v>1</v>
      </c>
    </row>
    <row r="4320" spans="1:52" ht="35.1" customHeight="1" x14ac:dyDescent="0.25">
      <c r="A4320" s="15" t="s">
        <v>4654</v>
      </c>
      <c r="B4320" s="225" t="s">
        <v>265</v>
      </c>
      <c r="C4320" s="122" t="s">
        <v>237</v>
      </c>
      <c r="D4320" s="123">
        <v>1000</v>
      </c>
      <c r="E4320" s="226"/>
      <c r="F4320" s="122" t="s">
        <v>1115</v>
      </c>
      <c r="G4320" s="227"/>
      <c r="H4320" s="436">
        <v>122</v>
      </c>
      <c r="I4320" s="229">
        <v>84312000</v>
      </c>
      <c r="J4320" s="230" t="s">
        <v>4758</v>
      </c>
      <c r="K4320" s="231" t="s">
        <v>4759</v>
      </c>
      <c r="L4320" s="232">
        <v>0</v>
      </c>
      <c r="M4320" s="233">
        <v>0</v>
      </c>
      <c r="N4320" s="130"/>
      <c r="O4320" s="131"/>
      <c r="P4320" s="131"/>
      <c r="Q4320" s="131"/>
      <c r="R4320" s="131"/>
      <c r="S4320" s="131"/>
      <c r="T4320" s="132" t="str">
        <f t="shared" si="3404"/>
        <v>OK</v>
      </c>
      <c r="U4320" s="138"/>
      <c r="V4320" s="138"/>
      <c r="W4320" s="139"/>
      <c r="X4320" s="139"/>
      <c r="Y4320" s="132" t="str">
        <f t="shared" si="3405"/>
        <v>OK</v>
      </c>
      <c r="Z4320" s="210"/>
      <c r="AA4320" s="204"/>
      <c r="AB4320" s="202"/>
      <c r="AC4320" s="202"/>
      <c r="AD4320" s="202"/>
      <c r="AE4320" s="202"/>
      <c r="AF4320" s="202"/>
      <c r="AG4320" s="132" t="str">
        <f t="shared" si="3406"/>
        <v>OK</v>
      </c>
      <c r="AH4320" s="138"/>
      <c r="AI4320" s="138"/>
      <c r="AJ4320" s="139"/>
      <c r="AK4320" s="139"/>
      <c r="AL4320" s="132" t="str">
        <f t="shared" si="3407"/>
        <v>OK</v>
      </c>
      <c r="AM4320" s="140"/>
      <c r="AN4320" s="119">
        <f t="shared" si="3394"/>
        <v>0</v>
      </c>
      <c r="AO4320" s="120">
        <f t="shared" si="3395"/>
        <v>0</v>
      </c>
      <c r="AP4320" s="39">
        <f t="shared" si="3396"/>
        <v>0</v>
      </c>
      <c r="AQ4320" s="141">
        <f t="shared" si="3397"/>
        <v>0</v>
      </c>
      <c r="AR4320" s="142">
        <f t="shared" si="3398"/>
        <v>0</v>
      </c>
      <c r="AS4320" s="143" t="e">
        <f t="shared" si="3399"/>
        <v>#DIV/0!</v>
      </c>
      <c r="AT4320" s="144">
        <f t="shared" si="3400"/>
        <v>0</v>
      </c>
      <c r="AU4320" s="141">
        <f t="shared" si="3401"/>
        <v>0</v>
      </c>
      <c r="AV4320" s="142">
        <f t="shared" si="3402"/>
        <v>0</v>
      </c>
      <c r="AW4320" s="143" t="e">
        <f t="shared" si="3403"/>
        <v>#DIV/0!</v>
      </c>
      <c r="AY4320" s="146" t="str">
        <f t="shared" si="3389"/>
        <v>43.12</v>
      </c>
      <c r="AZ4320" s="1764" t="b">
        <f>COUNTIF('[1]Codes SEC'!$B$2:$B$250,Ministres!AY4320)&gt;0</f>
        <v>1</v>
      </c>
    </row>
    <row r="4321" spans="1:52" ht="35.1" customHeight="1" x14ac:dyDescent="0.25">
      <c r="A4321" s="15" t="s">
        <v>4654</v>
      </c>
      <c r="B4321" s="225" t="s">
        <v>265</v>
      </c>
      <c r="C4321" s="122" t="s">
        <v>237</v>
      </c>
      <c r="D4321" s="123">
        <v>1000</v>
      </c>
      <c r="E4321" s="226"/>
      <c r="F4321" s="122">
        <v>19</v>
      </c>
      <c r="G4321" s="227"/>
      <c r="H4321" s="436">
        <v>122</v>
      </c>
      <c r="I4321" s="229">
        <v>84322000</v>
      </c>
      <c r="J4321" s="230" t="s">
        <v>4760</v>
      </c>
      <c r="K4321" s="231" t="s">
        <v>4761</v>
      </c>
      <c r="L4321" s="232">
        <v>0</v>
      </c>
      <c r="M4321" s="233">
        <v>0</v>
      </c>
      <c r="N4321" s="130"/>
      <c r="O4321" s="131"/>
      <c r="P4321" s="131"/>
      <c r="Q4321" s="131"/>
      <c r="R4321" s="131"/>
      <c r="S4321" s="131"/>
      <c r="T4321" s="132" t="str">
        <f t="shared" si="3404"/>
        <v>OK</v>
      </c>
      <c r="U4321" s="138"/>
      <c r="V4321" s="138"/>
      <c r="W4321" s="139"/>
      <c r="X4321" s="139"/>
      <c r="Y4321" s="132" t="str">
        <f t="shared" si="3405"/>
        <v>OK</v>
      </c>
      <c r="Z4321" s="210"/>
      <c r="AA4321" s="204"/>
      <c r="AB4321" s="202"/>
      <c r="AC4321" s="202"/>
      <c r="AD4321" s="202"/>
      <c r="AE4321" s="202"/>
      <c r="AF4321" s="202"/>
      <c r="AG4321" s="132" t="str">
        <f t="shared" si="3406"/>
        <v>OK</v>
      </c>
      <c r="AH4321" s="138"/>
      <c r="AI4321" s="138"/>
      <c r="AJ4321" s="139"/>
      <c r="AK4321" s="139"/>
      <c r="AL4321" s="132" t="str">
        <f t="shared" si="3407"/>
        <v>OK</v>
      </c>
      <c r="AM4321" s="140"/>
      <c r="AN4321" s="119">
        <f t="shared" si="3394"/>
        <v>0</v>
      </c>
      <c r="AO4321" s="120">
        <f t="shared" si="3395"/>
        <v>0</v>
      </c>
      <c r="AP4321" s="39">
        <f t="shared" si="3396"/>
        <v>0</v>
      </c>
      <c r="AQ4321" s="141">
        <f t="shared" si="3397"/>
        <v>0</v>
      </c>
      <c r="AR4321" s="142">
        <f t="shared" si="3398"/>
        <v>0</v>
      </c>
      <c r="AS4321" s="143" t="e">
        <f t="shared" si="3399"/>
        <v>#DIV/0!</v>
      </c>
      <c r="AT4321" s="144">
        <f t="shared" si="3400"/>
        <v>0</v>
      </c>
      <c r="AU4321" s="141">
        <f t="shared" si="3401"/>
        <v>0</v>
      </c>
      <c r="AV4321" s="142">
        <f t="shared" si="3402"/>
        <v>0</v>
      </c>
      <c r="AW4321" s="143" t="e">
        <f t="shared" si="3403"/>
        <v>#DIV/0!</v>
      </c>
      <c r="AY4321" s="146" t="str">
        <f t="shared" si="3389"/>
        <v>43.22</v>
      </c>
      <c r="AZ4321" s="1764" t="b">
        <f>COUNTIF('[1]Codes SEC'!$B$2:$B$250,Ministres!AY4321)&gt;0</f>
        <v>1</v>
      </c>
    </row>
    <row r="4322" spans="1:52" ht="35.1" customHeight="1" x14ac:dyDescent="0.25">
      <c r="A4322" s="15" t="s">
        <v>4654</v>
      </c>
      <c r="B4322" s="225" t="s">
        <v>265</v>
      </c>
      <c r="C4322" s="122" t="s">
        <v>237</v>
      </c>
      <c r="D4322" s="123">
        <v>1000</v>
      </c>
      <c r="E4322" s="226"/>
      <c r="F4322" s="122">
        <v>19</v>
      </c>
      <c r="G4322" s="227"/>
      <c r="H4322" s="436">
        <v>122</v>
      </c>
      <c r="I4322" s="229">
        <v>84322000</v>
      </c>
      <c r="J4322" s="230" t="s">
        <v>4762</v>
      </c>
      <c r="K4322" s="231" t="s">
        <v>4763</v>
      </c>
      <c r="L4322" s="232">
        <v>0</v>
      </c>
      <c r="M4322" s="233">
        <v>0</v>
      </c>
      <c r="N4322" s="130"/>
      <c r="O4322" s="131"/>
      <c r="P4322" s="131"/>
      <c r="Q4322" s="131"/>
      <c r="R4322" s="131"/>
      <c r="S4322" s="131"/>
      <c r="T4322" s="132" t="str">
        <f t="shared" si="3404"/>
        <v>OK</v>
      </c>
      <c r="U4322" s="138"/>
      <c r="V4322" s="138"/>
      <c r="W4322" s="139"/>
      <c r="X4322" s="139"/>
      <c r="Y4322" s="132" t="str">
        <f t="shared" si="3405"/>
        <v>OK</v>
      </c>
      <c r="Z4322" s="210"/>
      <c r="AA4322" s="204"/>
      <c r="AB4322" s="202"/>
      <c r="AC4322" s="202"/>
      <c r="AD4322" s="202"/>
      <c r="AE4322" s="202"/>
      <c r="AF4322" s="202"/>
      <c r="AG4322" s="132" t="str">
        <f t="shared" si="3406"/>
        <v>OK</v>
      </c>
      <c r="AH4322" s="138"/>
      <c r="AI4322" s="138"/>
      <c r="AJ4322" s="139"/>
      <c r="AK4322" s="139"/>
      <c r="AL4322" s="132" t="str">
        <f t="shared" si="3407"/>
        <v>OK</v>
      </c>
      <c r="AM4322" s="140"/>
      <c r="AN4322" s="119">
        <f t="shared" si="3394"/>
        <v>0</v>
      </c>
      <c r="AO4322" s="120">
        <f t="shared" si="3395"/>
        <v>0</v>
      </c>
      <c r="AP4322" s="39">
        <f t="shared" si="3396"/>
        <v>0</v>
      </c>
      <c r="AQ4322" s="141">
        <f t="shared" si="3397"/>
        <v>0</v>
      </c>
      <c r="AR4322" s="142">
        <f t="shared" si="3398"/>
        <v>0</v>
      </c>
      <c r="AS4322" s="143" t="e">
        <f t="shared" si="3399"/>
        <v>#DIV/0!</v>
      </c>
      <c r="AT4322" s="144">
        <f t="shared" si="3400"/>
        <v>0</v>
      </c>
      <c r="AU4322" s="141">
        <f t="shared" si="3401"/>
        <v>0</v>
      </c>
      <c r="AV4322" s="142">
        <f t="shared" si="3402"/>
        <v>0</v>
      </c>
      <c r="AW4322" s="143" t="e">
        <f t="shared" si="3403"/>
        <v>#DIV/0!</v>
      </c>
      <c r="AY4322" s="146" t="str">
        <f t="shared" si="3389"/>
        <v>43.22</v>
      </c>
      <c r="AZ4322" s="1764" t="b">
        <f>COUNTIF('[1]Codes SEC'!$B$2:$B$250,Ministres!AY4322)&gt;0</f>
        <v>1</v>
      </c>
    </row>
    <row r="4323" spans="1:52" ht="35.1" customHeight="1" x14ac:dyDescent="0.25">
      <c r="A4323" s="15" t="s">
        <v>4654</v>
      </c>
      <c r="B4323" s="225" t="s">
        <v>265</v>
      </c>
      <c r="C4323" s="122" t="s">
        <v>237</v>
      </c>
      <c r="D4323" s="123">
        <v>1000</v>
      </c>
      <c r="E4323" s="226"/>
      <c r="F4323" s="122">
        <v>19</v>
      </c>
      <c r="G4323" s="227"/>
      <c r="H4323" s="436">
        <v>122</v>
      </c>
      <c r="I4323" s="229">
        <v>84340000</v>
      </c>
      <c r="J4323" s="230" t="s">
        <v>4764</v>
      </c>
      <c r="K4323" s="231" t="s">
        <v>4765</v>
      </c>
      <c r="L4323" s="232">
        <v>0</v>
      </c>
      <c r="M4323" s="233">
        <v>0</v>
      </c>
      <c r="N4323" s="130"/>
      <c r="O4323" s="131"/>
      <c r="P4323" s="131"/>
      <c r="Q4323" s="131"/>
      <c r="R4323" s="131"/>
      <c r="S4323" s="131"/>
      <c r="T4323" s="132" t="str">
        <f t="shared" si="3404"/>
        <v>OK</v>
      </c>
      <c r="U4323" s="138"/>
      <c r="V4323" s="138"/>
      <c r="W4323" s="139"/>
      <c r="X4323" s="139"/>
      <c r="Y4323" s="132" t="str">
        <f t="shared" si="3405"/>
        <v>OK</v>
      </c>
      <c r="Z4323" s="210"/>
      <c r="AA4323" s="204"/>
      <c r="AB4323" s="202"/>
      <c r="AC4323" s="202"/>
      <c r="AD4323" s="202"/>
      <c r="AE4323" s="202"/>
      <c r="AF4323" s="202"/>
      <c r="AG4323" s="132" t="str">
        <f t="shared" si="3406"/>
        <v>OK</v>
      </c>
      <c r="AH4323" s="138"/>
      <c r="AI4323" s="138"/>
      <c r="AJ4323" s="139"/>
      <c r="AK4323" s="139"/>
      <c r="AL4323" s="132" t="str">
        <f t="shared" si="3407"/>
        <v>OK</v>
      </c>
      <c r="AM4323" s="140"/>
      <c r="AN4323" s="119">
        <f t="shared" si="3394"/>
        <v>0</v>
      </c>
      <c r="AO4323" s="120">
        <f t="shared" si="3395"/>
        <v>0</v>
      </c>
      <c r="AP4323" s="39">
        <f t="shared" si="3396"/>
        <v>0</v>
      </c>
      <c r="AQ4323" s="141">
        <f t="shared" si="3397"/>
        <v>0</v>
      </c>
      <c r="AR4323" s="142">
        <f t="shared" si="3398"/>
        <v>0</v>
      </c>
      <c r="AS4323" s="143" t="e">
        <f t="shared" si="3399"/>
        <v>#DIV/0!</v>
      </c>
      <c r="AT4323" s="144">
        <f t="shared" si="3400"/>
        <v>0</v>
      </c>
      <c r="AU4323" s="141">
        <f t="shared" si="3401"/>
        <v>0</v>
      </c>
      <c r="AV4323" s="142">
        <f t="shared" si="3402"/>
        <v>0</v>
      </c>
      <c r="AW4323" s="143" t="e">
        <f t="shared" si="3403"/>
        <v>#DIV/0!</v>
      </c>
      <c r="AY4323" s="146" t="str">
        <f t="shared" si="3389"/>
        <v>43.40</v>
      </c>
      <c r="AZ4323" s="1764" t="b">
        <f>COUNTIF('[1]Codes SEC'!$B$2:$B$250,Ministres!AY4323)&gt;0</f>
        <v>1</v>
      </c>
    </row>
    <row r="4324" spans="1:52" ht="35.1" customHeight="1" x14ac:dyDescent="0.25">
      <c r="A4324" s="15" t="s">
        <v>4654</v>
      </c>
      <c r="B4324" s="225" t="s">
        <v>265</v>
      </c>
      <c r="C4324" s="122" t="s">
        <v>237</v>
      </c>
      <c r="D4324" s="123">
        <v>1000</v>
      </c>
      <c r="E4324" s="226"/>
      <c r="F4324" s="122">
        <v>19</v>
      </c>
      <c r="G4324" s="227"/>
      <c r="H4324" s="436">
        <v>122</v>
      </c>
      <c r="I4324" s="229">
        <v>84352000</v>
      </c>
      <c r="J4324" s="230" t="s">
        <v>4766</v>
      </c>
      <c r="K4324" s="231" t="s">
        <v>4767</v>
      </c>
      <c r="L4324" s="232">
        <v>0</v>
      </c>
      <c r="M4324" s="233">
        <v>0</v>
      </c>
      <c r="N4324" s="130"/>
      <c r="O4324" s="131"/>
      <c r="P4324" s="131"/>
      <c r="Q4324" s="131"/>
      <c r="R4324" s="131"/>
      <c r="S4324" s="131"/>
      <c r="T4324" s="132" t="str">
        <f t="shared" si="3404"/>
        <v>OK</v>
      </c>
      <c r="U4324" s="138"/>
      <c r="V4324" s="138"/>
      <c r="W4324" s="139"/>
      <c r="X4324" s="139"/>
      <c r="Y4324" s="132" t="str">
        <f t="shared" si="3405"/>
        <v>OK</v>
      </c>
      <c r="Z4324" s="210"/>
      <c r="AA4324" s="204"/>
      <c r="AB4324" s="202"/>
      <c r="AC4324" s="202"/>
      <c r="AD4324" s="202"/>
      <c r="AE4324" s="202"/>
      <c r="AF4324" s="202"/>
      <c r="AG4324" s="132" t="str">
        <f t="shared" si="3406"/>
        <v>OK</v>
      </c>
      <c r="AH4324" s="138"/>
      <c r="AI4324" s="138"/>
      <c r="AJ4324" s="139"/>
      <c r="AK4324" s="139"/>
      <c r="AL4324" s="132" t="str">
        <f t="shared" si="3407"/>
        <v>OK</v>
      </c>
      <c r="AM4324" s="140"/>
      <c r="AN4324" s="119">
        <f t="shared" si="3394"/>
        <v>0</v>
      </c>
      <c r="AO4324" s="120">
        <f t="shared" si="3395"/>
        <v>0</v>
      </c>
      <c r="AP4324" s="39">
        <f t="shared" si="3396"/>
        <v>0</v>
      </c>
      <c r="AQ4324" s="141">
        <f t="shared" si="3397"/>
        <v>0</v>
      </c>
      <c r="AR4324" s="142">
        <f t="shared" si="3398"/>
        <v>0</v>
      </c>
      <c r="AS4324" s="143" t="e">
        <f t="shared" si="3399"/>
        <v>#DIV/0!</v>
      </c>
      <c r="AT4324" s="144">
        <f t="shared" si="3400"/>
        <v>0</v>
      </c>
      <c r="AU4324" s="141">
        <f t="shared" si="3401"/>
        <v>0</v>
      </c>
      <c r="AV4324" s="142">
        <f t="shared" si="3402"/>
        <v>0</v>
      </c>
      <c r="AW4324" s="143" t="e">
        <f t="shared" si="3403"/>
        <v>#DIV/0!</v>
      </c>
      <c r="AY4324" s="146" t="str">
        <f t="shared" si="3389"/>
        <v>43.52</v>
      </c>
      <c r="AZ4324" s="1764" t="b">
        <f>COUNTIF('[1]Codes SEC'!$B$2:$B$250,Ministres!AY4324)&gt;0</f>
        <v>1</v>
      </c>
    </row>
    <row r="4325" spans="1:52" ht="35.1" customHeight="1" x14ac:dyDescent="0.25">
      <c r="A4325" s="15" t="s">
        <v>4654</v>
      </c>
      <c r="B4325" s="225" t="s">
        <v>265</v>
      </c>
      <c r="C4325" s="122" t="s">
        <v>237</v>
      </c>
      <c r="D4325" s="123">
        <v>1000</v>
      </c>
      <c r="E4325" s="226"/>
      <c r="F4325" s="122">
        <v>19</v>
      </c>
      <c r="G4325" s="227"/>
      <c r="H4325" s="436">
        <v>122</v>
      </c>
      <c r="I4325" s="229">
        <v>84352000</v>
      </c>
      <c r="J4325" s="230" t="s">
        <v>4768</v>
      </c>
      <c r="K4325" s="231" t="s">
        <v>4769</v>
      </c>
      <c r="L4325" s="232">
        <v>0</v>
      </c>
      <c r="M4325" s="233">
        <v>0</v>
      </c>
      <c r="N4325" s="130"/>
      <c r="O4325" s="131"/>
      <c r="P4325" s="131"/>
      <c r="Q4325" s="131"/>
      <c r="R4325" s="131"/>
      <c r="S4325" s="131"/>
      <c r="T4325" s="132" t="str">
        <f t="shared" si="3404"/>
        <v>OK</v>
      </c>
      <c r="U4325" s="138"/>
      <c r="V4325" s="138"/>
      <c r="W4325" s="139"/>
      <c r="X4325" s="139"/>
      <c r="Y4325" s="132" t="str">
        <f t="shared" si="3405"/>
        <v>OK</v>
      </c>
      <c r="Z4325" s="210"/>
      <c r="AA4325" s="204"/>
      <c r="AB4325" s="202"/>
      <c r="AC4325" s="202"/>
      <c r="AD4325" s="202"/>
      <c r="AE4325" s="202"/>
      <c r="AF4325" s="202"/>
      <c r="AG4325" s="132" t="str">
        <f t="shared" si="3406"/>
        <v>OK</v>
      </c>
      <c r="AH4325" s="138"/>
      <c r="AI4325" s="138"/>
      <c r="AJ4325" s="139"/>
      <c r="AK4325" s="139"/>
      <c r="AL4325" s="132" t="str">
        <f t="shared" si="3407"/>
        <v>OK</v>
      </c>
      <c r="AM4325" s="140"/>
      <c r="AN4325" s="119">
        <f t="shared" si="3394"/>
        <v>0</v>
      </c>
      <c r="AO4325" s="120">
        <f t="shared" si="3395"/>
        <v>0</v>
      </c>
      <c r="AP4325" s="39">
        <f t="shared" si="3396"/>
        <v>0</v>
      </c>
      <c r="AQ4325" s="141">
        <f t="shared" si="3397"/>
        <v>0</v>
      </c>
      <c r="AR4325" s="142">
        <f t="shared" si="3398"/>
        <v>0</v>
      </c>
      <c r="AS4325" s="143" t="e">
        <f t="shared" si="3399"/>
        <v>#DIV/0!</v>
      </c>
      <c r="AT4325" s="144">
        <f t="shared" si="3400"/>
        <v>0</v>
      </c>
      <c r="AU4325" s="141">
        <f t="shared" si="3401"/>
        <v>0</v>
      </c>
      <c r="AV4325" s="142">
        <f t="shared" si="3402"/>
        <v>0</v>
      </c>
      <c r="AW4325" s="143" t="e">
        <f t="shared" si="3403"/>
        <v>#DIV/0!</v>
      </c>
      <c r="AY4325" s="146" t="str">
        <f t="shared" si="3389"/>
        <v>43.52</v>
      </c>
      <c r="AZ4325" s="1764" t="b">
        <f>COUNTIF('[1]Codes SEC'!$B$2:$B$250,Ministres!AY4325)&gt;0</f>
        <v>1</v>
      </c>
    </row>
    <row r="4326" spans="1:52" ht="35.1" customHeight="1" x14ac:dyDescent="0.25">
      <c r="A4326" s="15" t="s">
        <v>4654</v>
      </c>
      <c r="B4326" s="225" t="s">
        <v>265</v>
      </c>
      <c r="C4326" s="122" t="s">
        <v>237</v>
      </c>
      <c r="D4326" s="123">
        <v>1000</v>
      </c>
      <c r="E4326" s="226"/>
      <c r="F4326" s="122" t="s">
        <v>1115</v>
      </c>
      <c r="G4326" s="227"/>
      <c r="H4326" s="436">
        <v>122</v>
      </c>
      <c r="I4326" s="229">
        <v>84353000</v>
      </c>
      <c r="J4326" s="230" t="s">
        <v>4770</v>
      </c>
      <c r="K4326" s="231" t="s">
        <v>4771</v>
      </c>
      <c r="L4326" s="232">
        <v>0</v>
      </c>
      <c r="M4326" s="233">
        <v>0</v>
      </c>
      <c r="N4326" s="130"/>
      <c r="O4326" s="131"/>
      <c r="P4326" s="131"/>
      <c r="Q4326" s="131"/>
      <c r="R4326" s="131"/>
      <c r="S4326" s="131"/>
      <c r="T4326" s="132" t="str">
        <f t="shared" si="3404"/>
        <v>OK</v>
      </c>
      <c r="U4326" s="138"/>
      <c r="V4326" s="138"/>
      <c r="W4326" s="139"/>
      <c r="X4326" s="139"/>
      <c r="Y4326" s="132" t="str">
        <f t="shared" si="3405"/>
        <v>OK</v>
      </c>
      <c r="Z4326" s="210"/>
      <c r="AA4326" s="204"/>
      <c r="AB4326" s="202"/>
      <c r="AC4326" s="202"/>
      <c r="AD4326" s="202"/>
      <c r="AE4326" s="202"/>
      <c r="AF4326" s="202"/>
      <c r="AG4326" s="132" t="str">
        <f t="shared" si="3406"/>
        <v>OK</v>
      </c>
      <c r="AH4326" s="138"/>
      <c r="AI4326" s="138"/>
      <c r="AJ4326" s="139"/>
      <c r="AK4326" s="139"/>
      <c r="AL4326" s="132" t="str">
        <f t="shared" si="3407"/>
        <v>OK</v>
      </c>
      <c r="AM4326" s="140"/>
      <c r="AN4326" s="119">
        <f t="shared" si="3394"/>
        <v>0</v>
      </c>
      <c r="AO4326" s="120">
        <f t="shared" si="3395"/>
        <v>0</v>
      </c>
      <c r="AP4326" s="39">
        <f t="shared" si="3396"/>
        <v>0</v>
      </c>
      <c r="AQ4326" s="141">
        <f t="shared" si="3397"/>
        <v>0</v>
      </c>
      <c r="AR4326" s="142">
        <f t="shared" si="3398"/>
        <v>0</v>
      </c>
      <c r="AS4326" s="143" t="e">
        <f t="shared" si="3399"/>
        <v>#DIV/0!</v>
      </c>
      <c r="AT4326" s="144">
        <f t="shared" si="3400"/>
        <v>0</v>
      </c>
      <c r="AU4326" s="141">
        <f t="shared" si="3401"/>
        <v>0</v>
      </c>
      <c r="AV4326" s="142">
        <f t="shared" si="3402"/>
        <v>0</v>
      </c>
      <c r="AW4326" s="143" t="e">
        <f t="shared" si="3403"/>
        <v>#DIV/0!</v>
      </c>
      <c r="AY4326" s="146" t="str">
        <f t="shared" si="3389"/>
        <v>43.53</v>
      </c>
      <c r="AZ4326" s="1764" t="b">
        <f>COUNTIF('[1]Codes SEC'!$B$2:$B$250,Ministres!AY4326)&gt;0</f>
        <v>1</v>
      </c>
    </row>
    <row r="4327" spans="1:52" ht="35.1" customHeight="1" x14ac:dyDescent="0.25">
      <c r="A4327" s="15" t="s">
        <v>4654</v>
      </c>
      <c r="B4327" s="225" t="s">
        <v>265</v>
      </c>
      <c r="C4327" s="122" t="s">
        <v>237</v>
      </c>
      <c r="D4327" s="123">
        <v>1000</v>
      </c>
      <c r="E4327" s="226"/>
      <c r="F4327" s="122" t="s">
        <v>1115</v>
      </c>
      <c r="G4327" s="227"/>
      <c r="H4327" s="436">
        <v>122</v>
      </c>
      <c r="I4327" s="229">
        <v>84359000</v>
      </c>
      <c r="J4327" s="230" t="s">
        <v>4772</v>
      </c>
      <c r="K4327" s="231" t="s">
        <v>4773</v>
      </c>
      <c r="L4327" s="232">
        <v>0</v>
      </c>
      <c r="M4327" s="233">
        <v>0</v>
      </c>
      <c r="N4327" s="130"/>
      <c r="O4327" s="131"/>
      <c r="P4327" s="131"/>
      <c r="Q4327" s="131"/>
      <c r="R4327" s="131"/>
      <c r="S4327" s="131"/>
      <c r="T4327" s="132" t="str">
        <f t="shared" si="3404"/>
        <v>OK</v>
      </c>
      <c r="U4327" s="138"/>
      <c r="V4327" s="138"/>
      <c r="W4327" s="139"/>
      <c r="X4327" s="139"/>
      <c r="Y4327" s="132" t="str">
        <f t="shared" si="3405"/>
        <v>OK</v>
      </c>
      <c r="Z4327" s="210"/>
      <c r="AA4327" s="204"/>
      <c r="AB4327" s="202"/>
      <c r="AC4327" s="202"/>
      <c r="AD4327" s="202"/>
      <c r="AE4327" s="202"/>
      <c r="AF4327" s="202"/>
      <c r="AG4327" s="132" t="str">
        <f t="shared" si="3406"/>
        <v>OK</v>
      </c>
      <c r="AH4327" s="138"/>
      <c r="AI4327" s="138"/>
      <c r="AJ4327" s="139"/>
      <c r="AK4327" s="139"/>
      <c r="AL4327" s="132" t="str">
        <f t="shared" si="3407"/>
        <v>OK</v>
      </c>
      <c r="AM4327" s="140"/>
      <c r="AN4327" s="119">
        <f t="shared" si="3394"/>
        <v>0</v>
      </c>
      <c r="AO4327" s="120">
        <f t="shared" si="3395"/>
        <v>0</v>
      </c>
      <c r="AP4327" s="39">
        <f t="shared" si="3396"/>
        <v>0</v>
      </c>
      <c r="AQ4327" s="141">
        <f t="shared" si="3397"/>
        <v>0</v>
      </c>
      <c r="AR4327" s="142">
        <f t="shared" si="3398"/>
        <v>0</v>
      </c>
      <c r="AS4327" s="143" t="e">
        <f t="shared" si="3399"/>
        <v>#DIV/0!</v>
      </c>
      <c r="AT4327" s="144">
        <f t="shared" si="3400"/>
        <v>0</v>
      </c>
      <c r="AU4327" s="141">
        <f t="shared" si="3401"/>
        <v>0</v>
      </c>
      <c r="AV4327" s="142">
        <f t="shared" si="3402"/>
        <v>0</v>
      </c>
      <c r="AW4327" s="143" t="e">
        <f t="shared" si="3403"/>
        <v>#DIV/0!</v>
      </c>
      <c r="AY4327" s="146" t="str">
        <f t="shared" si="3389"/>
        <v>43.59</v>
      </c>
      <c r="AZ4327" s="1764" t="b">
        <f>COUNTIF('[1]Codes SEC'!$B$2:$B$250,Ministres!AY4327)&gt;0</f>
        <v>1</v>
      </c>
    </row>
    <row r="4328" spans="1:52" ht="35.1" customHeight="1" x14ac:dyDescent="0.25">
      <c r="A4328" s="15" t="s">
        <v>4654</v>
      </c>
      <c r="B4328" s="225" t="s">
        <v>265</v>
      </c>
      <c r="C4328" s="122" t="s">
        <v>237</v>
      </c>
      <c r="D4328" s="123">
        <v>1000</v>
      </c>
      <c r="E4328" s="226"/>
      <c r="F4328" s="122" t="s">
        <v>1115</v>
      </c>
      <c r="G4328" s="227"/>
      <c r="H4328" s="436">
        <v>122</v>
      </c>
      <c r="I4328" s="229">
        <v>84524000</v>
      </c>
      <c r="J4328" s="230" t="s">
        <v>4774</v>
      </c>
      <c r="K4328" s="231" t="s">
        <v>4775</v>
      </c>
      <c r="L4328" s="232">
        <v>0</v>
      </c>
      <c r="M4328" s="233">
        <v>0</v>
      </c>
      <c r="N4328" s="130"/>
      <c r="O4328" s="131"/>
      <c r="P4328" s="131"/>
      <c r="Q4328" s="131"/>
      <c r="R4328" s="131"/>
      <c r="S4328" s="131"/>
      <c r="T4328" s="132" t="str">
        <f t="shared" si="3404"/>
        <v>OK</v>
      </c>
      <c r="U4328" s="138"/>
      <c r="V4328" s="138"/>
      <c r="W4328" s="139"/>
      <c r="X4328" s="139"/>
      <c r="Y4328" s="132" t="str">
        <f t="shared" si="3405"/>
        <v>OK</v>
      </c>
      <c r="Z4328" s="210"/>
      <c r="AA4328" s="204"/>
      <c r="AB4328" s="202"/>
      <c r="AC4328" s="202"/>
      <c r="AD4328" s="202"/>
      <c r="AE4328" s="202"/>
      <c r="AF4328" s="202"/>
      <c r="AG4328" s="132" t="str">
        <f t="shared" si="3406"/>
        <v>OK</v>
      </c>
      <c r="AH4328" s="138"/>
      <c r="AI4328" s="138"/>
      <c r="AJ4328" s="139"/>
      <c r="AK4328" s="139"/>
      <c r="AL4328" s="132" t="str">
        <f t="shared" si="3407"/>
        <v>OK</v>
      </c>
      <c r="AM4328" s="140"/>
      <c r="AN4328" s="119">
        <f t="shared" si="3394"/>
        <v>0</v>
      </c>
      <c r="AO4328" s="120">
        <f t="shared" si="3395"/>
        <v>0</v>
      </c>
      <c r="AP4328" s="39">
        <f t="shared" si="3396"/>
        <v>0</v>
      </c>
      <c r="AQ4328" s="141">
        <f t="shared" si="3397"/>
        <v>0</v>
      </c>
      <c r="AR4328" s="142">
        <f t="shared" si="3398"/>
        <v>0</v>
      </c>
      <c r="AS4328" s="143" t="e">
        <f t="shared" si="3399"/>
        <v>#DIV/0!</v>
      </c>
      <c r="AT4328" s="144">
        <f t="shared" si="3400"/>
        <v>0</v>
      </c>
      <c r="AU4328" s="141">
        <f t="shared" si="3401"/>
        <v>0</v>
      </c>
      <c r="AV4328" s="142">
        <f t="shared" si="3402"/>
        <v>0</v>
      </c>
      <c r="AW4328" s="143" t="e">
        <f t="shared" si="3403"/>
        <v>#DIV/0!</v>
      </c>
      <c r="AY4328" s="146" t="str">
        <f t="shared" si="3389"/>
        <v>45.24</v>
      </c>
      <c r="AZ4328" s="1764" t="b">
        <f>COUNTIF('[1]Codes SEC'!$B$2:$B$250,Ministres!AY4328)&gt;0</f>
        <v>1</v>
      </c>
    </row>
    <row r="4329" spans="1:52" ht="12.75" customHeight="1" x14ac:dyDescent="0.25">
      <c r="A4329" s="148"/>
      <c r="B4329" s="1766"/>
      <c r="C4329" s="150"/>
      <c r="D4329" s="151"/>
      <c r="E4329" s="1767"/>
      <c r="F4329" s="153"/>
      <c r="G4329" s="154"/>
      <c r="H4329" s="155"/>
      <c r="I4329" s="156"/>
      <c r="J4329" s="157"/>
      <c r="K4329" s="158" t="s">
        <v>70</v>
      </c>
      <c r="L4329" s="159">
        <f>L4308+L4309+L4310+L4311+L4312+L4313+L4315+L4316+L4317+L4318+L4319+L4320+L4321+L4322+L4323+L4324+L4325+L4326+L4327+L4328+L4333+L4334+L4335+L4336+L4337+L4338+L4339+L4340+L4341+L4342+L4343+L4344+L4345+L4346+L4347+L4348+L4349+L4350+L4351+L4352+L4353+L4314</f>
        <v>0</v>
      </c>
      <c r="M4329" s="1768">
        <f t="shared" ref="M4329:AW4329" si="3423">M4308+M4309+M4310+M4311+M4312+M4313+M4315+M4316+M4317+M4318+M4319+M4320+M4321+M4322+M4323+M4324+M4325+M4326+M4327+M4328+M4333+M4334+M4335+M4336+M4337+M4338+M4339+M4340+M4341+M4342+M4343+M4344+M4345+M4346+M4347+M4348+M4349+M4350+M4351+M4352+M4353+M4314</f>
        <v>0</v>
      </c>
      <c r="N4329" s="1769">
        <f t="shared" si="3423"/>
        <v>0</v>
      </c>
      <c r="O4329" s="1770">
        <f t="shared" si="3423"/>
        <v>0</v>
      </c>
      <c r="P4329" s="1770">
        <f t="shared" si="3423"/>
        <v>0</v>
      </c>
      <c r="Q4329" s="1770">
        <f t="shared" si="3423"/>
        <v>0</v>
      </c>
      <c r="R4329" s="1770">
        <f t="shared" si="3423"/>
        <v>0</v>
      </c>
      <c r="S4329" s="1770">
        <f t="shared" si="3423"/>
        <v>0</v>
      </c>
      <c r="T4329" s="1771"/>
      <c r="U4329" s="1772">
        <f t="shared" si="3423"/>
        <v>0</v>
      </c>
      <c r="V4329" s="1772">
        <f t="shared" si="3423"/>
        <v>0</v>
      </c>
      <c r="W4329" s="1770">
        <f t="shared" si="3423"/>
        <v>0</v>
      </c>
      <c r="X4329" s="1770">
        <f t="shared" si="3423"/>
        <v>0</v>
      </c>
      <c r="Y4329" s="1771"/>
      <c r="Z4329" s="1772">
        <f t="shared" si="3423"/>
        <v>0</v>
      </c>
      <c r="AA4329" s="165">
        <f t="shared" si="3423"/>
        <v>0</v>
      </c>
      <c r="AB4329" s="1770">
        <f t="shared" si="3423"/>
        <v>0</v>
      </c>
      <c r="AC4329" s="1770">
        <f t="shared" si="3423"/>
        <v>0</v>
      </c>
      <c r="AD4329" s="1770">
        <f t="shared" si="3423"/>
        <v>0</v>
      </c>
      <c r="AE4329" s="1770">
        <f t="shared" si="3423"/>
        <v>0</v>
      </c>
      <c r="AF4329" s="1770">
        <f t="shared" si="3423"/>
        <v>0</v>
      </c>
      <c r="AG4329" s="1771"/>
      <c r="AH4329" s="1772">
        <f t="shared" si="3423"/>
        <v>0</v>
      </c>
      <c r="AI4329" s="1772">
        <f t="shared" si="3423"/>
        <v>0</v>
      </c>
      <c r="AJ4329" s="1770">
        <f t="shared" si="3423"/>
        <v>0</v>
      </c>
      <c r="AK4329" s="1770">
        <f t="shared" si="3423"/>
        <v>0</v>
      </c>
      <c r="AL4329" s="1771"/>
      <c r="AM4329" s="1773">
        <f t="shared" si="3423"/>
        <v>0</v>
      </c>
      <c r="AN4329" s="167">
        <f t="shared" si="3423"/>
        <v>0</v>
      </c>
      <c r="AO4329" s="1774">
        <f t="shared" si="3423"/>
        <v>0</v>
      </c>
      <c r="AP4329" s="169">
        <f t="shared" si="3423"/>
        <v>0</v>
      </c>
      <c r="AQ4329" s="1775">
        <f t="shared" si="3423"/>
        <v>0</v>
      </c>
      <c r="AR4329" s="1776">
        <f t="shared" si="3423"/>
        <v>0</v>
      </c>
      <c r="AS4329" s="1777" t="e">
        <f t="shared" si="3423"/>
        <v>#DIV/0!</v>
      </c>
      <c r="AT4329" s="1778">
        <f t="shared" si="3423"/>
        <v>0</v>
      </c>
      <c r="AU4329" s="1775">
        <f t="shared" si="3423"/>
        <v>0</v>
      </c>
      <c r="AV4329" s="1776">
        <f t="shared" si="3423"/>
        <v>0</v>
      </c>
      <c r="AW4329" s="1777" t="e">
        <f t="shared" si="3423"/>
        <v>#DIV/0!</v>
      </c>
      <c r="AY4329" s="146"/>
      <c r="AZ4329" s="1764"/>
    </row>
    <row r="4330" spans="1:52" ht="12.75" customHeight="1" x14ac:dyDescent="0.25">
      <c r="A4330" s="15"/>
      <c r="C4330" s="122"/>
      <c r="D4330" s="123"/>
      <c r="F4330" s="125"/>
      <c r="G4330" s="126"/>
      <c r="H4330" s="35"/>
      <c r="I4330" s="36"/>
      <c r="J4330" s="37"/>
      <c r="K4330" s="240"/>
      <c r="L4330" s="199"/>
      <c r="M4330" s="200"/>
      <c r="N4330" s="201"/>
      <c r="O4330" s="202"/>
      <c r="P4330" s="202"/>
      <c r="Q4330" s="202"/>
      <c r="R4330" s="202"/>
      <c r="S4330" s="202"/>
      <c r="T4330" s="224"/>
      <c r="U4330" s="138"/>
      <c r="V4330" s="138"/>
      <c r="W4330" s="139"/>
      <c r="X4330" s="139"/>
      <c r="Y4330" s="224"/>
      <c r="Z4330" s="210"/>
      <c r="AA4330" s="204"/>
      <c r="AB4330" s="202"/>
      <c r="AC4330" s="202"/>
      <c r="AD4330" s="202"/>
      <c r="AE4330" s="202"/>
      <c r="AF4330" s="202"/>
      <c r="AG4330" s="224"/>
      <c r="AH4330" s="138"/>
      <c r="AI4330" s="138"/>
      <c r="AJ4330" s="139"/>
      <c r="AK4330" s="139"/>
      <c r="AL4330" s="224"/>
      <c r="AM4330" s="140"/>
      <c r="AN4330" s="211"/>
      <c r="AO4330" s="212"/>
      <c r="AP4330" s="39"/>
      <c r="AQ4330" s="141"/>
      <c r="AR4330" s="141"/>
      <c r="AS4330" s="143"/>
      <c r="AU4330" s="141"/>
      <c r="AV4330" s="141"/>
      <c r="AW4330" s="143"/>
      <c r="AY4330" s="146"/>
      <c r="AZ4330" s="1764"/>
    </row>
    <row r="4331" spans="1:52" ht="12.75" customHeight="1" x14ac:dyDescent="0.25">
      <c r="A4331" s="15"/>
      <c r="C4331" s="122"/>
      <c r="D4331" s="123"/>
      <c r="F4331" s="125"/>
      <c r="G4331" s="126"/>
      <c r="H4331" s="35"/>
      <c r="I4331" s="36"/>
      <c r="J4331" s="37"/>
      <c r="K4331" s="243" t="s">
        <v>109</v>
      </c>
      <c r="L4331" s="199"/>
      <c r="M4331" s="200"/>
      <c r="N4331" s="201"/>
      <c r="O4331" s="202"/>
      <c r="P4331" s="202"/>
      <c r="Q4331" s="202"/>
      <c r="R4331" s="202"/>
      <c r="S4331" s="202"/>
      <c r="T4331" s="224"/>
      <c r="U4331" s="138"/>
      <c r="V4331" s="138"/>
      <c r="W4331" s="139"/>
      <c r="X4331" s="139"/>
      <c r="Y4331" s="224"/>
      <c r="Z4331" s="210"/>
      <c r="AA4331" s="204"/>
      <c r="AB4331" s="202"/>
      <c r="AC4331" s="202"/>
      <c r="AD4331" s="202"/>
      <c r="AE4331" s="202"/>
      <c r="AF4331" s="202"/>
      <c r="AG4331" s="224"/>
      <c r="AH4331" s="138"/>
      <c r="AI4331" s="138"/>
      <c r="AJ4331" s="139"/>
      <c r="AK4331" s="139"/>
      <c r="AL4331" s="224"/>
      <c r="AM4331" s="140"/>
      <c r="AN4331" s="211"/>
      <c r="AO4331" s="212"/>
      <c r="AP4331" s="39"/>
      <c r="AQ4331" s="141"/>
      <c r="AR4331" s="141"/>
      <c r="AS4331" s="143"/>
      <c r="AU4331" s="141"/>
      <c r="AV4331" s="141"/>
      <c r="AW4331" s="143"/>
      <c r="AY4331" s="146"/>
      <c r="AZ4331" s="1764"/>
    </row>
    <row r="4332" spans="1:52" ht="12.75" customHeight="1" x14ac:dyDescent="0.25">
      <c r="A4332" s="15"/>
      <c r="C4332" s="122"/>
      <c r="D4332" s="123"/>
      <c r="F4332" s="125"/>
      <c r="G4332" s="126"/>
      <c r="H4332" s="35"/>
      <c r="I4332" s="36"/>
      <c r="J4332" s="37"/>
      <c r="K4332" s="244"/>
      <c r="L4332" s="199"/>
      <c r="M4332" s="200"/>
      <c r="N4332" s="201"/>
      <c r="O4332" s="202"/>
      <c r="P4332" s="202"/>
      <c r="Q4332" s="202"/>
      <c r="R4332" s="202"/>
      <c r="S4332" s="202"/>
      <c r="T4332" s="224"/>
      <c r="U4332" s="138"/>
      <c r="V4332" s="138"/>
      <c r="W4332" s="139"/>
      <c r="X4332" s="139"/>
      <c r="Y4332" s="224"/>
      <c r="Z4332" s="210"/>
      <c r="AA4332" s="204"/>
      <c r="AB4332" s="202"/>
      <c r="AC4332" s="202"/>
      <c r="AD4332" s="202"/>
      <c r="AE4332" s="202"/>
      <c r="AF4332" s="202"/>
      <c r="AG4332" s="224"/>
      <c r="AH4332" s="138"/>
      <c r="AI4332" s="138"/>
      <c r="AJ4332" s="139"/>
      <c r="AK4332" s="139"/>
      <c r="AL4332" s="224"/>
      <c r="AM4332" s="140"/>
      <c r="AN4332" s="211"/>
      <c r="AO4332" s="212"/>
      <c r="AP4332" s="39"/>
      <c r="AQ4332" s="141"/>
      <c r="AR4332" s="141"/>
      <c r="AS4332" s="143"/>
      <c r="AU4332" s="141"/>
      <c r="AV4332" s="141"/>
      <c r="AW4332" s="143"/>
      <c r="AY4332" s="146"/>
      <c r="AZ4332" s="1764"/>
    </row>
    <row r="4333" spans="1:52" ht="35.1" customHeight="1" x14ac:dyDescent="0.25">
      <c r="A4333" s="15" t="s">
        <v>4654</v>
      </c>
      <c r="B4333" s="225" t="s">
        <v>265</v>
      </c>
      <c r="C4333" s="122" t="s">
        <v>237</v>
      </c>
      <c r="D4333" s="123">
        <v>1000</v>
      </c>
      <c r="E4333" s="226"/>
      <c r="F4333" s="122" t="s">
        <v>1115</v>
      </c>
      <c r="G4333" s="227"/>
      <c r="H4333" s="436">
        <v>122</v>
      </c>
      <c r="I4333" s="229">
        <v>85111000</v>
      </c>
      <c r="J4333" s="230" t="s">
        <v>4776</v>
      </c>
      <c r="K4333" s="231" t="s">
        <v>4777</v>
      </c>
      <c r="L4333" s="232">
        <v>0</v>
      </c>
      <c r="M4333" s="233">
        <v>0</v>
      </c>
      <c r="N4333" s="130"/>
      <c r="O4333" s="131"/>
      <c r="P4333" s="131"/>
      <c r="Q4333" s="131"/>
      <c r="R4333" s="131"/>
      <c r="S4333" s="131"/>
      <c r="T4333" s="132" t="str">
        <f t="shared" ref="T4333:T4353" si="3424">IF(SUM(N4333:S4333)=U4333,"OK",SUM(N4333:S4333)-U4333)</f>
        <v>OK</v>
      </c>
      <c r="U4333" s="138"/>
      <c r="V4333" s="138"/>
      <c r="W4333" s="139"/>
      <c r="X4333" s="139"/>
      <c r="Y4333" s="132" t="str">
        <f t="shared" ref="Y4333:Y4353" si="3425">IF(SUM(W4333:X4333)=Z4333,"OK",SUM(W4333:X4333)-Z4333)</f>
        <v>OK</v>
      </c>
      <c r="Z4333" s="210"/>
      <c r="AA4333" s="204"/>
      <c r="AB4333" s="202"/>
      <c r="AC4333" s="202"/>
      <c r="AD4333" s="202"/>
      <c r="AE4333" s="202"/>
      <c r="AF4333" s="202"/>
      <c r="AG4333" s="132" t="str">
        <f t="shared" ref="AG4333:AG4353" si="3426">IF(SUM(AA4333:AF4333)=AH4333,"OK",SUM(AA4333:AF4333)-AH4333)</f>
        <v>OK</v>
      </c>
      <c r="AH4333" s="138"/>
      <c r="AI4333" s="138"/>
      <c r="AJ4333" s="139"/>
      <c r="AK4333" s="139"/>
      <c r="AL4333" s="132" t="str">
        <f t="shared" ref="AL4333:AL4353" si="3427">IF(SUM(AJ4333:AK4333)=AM4333,"OK",SUM(AJ4333:AK4333)-AM4333)</f>
        <v>OK</v>
      </c>
      <c r="AM4333" s="140"/>
      <c r="AN4333" s="119">
        <f t="shared" ref="AN4333:AN4353" si="3428">L4333+U4333+V4333+Z4333</f>
        <v>0</v>
      </c>
      <c r="AO4333" s="120">
        <f t="shared" ref="AO4333:AO4353" si="3429">M4333+AH4333+AI4333+AM4333</f>
        <v>0</v>
      </c>
      <c r="AP4333" s="39">
        <f t="shared" ref="AP4333:AP4353" si="3430">L4333</f>
        <v>0</v>
      </c>
      <c r="AQ4333" s="141">
        <f t="shared" ref="AQ4333:AQ4353" si="3431">AN4333</f>
        <v>0</v>
      </c>
      <c r="AR4333" s="142">
        <f t="shared" ref="AR4333:AR4353" si="3432">AQ4333-AP4333</f>
        <v>0</v>
      </c>
      <c r="AS4333" s="143" t="e">
        <f t="shared" ref="AS4333:AS4353" si="3433">AR4333/AP4333</f>
        <v>#DIV/0!</v>
      </c>
      <c r="AT4333" s="144">
        <f t="shared" ref="AT4333:AT4353" si="3434">M4333</f>
        <v>0</v>
      </c>
      <c r="AU4333" s="141">
        <f t="shared" ref="AU4333:AU4353" si="3435">AO4333</f>
        <v>0</v>
      </c>
      <c r="AV4333" s="142">
        <f t="shared" ref="AV4333:AV4353" si="3436">AU4333-AT4333</f>
        <v>0</v>
      </c>
      <c r="AW4333" s="143" t="e">
        <f t="shared" ref="AW4333:AW4353" si="3437">AV4333/AT4333</f>
        <v>#DIV/0!</v>
      </c>
      <c r="AY4333" s="146" t="str">
        <f t="shared" ref="AY4333:AY4353" si="3438">RIGHT(LEFT(I4333,3),2)&amp;"."&amp;RIGHT(LEFT(I4333,5),2)</f>
        <v>51.11</v>
      </c>
      <c r="AZ4333" s="1764" t="b">
        <f>COUNTIF('[1]Codes SEC'!$B$2:$B$250,Ministres!AY4333)&gt;0</f>
        <v>1</v>
      </c>
    </row>
    <row r="4334" spans="1:52" ht="35.1" customHeight="1" x14ac:dyDescent="0.25">
      <c r="A4334" s="15" t="s">
        <v>4654</v>
      </c>
      <c r="B4334" s="225" t="s">
        <v>265</v>
      </c>
      <c r="C4334" s="122" t="s">
        <v>237</v>
      </c>
      <c r="D4334" s="123">
        <v>1000</v>
      </c>
      <c r="E4334" s="226"/>
      <c r="F4334" s="122" t="s">
        <v>1122</v>
      </c>
      <c r="G4334" s="227"/>
      <c r="H4334" s="436">
        <v>122</v>
      </c>
      <c r="I4334" s="229">
        <v>85111000</v>
      </c>
      <c r="J4334" s="230" t="s">
        <v>4778</v>
      </c>
      <c r="K4334" s="231" t="s">
        <v>4779</v>
      </c>
      <c r="L4334" s="232">
        <v>0</v>
      </c>
      <c r="M4334" s="233">
        <v>0</v>
      </c>
      <c r="N4334" s="130"/>
      <c r="O4334" s="131"/>
      <c r="P4334" s="131"/>
      <c r="Q4334" s="131"/>
      <c r="R4334" s="131"/>
      <c r="S4334" s="131"/>
      <c r="T4334" s="132" t="str">
        <f t="shared" si="3424"/>
        <v>OK</v>
      </c>
      <c r="U4334" s="138"/>
      <c r="V4334" s="138"/>
      <c r="W4334" s="139"/>
      <c r="X4334" s="139"/>
      <c r="Y4334" s="132" t="str">
        <f t="shared" si="3425"/>
        <v>OK</v>
      </c>
      <c r="Z4334" s="210"/>
      <c r="AA4334" s="204"/>
      <c r="AB4334" s="202"/>
      <c r="AC4334" s="202"/>
      <c r="AD4334" s="202"/>
      <c r="AE4334" s="202"/>
      <c r="AF4334" s="202"/>
      <c r="AG4334" s="132" t="str">
        <f t="shared" si="3426"/>
        <v>OK</v>
      </c>
      <c r="AH4334" s="138"/>
      <c r="AI4334" s="138"/>
      <c r="AJ4334" s="139"/>
      <c r="AK4334" s="139"/>
      <c r="AL4334" s="132" t="str">
        <f t="shared" si="3427"/>
        <v>OK</v>
      </c>
      <c r="AM4334" s="140"/>
      <c r="AN4334" s="119">
        <f t="shared" si="3428"/>
        <v>0</v>
      </c>
      <c r="AO4334" s="120">
        <f t="shared" si="3429"/>
        <v>0</v>
      </c>
      <c r="AP4334" s="39">
        <f t="shared" si="3430"/>
        <v>0</v>
      </c>
      <c r="AQ4334" s="141">
        <f t="shared" si="3431"/>
        <v>0</v>
      </c>
      <c r="AR4334" s="142">
        <f t="shared" si="3432"/>
        <v>0</v>
      </c>
      <c r="AS4334" s="143" t="e">
        <f t="shared" si="3433"/>
        <v>#DIV/0!</v>
      </c>
      <c r="AT4334" s="144">
        <f t="shared" si="3434"/>
        <v>0</v>
      </c>
      <c r="AU4334" s="141">
        <f t="shared" si="3435"/>
        <v>0</v>
      </c>
      <c r="AV4334" s="142">
        <f t="shared" si="3436"/>
        <v>0</v>
      </c>
      <c r="AW4334" s="143" t="e">
        <f t="shared" si="3437"/>
        <v>#DIV/0!</v>
      </c>
      <c r="AY4334" s="146" t="str">
        <f t="shared" si="3438"/>
        <v>51.11</v>
      </c>
      <c r="AZ4334" s="1764" t="b">
        <f>COUNTIF('[1]Codes SEC'!$B$2:$B$250,Ministres!AY4334)&gt;0</f>
        <v>1</v>
      </c>
    </row>
    <row r="4335" spans="1:52" ht="35.1" customHeight="1" x14ac:dyDescent="0.25">
      <c r="A4335" s="15" t="s">
        <v>4654</v>
      </c>
      <c r="B4335" s="225" t="s">
        <v>265</v>
      </c>
      <c r="C4335" s="122" t="s">
        <v>237</v>
      </c>
      <c r="D4335" s="123">
        <v>1000</v>
      </c>
      <c r="E4335" s="226"/>
      <c r="F4335" s="122">
        <v>19</v>
      </c>
      <c r="G4335" s="227"/>
      <c r="H4335" s="436">
        <v>122</v>
      </c>
      <c r="I4335" s="229">
        <v>85112000</v>
      </c>
      <c r="J4335" s="230" t="s">
        <v>4780</v>
      </c>
      <c r="K4335" s="231" t="s">
        <v>4781</v>
      </c>
      <c r="L4335" s="232">
        <v>0</v>
      </c>
      <c r="M4335" s="233">
        <v>0</v>
      </c>
      <c r="N4335" s="130"/>
      <c r="O4335" s="131"/>
      <c r="P4335" s="131"/>
      <c r="Q4335" s="131"/>
      <c r="R4335" s="131"/>
      <c r="S4335" s="131"/>
      <c r="T4335" s="132" t="str">
        <f t="shared" si="3424"/>
        <v>OK</v>
      </c>
      <c r="U4335" s="138"/>
      <c r="V4335" s="138"/>
      <c r="W4335" s="139"/>
      <c r="X4335" s="139"/>
      <c r="Y4335" s="132" t="str">
        <f t="shared" si="3425"/>
        <v>OK</v>
      </c>
      <c r="Z4335" s="210"/>
      <c r="AA4335" s="204"/>
      <c r="AB4335" s="202"/>
      <c r="AC4335" s="202"/>
      <c r="AD4335" s="202"/>
      <c r="AE4335" s="202"/>
      <c r="AF4335" s="202"/>
      <c r="AG4335" s="132" t="str">
        <f t="shared" si="3426"/>
        <v>OK</v>
      </c>
      <c r="AH4335" s="138"/>
      <c r="AI4335" s="138"/>
      <c r="AJ4335" s="139"/>
      <c r="AK4335" s="139"/>
      <c r="AL4335" s="132" t="str">
        <f t="shared" si="3427"/>
        <v>OK</v>
      </c>
      <c r="AM4335" s="140"/>
      <c r="AN4335" s="119">
        <f t="shared" si="3428"/>
        <v>0</v>
      </c>
      <c r="AO4335" s="120">
        <f t="shared" si="3429"/>
        <v>0</v>
      </c>
      <c r="AP4335" s="39">
        <f t="shared" si="3430"/>
        <v>0</v>
      </c>
      <c r="AQ4335" s="141">
        <f t="shared" si="3431"/>
        <v>0</v>
      </c>
      <c r="AR4335" s="142">
        <f t="shared" si="3432"/>
        <v>0</v>
      </c>
      <c r="AS4335" s="143" t="e">
        <f t="shared" si="3433"/>
        <v>#DIV/0!</v>
      </c>
      <c r="AT4335" s="144">
        <f t="shared" si="3434"/>
        <v>0</v>
      </c>
      <c r="AU4335" s="141">
        <f t="shared" si="3435"/>
        <v>0</v>
      </c>
      <c r="AV4335" s="142">
        <f t="shared" si="3436"/>
        <v>0</v>
      </c>
      <c r="AW4335" s="143" t="e">
        <f t="shared" si="3437"/>
        <v>#DIV/0!</v>
      </c>
      <c r="AY4335" s="146" t="str">
        <f t="shared" si="3438"/>
        <v>51.12</v>
      </c>
      <c r="AZ4335" s="1764" t="b">
        <f>COUNTIF('[1]Codes SEC'!$B$2:$B$250,Ministres!AY4335)&gt;0</f>
        <v>1</v>
      </c>
    </row>
    <row r="4336" spans="1:52" ht="35.1" customHeight="1" x14ac:dyDescent="0.25">
      <c r="A4336" s="15" t="s">
        <v>4654</v>
      </c>
      <c r="B4336" s="225" t="s">
        <v>265</v>
      </c>
      <c r="C4336" s="122" t="s">
        <v>237</v>
      </c>
      <c r="D4336" s="123">
        <v>1000</v>
      </c>
      <c r="E4336" s="226"/>
      <c r="F4336" s="122" t="s">
        <v>1115</v>
      </c>
      <c r="G4336" s="227"/>
      <c r="H4336" s="436">
        <v>122</v>
      </c>
      <c r="I4336" s="229">
        <v>85121000</v>
      </c>
      <c r="J4336" s="230" t="s">
        <v>4782</v>
      </c>
      <c r="K4336" s="231" t="s">
        <v>4783</v>
      </c>
      <c r="L4336" s="232">
        <v>0</v>
      </c>
      <c r="M4336" s="233">
        <v>0</v>
      </c>
      <c r="N4336" s="130"/>
      <c r="O4336" s="131"/>
      <c r="P4336" s="131"/>
      <c r="Q4336" s="131"/>
      <c r="R4336" s="131"/>
      <c r="S4336" s="131"/>
      <c r="T4336" s="132" t="str">
        <f t="shared" si="3424"/>
        <v>OK</v>
      </c>
      <c r="U4336" s="138"/>
      <c r="V4336" s="138"/>
      <c r="W4336" s="139"/>
      <c r="X4336" s="139"/>
      <c r="Y4336" s="132" t="str">
        <f t="shared" si="3425"/>
        <v>OK</v>
      </c>
      <c r="Z4336" s="210"/>
      <c r="AA4336" s="204"/>
      <c r="AB4336" s="202"/>
      <c r="AC4336" s="202"/>
      <c r="AD4336" s="202"/>
      <c r="AE4336" s="202"/>
      <c r="AF4336" s="202"/>
      <c r="AG4336" s="132" t="str">
        <f t="shared" si="3426"/>
        <v>OK</v>
      </c>
      <c r="AH4336" s="138"/>
      <c r="AI4336" s="138"/>
      <c r="AJ4336" s="139"/>
      <c r="AK4336" s="139"/>
      <c r="AL4336" s="132" t="str">
        <f t="shared" si="3427"/>
        <v>OK</v>
      </c>
      <c r="AM4336" s="140"/>
      <c r="AN4336" s="119">
        <f t="shared" si="3428"/>
        <v>0</v>
      </c>
      <c r="AO4336" s="120">
        <f t="shared" si="3429"/>
        <v>0</v>
      </c>
      <c r="AP4336" s="39">
        <f t="shared" si="3430"/>
        <v>0</v>
      </c>
      <c r="AQ4336" s="141">
        <f t="shared" si="3431"/>
        <v>0</v>
      </c>
      <c r="AR4336" s="142">
        <f t="shared" si="3432"/>
        <v>0</v>
      </c>
      <c r="AS4336" s="143" t="e">
        <f t="shared" si="3433"/>
        <v>#DIV/0!</v>
      </c>
      <c r="AT4336" s="144">
        <f t="shared" si="3434"/>
        <v>0</v>
      </c>
      <c r="AU4336" s="141">
        <f t="shared" si="3435"/>
        <v>0</v>
      </c>
      <c r="AV4336" s="142">
        <f t="shared" si="3436"/>
        <v>0</v>
      </c>
      <c r="AW4336" s="143" t="e">
        <f t="shared" si="3437"/>
        <v>#DIV/0!</v>
      </c>
      <c r="AY4336" s="146" t="str">
        <f t="shared" si="3438"/>
        <v>51.21</v>
      </c>
      <c r="AZ4336" s="1764" t="b">
        <f>COUNTIF('[1]Codes SEC'!$B$2:$B$250,Ministres!AY4336)&gt;0</f>
        <v>1</v>
      </c>
    </row>
    <row r="4337" spans="1:52" ht="35.1" customHeight="1" x14ac:dyDescent="0.25">
      <c r="A4337" s="15" t="s">
        <v>4654</v>
      </c>
      <c r="B4337" s="225" t="s">
        <v>265</v>
      </c>
      <c r="C4337" s="122" t="s">
        <v>237</v>
      </c>
      <c r="D4337" s="123">
        <v>1000</v>
      </c>
      <c r="E4337" s="226"/>
      <c r="F4337" s="122">
        <v>19</v>
      </c>
      <c r="G4337" s="227"/>
      <c r="H4337" s="436">
        <v>122</v>
      </c>
      <c r="I4337" s="229">
        <v>85210000</v>
      </c>
      <c r="J4337" s="230" t="s">
        <v>4784</v>
      </c>
      <c r="K4337" s="231" t="s">
        <v>4785</v>
      </c>
      <c r="L4337" s="232">
        <v>0</v>
      </c>
      <c r="M4337" s="233">
        <v>0</v>
      </c>
      <c r="N4337" s="130"/>
      <c r="O4337" s="131"/>
      <c r="P4337" s="131"/>
      <c r="Q4337" s="131"/>
      <c r="R4337" s="131"/>
      <c r="S4337" s="131"/>
      <c r="T4337" s="132" t="str">
        <f t="shared" si="3424"/>
        <v>OK</v>
      </c>
      <c r="U4337" s="138"/>
      <c r="V4337" s="138"/>
      <c r="W4337" s="139"/>
      <c r="X4337" s="139"/>
      <c r="Y4337" s="132" t="str">
        <f t="shared" si="3425"/>
        <v>OK</v>
      </c>
      <c r="Z4337" s="210"/>
      <c r="AA4337" s="204"/>
      <c r="AB4337" s="202"/>
      <c r="AC4337" s="202"/>
      <c r="AD4337" s="202"/>
      <c r="AE4337" s="202"/>
      <c r="AF4337" s="202"/>
      <c r="AG4337" s="132" t="str">
        <f t="shared" si="3426"/>
        <v>OK</v>
      </c>
      <c r="AH4337" s="138"/>
      <c r="AI4337" s="138"/>
      <c r="AJ4337" s="139"/>
      <c r="AK4337" s="139"/>
      <c r="AL4337" s="132" t="str">
        <f t="shared" si="3427"/>
        <v>OK</v>
      </c>
      <c r="AM4337" s="140"/>
      <c r="AN4337" s="119">
        <f t="shared" si="3428"/>
        <v>0</v>
      </c>
      <c r="AO4337" s="120">
        <f t="shared" si="3429"/>
        <v>0</v>
      </c>
      <c r="AP4337" s="39">
        <f t="shared" si="3430"/>
        <v>0</v>
      </c>
      <c r="AQ4337" s="141">
        <f t="shared" si="3431"/>
        <v>0</v>
      </c>
      <c r="AR4337" s="142">
        <f t="shared" si="3432"/>
        <v>0</v>
      </c>
      <c r="AS4337" s="143" t="e">
        <f t="shared" si="3433"/>
        <v>#DIV/0!</v>
      </c>
      <c r="AT4337" s="144">
        <f t="shared" si="3434"/>
        <v>0</v>
      </c>
      <c r="AU4337" s="141">
        <f t="shared" si="3435"/>
        <v>0</v>
      </c>
      <c r="AV4337" s="142">
        <f t="shared" si="3436"/>
        <v>0</v>
      </c>
      <c r="AW4337" s="143" t="e">
        <f t="shared" si="3437"/>
        <v>#DIV/0!</v>
      </c>
      <c r="AY4337" s="146" t="str">
        <f t="shared" si="3438"/>
        <v>52.10</v>
      </c>
      <c r="AZ4337" s="1764" t="b">
        <f>COUNTIF('[1]Codes SEC'!$B$2:$B$250,Ministres!AY4337)&gt;0</f>
        <v>1</v>
      </c>
    </row>
    <row r="4338" spans="1:52" ht="35.1" customHeight="1" x14ac:dyDescent="0.25">
      <c r="A4338" s="15" t="s">
        <v>4654</v>
      </c>
      <c r="B4338" s="225" t="s">
        <v>265</v>
      </c>
      <c r="C4338" s="122" t="s">
        <v>237</v>
      </c>
      <c r="D4338" s="123">
        <v>1000</v>
      </c>
      <c r="E4338" s="226"/>
      <c r="F4338" s="122" t="s">
        <v>1115</v>
      </c>
      <c r="G4338" s="227"/>
      <c r="H4338" s="436">
        <v>122</v>
      </c>
      <c r="I4338" s="229">
        <v>85310000</v>
      </c>
      <c r="J4338" s="230" t="s">
        <v>4786</v>
      </c>
      <c r="K4338" s="231" t="s">
        <v>4787</v>
      </c>
      <c r="L4338" s="232">
        <v>0</v>
      </c>
      <c r="M4338" s="233">
        <v>0</v>
      </c>
      <c r="N4338" s="130"/>
      <c r="O4338" s="131"/>
      <c r="P4338" s="131"/>
      <c r="Q4338" s="131"/>
      <c r="R4338" s="131"/>
      <c r="S4338" s="131"/>
      <c r="T4338" s="132" t="str">
        <f t="shared" si="3424"/>
        <v>OK</v>
      </c>
      <c r="U4338" s="138"/>
      <c r="V4338" s="138"/>
      <c r="W4338" s="139"/>
      <c r="X4338" s="139"/>
      <c r="Y4338" s="132" t="str">
        <f t="shared" si="3425"/>
        <v>OK</v>
      </c>
      <c r="Z4338" s="210"/>
      <c r="AA4338" s="204"/>
      <c r="AB4338" s="202"/>
      <c r="AC4338" s="202"/>
      <c r="AD4338" s="202"/>
      <c r="AE4338" s="202"/>
      <c r="AF4338" s="202"/>
      <c r="AG4338" s="132" t="str">
        <f t="shared" si="3426"/>
        <v>OK</v>
      </c>
      <c r="AH4338" s="138"/>
      <c r="AI4338" s="138"/>
      <c r="AJ4338" s="139"/>
      <c r="AK4338" s="139"/>
      <c r="AL4338" s="132" t="str">
        <f t="shared" si="3427"/>
        <v>OK</v>
      </c>
      <c r="AM4338" s="140"/>
      <c r="AN4338" s="119">
        <f t="shared" si="3428"/>
        <v>0</v>
      </c>
      <c r="AO4338" s="120">
        <f t="shared" si="3429"/>
        <v>0</v>
      </c>
      <c r="AP4338" s="39">
        <f t="shared" si="3430"/>
        <v>0</v>
      </c>
      <c r="AQ4338" s="141">
        <f t="shared" si="3431"/>
        <v>0</v>
      </c>
      <c r="AR4338" s="142">
        <f t="shared" si="3432"/>
        <v>0</v>
      </c>
      <c r="AS4338" s="143" t="e">
        <f t="shared" si="3433"/>
        <v>#DIV/0!</v>
      </c>
      <c r="AT4338" s="144">
        <f t="shared" si="3434"/>
        <v>0</v>
      </c>
      <c r="AU4338" s="141">
        <f t="shared" si="3435"/>
        <v>0</v>
      </c>
      <c r="AV4338" s="142">
        <f t="shared" si="3436"/>
        <v>0</v>
      </c>
      <c r="AW4338" s="143" t="e">
        <f t="shared" si="3437"/>
        <v>#DIV/0!</v>
      </c>
      <c r="AY4338" s="146" t="str">
        <f t="shared" si="3438"/>
        <v>53.10</v>
      </c>
      <c r="AZ4338" s="1764" t="b">
        <f>COUNTIF('[1]Codes SEC'!$B$2:$B$250,Ministres!AY4338)&gt;0</f>
        <v>1</v>
      </c>
    </row>
    <row r="4339" spans="1:52" ht="35.1" customHeight="1" x14ac:dyDescent="0.25">
      <c r="A4339" s="15" t="s">
        <v>4654</v>
      </c>
      <c r="B4339" s="225" t="s">
        <v>265</v>
      </c>
      <c r="C4339" s="122" t="s">
        <v>237</v>
      </c>
      <c r="D4339" s="123">
        <v>1000</v>
      </c>
      <c r="E4339" s="226"/>
      <c r="F4339" s="122" t="s">
        <v>1115</v>
      </c>
      <c r="G4339" s="227"/>
      <c r="H4339" s="436">
        <v>122</v>
      </c>
      <c r="I4339" s="229">
        <v>86141000</v>
      </c>
      <c r="J4339" s="230" t="s">
        <v>4788</v>
      </c>
      <c r="K4339" s="231" t="s">
        <v>4789</v>
      </c>
      <c r="L4339" s="232">
        <v>0</v>
      </c>
      <c r="M4339" s="233">
        <v>0</v>
      </c>
      <c r="N4339" s="130"/>
      <c r="O4339" s="131"/>
      <c r="P4339" s="131"/>
      <c r="Q4339" s="131"/>
      <c r="R4339" s="131"/>
      <c r="S4339" s="131"/>
      <c r="T4339" s="132" t="str">
        <f t="shared" si="3424"/>
        <v>OK</v>
      </c>
      <c r="U4339" s="138"/>
      <c r="V4339" s="138"/>
      <c r="W4339" s="139"/>
      <c r="X4339" s="139"/>
      <c r="Y4339" s="132" t="str">
        <f t="shared" si="3425"/>
        <v>OK</v>
      </c>
      <c r="Z4339" s="210"/>
      <c r="AA4339" s="204"/>
      <c r="AB4339" s="202"/>
      <c r="AC4339" s="202"/>
      <c r="AD4339" s="202"/>
      <c r="AE4339" s="202"/>
      <c r="AF4339" s="202"/>
      <c r="AG4339" s="132" t="str">
        <f t="shared" si="3426"/>
        <v>OK</v>
      </c>
      <c r="AH4339" s="138"/>
      <c r="AI4339" s="138"/>
      <c r="AJ4339" s="139"/>
      <c r="AK4339" s="139"/>
      <c r="AL4339" s="132" t="str">
        <f t="shared" si="3427"/>
        <v>OK</v>
      </c>
      <c r="AM4339" s="140"/>
      <c r="AN4339" s="119">
        <f t="shared" si="3428"/>
        <v>0</v>
      </c>
      <c r="AO4339" s="120">
        <f t="shared" si="3429"/>
        <v>0</v>
      </c>
      <c r="AP4339" s="39">
        <f t="shared" si="3430"/>
        <v>0</v>
      </c>
      <c r="AQ4339" s="141">
        <f t="shared" si="3431"/>
        <v>0</v>
      </c>
      <c r="AR4339" s="142">
        <f t="shared" si="3432"/>
        <v>0</v>
      </c>
      <c r="AS4339" s="143" t="e">
        <f t="shared" si="3433"/>
        <v>#DIV/0!</v>
      </c>
      <c r="AT4339" s="144">
        <f t="shared" si="3434"/>
        <v>0</v>
      </c>
      <c r="AU4339" s="141">
        <f t="shared" si="3435"/>
        <v>0</v>
      </c>
      <c r="AV4339" s="142">
        <f t="shared" si="3436"/>
        <v>0</v>
      </c>
      <c r="AW4339" s="143" t="e">
        <f t="shared" si="3437"/>
        <v>#DIV/0!</v>
      </c>
      <c r="AY4339" s="146" t="str">
        <f t="shared" si="3438"/>
        <v>61.41</v>
      </c>
      <c r="AZ4339" s="1764" t="b">
        <f>COUNTIF('[1]Codes SEC'!$B$2:$B$250,Ministres!AY4339)&gt;0</f>
        <v>1</v>
      </c>
    </row>
    <row r="4340" spans="1:52" ht="35.1" customHeight="1" x14ac:dyDescent="0.25">
      <c r="A4340" s="15" t="s">
        <v>4654</v>
      </c>
      <c r="B4340" s="225" t="s">
        <v>265</v>
      </c>
      <c r="C4340" s="122" t="s">
        <v>237</v>
      </c>
      <c r="D4340" s="123">
        <v>1000</v>
      </c>
      <c r="E4340" s="226"/>
      <c r="F4340" s="122" t="s">
        <v>1122</v>
      </c>
      <c r="G4340" s="227"/>
      <c r="H4340" s="436">
        <v>122</v>
      </c>
      <c r="I4340" s="229">
        <v>86141000</v>
      </c>
      <c r="J4340" s="230" t="s">
        <v>4790</v>
      </c>
      <c r="K4340" s="231" t="s">
        <v>4791</v>
      </c>
      <c r="L4340" s="232">
        <v>0</v>
      </c>
      <c r="M4340" s="233">
        <v>0</v>
      </c>
      <c r="N4340" s="130"/>
      <c r="O4340" s="131"/>
      <c r="P4340" s="131"/>
      <c r="Q4340" s="131"/>
      <c r="R4340" s="131"/>
      <c r="S4340" s="131"/>
      <c r="T4340" s="132" t="str">
        <f t="shared" si="3424"/>
        <v>OK</v>
      </c>
      <c r="U4340" s="138"/>
      <c r="V4340" s="138"/>
      <c r="W4340" s="139"/>
      <c r="X4340" s="139"/>
      <c r="Y4340" s="132" t="str">
        <f t="shared" si="3425"/>
        <v>OK</v>
      </c>
      <c r="Z4340" s="210"/>
      <c r="AA4340" s="204"/>
      <c r="AB4340" s="202"/>
      <c r="AC4340" s="202"/>
      <c r="AD4340" s="202"/>
      <c r="AE4340" s="202"/>
      <c r="AF4340" s="202"/>
      <c r="AG4340" s="132" t="str">
        <f t="shared" si="3426"/>
        <v>OK</v>
      </c>
      <c r="AH4340" s="138"/>
      <c r="AI4340" s="138"/>
      <c r="AJ4340" s="139"/>
      <c r="AK4340" s="139"/>
      <c r="AL4340" s="132" t="str">
        <f t="shared" si="3427"/>
        <v>OK</v>
      </c>
      <c r="AM4340" s="140"/>
      <c r="AN4340" s="119">
        <f t="shared" si="3428"/>
        <v>0</v>
      </c>
      <c r="AO4340" s="120">
        <f t="shared" si="3429"/>
        <v>0</v>
      </c>
      <c r="AP4340" s="39">
        <f t="shared" si="3430"/>
        <v>0</v>
      </c>
      <c r="AQ4340" s="141">
        <f t="shared" si="3431"/>
        <v>0</v>
      </c>
      <c r="AR4340" s="142">
        <f t="shared" si="3432"/>
        <v>0</v>
      </c>
      <c r="AS4340" s="143" t="e">
        <f t="shared" si="3433"/>
        <v>#DIV/0!</v>
      </c>
      <c r="AT4340" s="144">
        <f t="shared" si="3434"/>
        <v>0</v>
      </c>
      <c r="AU4340" s="141">
        <f t="shared" si="3435"/>
        <v>0</v>
      </c>
      <c r="AV4340" s="142">
        <f t="shared" si="3436"/>
        <v>0</v>
      </c>
      <c r="AW4340" s="143" t="e">
        <f t="shared" si="3437"/>
        <v>#DIV/0!</v>
      </c>
      <c r="AY4340" s="146" t="str">
        <f t="shared" si="3438"/>
        <v>61.41</v>
      </c>
      <c r="AZ4340" s="1764" t="b">
        <f>COUNTIF('[1]Codes SEC'!$B$2:$B$250,Ministres!AY4340)&gt;0</f>
        <v>1</v>
      </c>
    </row>
    <row r="4341" spans="1:52" ht="35.1" customHeight="1" x14ac:dyDescent="0.25">
      <c r="A4341" s="15" t="s">
        <v>4654</v>
      </c>
      <c r="B4341" s="225" t="s">
        <v>265</v>
      </c>
      <c r="C4341" s="122" t="s">
        <v>237</v>
      </c>
      <c r="D4341" s="123">
        <v>1000</v>
      </c>
      <c r="E4341" s="226"/>
      <c r="F4341" s="122" t="s">
        <v>1115</v>
      </c>
      <c r="G4341" s="227"/>
      <c r="H4341" s="436">
        <v>122</v>
      </c>
      <c r="I4341" s="229">
        <v>86210000</v>
      </c>
      <c r="J4341" s="230" t="s">
        <v>4792</v>
      </c>
      <c r="K4341" s="231" t="s">
        <v>4793</v>
      </c>
      <c r="L4341" s="232">
        <v>0</v>
      </c>
      <c r="M4341" s="233">
        <v>0</v>
      </c>
      <c r="N4341" s="130"/>
      <c r="O4341" s="131"/>
      <c r="P4341" s="131"/>
      <c r="Q4341" s="131"/>
      <c r="R4341" s="131"/>
      <c r="S4341" s="131"/>
      <c r="T4341" s="132" t="str">
        <f t="shared" si="3424"/>
        <v>OK</v>
      </c>
      <c r="U4341" s="138"/>
      <c r="V4341" s="138"/>
      <c r="W4341" s="139"/>
      <c r="X4341" s="139"/>
      <c r="Y4341" s="132" t="str">
        <f t="shared" si="3425"/>
        <v>OK</v>
      </c>
      <c r="Z4341" s="210"/>
      <c r="AA4341" s="204"/>
      <c r="AB4341" s="202"/>
      <c r="AC4341" s="202"/>
      <c r="AD4341" s="202"/>
      <c r="AE4341" s="202"/>
      <c r="AF4341" s="202"/>
      <c r="AG4341" s="132" t="str">
        <f t="shared" si="3426"/>
        <v>OK</v>
      </c>
      <c r="AH4341" s="138"/>
      <c r="AI4341" s="138"/>
      <c r="AJ4341" s="139"/>
      <c r="AK4341" s="139"/>
      <c r="AL4341" s="132" t="str">
        <f t="shared" si="3427"/>
        <v>OK</v>
      </c>
      <c r="AM4341" s="140"/>
      <c r="AN4341" s="119">
        <f t="shared" si="3428"/>
        <v>0</v>
      </c>
      <c r="AO4341" s="120">
        <f t="shared" si="3429"/>
        <v>0</v>
      </c>
      <c r="AP4341" s="39">
        <f t="shared" si="3430"/>
        <v>0</v>
      </c>
      <c r="AQ4341" s="141">
        <f t="shared" si="3431"/>
        <v>0</v>
      </c>
      <c r="AR4341" s="142">
        <f t="shared" si="3432"/>
        <v>0</v>
      </c>
      <c r="AS4341" s="143" t="e">
        <f t="shared" si="3433"/>
        <v>#DIV/0!</v>
      </c>
      <c r="AT4341" s="144">
        <f t="shared" si="3434"/>
        <v>0</v>
      </c>
      <c r="AU4341" s="141">
        <f t="shared" si="3435"/>
        <v>0</v>
      </c>
      <c r="AV4341" s="142">
        <f t="shared" si="3436"/>
        <v>0</v>
      </c>
      <c r="AW4341" s="143" t="e">
        <f t="shared" si="3437"/>
        <v>#DIV/0!</v>
      </c>
      <c r="AY4341" s="146" t="str">
        <f t="shared" si="3438"/>
        <v>62.10</v>
      </c>
      <c r="AZ4341" s="1764" t="b">
        <f>COUNTIF('[1]Codes SEC'!$B$2:$B$250,Ministres!AY4341)&gt;0</f>
        <v>1</v>
      </c>
    </row>
    <row r="4342" spans="1:52" ht="35.1" customHeight="1" x14ac:dyDescent="0.25">
      <c r="A4342" s="15" t="s">
        <v>4654</v>
      </c>
      <c r="B4342" s="225" t="s">
        <v>265</v>
      </c>
      <c r="C4342" s="122" t="s">
        <v>237</v>
      </c>
      <c r="D4342" s="123">
        <v>1000</v>
      </c>
      <c r="E4342" s="226"/>
      <c r="F4342" s="122">
        <v>19</v>
      </c>
      <c r="G4342" s="227"/>
      <c r="H4342" s="436">
        <v>122</v>
      </c>
      <c r="I4342" s="229">
        <v>86311000</v>
      </c>
      <c r="J4342" s="230" t="s">
        <v>4794</v>
      </c>
      <c r="K4342" s="231" t="s">
        <v>4795</v>
      </c>
      <c r="L4342" s="232">
        <v>0</v>
      </c>
      <c r="M4342" s="233">
        <v>0</v>
      </c>
      <c r="N4342" s="130"/>
      <c r="O4342" s="131"/>
      <c r="P4342" s="131"/>
      <c r="Q4342" s="131"/>
      <c r="R4342" s="131"/>
      <c r="S4342" s="131"/>
      <c r="T4342" s="132" t="str">
        <f t="shared" si="3424"/>
        <v>OK</v>
      </c>
      <c r="U4342" s="138"/>
      <c r="V4342" s="138"/>
      <c r="W4342" s="139"/>
      <c r="X4342" s="139"/>
      <c r="Y4342" s="132" t="str">
        <f t="shared" si="3425"/>
        <v>OK</v>
      </c>
      <c r="Z4342" s="210"/>
      <c r="AA4342" s="204"/>
      <c r="AB4342" s="202"/>
      <c r="AC4342" s="202"/>
      <c r="AD4342" s="202"/>
      <c r="AE4342" s="202"/>
      <c r="AF4342" s="202"/>
      <c r="AG4342" s="132" t="str">
        <f t="shared" si="3426"/>
        <v>OK</v>
      </c>
      <c r="AH4342" s="138"/>
      <c r="AI4342" s="138"/>
      <c r="AJ4342" s="139"/>
      <c r="AK4342" s="139"/>
      <c r="AL4342" s="132" t="str">
        <f t="shared" si="3427"/>
        <v>OK</v>
      </c>
      <c r="AM4342" s="140"/>
      <c r="AN4342" s="119">
        <f t="shared" si="3428"/>
        <v>0</v>
      </c>
      <c r="AO4342" s="120">
        <f t="shared" si="3429"/>
        <v>0</v>
      </c>
      <c r="AP4342" s="39">
        <f t="shared" si="3430"/>
        <v>0</v>
      </c>
      <c r="AQ4342" s="141">
        <f t="shared" si="3431"/>
        <v>0</v>
      </c>
      <c r="AR4342" s="142">
        <f t="shared" si="3432"/>
        <v>0</v>
      </c>
      <c r="AS4342" s="143" t="e">
        <f t="shared" si="3433"/>
        <v>#DIV/0!</v>
      </c>
      <c r="AT4342" s="144">
        <f t="shared" si="3434"/>
        <v>0</v>
      </c>
      <c r="AU4342" s="141">
        <f t="shared" si="3435"/>
        <v>0</v>
      </c>
      <c r="AV4342" s="142">
        <f t="shared" si="3436"/>
        <v>0</v>
      </c>
      <c r="AW4342" s="143" t="e">
        <f t="shared" si="3437"/>
        <v>#DIV/0!</v>
      </c>
      <c r="AY4342" s="146" t="str">
        <f t="shared" si="3438"/>
        <v>63.11</v>
      </c>
      <c r="AZ4342" s="1764" t="b">
        <f>COUNTIF('[1]Codes SEC'!$B$2:$B$250,Ministres!AY4342)&gt;0</f>
        <v>1</v>
      </c>
    </row>
    <row r="4343" spans="1:52" ht="35.1" customHeight="1" x14ac:dyDescent="0.25">
      <c r="A4343" s="15" t="s">
        <v>4654</v>
      </c>
      <c r="B4343" s="225" t="s">
        <v>265</v>
      </c>
      <c r="C4343" s="122" t="s">
        <v>237</v>
      </c>
      <c r="D4343" s="123">
        <v>1000</v>
      </c>
      <c r="E4343" s="226"/>
      <c r="F4343" s="122">
        <v>19</v>
      </c>
      <c r="G4343" s="227"/>
      <c r="H4343" s="436">
        <v>122</v>
      </c>
      <c r="I4343" s="229">
        <v>86312000</v>
      </c>
      <c r="J4343" s="230" t="s">
        <v>4796</v>
      </c>
      <c r="K4343" s="231" t="s">
        <v>4797</v>
      </c>
      <c r="L4343" s="232">
        <v>0</v>
      </c>
      <c r="M4343" s="233">
        <v>0</v>
      </c>
      <c r="N4343" s="130"/>
      <c r="O4343" s="131"/>
      <c r="P4343" s="131"/>
      <c r="Q4343" s="131"/>
      <c r="R4343" s="131"/>
      <c r="S4343" s="131"/>
      <c r="T4343" s="132" t="str">
        <f t="shared" si="3424"/>
        <v>OK</v>
      </c>
      <c r="U4343" s="138"/>
      <c r="V4343" s="138"/>
      <c r="W4343" s="139"/>
      <c r="X4343" s="139"/>
      <c r="Y4343" s="132" t="str">
        <f t="shared" si="3425"/>
        <v>OK</v>
      </c>
      <c r="Z4343" s="210"/>
      <c r="AA4343" s="204"/>
      <c r="AB4343" s="202"/>
      <c r="AC4343" s="202"/>
      <c r="AD4343" s="202"/>
      <c r="AE4343" s="202"/>
      <c r="AF4343" s="202"/>
      <c r="AG4343" s="132" t="str">
        <f t="shared" si="3426"/>
        <v>OK</v>
      </c>
      <c r="AH4343" s="138"/>
      <c r="AI4343" s="138"/>
      <c r="AJ4343" s="139"/>
      <c r="AK4343" s="139"/>
      <c r="AL4343" s="132" t="str">
        <f t="shared" si="3427"/>
        <v>OK</v>
      </c>
      <c r="AM4343" s="140"/>
      <c r="AN4343" s="119">
        <f t="shared" si="3428"/>
        <v>0</v>
      </c>
      <c r="AO4343" s="120">
        <f t="shared" si="3429"/>
        <v>0</v>
      </c>
      <c r="AP4343" s="39">
        <f t="shared" si="3430"/>
        <v>0</v>
      </c>
      <c r="AQ4343" s="141">
        <f t="shared" si="3431"/>
        <v>0</v>
      </c>
      <c r="AR4343" s="142">
        <f t="shared" si="3432"/>
        <v>0</v>
      </c>
      <c r="AS4343" s="143" t="e">
        <f t="shared" si="3433"/>
        <v>#DIV/0!</v>
      </c>
      <c r="AT4343" s="144">
        <f t="shared" si="3434"/>
        <v>0</v>
      </c>
      <c r="AU4343" s="141">
        <f t="shared" si="3435"/>
        <v>0</v>
      </c>
      <c r="AV4343" s="142">
        <f t="shared" si="3436"/>
        <v>0</v>
      </c>
      <c r="AW4343" s="143" t="e">
        <f t="shared" si="3437"/>
        <v>#DIV/0!</v>
      </c>
      <c r="AY4343" s="146" t="str">
        <f t="shared" si="3438"/>
        <v>63.12</v>
      </c>
      <c r="AZ4343" s="1764" t="b">
        <f>COUNTIF('[1]Codes SEC'!$B$2:$B$250,Ministres!AY4343)&gt;0</f>
        <v>1</v>
      </c>
    </row>
    <row r="4344" spans="1:52" ht="35.1" customHeight="1" x14ac:dyDescent="0.25">
      <c r="A4344" s="15" t="s">
        <v>4654</v>
      </c>
      <c r="B4344" s="225" t="s">
        <v>265</v>
      </c>
      <c r="C4344" s="122" t="s">
        <v>237</v>
      </c>
      <c r="D4344" s="123">
        <v>1000</v>
      </c>
      <c r="E4344" s="226"/>
      <c r="F4344" s="122" t="s">
        <v>1115</v>
      </c>
      <c r="G4344" s="227"/>
      <c r="H4344" s="436">
        <v>122</v>
      </c>
      <c r="I4344" s="229">
        <v>86321000</v>
      </c>
      <c r="J4344" s="230" t="s">
        <v>4798</v>
      </c>
      <c r="K4344" s="231" t="s">
        <v>4799</v>
      </c>
      <c r="L4344" s="232">
        <v>0</v>
      </c>
      <c r="M4344" s="233">
        <v>0</v>
      </c>
      <c r="N4344" s="130"/>
      <c r="O4344" s="131"/>
      <c r="P4344" s="131"/>
      <c r="Q4344" s="131"/>
      <c r="R4344" s="131"/>
      <c r="S4344" s="131"/>
      <c r="T4344" s="132" t="str">
        <f t="shared" si="3424"/>
        <v>OK</v>
      </c>
      <c r="U4344" s="138"/>
      <c r="V4344" s="138"/>
      <c r="W4344" s="139"/>
      <c r="X4344" s="139"/>
      <c r="Y4344" s="132" t="str">
        <f t="shared" si="3425"/>
        <v>OK</v>
      </c>
      <c r="Z4344" s="210"/>
      <c r="AA4344" s="204"/>
      <c r="AB4344" s="202"/>
      <c r="AC4344" s="202"/>
      <c r="AD4344" s="202"/>
      <c r="AE4344" s="202"/>
      <c r="AF4344" s="202"/>
      <c r="AG4344" s="132" t="str">
        <f t="shared" si="3426"/>
        <v>OK</v>
      </c>
      <c r="AH4344" s="138"/>
      <c r="AI4344" s="138"/>
      <c r="AJ4344" s="139"/>
      <c r="AK4344" s="139"/>
      <c r="AL4344" s="132" t="str">
        <f t="shared" si="3427"/>
        <v>OK</v>
      </c>
      <c r="AM4344" s="140"/>
      <c r="AN4344" s="119">
        <f t="shared" si="3428"/>
        <v>0</v>
      </c>
      <c r="AO4344" s="120">
        <f t="shared" si="3429"/>
        <v>0</v>
      </c>
      <c r="AP4344" s="39">
        <f t="shared" si="3430"/>
        <v>0</v>
      </c>
      <c r="AQ4344" s="141">
        <f t="shared" si="3431"/>
        <v>0</v>
      </c>
      <c r="AR4344" s="142">
        <f t="shared" si="3432"/>
        <v>0</v>
      </c>
      <c r="AS4344" s="143" t="e">
        <f t="shared" si="3433"/>
        <v>#DIV/0!</v>
      </c>
      <c r="AT4344" s="144">
        <f t="shared" si="3434"/>
        <v>0</v>
      </c>
      <c r="AU4344" s="141">
        <f t="shared" si="3435"/>
        <v>0</v>
      </c>
      <c r="AV4344" s="142">
        <f t="shared" si="3436"/>
        <v>0</v>
      </c>
      <c r="AW4344" s="143" t="e">
        <f t="shared" si="3437"/>
        <v>#DIV/0!</v>
      </c>
      <c r="AY4344" s="146" t="str">
        <f t="shared" si="3438"/>
        <v>63.21</v>
      </c>
      <c r="AZ4344" s="1764" t="b">
        <f>COUNTIF('[1]Codes SEC'!$B$2:$B$250,Ministres!AY4344)&gt;0</f>
        <v>1</v>
      </c>
    </row>
    <row r="4345" spans="1:52" ht="35.1" customHeight="1" x14ac:dyDescent="0.25">
      <c r="A4345" s="15" t="s">
        <v>4654</v>
      </c>
      <c r="B4345" s="225" t="s">
        <v>265</v>
      </c>
      <c r="C4345" s="122" t="s">
        <v>237</v>
      </c>
      <c r="D4345" s="123">
        <v>1000</v>
      </c>
      <c r="E4345" s="226"/>
      <c r="F4345" s="122">
        <v>19</v>
      </c>
      <c r="G4345" s="227"/>
      <c r="H4345" s="436">
        <v>122</v>
      </c>
      <c r="I4345" s="229">
        <v>86322000</v>
      </c>
      <c r="J4345" s="230" t="s">
        <v>4800</v>
      </c>
      <c r="K4345" s="231" t="s">
        <v>4801</v>
      </c>
      <c r="L4345" s="232">
        <v>0</v>
      </c>
      <c r="M4345" s="233">
        <v>0</v>
      </c>
      <c r="N4345" s="130"/>
      <c r="O4345" s="131"/>
      <c r="P4345" s="131"/>
      <c r="Q4345" s="131"/>
      <c r="R4345" s="131"/>
      <c r="S4345" s="131"/>
      <c r="T4345" s="132" t="str">
        <f t="shared" si="3424"/>
        <v>OK</v>
      </c>
      <c r="U4345" s="138"/>
      <c r="V4345" s="138"/>
      <c r="W4345" s="139"/>
      <c r="X4345" s="139"/>
      <c r="Y4345" s="132" t="str">
        <f t="shared" si="3425"/>
        <v>OK</v>
      </c>
      <c r="Z4345" s="210"/>
      <c r="AA4345" s="204"/>
      <c r="AB4345" s="202"/>
      <c r="AC4345" s="202"/>
      <c r="AD4345" s="202"/>
      <c r="AE4345" s="202"/>
      <c r="AF4345" s="202"/>
      <c r="AG4345" s="132" t="str">
        <f t="shared" si="3426"/>
        <v>OK</v>
      </c>
      <c r="AH4345" s="138"/>
      <c r="AI4345" s="138"/>
      <c r="AJ4345" s="139"/>
      <c r="AK4345" s="139"/>
      <c r="AL4345" s="132" t="str">
        <f t="shared" si="3427"/>
        <v>OK</v>
      </c>
      <c r="AM4345" s="140"/>
      <c r="AN4345" s="119">
        <f t="shared" si="3428"/>
        <v>0</v>
      </c>
      <c r="AO4345" s="120">
        <f t="shared" si="3429"/>
        <v>0</v>
      </c>
      <c r="AP4345" s="39">
        <f t="shared" si="3430"/>
        <v>0</v>
      </c>
      <c r="AQ4345" s="141">
        <f t="shared" si="3431"/>
        <v>0</v>
      </c>
      <c r="AR4345" s="142">
        <f t="shared" si="3432"/>
        <v>0</v>
      </c>
      <c r="AS4345" s="143" t="e">
        <f t="shared" si="3433"/>
        <v>#DIV/0!</v>
      </c>
      <c r="AT4345" s="144">
        <f t="shared" si="3434"/>
        <v>0</v>
      </c>
      <c r="AU4345" s="141">
        <f t="shared" si="3435"/>
        <v>0</v>
      </c>
      <c r="AV4345" s="142">
        <f t="shared" si="3436"/>
        <v>0</v>
      </c>
      <c r="AW4345" s="143" t="e">
        <f t="shared" si="3437"/>
        <v>#DIV/0!</v>
      </c>
      <c r="AY4345" s="146" t="str">
        <f t="shared" si="3438"/>
        <v>63.22</v>
      </c>
      <c r="AZ4345" s="1764" t="b">
        <f>COUNTIF('[1]Codes SEC'!$B$2:$B$250,Ministres!AY4345)&gt;0</f>
        <v>1</v>
      </c>
    </row>
    <row r="4346" spans="1:52" ht="35.1" customHeight="1" x14ac:dyDescent="0.25">
      <c r="A4346" s="15" t="s">
        <v>4654</v>
      </c>
      <c r="B4346" s="225" t="s">
        <v>265</v>
      </c>
      <c r="C4346" s="122" t="s">
        <v>237</v>
      </c>
      <c r="D4346" s="123">
        <v>1000</v>
      </c>
      <c r="E4346" s="226"/>
      <c r="F4346" s="122">
        <v>19</v>
      </c>
      <c r="G4346" s="227"/>
      <c r="H4346" s="436">
        <v>122</v>
      </c>
      <c r="I4346" s="229">
        <v>86341000</v>
      </c>
      <c r="J4346" s="230" t="s">
        <v>4802</v>
      </c>
      <c r="K4346" s="231" t="s">
        <v>4803</v>
      </c>
      <c r="L4346" s="232">
        <v>0</v>
      </c>
      <c r="M4346" s="233">
        <v>0</v>
      </c>
      <c r="N4346" s="130"/>
      <c r="O4346" s="131"/>
      <c r="P4346" s="131"/>
      <c r="Q4346" s="131"/>
      <c r="R4346" s="131"/>
      <c r="S4346" s="131"/>
      <c r="T4346" s="132" t="str">
        <f t="shared" si="3424"/>
        <v>OK</v>
      </c>
      <c r="U4346" s="138"/>
      <c r="V4346" s="138"/>
      <c r="W4346" s="139"/>
      <c r="X4346" s="139"/>
      <c r="Y4346" s="132" t="str">
        <f t="shared" si="3425"/>
        <v>OK</v>
      </c>
      <c r="Z4346" s="210"/>
      <c r="AA4346" s="204"/>
      <c r="AB4346" s="202"/>
      <c r="AC4346" s="202"/>
      <c r="AD4346" s="202"/>
      <c r="AE4346" s="202"/>
      <c r="AF4346" s="202"/>
      <c r="AG4346" s="132" t="str">
        <f t="shared" si="3426"/>
        <v>OK</v>
      </c>
      <c r="AH4346" s="138"/>
      <c r="AI4346" s="138"/>
      <c r="AJ4346" s="139"/>
      <c r="AK4346" s="139"/>
      <c r="AL4346" s="132" t="str">
        <f t="shared" si="3427"/>
        <v>OK</v>
      </c>
      <c r="AM4346" s="140"/>
      <c r="AN4346" s="119">
        <f t="shared" si="3428"/>
        <v>0</v>
      </c>
      <c r="AO4346" s="120">
        <f t="shared" si="3429"/>
        <v>0</v>
      </c>
      <c r="AP4346" s="39">
        <f t="shared" si="3430"/>
        <v>0</v>
      </c>
      <c r="AQ4346" s="141">
        <f t="shared" si="3431"/>
        <v>0</v>
      </c>
      <c r="AR4346" s="142">
        <f t="shared" si="3432"/>
        <v>0</v>
      </c>
      <c r="AS4346" s="143" t="e">
        <f t="shared" si="3433"/>
        <v>#DIV/0!</v>
      </c>
      <c r="AT4346" s="144">
        <f t="shared" si="3434"/>
        <v>0</v>
      </c>
      <c r="AU4346" s="141">
        <f t="shared" si="3435"/>
        <v>0</v>
      </c>
      <c r="AV4346" s="142">
        <f t="shared" si="3436"/>
        <v>0</v>
      </c>
      <c r="AW4346" s="143" t="e">
        <f t="shared" si="3437"/>
        <v>#DIV/0!</v>
      </c>
      <c r="AY4346" s="146" t="str">
        <f t="shared" si="3438"/>
        <v>63.41</v>
      </c>
      <c r="AZ4346" s="1764" t="b">
        <f>COUNTIF('[1]Codes SEC'!$B$2:$B$250,Ministres!AY4346)&gt;0</f>
        <v>1</v>
      </c>
    </row>
    <row r="4347" spans="1:52" ht="35.1" customHeight="1" x14ac:dyDescent="0.25">
      <c r="A4347" s="15" t="s">
        <v>4654</v>
      </c>
      <c r="B4347" s="225" t="s">
        <v>265</v>
      </c>
      <c r="C4347" s="122" t="s">
        <v>237</v>
      </c>
      <c r="D4347" s="123">
        <v>1000</v>
      </c>
      <c r="E4347" s="226"/>
      <c r="F4347" s="122" t="s">
        <v>1115</v>
      </c>
      <c r="G4347" s="227"/>
      <c r="H4347" s="436">
        <v>122</v>
      </c>
      <c r="I4347" s="229">
        <v>86351000</v>
      </c>
      <c r="J4347" s="230" t="s">
        <v>4804</v>
      </c>
      <c r="K4347" s="231" t="s">
        <v>4805</v>
      </c>
      <c r="L4347" s="232">
        <v>0</v>
      </c>
      <c r="M4347" s="233">
        <v>0</v>
      </c>
      <c r="N4347" s="130"/>
      <c r="O4347" s="131"/>
      <c r="P4347" s="131"/>
      <c r="Q4347" s="131"/>
      <c r="R4347" s="131"/>
      <c r="S4347" s="131"/>
      <c r="T4347" s="132" t="str">
        <f t="shared" si="3424"/>
        <v>OK</v>
      </c>
      <c r="U4347" s="138"/>
      <c r="V4347" s="138"/>
      <c r="W4347" s="139"/>
      <c r="X4347" s="139"/>
      <c r="Y4347" s="132" t="str">
        <f t="shared" si="3425"/>
        <v>OK</v>
      </c>
      <c r="Z4347" s="210"/>
      <c r="AA4347" s="204"/>
      <c r="AB4347" s="202"/>
      <c r="AC4347" s="202"/>
      <c r="AD4347" s="202"/>
      <c r="AE4347" s="202"/>
      <c r="AF4347" s="202"/>
      <c r="AG4347" s="132" t="str">
        <f t="shared" si="3426"/>
        <v>OK</v>
      </c>
      <c r="AH4347" s="138"/>
      <c r="AI4347" s="138"/>
      <c r="AJ4347" s="139"/>
      <c r="AK4347" s="139"/>
      <c r="AL4347" s="132" t="str">
        <f t="shared" si="3427"/>
        <v>OK</v>
      </c>
      <c r="AM4347" s="140"/>
      <c r="AN4347" s="119">
        <f t="shared" si="3428"/>
        <v>0</v>
      </c>
      <c r="AO4347" s="120">
        <f t="shared" si="3429"/>
        <v>0</v>
      </c>
      <c r="AP4347" s="39">
        <f t="shared" si="3430"/>
        <v>0</v>
      </c>
      <c r="AQ4347" s="141">
        <f t="shared" si="3431"/>
        <v>0</v>
      </c>
      <c r="AR4347" s="142">
        <f t="shared" si="3432"/>
        <v>0</v>
      </c>
      <c r="AS4347" s="143" t="e">
        <f t="shared" si="3433"/>
        <v>#DIV/0!</v>
      </c>
      <c r="AT4347" s="144">
        <f t="shared" si="3434"/>
        <v>0</v>
      </c>
      <c r="AU4347" s="141">
        <f t="shared" si="3435"/>
        <v>0</v>
      </c>
      <c r="AV4347" s="142">
        <f t="shared" si="3436"/>
        <v>0</v>
      </c>
      <c r="AW4347" s="143" t="e">
        <f t="shared" si="3437"/>
        <v>#DIV/0!</v>
      </c>
      <c r="AY4347" s="146" t="str">
        <f t="shared" si="3438"/>
        <v>63.51</v>
      </c>
      <c r="AZ4347" s="1764" t="b">
        <f>COUNTIF('[1]Codes SEC'!$B$2:$B$250,Ministres!AY4347)&gt;0</f>
        <v>1</v>
      </c>
    </row>
    <row r="4348" spans="1:52" ht="35.1" customHeight="1" x14ac:dyDescent="0.25">
      <c r="A4348" s="15" t="s">
        <v>4654</v>
      </c>
      <c r="B4348" s="225" t="s">
        <v>265</v>
      </c>
      <c r="C4348" s="122" t="s">
        <v>237</v>
      </c>
      <c r="D4348" s="123">
        <v>1000</v>
      </c>
      <c r="E4348" s="226"/>
      <c r="F4348" s="122" t="s">
        <v>1115</v>
      </c>
      <c r="G4348" s="227"/>
      <c r="H4348" s="436">
        <v>122</v>
      </c>
      <c r="I4348" s="229">
        <v>86352000</v>
      </c>
      <c r="J4348" s="230" t="s">
        <v>4806</v>
      </c>
      <c r="K4348" s="231" t="s">
        <v>4807</v>
      </c>
      <c r="L4348" s="232">
        <v>0</v>
      </c>
      <c r="M4348" s="233">
        <v>0</v>
      </c>
      <c r="N4348" s="130"/>
      <c r="O4348" s="131"/>
      <c r="P4348" s="131"/>
      <c r="Q4348" s="131"/>
      <c r="R4348" s="131"/>
      <c r="S4348" s="131"/>
      <c r="T4348" s="132" t="str">
        <f t="shared" si="3424"/>
        <v>OK</v>
      </c>
      <c r="U4348" s="138"/>
      <c r="V4348" s="138"/>
      <c r="W4348" s="139"/>
      <c r="X4348" s="139"/>
      <c r="Y4348" s="132" t="str">
        <f t="shared" si="3425"/>
        <v>OK</v>
      </c>
      <c r="Z4348" s="210"/>
      <c r="AA4348" s="204"/>
      <c r="AB4348" s="202"/>
      <c r="AC4348" s="202"/>
      <c r="AD4348" s="202"/>
      <c r="AE4348" s="202"/>
      <c r="AF4348" s="202"/>
      <c r="AG4348" s="132" t="str">
        <f t="shared" si="3426"/>
        <v>OK</v>
      </c>
      <c r="AH4348" s="138"/>
      <c r="AI4348" s="138"/>
      <c r="AJ4348" s="139"/>
      <c r="AK4348" s="139"/>
      <c r="AL4348" s="132" t="str">
        <f t="shared" si="3427"/>
        <v>OK</v>
      </c>
      <c r="AM4348" s="140"/>
      <c r="AN4348" s="119">
        <f t="shared" si="3428"/>
        <v>0</v>
      </c>
      <c r="AO4348" s="120">
        <f t="shared" si="3429"/>
        <v>0</v>
      </c>
      <c r="AP4348" s="39">
        <f t="shared" si="3430"/>
        <v>0</v>
      </c>
      <c r="AQ4348" s="141">
        <f t="shared" si="3431"/>
        <v>0</v>
      </c>
      <c r="AR4348" s="142">
        <f t="shared" si="3432"/>
        <v>0</v>
      </c>
      <c r="AS4348" s="143" t="e">
        <f t="shared" si="3433"/>
        <v>#DIV/0!</v>
      </c>
      <c r="AT4348" s="144">
        <f t="shared" si="3434"/>
        <v>0</v>
      </c>
      <c r="AU4348" s="141">
        <f t="shared" si="3435"/>
        <v>0</v>
      </c>
      <c r="AV4348" s="142">
        <f t="shared" si="3436"/>
        <v>0</v>
      </c>
      <c r="AW4348" s="143" t="e">
        <f t="shared" si="3437"/>
        <v>#DIV/0!</v>
      </c>
      <c r="AY4348" s="146" t="str">
        <f t="shared" si="3438"/>
        <v>63.52</v>
      </c>
      <c r="AZ4348" s="1764" t="b">
        <f>COUNTIF('[1]Codes SEC'!$B$2:$B$250,Ministres!AY4348)&gt;0</f>
        <v>1</v>
      </c>
    </row>
    <row r="4349" spans="1:52" ht="35.1" customHeight="1" x14ac:dyDescent="0.25">
      <c r="A4349" s="15" t="s">
        <v>4654</v>
      </c>
      <c r="B4349" s="225" t="s">
        <v>265</v>
      </c>
      <c r="C4349" s="122" t="s">
        <v>237</v>
      </c>
      <c r="D4349" s="123">
        <v>1000</v>
      </c>
      <c r="E4349" s="226"/>
      <c r="F4349" s="122" t="s">
        <v>1115</v>
      </c>
      <c r="G4349" s="227"/>
      <c r="H4349" s="436">
        <v>122</v>
      </c>
      <c r="I4349" s="229">
        <v>86353000</v>
      </c>
      <c r="J4349" s="230" t="s">
        <v>4808</v>
      </c>
      <c r="K4349" s="231" t="s">
        <v>4809</v>
      </c>
      <c r="L4349" s="232">
        <v>0</v>
      </c>
      <c r="M4349" s="233">
        <v>0</v>
      </c>
      <c r="N4349" s="130"/>
      <c r="O4349" s="131"/>
      <c r="P4349" s="131"/>
      <c r="Q4349" s="131"/>
      <c r="R4349" s="131"/>
      <c r="S4349" s="131"/>
      <c r="T4349" s="132" t="str">
        <f t="shared" si="3424"/>
        <v>OK</v>
      </c>
      <c r="U4349" s="138"/>
      <c r="V4349" s="138"/>
      <c r="W4349" s="139"/>
      <c r="X4349" s="139"/>
      <c r="Y4349" s="132" t="str">
        <f t="shared" si="3425"/>
        <v>OK</v>
      </c>
      <c r="Z4349" s="210"/>
      <c r="AA4349" s="204"/>
      <c r="AB4349" s="202"/>
      <c r="AC4349" s="202"/>
      <c r="AD4349" s="202"/>
      <c r="AE4349" s="202"/>
      <c r="AF4349" s="202"/>
      <c r="AG4349" s="132" t="str">
        <f t="shared" si="3426"/>
        <v>OK</v>
      </c>
      <c r="AH4349" s="138"/>
      <c r="AI4349" s="138"/>
      <c r="AJ4349" s="139"/>
      <c r="AK4349" s="139"/>
      <c r="AL4349" s="132" t="str">
        <f t="shared" si="3427"/>
        <v>OK</v>
      </c>
      <c r="AM4349" s="140"/>
      <c r="AN4349" s="119">
        <f t="shared" si="3428"/>
        <v>0</v>
      </c>
      <c r="AO4349" s="120">
        <f t="shared" si="3429"/>
        <v>0</v>
      </c>
      <c r="AP4349" s="39">
        <f t="shared" si="3430"/>
        <v>0</v>
      </c>
      <c r="AQ4349" s="141">
        <f t="shared" si="3431"/>
        <v>0</v>
      </c>
      <c r="AR4349" s="142">
        <f t="shared" si="3432"/>
        <v>0</v>
      </c>
      <c r="AS4349" s="143" t="e">
        <f t="shared" si="3433"/>
        <v>#DIV/0!</v>
      </c>
      <c r="AT4349" s="144">
        <f t="shared" si="3434"/>
        <v>0</v>
      </c>
      <c r="AU4349" s="141">
        <f t="shared" si="3435"/>
        <v>0</v>
      </c>
      <c r="AV4349" s="142">
        <f t="shared" si="3436"/>
        <v>0</v>
      </c>
      <c r="AW4349" s="143" t="e">
        <f t="shared" si="3437"/>
        <v>#DIV/0!</v>
      </c>
      <c r="AY4349" s="146" t="str">
        <f t="shared" si="3438"/>
        <v>63.53</v>
      </c>
      <c r="AZ4349" s="1764" t="b">
        <f>COUNTIF('[1]Codes SEC'!$B$2:$B$250,Ministres!AY4349)&gt;0</f>
        <v>1</v>
      </c>
    </row>
    <row r="4350" spans="1:52" ht="35.1" customHeight="1" x14ac:dyDescent="0.25">
      <c r="A4350" s="15" t="s">
        <v>4654</v>
      </c>
      <c r="B4350" s="225" t="s">
        <v>265</v>
      </c>
      <c r="C4350" s="122" t="s">
        <v>237</v>
      </c>
      <c r="D4350" s="123">
        <v>1000</v>
      </c>
      <c r="E4350" s="226"/>
      <c r="F4350" s="122" t="s">
        <v>1115</v>
      </c>
      <c r="G4350" s="227"/>
      <c r="H4350" s="436">
        <v>122</v>
      </c>
      <c r="I4350" s="229">
        <v>86359000</v>
      </c>
      <c r="J4350" s="230" t="s">
        <v>4810</v>
      </c>
      <c r="K4350" s="231" t="s">
        <v>4811</v>
      </c>
      <c r="L4350" s="232">
        <v>0</v>
      </c>
      <c r="M4350" s="233">
        <v>0</v>
      </c>
      <c r="N4350" s="130"/>
      <c r="O4350" s="131"/>
      <c r="P4350" s="131"/>
      <c r="Q4350" s="131"/>
      <c r="R4350" s="131"/>
      <c r="S4350" s="131"/>
      <c r="T4350" s="132" t="str">
        <f t="shared" si="3424"/>
        <v>OK</v>
      </c>
      <c r="U4350" s="138"/>
      <c r="V4350" s="138"/>
      <c r="W4350" s="139"/>
      <c r="X4350" s="139"/>
      <c r="Y4350" s="132" t="str">
        <f t="shared" si="3425"/>
        <v>OK</v>
      </c>
      <c r="Z4350" s="210"/>
      <c r="AA4350" s="204"/>
      <c r="AB4350" s="202"/>
      <c r="AC4350" s="202"/>
      <c r="AD4350" s="202"/>
      <c r="AE4350" s="202"/>
      <c r="AF4350" s="202"/>
      <c r="AG4350" s="132" t="str">
        <f t="shared" si="3426"/>
        <v>OK</v>
      </c>
      <c r="AH4350" s="138"/>
      <c r="AI4350" s="138"/>
      <c r="AJ4350" s="139"/>
      <c r="AK4350" s="139"/>
      <c r="AL4350" s="132" t="str">
        <f t="shared" si="3427"/>
        <v>OK</v>
      </c>
      <c r="AM4350" s="140"/>
      <c r="AN4350" s="119">
        <f t="shared" si="3428"/>
        <v>0</v>
      </c>
      <c r="AO4350" s="120">
        <f t="shared" si="3429"/>
        <v>0</v>
      </c>
      <c r="AP4350" s="39">
        <f t="shared" si="3430"/>
        <v>0</v>
      </c>
      <c r="AQ4350" s="141">
        <f t="shared" si="3431"/>
        <v>0</v>
      </c>
      <c r="AR4350" s="142">
        <f t="shared" si="3432"/>
        <v>0</v>
      </c>
      <c r="AS4350" s="143" t="e">
        <f t="shared" si="3433"/>
        <v>#DIV/0!</v>
      </c>
      <c r="AT4350" s="144">
        <f t="shared" si="3434"/>
        <v>0</v>
      </c>
      <c r="AU4350" s="141">
        <f t="shared" si="3435"/>
        <v>0</v>
      </c>
      <c r="AV4350" s="142">
        <f t="shared" si="3436"/>
        <v>0</v>
      </c>
      <c r="AW4350" s="143" t="e">
        <f t="shared" si="3437"/>
        <v>#DIV/0!</v>
      </c>
      <c r="AY4350" s="146" t="str">
        <f t="shared" si="3438"/>
        <v>63.59</v>
      </c>
      <c r="AZ4350" s="1764" t="b">
        <f>COUNTIF('[1]Codes SEC'!$B$2:$B$250,Ministres!AY4350)&gt;0</f>
        <v>1</v>
      </c>
    </row>
    <row r="4351" spans="1:52" ht="35.1" customHeight="1" x14ac:dyDescent="0.25">
      <c r="A4351" s="15" t="s">
        <v>4654</v>
      </c>
      <c r="B4351" s="225" t="s">
        <v>265</v>
      </c>
      <c r="C4351" s="122" t="s">
        <v>237</v>
      </c>
      <c r="D4351" s="123">
        <v>1000</v>
      </c>
      <c r="E4351" s="226"/>
      <c r="F4351" s="122" t="s">
        <v>1115</v>
      </c>
      <c r="G4351" s="227"/>
      <c r="H4351" s="436">
        <v>122</v>
      </c>
      <c r="I4351" s="229">
        <v>86524000</v>
      </c>
      <c r="J4351" s="230" t="s">
        <v>4812</v>
      </c>
      <c r="K4351" s="231" t="s">
        <v>4813</v>
      </c>
      <c r="L4351" s="232">
        <v>0</v>
      </c>
      <c r="M4351" s="233">
        <v>0</v>
      </c>
      <c r="N4351" s="130"/>
      <c r="O4351" s="131"/>
      <c r="P4351" s="131"/>
      <c r="Q4351" s="131"/>
      <c r="R4351" s="131"/>
      <c r="S4351" s="131"/>
      <c r="T4351" s="132" t="str">
        <f t="shared" si="3424"/>
        <v>OK</v>
      </c>
      <c r="U4351" s="138"/>
      <c r="V4351" s="138"/>
      <c r="W4351" s="139"/>
      <c r="X4351" s="139"/>
      <c r="Y4351" s="132" t="str">
        <f t="shared" si="3425"/>
        <v>OK</v>
      </c>
      <c r="Z4351" s="210"/>
      <c r="AA4351" s="204"/>
      <c r="AB4351" s="202"/>
      <c r="AC4351" s="202"/>
      <c r="AD4351" s="202"/>
      <c r="AE4351" s="202"/>
      <c r="AF4351" s="202"/>
      <c r="AG4351" s="132" t="str">
        <f t="shared" si="3426"/>
        <v>OK</v>
      </c>
      <c r="AH4351" s="138"/>
      <c r="AI4351" s="138"/>
      <c r="AJ4351" s="139"/>
      <c r="AK4351" s="139"/>
      <c r="AL4351" s="132" t="str">
        <f t="shared" si="3427"/>
        <v>OK</v>
      </c>
      <c r="AM4351" s="140"/>
      <c r="AN4351" s="119">
        <f t="shared" si="3428"/>
        <v>0</v>
      </c>
      <c r="AO4351" s="120">
        <f t="shared" si="3429"/>
        <v>0</v>
      </c>
      <c r="AP4351" s="39">
        <f t="shared" si="3430"/>
        <v>0</v>
      </c>
      <c r="AQ4351" s="141">
        <f t="shared" si="3431"/>
        <v>0</v>
      </c>
      <c r="AR4351" s="142">
        <f t="shared" si="3432"/>
        <v>0</v>
      </c>
      <c r="AS4351" s="143" t="e">
        <f t="shared" si="3433"/>
        <v>#DIV/0!</v>
      </c>
      <c r="AT4351" s="144">
        <f t="shared" si="3434"/>
        <v>0</v>
      </c>
      <c r="AU4351" s="141">
        <f t="shared" si="3435"/>
        <v>0</v>
      </c>
      <c r="AV4351" s="142">
        <f t="shared" si="3436"/>
        <v>0</v>
      </c>
      <c r="AW4351" s="143" t="e">
        <f t="shared" si="3437"/>
        <v>#DIV/0!</v>
      </c>
      <c r="AY4351" s="146" t="str">
        <f t="shared" si="3438"/>
        <v>65.24</v>
      </c>
      <c r="AZ4351" s="1764" t="b">
        <f>COUNTIF('[1]Codes SEC'!$B$2:$B$250,Ministres!AY4351)&gt;0</f>
        <v>1</v>
      </c>
    </row>
    <row r="4352" spans="1:52" ht="35.1" customHeight="1" x14ac:dyDescent="0.25">
      <c r="A4352" s="15" t="s">
        <v>4654</v>
      </c>
      <c r="B4352" s="225" t="s">
        <v>265</v>
      </c>
      <c r="C4352" s="122" t="s">
        <v>237</v>
      </c>
      <c r="D4352" s="123">
        <v>1000</v>
      </c>
      <c r="E4352" s="226"/>
      <c r="F4352" s="122" t="s">
        <v>1115</v>
      </c>
      <c r="G4352" s="227"/>
      <c r="H4352" s="436">
        <v>122</v>
      </c>
      <c r="I4352" s="229">
        <v>87422000</v>
      </c>
      <c r="J4352" s="230" t="s">
        <v>4814</v>
      </c>
      <c r="K4352" s="231" t="s">
        <v>4815</v>
      </c>
      <c r="L4352" s="232">
        <v>0</v>
      </c>
      <c r="M4352" s="233">
        <v>0</v>
      </c>
      <c r="N4352" s="130"/>
      <c r="O4352" s="131"/>
      <c r="P4352" s="131"/>
      <c r="Q4352" s="131"/>
      <c r="R4352" s="131"/>
      <c r="S4352" s="131"/>
      <c r="T4352" s="132" t="str">
        <f t="shared" si="3424"/>
        <v>OK</v>
      </c>
      <c r="U4352" s="138"/>
      <c r="V4352" s="138"/>
      <c r="W4352" s="139"/>
      <c r="X4352" s="139"/>
      <c r="Y4352" s="132" t="str">
        <f t="shared" si="3425"/>
        <v>OK</v>
      </c>
      <c r="Z4352" s="210"/>
      <c r="AA4352" s="204"/>
      <c r="AB4352" s="202"/>
      <c r="AC4352" s="202"/>
      <c r="AD4352" s="202"/>
      <c r="AE4352" s="202"/>
      <c r="AF4352" s="202"/>
      <c r="AG4352" s="132" t="str">
        <f t="shared" si="3426"/>
        <v>OK</v>
      </c>
      <c r="AH4352" s="138"/>
      <c r="AI4352" s="138"/>
      <c r="AJ4352" s="139"/>
      <c r="AK4352" s="139"/>
      <c r="AL4352" s="132" t="str">
        <f t="shared" si="3427"/>
        <v>OK</v>
      </c>
      <c r="AM4352" s="140"/>
      <c r="AN4352" s="119">
        <f t="shared" si="3428"/>
        <v>0</v>
      </c>
      <c r="AO4352" s="120">
        <f t="shared" si="3429"/>
        <v>0</v>
      </c>
      <c r="AP4352" s="39">
        <f t="shared" si="3430"/>
        <v>0</v>
      </c>
      <c r="AQ4352" s="141">
        <f t="shared" si="3431"/>
        <v>0</v>
      </c>
      <c r="AR4352" s="142">
        <f t="shared" si="3432"/>
        <v>0</v>
      </c>
      <c r="AS4352" s="143" t="e">
        <f t="shared" si="3433"/>
        <v>#DIV/0!</v>
      </c>
      <c r="AT4352" s="144">
        <f t="shared" si="3434"/>
        <v>0</v>
      </c>
      <c r="AU4352" s="141">
        <f t="shared" si="3435"/>
        <v>0</v>
      </c>
      <c r="AV4352" s="142">
        <f t="shared" si="3436"/>
        <v>0</v>
      </c>
      <c r="AW4352" s="143" t="e">
        <f t="shared" si="3437"/>
        <v>#DIV/0!</v>
      </c>
      <c r="AY4352" s="146" t="str">
        <f t="shared" si="3438"/>
        <v>74.22</v>
      </c>
      <c r="AZ4352" s="1764" t="b">
        <f>COUNTIF('[1]Codes SEC'!$B$2:$B$250,Ministres!AY4352)&gt;0</f>
        <v>1</v>
      </c>
    </row>
    <row r="4353" spans="1:52" ht="35.1" customHeight="1" x14ac:dyDescent="0.25">
      <c r="A4353" s="15" t="s">
        <v>4654</v>
      </c>
      <c r="B4353" s="225" t="s">
        <v>265</v>
      </c>
      <c r="C4353" s="122" t="s">
        <v>237</v>
      </c>
      <c r="D4353" s="123">
        <v>1000</v>
      </c>
      <c r="E4353" s="226"/>
      <c r="F4353" s="122" t="s">
        <v>1115</v>
      </c>
      <c r="G4353" s="227"/>
      <c r="H4353" s="436">
        <v>122</v>
      </c>
      <c r="I4353" s="229">
        <v>88514000</v>
      </c>
      <c r="J4353" s="230" t="s">
        <v>4816</v>
      </c>
      <c r="K4353" s="231" t="s">
        <v>4817</v>
      </c>
      <c r="L4353" s="232">
        <v>0</v>
      </c>
      <c r="M4353" s="233">
        <v>0</v>
      </c>
      <c r="N4353" s="130"/>
      <c r="O4353" s="131"/>
      <c r="P4353" s="131"/>
      <c r="Q4353" s="131"/>
      <c r="R4353" s="131"/>
      <c r="S4353" s="131"/>
      <c r="T4353" s="132" t="str">
        <f t="shared" si="3424"/>
        <v>OK</v>
      </c>
      <c r="U4353" s="138"/>
      <c r="V4353" s="138"/>
      <c r="W4353" s="139"/>
      <c r="X4353" s="139"/>
      <c r="Y4353" s="132" t="str">
        <f t="shared" si="3425"/>
        <v>OK</v>
      </c>
      <c r="Z4353" s="210"/>
      <c r="AA4353" s="204"/>
      <c r="AB4353" s="202"/>
      <c r="AC4353" s="202"/>
      <c r="AD4353" s="202"/>
      <c r="AE4353" s="202"/>
      <c r="AF4353" s="202"/>
      <c r="AG4353" s="132" t="str">
        <f t="shared" si="3426"/>
        <v>OK</v>
      </c>
      <c r="AH4353" s="138"/>
      <c r="AI4353" s="138"/>
      <c r="AJ4353" s="139"/>
      <c r="AK4353" s="139"/>
      <c r="AL4353" s="132" t="str">
        <f t="shared" si="3427"/>
        <v>OK</v>
      </c>
      <c r="AM4353" s="140"/>
      <c r="AN4353" s="119">
        <f t="shared" si="3428"/>
        <v>0</v>
      </c>
      <c r="AO4353" s="120">
        <f t="shared" si="3429"/>
        <v>0</v>
      </c>
      <c r="AP4353" s="39">
        <f t="shared" si="3430"/>
        <v>0</v>
      </c>
      <c r="AQ4353" s="141">
        <f t="shared" si="3431"/>
        <v>0</v>
      </c>
      <c r="AR4353" s="142">
        <f t="shared" si="3432"/>
        <v>0</v>
      </c>
      <c r="AS4353" s="143" t="e">
        <f t="shared" si="3433"/>
        <v>#DIV/0!</v>
      </c>
      <c r="AT4353" s="144">
        <f t="shared" si="3434"/>
        <v>0</v>
      </c>
      <c r="AU4353" s="141">
        <f t="shared" si="3435"/>
        <v>0</v>
      </c>
      <c r="AV4353" s="142">
        <f t="shared" si="3436"/>
        <v>0</v>
      </c>
      <c r="AW4353" s="143" t="e">
        <f t="shared" si="3437"/>
        <v>#DIV/0!</v>
      </c>
      <c r="AY4353" s="146" t="str">
        <f t="shared" si="3438"/>
        <v>85.14</v>
      </c>
      <c r="AZ4353" s="1764" t="b">
        <f>COUNTIF('[1]Codes SEC'!$B$2:$B$250,Ministres!AY4353)&gt;0</f>
        <v>1</v>
      </c>
    </row>
    <row r="4354" spans="1:52" ht="12.75" customHeight="1" x14ac:dyDescent="0.25">
      <c r="A4354" s="148"/>
      <c r="B4354" s="1766"/>
      <c r="C4354" s="150"/>
      <c r="D4354" s="151"/>
      <c r="E4354" s="1767"/>
      <c r="F4354" s="153"/>
      <c r="G4354" s="154"/>
      <c r="H4354" s="155"/>
      <c r="I4354" s="156"/>
      <c r="J4354" s="157"/>
      <c r="K4354" s="158" t="s">
        <v>116</v>
      </c>
      <c r="L4354" s="159">
        <f>L4333+L4334+L4335+L4336+L4337+L4338+L4339+L4340+L4341+L4342+L4343+L4344+L4345+L4346+L4347+L4348+L4349+L4350+L4351+L4352+L4353</f>
        <v>0</v>
      </c>
      <c r="M4354" s="1768">
        <f t="shared" ref="M4354:AW4354" si="3439">M4333+M4334+M4335+M4336+M4337+M4338+M4339+M4340+M4341+M4342+M4343+M4344+M4345+M4346+M4347+M4348+M4349+M4350+M4351+M4352+M4353</f>
        <v>0</v>
      </c>
      <c r="N4354" s="1769">
        <f t="shared" si="3439"/>
        <v>0</v>
      </c>
      <c r="O4354" s="1770">
        <f t="shared" si="3439"/>
        <v>0</v>
      </c>
      <c r="P4354" s="1770">
        <f t="shared" si="3439"/>
        <v>0</v>
      </c>
      <c r="Q4354" s="1770">
        <f t="shared" si="3439"/>
        <v>0</v>
      </c>
      <c r="R4354" s="1770">
        <f t="shared" si="3439"/>
        <v>0</v>
      </c>
      <c r="S4354" s="1770">
        <f t="shared" si="3439"/>
        <v>0</v>
      </c>
      <c r="T4354" s="1771"/>
      <c r="U4354" s="1772">
        <f t="shared" si="3439"/>
        <v>0</v>
      </c>
      <c r="V4354" s="1772">
        <f t="shared" si="3439"/>
        <v>0</v>
      </c>
      <c r="W4354" s="1770">
        <f t="shared" si="3439"/>
        <v>0</v>
      </c>
      <c r="X4354" s="1770">
        <f t="shared" si="3439"/>
        <v>0</v>
      </c>
      <c r="Y4354" s="1771"/>
      <c r="Z4354" s="1772">
        <f t="shared" si="3439"/>
        <v>0</v>
      </c>
      <c r="AA4354" s="165">
        <f t="shared" si="3439"/>
        <v>0</v>
      </c>
      <c r="AB4354" s="1770">
        <f t="shared" si="3439"/>
        <v>0</v>
      </c>
      <c r="AC4354" s="1770">
        <f t="shared" si="3439"/>
        <v>0</v>
      </c>
      <c r="AD4354" s="1770">
        <f t="shared" si="3439"/>
        <v>0</v>
      </c>
      <c r="AE4354" s="1770">
        <f t="shared" si="3439"/>
        <v>0</v>
      </c>
      <c r="AF4354" s="1770">
        <f t="shared" si="3439"/>
        <v>0</v>
      </c>
      <c r="AG4354" s="1771"/>
      <c r="AH4354" s="1772">
        <f t="shared" si="3439"/>
        <v>0</v>
      </c>
      <c r="AI4354" s="1772">
        <f t="shared" si="3439"/>
        <v>0</v>
      </c>
      <c r="AJ4354" s="1770">
        <f t="shared" si="3439"/>
        <v>0</v>
      </c>
      <c r="AK4354" s="1770">
        <f t="shared" si="3439"/>
        <v>0</v>
      </c>
      <c r="AL4354" s="1771"/>
      <c r="AM4354" s="1773">
        <f t="shared" si="3439"/>
        <v>0</v>
      </c>
      <c r="AN4354" s="167">
        <f t="shared" si="3439"/>
        <v>0</v>
      </c>
      <c r="AO4354" s="1774">
        <f t="shared" si="3439"/>
        <v>0</v>
      </c>
      <c r="AP4354" s="169">
        <f t="shared" si="3439"/>
        <v>0</v>
      </c>
      <c r="AQ4354" s="1775">
        <f t="shared" si="3439"/>
        <v>0</v>
      </c>
      <c r="AR4354" s="1776">
        <f t="shared" si="3439"/>
        <v>0</v>
      </c>
      <c r="AS4354" s="1777" t="e">
        <f t="shared" si="3439"/>
        <v>#DIV/0!</v>
      </c>
      <c r="AT4354" s="1778">
        <f t="shared" si="3439"/>
        <v>0</v>
      </c>
      <c r="AU4354" s="1775">
        <f t="shared" si="3439"/>
        <v>0</v>
      </c>
      <c r="AV4354" s="1776">
        <f t="shared" si="3439"/>
        <v>0</v>
      </c>
      <c r="AW4354" s="1777" t="e">
        <f t="shared" si="3439"/>
        <v>#DIV/0!</v>
      </c>
      <c r="AY4354" s="146"/>
      <c r="AZ4354" s="1764"/>
    </row>
    <row r="4355" spans="1:52" ht="12.75" customHeight="1" x14ac:dyDescent="0.25">
      <c r="A4355" s="174"/>
      <c r="B4355" s="175"/>
      <c r="C4355" s="176"/>
      <c r="D4355" s="177"/>
      <c r="E4355" s="178"/>
      <c r="F4355" s="177"/>
      <c r="G4355" s="179"/>
      <c r="H4355" s="180"/>
      <c r="I4355" s="181"/>
      <c r="J4355" s="182"/>
      <c r="K4355" s="183" t="s">
        <v>426</v>
      </c>
      <c r="L4355" s="184">
        <f t="shared" ref="L4355:S4355" si="3440">L4329+L4354</f>
        <v>0</v>
      </c>
      <c r="M4355" s="355">
        <f t="shared" si="3440"/>
        <v>0</v>
      </c>
      <c r="N4355" s="186">
        <f t="shared" si="3440"/>
        <v>0</v>
      </c>
      <c r="O4355" s="187">
        <f t="shared" si="3440"/>
        <v>0</v>
      </c>
      <c r="P4355" s="187">
        <f t="shared" si="3440"/>
        <v>0</v>
      </c>
      <c r="Q4355" s="187">
        <f t="shared" si="3440"/>
        <v>0</v>
      </c>
      <c r="R4355" s="187">
        <f t="shared" si="3440"/>
        <v>0</v>
      </c>
      <c r="S4355" s="187">
        <f t="shared" si="3440"/>
        <v>0</v>
      </c>
      <c r="T4355" s="188"/>
      <c r="U4355" s="187">
        <f>U4329+U4354</f>
        <v>0</v>
      </c>
      <c r="V4355" s="187">
        <f>V4329+V4354</f>
        <v>0</v>
      </c>
      <c r="W4355" s="187">
        <f>W4329+W4354</f>
        <v>0</v>
      </c>
      <c r="X4355" s="187">
        <f>X4329+X4354</f>
        <v>0</v>
      </c>
      <c r="Y4355" s="188"/>
      <c r="Z4355" s="187">
        <f t="shared" ref="Z4355:AF4355" si="3441">Z4329+Z4354</f>
        <v>0</v>
      </c>
      <c r="AA4355" s="189">
        <f t="shared" si="3441"/>
        <v>0</v>
      </c>
      <c r="AB4355" s="187">
        <f t="shared" si="3441"/>
        <v>0</v>
      </c>
      <c r="AC4355" s="187">
        <f t="shared" si="3441"/>
        <v>0</v>
      </c>
      <c r="AD4355" s="187">
        <f t="shared" si="3441"/>
        <v>0</v>
      </c>
      <c r="AE4355" s="187">
        <f t="shared" si="3441"/>
        <v>0</v>
      </c>
      <c r="AF4355" s="187">
        <f t="shared" si="3441"/>
        <v>0</v>
      </c>
      <c r="AG4355" s="188"/>
      <c r="AH4355" s="187">
        <f>AH4329+AH4354</f>
        <v>0</v>
      </c>
      <c r="AI4355" s="187">
        <f>AI4329+AI4354</f>
        <v>0</v>
      </c>
      <c r="AJ4355" s="187">
        <f>AJ4329+AJ4354</f>
        <v>0</v>
      </c>
      <c r="AK4355" s="187">
        <f>AK4329+AK4354</f>
        <v>0</v>
      </c>
      <c r="AL4355" s="188"/>
      <c r="AM4355" s="190">
        <f t="shared" ref="AM4355:AW4355" si="3442">AM4329+AM4354</f>
        <v>0</v>
      </c>
      <c r="AN4355" s="191">
        <f t="shared" si="3442"/>
        <v>0</v>
      </c>
      <c r="AO4355" s="190">
        <f t="shared" si="3442"/>
        <v>0</v>
      </c>
      <c r="AP4355" s="184">
        <f t="shared" si="3442"/>
        <v>0</v>
      </c>
      <c r="AQ4355" s="192">
        <f t="shared" si="3442"/>
        <v>0</v>
      </c>
      <c r="AR4355" s="193">
        <f t="shared" si="3442"/>
        <v>0</v>
      </c>
      <c r="AS4355" s="194" t="e">
        <f t="shared" si="3442"/>
        <v>#DIV/0!</v>
      </c>
      <c r="AT4355" s="195">
        <f t="shared" si="3442"/>
        <v>0</v>
      </c>
      <c r="AU4355" s="192">
        <f t="shared" si="3442"/>
        <v>0</v>
      </c>
      <c r="AV4355" s="193">
        <f t="shared" si="3442"/>
        <v>0</v>
      </c>
      <c r="AW4355" s="194" t="e">
        <f t="shared" si="3442"/>
        <v>#DIV/0!</v>
      </c>
      <c r="AX4355" s="12"/>
      <c r="AY4355" s="146"/>
      <c r="AZ4355" s="1764"/>
    </row>
    <row r="4356" spans="1:52" ht="12.75" customHeight="1" x14ac:dyDescent="0.25">
      <c r="A4356" s="15"/>
      <c r="C4356" s="122"/>
      <c r="D4356" s="123"/>
      <c r="F4356" s="125"/>
      <c r="G4356" s="34"/>
      <c r="H4356" s="35"/>
      <c r="I4356" s="36"/>
      <c r="J4356" s="37"/>
      <c r="K4356" s="198" t="s">
        <v>72</v>
      </c>
      <c r="L4356" s="199">
        <v>0</v>
      </c>
      <c r="M4356" s="200">
        <v>0</v>
      </c>
      <c r="N4356" s="201">
        <v>0</v>
      </c>
      <c r="O4356" s="202">
        <v>0</v>
      </c>
      <c r="P4356" s="202">
        <v>0</v>
      </c>
      <c r="Q4356" s="202">
        <v>0</v>
      </c>
      <c r="R4356" s="202">
        <v>0</v>
      </c>
      <c r="S4356" s="202">
        <v>0</v>
      </c>
      <c r="T4356" s="203"/>
      <c r="U4356" s="135">
        <v>0</v>
      </c>
      <c r="V4356" s="135">
        <v>0</v>
      </c>
      <c r="W4356" s="202">
        <v>0</v>
      </c>
      <c r="X4356" s="202">
        <v>0</v>
      </c>
      <c r="Y4356" s="203"/>
      <c r="Z4356" s="135">
        <v>0</v>
      </c>
      <c r="AA4356" s="204">
        <v>0</v>
      </c>
      <c r="AB4356" s="202">
        <v>0</v>
      </c>
      <c r="AC4356" s="202">
        <v>0</v>
      </c>
      <c r="AD4356" s="202">
        <v>0</v>
      </c>
      <c r="AE4356" s="202">
        <v>0</v>
      </c>
      <c r="AF4356" s="202">
        <v>0</v>
      </c>
      <c r="AG4356" s="203"/>
      <c r="AH4356" s="135">
        <v>0</v>
      </c>
      <c r="AI4356" s="135">
        <v>0</v>
      </c>
      <c r="AJ4356" s="202">
        <v>0</v>
      </c>
      <c r="AK4356" s="202">
        <v>0</v>
      </c>
      <c r="AL4356" s="203"/>
      <c r="AM4356" s="205">
        <v>0</v>
      </c>
      <c r="AN4356" s="119">
        <v>0</v>
      </c>
      <c r="AO4356" s="120">
        <v>0</v>
      </c>
      <c r="AP4356" s="39">
        <v>0</v>
      </c>
      <c r="AQ4356" s="141">
        <v>0</v>
      </c>
      <c r="AR4356" s="141">
        <v>0</v>
      </c>
      <c r="AS4356" s="143">
        <v>0</v>
      </c>
      <c r="AT4356" s="144">
        <v>0</v>
      </c>
      <c r="AU4356" s="141">
        <v>0</v>
      </c>
      <c r="AV4356" s="141">
        <v>0</v>
      </c>
      <c r="AW4356" s="143">
        <v>0</v>
      </c>
      <c r="AY4356" s="146"/>
      <c r="AZ4356" s="1764"/>
    </row>
    <row r="4357" spans="1:52" ht="12.75" customHeight="1" x14ac:dyDescent="0.25">
      <c r="A4357" s="15"/>
      <c r="C4357" s="122"/>
      <c r="D4357" s="123"/>
      <c r="F4357" s="125"/>
      <c r="G4357" s="126"/>
      <c r="H4357" s="35"/>
      <c r="I4357" s="36"/>
      <c r="J4357" s="37"/>
      <c r="K4357" s="198" t="s">
        <v>73</v>
      </c>
      <c r="L4357" s="199">
        <v>0</v>
      </c>
      <c r="M4357" s="200">
        <v>0</v>
      </c>
      <c r="N4357" s="201">
        <v>0</v>
      </c>
      <c r="O4357" s="202">
        <v>0</v>
      </c>
      <c r="P4357" s="202">
        <v>0</v>
      </c>
      <c r="Q4357" s="202">
        <v>0</v>
      </c>
      <c r="R4357" s="202">
        <v>0</v>
      </c>
      <c r="S4357" s="202">
        <v>0</v>
      </c>
      <c r="T4357" s="203"/>
      <c r="U4357" s="135">
        <v>0</v>
      </c>
      <c r="V4357" s="135">
        <v>0</v>
      </c>
      <c r="W4357" s="202">
        <v>0</v>
      </c>
      <c r="X4357" s="202">
        <v>0</v>
      </c>
      <c r="Y4357" s="203"/>
      <c r="Z4357" s="135">
        <v>0</v>
      </c>
      <c r="AA4357" s="204">
        <v>0</v>
      </c>
      <c r="AB4357" s="202">
        <v>0</v>
      </c>
      <c r="AC4357" s="202">
        <v>0</v>
      </c>
      <c r="AD4357" s="202">
        <v>0</v>
      </c>
      <c r="AE4357" s="202">
        <v>0</v>
      </c>
      <c r="AF4357" s="202">
        <v>0</v>
      </c>
      <c r="AG4357" s="203"/>
      <c r="AH4357" s="135">
        <v>0</v>
      </c>
      <c r="AI4357" s="135">
        <v>0</v>
      </c>
      <c r="AJ4357" s="202">
        <v>0</v>
      </c>
      <c r="AK4357" s="202">
        <v>0</v>
      </c>
      <c r="AL4357" s="203"/>
      <c r="AM4357" s="205">
        <v>0</v>
      </c>
      <c r="AN4357" s="119">
        <v>0</v>
      </c>
      <c r="AO4357" s="120">
        <v>0</v>
      </c>
      <c r="AP4357" s="39">
        <v>0</v>
      </c>
      <c r="AQ4357" s="141">
        <v>0</v>
      </c>
      <c r="AR4357" s="141">
        <v>0</v>
      </c>
      <c r="AS4357" s="143">
        <v>0</v>
      </c>
      <c r="AT4357" s="144">
        <v>0</v>
      </c>
      <c r="AU4357" s="141">
        <v>0</v>
      </c>
      <c r="AV4357" s="141">
        <v>0</v>
      </c>
      <c r="AW4357" s="143">
        <v>0</v>
      </c>
      <c r="AY4357" s="146"/>
      <c r="AZ4357" s="1764"/>
    </row>
    <row r="4358" spans="1:52" ht="12.75" customHeight="1" x14ac:dyDescent="0.25">
      <c r="A4358" s="15"/>
      <c r="C4358" s="122"/>
      <c r="D4358" s="123"/>
      <c r="F4358" s="125"/>
      <c r="G4358" s="126"/>
      <c r="H4358" s="35"/>
      <c r="I4358" s="36"/>
      <c r="J4358" s="37"/>
      <c r="K4358" s="198" t="s">
        <v>74</v>
      </c>
      <c r="L4358" s="199">
        <v>0</v>
      </c>
      <c r="M4358" s="200">
        <v>0</v>
      </c>
      <c r="N4358" s="201">
        <v>0</v>
      </c>
      <c r="O4358" s="202">
        <v>0</v>
      </c>
      <c r="P4358" s="202">
        <v>0</v>
      </c>
      <c r="Q4358" s="202">
        <v>0</v>
      </c>
      <c r="R4358" s="202">
        <v>0</v>
      </c>
      <c r="S4358" s="202">
        <v>0</v>
      </c>
      <c r="T4358" s="203"/>
      <c r="U4358" s="135">
        <v>0</v>
      </c>
      <c r="V4358" s="135">
        <v>0</v>
      </c>
      <c r="W4358" s="202">
        <v>0</v>
      </c>
      <c r="X4358" s="202">
        <v>0</v>
      </c>
      <c r="Y4358" s="203"/>
      <c r="Z4358" s="135">
        <v>0</v>
      </c>
      <c r="AA4358" s="204">
        <v>0</v>
      </c>
      <c r="AB4358" s="202">
        <v>0</v>
      </c>
      <c r="AC4358" s="202">
        <v>0</v>
      </c>
      <c r="AD4358" s="202">
        <v>0</v>
      </c>
      <c r="AE4358" s="202">
        <v>0</v>
      </c>
      <c r="AF4358" s="202">
        <v>0</v>
      </c>
      <c r="AG4358" s="203"/>
      <c r="AH4358" s="135">
        <v>0</v>
      </c>
      <c r="AI4358" s="135">
        <v>0</v>
      </c>
      <c r="AJ4358" s="202">
        <v>0</v>
      </c>
      <c r="AK4358" s="202">
        <v>0</v>
      </c>
      <c r="AL4358" s="203"/>
      <c r="AM4358" s="205">
        <v>0</v>
      </c>
      <c r="AN4358" s="119">
        <v>0</v>
      </c>
      <c r="AO4358" s="120">
        <v>0</v>
      </c>
      <c r="AP4358" s="39">
        <v>0</v>
      </c>
      <c r="AQ4358" s="141">
        <v>0</v>
      </c>
      <c r="AR4358" s="141">
        <v>0</v>
      </c>
      <c r="AS4358" s="143">
        <v>0</v>
      </c>
      <c r="AT4358" s="144">
        <v>0</v>
      </c>
      <c r="AU4358" s="141">
        <v>0</v>
      </c>
      <c r="AV4358" s="141">
        <v>0</v>
      </c>
      <c r="AW4358" s="143">
        <v>0</v>
      </c>
      <c r="AY4358" s="146"/>
      <c r="AZ4358" s="1764"/>
    </row>
    <row r="4359" spans="1:52" ht="12.75" customHeight="1" x14ac:dyDescent="0.25">
      <c r="A4359" s="15"/>
      <c r="C4359" s="122"/>
      <c r="D4359" s="123"/>
      <c r="F4359" s="125"/>
      <c r="G4359" s="126"/>
      <c r="H4359" s="35"/>
      <c r="I4359" s="36"/>
      <c r="J4359" s="37"/>
      <c r="K4359" s="198" t="s">
        <v>75</v>
      </c>
      <c r="L4359" s="199">
        <v>0</v>
      </c>
      <c r="M4359" s="200">
        <v>0</v>
      </c>
      <c r="N4359" s="201">
        <v>0</v>
      </c>
      <c r="O4359" s="202">
        <v>0</v>
      </c>
      <c r="P4359" s="202">
        <v>0</v>
      </c>
      <c r="Q4359" s="202">
        <v>0</v>
      </c>
      <c r="R4359" s="202">
        <v>0</v>
      </c>
      <c r="S4359" s="202">
        <v>0</v>
      </c>
      <c r="T4359" s="203"/>
      <c r="U4359" s="135">
        <v>0</v>
      </c>
      <c r="V4359" s="135">
        <v>0</v>
      </c>
      <c r="W4359" s="202">
        <v>0</v>
      </c>
      <c r="X4359" s="202">
        <v>0</v>
      </c>
      <c r="Y4359" s="203"/>
      <c r="Z4359" s="135">
        <v>0</v>
      </c>
      <c r="AA4359" s="204">
        <v>0</v>
      </c>
      <c r="AB4359" s="202">
        <v>0</v>
      </c>
      <c r="AC4359" s="202">
        <v>0</v>
      </c>
      <c r="AD4359" s="202">
        <v>0</v>
      </c>
      <c r="AE4359" s="202">
        <v>0</v>
      </c>
      <c r="AF4359" s="202">
        <v>0</v>
      </c>
      <c r="AG4359" s="203"/>
      <c r="AH4359" s="135">
        <v>0</v>
      </c>
      <c r="AI4359" s="135">
        <v>0</v>
      </c>
      <c r="AJ4359" s="202">
        <v>0</v>
      </c>
      <c r="AK4359" s="202">
        <v>0</v>
      </c>
      <c r="AL4359" s="203"/>
      <c r="AM4359" s="205">
        <v>0</v>
      </c>
      <c r="AN4359" s="119">
        <v>0</v>
      </c>
      <c r="AO4359" s="120">
        <v>0</v>
      </c>
      <c r="AP4359" s="39">
        <v>0</v>
      </c>
      <c r="AQ4359" s="141">
        <v>0</v>
      </c>
      <c r="AR4359" s="141">
        <v>0</v>
      </c>
      <c r="AS4359" s="143">
        <v>0</v>
      </c>
      <c r="AT4359" s="144">
        <v>0</v>
      </c>
      <c r="AU4359" s="141">
        <v>0</v>
      </c>
      <c r="AV4359" s="141">
        <v>0</v>
      </c>
      <c r="AW4359" s="143">
        <v>0</v>
      </c>
      <c r="AY4359" s="146"/>
      <c r="AZ4359" s="1764"/>
    </row>
    <row r="4360" spans="1:52" ht="12.75" customHeight="1" x14ac:dyDescent="0.25">
      <c r="A4360" s="15"/>
      <c r="C4360" s="122"/>
      <c r="D4360" s="123"/>
      <c r="F4360" s="125"/>
      <c r="G4360" s="126"/>
      <c r="H4360" s="35"/>
      <c r="I4360" s="36"/>
      <c r="J4360" s="37"/>
      <c r="K4360" s="206" t="s">
        <v>76</v>
      </c>
      <c r="L4360" s="199">
        <v>0</v>
      </c>
      <c r="M4360" s="200">
        <v>0</v>
      </c>
      <c r="N4360" s="201">
        <v>0</v>
      </c>
      <c r="O4360" s="202">
        <v>0</v>
      </c>
      <c r="P4360" s="202">
        <v>0</v>
      </c>
      <c r="Q4360" s="202">
        <v>0</v>
      </c>
      <c r="R4360" s="202">
        <v>0</v>
      </c>
      <c r="S4360" s="202">
        <v>0</v>
      </c>
      <c r="T4360" s="203"/>
      <c r="U4360" s="135">
        <v>0</v>
      </c>
      <c r="V4360" s="135">
        <v>0</v>
      </c>
      <c r="W4360" s="202">
        <v>0</v>
      </c>
      <c r="X4360" s="202">
        <v>0</v>
      </c>
      <c r="Y4360" s="203"/>
      <c r="Z4360" s="135">
        <v>0</v>
      </c>
      <c r="AA4360" s="204">
        <v>0</v>
      </c>
      <c r="AB4360" s="202">
        <v>0</v>
      </c>
      <c r="AC4360" s="202">
        <v>0</v>
      </c>
      <c r="AD4360" s="202">
        <v>0</v>
      </c>
      <c r="AE4360" s="202">
        <v>0</v>
      </c>
      <c r="AF4360" s="202">
        <v>0</v>
      </c>
      <c r="AG4360" s="203"/>
      <c r="AH4360" s="135">
        <v>0</v>
      </c>
      <c r="AI4360" s="135">
        <v>0</v>
      </c>
      <c r="AJ4360" s="202">
        <v>0</v>
      </c>
      <c r="AK4360" s="202">
        <v>0</v>
      </c>
      <c r="AL4360" s="203"/>
      <c r="AM4360" s="205">
        <v>0</v>
      </c>
      <c r="AN4360" s="119">
        <v>0</v>
      </c>
      <c r="AO4360" s="120">
        <v>0</v>
      </c>
      <c r="AP4360" s="39">
        <v>0</v>
      </c>
      <c r="AQ4360" s="141">
        <v>0</v>
      </c>
      <c r="AR4360" s="141">
        <v>0</v>
      </c>
      <c r="AS4360" s="143">
        <v>0</v>
      </c>
      <c r="AT4360" s="144">
        <v>0</v>
      </c>
      <c r="AU4360" s="141">
        <v>0</v>
      </c>
      <c r="AV4360" s="141">
        <v>0</v>
      </c>
      <c r="AW4360" s="143">
        <v>0</v>
      </c>
      <c r="AY4360" s="146"/>
      <c r="AZ4360" s="1764"/>
    </row>
    <row r="4361" spans="1:52" ht="12.75" customHeight="1" x14ac:dyDescent="0.25">
      <c r="A4361" s="15"/>
      <c r="C4361" s="122"/>
      <c r="D4361" s="123"/>
      <c r="F4361" s="125"/>
      <c r="G4361" s="126"/>
      <c r="H4361" s="35"/>
      <c r="I4361" s="36"/>
      <c r="J4361" s="37"/>
      <c r="K4361" s="198"/>
      <c r="L4361" s="199"/>
      <c r="M4361" s="200"/>
      <c r="N4361" s="201"/>
      <c r="O4361" s="202"/>
      <c r="P4361" s="202"/>
      <c r="Q4361" s="202"/>
      <c r="R4361" s="202"/>
      <c r="S4361" s="202"/>
      <c r="T4361" s="224"/>
      <c r="U4361" s="138"/>
      <c r="V4361" s="138"/>
      <c r="W4361" s="139"/>
      <c r="X4361" s="139"/>
      <c r="Y4361" s="224"/>
      <c r="Z4361" s="210"/>
      <c r="AA4361" s="204"/>
      <c r="AB4361" s="202"/>
      <c r="AC4361" s="202"/>
      <c r="AD4361" s="202"/>
      <c r="AE4361" s="202"/>
      <c r="AF4361" s="202"/>
      <c r="AG4361" s="224"/>
      <c r="AH4361" s="138"/>
      <c r="AI4361" s="138"/>
      <c r="AJ4361" s="139"/>
      <c r="AK4361" s="139"/>
      <c r="AL4361" s="224"/>
      <c r="AM4361" s="140"/>
      <c r="AN4361" s="211"/>
      <c r="AO4361" s="212"/>
      <c r="AP4361" s="39"/>
      <c r="AQ4361" s="141"/>
      <c r="AR4361" s="141"/>
      <c r="AS4361" s="143"/>
      <c r="AU4361" s="141"/>
      <c r="AV4361" s="141"/>
      <c r="AW4361" s="143"/>
      <c r="AY4361" s="146"/>
      <c r="AZ4361" s="1764"/>
    </row>
    <row r="4362" spans="1:52" ht="12.75" customHeight="1" x14ac:dyDescent="0.25">
      <c r="A4362" s="15"/>
      <c r="C4362" s="122"/>
      <c r="D4362" s="123"/>
      <c r="F4362" s="125"/>
      <c r="G4362" s="126"/>
      <c r="H4362" s="35"/>
      <c r="I4362" s="36"/>
      <c r="J4362" s="37"/>
      <c r="K4362" s="198"/>
      <c r="L4362" s="199"/>
      <c r="M4362" s="200"/>
      <c r="N4362" s="201"/>
      <c r="O4362" s="202"/>
      <c r="P4362" s="202"/>
      <c r="Q4362" s="202"/>
      <c r="R4362" s="202"/>
      <c r="S4362" s="202"/>
      <c r="T4362" s="224"/>
      <c r="U4362" s="138"/>
      <c r="V4362" s="138"/>
      <c r="W4362" s="139"/>
      <c r="X4362" s="139"/>
      <c r="Y4362" s="224"/>
      <c r="Z4362" s="210"/>
      <c r="AA4362" s="204"/>
      <c r="AB4362" s="202"/>
      <c r="AC4362" s="202"/>
      <c r="AD4362" s="202"/>
      <c r="AE4362" s="202"/>
      <c r="AF4362" s="202"/>
      <c r="AG4362" s="224"/>
      <c r="AH4362" s="138"/>
      <c r="AI4362" s="138"/>
      <c r="AJ4362" s="139"/>
      <c r="AK4362" s="139"/>
      <c r="AL4362" s="224"/>
      <c r="AM4362" s="140"/>
      <c r="AN4362" s="211"/>
      <c r="AO4362" s="212"/>
      <c r="AP4362" s="39"/>
      <c r="AQ4362" s="141"/>
      <c r="AR4362" s="141"/>
      <c r="AS4362" s="143"/>
      <c r="AU4362" s="141"/>
      <c r="AV4362" s="141"/>
      <c r="AW4362" s="143"/>
      <c r="AY4362" s="146"/>
      <c r="AZ4362" s="1764"/>
    </row>
    <row r="4363" spans="1:52" ht="12.75" customHeight="1" x14ac:dyDescent="0.25">
      <c r="A4363" s="356"/>
      <c r="B4363" s="225"/>
      <c r="C4363" s="122"/>
      <c r="D4363" s="357"/>
      <c r="E4363" s="226"/>
      <c r="F4363" s="122"/>
      <c r="G4363" s="126"/>
      <c r="H4363" s="35"/>
      <c r="I4363" s="36"/>
      <c r="J4363" s="37"/>
      <c r="K4363" s="116" t="s">
        <v>1727</v>
      </c>
      <c r="L4363" s="241"/>
      <c r="M4363" s="242"/>
      <c r="N4363" s="201"/>
      <c r="O4363" s="202"/>
      <c r="P4363" s="202"/>
      <c r="Q4363" s="202"/>
      <c r="R4363" s="202"/>
      <c r="S4363" s="202"/>
      <c r="T4363" s="224"/>
      <c r="U4363" s="138"/>
      <c r="V4363" s="138"/>
      <c r="W4363" s="139"/>
      <c r="X4363" s="139"/>
      <c r="Y4363" s="224"/>
      <c r="Z4363" s="210"/>
      <c r="AA4363" s="204"/>
      <c r="AB4363" s="202"/>
      <c r="AC4363" s="202"/>
      <c r="AD4363" s="202"/>
      <c r="AE4363" s="202"/>
      <c r="AF4363" s="202"/>
      <c r="AG4363" s="224"/>
      <c r="AH4363" s="138"/>
      <c r="AI4363" s="138"/>
      <c r="AJ4363" s="139"/>
      <c r="AK4363" s="139"/>
      <c r="AL4363" s="224"/>
      <c r="AM4363" s="140"/>
      <c r="AN4363" s="211"/>
      <c r="AO4363" s="212"/>
      <c r="AP4363" s="39"/>
      <c r="AQ4363" s="141"/>
      <c r="AR4363" s="141"/>
      <c r="AS4363" s="143"/>
      <c r="AU4363" s="141"/>
      <c r="AV4363" s="141"/>
      <c r="AW4363" s="143"/>
      <c r="AY4363" s="146"/>
      <c r="AZ4363" s="1764"/>
    </row>
    <row r="4364" spans="1:52" ht="12.75" customHeight="1" x14ac:dyDescent="0.25">
      <c r="A4364" s="356"/>
      <c r="B4364" s="225"/>
      <c r="C4364" s="122"/>
      <c r="D4364" s="357"/>
      <c r="E4364" s="226"/>
      <c r="F4364" s="122"/>
      <c r="G4364" s="126"/>
      <c r="H4364" s="35"/>
      <c r="I4364" s="36"/>
      <c r="J4364" s="37"/>
      <c r="K4364" s="349" t="s">
        <v>236</v>
      </c>
      <c r="L4364" s="241"/>
      <c r="M4364" s="242"/>
      <c r="N4364" s="201"/>
      <c r="O4364" s="202"/>
      <c r="P4364" s="202"/>
      <c r="Q4364" s="202"/>
      <c r="R4364" s="202"/>
      <c r="S4364" s="202"/>
      <c r="T4364" s="224"/>
      <c r="U4364" s="138"/>
      <c r="V4364" s="138"/>
      <c r="W4364" s="139"/>
      <c r="X4364" s="139"/>
      <c r="Y4364" s="224"/>
      <c r="Z4364" s="210"/>
      <c r="AA4364" s="204"/>
      <c r="AB4364" s="202"/>
      <c r="AC4364" s="202"/>
      <c r="AD4364" s="202"/>
      <c r="AE4364" s="202"/>
      <c r="AF4364" s="202"/>
      <c r="AG4364" s="224"/>
      <c r="AH4364" s="138"/>
      <c r="AI4364" s="138"/>
      <c r="AJ4364" s="139"/>
      <c r="AK4364" s="139"/>
      <c r="AL4364" s="224"/>
      <c r="AM4364" s="140"/>
      <c r="AN4364" s="211"/>
      <c r="AO4364" s="212"/>
      <c r="AP4364" s="39"/>
      <c r="AQ4364" s="141"/>
      <c r="AR4364" s="141"/>
      <c r="AS4364" s="143"/>
      <c r="AU4364" s="141"/>
      <c r="AV4364" s="141"/>
      <c r="AW4364" s="143"/>
      <c r="AY4364" s="146"/>
      <c r="AZ4364" s="1764"/>
    </row>
    <row r="4365" spans="1:52" ht="12.75" customHeight="1" x14ac:dyDescent="0.25">
      <c r="A4365" s="356"/>
      <c r="B4365" s="225"/>
      <c r="C4365" s="122"/>
      <c r="D4365" s="357"/>
      <c r="E4365" s="226"/>
      <c r="F4365" s="122"/>
      <c r="G4365" s="126"/>
      <c r="H4365" s="35"/>
      <c r="I4365" s="36"/>
      <c r="J4365" s="37"/>
      <c r="K4365" s="349"/>
      <c r="L4365" s="241"/>
      <c r="M4365" s="242"/>
      <c r="N4365" s="201"/>
      <c r="O4365" s="202"/>
      <c r="P4365" s="202"/>
      <c r="Q4365" s="202"/>
      <c r="R4365" s="202"/>
      <c r="S4365" s="202"/>
      <c r="T4365" s="224"/>
      <c r="U4365" s="138"/>
      <c r="V4365" s="138"/>
      <c r="W4365" s="139"/>
      <c r="X4365" s="139"/>
      <c r="Y4365" s="224"/>
      <c r="Z4365" s="210"/>
      <c r="AA4365" s="204"/>
      <c r="AB4365" s="202"/>
      <c r="AC4365" s="202"/>
      <c r="AD4365" s="202"/>
      <c r="AE4365" s="202"/>
      <c r="AF4365" s="202"/>
      <c r="AG4365" s="224"/>
      <c r="AH4365" s="138"/>
      <c r="AI4365" s="138"/>
      <c r="AJ4365" s="139"/>
      <c r="AK4365" s="139"/>
      <c r="AL4365" s="224"/>
      <c r="AM4365" s="140"/>
      <c r="AN4365" s="211"/>
      <c r="AO4365" s="212"/>
      <c r="AP4365" s="39"/>
      <c r="AQ4365" s="141"/>
      <c r="AR4365" s="141"/>
      <c r="AS4365" s="143"/>
      <c r="AU4365" s="141"/>
      <c r="AV4365" s="141"/>
      <c r="AW4365" s="143"/>
      <c r="AY4365" s="146"/>
      <c r="AZ4365" s="1764"/>
    </row>
    <row r="4366" spans="1:52" ht="35.1" customHeight="1" x14ac:dyDescent="0.25">
      <c r="A4366" s="15" t="s">
        <v>4654</v>
      </c>
      <c r="B4366" s="225">
        <v>14</v>
      </c>
      <c r="C4366" s="122" t="s">
        <v>1728</v>
      </c>
      <c r="D4366" s="123">
        <v>1000</v>
      </c>
      <c r="E4366" s="226"/>
      <c r="F4366" s="122">
        <v>12</v>
      </c>
      <c r="G4366" s="126">
        <v>1</v>
      </c>
      <c r="H4366" s="35" t="str">
        <f t="shared" si="3380"/>
        <v>001</v>
      </c>
      <c r="I4366" s="36" t="s">
        <v>96</v>
      </c>
      <c r="J4366" s="37" t="s">
        <v>4818</v>
      </c>
      <c r="K4366" s="244" t="s">
        <v>1198</v>
      </c>
      <c r="L4366" s="232">
        <v>53</v>
      </c>
      <c r="M4366" s="233">
        <v>53</v>
      </c>
      <c r="N4366" s="130"/>
      <c r="O4366" s="131"/>
      <c r="P4366" s="131"/>
      <c r="Q4366" s="131"/>
      <c r="R4366" s="131"/>
      <c r="S4366" s="131"/>
      <c r="T4366" s="132" t="str">
        <f t="shared" ref="T4366:T4367" si="3443">IF(SUM(N4366:S4366)=U4366,"OK",SUM(N4366:S4366)-U4366)</f>
        <v>OK</v>
      </c>
      <c r="U4366" s="138"/>
      <c r="V4366" s="138"/>
      <c r="W4366" s="139"/>
      <c r="X4366" s="139"/>
      <c r="Y4366" s="132" t="str">
        <f t="shared" ref="Y4366:Y4367" si="3444">IF(SUM(W4366:X4366)=Z4366,"OK",SUM(W4366:X4366)-Z4366)</f>
        <v>OK</v>
      </c>
      <c r="Z4366" s="210"/>
      <c r="AA4366" s="204"/>
      <c r="AB4366" s="202"/>
      <c r="AC4366" s="202"/>
      <c r="AD4366" s="202"/>
      <c r="AE4366" s="202"/>
      <c r="AF4366" s="202"/>
      <c r="AG4366" s="132" t="str">
        <f t="shared" ref="AG4366:AG4367" si="3445">IF(SUM(AA4366:AF4366)=AH4366,"OK",SUM(AA4366:AF4366)-AH4366)</f>
        <v>OK</v>
      </c>
      <c r="AH4366" s="138"/>
      <c r="AI4366" s="138"/>
      <c r="AJ4366" s="139"/>
      <c r="AK4366" s="139"/>
      <c r="AL4366" s="132" t="str">
        <f t="shared" ref="AL4366:AL4367" si="3446">IF(SUM(AJ4366:AK4366)=AM4366,"OK",SUM(AJ4366:AK4366)-AM4366)</f>
        <v>OK</v>
      </c>
      <c r="AM4366" s="140"/>
      <c r="AN4366" s="119">
        <f t="shared" ref="AN4366:AN4367" si="3447">L4366+U4366+V4366+Z4366</f>
        <v>53</v>
      </c>
      <c r="AO4366" s="120">
        <f t="shared" ref="AO4366:AO4367" si="3448">M4366+AH4366+AI4366+AM4366</f>
        <v>53</v>
      </c>
      <c r="AP4366" s="39">
        <f>L4366</f>
        <v>53</v>
      </c>
      <c r="AQ4366" s="141">
        <f>AN4366</f>
        <v>53</v>
      </c>
      <c r="AR4366" s="142">
        <f>AQ4366-AP4366</f>
        <v>0</v>
      </c>
      <c r="AS4366" s="143">
        <f>AR4366/AP4366</f>
        <v>0</v>
      </c>
      <c r="AT4366" s="144">
        <f>M4366</f>
        <v>53</v>
      </c>
      <c r="AU4366" s="141">
        <f>AO4366</f>
        <v>53</v>
      </c>
      <c r="AV4366" s="142">
        <f>AU4366-AT4366</f>
        <v>0</v>
      </c>
      <c r="AW4366" s="143">
        <f>AV4366/AT4366</f>
        <v>0</v>
      </c>
      <c r="AY4366" s="146" t="str">
        <f>RIGHT(LEFT(I4366,3),2)&amp;"."&amp;RIGHT(LEFT(I4366,5),2)</f>
        <v>12.11</v>
      </c>
      <c r="AZ4366" s="1764" t="b">
        <f>COUNTIF('[1]Codes SEC'!$B$2:$B$250,Ministres!AY4366)&gt;0</f>
        <v>1</v>
      </c>
    </row>
    <row r="4367" spans="1:52" ht="35.1" customHeight="1" x14ac:dyDescent="0.25">
      <c r="A4367" s="15" t="s">
        <v>4654</v>
      </c>
      <c r="B4367" s="225">
        <v>14</v>
      </c>
      <c r="C4367" s="122" t="s">
        <v>1728</v>
      </c>
      <c r="D4367" s="123">
        <v>1000</v>
      </c>
      <c r="E4367" s="226"/>
      <c r="F4367" s="122">
        <v>12</v>
      </c>
      <c r="G4367" s="126">
        <v>1</v>
      </c>
      <c r="H4367" s="35" t="str">
        <f t="shared" si="3380"/>
        <v>001</v>
      </c>
      <c r="I4367" s="36" t="s">
        <v>96</v>
      </c>
      <c r="J4367" s="37" t="s">
        <v>4819</v>
      </c>
      <c r="K4367" s="281" t="s">
        <v>2552</v>
      </c>
      <c r="L4367" s="232">
        <v>0</v>
      </c>
      <c r="M4367" s="129">
        <v>0</v>
      </c>
      <c r="N4367" s="130"/>
      <c r="O4367" s="131"/>
      <c r="P4367" s="131"/>
      <c r="Q4367" s="131"/>
      <c r="R4367" s="131"/>
      <c r="S4367" s="131"/>
      <c r="T4367" s="132" t="str">
        <f t="shared" si="3443"/>
        <v>OK</v>
      </c>
      <c r="U4367" s="138"/>
      <c r="V4367" s="138"/>
      <c r="W4367" s="139"/>
      <c r="X4367" s="139"/>
      <c r="Y4367" s="132" t="str">
        <f t="shared" si="3444"/>
        <v>OK</v>
      </c>
      <c r="Z4367" s="210"/>
      <c r="AA4367" s="204"/>
      <c r="AB4367" s="202"/>
      <c r="AC4367" s="202"/>
      <c r="AD4367" s="202"/>
      <c r="AE4367" s="202"/>
      <c r="AF4367" s="202"/>
      <c r="AG4367" s="132" t="str">
        <f t="shared" si="3445"/>
        <v>OK</v>
      </c>
      <c r="AH4367" s="138"/>
      <c r="AI4367" s="138"/>
      <c r="AJ4367" s="139"/>
      <c r="AK4367" s="139"/>
      <c r="AL4367" s="132" t="str">
        <f t="shared" si="3446"/>
        <v>OK</v>
      </c>
      <c r="AM4367" s="140"/>
      <c r="AN4367" s="119">
        <f t="shared" si="3447"/>
        <v>0</v>
      </c>
      <c r="AO4367" s="120">
        <f t="shared" si="3448"/>
        <v>0</v>
      </c>
      <c r="AP4367" s="39">
        <f>L4367</f>
        <v>0</v>
      </c>
      <c r="AQ4367" s="141">
        <f>AN4367</f>
        <v>0</v>
      </c>
      <c r="AR4367" s="142">
        <f>AQ4367-AP4367</f>
        <v>0</v>
      </c>
      <c r="AS4367" s="143" t="e">
        <f>AR4367/AP4367</f>
        <v>#DIV/0!</v>
      </c>
      <c r="AT4367" s="144">
        <f>M4367</f>
        <v>0</v>
      </c>
      <c r="AU4367" s="141">
        <f>AO4367</f>
        <v>0</v>
      </c>
      <c r="AV4367" s="142">
        <f>AU4367-AT4367</f>
        <v>0</v>
      </c>
      <c r="AW4367" s="143" t="e">
        <f>AV4367/AT4367</f>
        <v>#DIV/0!</v>
      </c>
      <c r="AY4367" s="146" t="str">
        <f>RIGHT(LEFT(I4367,3),2)&amp;"."&amp;RIGHT(LEFT(I4367,5),2)</f>
        <v>12.11</v>
      </c>
      <c r="AZ4367" s="1764" t="b">
        <f>COUNTIF('[1]Codes SEC'!$B$2:$B$250,Ministres!AY4367)&gt;0</f>
        <v>1</v>
      </c>
    </row>
    <row r="4368" spans="1:52" ht="12.75" customHeight="1" x14ac:dyDescent="0.25">
      <c r="A4368" s="350"/>
      <c r="B4368" s="1779"/>
      <c r="C4368" s="150"/>
      <c r="D4368" s="352"/>
      <c r="E4368" s="1780"/>
      <c r="F4368" s="150"/>
      <c r="G4368" s="154"/>
      <c r="H4368" s="155"/>
      <c r="I4368" s="156"/>
      <c r="J4368" s="157"/>
      <c r="K4368" s="158" t="s">
        <v>70</v>
      </c>
      <c r="L4368" s="236">
        <f t="shared" ref="L4368:S4368" si="3449">L4366+L4367</f>
        <v>53</v>
      </c>
      <c r="M4368" s="1781">
        <f t="shared" si="3449"/>
        <v>53</v>
      </c>
      <c r="N4368" s="1769">
        <f t="shared" si="3449"/>
        <v>0</v>
      </c>
      <c r="O4368" s="1770">
        <f t="shared" si="3449"/>
        <v>0</v>
      </c>
      <c r="P4368" s="1770">
        <f t="shared" si="3449"/>
        <v>0</v>
      </c>
      <c r="Q4368" s="1770">
        <f t="shared" si="3449"/>
        <v>0</v>
      </c>
      <c r="R4368" s="1770">
        <f t="shared" si="3449"/>
        <v>0</v>
      </c>
      <c r="S4368" s="1770">
        <f t="shared" si="3449"/>
        <v>0</v>
      </c>
      <c r="T4368" s="1771"/>
      <c r="U4368" s="1772">
        <f>U4366+U4367</f>
        <v>0</v>
      </c>
      <c r="V4368" s="1772">
        <f>V4366+V4367</f>
        <v>0</v>
      </c>
      <c r="W4368" s="1770">
        <f>W4366+W4367</f>
        <v>0</v>
      </c>
      <c r="X4368" s="1770">
        <f>X4366+X4367</f>
        <v>0</v>
      </c>
      <c r="Y4368" s="1771"/>
      <c r="Z4368" s="1772">
        <f t="shared" ref="Z4368:AF4368" si="3450">Z4366+Z4367</f>
        <v>0</v>
      </c>
      <c r="AA4368" s="165">
        <f t="shared" si="3450"/>
        <v>0</v>
      </c>
      <c r="AB4368" s="1770">
        <f t="shared" si="3450"/>
        <v>0</v>
      </c>
      <c r="AC4368" s="1770">
        <f t="shared" si="3450"/>
        <v>0</v>
      </c>
      <c r="AD4368" s="1770">
        <f t="shared" si="3450"/>
        <v>0</v>
      </c>
      <c r="AE4368" s="1770">
        <f t="shared" si="3450"/>
        <v>0</v>
      </c>
      <c r="AF4368" s="1770">
        <f t="shared" si="3450"/>
        <v>0</v>
      </c>
      <c r="AG4368" s="1771"/>
      <c r="AH4368" s="1772">
        <f>AH4366+AH4367</f>
        <v>0</v>
      </c>
      <c r="AI4368" s="1772">
        <f>AI4366+AI4367</f>
        <v>0</v>
      </c>
      <c r="AJ4368" s="1770">
        <f>AJ4366+AJ4367</f>
        <v>0</v>
      </c>
      <c r="AK4368" s="1770">
        <f>AK4366+AK4367</f>
        <v>0</v>
      </c>
      <c r="AL4368" s="1771"/>
      <c r="AM4368" s="1773">
        <f t="shared" ref="AM4368:AW4368" si="3451">AM4366+AM4367</f>
        <v>0</v>
      </c>
      <c r="AN4368" s="167">
        <f>AN4366+AN4367</f>
        <v>53</v>
      </c>
      <c r="AO4368" s="1774">
        <f t="shared" si="3451"/>
        <v>53</v>
      </c>
      <c r="AP4368" s="169">
        <f t="shared" si="3451"/>
        <v>53</v>
      </c>
      <c r="AQ4368" s="1775">
        <f t="shared" si="3451"/>
        <v>53</v>
      </c>
      <c r="AR4368" s="1775">
        <f t="shared" si="3451"/>
        <v>0</v>
      </c>
      <c r="AS4368" s="1782" t="e">
        <f t="shared" si="3451"/>
        <v>#DIV/0!</v>
      </c>
      <c r="AT4368" s="1778">
        <f t="shared" si="3451"/>
        <v>53</v>
      </c>
      <c r="AU4368" s="1775">
        <f t="shared" si="3451"/>
        <v>53</v>
      </c>
      <c r="AV4368" s="1775">
        <f t="shared" si="3451"/>
        <v>0</v>
      </c>
      <c r="AW4368" s="1782" t="e">
        <f t="shared" si="3451"/>
        <v>#DIV/0!</v>
      </c>
      <c r="AY4368" s="146"/>
      <c r="AZ4368" s="1764"/>
    </row>
    <row r="4369" spans="1:64" ht="12.75" customHeight="1" x14ac:dyDescent="0.25">
      <c r="A4369" s="356"/>
      <c r="B4369" s="225"/>
      <c r="C4369" s="122"/>
      <c r="D4369" s="357"/>
      <c r="E4369" s="226"/>
      <c r="F4369" s="122"/>
      <c r="G4369" s="126"/>
      <c r="H4369" s="35"/>
      <c r="I4369" s="36"/>
      <c r="J4369" s="37"/>
      <c r="K4369" s="240"/>
      <c r="L4369" s="241"/>
      <c r="M4369" s="242"/>
      <c r="N4369" s="201"/>
      <c r="O4369" s="202"/>
      <c r="P4369" s="202"/>
      <c r="Q4369" s="202"/>
      <c r="R4369" s="202"/>
      <c r="S4369" s="202"/>
      <c r="T4369" s="224"/>
      <c r="U4369" s="138"/>
      <c r="V4369" s="138"/>
      <c r="W4369" s="139"/>
      <c r="X4369" s="139"/>
      <c r="Y4369" s="224"/>
      <c r="Z4369" s="210"/>
      <c r="AA4369" s="204"/>
      <c r="AB4369" s="202"/>
      <c r="AC4369" s="202"/>
      <c r="AD4369" s="202"/>
      <c r="AE4369" s="202"/>
      <c r="AF4369" s="202"/>
      <c r="AG4369" s="224"/>
      <c r="AH4369" s="138"/>
      <c r="AI4369" s="138"/>
      <c r="AJ4369" s="139"/>
      <c r="AK4369" s="139"/>
      <c r="AL4369" s="224"/>
      <c r="AM4369" s="140"/>
      <c r="AN4369" s="211"/>
      <c r="AO4369" s="212"/>
      <c r="AP4369" s="39"/>
      <c r="AQ4369" s="141"/>
      <c r="AR4369" s="141"/>
      <c r="AS4369" s="143"/>
      <c r="AU4369" s="141"/>
      <c r="AV4369" s="141"/>
      <c r="AW4369" s="143"/>
      <c r="AY4369" s="146"/>
      <c r="AZ4369" s="1764"/>
    </row>
    <row r="4370" spans="1:64" ht="12.75" customHeight="1" x14ac:dyDescent="0.25">
      <c r="A4370" s="356"/>
      <c r="B4370" s="225"/>
      <c r="C4370" s="122"/>
      <c r="D4370" s="357"/>
      <c r="E4370" s="226"/>
      <c r="F4370" s="122"/>
      <c r="G4370" s="126"/>
      <c r="H4370" s="35"/>
      <c r="I4370" s="36"/>
      <c r="J4370" s="37"/>
      <c r="K4370" s="243" t="s">
        <v>109</v>
      </c>
      <c r="L4370" s="241"/>
      <c r="M4370" s="242"/>
      <c r="N4370" s="201"/>
      <c r="O4370" s="202"/>
      <c r="P4370" s="202"/>
      <c r="Q4370" s="202"/>
      <c r="R4370" s="202"/>
      <c r="S4370" s="202"/>
      <c r="T4370" s="224"/>
      <c r="U4370" s="138"/>
      <c r="V4370" s="138"/>
      <c r="W4370" s="139"/>
      <c r="X4370" s="139"/>
      <c r="Y4370" s="224"/>
      <c r="Z4370" s="210"/>
      <c r="AA4370" s="204"/>
      <c r="AB4370" s="202"/>
      <c r="AC4370" s="202"/>
      <c r="AD4370" s="202"/>
      <c r="AE4370" s="202"/>
      <c r="AF4370" s="202"/>
      <c r="AG4370" s="224"/>
      <c r="AH4370" s="138"/>
      <c r="AI4370" s="138"/>
      <c r="AJ4370" s="139"/>
      <c r="AK4370" s="139"/>
      <c r="AL4370" s="224"/>
      <c r="AM4370" s="140"/>
      <c r="AN4370" s="211"/>
      <c r="AO4370" s="212"/>
      <c r="AP4370" s="39"/>
      <c r="AQ4370" s="141"/>
      <c r="AR4370" s="141"/>
      <c r="AS4370" s="143"/>
      <c r="AU4370" s="141"/>
      <c r="AV4370" s="141"/>
      <c r="AW4370" s="143"/>
      <c r="AY4370" s="146"/>
      <c r="AZ4370" s="1764"/>
    </row>
    <row r="4371" spans="1:64" ht="12.75" customHeight="1" x14ac:dyDescent="0.25">
      <c r="A4371" s="356"/>
      <c r="B4371" s="225"/>
      <c r="C4371" s="122"/>
      <c r="D4371" s="357"/>
      <c r="E4371" s="226"/>
      <c r="F4371" s="122"/>
      <c r="G4371" s="126"/>
      <c r="H4371" s="35"/>
      <c r="I4371" s="36"/>
      <c r="J4371" s="37"/>
      <c r="K4371" s="244"/>
      <c r="L4371" s="241"/>
      <c r="M4371" s="242"/>
      <c r="N4371" s="201"/>
      <c r="O4371" s="202"/>
      <c r="P4371" s="202"/>
      <c r="Q4371" s="202"/>
      <c r="R4371" s="202"/>
      <c r="S4371" s="202"/>
      <c r="T4371" s="224"/>
      <c r="U4371" s="138"/>
      <c r="V4371" s="138"/>
      <c r="W4371" s="139"/>
      <c r="X4371" s="139"/>
      <c r="Y4371" s="224"/>
      <c r="Z4371" s="210"/>
      <c r="AA4371" s="204"/>
      <c r="AB4371" s="202"/>
      <c r="AC4371" s="202"/>
      <c r="AD4371" s="202"/>
      <c r="AE4371" s="202"/>
      <c r="AF4371" s="202"/>
      <c r="AG4371" s="224"/>
      <c r="AH4371" s="138"/>
      <c r="AI4371" s="138"/>
      <c r="AJ4371" s="139"/>
      <c r="AK4371" s="139"/>
      <c r="AL4371" s="224"/>
      <c r="AM4371" s="140"/>
      <c r="AN4371" s="211"/>
      <c r="AO4371" s="212"/>
      <c r="AP4371" s="39"/>
      <c r="AQ4371" s="141"/>
      <c r="AR4371" s="141"/>
      <c r="AS4371" s="143"/>
      <c r="AU4371" s="141"/>
      <c r="AV4371" s="141"/>
      <c r="AW4371" s="143"/>
      <c r="AY4371" s="146"/>
      <c r="AZ4371" s="1764"/>
    </row>
    <row r="4372" spans="1:64" ht="30.6" x14ac:dyDescent="0.25">
      <c r="A4372" s="15" t="s">
        <v>4654</v>
      </c>
      <c r="B4372" s="225">
        <v>14</v>
      </c>
      <c r="C4372" s="122" t="s">
        <v>1728</v>
      </c>
      <c r="D4372" s="123">
        <v>1000</v>
      </c>
      <c r="E4372" s="226"/>
      <c r="F4372" s="122">
        <v>12</v>
      </c>
      <c r="G4372" s="126">
        <v>1</v>
      </c>
      <c r="H4372" s="35" t="str">
        <f t="shared" si="3380"/>
        <v>001</v>
      </c>
      <c r="I4372" s="36" t="s">
        <v>113</v>
      </c>
      <c r="J4372" s="37" t="s">
        <v>4820</v>
      </c>
      <c r="K4372" s="281" t="s">
        <v>2941</v>
      </c>
      <c r="L4372" s="232">
        <v>383</v>
      </c>
      <c r="M4372" s="129">
        <v>383</v>
      </c>
      <c r="N4372" s="130"/>
      <c r="O4372" s="131"/>
      <c r="P4372" s="131"/>
      <c r="Q4372" s="131"/>
      <c r="R4372" s="131"/>
      <c r="S4372" s="131"/>
      <c r="T4372" s="132" t="str">
        <f t="shared" ref="T4372:T4373" si="3452">IF(SUM(N4372:S4372)=U4372,"OK",SUM(N4372:S4372)-U4372)</f>
        <v>OK</v>
      </c>
      <c r="U4372" s="138"/>
      <c r="V4372" s="138"/>
      <c r="W4372" s="139"/>
      <c r="X4372" s="139"/>
      <c r="Y4372" s="132" t="str">
        <f t="shared" ref="Y4372:Y4373" si="3453">IF(SUM(W4372:X4372)=Z4372,"OK",SUM(W4372:X4372)-Z4372)</f>
        <v>OK</v>
      </c>
      <c r="Z4372" s="210"/>
      <c r="AA4372" s="204"/>
      <c r="AB4372" s="202"/>
      <c r="AC4372" s="202"/>
      <c r="AD4372" s="202"/>
      <c r="AE4372" s="202"/>
      <c r="AF4372" s="202"/>
      <c r="AG4372" s="132" t="str">
        <f t="shared" ref="AG4372:AG4373" si="3454">IF(SUM(AA4372:AF4372)=AH4372,"OK",SUM(AA4372:AF4372)-AH4372)</f>
        <v>OK</v>
      </c>
      <c r="AH4372" s="138"/>
      <c r="AI4372" s="138"/>
      <c r="AJ4372" s="139"/>
      <c r="AK4372" s="139"/>
      <c r="AL4372" s="132" t="str">
        <f t="shared" ref="AL4372:AL4373" si="3455">IF(SUM(AJ4372:AK4372)=AM4372,"OK",SUM(AJ4372:AK4372)-AM4372)</f>
        <v>OK</v>
      </c>
      <c r="AM4372" s="140"/>
      <c r="AN4372" s="119">
        <f t="shared" ref="AN4372:AN4373" si="3456">L4372+U4372+V4372+Z4372</f>
        <v>383</v>
      </c>
      <c r="AO4372" s="120">
        <f t="shared" ref="AO4372:AO4373" si="3457">M4372+AH4372+AI4372+AM4372</f>
        <v>383</v>
      </c>
      <c r="AP4372" s="39">
        <f>L4372</f>
        <v>383</v>
      </c>
      <c r="AQ4372" s="141">
        <f>AN4372</f>
        <v>383</v>
      </c>
      <c r="AR4372" s="142">
        <f>AQ4372-AP4372</f>
        <v>0</v>
      </c>
      <c r="AS4372" s="143">
        <f>AR4372/AP4372</f>
        <v>0</v>
      </c>
      <c r="AT4372" s="144">
        <f>M4372</f>
        <v>383</v>
      </c>
      <c r="AU4372" s="141">
        <f>AO4372</f>
        <v>383</v>
      </c>
      <c r="AV4372" s="142">
        <f>AU4372-AT4372</f>
        <v>0</v>
      </c>
      <c r="AW4372" s="143">
        <f>AV4372/AT4372</f>
        <v>0</v>
      </c>
      <c r="AY4372" s="146" t="str">
        <f>RIGHT(LEFT(I4372,3),2)&amp;"."&amp;RIGHT(LEFT(I4372,5),2)</f>
        <v>74.22</v>
      </c>
      <c r="AZ4372" s="1764" t="b">
        <f>COUNTIF('[1]Codes SEC'!$B$2:$B$250,Ministres!AY4372)&gt;0</f>
        <v>1</v>
      </c>
    </row>
    <row r="4373" spans="1:64" ht="30.6" x14ac:dyDescent="0.25">
      <c r="A4373" s="15" t="s">
        <v>4654</v>
      </c>
      <c r="B4373" s="225">
        <v>14</v>
      </c>
      <c r="C4373" s="122" t="s">
        <v>1728</v>
      </c>
      <c r="D4373" s="123">
        <v>1000</v>
      </c>
      <c r="E4373" s="226"/>
      <c r="F4373" s="122">
        <v>12</v>
      </c>
      <c r="G4373" s="126">
        <v>1</v>
      </c>
      <c r="H4373" s="35" t="str">
        <f t="shared" si="3380"/>
        <v>001</v>
      </c>
      <c r="I4373" s="36">
        <v>87422000</v>
      </c>
      <c r="J4373" s="37" t="s">
        <v>4821</v>
      </c>
      <c r="K4373" s="281" t="s">
        <v>4822</v>
      </c>
      <c r="L4373" s="232">
        <v>0</v>
      </c>
      <c r="M4373" s="129">
        <v>0</v>
      </c>
      <c r="N4373" s="130"/>
      <c r="O4373" s="131"/>
      <c r="P4373" s="131"/>
      <c r="Q4373" s="131"/>
      <c r="R4373" s="131"/>
      <c r="S4373" s="131"/>
      <c r="T4373" s="132" t="str">
        <f t="shared" si="3452"/>
        <v>OK</v>
      </c>
      <c r="U4373" s="138"/>
      <c r="V4373" s="138"/>
      <c r="W4373" s="139"/>
      <c r="X4373" s="139"/>
      <c r="Y4373" s="132" t="str">
        <f t="shared" si="3453"/>
        <v>OK</v>
      </c>
      <c r="Z4373" s="210"/>
      <c r="AA4373" s="204"/>
      <c r="AB4373" s="202"/>
      <c r="AC4373" s="202"/>
      <c r="AD4373" s="202"/>
      <c r="AE4373" s="202"/>
      <c r="AF4373" s="202"/>
      <c r="AG4373" s="132" t="str">
        <f t="shared" si="3454"/>
        <v>OK</v>
      </c>
      <c r="AH4373" s="138"/>
      <c r="AI4373" s="138"/>
      <c r="AJ4373" s="139"/>
      <c r="AK4373" s="139"/>
      <c r="AL4373" s="132" t="str">
        <f t="shared" si="3455"/>
        <v>OK</v>
      </c>
      <c r="AM4373" s="140"/>
      <c r="AN4373" s="119">
        <f t="shared" si="3456"/>
        <v>0</v>
      </c>
      <c r="AO4373" s="120">
        <f t="shared" si="3457"/>
        <v>0</v>
      </c>
      <c r="AP4373" s="39">
        <f>L4373</f>
        <v>0</v>
      </c>
      <c r="AQ4373" s="141">
        <f>AN4373</f>
        <v>0</v>
      </c>
      <c r="AR4373" s="142">
        <f>AQ4373-AP4373</f>
        <v>0</v>
      </c>
      <c r="AS4373" s="143" t="e">
        <f>AR4373/AP4373</f>
        <v>#DIV/0!</v>
      </c>
      <c r="AT4373" s="144">
        <f>M4373</f>
        <v>0</v>
      </c>
      <c r="AU4373" s="141">
        <f>AO4373</f>
        <v>0</v>
      </c>
      <c r="AV4373" s="142">
        <f>AU4373-AT4373</f>
        <v>0</v>
      </c>
      <c r="AW4373" s="143" t="e">
        <f>AV4373/AT4373</f>
        <v>#DIV/0!</v>
      </c>
      <c r="AY4373" s="146" t="str">
        <f>RIGHT(LEFT(I4373,3),2)&amp;"."&amp;RIGHT(LEFT(I4373,5),2)</f>
        <v>74.22</v>
      </c>
      <c r="AZ4373" s="1764" t="b">
        <f>COUNTIF('[1]Codes SEC'!$B$2:$B$250,Ministres!AY4373)&gt;0</f>
        <v>1</v>
      </c>
    </row>
    <row r="4374" spans="1:64" ht="12.75" customHeight="1" x14ac:dyDescent="0.25">
      <c r="A4374" s="350"/>
      <c r="B4374" s="1779"/>
      <c r="C4374" s="150"/>
      <c r="D4374" s="352"/>
      <c r="E4374" s="1780"/>
      <c r="F4374" s="150"/>
      <c r="G4374" s="154"/>
      <c r="H4374" s="155"/>
      <c r="I4374" s="156"/>
      <c r="J4374" s="157"/>
      <c r="K4374" s="158" t="s">
        <v>116</v>
      </c>
      <c r="L4374" s="236">
        <f t="shared" ref="L4374:S4374" si="3458">L4372+L4373</f>
        <v>383</v>
      </c>
      <c r="M4374" s="1781">
        <f t="shared" si="3458"/>
        <v>383</v>
      </c>
      <c r="N4374" s="1769">
        <f t="shared" si="3458"/>
        <v>0</v>
      </c>
      <c r="O4374" s="1770">
        <f t="shared" si="3458"/>
        <v>0</v>
      </c>
      <c r="P4374" s="1770">
        <f t="shared" si="3458"/>
        <v>0</v>
      </c>
      <c r="Q4374" s="1770">
        <f t="shared" si="3458"/>
        <v>0</v>
      </c>
      <c r="R4374" s="1770">
        <f t="shared" si="3458"/>
        <v>0</v>
      </c>
      <c r="S4374" s="1770">
        <f t="shared" si="3458"/>
        <v>0</v>
      </c>
      <c r="T4374" s="1771"/>
      <c r="U4374" s="1772">
        <f>U4372+U4373</f>
        <v>0</v>
      </c>
      <c r="V4374" s="1772">
        <f>V4372+V4373</f>
        <v>0</v>
      </c>
      <c r="W4374" s="1770">
        <f>W4372+W4373</f>
        <v>0</v>
      </c>
      <c r="X4374" s="1770">
        <f>X4372+X4373</f>
        <v>0</v>
      </c>
      <c r="Y4374" s="1771"/>
      <c r="Z4374" s="1772">
        <f t="shared" ref="Z4374:AF4374" si="3459">Z4372+Z4373</f>
        <v>0</v>
      </c>
      <c r="AA4374" s="165">
        <f t="shared" si="3459"/>
        <v>0</v>
      </c>
      <c r="AB4374" s="1770">
        <f t="shared" si="3459"/>
        <v>0</v>
      </c>
      <c r="AC4374" s="1770">
        <f t="shared" si="3459"/>
        <v>0</v>
      </c>
      <c r="AD4374" s="1770">
        <f t="shared" si="3459"/>
        <v>0</v>
      </c>
      <c r="AE4374" s="1770">
        <f t="shared" si="3459"/>
        <v>0</v>
      </c>
      <c r="AF4374" s="1770">
        <f t="shared" si="3459"/>
        <v>0</v>
      </c>
      <c r="AG4374" s="1771"/>
      <c r="AH4374" s="1772">
        <f>AH4372+AH4373</f>
        <v>0</v>
      </c>
      <c r="AI4374" s="1772">
        <f>AI4372+AI4373</f>
        <v>0</v>
      </c>
      <c r="AJ4374" s="1770">
        <f>AJ4372+AJ4373</f>
        <v>0</v>
      </c>
      <c r="AK4374" s="1770">
        <f>AK4372+AK4373</f>
        <v>0</v>
      </c>
      <c r="AL4374" s="1771"/>
      <c r="AM4374" s="1773">
        <f t="shared" ref="AM4374:AW4374" si="3460">AM4372+AM4373</f>
        <v>0</v>
      </c>
      <c r="AN4374" s="167">
        <f>AN4372+AN4373</f>
        <v>383</v>
      </c>
      <c r="AO4374" s="1774">
        <f t="shared" si="3460"/>
        <v>383</v>
      </c>
      <c r="AP4374" s="169">
        <f t="shared" si="3460"/>
        <v>383</v>
      </c>
      <c r="AQ4374" s="1775">
        <f t="shared" si="3460"/>
        <v>383</v>
      </c>
      <c r="AR4374" s="1776">
        <f t="shared" si="3460"/>
        <v>0</v>
      </c>
      <c r="AS4374" s="1777" t="e">
        <f t="shared" si="3460"/>
        <v>#DIV/0!</v>
      </c>
      <c r="AT4374" s="1778">
        <f t="shared" si="3460"/>
        <v>383</v>
      </c>
      <c r="AU4374" s="1775">
        <f t="shared" si="3460"/>
        <v>383</v>
      </c>
      <c r="AV4374" s="1776">
        <f t="shared" si="3460"/>
        <v>0</v>
      </c>
      <c r="AW4374" s="1777" t="e">
        <f t="shared" si="3460"/>
        <v>#DIV/0!</v>
      </c>
      <c r="AY4374" s="146"/>
      <c r="AZ4374" s="1783"/>
    </row>
    <row r="4375" spans="1:64" ht="12.75" customHeight="1" x14ac:dyDescent="0.25">
      <c r="A4375" s="174"/>
      <c r="B4375" s="175"/>
      <c r="C4375" s="176"/>
      <c r="D4375" s="177"/>
      <c r="E4375" s="178"/>
      <c r="F4375" s="177"/>
      <c r="G4375" s="179"/>
      <c r="H4375" s="180"/>
      <c r="I4375" s="181"/>
      <c r="J4375" s="182"/>
      <c r="K4375" s="183" t="s">
        <v>1735</v>
      </c>
      <c r="L4375" s="184">
        <f t="shared" ref="L4375:S4375" si="3461">L4374+L4368</f>
        <v>436</v>
      </c>
      <c r="M4375" s="185">
        <f t="shared" si="3461"/>
        <v>436</v>
      </c>
      <c r="N4375" s="186">
        <f t="shared" si="3461"/>
        <v>0</v>
      </c>
      <c r="O4375" s="187">
        <f t="shared" si="3461"/>
        <v>0</v>
      </c>
      <c r="P4375" s="187">
        <f t="shared" si="3461"/>
        <v>0</v>
      </c>
      <c r="Q4375" s="187">
        <f t="shared" si="3461"/>
        <v>0</v>
      </c>
      <c r="R4375" s="187">
        <f t="shared" si="3461"/>
        <v>0</v>
      </c>
      <c r="S4375" s="187">
        <f t="shared" si="3461"/>
        <v>0</v>
      </c>
      <c r="T4375" s="188"/>
      <c r="U4375" s="187">
        <f>U4374+U4368</f>
        <v>0</v>
      </c>
      <c r="V4375" s="187">
        <f>V4374+V4368</f>
        <v>0</v>
      </c>
      <c r="W4375" s="187">
        <f>W4374+W4368</f>
        <v>0</v>
      </c>
      <c r="X4375" s="187">
        <f>X4374+X4368</f>
        <v>0</v>
      </c>
      <c r="Y4375" s="188"/>
      <c r="Z4375" s="187">
        <f t="shared" ref="Z4375:AF4375" si="3462">Z4374+Z4368</f>
        <v>0</v>
      </c>
      <c r="AA4375" s="189">
        <f t="shared" si="3462"/>
        <v>0</v>
      </c>
      <c r="AB4375" s="187">
        <f t="shared" si="3462"/>
        <v>0</v>
      </c>
      <c r="AC4375" s="187">
        <f t="shared" si="3462"/>
        <v>0</v>
      </c>
      <c r="AD4375" s="187">
        <f t="shared" si="3462"/>
        <v>0</v>
      </c>
      <c r="AE4375" s="187">
        <f t="shared" si="3462"/>
        <v>0</v>
      </c>
      <c r="AF4375" s="187">
        <f t="shared" si="3462"/>
        <v>0</v>
      </c>
      <c r="AG4375" s="188"/>
      <c r="AH4375" s="187">
        <f>AH4374+AH4368</f>
        <v>0</v>
      </c>
      <c r="AI4375" s="187">
        <f>AI4374+AI4368</f>
        <v>0</v>
      </c>
      <c r="AJ4375" s="187">
        <f>AJ4374+AJ4368</f>
        <v>0</v>
      </c>
      <c r="AK4375" s="187">
        <f>AK4374+AK4368</f>
        <v>0</v>
      </c>
      <c r="AL4375" s="188"/>
      <c r="AM4375" s="190">
        <f t="shared" ref="AM4375:AW4375" si="3463">AM4374+AM4368</f>
        <v>0</v>
      </c>
      <c r="AN4375" s="191">
        <f>AN4374+AN4368</f>
        <v>436</v>
      </c>
      <c r="AO4375" s="190">
        <f t="shared" si="3463"/>
        <v>436</v>
      </c>
      <c r="AP4375" s="184">
        <f t="shared" si="3463"/>
        <v>436</v>
      </c>
      <c r="AQ4375" s="192">
        <f t="shared" si="3463"/>
        <v>436</v>
      </c>
      <c r="AR4375" s="193">
        <f t="shared" si="3463"/>
        <v>0</v>
      </c>
      <c r="AS4375" s="194" t="e">
        <f t="shared" si="3463"/>
        <v>#DIV/0!</v>
      </c>
      <c r="AT4375" s="195">
        <f t="shared" si="3463"/>
        <v>436</v>
      </c>
      <c r="AU4375" s="192">
        <f t="shared" si="3463"/>
        <v>436</v>
      </c>
      <c r="AV4375" s="193">
        <f t="shared" si="3463"/>
        <v>0</v>
      </c>
      <c r="AW4375" s="194" t="e">
        <f t="shared" si="3463"/>
        <v>#DIV/0!</v>
      </c>
      <c r="AY4375" s="146"/>
      <c r="AZ4375" s="1783"/>
    </row>
    <row r="4376" spans="1:64" ht="12.75" customHeight="1" x14ac:dyDescent="0.25">
      <c r="A4376" s="15"/>
      <c r="C4376" s="122"/>
      <c r="D4376" s="123"/>
      <c r="F4376" s="125"/>
      <c r="G4376" s="34"/>
      <c r="H4376" s="35"/>
      <c r="I4376" s="36"/>
      <c r="J4376" s="37"/>
      <c r="K4376" s="198" t="s">
        <v>72</v>
      </c>
      <c r="L4376" s="199">
        <v>0</v>
      </c>
      <c r="M4376" s="200">
        <v>0</v>
      </c>
      <c r="N4376" s="201">
        <v>0</v>
      </c>
      <c r="O4376" s="202">
        <v>0</v>
      </c>
      <c r="P4376" s="202">
        <v>0</v>
      </c>
      <c r="Q4376" s="202">
        <v>0</v>
      </c>
      <c r="R4376" s="202">
        <v>0</v>
      </c>
      <c r="S4376" s="202">
        <v>0</v>
      </c>
      <c r="T4376" s="203"/>
      <c r="U4376" s="135">
        <v>0</v>
      </c>
      <c r="V4376" s="135">
        <v>0</v>
      </c>
      <c r="W4376" s="202">
        <v>0</v>
      </c>
      <c r="X4376" s="202">
        <v>0</v>
      </c>
      <c r="Y4376" s="203"/>
      <c r="Z4376" s="135">
        <v>0</v>
      </c>
      <c r="AA4376" s="204">
        <v>0</v>
      </c>
      <c r="AB4376" s="202">
        <v>0</v>
      </c>
      <c r="AC4376" s="202">
        <v>0</v>
      </c>
      <c r="AD4376" s="202">
        <v>0</v>
      </c>
      <c r="AE4376" s="202">
        <v>0</v>
      </c>
      <c r="AF4376" s="202">
        <v>0</v>
      </c>
      <c r="AG4376" s="203"/>
      <c r="AH4376" s="135">
        <v>0</v>
      </c>
      <c r="AI4376" s="135">
        <v>0</v>
      </c>
      <c r="AJ4376" s="202">
        <v>0</v>
      </c>
      <c r="AK4376" s="202">
        <v>0</v>
      </c>
      <c r="AL4376" s="203"/>
      <c r="AM4376" s="205">
        <v>0</v>
      </c>
      <c r="AN4376" s="119">
        <v>0</v>
      </c>
      <c r="AO4376" s="120">
        <v>0</v>
      </c>
      <c r="AP4376" s="39">
        <v>0</v>
      </c>
      <c r="AQ4376" s="141">
        <v>0</v>
      </c>
      <c r="AR4376" s="141">
        <v>0</v>
      </c>
      <c r="AS4376" s="143">
        <v>0</v>
      </c>
      <c r="AT4376" s="144">
        <v>0</v>
      </c>
      <c r="AU4376" s="141">
        <v>0</v>
      </c>
      <c r="AV4376" s="141">
        <v>0</v>
      </c>
      <c r="AW4376" s="143">
        <v>0</v>
      </c>
      <c r="AY4376" s="146"/>
      <c r="AZ4376" s="1783"/>
    </row>
    <row r="4377" spans="1:64" ht="12.75" customHeight="1" x14ac:dyDescent="0.25">
      <c r="A4377" s="356"/>
      <c r="B4377" s="225"/>
      <c r="C4377" s="122"/>
      <c r="D4377" s="357"/>
      <c r="E4377" s="226"/>
      <c r="F4377" s="122"/>
      <c r="G4377" s="126"/>
      <c r="H4377" s="35"/>
      <c r="I4377" s="36"/>
      <c r="J4377" s="37"/>
      <c r="K4377" s="198" t="s">
        <v>73</v>
      </c>
      <c r="L4377" s="241">
        <v>0</v>
      </c>
      <c r="M4377" s="242">
        <v>0</v>
      </c>
      <c r="N4377" s="201">
        <v>0</v>
      </c>
      <c r="O4377" s="202">
        <v>0</v>
      </c>
      <c r="P4377" s="202">
        <v>0</v>
      </c>
      <c r="Q4377" s="202">
        <v>0</v>
      </c>
      <c r="R4377" s="202">
        <v>0</v>
      </c>
      <c r="S4377" s="202">
        <v>0</v>
      </c>
      <c r="T4377" s="203"/>
      <c r="U4377" s="135">
        <v>0</v>
      </c>
      <c r="V4377" s="135">
        <v>0</v>
      </c>
      <c r="W4377" s="202">
        <v>0</v>
      </c>
      <c r="X4377" s="202">
        <v>0</v>
      </c>
      <c r="Y4377" s="203"/>
      <c r="Z4377" s="135">
        <v>0</v>
      </c>
      <c r="AA4377" s="204">
        <v>0</v>
      </c>
      <c r="AB4377" s="202">
        <v>0</v>
      </c>
      <c r="AC4377" s="202">
        <v>0</v>
      </c>
      <c r="AD4377" s="202">
        <v>0</v>
      </c>
      <c r="AE4377" s="202">
        <v>0</v>
      </c>
      <c r="AF4377" s="202">
        <v>0</v>
      </c>
      <c r="AG4377" s="203"/>
      <c r="AH4377" s="135">
        <v>0</v>
      </c>
      <c r="AI4377" s="135">
        <v>0</v>
      </c>
      <c r="AJ4377" s="202">
        <v>0</v>
      </c>
      <c r="AK4377" s="202">
        <v>0</v>
      </c>
      <c r="AL4377" s="203"/>
      <c r="AM4377" s="205">
        <v>0</v>
      </c>
      <c r="AN4377" s="119">
        <v>0</v>
      </c>
      <c r="AO4377" s="120">
        <v>0</v>
      </c>
      <c r="AP4377" s="39">
        <v>0</v>
      </c>
      <c r="AQ4377" s="141">
        <v>0</v>
      </c>
      <c r="AR4377" s="141">
        <v>0</v>
      </c>
      <c r="AS4377" s="143">
        <v>0</v>
      </c>
      <c r="AT4377" s="144">
        <v>0</v>
      </c>
      <c r="AU4377" s="141">
        <v>0</v>
      </c>
      <c r="AV4377" s="141">
        <v>0</v>
      </c>
      <c r="AW4377" s="143">
        <v>0</v>
      </c>
      <c r="AY4377" s="146"/>
      <c r="AZ4377" s="1783"/>
    </row>
    <row r="4378" spans="1:64" ht="12.75" customHeight="1" x14ac:dyDescent="0.25">
      <c r="A4378" s="356"/>
      <c r="B4378" s="225"/>
      <c r="C4378" s="122"/>
      <c r="D4378" s="357"/>
      <c r="E4378" s="226"/>
      <c r="F4378" s="122"/>
      <c r="G4378" s="126"/>
      <c r="H4378" s="35"/>
      <c r="I4378" s="36"/>
      <c r="J4378" s="37"/>
      <c r="K4378" s="198" t="s">
        <v>74</v>
      </c>
      <c r="L4378" s="241">
        <v>0</v>
      </c>
      <c r="M4378" s="242">
        <v>0</v>
      </c>
      <c r="N4378" s="201">
        <v>0</v>
      </c>
      <c r="O4378" s="202">
        <v>0</v>
      </c>
      <c r="P4378" s="202">
        <v>0</v>
      </c>
      <c r="Q4378" s="202">
        <v>0</v>
      </c>
      <c r="R4378" s="202">
        <v>0</v>
      </c>
      <c r="S4378" s="202">
        <v>0</v>
      </c>
      <c r="T4378" s="203"/>
      <c r="U4378" s="135">
        <v>0</v>
      </c>
      <c r="V4378" s="135">
        <v>0</v>
      </c>
      <c r="W4378" s="202">
        <v>0</v>
      </c>
      <c r="X4378" s="202">
        <v>0</v>
      </c>
      <c r="Y4378" s="203"/>
      <c r="Z4378" s="135">
        <v>0</v>
      </c>
      <c r="AA4378" s="204">
        <v>0</v>
      </c>
      <c r="AB4378" s="202">
        <v>0</v>
      </c>
      <c r="AC4378" s="202">
        <v>0</v>
      </c>
      <c r="AD4378" s="202">
        <v>0</v>
      </c>
      <c r="AE4378" s="202">
        <v>0</v>
      </c>
      <c r="AF4378" s="202">
        <v>0</v>
      </c>
      <c r="AG4378" s="203"/>
      <c r="AH4378" s="135">
        <v>0</v>
      </c>
      <c r="AI4378" s="135">
        <v>0</v>
      </c>
      <c r="AJ4378" s="202">
        <v>0</v>
      </c>
      <c r="AK4378" s="202">
        <v>0</v>
      </c>
      <c r="AL4378" s="203"/>
      <c r="AM4378" s="205">
        <v>0</v>
      </c>
      <c r="AN4378" s="119">
        <v>0</v>
      </c>
      <c r="AO4378" s="120">
        <v>0</v>
      </c>
      <c r="AP4378" s="39">
        <v>0</v>
      </c>
      <c r="AQ4378" s="141">
        <v>0</v>
      </c>
      <c r="AR4378" s="141">
        <v>0</v>
      </c>
      <c r="AS4378" s="143">
        <v>0</v>
      </c>
      <c r="AT4378" s="144">
        <v>0</v>
      </c>
      <c r="AU4378" s="141">
        <v>0</v>
      </c>
      <c r="AV4378" s="141">
        <v>0</v>
      </c>
      <c r="AW4378" s="143">
        <v>0</v>
      </c>
      <c r="AY4378" s="146"/>
      <c r="AZ4378" s="1783"/>
    </row>
    <row r="4379" spans="1:64" ht="12.75" customHeight="1" x14ac:dyDescent="0.25">
      <c r="A4379" s="356"/>
      <c r="B4379" s="225"/>
      <c r="C4379" s="122"/>
      <c r="D4379" s="357"/>
      <c r="E4379" s="226"/>
      <c r="F4379" s="122"/>
      <c r="G4379" s="126"/>
      <c r="H4379" s="35"/>
      <c r="I4379" s="36"/>
      <c r="J4379" s="37"/>
      <c r="K4379" s="198" t="s">
        <v>75</v>
      </c>
      <c r="L4379" s="241">
        <v>0</v>
      </c>
      <c r="M4379" s="242">
        <v>0</v>
      </c>
      <c r="N4379" s="201">
        <v>0</v>
      </c>
      <c r="O4379" s="202">
        <v>0</v>
      </c>
      <c r="P4379" s="202">
        <v>0</v>
      </c>
      <c r="Q4379" s="202">
        <v>0</v>
      </c>
      <c r="R4379" s="202">
        <v>0</v>
      </c>
      <c r="S4379" s="202">
        <v>0</v>
      </c>
      <c r="T4379" s="203"/>
      <c r="U4379" s="135">
        <v>0</v>
      </c>
      <c r="V4379" s="135">
        <v>0</v>
      </c>
      <c r="W4379" s="202">
        <v>0</v>
      </c>
      <c r="X4379" s="202">
        <v>0</v>
      </c>
      <c r="Y4379" s="203"/>
      <c r="Z4379" s="135">
        <v>0</v>
      </c>
      <c r="AA4379" s="204">
        <v>0</v>
      </c>
      <c r="AB4379" s="202">
        <v>0</v>
      </c>
      <c r="AC4379" s="202">
        <v>0</v>
      </c>
      <c r="AD4379" s="202">
        <v>0</v>
      </c>
      <c r="AE4379" s="202">
        <v>0</v>
      </c>
      <c r="AF4379" s="202">
        <v>0</v>
      </c>
      <c r="AG4379" s="203"/>
      <c r="AH4379" s="135">
        <v>0</v>
      </c>
      <c r="AI4379" s="135">
        <v>0</v>
      </c>
      <c r="AJ4379" s="202">
        <v>0</v>
      </c>
      <c r="AK4379" s="202">
        <v>0</v>
      </c>
      <c r="AL4379" s="203"/>
      <c r="AM4379" s="205">
        <v>0</v>
      </c>
      <c r="AN4379" s="119">
        <v>0</v>
      </c>
      <c r="AO4379" s="120">
        <v>0</v>
      </c>
      <c r="AP4379" s="39">
        <v>0</v>
      </c>
      <c r="AQ4379" s="141">
        <v>0</v>
      </c>
      <c r="AR4379" s="141">
        <v>0</v>
      </c>
      <c r="AS4379" s="143">
        <v>0</v>
      </c>
      <c r="AT4379" s="144">
        <v>0</v>
      </c>
      <c r="AU4379" s="141">
        <v>0</v>
      </c>
      <c r="AV4379" s="141">
        <v>0</v>
      </c>
      <c r="AW4379" s="143">
        <v>0</v>
      </c>
      <c r="AY4379" s="146"/>
      <c r="AZ4379" s="1783"/>
    </row>
    <row r="4380" spans="1:64" s="1784" customFormat="1" ht="12.75" customHeight="1" x14ac:dyDescent="0.25">
      <c r="A4380" s="356"/>
      <c r="B4380" s="225"/>
      <c r="C4380" s="122"/>
      <c r="D4380" s="357"/>
      <c r="E4380" s="226"/>
      <c r="F4380" s="122"/>
      <c r="G4380" s="126"/>
      <c r="H4380" s="35"/>
      <c r="I4380" s="36"/>
      <c r="J4380" s="37"/>
      <c r="K4380" s="206" t="s">
        <v>76</v>
      </c>
      <c r="L4380" s="241">
        <v>0</v>
      </c>
      <c r="M4380" s="242">
        <v>0</v>
      </c>
      <c r="N4380" s="201">
        <v>0</v>
      </c>
      <c r="O4380" s="202">
        <v>0</v>
      </c>
      <c r="P4380" s="202">
        <v>0</v>
      </c>
      <c r="Q4380" s="202">
        <v>0</v>
      </c>
      <c r="R4380" s="202">
        <v>0</v>
      </c>
      <c r="S4380" s="202">
        <v>0</v>
      </c>
      <c r="T4380" s="203"/>
      <c r="U4380" s="135">
        <v>0</v>
      </c>
      <c r="V4380" s="135">
        <v>0</v>
      </c>
      <c r="W4380" s="202">
        <v>0</v>
      </c>
      <c r="X4380" s="202">
        <v>0</v>
      </c>
      <c r="Y4380" s="203"/>
      <c r="Z4380" s="135">
        <v>0</v>
      </c>
      <c r="AA4380" s="204">
        <v>0</v>
      </c>
      <c r="AB4380" s="202">
        <v>0</v>
      </c>
      <c r="AC4380" s="202">
        <v>0</v>
      </c>
      <c r="AD4380" s="202">
        <v>0</v>
      </c>
      <c r="AE4380" s="202">
        <v>0</v>
      </c>
      <c r="AF4380" s="202">
        <v>0</v>
      </c>
      <c r="AG4380" s="203"/>
      <c r="AH4380" s="135">
        <v>0</v>
      </c>
      <c r="AI4380" s="135">
        <v>0</v>
      </c>
      <c r="AJ4380" s="202">
        <v>0</v>
      </c>
      <c r="AK4380" s="202">
        <v>0</v>
      </c>
      <c r="AL4380" s="203"/>
      <c r="AM4380" s="205">
        <v>0</v>
      </c>
      <c r="AN4380" s="119">
        <v>0</v>
      </c>
      <c r="AO4380" s="120">
        <v>0</v>
      </c>
      <c r="AP4380" s="39">
        <v>0</v>
      </c>
      <c r="AQ4380" s="141">
        <v>0</v>
      </c>
      <c r="AR4380" s="141">
        <v>0</v>
      </c>
      <c r="AS4380" s="143">
        <v>0</v>
      </c>
      <c r="AT4380" s="144">
        <v>0</v>
      </c>
      <c r="AU4380" s="141">
        <v>0</v>
      </c>
      <c r="AV4380" s="141">
        <v>0</v>
      </c>
      <c r="AW4380" s="143">
        <v>0</v>
      </c>
      <c r="AX4380"/>
      <c r="AY4380" s="146"/>
      <c r="AZ4380" s="1783"/>
      <c r="BA4380"/>
      <c r="BB4380"/>
      <c r="BC4380"/>
      <c r="BD4380"/>
      <c r="BE4380"/>
      <c r="BF4380"/>
      <c r="BG4380"/>
      <c r="BH4380"/>
      <c r="BI4380"/>
      <c r="BJ4380"/>
      <c r="BK4380"/>
      <c r="BL4380"/>
    </row>
    <row r="4381" spans="1:64" ht="12.75" customHeight="1" x14ac:dyDescent="0.25">
      <c r="A4381" s="356"/>
      <c r="B4381" s="225"/>
      <c r="C4381" s="122"/>
      <c r="D4381" s="357"/>
      <c r="E4381" s="226"/>
      <c r="F4381" s="122"/>
      <c r="G4381" s="126"/>
      <c r="H4381" s="35"/>
      <c r="I4381" s="36"/>
      <c r="J4381" s="37"/>
      <c r="K4381" s="206"/>
      <c r="L4381" s="241"/>
      <c r="M4381" s="242"/>
      <c r="N4381" s="258"/>
      <c r="O4381" s="259"/>
      <c r="P4381" s="259"/>
      <c r="Q4381" s="259"/>
      <c r="R4381" s="259"/>
      <c r="S4381" s="259"/>
      <c r="T4381" s="260"/>
      <c r="U4381" s="261"/>
      <c r="V4381" s="261"/>
      <c r="W4381" s="262"/>
      <c r="X4381" s="262"/>
      <c r="Y4381" s="260"/>
      <c r="Z4381" s="263"/>
      <c r="AA4381" s="264"/>
      <c r="AB4381" s="259"/>
      <c r="AC4381" s="259"/>
      <c r="AD4381" s="259"/>
      <c r="AE4381" s="259"/>
      <c r="AF4381" s="259"/>
      <c r="AG4381" s="260"/>
      <c r="AH4381" s="261"/>
      <c r="AI4381" s="261"/>
      <c r="AJ4381" s="262"/>
      <c r="AK4381" s="262"/>
      <c r="AL4381" s="260"/>
      <c r="AM4381" s="265"/>
      <c r="AN4381" s="266"/>
      <c r="AO4381" s="267"/>
      <c r="AP4381" s="268"/>
      <c r="AQ4381" s="269"/>
      <c r="AR4381" s="269"/>
      <c r="AS4381" s="270"/>
      <c r="AT4381" s="271"/>
      <c r="AU4381" s="269"/>
      <c r="AV4381" s="269"/>
      <c r="AW4381" s="270"/>
      <c r="AY4381" s="146"/>
      <c r="AZ4381" s="1783"/>
    </row>
    <row r="4382" spans="1:64" ht="12.75" customHeight="1" x14ac:dyDescent="0.25">
      <c r="A4382" s="356"/>
      <c r="B4382" s="225"/>
      <c r="C4382" s="122"/>
      <c r="D4382" s="357"/>
      <c r="E4382" s="226"/>
      <c r="F4382" s="122"/>
      <c r="G4382" s="126"/>
      <c r="H4382" s="35"/>
      <c r="I4382" s="36"/>
      <c r="J4382" s="37"/>
      <c r="K4382" s="244"/>
      <c r="L4382" s="241"/>
      <c r="M4382" s="242"/>
      <c r="N4382" s="201"/>
      <c r="O4382" s="202"/>
      <c r="P4382" s="202"/>
      <c r="Q4382" s="202"/>
      <c r="R4382" s="202"/>
      <c r="S4382" s="202"/>
      <c r="T4382" s="224"/>
      <c r="U4382" s="138"/>
      <c r="V4382" s="138"/>
      <c r="W4382" s="139"/>
      <c r="X4382" s="139"/>
      <c r="Y4382" s="224"/>
      <c r="Z4382" s="210"/>
      <c r="AA4382" s="204"/>
      <c r="AB4382" s="202"/>
      <c r="AC4382" s="202"/>
      <c r="AD4382" s="202"/>
      <c r="AE4382" s="202"/>
      <c r="AF4382" s="202"/>
      <c r="AG4382" s="224"/>
      <c r="AH4382" s="138"/>
      <c r="AI4382" s="138"/>
      <c r="AJ4382" s="139"/>
      <c r="AK4382" s="139"/>
      <c r="AL4382" s="224"/>
      <c r="AM4382" s="140"/>
      <c r="AN4382" s="211"/>
      <c r="AO4382" s="212"/>
      <c r="AP4382" s="39"/>
      <c r="AQ4382" s="141"/>
      <c r="AR4382" s="141"/>
      <c r="AS4382" s="143"/>
      <c r="AU4382" s="141"/>
      <c r="AV4382" s="141"/>
      <c r="AW4382" s="143"/>
      <c r="AY4382" s="146"/>
      <c r="AZ4382" s="1783"/>
    </row>
    <row r="4383" spans="1:64" ht="12.75" customHeight="1" x14ac:dyDescent="0.25">
      <c r="A4383" s="356"/>
      <c r="B4383" s="225"/>
      <c r="C4383" s="122"/>
      <c r="D4383" s="357"/>
      <c r="E4383" s="226"/>
      <c r="F4383" s="122"/>
      <c r="G4383" s="126"/>
      <c r="H4383" s="35"/>
      <c r="I4383" s="36"/>
      <c r="J4383" s="37"/>
      <c r="K4383" s="116" t="s">
        <v>4823</v>
      </c>
      <c r="L4383" s="896"/>
      <c r="M4383" s="897"/>
      <c r="N4383" s="201"/>
      <c r="O4383" s="202"/>
      <c r="P4383" s="202"/>
      <c r="Q4383" s="202"/>
      <c r="R4383" s="202"/>
      <c r="S4383" s="202"/>
      <c r="T4383" s="224"/>
      <c r="U4383" s="138"/>
      <c r="V4383" s="138"/>
      <c r="W4383" s="139"/>
      <c r="X4383" s="139"/>
      <c r="Y4383" s="224"/>
      <c r="Z4383" s="210"/>
      <c r="AA4383" s="204"/>
      <c r="AB4383" s="202"/>
      <c r="AC4383" s="202"/>
      <c r="AD4383" s="202"/>
      <c r="AE4383" s="202"/>
      <c r="AF4383" s="202"/>
      <c r="AG4383" s="224"/>
      <c r="AH4383" s="138"/>
      <c r="AI4383" s="138"/>
      <c r="AJ4383" s="139"/>
      <c r="AK4383" s="139"/>
      <c r="AL4383" s="224"/>
      <c r="AM4383" s="140"/>
      <c r="AN4383" s="211"/>
      <c r="AO4383" s="212"/>
      <c r="AP4383" s="39"/>
      <c r="AQ4383" s="141"/>
      <c r="AR4383" s="141"/>
      <c r="AS4383" s="143"/>
      <c r="AU4383" s="141"/>
      <c r="AV4383" s="141"/>
      <c r="AW4383" s="143"/>
      <c r="AY4383" s="146"/>
      <c r="AZ4383" s="1783"/>
    </row>
    <row r="4384" spans="1:64" x14ac:dyDescent="0.25">
      <c r="A4384" s="356"/>
      <c r="B4384" s="225"/>
      <c r="C4384" s="122"/>
      <c r="D4384" s="357"/>
      <c r="E4384" s="226"/>
      <c r="F4384" s="122"/>
      <c r="G4384" s="126"/>
      <c r="H4384" s="35"/>
      <c r="I4384" s="36"/>
      <c r="J4384" s="37"/>
      <c r="K4384" s="116" t="s">
        <v>4824</v>
      </c>
      <c r="L4384" s="896"/>
      <c r="M4384" s="897"/>
      <c r="N4384" s="201"/>
      <c r="O4384" s="202"/>
      <c r="P4384" s="202"/>
      <c r="Q4384" s="202"/>
      <c r="R4384" s="202"/>
      <c r="S4384" s="202"/>
      <c r="T4384" s="224"/>
      <c r="U4384" s="138"/>
      <c r="V4384" s="138"/>
      <c r="W4384" s="139"/>
      <c r="X4384" s="139"/>
      <c r="Y4384" s="224"/>
      <c r="Z4384" s="210"/>
      <c r="AA4384" s="204"/>
      <c r="AB4384" s="202"/>
      <c r="AC4384" s="202"/>
      <c r="AD4384" s="202"/>
      <c r="AE4384" s="202"/>
      <c r="AF4384" s="202"/>
      <c r="AG4384" s="224"/>
      <c r="AH4384" s="138"/>
      <c r="AI4384" s="138"/>
      <c r="AJ4384" s="139"/>
      <c r="AK4384" s="139"/>
      <c r="AL4384" s="224"/>
      <c r="AM4384" s="140"/>
      <c r="AN4384" s="211"/>
      <c r="AO4384" s="212"/>
      <c r="AP4384" s="39"/>
      <c r="AQ4384" s="141"/>
      <c r="AR4384" s="141"/>
      <c r="AS4384" s="143"/>
      <c r="AU4384" s="141"/>
      <c r="AV4384" s="141"/>
      <c r="AW4384" s="143"/>
      <c r="AY4384" s="146"/>
      <c r="AZ4384" s="1783"/>
    </row>
    <row r="4385" spans="1:52" ht="12.75" customHeight="1" x14ac:dyDescent="0.25">
      <c r="A4385" s="356"/>
      <c r="B4385" s="225"/>
      <c r="C4385" s="122"/>
      <c r="D4385" s="357"/>
      <c r="E4385" s="226"/>
      <c r="F4385" s="122"/>
      <c r="G4385" s="126"/>
      <c r="H4385" s="35"/>
      <c r="I4385" s="36"/>
      <c r="J4385" s="37"/>
      <c r="K4385" s="244"/>
      <c r="L4385" s="896"/>
      <c r="M4385" s="897"/>
      <c r="N4385" s="201"/>
      <c r="O4385" s="202"/>
      <c r="P4385" s="202"/>
      <c r="Q4385" s="202"/>
      <c r="R4385" s="202"/>
      <c r="S4385" s="202"/>
      <c r="T4385" s="224"/>
      <c r="U4385" s="138"/>
      <c r="V4385" s="138"/>
      <c r="W4385" s="139"/>
      <c r="X4385" s="139"/>
      <c r="Y4385" s="224"/>
      <c r="Z4385" s="210"/>
      <c r="AA4385" s="204"/>
      <c r="AB4385" s="202"/>
      <c r="AC4385" s="202"/>
      <c r="AD4385" s="202"/>
      <c r="AE4385" s="202"/>
      <c r="AF4385" s="202"/>
      <c r="AG4385" s="224"/>
      <c r="AH4385" s="138"/>
      <c r="AI4385" s="138"/>
      <c r="AJ4385" s="139"/>
      <c r="AK4385" s="139"/>
      <c r="AL4385" s="224"/>
      <c r="AM4385" s="140"/>
      <c r="AN4385" s="211"/>
      <c r="AO4385" s="212"/>
      <c r="AP4385" s="39"/>
      <c r="AQ4385" s="141"/>
      <c r="AR4385" s="141"/>
      <c r="AS4385" s="143"/>
      <c r="AU4385" s="141"/>
      <c r="AV4385" s="141"/>
      <c r="AW4385" s="143"/>
      <c r="AY4385" s="146"/>
      <c r="AZ4385" s="1783"/>
    </row>
    <row r="4386" spans="1:52" ht="40.799999999999997" x14ac:dyDescent="0.25">
      <c r="A4386" s="15" t="s">
        <v>4654</v>
      </c>
      <c r="B4386" s="225">
        <v>14</v>
      </c>
      <c r="C4386" s="122" t="s">
        <v>1728</v>
      </c>
      <c r="D4386" s="123">
        <v>1000</v>
      </c>
      <c r="E4386" s="226"/>
      <c r="F4386" s="122">
        <v>12</v>
      </c>
      <c r="G4386" s="126">
        <v>1</v>
      </c>
      <c r="H4386" s="35" t="str">
        <f t="shared" si="3380"/>
        <v>046</v>
      </c>
      <c r="I4386" s="36" t="s">
        <v>96</v>
      </c>
      <c r="J4386" s="37" t="s">
        <v>4825</v>
      </c>
      <c r="K4386" s="244" t="s">
        <v>4826</v>
      </c>
      <c r="L4386" s="232">
        <v>388</v>
      </c>
      <c r="M4386" s="233">
        <v>388</v>
      </c>
      <c r="N4386" s="130"/>
      <c r="O4386" s="131"/>
      <c r="P4386" s="131"/>
      <c r="Q4386" s="131"/>
      <c r="R4386" s="131"/>
      <c r="S4386" s="131"/>
      <c r="T4386" s="132" t="str">
        <f t="shared" ref="T4386:T4405" si="3464">IF(SUM(N4386:S4386)=U4386,"OK",SUM(N4386:S4386)-U4386)</f>
        <v>OK</v>
      </c>
      <c r="U4386" s="138"/>
      <c r="V4386" s="138"/>
      <c r="W4386" s="139"/>
      <c r="X4386" s="139"/>
      <c r="Y4386" s="132" t="str">
        <f t="shared" ref="Y4386:Y4405" si="3465">IF(SUM(W4386:X4386)=Z4386,"OK",SUM(W4386:X4386)-Z4386)</f>
        <v>OK</v>
      </c>
      <c r="Z4386" s="210"/>
      <c r="AA4386" s="204"/>
      <c r="AB4386" s="202"/>
      <c r="AC4386" s="202"/>
      <c r="AD4386" s="202"/>
      <c r="AE4386" s="202"/>
      <c r="AF4386" s="202"/>
      <c r="AG4386" s="132" t="str">
        <f t="shared" ref="AG4386:AG4405" si="3466">IF(SUM(AA4386:AF4386)=AH4386,"OK",SUM(AA4386:AF4386)-AH4386)</f>
        <v>OK</v>
      </c>
      <c r="AH4386" s="138"/>
      <c r="AI4386" s="138"/>
      <c r="AJ4386" s="139"/>
      <c r="AK4386" s="139"/>
      <c r="AL4386" s="132" t="str">
        <f t="shared" ref="AL4386:AL4405" si="3467">IF(SUM(AJ4386:AK4386)=AM4386,"OK",SUM(AJ4386:AK4386)-AM4386)</f>
        <v>OK</v>
      </c>
      <c r="AM4386" s="140"/>
      <c r="AN4386" s="119">
        <f t="shared" ref="AN4386:AN4405" si="3468">L4386+U4386+V4386+Z4386</f>
        <v>388</v>
      </c>
      <c r="AO4386" s="120">
        <f t="shared" ref="AO4386:AO4405" si="3469">M4386+AH4386+AI4386+AM4386</f>
        <v>388</v>
      </c>
      <c r="AP4386" s="39">
        <f t="shared" ref="AP4386:AP4405" si="3470">L4386</f>
        <v>388</v>
      </c>
      <c r="AQ4386" s="141">
        <f t="shared" ref="AQ4386:AQ4405" si="3471">AN4386</f>
        <v>388</v>
      </c>
      <c r="AR4386" s="142">
        <f t="shared" ref="AR4386:AR4405" si="3472">AQ4386-AP4386</f>
        <v>0</v>
      </c>
      <c r="AS4386" s="143">
        <f t="shared" ref="AS4386:AS4405" si="3473">AR4386/AP4386</f>
        <v>0</v>
      </c>
      <c r="AT4386" s="144">
        <f t="shared" ref="AT4386:AT4405" si="3474">M4386</f>
        <v>388</v>
      </c>
      <c r="AU4386" s="141">
        <f t="shared" ref="AU4386:AU4405" si="3475">AO4386</f>
        <v>388</v>
      </c>
      <c r="AV4386" s="142">
        <f t="shared" ref="AV4386:AV4405" si="3476">AU4386-AT4386</f>
        <v>0</v>
      </c>
      <c r="AW4386" s="143">
        <f t="shared" ref="AW4386:AW4405" si="3477">AV4386/AT4386</f>
        <v>0</v>
      </c>
      <c r="AY4386" s="146" t="str">
        <f t="shared" ref="AY4386:AY4405" si="3478">RIGHT(LEFT(I4386,3),2)&amp;"."&amp;RIGHT(LEFT(I4386,5),2)</f>
        <v>12.11</v>
      </c>
      <c r="AZ4386" s="1783" t="b">
        <f>COUNTIF('[1]Codes SEC'!$B$2:$B$250,Ministres!AY4386)&gt;0</f>
        <v>1</v>
      </c>
    </row>
    <row r="4387" spans="1:52" ht="35.1" customHeight="1" x14ac:dyDescent="0.25">
      <c r="A4387" s="15" t="s">
        <v>4654</v>
      </c>
      <c r="B4387" s="225">
        <v>14</v>
      </c>
      <c r="C4387" s="122" t="s">
        <v>1728</v>
      </c>
      <c r="D4387" s="123">
        <v>1000</v>
      </c>
      <c r="E4387" s="226"/>
      <c r="F4387" s="122">
        <v>12</v>
      </c>
      <c r="G4387" s="126">
        <v>1</v>
      </c>
      <c r="H4387" s="35" t="str">
        <f t="shared" si="3380"/>
        <v>046</v>
      </c>
      <c r="I4387" s="36" t="s">
        <v>96</v>
      </c>
      <c r="J4387" s="37" t="s">
        <v>4827</v>
      </c>
      <c r="K4387" s="244" t="s">
        <v>4828</v>
      </c>
      <c r="L4387" s="232">
        <v>5</v>
      </c>
      <c r="M4387" s="233">
        <v>12</v>
      </c>
      <c r="N4387" s="130"/>
      <c r="O4387" s="131"/>
      <c r="P4387" s="131"/>
      <c r="Q4387" s="131"/>
      <c r="R4387" s="131"/>
      <c r="S4387" s="131"/>
      <c r="T4387" s="132" t="str">
        <f t="shared" si="3464"/>
        <v>OK</v>
      </c>
      <c r="U4387" s="138"/>
      <c r="V4387" s="138"/>
      <c r="W4387" s="139"/>
      <c r="X4387" s="139"/>
      <c r="Y4387" s="132" t="str">
        <f t="shared" si="3465"/>
        <v>OK</v>
      </c>
      <c r="Z4387" s="210"/>
      <c r="AA4387" s="204"/>
      <c r="AB4387" s="202"/>
      <c r="AC4387" s="202"/>
      <c r="AD4387" s="202"/>
      <c r="AE4387" s="202"/>
      <c r="AF4387" s="202"/>
      <c r="AG4387" s="132" t="str">
        <f t="shared" si="3466"/>
        <v>OK</v>
      </c>
      <c r="AH4387" s="138"/>
      <c r="AI4387" s="138"/>
      <c r="AJ4387" s="139"/>
      <c r="AK4387" s="139"/>
      <c r="AL4387" s="132" t="str">
        <f t="shared" si="3467"/>
        <v>OK</v>
      </c>
      <c r="AM4387" s="140"/>
      <c r="AN4387" s="119">
        <f t="shared" si="3468"/>
        <v>5</v>
      </c>
      <c r="AO4387" s="120">
        <f t="shared" si="3469"/>
        <v>12</v>
      </c>
      <c r="AP4387" s="39">
        <f t="shared" si="3470"/>
        <v>5</v>
      </c>
      <c r="AQ4387" s="141">
        <f t="shared" si="3471"/>
        <v>5</v>
      </c>
      <c r="AR4387" s="142">
        <f t="shared" si="3472"/>
        <v>0</v>
      </c>
      <c r="AS4387" s="143">
        <f t="shared" si="3473"/>
        <v>0</v>
      </c>
      <c r="AT4387" s="144">
        <f t="shared" si="3474"/>
        <v>12</v>
      </c>
      <c r="AU4387" s="141">
        <f t="shared" si="3475"/>
        <v>12</v>
      </c>
      <c r="AV4387" s="142">
        <f t="shared" si="3476"/>
        <v>0</v>
      </c>
      <c r="AW4387" s="143">
        <f t="shared" si="3477"/>
        <v>0</v>
      </c>
      <c r="AY4387" s="146" t="str">
        <f t="shared" si="3478"/>
        <v>12.11</v>
      </c>
      <c r="AZ4387" s="1783" t="b">
        <f>COUNTIF('[1]Codes SEC'!$B$2:$B$250,Ministres!AY4387)&gt;0</f>
        <v>1</v>
      </c>
    </row>
    <row r="4388" spans="1:52" ht="30.6" x14ac:dyDescent="0.25">
      <c r="A4388" s="15" t="s">
        <v>4654</v>
      </c>
      <c r="B4388" s="225">
        <v>14</v>
      </c>
      <c r="C4388" s="122" t="s">
        <v>1728</v>
      </c>
      <c r="D4388" s="123">
        <v>1000</v>
      </c>
      <c r="E4388" s="226"/>
      <c r="F4388" s="122">
        <v>12</v>
      </c>
      <c r="G4388" s="126">
        <v>1</v>
      </c>
      <c r="H4388" s="35" t="str">
        <f t="shared" si="3380"/>
        <v>046</v>
      </c>
      <c r="I4388" s="36" t="s">
        <v>96</v>
      </c>
      <c r="J4388" s="37" t="s">
        <v>4829</v>
      </c>
      <c r="K4388" s="244" t="s">
        <v>4830</v>
      </c>
      <c r="L4388" s="232">
        <v>10</v>
      </c>
      <c r="M4388" s="233">
        <v>10</v>
      </c>
      <c r="N4388" s="130"/>
      <c r="O4388" s="131"/>
      <c r="P4388" s="131"/>
      <c r="Q4388" s="131"/>
      <c r="R4388" s="131"/>
      <c r="S4388" s="131"/>
      <c r="T4388" s="132" t="str">
        <f>IF(SUM(N4388:S4388)=U4388,"OK",SUM(N4388:S4388)-U4388)</f>
        <v>OK</v>
      </c>
      <c r="U4388" s="138"/>
      <c r="V4388" s="138"/>
      <c r="W4388" s="139"/>
      <c r="X4388" s="139"/>
      <c r="Y4388" s="132" t="str">
        <f>IF(SUM(W4388:X4388)=Z4388,"OK",SUM(W4388:X4388)-Z4388)</f>
        <v>OK</v>
      </c>
      <c r="Z4388" s="210"/>
      <c r="AA4388" s="204"/>
      <c r="AB4388" s="202"/>
      <c r="AC4388" s="202"/>
      <c r="AD4388" s="202"/>
      <c r="AE4388" s="202"/>
      <c r="AF4388" s="202"/>
      <c r="AG4388" s="132" t="str">
        <f>IF(SUM(AA4388:AF4388)=AH4388,"OK",SUM(AA4388:AF4388)-AH4388)</f>
        <v>OK</v>
      </c>
      <c r="AH4388" s="138"/>
      <c r="AI4388" s="138"/>
      <c r="AJ4388" s="139"/>
      <c r="AK4388" s="139"/>
      <c r="AL4388" s="132" t="str">
        <f>IF(SUM(AJ4388:AK4388)=AM4388,"OK",SUM(AJ4388:AK4388)-AM4388)</f>
        <v>OK</v>
      </c>
      <c r="AM4388" s="140"/>
      <c r="AN4388" s="119">
        <f>L4388+U4388+V4388+Z4388</f>
        <v>10</v>
      </c>
      <c r="AO4388" s="120">
        <f>M4388+AH4388+AI4388+AM4388</f>
        <v>10</v>
      </c>
      <c r="AP4388" s="39">
        <f>L4388</f>
        <v>10</v>
      </c>
      <c r="AQ4388" s="141">
        <f>AN4388</f>
        <v>10</v>
      </c>
      <c r="AR4388" s="142">
        <f>AQ4388-AP4388</f>
        <v>0</v>
      </c>
      <c r="AS4388" s="143">
        <f>AR4388/AP4388</f>
        <v>0</v>
      </c>
      <c r="AT4388" s="144">
        <f>M4388</f>
        <v>10</v>
      </c>
      <c r="AU4388" s="141">
        <f>AO4388</f>
        <v>10</v>
      </c>
      <c r="AV4388" s="142">
        <f>AU4388-AT4388</f>
        <v>0</v>
      </c>
      <c r="AW4388" s="143">
        <f>AV4388/AT4388</f>
        <v>0</v>
      </c>
      <c r="AY4388" s="146" t="str">
        <f t="shared" si="3478"/>
        <v>12.11</v>
      </c>
      <c r="AZ4388" s="1783" t="b">
        <f>COUNTIF('[1]Codes SEC'!$B$2:$B$250,Ministres!AY4388)&gt;0</f>
        <v>1</v>
      </c>
    </row>
    <row r="4389" spans="1:52" ht="35.1" customHeight="1" x14ac:dyDescent="0.25">
      <c r="A4389" s="15" t="s">
        <v>4654</v>
      </c>
      <c r="B4389" s="225">
        <v>14</v>
      </c>
      <c r="C4389" s="122" t="s">
        <v>1728</v>
      </c>
      <c r="D4389" s="123">
        <v>1000</v>
      </c>
      <c r="E4389" s="226"/>
      <c r="F4389" s="122">
        <v>12</v>
      </c>
      <c r="G4389" s="126">
        <v>1</v>
      </c>
      <c r="H4389" s="35" t="str">
        <f t="shared" si="3380"/>
        <v>046</v>
      </c>
      <c r="I4389" s="36" t="s">
        <v>163</v>
      </c>
      <c r="J4389" s="37" t="s">
        <v>4831</v>
      </c>
      <c r="K4389" s="244" t="s">
        <v>4832</v>
      </c>
      <c r="L4389" s="232">
        <v>2200</v>
      </c>
      <c r="M4389" s="233">
        <v>2200</v>
      </c>
      <c r="N4389" s="130"/>
      <c r="O4389" s="131"/>
      <c r="P4389" s="131"/>
      <c r="Q4389" s="131"/>
      <c r="R4389" s="131"/>
      <c r="S4389" s="131"/>
      <c r="T4389" s="132" t="str">
        <f>IF(SUM(N4389:S4389)=U4389,"OK",SUM(N4389:S4389)-U4389)</f>
        <v>OK</v>
      </c>
      <c r="U4389" s="138"/>
      <c r="V4389" s="138"/>
      <c r="W4389" s="139"/>
      <c r="X4389" s="139"/>
      <c r="Y4389" s="132" t="str">
        <f>IF(SUM(W4389:X4389)=Z4389,"OK",SUM(W4389:X4389)-Z4389)</f>
        <v>OK</v>
      </c>
      <c r="Z4389" s="210"/>
      <c r="AA4389" s="204"/>
      <c r="AB4389" s="202"/>
      <c r="AC4389" s="202"/>
      <c r="AD4389" s="202"/>
      <c r="AE4389" s="202"/>
      <c r="AF4389" s="202"/>
      <c r="AG4389" s="132" t="str">
        <f>IF(SUM(AA4389:AF4389)=AH4389,"OK",SUM(AA4389:AF4389)-AH4389)</f>
        <v>OK</v>
      </c>
      <c r="AH4389" s="138"/>
      <c r="AI4389" s="138"/>
      <c r="AJ4389" s="139"/>
      <c r="AK4389" s="139"/>
      <c r="AL4389" s="132" t="str">
        <f>IF(SUM(AJ4389:AK4389)=AM4389,"OK",SUM(AJ4389:AK4389)-AM4389)</f>
        <v>OK</v>
      </c>
      <c r="AM4389" s="140"/>
      <c r="AN4389" s="119">
        <f>L4389+U4389+V4389+Z4389</f>
        <v>2200</v>
      </c>
      <c r="AO4389" s="120">
        <f>M4389+AH4389+AI4389+AM4389</f>
        <v>2200</v>
      </c>
      <c r="AP4389" s="39">
        <f>L4389</f>
        <v>2200</v>
      </c>
      <c r="AQ4389" s="141">
        <f>AN4389</f>
        <v>2200</v>
      </c>
      <c r="AR4389" s="142">
        <f>AQ4389-AP4389</f>
        <v>0</v>
      </c>
      <c r="AS4389" s="143">
        <f>AR4389/AP4389</f>
        <v>0</v>
      </c>
      <c r="AT4389" s="144">
        <f>M4389</f>
        <v>2200</v>
      </c>
      <c r="AU4389" s="141">
        <f>AO4389</f>
        <v>2200</v>
      </c>
      <c r="AV4389" s="142">
        <f>AU4389-AT4389</f>
        <v>0</v>
      </c>
      <c r="AW4389" s="143">
        <f>AV4389/AT4389</f>
        <v>0</v>
      </c>
      <c r="AY4389" s="146" t="str">
        <f t="shared" si="3478"/>
        <v>12.21</v>
      </c>
      <c r="AZ4389" s="1783" t="b">
        <f>COUNTIF('[1]Codes SEC'!$B$2:$B$250,Ministres!AY4389)&gt;0</f>
        <v>1</v>
      </c>
    </row>
    <row r="4390" spans="1:52" ht="35.1" customHeight="1" x14ac:dyDescent="0.25">
      <c r="A4390" s="15" t="s">
        <v>4654</v>
      </c>
      <c r="B4390" s="225">
        <v>14</v>
      </c>
      <c r="C4390" s="122" t="s">
        <v>1728</v>
      </c>
      <c r="D4390" s="123">
        <v>1000</v>
      </c>
      <c r="E4390" s="226"/>
      <c r="F4390" s="122">
        <v>12</v>
      </c>
      <c r="G4390" s="126">
        <v>1</v>
      </c>
      <c r="H4390" s="35" t="str">
        <f t="shared" si="3380"/>
        <v>046</v>
      </c>
      <c r="I4390" s="36">
        <v>81221000</v>
      </c>
      <c r="J4390" s="37" t="s">
        <v>4833</v>
      </c>
      <c r="K4390" s="244" t="s">
        <v>4834</v>
      </c>
      <c r="L4390" s="128">
        <v>0</v>
      </c>
      <c r="M4390" s="129">
        <v>0</v>
      </c>
      <c r="N4390" s="130"/>
      <c r="O4390" s="131"/>
      <c r="P4390" s="131"/>
      <c r="Q4390" s="131"/>
      <c r="R4390" s="131"/>
      <c r="S4390" s="131"/>
      <c r="T4390" s="132" t="str">
        <f t="shared" si="3464"/>
        <v>OK</v>
      </c>
      <c r="U4390" s="138"/>
      <c r="V4390" s="138"/>
      <c r="W4390" s="139"/>
      <c r="X4390" s="139"/>
      <c r="Y4390" s="132" t="str">
        <f t="shared" si="3465"/>
        <v>OK</v>
      </c>
      <c r="Z4390" s="210"/>
      <c r="AA4390" s="204"/>
      <c r="AB4390" s="202"/>
      <c r="AC4390" s="202"/>
      <c r="AD4390" s="202"/>
      <c r="AE4390" s="202"/>
      <c r="AF4390" s="202"/>
      <c r="AG4390" s="132" t="str">
        <f t="shared" si="3466"/>
        <v>OK</v>
      </c>
      <c r="AH4390" s="138"/>
      <c r="AI4390" s="138"/>
      <c r="AJ4390" s="139"/>
      <c r="AK4390" s="139"/>
      <c r="AL4390" s="132" t="str">
        <f t="shared" si="3467"/>
        <v>OK</v>
      </c>
      <c r="AM4390" s="140"/>
      <c r="AN4390" s="119">
        <f t="shared" si="3468"/>
        <v>0</v>
      </c>
      <c r="AO4390" s="120">
        <f t="shared" si="3469"/>
        <v>0</v>
      </c>
      <c r="AP4390" s="39">
        <f t="shared" si="3470"/>
        <v>0</v>
      </c>
      <c r="AQ4390" s="141">
        <f t="shared" si="3471"/>
        <v>0</v>
      </c>
      <c r="AR4390" s="142">
        <f>AQ4390-AP4390</f>
        <v>0</v>
      </c>
      <c r="AS4390" s="143" t="e">
        <f>AR4390/AP4390</f>
        <v>#DIV/0!</v>
      </c>
      <c r="AT4390" s="144">
        <f t="shared" si="3474"/>
        <v>0</v>
      </c>
      <c r="AU4390" s="141">
        <f>AO4390</f>
        <v>0</v>
      </c>
      <c r="AV4390" s="142">
        <f>AU4390-AT4390</f>
        <v>0</v>
      </c>
      <c r="AW4390" s="143" t="e">
        <f>AV4390/AT4390</f>
        <v>#DIV/0!</v>
      </c>
      <c r="AY4390" s="146" t="str">
        <f t="shared" si="3478"/>
        <v>12.21</v>
      </c>
      <c r="AZ4390" s="1783" t="b">
        <f>COUNTIF('[1]Codes SEC'!$B$2:$B$250,Ministres!AY4390)&gt;0</f>
        <v>1</v>
      </c>
    </row>
    <row r="4391" spans="1:52" ht="35.1" customHeight="1" x14ac:dyDescent="0.25">
      <c r="A4391" s="15" t="s">
        <v>4654</v>
      </c>
      <c r="B4391" s="225">
        <v>14</v>
      </c>
      <c r="C4391" s="122" t="s">
        <v>1728</v>
      </c>
      <c r="D4391" s="123">
        <v>1000</v>
      </c>
      <c r="E4391" s="226"/>
      <c r="F4391" s="122">
        <v>12</v>
      </c>
      <c r="G4391" s="126">
        <v>1</v>
      </c>
      <c r="H4391" s="35" t="str">
        <f t="shared" si="3380"/>
        <v>046</v>
      </c>
      <c r="I4391" s="36">
        <v>81250000</v>
      </c>
      <c r="J4391" s="37" t="s">
        <v>4835</v>
      </c>
      <c r="K4391" s="244" t="s">
        <v>4836</v>
      </c>
      <c r="L4391" s="128">
        <v>0</v>
      </c>
      <c r="M4391" s="129">
        <v>0</v>
      </c>
      <c r="N4391" s="130"/>
      <c r="O4391" s="131"/>
      <c r="P4391" s="131"/>
      <c r="Q4391" s="131"/>
      <c r="R4391" s="131"/>
      <c r="S4391" s="131"/>
      <c r="T4391" s="132" t="str">
        <f>IF(SUM(N4391:S4391)=U4391,"OK",SUM(N4391:S4391)-U4391)</f>
        <v>OK</v>
      </c>
      <c r="U4391" s="138"/>
      <c r="V4391" s="138"/>
      <c r="W4391" s="139"/>
      <c r="X4391" s="139"/>
      <c r="Y4391" s="132" t="str">
        <f>IF(SUM(W4391:X4391)=Z4391,"OK",SUM(W4391:X4391)-Z4391)</f>
        <v>OK</v>
      </c>
      <c r="Z4391" s="210"/>
      <c r="AA4391" s="204"/>
      <c r="AB4391" s="202"/>
      <c r="AC4391" s="202"/>
      <c r="AD4391" s="202"/>
      <c r="AE4391" s="202"/>
      <c r="AF4391" s="202"/>
      <c r="AG4391" s="132" t="str">
        <f>IF(SUM(AA4391:AF4391)=AH4391,"OK",SUM(AA4391:AF4391)-AH4391)</f>
        <v>OK</v>
      </c>
      <c r="AH4391" s="138"/>
      <c r="AI4391" s="138"/>
      <c r="AJ4391" s="139"/>
      <c r="AK4391" s="139"/>
      <c r="AL4391" s="132" t="str">
        <f>IF(SUM(AJ4391:AK4391)=AM4391,"OK",SUM(AJ4391:AK4391)-AM4391)</f>
        <v>OK</v>
      </c>
      <c r="AM4391" s="140"/>
      <c r="AN4391" s="119">
        <f>L4391+U4391+V4391+Z4391</f>
        <v>0</v>
      </c>
      <c r="AO4391" s="120">
        <f>M4391+AH4391+AI4391+AM4391</f>
        <v>0</v>
      </c>
      <c r="AP4391" s="39">
        <f>L4391</f>
        <v>0</v>
      </c>
      <c r="AQ4391" s="141">
        <f>AN4391</f>
        <v>0</v>
      </c>
      <c r="AR4391" s="142">
        <f>AQ4391-AP4391</f>
        <v>0</v>
      </c>
      <c r="AS4391" s="143" t="e">
        <f>AR4391/AP4391</f>
        <v>#DIV/0!</v>
      </c>
      <c r="AT4391" s="144">
        <f>M4391</f>
        <v>0</v>
      </c>
      <c r="AU4391" s="141">
        <f>AO4391</f>
        <v>0</v>
      </c>
      <c r="AV4391" s="142">
        <f>AU4391-AT4391</f>
        <v>0</v>
      </c>
      <c r="AW4391" s="143" t="e">
        <f>AV4391/AT4391</f>
        <v>#DIV/0!</v>
      </c>
      <c r="AY4391" s="146" t="str">
        <f t="shared" si="3478"/>
        <v>12.50</v>
      </c>
      <c r="AZ4391" s="1783" t="b">
        <f>COUNTIF('[1]Codes SEC'!$B$2:$B$250,Ministres!AY4391)&gt;0</f>
        <v>1</v>
      </c>
    </row>
    <row r="4392" spans="1:52" ht="35.1" customHeight="1" x14ac:dyDescent="0.25">
      <c r="A4392" s="15" t="s">
        <v>4654</v>
      </c>
      <c r="B4392" s="225">
        <v>14</v>
      </c>
      <c r="C4392" s="122" t="s">
        <v>1728</v>
      </c>
      <c r="D4392" s="123">
        <v>1000</v>
      </c>
      <c r="E4392" s="226"/>
      <c r="F4392" s="122">
        <v>12</v>
      </c>
      <c r="G4392" s="126">
        <v>1</v>
      </c>
      <c r="H4392" s="35" t="str">
        <f t="shared" si="3380"/>
        <v>046</v>
      </c>
      <c r="I4392" s="36" t="s">
        <v>2000</v>
      </c>
      <c r="J4392" s="37" t="s">
        <v>4837</v>
      </c>
      <c r="K4392" s="244" t="s">
        <v>4838</v>
      </c>
      <c r="L4392" s="232">
        <v>44</v>
      </c>
      <c r="M4392" s="233">
        <v>44</v>
      </c>
      <c r="N4392" s="130"/>
      <c r="O4392" s="131"/>
      <c r="P4392" s="131"/>
      <c r="Q4392" s="131"/>
      <c r="R4392" s="131"/>
      <c r="S4392" s="131"/>
      <c r="T4392" s="132" t="str">
        <f t="shared" si="3464"/>
        <v>OK</v>
      </c>
      <c r="U4392" s="138"/>
      <c r="V4392" s="138"/>
      <c r="W4392" s="139"/>
      <c r="X4392" s="139"/>
      <c r="Y4392" s="132" t="str">
        <f t="shared" si="3465"/>
        <v>OK</v>
      </c>
      <c r="Z4392" s="210"/>
      <c r="AA4392" s="204"/>
      <c r="AB4392" s="202"/>
      <c r="AC4392" s="202"/>
      <c r="AD4392" s="202"/>
      <c r="AE4392" s="202"/>
      <c r="AF4392" s="202"/>
      <c r="AG4392" s="132" t="str">
        <f t="shared" si="3466"/>
        <v>OK</v>
      </c>
      <c r="AH4392" s="138"/>
      <c r="AI4392" s="138"/>
      <c r="AJ4392" s="139"/>
      <c r="AK4392" s="139"/>
      <c r="AL4392" s="132" t="str">
        <f t="shared" si="3467"/>
        <v>OK</v>
      </c>
      <c r="AM4392" s="140"/>
      <c r="AN4392" s="119">
        <f t="shared" si="3468"/>
        <v>44</v>
      </c>
      <c r="AO4392" s="120">
        <f t="shared" si="3469"/>
        <v>44</v>
      </c>
      <c r="AP4392" s="39">
        <f t="shared" si="3470"/>
        <v>44</v>
      </c>
      <c r="AQ4392" s="141">
        <f t="shared" si="3471"/>
        <v>44</v>
      </c>
      <c r="AR4392" s="142">
        <f t="shared" si="3472"/>
        <v>0</v>
      </c>
      <c r="AS4392" s="143">
        <f t="shared" si="3473"/>
        <v>0</v>
      </c>
      <c r="AT4392" s="144">
        <f t="shared" si="3474"/>
        <v>44</v>
      </c>
      <c r="AU4392" s="141">
        <f t="shared" si="3475"/>
        <v>44</v>
      </c>
      <c r="AV4392" s="142">
        <f t="shared" si="3476"/>
        <v>0</v>
      </c>
      <c r="AW4392" s="143">
        <f t="shared" si="3477"/>
        <v>0</v>
      </c>
      <c r="AY4392" s="146" t="str">
        <f t="shared" si="3478"/>
        <v>14.10</v>
      </c>
      <c r="AZ4392" s="1783" t="b">
        <f>COUNTIF('[1]Codes SEC'!$B$2:$B$250,Ministres!AY4392)&gt;0</f>
        <v>1</v>
      </c>
    </row>
    <row r="4393" spans="1:52" ht="35.1" customHeight="1" x14ac:dyDescent="0.25">
      <c r="A4393" s="15" t="s">
        <v>4654</v>
      </c>
      <c r="B4393" s="225">
        <v>14</v>
      </c>
      <c r="C4393" s="122" t="s">
        <v>1728</v>
      </c>
      <c r="D4393" s="123">
        <v>1000</v>
      </c>
      <c r="E4393" s="226"/>
      <c r="F4393" s="122">
        <v>9</v>
      </c>
      <c r="G4393" s="126">
        <v>1</v>
      </c>
      <c r="H4393" s="35" t="str">
        <f t="shared" si="3380"/>
        <v>046</v>
      </c>
      <c r="I4393" s="36" t="s">
        <v>4505</v>
      </c>
      <c r="J4393" s="37" t="s">
        <v>4839</v>
      </c>
      <c r="K4393" s="244" t="s">
        <v>2018</v>
      </c>
      <c r="L4393" s="232">
        <v>5</v>
      </c>
      <c r="M4393" s="233">
        <v>5</v>
      </c>
      <c r="N4393" s="130"/>
      <c r="O4393" s="131"/>
      <c r="P4393" s="131"/>
      <c r="Q4393" s="131"/>
      <c r="R4393" s="131"/>
      <c r="S4393" s="131"/>
      <c r="T4393" s="132" t="str">
        <f t="shared" si="3464"/>
        <v>OK</v>
      </c>
      <c r="U4393" s="138"/>
      <c r="V4393" s="138"/>
      <c r="W4393" s="139"/>
      <c r="X4393" s="139"/>
      <c r="Y4393" s="132" t="str">
        <f t="shared" si="3465"/>
        <v>OK</v>
      </c>
      <c r="Z4393" s="210"/>
      <c r="AA4393" s="204"/>
      <c r="AB4393" s="202"/>
      <c r="AC4393" s="202"/>
      <c r="AD4393" s="202"/>
      <c r="AE4393" s="202"/>
      <c r="AF4393" s="202"/>
      <c r="AG4393" s="132" t="str">
        <f t="shared" si="3466"/>
        <v>OK</v>
      </c>
      <c r="AH4393" s="138"/>
      <c r="AI4393" s="138"/>
      <c r="AJ4393" s="139"/>
      <c r="AK4393" s="139"/>
      <c r="AL4393" s="132" t="str">
        <f t="shared" si="3467"/>
        <v>OK</v>
      </c>
      <c r="AM4393" s="140"/>
      <c r="AN4393" s="119">
        <f t="shared" si="3468"/>
        <v>5</v>
      </c>
      <c r="AO4393" s="120">
        <f t="shared" si="3469"/>
        <v>5</v>
      </c>
      <c r="AP4393" s="39">
        <f t="shared" si="3470"/>
        <v>5</v>
      </c>
      <c r="AQ4393" s="141">
        <f t="shared" si="3471"/>
        <v>5</v>
      </c>
      <c r="AR4393" s="142">
        <f t="shared" si="3472"/>
        <v>0</v>
      </c>
      <c r="AS4393" s="143">
        <f t="shared" si="3473"/>
        <v>0</v>
      </c>
      <c r="AT4393" s="144">
        <f t="shared" si="3474"/>
        <v>5</v>
      </c>
      <c r="AU4393" s="141">
        <f t="shared" si="3475"/>
        <v>5</v>
      </c>
      <c r="AV4393" s="142">
        <f t="shared" si="3476"/>
        <v>0</v>
      </c>
      <c r="AW4393" s="143">
        <f t="shared" si="3477"/>
        <v>0</v>
      </c>
      <c r="AY4393" s="146" t="str">
        <f t="shared" si="3478"/>
        <v>21.40</v>
      </c>
      <c r="AZ4393" s="1783" t="b">
        <f>COUNTIF('[1]Codes SEC'!$B$2:$B$250,Ministres!AY4393)&gt;0</f>
        <v>1</v>
      </c>
    </row>
    <row r="4394" spans="1:52" ht="35.1" customHeight="1" x14ac:dyDescent="0.25">
      <c r="A4394" s="15" t="s">
        <v>4654</v>
      </c>
      <c r="B4394" s="225">
        <v>14</v>
      </c>
      <c r="C4394" s="122" t="s">
        <v>1728</v>
      </c>
      <c r="D4394" s="123">
        <v>1000</v>
      </c>
      <c r="E4394" s="226"/>
      <c r="F4394" s="122">
        <v>9</v>
      </c>
      <c r="G4394" s="126">
        <v>1</v>
      </c>
      <c r="H4394" s="35" t="str">
        <f t="shared" si="3380"/>
        <v>046</v>
      </c>
      <c r="I4394" s="36" t="s">
        <v>1565</v>
      </c>
      <c r="J4394" s="37" t="s">
        <v>4840</v>
      </c>
      <c r="K4394" s="244" t="s">
        <v>2020</v>
      </c>
      <c r="L4394" s="232">
        <v>50</v>
      </c>
      <c r="M4394" s="233">
        <v>50</v>
      </c>
      <c r="N4394" s="130"/>
      <c r="O4394" s="131"/>
      <c r="P4394" s="131"/>
      <c r="Q4394" s="131"/>
      <c r="R4394" s="131"/>
      <c r="S4394" s="131"/>
      <c r="T4394" s="132" t="str">
        <f t="shared" si="3464"/>
        <v>OK</v>
      </c>
      <c r="U4394" s="138"/>
      <c r="V4394" s="138"/>
      <c r="W4394" s="139"/>
      <c r="X4394" s="139"/>
      <c r="Y4394" s="132" t="str">
        <f t="shared" si="3465"/>
        <v>OK</v>
      </c>
      <c r="Z4394" s="210"/>
      <c r="AA4394" s="204"/>
      <c r="AB4394" s="202"/>
      <c r="AC4394" s="202"/>
      <c r="AD4394" s="202"/>
      <c r="AE4394" s="202"/>
      <c r="AF4394" s="202"/>
      <c r="AG4394" s="132" t="str">
        <f t="shared" si="3466"/>
        <v>OK</v>
      </c>
      <c r="AH4394" s="138"/>
      <c r="AI4394" s="138"/>
      <c r="AJ4394" s="139"/>
      <c r="AK4394" s="139"/>
      <c r="AL4394" s="132" t="str">
        <f t="shared" si="3467"/>
        <v>OK</v>
      </c>
      <c r="AM4394" s="140"/>
      <c r="AN4394" s="119">
        <f t="shared" si="3468"/>
        <v>50</v>
      </c>
      <c r="AO4394" s="120">
        <f t="shared" si="3469"/>
        <v>50</v>
      </c>
      <c r="AP4394" s="39">
        <f t="shared" si="3470"/>
        <v>50</v>
      </c>
      <c r="AQ4394" s="141">
        <f t="shared" si="3471"/>
        <v>50</v>
      </c>
      <c r="AR4394" s="142">
        <f t="shared" si="3472"/>
        <v>0</v>
      </c>
      <c r="AS4394" s="143">
        <f t="shared" si="3473"/>
        <v>0</v>
      </c>
      <c r="AT4394" s="144">
        <f t="shared" si="3474"/>
        <v>50</v>
      </c>
      <c r="AU4394" s="141">
        <f t="shared" si="3475"/>
        <v>50</v>
      </c>
      <c r="AV4394" s="142">
        <f t="shared" si="3476"/>
        <v>0</v>
      </c>
      <c r="AW4394" s="143">
        <f t="shared" si="3477"/>
        <v>0</v>
      </c>
      <c r="AY4394" s="146" t="str">
        <f t="shared" si="3478"/>
        <v>21.60</v>
      </c>
      <c r="AZ4394" s="1783" t="b">
        <f>COUNTIF('[1]Codes SEC'!$B$2:$B$250,Ministres!AY4394)&gt;0</f>
        <v>1</v>
      </c>
    </row>
    <row r="4395" spans="1:52" ht="35.1" customHeight="1" x14ac:dyDescent="0.25">
      <c r="A4395" s="15" t="s">
        <v>4654</v>
      </c>
      <c r="B4395" s="225">
        <v>14</v>
      </c>
      <c r="C4395" s="122" t="s">
        <v>1728</v>
      </c>
      <c r="D4395" s="123">
        <v>1000</v>
      </c>
      <c r="E4395" s="226"/>
      <c r="F4395" s="122">
        <v>4</v>
      </c>
      <c r="G4395" s="126">
        <v>1</v>
      </c>
      <c r="H4395" s="35" t="str">
        <f t="shared" si="3380"/>
        <v>046</v>
      </c>
      <c r="I4395" s="36" t="s">
        <v>322</v>
      </c>
      <c r="J4395" s="37" t="s">
        <v>4841</v>
      </c>
      <c r="K4395" s="244" t="s">
        <v>4842</v>
      </c>
      <c r="L4395" s="232">
        <v>7771</v>
      </c>
      <c r="M4395" s="233">
        <v>7771</v>
      </c>
      <c r="N4395" s="130"/>
      <c r="O4395" s="131"/>
      <c r="P4395" s="131"/>
      <c r="Q4395" s="131"/>
      <c r="R4395" s="131"/>
      <c r="S4395" s="131"/>
      <c r="T4395" s="132" t="str">
        <f t="shared" si="3464"/>
        <v>OK</v>
      </c>
      <c r="U4395" s="138"/>
      <c r="V4395" s="138"/>
      <c r="W4395" s="139"/>
      <c r="X4395" s="139"/>
      <c r="Y4395" s="132" t="str">
        <f t="shared" si="3465"/>
        <v>OK</v>
      </c>
      <c r="Z4395" s="210"/>
      <c r="AA4395" s="204"/>
      <c r="AB4395" s="202"/>
      <c r="AC4395" s="202"/>
      <c r="AD4395" s="202"/>
      <c r="AE4395" s="202"/>
      <c r="AF4395" s="202"/>
      <c r="AG4395" s="132" t="str">
        <f t="shared" si="3466"/>
        <v>OK</v>
      </c>
      <c r="AH4395" s="138"/>
      <c r="AI4395" s="138"/>
      <c r="AJ4395" s="139"/>
      <c r="AK4395" s="139"/>
      <c r="AL4395" s="132" t="str">
        <f t="shared" si="3467"/>
        <v>OK</v>
      </c>
      <c r="AM4395" s="140"/>
      <c r="AN4395" s="119">
        <f t="shared" si="3468"/>
        <v>7771</v>
      </c>
      <c r="AO4395" s="120">
        <f t="shared" si="3469"/>
        <v>7771</v>
      </c>
      <c r="AP4395" s="39">
        <f t="shared" si="3470"/>
        <v>7771</v>
      </c>
      <c r="AQ4395" s="141">
        <f t="shared" si="3471"/>
        <v>7771</v>
      </c>
      <c r="AR4395" s="142">
        <f t="shared" si="3472"/>
        <v>0</v>
      </c>
      <c r="AS4395" s="143">
        <f t="shared" si="3473"/>
        <v>0</v>
      </c>
      <c r="AT4395" s="144">
        <f t="shared" si="3474"/>
        <v>7771</v>
      </c>
      <c r="AU4395" s="141">
        <f t="shared" si="3475"/>
        <v>7771</v>
      </c>
      <c r="AV4395" s="142">
        <f t="shared" si="3476"/>
        <v>0</v>
      </c>
      <c r="AW4395" s="143">
        <f t="shared" si="3477"/>
        <v>0</v>
      </c>
      <c r="AY4395" s="146" t="str">
        <f t="shared" si="3478"/>
        <v>31.22</v>
      </c>
      <c r="AZ4395" s="1783" t="b">
        <f>COUNTIF('[1]Codes SEC'!$B$2:$B$250,Ministres!AY4395)&gt;0</f>
        <v>1</v>
      </c>
    </row>
    <row r="4396" spans="1:52" ht="35.1" customHeight="1" x14ac:dyDescent="0.25">
      <c r="A4396" s="15" t="s">
        <v>4654</v>
      </c>
      <c r="B4396" s="225">
        <v>14</v>
      </c>
      <c r="C4396" s="122" t="s">
        <v>1728</v>
      </c>
      <c r="D4396" s="123">
        <v>1000</v>
      </c>
      <c r="E4396" s="226"/>
      <c r="F4396" s="122">
        <v>4</v>
      </c>
      <c r="G4396" s="126">
        <v>1</v>
      </c>
      <c r="H4396" s="35" t="str">
        <f t="shared" si="3380"/>
        <v>046</v>
      </c>
      <c r="I4396" s="36" t="s">
        <v>204</v>
      </c>
      <c r="J4396" s="37" t="s">
        <v>4843</v>
      </c>
      <c r="K4396" s="244" t="s">
        <v>4844</v>
      </c>
      <c r="L4396" s="232">
        <v>13490</v>
      </c>
      <c r="M4396" s="233">
        <v>13490</v>
      </c>
      <c r="N4396" s="130"/>
      <c r="O4396" s="131"/>
      <c r="P4396" s="131"/>
      <c r="Q4396" s="131"/>
      <c r="R4396" s="131"/>
      <c r="S4396" s="131"/>
      <c r="T4396" s="132" t="str">
        <f t="shared" si="3464"/>
        <v>OK</v>
      </c>
      <c r="U4396" s="138"/>
      <c r="V4396" s="138"/>
      <c r="W4396" s="139"/>
      <c r="X4396" s="139"/>
      <c r="Y4396" s="132" t="str">
        <f t="shared" si="3465"/>
        <v>OK</v>
      </c>
      <c r="Z4396" s="210"/>
      <c r="AA4396" s="204"/>
      <c r="AB4396" s="202"/>
      <c r="AC4396" s="202"/>
      <c r="AD4396" s="202"/>
      <c r="AE4396" s="202"/>
      <c r="AF4396" s="202"/>
      <c r="AG4396" s="132" t="str">
        <f t="shared" si="3466"/>
        <v>OK</v>
      </c>
      <c r="AH4396" s="138"/>
      <c r="AI4396" s="138"/>
      <c r="AJ4396" s="139"/>
      <c r="AK4396" s="139"/>
      <c r="AL4396" s="132" t="str">
        <f t="shared" si="3467"/>
        <v>OK</v>
      </c>
      <c r="AM4396" s="140"/>
      <c r="AN4396" s="119">
        <f t="shared" si="3468"/>
        <v>13490</v>
      </c>
      <c r="AO4396" s="120">
        <f t="shared" si="3469"/>
        <v>13490</v>
      </c>
      <c r="AP4396" s="39">
        <f t="shared" si="3470"/>
        <v>13490</v>
      </c>
      <c r="AQ4396" s="141">
        <f t="shared" si="3471"/>
        <v>13490</v>
      </c>
      <c r="AR4396" s="142">
        <f t="shared" si="3472"/>
        <v>0</v>
      </c>
      <c r="AS4396" s="143">
        <f t="shared" si="3473"/>
        <v>0</v>
      </c>
      <c r="AT4396" s="144">
        <f t="shared" si="3474"/>
        <v>13490</v>
      </c>
      <c r="AU4396" s="141">
        <f t="shared" si="3475"/>
        <v>13490</v>
      </c>
      <c r="AV4396" s="142">
        <f t="shared" si="3476"/>
        <v>0</v>
      </c>
      <c r="AW4396" s="143">
        <f t="shared" si="3477"/>
        <v>0</v>
      </c>
      <c r="AY4396" s="146" t="str">
        <f t="shared" si="3478"/>
        <v>31.32</v>
      </c>
      <c r="AZ4396" s="1783" t="b">
        <f>COUNTIF('[1]Codes SEC'!$B$2:$B$250,Ministres!AY4396)&gt;0</f>
        <v>1</v>
      </c>
    </row>
    <row r="4397" spans="1:52" ht="35.1" customHeight="1" x14ac:dyDescent="0.25">
      <c r="A4397" s="15" t="s">
        <v>4654</v>
      </c>
      <c r="B4397" s="225">
        <v>14</v>
      </c>
      <c r="C4397" s="122" t="s">
        <v>1728</v>
      </c>
      <c r="D4397" s="123">
        <v>1000</v>
      </c>
      <c r="E4397" s="226"/>
      <c r="F4397" s="122">
        <v>4</v>
      </c>
      <c r="G4397" s="126">
        <v>1</v>
      </c>
      <c r="H4397" s="35" t="str">
        <f t="shared" si="3380"/>
        <v>046</v>
      </c>
      <c r="I4397" s="36" t="s">
        <v>204</v>
      </c>
      <c r="J4397" s="37" t="s">
        <v>4845</v>
      </c>
      <c r="K4397" s="244" t="s">
        <v>4846</v>
      </c>
      <c r="L4397" s="232">
        <v>8495</v>
      </c>
      <c r="M4397" s="233">
        <v>8495</v>
      </c>
      <c r="N4397" s="130"/>
      <c r="O4397" s="131"/>
      <c r="P4397" s="131"/>
      <c r="Q4397" s="131"/>
      <c r="R4397" s="131"/>
      <c r="S4397" s="131"/>
      <c r="T4397" s="132" t="str">
        <f t="shared" si="3464"/>
        <v>OK</v>
      </c>
      <c r="U4397" s="138"/>
      <c r="V4397" s="138"/>
      <c r="W4397" s="139"/>
      <c r="X4397" s="139"/>
      <c r="Y4397" s="132" t="str">
        <f t="shared" si="3465"/>
        <v>OK</v>
      </c>
      <c r="Z4397" s="210"/>
      <c r="AA4397" s="204"/>
      <c r="AB4397" s="202"/>
      <c r="AC4397" s="202"/>
      <c r="AD4397" s="202"/>
      <c r="AE4397" s="202"/>
      <c r="AF4397" s="202"/>
      <c r="AG4397" s="132" t="str">
        <f t="shared" si="3466"/>
        <v>OK</v>
      </c>
      <c r="AH4397" s="138"/>
      <c r="AI4397" s="138"/>
      <c r="AJ4397" s="139"/>
      <c r="AK4397" s="139"/>
      <c r="AL4397" s="132" t="str">
        <f t="shared" si="3467"/>
        <v>OK</v>
      </c>
      <c r="AM4397" s="140"/>
      <c r="AN4397" s="119">
        <f t="shared" si="3468"/>
        <v>8495</v>
      </c>
      <c r="AO4397" s="120">
        <f t="shared" si="3469"/>
        <v>8495</v>
      </c>
      <c r="AP4397" s="39">
        <f t="shared" si="3470"/>
        <v>8495</v>
      </c>
      <c r="AQ4397" s="141">
        <f t="shared" si="3471"/>
        <v>8495</v>
      </c>
      <c r="AR4397" s="142">
        <f t="shared" si="3472"/>
        <v>0</v>
      </c>
      <c r="AS4397" s="143">
        <f t="shared" si="3473"/>
        <v>0</v>
      </c>
      <c r="AT4397" s="144">
        <f t="shared" si="3474"/>
        <v>8495</v>
      </c>
      <c r="AU4397" s="141">
        <f t="shared" si="3475"/>
        <v>8495</v>
      </c>
      <c r="AV4397" s="142">
        <f t="shared" si="3476"/>
        <v>0</v>
      </c>
      <c r="AW4397" s="143">
        <f t="shared" si="3477"/>
        <v>0</v>
      </c>
      <c r="AY4397" s="146" t="str">
        <f t="shared" si="3478"/>
        <v>31.32</v>
      </c>
      <c r="AZ4397" s="1783" t="b">
        <f>COUNTIF('[1]Codes SEC'!$B$2:$B$250,Ministres!AY4397)&gt;0</f>
        <v>1</v>
      </c>
    </row>
    <row r="4398" spans="1:52" ht="35.1" customHeight="1" x14ac:dyDescent="0.25">
      <c r="A4398" s="15" t="s">
        <v>4654</v>
      </c>
      <c r="B4398" s="225">
        <v>14</v>
      </c>
      <c r="C4398" s="122" t="s">
        <v>1728</v>
      </c>
      <c r="D4398" s="123">
        <v>1000</v>
      </c>
      <c r="E4398" s="226"/>
      <c r="F4398" s="122">
        <v>12</v>
      </c>
      <c r="G4398" s="126">
        <v>1</v>
      </c>
      <c r="H4398" s="35" t="str">
        <f t="shared" si="3380"/>
        <v>046</v>
      </c>
      <c r="I4398" s="36" t="s">
        <v>207</v>
      </c>
      <c r="J4398" s="37" t="s">
        <v>4847</v>
      </c>
      <c r="K4398" s="244" t="s">
        <v>4848</v>
      </c>
      <c r="L4398" s="232">
        <v>3</v>
      </c>
      <c r="M4398" s="233">
        <v>3</v>
      </c>
      <c r="N4398" s="130"/>
      <c r="O4398" s="131"/>
      <c r="P4398" s="131"/>
      <c r="Q4398" s="131"/>
      <c r="R4398" s="131"/>
      <c r="S4398" s="131"/>
      <c r="T4398" s="132" t="str">
        <f t="shared" si="3464"/>
        <v>OK</v>
      </c>
      <c r="U4398" s="138"/>
      <c r="V4398" s="138"/>
      <c r="W4398" s="139"/>
      <c r="X4398" s="139"/>
      <c r="Y4398" s="132" t="str">
        <f t="shared" si="3465"/>
        <v>OK</v>
      </c>
      <c r="Z4398" s="210"/>
      <c r="AA4398" s="204"/>
      <c r="AB4398" s="202"/>
      <c r="AC4398" s="202"/>
      <c r="AD4398" s="202"/>
      <c r="AE4398" s="202"/>
      <c r="AF4398" s="202"/>
      <c r="AG4398" s="132" t="str">
        <f t="shared" si="3466"/>
        <v>OK</v>
      </c>
      <c r="AH4398" s="138"/>
      <c r="AI4398" s="138"/>
      <c r="AJ4398" s="139"/>
      <c r="AK4398" s="139"/>
      <c r="AL4398" s="132" t="str">
        <f t="shared" si="3467"/>
        <v>OK</v>
      </c>
      <c r="AM4398" s="140"/>
      <c r="AN4398" s="119">
        <f t="shared" si="3468"/>
        <v>3</v>
      </c>
      <c r="AO4398" s="120">
        <f t="shared" si="3469"/>
        <v>3</v>
      </c>
      <c r="AP4398" s="39">
        <f t="shared" si="3470"/>
        <v>3</v>
      </c>
      <c r="AQ4398" s="141">
        <f t="shared" si="3471"/>
        <v>3</v>
      </c>
      <c r="AR4398" s="142">
        <f t="shared" si="3472"/>
        <v>0</v>
      </c>
      <c r="AS4398" s="143">
        <f t="shared" si="3473"/>
        <v>0</v>
      </c>
      <c r="AT4398" s="144">
        <f t="shared" si="3474"/>
        <v>3</v>
      </c>
      <c r="AU4398" s="141">
        <f t="shared" si="3475"/>
        <v>3</v>
      </c>
      <c r="AV4398" s="142">
        <f t="shared" si="3476"/>
        <v>0</v>
      </c>
      <c r="AW4398" s="143">
        <f t="shared" si="3477"/>
        <v>0</v>
      </c>
      <c r="AY4398" s="146" t="str">
        <f t="shared" si="3478"/>
        <v>33.00</v>
      </c>
      <c r="AZ4398" s="1783" t="b">
        <f>COUNTIF('[1]Codes SEC'!$B$2:$B$250,Ministres!AY4398)&gt;0</f>
        <v>1</v>
      </c>
    </row>
    <row r="4399" spans="1:52" ht="35.1" customHeight="1" x14ac:dyDescent="0.25">
      <c r="A4399" s="15" t="s">
        <v>4654</v>
      </c>
      <c r="B4399" s="121">
        <v>14</v>
      </c>
      <c r="C4399" s="122" t="s">
        <v>1728</v>
      </c>
      <c r="D4399" s="123">
        <v>1000</v>
      </c>
      <c r="F4399" s="125">
        <v>12</v>
      </c>
      <c r="G4399" s="126">
        <v>1</v>
      </c>
      <c r="H4399" s="35" t="str">
        <f t="shared" si="3380"/>
        <v>046</v>
      </c>
      <c r="I4399" s="36" t="s">
        <v>121</v>
      </c>
      <c r="J4399" s="37" t="s">
        <v>4849</v>
      </c>
      <c r="K4399" s="360" t="s">
        <v>4850</v>
      </c>
      <c r="L4399" s="232">
        <v>6261</v>
      </c>
      <c r="M4399" s="233">
        <v>6261</v>
      </c>
      <c r="N4399" s="130"/>
      <c r="O4399" s="131"/>
      <c r="P4399" s="131"/>
      <c r="Q4399" s="131"/>
      <c r="R4399" s="131"/>
      <c r="S4399" s="131"/>
      <c r="T4399" s="132" t="str">
        <f t="shared" si="3464"/>
        <v>OK</v>
      </c>
      <c r="U4399" s="138"/>
      <c r="V4399" s="138"/>
      <c r="W4399" s="139"/>
      <c r="X4399" s="139"/>
      <c r="Y4399" s="132" t="str">
        <f t="shared" si="3465"/>
        <v>OK</v>
      </c>
      <c r="Z4399" s="210"/>
      <c r="AA4399" s="204"/>
      <c r="AB4399" s="202"/>
      <c r="AC4399" s="202"/>
      <c r="AD4399" s="202"/>
      <c r="AE4399" s="202"/>
      <c r="AF4399" s="202"/>
      <c r="AG4399" s="132" t="str">
        <f t="shared" si="3466"/>
        <v>OK</v>
      </c>
      <c r="AH4399" s="138"/>
      <c r="AI4399" s="138"/>
      <c r="AJ4399" s="139"/>
      <c r="AK4399" s="139"/>
      <c r="AL4399" s="132" t="str">
        <f t="shared" si="3467"/>
        <v>OK</v>
      </c>
      <c r="AM4399" s="140"/>
      <c r="AN4399" s="119">
        <f t="shared" si="3468"/>
        <v>6261</v>
      </c>
      <c r="AO4399" s="120">
        <f t="shared" si="3469"/>
        <v>6261</v>
      </c>
      <c r="AP4399" s="39">
        <f t="shared" si="3470"/>
        <v>6261</v>
      </c>
      <c r="AQ4399" s="141">
        <f t="shared" si="3471"/>
        <v>6261</v>
      </c>
      <c r="AR4399" s="142">
        <f t="shared" si="3472"/>
        <v>0</v>
      </c>
      <c r="AS4399" s="143">
        <f t="shared" si="3473"/>
        <v>0</v>
      </c>
      <c r="AT4399" s="144">
        <f t="shared" si="3474"/>
        <v>6261</v>
      </c>
      <c r="AU4399" s="141">
        <f t="shared" si="3475"/>
        <v>6261</v>
      </c>
      <c r="AV4399" s="142">
        <f t="shared" si="3476"/>
        <v>0</v>
      </c>
      <c r="AW4399" s="143">
        <f t="shared" si="3477"/>
        <v>0</v>
      </c>
      <c r="AX4399" s="12"/>
      <c r="AY4399" s="146" t="str">
        <f t="shared" si="3478"/>
        <v>41.40</v>
      </c>
      <c r="AZ4399" s="1783" t="b">
        <f>COUNTIF('[1]Codes SEC'!$B$2:$B$250,Ministres!AY4399)&gt;0</f>
        <v>1</v>
      </c>
    </row>
    <row r="4400" spans="1:52" ht="35.1" customHeight="1" x14ac:dyDescent="0.25">
      <c r="A4400" s="15" t="s">
        <v>4654</v>
      </c>
      <c r="B4400" s="121">
        <v>14</v>
      </c>
      <c r="C4400" s="122" t="s">
        <v>1728</v>
      </c>
      <c r="D4400" s="123">
        <v>1000</v>
      </c>
      <c r="F4400" s="125">
        <v>4</v>
      </c>
      <c r="G4400" s="126">
        <v>1</v>
      </c>
      <c r="H4400" s="35" t="str">
        <f t="shared" si="3380"/>
        <v>046</v>
      </c>
      <c r="I4400" s="36" t="s">
        <v>121</v>
      </c>
      <c r="J4400" s="37" t="s">
        <v>4851</v>
      </c>
      <c r="K4400" s="360" t="s">
        <v>4852</v>
      </c>
      <c r="L4400" s="232">
        <v>21275</v>
      </c>
      <c r="M4400" s="233">
        <v>21275</v>
      </c>
      <c r="N4400" s="130"/>
      <c r="O4400" s="131"/>
      <c r="P4400" s="131"/>
      <c r="Q4400" s="131"/>
      <c r="R4400" s="131"/>
      <c r="S4400" s="131"/>
      <c r="T4400" s="132" t="str">
        <f t="shared" si="3464"/>
        <v>OK</v>
      </c>
      <c r="U4400" s="138"/>
      <c r="V4400" s="138"/>
      <c r="W4400" s="139"/>
      <c r="X4400" s="139"/>
      <c r="Y4400" s="132" t="str">
        <f t="shared" si="3465"/>
        <v>OK</v>
      </c>
      <c r="Z4400" s="210"/>
      <c r="AA4400" s="204"/>
      <c r="AB4400" s="202"/>
      <c r="AC4400" s="202"/>
      <c r="AD4400" s="202"/>
      <c r="AE4400" s="202"/>
      <c r="AF4400" s="202"/>
      <c r="AG4400" s="132" t="str">
        <f t="shared" si="3466"/>
        <v>OK</v>
      </c>
      <c r="AH4400" s="138"/>
      <c r="AI4400" s="138"/>
      <c r="AJ4400" s="139"/>
      <c r="AK4400" s="139"/>
      <c r="AL4400" s="132" t="str">
        <f t="shared" si="3467"/>
        <v>OK</v>
      </c>
      <c r="AM4400" s="140"/>
      <c r="AN4400" s="119">
        <f t="shared" si="3468"/>
        <v>21275</v>
      </c>
      <c r="AO4400" s="120">
        <f t="shared" si="3469"/>
        <v>21275</v>
      </c>
      <c r="AP4400" s="39">
        <f t="shared" si="3470"/>
        <v>21275</v>
      </c>
      <c r="AQ4400" s="141">
        <f t="shared" si="3471"/>
        <v>21275</v>
      </c>
      <c r="AR4400" s="142">
        <f t="shared" si="3472"/>
        <v>0</v>
      </c>
      <c r="AS4400" s="143">
        <f t="shared" si="3473"/>
        <v>0</v>
      </c>
      <c r="AT4400" s="144">
        <f t="shared" si="3474"/>
        <v>21275</v>
      </c>
      <c r="AU4400" s="141">
        <f t="shared" si="3475"/>
        <v>21275</v>
      </c>
      <c r="AV4400" s="142">
        <f t="shared" si="3476"/>
        <v>0</v>
      </c>
      <c r="AW4400" s="143">
        <f t="shared" si="3477"/>
        <v>0</v>
      </c>
      <c r="AY4400" s="146" t="str">
        <f t="shared" si="3478"/>
        <v>41.40</v>
      </c>
      <c r="AZ4400" s="1783" t="b">
        <f>COUNTIF('[1]Codes SEC'!$B$2:$B$250,Ministres!AY4400)&gt;0</f>
        <v>1</v>
      </c>
    </row>
    <row r="4401" spans="1:64" ht="35.1" customHeight="1" x14ac:dyDescent="0.25">
      <c r="A4401" s="15" t="s">
        <v>4654</v>
      </c>
      <c r="B4401" s="121">
        <v>14</v>
      </c>
      <c r="C4401" s="122" t="s">
        <v>1728</v>
      </c>
      <c r="D4401" s="123">
        <v>1000</v>
      </c>
      <c r="F4401" s="125">
        <v>4</v>
      </c>
      <c r="G4401" s="126">
        <v>1</v>
      </c>
      <c r="H4401" s="35" t="str">
        <f t="shared" si="3380"/>
        <v>046</v>
      </c>
      <c r="I4401" s="36" t="s">
        <v>121</v>
      </c>
      <c r="J4401" s="37" t="s">
        <v>4853</v>
      </c>
      <c r="K4401" s="360" t="s">
        <v>4854</v>
      </c>
      <c r="L4401" s="232">
        <v>12575</v>
      </c>
      <c r="M4401" s="233">
        <v>12575</v>
      </c>
      <c r="N4401" s="130"/>
      <c r="O4401" s="131"/>
      <c r="P4401" s="131"/>
      <c r="Q4401" s="131"/>
      <c r="R4401" s="131"/>
      <c r="S4401" s="131"/>
      <c r="T4401" s="132" t="str">
        <f t="shared" si="3464"/>
        <v>OK</v>
      </c>
      <c r="U4401" s="138"/>
      <c r="V4401" s="138"/>
      <c r="W4401" s="139"/>
      <c r="X4401" s="139"/>
      <c r="Y4401" s="132" t="str">
        <f t="shared" si="3465"/>
        <v>OK</v>
      </c>
      <c r="Z4401" s="210"/>
      <c r="AA4401" s="204"/>
      <c r="AB4401" s="202"/>
      <c r="AC4401" s="202"/>
      <c r="AD4401" s="202"/>
      <c r="AE4401" s="202"/>
      <c r="AF4401" s="202"/>
      <c r="AG4401" s="132" t="str">
        <f t="shared" si="3466"/>
        <v>OK</v>
      </c>
      <c r="AH4401" s="138"/>
      <c r="AI4401" s="138"/>
      <c r="AJ4401" s="139"/>
      <c r="AK4401" s="139"/>
      <c r="AL4401" s="132" t="str">
        <f t="shared" si="3467"/>
        <v>OK</v>
      </c>
      <c r="AM4401" s="140"/>
      <c r="AN4401" s="119">
        <f t="shared" si="3468"/>
        <v>12575</v>
      </c>
      <c r="AO4401" s="120">
        <f t="shared" si="3469"/>
        <v>12575</v>
      </c>
      <c r="AP4401" s="39">
        <f t="shared" si="3470"/>
        <v>12575</v>
      </c>
      <c r="AQ4401" s="141">
        <f t="shared" si="3471"/>
        <v>12575</v>
      </c>
      <c r="AR4401" s="142">
        <f t="shared" si="3472"/>
        <v>0</v>
      </c>
      <c r="AS4401" s="143">
        <f t="shared" si="3473"/>
        <v>0</v>
      </c>
      <c r="AT4401" s="144">
        <f t="shared" si="3474"/>
        <v>12575</v>
      </c>
      <c r="AU4401" s="141">
        <f t="shared" si="3475"/>
        <v>12575</v>
      </c>
      <c r="AV4401" s="142">
        <f t="shared" si="3476"/>
        <v>0</v>
      </c>
      <c r="AW4401" s="143">
        <f t="shared" si="3477"/>
        <v>0</v>
      </c>
      <c r="AY4401" s="146" t="str">
        <f t="shared" si="3478"/>
        <v>41.40</v>
      </c>
      <c r="AZ4401" s="1783" t="b">
        <f>COUNTIF('[1]Codes SEC'!$B$2:$B$250,Ministres!AY4401)&gt;0</f>
        <v>1</v>
      </c>
    </row>
    <row r="4402" spans="1:64" ht="35.1" customHeight="1" x14ac:dyDescent="0.25">
      <c r="A4402" s="15" t="s">
        <v>4654</v>
      </c>
      <c r="B4402" s="225">
        <v>14</v>
      </c>
      <c r="C4402" s="122" t="s">
        <v>1728</v>
      </c>
      <c r="D4402" s="123">
        <v>1000</v>
      </c>
      <c r="E4402" s="226"/>
      <c r="F4402" s="125">
        <v>12</v>
      </c>
      <c r="G4402" s="126">
        <v>1</v>
      </c>
      <c r="H4402" s="35" t="str">
        <f t="shared" si="3380"/>
        <v>046</v>
      </c>
      <c r="I4402" s="36" t="s">
        <v>121</v>
      </c>
      <c r="J4402" s="37" t="s">
        <v>4855</v>
      </c>
      <c r="K4402" s="244" t="s">
        <v>4856</v>
      </c>
      <c r="L4402" s="232">
        <v>1558</v>
      </c>
      <c r="M4402" s="233">
        <v>1558</v>
      </c>
      <c r="N4402" s="130"/>
      <c r="O4402" s="131"/>
      <c r="P4402" s="131"/>
      <c r="Q4402" s="131"/>
      <c r="R4402" s="131"/>
      <c r="S4402" s="131"/>
      <c r="T4402" s="132" t="str">
        <f t="shared" si="3464"/>
        <v>OK</v>
      </c>
      <c r="U4402" s="138"/>
      <c r="V4402" s="138"/>
      <c r="W4402" s="139"/>
      <c r="X4402" s="139"/>
      <c r="Y4402" s="132" t="str">
        <f t="shared" si="3465"/>
        <v>OK</v>
      </c>
      <c r="Z4402" s="210"/>
      <c r="AA4402" s="204"/>
      <c r="AB4402" s="202"/>
      <c r="AC4402" s="202"/>
      <c r="AD4402" s="202"/>
      <c r="AE4402" s="202"/>
      <c r="AF4402" s="202"/>
      <c r="AG4402" s="132" t="str">
        <f t="shared" si="3466"/>
        <v>OK</v>
      </c>
      <c r="AH4402" s="138"/>
      <c r="AI4402" s="138"/>
      <c r="AJ4402" s="139"/>
      <c r="AK4402" s="139"/>
      <c r="AL4402" s="132" t="str">
        <f t="shared" si="3467"/>
        <v>OK</v>
      </c>
      <c r="AM4402" s="140"/>
      <c r="AN4402" s="119">
        <f t="shared" si="3468"/>
        <v>1558</v>
      </c>
      <c r="AO4402" s="120">
        <f t="shared" si="3469"/>
        <v>1558</v>
      </c>
      <c r="AP4402" s="39">
        <f t="shared" si="3470"/>
        <v>1558</v>
      </c>
      <c r="AQ4402" s="141">
        <f t="shared" si="3471"/>
        <v>1558</v>
      </c>
      <c r="AR4402" s="142">
        <f t="shared" si="3472"/>
        <v>0</v>
      </c>
      <c r="AS4402" s="143">
        <f t="shared" si="3473"/>
        <v>0</v>
      </c>
      <c r="AT4402" s="144">
        <f t="shared" si="3474"/>
        <v>1558</v>
      </c>
      <c r="AU4402" s="141">
        <f t="shared" si="3475"/>
        <v>1558</v>
      </c>
      <c r="AV4402" s="142">
        <f t="shared" si="3476"/>
        <v>0</v>
      </c>
      <c r="AW4402" s="143">
        <f t="shared" si="3477"/>
        <v>0</v>
      </c>
      <c r="AY4402" s="146" t="str">
        <f t="shared" si="3478"/>
        <v>41.40</v>
      </c>
      <c r="AZ4402" s="1783" t="b">
        <f>COUNTIF('[1]Codes SEC'!$B$2:$B$250,Ministres!AY4402)&gt;0</f>
        <v>1</v>
      </c>
    </row>
    <row r="4403" spans="1:64" ht="35.1" customHeight="1" x14ac:dyDescent="0.25">
      <c r="A4403" s="15" t="s">
        <v>4654</v>
      </c>
      <c r="B4403" s="225">
        <v>14</v>
      </c>
      <c r="C4403" s="122" t="s">
        <v>1728</v>
      </c>
      <c r="D4403" s="123">
        <v>1000</v>
      </c>
      <c r="E4403" s="226"/>
      <c r="F4403" s="122">
        <v>15</v>
      </c>
      <c r="G4403" s="126">
        <v>1</v>
      </c>
      <c r="H4403" s="35" t="str">
        <f t="shared" si="3380"/>
        <v>046</v>
      </c>
      <c r="I4403" s="36" t="s">
        <v>121</v>
      </c>
      <c r="J4403" s="37" t="s">
        <v>4857</v>
      </c>
      <c r="K4403" s="244" t="s">
        <v>4858</v>
      </c>
      <c r="L4403" s="232">
        <v>7163</v>
      </c>
      <c r="M4403" s="233">
        <v>7163</v>
      </c>
      <c r="N4403" s="130"/>
      <c r="O4403" s="131"/>
      <c r="P4403" s="131"/>
      <c r="Q4403" s="131"/>
      <c r="R4403" s="131"/>
      <c r="S4403" s="131"/>
      <c r="T4403" s="132" t="str">
        <f t="shared" si="3464"/>
        <v>OK</v>
      </c>
      <c r="U4403" s="138"/>
      <c r="V4403" s="138"/>
      <c r="W4403" s="139"/>
      <c r="X4403" s="139"/>
      <c r="Y4403" s="132" t="str">
        <f t="shared" si="3465"/>
        <v>OK</v>
      </c>
      <c r="Z4403" s="210"/>
      <c r="AA4403" s="204"/>
      <c r="AB4403" s="202"/>
      <c r="AC4403" s="202"/>
      <c r="AD4403" s="202"/>
      <c r="AE4403" s="202"/>
      <c r="AF4403" s="202"/>
      <c r="AG4403" s="132" t="str">
        <f t="shared" si="3466"/>
        <v>OK</v>
      </c>
      <c r="AH4403" s="138"/>
      <c r="AI4403" s="138"/>
      <c r="AJ4403" s="139"/>
      <c r="AK4403" s="139"/>
      <c r="AL4403" s="132" t="str">
        <f t="shared" si="3467"/>
        <v>OK</v>
      </c>
      <c r="AM4403" s="140"/>
      <c r="AN4403" s="119">
        <f t="shared" si="3468"/>
        <v>7163</v>
      </c>
      <c r="AO4403" s="120">
        <f t="shared" si="3469"/>
        <v>7163</v>
      </c>
      <c r="AP4403" s="39">
        <f t="shared" si="3470"/>
        <v>7163</v>
      </c>
      <c r="AQ4403" s="141">
        <f t="shared" si="3471"/>
        <v>7163</v>
      </c>
      <c r="AR4403" s="142">
        <f t="shared" si="3472"/>
        <v>0</v>
      </c>
      <c r="AS4403" s="143">
        <f t="shared" si="3473"/>
        <v>0</v>
      </c>
      <c r="AT4403" s="144">
        <f t="shared" si="3474"/>
        <v>7163</v>
      </c>
      <c r="AU4403" s="141">
        <f t="shared" si="3475"/>
        <v>7163</v>
      </c>
      <c r="AV4403" s="142">
        <f t="shared" si="3476"/>
        <v>0</v>
      </c>
      <c r="AW4403" s="143">
        <f t="shared" si="3477"/>
        <v>0</v>
      </c>
      <c r="AY4403" s="146" t="str">
        <f t="shared" si="3478"/>
        <v>41.40</v>
      </c>
      <c r="AZ4403" s="1783" t="b">
        <f>COUNTIF('[1]Codes SEC'!$B$2:$B$250,Ministres!AY4403)&gt;0</f>
        <v>1</v>
      </c>
    </row>
    <row r="4404" spans="1:64" ht="35.1" customHeight="1" x14ac:dyDescent="0.25">
      <c r="A4404" s="15" t="s">
        <v>4654</v>
      </c>
      <c r="B4404" s="225">
        <v>14</v>
      </c>
      <c r="C4404" s="122" t="s">
        <v>1728</v>
      </c>
      <c r="D4404" s="123">
        <v>1000</v>
      </c>
      <c r="E4404" s="226"/>
      <c r="F4404" s="122">
        <v>15</v>
      </c>
      <c r="G4404" s="126">
        <v>1</v>
      </c>
      <c r="H4404" s="35" t="str">
        <f t="shared" si="3380"/>
        <v>046</v>
      </c>
      <c r="I4404" s="36">
        <v>84140000</v>
      </c>
      <c r="J4404" s="37" t="s">
        <v>4859</v>
      </c>
      <c r="K4404" s="244" t="s">
        <v>4860</v>
      </c>
      <c r="L4404" s="232">
        <v>6033</v>
      </c>
      <c r="M4404" s="233">
        <v>6033</v>
      </c>
      <c r="N4404" s="130"/>
      <c r="O4404" s="131"/>
      <c r="P4404" s="131"/>
      <c r="Q4404" s="131"/>
      <c r="R4404" s="131"/>
      <c r="S4404" s="131"/>
      <c r="T4404" s="132" t="str">
        <f t="shared" si="3464"/>
        <v>OK</v>
      </c>
      <c r="U4404" s="138"/>
      <c r="V4404" s="138"/>
      <c r="W4404" s="139"/>
      <c r="X4404" s="139"/>
      <c r="Y4404" s="132" t="str">
        <f t="shared" si="3465"/>
        <v>OK</v>
      </c>
      <c r="Z4404" s="210"/>
      <c r="AA4404" s="204"/>
      <c r="AB4404" s="202"/>
      <c r="AC4404" s="202"/>
      <c r="AD4404" s="202"/>
      <c r="AE4404" s="202"/>
      <c r="AF4404" s="202"/>
      <c r="AG4404" s="132" t="str">
        <f t="shared" si="3466"/>
        <v>OK</v>
      </c>
      <c r="AH4404" s="138"/>
      <c r="AI4404" s="138"/>
      <c r="AJ4404" s="139"/>
      <c r="AK4404" s="139"/>
      <c r="AL4404" s="132" t="str">
        <f t="shared" si="3467"/>
        <v>OK</v>
      </c>
      <c r="AM4404" s="140"/>
      <c r="AN4404" s="119">
        <f t="shared" si="3468"/>
        <v>6033</v>
      </c>
      <c r="AO4404" s="120">
        <f t="shared" si="3469"/>
        <v>6033</v>
      </c>
      <c r="AP4404" s="39">
        <f t="shared" si="3470"/>
        <v>6033</v>
      </c>
      <c r="AQ4404" s="141">
        <f t="shared" si="3471"/>
        <v>6033</v>
      </c>
      <c r="AR4404" s="142">
        <f>AQ4404-AP4404</f>
        <v>0</v>
      </c>
      <c r="AS4404" s="143">
        <f>AR4404/AP4404</f>
        <v>0</v>
      </c>
      <c r="AT4404" s="144">
        <f t="shared" si="3474"/>
        <v>6033</v>
      </c>
      <c r="AU4404" s="141">
        <f>AO4404</f>
        <v>6033</v>
      </c>
      <c r="AV4404" s="142">
        <f>AU4404-AT4404</f>
        <v>0</v>
      </c>
      <c r="AW4404" s="143">
        <f>AV4404/AT4404</f>
        <v>0</v>
      </c>
      <c r="AY4404" s="146" t="str">
        <f t="shared" si="3478"/>
        <v>41.40</v>
      </c>
      <c r="AZ4404" s="1783" t="b">
        <f>COUNTIF('[1]Codes SEC'!$B$2:$B$250,Ministres!AY4404)&gt;0</f>
        <v>1</v>
      </c>
    </row>
    <row r="4405" spans="1:64" ht="35.1" customHeight="1" x14ac:dyDescent="0.25">
      <c r="A4405" s="15" t="s">
        <v>4654</v>
      </c>
      <c r="B4405" s="225">
        <v>14</v>
      </c>
      <c r="C4405" s="122" t="s">
        <v>1728</v>
      </c>
      <c r="D4405" s="123">
        <v>1000</v>
      </c>
      <c r="E4405" s="226"/>
      <c r="F4405" s="122">
        <v>12</v>
      </c>
      <c r="G4405" s="126">
        <v>1</v>
      </c>
      <c r="H4405" s="35" t="str">
        <f t="shared" si="3380"/>
        <v>046</v>
      </c>
      <c r="I4405" s="36" t="s">
        <v>296</v>
      </c>
      <c r="J4405" s="37" t="s">
        <v>4861</v>
      </c>
      <c r="K4405" s="281" t="s">
        <v>4862</v>
      </c>
      <c r="L4405" s="232">
        <v>50</v>
      </c>
      <c r="M4405" s="233">
        <v>50</v>
      </c>
      <c r="N4405" s="130"/>
      <c r="O4405" s="131"/>
      <c r="P4405" s="131"/>
      <c r="Q4405" s="131"/>
      <c r="R4405" s="131"/>
      <c r="S4405" s="131"/>
      <c r="T4405" s="132" t="str">
        <f t="shared" si="3464"/>
        <v>OK</v>
      </c>
      <c r="U4405" s="138"/>
      <c r="V4405" s="138"/>
      <c r="W4405" s="139"/>
      <c r="X4405" s="139"/>
      <c r="Y4405" s="132" t="str">
        <f t="shared" si="3465"/>
        <v>OK</v>
      </c>
      <c r="Z4405" s="210"/>
      <c r="AA4405" s="204"/>
      <c r="AB4405" s="202"/>
      <c r="AC4405" s="202"/>
      <c r="AD4405" s="202"/>
      <c r="AE4405" s="202"/>
      <c r="AF4405" s="202"/>
      <c r="AG4405" s="132" t="str">
        <f t="shared" si="3466"/>
        <v>OK</v>
      </c>
      <c r="AH4405" s="138"/>
      <c r="AI4405" s="138"/>
      <c r="AJ4405" s="139"/>
      <c r="AK4405" s="139"/>
      <c r="AL4405" s="132" t="str">
        <f t="shared" si="3467"/>
        <v>OK</v>
      </c>
      <c r="AM4405" s="140"/>
      <c r="AN4405" s="119">
        <f t="shared" si="3468"/>
        <v>50</v>
      </c>
      <c r="AO4405" s="120">
        <f t="shared" si="3469"/>
        <v>50</v>
      </c>
      <c r="AP4405" s="39">
        <f t="shared" si="3470"/>
        <v>50</v>
      </c>
      <c r="AQ4405" s="141">
        <f t="shared" si="3471"/>
        <v>50</v>
      </c>
      <c r="AR4405" s="142">
        <f t="shared" si="3472"/>
        <v>0</v>
      </c>
      <c r="AS4405" s="143">
        <f t="shared" si="3473"/>
        <v>0</v>
      </c>
      <c r="AT4405" s="144">
        <f t="shared" si="3474"/>
        <v>50</v>
      </c>
      <c r="AU4405" s="141">
        <f t="shared" si="3475"/>
        <v>50</v>
      </c>
      <c r="AV4405" s="142">
        <f t="shared" si="3476"/>
        <v>0</v>
      </c>
      <c r="AW4405" s="143">
        <f t="shared" si="3477"/>
        <v>0</v>
      </c>
      <c r="AY4405" s="146" t="str">
        <f t="shared" si="3478"/>
        <v>43.22</v>
      </c>
      <c r="AZ4405" s="1783" t="b">
        <f>COUNTIF('[1]Codes SEC'!$B$2:$B$250,Ministres!AY4405)&gt;0</f>
        <v>1</v>
      </c>
    </row>
    <row r="4406" spans="1:64" s="1784" customFormat="1" ht="12.75" customHeight="1" x14ac:dyDescent="0.25">
      <c r="A4406" s="350"/>
      <c r="B4406" s="1785"/>
      <c r="C4406" s="150"/>
      <c r="D4406" s="352"/>
      <c r="E4406" s="1786"/>
      <c r="F4406" s="150"/>
      <c r="G4406" s="154"/>
      <c r="H4406" s="155"/>
      <c r="I4406" s="156"/>
      <c r="J4406" s="157"/>
      <c r="K4406" s="158" t="s">
        <v>70</v>
      </c>
      <c r="L4406" s="236">
        <f t="shared" ref="L4406:S4406" si="3479">L4386+L4389+L4387+L4388+L4392+L4395+L4396+L4397+L4403+L4398+L4399+L4400+L4401+L4402+L4393+L4394+L4405+L4391+L4390+L4404</f>
        <v>87376</v>
      </c>
      <c r="M4406" s="1787">
        <f t="shared" si="3479"/>
        <v>87383</v>
      </c>
      <c r="N4406" s="1788">
        <f t="shared" si="3479"/>
        <v>0</v>
      </c>
      <c r="O4406" s="1789">
        <f t="shared" si="3479"/>
        <v>0</v>
      </c>
      <c r="P4406" s="1789">
        <f t="shared" si="3479"/>
        <v>0</v>
      </c>
      <c r="Q4406" s="1789">
        <f t="shared" si="3479"/>
        <v>0</v>
      </c>
      <c r="R4406" s="1789">
        <f t="shared" si="3479"/>
        <v>0</v>
      </c>
      <c r="S4406" s="1789">
        <f t="shared" si="3479"/>
        <v>0</v>
      </c>
      <c r="T4406" s="1790"/>
      <c r="U4406" s="1791">
        <f>U4386+U4389+U4387+U4388+U4392+U4395+U4396+U4397+U4403+U4398+U4399+U4400+U4401+U4402+U4393+U4394+U4405+U4391+U4390+U4404</f>
        <v>0</v>
      </c>
      <c r="V4406" s="1791">
        <f>V4386+V4389+V4387+V4388+V4392+V4395+V4396+V4397+V4403+V4398+V4399+V4400+V4401+V4402+V4393+V4394+V4405+V4391+V4390+V4404</f>
        <v>0</v>
      </c>
      <c r="W4406" s="1789">
        <f>W4386+W4389+W4387+W4388+W4392+W4395+W4396+W4397+W4403+W4398+W4399+W4400+W4401+W4402+W4393+W4394+W4405+W4391+W4390+W4404</f>
        <v>0</v>
      </c>
      <c r="X4406" s="1789">
        <f>X4386+X4389+X4387+X4388+X4392+X4395+X4396+X4397+X4403+X4398+X4399+X4400+X4401+X4402+X4393+X4394+X4405+X4391+X4390+X4404</f>
        <v>0</v>
      </c>
      <c r="Y4406" s="1790"/>
      <c r="Z4406" s="1791">
        <f t="shared" ref="Z4406:AF4406" si="3480">Z4386+Z4389+Z4387+Z4388+Z4392+Z4395+Z4396+Z4397+Z4403+Z4398+Z4399+Z4400+Z4401+Z4402+Z4393+Z4394+Z4405+Z4391+Z4390+Z4404</f>
        <v>0</v>
      </c>
      <c r="AA4406" s="165">
        <f t="shared" si="3480"/>
        <v>0</v>
      </c>
      <c r="AB4406" s="1789">
        <f t="shared" si="3480"/>
        <v>0</v>
      </c>
      <c r="AC4406" s="1789">
        <f t="shared" si="3480"/>
        <v>0</v>
      </c>
      <c r="AD4406" s="1789">
        <f t="shared" si="3480"/>
        <v>0</v>
      </c>
      <c r="AE4406" s="1789">
        <f t="shared" si="3480"/>
        <v>0</v>
      </c>
      <c r="AF4406" s="1789">
        <f t="shared" si="3480"/>
        <v>0</v>
      </c>
      <c r="AG4406" s="1790"/>
      <c r="AH4406" s="1791">
        <f>AH4386+AH4389+AH4387+AH4388+AH4392+AH4395+AH4396+AH4397+AH4403+AH4398+AH4399+AH4400+AH4401+AH4402+AH4393+AH4394+AH4405+AH4391+AH4390+AH4404</f>
        <v>0</v>
      </c>
      <c r="AI4406" s="1791">
        <f>AI4386+AI4389+AI4387+AI4388+AI4392+AI4395+AI4396+AI4397+AI4403+AI4398+AI4399+AI4400+AI4401+AI4402+AI4393+AI4394+AI4405+AI4391+AI4390+AI4404</f>
        <v>0</v>
      </c>
      <c r="AJ4406" s="1789">
        <f>AJ4386+AJ4389+AJ4387+AJ4388+AJ4392+AJ4395+AJ4396+AJ4397+AJ4403+AJ4398+AJ4399+AJ4400+AJ4401+AJ4402+AJ4393+AJ4394+AJ4405+AJ4391+AJ4390+AJ4404</f>
        <v>0</v>
      </c>
      <c r="AK4406" s="1789">
        <f>AK4386+AK4389+AK4387+AK4388+AK4392+AK4395+AK4396+AK4397+AK4403+AK4398+AK4399+AK4400+AK4401+AK4402+AK4393+AK4394+AK4405+AK4391+AK4390+AK4404</f>
        <v>0</v>
      </c>
      <c r="AL4406" s="1790"/>
      <c r="AM4406" s="1792">
        <f t="shared" ref="AM4406:AW4406" si="3481">AM4386+AM4389+AM4387+AM4388+AM4392+AM4395+AM4396+AM4397+AM4403+AM4398+AM4399+AM4400+AM4401+AM4402+AM4393+AM4394+AM4405+AM4391+AM4390+AM4404</f>
        <v>0</v>
      </c>
      <c r="AN4406" s="167">
        <f t="shared" si="3481"/>
        <v>87376</v>
      </c>
      <c r="AO4406" s="1793">
        <f t="shared" si="3481"/>
        <v>87383</v>
      </c>
      <c r="AP4406" s="169">
        <f t="shared" si="3481"/>
        <v>87376</v>
      </c>
      <c r="AQ4406" s="1794">
        <f t="shared" si="3481"/>
        <v>87376</v>
      </c>
      <c r="AR4406" s="1795">
        <f t="shared" si="3481"/>
        <v>0</v>
      </c>
      <c r="AS4406" s="1796" t="e">
        <f t="shared" si="3481"/>
        <v>#DIV/0!</v>
      </c>
      <c r="AT4406" s="1797">
        <f t="shared" si="3481"/>
        <v>87383</v>
      </c>
      <c r="AU4406" s="1794">
        <f t="shared" si="3481"/>
        <v>87383</v>
      </c>
      <c r="AV4406" s="1795">
        <f t="shared" si="3481"/>
        <v>0</v>
      </c>
      <c r="AW4406" s="1796" t="e">
        <f t="shared" si="3481"/>
        <v>#DIV/0!</v>
      </c>
      <c r="AX4406"/>
      <c r="AY4406" s="146"/>
      <c r="AZ4406" s="1783"/>
      <c r="BA4406"/>
      <c r="BB4406"/>
      <c r="BC4406"/>
      <c r="BD4406"/>
      <c r="BE4406"/>
      <c r="BF4406"/>
      <c r="BG4406"/>
      <c r="BH4406"/>
      <c r="BI4406"/>
      <c r="BJ4406"/>
      <c r="BK4406"/>
      <c r="BL4406"/>
    </row>
    <row r="4407" spans="1:64" ht="12.75" customHeight="1" x14ac:dyDescent="0.25">
      <c r="A4407" s="356"/>
      <c r="B4407" s="225"/>
      <c r="C4407" s="122"/>
      <c r="D4407" s="357"/>
      <c r="E4407" s="226"/>
      <c r="F4407" s="122"/>
      <c r="G4407" s="126"/>
      <c r="H4407" s="35"/>
      <c r="I4407" s="36"/>
      <c r="J4407" s="37"/>
      <c r="K4407" s="240"/>
      <c r="L4407" s="241"/>
      <c r="M4407" s="242"/>
      <c r="N4407" s="201"/>
      <c r="O4407" s="202"/>
      <c r="P4407" s="202"/>
      <c r="Q4407" s="202"/>
      <c r="R4407" s="202"/>
      <c r="S4407" s="202"/>
      <c r="T4407" s="224"/>
      <c r="U4407" s="138"/>
      <c r="V4407" s="138"/>
      <c r="W4407" s="139"/>
      <c r="X4407" s="139"/>
      <c r="Y4407" s="224"/>
      <c r="Z4407" s="210"/>
      <c r="AA4407" s="204"/>
      <c r="AB4407" s="202"/>
      <c r="AC4407" s="202"/>
      <c r="AD4407" s="202"/>
      <c r="AE4407" s="202"/>
      <c r="AF4407" s="202"/>
      <c r="AG4407" s="224"/>
      <c r="AH4407" s="138"/>
      <c r="AI4407" s="138"/>
      <c r="AJ4407" s="139"/>
      <c r="AK4407" s="139"/>
      <c r="AL4407" s="224"/>
      <c r="AM4407" s="140"/>
      <c r="AN4407" s="211"/>
      <c r="AO4407" s="212"/>
      <c r="AP4407" s="39"/>
      <c r="AQ4407" s="141"/>
      <c r="AR4407" s="141"/>
      <c r="AS4407" s="143"/>
      <c r="AU4407" s="141"/>
      <c r="AV4407" s="141"/>
      <c r="AW4407" s="143"/>
      <c r="AY4407" s="146"/>
      <c r="AZ4407" s="1783"/>
    </row>
    <row r="4408" spans="1:64" ht="12.75" customHeight="1" x14ac:dyDescent="0.25">
      <c r="A4408" s="356"/>
      <c r="B4408" s="225"/>
      <c r="C4408" s="122"/>
      <c r="D4408" s="357"/>
      <c r="E4408" s="226"/>
      <c r="F4408" s="122"/>
      <c r="G4408" s="126"/>
      <c r="H4408" s="35"/>
      <c r="I4408" s="36"/>
      <c r="J4408" s="37"/>
      <c r="K4408" s="243" t="s">
        <v>109</v>
      </c>
      <c r="L4408" s="241"/>
      <c r="M4408" s="242"/>
      <c r="N4408" s="201"/>
      <c r="O4408" s="202"/>
      <c r="P4408" s="202"/>
      <c r="Q4408" s="202"/>
      <c r="R4408" s="202"/>
      <c r="S4408" s="202"/>
      <c r="T4408" s="224"/>
      <c r="U4408" s="138"/>
      <c r="V4408" s="138"/>
      <c r="W4408" s="139"/>
      <c r="X4408" s="139"/>
      <c r="Y4408" s="224"/>
      <c r="Z4408" s="210"/>
      <c r="AA4408" s="204"/>
      <c r="AB4408" s="202"/>
      <c r="AC4408" s="202"/>
      <c r="AD4408" s="202"/>
      <c r="AE4408" s="202"/>
      <c r="AF4408" s="202"/>
      <c r="AG4408" s="224"/>
      <c r="AH4408" s="138"/>
      <c r="AI4408" s="138"/>
      <c r="AJ4408" s="139"/>
      <c r="AK4408" s="139"/>
      <c r="AL4408" s="224"/>
      <c r="AM4408" s="140"/>
      <c r="AN4408" s="211"/>
      <c r="AO4408" s="212"/>
      <c r="AP4408" s="39"/>
      <c r="AQ4408" s="141"/>
      <c r="AR4408" s="141"/>
      <c r="AS4408" s="143"/>
      <c r="AU4408" s="141"/>
      <c r="AV4408" s="141"/>
      <c r="AW4408" s="143"/>
      <c r="AY4408" s="146"/>
      <c r="AZ4408" s="1783"/>
    </row>
    <row r="4409" spans="1:64" ht="12.75" customHeight="1" x14ac:dyDescent="0.25">
      <c r="A4409" s="356"/>
      <c r="B4409" s="225"/>
      <c r="C4409" s="122"/>
      <c r="D4409" s="357"/>
      <c r="E4409" s="226"/>
      <c r="F4409" s="122"/>
      <c r="G4409" s="126"/>
      <c r="H4409" s="35"/>
      <c r="I4409" s="36"/>
      <c r="J4409" s="37"/>
      <c r="K4409" s="244"/>
      <c r="L4409" s="241"/>
      <c r="M4409" s="242"/>
      <c r="N4409" s="201"/>
      <c r="O4409" s="202"/>
      <c r="P4409" s="202"/>
      <c r="Q4409" s="202"/>
      <c r="R4409" s="202"/>
      <c r="S4409" s="202"/>
      <c r="T4409" s="224"/>
      <c r="U4409" s="138"/>
      <c r="V4409" s="138"/>
      <c r="W4409" s="139"/>
      <c r="X4409" s="139"/>
      <c r="Y4409" s="224"/>
      <c r="Z4409" s="210"/>
      <c r="AA4409" s="204"/>
      <c r="AB4409" s="202"/>
      <c r="AC4409" s="202"/>
      <c r="AD4409" s="202"/>
      <c r="AE4409" s="202"/>
      <c r="AF4409" s="202"/>
      <c r="AG4409" s="224"/>
      <c r="AH4409" s="138"/>
      <c r="AI4409" s="138"/>
      <c r="AJ4409" s="139"/>
      <c r="AK4409" s="139"/>
      <c r="AL4409" s="224"/>
      <c r="AM4409" s="140"/>
      <c r="AN4409" s="211"/>
      <c r="AO4409" s="212"/>
      <c r="AP4409" s="39"/>
      <c r="AQ4409" s="141"/>
      <c r="AR4409" s="141"/>
      <c r="AS4409" s="143"/>
      <c r="AU4409" s="141"/>
      <c r="AV4409" s="141"/>
      <c r="AW4409" s="143"/>
      <c r="AY4409" s="146"/>
      <c r="AZ4409" s="1783"/>
    </row>
    <row r="4410" spans="1:64" ht="30.6" x14ac:dyDescent="0.25">
      <c r="A4410" s="15" t="s">
        <v>4654</v>
      </c>
      <c r="B4410" s="121">
        <v>14</v>
      </c>
      <c r="C4410" s="122" t="s">
        <v>1728</v>
      </c>
      <c r="D4410" s="123">
        <v>1000</v>
      </c>
      <c r="F4410" s="125">
        <v>12</v>
      </c>
      <c r="G4410" s="126">
        <v>1</v>
      </c>
      <c r="H4410" s="35" t="str">
        <f t="shared" si="3380"/>
        <v>046</v>
      </c>
      <c r="I4410" s="36" t="s">
        <v>1500</v>
      </c>
      <c r="J4410" s="37" t="s">
        <v>4863</v>
      </c>
      <c r="K4410" s="360" t="s">
        <v>4864</v>
      </c>
      <c r="L4410" s="232">
        <v>3000</v>
      </c>
      <c r="M4410" s="233">
        <v>3000</v>
      </c>
      <c r="N4410" s="130"/>
      <c r="O4410" s="131"/>
      <c r="P4410" s="131"/>
      <c r="Q4410" s="131"/>
      <c r="R4410" s="131"/>
      <c r="S4410" s="131"/>
      <c r="T4410" s="132" t="str">
        <f t="shared" ref="T4410:T4414" si="3482">IF(SUM(N4410:S4410)=U4410,"OK",SUM(N4410:S4410)-U4410)</f>
        <v>OK</v>
      </c>
      <c r="U4410" s="138"/>
      <c r="V4410" s="138"/>
      <c r="W4410" s="139"/>
      <c r="X4410" s="139"/>
      <c r="Y4410" s="132" t="str">
        <f t="shared" ref="Y4410:Y4414" si="3483">IF(SUM(W4410:X4410)=Z4410,"OK",SUM(W4410:X4410)-Z4410)</f>
        <v>OK</v>
      </c>
      <c r="Z4410" s="210"/>
      <c r="AA4410" s="204"/>
      <c r="AB4410" s="202"/>
      <c r="AC4410" s="202"/>
      <c r="AD4410" s="202"/>
      <c r="AE4410" s="202"/>
      <c r="AF4410" s="202"/>
      <c r="AG4410" s="132" t="str">
        <f t="shared" ref="AG4410:AG4414" si="3484">IF(SUM(AA4410:AF4410)=AH4410,"OK",SUM(AA4410:AF4410)-AH4410)</f>
        <v>OK</v>
      </c>
      <c r="AH4410" s="138"/>
      <c r="AI4410" s="138"/>
      <c r="AJ4410" s="139"/>
      <c r="AK4410" s="139"/>
      <c r="AL4410" s="132" t="str">
        <f t="shared" ref="AL4410:AL4414" si="3485">IF(SUM(AJ4410:AK4410)=AM4410,"OK",SUM(AJ4410:AK4410)-AM4410)</f>
        <v>OK</v>
      </c>
      <c r="AM4410" s="140"/>
      <c r="AN4410" s="119">
        <f t="shared" ref="AN4410:AN4414" si="3486">L4410+U4410+V4410+Z4410</f>
        <v>3000</v>
      </c>
      <c r="AO4410" s="120">
        <f t="shared" ref="AO4410:AO4414" si="3487">M4410+AH4410+AI4410+AM4410</f>
        <v>3000</v>
      </c>
      <c r="AP4410" s="39">
        <f>L4410</f>
        <v>3000</v>
      </c>
      <c r="AQ4410" s="141">
        <f>AN4410</f>
        <v>3000</v>
      </c>
      <c r="AR4410" s="142">
        <f>AQ4410-AP4410</f>
        <v>0</v>
      </c>
      <c r="AS4410" s="143">
        <f>AR4410/AP4410</f>
        <v>0</v>
      </c>
      <c r="AT4410" s="144">
        <f>M4410</f>
        <v>3000</v>
      </c>
      <c r="AU4410" s="141">
        <f>AO4410</f>
        <v>3000</v>
      </c>
      <c r="AV4410" s="142">
        <f>AU4410-AT4410</f>
        <v>0</v>
      </c>
      <c r="AW4410" s="143">
        <f>AV4410/AT4410</f>
        <v>0</v>
      </c>
      <c r="AY4410" s="146" t="str">
        <f>RIGHT(LEFT(I4410,3),2)&amp;"."&amp;RIGHT(LEFT(I4410,5),2)</f>
        <v>51.12</v>
      </c>
      <c r="AZ4410" s="1783" t="b">
        <f>COUNTIF('[1]Codes SEC'!$B$2:$B$250,Ministres!AY4410)&gt;0</f>
        <v>1</v>
      </c>
    </row>
    <row r="4411" spans="1:64" ht="30.6" x14ac:dyDescent="0.25">
      <c r="A4411" s="15" t="s">
        <v>4654</v>
      </c>
      <c r="B4411" s="225">
        <v>14</v>
      </c>
      <c r="C4411" s="122" t="s">
        <v>1728</v>
      </c>
      <c r="D4411" s="123">
        <v>1000</v>
      </c>
      <c r="E4411" s="226"/>
      <c r="F4411" s="122">
        <v>10</v>
      </c>
      <c r="G4411" s="126">
        <v>1</v>
      </c>
      <c r="H4411" s="35" t="str">
        <f t="shared" ref="H4411:H4474" si="3488">LEFT(J4411,3)</f>
        <v>046</v>
      </c>
      <c r="I4411" s="36" t="s">
        <v>1441</v>
      </c>
      <c r="J4411" s="37" t="s">
        <v>4865</v>
      </c>
      <c r="K4411" s="360" t="s">
        <v>4866</v>
      </c>
      <c r="L4411" s="128">
        <v>0</v>
      </c>
      <c r="M4411" s="129">
        <v>0</v>
      </c>
      <c r="N4411" s="130"/>
      <c r="O4411" s="131"/>
      <c r="P4411" s="131"/>
      <c r="Q4411" s="131"/>
      <c r="R4411" s="131"/>
      <c r="S4411" s="131"/>
      <c r="T4411" s="132" t="str">
        <f t="shared" si="3482"/>
        <v>OK</v>
      </c>
      <c r="U4411" s="138"/>
      <c r="V4411" s="138"/>
      <c r="W4411" s="139"/>
      <c r="X4411" s="139"/>
      <c r="Y4411" s="132" t="str">
        <f t="shared" si="3483"/>
        <v>OK</v>
      </c>
      <c r="Z4411" s="210"/>
      <c r="AA4411" s="204"/>
      <c r="AB4411" s="202"/>
      <c r="AC4411" s="202"/>
      <c r="AD4411" s="202"/>
      <c r="AE4411" s="202"/>
      <c r="AF4411" s="202"/>
      <c r="AG4411" s="132" t="str">
        <f t="shared" si="3484"/>
        <v>OK</v>
      </c>
      <c r="AH4411" s="138"/>
      <c r="AI4411" s="138"/>
      <c r="AJ4411" s="139"/>
      <c r="AK4411" s="139"/>
      <c r="AL4411" s="132" t="str">
        <f t="shared" si="3485"/>
        <v>OK</v>
      </c>
      <c r="AM4411" s="140"/>
      <c r="AN4411" s="119">
        <f t="shared" si="3486"/>
        <v>0</v>
      </c>
      <c r="AO4411" s="120">
        <f t="shared" si="3487"/>
        <v>0</v>
      </c>
      <c r="AP4411" s="39">
        <f>L4411</f>
        <v>0</v>
      </c>
      <c r="AQ4411" s="141">
        <f>AN4411</f>
        <v>0</v>
      </c>
      <c r="AR4411" s="142">
        <f>AQ4411-AP4411</f>
        <v>0</v>
      </c>
      <c r="AS4411" s="143" t="e">
        <f>AR4411/AP4411</f>
        <v>#DIV/0!</v>
      </c>
      <c r="AT4411" s="144">
        <f>M4411</f>
        <v>0</v>
      </c>
      <c r="AU4411" s="141">
        <f>AO4411</f>
        <v>0</v>
      </c>
      <c r="AV4411" s="142">
        <f>AU4411-AT4411</f>
        <v>0</v>
      </c>
      <c r="AW4411" s="143" t="e">
        <f>AV4411/AT4411</f>
        <v>#DIV/0!</v>
      </c>
      <c r="AY4411" s="146" t="str">
        <f>RIGHT(LEFT(I4411,3),2)&amp;"."&amp;RIGHT(LEFT(I4411,5),2)</f>
        <v>61.41</v>
      </c>
      <c r="AZ4411" s="1783" t="b">
        <f>COUNTIF('[1]Codes SEC'!$B$2:$B$250,Ministres!AY4411)&gt;0</f>
        <v>1</v>
      </c>
    </row>
    <row r="4412" spans="1:64" ht="30.6" x14ac:dyDescent="0.25">
      <c r="A4412" s="15" t="s">
        <v>4654</v>
      </c>
      <c r="B4412" s="225">
        <v>14</v>
      </c>
      <c r="C4412" s="122" t="s">
        <v>1728</v>
      </c>
      <c r="D4412" s="123">
        <v>1000</v>
      </c>
      <c r="E4412" s="226"/>
      <c r="F4412" s="122">
        <v>18</v>
      </c>
      <c r="G4412" s="126">
        <v>1</v>
      </c>
      <c r="H4412" s="35" t="str">
        <f t="shared" si="3488"/>
        <v>046</v>
      </c>
      <c r="I4412" s="36" t="s">
        <v>1441</v>
      </c>
      <c r="J4412" s="37" t="s">
        <v>4867</v>
      </c>
      <c r="K4412" s="360" t="s">
        <v>4868</v>
      </c>
      <c r="L4412" s="128">
        <v>0</v>
      </c>
      <c r="M4412" s="129">
        <v>0</v>
      </c>
      <c r="N4412" s="130"/>
      <c r="O4412" s="131"/>
      <c r="P4412" s="131"/>
      <c r="Q4412" s="131"/>
      <c r="R4412" s="131"/>
      <c r="S4412" s="131"/>
      <c r="T4412" s="132" t="str">
        <f t="shared" si="3482"/>
        <v>OK</v>
      </c>
      <c r="U4412" s="138"/>
      <c r="V4412" s="138"/>
      <c r="W4412" s="139"/>
      <c r="X4412" s="139"/>
      <c r="Y4412" s="132" t="str">
        <f t="shared" si="3483"/>
        <v>OK</v>
      </c>
      <c r="Z4412" s="210"/>
      <c r="AA4412" s="204"/>
      <c r="AB4412" s="202"/>
      <c r="AC4412" s="202"/>
      <c r="AD4412" s="202"/>
      <c r="AE4412" s="202"/>
      <c r="AF4412" s="202"/>
      <c r="AG4412" s="132" t="str">
        <f t="shared" si="3484"/>
        <v>OK</v>
      </c>
      <c r="AH4412" s="138"/>
      <c r="AI4412" s="138"/>
      <c r="AJ4412" s="139"/>
      <c r="AK4412" s="139"/>
      <c r="AL4412" s="132" t="str">
        <f t="shared" si="3485"/>
        <v>OK</v>
      </c>
      <c r="AM4412" s="140"/>
      <c r="AN4412" s="119">
        <f t="shared" si="3486"/>
        <v>0</v>
      </c>
      <c r="AO4412" s="120">
        <f t="shared" si="3487"/>
        <v>0</v>
      </c>
      <c r="AP4412" s="39">
        <f>L4412</f>
        <v>0</v>
      </c>
      <c r="AQ4412" s="141">
        <f>AN4412</f>
        <v>0</v>
      </c>
      <c r="AR4412" s="142">
        <f>AQ4412-AP4412</f>
        <v>0</v>
      </c>
      <c r="AS4412" s="143" t="e">
        <f>AR4412/AP4412</f>
        <v>#DIV/0!</v>
      </c>
      <c r="AT4412" s="144">
        <f>M4412</f>
        <v>0</v>
      </c>
      <c r="AU4412" s="141">
        <f>AO4412</f>
        <v>0</v>
      </c>
      <c r="AV4412" s="142">
        <f>AU4412-AT4412</f>
        <v>0</v>
      </c>
      <c r="AW4412" s="143" t="e">
        <f>AV4412/AT4412</f>
        <v>#DIV/0!</v>
      </c>
      <c r="AY4412" s="146" t="str">
        <f>RIGHT(LEFT(I4412,3),2)&amp;"."&amp;RIGHT(LEFT(I4412,5),2)</f>
        <v>61.41</v>
      </c>
      <c r="AZ4412" s="1783" t="b">
        <f>COUNTIF('[1]Codes SEC'!$B$2:$B$250,Ministres!AY4412)&gt;0</f>
        <v>1</v>
      </c>
    </row>
    <row r="4413" spans="1:64" ht="35.1" customHeight="1" x14ac:dyDescent="0.25">
      <c r="A4413" s="15" t="s">
        <v>4654</v>
      </c>
      <c r="B4413" s="225">
        <v>14</v>
      </c>
      <c r="C4413" s="122" t="s">
        <v>1728</v>
      </c>
      <c r="D4413" s="123">
        <v>1000</v>
      </c>
      <c r="E4413" s="226"/>
      <c r="F4413" s="122">
        <v>12</v>
      </c>
      <c r="G4413" s="126">
        <v>1</v>
      </c>
      <c r="H4413" s="35" t="str">
        <f t="shared" si="3488"/>
        <v>046</v>
      </c>
      <c r="I4413" s="36" t="s">
        <v>113</v>
      </c>
      <c r="J4413" s="37" t="s">
        <v>4869</v>
      </c>
      <c r="K4413" s="244" t="s">
        <v>4870</v>
      </c>
      <c r="L4413" s="128">
        <v>0</v>
      </c>
      <c r="M4413" s="129">
        <v>14</v>
      </c>
      <c r="N4413" s="130"/>
      <c r="O4413" s="131"/>
      <c r="P4413" s="131"/>
      <c r="Q4413" s="131"/>
      <c r="R4413" s="131"/>
      <c r="S4413" s="131"/>
      <c r="T4413" s="132" t="str">
        <f t="shared" si="3482"/>
        <v>OK</v>
      </c>
      <c r="U4413" s="138"/>
      <c r="V4413" s="138"/>
      <c r="W4413" s="139"/>
      <c r="X4413" s="139"/>
      <c r="Y4413" s="132" t="str">
        <f t="shared" si="3483"/>
        <v>OK</v>
      </c>
      <c r="Z4413" s="210"/>
      <c r="AA4413" s="204"/>
      <c r="AB4413" s="202"/>
      <c r="AC4413" s="202"/>
      <c r="AD4413" s="202"/>
      <c r="AE4413" s="202"/>
      <c r="AF4413" s="202"/>
      <c r="AG4413" s="132" t="str">
        <f t="shared" si="3484"/>
        <v>OK</v>
      </c>
      <c r="AH4413" s="138"/>
      <c r="AI4413" s="138"/>
      <c r="AJ4413" s="139"/>
      <c r="AK4413" s="139"/>
      <c r="AL4413" s="132" t="str">
        <f t="shared" si="3485"/>
        <v>OK</v>
      </c>
      <c r="AM4413" s="140"/>
      <c r="AN4413" s="119">
        <f t="shared" si="3486"/>
        <v>0</v>
      </c>
      <c r="AO4413" s="120">
        <f t="shared" si="3487"/>
        <v>14</v>
      </c>
      <c r="AP4413" s="39">
        <f>L4413</f>
        <v>0</v>
      </c>
      <c r="AQ4413" s="141">
        <f>AN4413</f>
        <v>0</v>
      </c>
      <c r="AR4413" s="142">
        <f>AQ4413-AP4413</f>
        <v>0</v>
      </c>
      <c r="AS4413" s="143" t="e">
        <f>AR4413/AP4413</f>
        <v>#DIV/0!</v>
      </c>
      <c r="AT4413" s="144">
        <f>M4413</f>
        <v>14</v>
      </c>
      <c r="AU4413" s="141">
        <f>AO4413</f>
        <v>14</v>
      </c>
      <c r="AV4413" s="142">
        <f>AU4413-AT4413</f>
        <v>0</v>
      </c>
      <c r="AW4413" s="143">
        <f>AV4413/AT4413</f>
        <v>0</v>
      </c>
      <c r="AY4413" s="146" t="str">
        <f>RIGHT(LEFT(I4413,3),2)&amp;"."&amp;RIGHT(LEFT(I4413,5),2)</f>
        <v>74.22</v>
      </c>
      <c r="AZ4413" s="1783" t="b">
        <f>COUNTIF('[1]Codes SEC'!$B$2:$B$250,Ministres!AY4413)&gt;0</f>
        <v>1</v>
      </c>
    </row>
    <row r="4414" spans="1:64" ht="30.6" x14ac:dyDescent="0.25">
      <c r="A4414" s="15" t="s">
        <v>4654</v>
      </c>
      <c r="B4414" s="225">
        <v>14</v>
      </c>
      <c r="C4414" s="122" t="s">
        <v>1728</v>
      </c>
      <c r="D4414" s="123">
        <v>1000</v>
      </c>
      <c r="E4414" s="226"/>
      <c r="F4414" s="122">
        <v>15</v>
      </c>
      <c r="G4414" s="126">
        <v>1</v>
      </c>
      <c r="H4414" s="35" t="str">
        <f t="shared" si="3488"/>
        <v>046</v>
      </c>
      <c r="I4414" s="36" t="s">
        <v>2999</v>
      </c>
      <c r="J4414" s="37" t="s">
        <v>4871</v>
      </c>
      <c r="K4414" s="281" t="s">
        <v>4872</v>
      </c>
      <c r="L4414" s="128">
        <v>400</v>
      </c>
      <c r="M4414" s="129">
        <v>400</v>
      </c>
      <c r="N4414" s="130"/>
      <c r="O4414" s="131"/>
      <c r="P4414" s="131"/>
      <c r="Q4414" s="131"/>
      <c r="R4414" s="131"/>
      <c r="S4414" s="131"/>
      <c r="T4414" s="132" t="str">
        <f t="shared" si="3482"/>
        <v>OK</v>
      </c>
      <c r="U4414" s="138"/>
      <c r="V4414" s="138"/>
      <c r="W4414" s="139"/>
      <c r="X4414" s="139"/>
      <c r="Y4414" s="132" t="str">
        <f t="shared" si="3483"/>
        <v>OK</v>
      </c>
      <c r="Z4414" s="210"/>
      <c r="AA4414" s="204"/>
      <c r="AB4414" s="202"/>
      <c r="AC4414" s="202"/>
      <c r="AD4414" s="202"/>
      <c r="AE4414" s="202"/>
      <c r="AF4414" s="202"/>
      <c r="AG4414" s="132" t="str">
        <f t="shared" si="3484"/>
        <v>OK</v>
      </c>
      <c r="AH4414" s="138"/>
      <c r="AI4414" s="138"/>
      <c r="AJ4414" s="139"/>
      <c r="AK4414" s="139"/>
      <c r="AL4414" s="132" t="str">
        <f t="shared" si="3485"/>
        <v>OK</v>
      </c>
      <c r="AM4414" s="140"/>
      <c r="AN4414" s="119">
        <f t="shared" si="3486"/>
        <v>400</v>
      </c>
      <c r="AO4414" s="120">
        <f t="shared" si="3487"/>
        <v>400</v>
      </c>
      <c r="AP4414" s="39">
        <f>L4414</f>
        <v>400</v>
      </c>
      <c r="AQ4414" s="141">
        <f>AN4414</f>
        <v>400</v>
      </c>
      <c r="AR4414" s="142">
        <f>AQ4414-AP4414</f>
        <v>0</v>
      </c>
      <c r="AS4414" s="143">
        <f>AR4414/AP4414</f>
        <v>0</v>
      </c>
      <c r="AT4414" s="144">
        <f>M4414</f>
        <v>400</v>
      </c>
      <c r="AU4414" s="141">
        <f>AO4414</f>
        <v>400</v>
      </c>
      <c r="AV4414" s="142">
        <f>AU4414-AT4414</f>
        <v>0</v>
      </c>
      <c r="AW4414" s="143">
        <f>AV4414/AT4414</f>
        <v>0</v>
      </c>
      <c r="AY4414" s="146" t="str">
        <f>RIGHT(LEFT(I4414,3),2)&amp;"."&amp;RIGHT(LEFT(I4414,5),2)</f>
        <v>85.61</v>
      </c>
      <c r="AZ4414" s="1783" t="b">
        <f>COUNTIF('[1]Codes SEC'!$B$2:$B$250,Ministres!AY4414)&gt;0</f>
        <v>1</v>
      </c>
    </row>
    <row r="4415" spans="1:64" ht="12.75" customHeight="1" x14ac:dyDescent="0.25">
      <c r="A4415" s="350"/>
      <c r="B4415" s="1785"/>
      <c r="C4415" s="150"/>
      <c r="D4415" s="352"/>
      <c r="E4415" s="1798"/>
      <c r="F4415" s="153"/>
      <c r="G4415" s="154"/>
      <c r="H4415" s="155"/>
      <c r="I4415" s="156"/>
      <c r="J4415" s="157"/>
      <c r="K4415" s="158" t="s">
        <v>116</v>
      </c>
      <c r="L4415" s="159">
        <f t="shared" ref="L4415:S4415" si="3489">L4410+L4411+L4413+L4414+L4412</f>
        <v>3400</v>
      </c>
      <c r="M4415" s="1799">
        <f t="shared" si="3489"/>
        <v>3414</v>
      </c>
      <c r="N4415" s="1788">
        <f t="shared" si="3489"/>
        <v>0</v>
      </c>
      <c r="O4415" s="1789">
        <f t="shared" si="3489"/>
        <v>0</v>
      </c>
      <c r="P4415" s="1789">
        <f t="shared" si="3489"/>
        <v>0</v>
      </c>
      <c r="Q4415" s="1789">
        <f t="shared" si="3489"/>
        <v>0</v>
      </c>
      <c r="R4415" s="1789">
        <f t="shared" si="3489"/>
        <v>0</v>
      </c>
      <c r="S4415" s="1789">
        <f t="shared" si="3489"/>
        <v>0</v>
      </c>
      <c r="T4415" s="1790"/>
      <c r="U4415" s="1791">
        <f>U4410+U4411+U4413+U4414+U4412</f>
        <v>0</v>
      </c>
      <c r="V4415" s="1791">
        <f>V4410+V4411+V4413+V4414+V4412</f>
        <v>0</v>
      </c>
      <c r="W4415" s="1789">
        <f>W4410+W4411+W4413+W4414+W4412</f>
        <v>0</v>
      </c>
      <c r="X4415" s="1789">
        <f>X4410+X4411+X4413+X4414+X4412</f>
        <v>0</v>
      </c>
      <c r="Y4415" s="1790"/>
      <c r="Z4415" s="1791">
        <f t="shared" ref="Z4415:AF4415" si="3490">Z4410+Z4411+Z4413+Z4414+Z4412</f>
        <v>0</v>
      </c>
      <c r="AA4415" s="165">
        <f t="shared" si="3490"/>
        <v>0</v>
      </c>
      <c r="AB4415" s="1789">
        <f t="shared" si="3490"/>
        <v>0</v>
      </c>
      <c r="AC4415" s="1789">
        <f t="shared" si="3490"/>
        <v>0</v>
      </c>
      <c r="AD4415" s="1789">
        <f t="shared" si="3490"/>
        <v>0</v>
      </c>
      <c r="AE4415" s="1789">
        <f t="shared" si="3490"/>
        <v>0</v>
      </c>
      <c r="AF4415" s="1789">
        <f t="shared" si="3490"/>
        <v>0</v>
      </c>
      <c r="AG4415" s="1790"/>
      <c r="AH4415" s="1791">
        <f>AH4410+AH4411+AH4413+AH4414+AH4412</f>
        <v>0</v>
      </c>
      <c r="AI4415" s="1791">
        <f>AI4410+AI4411+AI4413+AI4414+AI4412</f>
        <v>0</v>
      </c>
      <c r="AJ4415" s="1789">
        <f>AJ4410+AJ4411+AJ4413+AJ4414+AJ4412</f>
        <v>0</v>
      </c>
      <c r="AK4415" s="1789">
        <f>AK4410+AK4411+AK4413+AK4414+AK4412</f>
        <v>0</v>
      </c>
      <c r="AL4415" s="1790"/>
      <c r="AM4415" s="1792">
        <f t="shared" ref="AM4415:AW4415" si="3491">AM4410+AM4411+AM4413+AM4414+AM4412</f>
        <v>0</v>
      </c>
      <c r="AN4415" s="167">
        <f>AN4410+AN4411+AN4413+AN4414+AN4412</f>
        <v>3400</v>
      </c>
      <c r="AO4415" s="1793">
        <f t="shared" si="3491"/>
        <v>3414</v>
      </c>
      <c r="AP4415" s="169">
        <f t="shared" si="3491"/>
        <v>3400</v>
      </c>
      <c r="AQ4415" s="1794">
        <f t="shared" si="3491"/>
        <v>3400</v>
      </c>
      <c r="AR4415" s="1795">
        <f t="shared" si="3491"/>
        <v>0</v>
      </c>
      <c r="AS4415" s="1796" t="e">
        <f t="shared" si="3491"/>
        <v>#DIV/0!</v>
      </c>
      <c r="AT4415" s="1797">
        <f t="shared" si="3491"/>
        <v>3414</v>
      </c>
      <c r="AU4415" s="1794">
        <f t="shared" si="3491"/>
        <v>3414</v>
      </c>
      <c r="AV4415" s="1795">
        <f t="shared" si="3491"/>
        <v>0</v>
      </c>
      <c r="AW4415" s="1796" t="e">
        <f t="shared" si="3491"/>
        <v>#DIV/0!</v>
      </c>
      <c r="AY4415" s="146"/>
      <c r="AZ4415" s="1783"/>
    </row>
    <row r="4416" spans="1:64" ht="12.75" customHeight="1" x14ac:dyDescent="0.25">
      <c r="A4416" s="174"/>
      <c r="B4416" s="175"/>
      <c r="C4416" s="176"/>
      <c r="D4416" s="177"/>
      <c r="E4416" s="178"/>
      <c r="F4416" s="177"/>
      <c r="G4416" s="179"/>
      <c r="H4416" s="180"/>
      <c r="I4416" s="181"/>
      <c r="J4416" s="182"/>
      <c r="K4416" s="183" t="s">
        <v>4873</v>
      </c>
      <c r="L4416" s="184">
        <f t="shared" ref="L4416:S4416" si="3492">L4415+L4406</f>
        <v>90776</v>
      </c>
      <c r="M4416" s="185">
        <f t="shared" si="3492"/>
        <v>90797</v>
      </c>
      <c r="N4416" s="186">
        <f t="shared" si="3492"/>
        <v>0</v>
      </c>
      <c r="O4416" s="187">
        <f t="shared" si="3492"/>
        <v>0</v>
      </c>
      <c r="P4416" s="187">
        <f t="shared" si="3492"/>
        <v>0</v>
      </c>
      <c r="Q4416" s="187">
        <f t="shared" si="3492"/>
        <v>0</v>
      </c>
      <c r="R4416" s="187">
        <f t="shared" si="3492"/>
        <v>0</v>
      </c>
      <c r="S4416" s="187">
        <f t="shared" si="3492"/>
        <v>0</v>
      </c>
      <c r="T4416" s="188"/>
      <c r="U4416" s="187">
        <f>U4415+U4406</f>
        <v>0</v>
      </c>
      <c r="V4416" s="187">
        <f>V4415+V4406</f>
        <v>0</v>
      </c>
      <c r="W4416" s="187">
        <f>W4415+W4406</f>
        <v>0</v>
      </c>
      <c r="X4416" s="187">
        <f>X4415+X4406</f>
        <v>0</v>
      </c>
      <c r="Y4416" s="188"/>
      <c r="Z4416" s="187">
        <f t="shared" ref="Z4416:AF4416" si="3493">Z4415+Z4406</f>
        <v>0</v>
      </c>
      <c r="AA4416" s="189">
        <f t="shared" si="3493"/>
        <v>0</v>
      </c>
      <c r="AB4416" s="187">
        <f t="shared" si="3493"/>
        <v>0</v>
      </c>
      <c r="AC4416" s="187">
        <f t="shared" si="3493"/>
        <v>0</v>
      </c>
      <c r="AD4416" s="187">
        <f t="shared" si="3493"/>
        <v>0</v>
      </c>
      <c r="AE4416" s="187">
        <f t="shared" si="3493"/>
        <v>0</v>
      </c>
      <c r="AF4416" s="187">
        <f t="shared" si="3493"/>
        <v>0</v>
      </c>
      <c r="AG4416" s="188"/>
      <c r="AH4416" s="187">
        <f>AH4415+AH4406</f>
        <v>0</v>
      </c>
      <c r="AI4416" s="187">
        <f>AI4415+AI4406</f>
        <v>0</v>
      </c>
      <c r="AJ4416" s="187">
        <f>AJ4415+AJ4406</f>
        <v>0</v>
      </c>
      <c r="AK4416" s="187">
        <f>AK4415+AK4406</f>
        <v>0</v>
      </c>
      <c r="AL4416" s="188"/>
      <c r="AM4416" s="190">
        <f t="shared" ref="AM4416:AW4416" si="3494">AM4415+AM4406</f>
        <v>0</v>
      </c>
      <c r="AN4416" s="191">
        <f>AN4415+AN4406</f>
        <v>90776</v>
      </c>
      <c r="AO4416" s="190">
        <f t="shared" si="3494"/>
        <v>90797</v>
      </c>
      <c r="AP4416" s="184">
        <f t="shared" si="3494"/>
        <v>90776</v>
      </c>
      <c r="AQ4416" s="192">
        <f t="shared" si="3494"/>
        <v>90776</v>
      </c>
      <c r="AR4416" s="193">
        <f t="shared" si="3494"/>
        <v>0</v>
      </c>
      <c r="AS4416" s="194" t="e">
        <f t="shared" si="3494"/>
        <v>#DIV/0!</v>
      </c>
      <c r="AT4416" s="195">
        <f t="shared" si="3494"/>
        <v>90797</v>
      </c>
      <c r="AU4416" s="192">
        <f t="shared" si="3494"/>
        <v>90797</v>
      </c>
      <c r="AV4416" s="193">
        <f t="shared" si="3494"/>
        <v>0</v>
      </c>
      <c r="AW4416" s="194" t="e">
        <f t="shared" si="3494"/>
        <v>#DIV/0!</v>
      </c>
      <c r="AY4416" s="146"/>
      <c r="AZ4416" s="1783"/>
    </row>
    <row r="4417" spans="1:64" ht="12.75" customHeight="1" x14ac:dyDescent="0.25">
      <c r="A4417" s="15"/>
      <c r="C4417" s="122"/>
      <c r="D4417" s="123"/>
      <c r="F4417" s="125"/>
      <c r="G4417" s="34"/>
      <c r="H4417" s="35"/>
      <c r="I4417" s="36"/>
      <c r="J4417" s="37"/>
      <c r="K4417" s="198" t="s">
        <v>72</v>
      </c>
      <c r="L4417" s="199">
        <v>0</v>
      </c>
      <c r="M4417" s="200">
        <v>0</v>
      </c>
      <c r="N4417" s="201">
        <v>0</v>
      </c>
      <c r="O4417" s="202">
        <v>0</v>
      </c>
      <c r="P4417" s="202">
        <v>0</v>
      </c>
      <c r="Q4417" s="202">
        <v>0</v>
      </c>
      <c r="R4417" s="202">
        <v>0</v>
      </c>
      <c r="S4417" s="202">
        <v>0</v>
      </c>
      <c r="T4417" s="203"/>
      <c r="U4417" s="135">
        <v>0</v>
      </c>
      <c r="V4417" s="135">
        <v>0</v>
      </c>
      <c r="W4417" s="202">
        <v>0</v>
      </c>
      <c r="X4417" s="202">
        <v>0</v>
      </c>
      <c r="Y4417" s="203"/>
      <c r="Z4417" s="135">
        <v>0</v>
      </c>
      <c r="AA4417" s="204">
        <v>0</v>
      </c>
      <c r="AB4417" s="202">
        <v>0</v>
      </c>
      <c r="AC4417" s="202">
        <v>0</v>
      </c>
      <c r="AD4417" s="202">
        <v>0</v>
      </c>
      <c r="AE4417" s="202">
        <v>0</v>
      </c>
      <c r="AF4417" s="202">
        <v>0</v>
      </c>
      <c r="AG4417" s="203"/>
      <c r="AH4417" s="135">
        <v>0</v>
      </c>
      <c r="AI4417" s="135">
        <v>0</v>
      </c>
      <c r="AJ4417" s="202">
        <v>0</v>
      </c>
      <c r="AK4417" s="202">
        <v>0</v>
      </c>
      <c r="AL4417" s="203"/>
      <c r="AM4417" s="205">
        <v>0</v>
      </c>
      <c r="AN4417" s="119">
        <v>0</v>
      </c>
      <c r="AO4417" s="120">
        <v>0</v>
      </c>
      <c r="AP4417" s="39">
        <v>0</v>
      </c>
      <c r="AQ4417" s="141">
        <v>0</v>
      </c>
      <c r="AR4417" s="141">
        <v>0</v>
      </c>
      <c r="AS4417" s="143">
        <v>0</v>
      </c>
      <c r="AT4417" s="144">
        <v>0</v>
      </c>
      <c r="AU4417" s="141">
        <v>0</v>
      </c>
      <c r="AV4417" s="141">
        <v>0</v>
      </c>
      <c r="AW4417" s="143">
        <v>0</v>
      </c>
      <c r="AY4417" s="146"/>
      <c r="AZ4417" s="1783"/>
    </row>
    <row r="4418" spans="1:64" ht="12.75" customHeight="1" x14ac:dyDescent="0.25">
      <c r="A4418" s="356"/>
      <c r="B4418" s="225"/>
      <c r="C4418" s="122"/>
      <c r="D4418" s="357"/>
      <c r="F4418" s="125"/>
      <c r="G4418" s="126"/>
      <c r="H4418" s="35"/>
      <c r="I4418" s="36"/>
      <c r="J4418" s="37"/>
      <c r="K4418" s="198" t="s">
        <v>73</v>
      </c>
      <c r="L4418" s="199">
        <v>0</v>
      </c>
      <c r="M4418" s="200">
        <v>0</v>
      </c>
      <c r="N4418" s="201">
        <v>0</v>
      </c>
      <c r="O4418" s="202">
        <v>0</v>
      </c>
      <c r="P4418" s="202">
        <v>0</v>
      </c>
      <c r="Q4418" s="202">
        <v>0</v>
      </c>
      <c r="R4418" s="202">
        <v>0</v>
      </c>
      <c r="S4418" s="202">
        <v>0</v>
      </c>
      <c r="T4418" s="203"/>
      <c r="U4418" s="135">
        <v>0</v>
      </c>
      <c r="V4418" s="135">
        <v>0</v>
      </c>
      <c r="W4418" s="202">
        <v>0</v>
      </c>
      <c r="X4418" s="202">
        <v>0</v>
      </c>
      <c r="Y4418" s="203"/>
      <c r="Z4418" s="135">
        <v>0</v>
      </c>
      <c r="AA4418" s="204">
        <v>0</v>
      </c>
      <c r="AB4418" s="202">
        <v>0</v>
      </c>
      <c r="AC4418" s="202">
        <v>0</v>
      </c>
      <c r="AD4418" s="202">
        <v>0</v>
      </c>
      <c r="AE4418" s="202">
        <v>0</v>
      </c>
      <c r="AF4418" s="202">
        <v>0</v>
      </c>
      <c r="AG4418" s="203"/>
      <c r="AH4418" s="135">
        <v>0</v>
      </c>
      <c r="AI4418" s="135">
        <v>0</v>
      </c>
      <c r="AJ4418" s="202">
        <v>0</v>
      </c>
      <c r="AK4418" s="202">
        <v>0</v>
      </c>
      <c r="AL4418" s="203"/>
      <c r="AM4418" s="205">
        <v>0</v>
      </c>
      <c r="AN4418" s="119">
        <v>0</v>
      </c>
      <c r="AO4418" s="120">
        <v>0</v>
      </c>
      <c r="AP4418" s="39">
        <v>0</v>
      </c>
      <c r="AQ4418" s="141">
        <v>0</v>
      </c>
      <c r="AR4418" s="141">
        <v>0</v>
      </c>
      <c r="AS4418" s="143">
        <v>0</v>
      </c>
      <c r="AT4418" s="144">
        <v>0</v>
      </c>
      <c r="AU4418" s="141">
        <v>0</v>
      </c>
      <c r="AV4418" s="141">
        <v>0</v>
      </c>
      <c r="AW4418" s="143">
        <v>0</v>
      </c>
      <c r="AY4418" s="146"/>
      <c r="AZ4418" s="1783"/>
    </row>
    <row r="4419" spans="1:64" ht="12.75" customHeight="1" x14ac:dyDescent="0.25">
      <c r="A4419" s="356"/>
      <c r="B4419" s="225"/>
      <c r="C4419" s="122"/>
      <c r="D4419" s="357"/>
      <c r="F4419" s="125"/>
      <c r="G4419" s="126"/>
      <c r="H4419" s="35"/>
      <c r="I4419" s="36"/>
      <c r="J4419" s="37"/>
      <c r="K4419" s="198" t="s">
        <v>74</v>
      </c>
      <c r="L4419" s="199">
        <v>0</v>
      </c>
      <c r="M4419" s="200">
        <v>0</v>
      </c>
      <c r="N4419" s="201">
        <v>0</v>
      </c>
      <c r="O4419" s="202">
        <v>0</v>
      </c>
      <c r="P4419" s="202">
        <v>0</v>
      </c>
      <c r="Q4419" s="202">
        <v>0</v>
      </c>
      <c r="R4419" s="202">
        <v>0</v>
      </c>
      <c r="S4419" s="202">
        <v>0</v>
      </c>
      <c r="T4419" s="203"/>
      <c r="U4419" s="135">
        <v>0</v>
      </c>
      <c r="V4419" s="135">
        <v>0</v>
      </c>
      <c r="W4419" s="202">
        <v>0</v>
      </c>
      <c r="X4419" s="202">
        <v>0</v>
      </c>
      <c r="Y4419" s="203"/>
      <c r="Z4419" s="135">
        <v>0</v>
      </c>
      <c r="AA4419" s="204">
        <v>0</v>
      </c>
      <c r="AB4419" s="202">
        <v>0</v>
      </c>
      <c r="AC4419" s="202">
        <v>0</v>
      </c>
      <c r="AD4419" s="202">
        <v>0</v>
      </c>
      <c r="AE4419" s="202">
        <v>0</v>
      </c>
      <c r="AF4419" s="202">
        <v>0</v>
      </c>
      <c r="AG4419" s="203"/>
      <c r="AH4419" s="135">
        <v>0</v>
      </c>
      <c r="AI4419" s="135">
        <v>0</v>
      </c>
      <c r="AJ4419" s="202">
        <v>0</v>
      </c>
      <c r="AK4419" s="202">
        <v>0</v>
      </c>
      <c r="AL4419" s="203"/>
      <c r="AM4419" s="205">
        <v>0</v>
      </c>
      <c r="AN4419" s="119">
        <v>0</v>
      </c>
      <c r="AO4419" s="120">
        <v>0</v>
      </c>
      <c r="AP4419" s="39">
        <v>0</v>
      </c>
      <c r="AQ4419" s="141">
        <v>0</v>
      </c>
      <c r="AR4419" s="141">
        <v>0</v>
      </c>
      <c r="AS4419" s="143">
        <v>0</v>
      </c>
      <c r="AT4419" s="144">
        <v>0</v>
      </c>
      <c r="AU4419" s="141">
        <v>0</v>
      </c>
      <c r="AV4419" s="141">
        <v>0</v>
      </c>
      <c r="AW4419" s="143">
        <v>0</v>
      </c>
      <c r="AY4419" s="146"/>
      <c r="AZ4419" s="1783"/>
    </row>
    <row r="4420" spans="1:64" s="1784" customFormat="1" ht="12.75" customHeight="1" x14ac:dyDescent="0.25">
      <c r="A4420" s="356"/>
      <c r="B4420" s="225"/>
      <c r="C4420" s="122"/>
      <c r="D4420" s="357"/>
      <c r="E4420" s="124"/>
      <c r="F4420" s="125"/>
      <c r="G4420" s="126"/>
      <c r="H4420" s="35"/>
      <c r="I4420" s="36"/>
      <c r="J4420" s="37"/>
      <c r="K4420" s="198" t="s">
        <v>75</v>
      </c>
      <c r="L4420" s="199">
        <v>0</v>
      </c>
      <c r="M4420" s="200">
        <v>0</v>
      </c>
      <c r="N4420" s="201">
        <v>0</v>
      </c>
      <c r="O4420" s="202">
        <v>0</v>
      </c>
      <c r="P4420" s="202">
        <v>0</v>
      </c>
      <c r="Q4420" s="202">
        <v>0</v>
      </c>
      <c r="R4420" s="202">
        <v>0</v>
      </c>
      <c r="S4420" s="202">
        <v>0</v>
      </c>
      <c r="T4420" s="203"/>
      <c r="U4420" s="135">
        <v>0</v>
      </c>
      <c r="V4420" s="135">
        <v>0</v>
      </c>
      <c r="W4420" s="202">
        <v>0</v>
      </c>
      <c r="X4420" s="202">
        <v>0</v>
      </c>
      <c r="Y4420" s="203"/>
      <c r="Z4420" s="135">
        <v>0</v>
      </c>
      <c r="AA4420" s="204">
        <v>0</v>
      </c>
      <c r="AB4420" s="202">
        <v>0</v>
      </c>
      <c r="AC4420" s="202">
        <v>0</v>
      </c>
      <c r="AD4420" s="202">
        <v>0</v>
      </c>
      <c r="AE4420" s="202">
        <v>0</v>
      </c>
      <c r="AF4420" s="202">
        <v>0</v>
      </c>
      <c r="AG4420" s="203"/>
      <c r="AH4420" s="135">
        <v>0</v>
      </c>
      <c r="AI4420" s="135">
        <v>0</v>
      </c>
      <c r="AJ4420" s="202">
        <v>0</v>
      </c>
      <c r="AK4420" s="202">
        <v>0</v>
      </c>
      <c r="AL4420" s="203"/>
      <c r="AM4420" s="205">
        <v>0</v>
      </c>
      <c r="AN4420" s="119">
        <v>0</v>
      </c>
      <c r="AO4420" s="120">
        <v>0</v>
      </c>
      <c r="AP4420" s="39">
        <v>0</v>
      </c>
      <c r="AQ4420" s="141">
        <v>0</v>
      </c>
      <c r="AR4420" s="141">
        <v>0</v>
      </c>
      <c r="AS4420" s="143">
        <v>0</v>
      </c>
      <c r="AT4420" s="144">
        <v>0</v>
      </c>
      <c r="AU4420" s="141">
        <v>0</v>
      </c>
      <c r="AV4420" s="141">
        <v>0</v>
      </c>
      <c r="AW4420" s="143">
        <v>0</v>
      </c>
      <c r="AX4420"/>
      <c r="AY4420" s="146"/>
      <c r="AZ4420" s="1783"/>
      <c r="BA4420"/>
      <c r="BB4420"/>
      <c r="BC4420"/>
      <c r="BD4420"/>
      <c r="BE4420"/>
      <c r="BF4420"/>
      <c r="BG4420"/>
      <c r="BH4420"/>
      <c r="BI4420"/>
      <c r="BJ4420"/>
      <c r="BK4420"/>
      <c r="BL4420"/>
    </row>
    <row r="4421" spans="1:64" s="197" customFormat="1" ht="12.75" customHeight="1" x14ac:dyDescent="0.25">
      <c r="A4421" s="356"/>
      <c r="B4421" s="225"/>
      <c r="C4421" s="122"/>
      <c r="D4421" s="357"/>
      <c r="E4421" s="124"/>
      <c r="F4421" s="125"/>
      <c r="G4421" s="126"/>
      <c r="H4421" s="35"/>
      <c r="I4421" s="36"/>
      <c r="J4421" s="37"/>
      <c r="K4421" s="198" t="s">
        <v>76</v>
      </c>
      <c r="L4421" s="199">
        <v>0</v>
      </c>
      <c r="M4421" s="200">
        <v>0</v>
      </c>
      <c r="N4421" s="201">
        <v>0</v>
      </c>
      <c r="O4421" s="202">
        <v>0</v>
      </c>
      <c r="P4421" s="202">
        <v>0</v>
      </c>
      <c r="Q4421" s="202">
        <v>0</v>
      </c>
      <c r="R4421" s="202">
        <v>0</v>
      </c>
      <c r="S4421" s="202">
        <v>0</v>
      </c>
      <c r="T4421" s="203"/>
      <c r="U4421" s="135">
        <v>0</v>
      </c>
      <c r="V4421" s="135">
        <v>0</v>
      </c>
      <c r="W4421" s="202">
        <v>0</v>
      </c>
      <c r="X4421" s="202">
        <v>0</v>
      </c>
      <c r="Y4421" s="203"/>
      <c r="Z4421" s="135">
        <v>0</v>
      </c>
      <c r="AA4421" s="204">
        <v>0</v>
      </c>
      <c r="AB4421" s="202">
        <v>0</v>
      </c>
      <c r="AC4421" s="202">
        <v>0</v>
      </c>
      <c r="AD4421" s="202">
        <v>0</v>
      </c>
      <c r="AE4421" s="202">
        <v>0</v>
      </c>
      <c r="AF4421" s="202">
        <v>0</v>
      </c>
      <c r="AG4421" s="203"/>
      <c r="AH4421" s="135">
        <v>0</v>
      </c>
      <c r="AI4421" s="135">
        <v>0</v>
      </c>
      <c r="AJ4421" s="202">
        <v>0</v>
      </c>
      <c r="AK4421" s="202">
        <v>0</v>
      </c>
      <c r="AL4421" s="203"/>
      <c r="AM4421" s="205">
        <v>0</v>
      </c>
      <c r="AN4421" s="119">
        <v>0</v>
      </c>
      <c r="AO4421" s="120">
        <v>0</v>
      </c>
      <c r="AP4421" s="39">
        <v>0</v>
      </c>
      <c r="AQ4421" s="141">
        <v>0</v>
      </c>
      <c r="AR4421" s="141">
        <v>0</v>
      </c>
      <c r="AS4421" s="143">
        <v>0</v>
      </c>
      <c r="AT4421" s="144">
        <v>0</v>
      </c>
      <c r="AU4421" s="141">
        <v>0</v>
      </c>
      <c r="AV4421" s="141">
        <v>0</v>
      </c>
      <c r="AW4421" s="143">
        <v>0</v>
      </c>
      <c r="AX4421"/>
      <c r="AY4421" s="146"/>
      <c r="AZ4421" s="1783"/>
      <c r="BA4421" s="12"/>
      <c r="BB4421" s="12"/>
      <c r="BC4421" s="12"/>
      <c r="BD4421" s="12"/>
      <c r="BE4421" s="12"/>
      <c r="BF4421" s="12"/>
      <c r="BG4421" s="12"/>
      <c r="BH4421" s="12"/>
      <c r="BI4421" s="12"/>
      <c r="BJ4421" s="12"/>
      <c r="BK4421" s="12"/>
      <c r="BL4421" s="12"/>
    </row>
    <row r="4422" spans="1:64" ht="12.75" customHeight="1" x14ac:dyDescent="0.25">
      <c r="A4422" s="52"/>
      <c r="B4422" s="43"/>
      <c r="C4422" s="44"/>
      <c r="D4422" s="45"/>
      <c r="E4422" s="46"/>
      <c r="F4422" s="47"/>
      <c r="G4422" s="126"/>
      <c r="H4422" s="35"/>
      <c r="I4422" s="36"/>
      <c r="J4422" s="37"/>
      <c r="K4422" s="198"/>
      <c r="L4422" s="604"/>
      <c r="M4422" s="605"/>
      <c r="N4422" s="606"/>
      <c r="O4422" s="607"/>
      <c r="P4422" s="607"/>
      <c r="Q4422" s="607"/>
      <c r="R4422" s="607"/>
      <c r="S4422" s="607"/>
      <c r="T4422" s="608"/>
      <c r="U4422" s="609"/>
      <c r="V4422" s="609"/>
      <c r="W4422" s="610"/>
      <c r="X4422" s="610"/>
      <c r="Y4422" s="608"/>
      <c r="Z4422" s="611"/>
      <c r="AA4422" s="612"/>
      <c r="AB4422" s="607"/>
      <c r="AC4422" s="607"/>
      <c r="AD4422" s="607"/>
      <c r="AE4422" s="607"/>
      <c r="AF4422" s="607"/>
      <c r="AG4422" s="608"/>
      <c r="AH4422" s="609"/>
      <c r="AI4422" s="609"/>
      <c r="AJ4422" s="610"/>
      <c r="AK4422" s="610"/>
      <c r="AL4422" s="608"/>
      <c r="AM4422" s="613"/>
      <c r="AN4422" s="110"/>
      <c r="AO4422" s="109"/>
      <c r="AP4422" s="103"/>
      <c r="AQ4422" s="111"/>
      <c r="AR4422" s="111"/>
      <c r="AS4422" s="112"/>
      <c r="AT4422" s="113"/>
      <c r="AU4422" s="111"/>
      <c r="AV4422" s="111"/>
      <c r="AW4422" s="112"/>
      <c r="AY4422" s="146"/>
      <c r="AZ4422" s="1783"/>
    </row>
    <row r="4423" spans="1:64" ht="12.75" customHeight="1" x14ac:dyDescent="0.25">
      <c r="A4423" s="52"/>
      <c r="B4423" s="43"/>
      <c r="C4423" s="44"/>
      <c r="D4423" s="45"/>
      <c r="E4423" s="46"/>
      <c r="F4423" s="47"/>
      <c r="G4423" s="126"/>
      <c r="H4423" s="35"/>
      <c r="I4423" s="36"/>
      <c r="J4423" s="37"/>
      <c r="K4423" s="198"/>
      <c r="L4423" s="604"/>
      <c r="M4423" s="605"/>
      <c r="N4423" s="606"/>
      <c r="O4423" s="607"/>
      <c r="P4423" s="607"/>
      <c r="Q4423" s="607"/>
      <c r="R4423" s="607"/>
      <c r="S4423" s="607"/>
      <c r="T4423" s="608"/>
      <c r="U4423" s="609"/>
      <c r="V4423" s="609"/>
      <c r="W4423" s="610"/>
      <c r="X4423" s="610"/>
      <c r="Y4423" s="608"/>
      <c r="Z4423" s="611"/>
      <c r="AA4423" s="612"/>
      <c r="AB4423" s="607"/>
      <c r="AC4423" s="607"/>
      <c r="AD4423" s="607"/>
      <c r="AE4423" s="607"/>
      <c r="AF4423" s="607"/>
      <c r="AG4423" s="608"/>
      <c r="AH4423" s="609"/>
      <c r="AI4423" s="609"/>
      <c r="AJ4423" s="610"/>
      <c r="AK4423" s="610"/>
      <c r="AL4423" s="608"/>
      <c r="AM4423" s="613"/>
      <c r="AN4423" s="110"/>
      <c r="AO4423" s="109"/>
      <c r="AP4423" s="103"/>
      <c r="AQ4423" s="111"/>
      <c r="AR4423" s="111"/>
      <c r="AS4423" s="112"/>
      <c r="AT4423" s="113"/>
      <c r="AU4423" s="111"/>
      <c r="AV4423" s="111"/>
      <c r="AW4423" s="112"/>
      <c r="AY4423" s="146"/>
      <c r="AZ4423" s="1783"/>
    </row>
    <row r="4424" spans="1:64" ht="12.75" customHeight="1" x14ac:dyDescent="0.25">
      <c r="A4424" s="15"/>
      <c r="C4424" s="122"/>
      <c r="D4424" s="123"/>
      <c r="F4424" s="125"/>
      <c r="G4424" s="126"/>
      <c r="H4424" s="35"/>
      <c r="I4424" s="36"/>
      <c r="J4424" s="37"/>
      <c r="K4424" s="116" t="s">
        <v>1902</v>
      </c>
      <c r="L4424" s="199"/>
      <c r="M4424" s="200"/>
      <c r="N4424" s="201"/>
      <c r="O4424" s="202"/>
      <c r="P4424" s="202"/>
      <c r="Q4424" s="202"/>
      <c r="R4424" s="202"/>
      <c r="S4424" s="202"/>
      <c r="T4424" s="224"/>
      <c r="U4424" s="138"/>
      <c r="V4424" s="138"/>
      <c r="W4424" s="139"/>
      <c r="X4424" s="139"/>
      <c r="Y4424" s="224"/>
      <c r="Z4424" s="210"/>
      <c r="AA4424" s="204"/>
      <c r="AB4424" s="202"/>
      <c r="AC4424" s="202"/>
      <c r="AD4424" s="202"/>
      <c r="AE4424" s="202"/>
      <c r="AF4424" s="202"/>
      <c r="AG4424" s="224"/>
      <c r="AH4424" s="138"/>
      <c r="AI4424" s="138"/>
      <c r="AJ4424" s="139"/>
      <c r="AK4424" s="139"/>
      <c r="AL4424" s="224"/>
      <c r="AM4424" s="140"/>
      <c r="AN4424" s="211"/>
      <c r="AO4424" s="212"/>
      <c r="AP4424" s="39"/>
      <c r="AQ4424" s="141"/>
      <c r="AR4424" s="141"/>
      <c r="AS4424" s="143"/>
      <c r="AU4424" s="141"/>
      <c r="AV4424" s="141"/>
      <c r="AW4424" s="143"/>
      <c r="AY4424" s="146"/>
      <c r="AZ4424" s="1783"/>
    </row>
    <row r="4425" spans="1:64" x14ac:dyDescent="0.25">
      <c r="A4425" s="15"/>
      <c r="C4425" s="122"/>
      <c r="D4425" s="123"/>
      <c r="F4425" s="125"/>
      <c r="G4425" s="126"/>
      <c r="H4425" s="35"/>
      <c r="I4425" s="36"/>
      <c r="J4425" s="37"/>
      <c r="K4425" s="116" t="s">
        <v>1903</v>
      </c>
      <c r="L4425" s="199"/>
      <c r="M4425" s="200"/>
      <c r="N4425" s="201"/>
      <c r="O4425" s="202"/>
      <c r="P4425" s="202"/>
      <c r="Q4425" s="202"/>
      <c r="R4425" s="202"/>
      <c r="S4425" s="202"/>
      <c r="T4425" s="224"/>
      <c r="U4425" s="138"/>
      <c r="V4425" s="138"/>
      <c r="W4425" s="139"/>
      <c r="X4425" s="139"/>
      <c r="Y4425" s="224"/>
      <c r="Z4425" s="210"/>
      <c r="AA4425" s="204"/>
      <c r="AB4425" s="202"/>
      <c r="AC4425" s="202"/>
      <c r="AD4425" s="202"/>
      <c r="AE4425" s="202"/>
      <c r="AF4425" s="202"/>
      <c r="AG4425" s="224"/>
      <c r="AH4425" s="138"/>
      <c r="AI4425" s="138"/>
      <c r="AJ4425" s="139"/>
      <c r="AK4425" s="139"/>
      <c r="AL4425" s="224"/>
      <c r="AM4425" s="140"/>
      <c r="AN4425" s="211"/>
      <c r="AO4425" s="212"/>
      <c r="AP4425" s="39"/>
      <c r="AQ4425" s="141"/>
      <c r="AR4425" s="141"/>
      <c r="AS4425" s="143"/>
      <c r="AU4425" s="141"/>
      <c r="AV4425" s="141"/>
      <c r="AW4425" s="143"/>
      <c r="AY4425" s="146"/>
      <c r="AZ4425" s="1783"/>
    </row>
    <row r="4426" spans="1:64" ht="12.75" customHeight="1" x14ac:dyDescent="0.25">
      <c r="A4426" s="15"/>
      <c r="C4426" s="122"/>
      <c r="D4426" s="123"/>
      <c r="F4426" s="125"/>
      <c r="G4426" s="126"/>
      <c r="H4426" s="35"/>
      <c r="I4426" s="36"/>
      <c r="J4426" s="37"/>
      <c r="K4426" s="116"/>
      <c r="L4426" s="199"/>
      <c r="M4426" s="200"/>
      <c r="N4426" s="201"/>
      <c r="O4426" s="202"/>
      <c r="P4426" s="202"/>
      <c r="Q4426" s="202"/>
      <c r="R4426" s="202"/>
      <c r="S4426" s="202"/>
      <c r="T4426" s="224"/>
      <c r="U4426" s="138"/>
      <c r="V4426" s="138"/>
      <c r="W4426" s="139"/>
      <c r="X4426" s="139"/>
      <c r="Y4426" s="224"/>
      <c r="Z4426" s="210"/>
      <c r="AA4426" s="204"/>
      <c r="AB4426" s="202"/>
      <c r="AC4426" s="202"/>
      <c r="AD4426" s="202"/>
      <c r="AE4426" s="202"/>
      <c r="AF4426" s="202"/>
      <c r="AG4426" s="224"/>
      <c r="AH4426" s="138"/>
      <c r="AI4426" s="138"/>
      <c r="AJ4426" s="139"/>
      <c r="AK4426" s="139"/>
      <c r="AL4426" s="224"/>
      <c r="AM4426" s="140"/>
      <c r="AN4426" s="211"/>
      <c r="AO4426" s="212"/>
      <c r="AP4426" s="39"/>
      <c r="AQ4426" s="141"/>
      <c r="AR4426" s="141"/>
      <c r="AS4426" s="143"/>
      <c r="AU4426" s="141"/>
      <c r="AV4426" s="141"/>
      <c r="AW4426" s="143"/>
      <c r="AY4426" s="146"/>
      <c r="AZ4426" s="1783"/>
    </row>
    <row r="4427" spans="1:64" ht="12.75" customHeight="1" x14ac:dyDescent="0.25">
      <c r="A4427" s="356"/>
      <c r="B4427" s="225"/>
      <c r="C4427" s="122"/>
      <c r="D4427" s="357"/>
      <c r="E4427" s="226"/>
      <c r="F4427" s="122"/>
      <c r="G4427" s="126"/>
      <c r="H4427" s="35"/>
      <c r="I4427" s="36"/>
      <c r="J4427" s="37"/>
      <c r="K4427" s="243" t="s">
        <v>109</v>
      </c>
      <c r="L4427" s="241"/>
      <c r="M4427" s="242"/>
      <c r="N4427" s="258"/>
      <c r="O4427" s="259"/>
      <c r="P4427" s="259"/>
      <c r="Q4427" s="259"/>
      <c r="R4427" s="259"/>
      <c r="S4427" s="259"/>
      <c r="T4427" s="260"/>
      <c r="U4427" s="261"/>
      <c r="V4427" s="261"/>
      <c r="W4427" s="262"/>
      <c r="X4427" s="262"/>
      <c r="Y4427" s="260"/>
      <c r="Z4427" s="263"/>
      <c r="AA4427" s="264"/>
      <c r="AB4427" s="259"/>
      <c r="AC4427" s="259"/>
      <c r="AD4427" s="259"/>
      <c r="AE4427" s="259"/>
      <c r="AF4427" s="259"/>
      <c r="AG4427" s="260"/>
      <c r="AH4427" s="261"/>
      <c r="AI4427" s="261"/>
      <c r="AJ4427" s="262"/>
      <c r="AK4427" s="262"/>
      <c r="AL4427" s="260"/>
      <c r="AM4427" s="265"/>
      <c r="AN4427" s="266"/>
      <c r="AO4427" s="267"/>
      <c r="AP4427" s="268"/>
      <c r="AQ4427" s="269"/>
      <c r="AR4427" s="269"/>
      <c r="AS4427" s="270"/>
      <c r="AT4427" s="271"/>
      <c r="AU4427" s="269"/>
      <c r="AV4427" s="269"/>
      <c r="AW4427" s="270"/>
      <c r="AY4427" s="146"/>
      <c r="AZ4427" s="1783"/>
    </row>
    <row r="4428" spans="1:64" s="1784" customFormat="1" ht="12.75" customHeight="1" x14ac:dyDescent="0.25">
      <c r="A4428" s="15"/>
      <c r="B4428" s="121"/>
      <c r="C4428" s="122"/>
      <c r="D4428" s="123"/>
      <c r="E4428" s="124"/>
      <c r="F4428" s="125"/>
      <c r="G4428" s="126"/>
      <c r="H4428" s="35"/>
      <c r="I4428" s="36"/>
      <c r="J4428" s="37"/>
      <c r="K4428" s="116"/>
      <c r="L4428" s="199"/>
      <c r="M4428" s="200"/>
      <c r="N4428" s="201"/>
      <c r="O4428" s="202"/>
      <c r="P4428" s="202"/>
      <c r="Q4428" s="202"/>
      <c r="R4428" s="202"/>
      <c r="S4428" s="202"/>
      <c r="T4428" s="224"/>
      <c r="U4428" s="138"/>
      <c r="V4428" s="138"/>
      <c r="W4428" s="139"/>
      <c r="X4428" s="139"/>
      <c r="Y4428" s="224"/>
      <c r="Z4428" s="210"/>
      <c r="AA4428" s="204"/>
      <c r="AB4428" s="202"/>
      <c r="AC4428" s="202"/>
      <c r="AD4428" s="202"/>
      <c r="AE4428" s="202"/>
      <c r="AF4428" s="202"/>
      <c r="AG4428" s="224"/>
      <c r="AH4428" s="138"/>
      <c r="AI4428" s="138"/>
      <c r="AJ4428" s="139"/>
      <c r="AK4428" s="139"/>
      <c r="AL4428" s="224"/>
      <c r="AM4428" s="140"/>
      <c r="AN4428" s="211"/>
      <c r="AO4428" s="212"/>
      <c r="AP4428" s="39"/>
      <c r="AQ4428" s="141"/>
      <c r="AR4428" s="141"/>
      <c r="AS4428" s="143"/>
      <c r="AT4428" s="144"/>
      <c r="AU4428" s="141"/>
      <c r="AV4428" s="141"/>
      <c r="AW4428" s="143"/>
      <c r="AX4428"/>
      <c r="AY4428" s="146"/>
      <c r="AZ4428" s="1783"/>
      <c r="BA4428"/>
      <c r="BB4428"/>
      <c r="BC4428"/>
      <c r="BD4428"/>
      <c r="BE4428"/>
      <c r="BF4428"/>
      <c r="BG4428"/>
      <c r="BH4428"/>
      <c r="BI4428"/>
      <c r="BJ4428"/>
      <c r="BK4428"/>
      <c r="BL4428"/>
    </row>
    <row r="4429" spans="1:64" ht="30.6" x14ac:dyDescent="0.25">
      <c r="A4429" s="15" t="s">
        <v>4654</v>
      </c>
      <c r="B4429" s="225">
        <v>14</v>
      </c>
      <c r="C4429" s="122" t="s">
        <v>1728</v>
      </c>
      <c r="D4429" s="123">
        <v>1000</v>
      </c>
      <c r="E4429" s="226"/>
      <c r="F4429" s="122">
        <v>12</v>
      </c>
      <c r="G4429" s="126"/>
      <c r="H4429" s="35" t="str">
        <f t="shared" si="3488"/>
        <v>048</v>
      </c>
      <c r="I4429" s="36" t="s">
        <v>304</v>
      </c>
      <c r="J4429" s="37" t="s">
        <v>4874</v>
      </c>
      <c r="K4429" s="244" t="s">
        <v>4875</v>
      </c>
      <c r="L4429" s="232">
        <v>7809</v>
      </c>
      <c r="M4429" s="233">
        <v>3201</v>
      </c>
      <c r="N4429" s="130"/>
      <c r="O4429" s="131"/>
      <c r="P4429" s="131"/>
      <c r="Q4429" s="131"/>
      <c r="R4429" s="131"/>
      <c r="S4429" s="131"/>
      <c r="T4429" s="132" t="str">
        <f t="shared" ref="T4429:T4430" si="3495">IF(SUM(N4429:S4429)=U4429,"OK",SUM(N4429:S4429)-U4429)</f>
        <v>OK</v>
      </c>
      <c r="U4429" s="138"/>
      <c r="V4429" s="138"/>
      <c r="W4429" s="139"/>
      <c r="X4429" s="139"/>
      <c r="Y4429" s="132" t="str">
        <f t="shared" ref="Y4429:Y4430" si="3496">IF(SUM(W4429:X4429)=Z4429,"OK",SUM(W4429:X4429)-Z4429)</f>
        <v>OK</v>
      </c>
      <c r="Z4429" s="210"/>
      <c r="AA4429" s="204"/>
      <c r="AB4429" s="202"/>
      <c r="AC4429" s="202"/>
      <c r="AD4429" s="202"/>
      <c r="AE4429" s="202"/>
      <c r="AF4429" s="202"/>
      <c r="AG4429" s="132" t="str">
        <f t="shared" ref="AG4429:AG4430" si="3497">IF(SUM(AA4429:AF4429)=AH4429,"OK",SUM(AA4429:AF4429)-AH4429)</f>
        <v>OK</v>
      </c>
      <c r="AH4429" s="138"/>
      <c r="AI4429" s="138"/>
      <c r="AJ4429" s="139"/>
      <c r="AK4429" s="139"/>
      <c r="AL4429" s="132" t="str">
        <f t="shared" ref="AL4429:AL4430" si="3498">IF(SUM(AJ4429:AK4429)=AM4429,"OK",SUM(AJ4429:AK4429)-AM4429)</f>
        <v>OK</v>
      </c>
      <c r="AM4429" s="140"/>
      <c r="AN4429" s="119">
        <f t="shared" ref="AN4429:AN4430" si="3499">L4429+U4429+V4429+Z4429</f>
        <v>7809</v>
      </c>
      <c r="AO4429" s="120">
        <f t="shared" ref="AO4429:AO4430" si="3500">M4429+AH4429+AI4429+AM4429</f>
        <v>3201</v>
      </c>
      <c r="AP4429" s="39">
        <f>L4429</f>
        <v>7809</v>
      </c>
      <c r="AQ4429" s="141">
        <f>AN4429</f>
        <v>7809</v>
      </c>
      <c r="AR4429" s="142">
        <f>AQ4429-AP4429</f>
        <v>0</v>
      </c>
      <c r="AS4429" s="143">
        <f>AR4429/AP4429</f>
        <v>0</v>
      </c>
      <c r="AT4429" s="144">
        <f>M4429</f>
        <v>3201</v>
      </c>
      <c r="AU4429" s="141">
        <f>AO4429</f>
        <v>3201</v>
      </c>
      <c r="AV4429" s="142">
        <f>AU4429-AT4429</f>
        <v>0</v>
      </c>
      <c r="AW4429" s="143">
        <f>AV4429/AT4429</f>
        <v>0</v>
      </c>
      <c r="AY4429" s="146" t="str">
        <f>RIGHT(LEFT(I4429,3),2)&amp;"."&amp;RIGHT(LEFT(I4429,5),2)</f>
        <v>63.21</v>
      </c>
      <c r="AZ4429" s="1783" t="b">
        <f>COUNTIF('[1]Codes SEC'!$B$2:$B$250,Ministres!AY4429)&gt;0</f>
        <v>1</v>
      </c>
    </row>
    <row r="4430" spans="1:64" ht="30.6" x14ac:dyDescent="0.25">
      <c r="A4430" s="356" t="s">
        <v>4654</v>
      </c>
      <c r="B4430" s="225">
        <v>14</v>
      </c>
      <c r="C4430" s="122" t="s">
        <v>1728</v>
      </c>
      <c r="D4430" s="123">
        <v>1000</v>
      </c>
      <c r="E4430" s="226"/>
      <c r="F4430" s="122">
        <v>12</v>
      </c>
      <c r="G4430" s="126"/>
      <c r="H4430" s="35" t="str">
        <f t="shared" si="3488"/>
        <v>048</v>
      </c>
      <c r="I4430" s="36" t="s">
        <v>304</v>
      </c>
      <c r="J4430" s="37" t="s">
        <v>4876</v>
      </c>
      <c r="K4430" s="244" t="s">
        <v>4877</v>
      </c>
      <c r="L4430" s="232">
        <v>64</v>
      </c>
      <c r="M4430" s="233">
        <v>64</v>
      </c>
      <c r="N4430" s="130"/>
      <c r="O4430" s="131"/>
      <c r="P4430" s="131"/>
      <c r="Q4430" s="131"/>
      <c r="R4430" s="131"/>
      <c r="S4430" s="131"/>
      <c r="T4430" s="132" t="str">
        <f t="shared" si="3495"/>
        <v>OK</v>
      </c>
      <c r="U4430" s="138"/>
      <c r="V4430" s="138"/>
      <c r="W4430" s="139"/>
      <c r="X4430" s="139"/>
      <c r="Y4430" s="132" t="str">
        <f t="shared" si="3496"/>
        <v>OK</v>
      </c>
      <c r="Z4430" s="210"/>
      <c r="AA4430" s="204"/>
      <c r="AB4430" s="202"/>
      <c r="AC4430" s="202"/>
      <c r="AD4430" s="202"/>
      <c r="AE4430" s="202"/>
      <c r="AF4430" s="202"/>
      <c r="AG4430" s="132" t="str">
        <f t="shared" si="3497"/>
        <v>OK</v>
      </c>
      <c r="AH4430" s="138"/>
      <c r="AI4430" s="138"/>
      <c r="AJ4430" s="139"/>
      <c r="AK4430" s="139"/>
      <c r="AL4430" s="132" t="str">
        <f t="shared" si="3498"/>
        <v>OK</v>
      </c>
      <c r="AM4430" s="140"/>
      <c r="AN4430" s="119">
        <f t="shared" si="3499"/>
        <v>64</v>
      </c>
      <c r="AO4430" s="120">
        <f t="shared" si="3500"/>
        <v>64</v>
      </c>
      <c r="AP4430" s="39">
        <f>L4430</f>
        <v>64</v>
      </c>
      <c r="AQ4430" s="141">
        <f>AN4430</f>
        <v>64</v>
      </c>
      <c r="AR4430" s="142">
        <f>AQ4430-AP4430</f>
        <v>0</v>
      </c>
      <c r="AS4430" s="143">
        <f>AR4430/AP4430</f>
        <v>0</v>
      </c>
      <c r="AT4430" s="144">
        <f>M4430</f>
        <v>64</v>
      </c>
      <c r="AU4430" s="141">
        <f>AO4430</f>
        <v>64</v>
      </c>
      <c r="AV4430" s="142">
        <f>AU4430-AT4430</f>
        <v>0</v>
      </c>
      <c r="AW4430" s="143">
        <f>AV4430/AT4430</f>
        <v>0</v>
      </c>
      <c r="AY4430" s="146" t="str">
        <f>RIGHT(LEFT(I4430,3),2)&amp;"."&amp;RIGHT(LEFT(I4430,5),2)</f>
        <v>63.21</v>
      </c>
      <c r="AZ4430" s="1783" t="b">
        <f>COUNTIF('[1]Codes SEC'!$B$2:$B$250,Ministres!AY4430)&gt;0</f>
        <v>1</v>
      </c>
    </row>
    <row r="4431" spans="1:64" ht="12.75" customHeight="1" x14ac:dyDescent="0.25">
      <c r="A4431" s="350"/>
      <c r="B4431" s="1785"/>
      <c r="C4431" s="150"/>
      <c r="D4431" s="352"/>
      <c r="E4431" s="1786"/>
      <c r="F4431" s="150"/>
      <c r="G4431" s="154"/>
      <c r="H4431" s="155"/>
      <c r="I4431" s="156"/>
      <c r="J4431" s="157"/>
      <c r="K4431" s="158" t="s">
        <v>116</v>
      </c>
      <c r="L4431" s="236">
        <f t="shared" ref="L4431:AW4431" si="3501">L4429+L4430</f>
        <v>7873</v>
      </c>
      <c r="M4431" s="1787">
        <f t="shared" si="3501"/>
        <v>3265</v>
      </c>
      <c r="N4431" s="1788">
        <f t="shared" si="3501"/>
        <v>0</v>
      </c>
      <c r="O4431" s="1789">
        <f t="shared" si="3501"/>
        <v>0</v>
      </c>
      <c r="P4431" s="1789">
        <f t="shared" si="3501"/>
        <v>0</v>
      </c>
      <c r="Q4431" s="1789">
        <f t="shared" si="3501"/>
        <v>0</v>
      </c>
      <c r="R4431" s="1789">
        <f t="shared" si="3501"/>
        <v>0</v>
      </c>
      <c r="S4431" s="1789">
        <f t="shared" si="3501"/>
        <v>0</v>
      </c>
      <c r="T4431" s="1790"/>
      <c r="U4431" s="1791">
        <f t="shared" si="3501"/>
        <v>0</v>
      </c>
      <c r="V4431" s="1791">
        <f t="shared" si="3501"/>
        <v>0</v>
      </c>
      <c r="W4431" s="1789">
        <f t="shared" si="3501"/>
        <v>0</v>
      </c>
      <c r="X4431" s="1789">
        <f t="shared" si="3501"/>
        <v>0</v>
      </c>
      <c r="Y4431" s="1790"/>
      <c r="Z4431" s="1791">
        <f t="shared" si="3501"/>
        <v>0</v>
      </c>
      <c r="AA4431" s="165">
        <f t="shared" si="3501"/>
        <v>0</v>
      </c>
      <c r="AB4431" s="1789">
        <f t="shared" si="3501"/>
        <v>0</v>
      </c>
      <c r="AC4431" s="1789">
        <f t="shared" si="3501"/>
        <v>0</v>
      </c>
      <c r="AD4431" s="1789">
        <f t="shared" si="3501"/>
        <v>0</v>
      </c>
      <c r="AE4431" s="1789">
        <f t="shared" si="3501"/>
        <v>0</v>
      </c>
      <c r="AF4431" s="1789">
        <f t="shared" si="3501"/>
        <v>0</v>
      </c>
      <c r="AG4431" s="1790"/>
      <c r="AH4431" s="1791">
        <f t="shared" si="3501"/>
        <v>0</v>
      </c>
      <c r="AI4431" s="1791">
        <f t="shared" si="3501"/>
        <v>0</v>
      </c>
      <c r="AJ4431" s="1789">
        <f t="shared" si="3501"/>
        <v>0</v>
      </c>
      <c r="AK4431" s="1789">
        <f t="shared" si="3501"/>
        <v>0</v>
      </c>
      <c r="AL4431" s="1790"/>
      <c r="AM4431" s="1792">
        <f t="shared" si="3501"/>
        <v>0</v>
      </c>
      <c r="AN4431" s="167">
        <f>AN4429+AN4430</f>
        <v>7873</v>
      </c>
      <c r="AO4431" s="1793">
        <f t="shared" si="3501"/>
        <v>3265</v>
      </c>
      <c r="AP4431" s="169">
        <f t="shared" si="3501"/>
        <v>7873</v>
      </c>
      <c r="AQ4431" s="1794">
        <f t="shared" si="3501"/>
        <v>7873</v>
      </c>
      <c r="AR4431" s="1795">
        <f t="shared" si="3501"/>
        <v>0</v>
      </c>
      <c r="AS4431" s="1796">
        <f t="shared" si="3501"/>
        <v>0</v>
      </c>
      <c r="AT4431" s="1797">
        <f t="shared" si="3501"/>
        <v>3265</v>
      </c>
      <c r="AU4431" s="1794">
        <f t="shared" si="3501"/>
        <v>3265</v>
      </c>
      <c r="AV4431" s="1795">
        <f t="shared" si="3501"/>
        <v>0</v>
      </c>
      <c r="AW4431" s="1796">
        <f t="shared" si="3501"/>
        <v>0</v>
      </c>
      <c r="AY4431" s="146"/>
      <c r="AZ4431" s="1800"/>
    </row>
    <row r="4432" spans="1:64" ht="12.75" customHeight="1" x14ac:dyDescent="0.25">
      <c r="A4432" s="174"/>
      <c r="B4432" s="175"/>
      <c r="C4432" s="176"/>
      <c r="D4432" s="177"/>
      <c r="E4432" s="178"/>
      <c r="F4432" s="177"/>
      <c r="G4432" s="179"/>
      <c r="H4432" s="180"/>
      <c r="I4432" s="181"/>
      <c r="J4432" s="182"/>
      <c r="K4432" s="183" t="s">
        <v>1950</v>
      </c>
      <c r="L4432" s="184">
        <f t="shared" ref="L4432:AW4432" si="3502">L4431</f>
        <v>7873</v>
      </c>
      <c r="M4432" s="185">
        <f t="shared" si="3502"/>
        <v>3265</v>
      </c>
      <c r="N4432" s="186">
        <f t="shared" si="3502"/>
        <v>0</v>
      </c>
      <c r="O4432" s="187">
        <f t="shared" si="3502"/>
        <v>0</v>
      </c>
      <c r="P4432" s="187">
        <f t="shared" si="3502"/>
        <v>0</v>
      </c>
      <c r="Q4432" s="187">
        <f t="shared" si="3502"/>
        <v>0</v>
      </c>
      <c r="R4432" s="187">
        <f t="shared" si="3502"/>
        <v>0</v>
      </c>
      <c r="S4432" s="187">
        <f t="shared" si="3502"/>
        <v>0</v>
      </c>
      <c r="T4432" s="188"/>
      <c r="U4432" s="187">
        <f t="shared" si="3502"/>
        <v>0</v>
      </c>
      <c r="V4432" s="187">
        <f t="shared" si="3502"/>
        <v>0</v>
      </c>
      <c r="W4432" s="187">
        <f t="shared" si="3502"/>
        <v>0</v>
      </c>
      <c r="X4432" s="187">
        <f t="shared" si="3502"/>
        <v>0</v>
      </c>
      <c r="Y4432" s="188"/>
      <c r="Z4432" s="187">
        <f t="shared" si="3502"/>
        <v>0</v>
      </c>
      <c r="AA4432" s="189">
        <f t="shared" si="3502"/>
        <v>0</v>
      </c>
      <c r="AB4432" s="187">
        <f t="shared" si="3502"/>
        <v>0</v>
      </c>
      <c r="AC4432" s="187">
        <f t="shared" si="3502"/>
        <v>0</v>
      </c>
      <c r="AD4432" s="187">
        <f t="shared" si="3502"/>
        <v>0</v>
      </c>
      <c r="AE4432" s="187">
        <f t="shared" si="3502"/>
        <v>0</v>
      </c>
      <c r="AF4432" s="187">
        <f t="shared" si="3502"/>
        <v>0</v>
      </c>
      <c r="AG4432" s="188"/>
      <c r="AH4432" s="187">
        <f t="shared" si="3502"/>
        <v>0</v>
      </c>
      <c r="AI4432" s="187">
        <f t="shared" si="3502"/>
        <v>0</v>
      </c>
      <c r="AJ4432" s="187">
        <f t="shared" si="3502"/>
        <v>0</v>
      </c>
      <c r="AK4432" s="187">
        <f t="shared" si="3502"/>
        <v>0</v>
      </c>
      <c r="AL4432" s="188"/>
      <c r="AM4432" s="190">
        <f t="shared" si="3502"/>
        <v>0</v>
      </c>
      <c r="AN4432" s="191">
        <f>AN4431</f>
        <v>7873</v>
      </c>
      <c r="AO4432" s="190">
        <f t="shared" si="3502"/>
        <v>3265</v>
      </c>
      <c r="AP4432" s="184">
        <f t="shared" si="3502"/>
        <v>7873</v>
      </c>
      <c r="AQ4432" s="192">
        <f t="shared" si="3502"/>
        <v>7873</v>
      </c>
      <c r="AR4432" s="193">
        <f t="shared" si="3502"/>
        <v>0</v>
      </c>
      <c r="AS4432" s="194">
        <f t="shared" si="3502"/>
        <v>0</v>
      </c>
      <c r="AT4432" s="195">
        <f t="shared" si="3502"/>
        <v>3265</v>
      </c>
      <c r="AU4432" s="192">
        <f t="shared" si="3502"/>
        <v>3265</v>
      </c>
      <c r="AV4432" s="193">
        <f t="shared" si="3502"/>
        <v>0</v>
      </c>
      <c r="AW4432" s="194">
        <f t="shared" si="3502"/>
        <v>0</v>
      </c>
      <c r="AY4432" s="146"/>
      <c r="AZ4432" s="1783"/>
    </row>
    <row r="4433" spans="1:64" s="1801" customFormat="1" ht="12.75" customHeight="1" x14ac:dyDescent="0.25">
      <c r="A4433" s="15"/>
      <c r="B4433" s="121"/>
      <c r="C4433" s="122"/>
      <c r="D4433" s="123"/>
      <c r="E4433" s="124"/>
      <c r="F4433" s="125"/>
      <c r="G4433" s="34"/>
      <c r="H4433" s="35"/>
      <c r="I4433" s="36"/>
      <c r="J4433" s="37"/>
      <c r="K4433" s="198" t="s">
        <v>72</v>
      </c>
      <c r="L4433" s="199">
        <v>0</v>
      </c>
      <c r="M4433" s="200">
        <v>0</v>
      </c>
      <c r="N4433" s="201">
        <v>0</v>
      </c>
      <c r="O4433" s="202">
        <v>0</v>
      </c>
      <c r="P4433" s="202">
        <v>0</v>
      </c>
      <c r="Q4433" s="202">
        <v>0</v>
      </c>
      <c r="R4433" s="202">
        <v>0</v>
      </c>
      <c r="S4433" s="202">
        <v>0</v>
      </c>
      <c r="T4433" s="203"/>
      <c r="U4433" s="135">
        <v>0</v>
      </c>
      <c r="V4433" s="135">
        <v>0</v>
      </c>
      <c r="W4433" s="202">
        <v>0</v>
      </c>
      <c r="X4433" s="202">
        <v>0</v>
      </c>
      <c r="Y4433" s="203"/>
      <c r="Z4433" s="135">
        <v>0</v>
      </c>
      <c r="AA4433" s="204">
        <v>0</v>
      </c>
      <c r="AB4433" s="202">
        <v>0</v>
      </c>
      <c r="AC4433" s="202">
        <v>0</v>
      </c>
      <c r="AD4433" s="202">
        <v>0</v>
      </c>
      <c r="AE4433" s="202">
        <v>0</v>
      </c>
      <c r="AF4433" s="202">
        <v>0</v>
      </c>
      <c r="AG4433" s="203"/>
      <c r="AH4433" s="135">
        <v>0</v>
      </c>
      <c r="AI4433" s="135">
        <v>0</v>
      </c>
      <c r="AJ4433" s="202">
        <v>0</v>
      </c>
      <c r="AK4433" s="202">
        <v>0</v>
      </c>
      <c r="AL4433" s="203"/>
      <c r="AM4433" s="205">
        <v>0</v>
      </c>
      <c r="AN4433" s="119">
        <v>0</v>
      </c>
      <c r="AO4433" s="120">
        <v>0</v>
      </c>
      <c r="AP4433" s="39">
        <v>0</v>
      </c>
      <c r="AQ4433" s="141">
        <v>0</v>
      </c>
      <c r="AR4433" s="141">
        <v>0</v>
      </c>
      <c r="AS4433" s="143">
        <v>0</v>
      </c>
      <c r="AT4433" s="144">
        <v>0</v>
      </c>
      <c r="AU4433" s="141">
        <v>0</v>
      </c>
      <c r="AV4433" s="141">
        <v>0</v>
      </c>
      <c r="AW4433" s="143">
        <v>0</v>
      </c>
      <c r="AX4433"/>
      <c r="AY4433" s="146"/>
      <c r="AZ4433" s="1800"/>
      <c r="BA4433"/>
      <c r="BB4433"/>
      <c r="BC4433"/>
      <c r="BD4433"/>
      <c r="BE4433"/>
      <c r="BF4433"/>
      <c r="BG4433"/>
      <c r="BH4433"/>
      <c r="BI4433"/>
      <c r="BJ4433"/>
      <c r="BK4433"/>
      <c r="BL4433"/>
    </row>
    <row r="4434" spans="1:64" s="197" customFormat="1" ht="12.75" customHeight="1" x14ac:dyDescent="0.25">
      <c r="A4434" s="356"/>
      <c r="B4434" s="225"/>
      <c r="C4434" s="122"/>
      <c r="D4434" s="357"/>
      <c r="E4434" s="226"/>
      <c r="F4434" s="122"/>
      <c r="G4434" s="126"/>
      <c r="H4434" s="35"/>
      <c r="I4434" s="36"/>
      <c r="J4434" s="37"/>
      <c r="K4434" s="198" t="s">
        <v>73</v>
      </c>
      <c r="L4434" s="241">
        <v>0</v>
      </c>
      <c r="M4434" s="242">
        <v>0</v>
      </c>
      <c r="N4434" s="201">
        <v>0</v>
      </c>
      <c r="O4434" s="202">
        <v>0</v>
      </c>
      <c r="P4434" s="202">
        <v>0</v>
      </c>
      <c r="Q4434" s="202">
        <v>0</v>
      </c>
      <c r="R4434" s="202">
        <v>0</v>
      </c>
      <c r="S4434" s="202">
        <v>0</v>
      </c>
      <c r="T4434" s="203"/>
      <c r="U4434" s="135">
        <v>0</v>
      </c>
      <c r="V4434" s="135">
        <v>0</v>
      </c>
      <c r="W4434" s="202">
        <v>0</v>
      </c>
      <c r="X4434" s="202">
        <v>0</v>
      </c>
      <c r="Y4434" s="203"/>
      <c r="Z4434" s="135">
        <v>0</v>
      </c>
      <c r="AA4434" s="204">
        <v>0</v>
      </c>
      <c r="AB4434" s="202">
        <v>0</v>
      </c>
      <c r="AC4434" s="202">
        <v>0</v>
      </c>
      <c r="AD4434" s="202">
        <v>0</v>
      </c>
      <c r="AE4434" s="202">
        <v>0</v>
      </c>
      <c r="AF4434" s="202">
        <v>0</v>
      </c>
      <c r="AG4434" s="203"/>
      <c r="AH4434" s="135">
        <v>0</v>
      </c>
      <c r="AI4434" s="135">
        <v>0</v>
      </c>
      <c r="AJ4434" s="202">
        <v>0</v>
      </c>
      <c r="AK4434" s="202">
        <v>0</v>
      </c>
      <c r="AL4434" s="203"/>
      <c r="AM4434" s="205">
        <v>0</v>
      </c>
      <c r="AN4434" s="119">
        <v>0</v>
      </c>
      <c r="AO4434" s="120">
        <v>0</v>
      </c>
      <c r="AP4434" s="39">
        <v>0</v>
      </c>
      <c r="AQ4434" s="141">
        <v>0</v>
      </c>
      <c r="AR4434" s="141">
        <v>0</v>
      </c>
      <c r="AS4434" s="143">
        <v>0</v>
      </c>
      <c r="AT4434" s="144">
        <v>0</v>
      </c>
      <c r="AU4434" s="141">
        <v>0</v>
      </c>
      <c r="AV4434" s="141">
        <v>0</v>
      </c>
      <c r="AW4434" s="143">
        <v>0</v>
      </c>
      <c r="AX4434"/>
      <c r="AY4434" s="146"/>
      <c r="AZ4434" s="1800"/>
      <c r="BA4434" s="12"/>
      <c r="BB4434" s="12"/>
      <c r="BC4434" s="12"/>
      <c r="BD4434" s="12"/>
      <c r="BE4434" s="12"/>
      <c r="BF4434" s="12"/>
      <c r="BG4434" s="12"/>
      <c r="BH4434" s="12"/>
      <c r="BI4434" s="12"/>
      <c r="BJ4434" s="12"/>
      <c r="BK4434" s="12"/>
      <c r="BL4434" s="12"/>
    </row>
    <row r="4435" spans="1:64" ht="12.75" customHeight="1" x14ac:dyDescent="0.25">
      <c r="A4435" s="356"/>
      <c r="B4435" s="225"/>
      <c r="C4435" s="122"/>
      <c r="D4435" s="357"/>
      <c r="E4435" s="226"/>
      <c r="F4435" s="122"/>
      <c r="G4435" s="126"/>
      <c r="H4435" s="35"/>
      <c r="I4435" s="36"/>
      <c r="J4435" s="37"/>
      <c r="K4435" s="198" t="s">
        <v>74</v>
      </c>
      <c r="L4435" s="241">
        <v>0</v>
      </c>
      <c r="M4435" s="242">
        <v>0</v>
      </c>
      <c r="N4435" s="201">
        <v>0</v>
      </c>
      <c r="O4435" s="202">
        <v>0</v>
      </c>
      <c r="P4435" s="202">
        <v>0</v>
      </c>
      <c r="Q4435" s="202">
        <v>0</v>
      </c>
      <c r="R4435" s="202">
        <v>0</v>
      </c>
      <c r="S4435" s="202">
        <v>0</v>
      </c>
      <c r="T4435" s="203"/>
      <c r="U4435" s="135">
        <v>0</v>
      </c>
      <c r="V4435" s="135">
        <v>0</v>
      </c>
      <c r="W4435" s="202">
        <v>0</v>
      </c>
      <c r="X4435" s="202">
        <v>0</v>
      </c>
      <c r="Y4435" s="203"/>
      <c r="Z4435" s="135">
        <v>0</v>
      </c>
      <c r="AA4435" s="204">
        <v>0</v>
      </c>
      <c r="AB4435" s="202">
        <v>0</v>
      </c>
      <c r="AC4435" s="202">
        <v>0</v>
      </c>
      <c r="AD4435" s="202">
        <v>0</v>
      </c>
      <c r="AE4435" s="202">
        <v>0</v>
      </c>
      <c r="AF4435" s="202">
        <v>0</v>
      </c>
      <c r="AG4435" s="203"/>
      <c r="AH4435" s="135">
        <v>0</v>
      </c>
      <c r="AI4435" s="135">
        <v>0</v>
      </c>
      <c r="AJ4435" s="202">
        <v>0</v>
      </c>
      <c r="AK4435" s="202">
        <v>0</v>
      </c>
      <c r="AL4435" s="203"/>
      <c r="AM4435" s="205">
        <v>0</v>
      </c>
      <c r="AN4435" s="119">
        <v>0</v>
      </c>
      <c r="AO4435" s="120">
        <v>0</v>
      </c>
      <c r="AP4435" s="39">
        <v>0</v>
      </c>
      <c r="AQ4435" s="141">
        <v>0</v>
      </c>
      <c r="AR4435" s="141">
        <v>0</v>
      </c>
      <c r="AS4435" s="143">
        <v>0</v>
      </c>
      <c r="AT4435" s="144">
        <v>0</v>
      </c>
      <c r="AU4435" s="141">
        <v>0</v>
      </c>
      <c r="AV4435" s="141">
        <v>0</v>
      </c>
      <c r="AW4435" s="143">
        <v>0</v>
      </c>
      <c r="AY4435" s="146"/>
      <c r="AZ4435" s="1800"/>
    </row>
    <row r="4436" spans="1:64" ht="12.75" customHeight="1" x14ac:dyDescent="0.25">
      <c r="A4436" s="356"/>
      <c r="B4436" s="225"/>
      <c r="C4436" s="122"/>
      <c r="D4436" s="357"/>
      <c r="E4436" s="226"/>
      <c r="F4436" s="122"/>
      <c r="G4436" s="126"/>
      <c r="H4436" s="35"/>
      <c r="I4436" s="36"/>
      <c r="J4436" s="37"/>
      <c r="K4436" s="198" t="s">
        <v>75</v>
      </c>
      <c r="L4436" s="241">
        <v>0</v>
      </c>
      <c r="M4436" s="242">
        <v>0</v>
      </c>
      <c r="N4436" s="201">
        <v>0</v>
      </c>
      <c r="O4436" s="202">
        <v>0</v>
      </c>
      <c r="P4436" s="202">
        <v>0</v>
      </c>
      <c r="Q4436" s="202">
        <v>0</v>
      </c>
      <c r="R4436" s="202">
        <v>0</v>
      </c>
      <c r="S4436" s="202">
        <v>0</v>
      </c>
      <c r="T4436" s="203"/>
      <c r="U4436" s="135">
        <v>0</v>
      </c>
      <c r="V4436" s="135">
        <v>0</v>
      </c>
      <c r="W4436" s="202">
        <v>0</v>
      </c>
      <c r="X4436" s="202">
        <v>0</v>
      </c>
      <c r="Y4436" s="203"/>
      <c r="Z4436" s="135">
        <v>0</v>
      </c>
      <c r="AA4436" s="204">
        <v>0</v>
      </c>
      <c r="AB4436" s="202">
        <v>0</v>
      </c>
      <c r="AC4436" s="202">
        <v>0</v>
      </c>
      <c r="AD4436" s="202">
        <v>0</v>
      </c>
      <c r="AE4436" s="202">
        <v>0</v>
      </c>
      <c r="AF4436" s="202">
        <v>0</v>
      </c>
      <c r="AG4436" s="203"/>
      <c r="AH4436" s="135">
        <v>0</v>
      </c>
      <c r="AI4436" s="135">
        <v>0</v>
      </c>
      <c r="AJ4436" s="202">
        <v>0</v>
      </c>
      <c r="AK4436" s="202">
        <v>0</v>
      </c>
      <c r="AL4436" s="203"/>
      <c r="AM4436" s="205">
        <v>0</v>
      </c>
      <c r="AN4436" s="119">
        <v>0</v>
      </c>
      <c r="AO4436" s="120">
        <v>0</v>
      </c>
      <c r="AP4436" s="39">
        <v>0</v>
      </c>
      <c r="AQ4436" s="141">
        <v>0</v>
      </c>
      <c r="AR4436" s="141">
        <v>0</v>
      </c>
      <c r="AS4436" s="143">
        <v>0</v>
      </c>
      <c r="AT4436" s="144">
        <v>0</v>
      </c>
      <c r="AU4436" s="141">
        <v>0</v>
      </c>
      <c r="AV4436" s="141">
        <v>0</v>
      </c>
      <c r="AW4436" s="143">
        <v>0</v>
      </c>
      <c r="AY4436" s="146"/>
      <c r="AZ4436" s="1800"/>
    </row>
    <row r="4437" spans="1:64" ht="12.75" customHeight="1" x14ac:dyDescent="0.25">
      <c r="A4437" s="356"/>
      <c r="B4437" s="225"/>
      <c r="C4437" s="122"/>
      <c r="D4437" s="357"/>
      <c r="E4437" s="226"/>
      <c r="F4437" s="122"/>
      <c r="G4437" s="126"/>
      <c r="H4437" s="35"/>
      <c r="I4437" s="36"/>
      <c r="J4437" s="37"/>
      <c r="K4437" s="206" t="s">
        <v>76</v>
      </c>
      <c r="L4437" s="241">
        <v>0</v>
      </c>
      <c r="M4437" s="242">
        <v>0</v>
      </c>
      <c r="N4437" s="201">
        <v>0</v>
      </c>
      <c r="O4437" s="202">
        <v>0</v>
      </c>
      <c r="P4437" s="202">
        <v>0</v>
      </c>
      <c r="Q4437" s="202">
        <v>0</v>
      </c>
      <c r="R4437" s="202">
        <v>0</v>
      </c>
      <c r="S4437" s="202">
        <v>0</v>
      </c>
      <c r="T4437" s="203"/>
      <c r="U4437" s="135">
        <v>0</v>
      </c>
      <c r="V4437" s="135">
        <v>0</v>
      </c>
      <c r="W4437" s="202">
        <v>0</v>
      </c>
      <c r="X4437" s="202">
        <v>0</v>
      </c>
      <c r="Y4437" s="203"/>
      <c r="Z4437" s="135">
        <v>0</v>
      </c>
      <c r="AA4437" s="204">
        <v>0</v>
      </c>
      <c r="AB4437" s="202">
        <v>0</v>
      </c>
      <c r="AC4437" s="202">
        <v>0</v>
      </c>
      <c r="AD4437" s="202">
        <v>0</v>
      </c>
      <c r="AE4437" s="202">
        <v>0</v>
      </c>
      <c r="AF4437" s="202">
        <v>0</v>
      </c>
      <c r="AG4437" s="203"/>
      <c r="AH4437" s="135">
        <v>0</v>
      </c>
      <c r="AI4437" s="135">
        <v>0</v>
      </c>
      <c r="AJ4437" s="202">
        <v>0</v>
      </c>
      <c r="AK4437" s="202">
        <v>0</v>
      </c>
      <c r="AL4437" s="203"/>
      <c r="AM4437" s="205">
        <v>0</v>
      </c>
      <c r="AN4437" s="119">
        <v>0</v>
      </c>
      <c r="AO4437" s="120">
        <v>0</v>
      </c>
      <c r="AP4437" s="39">
        <v>0</v>
      </c>
      <c r="AQ4437" s="141">
        <v>0</v>
      </c>
      <c r="AR4437" s="141">
        <v>0</v>
      </c>
      <c r="AS4437" s="143">
        <v>0</v>
      </c>
      <c r="AT4437" s="144">
        <v>0</v>
      </c>
      <c r="AU4437" s="141">
        <v>0</v>
      </c>
      <c r="AV4437" s="141">
        <v>0</v>
      </c>
      <c r="AW4437" s="143">
        <v>0</v>
      </c>
      <c r="AY4437" s="146"/>
      <c r="AZ4437" s="1800"/>
    </row>
    <row r="4438" spans="1:64" ht="12.75" customHeight="1" x14ac:dyDescent="0.25">
      <c r="A4438" s="356"/>
      <c r="B4438" s="225"/>
      <c r="C4438" s="122"/>
      <c r="D4438" s="357"/>
      <c r="E4438" s="226"/>
      <c r="F4438" s="122"/>
      <c r="G4438" s="126"/>
      <c r="H4438" s="35"/>
      <c r="I4438" s="36"/>
      <c r="J4438" s="37"/>
      <c r="K4438" s="206"/>
      <c r="L4438" s="241"/>
      <c r="M4438" s="242"/>
      <c r="N4438" s="258"/>
      <c r="O4438" s="259"/>
      <c r="P4438" s="259"/>
      <c r="Q4438" s="259"/>
      <c r="R4438" s="259"/>
      <c r="S4438" s="259"/>
      <c r="T4438" s="260"/>
      <c r="U4438" s="261"/>
      <c r="V4438" s="261"/>
      <c r="W4438" s="262"/>
      <c r="X4438" s="262"/>
      <c r="Y4438" s="260"/>
      <c r="Z4438" s="263"/>
      <c r="AA4438" s="264"/>
      <c r="AB4438" s="259"/>
      <c r="AC4438" s="259"/>
      <c r="AD4438" s="259"/>
      <c r="AE4438" s="259"/>
      <c r="AF4438" s="259"/>
      <c r="AG4438" s="260"/>
      <c r="AH4438" s="261"/>
      <c r="AI4438" s="261"/>
      <c r="AJ4438" s="262"/>
      <c r="AK4438" s="262"/>
      <c r="AL4438" s="260"/>
      <c r="AM4438" s="265"/>
      <c r="AN4438" s="266"/>
      <c r="AO4438" s="267"/>
      <c r="AP4438" s="268"/>
      <c r="AQ4438" s="269"/>
      <c r="AR4438" s="642"/>
      <c r="AS4438" s="270"/>
      <c r="AT4438" s="271"/>
      <c r="AU4438" s="269"/>
      <c r="AV4438" s="642"/>
      <c r="AW4438" s="270"/>
      <c r="AY4438" s="146"/>
      <c r="AZ4438" s="1800"/>
    </row>
    <row r="4439" spans="1:64" ht="12.75" customHeight="1" x14ac:dyDescent="0.25">
      <c r="A4439" s="356"/>
      <c r="B4439" s="225"/>
      <c r="C4439" s="122"/>
      <c r="D4439" s="357"/>
      <c r="E4439" s="226"/>
      <c r="F4439" s="122"/>
      <c r="G4439" s="227"/>
      <c r="H4439" s="228"/>
      <c r="I4439" s="229"/>
      <c r="J4439" s="492"/>
      <c r="K4439" s="206"/>
      <c r="L4439" s="241"/>
      <c r="M4439" s="242"/>
      <c r="N4439" s="258"/>
      <c r="O4439" s="259"/>
      <c r="P4439" s="259"/>
      <c r="Q4439" s="259"/>
      <c r="R4439" s="259"/>
      <c r="S4439" s="259"/>
      <c r="T4439" s="260"/>
      <c r="U4439" s="261"/>
      <c r="V4439" s="261"/>
      <c r="W4439" s="262"/>
      <c r="X4439" s="262"/>
      <c r="Y4439" s="260"/>
      <c r="Z4439" s="263"/>
      <c r="AA4439" s="264"/>
      <c r="AB4439" s="259"/>
      <c r="AC4439" s="259"/>
      <c r="AD4439" s="259"/>
      <c r="AE4439" s="259"/>
      <c r="AF4439" s="259"/>
      <c r="AG4439" s="260"/>
      <c r="AH4439" s="261"/>
      <c r="AI4439" s="261"/>
      <c r="AJ4439" s="262"/>
      <c r="AK4439" s="262"/>
      <c r="AL4439" s="260"/>
      <c r="AM4439" s="265"/>
      <c r="AN4439" s="266"/>
      <c r="AO4439" s="267"/>
      <c r="AP4439" s="268"/>
      <c r="AQ4439" s="269"/>
      <c r="AR4439" s="269"/>
      <c r="AS4439" s="270"/>
      <c r="AT4439" s="271"/>
      <c r="AU4439" s="269"/>
      <c r="AV4439" s="269"/>
      <c r="AW4439" s="270"/>
      <c r="AY4439" s="146"/>
      <c r="AZ4439" s="1800"/>
    </row>
    <row r="4440" spans="1:64" ht="12.75" customHeight="1" x14ac:dyDescent="0.25">
      <c r="A4440" s="356"/>
      <c r="B4440" s="225"/>
      <c r="C4440" s="122"/>
      <c r="D4440" s="357"/>
      <c r="E4440" s="226"/>
      <c r="F4440" s="122"/>
      <c r="G4440" s="126"/>
      <c r="H4440" s="35"/>
      <c r="I4440" s="36"/>
      <c r="J4440" s="37"/>
      <c r="K4440" s="116" t="s">
        <v>1273</v>
      </c>
      <c r="L4440" s="241"/>
      <c r="M4440" s="242"/>
      <c r="N4440" s="201"/>
      <c r="O4440" s="202"/>
      <c r="P4440" s="202"/>
      <c r="Q4440" s="202"/>
      <c r="R4440" s="202"/>
      <c r="S4440" s="202"/>
      <c r="T4440" s="224"/>
      <c r="U4440" s="138"/>
      <c r="V4440" s="138"/>
      <c r="W4440" s="139"/>
      <c r="X4440" s="139"/>
      <c r="Y4440" s="224"/>
      <c r="Z4440" s="210"/>
      <c r="AA4440" s="204"/>
      <c r="AB4440" s="202"/>
      <c r="AC4440" s="202"/>
      <c r="AD4440" s="202"/>
      <c r="AE4440" s="202"/>
      <c r="AF4440" s="202"/>
      <c r="AG4440" s="224"/>
      <c r="AH4440" s="138"/>
      <c r="AI4440" s="138"/>
      <c r="AJ4440" s="139"/>
      <c r="AK4440" s="139"/>
      <c r="AL4440" s="224"/>
      <c r="AM4440" s="140"/>
      <c r="AN4440" s="211"/>
      <c r="AO4440" s="212"/>
      <c r="AP4440" s="39"/>
      <c r="AQ4440" s="141"/>
      <c r="AR4440" s="141"/>
      <c r="AS4440" s="143"/>
      <c r="AU4440" s="141"/>
      <c r="AV4440" s="141"/>
      <c r="AW4440" s="143"/>
      <c r="AY4440" s="146"/>
      <c r="AZ4440" s="1800"/>
    </row>
    <row r="4441" spans="1:64" ht="12.75" customHeight="1" x14ac:dyDescent="0.25">
      <c r="A4441" s="356"/>
      <c r="B4441" s="225"/>
      <c r="C4441" s="122"/>
      <c r="D4441" s="357"/>
      <c r="E4441" s="226"/>
      <c r="F4441" s="122"/>
      <c r="G4441" s="126"/>
      <c r="H4441" s="35"/>
      <c r="I4441" s="36"/>
      <c r="J4441" s="37"/>
      <c r="K4441" s="116" t="s">
        <v>1274</v>
      </c>
      <c r="L4441" s="241"/>
      <c r="M4441" s="242"/>
      <c r="N4441" s="201"/>
      <c r="O4441" s="202"/>
      <c r="P4441" s="202"/>
      <c r="Q4441" s="202"/>
      <c r="R4441" s="202"/>
      <c r="S4441" s="202"/>
      <c r="T4441" s="224"/>
      <c r="U4441" s="138"/>
      <c r="V4441" s="138"/>
      <c r="W4441" s="139"/>
      <c r="X4441" s="139"/>
      <c r="Y4441" s="224"/>
      <c r="Z4441" s="210"/>
      <c r="AA4441" s="204"/>
      <c r="AB4441" s="202"/>
      <c r="AC4441" s="202"/>
      <c r="AD4441" s="202"/>
      <c r="AE4441" s="202"/>
      <c r="AF4441" s="202"/>
      <c r="AG4441" s="224"/>
      <c r="AH4441" s="138"/>
      <c r="AI4441" s="138"/>
      <c r="AJ4441" s="139"/>
      <c r="AK4441" s="139"/>
      <c r="AL4441" s="224"/>
      <c r="AM4441" s="140"/>
      <c r="AN4441" s="211"/>
      <c r="AO4441" s="212"/>
      <c r="AP4441" s="39"/>
      <c r="AQ4441" s="141"/>
      <c r="AR4441" s="141"/>
      <c r="AS4441" s="143"/>
      <c r="AU4441" s="141"/>
      <c r="AV4441" s="141"/>
      <c r="AW4441" s="143"/>
      <c r="AY4441" s="146"/>
      <c r="AZ4441" s="1800"/>
    </row>
    <row r="4442" spans="1:64" ht="12.75" customHeight="1" x14ac:dyDescent="0.25">
      <c r="A4442" s="356"/>
      <c r="B4442" s="225"/>
      <c r="C4442" s="122"/>
      <c r="D4442" s="357"/>
      <c r="E4442" s="226"/>
      <c r="F4442" s="122"/>
      <c r="G4442" s="126"/>
      <c r="H4442" s="35"/>
      <c r="I4442" s="36"/>
      <c r="J4442" s="37"/>
      <c r="K4442" s="244"/>
      <c r="L4442" s="241"/>
      <c r="M4442" s="242"/>
      <c r="N4442" s="201"/>
      <c r="O4442" s="202"/>
      <c r="P4442" s="202"/>
      <c r="Q4442" s="202"/>
      <c r="R4442" s="202"/>
      <c r="S4442" s="202"/>
      <c r="T4442" s="224"/>
      <c r="U4442" s="138"/>
      <c r="V4442" s="138"/>
      <c r="W4442" s="139"/>
      <c r="X4442" s="139"/>
      <c r="Y4442" s="224"/>
      <c r="Z4442" s="210"/>
      <c r="AA4442" s="204"/>
      <c r="AB4442" s="202"/>
      <c r="AC4442" s="202"/>
      <c r="AD4442" s="202"/>
      <c r="AE4442" s="202"/>
      <c r="AF4442" s="202"/>
      <c r="AG4442" s="224"/>
      <c r="AH4442" s="138"/>
      <c r="AI4442" s="138"/>
      <c r="AJ4442" s="139"/>
      <c r="AK4442" s="139"/>
      <c r="AL4442" s="224"/>
      <c r="AM4442" s="140"/>
      <c r="AN4442" s="211"/>
      <c r="AO4442" s="212"/>
      <c r="AP4442" s="39"/>
      <c r="AQ4442" s="141"/>
      <c r="AR4442" s="141"/>
      <c r="AS4442" s="143"/>
      <c r="AU4442" s="141"/>
      <c r="AV4442" s="141"/>
      <c r="AW4442" s="143"/>
      <c r="AY4442" s="146"/>
      <c r="AZ4442" s="1800"/>
    </row>
    <row r="4443" spans="1:64" ht="35.1" customHeight="1" x14ac:dyDescent="0.25">
      <c r="A4443" s="15" t="s">
        <v>4654</v>
      </c>
      <c r="B4443" s="225">
        <v>15</v>
      </c>
      <c r="C4443" s="122" t="s">
        <v>1245</v>
      </c>
      <c r="D4443" s="123">
        <v>1000</v>
      </c>
      <c r="E4443" s="226"/>
      <c r="F4443" s="122">
        <v>5</v>
      </c>
      <c r="G4443" s="227"/>
      <c r="H4443" s="228" t="str">
        <f t="shared" si="3488"/>
        <v>062</v>
      </c>
      <c r="I4443" s="229" t="s">
        <v>3727</v>
      </c>
      <c r="J4443" s="492" t="s">
        <v>4878</v>
      </c>
      <c r="K4443" s="231" t="s">
        <v>4879</v>
      </c>
      <c r="L4443" s="241">
        <v>3382</v>
      </c>
      <c r="M4443" s="242">
        <v>3382</v>
      </c>
      <c r="N4443" s="130"/>
      <c r="O4443" s="131"/>
      <c r="P4443" s="131"/>
      <c r="Q4443" s="131"/>
      <c r="R4443" s="131"/>
      <c r="S4443" s="131"/>
      <c r="T4443" s="132" t="str">
        <f t="shared" ref="T4443:T4444" si="3503">IF(SUM(N4443:S4443)=U4443,"OK",SUM(N4443:S4443)-U4443)</f>
        <v>OK</v>
      </c>
      <c r="U4443" s="138"/>
      <c r="V4443" s="138"/>
      <c r="W4443" s="139"/>
      <c r="X4443" s="139"/>
      <c r="Y4443" s="132" t="str">
        <f t="shared" ref="Y4443:Y4444" si="3504">IF(SUM(W4443:X4443)=Z4443,"OK",SUM(W4443:X4443)-Z4443)</f>
        <v>OK</v>
      </c>
      <c r="Z4443" s="210"/>
      <c r="AA4443" s="204"/>
      <c r="AB4443" s="202"/>
      <c r="AC4443" s="202"/>
      <c r="AD4443" s="202"/>
      <c r="AE4443" s="202"/>
      <c r="AF4443" s="202"/>
      <c r="AG4443" s="132" t="str">
        <f t="shared" ref="AG4443:AG4444" si="3505">IF(SUM(AA4443:AF4443)=AH4443,"OK",SUM(AA4443:AF4443)-AH4443)</f>
        <v>OK</v>
      </c>
      <c r="AH4443" s="138"/>
      <c r="AI4443" s="138"/>
      <c r="AJ4443" s="139"/>
      <c r="AK4443" s="139"/>
      <c r="AL4443" s="132" t="str">
        <f t="shared" ref="AL4443:AL4444" si="3506">IF(SUM(AJ4443:AK4443)=AM4443,"OK",SUM(AJ4443:AK4443)-AM4443)</f>
        <v>OK</v>
      </c>
      <c r="AM4443" s="140"/>
      <c r="AN4443" s="119">
        <f t="shared" ref="AN4443:AN4444" si="3507">L4443+U4443+V4443+Z4443</f>
        <v>3382</v>
      </c>
      <c r="AO4443" s="120">
        <f t="shared" ref="AO4443:AO4444" si="3508">M4443+AH4443+AI4443+AM4443</f>
        <v>3382</v>
      </c>
      <c r="AP4443" s="39">
        <f>L4443</f>
        <v>3382</v>
      </c>
      <c r="AQ4443" s="141">
        <f>AN4443</f>
        <v>3382</v>
      </c>
      <c r="AR4443" s="141">
        <f>AQ4443-AP4443</f>
        <v>0</v>
      </c>
      <c r="AS4443" s="143">
        <f>AR4443/AP4443</f>
        <v>0</v>
      </c>
      <c r="AT4443" s="144">
        <f>M4443</f>
        <v>3382</v>
      </c>
      <c r="AU4443" s="141">
        <f>AO4443</f>
        <v>3382</v>
      </c>
      <c r="AV4443" s="141">
        <f>AU4443-AT4443</f>
        <v>0</v>
      </c>
      <c r="AW4443" s="143">
        <f>AV4443/AT4443</f>
        <v>0</v>
      </c>
      <c r="AY4443" s="146" t="str">
        <f>RIGHT(LEFT(I4443,3),2)&amp;"."&amp;RIGHT(LEFT(I4443,5),2)</f>
        <v>41.30</v>
      </c>
      <c r="AZ4443" s="1800" t="b">
        <f>COUNTIF('[1]Codes SEC'!$B$2:$B$250,Ministres!AY4443)&gt;0</f>
        <v>1</v>
      </c>
    </row>
    <row r="4444" spans="1:64" ht="35.1" customHeight="1" x14ac:dyDescent="0.25">
      <c r="A4444" s="15" t="s">
        <v>4654</v>
      </c>
      <c r="B4444" s="121">
        <v>15</v>
      </c>
      <c r="C4444" s="122" t="s">
        <v>1245</v>
      </c>
      <c r="D4444" s="123">
        <v>1000</v>
      </c>
      <c r="F4444" s="125">
        <v>5</v>
      </c>
      <c r="G4444" s="126"/>
      <c r="H4444" s="35" t="str">
        <f t="shared" si="3488"/>
        <v>062</v>
      </c>
      <c r="I4444" s="229" t="s">
        <v>3727</v>
      </c>
      <c r="J4444" s="492" t="s">
        <v>4880</v>
      </c>
      <c r="K4444" s="281" t="s">
        <v>4881</v>
      </c>
      <c r="L4444" s="128">
        <v>2357</v>
      </c>
      <c r="M4444" s="129">
        <v>2357</v>
      </c>
      <c r="N4444" s="130"/>
      <c r="O4444" s="131"/>
      <c r="P4444" s="131"/>
      <c r="Q4444" s="131"/>
      <c r="R4444" s="131"/>
      <c r="S4444" s="131"/>
      <c r="T4444" s="132" t="str">
        <f t="shared" si="3503"/>
        <v>OK</v>
      </c>
      <c r="U4444" s="138"/>
      <c r="V4444" s="138"/>
      <c r="W4444" s="139"/>
      <c r="X4444" s="139"/>
      <c r="Y4444" s="132" t="str">
        <f t="shared" si="3504"/>
        <v>OK</v>
      </c>
      <c r="Z4444" s="210"/>
      <c r="AA4444" s="204"/>
      <c r="AB4444" s="202"/>
      <c r="AC4444" s="202"/>
      <c r="AD4444" s="202"/>
      <c r="AE4444" s="202"/>
      <c r="AF4444" s="202"/>
      <c r="AG4444" s="132" t="str">
        <f t="shared" si="3505"/>
        <v>OK</v>
      </c>
      <c r="AH4444" s="138"/>
      <c r="AI4444" s="138"/>
      <c r="AJ4444" s="139"/>
      <c r="AK4444" s="139"/>
      <c r="AL4444" s="132" t="str">
        <f t="shared" si="3506"/>
        <v>OK</v>
      </c>
      <c r="AM4444" s="291"/>
      <c r="AN4444" s="119">
        <f t="shared" si="3507"/>
        <v>2357</v>
      </c>
      <c r="AO4444" s="120">
        <f t="shared" si="3508"/>
        <v>2357</v>
      </c>
      <c r="AP4444" s="39">
        <f>L4444</f>
        <v>2357</v>
      </c>
      <c r="AQ4444" s="141">
        <f>AN4444</f>
        <v>2357</v>
      </c>
      <c r="AR4444" s="142">
        <f>AQ4444-AP4444</f>
        <v>0</v>
      </c>
      <c r="AS4444" s="143">
        <f>AR4444/AP4444</f>
        <v>0</v>
      </c>
      <c r="AT4444" s="144">
        <f>M4444</f>
        <v>2357</v>
      </c>
      <c r="AU4444" s="141">
        <f>AO4444</f>
        <v>2357</v>
      </c>
      <c r="AV4444" s="142">
        <f>AU4444-AT4444</f>
        <v>0</v>
      </c>
      <c r="AW4444" s="143">
        <f>AV4444/AT4444</f>
        <v>0</v>
      </c>
      <c r="AY4444" s="146" t="str">
        <f>RIGHT(LEFT(I4444,3),2)&amp;"."&amp;RIGHT(LEFT(I4444,5),2)</f>
        <v>41.30</v>
      </c>
      <c r="AZ4444" s="1800" t="b">
        <f>COUNTIF('[1]Codes SEC'!$B$2:$B$250,Ministres!AY4444)&gt;0</f>
        <v>1</v>
      </c>
    </row>
    <row r="4445" spans="1:64" ht="12.75" customHeight="1" x14ac:dyDescent="0.25">
      <c r="A4445" s="350"/>
      <c r="B4445" s="1802"/>
      <c r="C4445" s="150"/>
      <c r="D4445" s="352"/>
      <c r="E4445" s="1803"/>
      <c r="F4445" s="150"/>
      <c r="G4445" s="154"/>
      <c r="H4445" s="155"/>
      <c r="I4445" s="156"/>
      <c r="J4445" s="157"/>
      <c r="K4445" s="158" t="s">
        <v>70</v>
      </c>
      <c r="L4445" s="417">
        <f t="shared" ref="L4445:AW4445" si="3509">L4443+L4444</f>
        <v>5739</v>
      </c>
      <c r="M4445" s="1804">
        <f t="shared" si="3509"/>
        <v>5739</v>
      </c>
      <c r="N4445" s="1805">
        <f t="shared" si="3509"/>
        <v>0</v>
      </c>
      <c r="O4445" s="1806">
        <f t="shared" si="3509"/>
        <v>0</v>
      </c>
      <c r="P4445" s="1806">
        <f t="shared" si="3509"/>
        <v>0</v>
      </c>
      <c r="Q4445" s="1806">
        <f t="shared" si="3509"/>
        <v>0</v>
      </c>
      <c r="R4445" s="1806">
        <f t="shared" si="3509"/>
        <v>0</v>
      </c>
      <c r="S4445" s="1806">
        <f t="shared" si="3509"/>
        <v>0</v>
      </c>
      <c r="T4445" s="1807"/>
      <c r="U4445" s="1808">
        <f t="shared" si="3509"/>
        <v>0</v>
      </c>
      <c r="V4445" s="1808">
        <f t="shared" si="3509"/>
        <v>0</v>
      </c>
      <c r="W4445" s="1806">
        <f t="shared" si="3509"/>
        <v>0</v>
      </c>
      <c r="X4445" s="1806">
        <f t="shared" si="3509"/>
        <v>0</v>
      </c>
      <c r="Y4445" s="1807"/>
      <c r="Z4445" s="1808">
        <f t="shared" si="3509"/>
        <v>0</v>
      </c>
      <c r="AA4445" s="165">
        <f t="shared" si="3509"/>
        <v>0</v>
      </c>
      <c r="AB4445" s="1806">
        <f t="shared" si="3509"/>
        <v>0</v>
      </c>
      <c r="AC4445" s="1806">
        <f t="shared" si="3509"/>
        <v>0</v>
      </c>
      <c r="AD4445" s="1806">
        <f t="shared" si="3509"/>
        <v>0</v>
      </c>
      <c r="AE4445" s="1806">
        <f t="shared" si="3509"/>
        <v>0</v>
      </c>
      <c r="AF4445" s="1806">
        <f t="shared" si="3509"/>
        <v>0</v>
      </c>
      <c r="AG4445" s="1807"/>
      <c r="AH4445" s="1808">
        <f t="shared" si="3509"/>
        <v>0</v>
      </c>
      <c r="AI4445" s="1808">
        <f t="shared" si="3509"/>
        <v>0</v>
      </c>
      <c r="AJ4445" s="1806">
        <f t="shared" si="3509"/>
        <v>0</v>
      </c>
      <c r="AK4445" s="1806">
        <f t="shared" si="3509"/>
        <v>0</v>
      </c>
      <c r="AL4445" s="1807"/>
      <c r="AM4445" s="1809">
        <f t="shared" si="3509"/>
        <v>0</v>
      </c>
      <c r="AN4445" s="167">
        <f>AN4443+AN4444</f>
        <v>5739</v>
      </c>
      <c r="AO4445" s="1810">
        <f t="shared" si="3509"/>
        <v>5739</v>
      </c>
      <c r="AP4445" s="169">
        <f t="shared" si="3509"/>
        <v>5739</v>
      </c>
      <c r="AQ4445" s="1811">
        <f t="shared" si="3509"/>
        <v>5739</v>
      </c>
      <c r="AR4445" s="1812">
        <f t="shared" si="3509"/>
        <v>0</v>
      </c>
      <c r="AS4445" s="1813">
        <f t="shared" si="3509"/>
        <v>0</v>
      </c>
      <c r="AT4445" s="1814">
        <f t="shared" si="3509"/>
        <v>5739</v>
      </c>
      <c r="AU4445" s="1811">
        <f t="shared" si="3509"/>
        <v>5739</v>
      </c>
      <c r="AV4445" s="1812">
        <f t="shared" si="3509"/>
        <v>0</v>
      </c>
      <c r="AW4445" s="1813">
        <f t="shared" si="3509"/>
        <v>0</v>
      </c>
      <c r="AY4445" s="146"/>
      <c r="AZ4445" s="1800"/>
    </row>
    <row r="4446" spans="1:64" ht="12.75" customHeight="1" x14ac:dyDescent="0.25">
      <c r="A4446" s="356"/>
      <c r="B4446" s="225"/>
      <c r="C4446" s="122"/>
      <c r="D4446" s="357"/>
      <c r="E4446" s="226"/>
      <c r="F4446" s="122"/>
      <c r="G4446" s="126"/>
      <c r="H4446" s="35"/>
      <c r="I4446" s="36"/>
      <c r="J4446" s="37"/>
      <c r="K4446" s="860"/>
      <c r="L4446" s="241"/>
      <c r="M4446" s="242"/>
      <c r="N4446" s="258"/>
      <c r="O4446" s="259"/>
      <c r="P4446" s="259"/>
      <c r="Q4446" s="259"/>
      <c r="R4446" s="259"/>
      <c r="S4446" s="259"/>
      <c r="T4446" s="260"/>
      <c r="U4446" s="261"/>
      <c r="V4446" s="261"/>
      <c r="W4446" s="262"/>
      <c r="X4446" s="262"/>
      <c r="Y4446" s="260"/>
      <c r="Z4446" s="263"/>
      <c r="AA4446" s="264"/>
      <c r="AB4446" s="259"/>
      <c r="AC4446" s="259"/>
      <c r="AD4446" s="259"/>
      <c r="AE4446" s="259"/>
      <c r="AF4446" s="259"/>
      <c r="AG4446" s="260"/>
      <c r="AH4446" s="261"/>
      <c r="AI4446" s="261"/>
      <c r="AJ4446" s="262"/>
      <c r="AK4446" s="262"/>
      <c r="AL4446" s="260"/>
      <c r="AM4446" s="265"/>
      <c r="AN4446" s="266"/>
      <c r="AO4446" s="267"/>
      <c r="AP4446" s="268"/>
      <c r="AQ4446" s="269"/>
      <c r="AR4446" s="269"/>
      <c r="AS4446" s="270"/>
      <c r="AT4446" s="271"/>
      <c r="AU4446" s="269"/>
      <c r="AV4446" s="269"/>
      <c r="AW4446" s="270"/>
      <c r="AY4446" s="146"/>
      <c r="AZ4446" s="1800"/>
    </row>
    <row r="4447" spans="1:64" ht="12.75" customHeight="1" x14ac:dyDescent="0.25">
      <c r="A4447" s="356"/>
      <c r="B4447" s="225"/>
      <c r="C4447" s="122"/>
      <c r="D4447" s="357"/>
      <c r="E4447" s="226"/>
      <c r="F4447" s="122"/>
      <c r="G4447" s="126"/>
      <c r="H4447" s="35"/>
      <c r="I4447" s="36"/>
      <c r="J4447" s="37"/>
      <c r="K4447" s="243" t="s">
        <v>109</v>
      </c>
      <c r="L4447" s="241"/>
      <c r="M4447" s="242"/>
      <c r="N4447" s="258"/>
      <c r="O4447" s="259"/>
      <c r="P4447" s="259"/>
      <c r="Q4447" s="259"/>
      <c r="R4447" s="259"/>
      <c r="S4447" s="259"/>
      <c r="T4447" s="260"/>
      <c r="U4447" s="261"/>
      <c r="V4447" s="261"/>
      <c r="W4447" s="262"/>
      <c r="X4447" s="262"/>
      <c r="Y4447" s="260"/>
      <c r="Z4447" s="263"/>
      <c r="AA4447" s="264"/>
      <c r="AB4447" s="259"/>
      <c r="AC4447" s="259"/>
      <c r="AD4447" s="259"/>
      <c r="AE4447" s="259"/>
      <c r="AF4447" s="259"/>
      <c r="AG4447" s="260"/>
      <c r="AH4447" s="261"/>
      <c r="AI4447" s="261"/>
      <c r="AJ4447" s="262"/>
      <c r="AK4447" s="262"/>
      <c r="AL4447" s="260"/>
      <c r="AM4447" s="265"/>
      <c r="AN4447" s="266"/>
      <c r="AO4447" s="267"/>
      <c r="AP4447" s="268"/>
      <c r="AQ4447" s="269"/>
      <c r="AR4447" s="269"/>
      <c r="AS4447" s="270"/>
      <c r="AT4447" s="271"/>
      <c r="AU4447" s="269"/>
      <c r="AV4447" s="269"/>
      <c r="AW4447" s="270"/>
      <c r="AY4447" s="146"/>
      <c r="AZ4447" s="1800"/>
    </row>
    <row r="4448" spans="1:64" ht="12.75" customHeight="1" x14ac:dyDescent="0.25">
      <c r="A4448" s="356"/>
      <c r="B4448" s="225"/>
      <c r="C4448" s="122"/>
      <c r="D4448" s="357"/>
      <c r="E4448" s="226"/>
      <c r="F4448" s="122"/>
      <c r="G4448" s="126"/>
      <c r="H4448" s="35"/>
      <c r="I4448" s="36"/>
      <c r="J4448" s="37"/>
      <c r="K4448" s="243"/>
      <c r="L4448" s="241"/>
      <c r="M4448" s="242"/>
      <c r="N4448" s="258"/>
      <c r="O4448" s="259"/>
      <c r="P4448" s="259"/>
      <c r="Q4448" s="259"/>
      <c r="R4448" s="259"/>
      <c r="S4448" s="259"/>
      <c r="T4448" s="260"/>
      <c r="U4448" s="261"/>
      <c r="V4448" s="261"/>
      <c r="W4448" s="262"/>
      <c r="X4448" s="262"/>
      <c r="Y4448" s="260"/>
      <c r="Z4448" s="263"/>
      <c r="AA4448" s="264"/>
      <c r="AB4448" s="259"/>
      <c r="AC4448" s="259"/>
      <c r="AD4448" s="259"/>
      <c r="AE4448" s="259"/>
      <c r="AF4448" s="259"/>
      <c r="AG4448" s="260"/>
      <c r="AH4448" s="261"/>
      <c r="AI4448" s="261"/>
      <c r="AJ4448" s="262"/>
      <c r="AK4448" s="262"/>
      <c r="AL4448" s="260"/>
      <c r="AM4448" s="265"/>
      <c r="AN4448" s="266"/>
      <c r="AO4448" s="267"/>
      <c r="AP4448" s="268"/>
      <c r="AQ4448" s="269"/>
      <c r="AR4448" s="269"/>
      <c r="AS4448" s="270"/>
      <c r="AT4448" s="271"/>
      <c r="AU4448" s="269"/>
      <c r="AV4448" s="269"/>
      <c r="AW4448" s="270"/>
      <c r="AY4448" s="146"/>
      <c r="AZ4448" s="1800"/>
    </row>
    <row r="4449" spans="1:64" ht="35.1" customHeight="1" x14ac:dyDescent="0.25">
      <c r="A4449" s="15" t="s">
        <v>4654</v>
      </c>
      <c r="B4449" s="225" t="s">
        <v>1248</v>
      </c>
      <c r="C4449" s="122" t="s">
        <v>1245</v>
      </c>
      <c r="D4449" s="123">
        <v>1000</v>
      </c>
      <c r="E4449" s="226"/>
      <c r="F4449" s="122">
        <v>12</v>
      </c>
      <c r="G4449" s="227"/>
      <c r="H4449" s="228" t="str">
        <f t="shared" si="3488"/>
        <v>062</v>
      </c>
      <c r="I4449" s="229">
        <v>88514000</v>
      </c>
      <c r="J4449" s="230" t="s">
        <v>4882</v>
      </c>
      <c r="K4449" s="231" t="s">
        <v>4883</v>
      </c>
      <c r="L4449" s="232">
        <v>0</v>
      </c>
      <c r="M4449" s="233">
        <v>0</v>
      </c>
      <c r="N4449" s="130"/>
      <c r="O4449" s="131"/>
      <c r="P4449" s="131"/>
      <c r="Q4449" s="131"/>
      <c r="R4449" s="131"/>
      <c r="S4449" s="131"/>
      <c r="T4449" s="132" t="str">
        <f>IF(SUM(N4449:S4449)=U4449,"OK",SUM(N4449:S4449)-U4449)</f>
        <v>OK</v>
      </c>
      <c r="U4449" s="138"/>
      <c r="V4449" s="138"/>
      <c r="W4449" s="139"/>
      <c r="X4449" s="139"/>
      <c r="Y4449" s="132" t="str">
        <f>IF(SUM(W4449:X4449)=Z4449,"OK",SUM(W4449:X4449)-Z4449)</f>
        <v>OK</v>
      </c>
      <c r="Z4449" s="210"/>
      <c r="AA4449" s="204"/>
      <c r="AB4449" s="202"/>
      <c r="AC4449" s="202"/>
      <c r="AD4449" s="202"/>
      <c r="AE4449" s="202"/>
      <c r="AF4449" s="202"/>
      <c r="AG4449" s="132" t="str">
        <f>IF(SUM(AA4449:AF4449)=AH4449,"OK",SUM(AA4449:AF4449)-AH4449)</f>
        <v>OK</v>
      </c>
      <c r="AH4449" s="138"/>
      <c r="AI4449" s="138"/>
      <c r="AJ4449" s="139"/>
      <c r="AK4449" s="139"/>
      <c r="AL4449" s="132" t="str">
        <f>IF(SUM(AJ4449:AK4449)=AM4449,"OK",SUM(AJ4449:AK4449)-AM4449)</f>
        <v>OK</v>
      </c>
      <c r="AM4449" s="140"/>
      <c r="AN4449" s="119">
        <f>L4449+U4449+V4449+Z4449</f>
        <v>0</v>
      </c>
      <c r="AO4449" s="120">
        <f>M4449+AH4449+AI4449+AM4449</f>
        <v>0</v>
      </c>
      <c r="AP4449" s="39">
        <f>L4449</f>
        <v>0</v>
      </c>
      <c r="AQ4449" s="141">
        <f>AN4449</f>
        <v>0</v>
      </c>
      <c r="AR4449" s="142">
        <f>AQ4449-AP4449</f>
        <v>0</v>
      </c>
      <c r="AS4449" s="143" t="e">
        <f>AR4449/AP4449</f>
        <v>#DIV/0!</v>
      </c>
      <c r="AT4449" s="144">
        <f>M4449</f>
        <v>0</v>
      </c>
      <c r="AU4449" s="141">
        <f>AO4449</f>
        <v>0</v>
      </c>
      <c r="AV4449" s="142">
        <f>AU4449-AT4449</f>
        <v>0</v>
      </c>
      <c r="AW4449" s="143" t="e">
        <f>AV4449/AT4449</f>
        <v>#DIV/0!</v>
      </c>
      <c r="AY4449" s="146" t="str">
        <f>RIGHT(LEFT(I4449,3),2)&amp;"."&amp;RIGHT(LEFT(I4449,5),2)</f>
        <v>85.14</v>
      </c>
      <c r="AZ4449" s="1800" t="b">
        <f>COUNTIF('[1]Codes SEC'!$B$2:$B$250,Ministres!AY4449)&gt;0</f>
        <v>1</v>
      </c>
    </row>
    <row r="4450" spans="1:64" ht="12.75" customHeight="1" x14ac:dyDescent="0.25">
      <c r="A4450" s="350"/>
      <c r="B4450" s="1802"/>
      <c r="C4450" s="150"/>
      <c r="D4450" s="352"/>
      <c r="E4450" s="1803"/>
      <c r="F4450" s="150"/>
      <c r="G4450" s="154"/>
      <c r="H4450" s="155"/>
      <c r="I4450" s="156"/>
      <c r="J4450" s="157"/>
      <c r="K4450" s="158" t="s">
        <v>116</v>
      </c>
      <c r="L4450" s="417">
        <f t="shared" ref="L4450:AW4450" si="3510">L4449</f>
        <v>0</v>
      </c>
      <c r="M4450" s="1804">
        <f t="shared" si="3510"/>
        <v>0</v>
      </c>
      <c r="N4450" s="1805">
        <f t="shared" si="3510"/>
        <v>0</v>
      </c>
      <c r="O4450" s="1806">
        <f t="shared" si="3510"/>
        <v>0</v>
      </c>
      <c r="P4450" s="1806">
        <f t="shared" si="3510"/>
        <v>0</v>
      </c>
      <c r="Q4450" s="1806">
        <f t="shared" si="3510"/>
        <v>0</v>
      </c>
      <c r="R4450" s="1806">
        <f t="shared" si="3510"/>
        <v>0</v>
      </c>
      <c r="S4450" s="1806">
        <f t="shared" si="3510"/>
        <v>0</v>
      </c>
      <c r="T4450" s="1807"/>
      <c r="U4450" s="1808">
        <f t="shared" si="3510"/>
        <v>0</v>
      </c>
      <c r="V4450" s="1808">
        <f t="shared" si="3510"/>
        <v>0</v>
      </c>
      <c r="W4450" s="1806">
        <f t="shared" si="3510"/>
        <v>0</v>
      </c>
      <c r="X4450" s="1806">
        <f t="shared" si="3510"/>
        <v>0</v>
      </c>
      <c r="Y4450" s="1807"/>
      <c r="Z4450" s="1808">
        <f t="shared" si="3510"/>
        <v>0</v>
      </c>
      <c r="AA4450" s="165">
        <f t="shared" si="3510"/>
        <v>0</v>
      </c>
      <c r="AB4450" s="1806">
        <f t="shared" si="3510"/>
        <v>0</v>
      </c>
      <c r="AC4450" s="1806">
        <f t="shared" si="3510"/>
        <v>0</v>
      </c>
      <c r="AD4450" s="1806">
        <f t="shared" si="3510"/>
        <v>0</v>
      </c>
      <c r="AE4450" s="1806">
        <f t="shared" si="3510"/>
        <v>0</v>
      </c>
      <c r="AF4450" s="1806">
        <f t="shared" si="3510"/>
        <v>0</v>
      </c>
      <c r="AG4450" s="1807"/>
      <c r="AH4450" s="1808">
        <f t="shared" si="3510"/>
        <v>0</v>
      </c>
      <c r="AI4450" s="1808">
        <f t="shared" si="3510"/>
        <v>0</v>
      </c>
      <c r="AJ4450" s="1806">
        <f t="shared" si="3510"/>
        <v>0</v>
      </c>
      <c r="AK4450" s="1806">
        <f t="shared" si="3510"/>
        <v>0</v>
      </c>
      <c r="AL4450" s="1807"/>
      <c r="AM4450" s="1809">
        <f t="shared" si="3510"/>
        <v>0</v>
      </c>
      <c r="AN4450" s="167">
        <f>AN4449</f>
        <v>0</v>
      </c>
      <c r="AO4450" s="1810">
        <f t="shared" si="3510"/>
        <v>0</v>
      </c>
      <c r="AP4450" s="169">
        <f t="shared" si="3510"/>
        <v>0</v>
      </c>
      <c r="AQ4450" s="1811">
        <f t="shared" si="3510"/>
        <v>0</v>
      </c>
      <c r="AR4450" s="1812">
        <f t="shared" si="3510"/>
        <v>0</v>
      </c>
      <c r="AS4450" s="1813" t="e">
        <f t="shared" si="3510"/>
        <v>#DIV/0!</v>
      </c>
      <c r="AT4450" s="1814">
        <f t="shared" si="3510"/>
        <v>0</v>
      </c>
      <c r="AU4450" s="1811">
        <f t="shared" si="3510"/>
        <v>0</v>
      </c>
      <c r="AV4450" s="1812">
        <f t="shared" si="3510"/>
        <v>0</v>
      </c>
      <c r="AW4450" s="1813" t="e">
        <f t="shared" si="3510"/>
        <v>#DIV/0!</v>
      </c>
      <c r="AY4450" s="146"/>
      <c r="AZ4450" s="1800"/>
    </row>
    <row r="4451" spans="1:64" ht="12.75" customHeight="1" x14ac:dyDescent="0.25">
      <c r="A4451" s="174"/>
      <c r="B4451" s="175"/>
      <c r="C4451" s="176"/>
      <c r="D4451" s="177"/>
      <c r="E4451" s="178"/>
      <c r="F4451" s="177"/>
      <c r="G4451" s="179"/>
      <c r="H4451" s="180"/>
      <c r="I4451" s="181"/>
      <c r="J4451" s="182"/>
      <c r="K4451" s="183" t="s">
        <v>1278</v>
      </c>
      <c r="L4451" s="184">
        <f t="shared" ref="L4451:AW4451" si="3511">L4445+L4450</f>
        <v>5739</v>
      </c>
      <c r="M4451" s="185">
        <f t="shared" si="3511"/>
        <v>5739</v>
      </c>
      <c r="N4451" s="186">
        <f t="shared" si="3511"/>
        <v>0</v>
      </c>
      <c r="O4451" s="187">
        <f t="shared" si="3511"/>
        <v>0</v>
      </c>
      <c r="P4451" s="187">
        <f t="shared" si="3511"/>
        <v>0</v>
      </c>
      <c r="Q4451" s="187">
        <f t="shared" si="3511"/>
        <v>0</v>
      </c>
      <c r="R4451" s="187">
        <f t="shared" si="3511"/>
        <v>0</v>
      </c>
      <c r="S4451" s="187">
        <f t="shared" si="3511"/>
        <v>0</v>
      </c>
      <c r="T4451" s="188"/>
      <c r="U4451" s="187">
        <f t="shared" si="3511"/>
        <v>0</v>
      </c>
      <c r="V4451" s="187">
        <f t="shared" si="3511"/>
        <v>0</v>
      </c>
      <c r="W4451" s="187">
        <f t="shared" si="3511"/>
        <v>0</v>
      </c>
      <c r="X4451" s="187">
        <f t="shared" si="3511"/>
        <v>0</v>
      </c>
      <c r="Y4451" s="188"/>
      <c r="Z4451" s="187">
        <f t="shared" si="3511"/>
        <v>0</v>
      </c>
      <c r="AA4451" s="189">
        <f t="shared" si="3511"/>
        <v>0</v>
      </c>
      <c r="AB4451" s="187">
        <f t="shared" si="3511"/>
        <v>0</v>
      </c>
      <c r="AC4451" s="187">
        <f t="shared" si="3511"/>
        <v>0</v>
      </c>
      <c r="AD4451" s="187">
        <f t="shared" si="3511"/>
        <v>0</v>
      </c>
      <c r="AE4451" s="187">
        <f t="shared" si="3511"/>
        <v>0</v>
      </c>
      <c r="AF4451" s="187">
        <f t="shared" si="3511"/>
        <v>0</v>
      </c>
      <c r="AG4451" s="188"/>
      <c r="AH4451" s="187">
        <f t="shared" si="3511"/>
        <v>0</v>
      </c>
      <c r="AI4451" s="187">
        <f t="shared" si="3511"/>
        <v>0</v>
      </c>
      <c r="AJ4451" s="187">
        <f t="shared" si="3511"/>
        <v>0</v>
      </c>
      <c r="AK4451" s="187">
        <f t="shared" si="3511"/>
        <v>0</v>
      </c>
      <c r="AL4451" s="188"/>
      <c r="AM4451" s="190">
        <f t="shared" si="3511"/>
        <v>0</v>
      </c>
      <c r="AN4451" s="191">
        <f>AN4445+AN4450</f>
        <v>5739</v>
      </c>
      <c r="AO4451" s="190">
        <f t="shared" si="3511"/>
        <v>5739</v>
      </c>
      <c r="AP4451" s="184">
        <f t="shared" si="3511"/>
        <v>5739</v>
      </c>
      <c r="AQ4451" s="192">
        <f t="shared" si="3511"/>
        <v>5739</v>
      </c>
      <c r="AR4451" s="193">
        <f t="shared" si="3511"/>
        <v>0</v>
      </c>
      <c r="AS4451" s="194" t="e">
        <f t="shared" si="3511"/>
        <v>#DIV/0!</v>
      </c>
      <c r="AT4451" s="195">
        <f t="shared" si="3511"/>
        <v>5739</v>
      </c>
      <c r="AU4451" s="192">
        <f t="shared" si="3511"/>
        <v>5739</v>
      </c>
      <c r="AV4451" s="193">
        <f t="shared" si="3511"/>
        <v>0</v>
      </c>
      <c r="AW4451" s="194" t="e">
        <f t="shared" si="3511"/>
        <v>#DIV/0!</v>
      </c>
      <c r="AY4451" s="146"/>
      <c r="AZ4451" s="1800"/>
    </row>
    <row r="4452" spans="1:64" ht="12.75" customHeight="1" x14ac:dyDescent="0.25">
      <c r="A4452" s="15"/>
      <c r="C4452" s="122"/>
      <c r="D4452" s="123"/>
      <c r="F4452" s="125"/>
      <c r="G4452" s="34"/>
      <c r="H4452" s="35"/>
      <c r="I4452" s="36"/>
      <c r="J4452" s="37"/>
      <c r="K4452" s="198" t="s">
        <v>72</v>
      </c>
      <c r="L4452" s="199">
        <v>0</v>
      </c>
      <c r="M4452" s="200">
        <v>0</v>
      </c>
      <c r="N4452" s="201">
        <v>0</v>
      </c>
      <c r="O4452" s="202">
        <v>0</v>
      </c>
      <c r="P4452" s="202">
        <v>0</v>
      </c>
      <c r="Q4452" s="202">
        <v>0</v>
      </c>
      <c r="R4452" s="202">
        <v>0</v>
      </c>
      <c r="S4452" s="202">
        <v>0</v>
      </c>
      <c r="T4452" s="203"/>
      <c r="U4452" s="135">
        <v>0</v>
      </c>
      <c r="V4452" s="135">
        <v>0</v>
      </c>
      <c r="W4452" s="202">
        <v>0</v>
      </c>
      <c r="X4452" s="202">
        <v>0</v>
      </c>
      <c r="Y4452" s="203"/>
      <c r="Z4452" s="135">
        <v>0</v>
      </c>
      <c r="AA4452" s="204">
        <v>0</v>
      </c>
      <c r="AB4452" s="202">
        <v>0</v>
      </c>
      <c r="AC4452" s="202">
        <v>0</v>
      </c>
      <c r="AD4452" s="202">
        <v>0</v>
      </c>
      <c r="AE4452" s="202">
        <v>0</v>
      </c>
      <c r="AF4452" s="202">
        <v>0</v>
      </c>
      <c r="AG4452" s="203"/>
      <c r="AH4452" s="135">
        <v>0</v>
      </c>
      <c r="AI4452" s="135">
        <v>0</v>
      </c>
      <c r="AJ4452" s="202">
        <v>0</v>
      </c>
      <c r="AK4452" s="202">
        <v>0</v>
      </c>
      <c r="AL4452" s="203"/>
      <c r="AM4452" s="205">
        <v>0</v>
      </c>
      <c r="AN4452" s="119">
        <v>0</v>
      </c>
      <c r="AO4452" s="120">
        <v>0</v>
      </c>
      <c r="AP4452" s="39">
        <v>0</v>
      </c>
      <c r="AQ4452" s="141">
        <v>0</v>
      </c>
      <c r="AR4452" s="141">
        <v>0</v>
      </c>
      <c r="AS4452" s="143">
        <v>0</v>
      </c>
      <c r="AT4452" s="144">
        <v>0</v>
      </c>
      <c r="AU4452" s="141">
        <v>0</v>
      </c>
      <c r="AV4452" s="141">
        <v>0</v>
      </c>
      <c r="AW4452" s="143">
        <v>0</v>
      </c>
      <c r="AY4452" s="146"/>
      <c r="AZ4452" s="1800"/>
    </row>
    <row r="4453" spans="1:64" ht="12.75" customHeight="1" x14ac:dyDescent="0.25">
      <c r="A4453" s="356"/>
      <c r="B4453" s="225"/>
      <c r="C4453" s="122"/>
      <c r="D4453" s="357"/>
      <c r="E4453" s="226"/>
      <c r="F4453" s="122"/>
      <c r="G4453" s="126"/>
      <c r="H4453" s="35"/>
      <c r="I4453" s="36"/>
      <c r="J4453" s="37"/>
      <c r="K4453" s="198" t="s">
        <v>73</v>
      </c>
      <c r="L4453" s="241">
        <v>0</v>
      </c>
      <c r="M4453" s="242">
        <v>0</v>
      </c>
      <c r="N4453" s="201">
        <v>0</v>
      </c>
      <c r="O4453" s="202">
        <v>0</v>
      </c>
      <c r="P4453" s="202">
        <v>0</v>
      </c>
      <c r="Q4453" s="202">
        <v>0</v>
      </c>
      <c r="R4453" s="202">
        <v>0</v>
      </c>
      <c r="S4453" s="202">
        <v>0</v>
      </c>
      <c r="T4453" s="203"/>
      <c r="U4453" s="135">
        <v>0</v>
      </c>
      <c r="V4453" s="135">
        <v>0</v>
      </c>
      <c r="W4453" s="202">
        <v>0</v>
      </c>
      <c r="X4453" s="202">
        <v>0</v>
      </c>
      <c r="Y4453" s="203"/>
      <c r="Z4453" s="135">
        <v>0</v>
      </c>
      <c r="AA4453" s="204">
        <v>0</v>
      </c>
      <c r="AB4453" s="202">
        <v>0</v>
      </c>
      <c r="AC4453" s="202">
        <v>0</v>
      </c>
      <c r="AD4453" s="202">
        <v>0</v>
      </c>
      <c r="AE4453" s="202">
        <v>0</v>
      </c>
      <c r="AF4453" s="202">
        <v>0</v>
      </c>
      <c r="AG4453" s="203"/>
      <c r="AH4453" s="135">
        <v>0</v>
      </c>
      <c r="AI4453" s="135">
        <v>0</v>
      </c>
      <c r="AJ4453" s="202">
        <v>0</v>
      </c>
      <c r="AK4453" s="202">
        <v>0</v>
      </c>
      <c r="AL4453" s="203"/>
      <c r="AM4453" s="205">
        <v>0</v>
      </c>
      <c r="AN4453" s="119">
        <v>0</v>
      </c>
      <c r="AO4453" s="120">
        <v>0</v>
      </c>
      <c r="AP4453" s="39">
        <v>0</v>
      </c>
      <c r="AQ4453" s="141">
        <v>0</v>
      </c>
      <c r="AR4453" s="141">
        <v>0</v>
      </c>
      <c r="AS4453" s="143">
        <v>0</v>
      </c>
      <c r="AT4453" s="144">
        <v>0</v>
      </c>
      <c r="AU4453" s="141">
        <v>0</v>
      </c>
      <c r="AV4453" s="141">
        <v>0</v>
      </c>
      <c r="AW4453" s="143">
        <v>0</v>
      </c>
      <c r="AY4453" s="146"/>
      <c r="AZ4453" s="1800"/>
    </row>
    <row r="4454" spans="1:64" ht="12.75" customHeight="1" x14ac:dyDescent="0.25">
      <c r="A4454" s="356"/>
      <c r="B4454" s="225"/>
      <c r="C4454" s="122"/>
      <c r="D4454" s="357"/>
      <c r="E4454" s="226"/>
      <c r="F4454" s="122"/>
      <c r="G4454" s="126"/>
      <c r="H4454" s="35"/>
      <c r="I4454" s="36"/>
      <c r="J4454" s="37"/>
      <c r="K4454" s="198" t="s">
        <v>74</v>
      </c>
      <c r="L4454" s="241">
        <v>0</v>
      </c>
      <c r="M4454" s="242">
        <v>0</v>
      </c>
      <c r="N4454" s="201">
        <v>0</v>
      </c>
      <c r="O4454" s="202">
        <v>0</v>
      </c>
      <c r="P4454" s="202">
        <v>0</v>
      </c>
      <c r="Q4454" s="202">
        <v>0</v>
      </c>
      <c r="R4454" s="202">
        <v>0</v>
      </c>
      <c r="S4454" s="202">
        <v>0</v>
      </c>
      <c r="T4454" s="203"/>
      <c r="U4454" s="135">
        <v>0</v>
      </c>
      <c r="V4454" s="135">
        <v>0</v>
      </c>
      <c r="W4454" s="202">
        <v>0</v>
      </c>
      <c r="X4454" s="202">
        <v>0</v>
      </c>
      <c r="Y4454" s="203"/>
      <c r="Z4454" s="135">
        <v>0</v>
      </c>
      <c r="AA4454" s="204">
        <v>0</v>
      </c>
      <c r="AB4454" s="202">
        <v>0</v>
      </c>
      <c r="AC4454" s="202">
        <v>0</v>
      </c>
      <c r="AD4454" s="202">
        <v>0</v>
      </c>
      <c r="AE4454" s="202">
        <v>0</v>
      </c>
      <c r="AF4454" s="202">
        <v>0</v>
      </c>
      <c r="AG4454" s="203"/>
      <c r="AH4454" s="135">
        <v>0</v>
      </c>
      <c r="AI4454" s="135">
        <v>0</v>
      </c>
      <c r="AJ4454" s="202">
        <v>0</v>
      </c>
      <c r="AK4454" s="202">
        <v>0</v>
      </c>
      <c r="AL4454" s="203"/>
      <c r="AM4454" s="205">
        <v>0</v>
      </c>
      <c r="AN4454" s="119">
        <v>0</v>
      </c>
      <c r="AO4454" s="120">
        <v>0</v>
      </c>
      <c r="AP4454" s="39">
        <v>0</v>
      </c>
      <c r="AQ4454" s="141">
        <v>0</v>
      </c>
      <c r="AR4454" s="141">
        <v>0</v>
      </c>
      <c r="AS4454" s="143">
        <v>0</v>
      </c>
      <c r="AT4454" s="144">
        <v>0</v>
      </c>
      <c r="AU4454" s="141">
        <v>0</v>
      </c>
      <c r="AV4454" s="141">
        <v>0</v>
      </c>
      <c r="AW4454" s="143">
        <v>0</v>
      </c>
      <c r="AY4454" s="146"/>
      <c r="AZ4454" s="1800"/>
    </row>
    <row r="4455" spans="1:64" ht="12.75" customHeight="1" x14ac:dyDescent="0.25">
      <c r="A4455" s="356"/>
      <c r="B4455" s="225"/>
      <c r="C4455" s="122"/>
      <c r="D4455" s="357"/>
      <c r="E4455" s="226"/>
      <c r="F4455" s="122"/>
      <c r="G4455" s="126"/>
      <c r="H4455" s="35"/>
      <c r="I4455" s="36"/>
      <c r="J4455" s="37"/>
      <c r="K4455" s="198" t="s">
        <v>75</v>
      </c>
      <c r="L4455" s="241">
        <v>0</v>
      </c>
      <c r="M4455" s="242">
        <v>0</v>
      </c>
      <c r="N4455" s="201">
        <v>0</v>
      </c>
      <c r="O4455" s="202">
        <v>0</v>
      </c>
      <c r="P4455" s="202">
        <v>0</v>
      </c>
      <c r="Q4455" s="202">
        <v>0</v>
      </c>
      <c r="R4455" s="202">
        <v>0</v>
      </c>
      <c r="S4455" s="202">
        <v>0</v>
      </c>
      <c r="T4455" s="203"/>
      <c r="U4455" s="135">
        <v>0</v>
      </c>
      <c r="V4455" s="135">
        <v>0</v>
      </c>
      <c r="W4455" s="202">
        <v>0</v>
      </c>
      <c r="X4455" s="202">
        <v>0</v>
      </c>
      <c r="Y4455" s="203"/>
      <c r="Z4455" s="135">
        <v>0</v>
      </c>
      <c r="AA4455" s="204">
        <v>0</v>
      </c>
      <c r="AB4455" s="202">
        <v>0</v>
      </c>
      <c r="AC4455" s="202">
        <v>0</v>
      </c>
      <c r="AD4455" s="202">
        <v>0</v>
      </c>
      <c r="AE4455" s="202">
        <v>0</v>
      </c>
      <c r="AF4455" s="202">
        <v>0</v>
      </c>
      <c r="AG4455" s="203"/>
      <c r="AH4455" s="135">
        <v>0</v>
      </c>
      <c r="AI4455" s="135">
        <v>0</v>
      </c>
      <c r="AJ4455" s="202">
        <v>0</v>
      </c>
      <c r="AK4455" s="202">
        <v>0</v>
      </c>
      <c r="AL4455" s="203"/>
      <c r="AM4455" s="205">
        <v>0</v>
      </c>
      <c r="AN4455" s="119">
        <v>0</v>
      </c>
      <c r="AO4455" s="120">
        <v>0</v>
      </c>
      <c r="AP4455" s="39">
        <v>0</v>
      </c>
      <c r="AQ4455" s="141">
        <v>0</v>
      </c>
      <c r="AR4455" s="141">
        <v>0</v>
      </c>
      <c r="AS4455" s="143">
        <v>0</v>
      </c>
      <c r="AT4455" s="144">
        <v>0</v>
      </c>
      <c r="AU4455" s="141">
        <v>0</v>
      </c>
      <c r="AV4455" s="141">
        <v>0</v>
      </c>
      <c r="AW4455" s="143">
        <v>0</v>
      </c>
      <c r="AY4455" s="146"/>
      <c r="AZ4455" s="1800"/>
    </row>
    <row r="4456" spans="1:64" ht="12.75" customHeight="1" x14ac:dyDescent="0.25">
      <c r="A4456" s="356"/>
      <c r="B4456" s="225"/>
      <c r="C4456" s="122"/>
      <c r="D4456" s="357"/>
      <c r="E4456" s="226"/>
      <c r="F4456" s="122"/>
      <c r="G4456" s="126"/>
      <c r="H4456" s="35"/>
      <c r="I4456" s="36"/>
      <c r="J4456" s="37"/>
      <c r="K4456" s="206" t="s">
        <v>76</v>
      </c>
      <c r="L4456" s="241">
        <v>0</v>
      </c>
      <c r="M4456" s="242">
        <v>0</v>
      </c>
      <c r="N4456" s="201">
        <v>0</v>
      </c>
      <c r="O4456" s="202">
        <v>0</v>
      </c>
      <c r="P4456" s="202">
        <v>0</v>
      </c>
      <c r="Q4456" s="202">
        <v>0</v>
      </c>
      <c r="R4456" s="202">
        <v>0</v>
      </c>
      <c r="S4456" s="202">
        <v>0</v>
      </c>
      <c r="T4456" s="203"/>
      <c r="U4456" s="135">
        <v>0</v>
      </c>
      <c r="V4456" s="135">
        <v>0</v>
      </c>
      <c r="W4456" s="202">
        <v>0</v>
      </c>
      <c r="X4456" s="202">
        <v>0</v>
      </c>
      <c r="Y4456" s="203"/>
      <c r="Z4456" s="135">
        <v>0</v>
      </c>
      <c r="AA4456" s="204">
        <v>0</v>
      </c>
      <c r="AB4456" s="202">
        <v>0</v>
      </c>
      <c r="AC4456" s="202">
        <v>0</v>
      </c>
      <c r="AD4456" s="202">
        <v>0</v>
      </c>
      <c r="AE4456" s="202">
        <v>0</v>
      </c>
      <c r="AF4456" s="202">
        <v>0</v>
      </c>
      <c r="AG4456" s="203"/>
      <c r="AH4456" s="135">
        <v>0</v>
      </c>
      <c r="AI4456" s="135">
        <v>0</v>
      </c>
      <c r="AJ4456" s="202">
        <v>0</v>
      </c>
      <c r="AK4456" s="202">
        <v>0</v>
      </c>
      <c r="AL4456" s="203"/>
      <c r="AM4456" s="205">
        <v>0</v>
      </c>
      <c r="AN4456" s="119">
        <v>0</v>
      </c>
      <c r="AO4456" s="120">
        <v>0</v>
      </c>
      <c r="AP4456" s="39">
        <v>0</v>
      </c>
      <c r="AQ4456" s="141">
        <v>0</v>
      </c>
      <c r="AR4456" s="141">
        <v>0</v>
      </c>
      <c r="AS4456" s="143">
        <v>0</v>
      </c>
      <c r="AT4456" s="144">
        <v>0</v>
      </c>
      <c r="AU4456" s="141">
        <v>0</v>
      </c>
      <c r="AV4456" s="141">
        <v>0</v>
      </c>
      <c r="AW4456" s="143">
        <v>0</v>
      </c>
      <c r="AY4456" s="146"/>
      <c r="AZ4456" s="1800"/>
    </row>
    <row r="4457" spans="1:64" ht="12.75" customHeight="1" x14ac:dyDescent="0.25">
      <c r="A4457" s="356"/>
      <c r="B4457" s="225"/>
      <c r="C4457" s="122"/>
      <c r="D4457" s="357"/>
      <c r="E4457" s="226"/>
      <c r="F4457" s="122"/>
      <c r="G4457" s="126"/>
      <c r="H4457" s="35"/>
      <c r="I4457" s="36"/>
      <c r="J4457" s="37"/>
      <c r="K4457" s="206"/>
      <c r="L4457" s="241"/>
      <c r="M4457" s="242"/>
      <c r="N4457" s="201"/>
      <c r="O4457" s="202"/>
      <c r="P4457" s="202"/>
      <c r="Q4457" s="202"/>
      <c r="R4457" s="202"/>
      <c r="S4457" s="202"/>
      <c r="T4457" s="203"/>
      <c r="U4457" s="135"/>
      <c r="V4457" s="135"/>
      <c r="W4457" s="202"/>
      <c r="X4457" s="202"/>
      <c r="Y4457" s="203"/>
      <c r="Z4457" s="135"/>
      <c r="AA4457" s="204"/>
      <c r="AB4457" s="202"/>
      <c r="AC4457" s="202"/>
      <c r="AD4457" s="202"/>
      <c r="AE4457" s="202"/>
      <c r="AF4457" s="202"/>
      <c r="AG4457" s="203"/>
      <c r="AH4457" s="135"/>
      <c r="AI4457" s="135"/>
      <c r="AJ4457" s="202"/>
      <c r="AK4457" s="202"/>
      <c r="AL4457" s="203"/>
      <c r="AM4457" s="205"/>
      <c r="AN4457" s="119"/>
      <c r="AO4457" s="120"/>
      <c r="AP4457" s="39"/>
      <c r="AQ4457" s="141"/>
      <c r="AR4457" s="141"/>
      <c r="AS4457" s="143"/>
      <c r="AU4457" s="141"/>
      <c r="AV4457" s="141"/>
      <c r="AW4457" s="143"/>
      <c r="AY4457" s="146"/>
      <c r="AZ4457" s="1800"/>
    </row>
    <row r="4458" spans="1:64" ht="12.75" customHeight="1" x14ac:dyDescent="0.25">
      <c r="A4458" s="356"/>
      <c r="B4458" s="225"/>
      <c r="C4458" s="122"/>
      <c r="D4458" s="357"/>
      <c r="F4458" s="125"/>
      <c r="G4458" s="126"/>
      <c r="H4458" s="35"/>
      <c r="I4458" s="36"/>
      <c r="J4458" s="37"/>
      <c r="K4458" s="244"/>
      <c r="L4458" s="241"/>
      <c r="M4458" s="242"/>
      <c r="N4458" s="201"/>
      <c r="O4458" s="202"/>
      <c r="P4458" s="202"/>
      <c r="Q4458" s="202"/>
      <c r="R4458" s="202"/>
      <c r="S4458" s="202"/>
      <c r="T4458" s="224"/>
      <c r="U4458" s="138"/>
      <c r="V4458" s="138"/>
      <c r="W4458" s="139"/>
      <c r="X4458" s="139"/>
      <c r="Y4458" s="224"/>
      <c r="Z4458" s="210"/>
      <c r="AA4458" s="204"/>
      <c r="AB4458" s="202"/>
      <c r="AC4458" s="202"/>
      <c r="AD4458" s="202"/>
      <c r="AE4458" s="202"/>
      <c r="AF4458" s="202"/>
      <c r="AG4458" s="224"/>
      <c r="AH4458" s="138"/>
      <c r="AI4458" s="138"/>
      <c r="AJ4458" s="139"/>
      <c r="AK4458" s="139"/>
      <c r="AL4458" s="224"/>
      <c r="AM4458" s="140"/>
      <c r="AN4458" s="211"/>
      <c r="AO4458" s="212"/>
      <c r="AP4458" s="39"/>
      <c r="AQ4458" s="141"/>
      <c r="AR4458" s="141"/>
      <c r="AS4458" s="143"/>
      <c r="AU4458" s="141"/>
      <c r="AV4458" s="141"/>
      <c r="AW4458" s="143"/>
      <c r="AY4458" s="146"/>
      <c r="AZ4458" s="1800"/>
    </row>
    <row r="4459" spans="1:64" s="373" customFormat="1" ht="12.75" customHeight="1" x14ac:dyDescent="0.25">
      <c r="A4459" s="15"/>
      <c r="B4459" s="121"/>
      <c r="C4459" s="122"/>
      <c r="D4459" s="123"/>
      <c r="E4459" s="124"/>
      <c r="F4459" s="125"/>
      <c r="G4459" s="126"/>
      <c r="H4459" s="35"/>
      <c r="I4459" s="36"/>
      <c r="J4459" s="37"/>
      <c r="K4459" s="381" t="s">
        <v>4884</v>
      </c>
      <c r="L4459" s="199"/>
      <c r="M4459" s="200"/>
      <c r="N4459" s="201"/>
      <c r="O4459" s="202"/>
      <c r="P4459" s="202"/>
      <c r="Q4459" s="202"/>
      <c r="R4459" s="202"/>
      <c r="S4459" s="202"/>
      <c r="T4459" s="224"/>
      <c r="U4459" s="138"/>
      <c r="V4459" s="138"/>
      <c r="W4459" s="139"/>
      <c r="X4459" s="139"/>
      <c r="Y4459" s="224"/>
      <c r="Z4459" s="210"/>
      <c r="AA4459" s="204"/>
      <c r="AB4459" s="202"/>
      <c r="AC4459" s="202"/>
      <c r="AD4459" s="202"/>
      <c r="AE4459" s="202"/>
      <c r="AF4459" s="202"/>
      <c r="AG4459" s="224"/>
      <c r="AH4459" s="138"/>
      <c r="AI4459" s="138"/>
      <c r="AJ4459" s="139"/>
      <c r="AK4459" s="139"/>
      <c r="AL4459" s="224"/>
      <c r="AM4459" s="140"/>
      <c r="AN4459" s="211"/>
      <c r="AO4459" s="212"/>
      <c r="AP4459" s="39"/>
      <c r="AQ4459" s="141"/>
      <c r="AR4459" s="141"/>
      <c r="AS4459" s="143"/>
      <c r="AT4459" s="144"/>
      <c r="AU4459" s="141"/>
      <c r="AV4459" s="141"/>
      <c r="AW4459" s="143"/>
      <c r="AX4459"/>
      <c r="AY4459" s="146"/>
      <c r="AZ4459" s="1800"/>
      <c r="BA4459"/>
      <c r="BB4459"/>
      <c r="BC4459"/>
      <c r="BD4459"/>
      <c r="BE4459"/>
      <c r="BF4459"/>
      <c r="BG4459"/>
      <c r="BH4459"/>
      <c r="BI4459"/>
      <c r="BJ4459"/>
      <c r="BK4459"/>
      <c r="BL4459"/>
    </row>
    <row r="4460" spans="1:64" ht="20.399999999999999" x14ac:dyDescent="0.25">
      <c r="A4460" s="15"/>
      <c r="C4460" s="122"/>
      <c r="D4460" s="123"/>
      <c r="F4460" s="125"/>
      <c r="G4460" s="126"/>
      <c r="H4460" s="35"/>
      <c r="I4460" s="36"/>
      <c r="J4460" s="37"/>
      <c r="K4460" s="585" t="s">
        <v>4885</v>
      </c>
      <c r="L4460" s="199"/>
      <c r="M4460" s="200"/>
      <c r="N4460" s="201"/>
      <c r="O4460" s="202"/>
      <c r="P4460" s="202"/>
      <c r="Q4460" s="202"/>
      <c r="R4460" s="202"/>
      <c r="S4460" s="202"/>
      <c r="T4460" s="224"/>
      <c r="U4460" s="138"/>
      <c r="V4460" s="138"/>
      <c r="W4460" s="139"/>
      <c r="X4460" s="139"/>
      <c r="Y4460" s="224"/>
      <c r="Z4460" s="210"/>
      <c r="AA4460" s="204"/>
      <c r="AB4460" s="202"/>
      <c r="AC4460" s="202"/>
      <c r="AD4460" s="202"/>
      <c r="AE4460" s="202"/>
      <c r="AF4460" s="202"/>
      <c r="AG4460" s="224"/>
      <c r="AH4460" s="138"/>
      <c r="AI4460" s="138"/>
      <c r="AJ4460" s="139"/>
      <c r="AK4460" s="139"/>
      <c r="AL4460" s="224"/>
      <c r="AM4460" s="140"/>
      <c r="AN4460" s="211"/>
      <c r="AO4460" s="212"/>
      <c r="AP4460" s="39"/>
      <c r="AQ4460" s="141"/>
      <c r="AR4460" s="141"/>
      <c r="AS4460" s="143"/>
      <c r="AU4460" s="141"/>
      <c r="AV4460" s="141"/>
      <c r="AW4460" s="143"/>
      <c r="AY4460" s="146"/>
      <c r="AZ4460" s="1800"/>
    </row>
    <row r="4461" spans="1:64" ht="12.75" customHeight="1" x14ac:dyDescent="0.25">
      <c r="A4461" s="15"/>
      <c r="C4461" s="122"/>
      <c r="D4461" s="123"/>
      <c r="F4461" s="125"/>
      <c r="G4461" s="126"/>
      <c r="H4461" s="35"/>
      <c r="I4461" s="36"/>
      <c r="J4461" s="37"/>
      <c r="K4461" s="244"/>
      <c r="L4461" s="199"/>
      <c r="M4461" s="200"/>
      <c r="N4461" s="201"/>
      <c r="O4461" s="202"/>
      <c r="P4461" s="202"/>
      <c r="Q4461" s="202"/>
      <c r="R4461" s="202"/>
      <c r="S4461" s="202"/>
      <c r="T4461" s="224"/>
      <c r="U4461" s="138"/>
      <c r="V4461" s="138"/>
      <c r="W4461" s="139"/>
      <c r="X4461" s="139"/>
      <c r="Y4461" s="224"/>
      <c r="Z4461" s="210"/>
      <c r="AA4461" s="204"/>
      <c r="AB4461" s="202"/>
      <c r="AC4461" s="202"/>
      <c r="AD4461" s="202"/>
      <c r="AE4461" s="202"/>
      <c r="AF4461" s="202"/>
      <c r="AG4461" s="224"/>
      <c r="AH4461" s="138"/>
      <c r="AI4461" s="138"/>
      <c r="AJ4461" s="139"/>
      <c r="AK4461" s="139"/>
      <c r="AL4461" s="224"/>
      <c r="AM4461" s="140"/>
      <c r="AN4461" s="211"/>
      <c r="AO4461" s="212"/>
      <c r="AP4461" s="39"/>
      <c r="AQ4461" s="141"/>
      <c r="AR4461" s="141"/>
      <c r="AS4461" s="143"/>
      <c r="AU4461" s="141"/>
      <c r="AV4461" s="141"/>
      <c r="AW4461" s="143"/>
      <c r="AY4461" s="146"/>
      <c r="AZ4461" s="1800"/>
    </row>
    <row r="4462" spans="1:64" ht="35.1" customHeight="1" x14ac:dyDescent="0.25">
      <c r="A4462" s="15" t="s">
        <v>4654</v>
      </c>
      <c r="B4462" s="225">
        <v>15</v>
      </c>
      <c r="C4462" s="122" t="s">
        <v>1245</v>
      </c>
      <c r="D4462" s="357">
        <v>2018</v>
      </c>
      <c r="E4462" s="226"/>
      <c r="F4462" s="122"/>
      <c r="G4462" s="227"/>
      <c r="H4462" s="228" t="str">
        <f t="shared" si="3488"/>
        <v>074</v>
      </c>
      <c r="I4462" s="229" t="s">
        <v>1157</v>
      </c>
      <c r="J4462" s="492" t="s">
        <v>4886</v>
      </c>
      <c r="K4462" s="244" t="s">
        <v>4887</v>
      </c>
      <c r="L4462" s="241"/>
      <c r="M4462" s="242"/>
      <c r="N4462" s="587"/>
      <c r="O4462" s="588"/>
      <c r="P4462" s="588"/>
      <c r="Q4462" s="588"/>
      <c r="R4462" s="588"/>
      <c r="S4462" s="588"/>
      <c r="T4462" s="589"/>
      <c r="U4462" s="138"/>
      <c r="V4462" s="138"/>
      <c r="W4462" s="139"/>
      <c r="X4462" s="139"/>
      <c r="Y4462" s="589"/>
      <c r="Z4462" s="210"/>
      <c r="AA4462" s="204"/>
      <c r="AB4462" s="202"/>
      <c r="AC4462" s="202"/>
      <c r="AD4462" s="202"/>
      <c r="AE4462" s="202"/>
      <c r="AF4462" s="202"/>
      <c r="AG4462" s="589"/>
      <c r="AH4462" s="138"/>
      <c r="AI4462" s="138"/>
      <c r="AJ4462" s="139"/>
      <c r="AK4462" s="139"/>
      <c r="AL4462" s="589"/>
      <c r="AM4462" s="140"/>
      <c r="AN4462" s="211"/>
      <c r="AO4462" s="212"/>
      <c r="AP4462" s="39"/>
      <c r="AQ4462" s="141"/>
      <c r="AR4462" s="142"/>
      <c r="AS4462" s="143"/>
      <c r="AU4462" s="141"/>
      <c r="AV4462" s="142"/>
      <c r="AW4462" s="143"/>
      <c r="AY4462" s="146" t="str">
        <f>RIGHT(LEFT(I4462,3),2)&amp;"."&amp;RIGHT(LEFT(I4462,5),2)</f>
        <v>01.00</v>
      </c>
      <c r="AZ4462" s="1800" t="b">
        <f>COUNTIF('[1]Codes SEC'!$B$2:$B$250,Ministres!AY4462)&gt;0</f>
        <v>1</v>
      </c>
    </row>
    <row r="4463" spans="1:64" ht="12.75" customHeight="1" x14ac:dyDescent="0.25">
      <c r="A4463" s="356"/>
      <c r="B4463" s="225"/>
      <c r="C4463" s="122"/>
      <c r="D4463" s="357"/>
      <c r="E4463" s="226"/>
      <c r="F4463" s="122"/>
      <c r="G4463" s="227"/>
      <c r="H4463" s="228"/>
      <c r="I4463" s="229"/>
      <c r="J4463" s="492"/>
      <c r="K4463" s="452" t="s">
        <v>1160</v>
      </c>
      <c r="L4463" s="241">
        <v>407585</v>
      </c>
      <c r="M4463" s="242">
        <v>444863</v>
      </c>
      <c r="N4463" s="562"/>
      <c r="O4463" s="563"/>
      <c r="P4463" s="563"/>
      <c r="Q4463" s="563"/>
      <c r="R4463" s="563"/>
      <c r="S4463" s="563"/>
      <c r="T4463" s="592"/>
      <c r="U4463" s="138"/>
      <c r="V4463" s="138"/>
      <c r="W4463" s="139"/>
      <c r="X4463" s="139"/>
      <c r="Y4463" s="592"/>
      <c r="Z4463" s="210"/>
      <c r="AA4463" s="204"/>
      <c r="AB4463" s="202"/>
      <c r="AC4463" s="202"/>
      <c r="AD4463" s="202"/>
      <c r="AE4463" s="202"/>
      <c r="AF4463" s="202"/>
      <c r="AG4463" s="592"/>
      <c r="AH4463" s="138"/>
      <c r="AI4463" s="138"/>
      <c r="AJ4463" s="139"/>
      <c r="AK4463" s="139"/>
      <c r="AL4463" s="592"/>
      <c r="AM4463" s="140"/>
      <c r="AN4463" s="119">
        <f t="shared" ref="AN4463:AN4467" si="3512">L4463+U4463+V4463+Z4463</f>
        <v>407585</v>
      </c>
      <c r="AO4463" s="120">
        <f t="shared" ref="AO4463:AO4467" si="3513">M4463+AH4463+AI4463+AM4463</f>
        <v>444863</v>
      </c>
      <c r="AP4463" s="39">
        <f>L4463</f>
        <v>407585</v>
      </c>
      <c r="AQ4463" s="141">
        <f>AN4463</f>
        <v>407585</v>
      </c>
      <c r="AR4463" s="142">
        <f>AQ4463-AP4463</f>
        <v>0</v>
      </c>
      <c r="AS4463" s="143">
        <f>AR4463/AP4463</f>
        <v>0</v>
      </c>
      <c r="AT4463" s="144">
        <f>M4463</f>
        <v>444863</v>
      </c>
      <c r="AU4463" s="141">
        <f>AO4463</f>
        <v>444863</v>
      </c>
      <c r="AV4463" s="142">
        <f>AU4463-AT4463</f>
        <v>0</v>
      </c>
      <c r="AW4463" s="143">
        <f>AV4463/AT4463</f>
        <v>0</v>
      </c>
      <c r="AY4463" s="146"/>
      <c r="AZ4463" s="1800"/>
    </row>
    <row r="4464" spans="1:64" ht="12.75" customHeight="1" x14ac:dyDescent="0.25">
      <c r="A4464" s="356"/>
      <c r="B4464" s="225"/>
      <c r="C4464" s="122"/>
      <c r="D4464" s="357"/>
      <c r="E4464" s="226"/>
      <c r="F4464" s="122"/>
      <c r="G4464" s="227"/>
      <c r="H4464" s="228"/>
      <c r="I4464" s="229"/>
      <c r="J4464" s="492"/>
      <c r="K4464" s="452" t="s">
        <v>1161</v>
      </c>
      <c r="L4464" s="241">
        <v>200000</v>
      </c>
      <c r="M4464" s="242">
        <v>200000</v>
      </c>
      <c r="N4464" s="562"/>
      <c r="O4464" s="563"/>
      <c r="P4464" s="563"/>
      <c r="Q4464" s="563"/>
      <c r="R4464" s="563"/>
      <c r="S4464" s="563"/>
      <c r="T4464" s="592"/>
      <c r="U4464" s="138"/>
      <c r="V4464" s="138"/>
      <c r="W4464" s="139"/>
      <c r="X4464" s="139"/>
      <c r="Y4464" s="592"/>
      <c r="Z4464" s="210"/>
      <c r="AA4464" s="204"/>
      <c r="AB4464" s="202"/>
      <c r="AC4464" s="202"/>
      <c r="AD4464" s="202"/>
      <c r="AE4464" s="202"/>
      <c r="AF4464" s="202"/>
      <c r="AG4464" s="592"/>
      <c r="AH4464" s="138"/>
      <c r="AI4464" s="138"/>
      <c r="AJ4464" s="139"/>
      <c r="AK4464" s="139"/>
      <c r="AL4464" s="592"/>
      <c r="AM4464" s="140"/>
      <c r="AN4464" s="119">
        <f t="shared" si="3512"/>
        <v>200000</v>
      </c>
      <c r="AO4464" s="120">
        <f t="shared" si="3513"/>
        <v>200000</v>
      </c>
      <c r="AP4464" s="39">
        <f>L4464</f>
        <v>200000</v>
      </c>
      <c r="AQ4464" s="141">
        <f>AN4464</f>
        <v>200000</v>
      </c>
      <c r="AR4464" s="142">
        <f>AQ4464-AP4464</f>
        <v>0</v>
      </c>
      <c r="AS4464" s="143">
        <f>AR4464/AP4464</f>
        <v>0</v>
      </c>
      <c r="AT4464" s="144">
        <f>M4464</f>
        <v>200000</v>
      </c>
      <c r="AU4464" s="141">
        <f>AO4464</f>
        <v>200000</v>
      </c>
      <c r="AV4464" s="142">
        <f>AU4464-AT4464</f>
        <v>0</v>
      </c>
      <c r="AW4464" s="143">
        <f>AV4464/AT4464</f>
        <v>0</v>
      </c>
      <c r="AY4464" s="146"/>
      <c r="AZ4464" s="1800"/>
    </row>
    <row r="4465" spans="1:64" ht="12.75" customHeight="1" x14ac:dyDescent="0.25">
      <c r="A4465" s="356"/>
      <c r="B4465" s="225"/>
      <c r="C4465" s="122"/>
      <c r="D4465" s="357"/>
      <c r="E4465" s="226"/>
      <c r="F4465" s="122"/>
      <c r="G4465" s="227"/>
      <c r="H4465" s="228"/>
      <c r="I4465" s="229"/>
      <c r="J4465" s="492"/>
      <c r="K4465" s="452" t="s">
        <v>1162</v>
      </c>
      <c r="L4465" s="199">
        <v>607585</v>
      </c>
      <c r="M4465" s="200">
        <v>644863</v>
      </c>
      <c r="N4465" s="562"/>
      <c r="O4465" s="563"/>
      <c r="P4465" s="563"/>
      <c r="Q4465" s="563"/>
      <c r="R4465" s="563"/>
      <c r="S4465" s="563"/>
      <c r="T4465" s="592"/>
      <c r="U4465" s="138">
        <f t="shared" ref="U4465:Z4465" si="3514">U4463+U4464</f>
        <v>0</v>
      </c>
      <c r="V4465" s="138">
        <f t="shared" si="3514"/>
        <v>0</v>
      </c>
      <c r="W4465" s="139"/>
      <c r="X4465" s="139"/>
      <c r="Y4465" s="592"/>
      <c r="Z4465" s="210">
        <f t="shared" si="3514"/>
        <v>0</v>
      </c>
      <c r="AA4465" s="204"/>
      <c r="AB4465" s="202"/>
      <c r="AC4465" s="202"/>
      <c r="AD4465" s="202"/>
      <c r="AE4465" s="202"/>
      <c r="AF4465" s="202"/>
      <c r="AG4465" s="592"/>
      <c r="AH4465" s="138">
        <f t="shared" ref="AH4465:AM4465" si="3515">AH4463+AH4464</f>
        <v>0</v>
      </c>
      <c r="AI4465" s="138">
        <f t="shared" si="3515"/>
        <v>0</v>
      </c>
      <c r="AJ4465" s="139"/>
      <c r="AK4465" s="139"/>
      <c r="AL4465" s="592"/>
      <c r="AM4465" s="140">
        <f t="shared" si="3515"/>
        <v>0</v>
      </c>
      <c r="AN4465" s="119">
        <f t="shared" si="3512"/>
        <v>607585</v>
      </c>
      <c r="AO4465" s="120">
        <f t="shared" si="3513"/>
        <v>644863</v>
      </c>
      <c r="AP4465" s="39">
        <f>L4465</f>
        <v>607585</v>
      </c>
      <c r="AQ4465" s="141">
        <f>AN4465</f>
        <v>607585</v>
      </c>
      <c r="AR4465" s="142">
        <f>AQ4465-AP4465</f>
        <v>0</v>
      </c>
      <c r="AS4465" s="143">
        <f>AR4465/AP4465</f>
        <v>0</v>
      </c>
      <c r="AT4465" s="144">
        <f>M4465</f>
        <v>644863</v>
      </c>
      <c r="AU4465" s="141">
        <f>AO4465</f>
        <v>644863</v>
      </c>
      <c r="AV4465" s="142">
        <f>AU4465-AT4465</f>
        <v>0</v>
      </c>
      <c r="AW4465" s="143">
        <f>AV4465/AT4465</f>
        <v>0</v>
      </c>
      <c r="AY4465" s="146"/>
      <c r="AZ4465" s="1800"/>
    </row>
    <row r="4466" spans="1:64" ht="12.75" customHeight="1" x14ac:dyDescent="0.25">
      <c r="A4466" s="356"/>
      <c r="B4466" s="225"/>
      <c r="C4466" s="122"/>
      <c r="D4466" s="357"/>
      <c r="E4466" s="226"/>
      <c r="F4466" s="122">
        <v>13</v>
      </c>
      <c r="G4466" s="227"/>
      <c r="H4466" s="228"/>
      <c r="I4466" s="229"/>
      <c r="J4466" s="492"/>
      <c r="K4466" s="118" t="s">
        <v>1163</v>
      </c>
      <c r="L4466" s="232">
        <v>200000</v>
      </c>
      <c r="M4466" s="233">
        <v>200000</v>
      </c>
      <c r="N4466" s="562"/>
      <c r="O4466" s="563"/>
      <c r="P4466" s="563"/>
      <c r="Q4466" s="563"/>
      <c r="R4466" s="563"/>
      <c r="S4466" s="563"/>
      <c r="T4466" s="592" t="str">
        <f>IF(SUM(N4466:S4466)=U4466,"OK",SUM(N4466:S4466)-U4466)</f>
        <v>OK</v>
      </c>
      <c r="U4466" s="138"/>
      <c r="V4466" s="138"/>
      <c r="W4466" s="139"/>
      <c r="X4466" s="139"/>
      <c r="Y4466" s="592" t="str">
        <f>IF(SUM(W4466:X4466)=Z4466,"OK",SUM(W4466:X4466)-Z4466)</f>
        <v>OK</v>
      </c>
      <c r="Z4466" s="210"/>
      <c r="AA4466" s="204"/>
      <c r="AB4466" s="202"/>
      <c r="AC4466" s="202"/>
      <c r="AD4466" s="202"/>
      <c r="AE4466" s="202"/>
      <c r="AF4466" s="202"/>
      <c r="AG4466" s="592" t="str">
        <f>IF(SUM(AA4466:AF4466)=AH4466,"OK",SUM(AA4466:AF4466)-AH4466)</f>
        <v>OK</v>
      </c>
      <c r="AH4466" s="138"/>
      <c r="AI4466" s="138"/>
      <c r="AJ4466" s="139"/>
      <c r="AK4466" s="139"/>
      <c r="AL4466" s="592" t="str">
        <f>IF(SUM(AJ4466:AK4466)=AM4466,"OK",SUM(AJ4466:AK4466)-AM4466)</f>
        <v>OK</v>
      </c>
      <c r="AM4466" s="140"/>
      <c r="AN4466" s="119">
        <f t="shared" si="3512"/>
        <v>200000</v>
      </c>
      <c r="AO4466" s="120">
        <f t="shared" si="3513"/>
        <v>200000</v>
      </c>
      <c r="AP4466" s="39">
        <f>L4466</f>
        <v>200000</v>
      </c>
      <c r="AQ4466" s="141">
        <f>AN4466</f>
        <v>200000</v>
      </c>
      <c r="AR4466" s="142">
        <f>AQ4466-AP4466</f>
        <v>0</v>
      </c>
      <c r="AS4466" s="143">
        <f>AR4466/AP4466</f>
        <v>0</v>
      </c>
      <c r="AT4466" s="144">
        <f>M4466</f>
        <v>200000</v>
      </c>
      <c r="AU4466" s="141">
        <f>AO4466</f>
        <v>200000</v>
      </c>
      <c r="AV4466" s="142">
        <f>AU4466-AT4466</f>
        <v>0</v>
      </c>
      <c r="AW4466" s="143">
        <f>AV4466/AT4466</f>
        <v>0</v>
      </c>
      <c r="AY4466" s="146"/>
      <c r="AZ4466" s="1800"/>
    </row>
    <row r="4467" spans="1:64" ht="12.75" customHeight="1" x14ac:dyDescent="0.25">
      <c r="A4467" s="356"/>
      <c r="B4467" s="225"/>
      <c r="C4467" s="122"/>
      <c r="D4467" s="357"/>
      <c r="E4467" s="226"/>
      <c r="F4467" s="122"/>
      <c r="G4467" s="227"/>
      <c r="H4467" s="228"/>
      <c r="I4467" s="229"/>
      <c r="J4467" s="492"/>
      <c r="K4467" s="206" t="s">
        <v>1164</v>
      </c>
      <c r="L4467" s="199">
        <v>407585</v>
      </c>
      <c r="M4467" s="200">
        <v>444863</v>
      </c>
      <c r="N4467" s="562"/>
      <c r="O4467" s="563"/>
      <c r="P4467" s="563"/>
      <c r="Q4467" s="563"/>
      <c r="R4467" s="563"/>
      <c r="S4467" s="563"/>
      <c r="T4467" s="592"/>
      <c r="U4467" s="138">
        <f t="shared" ref="U4467:Z4467" si="3516">U4465-U4466</f>
        <v>0</v>
      </c>
      <c r="V4467" s="138">
        <f t="shared" si="3516"/>
        <v>0</v>
      </c>
      <c r="W4467" s="139"/>
      <c r="X4467" s="139"/>
      <c r="Y4467" s="592"/>
      <c r="Z4467" s="210">
        <f t="shared" si="3516"/>
        <v>0</v>
      </c>
      <c r="AA4467" s="204"/>
      <c r="AB4467" s="202"/>
      <c r="AC4467" s="202"/>
      <c r="AD4467" s="202"/>
      <c r="AE4467" s="202"/>
      <c r="AF4467" s="202"/>
      <c r="AG4467" s="592"/>
      <c r="AH4467" s="138">
        <f t="shared" ref="AH4467:AM4467" si="3517">AH4465-AH4466</f>
        <v>0</v>
      </c>
      <c r="AI4467" s="138">
        <f t="shared" si="3517"/>
        <v>0</v>
      </c>
      <c r="AJ4467" s="139"/>
      <c r="AK4467" s="139"/>
      <c r="AL4467" s="592"/>
      <c r="AM4467" s="140">
        <f t="shared" si="3517"/>
        <v>0</v>
      </c>
      <c r="AN4467" s="119">
        <f t="shared" si="3512"/>
        <v>407585</v>
      </c>
      <c r="AO4467" s="120">
        <f t="shared" si="3513"/>
        <v>444863</v>
      </c>
      <c r="AP4467" s="39">
        <f>AP4465-AP4466</f>
        <v>407585</v>
      </c>
      <c r="AQ4467" s="141">
        <f>AQ4465-AQ4466</f>
        <v>407585</v>
      </c>
      <c r="AR4467" s="142">
        <f>AR4465-AR4466</f>
        <v>0</v>
      </c>
      <c r="AS4467" s="143">
        <f>AR4467/AP4467</f>
        <v>0</v>
      </c>
      <c r="AT4467" s="144">
        <f>AT4465-AT4466</f>
        <v>444863</v>
      </c>
      <c r="AU4467" s="141">
        <f>AU4465-AU4466</f>
        <v>444863</v>
      </c>
      <c r="AV4467" s="142">
        <f>AV4465-AV4466</f>
        <v>0</v>
      </c>
      <c r="AW4467" s="143">
        <f>AV4467/AT4467</f>
        <v>0</v>
      </c>
      <c r="AY4467" s="146"/>
      <c r="AZ4467" s="1800"/>
    </row>
    <row r="4468" spans="1:64" ht="12.75" customHeight="1" x14ac:dyDescent="0.25">
      <c r="A4468" s="15"/>
      <c r="C4468" s="122"/>
      <c r="D4468" s="123"/>
      <c r="F4468" s="125"/>
      <c r="G4468" s="126"/>
      <c r="H4468" s="35"/>
      <c r="I4468" s="36"/>
      <c r="J4468" s="37"/>
      <c r="K4468" s="456"/>
      <c r="L4468" s="199"/>
      <c r="M4468" s="200"/>
      <c r="N4468" s="201"/>
      <c r="O4468" s="202"/>
      <c r="P4468" s="202"/>
      <c r="Q4468" s="202"/>
      <c r="R4468" s="202"/>
      <c r="S4468" s="202"/>
      <c r="T4468" s="224"/>
      <c r="U4468" s="138"/>
      <c r="V4468" s="138"/>
      <c r="W4468" s="139"/>
      <c r="X4468" s="139"/>
      <c r="Y4468" s="224"/>
      <c r="Z4468" s="210"/>
      <c r="AA4468" s="204"/>
      <c r="AB4468" s="202"/>
      <c r="AC4468" s="202"/>
      <c r="AD4468" s="202"/>
      <c r="AE4468" s="202"/>
      <c r="AF4468" s="202"/>
      <c r="AG4468" s="224"/>
      <c r="AH4468" s="138"/>
      <c r="AI4468" s="138"/>
      <c r="AJ4468" s="139"/>
      <c r="AK4468" s="139"/>
      <c r="AL4468" s="224"/>
      <c r="AM4468" s="140"/>
      <c r="AN4468" s="211"/>
      <c r="AO4468" s="212"/>
      <c r="AP4468" s="39"/>
      <c r="AQ4468" s="141"/>
      <c r="AR4468" s="141"/>
      <c r="AS4468" s="143"/>
      <c r="AU4468" s="141"/>
      <c r="AV4468" s="141"/>
      <c r="AW4468" s="143"/>
      <c r="AY4468" s="146"/>
      <c r="AZ4468" s="1800"/>
    </row>
    <row r="4469" spans="1:64" ht="12.75" customHeight="1" x14ac:dyDescent="0.25">
      <c r="A4469" s="15"/>
      <c r="C4469" s="122"/>
      <c r="D4469" s="123"/>
      <c r="F4469" s="125"/>
      <c r="G4469" s="126"/>
      <c r="H4469" s="35"/>
      <c r="I4469" s="36"/>
      <c r="J4469" s="37"/>
      <c r="K4469" s="243" t="s">
        <v>65</v>
      </c>
      <c r="L4469" s="199"/>
      <c r="M4469" s="200"/>
      <c r="N4469" s="201"/>
      <c r="O4469" s="202"/>
      <c r="P4469" s="202"/>
      <c r="Q4469" s="202"/>
      <c r="R4469" s="202"/>
      <c r="S4469" s="202"/>
      <c r="T4469" s="224"/>
      <c r="U4469" s="138"/>
      <c r="V4469" s="138"/>
      <c r="W4469" s="139"/>
      <c r="X4469" s="139"/>
      <c r="Y4469" s="224"/>
      <c r="Z4469" s="210"/>
      <c r="AA4469" s="204"/>
      <c r="AB4469" s="202"/>
      <c r="AC4469" s="202"/>
      <c r="AD4469" s="202"/>
      <c r="AE4469" s="202"/>
      <c r="AF4469" s="202"/>
      <c r="AG4469" s="224"/>
      <c r="AH4469" s="138"/>
      <c r="AI4469" s="138"/>
      <c r="AJ4469" s="139"/>
      <c r="AK4469" s="139"/>
      <c r="AL4469" s="224"/>
      <c r="AM4469" s="140"/>
      <c r="AN4469" s="211"/>
      <c r="AO4469" s="212"/>
      <c r="AP4469" s="39"/>
      <c r="AQ4469" s="141"/>
      <c r="AR4469" s="141"/>
      <c r="AS4469" s="143"/>
      <c r="AU4469" s="141"/>
      <c r="AV4469" s="141"/>
      <c r="AW4469" s="143"/>
      <c r="AY4469" s="146"/>
      <c r="AZ4469" s="1800"/>
    </row>
    <row r="4470" spans="1:64" ht="12.75" customHeight="1" x14ac:dyDescent="0.25">
      <c r="A4470" s="15"/>
      <c r="C4470" s="122"/>
      <c r="D4470" s="123"/>
      <c r="F4470" s="125"/>
      <c r="G4470" s="126"/>
      <c r="H4470" s="35"/>
      <c r="I4470" s="36"/>
      <c r="J4470" s="37"/>
      <c r="K4470" s="244"/>
      <c r="L4470" s="199"/>
      <c r="M4470" s="200"/>
      <c r="N4470" s="201"/>
      <c r="O4470" s="202"/>
      <c r="P4470" s="202"/>
      <c r="Q4470" s="202"/>
      <c r="R4470" s="202"/>
      <c r="S4470" s="202"/>
      <c r="T4470" s="224"/>
      <c r="U4470" s="138"/>
      <c r="V4470" s="138"/>
      <c r="W4470" s="139"/>
      <c r="X4470" s="139"/>
      <c r="Y4470" s="224"/>
      <c r="Z4470" s="210"/>
      <c r="AA4470" s="204"/>
      <c r="AB4470" s="202"/>
      <c r="AC4470" s="202"/>
      <c r="AD4470" s="202"/>
      <c r="AE4470" s="202"/>
      <c r="AF4470" s="202"/>
      <c r="AG4470" s="224"/>
      <c r="AH4470" s="138"/>
      <c r="AI4470" s="138"/>
      <c r="AJ4470" s="139"/>
      <c r="AK4470" s="139"/>
      <c r="AL4470" s="224"/>
      <c r="AM4470" s="140"/>
      <c r="AN4470" s="211"/>
      <c r="AO4470" s="212"/>
      <c r="AP4470" s="39"/>
      <c r="AQ4470" s="141"/>
      <c r="AR4470" s="141"/>
      <c r="AS4470" s="143"/>
      <c r="AU4470" s="141"/>
      <c r="AV4470" s="141"/>
      <c r="AW4470" s="143"/>
      <c r="AY4470" s="146"/>
      <c r="AZ4470" s="1800"/>
    </row>
    <row r="4471" spans="1:64" s="1801" customFormat="1" ht="35.1" customHeight="1" x14ac:dyDescent="0.25">
      <c r="A4471" s="15" t="s">
        <v>4654</v>
      </c>
      <c r="B4471" s="225">
        <v>15</v>
      </c>
      <c r="C4471" s="122" t="s">
        <v>1245</v>
      </c>
      <c r="D4471" s="357">
        <v>2018</v>
      </c>
      <c r="E4471" s="124"/>
      <c r="F4471" s="125"/>
      <c r="G4471" s="126"/>
      <c r="H4471" s="35" t="str">
        <f t="shared" si="3488"/>
        <v>074</v>
      </c>
      <c r="I4471" s="36">
        <v>83122000</v>
      </c>
      <c r="J4471" s="37" t="s">
        <v>4888</v>
      </c>
      <c r="K4471" s="244" t="s">
        <v>4889</v>
      </c>
      <c r="L4471" s="199"/>
      <c r="M4471" s="200"/>
      <c r="N4471" s="201"/>
      <c r="O4471" s="202"/>
      <c r="P4471" s="202"/>
      <c r="Q4471" s="202"/>
      <c r="R4471" s="202"/>
      <c r="S4471" s="202"/>
      <c r="T4471" s="224"/>
      <c r="U4471" s="138"/>
      <c r="V4471" s="138"/>
      <c r="W4471" s="139"/>
      <c r="X4471" s="139"/>
      <c r="Y4471" s="224"/>
      <c r="Z4471" s="210"/>
      <c r="AA4471" s="204"/>
      <c r="AB4471" s="202"/>
      <c r="AC4471" s="202"/>
      <c r="AD4471" s="202"/>
      <c r="AE4471" s="202"/>
      <c r="AF4471" s="202"/>
      <c r="AG4471" s="224"/>
      <c r="AH4471" s="138"/>
      <c r="AI4471" s="138"/>
      <c r="AJ4471" s="139"/>
      <c r="AK4471" s="139"/>
      <c r="AL4471" s="224"/>
      <c r="AM4471" s="140"/>
      <c r="AN4471" s="211"/>
      <c r="AO4471" s="212"/>
      <c r="AP4471" s="39"/>
      <c r="AQ4471" s="141"/>
      <c r="AR4471" s="141"/>
      <c r="AS4471" s="143"/>
      <c r="AT4471" s="144"/>
      <c r="AU4471" s="141"/>
      <c r="AV4471" s="141"/>
      <c r="AW4471" s="143"/>
      <c r="AX4471"/>
      <c r="AY4471" s="146" t="str">
        <f t="shared" ref="AY4471:AY4476" si="3518">RIGHT(LEFT(I4471,3),2)&amp;"."&amp;RIGHT(LEFT(I4471,5),2)</f>
        <v>31.22</v>
      </c>
      <c r="AZ4471" s="1800" t="b">
        <f>COUNTIF('[1]Codes SEC'!$B$2:$B$250,Ministres!AY4471)&gt;0</f>
        <v>1</v>
      </c>
      <c r="BA4471"/>
      <c r="BB4471"/>
      <c r="BC4471"/>
      <c r="BD4471"/>
      <c r="BE4471"/>
      <c r="BF4471"/>
      <c r="BG4471"/>
      <c r="BH4471"/>
      <c r="BI4471"/>
      <c r="BJ4471"/>
      <c r="BK4471"/>
      <c r="BL4471"/>
    </row>
    <row r="4472" spans="1:64" ht="35.1" customHeight="1" x14ac:dyDescent="0.25">
      <c r="A4472" s="15" t="s">
        <v>4654</v>
      </c>
      <c r="B4472" s="225" t="s">
        <v>1248</v>
      </c>
      <c r="C4472" s="122" t="s">
        <v>1245</v>
      </c>
      <c r="D4472" s="123">
        <v>2018</v>
      </c>
      <c r="E4472" s="226"/>
      <c r="F4472" s="122"/>
      <c r="G4472" s="227"/>
      <c r="H4472" s="228" t="str">
        <f t="shared" si="3488"/>
        <v>074</v>
      </c>
      <c r="I4472" s="229">
        <v>83132000</v>
      </c>
      <c r="J4472" s="230" t="s">
        <v>4890</v>
      </c>
      <c r="K4472" s="231" t="s">
        <v>4891</v>
      </c>
      <c r="L4472" s="232"/>
      <c r="M4472" s="233"/>
      <c r="N4472" s="130"/>
      <c r="O4472" s="131"/>
      <c r="P4472" s="131"/>
      <c r="Q4472" s="131"/>
      <c r="R4472" s="131"/>
      <c r="S4472" s="131"/>
      <c r="T4472" s="132"/>
      <c r="U4472" s="138"/>
      <c r="V4472" s="138"/>
      <c r="W4472" s="139"/>
      <c r="X4472" s="139"/>
      <c r="Y4472" s="132"/>
      <c r="Z4472" s="210"/>
      <c r="AA4472" s="204"/>
      <c r="AB4472" s="202"/>
      <c r="AC4472" s="202"/>
      <c r="AD4472" s="202"/>
      <c r="AE4472" s="202"/>
      <c r="AF4472" s="202"/>
      <c r="AG4472" s="132"/>
      <c r="AH4472" s="138"/>
      <c r="AI4472" s="138"/>
      <c r="AJ4472" s="139"/>
      <c r="AK4472" s="139"/>
      <c r="AL4472" s="132"/>
      <c r="AM4472" s="140"/>
      <c r="AN4472" s="119"/>
      <c r="AO4472" s="120"/>
      <c r="AP4472" s="39"/>
      <c r="AQ4472" s="141"/>
      <c r="AR4472" s="142"/>
      <c r="AS4472" s="143"/>
      <c r="AU4472" s="141"/>
      <c r="AV4472" s="142"/>
      <c r="AW4472" s="143"/>
      <c r="AY4472" s="146" t="str">
        <f t="shared" si="3518"/>
        <v>31.32</v>
      </c>
      <c r="AZ4472" s="1800" t="b">
        <f>COUNTIF('[1]Codes SEC'!$B$2:$B$250,Ministres!AY4472)&gt;0</f>
        <v>1</v>
      </c>
    </row>
    <row r="4473" spans="1:64" s="1801" customFormat="1" ht="35.1" customHeight="1" x14ac:dyDescent="0.25">
      <c r="A4473" s="15" t="s">
        <v>4654</v>
      </c>
      <c r="B4473" s="225">
        <v>15</v>
      </c>
      <c r="C4473" s="122" t="s">
        <v>1245</v>
      </c>
      <c r="D4473" s="357">
        <v>2018</v>
      </c>
      <c r="E4473" s="124"/>
      <c r="F4473" s="125"/>
      <c r="G4473" s="126"/>
      <c r="H4473" s="35" t="str">
        <f t="shared" si="3488"/>
        <v>074</v>
      </c>
      <c r="I4473" s="36">
        <v>83441000</v>
      </c>
      <c r="J4473" s="37" t="s">
        <v>4892</v>
      </c>
      <c r="K4473" s="244" t="s">
        <v>4893</v>
      </c>
      <c r="L4473" s="199"/>
      <c r="M4473" s="200"/>
      <c r="N4473" s="201"/>
      <c r="O4473" s="202"/>
      <c r="P4473" s="202"/>
      <c r="Q4473" s="202"/>
      <c r="R4473" s="202"/>
      <c r="S4473" s="202"/>
      <c r="T4473" s="224"/>
      <c r="U4473" s="138"/>
      <c r="V4473" s="138"/>
      <c r="W4473" s="139"/>
      <c r="X4473" s="139"/>
      <c r="Y4473" s="224"/>
      <c r="Z4473" s="210"/>
      <c r="AA4473" s="204"/>
      <c r="AB4473" s="202"/>
      <c r="AC4473" s="202"/>
      <c r="AD4473" s="202"/>
      <c r="AE4473" s="202"/>
      <c r="AF4473" s="202"/>
      <c r="AG4473" s="224"/>
      <c r="AH4473" s="138"/>
      <c r="AI4473" s="138"/>
      <c r="AJ4473" s="139"/>
      <c r="AK4473" s="139"/>
      <c r="AL4473" s="224"/>
      <c r="AM4473" s="140"/>
      <c r="AN4473" s="211"/>
      <c r="AO4473" s="212"/>
      <c r="AP4473" s="39"/>
      <c r="AQ4473" s="141"/>
      <c r="AR4473" s="141"/>
      <c r="AS4473" s="143"/>
      <c r="AT4473" s="144"/>
      <c r="AU4473" s="141"/>
      <c r="AV4473" s="141"/>
      <c r="AW4473" s="143"/>
      <c r="AX4473"/>
      <c r="AY4473" s="146" t="str">
        <f t="shared" si="3518"/>
        <v>34.41</v>
      </c>
      <c r="AZ4473" s="1800" t="b">
        <f>COUNTIF('[1]Codes SEC'!$B$2:$B$250,Ministres!AY4473)&gt;0</f>
        <v>1</v>
      </c>
      <c r="BA4473"/>
      <c r="BB4473"/>
      <c r="BC4473"/>
      <c r="BD4473"/>
      <c r="BE4473"/>
      <c r="BF4473"/>
      <c r="BG4473"/>
      <c r="BH4473"/>
      <c r="BI4473"/>
      <c r="BJ4473"/>
      <c r="BK4473"/>
      <c r="BL4473"/>
    </row>
    <row r="4474" spans="1:64" s="1801" customFormat="1" ht="35.1" customHeight="1" x14ac:dyDescent="0.25">
      <c r="A4474" s="15" t="s">
        <v>4654</v>
      </c>
      <c r="B4474" s="225">
        <v>15</v>
      </c>
      <c r="C4474" s="122" t="s">
        <v>1245</v>
      </c>
      <c r="D4474" s="357">
        <v>2018</v>
      </c>
      <c r="E4474" s="124"/>
      <c r="F4474" s="125"/>
      <c r="G4474" s="126"/>
      <c r="H4474" s="35" t="str">
        <f t="shared" si="3488"/>
        <v>074</v>
      </c>
      <c r="I4474" s="36" t="s">
        <v>3727</v>
      </c>
      <c r="J4474" s="37" t="s">
        <v>4894</v>
      </c>
      <c r="K4474" s="244" t="s">
        <v>4895</v>
      </c>
      <c r="L4474" s="199"/>
      <c r="M4474" s="200"/>
      <c r="N4474" s="201"/>
      <c r="O4474" s="202"/>
      <c r="P4474" s="202"/>
      <c r="Q4474" s="202"/>
      <c r="R4474" s="202"/>
      <c r="S4474" s="202"/>
      <c r="T4474" s="224"/>
      <c r="U4474" s="138"/>
      <c r="V4474" s="138"/>
      <c r="W4474" s="139"/>
      <c r="X4474" s="139"/>
      <c r="Y4474" s="224"/>
      <c r="Z4474" s="210"/>
      <c r="AA4474" s="204"/>
      <c r="AB4474" s="202"/>
      <c r="AC4474" s="202"/>
      <c r="AD4474" s="202"/>
      <c r="AE4474" s="202"/>
      <c r="AF4474" s="202"/>
      <c r="AG4474" s="224"/>
      <c r="AH4474" s="138"/>
      <c r="AI4474" s="138"/>
      <c r="AJ4474" s="139"/>
      <c r="AK4474" s="139"/>
      <c r="AL4474" s="224"/>
      <c r="AM4474" s="140"/>
      <c r="AN4474" s="211"/>
      <c r="AO4474" s="212"/>
      <c r="AP4474" s="39"/>
      <c r="AQ4474" s="141"/>
      <c r="AR4474" s="141"/>
      <c r="AS4474" s="143"/>
      <c r="AT4474" s="144"/>
      <c r="AU4474" s="141"/>
      <c r="AV4474" s="141"/>
      <c r="AW4474" s="143"/>
      <c r="AX4474"/>
      <c r="AY4474" s="146" t="str">
        <f t="shared" si="3518"/>
        <v>41.30</v>
      </c>
      <c r="AZ4474" s="1800" t="b">
        <f>COUNTIF('[1]Codes SEC'!$B$2:$B$250,Ministres!AY4474)&gt;0</f>
        <v>1</v>
      </c>
      <c r="BA4474"/>
      <c r="BB4474"/>
      <c r="BC4474"/>
      <c r="BD4474"/>
      <c r="BE4474"/>
      <c r="BF4474"/>
      <c r="BG4474"/>
      <c r="BH4474"/>
      <c r="BI4474"/>
      <c r="BJ4474"/>
      <c r="BK4474"/>
      <c r="BL4474"/>
    </row>
    <row r="4475" spans="1:64" s="1801" customFormat="1" ht="35.1" customHeight="1" x14ac:dyDescent="0.25">
      <c r="A4475" s="15" t="s">
        <v>4654</v>
      </c>
      <c r="B4475" s="225">
        <v>15</v>
      </c>
      <c r="C4475" s="122" t="s">
        <v>1245</v>
      </c>
      <c r="D4475" s="357">
        <v>2018</v>
      </c>
      <c r="E4475" s="124"/>
      <c r="F4475" s="125"/>
      <c r="G4475" s="126"/>
      <c r="H4475" s="35" t="str">
        <f t="shared" ref="H4475:H4531" si="3519">LEFT(J4475,3)</f>
        <v>074</v>
      </c>
      <c r="I4475" s="36">
        <v>84140000</v>
      </c>
      <c r="J4475" s="37" t="s">
        <v>4896</v>
      </c>
      <c r="K4475" s="244" t="s">
        <v>4897</v>
      </c>
      <c r="L4475" s="199"/>
      <c r="M4475" s="200"/>
      <c r="N4475" s="201"/>
      <c r="O4475" s="202"/>
      <c r="P4475" s="202"/>
      <c r="Q4475" s="202"/>
      <c r="R4475" s="202"/>
      <c r="S4475" s="202"/>
      <c r="T4475" s="224"/>
      <c r="U4475" s="138"/>
      <c r="V4475" s="138"/>
      <c r="W4475" s="139"/>
      <c r="X4475" s="139"/>
      <c r="Y4475" s="224"/>
      <c r="Z4475" s="210"/>
      <c r="AA4475" s="204"/>
      <c r="AB4475" s="202"/>
      <c r="AC4475" s="202"/>
      <c r="AD4475" s="202"/>
      <c r="AE4475" s="202"/>
      <c r="AF4475" s="202"/>
      <c r="AG4475" s="224"/>
      <c r="AH4475" s="138"/>
      <c r="AI4475" s="138"/>
      <c r="AJ4475" s="139"/>
      <c r="AK4475" s="139"/>
      <c r="AL4475" s="224"/>
      <c r="AM4475" s="140"/>
      <c r="AN4475" s="211"/>
      <c r="AO4475" s="212"/>
      <c r="AP4475" s="39"/>
      <c r="AQ4475" s="141"/>
      <c r="AR4475" s="141"/>
      <c r="AS4475" s="143"/>
      <c r="AT4475" s="144"/>
      <c r="AU4475" s="141"/>
      <c r="AV4475" s="141"/>
      <c r="AW4475" s="143"/>
      <c r="AX4475"/>
      <c r="AY4475" s="146" t="str">
        <f t="shared" si="3518"/>
        <v>41.40</v>
      </c>
      <c r="AZ4475" s="1800" t="b">
        <f>COUNTIF('[1]Codes SEC'!$B$2:$B$250,Ministres!AY4475)&gt;0</f>
        <v>1</v>
      </c>
      <c r="BA4475"/>
      <c r="BB4475"/>
      <c r="BC4475"/>
      <c r="BD4475"/>
      <c r="BE4475"/>
      <c r="BF4475"/>
      <c r="BG4475"/>
      <c r="BH4475"/>
      <c r="BI4475"/>
      <c r="BJ4475"/>
      <c r="BK4475"/>
      <c r="BL4475"/>
    </row>
    <row r="4476" spans="1:64" s="1801" customFormat="1" ht="35.1" customHeight="1" x14ac:dyDescent="0.25">
      <c r="A4476" s="15" t="s">
        <v>4654</v>
      </c>
      <c r="B4476" s="225">
        <v>15</v>
      </c>
      <c r="C4476" s="122" t="s">
        <v>1245</v>
      </c>
      <c r="D4476" s="357">
        <v>2018</v>
      </c>
      <c r="E4476" s="124"/>
      <c r="F4476" s="125"/>
      <c r="G4476" s="126"/>
      <c r="H4476" s="35" t="str">
        <f t="shared" si="3519"/>
        <v>074</v>
      </c>
      <c r="I4476" s="36">
        <v>84353000</v>
      </c>
      <c r="J4476" s="37" t="s">
        <v>4898</v>
      </c>
      <c r="K4476" s="244" t="s">
        <v>4899</v>
      </c>
      <c r="L4476" s="199"/>
      <c r="M4476" s="200"/>
      <c r="N4476" s="201"/>
      <c r="O4476" s="202"/>
      <c r="P4476" s="202"/>
      <c r="Q4476" s="202"/>
      <c r="R4476" s="202"/>
      <c r="S4476" s="202"/>
      <c r="T4476" s="224"/>
      <c r="U4476" s="138"/>
      <c r="V4476" s="138"/>
      <c r="W4476" s="139"/>
      <c r="X4476" s="139"/>
      <c r="Y4476" s="224"/>
      <c r="Z4476" s="210"/>
      <c r="AA4476" s="204"/>
      <c r="AB4476" s="202"/>
      <c r="AC4476" s="202"/>
      <c r="AD4476" s="202"/>
      <c r="AE4476" s="202"/>
      <c r="AF4476" s="202"/>
      <c r="AG4476" s="224"/>
      <c r="AH4476" s="138"/>
      <c r="AI4476" s="138"/>
      <c r="AJ4476" s="139"/>
      <c r="AK4476" s="139"/>
      <c r="AL4476" s="224"/>
      <c r="AM4476" s="140"/>
      <c r="AN4476" s="211"/>
      <c r="AO4476" s="212"/>
      <c r="AP4476" s="39"/>
      <c r="AQ4476" s="141"/>
      <c r="AR4476" s="141"/>
      <c r="AS4476" s="143"/>
      <c r="AT4476" s="144"/>
      <c r="AU4476" s="141"/>
      <c r="AV4476" s="141"/>
      <c r="AW4476" s="143"/>
      <c r="AX4476"/>
      <c r="AY4476" s="146" t="str">
        <f t="shared" si="3518"/>
        <v>43.53</v>
      </c>
      <c r="AZ4476" s="1800" t="b">
        <f>COUNTIF('[1]Codes SEC'!$B$2:$B$250,Ministres!AY4476)&gt;0</f>
        <v>1</v>
      </c>
      <c r="BA4476"/>
      <c r="BB4476"/>
      <c r="BC4476"/>
      <c r="BD4476"/>
      <c r="BE4476"/>
      <c r="BF4476"/>
      <c r="BG4476"/>
      <c r="BH4476"/>
      <c r="BI4476"/>
      <c r="BJ4476"/>
      <c r="BK4476"/>
      <c r="BL4476"/>
    </row>
    <row r="4477" spans="1:64" s="197" customFormat="1" ht="12.75" customHeight="1" x14ac:dyDescent="0.25">
      <c r="A4477" s="15"/>
      <c r="B4477" s="121"/>
      <c r="C4477" s="122"/>
      <c r="D4477" s="123"/>
      <c r="E4477" s="124"/>
      <c r="F4477" s="125"/>
      <c r="G4477" s="126"/>
      <c r="H4477" s="35"/>
      <c r="I4477" s="36"/>
      <c r="J4477" s="37"/>
      <c r="K4477" s="456"/>
      <c r="L4477" s="199"/>
      <c r="M4477" s="200"/>
      <c r="N4477" s="201"/>
      <c r="O4477" s="202"/>
      <c r="P4477" s="202"/>
      <c r="Q4477" s="202"/>
      <c r="R4477" s="202"/>
      <c r="S4477" s="202"/>
      <c r="T4477" s="224"/>
      <c r="U4477" s="138"/>
      <c r="V4477" s="138"/>
      <c r="W4477" s="139"/>
      <c r="X4477" s="139"/>
      <c r="Y4477" s="224"/>
      <c r="Z4477" s="210"/>
      <c r="AA4477" s="204"/>
      <c r="AB4477" s="202"/>
      <c r="AC4477" s="202"/>
      <c r="AD4477" s="202"/>
      <c r="AE4477" s="202"/>
      <c r="AF4477" s="202"/>
      <c r="AG4477" s="224"/>
      <c r="AH4477" s="138"/>
      <c r="AI4477" s="138"/>
      <c r="AJ4477" s="139"/>
      <c r="AK4477" s="139"/>
      <c r="AL4477" s="224"/>
      <c r="AM4477" s="140"/>
      <c r="AN4477" s="211"/>
      <c r="AO4477" s="212"/>
      <c r="AP4477" s="39"/>
      <c r="AQ4477" s="141"/>
      <c r="AR4477" s="141"/>
      <c r="AS4477" s="143"/>
      <c r="AT4477" s="144"/>
      <c r="AU4477" s="141"/>
      <c r="AV4477" s="141"/>
      <c r="AW4477" s="143"/>
      <c r="AX4477"/>
      <c r="AY4477" s="146"/>
      <c r="AZ4477" s="1800"/>
      <c r="BA4477" s="12"/>
      <c r="BB4477" s="12"/>
      <c r="BC4477" s="12"/>
      <c r="BD4477" s="12"/>
      <c r="BE4477" s="12"/>
      <c r="BF4477" s="12"/>
      <c r="BG4477" s="12"/>
      <c r="BH4477" s="12"/>
      <c r="BI4477" s="12"/>
      <c r="BJ4477" s="12"/>
      <c r="BK4477" s="12"/>
      <c r="BL4477" s="12"/>
    </row>
    <row r="4478" spans="1:64" ht="12.75" customHeight="1" x14ac:dyDescent="0.25">
      <c r="A4478" s="15"/>
      <c r="C4478" s="122"/>
      <c r="D4478" s="123"/>
      <c r="F4478" s="125"/>
      <c r="G4478" s="126"/>
      <c r="H4478" s="35"/>
      <c r="I4478" s="36"/>
      <c r="J4478" s="37"/>
      <c r="K4478" s="243" t="s">
        <v>109</v>
      </c>
      <c r="L4478" s="199"/>
      <c r="M4478" s="200"/>
      <c r="N4478" s="201"/>
      <c r="O4478" s="202"/>
      <c r="P4478" s="202"/>
      <c r="Q4478" s="202"/>
      <c r="R4478" s="202"/>
      <c r="S4478" s="202"/>
      <c r="T4478" s="224"/>
      <c r="U4478" s="138"/>
      <c r="V4478" s="138"/>
      <c r="W4478" s="139"/>
      <c r="X4478" s="139"/>
      <c r="Y4478" s="224"/>
      <c r="Z4478" s="210"/>
      <c r="AA4478" s="204"/>
      <c r="AB4478" s="202"/>
      <c r="AC4478" s="202"/>
      <c r="AD4478" s="202"/>
      <c r="AE4478" s="202"/>
      <c r="AF4478" s="202"/>
      <c r="AG4478" s="224"/>
      <c r="AH4478" s="138"/>
      <c r="AI4478" s="138"/>
      <c r="AJ4478" s="139"/>
      <c r="AK4478" s="139"/>
      <c r="AL4478" s="224"/>
      <c r="AM4478" s="140"/>
      <c r="AN4478" s="211"/>
      <c r="AO4478" s="212"/>
      <c r="AP4478" s="39"/>
      <c r="AQ4478" s="141"/>
      <c r="AR4478" s="141"/>
      <c r="AS4478" s="143"/>
      <c r="AU4478" s="141"/>
      <c r="AV4478" s="141"/>
      <c r="AW4478" s="143"/>
      <c r="AY4478" s="146"/>
      <c r="AZ4478" s="1800"/>
    </row>
    <row r="4479" spans="1:64" ht="12.75" customHeight="1" x14ac:dyDescent="0.25">
      <c r="A4479" s="15"/>
      <c r="C4479" s="122"/>
      <c r="D4479" s="123"/>
      <c r="F4479" s="125"/>
      <c r="G4479" s="126"/>
      <c r="H4479" s="35"/>
      <c r="I4479" s="36"/>
      <c r="J4479" s="37"/>
      <c r="K4479" s="244"/>
      <c r="L4479" s="199"/>
      <c r="M4479" s="200"/>
      <c r="N4479" s="201"/>
      <c r="O4479" s="202"/>
      <c r="P4479" s="202"/>
      <c r="Q4479" s="202"/>
      <c r="R4479" s="202"/>
      <c r="S4479" s="202"/>
      <c r="T4479" s="224"/>
      <c r="U4479" s="138"/>
      <c r="V4479" s="138"/>
      <c r="W4479" s="139"/>
      <c r="X4479" s="139"/>
      <c r="Y4479" s="224"/>
      <c r="Z4479" s="210"/>
      <c r="AA4479" s="204"/>
      <c r="AB4479" s="202"/>
      <c r="AC4479" s="202"/>
      <c r="AD4479" s="202"/>
      <c r="AE4479" s="202"/>
      <c r="AF4479" s="202"/>
      <c r="AG4479" s="224"/>
      <c r="AH4479" s="138"/>
      <c r="AI4479" s="138"/>
      <c r="AJ4479" s="139"/>
      <c r="AK4479" s="139"/>
      <c r="AL4479" s="224"/>
      <c r="AM4479" s="140"/>
      <c r="AN4479" s="211"/>
      <c r="AO4479" s="212"/>
      <c r="AP4479" s="39"/>
      <c r="AQ4479" s="141"/>
      <c r="AR4479" s="141"/>
      <c r="AS4479" s="143"/>
      <c r="AU4479" s="141"/>
      <c r="AV4479" s="141"/>
      <c r="AW4479" s="143"/>
      <c r="AY4479" s="146"/>
      <c r="AZ4479" s="1800"/>
    </row>
    <row r="4480" spans="1:64" ht="35.1" customHeight="1" x14ac:dyDescent="0.25">
      <c r="A4480" s="878" t="s">
        <v>4654</v>
      </c>
      <c r="B4480" s="879">
        <f>B4491</f>
        <v>15</v>
      </c>
      <c r="C4480" s="122" t="str">
        <f>C4491</f>
        <v>Agriculture, ressources naturelles et environnement</v>
      </c>
      <c r="D4480" s="357">
        <v>2018</v>
      </c>
      <c r="E4480" s="1815"/>
      <c r="F4480" s="1816"/>
      <c r="G4480" s="126"/>
      <c r="H4480" s="35" t="str">
        <f t="shared" si="3519"/>
        <v>074</v>
      </c>
      <c r="I4480" s="882" t="s">
        <v>2480</v>
      </c>
      <c r="J4480" s="883" t="s">
        <v>4900</v>
      </c>
      <c r="K4480" s="244" t="s">
        <v>4901</v>
      </c>
      <c r="L4480" s="1817"/>
      <c r="M4480" s="1818"/>
      <c r="N4480" s="1819"/>
      <c r="O4480" s="1820"/>
      <c r="P4480" s="1820"/>
      <c r="Q4480" s="1820"/>
      <c r="R4480" s="1820"/>
      <c r="S4480" s="1820"/>
      <c r="T4480" s="224"/>
      <c r="U4480" s="1821"/>
      <c r="V4480" s="1821"/>
      <c r="W4480" s="1822"/>
      <c r="X4480" s="1822"/>
      <c r="Y4480" s="224"/>
      <c r="Z4480" s="1823"/>
      <c r="AA4480" s="1824"/>
      <c r="AB4480" s="1820"/>
      <c r="AC4480" s="1820"/>
      <c r="AD4480" s="1820"/>
      <c r="AE4480" s="1820"/>
      <c r="AF4480" s="1820"/>
      <c r="AG4480" s="224"/>
      <c r="AH4480" s="1821"/>
      <c r="AI4480" s="1821"/>
      <c r="AJ4480" s="1822"/>
      <c r="AK4480" s="1822"/>
      <c r="AL4480" s="224"/>
      <c r="AM4480" s="1825"/>
      <c r="AN4480" s="1826"/>
      <c r="AO4480" s="1827"/>
      <c r="AP4480" s="886"/>
      <c r="AQ4480" s="887"/>
      <c r="AR4480" s="887"/>
      <c r="AS4480" s="889"/>
      <c r="AT4480" s="890"/>
      <c r="AU4480" s="887"/>
      <c r="AV4480" s="887"/>
      <c r="AW4480" s="889"/>
      <c r="AY4480" s="146" t="str">
        <f t="shared" ref="AY4480:AY4494" si="3520">RIGHT(LEFT(I4480,3),2)&amp;"."&amp;RIGHT(LEFT(I4480,5),2)</f>
        <v>51.11</v>
      </c>
      <c r="AZ4480" s="1800" t="b">
        <f>COUNTIF('[1]Codes SEC'!$B$2:$B$250,Ministres!AY4480)&gt;0</f>
        <v>1</v>
      </c>
    </row>
    <row r="4481" spans="1:64" ht="35.1" customHeight="1" x14ac:dyDescent="0.25">
      <c r="A4481" s="878" t="s">
        <v>4654</v>
      </c>
      <c r="B4481" s="879">
        <v>15</v>
      </c>
      <c r="C4481" s="122" t="s">
        <v>1245</v>
      </c>
      <c r="D4481" s="357">
        <v>2018</v>
      </c>
      <c r="E4481" s="1815"/>
      <c r="F4481" s="1816"/>
      <c r="G4481" s="126"/>
      <c r="H4481" s="35" t="str">
        <f t="shared" si="3519"/>
        <v>074</v>
      </c>
      <c r="I4481" s="882" t="s">
        <v>1500</v>
      </c>
      <c r="J4481" s="883" t="s">
        <v>4902</v>
      </c>
      <c r="K4481" s="244" t="s">
        <v>4903</v>
      </c>
      <c r="L4481" s="1817"/>
      <c r="M4481" s="1818"/>
      <c r="N4481" s="1819"/>
      <c r="O4481" s="1820"/>
      <c r="P4481" s="1820"/>
      <c r="Q4481" s="1820"/>
      <c r="R4481" s="1820"/>
      <c r="S4481" s="1820"/>
      <c r="T4481" s="224"/>
      <c r="U4481" s="1821"/>
      <c r="V4481" s="1821"/>
      <c r="W4481" s="1822"/>
      <c r="X4481" s="1822"/>
      <c r="Y4481" s="224"/>
      <c r="Z4481" s="1823"/>
      <c r="AA4481" s="1824"/>
      <c r="AB4481" s="1820"/>
      <c r="AC4481" s="1820"/>
      <c r="AD4481" s="1820"/>
      <c r="AE4481" s="1820"/>
      <c r="AF4481" s="1820"/>
      <c r="AG4481" s="224"/>
      <c r="AH4481" s="1821"/>
      <c r="AI4481" s="1821"/>
      <c r="AJ4481" s="1822"/>
      <c r="AK4481" s="1822"/>
      <c r="AL4481" s="224"/>
      <c r="AM4481" s="1825"/>
      <c r="AN4481" s="1826"/>
      <c r="AO4481" s="1827"/>
      <c r="AP4481" s="886"/>
      <c r="AQ4481" s="887"/>
      <c r="AR4481" s="887"/>
      <c r="AS4481" s="889"/>
      <c r="AT4481" s="890"/>
      <c r="AU4481" s="887"/>
      <c r="AV4481" s="887"/>
      <c r="AW4481" s="889"/>
      <c r="AY4481" s="146" t="str">
        <f t="shared" si="3520"/>
        <v>51.12</v>
      </c>
      <c r="AZ4481" s="1800" t="b">
        <f>COUNTIF('[1]Codes SEC'!$B$2:$B$250,Ministres!AY4481)&gt;0</f>
        <v>1</v>
      </c>
    </row>
    <row r="4482" spans="1:64" ht="35.1" customHeight="1" x14ac:dyDescent="0.25">
      <c r="A4482" s="878" t="s">
        <v>4654</v>
      </c>
      <c r="B4482" s="879">
        <f>B4480</f>
        <v>15</v>
      </c>
      <c r="C4482" s="122" t="str">
        <f>C4480</f>
        <v>Agriculture, ressources naturelles et environnement</v>
      </c>
      <c r="D4482" s="357">
        <v>2018</v>
      </c>
      <c r="E4482" s="1815"/>
      <c r="F4482" s="1816"/>
      <c r="G4482" s="126"/>
      <c r="H4482" s="35" t="str">
        <f t="shared" si="3519"/>
        <v>074</v>
      </c>
      <c r="I4482" s="882" t="s">
        <v>1265</v>
      </c>
      <c r="J4482" s="883" t="s">
        <v>4904</v>
      </c>
      <c r="K4482" s="244" t="s">
        <v>4905</v>
      </c>
      <c r="L4482" s="1817"/>
      <c r="M4482" s="1818"/>
      <c r="N4482" s="1819"/>
      <c r="O4482" s="1820"/>
      <c r="P4482" s="1820"/>
      <c r="Q4482" s="1820"/>
      <c r="R4482" s="1820"/>
      <c r="S4482" s="1820"/>
      <c r="T4482" s="224"/>
      <c r="U4482" s="1821"/>
      <c r="V4482" s="1821"/>
      <c r="W4482" s="1822"/>
      <c r="X4482" s="1822"/>
      <c r="Y4482" s="224"/>
      <c r="Z4482" s="1823"/>
      <c r="AA4482" s="1824"/>
      <c r="AB4482" s="1820"/>
      <c r="AC4482" s="1820"/>
      <c r="AD4482" s="1820"/>
      <c r="AE4482" s="1820"/>
      <c r="AF4482" s="1820"/>
      <c r="AG4482" s="224"/>
      <c r="AH4482" s="1821"/>
      <c r="AI4482" s="1821"/>
      <c r="AJ4482" s="1822"/>
      <c r="AK4482" s="1822"/>
      <c r="AL4482" s="224"/>
      <c r="AM4482" s="1825"/>
      <c r="AN4482" s="1826"/>
      <c r="AO4482" s="1827"/>
      <c r="AP4482" s="886"/>
      <c r="AQ4482" s="887"/>
      <c r="AR4482" s="887"/>
      <c r="AS4482" s="889"/>
      <c r="AT4482" s="890"/>
      <c r="AU4482" s="887"/>
      <c r="AV4482" s="887"/>
      <c r="AW4482" s="889"/>
      <c r="AY4482" s="146" t="str">
        <f t="shared" si="3520"/>
        <v>52.10</v>
      </c>
      <c r="AZ4482" s="1800" t="b">
        <f>COUNTIF('[1]Codes SEC'!$B$2:$B$250,Ministres!AY4482)&gt;0</f>
        <v>1</v>
      </c>
    </row>
    <row r="4483" spans="1:64" ht="35.1" customHeight="1" x14ac:dyDescent="0.25">
      <c r="A4483" s="878" t="s">
        <v>4654</v>
      </c>
      <c r="B4483" s="879">
        <f t="shared" ref="B4483:C4484" si="3521">B4482</f>
        <v>15</v>
      </c>
      <c r="C4483" s="122" t="str">
        <f t="shared" si="3521"/>
        <v>Agriculture, ressources naturelles et environnement</v>
      </c>
      <c r="D4483" s="357">
        <v>2018</v>
      </c>
      <c r="E4483" s="1815"/>
      <c r="F4483" s="1816"/>
      <c r="G4483" s="126"/>
      <c r="H4483" s="35" t="str">
        <f t="shared" si="3519"/>
        <v>074</v>
      </c>
      <c r="I4483" s="882" t="s">
        <v>3108</v>
      </c>
      <c r="J4483" s="883" t="s">
        <v>4906</v>
      </c>
      <c r="K4483" s="244" t="s">
        <v>4907</v>
      </c>
      <c r="L4483" s="1817"/>
      <c r="M4483" s="1818"/>
      <c r="N4483" s="1819"/>
      <c r="O4483" s="1820"/>
      <c r="P4483" s="1820"/>
      <c r="Q4483" s="1820"/>
      <c r="R4483" s="1820"/>
      <c r="S4483" s="1820"/>
      <c r="T4483" s="224"/>
      <c r="U4483" s="1821"/>
      <c r="V4483" s="1821"/>
      <c r="W4483" s="1822"/>
      <c r="X4483" s="1822"/>
      <c r="Y4483" s="224"/>
      <c r="Z4483" s="1823"/>
      <c r="AA4483" s="1824"/>
      <c r="AB4483" s="1820"/>
      <c r="AC4483" s="1820"/>
      <c r="AD4483" s="1820"/>
      <c r="AE4483" s="1820"/>
      <c r="AF4483" s="1820"/>
      <c r="AG4483" s="224"/>
      <c r="AH4483" s="1821"/>
      <c r="AI4483" s="1821"/>
      <c r="AJ4483" s="1822"/>
      <c r="AK4483" s="1822"/>
      <c r="AL4483" s="224"/>
      <c r="AM4483" s="1825"/>
      <c r="AN4483" s="1826"/>
      <c r="AO4483" s="1827"/>
      <c r="AP4483" s="886"/>
      <c r="AQ4483" s="887"/>
      <c r="AR4483" s="887"/>
      <c r="AS4483" s="889"/>
      <c r="AT4483" s="890"/>
      <c r="AU4483" s="887"/>
      <c r="AV4483" s="887"/>
      <c r="AW4483" s="889"/>
      <c r="AY4483" s="146" t="str">
        <f t="shared" si="3520"/>
        <v>61.31</v>
      </c>
      <c r="AZ4483" s="1800" t="b">
        <f>COUNTIF('[1]Codes SEC'!$B$2:$B$250,Ministres!AY4483)&gt;0</f>
        <v>1</v>
      </c>
    </row>
    <row r="4484" spans="1:64" ht="35.1" customHeight="1" x14ac:dyDescent="0.25">
      <c r="A4484" s="878" t="s">
        <v>4654</v>
      </c>
      <c r="B4484" s="879">
        <f t="shared" si="3521"/>
        <v>15</v>
      </c>
      <c r="C4484" s="122" t="str">
        <f t="shared" si="3521"/>
        <v>Agriculture, ressources naturelles et environnement</v>
      </c>
      <c r="D4484" s="357">
        <v>2018</v>
      </c>
      <c r="E4484" s="1815"/>
      <c r="F4484" s="1816"/>
      <c r="G4484" s="126"/>
      <c r="H4484" s="35" t="str">
        <f t="shared" si="3519"/>
        <v>074</v>
      </c>
      <c r="I4484" s="882" t="s">
        <v>1441</v>
      </c>
      <c r="J4484" s="883" t="s">
        <v>4908</v>
      </c>
      <c r="K4484" s="244" t="s">
        <v>4909</v>
      </c>
      <c r="L4484" s="1817"/>
      <c r="M4484" s="1818"/>
      <c r="N4484" s="1819"/>
      <c r="O4484" s="1820"/>
      <c r="P4484" s="1820"/>
      <c r="Q4484" s="1820"/>
      <c r="R4484" s="1820"/>
      <c r="S4484" s="1820"/>
      <c r="T4484" s="224"/>
      <c r="U4484" s="1821"/>
      <c r="V4484" s="1821"/>
      <c r="W4484" s="1822"/>
      <c r="X4484" s="1822"/>
      <c r="Y4484" s="224"/>
      <c r="Z4484" s="1823"/>
      <c r="AA4484" s="1824"/>
      <c r="AB4484" s="1820"/>
      <c r="AC4484" s="1820"/>
      <c r="AD4484" s="1820"/>
      <c r="AE4484" s="1820"/>
      <c r="AF4484" s="1820"/>
      <c r="AG4484" s="224"/>
      <c r="AH4484" s="1821"/>
      <c r="AI4484" s="1821"/>
      <c r="AJ4484" s="1822"/>
      <c r="AK4484" s="1822"/>
      <c r="AL4484" s="224"/>
      <c r="AM4484" s="1825"/>
      <c r="AN4484" s="1826"/>
      <c r="AO4484" s="1827"/>
      <c r="AP4484" s="886"/>
      <c r="AQ4484" s="887"/>
      <c r="AR4484" s="887"/>
      <c r="AS4484" s="889"/>
      <c r="AT4484" s="890"/>
      <c r="AU4484" s="887"/>
      <c r="AV4484" s="887"/>
      <c r="AW4484" s="889"/>
      <c r="AY4484" s="146" t="str">
        <f t="shared" si="3520"/>
        <v>61.41</v>
      </c>
      <c r="AZ4484" s="1800" t="b">
        <f>COUNTIF('[1]Codes SEC'!$B$2:$B$250,Ministres!AY4484)&gt;0</f>
        <v>1</v>
      </c>
    </row>
    <row r="4485" spans="1:64" ht="35.1" customHeight="1" x14ac:dyDescent="0.25">
      <c r="A4485" s="878" t="s">
        <v>4654</v>
      </c>
      <c r="B4485" s="879">
        <f>B4486</f>
        <v>15</v>
      </c>
      <c r="C4485" s="122" t="str">
        <f>C4490</f>
        <v>Agriculture, ressources naturelles et environnement</v>
      </c>
      <c r="D4485" s="357">
        <v>2018</v>
      </c>
      <c r="E4485" s="1815"/>
      <c r="F4485" s="1816"/>
      <c r="G4485" s="126"/>
      <c r="H4485" s="35" t="str">
        <f t="shared" si="3519"/>
        <v>074</v>
      </c>
      <c r="I4485" s="882">
        <v>86141000</v>
      </c>
      <c r="J4485" s="883" t="s">
        <v>4910</v>
      </c>
      <c r="K4485" s="244" t="s">
        <v>4911</v>
      </c>
      <c r="L4485" s="1817"/>
      <c r="M4485" s="1818"/>
      <c r="N4485" s="1819"/>
      <c r="O4485" s="1820"/>
      <c r="P4485" s="1820"/>
      <c r="Q4485" s="1820"/>
      <c r="R4485" s="1820"/>
      <c r="S4485" s="1820"/>
      <c r="T4485" s="224"/>
      <c r="U4485" s="1821"/>
      <c r="V4485" s="1821"/>
      <c r="W4485" s="1822"/>
      <c r="X4485" s="1822"/>
      <c r="Y4485" s="224"/>
      <c r="Z4485" s="1823"/>
      <c r="AA4485" s="1824"/>
      <c r="AB4485" s="1820"/>
      <c r="AC4485" s="1820"/>
      <c r="AD4485" s="1820"/>
      <c r="AE4485" s="1820"/>
      <c r="AF4485" s="1820"/>
      <c r="AG4485" s="224"/>
      <c r="AH4485" s="1821"/>
      <c r="AI4485" s="1821"/>
      <c r="AJ4485" s="1822"/>
      <c r="AK4485" s="1822"/>
      <c r="AL4485" s="224"/>
      <c r="AM4485" s="1825"/>
      <c r="AN4485" s="1826"/>
      <c r="AO4485" s="1827"/>
      <c r="AP4485" s="886"/>
      <c r="AQ4485" s="887"/>
      <c r="AR4485" s="887"/>
      <c r="AS4485" s="889"/>
      <c r="AT4485" s="890"/>
      <c r="AU4485" s="887"/>
      <c r="AV4485" s="887"/>
      <c r="AW4485" s="889"/>
      <c r="AX4485" s="12"/>
      <c r="AY4485" s="146" t="str">
        <f t="shared" si="3520"/>
        <v>61.41</v>
      </c>
      <c r="AZ4485" s="1800" t="b">
        <f>COUNTIF('[1]Codes SEC'!$B$2:$B$250,Ministres!AY4485)&gt;0</f>
        <v>1</v>
      </c>
    </row>
    <row r="4486" spans="1:64" ht="35.1" customHeight="1" x14ac:dyDescent="0.25">
      <c r="A4486" s="878" t="s">
        <v>4654</v>
      </c>
      <c r="B4486" s="879">
        <f>B4484</f>
        <v>15</v>
      </c>
      <c r="C4486" s="122" t="str">
        <f>C4491</f>
        <v>Agriculture, ressources naturelles et environnement</v>
      </c>
      <c r="D4486" s="357">
        <v>2018</v>
      </c>
      <c r="E4486" s="1815"/>
      <c r="F4486" s="1816"/>
      <c r="G4486" s="126"/>
      <c r="H4486" s="35" t="str">
        <f t="shared" si="3519"/>
        <v>074</v>
      </c>
      <c r="I4486" s="882" t="s">
        <v>4912</v>
      </c>
      <c r="J4486" s="883" t="s">
        <v>4913</v>
      </c>
      <c r="K4486" s="244" t="s">
        <v>4914</v>
      </c>
      <c r="L4486" s="1817"/>
      <c r="M4486" s="1818"/>
      <c r="N4486" s="1819"/>
      <c r="O4486" s="1820"/>
      <c r="P4486" s="1820"/>
      <c r="Q4486" s="1820"/>
      <c r="R4486" s="1820"/>
      <c r="S4486" s="1820"/>
      <c r="T4486" s="224"/>
      <c r="U4486" s="1821"/>
      <c r="V4486" s="1821"/>
      <c r="W4486" s="1822"/>
      <c r="X4486" s="1822"/>
      <c r="Y4486" s="224"/>
      <c r="Z4486" s="1823"/>
      <c r="AA4486" s="1824"/>
      <c r="AB4486" s="1820"/>
      <c r="AC4486" s="1820"/>
      <c r="AD4486" s="1820"/>
      <c r="AE4486" s="1820"/>
      <c r="AF4486" s="1820"/>
      <c r="AG4486" s="224"/>
      <c r="AH4486" s="1821"/>
      <c r="AI4486" s="1821"/>
      <c r="AJ4486" s="1822"/>
      <c r="AK4486" s="1822"/>
      <c r="AL4486" s="224"/>
      <c r="AM4486" s="1825"/>
      <c r="AN4486" s="1826"/>
      <c r="AO4486" s="1827"/>
      <c r="AP4486" s="886"/>
      <c r="AQ4486" s="887"/>
      <c r="AR4486" s="887"/>
      <c r="AS4486" s="889"/>
      <c r="AT4486" s="890"/>
      <c r="AU4486" s="887"/>
      <c r="AV4486" s="887"/>
      <c r="AW4486" s="889"/>
      <c r="AX4486" s="12"/>
      <c r="AY4486" s="146" t="str">
        <f t="shared" si="3520"/>
        <v>61.61</v>
      </c>
      <c r="AZ4486" s="1800" t="b">
        <f>COUNTIF('[1]Codes SEC'!$B$2:$B$250,Ministres!AY4486)&gt;0</f>
        <v>1</v>
      </c>
    </row>
    <row r="4487" spans="1:64" ht="35.1" customHeight="1" x14ac:dyDescent="0.25">
      <c r="A4487" s="878" t="s">
        <v>4654</v>
      </c>
      <c r="B4487" s="879">
        <f>B4486</f>
        <v>15</v>
      </c>
      <c r="C4487" s="122" t="str">
        <f>C4486</f>
        <v>Agriculture, ressources naturelles et environnement</v>
      </c>
      <c r="D4487" s="357">
        <v>2018</v>
      </c>
      <c r="E4487" s="1815"/>
      <c r="F4487" s="1816"/>
      <c r="G4487" s="126"/>
      <c r="H4487" s="35" t="str">
        <f t="shared" si="3519"/>
        <v>074</v>
      </c>
      <c r="I4487" s="882" t="s">
        <v>304</v>
      </c>
      <c r="J4487" s="883" t="s">
        <v>4915</v>
      </c>
      <c r="K4487" s="244" t="s">
        <v>4916</v>
      </c>
      <c r="L4487" s="1817"/>
      <c r="M4487" s="1818"/>
      <c r="N4487" s="1819"/>
      <c r="O4487" s="1820"/>
      <c r="P4487" s="1820"/>
      <c r="Q4487" s="1820"/>
      <c r="R4487" s="1820"/>
      <c r="S4487" s="1820"/>
      <c r="T4487" s="224"/>
      <c r="U4487" s="1821"/>
      <c r="V4487" s="1821"/>
      <c r="W4487" s="1822"/>
      <c r="X4487" s="1822"/>
      <c r="Y4487" s="224"/>
      <c r="Z4487" s="1823"/>
      <c r="AA4487" s="1824"/>
      <c r="AB4487" s="1820"/>
      <c r="AC4487" s="1820"/>
      <c r="AD4487" s="1820"/>
      <c r="AE4487" s="1820"/>
      <c r="AF4487" s="1820"/>
      <c r="AG4487" s="224"/>
      <c r="AH4487" s="1821"/>
      <c r="AI4487" s="1821"/>
      <c r="AJ4487" s="1822"/>
      <c r="AK4487" s="1822"/>
      <c r="AL4487" s="224"/>
      <c r="AM4487" s="1825"/>
      <c r="AN4487" s="1826"/>
      <c r="AO4487" s="1827"/>
      <c r="AP4487" s="886"/>
      <c r="AQ4487" s="887"/>
      <c r="AR4487" s="887"/>
      <c r="AS4487" s="889"/>
      <c r="AT4487" s="890"/>
      <c r="AU4487" s="887"/>
      <c r="AV4487" s="887"/>
      <c r="AW4487" s="889"/>
      <c r="AY4487" s="146" t="str">
        <f t="shared" si="3520"/>
        <v>63.21</v>
      </c>
      <c r="AZ4487" s="1800" t="b">
        <f>COUNTIF('[1]Codes SEC'!$B$2:$B$250,Ministres!AY4487)&gt;0</f>
        <v>1</v>
      </c>
    </row>
    <row r="4488" spans="1:64" s="1801" customFormat="1" ht="35.1" customHeight="1" x14ac:dyDescent="0.25">
      <c r="A4488" s="15" t="s">
        <v>4654</v>
      </c>
      <c r="B4488" s="225">
        <v>15</v>
      </c>
      <c r="C4488" s="122" t="s">
        <v>1245</v>
      </c>
      <c r="D4488" s="357">
        <v>2018</v>
      </c>
      <c r="E4488" s="124"/>
      <c r="F4488" s="125"/>
      <c r="G4488" s="126"/>
      <c r="H4488" s="35" t="str">
        <f t="shared" si="3519"/>
        <v>074</v>
      </c>
      <c r="I4488" s="36">
        <v>86353000</v>
      </c>
      <c r="J4488" s="37" t="s">
        <v>4917</v>
      </c>
      <c r="K4488" s="244" t="s">
        <v>4918</v>
      </c>
      <c r="L4488" s="199"/>
      <c r="M4488" s="200"/>
      <c r="N4488" s="201"/>
      <c r="O4488" s="202"/>
      <c r="P4488" s="202"/>
      <c r="Q4488" s="202"/>
      <c r="R4488" s="202"/>
      <c r="S4488" s="202"/>
      <c r="T4488" s="224"/>
      <c r="U4488" s="138"/>
      <c r="V4488" s="138"/>
      <c r="W4488" s="139"/>
      <c r="X4488" s="139"/>
      <c r="Y4488" s="224"/>
      <c r="Z4488" s="210"/>
      <c r="AA4488" s="204"/>
      <c r="AB4488" s="202"/>
      <c r="AC4488" s="202"/>
      <c r="AD4488" s="202"/>
      <c r="AE4488" s="202"/>
      <c r="AF4488" s="202"/>
      <c r="AG4488" s="224"/>
      <c r="AH4488" s="138"/>
      <c r="AI4488" s="138"/>
      <c r="AJ4488" s="139"/>
      <c r="AK4488" s="139"/>
      <c r="AL4488" s="224"/>
      <c r="AM4488" s="140"/>
      <c r="AN4488" s="211"/>
      <c r="AO4488" s="212"/>
      <c r="AP4488" s="39"/>
      <c r="AQ4488" s="141"/>
      <c r="AR4488" s="141"/>
      <c r="AS4488" s="143"/>
      <c r="AT4488" s="144"/>
      <c r="AU4488" s="141"/>
      <c r="AV4488" s="141"/>
      <c r="AW4488" s="143"/>
      <c r="AX4488"/>
      <c r="AY4488" s="146" t="str">
        <f t="shared" si="3520"/>
        <v>63.53</v>
      </c>
      <c r="AZ4488" s="1800" t="b">
        <f>COUNTIF('[1]Codes SEC'!$B$2:$B$250,Ministres!AY4488)&gt;0</f>
        <v>1</v>
      </c>
      <c r="BA4488"/>
      <c r="BB4488"/>
      <c r="BC4488"/>
      <c r="BD4488"/>
      <c r="BE4488"/>
      <c r="BF4488"/>
      <c r="BG4488"/>
      <c r="BH4488"/>
      <c r="BI4488"/>
      <c r="BJ4488"/>
      <c r="BK4488"/>
      <c r="BL4488"/>
    </row>
    <row r="4489" spans="1:64" s="1801" customFormat="1" ht="35.1" customHeight="1" x14ac:dyDescent="0.25">
      <c r="A4489" s="15" t="s">
        <v>4654</v>
      </c>
      <c r="B4489" s="225">
        <v>15</v>
      </c>
      <c r="C4489" s="122" t="s">
        <v>1245</v>
      </c>
      <c r="D4489" s="357">
        <v>2018</v>
      </c>
      <c r="E4489" s="124"/>
      <c r="F4489" s="125"/>
      <c r="G4489" s="126"/>
      <c r="H4489" s="35" t="str">
        <f t="shared" si="3519"/>
        <v>074</v>
      </c>
      <c r="I4489" s="36">
        <v>86359000</v>
      </c>
      <c r="J4489" s="37" t="s">
        <v>4919</v>
      </c>
      <c r="K4489" s="244" t="s">
        <v>4920</v>
      </c>
      <c r="L4489" s="199"/>
      <c r="M4489" s="200"/>
      <c r="N4489" s="201"/>
      <c r="O4489" s="202"/>
      <c r="P4489" s="202"/>
      <c r="Q4489" s="202"/>
      <c r="R4489" s="202"/>
      <c r="S4489" s="202"/>
      <c r="T4489" s="224"/>
      <c r="U4489" s="138"/>
      <c r="V4489" s="138"/>
      <c r="W4489" s="139"/>
      <c r="X4489" s="139"/>
      <c r="Y4489" s="224"/>
      <c r="Z4489" s="210"/>
      <c r="AA4489" s="204"/>
      <c r="AB4489" s="202"/>
      <c r="AC4489" s="202"/>
      <c r="AD4489" s="202"/>
      <c r="AE4489" s="202"/>
      <c r="AF4489" s="202"/>
      <c r="AG4489" s="224"/>
      <c r="AH4489" s="138"/>
      <c r="AI4489" s="138"/>
      <c r="AJ4489" s="139"/>
      <c r="AK4489" s="139"/>
      <c r="AL4489" s="224"/>
      <c r="AM4489" s="140"/>
      <c r="AN4489" s="211"/>
      <c r="AO4489" s="212"/>
      <c r="AP4489" s="39"/>
      <c r="AQ4489" s="141"/>
      <c r="AR4489" s="141"/>
      <c r="AS4489" s="143"/>
      <c r="AT4489" s="144"/>
      <c r="AU4489" s="141"/>
      <c r="AV4489" s="141"/>
      <c r="AW4489" s="143"/>
      <c r="AX4489"/>
      <c r="AY4489" s="146" t="str">
        <f t="shared" si="3520"/>
        <v>63.59</v>
      </c>
      <c r="AZ4489" s="1800" t="b">
        <f>COUNTIF('[1]Codes SEC'!$B$2:$B$250,Ministres!AY4489)&gt;0</f>
        <v>1</v>
      </c>
      <c r="BA4489"/>
      <c r="BB4489"/>
      <c r="BC4489"/>
      <c r="BD4489"/>
      <c r="BE4489"/>
      <c r="BF4489"/>
      <c r="BG4489"/>
      <c r="BH4489"/>
      <c r="BI4489"/>
      <c r="BJ4489"/>
      <c r="BK4489"/>
      <c r="BL4489"/>
    </row>
    <row r="4490" spans="1:64" ht="35.1" customHeight="1" x14ac:dyDescent="0.25">
      <c r="A4490" s="878" t="s">
        <v>4654</v>
      </c>
      <c r="B4490" s="879">
        <v>15</v>
      </c>
      <c r="C4490" s="880" t="s">
        <v>1245</v>
      </c>
      <c r="D4490" s="357">
        <v>2018</v>
      </c>
      <c r="E4490" s="1815"/>
      <c r="F4490" s="1816"/>
      <c r="G4490" s="126"/>
      <c r="H4490" s="35" t="str">
        <f t="shared" si="3519"/>
        <v>074</v>
      </c>
      <c r="I4490" s="882" t="s">
        <v>3835</v>
      </c>
      <c r="J4490" s="883" t="s">
        <v>4921</v>
      </c>
      <c r="K4490" s="244" t="s">
        <v>4922</v>
      </c>
      <c r="L4490" s="1817"/>
      <c r="M4490" s="1818"/>
      <c r="N4490" s="1819"/>
      <c r="O4490" s="1820"/>
      <c r="P4490" s="1820"/>
      <c r="Q4490" s="1820"/>
      <c r="R4490" s="1820"/>
      <c r="S4490" s="1820"/>
      <c r="T4490" s="224"/>
      <c r="U4490" s="1821"/>
      <c r="V4490" s="1821"/>
      <c r="W4490" s="1822"/>
      <c r="X4490" s="1822"/>
      <c r="Y4490" s="224"/>
      <c r="Z4490" s="1823"/>
      <c r="AA4490" s="1824"/>
      <c r="AB4490" s="1820"/>
      <c r="AC4490" s="1820"/>
      <c r="AD4490" s="1820"/>
      <c r="AE4490" s="1820"/>
      <c r="AF4490" s="1820"/>
      <c r="AG4490" s="224"/>
      <c r="AH4490" s="1821"/>
      <c r="AI4490" s="1821"/>
      <c r="AJ4490" s="1822"/>
      <c r="AK4490" s="1822"/>
      <c r="AL4490" s="224"/>
      <c r="AM4490" s="1825"/>
      <c r="AN4490" s="1826"/>
      <c r="AO4490" s="1827"/>
      <c r="AP4490" s="886"/>
      <c r="AQ4490" s="887"/>
      <c r="AR4490" s="887"/>
      <c r="AS4490" s="889"/>
      <c r="AT4490" s="890"/>
      <c r="AU4490" s="887"/>
      <c r="AV4490" s="887"/>
      <c r="AW4490" s="889"/>
      <c r="AY4490" s="146" t="str">
        <f t="shared" si="3520"/>
        <v>81.11</v>
      </c>
      <c r="AZ4490" s="1800" t="b">
        <f>COUNTIF('[1]Codes SEC'!$B$2:$B$250,Ministres!AY4490)&gt;0</f>
        <v>1</v>
      </c>
    </row>
    <row r="4491" spans="1:64" ht="35.1" customHeight="1" x14ac:dyDescent="0.25">
      <c r="A4491" s="878" t="s">
        <v>4654</v>
      </c>
      <c r="B4491" s="879">
        <v>15</v>
      </c>
      <c r="C4491" s="122" t="s">
        <v>1245</v>
      </c>
      <c r="D4491" s="357">
        <v>2018</v>
      </c>
      <c r="E4491" s="1815"/>
      <c r="F4491" s="1816"/>
      <c r="G4491" s="126"/>
      <c r="H4491" s="35" t="str">
        <f t="shared" si="3519"/>
        <v>074</v>
      </c>
      <c r="I4491" s="882" t="s">
        <v>2170</v>
      </c>
      <c r="J4491" s="883" t="s">
        <v>4923</v>
      </c>
      <c r="K4491" s="244" t="s">
        <v>4924</v>
      </c>
      <c r="L4491" s="1817"/>
      <c r="M4491" s="1818"/>
      <c r="N4491" s="1819"/>
      <c r="O4491" s="1820"/>
      <c r="P4491" s="1820"/>
      <c r="Q4491" s="1820"/>
      <c r="R4491" s="1820"/>
      <c r="S4491" s="1820"/>
      <c r="T4491" s="224"/>
      <c r="U4491" s="1821"/>
      <c r="V4491" s="1821"/>
      <c r="W4491" s="1822"/>
      <c r="X4491" s="1822"/>
      <c r="Y4491" s="224"/>
      <c r="Z4491" s="1823"/>
      <c r="AA4491" s="1824"/>
      <c r="AB4491" s="1820"/>
      <c r="AC4491" s="1820"/>
      <c r="AD4491" s="1820"/>
      <c r="AE4491" s="1820"/>
      <c r="AF4491" s="1820"/>
      <c r="AG4491" s="224"/>
      <c r="AH4491" s="1821"/>
      <c r="AI4491" s="1821"/>
      <c r="AJ4491" s="1822"/>
      <c r="AK4491" s="1822"/>
      <c r="AL4491" s="224"/>
      <c r="AM4491" s="1825"/>
      <c r="AN4491" s="1826"/>
      <c r="AO4491" s="1827"/>
      <c r="AP4491" s="886"/>
      <c r="AQ4491" s="887"/>
      <c r="AR4491" s="887"/>
      <c r="AS4491" s="889"/>
      <c r="AT4491" s="890"/>
      <c r="AU4491" s="887"/>
      <c r="AV4491" s="887"/>
      <c r="AW4491" s="889"/>
      <c r="AY4491" s="146" t="str">
        <f t="shared" si="3520"/>
        <v>81.12</v>
      </c>
      <c r="AZ4491" s="1800" t="b">
        <f>COUNTIF('[1]Codes SEC'!$B$2:$B$250,Ministres!AY4491)&gt;0</f>
        <v>1</v>
      </c>
    </row>
    <row r="4492" spans="1:64" ht="35.1" customHeight="1" x14ac:dyDescent="0.25">
      <c r="A4492" s="878" t="s">
        <v>4654</v>
      </c>
      <c r="B4492" s="879">
        <v>15</v>
      </c>
      <c r="C4492" s="880" t="s">
        <v>1245</v>
      </c>
      <c r="D4492" s="357">
        <v>2018</v>
      </c>
      <c r="E4492" s="1815"/>
      <c r="F4492" s="1816"/>
      <c r="G4492" s="126"/>
      <c r="H4492" s="35" t="str">
        <f t="shared" si="3519"/>
        <v>074</v>
      </c>
      <c r="I4492" s="882" t="s">
        <v>4925</v>
      </c>
      <c r="J4492" s="883" t="s">
        <v>4926</v>
      </c>
      <c r="K4492" s="244" t="s">
        <v>4927</v>
      </c>
      <c r="L4492" s="1817"/>
      <c r="M4492" s="1818"/>
      <c r="N4492" s="1819"/>
      <c r="O4492" s="1820"/>
      <c r="P4492" s="1820"/>
      <c r="Q4492" s="1820"/>
      <c r="R4492" s="1820"/>
      <c r="S4492" s="1820"/>
      <c r="T4492" s="224"/>
      <c r="U4492" s="1821"/>
      <c r="V4492" s="1821"/>
      <c r="W4492" s="1822"/>
      <c r="X4492" s="1822"/>
      <c r="Y4492" s="224"/>
      <c r="Z4492" s="1823"/>
      <c r="AA4492" s="1824"/>
      <c r="AB4492" s="1820"/>
      <c r="AC4492" s="1820"/>
      <c r="AD4492" s="1820"/>
      <c r="AE4492" s="1820"/>
      <c r="AF4492" s="1820"/>
      <c r="AG4492" s="224"/>
      <c r="AH4492" s="1821"/>
      <c r="AI4492" s="1821"/>
      <c r="AJ4492" s="1822"/>
      <c r="AK4492" s="1822"/>
      <c r="AL4492" s="224"/>
      <c r="AM4492" s="1825"/>
      <c r="AN4492" s="1826"/>
      <c r="AO4492" s="1827"/>
      <c r="AP4492" s="886"/>
      <c r="AQ4492" s="887"/>
      <c r="AR4492" s="887"/>
      <c r="AS4492" s="889"/>
      <c r="AT4492" s="890"/>
      <c r="AU4492" s="887"/>
      <c r="AV4492" s="887"/>
      <c r="AW4492" s="889"/>
      <c r="AY4492" s="146" t="str">
        <f t="shared" si="3520"/>
        <v>81.22</v>
      </c>
      <c r="AZ4492" s="1800" t="b">
        <f>COUNTIF('[1]Codes SEC'!$B$2:$B$250,Ministres!AY4492)&gt;0</f>
        <v>1</v>
      </c>
    </row>
    <row r="4493" spans="1:64" ht="35.1" customHeight="1" x14ac:dyDescent="0.25">
      <c r="A4493" s="878" t="s">
        <v>4654</v>
      </c>
      <c r="B4493" s="879">
        <v>15</v>
      </c>
      <c r="C4493" s="122" t="s">
        <v>1245</v>
      </c>
      <c r="D4493" s="357">
        <v>2018</v>
      </c>
      <c r="E4493" s="1815"/>
      <c r="F4493" s="1816"/>
      <c r="G4493" s="126"/>
      <c r="H4493" s="35" t="str">
        <f t="shared" si="3519"/>
        <v>074</v>
      </c>
      <c r="I4493" s="882" t="s">
        <v>4928</v>
      </c>
      <c r="J4493" s="883" t="s">
        <v>4929</v>
      </c>
      <c r="K4493" s="244" t="s">
        <v>4930</v>
      </c>
      <c r="L4493" s="1817"/>
      <c r="M4493" s="1818"/>
      <c r="N4493" s="1819"/>
      <c r="O4493" s="1820"/>
      <c r="P4493" s="1820"/>
      <c r="Q4493" s="1820"/>
      <c r="R4493" s="1820"/>
      <c r="S4493" s="1820"/>
      <c r="T4493" s="224"/>
      <c r="U4493" s="1821"/>
      <c r="V4493" s="1821"/>
      <c r="W4493" s="1822"/>
      <c r="X4493" s="1822"/>
      <c r="Y4493" s="224"/>
      <c r="Z4493" s="1823"/>
      <c r="AA4493" s="1824"/>
      <c r="AB4493" s="1820"/>
      <c r="AC4493" s="1820"/>
      <c r="AD4493" s="1820"/>
      <c r="AE4493" s="1820"/>
      <c r="AF4493" s="1820"/>
      <c r="AG4493" s="224"/>
      <c r="AH4493" s="1821"/>
      <c r="AI4493" s="1821"/>
      <c r="AJ4493" s="1822"/>
      <c r="AK4493" s="1822"/>
      <c r="AL4493" s="224"/>
      <c r="AM4493" s="1825"/>
      <c r="AN4493" s="1826"/>
      <c r="AO4493" s="1827"/>
      <c r="AP4493" s="886"/>
      <c r="AQ4493" s="887"/>
      <c r="AR4493" s="887"/>
      <c r="AS4493" s="889"/>
      <c r="AT4493" s="890"/>
      <c r="AU4493" s="887"/>
      <c r="AV4493" s="887"/>
      <c r="AW4493" s="889"/>
      <c r="AY4493" s="146" t="str">
        <f t="shared" si="3520"/>
        <v>84.14</v>
      </c>
      <c r="AZ4493" s="1800" t="b">
        <f>COUNTIF('[1]Codes SEC'!$B$2:$B$250,Ministres!AY4493)&gt;0</f>
        <v>1</v>
      </c>
    </row>
    <row r="4494" spans="1:64" ht="35.1" customHeight="1" x14ac:dyDescent="0.25">
      <c r="A4494" s="878" t="s">
        <v>4654</v>
      </c>
      <c r="B4494" s="879">
        <v>15</v>
      </c>
      <c r="C4494" s="122" t="s">
        <v>1245</v>
      </c>
      <c r="D4494" s="357">
        <v>2018</v>
      </c>
      <c r="E4494" s="1815"/>
      <c r="F4494" s="1816"/>
      <c r="G4494" s="126"/>
      <c r="H4494" s="35" t="str">
        <f t="shared" si="3519"/>
        <v>074</v>
      </c>
      <c r="I4494" s="882" t="s">
        <v>2992</v>
      </c>
      <c r="J4494" s="883" t="s">
        <v>4931</v>
      </c>
      <c r="K4494" s="244" t="s">
        <v>4932</v>
      </c>
      <c r="L4494" s="1817"/>
      <c r="M4494" s="1818"/>
      <c r="N4494" s="1819"/>
      <c r="O4494" s="1820"/>
      <c r="P4494" s="1820"/>
      <c r="Q4494" s="1820"/>
      <c r="R4494" s="1820"/>
      <c r="S4494" s="1820"/>
      <c r="T4494" s="224"/>
      <c r="U4494" s="1821"/>
      <c r="V4494" s="1821"/>
      <c r="W4494" s="1822"/>
      <c r="X4494" s="1822"/>
      <c r="Y4494" s="224"/>
      <c r="Z4494" s="1823"/>
      <c r="AA4494" s="1824"/>
      <c r="AB4494" s="1820"/>
      <c r="AC4494" s="1820"/>
      <c r="AD4494" s="1820"/>
      <c r="AE4494" s="1820"/>
      <c r="AF4494" s="1820"/>
      <c r="AG4494" s="224"/>
      <c r="AH4494" s="1821"/>
      <c r="AI4494" s="1821"/>
      <c r="AJ4494" s="1822"/>
      <c r="AK4494" s="1822"/>
      <c r="AL4494" s="224"/>
      <c r="AM4494" s="1825"/>
      <c r="AN4494" s="1826"/>
      <c r="AO4494" s="1827"/>
      <c r="AP4494" s="886"/>
      <c r="AQ4494" s="887"/>
      <c r="AR4494" s="887"/>
      <c r="AS4494" s="889"/>
      <c r="AT4494" s="890"/>
      <c r="AU4494" s="887"/>
      <c r="AV4494" s="887"/>
      <c r="AW4494" s="889"/>
      <c r="AY4494" s="146" t="str">
        <f t="shared" si="3520"/>
        <v>85.14</v>
      </c>
      <c r="AZ4494" s="1800" t="b">
        <f>COUNTIF('[1]Codes SEC'!$B$2:$B$250,Ministres!AY4494)&gt;0</f>
        <v>1</v>
      </c>
    </row>
    <row r="4495" spans="1:64" ht="12.75" customHeight="1" x14ac:dyDescent="0.25">
      <c r="A4495" s="600"/>
      <c r="B4495" s="601"/>
      <c r="C4495" s="176"/>
      <c r="D4495" s="176"/>
      <c r="E4495" s="602"/>
      <c r="F4495" s="176"/>
      <c r="G4495" s="179"/>
      <c r="H4495" s="180"/>
      <c r="I4495" s="181"/>
      <c r="J4495" s="182"/>
      <c r="K4495" s="457" t="s">
        <v>4933</v>
      </c>
      <c r="L4495" s="184">
        <f t="shared" ref="L4495:S4495" si="3522">L4466</f>
        <v>200000</v>
      </c>
      <c r="M4495" s="185">
        <f t="shared" si="3522"/>
        <v>200000</v>
      </c>
      <c r="N4495" s="186">
        <f t="shared" si="3522"/>
        <v>0</v>
      </c>
      <c r="O4495" s="187">
        <f t="shared" si="3522"/>
        <v>0</v>
      </c>
      <c r="P4495" s="187">
        <f t="shared" si="3522"/>
        <v>0</v>
      </c>
      <c r="Q4495" s="187">
        <f t="shared" si="3522"/>
        <v>0</v>
      </c>
      <c r="R4495" s="187">
        <f t="shared" si="3522"/>
        <v>0</v>
      </c>
      <c r="S4495" s="187">
        <f t="shared" si="3522"/>
        <v>0</v>
      </c>
      <c r="T4495" s="188"/>
      <c r="U4495" s="187">
        <f>U4466</f>
        <v>0</v>
      </c>
      <c r="V4495" s="187">
        <f>V4466</f>
        <v>0</v>
      </c>
      <c r="W4495" s="187">
        <f>W4466</f>
        <v>0</v>
      </c>
      <c r="X4495" s="187">
        <f>X4466</f>
        <v>0</v>
      </c>
      <c r="Y4495" s="188"/>
      <c r="Z4495" s="187">
        <f t="shared" ref="Z4495:AF4495" si="3523">Z4466</f>
        <v>0</v>
      </c>
      <c r="AA4495" s="189">
        <f t="shared" si="3523"/>
        <v>0</v>
      </c>
      <c r="AB4495" s="187">
        <f t="shared" si="3523"/>
        <v>0</v>
      </c>
      <c r="AC4495" s="187">
        <f t="shared" si="3523"/>
        <v>0</v>
      </c>
      <c r="AD4495" s="187">
        <f t="shared" si="3523"/>
        <v>0</v>
      </c>
      <c r="AE4495" s="187">
        <f t="shared" si="3523"/>
        <v>0</v>
      </c>
      <c r="AF4495" s="187">
        <f t="shared" si="3523"/>
        <v>0</v>
      </c>
      <c r="AG4495" s="188"/>
      <c r="AH4495" s="187">
        <f>AH4466</f>
        <v>0</v>
      </c>
      <c r="AI4495" s="187">
        <f>AI4466</f>
        <v>0</v>
      </c>
      <c r="AJ4495" s="187">
        <f>AJ4466</f>
        <v>0</v>
      </c>
      <c r="AK4495" s="187">
        <f>AK4466</f>
        <v>0</v>
      </c>
      <c r="AL4495" s="188"/>
      <c r="AM4495" s="190">
        <f t="shared" ref="AM4495:AW4495" si="3524">AM4466</f>
        <v>0</v>
      </c>
      <c r="AN4495" s="191">
        <f t="shared" si="3524"/>
        <v>200000</v>
      </c>
      <c r="AO4495" s="190">
        <f t="shared" si="3524"/>
        <v>200000</v>
      </c>
      <c r="AP4495" s="184">
        <f t="shared" si="3524"/>
        <v>200000</v>
      </c>
      <c r="AQ4495" s="192">
        <f t="shared" si="3524"/>
        <v>200000</v>
      </c>
      <c r="AR4495" s="193">
        <f t="shared" si="3524"/>
        <v>0</v>
      </c>
      <c r="AS4495" s="194">
        <f t="shared" si="3524"/>
        <v>0</v>
      </c>
      <c r="AT4495" s="195">
        <f t="shared" si="3524"/>
        <v>200000</v>
      </c>
      <c r="AU4495" s="192">
        <f t="shared" si="3524"/>
        <v>200000</v>
      </c>
      <c r="AV4495" s="193">
        <f t="shared" si="3524"/>
        <v>0</v>
      </c>
      <c r="AW4495" s="194">
        <f t="shared" si="3524"/>
        <v>0</v>
      </c>
      <c r="AY4495" s="146"/>
      <c r="AZ4495" s="1800"/>
    </row>
    <row r="4496" spans="1:64" ht="12.75" customHeight="1" x14ac:dyDescent="0.25">
      <c r="A4496" s="15"/>
      <c r="C4496" s="122"/>
      <c r="D4496" s="123"/>
      <c r="F4496" s="125"/>
      <c r="G4496" s="34"/>
      <c r="H4496" s="35"/>
      <c r="I4496" s="36"/>
      <c r="J4496" s="37"/>
      <c r="K4496" s="198" t="s">
        <v>72</v>
      </c>
      <c r="L4496" s="199">
        <v>0</v>
      </c>
      <c r="M4496" s="200">
        <v>0</v>
      </c>
      <c r="N4496" s="201">
        <v>0</v>
      </c>
      <c r="O4496" s="202">
        <v>0</v>
      </c>
      <c r="P4496" s="202">
        <v>0</v>
      </c>
      <c r="Q4496" s="202">
        <v>0</v>
      </c>
      <c r="R4496" s="202">
        <v>0</v>
      </c>
      <c r="S4496" s="202">
        <v>0</v>
      </c>
      <c r="T4496" s="203"/>
      <c r="U4496" s="135">
        <v>0</v>
      </c>
      <c r="V4496" s="135">
        <v>0</v>
      </c>
      <c r="W4496" s="202">
        <v>0</v>
      </c>
      <c r="X4496" s="202">
        <v>0</v>
      </c>
      <c r="Y4496" s="203"/>
      <c r="Z4496" s="135">
        <v>0</v>
      </c>
      <c r="AA4496" s="204">
        <v>0</v>
      </c>
      <c r="AB4496" s="202">
        <v>0</v>
      </c>
      <c r="AC4496" s="202">
        <v>0</v>
      </c>
      <c r="AD4496" s="202">
        <v>0</v>
      </c>
      <c r="AE4496" s="202">
        <v>0</v>
      </c>
      <c r="AF4496" s="202">
        <v>0</v>
      </c>
      <c r="AG4496" s="203"/>
      <c r="AH4496" s="135">
        <v>0</v>
      </c>
      <c r="AI4496" s="135">
        <v>0</v>
      </c>
      <c r="AJ4496" s="202">
        <v>0</v>
      </c>
      <c r="AK4496" s="202">
        <v>0</v>
      </c>
      <c r="AL4496" s="203"/>
      <c r="AM4496" s="205">
        <v>0</v>
      </c>
      <c r="AN4496" s="119">
        <v>0</v>
      </c>
      <c r="AO4496" s="120">
        <v>0</v>
      </c>
      <c r="AP4496" s="39">
        <v>0</v>
      </c>
      <c r="AQ4496" s="141">
        <v>0</v>
      </c>
      <c r="AR4496" s="141">
        <v>0</v>
      </c>
      <c r="AS4496" s="143">
        <v>0</v>
      </c>
      <c r="AT4496" s="144">
        <v>0</v>
      </c>
      <c r="AU4496" s="141">
        <v>0</v>
      </c>
      <c r="AV4496" s="141">
        <v>0</v>
      </c>
      <c r="AW4496" s="143">
        <v>0</v>
      </c>
      <c r="AY4496" s="146"/>
      <c r="AZ4496" s="1800"/>
    </row>
    <row r="4497" spans="1:52" ht="12.75" customHeight="1" x14ac:dyDescent="0.25">
      <c r="A4497" s="15"/>
      <c r="C4497" s="122"/>
      <c r="D4497" s="123"/>
      <c r="F4497" s="125"/>
      <c r="G4497" s="126"/>
      <c r="H4497" s="35"/>
      <c r="I4497" s="36"/>
      <c r="J4497" s="37"/>
      <c r="K4497" s="198" t="s">
        <v>73</v>
      </c>
      <c r="L4497" s="199">
        <v>0</v>
      </c>
      <c r="M4497" s="200">
        <v>0</v>
      </c>
      <c r="N4497" s="201">
        <v>0</v>
      </c>
      <c r="O4497" s="202">
        <v>0</v>
      </c>
      <c r="P4497" s="202">
        <v>0</v>
      </c>
      <c r="Q4497" s="202">
        <v>0</v>
      </c>
      <c r="R4497" s="202">
        <v>0</v>
      </c>
      <c r="S4497" s="202">
        <v>0</v>
      </c>
      <c r="T4497" s="203"/>
      <c r="U4497" s="135">
        <v>0</v>
      </c>
      <c r="V4497" s="135">
        <v>0</v>
      </c>
      <c r="W4497" s="202">
        <v>0</v>
      </c>
      <c r="X4497" s="202">
        <v>0</v>
      </c>
      <c r="Y4497" s="203"/>
      <c r="Z4497" s="135">
        <v>0</v>
      </c>
      <c r="AA4497" s="204">
        <v>0</v>
      </c>
      <c r="AB4497" s="202">
        <v>0</v>
      </c>
      <c r="AC4497" s="202">
        <v>0</v>
      </c>
      <c r="AD4497" s="202">
        <v>0</v>
      </c>
      <c r="AE4497" s="202">
        <v>0</v>
      </c>
      <c r="AF4497" s="202">
        <v>0</v>
      </c>
      <c r="AG4497" s="203"/>
      <c r="AH4497" s="135">
        <v>0</v>
      </c>
      <c r="AI4497" s="135">
        <v>0</v>
      </c>
      <c r="AJ4497" s="202">
        <v>0</v>
      </c>
      <c r="AK4497" s="202">
        <v>0</v>
      </c>
      <c r="AL4497" s="203"/>
      <c r="AM4497" s="205">
        <v>0</v>
      </c>
      <c r="AN4497" s="119">
        <v>0</v>
      </c>
      <c r="AO4497" s="120">
        <v>0</v>
      </c>
      <c r="AP4497" s="39">
        <v>0</v>
      </c>
      <c r="AQ4497" s="141">
        <v>0</v>
      </c>
      <c r="AR4497" s="141">
        <v>0</v>
      </c>
      <c r="AS4497" s="143">
        <v>0</v>
      </c>
      <c r="AT4497" s="144">
        <v>0</v>
      </c>
      <c r="AU4497" s="141">
        <v>0</v>
      </c>
      <c r="AV4497" s="141">
        <v>0</v>
      </c>
      <c r="AW4497" s="143">
        <v>0</v>
      </c>
      <c r="AY4497" s="146"/>
      <c r="AZ4497" s="1800"/>
    </row>
    <row r="4498" spans="1:52" ht="12.75" customHeight="1" x14ac:dyDescent="0.25">
      <c r="A4498" s="15"/>
      <c r="C4498" s="122"/>
      <c r="D4498" s="123"/>
      <c r="F4498" s="125"/>
      <c r="G4498" s="126"/>
      <c r="H4498" s="35"/>
      <c r="I4498" s="36"/>
      <c r="J4498" s="37"/>
      <c r="K4498" s="198" t="s">
        <v>74</v>
      </c>
      <c r="L4498" s="199">
        <f t="shared" ref="L4498:S4499" si="3525">L4466</f>
        <v>200000</v>
      </c>
      <c r="M4498" s="200">
        <f t="shared" si="3525"/>
        <v>200000</v>
      </c>
      <c r="N4498" s="201">
        <f t="shared" si="3525"/>
        <v>0</v>
      </c>
      <c r="O4498" s="202">
        <f t="shared" si="3525"/>
        <v>0</v>
      </c>
      <c r="P4498" s="202">
        <f t="shared" si="3525"/>
        <v>0</v>
      </c>
      <c r="Q4498" s="202">
        <f t="shared" si="3525"/>
        <v>0</v>
      </c>
      <c r="R4498" s="202">
        <f t="shared" si="3525"/>
        <v>0</v>
      </c>
      <c r="S4498" s="202">
        <f t="shared" si="3525"/>
        <v>0</v>
      </c>
      <c r="T4498" s="203"/>
      <c r="U4498" s="135">
        <f t="shared" ref="U4498:X4499" si="3526">U4466</f>
        <v>0</v>
      </c>
      <c r="V4498" s="135">
        <f t="shared" si="3526"/>
        <v>0</v>
      </c>
      <c r="W4498" s="202">
        <f t="shared" si="3526"/>
        <v>0</v>
      </c>
      <c r="X4498" s="202">
        <f t="shared" si="3526"/>
        <v>0</v>
      </c>
      <c r="Y4498" s="203"/>
      <c r="Z4498" s="135">
        <f t="shared" ref="Z4498:AF4499" si="3527">Z4466</f>
        <v>0</v>
      </c>
      <c r="AA4498" s="204">
        <f t="shared" si="3527"/>
        <v>0</v>
      </c>
      <c r="AB4498" s="202">
        <f t="shared" si="3527"/>
        <v>0</v>
      </c>
      <c r="AC4498" s="202">
        <f t="shared" si="3527"/>
        <v>0</v>
      </c>
      <c r="AD4498" s="202">
        <f t="shared" si="3527"/>
        <v>0</v>
      </c>
      <c r="AE4498" s="202">
        <f t="shared" si="3527"/>
        <v>0</v>
      </c>
      <c r="AF4498" s="202">
        <f t="shared" si="3527"/>
        <v>0</v>
      </c>
      <c r="AG4498" s="203"/>
      <c r="AH4498" s="135">
        <f t="shared" ref="AH4498:AK4499" si="3528">AH4466</f>
        <v>0</v>
      </c>
      <c r="AI4498" s="135">
        <f t="shared" si="3528"/>
        <v>0</v>
      </c>
      <c r="AJ4498" s="202">
        <f t="shared" si="3528"/>
        <v>0</v>
      </c>
      <c r="AK4498" s="202">
        <f t="shared" si="3528"/>
        <v>0</v>
      </c>
      <c r="AL4498" s="203"/>
      <c r="AM4498" s="205">
        <f t="shared" ref="AM4498:AW4499" si="3529">AM4466</f>
        <v>0</v>
      </c>
      <c r="AN4498" s="119">
        <f t="shared" si="3529"/>
        <v>200000</v>
      </c>
      <c r="AO4498" s="120">
        <f t="shared" si="3529"/>
        <v>200000</v>
      </c>
      <c r="AP4498" s="39">
        <f t="shared" si="3529"/>
        <v>200000</v>
      </c>
      <c r="AQ4498" s="141">
        <f t="shared" si="3529"/>
        <v>200000</v>
      </c>
      <c r="AR4498" s="141">
        <f t="shared" si="3529"/>
        <v>0</v>
      </c>
      <c r="AS4498" s="143">
        <f t="shared" si="3529"/>
        <v>0</v>
      </c>
      <c r="AT4498" s="144">
        <f t="shared" si="3529"/>
        <v>200000</v>
      </c>
      <c r="AU4498" s="141">
        <f t="shared" si="3529"/>
        <v>200000</v>
      </c>
      <c r="AV4498" s="141">
        <f t="shared" si="3529"/>
        <v>0</v>
      </c>
      <c r="AW4498" s="143">
        <f t="shared" si="3529"/>
        <v>0</v>
      </c>
      <c r="AY4498" s="146"/>
      <c r="AZ4498" s="1800"/>
    </row>
    <row r="4499" spans="1:52" ht="12.75" customHeight="1" x14ac:dyDescent="0.25">
      <c r="A4499" s="15"/>
      <c r="C4499" s="122"/>
      <c r="D4499" s="123"/>
      <c r="F4499" s="125"/>
      <c r="G4499" s="126"/>
      <c r="H4499" s="35"/>
      <c r="I4499" s="36"/>
      <c r="J4499" s="37"/>
      <c r="K4499" s="198" t="s">
        <v>75</v>
      </c>
      <c r="L4499" s="199">
        <f t="shared" si="3525"/>
        <v>407585</v>
      </c>
      <c r="M4499" s="200">
        <f t="shared" si="3525"/>
        <v>444863</v>
      </c>
      <c r="N4499" s="201">
        <f t="shared" si="3525"/>
        <v>0</v>
      </c>
      <c r="O4499" s="202">
        <f t="shared" si="3525"/>
        <v>0</v>
      </c>
      <c r="P4499" s="202">
        <f t="shared" si="3525"/>
        <v>0</v>
      </c>
      <c r="Q4499" s="202">
        <f t="shared" si="3525"/>
        <v>0</v>
      </c>
      <c r="R4499" s="202">
        <f t="shared" si="3525"/>
        <v>0</v>
      </c>
      <c r="S4499" s="202">
        <f t="shared" si="3525"/>
        <v>0</v>
      </c>
      <c r="T4499" s="203"/>
      <c r="U4499" s="135">
        <f t="shared" si="3526"/>
        <v>0</v>
      </c>
      <c r="V4499" s="135">
        <f t="shared" si="3526"/>
        <v>0</v>
      </c>
      <c r="W4499" s="202">
        <f t="shared" si="3526"/>
        <v>0</v>
      </c>
      <c r="X4499" s="202">
        <f t="shared" si="3526"/>
        <v>0</v>
      </c>
      <c r="Y4499" s="203"/>
      <c r="Z4499" s="135">
        <f t="shared" si="3527"/>
        <v>0</v>
      </c>
      <c r="AA4499" s="204">
        <f t="shared" si="3527"/>
        <v>0</v>
      </c>
      <c r="AB4499" s="202">
        <f t="shared" si="3527"/>
        <v>0</v>
      </c>
      <c r="AC4499" s="202">
        <f t="shared" si="3527"/>
        <v>0</v>
      </c>
      <c r="AD4499" s="202">
        <f t="shared" si="3527"/>
        <v>0</v>
      </c>
      <c r="AE4499" s="202">
        <f t="shared" si="3527"/>
        <v>0</v>
      </c>
      <c r="AF4499" s="202">
        <f t="shared" si="3527"/>
        <v>0</v>
      </c>
      <c r="AG4499" s="203"/>
      <c r="AH4499" s="135">
        <f t="shared" si="3528"/>
        <v>0</v>
      </c>
      <c r="AI4499" s="135">
        <f t="shared" si="3528"/>
        <v>0</v>
      </c>
      <c r="AJ4499" s="202">
        <f t="shared" si="3528"/>
        <v>0</v>
      </c>
      <c r="AK4499" s="202">
        <f t="shared" si="3528"/>
        <v>0</v>
      </c>
      <c r="AL4499" s="203"/>
      <c r="AM4499" s="205">
        <f t="shared" si="3529"/>
        <v>0</v>
      </c>
      <c r="AN4499" s="119">
        <f t="shared" si="3529"/>
        <v>407585</v>
      </c>
      <c r="AO4499" s="120">
        <f t="shared" si="3529"/>
        <v>444863</v>
      </c>
      <c r="AP4499" s="39">
        <f t="shared" si="3529"/>
        <v>407585</v>
      </c>
      <c r="AQ4499" s="141">
        <f t="shared" si="3529"/>
        <v>407585</v>
      </c>
      <c r="AR4499" s="141">
        <f t="shared" si="3529"/>
        <v>0</v>
      </c>
      <c r="AS4499" s="143">
        <f t="shared" si="3529"/>
        <v>0</v>
      </c>
      <c r="AT4499" s="144">
        <f t="shared" si="3529"/>
        <v>444863</v>
      </c>
      <c r="AU4499" s="141">
        <f t="shared" si="3529"/>
        <v>444863</v>
      </c>
      <c r="AV4499" s="141">
        <f t="shared" si="3529"/>
        <v>0</v>
      </c>
      <c r="AW4499" s="143">
        <f t="shared" si="3529"/>
        <v>0</v>
      </c>
      <c r="AY4499" s="146"/>
      <c r="AZ4499" s="1800"/>
    </row>
    <row r="4500" spans="1:52" ht="12.75" customHeight="1" x14ac:dyDescent="0.25">
      <c r="A4500" s="15"/>
      <c r="C4500" s="122"/>
      <c r="D4500" s="123"/>
      <c r="F4500" s="125"/>
      <c r="G4500" s="126"/>
      <c r="H4500" s="35"/>
      <c r="I4500" s="36"/>
      <c r="J4500" s="37"/>
      <c r="K4500" s="206" t="s">
        <v>76</v>
      </c>
      <c r="L4500" s="199">
        <v>0</v>
      </c>
      <c r="M4500" s="200">
        <v>0</v>
      </c>
      <c r="N4500" s="201">
        <v>0</v>
      </c>
      <c r="O4500" s="202">
        <v>0</v>
      </c>
      <c r="P4500" s="202">
        <v>0</v>
      </c>
      <c r="Q4500" s="202">
        <v>0</v>
      </c>
      <c r="R4500" s="202">
        <v>0</v>
      </c>
      <c r="S4500" s="202">
        <v>0</v>
      </c>
      <c r="T4500" s="203"/>
      <c r="U4500" s="135">
        <v>0</v>
      </c>
      <c r="V4500" s="135">
        <v>0</v>
      </c>
      <c r="W4500" s="202">
        <v>0</v>
      </c>
      <c r="X4500" s="202">
        <v>0</v>
      </c>
      <c r="Y4500" s="203"/>
      <c r="Z4500" s="135">
        <v>0</v>
      </c>
      <c r="AA4500" s="204">
        <v>0</v>
      </c>
      <c r="AB4500" s="202">
        <v>0</v>
      </c>
      <c r="AC4500" s="202">
        <v>0</v>
      </c>
      <c r="AD4500" s="202">
        <v>0</v>
      </c>
      <c r="AE4500" s="202">
        <v>0</v>
      </c>
      <c r="AF4500" s="202">
        <v>0</v>
      </c>
      <c r="AG4500" s="203"/>
      <c r="AH4500" s="135">
        <v>0</v>
      </c>
      <c r="AI4500" s="135">
        <v>0</v>
      </c>
      <c r="AJ4500" s="202">
        <v>0</v>
      </c>
      <c r="AK4500" s="202">
        <v>0</v>
      </c>
      <c r="AL4500" s="203"/>
      <c r="AM4500" s="205">
        <v>0</v>
      </c>
      <c r="AN4500" s="119">
        <v>0</v>
      </c>
      <c r="AO4500" s="120">
        <v>0</v>
      </c>
      <c r="AP4500" s="39">
        <v>0</v>
      </c>
      <c r="AQ4500" s="141">
        <v>0</v>
      </c>
      <c r="AR4500" s="141">
        <v>0</v>
      </c>
      <c r="AS4500" s="143">
        <v>0</v>
      </c>
      <c r="AT4500" s="144">
        <v>0</v>
      </c>
      <c r="AU4500" s="141">
        <v>0</v>
      </c>
      <c r="AV4500" s="141">
        <v>0</v>
      </c>
      <c r="AW4500" s="143">
        <v>0</v>
      </c>
      <c r="AY4500" s="146"/>
      <c r="AZ4500" s="1800"/>
    </row>
    <row r="4501" spans="1:52" ht="12.75" customHeight="1" x14ac:dyDescent="0.25">
      <c r="A4501" s="15"/>
      <c r="C4501" s="122"/>
      <c r="D4501" s="123"/>
      <c r="F4501" s="125"/>
      <c r="G4501" s="126"/>
      <c r="H4501" s="35"/>
      <c r="I4501" s="36"/>
      <c r="J4501" s="37"/>
      <c r="K4501" s="198"/>
      <c r="L4501" s="199"/>
      <c r="M4501" s="200"/>
      <c r="N4501" s="201"/>
      <c r="O4501" s="202"/>
      <c r="P4501" s="202"/>
      <c r="Q4501" s="202"/>
      <c r="R4501" s="202"/>
      <c r="S4501" s="202"/>
      <c r="T4501" s="224"/>
      <c r="U4501" s="138"/>
      <c r="V4501" s="138"/>
      <c r="W4501" s="139"/>
      <c r="X4501" s="139"/>
      <c r="Y4501" s="224"/>
      <c r="Z4501" s="210"/>
      <c r="AA4501" s="204"/>
      <c r="AB4501" s="202"/>
      <c r="AC4501" s="202"/>
      <c r="AD4501" s="202"/>
      <c r="AE4501" s="202"/>
      <c r="AF4501" s="202"/>
      <c r="AG4501" s="224"/>
      <c r="AH4501" s="138"/>
      <c r="AI4501" s="138"/>
      <c r="AJ4501" s="139"/>
      <c r="AK4501" s="139"/>
      <c r="AL4501" s="224"/>
      <c r="AM4501" s="140"/>
      <c r="AN4501" s="211"/>
      <c r="AO4501" s="212"/>
      <c r="AP4501" s="39"/>
      <c r="AQ4501" s="141"/>
      <c r="AR4501" s="141"/>
      <c r="AS4501" s="143"/>
      <c r="AU4501" s="141"/>
      <c r="AV4501" s="141"/>
      <c r="AW4501" s="143"/>
      <c r="AY4501" s="146"/>
      <c r="AZ4501" s="1800"/>
    </row>
    <row r="4502" spans="1:52" ht="12.75" customHeight="1" x14ac:dyDescent="0.25">
      <c r="A4502" s="15"/>
      <c r="C4502" s="122"/>
      <c r="D4502" s="123"/>
      <c r="F4502" s="125"/>
      <c r="G4502" s="126"/>
      <c r="H4502" s="35"/>
      <c r="I4502" s="36"/>
      <c r="J4502" s="37"/>
      <c r="K4502" s="198"/>
      <c r="L4502" s="199"/>
      <c r="M4502" s="200"/>
      <c r="N4502" s="201"/>
      <c r="O4502" s="202"/>
      <c r="P4502" s="202"/>
      <c r="Q4502" s="202"/>
      <c r="R4502" s="202"/>
      <c r="S4502" s="202"/>
      <c r="T4502" s="224"/>
      <c r="U4502" s="138"/>
      <c r="V4502" s="138"/>
      <c r="W4502" s="139"/>
      <c r="X4502" s="139"/>
      <c r="Y4502" s="224"/>
      <c r="Z4502" s="210"/>
      <c r="AA4502" s="204"/>
      <c r="AB4502" s="202"/>
      <c r="AC4502" s="202"/>
      <c r="AD4502" s="202"/>
      <c r="AE4502" s="202"/>
      <c r="AF4502" s="202"/>
      <c r="AG4502" s="224"/>
      <c r="AH4502" s="138"/>
      <c r="AI4502" s="138"/>
      <c r="AJ4502" s="139"/>
      <c r="AK4502" s="139"/>
      <c r="AL4502" s="224"/>
      <c r="AM4502" s="140"/>
      <c r="AN4502" s="211"/>
      <c r="AO4502" s="212"/>
      <c r="AP4502" s="39"/>
      <c r="AQ4502" s="141"/>
      <c r="AR4502" s="141"/>
      <c r="AS4502" s="143"/>
      <c r="AU4502" s="141"/>
      <c r="AV4502" s="141"/>
      <c r="AW4502" s="143"/>
      <c r="AY4502" s="146"/>
      <c r="AZ4502" s="1800"/>
    </row>
    <row r="4503" spans="1:52" ht="12.75" customHeight="1" x14ac:dyDescent="0.25">
      <c r="A4503" s="356"/>
      <c r="B4503" s="225"/>
      <c r="C4503" s="122"/>
      <c r="D4503" s="357"/>
      <c r="E4503" s="226"/>
      <c r="F4503" s="122"/>
      <c r="G4503" s="126"/>
      <c r="H4503" s="35"/>
      <c r="I4503" s="36"/>
      <c r="J4503" s="37"/>
      <c r="K4503" s="116" t="s">
        <v>2366</v>
      </c>
      <c r="L4503" s="241"/>
      <c r="M4503" s="242"/>
      <c r="N4503" s="201"/>
      <c r="O4503" s="202"/>
      <c r="P4503" s="202"/>
      <c r="Q4503" s="202"/>
      <c r="R4503" s="202"/>
      <c r="S4503" s="202"/>
      <c r="T4503" s="224"/>
      <c r="U4503" s="138"/>
      <c r="V4503" s="138"/>
      <c r="W4503" s="139"/>
      <c r="X4503" s="139"/>
      <c r="Y4503" s="224"/>
      <c r="Z4503" s="210"/>
      <c r="AA4503" s="204"/>
      <c r="AB4503" s="202"/>
      <c r="AC4503" s="202"/>
      <c r="AD4503" s="202"/>
      <c r="AE4503" s="202"/>
      <c r="AF4503" s="202"/>
      <c r="AG4503" s="224"/>
      <c r="AH4503" s="138"/>
      <c r="AI4503" s="138"/>
      <c r="AJ4503" s="139"/>
      <c r="AK4503" s="139"/>
      <c r="AL4503" s="224"/>
      <c r="AM4503" s="140"/>
      <c r="AN4503" s="211"/>
      <c r="AO4503" s="212"/>
      <c r="AP4503" s="39"/>
      <c r="AQ4503" s="141"/>
      <c r="AR4503" s="141"/>
      <c r="AS4503" s="143"/>
      <c r="AU4503" s="141"/>
      <c r="AV4503" s="141"/>
      <c r="AW4503" s="143"/>
      <c r="AY4503" s="146"/>
      <c r="AZ4503" s="1800"/>
    </row>
    <row r="4504" spans="1:52" x14ac:dyDescent="0.25">
      <c r="A4504" s="356"/>
      <c r="B4504" s="225"/>
      <c r="C4504" s="122"/>
      <c r="D4504" s="357"/>
      <c r="E4504" s="226"/>
      <c r="F4504" s="122"/>
      <c r="G4504" s="126"/>
      <c r="H4504" s="35"/>
      <c r="I4504" s="36"/>
      <c r="J4504" s="37"/>
      <c r="K4504" s="349" t="s">
        <v>236</v>
      </c>
      <c r="L4504" s="241"/>
      <c r="M4504" s="242"/>
      <c r="N4504" s="201"/>
      <c r="O4504" s="202"/>
      <c r="P4504" s="202"/>
      <c r="Q4504" s="202"/>
      <c r="R4504" s="202"/>
      <c r="S4504" s="202"/>
      <c r="T4504" s="224"/>
      <c r="U4504" s="138"/>
      <c r="V4504" s="138"/>
      <c r="W4504" s="139"/>
      <c r="X4504" s="139"/>
      <c r="Y4504" s="224"/>
      <c r="Z4504" s="210"/>
      <c r="AA4504" s="204"/>
      <c r="AB4504" s="202"/>
      <c r="AC4504" s="202"/>
      <c r="AD4504" s="202"/>
      <c r="AE4504" s="202"/>
      <c r="AF4504" s="202"/>
      <c r="AG4504" s="224"/>
      <c r="AH4504" s="138"/>
      <c r="AI4504" s="138"/>
      <c r="AJ4504" s="139"/>
      <c r="AK4504" s="139"/>
      <c r="AL4504" s="224"/>
      <c r="AM4504" s="140"/>
      <c r="AN4504" s="211"/>
      <c r="AO4504" s="212"/>
      <c r="AP4504" s="39"/>
      <c r="AQ4504" s="141"/>
      <c r="AR4504" s="141"/>
      <c r="AS4504" s="143"/>
      <c r="AU4504" s="141"/>
      <c r="AV4504" s="141"/>
      <c r="AW4504" s="143"/>
      <c r="AY4504" s="146"/>
      <c r="AZ4504" s="1800"/>
    </row>
    <row r="4505" spans="1:52" ht="12.75" customHeight="1" x14ac:dyDescent="0.25">
      <c r="A4505" s="356"/>
      <c r="B4505" s="225"/>
      <c r="C4505" s="122"/>
      <c r="D4505" s="357"/>
      <c r="E4505" s="226"/>
      <c r="F4505" s="122"/>
      <c r="G4505" s="126"/>
      <c r="H4505" s="35"/>
      <c r="I4505" s="36"/>
      <c r="J4505" s="37"/>
      <c r="K4505" s="244"/>
      <c r="L4505" s="241"/>
      <c r="M4505" s="242"/>
      <c r="N4505" s="201"/>
      <c r="O4505" s="202"/>
      <c r="P4505" s="202"/>
      <c r="Q4505" s="202"/>
      <c r="R4505" s="202"/>
      <c r="S4505" s="202"/>
      <c r="T4505" s="224"/>
      <c r="U4505" s="138"/>
      <c r="V4505" s="138"/>
      <c r="W4505" s="139"/>
      <c r="X4505" s="139"/>
      <c r="Y4505" s="224"/>
      <c r="Z4505" s="210"/>
      <c r="AA4505" s="204"/>
      <c r="AB4505" s="202"/>
      <c r="AC4505" s="202"/>
      <c r="AD4505" s="202"/>
      <c r="AE4505" s="202"/>
      <c r="AF4505" s="202"/>
      <c r="AG4505" s="224"/>
      <c r="AH4505" s="138"/>
      <c r="AI4505" s="138"/>
      <c r="AJ4505" s="139"/>
      <c r="AK4505" s="139"/>
      <c r="AL4505" s="224"/>
      <c r="AM4505" s="140"/>
      <c r="AN4505" s="211"/>
      <c r="AO4505" s="212"/>
      <c r="AP4505" s="39"/>
      <c r="AQ4505" s="141"/>
      <c r="AR4505" s="141"/>
      <c r="AS4505" s="143"/>
      <c r="AU4505" s="141"/>
      <c r="AV4505" s="141"/>
      <c r="AW4505" s="143"/>
      <c r="AY4505" s="146"/>
      <c r="AZ4505" s="1800"/>
    </row>
    <row r="4506" spans="1:52" ht="35.1" customHeight="1" x14ac:dyDescent="0.3">
      <c r="A4506" s="15" t="s">
        <v>4654</v>
      </c>
      <c r="B4506" s="121">
        <v>16</v>
      </c>
      <c r="C4506" s="122" t="s">
        <v>2367</v>
      </c>
      <c r="D4506" s="123">
        <v>1000</v>
      </c>
      <c r="E4506" s="561"/>
      <c r="F4506" s="122">
        <v>12</v>
      </c>
      <c r="G4506" s="126"/>
      <c r="H4506" s="35" t="str">
        <f t="shared" si="3519"/>
        <v>001</v>
      </c>
      <c r="I4506" s="36" t="s">
        <v>96</v>
      </c>
      <c r="J4506" s="37" t="s">
        <v>4934</v>
      </c>
      <c r="K4506" s="281" t="s">
        <v>4935</v>
      </c>
      <c r="L4506" s="232">
        <v>231</v>
      </c>
      <c r="M4506" s="233">
        <v>231</v>
      </c>
      <c r="N4506" s="130"/>
      <c r="O4506" s="131"/>
      <c r="P4506" s="131"/>
      <c r="Q4506" s="131"/>
      <c r="R4506" s="131"/>
      <c r="S4506" s="131"/>
      <c r="T4506" s="132" t="str">
        <f>IF(SUM(N4506:S4506)=U4506,"OK",SUM(N4506:S4506)-U4506)</f>
        <v>OK</v>
      </c>
      <c r="U4506" s="138"/>
      <c r="V4506" s="138"/>
      <c r="W4506" s="139"/>
      <c r="X4506" s="139"/>
      <c r="Y4506" s="132" t="str">
        <f>IF(SUM(W4506:X4506)=Z4506,"OK",SUM(W4506:X4506)-Z4506)</f>
        <v>OK</v>
      </c>
      <c r="Z4506" s="210"/>
      <c r="AA4506" s="204"/>
      <c r="AB4506" s="202"/>
      <c r="AC4506" s="202"/>
      <c r="AD4506" s="202"/>
      <c r="AE4506" s="202"/>
      <c r="AF4506" s="202"/>
      <c r="AG4506" s="132" t="str">
        <f>IF(SUM(AA4506:AF4506)=AH4506,"OK",SUM(AA4506:AF4506)-AH4506)</f>
        <v>OK</v>
      </c>
      <c r="AH4506" s="138"/>
      <c r="AI4506" s="138"/>
      <c r="AJ4506" s="139"/>
      <c r="AK4506" s="139"/>
      <c r="AL4506" s="132" t="str">
        <f>IF(SUM(AJ4506:AK4506)=AM4506,"OK",SUM(AJ4506:AK4506)-AM4506)</f>
        <v>OK</v>
      </c>
      <c r="AM4506" s="140"/>
      <c r="AN4506" s="119">
        <f>L4506+U4506+V4506+Z4506</f>
        <v>231</v>
      </c>
      <c r="AO4506" s="120">
        <f>M4506+AH4506+AI4506+AM4506</f>
        <v>231</v>
      </c>
      <c r="AP4506" s="39">
        <f>L4506</f>
        <v>231</v>
      </c>
      <c r="AQ4506" s="141">
        <f>AN4506</f>
        <v>231</v>
      </c>
      <c r="AR4506" s="142">
        <f>AQ4506-AP4506</f>
        <v>0</v>
      </c>
      <c r="AS4506" s="143">
        <f>AR4506/AP4506</f>
        <v>0</v>
      </c>
      <c r="AT4506" s="144">
        <f>M4506</f>
        <v>231</v>
      </c>
      <c r="AU4506" s="141">
        <f>AO4506</f>
        <v>231</v>
      </c>
      <c r="AV4506" s="142">
        <f>AU4506-AT4506</f>
        <v>0</v>
      </c>
      <c r="AW4506" s="143">
        <f>AV4506/AT4506</f>
        <v>0</v>
      </c>
      <c r="AY4506" s="146" t="str">
        <f>RIGHT(LEFT(I4506,3),2)&amp;"."&amp;RIGHT(LEFT(I4506,5),2)</f>
        <v>12.11</v>
      </c>
      <c r="AZ4506" s="1800" t="b">
        <f>COUNTIF('[1]Codes SEC'!$B$2:$B$250,Ministres!AY4506)&gt;0</f>
        <v>1</v>
      </c>
    </row>
    <row r="4507" spans="1:52" ht="35.1" customHeight="1" x14ac:dyDescent="0.3">
      <c r="A4507" s="15" t="s">
        <v>4654</v>
      </c>
      <c r="B4507" s="121">
        <v>16</v>
      </c>
      <c r="C4507" s="122" t="s">
        <v>2367</v>
      </c>
      <c r="D4507" s="123">
        <v>1000</v>
      </c>
      <c r="E4507" s="561"/>
      <c r="F4507" s="125">
        <v>12</v>
      </c>
      <c r="G4507" s="126"/>
      <c r="H4507" s="35" t="str">
        <f t="shared" si="3519"/>
        <v>001</v>
      </c>
      <c r="I4507" s="36" t="s">
        <v>96</v>
      </c>
      <c r="J4507" s="37" t="s">
        <v>4936</v>
      </c>
      <c r="K4507" s="281" t="s">
        <v>4937</v>
      </c>
      <c r="L4507" s="232">
        <v>0</v>
      </c>
      <c r="M4507" s="233">
        <v>0</v>
      </c>
      <c r="N4507" s="130"/>
      <c r="O4507" s="131"/>
      <c r="P4507" s="131"/>
      <c r="Q4507" s="131"/>
      <c r="R4507" s="131"/>
      <c r="S4507" s="131"/>
      <c r="T4507" s="132" t="str">
        <f t="shared" ref="T4507" si="3530">IF(SUM(N4507:S4507)=U4507,"OK",SUM(N4507:S4507)-U4507)</f>
        <v>OK</v>
      </c>
      <c r="U4507" s="138"/>
      <c r="V4507" s="138"/>
      <c r="W4507" s="139"/>
      <c r="X4507" s="139"/>
      <c r="Y4507" s="132" t="str">
        <f t="shared" ref="Y4507" si="3531">IF(SUM(W4507:X4507)=Z4507,"OK",SUM(W4507:X4507)-Z4507)</f>
        <v>OK</v>
      </c>
      <c r="Z4507" s="210"/>
      <c r="AA4507" s="204"/>
      <c r="AB4507" s="202"/>
      <c r="AC4507" s="202"/>
      <c r="AD4507" s="202"/>
      <c r="AE4507" s="202"/>
      <c r="AF4507" s="202"/>
      <c r="AG4507" s="132" t="str">
        <f t="shared" ref="AG4507" si="3532">IF(SUM(AA4507:AF4507)=AH4507,"OK",SUM(AA4507:AF4507)-AH4507)</f>
        <v>OK</v>
      </c>
      <c r="AH4507" s="138"/>
      <c r="AI4507" s="138"/>
      <c r="AJ4507" s="139"/>
      <c r="AK4507" s="139"/>
      <c r="AL4507" s="132" t="str">
        <f t="shared" ref="AL4507" si="3533">IF(SUM(AJ4507:AK4507)=AM4507,"OK",SUM(AJ4507:AK4507)-AM4507)</f>
        <v>OK</v>
      </c>
      <c r="AM4507" s="140"/>
      <c r="AN4507" s="119">
        <f t="shared" ref="AN4507" si="3534">L4507+U4507+V4507+Z4507</f>
        <v>0</v>
      </c>
      <c r="AO4507" s="120">
        <f t="shared" ref="AO4507" si="3535">M4507+AH4507+AI4507+AM4507</f>
        <v>0</v>
      </c>
      <c r="AP4507" s="39">
        <f>L4507</f>
        <v>0</v>
      </c>
      <c r="AQ4507" s="141">
        <f>AN4507</f>
        <v>0</v>
      </c>
      <c r="AR4507" s="142">
        <f>AQ4507-AP4507</f>
        <v>0</v>
      </c>
      <c r="AS4507" s="143" t="e">
        <f>AR4507/AP4507</f>
        <v>#DIV/0!</v>
      </c>
      <c r="AT4507" s="144">
        <f>M4507</f>
        <v>0</v>
      </c>
      <c r="AU4507" s="141">
        <f>AO4507</f>
        <v>0</v>
      </c>
      <c r="AV4507" s="142">
        <f>AU4507-AT4507</f>
        <v>0</v>
      </c>
      <c r="AW4507" s="143" t="e">
        <f>AV4507/AT4507</f>
        <v>#DIV/0!</v>
      </c>
      <c r="AY4507" s="146" t="str">
        <f>RIGHT(LEFT(I4507,3),2)&amp;"."&amp;RIGHT(LEFT(I4507,5),2)</f>
        <v>12.11</v>
      </c>
      <c r="AZ4507" s="1800" t="b">
        <f>COUNTIF('[1]Codes SEC'!$B$2:$B$250,Ministres!AY4507)&gt;0</f>
        <v>1</v>
      </c>
    </row>
    <row r="4508" spans="1:52" ht="12.75" customHeight="1" x14ac:dyDescent="0.25">
      <c r="A4508" s="350"/>
      <c r="B4508" s="1802"/>
      <c r="C4508" s="150"/>
      <c r="D4508" s="352"/>
      <c r="E4508" s="1803"/>
      <c r="F4508" s="150"/>
      <c r="G4508" s="154"/>
      <c r="H4508" s="155"/>
      <c r="I4508" s="156"/>
      <c r="J4508" s="157"/>
      <c r="K4508" s="158" t="s">
        <v>70</v>
      </c>
      <c r="L4508" s="417">
        <f t="shared" ref="L4508:S4508" si="3536">L4506+L4507</f>
        <v>231</v>
      </c>
      <c r="M4508" s="1804">
        <f t="shared" si="3536"/>
        <v>231</v>
      </c>
      <c r="N4508" s="1805">
        <f t="shared" si="3536"/>
        <v>0</v>
      </c>
      <c r="O4508" s="1806">
        <f t="shared" si="3536"/>
        <v>0</v>
      </c>
      <c r="P4508" s="1806">
        <f t="shared" si="3536"/>
        <v>0</v>
      </c>
      <c r="Q4508" s="1806">
        <f t="shared" si="3536"/>
        <v>0</v>
      </c>
      <c r="R4508" s="1806">
        <f t="shared" si="3536"/>
        <v>0</v>
      </c>
      <c r="S4508" s="1806">
        <f t="shared" si="3536"/>
        <v>0</v>
      </c>
      <c r="T4508" s="1807"/>
      <c r="U4508" s="1808">
        <f>U4506+U4507</f>
        <v>0</v>
      </c>
      <c r="V4508" s="1808">
        <f>V4506+V4507</f>
        <v>0</v>
      </c>
      <c r="W4508" s="1806">
        <f>W4506+W4507</f>
        <v>0</v>
      </c>
      <c r="X4508" s="1806">
        <f>X4506+X4507</f>
        <v>0</v>
      </c>
      <c r="Y4508" s="1807"/>
      <c r="Z4508" s="1808">
        <f t="shared" ref="Z4508:AF4508" si="3537">Z4506+Z4507</f>
        <v>0</v>
      </c>
      <c r="AA4508" s="165">
        <f t="shared" si="3537"/>
        <v>0</v>
      </c>
      <c r="AB4508" s="1806">
        <f t="shared" si="3537"/>
        <v>0</v>
      </c>
      <c r="AC4508" s="1806">
        <f t="shared" si="3537"/>
        <v>0</v>
      </c>
      <c r="AD4508" s="1806">
        <f t="shared" si="3537"/>
        <v>0</v>
      </c>
      <c r="AE4508" s="1806">
        <f t="shared" si="3537"/>
        <v>0</v>
      </c>
      <c r="AF4508" s="1806">
        <f t="shared" si="3537"/>
        <v>0</v>
      </c>
      <c r="AG4508" s="1807"/>
      <c r="AH4508" s="1808">
        <f>AH4506+AH4507</f>
        <v>0</v>
      </c>
      <c r="AI4508" s="1808">
        <f>AI4506+AI4507</f>
        <v>0</v>
      </c>
      <c r="AJ4508" s="1806">
        <f>AJ4506+AJ4507</f>
        <v>0</v>
      </c>
      <c r="AK4508" s="1806">
        <f>AK4506+AK4507</f>
        <v>0</v>
      </c>
      <c r="AL4508" s="1807"/>
      <c r="AM4508" s="1809">
        <f t="shared" ref="AM4508:AW4508" si="3538">AM4506+AM4507</f>
        <v>0</v>
      </c>
      <c r="AN4508" s="167">
        <f t="shared" si="3538"/>
        <v>231</v>
      </c>
      <c r="AO4508" s="1810">
        <f t="shared" si="3538"/>
        <v>231</v>
      </c>
      <c r="AP4508" s="169">
        <f t="shared" si="3538"/>
        <v>231</v>
      </c>
      <c r="AQ4508" s="1811">
        <f t="shared" si="3538"/>
        <v>231</v>
      </c>
      <c r="AR4508" s="1812">
        <f t="shared" si="3538"/>
        <v>0</v>
      </c>
      <c r="AS4508" s="1813" t="e">
        <f t="shared" si="3538"/>
        <v>#DIV/0!</v>
      </c>
      <c r="AT4508" s="1814">
        <f t="shared" si="3538"/>
        <v>231</v>
      </c>
      <c r="AU4508" s="1811">
        <f t="shared" si="3538"/>
        <v>231</v>
      </c>
      <c r="AV4508" s="1812">
        <f t="shared" si="3538"/>
        <v>0</v>
      </c>
      <c r="AW4508" s="1813" t="e">
        <f t="shared" si="3538"/>
        <v>#DIV/0!</v>
      </c>
      <c r="AY4508" s="146"/>
      <c r="AZ4508" s="1828"/>
    </row>
    <row r="4509" spans="1:52" ht="12.75" customHeight="1" x14ac:dyDescent="0.25">
      <c r="A4509" s="356"/>
      <c r="B4509" s="225"/>
      <c r="C4509" s="122"/>
      <c r="D4509" s="357"/>
      <c r="E4509" s="226"/>
      <c r="F4509" s="122"/>
      <c r="G4509" s="126"/>
      <c r="H4509" s="35"/>
      <c r="I4509" s="36"/>
      <c r="J4509" s="37"/>
      <c r="K4509" s="860"/>
      <c r="L4509" s="241"/>
      <c r="M4509" s="242"/>
      <c r="N4509" s="258"/>
      <c r="O4509" s="259"/>
      <c r="P4509" s="259"/>
      <c r="Q4509" s="259"/>
      <c r="R4509" s="259"/>
      <c r="S4509" s="259"/>
      <c r="T4509" s="260"/>
      <c r="U4509" s="261"/>
      <c r="V4509" s="261"/>
      <c r="W4509" s="262"/>
      <c r="X4509" s="262"/>
      <c r="Y4509" s="260"/>
      <c r="Z4509" s="263"/>
      <c r="AA4509" s="264"/>
      <c r="AB4509" s="259"/>
      <c r="AC4509" s="259"/>
      <c r="AD4509" s="259"/>
      <c r="AE4509" s="259"/>
      <c r="AF4509" s="259"/>
      <c r="AG4509" s="260"/>
      <c r="AH4509" s="261"/>
      <c r="AI4509" s="261"/>
      <c r="AJ4509" s="262"/>
      <c r="AK4509" s="262"/>
      <c r="AL4509" s="260"/>
      <c r="AM4509" s="265"/>
      <c r="AN4509" s="266"/>
      <c r="AO4509" s="267"/>
      <c r="AP4509" s="268"/>
      <c r="AQ4509" s="269"/>
      <c r="AR4509" s="269"/>
      <c r="AS4509" s="270"/>
      <c r="AT4509" s="271"/>
      <c r="AU4509" s="269"/>
      <c r="AV4509" s="269"/>
      <c r="AW4509" s="270"/>
      <c r="AY4509" s="146"/>
      <c r="AZ4509" s="1828"/>
    </row>
    <row r="4510" spans="1:52" ht="12.75" customHeight="1" x14ac:dyDescent="0.25">
      <c r="A4510" s="356"/>
      <c r="B4510" s="225"/>
      <c r="C4510" s="122"/>
      <c r="D4510" s="357"/>
      <c r="E4510" s="226"/>
      <c r="F4510" s="122"/>
      <c r="G4510" s="126"/>
      <c r="H4510" s="35"/>
      <c r="I4510" s="36"/>
      <c r="J4510" s="37"/>
      <c r="K4510" s="243" t="s">
        <v>109</v>
      </c>
      <c r="L4510" s="241"/>
      <c r="M4510" s="242"/>
      <c r="N4510" s="258"/>
      <c r="O4510" s="259"/>
      <c r="P4510" s="259"/>
      <c r="Q4510" s="259"/>
      <c r="R4510" s="259"/>
      <c r="S4510" s="259"/>
      <c r="T4510" s="260"/>
      <c r="U4510" s="261"/>
      <c r="V4510" s="261"/>
      <c r="W4510" s="262"/>
      <c r="X4510" s="262"/>
      <c r="Y4510" s="260"/>
      <c r="Z4510" s="263"/>
      <c r="AA4510" s="264"/>
      <c r="AB4510" s="259"/>
      <c r="AC4510" s="259"/>
      <c r="AD4510" s="259"/>
      <c r="AE4510" s="259"/>
      <c r="AF4510" s="259"/>
      <c r="AG4510" s="260"/>
      <c r="AH4510" s="261"/>
      <c r="AI4510" s="261"/>
      <c r="AJ4510" s="262"/>
      <c r="AK4510" s="262"/>
      <c r="AL4510" s="260"/>
      <c r="AM4510" s="265"/>
      <c r="AN4510" s="266"/>
      <c r="AO4510" s="267"/>
      <c r="AP4510" s="268"/>
      <c r="AQ4510" s="269"/>
      <c r="AR4510" s="269"/>
      <c r="AS4510" s="270"/>
      <c r="AT4510" s="271"/>
      <c r="AU4510" s="269"/>
      <c r="AV4510" s="269"/>
      <c r="AW4510" s="270"/>
      <c r="AY4510" s="146"/>
      <c r="AZ4510" s="1828"/>
    </row>
    <row r="4511" spans="1:52" ht="12.75" customHeight="1" x14ac:dyDescent="0.25">
      <c r="A4511" s="356"/>
      <c r="B4511" s="225"/>
      <c r="C4511" s="122"/>
      <c r="D4511" s="357"/>
      <c r="E4511" s="226"/>
      <c r="F4511" s="122"/>
      <c r="G4511" s="126"/>
      <c r="H4511" s="35"/>
      <c r="I4511" s="36"/>
      <c r="J4511" s="37"/>
      <c r="K4511" s="243"/>
      <c r="L4511" s="241"/>
      <c r="M4511" s="242"/>
      <c r="N4511" s="258"/>
      <c r="O4511" s="259"/>
      <c r="P4511" s="259"/>
      <c r="Q4511" s="259"/>
      <c r="R4511" s="259"/>
      <c r="S4511" s="259"/>
      <c r="T4511" s="260"/>
      <c r="U4511" s="261"/>
      <c r="V4511" s="261"/>
      <c r="W4511" s="262"/>
      <c r="X4511" s="262"/>
      <c r="Y4511" s="260"/>
      <c r="Z4511" s="263"/>
      <c r="AA4511" s="264"/>
      <c r="AB4511" s="259"/>
      <c r="AC4511" s="259"/>
      <c r="AD4511" s="259"/>
      <c r="AE4511" s="259"/>
      <c r="AF4511" s="259"/>
      <c r="AG4511" s="260"/>
      <c r="AH4511" s="261"/>
      <c r="AI4511" s="261"/>
      <c r="AJ4511" s="262"/>
      <c r="AK4511" s="262"/>
      <c r="AL4511" s="260"/>
      <c r="AM4511" s="265"/>
      <c r="AN4511" s="266"/>
      <c r="AO4511" s="267"/>
      <c r="AP4511" s="268"/>
      <c r="AQ4511" s="269"/>
      <c r="AR4511" s="269"/>
      <c r="AS4511" s="270"/>
      <c r="AT4511" s="271"/>
      <c r="AU4511" s="269"/>
      <c r="AV4511" s="269"/>
      <c r="AW4511" s="270"/>
      <c r="AY4511" s="146"/>
      <c r="AZ4511" s="1828"/>
    </row>
    <row r="4512" spans="1:52" ht="35.1" customHeight="1" x14ac:dyDescent="0.25">
      <c r="A4512" s="356" t="s">
        <v>4654</v>
      </c>
      <c r="B4512" s="225">
        <v>16</v>
      </c>
      <c r="C4512" s="122" t="s">
        <v>2367</v>
      </c>
      <c r="D4512" s="123">
        <v>1000</v>
      </c>
      <c r="E4512" s="226"/>
      <c r="F4512" s="122">
        <v>12</v>
      </c>
      <c r="G4512" s="126"/>
      <c r="H4512" s="35" t="str">
        <f t="shared" si="3519"/>
        <v>001</v>
      </c>
      <c r="I4512" s="36" t="s">
        <v>113</v>
      </c>
      <c r="J4512" s="37" t="s">
        <v>4938</v>
      </c>
      <c r="K4512" s="281" t="s">
        <v>4939</v>
      </c>
      <c r="L4512" s="232">
        <v>350</v>
      </c>
      <c r="M4512" s="233">
        <v>664</v>
      </c>
      <c r="N4512" s="130"/>
      <c r="O4512" s="131"/>
      <c r="P4512" s="131"/>
      <c r="Q4512" s="131"/>
      <c r="R4512" s="131"/>
      <c r="S4512" s="131"/>
      <c r="T4512" s="132" t="str">
        <f>IF(SUM(N4512:S4512)=U4512,"OK",SUM(N4512:S4512)-U4512)</f>
        <v>OK</v>
      </c>
      <c r="U4512" s="138"/>
      <c r="V4512" s="138"/>
      <c r="W4512" s="139"/>
      <c r="X4512" s="139"/>
      <c r="Y4512" s="132" t="str">
        <f>IF(SUM(W4512:X4512)=Z4512,"OK",SUM(W4512:X4512)-Z4512)</f>
        <v>OK</v>
      </c>
      <c r="Z4512" s="210"/>
      <c r="AA4512" s="204"/>
      <c r="AB4512" s="202"/>
      <c r="AC4512" s="202"/>
      <c r="AD4512" s="202"/>
      <c r="AE4512" s="202"/>
      <c r="AF4512" s="202"/>
      <c r="AG4512" s="132" t="str">
        <f>IF(SUM(AA4512:AF4512)=AH4512,"OK",SUM(AA4512:AF4512)-AH4512)</f>
        <v>OK</v>
      </c>
      <c r="AH4512" s="138"/>
      <c r="AI4512" s="138"/>
      <c r="AJ4512" s="139"/>
      <c r="AK4512" s="139"/>
      <c r="AL4512" s="132" t="str">
        <f>IF(SUM(AJ4512:AK4512)=AM4512,"OK",SUM(AJ4512:AK4512)-AM4512)</f>
        <v>OK</v>
      </c>
      <c r="AM4512" s="140"/>
      <c r="AN4512" s="119">
        <f>L4512+U4512+V4512+Z4512</f>
        <v>350</v>
      </c>
      <c r="AO4512" s="120">
        <f>M4512+AH4512+AI4512+AM4512</f>
        <v>664</v>
      </c>
      <c r="AP4512" s="39">
        <f>L4512</f>
        <v>350</v>
      </c>
      <c r="AQ4512" s="141">
        <f>AN4512</f>
        <v>350</v>
      </c>
      <c r="AR4512" s="142">
        <f>AQ4512-AP4512</f>
        <v>0</v>
      </c>
      <c r="AS4512" s="143">
        <f>AR4512/AP4512</f>
        <v>0</v>
      </c>
      <c r="AT4512" s="144">
        <f>M4512</f>
        <v>664</v>
      </c>
      <c r="AU4512" s="141">
        <f>AO4512</f>
        <v>664</v>
      </c>
      <c r="AV4512" s="142">
        <f>AU4512-AT4512</f>
        <v>0</v>
      </c>
      <c r="AW4512" s="143">
        <f>AV4512/AT4512</f>
        <v>0</v>
      </c>
      <c r="AY4512" s="146" t="str">
        <f>RIGHT(LEFT(I4512,3),2)&amp;"."&amp;RIGHT(LEFT(I4512,5),2)</f>
        <v>74.22</v>
      </c>
      <c r="AZ4512" s="1828" t="b">
        <f>COUNTIF('[1]Codes SEC'!$B$2:$B$250,Ministres!AY4512)&gt;0</f>
        <v>1</v>
      </c>
    </row>
    <row r="4513" spans="1:64" ht="12.75" customHeight="1" x14ac:dyDescent="0.25">
      <c r="A4513" s="350"/>
      <c r="B4513" s="1829"/>
      <c r="C4513" s="150"/>
      <c r="D4513" s="352"/>
      <c r="E4513" s="1830"/>
      <c r="F4513" s="150"/>
      <c r="G4513" s="154"/>
      <c r="H4513" s="155"/>
      <c r="I4513" s="156"/>
      <c r="J4513" s="157"/>
      <c r="K4513" s="158" t="s">
        <v>116</v>
      </c>
      <c r="L4513" s="417">
        <f t="shared" ref="L4513:X4513" si="3539">L4512</f>
        <v>350</v>
      </c>
      <c r="M4513" s="1831">
        <f t="shared" si="3539"/>
        <v>664</v>
      </c>
      <c r="N4513" s="1832">
        <f t="shared" si="3539"/>
        <v>0</v>
      </c>
      <c r="O4513" s="1833">
        <f t="shared" si="3539"/>
        <v>0</v>
      </c>
      <c r="P4513" s="1833">
        <f t="shared" si="3539"/>
        <v>0</v>
      </c>
      <c r="Q4513" s="1833">
        <f t="shared" si="3539"/>
        <v>0</v>
      </c>
      <c r="R4513" s="1833">
        <f t="shared" si="3539"/>
        <v>0</v>
      </c>
      <c r="S4513" s="1833">
        <f t="shared" si="3539"/>
        <v>0</v>
      </c>
      <c r="T4513" s="1834"/>
      <c r="U4513" s="1835">
        <f t="shared" si="3539"/>
        <v>0</v>
      </c>
      <c r="V4513" s="1835">
        <f t="shared" si="3539"/>
        <v>0</v>
      </c>
      <c r="W4513" s="1833">
        <f t="shared" si="3539"/>
        <v>0</v>
      </c>
      <c r="X4513" s="1833">
        <f t="shared" si="3539"/>
        <v>0</v>
      </c>
      <c r="Y4513" s="1834"/>
      <c r="Z4513" s="1835">
        <f t="shared" ref="Z4513:AK4513" si="3540">Z4512</f>
        <v>0</v>
      </c>
      <c r="AA4513" s="165">
        <f t="shared" si="3540"/>
        <v>0</v>
      </c>
      <c r="AB4513" s="1833">
        <f t="shared" si="3540"/>
        <v>0</v>
      </c>
      <c r="AC4513" s="1833">
        <f t="shared" si="3540"/>
        <v>0</v>
      </c>
      <c r="AD4513" s="1833">
        <f t="shared" si="3540"/>
        <v>0</v>
      </c>
      <c r="AE4513" s="1833">
        <f t="shared" si="3540"/>
        <v>0</v>
      </c>
      <c r="AF4513" s="1833">
        <f t="shared" si="3540"/>
        <v>0</v>
      </c>
      <c r="AG4513" s="1834"/>
      <c r="AH4513" s="1835">
        <f t="shared" si="3540"/>
        <v>0</v>
      </c>
      <c r="AI4513" s="1835">
        <f t="shared" si="3540"/>
        <v>0</v>
      </c>
      <c r="AJ4513" s="1833">
        <f t="shared" si="3540"/>
        <v>0</v>
      </c>
      <c r="AK4513" s="1833">
        <f t="shared" si="3540"/>
        <v>0</v>
      </c>
      <c r="AL4513" s="1834"/>
      <c r="AM4513" s="1836">
        <f t="shared" ref="AM4513:AW4513" si="3541">AM4512</f>
        <v>0</v>
      </c>
      <c r="AN4513" s="167">
        <f>AN4512</f>
        <v>350</v>
      </c>
      <c r="AO4513" s="1837">
        <f t="shared" si="3541"/>
        <v>664</v>
      </c>
      <c r="AP4513" s="169">
        <f t="shared" si="3541"/>
        <v>350</v>
      </c>
      <c r="AQ4513" s="1838">
        <f t="shared" si="3541"/>
        <v>350</v>
      </c>
      <c r="AR4513" s="1839">
        <f t="shared" si="3541"/>
        <v>0</v>
      </c>
      <c r="AS4513" s="1840">
        <f t="shared" si="3541"/>
        <v>0</v>
      </c>
      <c r="AT4513" s="1841">
        <f t="shared" si="3541"/>
        <v>664</v>
      </c>
      <c r="AU4513" s="1838">
        <f t="shared" si="3541"/>
        <v>664</v>
      </c>
      <c r="AV4513" s="1839">
        <f t="shared" si="3541"/>
        <v>0</v>
      </c>
      <c r="AW4513" s="1840">
        <f t="shared" si="3541"/>
        <v>0</v>
      </c>
      <c r="AX4513" s="12"/>
      <c r="AY4513" s="146"/>
      <c r="AZ4513" s="1828"/>
    </row>
    <row r="4514" spans="1:64" ht="12.75" customHeight="1" x14ac:dyDescent="0.25">
      <c r="A4514" s="174"/>
      <c r="B4514" s="175"/>
      <c r="C4514" s="176"/>
      <c r="D4514" s="177"/>
      <c r="E4514" s="178"/>
      <c r="F4514" s="177"/>
      <c r="G4514" s="179"/>
      <c r="H4514" s="180"/>
      <c r="I4514" s="181"/>
      <c r="J4514" s="182"/>
      <c r="K4514" s="183" t="s">
        <v>2372</v>
      </c>
      <c r="L4514" s="184">
        <f t="shared" ref="L4514:AW4514" si="3542">L4508+L4513</f>
        <v>581</v>
      </c>
      <c r="M4514" s="185">
        <f t="shared" si="3542"/>
        <v>895</v>
      </c>
      <c r="N4514" s="186">
        <f t="shared" si="3542"/>
        <v>0</v>
      </c>
      <c r="O4514" s="187">
        <f t="shared" si="3542"/>
        <v>0</v>
      </c>
      <c r="P4514" s="187">
        <f t="shared" si="3542"/>
        <v>0</v>
      </c>
      <c r="Q4514" s="187">
        <f t="shared" si="3542"/>
        <v>0</v>
      </c>
      <c r="R4514" s="187">
        <f t="shared" si="3542"/>
        <v>0</v>
      </c>
      <c r="S4514" s="187">
        <f t="shared" si="3542"/>
        <v>0</v>
      </c>
      <c r="T4514" s="188"/>
      <c r="U4514" s="187">
        <f t="shared" si="3542"/>
        <v>0</v>
      </c>
      <c r="V4514" s="187">
        <f t="shared" si="3542"/>
        <v>0</v>
      </c>
      <c r="W4514" s="187">
        <f t="shared" si="3542"/>
        <v>0</v>
      </c>
      <c r="X4514" s="187">
        <f t="shared" si="3542"/>
        <v>0</v>
      </c>
      <c r="Y4514" s="188"/>
      <c r="Z4514" s="187">
        <f t="shared" si="3542"/>
        <v>0</v>
      </c>
      <c r="AA4514" s="189">
        <f t="shared" si="3542"/>
        <v>0</v>
      </c>
      <c r="AB4514" s="187">
        <f t="shared" si="3542"/>
        <v>0</v>
      </c>
      <c r="AC4514" s="187">
        <f t="shared" si="3542"/>
        <v>0</v>
      </c>
      <c r="AD4514" s="187">
        <f t="shared" si="3542"/>
        <v>0</v>
      </c>
      <c r="AE4514" s="187">
        <f t="shared" si="3542"/>
        <v>0</v>
      </c>
      <c r="AF4514" s="187">
        <f t="shared" si="3542"/>
        <v>0</v>
      </c>
      <c r="AG4514" s="188"/>
      <c r="AH4514" s="187">
        <f t="shared" si="3542"/>
        <v>0</v>
      </c>
      <c r="AI4514" s="187">
        <f t="shared" si="3542"/>
        <v>0</v>
      </c>
      <c r="AJ4514" s="187">
        <f t="shared" si="3542"/>
        <v>0</v>
      </c>
      <c r="AK4514" s="187">
        <f t="shared" si="3542"/>
        <v>0</v>
      </c>
      <c r="AL4514" s="188"/>
      <c r="AM4514" s="190">
        <f t="shared" si="3542"/>
        <v>0</v>
      </c>
      <c r="AN4514" s="191">
        <f>AN4508+AN4513</f>
        <v>581</v>
      </c>
      <c r="AO4514" s="190">
        <f t="shared" si="3542"/>
        <v>895</v>
      </c>
      <c r="AP4514" s="184">
        <f t="shared" si="3542"/>
        <v>581</v>
      </c>
      <c r="AQ4514" s="192">
        <f t="shared" si="3542"/>
        <v>581</v>
      </c>
      <c r="AR4514" s="193">
        <f t="shared" si="3542"/>
        <v>0</v>
      </c>
      <c r="AS4514" s="194" t="e">
        <f t="shared" si="3542"/>
        <v>#DIV/0!</v>
      </c>
      <c r="AT4514" s="195">
        <f t="shared" si="3542"/>
        <v>895</v>
      </c>
      <c r="AU4514" s="192">
        <f t="shared" si="3542"/>
        <v>895</v>
      </c>
      <c r="AV4514" s="193">
        <f t="shared" si="3542"/>
        <v>0</v>
      </c>
      <c r="AW4514" s="194" t="e">
        <f t="shared" si="3542"/>
        <v>#DIV/0!</v>
      </c>
      <c r="AY4514" s="146"/>
      <c r="AZ4514" s="1828"/>
    </row>
    <row r="4515" spans="1:64" ht="12.75" customHeight="1" x14ac:dyDescent="0.25">
      <c r="A4515" s="15"/>
      <c r="C4515" s="122"/>
      <c r="D4515" s="123"/>
      <c r="F4515" s="125"/>
      <c r="G4515" s="34"/>
      <c r="H4515" s="35"/>
      <c r="I4515" s="36"/>
      <c r="J4515" s="37"/>
      <c r="K4515" s="198" t="s">
        <v>72</v>
      </c>
      <c r="L4515" s="199">
        <v>0</v>
      </c>
      <c r="M4515" s="200">
        <v>0</v>
      </c>
      <c r="N4515" s="201">
        <v>0</v>
      </c>
      <c r="O4515" s="202">
        <v>0</v>
      </c>
      <c r="P4515" s="202">
        <v>0</v>
      </c>
      <c r="Q4515" s="202">
        <v>0</v>
      </c>
      <c r="R4515" s="202">
        <v>0</v>
      </c>
      <c r="S4515" s="202">
        <v>0</v>
      </c>
      <c r="T4515" s="203"/>
      <c r="U4515" s="135">
        <v>0</v>
      </c>
      <c r="V4515" s="135">
        <v>0</v>
      </c>
      <c r="W4515" s="202">
        <v>0</v>
      </c>
      <c r="X4515" s="202">
        <v>0</v>
      </c>
      <c r="Y4515" s="203"/>
      <c r="Z4515" s="135">
        <v>0</v>
      </c>
      <c r="AA4515" s="204">
        <v>0</v>
      </c>
      <c r="AB4515" s="202">
        <v>0</v>
      </c>
      <c r="AC4515" s="202">
        <v>0</v>
      </c>
      <c r="AD4515" s="202">
        <v>0</v>
      </c>
      <c r="AE4515" s="202">
        <v>0</v>
      </c>
      <c r="AF4515" s="202">
        <v>0</v>
      </c>
      <c r="AG4515" s="203"/>
      <c r="AH4515" s="135">
        <v>0</v>
      </c>
      <c r="AI4515" s="135">
        <v>0</v>
      </c>
      <c r="AJ4515" s="202">
        <v>0</v>
      </c>
      <c r="AK4515" s="202">
        <v>0</v>
      </c>
      <c r="AL4515" s="203"/>
      <c r="AM4515" s="205">
        <v>0</v>
      </c>
      <c r="AN4515" s="119">
        <v>0</v>
      </c>
      <c r="AO4515" s="120">
        <v>0</v>
      </c>
      <c r="AP4515" s="39">
        <v>0</v>
      </c>
      <c r="AQ4515" s="141">
        <v>0</v>
      </c>
      <c r="AR4515" s="141">
        <v>0</v>
      </c>
      <c r="AS4515" s="143">
        <v>0</v>
      </c>
      <c r="AT4515" s="144">
        <v>0</v>
      </c>
      <c r="AU4515" s="141">
        <v>0</v>
      </c>
      <c r="AV4515" s="141">
        <v>0</v>
      </c>
      <c r="AW4515" s="143">
        <v>0</v>
      </c>
      <c r="AY4515" s="146"/>
      <c r="AZ4515" s="1828"/>
    </row>
    <row r="4516" spans="1:64" ht="12.75" customHeight="1" x14ac:dyDescent="0.25">
      <c r="A4516" s="356"/>
      <c r="B4516" s="225"/>
      <c r="C4516" s="122"/>
      <c r="D4516" s="357"/>
      <c r="E4516" s="226"/>
      <c r="F4516" s="122"/>
      <c r="G4516" s="126"/>
      <c r="H4516" s="35"/>
      <c r="I4516" s="36"/>
      <c r="J4516" s="37"/>
      <c r="K4516" s="198" t="s">
        <v>73</v>
      </c>
      <c r="L4516" s="241">
        <v>0</v>
      </c>
      <c r="M4516" s="242">
        <v>0</v>
      </c>
      <c r="N4516" s="201">
        <v>0</v>
      </c>
      <c r="O4516" s="202">
        <v>0</v>
      </c>
      <c r="P4516" s="202">
        <v>0</v>
      </c>
      <c r="Q4516" s="202">
        <v>0</v>
      </c>
      <c r="R4516" s="202">
        <v>0</v>
      </c>
      <c r="S4516" s="202">
        <v>0</v>
      </c>
      <c r="T4516" s="203"/>
      <c r="U4516" s="135">
        <v>0</v>
      </c>
      <c r="V4516" s="135">
        <v>0</v>
      </c>
      <c r="W4516" s="202">
        <v>0</v>
      </c>
      <c r="X4516" s="202">
        <v>0</v>
      </c>
      <c r="Y4516" s="203"/>
      <c r="Z4516" s="135">
        <v>0</v>
      </c>
      <c r="AA4516" s="204">
        <v>0</v>
      </c>
      <c r="AB4516" s="202">
        <v>0</v>
      </c>
      <c r="AC4516" s="202">
        <v>0</v>
      </c>
      <c r="AD4516" s="202">
        <v>0</v>
      </c>
      <c r="AE4516" s="202">
        <v>0</v>
      </c>
      <c r="AF4516" s="202">
        <v>0</v>
      </c>
      <c r="AG4516" s="203"/>
      <c r="AH4516" s="135">
        <v>0</v>
      </c>
      <c r="AI4516" s="135">
        <v>0</v>
      </c>
      <c r="AJ4516" s="202">
        <v>0</v>
      </c>
      <c r="AK4516" s="202">
        <v>0</v>
      </c>
      <c r="AL4516" s="203"/>
      <c r="AM4516" s="205">
        <v>0</v>
      </c>
      <c r="AN4516" s="119">
        <v>0</v>
      </c>
      <c r="AO4516" s="120">
        <v>0</v>
      </c>
      <c r="AP4516" s="39">
        <v>0</v>
      </c>
      <c r="AQ4516" s="141">
        <v>0</v>
      </c>
      <c r="AR4516" s="141">
        <v>0</v>
      </c>
      <c r="AS4516" s="143">
        <v>0</v>
      </c>
      <c r="AT4516" s="144">
        <v>0</v>
      </c>
      <c r="AU4516" s="141">
        <v>0</v>
      </c>
      <c r="AV4516" s="141">
        <v>0</v>
      </c>
      <c r="AW4516" s="143">
        <v>0</v>
      </c>
      <c r="AY4516" s="146"/>
      <c r="AZ4516" s="1828"/>
    </row>
    <row r="4517" spans="1:64" s="1842" customFormat="1" ht="12.75" customHeight="1" x14ac:dyDescent="0.25">
      <c r="A4517" s="356"/>
      <c r="B4517" s="225"/>
      <c r="C4517" s="122"/>
      <c r="D4517" s="357"/>
      <c r="E4517" s="226"/>
      <c r="F4517" s="122"/>
      <c r="G4517" s="126"/>
      <c r="H4517" s="35"/>
      <c r="I4517" s="36"/>
      <c r="J4517" s="37"/>
      <c r="K4517" s="198" t="s">
        <v>74</v>
      </c>
      <c r="L4517" s="241">
        <v>0</v>
      </c>
      <c r="M4517" s="242">
        <v>0</v>
      </c>
      <c r="N4517" s="201">
        <v>0</v>
      </c>
      <c r="O4517" s="202">
        <v>0</v>
      </c>
      <c r="P4517" s="202">
        <v>0</v>
      </c>
      <c r="Q4517" s="202">
        <v>0</v>
      </c>
      <c r="R4517" s="202">
        <v>0</v>
      </c>
      <c r="S4517" s="202">
        <v>0</v>
      </c>
      <c r="T4517" s="203"/>
      <c r="U4517" s="135">
        <v>0</v>
      </c>
      <c r="V4517" s="135">
        <v>0</v>
      </c>
      <c r="W4517" s="202">
        <v>0</v>
      </c>
      <c r="X4517" s="202">
        <v>0</v>
      </c>
      <c r="Y4517" s="203"/>
      <c r="Z4517" s="135">
        <v>0</v>
      </c>
      <c r="AA4517" s="204">
        <v>0</v>
      </c>
      <c r="AB4517" s="202">
        <v>0</v>
      </c>
      <c r="AC4517" s="202">
        <v>0</v>
      </c>
      <c r="AD4517" s="202">
        <v>0</v>
      </c>
      <c r="AE4517" s="202">
        <v>0</v>
      </c>
      <c r="AF4517" s="202">
        <v>0</v>
      </c>
      <c r="AG4517" s="203"/>
      <c r="AH4517" s="135">
        <v>0</v>
      </c>
      <c r="AI4517" s="135">
        <v>0</v>
      </c>
      <c r="AJ4517" s="202">
        <v>0</v>
      </c>
      <c r="AK4517" s="202">
        <v>0</v>
      </c>
      <c r="AL4517" s="203"/>
      <c r="AM4517" s="205">
        <v>0</v>
      </c>
      <c r="AN4517" s="119">
        <v>0</v>
      </c>
      <c r="AO4517" s="120">
        <v>0</v>
      </c>
      <c r="AP4517" s="39">
        <v>0</v>
      </c>
      <c r="AQ4517" s="141">
        <v>0</v>
      </c>
      <c r="AR4517" s="141">
        <v>0</v>
      </c>
      <c r="AS4517" s="143">
        <v>0</v>
      </c>
      <c r="AT4517" s="144">
        <v>0</v>
      </c>
      <c r="AU4517" s="141">
        <v>0</v>
      </c>
      <c r="AV4517" s="141">
        <v>0</v>
      </c>
      <c r="AW4517" s="143">
        <v>0</v>
      </c>
      <c r="AX4517"/>
      <c r="AY4517" s="146"/>
      <c r="AZ4517" s="1828"/>
      <c r="BA4517"/>
      <c r="BB4517"/>
      <c r="BC4517"/>
      <c r="BD4517"/>
      <c r="BE4517"/>
      <c r="BF4517"/>
      <c r="BG4517"/>
      <c r="BH4517"/>
      <c r="BI4517"/>
      <c r="BJ4517"/>
      <c r="BK4517"/>
      <c r="BL4517"/>
    </row>
    <row r="4518" spans="1:64" ht="12.75" customHeight="1" x14ac:dyDescent="0.25">
      <c r="A4518" s="356"/>
      <c r="B4518" s="225"/>
      <c r="C4518" s="122"/>
      <c r="D4518" s="357"/>
      <c r="E4518" s="226"/>
      <c r="F4518" s="122"/>
      <c r="G4518" s="126"/>
      <c r="H4518" s="35"/>
      <c r="I4518" s="36"/>
      <c r="J4518" s="37"/>
      <c r="K4518" s="198" t="s">
        <v>75</v>
      </c>
      <c r="L4518" s="241">
        <v>0</v>
      </c>
      <c r="M4518" s="242">
        <v>0</v>
      </c>
      <c r="N4518" s="201">
        <v>0</v>
      </c>
      <c r="O4518" s="202">
        <v>0</v>
      </c>
      <c r="P4518" s="202">
        <v>0</v>
      </c>
      <c r="Q4518" s="202">
        <v>0</v>
      </c>
      <c r="R4518" s="202">
        <v>0</v>
      </c>
      <c r="S4518" s="202">
        <v>0</v>
      </c>
      <c r="T4518" s="203"/>
      <c r="U4518" s="135">
        <v>0</v>
      </c>
      <c r="V4518" s="135">
        <v>0</v>
      </c>
      <c r="W4518" s="202">
        <v>0</v>
      </c>
      <c r="X4518" s="202">
        <v>0</v>
      </c>
      <c r="Y4518" s="203"/>
      <c r="Z4518" s="135">
        <v>0</v>
      </c>
      <c r="AA4518" s="204">
        <v>0</v>
      </c>
      <c r="AB4518" s="202">
        <v>0</v>
      </c>
      <c r="AC4518" s="202">
        <v>0</v>
      </c>
      <c r="AD4518" s="202">
        <v>0</v>
      </c>
      <c r="AE4518" s="202">
        <v>0</v>
      </c>
      <c r="AF4518" s="202">
        <v>0</v>
      </c>
      <c r="AG4518" s="203"/>
      <c r="AH4518" s="135">
        <v>0</v>
      </c>
      <c r="AI4518" s="135">
        <v>0</v>
      </c>
      <c r="AJ4518" s="202">
        <v>0</v>
      </c>
      <c r="AK4518" s="202">
        <v>0</v>
      </c>
      <c r="AL4518" s="203"/>
      <c r="AM4518" s="205">
        <v>0</v>
      </c>
      <c r="AN4518" s="119">
        <v>0</v>
      </c>
      <c r="AO4518" s="120">
        <v>0</v>
      </c>
      <c r="AP4518" s="39">
        <v>0</v>
      </c>
      <c r="AQ4518" s="141">
        <v>0</v>
      </c>
      <c r="AR4518" s="141">
        <v>0</v>
      </c>
      <c r="AS4518" s="143">
        <v>0</v>
      </c>
      <c r="AT4518" s="144">
        <v>0</v>
      </c>
      <c r="AU4518" s="141">
        <v>0</v>
      </c>
      <c r="AV4518" s="141">
        <v>0</v>
      </c>
      <c r="AW4518" s="143">
        <v>0</v>
      </c>
      <c r="AY4518" s="146"/>
      <c r="AZ4518" s="1828"/>
    </row>
    <row r="4519" spans="1:64" ht="12.75" customHeight="1" x14ac:dyDescent="0.25">
      <c r="A4519" s="356"/>
      <c r="B4519" s="225"/>
      <c r="C4519" s="122"/>
      <c r="D4519" s="357"/>
      <c r="E4519" s="226"/>
      <c r="F4519" s="122"/>
      <c r="G4519" s="126"/>
      <c r="H4519" s="35"/>
      <c r="I4519" s="36"/>
      <c r="J4519" s="37"/>
      <c r="K4519" s="206" t="s">
        <v>76</v>
      </c>
      <c r="L4519" s="241">
        <v>0</v>
      </c>
      <c r="M4519" s="242">
        <v>0</v>
      </c>
      <c r="N4519" s="201">
        <v>0</v>
      </c>
      <c r="O4519" s="202">
        <v>0</v>
      </c>
      <c r="P4519" s="202">
        <v>0</v>
      </c>
      <c r="Q4519" s="202">
        <v>0</v>
      </c>
      <c r="R4519" s="202">
        <v>0</v>
      </c>
      <c r="S4519" s="202">
        <v>0</v>
      </c>
      <c r="T4519" s="203"/>
      <c r="U4519" s="135">
        <v>0</v>
      </c>
      <c r="V4519" s="135">
        <v>0</v>
      </c>
      <c r="W4519" s="202">
        <v>0</v>
      </c>
      <c r="X4519" s="202">
        <v>0</v>
      </c>
      <c r="Y4519" s="203"/>
      <c r="Z4519" s="135">
        <v>0</v>
      </c>
      <c r="AA4519" s="204">
        <v>0</v>
      </c>
      <c r="AB4519" s="202">
        <v>0</v>
      </c>
      <c r="AC4519" s="202">
        <v>0</v>
      </c>
      <c r="AD4519" s="202">
        <v>0</v>
      </c>
      <c r="AE4519" s="202">
        <v>0</v>
      </c>
      <c r="AF4519" s="202">
        <v>0</v>
      </c>
      <c r="AG4519" s="203"/>
      <c r="AH4519" s="135">
        <v>0</v>
      </c>
      <c r="AI4519" s="135">
        <v>0</v>
      </c>
      <c r="AJ4519" s="202">
        <v>0</v>
      </c>
      <c r="AK4519" s="202">
        <v>0</v>
      </c>
      <c r="AL4519" s="203"/>
      <c r="AM4519" s="205">
        <v>0</v>
      </c>
      <c r="AN4519" s="119">
        <v>0</v>
      </c>
      <c r="AO4519" s="120">
        <v>0</v>
      </c>
      <c r="AP4519" s="39">
        <v>0</v>
      </c>
      <c r="AQ4519" s="141">
        <v>0</v>
      </c>
      <c r="AR4519" s="141">
        <v>0</v>
      </c>
      <c r="AS4519" s="143">
        <v>0</v>
      </c>
      <c r="AT4519" s="144">
        <v>0</v>
      </c>
      <c r="AU4519" s="141">
        <v>0</v>
      </c>
      <c r="AV4519" s="141">
        <v>0</v>
      </c>
      <c r="AW4519" s="143">
        <v>0</v>
      </c>
      <c r="AY4519" s="146"/>
      <c r="AZ4519" s="1828"/>
    </row>
    <row r="4520" spans="1:64" ht="12.75" customHeight="1" x14ac:dyDescent="0.25">
      <c r="A4520" s="356"/>
      <c r="B4520" s="225"/>
      <c r="C4520" s="122"/>
      <c r="D4520" s="357"/>
      <c r="F4520" s="125"/>
      <c r="G4520" s="126"/>
      <c r="H4520" s="35"/>
      <c r="I4520" s="36"/>
      <c r="J4520" s="37"/>
      <c r="K4520" s="244"/>
      <c r="L4520" s="241"/>
      <c r="M4520" s="242"/>
      <c r="N4520" s="201"/>
      <c r="O4520" s="202"/>
      <c r="P4520" s="202"/>
      <c r="Q4520" s="202"/>
      <c r="R4520" s="202"/>
      <c r="S4520" s="202"/>
      <c r="T4520" s="224"/>
      <c r="U4520" s="138"/>
      <c r="V4520" s="138"/>
      <c r="W4520" s="139"/>
      <c r="X4520" s="139"/>
      <c r="Y4520" s="224"/>
      <c r="Z4520" s="210"/>
      <c r="AA4520" s="204"/>
      <c r="AB4520" s="202"/>
      <c r="AC4520" s="202"/>
      <c r="AD4520" s="202"/>
      <c r="AE4520" s="202"/>
      <c r="AF4520" s="202"/>
      <c r="AG4520" s="224"/>
      <c r="AH4520" s="138"/>
      <c r="AI4520" s="138"/>
      <c r="AJ4520" s="139"/>
      <c r="AK4520" s="139"/>
      <c r="AL4520" s="224"/>
      <c r="AM4520" s="140"/>
      <c r="AN4520" s="211"/>
      <c r="AO4520" s="212"/>
      <c r="AP4520" s="39"/>
      <c r="AQ4520" s="141"/>
      <c r="AR4520" s="141"/>
      <c r="AS4520" s="143"/>
      <c r="AU4520" s="141"/>
      <c r="AV4520" s="141"/>
      <c r="AW4520" s="143"/>
      <c r="AY4520" s="146"/>
      <c r="AZ4520" s="1828"/>
    </row>
    <row r="4521" spans="1:64" ht="12.75" customHeight="1" x14ac:dyDescent="0.25">
      <c r="A4521" s="356"/>
      <c r="B4521" s="225"/>
      <c r="C4521" s="272"/>
      <c r="D4521" s="357"/>
      <c r="E4521" s="226"/>
      <c r="F4521" s="122"/>
      <c r="G4521" s="126"/>
      <c r="H4521" s="35"/>
      <c r="I4521" s="36"/>
      <c r="J4521" s="37"/>
      <c r="K4521" s="581"/>
      <c r="L4521" s="241"/>
      <c r="M4521" s="242"/>
      <c r="N4521" s="201"/>
      <c r="O4521" s="202"/>
      <c r="P4521" s="202"/>
      <c r="Q4521" s="202"/>
      <c r="R4521" s="202"/>
      <c r="S4521" s="202"/>
      <c r="T4521" s="224"/>
      <c r="U4521" s="138"/>
      <c r="V4521" s="138"/>
      <c r="W4521" s="139"/>
      <c r="X4521" s="139"/>
      <c r="Y4521" s="224"/>
      <c r="Z4521" s="210"/>
      <c r="AA4521" s="204"/>
      <c r="AB4521" s="202"/>
      <c r="AC4521" s="202"/>
      <c r="AD4521" s="202"/>
      <c r="AE4521" s="202"/>
      <c r="AF4521" s="202"/>
      <c r="AG4521" s="224"/>
      <c r="AH4521" s="138"/>
      <c r="AI4521" s="138"/>
      <c r="AJ4521" s="139"/>
      <c r="AK4521" s="139"/>
      <c r="AL4521" s="224"/>
      <c r="AM4521" s="140"/>
      <c r="AN4521" s="211"/>
      <c r="AO4521" s="212"/>
      <c r="AP4521" s="39"/>
      <c r="AQ4521" s="141"/>
      <c r="AR4521" s="141"/>
      <c r="AS4521" s="143"/>
      <c r="AU4521" s="141"/>
      <c r="AV4521" s="141"/>
      <c r="AW4521" s="143"/>
      <c r="AY4521" s="146"/>
      <c r="AZ4521" s="1828"/>
    </row>
    <row r="4522" spans="1:64" ht="12.75" customHeight="1" x14ac:dyDescent="0.25">
      <c r="A4522" s="356"/>
      <c r="B4522" s="225"/>
      <c r="C4522" s="122"/>
      <c r="D4522" s="357"/>
      <c r="E4522" s="226"/>
      <c r="F4522" s="122"/>
      <c r="G4522" s="126"/>
      <c r="H4522" s="35"/>
      <c r="I4522" s="36"/>
      <c r="J4522" s="37"/>
      <c r="K4522" s="116" t="s">
        <v>2373</v>
      </c>
      <c r="L4522" s="241"/>
      <c r="M4522" s="242"/>
      <c r="N4522" s="201"/>
      <c r="O4522" s="202"/>
      <c r="P4522" s="202"/>
      <c r="Q4522" s="202"/>
      <c r="R4522" s="202"/>
      <c r="S4522" s="202"/>
      <c r="T4522" s="224"/>
      <c r="U4522" s="138"/>
      <c r="V4522" s="138"/>
      <c r="W4522" s="139"/>
      <c r="X4522" s="139"/>
      <c r="Y4522" s="224"/>
      <c r="Z4522" s="210"/>
      <c r="AA4522" s="204"/>
      <c r="AB4522" s="202"/>
      <c r="AC4522" s="202"/>
      <c r="AD4522" s="202"/>
      <c r="AE4522" s="202"/>
      <c r="AF4522" s="202"/>
      <c r="AG4522" s="224"/>
      <c r="AH4522" s="138"/>
      <c r="AI4522" s="138"/>
      <c r="AJ4522" s="139"/>
      <c r="AK4522" s="139"/>
      <c r="AL4522" s="224"/>
      <c r="AM4522" s="140"/>
      <c r="AN4522" s="211"/>
      <c r="AO4522" s="212"/>
      <c r="AP4522" s="39"/>
      <c r="AQ4522" s="141"/>
      <c r="AR4522" s="141"/>
      <c r="AS4522" s="143"/>
      <c r="AU4522" s="141"/>
      <c r="AV4522" s="141"/>
      <c r="AW4522" s="143"/>
      <c r="AY4522" s="146"/>
      <c r="AZ4522" s="1828"/>
    </row>
    <row r="4523" spans="1:64" x14ac:dyDescent="0.25">
      <c r="A4523" s="356"/>
      <c r="B4523" s="225"/>
      <c r="C4523" s="122"/>
      <c r="D4523" s="357"/>
      <c r="E4523" s="226"/>
      <c r="F4523" s="122"/>
      <c r="G4523" s="126"/>
      <c r="H4523" s="35"/>
      <c r="I4523" s="36"/>
      <c r="J4523" s="37"/>
      <c r="K4523" s="116" t="s">
        <v>2374</v>
      </c>
      <c r="L4523" s="241"/>
      <c r="M4523" s="242"/>
      <c r="N4523" s="201"/>
      <c r="O4523" s="202"/>
      <c r="P4523" s="202"/>
      <c r="Q4523" s="202"/>
      <c r="R4523" s="202"/>
      <c r="S4523" s="202"/>
      <c r="T4523" s="224"/>
      <c r="U4523" s="138"/>
      <c r="V4523" s="138"/>
      <c r="W4523" s="139"/>
      <c r="X4523" s="139"/>
      <c r="Y4523" s="224"/>
      <c r="Z4523" s="210"/>
      <c r="AA4523" s="204"/>
      <c r="AB4523" s="202"/>
      <c r="AC4523" s="202"/>
      <c r="AD4523" s="202"/>
      <c r="AE4523" s="202"/>
      <c r="AF4523" s="202"/>
      <c r="AG4523" s="224"/>
      <c r="AH4523" s="138"/>
      <c r="AI4523" s="138"/>
      <c r="AJ4523" s="139"/>
      <c r="AK4523" s="139"/>
      <c r="AL4523" s="224"/>
      <c r="AM4523" s="140"/>
      <c r="AN4523" s="211"/>
      <c r="AO4523" s="212"/>
      <c r="AP4523" s="39"/>
      <c r="AQ4523" s="141"/>
      <c r="AR4523" s="141"/>
      <c r="AS4523" s="143"/>
      <c r="AU4523" s="141"/>
      <c r="AV4523" s="141"/>
      <c r="AW4523" s="143"/>
      <c r="AY4523" s="146"/>
      <c r="AZ4523" s="1828"/>
    </row>
    <row r="4524" spans="1:64" ht="12.75" customHeight="1" x14ac:dyDescent="0.25">
      <c r="A4524" s="356"/>
      <c r="B4524" s="225"/>
      <c r="C4524" s="122"/>
      <c r="D4524" s="357"/>
      <c r="E4524" s="226"/>
      <c r="F4524" s="122"/>
      <c r="G4524" s="126"/>
      <c r="H4524" s="35"/>
      <c r="I4524" s="36"/>
      <c r="J4524" s="37"/>
      <c r="K4524" s="116"/>
      <c r="L4524" s="241"/>
      <c r="M4524" s="242"/>
      <c r="N4524" s="201"/>
      <c r="O4524" s="202"/>
      <c r="P4524" s="202"/>
      <c r="Q4524" s="202"/>
      <c r="R4524" s="202"/>
      <c r="S4524" s="202"/>
      <c r="T4524" s="224"/>
      <c r="U4524" s="138"/>
      <c r="V4524" s="138"/>
      <c r="W4524" s="139"/>
      <c r="X4524" s="139"/>
      <c r="Y4524" s="224"/>
      <c r="Z4524" s="210"/>
      <c r="AA4524" s="204"/>
      <c r="AB4524" s="202"/>
      <c r="AC4524" s="202"/>
      <c r="AD4524" s="202"/>
      <c r="AE4524" s="202"/>
      <c r="AF4524" s="202"/>
      <c r="AG4524" s="224"/>
      <c r="AH4524" s="138"/>
      <c r="AI4524" s="138"/>
      <c r="AJ4524" s="139"/>
      <c r="AK4524" s="139"/>
      <c r="AL4524" s="224"/>
      <c r="AM4524" s="140"/>
      <c r="AN4524" s="211"/>
      <c r="AO4524" s="212"/>
      <c r="AP4524" s="39"/>
      <c r="AQ4524" s="141"/>
      <c r="AR4524" s="141"/>
      <c r="AS4524" s="143"/>
      <c r="AU4524" s="141"/>
      <c r="AV4524" s="141"/>
      <c r="AW4524" s="143"/>
      <c r="AY4524" s="146"/>
      <c r="AZ4524" s="1828"/>
    </row>
    <row r="4525" spans="1:64" ht="35.1" customHeight="1" x14ac:dyDescent="0.25">
      <c r="A4525" s="15" t="s">
        <v>4654</v>
      </c>
      <c r="B4525" s="225">
        <v>16</v>
      </c>
      <c r="C4525" s="122" t="s">
        <v>2367</v>
      </c>
      <c r="D4525" s="123">
        <v>1000</v>
      </c>
      <c r="E4525" s="226"/>
      <c r="F4525" s="122">
        <v>12</v>
      </c>
      <c r="G4525" s="126"/>
      <c r="H4525" s="35" t="str">
        <f t="shared" si="3519"/>
        <v>078</v>
      </c>
      <c r="I4525" s="36" t="s">
        <v>96</v>
      </c>
      <c r="J4525" s="37" t="s">
        <v>4940</v>
      </c>
      <c r="K4525" s="281" t="s">
        <v>4941</v>
      </c>
      <c r="L4525" s="232">
        <v>0</v>
      </c>
      <c r="M4525" s="233">
        <v>0</v>
      </c>
      <c r="N4525" s="130"/>
      <c r="O4525" s="131"/>
      <c r="P4525" s="131"/>
      <c r="Q4525" s="131"/>
      <c r="R4525" s="131"/>
      <c r="S4525" s="131"/>
      <c r="T4525" s="132" t="str">
        <f>IF(SUM(N4525:S4525)=U4525,"OK",SUM(N4525:S4525)-U4525)</f>
        <v>OK</v>
      </c>
      <c r="U4525" s="138"/>
      <c r="V4525" s="138"/>
      <c r="W4525" s="139"/>
      <c r="X4525" s="139"/>
      <c r="Y4525" s="132" t="str">
        <f>IF(SUM(W4525:X4525)=Z4525,"OK",SUM(W4525:X4525)-Z4525)</f>
        <v>OK</v>
      </c>
      <c r="Z4525" s="210"/>
      <c r="AA4525" s="204"/>
      <c r="AB4525" s="202"/>
      <c r="AC4525" s="202"/>
      <c r="AD4525" s="202"/>
      <c r="AE4525" s="202"/>
      <c r="AF4525" s="202"/>
      <c r="AG4525" s="132" t="str">
        <f>IF(SUM(AA4525:AF4525)=AH4525,"OK",SUM(AA4525:AF4525)-AH4525)</f>
        <v>OK</v>
      </c>
      <c r="AH4525" s="138"/>
      <c r="AI4525" s="138"/>
      <c r="AJ4525" s="139"/>
      <c r="AK4525" s="139"/>
      <c r="AL4525" s="132" t="str">
        <f>IF(SUM(AJ4525:AK4525)=AM4525,"OK",SUM(AJ4525:AK4525)-AM4525)</f>
        <v>OK</v>
      </c>
      <c r="AM4525" s="140"/>
      <c r="AN4525" s="119">
        <f>L4525+U4525+V4525+Z4525</f>
        <v>0</v>
      </c>
      <c r="AO4525" s="120">
        <f>M4525+AH4525+AI4525+AM4525</f>
        <v>0</v>
      </c>
      <c r="AP4525" s="39">
        <f>L4525</f>
        <v>0</v>
      </c>
      <c r="AQ4525" s="141">
        <f>AN4525</f>
        <v>0</v>
      </c>
      <c r="AR4525" s="142">
        <f>AQ4525-AP4525</f>
        <v>0</v>
      </c>
      <c r="AS4525" s="143" t="e">
        <f>AR4525/AP4525</f>
        <v>#DIV/0!</v>
      </c>
      <c r="AT4525" s="144">
        <f>M4525</f>
        <v>0</v>
      </c>
      <c r="AU4525" s="141">
        <f>AO4525</f>
        <v>0</v>
      </c>
      <c r="AV4525" s="142">
        <f>AU4525-AT4525</f>
        <v>0</v>
      </c>
      <c r="AW4525" s="143" t="e">
        <f>AV4525/AT4525</f>
        <v>#DIV/0!</v>
      </c>
      <c r="AY4525" s="146" t="str">
        <f>RIGHT(LEFT(I4525,3),2)&amp;"."&amp;RIGHT(LEFT(I4525,5),2)</f>
        <v>12.11</v>
      </c>
      <c r="AZ4525" s="1828" t="b">
        <f>COUNTIF('[1]Codes SEC'!$B$2:$B$250,Ministres!AY4525)&gt;0</f>
        <v>1</v>
      </c>
    </row>
    <row r="4526" spans="1:64" ht="12.75" customHeight="1" x14ac:dyDescent="0.25">
      <c r="A4526" s="350"/>
      <c r="B4526" s="1829"/>
      <c r="C4526" s="150"/>
      <c r="D4526" s="352"/>
      <c r="E4526" s="1830"/>
      <c r="F4526" s="150"/>
      <c r="G4526" s="154"/>
      <c r="H4526" s="155"/>
      <c r="I4526" s="156"/>
      <c r="J4526" s="157"/>
      <c r="K4526" s="158" t="s">
        <v>70</v>
      </c>
      <c r="L4526" s="417">
        <f t="shared" ref="L4526:AW4526" si="3543">L4525</f>
        <v>0</v>
      </c>
      <c r="M4526" s="1831">
        <f t="shared" si="3543"/>
        <v>0</v>
      </c>
      <c r="N4526" s="1832">
        <f t="shared" si="3543"/>
        <v>0</v>
      </c>
      <c r="O4526" s="1833">
        <f t="shared" si="3543"/>
        <v>0</v>
      </c>
      <c r="P4526" s="1833">
        <f t="shared" si="3543"/>
        <v>0</v>
      </c>
      <c r="Q4526" s="1833">
        <f t="shared" si="3543"/>
        <v>0</v>
      </c>
      <c r="R4526" s="1833">
        <f t="shared" si="3543"/>
        <v>0</v>
      </c>
      <c r="S4526" s="1833">
        <f t="shared" si="3543"/>
        <v>0</v>
      </c>
      <c r="T4526" s="1834"/>
      <c r="U4526" s="1835">
        <f t="shared" si="3543"/>
        <v>0</v>
      </c>
      <c r="V4526" s="1835">
        <f t="shared" si="3543"/>
        <v>0</v>
      </c>
      <c r="W4526" s="1833">
        <f t="shared" si="3543"/>
        <v>0</v>
      </c>
      <c r="X4526" s="1833">
        <f t="shared" si="3543"/>
        <v>0</v>
      </c>
      <c r="Y4526" s="1834"/>
      <c r="Z4526" s="1835">
        <f t="shared" si="3543"/>
        <v>0</v>
      </c>
      <c r="AA4526" s="165">
        <f t="shared" si="3543"/>
        <v>0</v>
      </c>
      <c r="AB4526" s="1833">
        <f t="shared" si="3543"/>
        <v>0</v>
      </c>
      <c r="AC4526" s="1833">
        <f t="shared" si="3543"/>
        <v>0</v>
      </c>
      <c r="AD4526" s="1833">
        <f t="shared" si="3543"/>
        <v>0</v>
      </c>
      <c r="AE4526" s="1833">
        <f t="shared" si="3543"/>
        <v>0</v>
      </c>
      <c r="AF4526" s="1833">
        <f t="shared" si="3543"/>
        <v>0</v>
      </c>
      <c r="AG4526" s="1834"/>
      <c r="AH4526" s="1835">
        <f t="shared" si="3543"/>
        <v>0</v>
      </c>
      <c r="AI4526" s="1835">
        <f t="shared" si="3543"/>
        <v>0</v>
      </c>
      <c r="AJ4526" s="1833">
        <f t="shared" si="3543"/>
        <v>0</v>
      </c>
      <c r="AK4526" s="1833">
        <f t="shared" si="3543"/>
        <v>0</v>
      </c>
      <c r="AL4526" s="1834"/>
      <c r="AM4526" s="1836">
        <f t="shared" si="3543"/>
        <v>0</v>
      </c>
      <c r="AN4526" s="167">
        <f>AN4525</f>
        <v>0</v>
      </c>
      <c r="AO4526" s="1837">
        <f t="shared" si="3543"/>
        <v>0</v>
      </c>
      <c r="AP4526" s="169">
        <f t="shared" si="3543"/>
        <v>0</v>
      </c>
      <c r="AQ4526" s="1838">
        <f t="shared" si="3543"/>
        <v>0</v>
      </c>
      <c r="AR4526" s="1839">
        <f t="shared" si="3543"/>
        <v>0</v>
      </c>
      <c r="AS4526" s="1840" t="e">
        <f t="shared" si="3543"/>
        <v>#DIV/0!</v>
      </c>
      <c r="AT4526" s="1841">
        <f t="shared" si="3543"/>
        <v>0</v>
      </c>
      <c r="AU4526" s="1838">
        <f t="shared" si="3543"/>
        <v>0</v>
      </c>
      <c r="AV4526" s="1839">
        <f t="shared" si="3543"/>
        <v>0</v>
      </c>
      <c r="AW4526" s="1840" t="e">
        <f t="shared" si="3543"/>
        <v>#DIV/0!</v>
      </c>
      <c r="AY4526" s="146"/>
      <c r="AZ4526" s="1828"/>
    </row>
    <row r="4527" spans="1:64" ht="12.75" customHeight="1" x14ac:dyDescent="0.25">
      <c r="A4527" s="356"/>
      <c r="B4527" s="225"/>
      <c r="C4527" s="122"/>
      <c r="D4527" s="357"/>
      <c r="E4527" s="226"/>
      <c r="F4527" s="122"/>
      <c r="G4527" s="126"/>
      <c r="H4527" s="35"/>
      <c r="I4527" s="36"/>
      <c r="J4527" s="37"/>
      <c r="K4527" s="860"/>
      <c r="L4527" s="241"/>
      <c r="M4527" s="242"/>
      <c r="N4527" s="258"/>
      <c r="O4527" s="259"/>
      <c r="P4527" s="259"/>
      <c r="Q4527" s="259"/>
      <c r="R4527" s="259"/>
      <c r="S4527" s="259"/>
      <c r="T4527" s="260"/>
      <c r="U4527" s="261"/>
      <c r="V4527" s="261"/>
      <c r="W4527" s="262"/>
      <c r="X4527" s="262"/>
      <c r="Y4527" s="260"/>
      <c r="Z4527" s="263"/>
      <c r="AA4527" s="264"/>
      <c r="AB4527" s="259"/>
      <c r="AC4527" s="259"/>
      <c r="AD4527" s="259"/>
      <c r="AE4527" s="259"/>
      <c r="AF4527" s="259"/>
      <c r="AG4527" s="260"/>
      <c r="AH4527" s="261"/>
      <c r="AI4527" s="261"/>
      <c r="AJ4527" s="262"/>
      <c r="AK4527" s="262"/>
      <c r="AL4527" s="260"/>
      <c r="AM4527" s="265"/>
      <c r="AN4527" s="266"/>
      <c r="AO4527" s="267"/>
      <c r="AP4527" s="268"/>
      <c r="AQ4527" s="269"/>
      <c r="AR4527" s="269"/>
      <c r="AS4527" s="270"/>
      <c r="AT4527" s="271"/>
      <c r="AU4527" s="269"/>
      <c r="AV4527" s="269"/>
      <c r="AW4527" s="270"/>
      <c r="AY4527" s="146"/>
      <c r="AZ4527" s="1828"/>
    </row>
    <row r="4528" spans="1:64" ht="12.75" customHeight="1" x14ac:dyDescent="0.25">
      <c r="A4528" s="356"/>
      <c r="B4528" s="225"/>
      <c r="C4528" s="122"/>
      <c r="D4528" s="357"/>
      <c r="E4528" s="226"/>
      <c r="F4528" s="122"/>
      <c r="G4528" s="126"/>
      <c r="H4528" s="35"/>
      <c r="I4528" s="36"/>
      <c r="J4528" s="37"/>
      <c r="K4528" s="243" t="s">
        <v>109</v>
      </c>
      <c r="L4528" s="241"/>
      <c r="M4528" s="242"/>
      <c r="N4528" s="258"/>
      <c r="O4528" s="259"/>
      <c r="P4528" s="259"/>
      <c r="Q4528" s="259"/>
      <c r="R4528" s="259"/>
      <c r="S4528" s="259"/>
      <c r="T4528" s="260"/>
      <c r="U4528" s="261"/>
      <c r="V4528" s="261"/>
      <c r="W4528" s="262"/>
      <c r="X4528" s="262"/>
      <c r="Y4528" s="260"/>
      <c r="Z4528" s="263"/>
      <c r="AA4528" s="264"/>
      <c r="AB4528" s="259"/>
      <c r="AC4528" s="259"/>
      <c r="AD4528" s="259"/>
      <c r="AE4528" s="259"/>
      <c r="AF4528" s="259"/>
      <c r="AG4528" s="260"/>
      <c r="AH4528" s="261"/>
      <c r="AI4528" s="261"/>
      <c r="AJ4528" s="262"/>
      <c r="AK4528" s="262"/>
      <c r="AL4528" s="260"/>
      <c r="AM4528" s="265"/>
      <c r="AN4528" s="266"/>
      <c r="AO4528" s="267"/>
      <c r="AP4528" s="268"/>
      <c r="AQ4528" s="269"/>
      <c r="AR4528" s="269"/>
      <c r="AS4528" s="270"/>
      <c r="AT4528" s="271"/>
      <c r="AU4528" s="269"/>
      <c r="AV4528" s="269"/>
      <c r="AW4528" s="270"/>
      <c r="AY4528" s="146"/>
      <c r="AZ4528" s="1828"/>
    </row>
    <row r="4529" spans="1:64" ht="12.75" customHeight="1" x14ac:dyDescent="0.25">
      <c r="A4529" s="356"/>
      <c r="B4529" s="225"/>
      <c r="C4529" s="122"/>
      <c r="D4529" s="357"/>
      <c r="E4529" s="226"/>
      <c r="F4529" s="122"/>
      <c r="G4529" s="126"/>
      <c r="H4529" s="35"/>
      <c r="I4529" s="36"/>
      <c r="J4529" s="37"/>
      <c r="K4529" s="243"/>
      <c r="L4529" s="241"/>
      <c r="M4529" s="242"/>
      <c r="N4529" s="258"/>
      <c r="O4529" s="259"/>
      <c r="P4529" s="259"/>
      <c r="Q4529" s="259"/>
      <c r="R4529" s="259"/>
      <c r="S4529" s="259"/>
      <c r="T4529" s="260"/>
      <c r="U4529" s="261"/>
      <c r="V4529" s="261"/>
      <c r="W4529" s="262"/>
      <c r="X4529" s="262"/>
      <c r="Y4529" s="260"/>
      <c r="Z4529" s="263"/>
      <c r="AA4529" s="264"/>
      <c r="AB4529" s="259"/>
      <c r="AC4529" s="259"/>
      <c r="AD4529" s="259"/>
      <c r="AE4529" s="259"/>
      <c r="AF4529" s="259"/>
      <c r="AG4529" s="260"/>
      <c r="AH4529" s="261"/>
      <c r="AI4529" s="261"/>
      <c r="AJ4529" s="262"/>
      <c r="AK4529" s="262"/>
      <c r="AL4529" s="260"/>
      <c r="AM4529" s="265"/>
      <c r="AN4529" s="266"/>
      <c r="AO4529" s="267"/>
      <c r="AP4529" s="268"/>
      <c r="AQ4529" s="269"/>
      <c r="AR4529" s="269"/>
      <c r="AS4529" s="270"/>
      <c r="AT4529" s="271"/>
      <c r="AU4529" s="269"/>
      <c r="AV4529" s="269"/>
      <c r="AW4529" s="270"/>
      <c r="AY4529" s="146"/>
      <c r="AZ4529" s="1828"/>
    </row>
    <row r="4530" spans="1:64" ht="35.1" customHeight="1" x14ac:dyDescent="0.25">
      <c r="A4530" s="15" t="s">
        <v>4654</v>
      </c>
      <c r="B4530" s="225">
        <v>16</v>
      </c>
      <c r="C4530" s="122" t="s">
        <v>2367</v>
      </c>
      <c r="D4530" s="123">
        <v>1000</v>
      </c>
      <c r="E4530" s="226"/>
      <c r="F4530" s="122">
        <v>12</v>
      </c>
      <c r="G4530" s="126"/>
      <c r="H4530" s="35" t="str">
        <f t="shared" si="3519"/>
        <v>078</v>
      </c>
      <c r="I4530" s="36" t="s">
        <v>304</v>
      </c>
      <c r="J4530" s="37" t="s">
        <v>4942</v>
      </c>
      <c r="K4530" s="244" t="s">
        <v>4943</v>
      </c>
      <c r="L4530" s="232">
        <v>300</v>
      </c>
      <c r="M4530" s="233">
        <v>236</v>
      </c>
      <c r="N4530" s="130"/>
      <c r="O4530" s="131"/>
      <c r="P4530" s="131"/>
      <c r="Q4530" s="131"/>
      <c r="R4530" s="131"/>
      <c r="S4530" s="131"/>
      <c r="T4530" s="132" t="str">
        <f t="shared" ref="T4530:T4531" si="3544">IF(SUM(N4530:S4530)=U4530,"OK",SUM(N4530:S4530)-U4530)</f>
        <v>OK</v>
      </c>
      <c r="U4530" s="138"/>
      <c r="V4530" s="138"/>
      <c r="W4530" s="139"/>
      <c r="X4530" s="139"/>
      <c r="Y4530" s="132" t="str">
        <f t="shared" ref="Y4530:Y4531" si="3545">IF(SUM(W4530:X4530)=Z4530,"OK",SUM(W4530:X4530)-Z4530)</f>
        <v>OK</v>
      </c>
      <c r="Z4530" s="210"/>
      <c r="AA4530" s="204"/>
      <c r="AB4530" s="202"/>
      <c r="AC4530" s="202"/>
      <c r="AD4530" s="202"/>
      <c r="AE4530" s="202"/>
      <c r="AF4530" s="202"/>
      <c r="AG4530" s="132" t="str">
        <f t="shared" ref="AG4530:AG4531" si="3546">IF(SUM(AA4530:AF4530)=AH4530,"OK",SUM(AA4530:AF4530)-AH4530)</f>
        <v>OK</v>
      </c>
      <c r="AH4530" s="138"/>
      <c r="AI4530" s="138"/>
      <c r="AJ4530" s="139"/>
      <c r="AK4530" s="139"/>
      <c r="AL4530" s="132" t="str">
        <f t="shared" ref="AL4530:AL4531" si="3547">IF(SUM(AJ4530:AK4530)=AM4530,"OK",SUM(AJ4530:AK4530)-AM4530)</f>
        <v>OK</v>
      </c>
      <c r="AM4530" s="140"/>
      <c r="AN4530" s="119">
        <f t="shared" ref="AN4530:AN4531" si="3548">L4530+U4530+V4530+Z4530</f>
        <v>300</v>
      </c>
      <c r="AO4530" s="120">
        <f t="shared" ref="AO4530:AO4531" si="3549">M4530+AH4530+AI4530+AM4530</f>
        <v>236</v>
      </c>
      <c r="AP4530" s="39">
        <f>L4530</f>
        <v>300</v>
      </c>
      <c r="AQ4530" s="141">
        <f>AN4530</f>
        <v>300</v>
      </c>
      <c r="AR4530" s="142">
        <f>AQ4530-AP4530</f>
        <v>0</v>
      </c>
      <c r="AS4530" s="143">
        <f>AR4530/AP4530</f>
        <v>0</v>
      </c>
      <c r="AT4530" s="144">
        <f>M4530</f>
        <v>236</v>
      </c>
      <c r="AU4530" s="141">
        <f>AO4530</f>
        <v>236</v>
      </c>
      <c r="AV4530" s="142">
        <f>AU4530-AT4530</f>
        <v>0</v>
      </c>
      <c r="AW4530" s="143">
        <f>AV4530/AT4530</f>
        <v>0</v>
      </c>
      <c r="AY4530" s="146" t="str">
        <f>RIGHT(LEFT(I4530,3),2)&amp;"."&amp;RIGHT(LEFT(I4530,5),2)</f>
        <v>63.21</v>
      </c>
      <c r="AZ4530" s="1828" t="b">
        <f>COUNTIF('[1]Codes SEC'!$B$2:$B$250,Ministres!AY4530)&gt;0</f>
        <v>1</v>
      </c>
    </row>
    <row r="4531" spans="1:64" ht="35.1" customHeight="1" x14ac:dyDescent="0.25">
      <c r="A4531" s="356" t="s">
        <v>4654</v>
      </c>
      <c r="B4531" s="225">
        <v>16</v>
      </c>
      <c r="C4531" s="122" t="s">
        <v>2367</v>
      </c>
      <c r="D4531" s="123">
        <v>1000</v>
      </c>
      <c r="E4531" s="226"/>
      <c r="F4531" s="122">
        <v>12</v>
      </c>
      <c r="G4531" s="126"/>
      <c r="H4531" s="35" t="str">
        <f t="shared" si="3519"/>
        <v>078</v>
      </c>
      <c r="I4531" s="36" t="s">
        <v>4944</v>
      </c>
      <c r="J4531" s="37" t="s">
        <v>4945</v>
      </c>
      <c r="K4531" s="281" t="s">
        <v>4946</v>
      </c>
      <c r="L4531" s="232">
        <v>0</v>
      </c>
      <c r="M4531" s="233">
        <v>0</v>
      </c>
      <c r="N4531" s="130"/>
      <c r="O4531" s="131"/>
      <c r="P4531" s="131"/>
      <c r="Q4531" s="131"/>
      <c r="R4531" s="131"/>
      <c r="S4531" s="131"/>
      <c r="T4531" s="132" t="str">
        <f t="shared" si="3544"/>
        <v>OK</v>
      </c>
      <c r="U4531" s="138"/>
      <c r="V4531" s="138"/>
      <c r="W4531" s="139"/>
      <c r="X4531" s="139"/>
      <c r="Y4531" s="132" t="str">
        <f t="shared" si="3545"/>
        <v>OK</v>
      </c>
      <c r="Z4531" s="210"/>
      <c r="AA4531" s="204"/>
      <c r="AB4531" s="202"/>
      <c r="AC4531" s="202"/>
      <c r="AD4531" s="202"/>
      <c r="AE4531" s="202"/>
      <c r="AF4531" s="202"/>
      <c r="AG4531" s="132" t="str">
        <f t="shared" si="3546"/>
        <v>OK</v>
      </c>
      <c r="AH4531" s="138"/>
      <c r="AI4531" s="138"/>
      <c r="AJ4531" s="139"/>
      <c r="AK4531" s="139"/>
      <c r="AL4531" s="132" t="str">
        <f t="shared" si="3547"/>
        <v>OK</v>
      </c>
      <c r="AM4531" s="140"/>
      <c r="AN4531" s="119">
        <f t="shared" si="3548"/>
        <v>0</v>
      </c>
      <c r="AO4531" s="120">
        <f t="shared" si="3549"/>
        <v>0</v>
      </c>
      <c r="AP4531" s="39">
        <f>L4531</f>
        <v>0</v>
      </c>
      <c r="AQ4531" s="141">
        <f>AN4531</f>
        <v>0</v>
      </c>
      <c r="AR4531" s="142">
        <f>AQ4531-AP4531</f>
        <v>0</v>
      </c>
      <c r="AS4531" s="143" t="e">
        <f>AR4531/AP4531</f>
        <v>#DIV/0!</v>
      </c>
      <c r="AT4531" s="144">
        <f>M4531</f>
        <v>0</v>
      </c>
      <c r="AU4531" s="141">
        <f>AO4531</f>
        <v>0</v>
      </c>
      <c r="AV4531" s="142">
        <f>AU4531-AT4531</f>
        <v>0</v>
      </c>
      <c r="AW4531" s="143" t="e">
        <f>AV4531/AT4531</f>
        <v>#DIV/0!</v>
      </c>
      <c r="AY4531" s="146" t="str">
        <f>RIGHT(LEFT(I4531,3),2)&amp;"."&amp;RIGHT(LEFT(I4531,5),2)</f>
        <v>85.73</v>
      </c>
      <c r="AZ4531" s="1828" t="b">
        <f>COUNTIF('[1]Codes SEC'!$B$2:$B$250,Ministres!AY4531)&gt;0</f>
        <v>1</v>
      </c>
    </row>
    <row r="4532" spans="1:64" ht="12.75" customHeight="1" x14ac:dyDescent="0.25">
      <c r="A4532" s="350"/>
      <c r="B4532" s="1829"/>
      <c r="C4532" s="150"/>
      <c r="D4532" s="352"/>
      <c r="E4532" s="1830"/>
      <c r="F4532" s="150"/>
      <c r="G4532" s="154"/>
      <c r="H4532" s="155"/>
      <c r="I4532" s="156"/>
      <c r="J4532" s="157"/>
      <c r="K4532" s="158" t="s">
        <v>116</v>
      </c>
      <c r="L4532" s="417">
        <f t="shared" ref="L4532:X4532" si="3550">L4530+L4531</f>
        <v>300</v>
      </c>
      <c r="M4532" s="1831">
        <f t="shared" si="3550"/>
        <v>236</v>
      </c>
      <c r="N4532" s="1832">
        <f t="shared" si="3550"/>
        <v>0</v>
      </c>
      <c r="O4532" s="1833">
        <f t="shared" si="3550"/>
        <v>0</v>
      </c>
      <c r="P4532" s="1833">
        <f t="shared" si="3550"/>
        <v>0</v>
      </c>
      <c r="Q4532" s="1833">
        <f t="shared" si="3550"/>
        <v>0</v>
      </c>
      <c r="R4532" s="1833">
        <f t="shared" si="3550"/>
        <v>0</v>
      </c>
      <c r="S4532" s="1833">
        <f t="shared" si="3550"/>
        <v>0</v>
      </c>
      <c r="T4532" s="1834"/>
      <c r="U4532" s="1835">
        <f t="shared" si="3550"/>
        <v>0</v>
      </c>
      <c r="V4532" s="1835">
        <f t="shared" si="3550"/>
        <v>0</v>
      </c>
      <c r="W4532" s="1833">
        <f t="shared" si="3550"/>
        <v>0</v>
      </c>
      <c r="X4532" s="1833">
        <f t="shared" si="3550"/>
        <v>0</v>
      </c>
      <c r="Y4532" s="1834"/>
      <c r="Z4532" s="1835">
        <f t="shared" ref="Z4532:AK4532" si="3551">Z4530+Z4531</f>
        <v>0</v>
      </c>
      <c r="AA4532" s="165">
        <f t="shared" si="3551"/>
        <v>0</v>
      </c>
      <c r="AB4532" s="1833">
        <f t="shared" si="3551"/>
        <v>0</v>
      </c>
      <c r="AC4532" s="1833">
        <f t="shared" si="3551"/>
        <v>0</v>
      </c>
      <c r="AD4532" s="1833">
        <f t="shared" si="3551"/>
        <v>0</v>
      </c>
      <c r="AE4532" s="1833">
        <f t="shared" si="3551"/>
        <v>0</v>
      </c>
      <c r="AF4532" s="1833">
        <f t="shared" si="3551"/>
        <v>0</v>
      </c>
      <c r="AG4532" s="1834"/>
      <c r="AH4532" s="1835">
        <f t="shared" si="3551"/>
        <v>0</v>
      </c>
      <c r="AI4532" s="1835">
        <f t="shared" si="3551"/>
        <v>0</v>
      </c>
      <c r="AJ4532" s="1833">
        <f t="shared" si="3551"/>
        <v>0</v>
      </c>
      <c r="AK4532" s="1833">
        <f t="shared" si="3551"/>
        <v>0</v>
      </c>
      <c r="AL4532" s="1834"/>
      <c r="AM4532" s="1836">
        <f t="shared" ref="AM4532:AW4532" si="3552">AM4530+AM4531</f>
        <v>0</v>
      </c>
      <c r="AN4532" s="167">
        <f>AN4530+AN4531</f>
        <v>300</v>
      </c>
      <c r="AO4532" s="1837">
        <f t="shared" si="3552"/>
        <v>236</v>
      </c>
      <c r="AP4532" s="169">
        <f t="shared" si="3552"/>
        <v>300</v>
      </c>
      <c r="AQ4532" s="1838">
        <f t="shared" si="3552"/>
        <v>300</v>
      </c>
      <c r="AR4532" s="1839">
        <f t="shared" si="3552"/>
        <v>0</v>
      </c>
      <c r="AS4532" s="1840" t="e">
        <f t="shared" si="3552"/>
        <v>#DIV/0!</v>
      </c>
      <c r="AT4532" s="1841">
        <f t="shared" si="3552"/>
        <v>236</v>
      </c>
      <c r="AU4532" s="1838">
        <f t="shared" si="3552"/>
        <v>236</v>
      </c>
      <c r="AV4532" s="1839">
        <f t="shared" si="3552"/>
        <v>0</v>
      </c>
      <c r="AW4532" s="1840" t="e">
        <f t="shared" si="3552"/>
        <v>#DIV/0!</v>
      </c>
      <c r="AY4532" s="146"/>
      <c r="AZ4532" s="1828"/>
    </row>
    <row r="4533" spans="1:64" ht="12.75" customHeight="1" x14ac:dyDescent="0.25">
      <c r="A4533" s="174"/>
      <c r="B4533" s="175"/>
      <c r="C4533" s="176"/>
      <c r="D4533" s="177"/>
      <c r="E4533" s="178"/>
      <c r="F4533" s="177"/>
      <c r="G4533" s="179"/>
      <c r="H4533" s="180"/>
      <c r="I4533" s="181"/>
      <c r="J4533" s="182"/>
      <c r="K4533" s="183" t="s">
        <v>2432</v>
      </c>
      <c r="L4533" s="184">
        <f t="shared" ref="L4533:X4533" si="3553">L4526+L4532</f>
        <v>300</v>
      </c>
      <c r="M4533" s="185">
        <f t="shared" si="3553"/>
        <v>236</v>
      </c>
      <c r="N4533" s="186">
        <f t="shared" si="3553"/>
        <v>0</v>
      </c>
      <c r="O4533" s="187">
        <f t="shared" si="3553"/>
        <v>0</v>
      </c>
      <c r="P4533" s="187">
        <f t="shared" si="3553"/>
        <v>0</v>
      </c>
      <c r="Q4533" s="187">
        <f t="shared" si="3553"/>
        <v>0</v>
      </c>
      <c r="R4533" s="187">
        <f t="shared" si="3553"/>
        <v>0</v>
      </c>
      <c r="S4533" s="187">
        <f t="shared" si="3553"/>
        <v>0</v>
      </c>
      <c r="T4533" s="188"/>
      <c r="U4533" s="187">
        <f t="shared" si="3553"/>
        <v>0</v>
      </c>
      <c r="V4533" s="187">
        <f t="shared" si="3553"/>
        <v>0</v>
      </c>
      <c r="W4533" s="187">
        <f t="shared" si="3553"/>
        <v>0</v>
      </c>
      <c r="X4533" s="187">
        <f t="shared" si="3553"/>
        <v>0</v>
      </c>
      <c r="Y4533" s="188"/>
      <c r="Z4533" s="187">
        <f t="shared" ref="Z4533:AK4533" si="3554">Z4526+Z4532</f>
        <v>0</v>
      </c>
      <c r="AA4533" s="189">
        <f t="shared" si="3554"/>
        <v>0</v>
      </c>
      <c r="AB4533" s="187">
        <f t="shared" si="3554"/>
        <v>0</v>
      </c>
      <c r="AC4533" s="187">
        <f t="shared" si="3554"/>
        <v>0</v>
      </c>
      <c r="AD4533" s="187">
        <f t="shared" si="3554"/>
        <v>0</v>
      </c>
      <c r="AE4533" s="187">
        <f t="shared" si="3554"/>
        <v>0</v>
      </c>
      <c r="AF4533" s="187">
        <f t="shared" si="3554"/>
        <v>0</v>
      </c>
      <c r="AG4533" s="188"/>
      <c r="AH4533" s="187">
        <f t="shared" si="3554"/>
        <v>0</v>
      </c>
      <c r="AI4533" s="187">
        <f t="shared" si="3554"/>
        <v>0</v>
      </c>
      <c r="AJ4533" s="187">
        <f t="shared" si="3554"/>
        <v>0</v>
      </c>
      <c r="AK4533" s="187">
        <f t="shared" si="3554"/>
        <v>0</v>
      </c>
      <c r="AL4533" s="188"/>
      <c r="AM4533" s="190">
        <f t="shared" ref="AM4533:AW4533" si="3555">AM4526+AM4532</f>
        <v>0</v>
      </c>
      <c r="AN4533" s="191">
        <f>AN4526+AN4532</f>
        <v>300</v>
      </c>
      <c r="AO4533" s="190">
        <f t="shared" si="3555"/>
        <v>236</v>
      </c>
      <c r="AP4533" s="184">
        <f t="shared" si="3555"/>
        <v>300</v>
      </c>
      <c r="AQ4533" s="192">
        <f t="shared" si="3555"/>
        <v>300</v>
      </c>
      <c r="AR4533" s="193">
        <f t="shared" si="3555"/>
        <v>0</v>
      </c>
      <c r="AS4533" s="194" t="e">
        <f t="shared" si="3555"/>
        <v>#DIV/0!</v>
      </c>
      <c r="AT4533" s="195">
        <f t="shared" si="3555"/>
        <v>236</v>
      </c>
      <c r="AU4533" s="192">
        <f t="shared" si="3555"/>
        <v>236</v>
      </c>
      <c r="AV4533" s="193">
        <f t="shared" si="3555"/>
        <v>0</v>
      </c>
      <c r="AW4533" s="194" t="e">
        <f t="shared" si="3555"/>
        <v>#DIV/0!</v>
      </c>
      <c r="AY4533" s="146"/>
      <c r="AZ4533" s="1828"/>
    </row>
    <row r="4534" spans="1:64" ht="12.75" customHeight="1" x14ac:dyDescent="0.25">
      <c r="A4534" s="15"/>
      <c r="C4534" s="122"/>
      <c r="D4534" s="123"/>
      <c r="F4534" s="125"/>
      <c r="G4534" s="34"/>
      <c r="H4534" s="35"/>
      <c r="I4534" s="36"/>
      <c r="J4534" s="37"/>
      <c r="K4534" s="198" t="s">
        <v>72</v>
      </c>
      <c r="L4534" s="199">
        <v>0</v>
      </c>
      <c r="M4534" s="200">
        <v>0</v>
      </c>
      <c r="N4534" s="201">
        <v>0</v>
      </c>
      <c r="O4534" s="202">
        <v>0</v>
      </c>
      <c r="P4534" s="202">
        <v>0</v>
      </c>
      <c r="Q4534" s="202">
        <v>0</v>
      </c>
      <c r="R4534" s="202">
        <v>0</v>
      </c>
      <c r="S4534" s="202">
        <v>0</v>
      </c>
      <c r="T4534" s="203"/>
      <c r="U4534" s="135">
        <v>0</v>
      </c>
      <c r="V4534" s="135">
        <v>0</v>
      </c>
      <c r="W4534" s="202">
        <v>0</v>
      </c>
      <c r="X4534" s="202">
        <v>0</v>
      </c>
      <c r="Y4534" s="203"/>
      <c r="Z4534" s="135">
        <v>0</v>
      </c>
      <c r="AA4534" s="204">
        <v>0</v>
      </c>
      <c r="AB4534" s="202">
        <v>0</v>
      </c>
      <c r="AC4534" s="202">
        <v>0</v>
      </c>
      <c r="AD4534" s="202">
        <v>0</v>
      </c>
      <c r="AE4534" s="202">
        <v>0</v>
      </c>
      <c r="AF4534" s="202">
        <v>0</v>
      </c>
      <c r="AG4534" s="203"/>
      <c r="AH4534" s="135">
        <v>0</v>
      </c>
      <c r="AI4534" s="135">
        <v>0</v>
      </c>
      <c r="AJ4534" s="202">
        <v>0</v>
      </c>
      <c r="AK4534" s="202">
        <v>0</v>
      </c>
      <c r="AL4534" s="203"/>
      <c r="AM4534" s="205">
        <v>0</v>
      </c>
      <c r="AN4534" s="119">
        <v>0</v>
      </c>
      <c r="AO4534" s="120">
        <v>0</v>
      </c>
      <c r="AP4534" s="39">
        <v>0</v>
      </c>
      <c r="AQ4534" s="141">
        <v>0</v>
      </c>
      <c r="AR4534" s="141">
        <v>0</v>
      </c>
      <c r="AS4534" s="143">
        <v>0</v>
      </c>
      <c r="AT4534" s="144">
        <v>0</v>
      </c>
      <c r="AU4534" s="141">
        <v>0</v>
      </c>
      <c r="AV4534" s="141">
        <v>0</v>
      </c>
      <c r="AW4534" s="143">
        <v>0</v>
      </c>
      <c r="AY4534" s="146"/>
      <c r="AZ4534" s="1828"/>
    </row>
    <row r="4535" spans="1:64" ht="12.75" customHeight="1" x14ac:dyDescent="0.25">
      <c r="A4535" s="356"/>
      <c r="B4535" s="225"/>
      <c r="C4535" s="122"/>
      <c r="D4535" s="357"/>
      <c r="E4535" s="226"/>
      <c r="F4535" s="122"/>
      <c r="G4535" s="126"/>
      <c r="H4535" s="35"/>
      <c r="I4535" s="36"/>
      <c r="J4535" s="37"/>
      <c r="K4535" s="198" t="s">
        <v>73</v>
      </c>
      <c r="L4535" s="241">
        <v>0</v>
      </c>
      <c r="M4535" s="242">
        <v>0</v>
      </c>
      <c r="N4535" s="201">
        <v>0</v>
      </c>
      <c r="O4535" s="202">
        <v>0</v>
      </c>
      <c r="P4535" s="202">
        <v>0</v>
      </c>
      <c r="Q4535" s="202">
        <v>0</v>
      </c>
      <c r="R4535" s="202">
        <v>0</v>
      </c>
      <c r="S4535" s="202">
        <v>0</v>
      </c>
      <c r="T4535" s="203"/>
      <c r="U4535" s="135">
        <v>0</v>
      </c>
      <c r="V4535" s="135">
        <v>0</v>
      </c>
      <c r="W4535" s="202">
        <v>0</v>
      </c>
      <c r="X4535" s="202">
        <v>0</v>
      </c>
      <c r="Y4535" s="203"/>
      <c r="Z4535" s="135">
        <v>0</v>
      </c>
      <c r="AA4535" s="204">
        <v>0</v>
      </c>
      <c r="AB4535" s="202">
        <v>0</v>
      </c>
      <c r="AC4535" s="202">
        <v>0</v>
      </c>
      <c r="AD4535" s="202">
        <v>0</v>
      </c>
      <c r="AE4535" s="202">
        <v>0</v>
      </c>
      <c r="AF4535" s="202">
        <v>0</v>
      </c>
      <c r="AG4535" s="203"/>
      <c r="AH4535" s="135">
        <v>0</v>
      </c>
      <c r="AI4535" s="135">
        <v>0</v>
      </c>
      <c r="AJ4535" s="202">
        <v>0</v>
      </c>
      <c r="AK4535" s="202">
        <v>0</v>
      </c>
      <c r="AL4535" s="203"/>
      <c r="AM4535" s="205">
        <v>0</v>
      </c>
      <c r="AN4535" s="119">
        <v>0</v>
      </c>
      <c r="AO4535" s="120">
        <v>0</v>
      </c>
      <c r="AP4535" s="39">
        <v>0</v>
      </c>
      <c r="AQ4535" s="141">
        <v>0</v>
      </c>
      <c r="AR4535" s="141">
        <v>0</v>
      </c>
      <c r="AS4535" s="143">
        <v>0</v>
      </c>
      <c r="AT4535" s="144">
        <v>0</v>
      </c>
      <c r="AU4535" s="141">
        <v>0</v>
      </c>
      <c r="AV4535" s="141">
        <v>0</v>
      </c>
      <c r="AW4535" s="143">
        <v>0</v>
      </c>
      <c r="AY4535" s="146"/>
      <c r="AZ4535" s="1828"/>
    </row>
    <row r="4536" spans="1:64" s="1842" customFormat="1" ht="12.75" customHeight="1" x14ac:dyDescent="0.25">
      <c r="A4536" s="356"/>
      <c r="B4536" s="225"/>
      <c r="C4536" s="122"/>
      <c r="D4536" s="357"/>
      <c r="E4536" s="226"/>
      <c r="F4536" s="122"/>
      <c r="G4536" s="126"/>
      <c r="H4536" s="35"/>
      <c r="I4536" s="36"/>
      <c r="J4536" s="37"/>
      <c r="K4536" s="198" t="s">
        <v>74</v>
      </c>
      <c r="L4536" s="241">
        <v>0</v>
      </c>
      <c r="M4536" s="242">
        <v>0</v>
      </c>
      <c r="N4536" s="201">
        <v>0</v>
      </c>
      <c r="O4536" s="202">
        <v>0</v>
      </c>
      <c r="P4536" s="202">
        <v>0</v>
      </c>
      <c r="Q4536" s="202">
        <v>0</v>
      </c>
      <c r="R4536" s="202">
        <v>0</v>
      </c>
      <c r="S4536" s="202">
        <v>0</v>
      </c>
      <c r="T4536" s="203"/>
      <c r="U4536" s="135">
        <v>0</v>
      </c>
      <c r="V4536" s="135">
        <v>0</v>
      </c>
      <c r="W4536" s="202">
        <v>0</v>
      </c>
      <c r="X4536" s="202">
        <v>0</v>
      </c>
      <c r="Y4536" s="203"/>
      <c r="Z4536" s="135">
        <v>0</v>
      </c>
      <c r="AA4536" s="204">
        <v>0</v>
      </c>
      <c r="AB4536" s="202">
        <v>0</v>
      </c>
      <c r="AC4536" s="202">
        <v>0</v>
      </c>
      <c r="AD4536" s="202">
        <v>0</v>
      </c>
      <c r="AE4536" s="202">
        <v>0</v>
      </c>
      <c r="AF4536" s="202">
        <v>0</v>
      </c>
      <c r="AG4536" s="203"/>
      <c r="AH4536" s="135">
        <v>0</v>
      </c>
      <c r="AI4536" s="135">
        <v>0</v>
      </c>
      <c r="AJ4536" s="202">
        <v>0</v>
      </c>
      <c r="AK4536" s="202">
        <v>0</v>
      </c>
      <c r="AL4536" s="203"/>
      <c r="AM4536" s="205">
        <v>0</v>
      </c>
      <c r="AN4536" s="119">
        <v>0</v>
      </c>
      <c r="AO4536" s="120">
        <v>0</v>
      </c>
      <c r="AP4536" s="39">
        <v>0</v>
      </c>
      <c r="AQ4536" s="141">
        <v>0</v>
      </c>
      <c r="AR4536" s="141">
        <v>0</v>
      </c>
      <c r="AS4536" s="143">
        <v>0</v>
      </c>
      <c r="AT4536" s="144">
        <v>0</v>
      </c>
      <c r="AU4536" s="141">
        <v>0</v>
      </c>
      <c r="AV4536" s="141">
        <v>0</v>
      </c>
      <c r="AW4536" s="143">
        <v>0</v>
      </c>
      <c r="AX4536"/>
      <c r="AY4536" s="146"/>
      <c r="AZ4536" s="1828"/>
      <c r="BA4536"/>
      <c r="BB4536"/>
      <c r="BC4536"/>
      <c r="BD4536"/>
      <c r="BE4536"/>
      <c r="BF4536"/>
      <c r="BG4536"/>
      <c r="BH4536"/>
      <c r="BI4536"/>
      <c r="BJ4536"/>
      <c r="BK4536"/>
      <c r="BL4536"/>
    </row>
    <row r="4537" spans="1:64" s="197" customFormat="1" ht="12.75" customHeight="1" x14ac:dyDescent="0.25">
      <c r="A4537" s="356"/>
      <c r="B4537" s="225"/>
      <c r="C4537" s="122"/>
      <c r="D4537" s="357"/>
      <c r="E4537" s="226"/>
      <c r="F4537" s="122"/>
      <c r="G4537" s="126"/>
      <c r="H4537" s="35"/>
      <c r="I4537" s="36"/>
      <c r="J4537" s="37"/>
      <c r="K4537" s="198" t="s">
        <v>75</v>
      </c>
      <c r="L4537" s="241">
        <v>0</v>
      </c>
      <c r="M4537" s="242">
        <v>0</v>
      </c>
      <c r="N4537" s="201">
        <v>0</v>
      </c>
      <c r="O4537" s="202">
        <v>0</v>
      </c>
      <c r="P4537" s="202">
        <v>0</v>
      </c>
      <c r="Q4537" s="202">
        <v>0</v>
      </c>
      <c r="R4537" s="202">
        <v>0</v>
      </c>
      <c r="S4537" s="202">
        <v>0</v>
      </c>
      <c r="T4537" s="203"/>
      <c r="U4537" s="135">
        <v>0</v>
      </c>
      <c r="V4537" s="135">
        <v>0</v>
      </c>
      <c r="W4537" s="202">
        <v>0</v>
      </c>
      <c r="X4537" s="202">
        <v>0</v>
      </c>
      <c r="Y4537" s="203"/>
      <c r="Z4537" s="135">
        <v>0</v>
      </c>
      <c r="AA4537" s="204">
        <v>0</v>
      </c>
      <c r="AB4537" s="202">
        <v>0</v>
      </c>
      <c r="AC4537" s="202">
        <v>0</v>
      </c>
      <c r="AD4537" s="202">
        <v>0</v>
      </c>
      <c r="AE4537" s="202">
        <v>0</v>
      </c>
      <c r="AF4537" s="202">
        <v>0</v>
      </c>
      <c r="AG4537" s="203"/>
      <c r="AH4537" s="135">
        <v>0</v>
      </c>
      <c r="AI4537" s="135">
        <v>0</v>
      </c>
      <c r="AJ4537" s="202">
        <v>0</v>
      </c>
      <c r="AK4537" s="202">
        <v>0</v>
      </c>
      <c r="AL4537" s="203"/>
      <c r="AM4537" s="205">
        <v>0</v>
      </c>
      <c r="AN4537" s="119">
        <v>0</v>
      </c>
      <c r="AO4537" s="120">
        <v>0</v>
      </c>
      <c r="AP4537" s="39">
        <v>0</v>
      </c>
      <c r="AQ4537" s="141">
        <v>0</v>
      </c>
      <c r="AR4537" s="141">
        <v>0</v>
      </c>
      <c r="AS4537" s="143">
        <v>0</v>
      </c>
      <c r="AT4537" s="144">
        <v>0</v>
      </c>
      <c r="AU4537" s="141">
        <v>0</v>
      </c>
      <c r="AV4537" s="141">
        <v>0</v>
      </c>
      <c r="AW4537" s="143">
        <v>0</v>
      </c>
      <c r="AX4537"/>
      <c r="AY4537" s="146"/>
      <c r="AZ4537" s="1828"/>
      <c r="BA4537" s="12"/>
      <c r="BB4537" s="12"/>
      <c r="BC4537" s="12"/>
      <c r="BD4537" s="12"/>
      <c r="BE4537" s="12"/>
      <c r="BF4537" s="12"/>
      <c r="BG4537" s="12"/>
      <c r="BH4537" s="12"/>
      <c r="BI4537" s="12"/>
      <c r="BJ4537" s="12"/>
      <c r="BK4537" s="12"/>
      <c r="BL4537" s="12"/>
    </row>
    <row r="4538" spans="1:64" ht="12.75" customHeight="1" x14ac:dyDescent="0.25">
      <c r="A4538" s="356"/>
      <c r="B4538" s="225"/>
      <c r="C4538" s="122"/>
      <c r="D4538" s="357"/>
      <c r="E4538" s="226"/>
      <c r="F4538" s="122"/>
      <c r="G4538" s="126"/>
      <c r="H4538" s="35"/>
      <c r="I4538" s="36"/>
      <c r="J4538" s="37"/>
      <c r="K4538" s="206" t="s">
        <v>76</v>
      </c>
      <c r="L4538" s="241">
        <v>0</v>
      </c>
      <c r="M4538" s="242">
        <v>0</v>
      </c>
      <c r="N4538" s="201">
        <v>0</v>
      </c>
      <c r="O4538" s="202">
        <v>0</v>
      </c>
      <c r="P4538" s="202">
        <v>0</v>
      </c>
      <c r="Q4538" s="202">
        <v>0</v>
      </c>
      <c r="R4538" s="202">
        <v>0</v>
      </c>
      <c r="S4538" s="202">
        <v>0</v>
      </c>
      <c r="T4538" s="203"/>
      <c r="U4538" s="135">
        <v>0</v>
      </c>
      <c r="V4538" s="135">
        <v>0</v>
      </c>
      <c r="W4538" s="202">
        <v>0</v>
      </c>
      <c r="X4538" s="202">
        <v>0</v>
      </c>
      <c r="Y4538" s="203"/>
      <c r="Z4538" s="135">
        <v>0</v>
      </c>
      <c r="AA4538" s="204">
        <v>0</v>
      </c>
      <c r="AB4538" s="202">
        <v>0</v>
      </c>
      <c r="AC4538" s="202">
        <v>0</v>
      </c>
      <c r="AD4538" s="202">
        <v>0</v>
      </c>
      <c r="AE4538" s="202">
        <v>0</v>
      </c>
      <c r="AF4538" s="202">
        <v>0</v>
      </c>
      <c r="AG4538" s="203"/>
      <c r="AH4538" s="135">
        <v>0</v>
      </c>
      <c r="AI4538" s="135">
        <v>0</v>
      </c>
      <c r="AJ4538" s="202">
        <v>0</v>
      </c>
      <c r="AK4538" s="202">
        <v>0</v>
      </c>
      <c r="AL4538" s="203"/>
      <c r="AM4538" s="205">
        <v>0</v>
      </c>
      <c r="AN4538" s="119">
        <v>0</v>
      </c>
      <c r="AO4538" s="120">
        <v>0</v>
      </c>
      <c r="AP4538" s="39">
        <v>0</v>
      </c>
      <c r="AQ4538" s="141">
        <v>0</v>
      </c>
      <c r="AR4538" s="141">
        <v>0</v>
      </c>
      <c r="AS4538" s="143">
        <v>0</v>
      </c>
      <c r="AT4538" s="144">
        <v>0</v>
      </c>
      <c r="AU4538" s="141">
        <v>0</v>
      </c>
      <c r="AV4538" s="141">
        <v>0</v>
      </c>
      <c r="AW4538" s="143">
        <v>0</v>
      </c>
      <c r="AY4538" s="146"/>
      <c r="AZ4538" s="1828"/>
    </row>
    <row r="4539" spans="1:64" ht="12.75" customHeight="1" x14ac:dyDescent="0.25">
      <c r="A4539" s="356"/>
      <c r="B4539" s="225"/>
      <c r="C4539" s="122"/>
      <c r="D4539" s="357"/>
      <c r="F4539" s="125"/>
      <c r="G4539" s="126"/>
      <c r="H4539" s="35"/>
      <c r="I4539" s="36"/>
      <c r="J4539" s="37"/>
      <c r="K4539" s="244"/>
      <c r="L4539" s="241"/>
      <c r="M4539" s="242"/>
      <c r="N4539" s="201"/>
      <c r="O4539" s="202"/>
      <c r="P4539" s="202"/>
      <c r="Q4539" s="202"/>
      <c r="R4539" s="202"/>
      <c r="S4539" s="202"/>
      <c r="T4539" s="224"/>
      <c r="U4539" s="138"/>
      <c r="V4539" s="138"/>
      <c r="W4539" s="139"/>
      <c r="X4539" s="139"/>
      <c r="Y4539" s="224"/>
      <c r="Z4539" s="210"/>
      <c r="AA4539" s="204"/>
      <c r="AB4539" s="202"/>
      <c r="AC4539" s="202"/>
      <c r="AD4539" s="202"/>
      <c r="AE4539" s="202"/>
      <c r="AF4539" s="202"/>
      <c r="AG4539" s="224"/>
      <c r="AH4539" s="138"/>
      <c r="AI4539" s="138"/>
      <c r="AJ4539" s="139"/>
      <c r="AK4539" s="139"/>
      <c r="AL4539" s="224"/>
      <c r="AM4539" s="140"/>
      <c r="AN4539" s="211"/>
      <c r="AO4539" s="212"/>
      <c r="AP4539" s="39"/>
      <c r="AQ4539" s="141"/>
      <c r="AR4539" s="141"/>
      <c r="AS4539" s="143"/>
      <c r="AU4539" s="141"/>
      <c r="AV4539" s="141"/>
      <c r="AW4539" s="143"/>
      <c r="AY4539" s="146"/>
      <c r="AZ4539" s="1828"/>
    </row>
    <row r="4540" spans="1:64" ht="12.75" customHeight="1" x14ac:dyDescent="0.25">
      <c r="A4540" s="356"/>
      <c r="B4540" s="225"/>
      <c r="C4540" s="122"/>
      <c r="D4540" s="357"/>
      <c r="E4540" s="226"/>
      <c r="F4540" s="122"/>
      <c r="G4540" s="126"/>
      <c r="H4540" s="35"/>
      <c r="I4540" s="36"/>
      <c r="J4540" s="37"/>
      <c r="K4540" s="244"/>
      <c r="L4540" s="241"/>
      <c r="M4540" s="242"/>
      <c r="N4540" s="201"/>
      <c r="O4540" s="202"/>
      <c r="P4540" s="202"/>
      <c r="Q4540" s="202"/>
      <c r="R4540" s="202"/>
      <c r="S4540" s="202"/>
      <c r="T4540" s="224"/>
      <c r="U4540" s="138"/>
      <c r="V4540" s="138"/>
      <c r="W4540" s="139"/>
      <c r="X4540" s="139"/>
      <c r="Y4540" s="224"/>
      <c r="Z4540" s="210"/>
      <c r="AA4540" s="204"/>
      <c r="AB4540" s="202"/>
      <c r="AC4540" s="202"/>
      <c r="AD4540" s="202"/>
      <c r="AE4540" s="202"/>
      <c r="AF4540" s="202"/>
      <c r="AG4540" s="224"/>
      <c r="AH4540" s="138"/>
      <c r="AI4540" s="138"/>
      <c r="AJ4540" s="139"/>
      <c r="AK4540" s="139"/>
      <c r="AL4540" s="224"/>
      <c r="AM4540" s="140"/>
      <c r="AN4540" s="211"/>
      <c r="AO4540" s="212"/>
      <c r="AP4540" s="39"/>
      <c r="AQ4540" s="141"/>
      <c r="AR4540" s="141"/>
      <c r="AS4540" s="143"/>
      <c r="AU4540" s="141"/>
      <c r="AV4540" s="141"/>
      <c r="AW4540" s="143"/>
      <c r="AY4540" s="146"/>
      <c r="AZ4540" s="1828"/>
    </row>
    <row r="4541" spans="1:64" ht="12.75" customHeight="1" x14ac:dyDescent="0.25">
      <c r="A4541" s="15"/>
      <c r="C4541" s="122"/>
      <c r="D4541" s="123"/>
      <c r="F4541" s="125"/>
      <c r="G4541" s="126"/>
      <c r="H4541" s="35"/>
      <c r="I4541" s="36"/>
      <c r="J4541" s="37"/>
      <c r="K4541" s="116" t="s">
        <v>4947</v>
      </c>
      <c r="L4541" s="199"/>
      <c r="M4541" s="200"/>
      <c r="N4541" s="201"/>
      <c r="O4541" s="202"/>
      <c r="P4541" s="202"/>
      <c r="Q4541" s="202"/>
      <c r="R4541" s="202"/>
      <c r="S4541" s="202"/>
      <c r="T4541" s="224"/>
      <c r="U4541" s="138"/>
      <c r="V4541" s="138"/>
      <c r="W4541" s="139"/>
      <c r="X4541" s="139"/>
      <c r="Y4541" s="224"/>
      <c r="Z4541" s="210"/>
      <c r="AA4541" s="204"/>
      <c r="AB4541" s="202"/>
      <c r="AC4541" s="202"/>
      <c r="AD4541" s="202"/>
      <c r="AE4541" s="202"/>
      <c r="AF4541" s="202"/>
      <c r="AG4541" s="224"/>
      <c r="AH4541" s="138"/>
      <c r="AI4541" s="138"/>
      <c r="AJ4541" s="139"/>
      <c r="AK4541" s="139"/>
      <c r="AL4541" s="224"/>
      <c r="AM4541" s="140"/>
      <c r="AN4541" s="211"/>
      <c r="AO4541" s="212"/>
      <c r="AP4541" s="39"/>
      <c r="AQ4541" s="141"/>
      <c r="AR4541" s="141"/>
      <c r="AS4541" s="143"/>
      <c r="AU4541" s="141"/>
      <c r="AV4541" s="141"/>
      <c r="AW4541" s="143"/>
      <c r="AY4541" s="146"/>
      <c r="AZ4541" s="1828"/>
    </row>
    <row r="4542" spans="1:64" x14ac:dyDescent="0.25">
      <c r="A4542" s="15"/>
      <c r="C4542" s="122"/>
      <c r="D4542" s="123"/>
      <c r="F4542" s="125"/>
      <c r="G4542" s="126"/>
      <c r="H4542" s="35"/>
      <c r="I4542" s="36"/>
      <c r="J4542" s="37"/>
      <c r="K4542" s="116" t="s">
        <v>4948</v>
      </c>
      <c r="L4542" s="199"/>
      <c r="M4542" s="200"/>
      <c r="N4542" s="201"/>
      <c r="O4542" s="202"/>
      <c r="P4542" s="202"/>
      <c r="Q4542" s="202"/>
      <c r="R4542" s="202"/>
      <c r="S4542" s="202"/>
      <c r="T4542" s="224"/>
      <c r="U4542" s="138"/>
      <c r="V4542" s="138"/>
      <c r="W4542" s="139"/>
      <c r="X4542" s="139"/>
      <c r="Y4542" s="224"/>
      <c r="Z4542" s="210"/>
      <c r="AA4542" s="204"/>
      <c r="AB4542" s="202"/>
      <c r="AC4542" s="202"/>
      <c r="AD4542" s="202"/>
      <c r="AE4542" s="202"/>
      <c r="AF4542" s="202"/>
      <c r="AG4542" s="224"/>
      <c r="AH4542" s="138"/>
      <c r="AI4542" s="138"/>
      <c r="AJ4542" s="139"/>
      <c r="AK4542" s="139"/>
      <c r="AL4542" s="224"/>
      <c r="AM4542" s="140"/>
      <c r="AN4542" s="211"/>
      <c r="AO4542" s="212"/>
      <c r="AP4542" s="39"/>
      <c r="AQ4542" s="141"/>
      <c r="AR4542" s="141"/>
      <c r="AS4542" s="143"/>
      <c r="AU4542" s="141"/>
      <c r="AV4542" s="141"/>
      <c r="AW4542" s="143"/>
      <c r="AY4542" s="146"/>
      <c r="AZ4542" s="1828"/>
    </row>
    <row r="4543" spans="1:64" ht="12.75" customHeight="1" x14ac:dyDescent="0.25">
      <c r="A4543" s="15"/>
      <c r="C4543" s="122"/>
      <c r="D4543" s="123"/>
      <c r="F4543" s="125"/>
      <c r="G4543" s="126"/>
      <c r="H4543" s="35"/>
      <c r="I4543" s="36"/>
      <c r="J4543" s="37"/>
      <c r="K4543" s="244"/>
      <c r="L4543" s="199"/>
      <c r="M4543" s="200"/>
      <c r="N4543" s="201"/>
      <c r="O4543" s="202"/>
      <c r="P4543" s="202"/>
      <c r="Q4543" s="202"/>
      <c r="R4543" s="202"/>
      <c r="S4543" s="202"/>
      <c r="T4543" s="224"/>
      <c r="U4543" s="138"/>
      <c r="V4543" s="138"/>
      <c r="W4543" s="139"/>
      <c r="X4543" s="139"/>
      <c r="Y4543" s="224"/>
      <c r="Z4543" s="210"/>
      <c r="AA4543" s="204"/>
      <c r="AB4543" s="202"/>
      <c r="AC4543" s="202"/>
      <c r="AD4543" s="202"/>
      <c r="AE4543" s="202"/>
      <c r="AF4543" s="202"/>
      <c r="AG4543" s="224"/>
      <c r="AH4543" s="138"/>
      <c r="AI4543" s="138"/>
      <c r="AJ4543" s="139"/>
      <c r="AK4543" s="139"/>
      <c r="AL4543" s="224"/>
      <c r="AM4543" s="140"/>
      <c r="AN4543" s="211"/>
      <c r="AO4543" s="212"/>
      <c r="AP4543" s="39"/>
      <c r="AQ4543" s="141"/>
      <c r="AR4543" s="141"/>
      <c r="AS4543" s="143"/>
      <c r="AU4543" s="141"/>
      <c r="AV4543" s="141"/>
      <c r="AW4543" s="143"/>
      <c r="AY4543" s="146"/>
      <c r="AZ4543" s="1828"/>
    </row>
    <row r="4544" spans="1:64" ht="35.1" customHeight="1" x14ac:dyDescent="0.25">
      <c r="A4544" s="15" t="s">
        <v>4654</v>
      </c>
      <c r="B4544" s="225">
        <v>16</v>
      </c>
      <c r="C4544" s="122" t="s">
        <v>2367</v>
      </c>
      <c r="D4544" s="123">
        <v>1000</v>
      </c>
      <c r="E4544" s="226"/>
      <c r="F4544" s="122">
        <v>12</v>
      </c>
      <c r="G4544" s="126"/>
      <c r="H4544" s="35" t="str">
        <f t="shared" ref="H4544:H4599" si="3556">LEFT(J4544,3)</f>
        <v>080</v>
      </c>
      <c r="I4544" s="36" t="s">
        <v>96</v>
      </c>
      <c r="J4544" s="37" t="s">
        <v>4949</v>
      </c>
      <c r="K4544" s="244" t="s">
        <v>4950</v>
      </c>
      <c r="L4544" s="232">
        <v>256</v>
      </c>
      <c r="M4544" s="233">
        <v>256</v>
      </c>
      <c r="N4544" s="130"/>
      <c r="O4544" s="131"/>
      <c r="P4544" s="131"/>
      <c r="Q4544" s="131"/>
      <c r="R4544" s="131"/>
      <c r="S4544" s="131"/>
      <c r="T4544" s="132" t="str">
        <f t="shared" ref="T4544:T4573" si="3557">IF(SUM(N4544:S4544)=U4544,"OK",SUM(N4544:S4544)-U4544)</f>
        <v>OK</v>
      </c>
      <c r="U4544" s="138"/>
      <c r="V4544" s="138"/>
      <c r="W4544" s="139"/>
      <c r="X4544" s="139"/>
      <c r="Y4544" s="132" t="str">
        <f t="shared" ref="Y4544:Y4573" si="3558">IF(SUM(W4544:X4544)=Z4544,"OK",SUM(W4544:X4544)-Z4544)</f>
        <v>OK</v>
      </c>
      <c r="Z4544" s="210"/>
      <c r="AA4544" s="204"/>
      <c r="AB4544" s="202"/>
      <c r="AC4544" s="202"/>
      <c r="AD4544" s="202"/>
      <c r="AE4544" s="202"/>
      <c r="AF4544" s="202"/>
      <c r="AG4544" s="132" t="str">
        <f t="shared" ref="AG4544:AG4573" si="3559">IF(SUM(AA4544:AF4544)=AH4544,"OK",SUM(AA4544:AF4544)-AH4544)</f>
        <v>OK</v>
      </c>
      <c r="AH4544" s="138"/>
      <c r="AI4544" s="138"/>
      <c r="AJ4544" s="139"/>
      <c r="AK4544" s="139"/>
      <c r="AL4544" s="132" t="str">
        <f t="shared" ref="AL4544:AL4573" si="3560">IF(SUM(AJ4544:AK4544)=AM4544,"OK",SUM(AJ4544:AK4544)-AM4544)</f>
        <v>OK</v>
      </c>
      <c r="AM4544" s="140"/>
      <c r="AN4544" s="119">
        <f t="shared" ref="AN4544:AN4573" si="3561">L4544+U4544+V4544+Z4544</f>
        <v>256</v>
      </c>
      <c r="AO4544" s="120">
        <f t="shared" ref="AO4544:AO4573" si="3562">M4544+AH4544+AI4544+AM4544</f>
        <v>256</v>
      </c>
      <c r="AP4544" s="39">
        <f t="shared" ref="AP4544:AP4573" si="3563">L4544</f>
        <v>256</v>
      </c>
      <c r="AQ4544" s="141">
        <f t="shared" ref="AQ4544:AQ4573" si="3564">AN4544</f>
        <v>256</v>
      </c>
      <c r="AR4544" s="142">
        <f t="shared" ref="AR4544:AR4570" si="3565">AQ4544-AP4544</f>
        <v>0</v>
      </c>
      <c r="AS4544" s="143">
        <f t="shared" ref="AS4544:AS4570" si="3566">AR4544/AP4544</f>
        <v>0</v>
      </c>
      <c r="AT4544" s="144">
        <f t="shared" ref="AT4544:AT4573" si="3567">M4544</f>
        <v>256</v>
      </c>
      <c r="AU4544" s="141">
        <f t="shared" ref="AU4544:AU4570" si="3568">AO4544</f>
        <v>256</v>
      </c>
      <c r="AV4544" s="142">
        <f t="shared" ref="AV4544:AV4570" si="3569">AU4544-AT4544</f>
        <v>0</v>
      </c>
      <c r="AW4544" s="143">
        <f t="shared" ref="AW4544:AW4570" si="3570">AV4544/AT4544</f>
        <v>0</v>
      </c>
      <c r="AY4544" s="146" t="str">
        <f t="shared" ref="AY4544:AY4574" si="3571">RIGHT(LEFT(I4544,3),2)&amp;"."&amp;RIGHT(LEFT(I4544,5),2)</f>
        <v>12.11</v>
      </c>
      <c r="AZ4544" s="1828" t="b">
        <f>COUNTIF('[1]Codes SEC'!$B$2:$B$250,Ministres!AY4544)&gt;0</f>
        <v>1</v>
      </c>
    </row>
    <row r="4545" spans="1:64" ht="35.1" customHeight="1" x14ac:dyDescent="0.25">
      <c r="A4545" s="15" t="s">
        <v>4654</v>
      </c>
      <c r="B4545" s="225">
        <v>16</v>
      </c>
      <c r="C4545" s="122" t="s">
        <v>2367</v>
      </c>
      <c r="D4545" s="123">
        <v>1000</v>
      </c>
      <c r="E4545" s="226"/>
      <c r="F4545" s="122">
        <v>12</v>
      </c>
      <c r="G4545" s="126"/>
      <c r="H4545" s="35" t="str">
        <f t="shared" si="3556"/>
        <v>080</v>
      </c>
      <c r="I4545" s="36">
        <v>82140000</v>
      </c>
      <c r="J4545" s="37" t="s">
        <v>4951</v>
      </c>
      <c r="K4545" s="244" t="s">
        <v>2018</v>
      </c>
      <c r="L4545" s="128">
        <v>5</v>
      </c>
      <c r="M4545" s="129">
        <v>5</v>
      </c>
      <c r="N4545" s="130"/>
      <c r="O4545" s="131"/>
      <c r="P4545" s="131"/>
      <c r="Q4545" s="131"/>
      <c r="R4545" s="131"/>
      <c r="S4545" s="131"/>
      <c r="T4545" s="132" t="str">
        <f t="shared" si="3557"/>
        <v>OK</v>
      </c>
      <c r="U4545" s="138"/>
      <c r="V4545" s="138"/>
      <c r="W4545" s="139"/>
      <c r="X4545" s="139"/>
      <c r="Y4545" s="132" t="str">
        <f t="shared" si="3558"/>
        <v>OK</v>
      </c>
      <c r="Z4545" s="210"/>
      <c r="AA4545" s="204"/>
      <c r="AB4545" s="202"/>
      <c r="AC4545" s="202"/>
      <c r="AD4545" s="202"/>
      <c r="AE4545" s="202"/>
      <c r="AF4545" s="202"/>
      <c r="AG4545" s="132" t="str">
        <f t="shared" si="3559"/>
        <v>OK</v>
      </c>
      <c r="AH4545" s="138"/>
      <c r="AI4545" s="138"/>
      <c r="AJ4545" s="139"/>
      <c r="AK4545" s="139"/>
      <c r="AL4545" s="132" t="str">
        <f t="shared" si="3560"/>
        <v>OK</v>
      </c>
      <c r="AM4545" s="140"/>
      <c r="AN4545" s="119">
        <f t="shared" si="3561"/>
        <v>5</v>
      </c>
      <c r="AO4545" s="120">
        <f t="shared" si="3562"/>
        <v>5</v>
      </c>
      <c r="AP4545" s="39">
        <f t="shared" si="3563"/>
        <v>5</v>
      </c>
      <c r="AQ4545" s="141">
        <f t="shared" si="3564"/>
        <v>5</v>
      </c>
      <c r="AR4545" s="142">
        <f t="shared" si="3565"/>
        <v>0</v>
      </c>
      <c r="AS4545" s="143">
        <f t="shared" si="3566"/>
        <v>0</v>
      </c>
      <c r="AT4545" s="144">
        <f t="shared" si="3567"/>
        <v>5</v>
      </c>
      <c r="AU4545" s="141">
        <f t="shared" si="3568"/>
        <v>5</v>
      </c>
      <c r="AV4545" s="142">
        <f t="shared" si="3569"/>
        <v>0</v>
      </c>
      <c r="AW4545" s="143">
        <f t="shared" si="3570"/>
        <v>0</v>
      </c>
      <c r="AY4545" s="146" t="str">
        <f t="shared" si="3571"/>
        <v>21.40</v>
      </c>
      <c r="AZ4545" s="1828" t="b">
        <f>COUNTIF('[1]Codes SEC'!$B$2:$B$250,Ministres!AY4545)&gt;0</f>
        <v>1</v>
      </c>
    </row>
    <row r="4546" spans="1:64" ht="35.1" customHeight="1" x14ac:dyDescent="0.25">
      <c r="A4546" s="15" t="s">
        <v>4654</v>
      </c>
      <c r="B4546" s="225">
        <v>16</v>
      </c>
      <c r="C4546" s="122" t="s">
        <v>2367</v>
      </c>
      <c r="D4546" s="123">
        <v>1000</v>
      </c>
      <c r="E4546" s="226"/>
      <c r="F4546" s="122">
        <v>12</v>
      </c>
      <c r="G4546" s="126"/>
      <c r="H4546" s="35" t="str">
        <f t="shared" si="3556"/>
        <v>080</v>
      </c>
      <c r="I4546" s="36">
        <v>82160000</v>
      </c>
      <c r="J4546" s="37" t="s">
        <v>4952</v>
      </c>
      <c r="K4546" s="244" t="s">
        <v>2020</v>
      </c>
      <c r="L4546" s="128">
        <v>5</v>
      </c>
      <c r="M4546" s="129">
        <v>5</v>
      </c>
      <c r="N4546" s="130"/>
      <c r="O4546" s="131"/>
      <c r="P4546" s="131"/>
      <c r="Q4546" s="131"/>
      <c r="R4546" s="131"/>
      <c r="S4546" s="131"/>
      <c r="T4546" s="132" t="str">
        <f t="shared" si="3557"/>
        <v>OK</v>
      </c>
      <c r="U4546" s="138"/>
      <c r="V4546" s="138"/>
      <c r="W4546" s="139"/>
      <c r="X4546" s="139"/>
      <c r="Y4546" s="132" t="str">
        <f t="shared" si="3558"/>
        <v>OK</v>
      </c>
      <c r="Z4546" s="210"/>
      <c r="AA4546" s="204"/>
      <c r="AB4546" s="202"/>
      <c r="AC4546" s="202"/>
      <c r="AD4546" s="202"/>
      <c r="AE4546" s="202"/>
      <c r="AF4546" s="202"/>
      <c r="AG4546" s="132" t="str">
        <f t="shared" si="3559"/>
        <v>OK</v>
      </c>
      <c r="AH4546" s="138"/>
      <c r="AI4546" s="138"/>
      <c r="AJ4546" s="139"/>
      <c r="AK4546" s="139"/>
      <c r="AL4546" s="132" t="str">
        <f t="shared" si="3560"/>
        <v>OK</v>
      </c>
      <c r="AM4546" s="140"/>
      <c r="AN4546" s="119">
        <f t="shared" si="3561"/>
        <v>5</v>
      </c>
      <c r="AO4546" s="120">
        <f t="shared" si="3562"/>
        <v>5</v>
      </c>
      <c r="AP4546" s="39">
        <f t="shared" si="3563"/>
        <v>5</v>
      </c>
      <c r="AQ4546" s="141">
        <f t="shared" si="3564"/>
        <v>5</v>
      </c>
      <c r="AR4546" s="142">
        <f t="shared" si="3565"/>
        <v>0</v>
      </c>
      <c r="AS4546" s="143">
        <f t="shared" si="3566"/>
        <v>0</v>
      </c>
      <c r="AT4546" s="144">
        <f t="shared" si="3567"/>
        <v>5</v>
      </c>
      <c r="AU4546" s="141">
        <f t="shared" si="3568"/>
        <v>5</v>
      </c>
      <c r="AV4546" s="142">
        <f t="shared" si="3569"/>
        <v>0</v>
      </c>
      <c r="AW4546" s="143">
        <f t="shared" si="3570"/>
        <v>0</v>
      </c>
      <c r="AY4546" s="146" t="str">
        <f t="shared" si="3571"/>
        <v>21.60</v>
      </c>
      <c r="AZ4546" s="1828" t="b">
        <f>COUNTIF('[1]Codes SEC'!$B$2:$B$250,Ministres!AY4546)&gt;0</f>
        <v>1</v>
      </c>
    </row>
    <row r="4547" spans="1:64" ht="36.6" customHeight="1" x14ac:dyDescent="0.25">
      <c r="A4547" s="15" t="s">
        <v>4654</v>
      </c>
      <c r="B4547" s="225" t="s">
        <v>2393</v>
      </c>
      <c r="C4547" s="122" t="s">
        <v>2367</v>
      </c>
      <c r="D4547" s="123">
        <v>1000</v>
      </c>
      <c r="E4547" s="226"/>
      <c r="F4547" s="122">
        <v>12</v>
      </c>
      <c r="G4547" s="227"/>
      <c r="H4547" s="228" t="str">
        <f t="shared" si="3556"/>
        <v>080</v>
      </c>
      <c r="I4547" s="229">
        <v>83122000</v>
      </c>
      <c r="J4547" s="230" t="s">
        <v>4953</v>
      </c>
      <c r="K4547" s="231" t="s">
        <v>4954</v>
      </c>
      <c r="L4547" s="232">
        <v>0</v>
      </c>
      <c r="M4547" s="233">
        <v>0</v>
      </c>
      <c r="N4547" s="130"/>
      <c r="O4547" s="131"/>
      <c r="P4547" s="131"/>
      <c r="Q4547" s="131"/>
      <c r="R4547" s="131"/>
      <c r="S4547" s="131"/>
      <c r="T4547" s="132" t="str">
        <f t="shared" si="3557"/>
        <v>OK</v>
      </c>
      <c r="U4547" s="138"/>
      <c r="V4547" s="138"/>
      <c r="W4547" s="139"/>
      <c r="X4547" s="139"/>
      <c r="Y4547" s="132" t="str">
        <f t="shared" si="3558"/>
        <v>OK</v>
      </c>
      <c r="Z4547" s="210"/>
      <c r="AA4547" s="204"/>
      <c r="AB4547" s="202"/>
      <c r="AC4547" s="202"/>
      <c r="AD4547" s="202"/>
      <c r="AE4547" s="202"/>
      <c r="AF4547" s="202"/>
      <c r="AG4547" s="132" t="str">
        <f t="shared" si="3559"/>
        <v>OK</v>
      </c>
      <c r="AH4547" s="138"/>
      <c r="AI4547" s="138"/>
      <c r="AJ4547" s="139"/>
      <c r="AK4547" s="139"/>
      <c r="AL4547" s="132" t="str">
        <f t="shared" si="3560"/>
        <v>OK</v>
      </c>
      <c r="AM4547" s="140"/>
      <c r="AN4547" s="119">
        <f t="shared" si="3561"/>
        <v>0</v>
      </c>
      <c r="AO4547" s="120">
        <f t="shared" si="3562"/>
        <v>0</v>
      </c>
      <c r="AP4547" s="39">
        <f t="shared" si="3563"/>
        <v>0</v>
      </c>
      <c r="AQ4547" s="141">
        <f t="shared" si="3564"/>
        <v>0</v>
      </c>
      <c r="AR4547" s="142">
        <f t="shared" si="3565"/>
        <v>0</v>
      </c>
      <c r="AS4547" s="143" t="e">
        <f t="shared" si="3566"/>
        <v>#DIV/0!</v>
      </c>
      <c r="AT4547" s="144">
        <f t="shared" si="3567"/>
        <v>0</v>
      </c>
      <c r="AU4547" s="141">
        <f t="shared" si="3568"/>
        <v>0</v>
      </c>
      <c r="AV4547" s="142">
        <f t="shared" si="3569"/>
        <v>0</v>
      </c>
      <c r="AW4547" s="143" t="e">
        <f t="shared" si="3570"/>
        <v>#DIV/0!</v>
      </c>
      <c r="AY4547" s="146" t="str">
        <f t="shared" si="3571"/>
        <v>31.22</v>
      </c>
      <c r="AZ4547" s="1828" t="b">
        <f>COUNTIF('[1]Codes SEC'!$B$2:$B$250,Ministres!AY4547)&gt;0</f>
        <v>1</v>
      </c>
    </row>
    <row r="4548" spans="1:64" ht="35.1" customHeight="1" x14ac:dyDescent="0.25">
      <c r="A4548" s="15" t="s">
        <v>4654</v>
      </c>
      <c r="B4548" s="225" t="s">
        <v>2393</v>
      </c>
      <c r="C4548" s="122" t="s">
        <v>2367</v>
      </c>
      <c r="D4548" s="123">
        <v>1000</v>
      </c>
      <c r="E4548" s="226"/>
      <c r="F4548" s="122">
        <v>12</v>
      </c>
      <c r="G4548" s="227"/>
      <c r="H4548" s="228" t="str">
        <f t="shared" si="3556"/>
        <v>080</v>
      </c>
      <c r="I4548" s="229">
        <v>83132000</v>
      </c>
      <c r="J4548" s="230" t="s">
        <v>4955</v>
      </c>
      <c r="K4548" s="231" t="s">
        <v>4956</v>
      </c>
      <c r="L4548" s="232">
        <v>0</v>
      </c>
      <c r="M4548" s="233">
        <v>0</v>
      </c>
      <c r="N4548" s="130"/>
      <c r="O4548" s="131"/>
      <c r="P4548" s="131"/>
      <c r="Q4548" s="131"/>
      <c r="R4548" s="131"/>
      <c r="S4548" s="131"/>
      <c r="T4548" s="132" t="str">
        <f t="shared" si="3557"/>
        <v>OK</v>
      </c>
      <c r="U4548" s="138"/>
      <c r="V4548" s="138"/>
      <c r="W4548" s="139"/>
      <c r="X4548" s="139"/>
      <c r="Y4548" s="132" t="str">
        <f t="shared" si="3558"/>
        <v>OK</v>
      </c>
      <c r="Z4548" s="210"/>
      <c r="AA4548" s="204"/>
      <c r="AB4548" s="202"/>
      <c r="AC4548" s="202"/>
      <c r="AD4548" s="202"/>
      <c r="AE4548" s="202"/>
      <c r="AF4548" s="202"/>
      <c r="AG4548" s="132" t="str">
        <f t="shared" si="3559"/>
        <v>OK</v>
      </c>
      <c r="AH4548" s="138"/>
      <c r="AI4548" s="138"/>
      <c r="AJ4548" s="139"/>
      <c r="AK4548" s="139"/>
      <c r="AL4548" s="132" t="str">
        <f t="shared" si="3560"/>
        <v>OK</v>
      </c>
      <c r="AM4548" s="140"/>
      <c r="AN4548" s="119">
        <f t="shared" si="3561"/>
        <v>0</v>
      </c>
      <c r="AO4548" s="120">
        <f t="shared" si="3562"/>
        <v>0</v>
      </c>
      <c r="AP4548" s="39">
        <f t="shared" si="3563"/>
        <v>0</v>
      </c>
      <c r="AQ4548" s="141">
        <f t="shared" si="3564"/>
        <v>0</v>
      </c>
      <c r="AR4548" s="142">
        <f>AQ4548-AP4548</f>
        <v>0</v>
      </c>
      <c r="AS4548" s="143" t="e">
        <f t="shared" si="3566"/>
        <v>#DIV/0!</v>
      </c>
      <c r="AT4548" s="144">
        <f t="shared" si="3567"/>
        <v>0</v>
      </c>
      <c r="AU4548" s="141">
        <f>AO4548</f>
        <v>0</v>
      </c>
      <c r="AV4548" s="142">
        <f>AU4548-AT4548</f>
        <v>0</v>
      </c>
      <c r="AW4548" s="143" t="e">
        <f t="shared" si="3570"/>
        <v>#DIV/0!</v>
      </c>
      <c r="AY4548" s="146" t="str">
        <f t="shared" si="3571"/>
        <v>31.32</v>
      </c>
      <c r="AZ4548" s="1828" t="b">
        <f>COUNTIF('[1]Codes SEC'!$B$2:$B$250,Ministres!AY4548)&gt;0</f>
        <v>1</v>
      </c>
    </row>
    <row r="4549" spans="1:64" ht="35.1" customHeight="1" x14ac:dyDescent="0.25">
      <c r="A4549" s="15" t="s">
        <v>4654</v>
      </c>
      <c r="B4549" s="225" t="s">
        <v>2393</v>
      </c>
      <c r="C4549" s="122" t="s">
        <v>2367</v>
      </c>
      <c r="D4549" s="123">
        <v>1000</v>
      </c>
      <c r="E4549" s="226"/>
      <c r="F4549" s="122">
        <v>12</v>
      </c>
      <c r="G4549" s="227"/>
      <c r="H4549" s="228" t="str">
        <f t="shared" si="3556"/>
        <v>080</v>
      </c>
      <c r="I4549" s="229">
        <v>83132000</v>
      </c>
      <c r="J4549" s="230" t="s">
        <v>4957</v>
      </c>
      <c r="K4549" s="231" t="s">
        <v>4958</v>
      </c>
      <c r="L4549" s="232">
        <v>0</v>
      </c>
      <c r="M4549" s="233">
        <v>0</v>
      </c>
      <c r="N4549" s="130"/>
      <c r="O4549" s="131"/>
      <c r="P4549" s="131"/>
      <c r="Q4549" s="131"/>
      <c r="R4549" s="131"/>
      <c r="S4549" s="131"/>
      <c r="T4549" s="132" t="str">
        <f t="shared" si="3557"/>
        <v>OK</v>
      </c>
      <c r="U4549" s="138"/>
      <c r="V4549" s="138"/>
      <c r="W4549" s="139"/>
      <c r="X4549" s="139"/>
      <c r="Y4549" s="132" t="str">
        <f t="shared" si="3558"/>
        <v>OK</v>
      </c>
      <c r="Z4549" s="210"/>
      <c r="AA4549" s="204"/>
      <c r="AB4549" s="202"/>
      <c r="AC4549" s="202"/>
      <c r="AD4549" s="202"/>
      <c r="AE4549" s="202"/>
      <c r="AF4549" s="202"/>
      <c r="AG4549" s="132" t="str">
        <f t="shared" si="3559"/>
        <v>OK</v>
      </c>
      <c r="AH4549" s="138"/>
      <c r="AI4549" s="138"/>
      <c r="AJ4549" s="139"/>
      <c r="AK4549" s="139"/>
      <c r="AL4549" s="132" t="str">
        <f t="shared" si="3560"/>
        <v>OK</v>
      </c>
      <c r="AM4549" s="140"/>
      <c r="AN4549" s="119">
        <f t="shared" si="3561"/>
        <v>0</v>
      </c>
      <c r="AO4549" s="120">
        <f t="shared" si="3562"/>
        <v>0</v>
      </c>
      <c r="AP4549" s="39">
        <f t="shared" si="3563"/>
        <v>0</v>
      </c>
      <c r="AQ4549" s="141">
        <f t="shared" si="3564"/>
        <v>0</v>
      </c>
      <c r="AR4549" s="142">
        <f>AQ4549-AP4549</f>
        <v>0</v>
      </c>
      <c r="AS4549" s="143" t="e">
        <f t="shared" si="3566"/>
        <v>#DIV/0!</v>
      </c>
      <c r="AT4549" s="144">
        <f t="shared" si="3567"/>
        <v>0</v>
      </c>
      <c r="AU4549" s="141">
        <f>AO4549</f>
        <v>0</v>
      </c>
      <c r="AV4549" s="142">
        <f>AU4549-AT4549</f>
        <v>0</v>
      </c>
      <c r="AW4549" s="143" t="e">
        <f t="shared" si="3570"/>
        <v>#DIV/0!</v>
      </c>
      <c r="AY4549" s="146" t="str">
        <f t="shared" si="3571"/>
        <v>31.32</v>
      </c>
      <c r="AZ4549" s="1828" t="b">
        <f>COUNTIF('[1]Codes SEC'!$B$2:$B$250,Ministres!AY4549)&gt;0</f>
        <v>1</v>
      </c>
    </row>
    <row r="4550" spans="1:64" ht="35.1" customHeight="1" x14ac:dyDescent="0.25">
      <c r="A4550" s="15" t="s">
        <v>4654</v>
      </c>
      <c r="B4550" s="225" t="s">
        <v>2393</v>
      </c>
      <c r="C4550" s="122" t="s">
        <v>2367</v>
      </c>
      <c r="D4550" s="123">
        <v>1000</v>
      </c>
      <c r="E4550" s="226"/>
      <c r="F4550" s="122">
        <v>12</v>
      </c>
      <c r="G4550" s="227"/>
      <c r="H4550" s="228" t="str">
        <f t="shared" si="3556"/>
        <v>080</v>
      </c>
      <c r="I4550" s="229">
        <v>83132000</v>
      </c>
      <c r="J4550" s="230" t="s">
        <v>4959</v>
      </c>
      <c r="K4550" s="231" t="s">
        <v>4960</v>
      </c>
      <c r="L4550" s="232">
        <v>0</v>
      </c>
      <c r="M4550" s="233">
        <v>0</v>
      </c>
      <c r="N4550" s="130"/>
      <c r="O4550" s="131"/>
      <c r="P4550" s="131"/>
      <c r="Q4550" s="131"/>
      <c r="R4550" s="131"/>
      <c r="S4550" s="131"/>
      <c r="T4550" s="132" t="str">
        <f t="shared" si="3557"/>
        <v>OK</v>
      </c>
      <c r="U4550" s="138"/>
      <c r="V4550" s="138"/>
      <c r="W4550" s="139"/>
      <c r="X4550" s="139"/>
      <c r="Y4550" s="132" t="str">
        <f t="shared" si="3558"/>
        <v>OK</v>
      </c>
      <c r="Z4550" s="210"/>
      <c r="AA4550" s="204"/>
      <c r="AB4550" s="202"/>
      <c r="AC4550" s="202"/>
      <c r="AD4550" s="202"/>
      <c r="AE4550" s="202"/>
      <c r="AF4550" s="202"/>
      <c r="AG4550" s="132" t="str">
        <f t="shared" si="3559"/>
        <v>OK</v>
      </c>
      <c r="AH4550" s="138"/>
      <c r="AI4550" s="138"/>
      <c r="AJ4550" s="139"/>
      <c r="AK4550" s="139"/>
      <c r="AL4550" s="132" t="str">
        <f t="shared" si="3560"/>
        <v>OK</v>
      </c>
      <c r="AM4550" s="140"/>
      <c r="AN4550" s="119">
        <f t="shared" si="3561"/>
        <v>0</v>
      </c>
      <c r="AO4550" s="120">
        <f t="shared" si="3562"/>
        <v>0</v>
      </c>
      <c r="AP4550" s="39">
        <f t="shared" si="3563"/>
        <v>0</v>
      </c>
      <c r="AQ4550" s="141">
        <f t="shared" si="3564"/>
        <v>0</v>
      </c>
      <c r="AR4550" s="142">
        <f>AQ4550-AP4550</f>
        <v>0</v>
      </c>
      <c r="AS4550" s="143" t="e">
        <f t="shared" si="3566"/>
        <v>#DIV/0!</v>
      </c>
      <c r="AT4550" s="144">
        <f t="shared" si="3567"/>
        <v>0</v>
      </c>
      <c r="AU4550" s="141">
        <f>AO4550</f>
        <v>0</v>
      </c>
      <c r="AV4550" s="142">
        <f>AU4550-AT4550</f>
        <v>0</v>
      </c>
      <c r="AW4550" s="143" t="e">
        <f t="shared" si="3570"/>
        <v>#DIV/0!</v>
      </c>
      <c r="AY4550" s="146" t="str">
        <f t="shared" si="3571"/>
        <v>31.32</v>
      </c>
      <c r="AZ4550" s="1828" t="b">
        <f>COUNTIF('[1]Codes SEC'!$B$2:$B$250,Ministres!AY4550)&gt;0</f>
        <v>1</v>
      </c>
    </row>
    <row r="4551" spans="1:64" ht="35.1" customHeight="1" x14ac:dyDescent="0.25">
      <c r="A4551" s="15" t="s">
        <v>4654</v>
      </c>
      <c r="B4551" s="225">
        <v>16</v>
      </c>
      <c r="C4551" s="122" t="s">
        <v>2367</v>
      </c>
      <c r="D4551" s="123">
        <v>1000</v>
      </c>
      <c r="E4551" s="226"/>
      <c r="F4551" s="122">
        <v>12</v>
      </c>
      <c r="G4551" s="126"/>
      <c r="H4551" s="35" t="str">
        <f t="shared" si="3556"/>
        <v>080</v>
      </c>
      <c r="I4551" s="36" t="s">
        <v>207</v>
      </c>
      <c r="J4551" s="37" t="s">
        <v>4961</v>
      </c>
      <c r="K4551" s="244" t="s">
        <v>4962</v>
      </c>
      <c r="L4551" s="232">
        <v>275</v>
      </c>
      <c r="M4551" s="233">
        <v>275</v>
      </c>
      <c r="N4551" s="130"/>
      <c r="O4551" s="131"/>
      <c r="P4551" s="131"/>
      <c r="Q4551" s="131"/>
      <c r="R4551" s="131"/>
      <c r="S4551" s="131"/>
      <c r="T4551" s="132" t="str">
        <f t="shared" si="3557"/>
        <v>OK</v>
      </c>
      <c r="U4551" s="138"/>
      <c r="V4551" s="138"/>
      <c r="W4551" s="139"/>
      <c r="X4551" s="139"/>
      <c r="Y4551" s="132" t="str">
        <f t="shared" si="3558"/>
        <v>OK</v>
      </c>
      <c r="Z4551" s="210"/>
      <c r="AA4551" s="204"/>
      <c r="AB4551" s="202"/>
      <c r="AC4551" s="202"/>
      <c r="AD4551" s="202"/>
      <c r="AE4551" s="202"/>
      <c r="AF4551" s="202"/>
      <c r="AG4551" s="132" t="str">
        <f t="shared" si="3559"/>
        <v>OK</v>
      </c>
      <c r="AH4551" s="138"/>
      <c r="AI4551" s="138"/>
      <c r="AJ4551" s="139"/>
      <c r="AK4551" s="139"/>
      <c r="AL4551" s="132" t="str">
        <f t="shared" si="3560"/>
        <v>OK</v>
      </c>
      <c r="AM4551" s="140"/>
      <c r="AN4551" s="119">
        <f t="shared" si="3561"/>
        <v>275</v>
      </c>
      <c r="AO4551" s="120">
        <f t="shared" si="3562"/>
        <v>275</v>
      </c>
      <c r="AP4551" s="39">
        <f t="shared" si="3563"/>
        <v>275</v>
      </c>
      <c r="AQ4551" s="141">
        <f t="shared" si="3564"/>
        <v>275</v>
      </c>
      <c r="AR4551" s="142">
        <f t="shared" si="3565"/>
        <v>0</v>
      </c>
      <c r="AS4551" s="143">
        <f t="shared" si="3566"/>
        <v>0</v>
      </c>
      <c r="AT4551" s="144">
        <f t="shared" si="3567"/>
        <v>275</v>
      </c>
      <c r="AU4551" s="141">
        <f t="shared" si="3568"/>
        <v>275</v>
      </c>
      <c r="AV4551" s="142">
        <f t="shared" si="3569"/>
        <v>0</v>
      </c>
      <c r="AW4551" s="143">
        <f t="shared" si="3570"/>
        <v>0</v>
      </c>
      <c r="AY4551" s="146" t="str">
        <f t="shared" si="3571"/>
        <v>33.00</v>
      </c>
      <c r="AZ4551" s="1828" t="b">
        <f>COUNTIF('[1]Codes SEC'!$B$2:$B$250,Ministres!AY4551)&gt;0</f>
        <v>1</v>
      </c>
    </row>
    <row r="4552" spans="1:64" ht="35.1" customHeight="1" x14ac:dyDescent="0.25">
      <c r="A4552" s="15" t="s">
        <v>4654</v>
      </c>
      <c r="B4552" s="225">
        <v>16</v>
      </c>
      <c r="C4552" s="122" t="s">
        <v>2367</v>
      </c>
      <c r="D4552" s="123">
        <v>1000</v>
      </c>
      <c r="E4552" s="226"/>
      <c r="F4552" s="122">
        <v>6</v>
      </c>
      <c r="G4552" s="126"/>
      <c r="H4552" s="35" t="str">
        <f t="shared" si="3556"/>
        <v>080</v>
      </c>
      <c r="I4552" s="36" t="s">
        <v>207</v>
      </c>
      <c r="J4552" s="37" t="s">
        <v>4963</v>
      </c>
      <c r="K4552" s="244" t="s">
        <v>4964</v>
      </c>
      <c r="L4552" s="232">
        <v>0</v>
      </c>
      <c r="M4552" s="233">
        <v>0</v>
      </c>
      <c r="N4552" s="130"/>
      <c r="O4552" s="131"/>
      <c r="P4552" s="131"/>
      <c r="Q4552" s="131"/>
      <c r="R4552" s="131"/>
      <c r="S4552" s="131"/>
      <c r="T4552" s="132" t="str">
        <f t="shared" si="3557"/>
        <v>OK</v>
      </c>
      <c r="U4552" s="138"/>
      <c r="V4552" s="138"/>
      <c r="W4552" s="139"/>
      <c r="X4552" s="139"/>
      <c r="Y4552" s="132" t="str">
        <f t="shared" si="3558"/>
        <v>OK</v>
      </c>
      <c r="Z4552" s="210"/>
      <c r="AA4552" s="204"/>
      <c r="AB4552" s="202"/>
      <c r="AC4552" s="202"/>
      <c r="AD4552" s="202"/>
      <c r="AE4552" s="202"/>
      <c r="AF4552" s="202"/>
      <c r="AG4552" s="132" t="str">
        <f t="shared" si="3559"/>
        <v>OK</v>
      </c>
      <c r="AH4552" s="138"/>
      <c r="AI4552" s="138"/>
      <c r="AJ4552" s="139"/>
      <c r="AK4552" s="139"/>
      <c r="AL4552" s="132" t="str">
        <f t="shared" si="3560"/>
        <v>OK</v>
      </c>
      <c r="AM4552" s="140"/>
      <c r="AN4552" s="119">
        <f t="shared" si="3561"/>
        <v>0</v>
      </c>
      <c r="AO4552" s="120">
        <f t="shared" si="3562"/>
        <v>0</v>
      </c>
      <c r="AP4552" s="39">
        <f t="shared" si="3563"/>
        <v>0</v>
      </c>
      <c r="AQ4552" s="141">
        <f t="shared" si="3564"/>
        <v>0</v>
      </c>
      <c r="AR4552" s="142">
        <f t="shared" si="3565"/>
        <v>0</v>
      </c>
      <c r="AS4552" s="143" t="e">
        <f t="shared" si="3566"/>
        <v>#DIV/0!</v>
      </c>
      <c r="AT4552" s="144">
        <f t="shared" si="3567"/>
        <v>0</v>
      </c>
      <c r="AU4552" s="141">
        <f t="shared" si="3568"/>
        <v>0</v>
      </c>
      <c r="AV4552" s="142">
        <f t="shared" si="3569"/>
        <v>0</v>
      </c>
      <c r="AW4552" s="143" t="e">
        <f t="shared" si="3570"/>
        <v>#DIV/0!</v>
      </c>
      <c r="AY4552" s="146" t="str">
        <f t="shared" si="3571"/>
        <v>33.00</v>
      </c>
      <c r="AZ4552" s="1828" t="b">
        <f>COUNTIF('[1]Codes SEC'!$B$2:$B$250,Ministres!AY4552)&gt;0</f>
        <v>1</v>
      </c>
    </row>
    <row r="4553" spans="1:64" ht="35.1" customHeight="1" x14ac:dyDescent="0.25">
      <c r="A4553" s="15" t="s">
        <v>4654</v>
      </c>
      <c r="B4553" s="225">
        <v>16</v>
      </c>
      <c r="C4553" s="122" t="s">
        <v>2367</v>
      </c>
      <c r="D4553" s="123">
        <v>1000</v>
      </c>
      <c r="E4553" s="226"/>
      <c r="F4553" s="122">
        <v>4</v>
      </c>
      <c r="G4553" s="126"/>
      <c r="H4553" s="35" t="str">
        <f t="shared" si="3556"/>
        <v>080</v>
      </c>
      <c r="I4553" s="36" t="s">
        <v>207</v>
      </c>
      <c r="J4553" s="37" t="s">
        <v>4965</v>
      </c>
      <c r="K4553" s="244" t="s">
        <v>4966</v>
      </c>
      <c r="L4553" s="232">
        <v>0</v>
      </c>
      <c r="M4553" s="233">
        <v>0</v>
      </c>
      <c r="N4553" s="130"/>
      <c r="O4553" s="131"/>
      <c r="P4553" s="131"/>
      <c r="Q4553" s="131"/>
      <c r="R4553" s="131"/>
      <c r="S4553" s="131"/>
      <c r="T4553" s="132" t="str">
        <f t="shared" si="3557"/>
        <v>OK</v>
      </c>
      <c r="U4553" s="138"/>
      <c r="V4553" s="138"/>
      <c r="W4553" s="139"/>
      <c r="X4553" s="139"/>
      <c r="Y4553" s="132" t="str">
        <f t="shared" si="3558"/>
        <v>OK</v>
      </c>
      <c r="Z4553" s="210"/>
      <c r="AA4553" s="204"/>
      <c r="AB4553" s="202"/>
      <c r="AC4553" s="202"/>
      <c r="AD4553" s="202"/>
      <c r="AE4553" s="202"/>
      <c r="AF4553" s="202"/>
      <c r="AG4553" s="132" t="str">
        <f t="shared" si="3559"/>
        <v>OK</v>
      </c>
      <c r="AH4553" s="138"/>
      <c r="AI4553" s="138"/>
      <c r="AJ4553" s="139"/>
      <c r="AK4553" s="139"/>
      <c r="AL4553" s="132" t="str">
        <f t="shared" si="3560"/>
        <v>OK</v>
      </c>
      <c r="AM4553" s="140"/>
      <c r="AN4553" s="119">
        <f t="shared" si="3561"/>
        <v>0</v>
      </c>
      <c r="AO4553" s="120">
        <f t="shared" si="3562"/>
        <v>0</v>
      </c>
      <c r="AP4553" s="39">
        <f t="shared" si="3563"/>
        <v>0</v>
      </c>
      <c r="AQ4553" s="141">
        <f t="shared" si="3564"/>
        <v>0</v>
      </c>
      <c r="AR4553" s="142">
        <f t="shared" si="3565"/>
        <v>0</v>
      </c>
      <c r="AS4553" s="143" t="e">
        <f t="shared" si="3566"/>
        <v>#DIV/0!</v>
      </c>
      <c r="AT4553" s="144">
        <f t="shared" si="3567"/>
        <v>0</v>
      </c>
      <c r="AU4553" s="141">
        <f t="shared" si="3568"/>
        <v>0</v>
      </c>
      <c r="AV4553" s="142">
        <f t="shared" si="3569"/>
        <v>0</v>
      </c>
      <c r="AW4553" s="143" t="e">
        <f t="shared" si="3570"/>
        <v>#DIV/0!</v>
      </c>
      <c r="AY4553" s="146" t="str">
        <f t="shared" si="3571"/>
        <v>33.00</v>
      </c>
      <c r="AZ4553" s="1828" t="b">
        <f>COUNTIF('[1]Codes SEC'!$B$2:$B$250,Ministres!AY4553)&gt;0</f>
        <v>1</v>
      </c>
    </row>
    <row r="4554" spans="1:64" s="1842" customFormat="1" ht="35.1" customHeight="1" x14ac:dyDescent="0.25">
      <c r="A4554" s="15" t="s">
        <v>4654</v>
      </c>
      <c r="B4554" s="225">
        <v>16</v>
      </c>
      <c r="C4554" s="122" t="s">
        <v>2367</v>
      </c>
      <c r="D4554" s="123">
        <v>1000</v>
      </c>
      <c r="E4554" s="226"/>
      <c r="F4554" s="122">
        <v>12</v>
      </c>
      <c r="G4554" s="126"/>
      <c r="H4554" s="35" t="str">
        <f t="shared" si="3556"/>
        <v>080</v>
      </c>
      <c r="I4554" s="36" t="s">
        <v>207</v>
      </c>
      <c r="J4554" s="37" t="s">
        <v>4967</v>
      </c>
      <c r="K4554" s="244" t="s">
        <v>4968</v>
      </c>
      <c r="L4554" s="232">
        <v>0</v>
      </c>
      <c r="M4554" s="233">
        <v>0</v>
      </c>
      <c r="N4554" s="130"/>
      <c r="O4554" s="131"/>
      <c r="P4554" s="131"/>
      <c r="Q4554" s="131"/>
      <c r="R4554" s="131"/>
      <c r="S4554" s="131"/>
      <c r="T4554" s="132" t="str">
        <f t="shared" si="3557"/>
        <v>OK</v>
      </c>
      <c r="U4554" s="138"/>
      <c r="V4554" s="138"/>
      <c r="W4554" s="139"/>
      <c r="X4554" s="139"/>
      <c r="Y4554" s="132" t="str">
        <f t="shared" si="3558"/>
        <v>OK</v>
      </c>
      <c r="Z4554" s="210"/>
      <c r="AA4554" s="204"/>
      <c r="AB4554" s="202"/>
      <c r="AC4554" s="202"/>
      <c r="AD4554" s="202"/>
      <c r="AE4554" s="202"/>
      <c r="AF4554" s="202"/>
      <c r="AG4554" s="132" t="str">
        <f t="shared" si="3559"/>
        <v>OK</v>
      </c>
      <c r="AH4554" s="138"/>
      <c r="AI4554" s="138"/>
      <c r="AJ4554" s="139"/>
      <c r="AK4554" s="139"/>
      <c r="AL4554" s="132" t="str">
        <f t="shared" si="3560"/>
        <v>OK</v>
      </c>
      <c r="AM4554" s="140"/>
      <c r="AN4554" s="119">
        <f t="shared" si="3561"/>
        <v>0</v>
      </c>
      <c r="AO4554" s="120">
        <f t="shared" si="3562"/>
        <v>0</v>
      </c>
      <c r="AP4554" s="39">
        <f t="shared" si="3563"/>
        <v>0</v>
      </c>
      <c r="AQ4554" s="141">
        <f t="shared" si="3564"/>
        <v>0</v>
      </c>
      <c r="AR4554" s="142">
        <f t="shared" si="3565"/>
        <v>0</v>
      </c>
      <c r="AS4554" s="143" t="e">
        <f t="shared" si="3566"/>
        <v>#DIV/0!</v>
      </c>
      <c r="AT4554" s="144">
        <f t="shared" si="3567"/>
        <v>0</v>
      </c>
      <c r="AU4554" s="141">
        <f t="shared" si="3568"/>
        <v>0</v>
      </c>
      <c r="AV4554" s="142">
        <f t="shared" si="3569"/>
        <v>0</v>
      </c>
      <c r="AW4554" s="143" t="e">
        <f t="shared" si="3570"/>
        <v>#DIV/0!</v>
      </c>
      <c r="AX4554"/>
      <c r="AY4554" s="146" t="str">
        <f t="shared" si="3571"/>
        <v>33.00</v>
      </c>
      <c r="AZ4554" s="1828" t="b">
        <f>COUNTIF('[1]Codes SEC'!$B$2:$B$250,Ministres!AY4554)&gt;0</f>
        <v>1</v>
      </c>
      <c r="BA4554"/>
      <c r="BB4554"/>
      <c r="BC4554"/>
      <c r="BD4554"/>
      <c r="BE4554"/>
      <c r="BF4554"/>
      <c r="BG4554"/>
      <c r="BH4554"/>
      <c r="BI4554"/>
      <c r="BJ4554"/>
      <c r="BK4554"/>
      <c r="BL4554"/>
    </row>
    <row r="4555" spans="1:64" s="197" customFormat="1" ht="35.1" customHeight="1" x14ac:dyDescent="0.25">
      <c r="A4555" s="15" t="s">
        <v>4654</v>
      </c>
      <c r="B4555" s="225">
        <v>16</v>
      </c>
      <c r="C4555" s="122" t="s">
        <v>2367</v>
      </c>
      <c r="D4555" s="123">
        <v>1000</v>
      </c>
      <c r="E4555" s="226"/>
      <c r="F4555" s="122">
        <v>12</v>
      </c>
      <c r="G4555" s="126"/>
      <c r="H4555" s="35" t="str">
        <f t="shared" si="3556"/>
        <v>080</v>
      </c>
      <c r="I4555" s="36" t="s">
        <v>207</v>
      </c>
      <c r="J4555" s="37" t="s">
        <v>4969</v>
      </c>
      <c r="K4555" s="244" t="s">
        <v>4960</v>
      </c>
      <c r="L4555" s="232">
        <v>210</v>
      </c>
      <c r="M4555" s="233">
        <v>210</v>
      </c>
      <c r="N4555" s="130"/>
      <c r="O4555" s="131"/>
      <c r="P4555" s="131"/>
      <c r="Q4555" s="131"/>
      <c r="R4555" s="131"/>
      <c r="S4555" s="131"/>
      <c r="T4555" s="132" t="str">
        <f t="shared" si="3557"/>
        <v>OK</v>
      </c>
      <c r="U4555" s="138"/>
      <c r="V4555" s="138"/>
      <c r="W4555" s="139"/>
      <c r="X4555" s="139"/>
      <c r="Y4555" s="132" t="str">
        <f t="shared" si="3558"/>
        <v>OK</v>
      </c>
      <c r="Z4555" s="210"/>
      <c r="AA4555" s="204"/>
      <c r="AB4555" s="202"/>
      <c r="AC4555" s="202"/>
      <c r="AD4555" s="202"/>
      <c r="AE4555" s="202"/>
      <c r="AF4555" s="202"/>
      <c r="AG4555" s="132" t="str">
        <f t="shared" si="3559"/>
        <v>OK</v>
      </c>
      <c r="AH4555" s="138"/>
      <c r="AI4555" s="138"/>
      <c r="AJ4555" s="139"/>
      <c r="AK4555" s="139"/>
      <c r="AL4555" s="132" t="str">
        <f t="shared" si="3560"/>
        <v>OK</v>
      </c>
      <c r="AM4555" s="140"/>
      <c r="AN4555" s="119">
        <f t="shared" si="3561"/>
        <v>210</v>
      </c>
      <c r="AO4555" s="120">
        <f t="shared" si="3562"/>
        <v>210</v>
      </c>
      <c r="AP4555" s="39">
        <f t="shared" si="3563"/>
        <v>210</v>
      </c>
      <c r="AQ4555" s="141">
        <f t="shared" si="3564"/>
        <v>210</v>
      </c>
      <c r="AR4555" s="142">
        <f t="shared" si="3565"/>
        <v>0</v>
      </c>
      <c r="AS4555" s="143">
        <f t="shared" si="3566"/>
        <v>0</v>
      </c>
      <c r="AT4555" s="144">
        <f t="shared" si="3567"/>
        <v>210</v>
      </c>
      <c r="AU4555" s="141">
        <f t="shared" si="3568"/>
        <v>210</v>
      </c>
      <c r="AV4555" s="142">
        <f t="shared" si="3569"/>
        <v>0</v>
      </c>
      <c r="AW4555" s="143">
        <f t="shared" si="3570"/>
        <v>0</v>
      </c>
      <c r="AX4555"/>
      <c r="AY4555" s="146" t="str">
        <f t="shared" si="3571"/>
        <v>33.00</v>
      </c>
      <c r="AZ4555" s="1828" t="b">
        <f>COUNTIF('[1]Codes SEC'!$B$2:$B$250,Ministres!AY4555)&gt;0</f>
        <v>1</v>
      </c>
      <c r="BA4555" s="12"/>
      <c r="BB4555" s="12"/>
      <c r="BC4555" s="12"/>
      <c r="BD4555" s="12"/>
      <c r="BE4555" s="12"/>
      <c r="BF4555" s="12"/>
      <c r="BG4555" s="12"/>
      <c r="BH4555" s="12"/>
      <c r="BI4555" s="12"/>
      <c r="BJ4555" s="12"/>
      <c r="BK4555" s="12"/>
      <c r="BL4555" s="12"/>
    </row>
    <row r="4556" spans="1:64" s="197" customFormat="1" ht="35.1" customHeight="1" x14ac:dyDescent="0.25">
      <c r="A4556" s="15" t="s">
        <v>4654</v>
      </c>
      <c r="B4556" s="225">
        <v>16</v>
      </c>
      <c r="C4556" s="122" t="s">
        <v>2367</v>
      </c>
      <c r="D4556" s="123">
        <v>1000</v>
      </c>
      <c r="E4556" s="226"/>
      <c r="F4556" s="122">
        <v>12</v>
      </c>
      <c r="G4556" s="126"/>
      <c r="H4556" s="35" t="str">
        <f t="shared" si="3556"/>
        <v>080</v>
      </c>
      <c r="I4556" s="36" t="s">
        <v>207</v>
      </c>
      <c r="J4556" s="37" t="s">
        <v>4970</v>
      </c>
      <c r="K4556" s="331" t="s">
        <v>4971</v>
      </c>
      <c r="L4556" s="232">
        <v>200</v>
      </c>
      <c r="M4556" s="233">
        <v>200</v>
      </c>
      <c r="N4556" s="130"/>
      <c r="O4556" s="131"/>
      <c r="P4556" s="131"/>
      <c r="Q4556" s="131"/>
      <c r="R4556" s="131"/>
      <c r="S4556" s="131"/>
      <c r="T4556" s="132" t="str">
        <f>IF(SUM(N4556:S4556)=U4556,"OK",SUM(N4556:S4556)-U4556)</f>
        <v>OK</v>
      </c>
      <c r="U4556" s="138"/>
      <c r="V4556" s="138"/>
      <c r="W4556" s="139"/>
      <c r="X4556" s="139"/>
      <c r="Y4556" s="132" t="str">
        <f>IF(SUM(W4556:X4556)=Z4556,"OK",SUM(W4556:X4556)-Z4556)</f>
        <v>OK</v>
      </c>
      <c r="Z4556" s="210"/>
      <c r="AA4556" s="204"/>
      <c r="AB4556" s="202"/>
      <c r="AC4556" s="202"/>
      <c r="AD4556" s="202"/>
      <c r="AE4556" s="202"/>
      <c r="AF4556" s="202"/>
      <c r="AG4556" s="132" t="str">
        <f>IF(SUM(AA4556:AF4556)=AH4556,"OK",SUM(AA4556:AF4556)-AH4556)</f>
        <v>OK</v>
      </c>
      <c r="AH4556" s="138"/>
      <c r="AI4556" s="138"/>
      <c r="AJ4556" s="139"/>
      <c r="AK4556" s="139"/>
      <c r="AL4556" s="132" t="str">
        <f>IF(SUM(AJ4556:AK4556)=AM4556,"OK",SUM(AJ4556:AK4556)-AM4556)</f>
        <v>OK</v>
      </c>
      <c r="AM4556" s="140"/>
      <c r="AN4556" s="119">
        <f>L4556+U4556+V4556+Z4556</f>
        <v>200</v>
      </c>
      <c r="AO4556" s="120">
        <f>M4556+AH4556+AI4556+AM4556</f>
        <v>200</v>
      </c>
      <c r="AP4556" s="39">
        <f>L4556</f>
        <v>200</v>
      </c>
      <c r="AQ4556" s="141">
        <f>AN4556</f>
        <v>200</v>
      </c>
      <c r="AR4556" s="142">
        <f>AQ4556-AP4556</f>
        <v>0</v>
      </c>
      <c r="AS4556" s="143">
        <f>AR4556/AP4556</f>
        <v>0</v>
      </c>
      <c r="AT4556" s="144">
        <f>M4556</f>
        <v>200</v>
      </c>
      <c r="AU4556" s="141">
        <f>AO4556</f>
        <v>200</v>
      </c>
      <c r="AV4556" s="142">
        <f>AU4556-AT4556</f>
        <v>0</v>
      </c>
      <c r="AW4556" s="143">
        <f>AV4556/AT4556</f>
        <v>0</v>
      </c>
      <c r="AX4556"/>
      <c r="AY4556" s="146" t="str">
        <f t="shared" si="3571"/>
        <v>33.00</v>
      </c>
      <c r="AZ4556" s="1828" t="b">
        <f>COUNTIF('[1]Codes SEC'!$B$2:$B$250,Ministres!AY4556)&gt;0</f>
        <v>1</v>
      </c>
      <c r="BA4556" s="12"/>
      <c r="BB4556" s="12"/>
      <c r="BC4556" s="12"/>
      <c r="BD4556" s="12"/>
      <c r="BE4556" s="12"/>
      <c r="BF4556" s="12"/>
      <c r="BG4556" s="12"/>
      <c r="BH4556" s="12"/>
      <c r="BI4556" s="12"/>
      <c r="BJ4556" s="12"/>
      <c r="BK4556" s="12"/>
      <c r="BL4556" s="12"/>
    </row>
    <row r="4557" spans="1:64" ht="35.1" customHeight="1" x14ac:dyDescent="0.25">
      <c r="A4557" s="15" t="s">
        <v>4654</v>
      </c>
      <c r="B4557" s="225">
        <v>16</v>
      </c>
      <c r="C4557" s="122" t="s">
        <v>2367</v>
      </c>
      <c r="D4557" s="123">
        <v>1000</v>
      </c>
      <c r="E4557" s="226"/>
      <c r="F4557" s="122">
        <v>12</v>
      </c>
      <c r="G4557" s="126" t="s">
        <v>3128</v>
      </c>
      <c r="H4557" s="35" t="str">
        <f t="shared" si="3556"/>
        <v>080</v>
      </c>
      <c r="I4557" s="36">
        <v>83431000</v>
      </c>
      <c r="J4557" s="37" t="s">
        <v>4972</v>
      </c>
      <c r="K4557" s="244" t="s">
        <v>4973</v>
      </c>
      <c r="L4557" s="232">
        <v>10837</v>
      </c>
      <c r="M4557" s="233">
        <v>10837</v>
      </c>
      <c r="N4557" s="130"/>
      <c r="O4557" s="131"/>
      <c r="P4557" s="131"/>
      <c r="Q4557" s="131"/>
      <c r="R4557" s="131"/>
      <c r="S4557" s="131"/>
      <c r="T4557" s="132" t="str">
        <f t="shared" si="3557"/>
        <v>OK</v>
      </c>
      <c r="U4557" s="138"/>
      <c r="V4557" s="138"/>
      <c r="W4557" s="139"/>
      <c r="X4557" s="139"/>
      <c r="Y4557" s="132" t="str">
        <f t="shared" si="3558"/>
        <v>OK</v>
      </c>
      <c r="Z4557" s="210"/>
      <c r="AA4557" s="204"/>
      <c r="AB4557" s="202"/>
      <c r="AC4557" s="202"/>
      <c r="AD4557" s="202"/>
      <c r="AE4557" s="202"/>
      <c r="AF4557" s="202"/>
      <c r="AG4557" s="132" t="str">
        <f t="shared" si="3559"/>
        <v>OK</v>
      </c>
      <c r="AH4557" s="138"/>
      <c r="AI4557" s="138"/>
      <c r="AJ4557" s="139"/>
      <c r="AK4557" s="139"/>
      <c r="AL4557" s="132" t="str">
        <f t="shared" si="3560"/>
        <v>OK</v>
      </c>
      <c r="AM4557" s="140"/>
      <c r="AN4557" s="119">
        <f t="shared" si="3561"/>
        <v>10837</v>
      </c>
      <c r="AO4557" s="120">
        <f t="shared" si="3562"/>
        <v>10837</v>
      </c>
      <c r="AP4557" s="39">
        <f t="shared" si="3563"/>
        <v>10837</v>
      </c>
      <c r="AQ4557" s="141">
        <f t="shared" si="3564"/>
        <v>10837</v>
      </c>
      <c r="AR4557" s="142">
        <f t="shared" si="3565"/>
        <v>0</v>
      </c>
      <c r="AS4557" s="143">
        <f t="shared" si="3566"/>
        <v>0</v>
      </c>
      <c r="AT4557" s="144">
        <f t="shared" si="3567"/>
        <v>10837</v>
      </c>
      <c r="AU4557" s="141">
        <f t="shared" si="3568"/>
        <v>10837</v>
      </c>
      <c r="AV4557" s="142">
        <f t="shared" si="3569"/>
        <v>0</v>
      </c>
      <c r="AW4557" s="143">
        <f t="shared" si="3570"/>
        <v>0</v>
      </c>
      <c r="AY4557" s="146" t="str">
        <f t="shared" si="3571"/>
        <v>34.31</v>
      </c>
      <c r="AZ4557" s="1828" t="b">
        <f>COUNTIF('[1]Codes SEC'!$B$2:$B$250,Ministres!AY4557)&gt;0</f>
        <v>1</v>
      </c>
    </row>
    <row r="4558" spans="1:64" ht="35.1" customHeight="1" x14ac:dyDescent="0.25">
      <c r="A4558" s="15" t="s">
        <v>4654</v>
      </c>
      <c r="B4558" s="225">
        <v>16</v>
      </c>
      <c r="C4558" s="122" t="s">
        <v>2367</v>
      </c>
      <c r="D4558" s="123">
        <v>1000</v>
      </c>
      <c r="E4558" s="226"/>
      <c r="F4558" s="122">
        <v>12</v>
      </c>
      <c r="G4558" s="126"/>
      <c r="H4558" s="35" t="str">
        <f t="shared" si="3556"/>
        <v>080</v>
      </c>
      <c r="I4558" s="36" t="s">
        <v>1570</v>
      </c>
      <c r="J4558" s="37" t="s">
        <v>4974</v>
      </c>
      <c r="K4558" s="244" t="s">
        <v>4975</v>
      </c>
      <c r="L4558" s="232">
        <v>3500</v>
      </c>
      <c r="M4558" s="233">
        <v>3500</v>
      </c>
      <c r="N4558" s="130"/>
      <c r="O4558" s="131"/>
      <c r="P4558" s="131"/>
      <c r="Q4558" s="131"/>
      <c r="R4558" s="131"/>
      <c r="S4558" s="131"/>
      <c r="T4558" s="132" t="str">
        <f t="shared" si="3557"/>
        <v>OK</v>
      </c>
      <c r="U4558" s="138"/>
      <c r="V4558" s="138"/>
      <c r="W4558" s="139"/>
      <c r="X4558" s="139"/>
      <c r="Y4558" s="132" t="str">
        <f t="shared" si="3558"/>
        <v>OK</v>
      </c>
      <c r="Z4558" s="210"/>
      <c r="AA4558" s="204"/>
      <c r="AB4558" s="202"/>
      <c r="AC4558" s="202"/>
      <c r="AD4558" s="202"/>
      <c r="AE4558" s="202"/>
      <c r="AF4558" s="202"/>
      <c r="AG4558" s="132" t="str">
        <f t="shared" si="3559"/>
        <v>OK</v>
      </c>
      <c r="AH4558" s="138"/>
      <c r="AI4558" s="138"/>
      <c r="AJ4558" s="139"/>
      <c r="AK4558" s="139"/>
      <c r="AL4558" s="132" t="str">
        <f t="shared" si="3560"/>
        <v>OK</v>
      </c>
      <c r="AM4558" s="140"/>
      <c r="AN4558" s="119">
        <f t="shared" si="3561"/>
        <v>3500</v>
      </c>
      <c r="AO4558" s="120">
        <f t="shared" si="3562"/>
        <v>3500</v>
      </c>
      <c r="AP4558" s="39">
        <f t="shared" si="3563"/>
        <v>3500</v>
      </c>
      <c r="AQ4558" s="141">
        <f t="shared" si="3564"/>
        <v>3500</v>
      </c>
      <c r="AR4558" s="142">
        <f t="shared" si="3565"/>
        <v>0</v>
      </c>
      <c r="AS4558" s="143">
        <f t="shared" si="3566"/>
        <v>0</v>
      </c>
      <c r="AT4558" s="144">
        <f t="shared" si="3567"/>
        <v>3500</v>
      </c>
      <c r="AU4558" s="141">
        <f t="shared" si="3568"/>
        <v>3500</v>
      </c>
      <c r="AV4558" s="142">
        <f t="shared" si="3569"/>
        <v>0</v>
      </c>
      <c r="AW4558" s="143">
        <f t="shared" si="3570"/>
        <v>0</v>
      </c>
      <c r="AY4558" s="146" t="str">
        <f t="shared" si="3571"/>
        <v>34.41</v>
      </c>
      <c r="AZ4558" s="1828" t="b">
        <f>COUNTIF('[1]Codes SEC'!$B$2:$B$250,Ministres!AY4558)&gt;0</f>
        <v>1</v>
      </c>
    </row>
    <row r="4559" spans="1:64" ht="35.1" customHeight="1" x14ac:dyDescent="0.25">
      <c r="A4559" s="15" t="s">
        <v>4654</v>
      </c>
      <c r="B4559" s="225">
        <v>16</v>
      </c>
      <c r="C4559" s="122" t="s">
        <v>2367</v>
      </c>
      <c r="D4559" s="123">
        <v>1000</v>
      </c>
      <c r="E4559" s="226"/>
      <c r="F4559" s="122">
        <v>12</v>
      </c>
      <c r="G4559" s="126" t="s">
        <v>3128</v>
      </c>
      <c r="H4559" s="35" t="str">
        <f t="shared" si="3556"/>
        <v>080</v>
      </c>
      <c r="I4559" s="36" t="s">
        <v>1570</v>
      </c>
      <c r="J4559" s="37" t="s">
        <v>4976</v>
      </c>
      <c r="K4559" s="244" t="s">
        <v>4977</v>
      </c>
      <c r="L4559" s="232">
        <v>5000</v>
      </c>
      <c r="M4559" s="233">
        <v>5000</v>
      </c>
      <c r="N4559" s="130"/>
      <c r="O4559" s="131"/>
      <c r="P4559" s="131"/>
      <c r="Q4559" s="131"/>
      <c r="R4559" s="131"/>
      <c r="S4559" s="131"/>
      <c r="T4559" s="132" t="str">
        <f t="shared" si="3557"/>
        <v>OK</v>
      </c>
      <c r="U4559" s="138"/>
      <c r="V4559" s="138"/>
      <c r="W4559" s="139"/>
      <c r="X4559" s="139"/>
      <c r="Y4559" s="132" t="str">
        <f t="shared" si="3558"/>
        <v>OK</v>
      </c>
      <c r="Z4559" s="210"/>
      <c r="AA4559" s="204"/>
      <c r="AB4559" s="202"/>
      <c r="AC4559" s="202"/>
      <c r="AD4559" s="202"/>
      <c r="AE4559" s="202"/>
      <c r="AF4559" s="202"/>
      <c r="AG4559" s="132" t="str">
        <f t="shared" si="3559"/>
        <v>OK</v>
      </c>
      <c r="AH4559" s="138"/>
      <c r="AI4559" s="138"/>
      <c r="AJ4559" s="139"/>
      <c r="AK4559" s="139"/>
      <c r="AL4559" s="132" t="str">
        <f t="shared" si="3560"/>
        <v>OK</v>
      </c>
      <c r="AM4559" s="140"/>
      <c r="AN4559" s="119">
        <f t="shared" si="3561"/>
        <v>5000</v>
      </c>
      <c r="AO4559" s="120">
        <f t="shared" si="3562"/>
        <v>5000</v>
      </c>
      <c r="AP4559" s="39">
        <f t="shared" si="3563"/>
        <v>5000</v>
      </c>
      <c r="AQ4559" s="141">
        <f t="shared" si="3564"/>
        <v>5000</v>
      </c>
      <c r="AR4559" s="142">
        <f t="shared" si="3565"/>
        <v>0</v>
      </c>
      <c r="AS4559" s="143">
        <f t="shared" si="3566"/>
        <v>0</v>
      </c>
      <c r="AT4559" s="144">
        <f t="shared" si="3567"/>
        <v>5000</v>
      </c>
      <c r="AU4559" s="141">
        <f t="shared" si="3568"/>
        <v>5000</v>
      </c>
      <c r="AV4559" s="142">
        <f t="shared" si="3569"/>
        <v>0</v>
      </c>
      <c r="AW4559" s="143">
        <f t="shared" si="3570"/>
        <v>0</v>
      </c>
      <c r="AY4559" s="146" t="str">
        <f t="shared" si="3571"/>
        <v>34.41</v>
      </c>
      <c r="AZ4559" s="1828" t="b">
        <f>COUNTIF('[1]Codes SEC'!$B$2:$B$250,Ministres!AY4559)&gt;0</f>
        <v>1</v>
      </c>
    </row>
    <row r="4560" spans="1:64" ht="35.1" customHeight="1" x14ac:dyDescent="0.25">
      <c r="A4560" s="15" t="s">
        <v>4654</v>
      </c>
      <c r="B4560" s="225">
        <v>16</v>
      </c>
      <c r="C4560" s="122" t="s">
        <v>2367</v>
      </c>
      <c r="D4560" s="123">
        <v>1000</v>
      </c>
      <c r="E4560" s="226"/>
      <c r="F4560" s="122">
        <v>6</v>
      </c>
      <c r="G4560" s="126"/>
      <c r="H4560" s="35" t="str">
        <f t="shared" si="3556"/>
        <v>080</v>
      </c>
      <c r="I4560" s="36" t="s">
        <v>1766</v>
      </c>
      <c r="J4560" s="37" t="s">
        <v>4978</v>
      </c>
      <c r="K4560" s="244" t="s">
        <v>4979</v>
      </c>
      <c r="L4560" s="128">
        <v>0</v>
      </c>
      <c r="M4560" s="129">
        <v>0</v>
      </c>
      <c r="N4560" s="130"/>
      <c r="O4560" s="131"/>
      <c r="P4560" s="131"/>
      <c r="Q4560" s="131"/>
      <c r="R4560" s="131"/>
      <c r="S4560" s="131"/>
      <c r="T4560" s="132" t="str">
        <f t="shared" si="3557"/>
        <v>OK</v>
      </c>
      <c r="U4560" s="138"/>
      <c r="V4560" s="138"/>
      <c r="W4560" s="139"/>
      <c r="X4560" s="139"/>
      <c r="Y4560" s="132" t="str">
        <f t="shared" si="3558"/>
        <v>OK</v>
      </c>
      <c r="Z4560" s="210"/>
      <c r="AA4560" s="204"/>
      <c r="AB4560" s="202"/>
      <c r="AC4560" s="202"/>
      <c r="AD4560" s="202"/>
      <c r="AE4560" s="202"/>
      <c r="AF4560" s="202"/>
      <c r="AG4560" s="132" t="str">
        <f t="shared" si="3559"/>
        <v>OK</v>
      </c>
      <c r="AH4560" s="138"/>
      <c r="AI4560" s="138"/>
      <c r="AJ4560" s="139"/>
      <c r="AK4560" s="139"/>
      <c r="AL4560" s="132" t="str">
        <f t="shared" si="3560"/>
        <v>OK</v>
      </c>
      <c r="AM4560" s="140"/>
      <c r="AN4560" s="119">
        <f t="shared" si="3561"/>
        <v>0</v>
      </c>
      <c r="AO4560" s="120">
        <f t="shared" si="3562"/>
        <v>0</v>
      </c>
      <c r="AP4560" s="39">
        <f t="shared" si="3563"/>
        <v>0</v>
      </c>
      <c r="AQ4560" s="141">
        <f t="shared" si="3564"/>
        <v>0</v>
      </c>
      <c r="AR4560" s="142">
        <f t="shared" si="3565"/>
        <v>0</v>
      </c>
      <c r="AS4560" s="143" t="e">
        <f t="shared" si="3566"/>
        <v>#DIV/0!</v>
      </c>
      <c r="AT4560" s="144">
        <f t="shared" si="3567"/>
        <v>0</v>
      </c>
      <c r="AU4560" s="141">
        <f t="shared" si="3568"/>
        <v>0</v>
      </c>
      <c r="AV4560" s="142">
        <f t="shared" si="3569"/>
        <v>0</v>
      </c>
      <c r="AW4560" s="143" t="e">
        <f t="shared" si="3570"/>
        <v>#DIV/0!</v>
      </c>
      <c r="AY4560" s="146" t="str">
        <f t="shared" si="3571"/>
        <v>35.20</v>
      </c>
      <c r="AZ4560" s="1828" t="b">
        <f>COUNTIF('[1]Codes SEC'!$B$2:$B$250,Ministres!AY4560)&gt;0</f>
        <v>1</v>
      </c>
    </row>
    <row r="4561" spans="1:64" ht="35.1" customHeight="1" x14ac:dyDescent="0.25">
      <c r="A4561" s="15" t="s">
        <v>4654</v>
      </c>
      <c r="B4561" s="225" t="s">
        <v>2393</v>
      </c>
      <c r="C4561" s="122" t="s">
        <v>2367</v>
      </c>
      <c r="D4561" s="123">
        <v>1000</v>
      </c>
      <c r="E4561" s="226"/>
      <c r="F4561" s="122">
        <v>12</v>
      </c>
      <c r="G4561" s="227"/>
      <c r="H4561" s="228" t="str">
        <f t="shared" si="3556"/>
        <v>080</v>
      </c>
      <c r="I4561" s="229" t="s">
        <v>2603</v>
      </c>
      <c r="J4561" s="230" t="s">
        <v>4980</v>
      </c>
      <c r="K4561" s="231" t="s">
        <v>4981</v>
      </c>
      <c r="L4561" s="232">
        <v>0</v>
      </c>
      <c r="M4561" s="233">
        <v>0</v>
      </c>
      <c r="N4561" s="130"/>
      <c r="O4561" s="131"/>
      <c r="P4561" s="131"/>
      <c r="Q4561" s="131"/>
      <c r="R4561" s="131"/>
      <c r="S4561" s="131"/>
      <c r="T4561" s="132" t="str">
        <f t="shared" si="3557"/>
        <v>OK</v>
      </c>
      <c r="U4561" s="138"/>
      <c r="V4561" s="138"/>
      <c r="W4561" s="139"/>
      <c r="X4561" s="139"/>
      <c r="Y4561" s="132" t="str">
        <f t="shared" si="3558"/>
        <v>OK</v>
      </c>
      <c r="Z4561" s="210"/>
      <c r="AA4561" s="204"/>
      <c r="AB4561" s="202"/>
      <c r="AC4561" s="202"/>
      <c r="AD4561" s="202"/>
      <c r="AE4561" s="202"/>
      <c r="AF4561" s="202"/>
      <c r="AG4561" s="132" t="str">
        <f t="shared" si="3559"/>
        <v>OK</v>
      </c>
      <c r="AH4561" s="138"/>
      <c r="AI4561" s="138"/>
      <c r="AJ4561" s="139"/>
      <c r="AK4561" s="139"/>
      <c r="AL4561" s="132" t="str">
        <f t="shared" si="3560"/>
        <v>OK</v>
      </c>
      <c r="AM4561" s="140"/>
      <c r="AN4561" s="119">
        <f t="shared" si="3561"/>
        <v>0</v>
      </c>
      <c r="AO4561" s="120">
        <f t="shared" si="3562"/>
        <v>0</v>
      </c>
      <c r="AP4561" s="39">
        <f t="shared" si="3563"/>
        <v>0</v>
      </c>
      <c r="AQ4561" s="141">
        <f t="shared" si="3564"/>
        <v>0</v>
      </c>
      <c r="AR4561" s="142">
        <f>AQ4561-AP4561</f>
        <v>0</v>
      </c>
      <c r="AS4561" s="143" t="e">
        <f>AR4561/AP4561</f>
        <v>#DIV/0!</v>
      </c>
      <c r="AT4561" s="144">
        <f t="shared" si="3567"/>
        <v>0</v>
      </c>
      <c r="AU4561" s="141">
        <f>AO4561</f>
        <v>0</v>
      </c>
      <c r="AV4561" s="142">
        <f>AU4561-AT4561</f>
        <v>0</v>
      </c>
      <c r="AW4561" s="143" t="e">
        <f>AV4561/AT4561</f>
        <v>#DIV/0!</v>
      </c>
      <c r="AY4561" s="146" t="str">
        <f t="shared" si="3571"/>
        <v>35.30</v>
      </c>
      <c r="AZ4561" s="1828" t="b">
        <f>COUNTIF('[1]Codes SEC'!$B$2:$B$250,Ministres!AY4561)&gt;0</f>
        <v>1</v>
      </c>
    </row>
    <row r="4562" spans="1:64" ht="35.1" customHeight="1" x14ac:dyDescent="0.25">
      <c r="A4562" s="15" t="s">
        <v>4654</v>
      </c>
      <c r="B4562" s="225">
        <v>16</v>
      </c>
      <c r="C4562" s="122" t="s">
        <v>2367</v>
      </c>
      <c r="D4562" s="123">
        <v>1000</v>
      </c>
      <c r="E4562" s="226"/>
      <c r="F4562" s="122">
        <v>12</v>
      </c>
      <c r="G4562" s="126"/>
      <c r="H4562" s="35" t="str">
        <f t="shared" si="3556"/>
        <v>080</v>
      </c>
      <c r="I4562" s="36" t="s">
        <v>121</v>
      </c>
      <c r="J4562" s="37" t="s">
        <v>4982</v>
      </c>
      <c r="K4562" s="244" t="s">
        <v>4983</v>
      </c>
      <c r="L4562" s="232">
        <v>4531</v>
      </c>
      <c r="M4562" s="233">
        <v>4531</v>
      </c>
      <c r="N4562" s="130"/>
      <c r="O4562" s="131"/>
      <c r="P4562" s="131"/>
      <c r="Q4562" s="131"/>
      <c r="R4562" s="131"/>
      <c r="S4562" s="131"/>
      <c r="T4562" s="132" t="str">
        <f t="shared" si="3557"/>
        <v>OK</v>
      </c>
      <c r="U4562" s="138"/>
      <c r="V4562" s="138"/>
      <c r="W4562" s="139"/>
      <c r="X4562" s="139"/>
      <c r="Y4562" s="132" t="str">
        <f t="shared" si="3558"/>
        <v>OK</v>
      </c>
      <c r="Z4562" s="210"/>
      <c r="AA4562" s="204"/>
      <c r="AB4562" s="202"/>
      <c r="AC4562" s="202"/>
      <c r="AD4562" s="202"/>
      <c r="AE4562" s="202"/>
      <c r="AF4562" s="202"/>
      <c r="AG4562" s="132" t="str">
        <f t="shared" si="3559"/>
        <v>OK</v>
      </c>
      <c r="AH4562" s="138"/>
      <c r="AI4562" s="138"/>
      <c r="AJ4562" s="139"/>
      <c r="AK4562" s="139"/>
      <c r="AL4562" s="132" t="str">
        <f t="shared" si="3560"/>
        <v>OK</v>
      </c>
      <c r="AM4562" s="140"/>
      <c r="AN4562" s="119">
        <f t="shared" si="3561"/>
        <v>4531</v>
      </c>
      <c r="AO4562" s="120">
        <f t="shared" si="3562"/>
        <v>4531</v>
      </c>
      <c r="AP4562" s="39">
        <f t="shared" si="3563"/>
        <v>4531</v>
      </c>
      <c r="AQ4562" s="141">
        <f t="shared" si="3564"/>
        <v>4531</v>
      </c>
      <c r="AR4562" s="142">
        <f t="shared" si="3565"/>
        <v>0</v>
      </c>
      <c r="AS4562" s="143">
        <f t="shared" si="3566"/>
        <v>0</v>
      </c>
      <c r="AT4562" s="144">
        <f t="shared" si="3567"/>
        <v>4531</v>
      </c>
      <c r="AU4562" s="141">
        <f t="shared" si="3568"/>
        <v>4531</v>
      </c>
      <c r="AV4562" s="142">
        <f t="shared" si="3569"/>
        <v>0</v>
      </c>
      <c r="AW4562" s="143">
        <f t="shared" si="3570"/>
        <v>0</v>
      </c>
      <c r="AY4562" s="146" t="str">
        <f t="shared" si="3571"/>
        <v>41.40</v>
      </c>
      <c r="AZ4562" s="1828" t="b">
        <f>COUNTIF('[1]Codes SEC'!$B$2:$B$250,Ministres!AY4562)&gt;0</f>
        <v>1</v>
      </c>
    </row>
    <row r="4563" spans="1:64" ht="35.1" customHeight="1" x14ac:dyDescent="0.25">
      <c r="A4563" s="15" t="s">
        <v>4654</v>
      </c>
      <c r="B4563" s="225">
        <v>16</v>
      </c>
      <c r="C4563" s="122" t="s">
        <v>2367</v>
      </c>
      <c r="D4563" s="123">
        <v>1000</v>
      </c>
      <c r="E4563" s="226"/>
      <c r="F4563" s="122">
        <v>12</v>
      </c>
      <c r="G4563" s="126"/>
      <c r="H4563" s="35" t="str">
        <f t="shared" si="3556"/>
        <v>080</v>
      </c>
      <c r="I4563" s="36" t="s">
        <v>121</v>
      </c>
      <c r="J4563" s="37" t="s">
        <v>4984</v>
      </c>
      <c r="K4563" s="244" t="s">
        <v>4985</v>
      </c>
      <c r="L4563" s="232">
        <v>33223</v>
      </c>
      <c r="M4563" s="233">
        <v>33223</v>
      </c>
      <c r="N4563" s="130"/>
      <c r="O4563" s="131"/>
      <c r="P4563" s="131"/>
      <c r="Q4563" s="131"/>
      <c r="R4563" s="131"/>
      <c r="S4563" s="131"/>
      <c r="T4563" s="132" t="str">
        <f t="shared" si="3557"/>
        <v>OK</v>
      </c>
      <c r="U4563" s="138"/>
      <c r="V4563" s="138"/>
      <c r="W4563" s="139"/>
      <c r="X4563" s="139"/>
      <c r="Y4563" s="132" t="str">
        <f t="shared" si="3558"/>
        <v>OK</v>
      </c>
      <c r="Z4563" s="210"/>
      <c r="AA4563" s="204"/>
      <c r="AB4563" s="202"/>
      <c r="AC4563" s="202"/>
      <c r="AD4563" s="202"/>
      <c r="AE4563" s="202"/>
      <c r="AF4563" s="202"/>
      <c r="AG4563" s="132" t="str">
        <f t="shared" si="3559"/>
        <v>OK</v>
      </c>
      <c r="AH4563" s="138"/>
      <c r="AI4563" s="138"/>
      <c r="AJ4563" s="139"/>
      <c r="AK4563" s="139"/>
      <c r="AL4563" s="132" t="str">
        <f t="shared" si="3560"/>
        <v>OK</v>
      </c>
      <c r="AM4563" s="140"/>
      <c r="AN4563" s="119">
        <f t="shared" si="3561"/>
        <v>33223</v>
      </c>
      <c r="AO4563" s="120">
        <f t="shared" si="3562"/>
        <v>33223</v>
      </c>
      <c r="AP4563" s="39">
        <f t="shared" si="3563"/>
        <v>33223</v>
      </c>
      <c r="AQ4563" s="141">
        <f t="shared" si="3564"/>
        <v>33223</v>
      </c>
      <c r="AR4563" s="142">
        <f t="shared" si="3565"/>
        <v>0</v>
      </c>
      <c r="AS4563" s="143">
        <f t="shared" si="3566"/>
        <v>0</v>
      </c>
      <c r="AT4563" s="144">
        <f t="shared" si="3567"/>
        <v>33223</v>
      </c>
      <c r="AU4563" s="141">
        <f t="shared" si="3568"/>
        <v>33223</v>
      </c>
      <c r="AV4563" s="142">
        <f t="shared" si="3569"/>
        <v>0</v>
      </c>
      <c r="AW4563" s="143">
        <f t="shared" si="3570"/>
        <v>0</v>
      </c>
      <c r="AY4563" s="146" t="str">
        <f t="shared" si="3571"/>
        <v>41.40</v>
      </c>
      <c r="AZ4563" s="1828" t="b">
        <f>COUNTIF('[1]Codes SEC'!$B$2:$B$250,Ministres!AY4563)&gt;0</f>
        <v>1</v>
      </c>
    </row>
    <row r="4564" spans="1:64" ht="35.1" customHeight="1" x14ac:dyDescent="0.25">
      <c r="A4564" s="15" t="s">
        <v>4654</v>
      </c>
      <c r="B4564" s="225">
        <v>16</v>
      </c>
      <c r="C4564" s="122" t="s">
        <v>2367</v>
      </c>
      <c r="D4564" s="123">
        <v>1000</v>
      </c>
      <c r="E4564" s="226"/>
      <c r="F4564" s="122">
        <v>12</v>
      </c>
      <c r="G4564" s="126"/>
      <c r="H4564" s="35" t="str">
        <f t="shared" si="3556"/>
        <v>080</v>
      </c>
      <c r="I4564" s="36" t="s">
        <v>121</v>
      </c>
      <c r="J4564" s="37" t="s">
        <v>4986</v>
      </c>
      <c r="K4564" s="244" t="s">
        <v>4987</v>
      </c>
      <c r="L4564" s="128">
        <v>4</v>
      </c>
      <c r="M4564" s="129">
        <v>4</v>
      </c>
      <c r="N4564" s="130"/>
      <c r="O4564" s="131"/>
      <c r="P4564" s="131"/>
      <c r="Q4564" s="131"/>
      <c r="R4564" s="131"/>
      <c r="S4564" s="131"/>
      <c r="T4564" s="132" t="str">
        <f>IF(SUM(N4564:S4564)=U4564,"OK",SUM(N4564:S4564)-U4564)</f>
        <v>OK</v>
      </c>
      <c r="U4564" s="138"/>
      <c r="V4564" s="138"/>
      <c r="W4564" s="139"/>
      <c r="X4564" s="139"/>
      <c r="Y4564" s="132" t="str">
        <f>IF(SUM(W4564:X4564)=Z4564,"OK",SUM(W4564:X4564)-Z4564)</f>
        <v>OK</v>
      </c>
      <c r="Z4564" s="210"/>
      <c r="AA4564" s="204"/>
      <c r="AB4564" s="202"/>
      <c r="AC4564" s="202"/>
      <c r="AD4564" s="202"/>
      <c r="AE4564" s="202"/>
      <c r="AF4564" s="202"/>
      <c r="AG4564" s="132" t="str">
        <f>IF(SUM(AA4564:AF4564)=AH4564,"OK",SUM(AA4564:AF4564)-AH4564)</f>
        <v>OK</v>
      </c>
      <c r="AH4564" s="138"/>
      <c r="AI4564" s="138"/>
      <c r="AJ4564" s="139"/>
      <c r="AK4564" s="139"/>
      <c r="AL4564" s="132" t="str">
        <f>IF(SUM(AJ4564:AK4564)=AM4564,"OK",SUM(AJ4564:AK4564)-AM4564)</f>
        <v>OK</v>
      </c>
      <c r="AM4564" s="140"/>
      <c r="AN4564" s="119">
        <f>L4564+U4564+V4564+Z4564</f>
        <v>4</v>
      </c>
      <c r="AO4564" s="120">
        <f>M4564+AH4564+AI4564+AM4564</f>
        <v>4</v>
      </c>
      <c r="AP4564" s="39">
        <f>L4564</f>
        <v>4</v>
      </c>
      <c r="AQ4564" s="141">
        <f>AN4564</f>
        <v>4</v>
      </c>
      <c r="AR4564" s="142">
        <f>AQ4564-AP4564</f>
        <v>0</v>
      </c>
      <c r="AS4564" s="143">
        <f>AR4564/AP4564</f>
        <v>0</v>
      </c>
      <c r="AT4564" s="144">
        <f>M4564</f>
        <v>4</v>
      </c>
      <c r="AU4564" s="141">
        <f>AO4564</f>
        <v>4</v>
      </c>
      <c r="AV4564" s="142">
        <f>AU4564-AT4564</f>
        <v>0</v>
      </c>
      <c r="AW4564" s="143">
        <f>AV4564/AT4564</f>
        <v>0</v>
      </c>
      <c r="AY4564" s="146" t="str">
        <f t="shared" si="3571"/>
        <v>41.40</v>
      </c>
      <c r="AZ4564" s="1828" t="b">
        <f>COUNTIF('[1]Codes SEC'!$B$2:$B$250,Ministres!AY4564)&gt;0</f>
        <v>1</v>
      </c>
    </row>
    <row r="4565" spans="1:64" ht="35.1" customHeight="1" x14ac:dyDescent="0.25">
      <c r="A4565" s="15" t="s">
        <v>4654</v>
      </c>
      <c r="B4565" s="225">
        <v>16</v>
      </c>
      <c r="C4565" s="122" t="s">
        <v>2367</v>
      </c>
      <c r="D4565" s="123">
        <v>1000</v>
      </c>
      <c r="E4565" s="226"/>
      <c r="F4565" s="122">
        <v>12</v>
      </c>
      <c r="G4565" s="126"/>
      <c r="H4565" s="35" t="str">
        <f t="shared" si="3556"/>
        <v>080</v>
      </c>
      <c r="I4565" s="36" t="s">
        <v>121</v>
      </c>
      <c r="J4565" s="37" t="s">
        <v>4988</v>
      </c>
      <c r="K4565" s="244" t="s">
        <v>4989</v>
      </c>
      <c r="L4565" s="128">
        <v>65</v>
      </c>
      <c r="M4565" s="129">
        <v>65</v>
      </c>
      <c r="N4565" s="130"/>
      <c r="O4565" s="131"/>
      <c r="P4565" s="131"/>
      <c r="Q4565" s="131"/>
      <c r="R4565" s="131"/>
      <c r="S4565" s="131"/>
      <c r="T4565" s="132" t="str">
        <f>IF(SUM(N4565:S4565)=U4565,"OK",SUM(N4565:S4565)-U4565)</f>
        <v>OK</v>
      </c>
      <c r="U4565" s="138"/>
      <c r="V4565" s="138"/>
      <c r="W4565" s="139"/>
      <c r="X4565" s="139"/>
      <c r="Y4565" s="132" t="str">
        <f>IF(SUM(W4565:X4565)=Z4565,"OK",SUM(W4565:X4565)-Z4565)</f>
        <v>OK</v>
      </c>
      <c r="Z4565" s="210"/>
      <c r="AA4565" s="204"/>
      <c r="AB4565" s="202"/>
      <c r="AC4565" s="202"/>
      <c r="AD4565" s="202"/>
      <c r="AE4565" s="202"/>
      <c r="AF4565" s="202"/>
      <c r="AG4565" s="132" t="str">
        <f>IF(SUM(AA4565:AF4565)=AH4565,"OK",SUM(AA4565:AF4565)-AH4565)</f>
        <v>OK</v>
      </c>
      <c r="AH4565" s="138"/>
      <c r="AI4565" s="138"/>
      <c r="AJ4565" s="139"/>
      <c r="AK4565" s="139"/>
      <c r="AL4565" s="132" t="str">
        <f>IF(SUM(AJ4565:AK4565)=AM4565,"OK",SUM(AJ4565:AK4565)-AM4565)</f>
        <v>OK</v>
      </c>
      <c r="AM4565" s="140"/>
      <c r="AN4565" s="119">
        <f>L4565+U4565+V4565+Z4565</f>
        <v>65</v>
      </c>
      <c r="AO4565" s="120">
        <f>M4565+AH4565+AI4565+AM4565</f>
        <v>65</v>
      </c>
      <c r="AP4565" s="39">
        <f>L4565</f>
        <v>65</v>
      </c>
      <c r="AQ4565" s="141">
        <f>AN4565</f>
        <v>65</v>
      </c>
      <c r="AR4565" s="142">
        <f>AQ4565-AP4565</f>
        <v>0</v>
      </c>
      <c r="AS4565" s="143">
        <f>AR4565/AP4565</f>
        <v>0</v>
      </c>
      <c r="AT4565" s="144">
        <f>M4565</f>
        <v>65</v>
      </c>
      <c r="AU4565" s="141">
        <f>AO4565</f>
        <v>65</v>
      </c>
      <c r="AV4565" s="142">
        <f>AU4565-AT4565</f>
        <v>0</v>
      </c>
      <c r="AW4565" s="143">
        <f>AV4565/AT4565</f>
        <v>0</v>
      </c>
      <c r="AY4565" s="146" t="str">
        <f t="shared" si="3571"/>
        <v>41.40</v>
      </c>
      <c r="AZ4565" s="1828" t="b">
        <f>COUNTIF('[1]Codes SEC'!$B$2:$B$250,Ministres!AY4565)&gt;0</f>
        <v>1</v>
      </c>
    </row>
    <row r="4566" spans="1:64" ht="35.1" customHeight="1" x14ac:dyDescent="0.25">
      <c r="A4566" s="15" t="s">
        <v>4654</v>
      </c>
      <c r="B4566" s="225">
        <v>16</v>
      </c>
      <c r="C4566" s="122" t="s">
        <v>2367</v>
      </c>
      <c r="D4566" s="123">
        <v>1000</v>
      </c>
      <c r="E4566" s="226"/>
      <c r="F4566" s="122">
        <v>12</v>
      </c>
      <c r="G4566" s="126"/>
      <c r="H4566" s="35" t="str">
        <f t="shared" si="3556"/>
        <v>080</v>
      </c>
      <c r="I4566" s="36" t="s">
        <v>121</v>
      </c>
      <c r="J4566" s="37" t="s">
        <v>4990</v>
      </c>
      <c r="K4566" s="244" t="s">
        <v>4991</v>
      </c>
      <c r="L4566" s="128">
        <v>277</v>
      </c>
      <c r="M4566" s="129">
        <v>277</v>
      </c>
      <c r="N4566" s="130"/>
      <c r="O4566" s="131"/>
      <c r="P4566" s="131"/>
      <c r="Q4566" s="131"/>
      <c r="R4566" s="131"/>
      <c r="S4566" s="131"/>
      <c r="T4566" s="132" t="str">
        <f>IF(SUM(N4566:S4566)=U4566,"OK",SUM(N4566:S4566)-U4566)</f>
        <v>OK</v>
      </c>
      <c r="U4566" s="138"/>
      <c r="V4566" s="138"/>
      <c r="W4566" s="139"/>
      <c r="X4566" s="139"/>
      <c r="Y4566" s="132" t="str">
        <f>IF(SUM(W4566:X4566)=Z4566,"OK",SUM(W4566:X4566)-Z4566)</f>
        <v>OK</v>
      </c>
      <c r="Z4566" s="210"/>
      <c r="AA4566" s="204"/>
      <c r="AB4566" s="202"/>
      <c r="AC4566" s="202"/>
      <c r="AD4566" s="202"/>
      <c r="AE4566" s="202"/>
      <c r="AF4566" s="202"/>
      <c r="AG4566" s="132" t="str">
        <f>IF(SUM(AA4566:AF4566)=AH4566,"OK",SUM(AA4566:AF4566)-AH4566)</f>
        <v>OK</v>
      </c>
      <c r="AH4566" s="138"/>
      <c r="AI4566" s="138"/>
      <c r="AJ4566" s="139"/>
      <c r="AK4566" s="139"/>
      <c r="AL4566" s="132" t="str">
        <f>IF(SUM(AJ4566:AK4566)=AM4566,"OK",SUM(AJ4566:AK4566)-AM4566)</f>
        <v>OK</v>
      </c>
      <c r="AM4566" s="140"/>
      <c r="AN4566" s="119">
        <f>L4566+U4566+V4566+Z4566</f>
        <v>277</v>
      </c>
      <c r="AO4566" s="120">
        <f>M4566+AH4566+AI4566+AM4566</f>
        <v>277</v>
      </c>
      <c r="AP4566" s="39">
        <f>L4566</f>
        <v>277</v>
      </c>
      <c r="AQ4566" s="141">
        <f>AN4566</f>
        <v>277</v>
      </c>
      <c r="AR4566" s="142">
        <f>AQ4566-AP4566</f>
        <v>0</v>
      </c>
      <c r="AS4566" s="143">
        <f>AR4566/AP4566</f>
        <v>0</v>
      </c>
      <c r="AT4566" s="144">
        <f>M4566</f>
        <v>277</v>
      </c>
      <c r="AU4566" s="141">
        <f>AO4566</f>
        <v>277</v>
      </c>
      <c r="AV4566" s="142">
        <f>AU4566-AT4566</f>
        <v>0</v>
      </c>
      <c r="AW4566" s="143">
        <f>AV4566/AT4566</f>
        <v>0</v>
      </c>
      <c r="AY4566" s="146" t="str">
        <f t="shared" si="3571"/>
        <v>41.40</v>
      </c>
      <c r="AZ4566" s="1828" t="b">
        <f>COUNTIF('[1]Codes SEC'!$B$2:$B$250,Ministres!AY4566)&gt;0</f>
        <v>1</v>
      </c>
    </row>
    <row r="4567" spans="1:64" ht="35.1" customHeight="1" x14ac:dyDescent="0.25">
      <c r="A4567" s="15" t="s">
        <v>4654</v>
      </c>
      <c r="B4567" s="225">
        <v>16</v>
      </c>
      <c r="C4567" s="122" t="s">
        <v>2367</v>
      </c>
      <c r="D4567" s="123">
        <v>1000</v>
      </c>
      <c r="F4567" s="125">
        <v>12</v>
      </c>
      <c r="G4567" s="126"/>
      <c r="H4567" s="35" t="str">
        <f t="shared" si="3556"/>
        <v>080</v>
      </c>
      <c r="I4567" s="36" t="s">
        <v>121</v>
      </c>
      <c r="J4567" s="37" t="s">
        <v>4992</v>
      </c>
      <c r="K4567" s="231" t="s">
        <v>4993</v>
      </c>
      <c r="L4567" s="241">
        <v>780</v>
      </c>
      <c r="M4567" s="242">
        <v>780</v>
      </c>
      <c r="N4567" s="201"/>
      <c r="O4567" s="202"/>
      <c r="P4567" s="202"/>
      <c r="Q4567" s="202"/>
      <c r="R4567" s="202"/>
      <c r="S4567" s="202"/>
      <c r="T4567" s="132" t="str">
        <f>IF(SUM(N4567:S4567)=U4567,"OK",SUM(N4567:S4567)-U4567)</f>
        <v>OK</v>
      </c>
      <c r="U4567" s="138"/>
      <c r="V4567" s="138"/>
      <c r="W4567" s="139"/>
      <c r="X4567" s="139"/>
      <c r="Y4567" s="132" t="str">
        <f>IF(SUM(W4567:X4567)=Z4567,"OK",SUM(W4567:X4567)-Z4567)</f>
        <v>OK</v>
      </c>
      <c r="Z4567" s="210"/>
      <c r="AA4567" s="204"/>
      <c r="AB4567" s="202"/>
      <c r="AC4567" s="202"/>
      <c r="AD4567" s="202"/>
      <c r="AE4567" s="202"/>
      <c r="AF4567" s="202"/>
      <c r="AG4567" s="132" t="str">
        <f>IF(SUM(AA4567:AF4567)=AH4567,"OK",SUM(AA4567:AF4567)-AH4567)</f>
        <v>OK</v>
      </c>
      <c r="AH4567" s="138"/>
      <c r="AI4567" s="138"/>
      <c r="AJ4567" s="139"/>
      <c r="AK4567" s="139"/>
      <c r="AL4567" s="132" t="str">
        <f>IF(SUM(AJ4567:AK4567)=AM4567,"OK",SUM(AJ4567:AK4567)-AM4567)</f>
        <v>OK</v>
      </c>
      <c r="AM4567" s="140"/>
      <c r="AN4567" s="119">
        <f>L4567+U4567+V4567+Z4567</f>
        <v>780</v>
      </c>
      <c r="AO4567" s="120">
        <f>M4567+AH4567+AI4567+AM4567</f>
        <v>780</v>
      </c>
      <c r="AP4567" s="39">
        <f>L4567</f>
        <v>780</v>
      </c>
      <c r="AQ4567" s="141">
        <f>AN4567</f>
        <v>780</v>
      </c>
      <c r="AR4567" s="141">
        <f>AQ4567-AP4567</f>
        <v>0</v>
      </c>
      <c r="AS4567" s="143">
        <f>AR4567/AP4567</f>
        <v>0</v>
      </c>
      <c r="AT4567" s="144">
        <f>M4567</f>
        <v>780</v>
      </c>
      <c r="AU4567" s="141">
        <f>AO4567</f>
        <v>780</v>
      </c>
      <c r="AV4567" s="141">
        <f>AU4567-AT4567</f>
        <v>0</v>
      </c>
      <c r="AW4567" s="143">
        <f>AV4567/AT4567</f>
        <v>0</v>
      </c>
      <c r="AY4567" s="146" t="str">
        <f t="shared" si="3571"/>
        <v>41.40</v>
      </c>
      <c r="AZ4567" s="1828" t="b">
        <f>COUNTIF('[1]Codes SEC'!$B$2:$B$250,Ministres!AY4567)&gt;0</f>
        <v>1</v>
      </c>
    </row>
    <row r="4568" spans="1:64" ht="35.1" customHeight="1" x14ac:dyDescent="0.25">
      <c r="A4568" s="15" t="s">
        <v>4654</v>
      </c>
      <c r="B4568" s="225">
        <v>16</v>
      </c>
      <c r="C4568" s="122" t="s">
        <v>2367</v>
      </c>
      <c r="D4568" s="123">
        <v>1000</v>
      </c>
      <c r="F4568" s="125">
        <v>12</v>
      </c>
      <c r="G4568" s="126"/>
      <c r="H4568" s="35" t="str">
        <f t="shared" si="3556"/>
        <v>080</v>
      </c>
      <c r="I4568" s="36">
        <v>84140000</v>
      </c>
      <c r="J4568" s="37" t="s">
        <v>4994</v>
      </c>
      <c r="K4568" s="231" t="s">
        <v>4995</v>
      </c>
      <c r="L4568" s="241">
        <v>200</v>
      </c>
      <c r="M4568" s="242">
        <v>200</v>
      </c>
      <c r="N4568" s="201"/>
      <c r="O4568" s="202"/>
      <c r="P4568" s="202"/>
      <c r="Q4568" s="202"/>
      <c r="R4568" s="202"/>
      <c r="S4568" s="202"/>
      <c r="T4568" s="132" t="str">
        <f>IF(SUM(N4568:S4568)=U4568,"OK",SUM(N4568:S4568)-U4568)</f>
        <v>OK</v>
      </c>
      <c r="U4568" s="138"/>
      <c r="V4568" s="138"/>
      <c r="W4568" s="139"/>
      <c r="X4568" s="139"/>
      <c r="Y4568" s="132" t="str">
        <f>IF(SUM(W4568:X4568)=Z4568,"OK",SUM(W4568:X4568)-Z4568)</f>
        <v>OK</v>
      </c>
      <c r="Z4568" s="210"/>
      <c r="AA4568" s="204"/>
      <c r="AB4568" s="202"/>
      <c r="AC4568" s="202"/>
      <c r="AD4568" s="202"/>
      <c r="AE4568" s="202"/>
      <c r="AF4568" s="202"/>
      <c r="AG4568" s="132" t="str">
        <f>IF(SUM(AA4568:AF4568)=AH4568,"OK",SUM(AA4568:AF4568)-AH4568)</f>
        <v>OK</v>
      </c>
      <c r="AH4568" s="138"/>
      <c r="AI4568" s="138"/>
      <c r="AJ4568" s="139"/>
      <c r="AK4568" s="139"/>
      <c r="AL4568" s="132" t="str">
        <f>IF(SUM(AJ4568:AK4568)=AM4568,"OK",SUM(AJ4568:AK4568)-AM4568)</f>
        <v>OK</v>
      </c>
      <c r="AM4568" s="140"/>
      <c r="AN4568" s="119">
        <f>L4568+U4568+V4568+Z4568</f>
        <v>200</v>
      </c>
      <c r="AO4568" s="120">
        <f>M4568+AH4568+AI4568+AM4568</f>
        <v>200</v>
      </c>
      <c r="AP4568" s="39">
        <f>L4568</f>
        <v>200</v>
      </c>
      <c r="AQ4568" s="141">
        <f>AN4568</f>
        <v>200</v>
      </c>
      <c r="AR4568" s="141">
        <f>AQ4568-AP4568</f>
        <v>0</v>
      </c>
      <c r="AS4568" s="143">
        <f>AR4568/AP4568</f>
        <v>0</v>
      </c>
      <c r="AT4568" s="144">
        <f>M4568</f>
        <v>200</v>
      </c>
      <c r="AU4568" s="141">
        <f>AO4568</f>
        <v>200</v>
      </c>
      <c r="AV4568" s="141">
        <f>AU4568-AT4568</f>
        <v>0</v>
      </c>
      <c r="AW4568" s="143">
        <f>AV4568/AT4568</f>
        <v>0</v>
      </c>
      <c r="AY4568" s="146" t="str">
        <f t="shared" si="3571"/>
        <v>41.40</v>
      </c>
      <c r="AZ4568" s="1828" t="b">
        <f>COUNTIF('[1]Codes SEC'!$B$2:$B$250,Ministres!AY4568)&gt;0</f>
        <v>1</v>
      </c>
    </row>
    <row r="4569" spans="1:64" ht="35.1" customHeight="1" x14ac:dyDescent="0.25">
      <c r="A4569" s="15" t="s">
        <v>4654</v>
      </c>
      <c r="B4569" s="225">
        <v>16</v>
      </c>
      <c r="C4569" s="122" t="s">
        <v>2367</v>
      </c>
      <c r="D4569" s="123">
        <v>1000</v>
      </c>
      <c r="E4569" s="226"/>
      <c r="F4569" s="122">
        <v>12</v>
      </c>
      <c r="G4569" s="126"/>
      <c r="H4569" s="35" t="str">
        <f t="shared" si="3556"/>
        <v>080</v>
      </c>
      <c r="I4569" s="36">
        <v>84140000</v>
      </c>
      <c r="J4569" s="37" t="s">
        <v>4996</v>
      </c>
      <c r="K4569" s="244" t="s">
        <v>4997</v>
      </c>
      <c r="L4569" s="128">
        <v>260</v>
      </c>
      <c r="M4569" s="129">
        <v>260</v>
      </c>
      <c r="N4569" s="130"/>
      <c r="O4569" s="131"/>
      <c r="P4569" s="131"/>
      <c r="Q4569" s="131"/>
      <c r="R4569" s="131"/>
      <c r="S4569" s="131"/>
      <c r="T4569" s="132" t="str">
        <f t="shared" si="3557"/>
        <v>OK</v>
      </c>
      <c r="U4569" s="138"/>
      <c r="V4569" s="138"/>
      <c r="W4569" s="139"/>
      <c r="X4569" s="139"/>
      <c r="Y4569" s="132" t="str">
        <f t="shared" si="3558"/>
        <v>OK</v>
      </c>
      <c r="Z4569" s="210"/>
      <c r="AA4569" s="204"/>
      <c r="AB4569" s="202"/>
      <c r="AC4569" s="202"/>
      <c r="AD4569" s="202"/>
      <c r="AE4569" s="202"/>
      <c r="AF4569" s="202"/>
      <c r="AG4569" s="132" t="str">
        <f t="shared" si="3559"/>
        <v>OK</v>
      </c>
      <c r="AH4569" s="138"/>
      <c r="AI4569" s="138"/>
      <c r="AJ4569" s="139"/>
      <c r="AK4569" s="139"/>
      <c r="AL4569" s="132" t="str">
        <f t="shared" si="3560"/>
        <v>OK</v>
      </c>
      <c r="AM4569" s="140"/>
      <c r="AN4569" s="119">
        <f t="shared" si="3561"/>
        <v>260</v>
      </c>
      <c r="AO4569" s="120">
        <f t="shared" si="3562"/>
        <v>260</v>
      </c>
      <c r="AP4569" s="39">
        <f t="shared" si="3563"/>
        <v>260</v>
      </c>
      <c r="AQ4569" s="141">
        <f t="shared" si="3564"/>
        <v>260</v>
      </c>
      <c r="AR4569" s="142">
        <f t="shared" si="3565"/>
        <v>0</v>
      </c>
      <c r="AS4569" s="143">
        <f t="shared" si="3566"/>
        <v>0</v>
      </c>
      <c r="AT4569" s="144">
        <f t="shared" si="3567"/>
        <v>260</v>
      </c>
      <c r="AU4569" s="141">
        <f t="shared" si="3568"/>
        <v>260</v>
      </c>
      <c r="AV4569" s="142">
        <f t="shared" si="3569"/>
        <v>0</v>
      </c>
      <c r="AW4569" s="143">
        <f t="shared" si="3570"/>
        <v>0</v>
      </c>
      <c r="AY4569" s="146" t="str">
        <f t="shared" si="3571"/>
        <v>41.40</v>
      </c>
      <c r="AZ4569" s="1828" t="b">
        <f>COUNTIF('[1]Codes SEC'!$B$2:$B$250,Ministres!AY4569)&gt;0</f>
        <v>1</v>
      </c>
    </row>
    <row r="4570" spans="1:64" ht="35.1" customHeight="1" x14ac:dyDescent="0.25">
      <c r="A4570" s="15" t="s">
        <v>4654</v>
      </c>
      <c r="B4570" s="225">
        <v>16</v>
      </c>
      <c r="C4570" s="122" t="s">
        <v>2367</v>
      </c>
      <c r="D4570" s="123">
        <v>1000</v>
      </c>
      <c r="E4570" s="226"/>
      <c r="F4570" s="122">
        <v>5</v>
      </c>
      <c r="G4570" s="126"/>
      <c r="H4570" s="35" t="str">
        <f t="shared" si="3556"/>
        <v>080</v>
      </c>
      <c r="I4570" s="36">
        <v>84140000</v>
      </c>
      <c r="J4570" s="37" t="s">
        <v>4998</v>
      </c>
      <c r="K4570" s="244" t="s">
        <v>4999</v>
      </c>
      <c r="L4570" s="128">
        <v>516</v>
      </c>
      <c r="M4570" s="129">
        <v>516</v>
      </c>
      <c r="N4570" s="130"/>
      <c r="O4570" s="131"/>
      <c r="P4570" s="131"/>
      <c r="Q4570" s="131"/>
      <c r="R4570" s="131"/>
      <c r="S4570" s="131"/>
      <c r="T4570" s="132" t="str">
        <f t="shared" si="3557"/>
        <v>OK</v>
      </c>
      <c r="U4570" s="138"/>
      <c r="V4570" s="138"/>
      <c r="W4570" s="139"/>
      <c r="X4570" s="139"/>
      <c r="Y4570" s="132" t="str">
        <f t="shared" si="3558"/>
        <v>OK</v>
      </c>
      <c r="Z4570" s="210"/>
      <c r="AA4570" s="204"/>
      <c r="AB4570" s="202"/>
      <c r="AC4570" s="202"/>
      <c r="AD4570" s="202"/>
      <c r="AE4570" s="202"/>
      <c r="AF4570" s="202"/>
      <c r="AG4570" s="132" t="str">
        <f t="shared" si="3559"/>
        <v>OK</v>
      </c>
      <c r="AH4570" s="138"/>
      <c r="AI4570" s="138"/>
      <c r="AJ4570" s="139"/>
      <c r="AK4570" s="139"/>
      <c r="AL4570" s="132" t="str">
        <f t="shared" si="3560"/>
        <v>OK</v>
      </c>
      <c r="AM4570" s="140"/>
      <c r="AN4570" s="119">
        <f t="shared" si="3561"/>
        <v>516</v>
      </c>
      <c r="AO4570" s="120">
        <f t="shared" si="3562"/>
        <v>516</v>
      </c>
      <c r="AP4570" s="39">
        <f t="shared" si="3563"/>
        <v>516</v>
      </c>
      <c r="AQ4570" s="141">
        <f t="shared" si="3564"/>
        <v>516</v>
      </c>
      <c r="AR4570" s="142">
        <f t="shared" si="3565"/>
        <v>0</v>
      </c>
      <c r="AS4570" s="143">
        <f t="shared" si="3566"/>
        <v>0</v>
      </c>
      <c r="AT4570" s="144">
        <f t="shared" si="3567"/>
        <v>516</v>
      </c>
      <c r="AU4570" s="141">
        <f t="shared" si="3568"/>
        <v>516</v>
      </c>
      <c r="AV4570" s="142">
        <f t="shared" si="3569"/>
        <v>0</v>
      </c>
      <c r="AW4570" s="143">
        <f t="shared" si="3570"/>
        <v>0</v>
      </c>
      <c r="AY4570" s="146" t="str">
        <f t="shared" si="3571"/>
        <v>41.40</v>
      </c>
      <c r="AZ4570" s="1828" t="b">
        <f>COUNTIF('[1]Codes SEC'!$B$2:$B$250,Ministres!AY4570)&gt;0</f>
        <v>1</v>
      </c>
    </row>
    <row r="4571" spans="1:64" ht="35.1" customHeight="1" x14ac:dyDescent="0.25">
      <c r="A4571" s="15" t="s">
        <v>4654</v>
      </c>
      <c r="B4571" s="225">
        <v>16</v>
      </c>
      <c r="C4571" s="122" t="s">
        <v>2367</v>
      </c>
      <c r="D4571" s="123">
        <v>1000</v>
      </c>
      <c r="E4571" s="226"/>
      <c r="F4571" s="122">
        <v>18</v>
      </c>
      <c r="G4571" s="126"/>
      <c r="H4571" s="35" t="str">
        <f t="shared" si="3556"/>
        <v>080</v>
      </c>
      <c r="I4571" s="36">
        <v>84140000</v>
      </c>
      <c r="J4571" s="380" t="s">
        <v>5000</v>
      </c>
      <c r="K4571" s="244" t="s">
        <v>5001</v>
      </c>
      <c r="L4571" s="128">
        <v>7179</v>
      </c>
      <c r="M4571" s="129">
        <v>7179</v>
      </c>
      <c r="N4571" s="130"/>
      <c r="O4571" s="131"/>
      <c r="P4571" s="131"/>
      <c r="Q4571" s="131"/>
      <c r="R4571" s="131"/>
      <c r="S4571" s="131"/>
      <c r="T4571" s="132" t="str">
        <f t="shared" si="3557"/>
        <v>OK</v>
      </c>
      <c r="U4571" s="138"/>
      <c r="V4571" s="138"/>
      <c r="W4571" s="139"/>
      <c r="X4571" s="139"/>
      <c r="Y4571" s="132" t="str">
        <f t="shared" si="3558"/>
        <v>OK</v>
      </c>
      <c r="Z4571" s="210"/>
      <c r="AA4571" s="204"/>
      <c r="AB4571" s="202"/>
      <c r="AC4571" s="202"/>
      <c r="AD4571" s="202"/>
      <c r="AE4571" s="202"/>
      <c r="AF4571" s="202"/>
      <c r="AG4571" s="132" t="str">
        <f t="shared" si="3559"/>
        <v>OK</v>
      </c>
      <c r="AH4571" s="138"/>
      <c r="AI4571" s="138"/>
      <c r="AJ4571" s="139"/>
      <c r="AK4571" s="139"/>
      <c r="AL4571" s="132" t="str">
        <f t="shared" si="3560"/>
        <v>OK</v>
      </c>
      <c r="AM4571" s="140"/>
      <c r="AN4571" s="119">
        <f t="shared" si="3561"/>
        <v>7179</v>
      </c>
      <c r="AO4571" s="120">
        <f t="shared" si="3562"/>
        <v>7179</v>
      </c>
      <c r="AP4571" s="39">
        <f t="shared" si="3563"/>
        <v>7179</v>
      </c>
      <c r="AQ4571" s="141">
        <f t="shared" si="3564"/>
        <v>7179</v>
      </c>
      <c r="AR4571" s="142">
        <f>AQ4571-AP4571</f>
        <v>0</v>
      </c>
      <c r="AS4571" s="143">
        <f>AR4571/AP4571</f>
        <v>0</v>
      </c>
      <c r="AT4571" s="144">
        <f t="shared" si="3567"/>
        <v>7179</v>
      </c>
      <c r="AU4571" s="141">
        <f>AO4571</f>
        <v>7179</v>
      </c>
      <c r="AV4571" s="142">
        <f>AU4571-AT4571</f>
        <v>0</v>
      </c>
      <c r="AW4571" s="143">
        <f>AV4571/AT4571</f>
        <v>0</v>
      </c>
      <c r="AY4571" s="146" t="str">
        <f t="shared" si="3571"/>
        <v>41.40</v>
      </c>
      <c r="AZ4571" s="1828" t="b">
        <f>COUNTIF('[1]Codes SEC'!$B$2:$B$250,Ministres!AY4571)&gt;0</f>
        <v>1</v>
      </c>
    </row>
    <row r="4572" spans="1:64" ht="35.1" customHeight="1" x14ac:dyDescent="0.25">
      <c r="A4572" s="15" t="s">
        <v>4654</v>
      </c>
      <c r="B4572" s="121">
        <v>16</v>
      </c>
      <c r="C4572" s="122" t="s">
        <v>2367</v>
      </c>
      <c r="D4572" s="123">
        <v>1000</v>
      </c>
      <c r="F4572" s="125">
        <v>12</v>
      </c>
      <c r="G4572" s="126"/>
      <c r="H4572" s="35" t="str">
        <f t="shared" si="3556"/>
        <v>080</v>
      </c>
      <c r="I4572" s="36" t="s">
        <v>296</v>
      </c>
      <c r="J4572" s="37" t="s">
        <v>5002</v>
      </c>
      <c r="K4572" s="358" t="s">
        <v>5003</v>
      </c>
      <c r="L4572" s="128">
        <v>28</v>
      </c>
      <c r="M4572" s="129">
        <v>28</v>
      </c>
      <c r="N4572" s="130"/>
      <c r="O4572" s="131"/>
      <c r="P4572" s="131"/>
      <c r="Q4572" s="131"/>
      <c r="R4572" s="131"/>
      <c r="S4572" s="131"/>
      <c r="T4572" s="132" t="str">
        <f t="shared" si="3557"/>
        <v>OK</v>
      </c>
      <c r="U4572" s="138"/>
      <c r="V4572" s="138"/>
      <c r="W4572" s="139"/>
      <c r="X4572" s="139"/>
      <c r="Y4572" s="132" t="str">
        <f t="shared" si="3558"/>
        <v>OK</v>
      </c>
      <c r="Z4572" s="210"/>
      <c r="AA4572" s="204"/>
      <c r="AB4572" s="202"/>
      <c r="AC4572" s="202"/>
      <c r="AD4572" s="202"/>
      <c r="AE4572" s="202"/>
      <c r="AF4572" s="202"/>
      <c r="AG4572" s="132" t="str">
        <f t="shared" si="3559"/>
        <v>OK</v>
      </c>
      <c r="AH4572" s="138"/>
      <c r="AI4572" s="138"/>
      <c r="AJ4572" s="139"/>
      <c r="AK4572" s="139"/>
      <c r="AL4572" s="132" t="str">
        <f t="shared" si="3560"/>
        <v>OK</v>
      </c>
      <c r="AM4572" s="140"/>
      <c r="AN4572" s="119">
        <f t="shared" si="3561"/>
        <v>28</v>
      </c>
      <c r="AO4572" s="120">
        <f t="shared" si="3562"/>
        <v>28</v>
      </c>
      <c r="AP4572" s="39">
        <f t="shared" si="3563"/>
        <v>28</v>
      </c>
      <c r="AQ4572" s="141">
        <f t="shared" si="3564"/>
        <v>28</v>
      </c>
      <c r="AR4572" s="142">
        <f t="shared" ref="AR4572" si="3572">AQ4572-AP4572</f>
        <v>0</v>
      </c>
      <c r="AS4572" s="143">
        <f t="shared" ref="AS4572" si="3573">AR4572/AP4572</f>
        <v>0</v>
      </c>
      <c r="AT4572" s="144">
        <f t="shared" si="3567"/>
        <v>28</v>
      </c>
      <c r="AU4572" s="141">
        <f t="shared" ref="AU4572" si="3574">AO4572</f>
        <v>28</v>
      </c>
      <c r="AV4572" s="142">
        <f t="shared" ref="AV4572" si="3575">AU4572-AT4572</f>
        <v>0</v>
      </c>
      <c r="AW4572" s="143">
        <f t="shared" ref="AW4572" si="3576">AV4572/AT4572</f>
        <v>0</v>
      </c>
      <c r="AY4572" s="146" t="str">
        <f t="shared" si="3571"/>
        <v>43.22</v>
      </c>
      <c r="AZ4572" s="1828" t="b">
        <f>COUNTIF('[1]Codes SEC'!$B$2:$B$250,Ministres!AY4572)&gt;0</f>
        <v>1</v>
      </c>
    </row>
    <row r="4573" spans="1:64" s="1842" customFormat="1" ht="35.1" customHeight="1" x14ac:dyDescent="0.25">
      <c r="A4573" s="15" t="s">
        <v>4654</v>
      </c>
      <c r="B4573" s="121">
        <v>16</v>
      </c>
      <c r="C4573" s="122" t="s">
        <v>2367</v>
      </c>
      <c r="D4573" s="123">
        <v>1000</v>
      </c>
      <c r="E4573" s="124"/>
      <c r="F4573" s="125">
        <v>12</v>
      </c>
      <c r="G4573" s="126"/>
      <c r="H4573" s="35" t="str">
        <f t="shared" si="3556"/>
        <v>080</v>
      </c>
      <c r="I4573" s="36">
        <v>84322000</v>
      </c>
      <c r="J4573" s="37" t="s">
        <v>5004</v>
      </c>
      <c r="K4573" s="281" t="s">
        <v>5005</v>
      </c>
      <c r="L4573" s="128">
        <v>0</v>
      </c>
      <c r="M4573" s="129">
        <v>0</v>
      </c>
      <c r="N4573" s="130"/>
      <c r="O4573" s="131"/>
      <c r="P4573" s="131"/>
      <c r="Q4573" s="131"/>
      <c r="R4573" s="131"/>
      <c r="S4573" s="131"/>
      <c r="T4573" s="132" t="str">
        <f t="shared" si="3557"/>
        <v>OK</v>
      </c>
      <c r="U4573" s="138"/>
      <c r="V4573" s="138"/>
      <c r="W4573" s="139"/>
      <c r="X4573" s="139"/>
      <c r="Y4573" s="132" t="str">
        <f t="shared" si="3558"/>
        <v>OK</v>
      </c>
      <c r="Z4573" s="210"/>
      <c r="AA4573" s="204"/>
      <c r="AB4573" s="202"/>
      <c r="AC4573" s="202"/>
      <c r="AD4573" s="202"/>
      <c r="AE4573" s="202"/>
      <c r="AF4573" s="202"/>
      <c r="AG4573" s="132" t="str">
        <f t="shared" si="3559"/>
        <v>OK</v>
      </c>
      <c r="AH4573" s="138"/>
      <c r="AI4573" s="138"/>
      <c r="AJ4573" s="139"/>
      <c r="AK4573" s="139"/>
      <c r="AL4573" s="132" t="str">
        <f t="shared" si="3560"/>
        <v>OK</v>
      </c>
      <c r="AM4573" s="140"/>
      <c r="AN4573" s="119">
        <f t="shared" si="3561"/>
        <v>0</v>
      </c>
      <c r="AO4573" s="120">
        <f t="shared" si="3562"/>
        <v>0</v>
      </c>
      <c r="AP4573" s="39">
        <f t="shared" si="3563"/>
        <v>0</v>
      </c>
      <c r="AQ4573" s="141">
        <f t="shared" si="3564"/>
        <v>0</v>
      </c>
      <c r="AR4573" s="142">
        <f>AQ4573-AP4573</f>
        <v>0</v>
      </c>
      <c r="AS4573" s="143" t="e">
        <f>AR4573/AP4573</f>
        <v>#DIV/0!</v>
      </c>
      <c r="AT4573" s="144">
        <f t="shared" si="3567"/>
        <v>0</v>
      </c>
      <c r="AU4573" s="141">
        <f>AO4573</f>
        <v>0</v>
      </c>
      <c r="AV4573" s="142">
        <f>AU4573-AT4573</f>
        <v>0</v>
      </c>
      <c r="AW4573" s="143" t="e">
        <f>AV4573/AT4573</f>
        <v>#DIV/0!</v>
      </c>
      <c r="AX4573"/>
      <c r="AY4573" s="146" t="str">
        <f t="shared" si="3571"/>
        <v>43.22</v>
      </c>
      <c r="AZ4573" s="1828" t="b">
        <f>COUNTIF('[1]Codes SEC'!$B$2:$B$250,Ministres!AY4573)&gt;0</f>
        <v>1</v>
      </c>
      <c r="BA4573"/>
      <c r="BB4573"/>
      <c r="BC4573"/>
      <c r="BD4573"/>
      <c r="BE4573"/>
      <c r="BF4573"/>
      <c r="BG4573"/>
      <c r="BH4573"/>
      <c r="BI4573"/>
      <c r="BJ4573"/>
      <c r="BK4573"/>
      <c r="BL4573"/>
    </row>
    <row r="4574" spans="1:64" ht="35.1" customHeight="1" x14ac:dyDescent="0.25">
      <c r="A4574" s="15" t="s">
        <v>4654</v>
      </c>
      <c r="B4574" s="225">
        <v>16</v>
      </c>
      <c r="C4574" s="122" t="s">
        <v>2367</v>
      </c>
      <c r="D4574" s="123">
        <v>1000</v>
      </c>
      <c r="E4574" s="226"/>
      <c r="F4574" s="122">
        <v>12</v>
      </c>
      <c r="G4574" s="126"/>
      <c r="H4574" s="35" t="str">
        <f t="shared" si="3556"/>
        <v>080</v>
      </c>
      <c r="I4574" s="36" t="s">
        <v>2701</v>
      </c>
      <c r="J4574" s="37" t="s">
        <v>5006</v>
      </c>
      <c r="K4574" s="244" t="s">
        <v>5007</v>
      </c>
      <c r="L4574" s="128">
        <v>160</v>
      </c>
      <c r="M4574" s="129">
        <v>250</v>
      </c>
      <c r="N4574" s="130"/>
      <c r="O4574" s="131"/>
      <c r="P4574" s="131"/>
      <c r="Q4574" s="131"/>
      <c r="R4574" s="131"/>
      <c r="S4574" s="131"/>
      <c r="T4574" s="132" t="str">
        <f>IF(SUM(N4574:S4574)=U4574,"OK",SUM(N4574:S4574)-U4574)</f>
        <v>OK</v>
      </c>
      <c r="U4574" s="138"/>
      <c r="V4574" s="138"/>
      <c r="W4574" s="139"/>
      <c r="X4574" s="139"/>
      <c r="Y4574" s="132" t="str">
        <f>IF(SUM(W4574:X4574)=Z4574,"OK",SUM(W4574:X4574)-Z4574)</f>
        <v>OK</v>
      </c>
      <c r="Z4574" s="210"/>
      <c r="AA4574" s="204"/>
      <c r="AB4574" s="202"/>
      <c r="AC4574" s="202"/>
      <c r="AD4574" s="202"/>
      <c r="AE4574" s="202"/>
      <c r="AF4574" s="202"/>
      <c r="AG4574" s="132" t="str">
        <f>IF(SUM(AA4574:AF4574)=AH4574,"OK",SUM(AA4574:AF4574)-AH4574)</f>
        <v>OK</v>
      </c>
      <c r="AH4574" s="138"/>
      <c r="AI4574" s="138"/>
      <c r="AJ4574" s="139"/>
      <c r="AK4574" s="139"/>
      <c r="AL4574" s="132" t="str">
        <f>IF(SUM(AJ4574:AK4574)=AM4574,"OK",SUM(AJ4574:AK4574)-AM4574)</f>
        <v>OK</v>
      </c>
      <c r="AM4574" s="140"/>
      <c r="AN4574" s="119">
        <f>L4574+U4574+V4574+Z4574</f>
        <v>160</v>
      </c>
      <c r="AO4574" s="120">
        <f>M4574+AH4574+AI4574+AM4574</f>
        <v>250</v>
      </c>
      <c r="AP4574" s="39">
        <f>L4574</f>
        <v>160</v>
      </c>
      <c r="AQ4574" s="141">
        <f>AN4574</f>
        <v>160</v>
      </c>
      <c r="AR4574" s="142">
        <f>AQ4574-AP4574</f>
        <v>0</v>
      </c>
      <c r="AS4574" s="143">
        <f>AR4574/AP4574</f>
        <v>0</v>
      </c>
      <c r="AT4574" s="144">
        <f>M4574</f>
        <v>250</v>
      </c>
      <c r="AU4574" s="141">
        <f>AO4574</f>
        <v>250</v>
      </c>
      <c r="AV4574" s="142">
        <f>AU4574-AT4574</f>
        <v>0</v>
      </c>
      <c r="AW4574" s="143">
        <f>AV4574/AT4574</f>
        <v>0</v>
      </c>
      <c r="AY4574" s="146" t="str">
        <f t="shared" si="3571"/>
        <v>43.59</v>
      </c>
      <c r="AZ4574" s="1828" t="b">
        <f>COUNTIF('[1]Codes SEC'!$B$2:$B$250,Ministres!AY4574)&gt;0</f>
        <v>1</v>
      </c>
    </row>
    <row r="4575" spans="1:64" ht="12.75" customHeight="1" x14ac:dyDescent="0.25">
      <c r="A4575" s="350"/>
      <c r="B4575" s="1829"/>
      <c r="C4575" s="150"/>
      <c r="D4575" s="352"/>
      <c r="E4575" s="1830"/>
      <c r="F4575" s="150"/>
      <c r="G4575" s="154"/>
      <c r="H4575" s="155"/>
      <c r="I4575" s="156"/>
      <c r="J4575" s="157"/>
      <c r="K4575" s="158" t="s">
        <v>70</v>
      </c>
      <c r="L4575" s="236">
        <f t="shared" ref="L4575:S4575" si="3577">L4544+L4562+L4551+L4563+L4552+L4553+L4554+L4555+L4557+L4558+L4559+L4564+L4565+L4566+L4574+L4560+L4572+L4567+L4573+L4568+L4545+L4546+L4569+L4556+L4570+L4571+L4547+L4548+L4549+L4550+L4561</f>
        <v>67511</v>
      </c>
      <c r="M4575" s="1831">
        <f t="shared" si="3577"/>
        <v>67601</v>
      </c>
      <c r="N4575" s="1832">
        <f t="shared" si="3577"/>
        <v>0</v>
      </c>
      <c r="O4575" s="1833">
        <f t="shared" si="3577"/>
        <v>0</v>
      </c>
      <c r="P4575" s="1833">
        <f t="shared" si="3577"/>
        <v>0</v>
      </c>
      <c r="Q4575" s="1833">
        <f t="shared" si="3577"/>
        <v>0</v>
      </c>
      <c r="R4575" s="1833">
        <f t="shared" si="3577"/>
        <v>0</v>
      </c>
      <c r="S4575" s="1833">
        <f t="shared" si="3577"/>
        <v>0</v>
      </c>
      <c r="T4575" s="1834"/>
      <c r="U4575" s="1835">
        <f>U4544+U4562+U4551+U4563+U4552+U4553+U4554+U4555+U4557+U4558+U4559+U4564+U4565+U4566+U4574+U4560+U4572+U4567+U4573+U4568+U4545+U4546+U4569+U4556+U4570+U4571+U4547+U4548+U4549+U4550+U4561</f>
        <v>0</v>
      </c>
      <c r="V4575" s="1835">
        <f>V4544+V4562+V4551+V4563+V4552+V4553+V4554+V4555+V4557+V4558+V4559+V4564+V4565+V4566+V4574+V4560+V4572+V4567+V4573+V4568+V4545+V4546+V4569+V4556+V4570+V4571+V4547+V4548+V4549+V4550+V4561</f>
        <v>0</v>
      </c>
      <c r="W4575" s="1833">
        <f>W4544+W4562+W4551+W4563+W4552+W4553+W4554+W4555+W4557+W4558+W4559+W4564+W4565+W4566+W4574+W4560+W4572+W4567+W4573+W4568+W4545+W4546+W4569+W4556+W4570+W4571+W4547+W4548+W4549+W4550+W4561</f>
        <v>0</v>
      </c>
      <c r="X4575" s="1833">
        <f>X4544+X4562+X4551+X4563+X4552+X4553+X4554+X4555+X4557+X4558+X4559+X4564+X4565+X4566+X4574+X4560+X4572+X4567+X4573+X4568+X4545+X4546+X4569+X4556+X4570+X4571+X4547+X4548+X4549+X4550+X4561</f>
        <v>0</v>
      </c>
      <c r="Y4575" s="1834"/>
      <c r="Z4575" s="1835">
        <f t="shared" ref="Z4575:AF4575" si="3578">Z4544+Z4562+Z4551+Z4563+Z4552+Z4553+Z4554+Z4555+Z4557+Z4558+Z4559+Z4564+Z4565+Z4566+Z4574+Z4560+Z4572+Z4567+Z4573+Z4568+Z4545+Z4546+Z4569+Z4556+Z4570+Z4571+Z4547+Z4548+Z4549+Z4550+Z4561</f>
        <v>0</v>
      </c>
      <c r="AA4575" s="165">
        <f t="shared" si="3578"/>
        <v>0</v>
      </c>
      <c r="AB4575" s="1833">
        <f t="shared" si="3578"/>
        <v>0</v>
      </c>
      <c r="AC4575" s="1833">
        <f t="shared" si="3578"/>
        <v>0</v>
      </c>
      <c r="AD4575" s="1833">
        <f t="shared" si="3578"/>
        <v>0</v>
      </c>
      <c r="AE4575" s="1833">
        <f t="shared" si="3578"/>
        <v>0</v>
      </c>
      <c r="AF4575" s="1833">
        <f t="shared" si="3578"/>
        <v>0</v>
      </c>
      <c r="AG4575" s="1834"/>
      <c r="AH4575" s="1835">
        <f>AH4544+AH4562+AH4551+AH4563+AH4552+AH4553+AH4554+AH4555+AH4557+AH4558+AH4559+AH4564+AH4565+AH4566+AH4574+AH4560+AH4572+AH4567+AH4573+AH4568+AH4545+AH4546+AH4569+AH4556+AH4570+AH4571+AH4547+AH4548+AH4549+AH4550+AH4561</f>
        <v>0</v>
      </c>
      <c r="AI4575" s="1835">
        <f>AI4544+AI4562+AI4551+AI4563+AI4552+AI4553+AI4554+AI4555+AI4557+AI4558+AI4559+AI4564+AI4565+AI4566+AI4574+AI4560+AI4572+AI4567+AI4573+AI4568+AI4545+AI4546+AI4569+AI4556+AI4570+AI4571+AI4547+AI4548+AI4549+AI4550+AI4561</f>
        <v>0</v>
      </c>
      <c r="AJ4575" s="1833">
        <f>AJ4544+AJ4562+AJ4551+AJ4563+AJ4552+AJ4553+AJ4554+AJ4555+AJ4557+AJ4558+AJ4559+AJ4564+AJ4565+AJ4566+AJ4574+AJ4560+AJ4572+AJ4567+AJ4573+AJ4568+AJ4545+AJ4546+AJ4569+AJ4556+AJ4570+AJ4571+AJ4547+AJ4548+AJ4549+AJ4550+AJ4561</f>
        <v>0</v>
      </c>
      <c r="AK4575" s="1833">
        <f>AK4544+AK4562+AK4551+AK4563+AK4552+AK4553+AK4554+AK4555+AK4557+AK4558+AK4559+AK4564+AK4565+AK4566+AK4574+AK4560+AK4572+AK4567+AK4573+AK4568+AK4545+AK4546+AK4569+AK4556+AK4570+AK4571+AK4547+AK4548+AK4549+AK4550+AK4561</f>
        <v>0</v>
      </c>
      <c r="AL4575" s="1834"/>
      <c r="AM4575" s="1836">
        <f t="shared" ref="AM4575:AW4575" si="3579">AM4544+AM4562+AM4551+AM4563+AM4552+AM4553+AM4554+AM4555+AM4557+AM4558+AM4559+AM4564+AM4565+AM4566+AM4574+AM4560+AM4572+AM4567+AM4573+AM4568+AM4545+AM4546+AM4569+AM4556+AM4570+AM4571+AM4547+AM4548+AM4549+AM4550+AM4561</f>
        <v>0</v>
      </c>
      <c r="AN4575" s="167">
        <f t="shared" si="3579"/>
        <v>67511</v>
      </c>
      <c r="AO4575" s="1837">
        <f t="shared" si="3579"/>
        <v>67601</v>
      </c>
      <c r="AP4575" s="169">
        <f t="shared" si="3579"/>
        <v>67511</v>
      </c>
      <c r="AQ4575" s="1838">
        <f t="shared" si="3579"/>
        <v>67511</v>
      </c>
      <c r="AR4575" s="1839">
        <f t="shared" si="3579"/>
        <v>0</v>
      </c>
      <c r="AS4575" s="1840" t="e">
        <f t="shared" si="3579"/>
        <v>#DIV/0!</v>
      </c>
      <c r="AT4575" s="1841">
        <f t="shared" si="3579"/>
        <v>67601</v>
      </c>
      <c r="AU4575" s="1838">
        <f t="shared" si="3579"/>
        <v>67601</v>
      </c>
      <c r="AV4575" s="1839">
        <f t="shared" si="3579"/>
        <v>0</v>
      </c>
      <c r="AW4575" s="1840" t="e">
        <f t="shared" si="3579"/>
        <v>#DIV/0!</v>
      </c>
      <c r="AY4575" s="146"/>
      <c r="AZ4575" s="1828"/>
    </row>
    <row r="4576" spans="1:64" ht="12.75" customHeight="1" x14ac:dyDescent="0.25">
      <c r="A4576" s="356"/>
      <c r="B4576" s="225"/>
      <c r="C4576" s="122"/>
      <c r="D4576" s="357"/>
      <c r="E4576" s="226"/>
      <c r="F4576" s="122"/>
      <c r="G4576" s="126"/>
      <c r="H4576" s="35"/>
      <c r="I4576" s="36"/>
      <c r="J4576" s="37"/>
      <c r="K4576" s="240"/>
      <c r="L4576" s="241"/>
      <c r="M4576" s="242"/>
      <c r="N4576" s="201"/>
      <c r="O4576" s="202"/>
      <c r="P4576" s="202"/>
      <c r="Q4576" s="202"/>
      <c r="R4576" s="202"/>
      <c r="S4576" s="202"/>
      <c r="T4576" s="224"/>
      <c r="U4576" s="138"/>
      <c r="V4576" s="138"/>
      <c r="W4576" s="139"/>
      <c r="X4576" s="139"/>
      <c r="Y4576" s="224"/>
      <c r="Z4576" s="210"/>
      <c r="AA4576" s="204"/>
      <c r="AB4576" s="202"/>
      <c r="AC4576" s="202"/>
      <c r="AD4576" s="202"/>
      <c r="AE4576" s="202"/>
      <c r="AF4576" s="202"/>
      <c r="AG4576" s="224"/>
      <c r="AH4576" s="138"/>
      <c r="AI4576" s="138"/>
      <c r="AJ4576" s="139"/>
      <c r="AK4576" s="139"/>
      <c r="AL4576" s="224"/>
      <c r="AM4576" s="140"/>
      <c r="AN4576" s="211"/>
      <c r="AO4576" s="212"/>
      <c r="AP4576" s="39"/>
      <c r="AQ4576" s="141"/>
      <c r="AR4576" s="141"/>
      <c r="AS4576" s="143"/>
      <c r="AU4576" s="141"/>
      <c r="AV4576" s="141"/>
      <c r="AW4576" s="143"/>
      <c r="AY4576" s="146"/>
      <c r="AZ4576" s="1828"/>
    </row>
    <row r="4577" spans="1:64" ht="12.75" customHeight="1" x14ac:dyDescent="0.25">
      <c r="A4577" s="356"/>
      <c r="B4577" s="225"/>
      <c r="C4577" s="122"/>
      <c r="D4577" s="357"/>
      <c r="E4577" s="226"/>
      <c r="F4577" s="122"/>
      <c r="G4577" s="126"/>
      <c r="H4577" s="35"/>
      <c r="I4577" s="36"/>
      <c r="J4577" s="37"/>
      <c r="K4577" s="243" t="s">
        <v>109</v>
      </c>
      <c r="L4577" s="241"/>
      <c r="M4577" s="242"/>
      <c r="N4577" s="201"/>
      <c r="O4577" s="202"/>
      <c r="P4577" s="202"/>
      <c r="Q4577" s="202"/>
      <c r="R4577" s="202"/>
      <c r="S4577" s="202"/>
      <c r="T4577" s="224"/>
      <c r="U4577" s="138"/>
      <c r="V4577" s="138"/>
      <c r="W4577" s="139"/>
      <c r="X4577" s="139"/>
      <c r="Y4577" s="224"/>
      <c r="Z4577" s="210"/>
      <c r="AA4577" s="204"/>
      <c r="AB4577" s="202"/>
      <c r="AC4577" s="202"/>
      <c r="AD4577" s="202"/>
      <c r="AE4577" s="202"/>
      <c r="AF4577" s="202"/>
      <c r="AG4577" s="224"/>
      <c r="AH4577" s="138"/>
      <c r="AI4577" s="138"/>
      <c r="AJ4577" s="139"/>
      <c r="AK4577" s="139"/>
      <c r="AL4577" s="224"/>
      <c r="AM4577" s="140"/>
      <c r="AN4577" s="211"/>
      <c r="AO4577" s="212"/>
      <c r="AP4577" s="39"/>
      <c r="AQ4577" s="141"/>
      <c r="AR4577" s="141"/>
      <c r="AS4577" s="143"/>
      <c r="AU4577" s="141"/>
      <c r="AV4577" s="141"/>
      <c r="AW4577" s="143"/>
      <c r="AX4577" s="12"/>
      <c r="AY4577" s="146"/>
      <c r="AZ4577" s="1828"/>
    </row>
    <row r="4578" spans="1:64" ht="12.75" customHeight="1" x14ac:dyDescent="0.25">
      <c r="A4578" s="356"/>
      <c r="B4578" s="225"/>
      <c r="C4578" s="122"/>
      <c r="D4578" s="357"/>
      <c r="E4578" s="226"/>
      <c r="F4578" s="122"/>
      <c r="G4578" s="126"/>
      <c r="H4578" s="35"/>
      <c r="I4578" s="36"/>
      <c r="J4578" s="37"/>
      <c r="K4578" s="244"/>
      <c r="L4578" s="241"/>
      <c r="M4578" s="242"/>
      <c r="N4578" s="201"/>
      <c r="O4578" s="202"/>
      <c r="P4578" s="202"/>
      <c r="Q4578" s="202"/>
      <c r="R4578" s="202"/>
      <c r="S4578" s="202"/>
      <c r="T4578" s="224"/>
      <c r="U4578" s="138"/>
      <c r="V4578" s="138"/>
      <c r="W4578" s="139"/>
      <c r="X4578" s="139"/>
      <c r="Y4578" s="224"/>
      <c r="Z4578" s="210"/>
      <c r="AA4578" s="204"/>
      <c r="AB4578" s="202"/>
      <c r="AC4578" s="202"/>
      <c r="AD4578" s="202"/>
      <c r="AE4578" s="202"/>
      <c r="AF4578" s="202"/>
      <c r="AG4578" s="224"/>
      <c r="AH4578" s="138"/>
      <c r="AI4578" s="138"/>
      <c r="AJ4578" s="139"/>
      <c r="AK4578" s="139"/>
      <c r="AL4578" s="224"/>
      <c r="AM4578" s="140"/>
      <c r="AN4578" s="211"/>
      <c r="AO4578" s="212"/>
      <c r="AP4578" s="39"/>
      <c r="AQ4578" s="141"/>
      <c r="AR4578" s="141"/>
      <c r="AS4578" s="143"/>
      <c r="AU4578" s="141"/>
      <c r="AV4578" s="141"/>
      <c r="AW4578" s="143"/>
      <c r="AY4578" s="146"/>
      <c r="AZ4578" s="1828"/>
    </row>
    <row r="4579" spans="1:64" ht="35.1" customHeight="1" x14ac:dyDescent="0.25">
      <c r="A4579" s="15" t="s">
        <v>4654</v>
      </c>
      <c r="B4579" s="225" t="s">
        <v>2393</v>
      </c>
      <c r="C4579" s="122" t="s">
        <v>2367</v>
      </c>
      <c r="D4579" s="123">
        <v>1000</v>
      </c>
      <c r="E4579" s="226"/>
      <c r="F4579" s="122">
        <v>12</v>
      </c>
      <c r="G4579" s="227"/>
      <c r="H4579" s="228" t="str">
        <f t="shared" si="3556"/>
        <v>080</v>
      </c>
      <c r="I4579" s="229">
        <v>85111000</v>
      </c>
      <c r="J4579" s="230" t="s">
        <v>5008</v>
      </c>
      <c r="K4579" s="231" t="s">
        <v>5009</v>
      </c>
      <c r="L4579" s="232">
        <v>0</v>
      </c>
      <c r="M4579" s="233">
        <v>0</v>
      </c>
      <c r="N4579" s="130"/>
      <c r="O4579" s="131"/>
      <c r="P4579" s="131"/>
      <c r="Q4579" s="131"/>
      <c r="R4579" s="131"/>
      <c r="S4579" s="131"/>
      <c r="T4579" s="132" t="str">
        <f t="shared" ref="T4579:T4599" si="3580">IF(SUM(N4579:S4579)=U4579,"OK",SUM(N4579:S4579)-U4579)</f>
        <v>OK</v>
      </c>
      <c r="U4579" s="138"/>
      <c r="V4579" s="138"/>
      <c r="W4579" s="139"/>
      <c r="X4579" s="139"/>
      <c r="Y4579" s="132" t="str">
        <f t="shared" ref="Y4579:Y4599" si="3581">IF(SUM(W4579:X4579)=Z4579,"OK",SUM(W4579:X4579)-Z4579)</f>
        <v>OK</v>
      </c>
      <c r="Z4579" s="210"/>
      <c r="AA4579" s="204"/>
      <c r="AB4579" s="202"/>
      <c r="AC4579" s="202"/>
      <c r="AD4579" s="202"/>
      <c r="AE4579" s="202"/>
      <c r="AF4579" s="202"/>
      <c r="AG4579" s="132" t="str">
        <f t="shared" ref="AG4579:AG4599" si="3582">IF(SUM(AA4579:AF4579)=AH4579,"OK",SUM(AA4579:AF4579)-AH4579)</f>
        <v>OK</v>
      </c>
      <c r="AH4579" s="138"/>
      <c r="AI4579" s="138"/>
      <c r="AJ4579" s="139"/>
      <c r="AK4579" s="139"/>
      <c r="AL4579" s="132" t="str">
        <f t="shared" ref="AL4579:AL4599" si="3583">IF(SUM(AJ4579:AK4579)=AM4579,"OK",SUM(AJ4579:AK4579)-AM4579)</f>
        <v>OK</v>
      </c>
      <c r="AM4579" s="140"/>
      <c r="AN4579" s="119">
        <f t="shared" ref="AN4579:AN4599" si="3584">L4579+U4579+V4579+Z4579</f>
        <v>0</v>
      </c>
      <c r="AO4579" s="120">
        <f t="shared" ref="AO4579:AO4599" si="3585">M4579+AH4579+AI4579+AM4579</f>
        <v>0</v>
      </c>
      <c r="AP4579" s="39">
        <f t="shared" ref="AP4579:AP4599" si="3586">L4579</f>
        <v>0</v>
      </c>
      <c r="AQ4579" s="141">
        <f t="shared" ref="AQ4579:AQ4599" si="3587">AN4579</f>
        <v>0</v>
      </c>
      <c r="AR4579" s="142">
        <f>AQ4579-AP4579</f>
        <v>0</v>
      </c>
      <c r="AS4579" s="143" t="e">
        <f>AR4579/AP4579</f>
        <v>#DIV/0!</v>
      </c>
      <c r="AT4579" s="144">
        <f t="shared" ref="AT4579:AT4599" si="3588">M4579</f>
        <v>0</v>
      </c>
      <c r="AU4579" s="141">
        <f>AO4579</f>
        <v>0</v>
      </c>
      <c r="AV4579" s="142">
        <f>AU4579-AT4579</f>
        <v>0</v>
      </c>
      <c r="AW4579" s="143" t="e">
        <f>AV4579/AT4579</f>
        <v>#DIV/0!</v>
      </c>
      <c r="AY4579" s="146" t="str">
        <f t="shared" ref="AY4579:AY4599" si="3589">RIGHT(LEFT(I4579,3),2)&amp;"."&amp;RIGHT(LEFT(I4579,5),2)</f>
        <v>51.11</v>
      </c>
      <c r="AZ4579" s="1828" t="b">
        <f>COUNTIF('[1]Codes SEC'!$B$2:$B$250,Ministres!AY4579)&gt;0</f>
        <v>1</v>
      </c>
    </row>
    <row r="4580" spans="1:64" ht="35.1" customHeight="1" x14ac:dyDescent="0.25">
      <c r="A4580" s="15" t="s">
        <v>4654</v>
      </c>
      <c r="B4580" s="225">
        <v>16</v>
      </c>
      <c r="C4580" s="122" t="s">
        <v>2367</v>
      </c>
      <c r="D4580" s="123">
        <v>1000</v>
      </c>
      <c r="E4580" s="226"/>
      <c r="F4580" s="122">
        <v>12</v>
      </c>
      <c r="G4580" s="126"/>
      <c r="H4580" s="35" t="str">
        <f t="shared" si="3556"/>
        <v>080</v>
      </c>
      <c r="I4580" s="36" t="s">
        <v>1500</v>
      </c>
      <c r="J4580" s="37" t="s">
        <v>5010</v>
      </c>
      <c r="K4580" s="331" t="s">
        <v>5011</v>
      </c>
      <c r="L4580" s="232">
        <v>0</v>
      </c>
      <c r="M4580" s="233">
        <v>0</v>
      </c>
      <c r="N4580" s="130"/>
      <c r="O4580" s="131"/>
      <c r="P4580" s="131"/>
      <c r="Q4580" s="131"/>
      <c r="R4580" s="131"/>
      <c r="S4580" s="131"/>
      <c r="T4580" s="132" t="str">
        <f t="shared" si="3580"/>
        <v>OK</v>
      </c>
      <c r="U4580" s="138"/>
      <c r="V4580" s="138"/>
      <c r="W4580" s="139"/>
      <c r="X4580" s="139"/>
      <c r="Y4580" s="132" t="str">
        <f t="shared" si="3581"/>
        <v>OK</v>
      </c>
      <c r="Z4580" s="210"/>
      <c r="AA4580" s="204"/>
      <c r="AB4580" s="202"/>
      <c r="AC4580" s="202"/>
      <c r="AD4580" s="202"/>
      <c r="AE4580" s="202"/>
      <c r="AF4580" s="202"/>
      <c r="AG4580" s="132" t="str">
        <f t="shared" si="3582"/>
        <v>OK</v>
      </c>
      <c r="AH4580" s="138"/>
      <c r="AI4580" s="138"/>
      <c r="AJ4580" s="139"/>
      <c r="AK4580" s="139"/>
      <c r="AL4580" s="132" t="str">
        <f t="shared" si="3583"/>
        <v>OK</v>
      </c>
      <c r="AM4580" s="140"/>
      <c r="AN4580" s="119">
        <f t="shared" si="3584"/>
        <v>0</v>
      </c>
      <c r="AO4580" s="120">
        <f t="shared" si="3585"/>
        <v>0</v>
      </c>
      <c r="AP4580" s="39">
        <f t="shared" si="3586"/>
        <v>0</v>
      </c>
      <c r="AQ4580" s="141">
        <f t="shared" si="3587"/>
        <v>0</v>
      </c>
      <c r="AR4580" s="142">
        <f t="shared" ref="AR4580:AR4599" si="3590">AQ4580-AP4580</f>
        <v>0</v>
      </c>
      <c r="AS4580" s="143" t="e">
        <f t="shared" ref="AS4580:AS4599" si="3591">AR4580/AP4580</f>
        <v>#DIV/0!</v>
      </c>
      <c r="AT4580" s="144">
        <f t="shared" si="3588"/>
        <v>0</v>
      </c>
      <c r="AU4580" s="141">
        <f t="shared" ref="AU4580:AU4598" si="3592">AO4580</f>
        <v>0</v>
      </c>
      <c r="AV4580" s="142">
        <f t="shared" ref="AV4580:AV4599" si="3593">AU4580-AT4580</f>
        <v>0</v>
      </c>
      <c r="AW4580" s="143" t="e">
        <f t="shared" ref="AW4580:AW4599" si="3594">AV4580/AT4580</f>
        <v>#DIV/0!</v>
      </c>
      <c r="AY4580" s="146" t="str">
        <f t="shared" si="3589"/>
        <v>51.12</v>
      </c>
      <c r="AZ4580" s="1828" t="b">
        <f>COUNTIF('[1]Codes SEC'!$B$2:$B$250,Ministres!AY4580)&gt;0</f>
        <v>1</v>
      </c>
    </row>
    <row r="4581" spans="1:64" ht="35.1" customHeight="1" x14ac:dyDescent="0.25">
      <c r="A4581" s="15" t="s">
        <v>4654</v>
      </c>
      <c r="B4581" s="225">
        <v>16</v>
      </c>
      <c r="C4581" s="122" t="s">
        <v>2367</v>
      </c>
      <c r="D4581" s="123">
        <v>1000</v>
      </c>
      <c r="E4581" s="226"/>
      <c r="F4581" s="122">
        <v>12</v>
      </c>
      <c r="G4581" s="126"/>
      <c r="H4581" s="35" t="str">
        <f t="shared" si="3556"/>
        <v>080</v>
      </c>
      <c r="I4581" s="36" t="s">
        <v>1265</v>
      </c>
      <c r="J4581" s="37" t="s">
        <v>5012</v>
      </c>
      <c r="K4581" s="244" t="s">
        <v>5013</v>
      </c>
      <c r="L4581" s="232">
        <v>0</v>
      </c>
      <c r="M4581" s="233">
        <v>48</v>
      </c>
      <c r="N4581" s="130"/>
      <c r="O4581" s="131"/>
      <c r="P4581" s="131"/>
      <c r="Q4581" s="131"/>
      <c r="R4581" s="131"/>
      <c r="S4581" s="131"/>
      <c r="T4581" s="132" t="str">
        <f t="shared" si="3580"/>
        <v>OK</v>
      </c>
      <c r="U4581" s="138"/>
      <c r="V4581" s="138"/>
      <c r="W4581" s="139"/>
      <c r="X4581" s="139"/>
      <c r="Y4581" s="132" t="str">
        <f t="shared" si="3581"/>
        <v>OK</v>
      </c>
      <c r="Z4581" s="210"/>
      <c r="AA4581" s="204"/>
      <c r="AB4581" s="202"/>
      <c r="AC4581" s="202"/>
      <c r="AD4581" s="202"/>
      <c r="AE4581" s="202"/>
      <c r="AF4581" s="202"/>
      <c r="AG4581" s="132" t="str">
        <f t="shared" si="3582"/>
        <v>OK</v>
      </c>
      <c r="AH4581" s="138"/>
      <c r="AI4581" s="138"/>
      <c r="AJ4581" s="139"/>
      <c r="AK4581" s="139"/>
      <c r="AL4581" s="132" t="str">
        <f t="shared" si="3583"/>
        <v>OK</v>
      </c>
      <c r="AM4581" s="140"/>
      <c r="AN4581" s="119">
        <f t="shared" si="3584"/>
        <v>0</v>
      </c>
      <c r="AO4581" s="120">
        <f t="shared" si="3585"/>
        <v>48</v>
      </c>
      <c r="AP4581" s="39">
        <f t="shared" si="3586"/>
        <v>0</v>
      </c>
      <c r="AQ4581" s="141">
        <f t="shared" si="3587"/>
        <v>0</v>
      </c>
      <c r="AR4581" s="142">
        <f t="shared" si="3590"/>
        <v>0</v>
      </c>
      <c r="AS4581" s="143" t="e">
        <f t="shared" si="3591"/>
        <v>#DIV/0!</v>
      </c>
      <c r="AT4581" s="144">
        <f t="shared" si="3588"/>
        <v>48</v>
      </c>
      <c r="AU4581" s="141">
        <f t="shared" si="3592"/>
        <v>48</v>
      </c>
      <c r="AV4581" s="142">
        <f t="shared" si="3593"/>
        <v>0</v>
      </c>
      <c r="AW4581" s="143">
        <f t="shared" si="3594"/>
        <v>0</v>
      </c>
      <c r="AY4581" s="146" t="str">
        <f t="shared" si="3589"/>
        <v>52.10</v>
      </c>
      <c r="AZ4581" s="1828" t="b">
        <f>COUNTIF('[1]Codes SEC'!$B$2:$B$250,Ministres!AY4581)&gt;0</f>
        <v>1</v>
      </c>
    </row>
    <row r="4582" spans="1:64" ht="35.1" customHeight="1" x14ac:dyDescent="0.25">
      <c r="A4582" s="15" t="s">
        <v>4654</v>
      </c>
      <c r="B4582" s="225" t="s">
        <v>2393</v>
      </c>
      <c r="C4582" s="122" t="s">
        <v>2367</v>
      </c>
      <c r="D4582" s="123">
        <v>1000</v>
      </c>
      <c r="E4582" s="226"/>
      <c r="F4582" s="122">
        <v>11</v>
      </c>
      <c r="G4582" s="227"/>
      <c r="H4582" s="228" t="str">
        <f t="shared" si="3556"/>
        <v>080</v>
      </c>
      <c r="I4582" s="229">
        <v>85210000</v>
      </c>
      <c r="J4582" s="230" t="s">
        <v>5014</v>
      </c>
      <c r="K4582" s="231" t="s">
        <v>5015</v>
      </c>
      <c r="L4582" s="232">
        <v>0</v>
      </c>
      <c r="M4582" s="233">
        <v>0</v>
      </c>
      <c r="N4582" s="130"/>
      <c r="O4582" s="131"/>
      <c r="P4582" s="131"/>
      <c r="Q4582" s="131"/>
      <c r="R4582" s="131"/>
      <c r="S4582" s="131"/>
      <c r="T4582" s="132" t="str">
        <f t="shared" si="3580"/>
        <v>OK</v>
      </c>
      <c r="U4582" s="138"/>
      <c r="V4582" s="138"/>
      <c r="W4582" s="139"/>
      <c r="X4582" s="139"/>
      <c r="Y4582" s="132" t="str">
        <f t="shared" si="3581"/>
        <v>OK</v>
      </c>
      <c r="Z4582" s="210"/>
      <c r="AA4582" s="204"/>
      <c r="AB4582" s="202"/>
      <c r="AC4582" s="202"/>
      <c r="AD4582" s="202"/>
      <c r="AE4582" s="202"/>
      <c r="AF4582" s="202"/>
      <c r="AG4582" s="132" t="str">
        <f t="shared" si="3582"/>
        <v>OK</v>
      </c>
      <c r="AH4582" s="138"/>
      <c r="AI4582" s="138"/>
      <c r="AJ4582" s="139"/>
      <c r="AK4582" s="139"/>
      <c r="AL4582" s="132" t="str">
        <f t="shared" si="3583"/>
        <v>OK</v>
      </c>
      <c r="AM4582" s="140"/>
      <c r="AN4582" s="119">
        <f t="shared" si="3584"/>
        <v>0</v>
      </c>
      <c r="AO4582" s="120">
        <f t="shared" si="3585"/>
        <v>0</v>
      </c>
      <c r="AP4582" s="39">
        <f t="shared" si="3586"/>
        <v>0</v>
      </c>
      <c r="AQ4582" s="141">
        <f t="shared" si="3587"/>
        <v>0</v>
      </c>
      <c r="AR4582" s="142">
        <f>AQ4582-AP4582</f>
        <v>0</v>
      </c>
      <c r="AS4582" s="143" t="e">
        <f>AR4582/AP4582</f>
        <v>#DIV/0!</v>
      </c>
      <c r="AT4582" s="144">
        <f t="shared" si="3588"/>
        <v>0</v>
      </c>
      <c r="AU4582" s="141">
        <f>AO4582</f>
        <v>0</v>
      </c>
      <c r="AV4582" s="142">
        <f>AU4582-AT4582</f>
        <v>0</v>
      </c>
      <c r="AW4582" s="143" t="e">
        <f>AV4582/AT4582</f>
        <v>#DIV/0!</v>
      </c>
      <c r="AY4582" s="146" t="str">
        <f t="shared" si="3589"/>
        <v>52.10</v>
      </c>
      <c r="AZ4582" s="1828" t="b">
        <f>COUNTIF('[1]Codes SEC'!$B$2:$B$250,Ministres!AY4582)&gt;0</f>
        <v>1</v>
      </c>
    </row>
    <row r="4583" spans="1:64" ht="35.1" customHeight="1" x14ac:dyDescent="0.25">
      <c r="A4583" s="15" t="s">
        <v>4654</v>
      </c>
      <c r="B4583" s="225">
        <v>16</v>
      </c>
      <c r="C4583" s="122" t="s">
        <v>2367</v>
      </c>
      <c r="D4583" s="123">
        <v>1000</v>
      </c>
      <c r="E4583" s="226"/>
      <c r="F4583" s="122">
        <v>17</v>
      </c>
      <c r="G4583" s="126" t="s">
        <v>3128</v>
      </c>
      <c r="H4583" s="35" t="str">
        <f t="shared" si="3556"/>
        <v>080</v>
      </c>
      <c r="I4583" s="36" t="s">
        <v>1799</v>
      </c>
      <c r="J4583" s="37" t="s">
        <v>5016</v>
      </c>
      <c r="K4583" s="244" t="s">
        <v>5017</v>
      </c>
      <c r="L4583" s="232">
        <v>21000</v>
      </c>
      <c r="M4583" s="233">
        <v>21000</v>
      </c>
      <c r="N4583" s="130"/>
      <c r="O4583" s="131"/>
      <c r="P4583" s="131"/>
      <c r="Q4583" s="131"/>
      <c r="R4583" s="131"/>
      <c r="S4583" s="131"/>
      <c r="T4583" s="132" t="str">
        <f t="shared" si="3580"/>
        <v>OK</v>
      </c>
      <c r="U4583" s="138"/>
      <c r="V4583" s="138"/>
      <c r="W4583" s="139"/>
      <c r="X4583" s="139"/>
      <c r="Y4583" s="132" t="str">
        <f t="shared" si="3581"/>
        <v>OK</v>
      </c>
      <c r="Z4583" s="210"/>
      <c r="AA4583" s="204"/>
      <c r="AB4583" s="202"/>
      <c r="AC4583" s="202"/>
      <c r="AD4583" s="202"/>
      <c r="AE4583" s="202"/>
      <c r="AF4583" s="202"/>
      <c r="AG4583" s="132" t="str">
        <f t="shared" si="3582"/>
        <v>OK</v>
      </c>
      <c r="AH4583" s="138"/>
      <c r="AI4583" s="138"/>
      <c r="AJ4583" s="139"/>
      <c r="AK4583" s="139"/>
      <c r="AL4583" s="132" t="str">
        <f t="shared" si="3583"/>
        <v>OK</v>
      </c>
      <c r="AM4583" s="140"/>
      <c r="AN4583" s="119">
        <f t="shared" si="3584"/>
        <v>21000</v>
      </c>
      <c r="AO4583" s="120">
        <f t="shared" si="3585"/>
        <v>21000</v>
      </c>
      <c r="AP4583" s="39">
        <f t="shared" si="3586"/>
        <v>21000</v>
      </c>
      <c r="AQ4583" s="141">
        <f t="shared" si="3587"/>
        <v>21000</v>
      </c>
      <c r="AR4583" s="142">
        <f t="shared" si="3590"/>
        <v>0</v>
      </c>
      <c r="AS4583" s="143">
        <f t="shared" si="3591"/>
        <v>0</v>
      </c>
      <c r="AT4583" s="144">
        <f t="shared" si="3588"/>
        <v>21000</v>
      </c>
      <c r="AU4583" s="141">
        <f t="shared" si="3592"/>
        <v>21000</v>
      </c>
      <c r="AV4583" s="142">
        <f t="shared" si="3593"/>
        <v>0</v>
      </c>
      <c r="AW4583" s="143">
        <f t="shared" si="3594"/>
        <v>0</v>
      </c>
      <c r="AY4583" s="146" t="str">
        <f t="shared" si="3589"/>
        <v>53.10</v>
      </c>
      <c r="AZ4583" s="1828" t="b">
        <f>COUNTIF('[1]Codes SEC'!$B$2:$B$250,Ministres!AY4583)&gt;0</f>
        <v>1</v>
      </c>
    </row>
    <row r="4584" spans="1:64" ht="35.1" customHeight="1" x14ac:dyDescent="0.25">
      <c r="A4584" s="15" t="s">
        <v>4654</v>
      </c>
      <c r="B4584" s="225">
        <v>16</v>
      </c>
      <c r="C4584" s="122" t="s">
        <v>2367</v>
      </c>
      <c r="D4584" s="123">
        <v>1000</v>
      </c>
      <c r="E4584" s="226"/>
      <c r="F4584" s="122">
        <v>12</v>
      </c>
      <c r="G4584" s="126"/>
      <c r="H4584" s="35" t="str">
        <f t="shared" si="3556"/>
        <v>080</v>
      </c>
      <c r="I4584" s="36" t="s">
        <v>1799</v>
      </c>
      <c r="J4584" s="37" t="s">
        <v>5018</v>
      </c>
      <c r="K4584" s="244" t="s">
        <v>5019</v>
      </c>
      <c r="L4584" s="232">
        <v>150</v>
      </c>
      <c r="M4584" s="233">
        <v>150</v>
      </c>
      <c r="N4584" s="130"/>
      <c r="O4584" s="131"/>
      <c r="P4584" s="131"/>
      <c r="Q4584" s="131"/>
      <c r="R4584" s="131"/>
      <c r="S4584" s="131"/>
      <c r="T4584" s="132" t="str">
        <f t="shared" si="3580"/>
        <v>OK</v>
      </c>
      <c r="U4584" s="138"/>
      <c r="V4584" s="138"/>
      <c r="W4584" s="139"/>
      <c r="X4584" s="139"/>
      <c r="Y4584" s="132" t="str">
        <f t="shared" si="3581"/>
        <v>OK</v>
      </c>
      <c r="Z4584" s="210"/>
      <c r="AA4584" s="204"/>
      <c r="AB4584" s="202"/>
      <c r="AC4584" s="202"/>
      <c r="AD4584" s="202"/>
      <c r="AE4584" s="202"/>
      <c r="AF4584" s="202"/>
      <c r="AG4584" s="132" t="str">
        <f t="shared" si="3582"/>
        <v>OK</v>
      </c>
      <c r="AH4584" s="138"/>
      <c r="AI4584" s="138"/>
      <c r="AJ4584" s="139"/>
      <c r="AK4584" s="139"/>
      <c r="AL4584" s="132" t="str">
        <f t="shared" si="3583"/>
        <v>OK</v>
      </c>
      <c r="AM4584" s="140"/>
      <c r="AN4584" s="119">
        <f t="shared" si="3584"/>
        <v>150</v>
      </c>
      <c r="AO4584" s="120">
        <f t="shared" si="3585"/>
        <v>150</v>
      </c>
      <c r="AP4584" s="39">
        <f t="shared" si="3586"/>
        <v>150</v>
      </c>
      <c r="AQ4584" s="141">
        <f t="shared" si="3587"/>
        <v>150</v>
      </c>
      <c r="AR4584" s="142">
        <f t="shared" si="3590"/>
        <v>0</v>
      </c>
      <c r="AS4584" s="143">
        <f t="shared" si="3591"/>
        <v>0</v>
      </c>
      <c r="AT4584" s="144">
        <f t="shared" si="3588"/>
        <v>150</v>
      </c>
      <c r="AU4584" s="141">
        <f t="shared" si="3592"/>
        <v>150</v>
      </c>
      <c r="AV4584" s="142">
        <f t="shared" si="3593"/>
        <v>0</v>
      </c>
      <c r="AW4584" s="143">
        <f t="shared" si="3594"/>
        <v>0</v>
      </c>
      <c r="AY4584" s="146" t="str">
        <f t="shared" si="3589"/>
        <v>53.10</v>
      </c>
      <c r="AZ4584" s="1828" t="b">
        <f>COUNTIF('[1]Codes SEC'!$B$2:$B$250,Ministres!AY4584)&gt;0</f>
        <v>1</v>
      </c>
    </row>
    <row r="4585" spans="1:64" ht="34.950000000000003" customHeight="1" x14ac:dyDescent="0.25">
      <c r="A4585" s="15" t="s">
        <v>4654</v>
      </c>
      <c r="B4585" s="225">
        <v>16</v>
      </c>
      <c r="C4585" s="122" t="s">
        <v>2367</v>
      </c>
      <c r="D4585" s="123">
        <v>1000</v>
      </c>
      <c r="E4585" s="226"/>
      <c r="F4585" s="122">
        <v>12</v>
      </c>
      <c r="G4585" s="126"/>
      <c r="H4585" s="35" t="str">
        <f t="shared" si="3556"/>
        <v>080</v>
      </c>
      <c r="I4585" s="36" t="s">
        <v>1441</v>
      </c>
      <c r="J4585" s="37" t="s">
        <v>5020</v>
      </c>
      <c r="K4585" s="331" t="s">
        <v>5021</v>
      </c>
      <c r="L4585" s="232">
        <v>0</v>
      </c>
      <c r="M4585" s="233">
        <v>564</v>
      </c>
      <c r="N4585" s="130"/>
      <c r="O4585" s="131"/>
      <c r="P4585" s="131"/>
      <c r="Q4585" s="131"/>
      <c r="R4585" s="131"/>
      <c r="S4585" s="131"/>
      <c r="T4585" s="132" t="str">
        <f t="shared" si="3580"/>
        <v>OK</v>
      </c>
      <c r="U4585" s="138"/>
      <c r="V4585" s="138"/>
      <c r="W4585" s="139"/>
      <c r="X4585" s="139"/>
      <c r="Y4585" s="132" t="str">
        <f t="shared" si="3581"/>
        <v>OK</v>
      </c>
      <c r="Z4585" s="210"/>
      <c r="AA4585" s="204"/>
      <c r="AB4585" s="202"/>
      <c r="AC4585" s="202"/>
      <c r="AD4585" s="202"/>
      <c r="AE4585" s="202"/>
      <c r="AF4585" s="202"/>
      <c r="AG4585" s="132" t="str">
        <f t="shared" si="3582"/>
        <v>OK</v>
      </c>
      <c r="AH4585" s="138"/>
      <c r="AI4585" s="138"/>
      <c r="AJ4585" s="139"/>
      <c r="AK4585" s="139"/>
      <c r="AL4585" s="132" t="str">
        <f t="shared" si="3583"/>
        <v>OK</v>
      </c>
      <c r="AM4585" s="140"/>
      <c r="AN4585" s="119">
        <f t="shared" si="3584"/>
        <v>0</v>
      </c>
      <c r="AO4585" s="120">
        <f t="shared" si="3585"/>
        <v>564</v>
      </c>
      <c r="AP4585" s="39">
        <f t="shared" si="3586"/>
        <v>0</v>
      </c>
      <c r="AQ4585" s="141">
        <f t="shared" si="3587"/>
        <v>0</v>
      </c>
      <c r="AR4585" s="142">
        <f t="shared" si="3590"/>
        <v>0</v>
      </c>
      <c r="AS4585" s="143" t="e">
        <f t="shared" si="3591"/>
        <v>#DIV/0!</v>
      </c>
      <c r="AT4585" s="144">
        <f t="shared" si="3588"/>
        <v>564</v>
      </c>
      <c r="AU4585" s="141">
        <f t="shared" si="3592"/>
        <v>564</v>
      </c>
      <c r="AV4585" s="142">
        <f t="shared" si="3593"/>
        <v>0</v>
      </c>
      <c r="AW4585" s="143">
        <f t="shared" si="3594"/>
        <v>0</v>
      </c>
      <c r="AY4585" s="146" t="str">
        <f t="shared" si="3589"/>
        <v>61.41</v>
      </c>
      <c r="AZ4585" s="1828" t="b">
        <f>COUNTIF('[1]Codes SEC'!$B$2:$B$250,Ministres!AY4585)&gt;0</f>
        <v>1</v>
      </c>
    </row>
    <row r="4586" spans="1:64" ht="28.5" customHeight="1" x14ac:dyDescent="0.25">
      <c r="A4586" s="15" t="s">
        <v>4654</v>
      </c>
      <c r="B4586" s="225">
        <v>16</v>
      </c>
      <c r="C4586" s="122" t="s">
        <v>2367</v>
      </c>
      <c r="D4586" s="123">
        <v>1000</v>
      </c>
      <c r="E4586" s="226"/>
      <c r="F4586" s="122">
        <v>12</v>
      </c>
      <c r="G4586" s="126"/>
      <c r="H4586" s="35" t="str">
        <f t="shared" si="3556"/>
        <v>080</v>
      </c>
      <c r="I4586" s="36" t="s">
        <v>1441</v>
      </c>
      <c r="J4586" s="37" t="s">
        <v>5022</v>
      </c>
      <c r="K4586" s="244" t="s">
        <v>5023</v>
      </c>
      <c r="L4586" s="232">
        <v>4</v>
      </c>
      <c r="M4586" s="233">
        <v>4</v>
      </c>
      <c r="N4586" s="130"/>
      <c r="O4586" s="131"/>
      <c r="P4586" s="131"/>
      <c r="Q4586" s="131"/>
      <c r="R4586" s="131"/>
      <c r="S4586" s="131"/>
      <c r="T4586" s="132" t="str">
        <f t="shared" si="3580"/>
        <v>OK</v>
      </c>
      <c r="U4586" s="138"/>
      <c r="V4586" s="138"/>
      <c r="W4586" s="139"/>
      <c r="X4586" s="139"/>
      <c r="Y4586" s="132" t="str">
        <f t="shared" si="3581"/>
        <v>OK</v>
      </c>
      <c r="Z4586" s="210"/>
      <c r="AA4586" s="204"/>
      <c r="AB4586" s="202"/>
      <c r="AC4586" s="202"/>
      <c r="AD4586" s="202"/>
      <c r="AE4586" s="202"/>
      <c r="AF4586" s="202"/>
      <c r="AG4586" s="132" t="str">
        <f t="shared" si="3582"/>
        <v>OK</v>
      </c>
      <c r="AH4586" s="138"/>
      <c r="AI4586" s="138"/>
      <c r="AJ4586" s="139"/>
      <c r="AK4586" s="139"/>
      <c r="AL4586" s="132" t="str">
        <f t="shared" si="3583"/>
        <v>OK</v>
      </c>
      <c r="AM4586" s="140"/>
      <c r="AN4586" s="119">
        <f t="shared" si="3584"/>
        <v>4</v>
      </c>
      <c r="AO4586" s="120">
        <f t="shared" si="3585"/>
        <v>4</v>
      </c>
      <c r="AP4586" s="39">
        <f t="shared" si="3586"/>
        <v>4</v>
      </c>
      <c r="AQ4586" s="141">
        <f t="shared" si="3587"/>
        <v>4</v>
      </c>
      <c r="AR4586" s="142">
        <f t="shared" si="3590"/>
        <v>0</v>
      </c>
      <c r="AS4586" s="143">
        <f t="shared" si="3591"/>
        <v>0</v>
      </c>
      <c r="AT4586" s="144">
        <f t="shared" si="3588"/>
        <v>4</v>
      </c>
      <c r="AU4586" s="141">
        <f t="shared" si="3592"/>
        <v>4</v>
      </c>
      <c r="AV4586" s="142">
        <f t="shared" si="3593"/>
        <v>0</v>
      </c>
      <c r="AW4586" s="143">
        <f t="shared" si="3594"/>
        <v>0</v>
      </c>
      <c r="AY4586" s="146" t="str">
        <f t="shared" si="3589"/>
        <v>61.41</v>
      </c>
      <c r="AZ4586" s="1828" t="b">
        <f>COUNTIF('[1]Codes SEC'!$B$2:$B$250,Ministres!AY4586)&gt;0</f>
        <v>1</v>
      </c>
    </row>
    <row r="4587" spans="1:64" ht="35.1" customHeight="1" x14ac:dyDescent="0.25">
      <c r="A4587" s="15" t="s">
        <v>4654</v>
      </c>
      <c r="B4587" s="225">
        <v>16</v>
      </c>
      <c r="C4587" s="122" t="s">
        <v>2367</v>
      </c>
      <c r="D4587" s="123">
        <v>1000</v>
      </c>
      <c r="E4587" s="226"/>
      <c r="F4587" s="122">
        <v>12</v>
      </c>
      <c r="G4587" s="126"/>
      <c r="H4587" s="35" t="str">
        <f t="shared" si="3556"/>
        <v>080</v>
      </c>
      <c r="I4587" s="36" t="s">
        <v>1441</v>
      </c>
      <c r="J4587" s="37" t="s">
        <v>5024</v>
      </c>
      <c r="K4587" s="244" t="s">
        <v>5025</v>
      </c>
      <c r="L4587" s="232">
        <v>347</v>
      </c>
      <c r="M4587" s="233">
        <v>347</v>
      </c>
      <c r="N4587" s="130"/>
      <c r="O4587" s="131"/>
      <c r="P4587" s="131"/>
      <c r="Q4587" s="131"/>
      <c r="R4587" s="131"/>
      <c r="S4587" s="131"/>
      <c r="T4587" s="132" t="str">
        <f t="shared" si="3580"/>
        <v>OK</v>
      </c>
      <c r="U4587" s="138"/>
      <c r="V4587" s="138"/>
      <c r="W4587" s="139"/>
      <c r="X4587" s="139"/>
      <c r="Y4587" s="132" t="str">
        <f t="shared" si="3581"/>
        <v>OK</v>
      </c>
      <c r="Z4587" s="210"/>
      <c r="AA4587" s="204"/>
      <c r="AB4587" s="202"/>
      <c r="AC4587" s="202"/>
      <c r="AD4587" s="202"/>
      <c r="AE4587" s="202"/>
      <c r="AF4587" s="202"/>
      <c r="AG4587" s="132" t="str">
        <f t="shared" si="3582"/>
        <v>OK</v>
      </c>
      <c r="AH4587" s="138"/>
      <c r="AI4587" s="138"/>
      <c r="AJ4587" s="139"/>
      <c r="AK4587" s="139"/>
      <c r="AL4587" s="132" t="str">
        <f t="shared" si="3583"/>
        <v>OK</v>
      </c>
      <c r="AM4587" s="140"/>
      <c r="AN4587" s="119">
        <f t="shared" si="3584"/>
        <v>347</v>
      </c>
      <c r="AO4587" s="120">
        <f t="shared" si="3585"/>
        <v>347</v>
      </c>
      <c r="AP4587" s="39">
        <f t="shared" si="3586"/>
        <v>347</v>
      </c>
      <c r="AQ4587" s="141">
        <f t="shared" si="3587"/>
        <v>347</v>
      </c>
      <c r="AR4587" s="142">
        <f t="shared" si="3590"/>
        <v>0</v>
      </c>
      <c r="AS4587" s="143">
        <f t="shared" si="3591"/>
        <v>0</v>
      </c>
      <c r="AT4587" s="144">
        <f t="shared" si="3588"/>
        <v>347</v>
      </c>
      <c r="AU4587" s="141">
        <f t="shared" si="3592"/>
        <v>347</v>
      </c>
      <c r="AV4587" s="142">
        <f t="shared" si="3593"/>
        <v>0</v>
      </c>
      <c r="AW4587" s="143">
        <f t="shared" si="3594"/>
        <v>0</v>
      </c>
      <c r="AY4587" s="146" t="str">
        <f t="shared" si="3589"/>
        <v>61.41</v>
      </c>
      <c r="AZ4587" s="1828" t="b">
        <f>COUNTIF('[1]Codes SEC'!$B$2:$B$250,Ministres!AY4587)&gt;0</f>
        <v>1</v>
      </c>
    </row>
    <row r="4588" spans="1:64" ht="35.1" customHeight="1" x14ac:dyDescent="0.25">
      <c r="A4588" s="15" t="s">
        <v>4654</v>
      </c>
      <c r="B4588" s="225">
        <v>16</v>
      </c>
      <c r="C4588" s="122" t="s">
        <v>2367</v>
      </c>
      <c r="D4588" s="123">
        <v>1000</v>
      </c>
      <c r="E4588" s="226"/>
      <c r="F4588" s="122">
        <v>12</v>
      </c>
      <c r="G4588" s="126"/>
      <c r="H4588" s="35" t="str">
        <f t="shared" si="3556"/>
        <v>080</v>
      </c>
      <c r="I4588" s="36" t="s">
        <v>1441</v>
      </c>
      <c r="J4588" s="37" t="s">
        <v>5026</v>
      </c>
      <c r="K4588" s="244" t="s">
        <v>5027</v>
      </c>
      <c r="L4588" s="232">
        <v>19570</v>
      </c>
      <c r="M4588" s="233">
        <v>19570</v>
      </c>
      <c r="N4588" s="130"/>
      <c r="O4588" s="131"/>
      <c r="P4588" s="131"/>
      <c r="Q4588" s="131"/>
      <c r="R4588" s="131"/>
      <c r="S4588" s="131"/>
      <c r="T4588" s="132" t="str">
        <f t="shared" si="3580"/>
        <v>OK</v>
      </c>
      <c r="U4588" s="138"/>
      <c r="V4588" s="138"/>
      <c r="W4588" s="139"/>
      <c r="X4588" s="139"/>
      <c r="Y4588" s="132" t="str">
        <f t="shared" si="3581"/>
        <v>OK</v>
      </c>
      <c r="Z4588" s="210"/>
      <c r="AA4588" s="204"/>
      <c r="AB4588" s="202"/>
      <c r="AC4588" s="202"/>
      <c r="AD4588" s="202"/>
      <c r="AE4588" s="202"/>
      <c r="AF4588" s="202"/>
      <c r="AG4588" s="132" t="str">
        <f t="shared" si="3582"/>
        <v>OK</v>
      </c>
      <c r="AH4588" s="138"/>
      <c r="AI4588" s="138"/>
      <c r="AJ4588" s="139"/>
      <c r="AK4588" s="139"/>
      <c r="AL4588" s="132" t="str">
        <f t="shared" si="3583"/>
        <v>OK</v>
      </c>
      <c r="AM4588" s="140"/>
      <c r="AN4588" s="119">
        <f t="shared" si="3584"/>
        <v>19570</v>
      </c>
      <c r="AO4588" s="120">
        <f t="shared" si="3585"/>
        <v>19570</v>
      </c>
      <c r="AP4588" s="39">
        <f t="shared" si="3586"/>
        <v>19570</v>
      </c>
      <c r="AQ4588" s="141">
        <f t="shared" si="3587"/>
        <v>19570</v>
      </c>
      <c r="AR4588" s="142">
        <f t="shared" si="3590"/>
        <v>0</v>
      </c>
      <c r="AS4588" s="143">
        <f t="shared" si="3591"/>
        <v>0</v>
      </c>
      <c r="AT4588" s="144">
        <f t="shared" si="3588"/>
        <v>19570</v>
      </c>
      <c r="AU4588" s="141">
        <f t="shared" si="3592"/>
        <v>19570</v>
      </c>
      <c r="AV4588" s="142">
        <f t="shared" si="3593"/>
        <v>0</v>
      </c>
      <c r="AW4588" s="143">
        <f t="shared" si="3594"/>
        <v>0</v>
      </c>
      <c r="AY4588" s="146" t="str">
        <f t="shared" si="3589"/>
        <v>61.41</v>
      </c>
      <c r="AZ4588" s="1828" t="b">
        <f>COUNTIF('[1]Codes SEC'!$B$2:$B$250,Ministres!AY4588)&gt;0</f>
        <v>1</v>
      </c>
    </row>
    <row r="4589" spans="1:64" s="1842" customFormat="1" ht="35.1" customHeight="1" x14ac:dyDescent="0.25">
      <c r="A4589" s="15" t="s">
        <v>4654</v>
      </c>
      <c r="B4589" s="225">
        <v>16</v>
      </c>
      <c r="C4589" s="122" t="s">
        <v>2367</v>
      </c>
      <c r="D4589" s="123">
        <v>1000</v>
      </c>
      <c r="E4589" s="226"/>
      <c r="F4589" s="122">
        <v>12</v>
      </c>
      <c r="G4589" s="126"/>
      <c r="H4589" s="35" t="str">
        <f t="shared" si="3556"/>
        <v>080</v>
      </c>
      <c r="I4589" s="36" t="s">
        <v>1441</v>
      </c>
      <c r="J4589" s="37" t="s">
        <v>5028</v>
      </c>
      <c r="K4589" s="244" t="s">
        <v>5029</v>
      </c>
      <c r="L4589" s="232">
        <v>8500</v>
      </c>
      <c r="M4589" s="233">
        <v>4620</v>
      </c>
      <c r="N4589" s="130"/>
      <c r="O4589" s="131"/>
      <c r="P4589" s="131"/>
      <c r="Q4589" s="131"/>
      <c r="R4589" s="131"/>
      <c r="S4589" s="131"/>
      <c r="T4589" s="132" t="str">
        <f t="shared" si="3580"/>
        <v>OK</v>
      </c>
      <c r="U4589" s="138"/>
      <c r="V4589" s="138"/>
      <c r="W4589" s="139"/>
      <c r="X4589" s="139"/>
      <c r="Y4589" s="132" t="str">
        <f t="shared" si="3581"/>
        <v>OK</v>
      </c>
      <c r="Z4589" s="210"/>
      <c r="AA4589" s="204"/>
      <c r="AB4589" s="202"/>
      <c r="AC4589" s="202"/>
      <c r="AD4589" s="202"/>
      <c r="AE4589" s="202"/>
      <c r="AF4589" s="202"/>
      <c r="AG4589" s="132" t="str">
        <f t="shared" si="3582"/>
        <v>OK</v>
      </c>
      <c r="AH4589" s="138"/>
      <c r="AI4589" s="138"/>
      <c r="AJ4589" s="139"/>
      <c r="AK4589" s="139"/>
      <c r="AL4589" s="132" t="str">
        <f t="shared" si="3583"/>
        <v>OK</v>
      </c>
      <c r="AM4589" s="140"/>
      <c r="AN4589" s="119">
        <f t="shared" si="3584"/>
        <v>8500</v>
      </c>
      <c r="AO4589" s="120">
        <f t="shared" si="3585"/>
        <v>4620</v>
      </c>
      <c r="AP4589" s="39">
        <f t="shared" si="3586"/>
        <v>8500</v>
      </c>
      <c r="AQ4589" s="141">
        <f t="shared" si="3587"/>
        <v>8500</v>
      </c>
      <c r="AR4589" s="142">
        <f t="shared" si="3590"/>
        <v>0</v>
      </c>
      <c r="AS4589" s="143">
        <f t="shared" si="3591"/>
        <v>0</v>
      </c>
      <c r="AT4589" s="144">
        <f t="shared" si="3588"/>
        <v>4620</v>
      </c>
      <c r="AU4589" s="141">
        <f t="shared" si="3592"/>
        <v>4620</v>
      </c>
      <c r="AV4589" s="142">
        <f t="shared" si="3593"/>
        <v>0</v>
      </c>
      <c r="AW4589" s="143">
        <f t="shared" si="3594"/>
        <v>0</v>
      </c>
      <c r="AX4589"/>
      <c r="AY4589" s="146" t="str">
        <f t="shared" si="3589"/>
        <v>61.41</v>
      </c>
      <c r="AZ4589" s="1828" t="b">
        <f>COUNTIF('[1]Codes SEC'!$B$2:$B$250,Ministres!AY4589)&gt;0</f>
        <v>1</v>
      </c>
      <c r="BA4589"/>
      <c r="BB4589"/>
      <c r="BC4589"/>
      <c r="BD4589"/>
      <c r="BE4589"/>
      <c r="BF4589"/>
      <c r="BG4589"/>
      <c r="BH4589"/>
      <c r="BI4589"/>
      <c r="BJ4589"/>
      <c r="BK4589"/>
      <c r="BL4589"/>
    </row>
    <row r="4590" spans="1:64" ht="35.1" customHeight="1" x14ac:dyDescent="0.25">
      <c r="A4590" s="15" t="s">
        <v>4654</v>
      </c>
      <c r="B4590" s="225">
        <v>16</v>
      </c>
      <c r="C4590" s="122" t="s">
        <v>2367</v>
      </c>
      <c r="D4590" s="123">
        <v>1000</v>
      </c>
      <c r="E4590" s="226"/>
      <c r="F4590" s="122">
        <v>12</v>
      </c>
      <c r="G4590" s="126"/>
      <c r="H4590" s="35" t="str">
        <f t="shared" si="3556"/>
        <v>080</v>
      </c>
      <c r="I4590" s="36" t="s">
        <v>1441</v>
      </c>
      <c r="J4590" s="37" t="s">
        <v>5030</v>
      </c>
      <c r="K4590" s="244" t="s">
        <v>5031</v>
      </c>
      <c r="L4590" s="232">
        <v>23300</v>
      </c>
      <c r="M4590" s="233">
        <v>23300</v>
      </c>
      <c r="N4590" s="130"/>
      <c r="O4590" s="131"/>
      <c r="P4590" s="131"/>
      <c r="Q4590" s="131"/>
      <c r="R4590" s="131"/>
      <c r="S4590" s="131"/>
      <c r="T4590" s="132" t="str">
        <f t="shared" si="3580"/>
        <v>OK</v>
      </c>
      <c r="U4590" s="138"/>
      <c r="V4590" s="138"/>
      <c r="W4590" s="139"/>
      <c r="X4590" s="139"/>
      <c r="Y4590" s="132" t="str">
        <f t="shared" si="3581"/>
        <v>OK</v>
      </c>
      <c r="Z4590" s="210"/>
      <c r="AA4590" s="204"/>
      <c r="AB4590" s="202"/>
      <c r="AC4590" s="202"/>
      <c r="AD4590" s="202"/>
      <c r="AE4590" s="202"/>
      <c r="AF4590" s="202"/>
      <c r="AG4590" s="132" t="str">
        <f t="shared" si="3582"/>
        <v>OK</v>
      </c>
      <c r="AH4590" s="138"/>
      <c r="AI4590" s="138"/>
      <c r="AJ4590" s="139"/>
      <c r="AK4590" s="139"/>
      <c r="AL4590" s="132" t="str">
        <f t="shared" si="3583"/>
        <v>OK</v>
      </c>
      <c r="AM4590" s="140"/>
      <c r="AN4590" s="119">
        <f t="shared" si="3584"/>
        <v>23300</v>
      </c>
      <c r="AO4590" s="120">
        <f t="shared" si="3585"/>
        <v>23300</v>
      </c>
      <c r="AP4590" s="39">
        <f t="shared" si="3586"/>
        <v>23300</v>
      </c>
      <c r="AQ4590" s="141">
        <f t="shared" si="3587"/>
        <v>23300</v>
      </c>
      <c r="AR4590" s="142">
        <f t="shared" si="3590"/>
        <v>0</v>
      </c>
      <c r="AS4590" s="143">
        <f t="shared" si="3591"/>
        <v>0</v>
      </c>
      <c r="AT4590" s="144">
        <f t="shared" si="3588"/>
        <v>23300</v>
      </c>
      <c r="AU4590" s="141">
        <f t="shared" si="3592"/>
        <v>23300</v>
      </c>
      <c r="AV4590" s="142">
        <f t="shared" si="3593"/>
        <v>0</v>
      </c>
      <c r="AW4590" s="143">
        <f t="shared" si="3594"/>
        <v>0</v>
      </c>
      <c r="AY4590" s="146" t="str">
        <f t="shared" si="3589"/>
        <v>61.41</v>
      </c>
      <c r="AZ4590" s="1828" t="b">
        <f>COUNTIF('[1]Codes SEC'!$B$2:$B$250,Ministres!AY4590)&gt;0</f>
        <v>1</v>
      </c>
    </row>
    <row r="4591" spans="1:64" ht="35.1" customHeight="1" x14ac:dyDescent="0.25">
      <c r="A4591" s="15" t="s">
        <v>4654</v>
      </c>
      <c r="B4591" s="225">
        <v>16</v>
      </c>
      <c r="C4591" s="122" t="s">
        <v>2367</v>
      </c>
      <c r="D4591" s="123">
        <v>1000</v>
      </c>
      <c r="E4591" s="226"/>
      <c r="F4591" s="122">
        <v>12</v>
      </c>
      <c r="G4591" s="126"/>
      <c r="H4591" s="35" t="str">
        <f t="shared" si="3556"/>
        <v>080</v>
      </c>
      <c r="I4591" s="36" t="s">
        <v>1441</v>
      </c>
      <c r="J4591" s="37" t="s">
        <v>5032</v>
      </c>
      <c r="K4591" s="244" t="s">
        <v>5033</v>
      </c>
      <c r="L4591" s="232">
        <v>3000</v>
      </c>
      <c r="M4591" s="233">
        <v>4598</v>
      </c>
      <c r="N4591" s="130"/>
      <c r="O4591" s="131"/>
      <c r="P4591" s="131"/>
      <c r="Q4591" s="131"/>
      <c r="R4591" s="131"/>
      <c r="S4591" s="131"/>
      <c r="T4591" s="132" t="str">
        <f t="shared" si="3580"/>
        <v>OK</v>
      </c>
      <c r="U4591" s="138"/>
      <c r="V4591" s="138"/>
      <c r="W4591" s="139"/>
      <c r="X4591" s="139"/>
      <c r="Y4591" s="132" t="str">
        <f t="shared" si="3581"/>
        <v>OK</v>
      </c>
      <c r="Z4591" s="210"/>
      <c r="AA4591" s="204"/>
      <c r="AB4591" s="202"/>
      <c r="AC4591" s="202"/>
      <c r="AD4591" s="202"/>
      <c r="AE4591" s="202"/>
      <c r="AF4591" s="202"/>
      <c r="AG4591" s="132" t="str">
        <f t="shared" si="3582"/>
        <v>OK</v>
      </c>
      <c r="AH4591" s="138"/>
      <c r="AI4591" s="138"/>
      <c r="AJ4591" s="139"/>
      <c r="AK4591" s="139"/>
      <c r="AL4591" s="132" t="str">
        <f t="shared" si="3583"/>
        <v>OK</v>
      </c>
      <c r="AM4591" s="140"/>
      <c r="AN4591" s="119">
        <f t="shared" si="3584"/>
        <v>3000</v>
      </c>
      <c r="AO4591" s="120">
        <f t="shared" si="3585"/>
        <v>4598</v>
      </c>
      <c r="AP4591" s="39">
        <f t="shared" si="3586"/>
        <v>3000</v>
      </c>
      <c r="AQ4591" s="141">
        <f t="shared" si="3587"/>
        <v>3000</v>
      </c>
      <c r="AR4591" s="142">
        <f t="shared" si="3590"/>
        <v>0</v>
      </c>
      <c r="AS4591" s="143">
        <f t="shared" si="3591"/>
        <v>0</v>
      </c>
      <c r="AT4591" s="144">
        <f t="shared" si="3588"/>
        <v>4598</v>
      </c>
      <c r="AU4591" s="141">
        <f t="shared" si="3592"/>
        <v>4598</v>
      </c>
      <c r="AV4591" s="142">
        <f t="shared" si="3593"/>
        <v>0</v>
      </c>
      <c r="AW4591" s="143">
        <f t="shared" si="3594"/>
        <v>0</v>
      </c>
      <c r="AY4591" s="146" t="str">
        <f t="shared" si="3589"/>
        <v>61.41</v>
      </c>
      <c r="AZ4591" s="1828" t="b">
        <f>COUNTIF('[1]Codes SEC'!$B$2:$B$250,Ministres!AY4591)&gt;0</f>
        <v>1</v>
      </c>
    </row>
    <row r="4592" spans="1:64" ht="35.1" customHeight="1" x14ac:dyDescent="0.25">
      <c r="A4592" s="15" t="s">
        <v>4654</v>
      </c>
      <c r="B4592" s="225">
        <v>16</v>
      </c>
      <c r="C4592" s="122" t="s">
        <v>2367</v>
      </c>
      <c r="D4592" s="123">
        <v>1000</v>
      </c>
      <c r="E4592" s="226"/>
      <c r="F4592" s="122">
        <v>12</v>
      </c>
      <c r="G4592" s="126"/>
      <c r="H4592" s="35" t="str">
        <f t="shared" si="3556"/>
        <v>080</v>
      </c>
      <c r="I4592" s="36" t="s">
        <v>1441</v>
      </c>
      <c r="J4592" s="37" t="s">
        <v>5034</v>
      </c>
      <c r="K4592" s="244" t="s">
        <v>5035</v>
      </c>
      <c r="L4592" s="232">
        <v>0</v>
      </c>
      <c r="M4592" s="233">
        <v>45</v>
      </c>
      <c r="N4592" s="130"/>
      <c r="O4592" s="131"/>
      <c r="P4592" s="131"/>
      <c r="Q4592" s="131"/>
      <c r="R4592" s="131"/>
      <c r="S4592" s="131"/>
      <c r="T4592" s="132" t="str">
        <f t="shared" si="3580"/>
        <v>OK</v>
      </c>
      <c r="U4592" s="138"/>
      <c r="V4592" s="138"/>
      <c r="W4592" s="139"/>
      <c r="X4592" s="139"/>
      <c r="Y4592" s="132" t="str">
        <f t="shared" si="3581"/>
        <v>OK</v>
      </c>
      <c r="Z4592" s="210"/>
      <c r="AA4592" s="204"/>
      <c r="AB4592" s="202"/>
      <c r="AC4592" s="202"/>
      <c r="AD4592" s="202"/>
      <c r="AE4592" s="202"/>
      <c r="AF4592" s="202"/>
      <c r="AG4592" s="132" t="str">
        <f t="shared" si="3582"/>
        <v>OK</v>
      </c>
      <c r="AH4592" s="138"/>
      <c r="AI4592" s="138"/>
      <c r="AJ4592" s="139"/>
      <c r="AK4592" s="139"/>
      <c r="AL4592" s="132" t="str">
        <f t="shared" si="3583"/>
        <v>OK</v>
      </c>
      <c r="AM4592" s="140"/>
      <c r="AN4592" s="119">
        <f t="shared" si="3584"/>
        <v>0</v>
      </c>
      <c r="AO4592" s="120">
        <f t="shared" si="3585"/>
        <v>45</v>
      </c>
      <c r="AP4592" s="39">
        <f t="shared" si="3586"/>
        <v>0</v>
      </c>
      <c r="AQ4592" s="141">
        <f t="shared" si="3587"/>
        <v>0</v>
      </c>
      <c r="AR4592" s="142">
        <f t="shared" si="3590"/>
        <v>0</v>
      </c>
      <c r="AS4592" s="143" t="e">
        <f t="shared" si="3591"/>
        <v>#DIV/0!</v>
      </c>
      <c r="AT4592" s="144">
        <f t="shared" si="3588"/>
        <v>45</v>
      </c>
      <c r="AU4592" s="141">
        <f t="shared" si="3592"/>
        <v>45</v>
      </c>
      <c r="AV4592" s="142">
        <f t="shared" si="3593"/>
        <v>0</v>
      </c>
      <c r="AW4592" s="143">
        <f t="shared" si="3594"/>
        <v>0</v>
      </c>
      <c r="AY4592" s="146" t="str">
        <f t="shared" si="3589"/>
        <v>61.41</v>
      </c>
      <c r="AZ4592" s="1828" t="b">
        <f>COUNTIF('[1]Codes SEC'!$B$2:$B$250,Ministres!AY4592)&gt;0</f>
        <v>1</v>
      </c>
    </row>
    <row r="4593" spans="1:52" ht="35.1" customHeight="1" x14ac:dyDescent="0.25">
      <c r="A4593" s="15" t="s">
        <v>4654</v>
      </c>
      <c r="B4593" s="225">
        <v>16</v>
      </c>
      <c r="C4593" s="122" t="s">
        <v>2367</v>
      </c>
      <c r="D4593" s="123">
        <v>1000</v>
      </c>
      <c r="E4593" s="226"/>
      <c r="F4593" s="122">
        <v>12</v>
      </c>
      <c r="G4593" s="126"/>
      <c r="H4593" s="35" t="str">
        <f t="shared" si="3556"/>
        <v>080</v>
      </c>
      <c r="I4593" s="36">
        <v>86142000</v>
      </c>
      <c r="J4593" s="37" t="s">
        <v>5036</v>
      </c>
      <c r="K4593" s="244" t="s">
        <v>5037</v>
      </c>
      <c r="L4593" s="232">
        <v>10267</v>
      </c>
      <c r="M4593" s="233">
        <v>10267</v>
      </c>
      <c r="N4593" s="130"/>
      <c r="O4593" s="131"/>
      <c r="P4593" s="131"/>
      <c r="Q4593" s="131"/>
      <c r="R4593" s="131"/>
      <c r="S4593" s="131"/>
      <c r="T4593" s="132" t="str">
        <f>IF(SUM(N4593:S4593)=U4593,"OK",SUM(N4593:S4593)-U4593)</f>
        <v>OK</v>
      </c>
      <c r="U4593" s="138"/>
      <c r="V4593" s="138"/>
      <c r="W4593" s="139"/>
      <c r="X4593" s="139"/>
      <c r="Y4593" s="132" t="str">
        <f>IF(SUM(W4593:X4593)=Z4593,"OK",SUM(W4593:X4593)-Z4593)</f>
        <v>OK</v>
      </c>
      <c r="Z4593" s="210"/>
      <c r="AA4593" s="204"/>
      <c r="AB4593" s="202"/>
      <c r="AC4593" s="202"/>
      <c r="AD4593" s="202"/>
      <c r="AE4593" s="202"/>
      <c r="AF4593" s="202"/>
      <c r="AG4593" s="132" t="str">
        <f>IF(SUM(AA4593:AF4593)=AH4593,"OK",SUM(AA4593:AF4593)-AH4593)</f>
        <v>OK</v>
      </c>
      <c r="AH4593" s="138"/>
      <c r="AI4593" s="138"/>
      <c r="AJ4593" s="139"/>
      <c r="AK4593" s="139"/>
      <c r="AL4593" s="132" t="str">
        <f>IF(SUM(AJ4593:AK4593)=AM4593,"OK",SUM(AJ4593:AK4593)-AM4593)</f>
        <v>OK</v>
      </c>
      <c r="AM4593" s="140"/>
      <c r="AN4593" s="119">
        <f>L4593+U4593+V4593+Z4593</f>
        <v>10267</v>
      </c>
      <c r="AO4593" s="120">
        <f>M4593+AH4593+AI4593+AM4593</f>
        <v>10267</v>
      </c>
      <c r="AP4593" s="39">
        <f>L4593</f>
        <v>10267</v>
      </c>
      <c r="AQ4593" s="141">
        <f>AN4593</f>
        <v>10267</v>
      </c>
      <c r="AR4593" s="142">
        <f t="shared" si="3590"/>
        <v>0</v>
      </c>
      <c r="AS4593" s="143">
        <f t="shared" si="3591"/>
        <v>0</v>
      </c>
      <c r="AT4593" s="144">
        <f>M4593</f>
        <v>10267</v>
      </c>
      <c r="AU4593" s="141">
        <f t="shared" si="3592"/>
        <v>10267</v>
      </c>
      <c r="AV4593" s="142">
        <f t="shared" si="3593"/>
        <v>0</v>
      </c>
      <c r="AW4593" s="143">
        <f t="shared" si="3594"/>
        <v>0</v>
      </c>
      <c r="AY4593" s="146" t="str">
        <f t="shared" si="3589"/>
        <v>61.42</v>
      </c>
      <c r="AZ4593" s="1828" t="b">
        <f>COUNTIF('[1]Codes SEC'!$B$2:$B$250,Ministres!AY4593)&gt;0</f>
        <v>1</v>
      </c>
    </row>
    <row r="4594" spans="1:52" ht="35.1" customHeight="1" x14ac:dyDescent="0.25">
      <c r="A4594" s="15" t="s">
        <v>4654</v>
      </c>
      <c r="B4594" s="225" t="s">
        <v>2393</v>
      </c>
      <c r="C4594" s="122" t="s">
        <v>2367</v>
      </c>
      <c r="D4594" s="123">
        <v>1000</v>
      </c>
      <c r="E4594" s="226"/>
      <c r="F4594" s="122">
        <v>12</v>
      </c>
      <c r="G4594" s="227"/>
      <c r="H4594" s="228" t="str">
        <f t="shared" si="3556"/>
        <v>080</v>
      </c>
      <c r="I4594" s="229">
        <v>86321000</v>
      </c>
      <c r="J4594" s="230" t="s">
        <v>5038</v>
      </c>
      <c r="K4594" s="231" t="s">
        <v>5039</v>
      </c>
      <c r="L4594" s="232">
        <v>0</v>
      </c>
      <c r="M4594" s="233">
        <v>0</v>
      </c>
      <c r="N4594" s="130"/>
      <c r="O4594" s="131"/>
      <c r="P4594" s="131"/>
      <c r="Q4594" s="131"/>
      <c r="R4594" s="131"/>
      <c r="S4594" s="131"/>
      <c r="T4594" s="132" t="str">
        <f t="shared" si="3580"/>
        <v>OK</v>
      </c>
      <c r="U4594" s="138"/>
      <c r="V4594" s="138"/>
      <c r="W4594" s="139"/>
      <c r="X4594" s="139"/>
      <c r="Y4594" s="132" t="str">
        <f t="shared" si="3581"/>
        <v>OK</v>
      </c>
      <c r="Z4594" s="210"/>
      <c r="AA4594" s="204"/>
      <c r="AB4594" s="202"/>
      <c r="AC4594" s="202"/>
      <c r="AD4594" s="202"/>
      <c r="AE4594" s="202"/>
      <c r="AF4594" s="202"/>
      <c r="AG4594" s="132" t="str">
        <f t="shared" si="3582"/>
        <v>OK</v>
      </c>
      <c r="AH4594" s="138"/>
      <c r="AI4594" s="138"/>
      <c r="AJ4594" s="139"/>
      <c r="AK4594" s="139"/>
      <c r="AL4594" s="132" t="str">
        <f t="shared" si="3583"/>
        <v>OK</v>
      </c>
      <c r="AM4594" s="140"/>
      <c r="AN4594" s="119">
        <f t="shared" si="3584"/>
        <v>0</v>
      </c>
      <c r="AO4594" s="120">
        <f t="shared" si="3585"/>
        <v>0</v>
      </c>
      <c r="AP4594" s="39">
        <f t="shared" si="3586"/>
        <v>0</v>
      </c>
      <c r="AQ4594" s="141">
        <f t="shared" si="3587"/>
        <v>0</v>
      </c>
      <c r="AR4594" s="142">
        <f t="shared" si="3590"/>
        <v>0</v>
      </c>
      <c r="AS4594" s="143" t="e">
        <f t="shared" si="3591"/>
        <v>#DIV/0!</v>
      </c>
      <c r="AT4594" s="144">
        <f t="shared" si="3588"/>
        <v>0</v>
      </c>
      <c r="AU4594" s="141">
        <f t="shared" si="3592"/>
        <v>0</v>
      </c>
      <c r="AV4594" s="142">
        <f t="shared" si="3593"/>
        <v>0</v>
      </c>
      <c r="AW4594" s="143" t="e">
        <f t="shared" si="3594"/>
        <v>#DIV/0!</v>
      </c>
      <c r="AY4594" s="146" t="str">
        <f t="shared" si="3589"/>
        <v>63.21</v>
      </c>
      <c r="AZ4594" s="1828" t="b">
        <f>COUNTIF('[1]Codes SEC'!$B$2:$B$250,Ministres!AY4594)&gt;0</f>
        <v>1</v>
      </c>
    </row>
    <row r="4595" spans="1:52" ht="35.1" customHeight="1" x14ac:dyDescent="0.25">
      <c r="A4595" s="15" t="s">
        <v>4654</v>
      </c>
      <c r="B4595" s="225">
        <v>16</v>
      </c>
      <c r="C4595" s="122" t="s">
        <v>2367</v>
      </c>
      <c r="D4595" s="123">
        <v>1000</v>
      </c>
      <c r="E4595" s="226"/>
      <c r="F4595" s="122">
        <v>12</v>
      </c>
      <c r="G4595" s="126"/>
      <c r="H4595" s="35" t="str">
        <f t="shared" si="3556"/>
        <v>080</v>
      </c>
      <c r="I4595" s="36">
        <v>88561000</v>
      </c>
      <c r="J4595" s="37" t="s">
        <v>5040</v>
      </c>
      <c r="K4595" s="281" t="s">
        <v>5041</v>
      </c>
      <c r="L4595" s="232">
        <v>0</v>
      </c>
      <c r="M4595" s="233">
        <v>0</v>
      </c>
      <c r="N4595" s="130"/>
      <c r="O4595" s="131"/>
      <c r="P4595" s="131"/>
      <c r="Q4595" s="131"/>
      <c r="R4595" s="131"/>
      <c r="S4595" s="131"/>
      <c r="T4595" s="132" t="str">
        <f>IF(SUM(N4595:S4595)=U4595,"OK",SUM(N4595:S4595)-U4595)</f>
        <v>OK</v>
      </c>
      <c r="U4595" s="138"/>
      <c r="V4595" s="138"/>
      <c r="W4595" s="139"/>
      <c r="X4595" s="139"/>
      <c r="Y4595" s="132" t="str">
        <f>IF(SUM(W4595:X4595)=Z4595,"OK",SUM(W4595:X4595)-Z4595)</f>
        <v>OK</v>
      </c>
      <c r="Z4595" s="210"/>
      <c r="AA4595" s="204"/>
      <c r="AB4595" s="202"/>
      <c r="AC4595" s="202"/>
      <c r="AD4595" s="202"/>
      <c r="AE4595" s="202"/>
      <c r="AF4595" s="202"/>
      <c r="AG4595" s="132" t="str">
        <f>IF(SUM(AA4595:AF4595)=AH4595,"OK",SUM(AA4595:AF4595)-AH4595)</f>
        <v>OK</v>
      </c>
      <c r="AH4595" s="138"/>
      <c r="AI4595" s="138"/>
      <c r="AJ4595" s="139"/>
      <c r="AK4595" s="139"/>
      <c r="AL4595" s="132" t="str">
        <f>IF(SUM(AJ4595:AK4595)=AM4595,"OK",SUM(AJ4595:AK4595)-AM4595)</f>
        <v>OK</v>
      </c>
      <c r="AM4595" s="140"/>
      <c r="AN4595" s="119">
        <f>L4595+U4595+V4595+Z4595</f>
        <v>0</v>
      </c>
      <c r="AO4595" s="120">
        <f>M4595+AH4595+AI4595+AM4595</f>
        <v>0</v>
      </c>
      <c r="AP4595" s="39">
        <f>L4595</f>
        <v>0</v>
      </c>
      <c r="AQ4595" s="141">
        <f>AN4595</f>
        <v>0</v>
      </c>
      <c r="AR4595" s="142">
        <f t="shared" si="3590"/>
        <v>0</v>
      </c>
      <c r="AS4595" s="143" t="e">
        <f t="shared" si="3591"/>
        <v>#DIV/0!</v>
      </c>
      <c r="AT4595" s="144">
        <f>M4595</f>
        <v>0</v>
      </c>
      <c r="AU4595" s="141">
        <f t="shared" si="3592"/>
        <v>0</v>
      </c>
      <c r="AV4595" s="142">
        <f t="shared" si="3593"/>
        <v>0</v>
      </c>
      <c r="AW4595" s="143" t="e">
        <f t="shared" si="3594"/>
        <v>#DIV/0!</v>
      </c>
      <c r="AY4595" s="146" t="str">
        <f t="shared" si="3589"/>
        <v>85.61</v>
      </c>
      <c r="AZ4595" s="1828" t="b">
        <f>COUNTIF('[1]Codes SEC'!$B$2:$B$250,Ministres!AY4595)&gt;0</f>
        <v>1</v>
      </c>
    </row>
    <row r="4596" spans="1:52" ht="35.1" customHeight="1" x14ac:dyDescent="0.25">
      <c r="A4596" s="15" t="s">
        <v>4654</v>
      </c>
      <c r="B4596" s="225">
        <v>16</v>
      </c>
      <c r="C4596" s="122" t="s">
        <v>2367</v>
      </c>
      <c r="D4596" s="123">
        <v>1000</v>
      </c>
      <c r="E4596" s="226"/>
      <c r="F4596" s="122">
        <v>12</v>
      </c>
      <c r="G4596" s="126"/>
      <c r="H4596" s="35" t="str">
        <f t="shared" si="3556"/>
        <v>080</v>
      </c>
      <c r="I4596" s="36" t="s">
        <v>5042</v>
      </c>
      <c r="J4596" s="37" t="s">
        <v>5043</v>
      </c>
      <c r="K4596" s="244" t="s">
        <v>5044</v>
      </c>
      <c r="L4596" s="232">
        <v>150</v>
      </c>
      <c r="M4596" s="233">
        <v>150</v>
      </c>
      <c r="N4596" s="130"/>
      <c r="O4596" s="131"/>
      <c r="P4596" s="131"/>
      <c r="Q4596" s="131"/>
      <c r="R4596" s="131"/>
      <c r="S4596" s="131"/>
      <c r="T4596" s="132" t="str">
        <f>IF(SUM(N4596:S4596)=U4596,"OK",SUM(N4596:S4596)-U4596)</f>
        <v>OK</v>
      </c>
      <c r="U4596" s="138"/>
      <c r="V4596" s="138"/>
      <c r="W4596" s="139"/>
      <c r="X4596" s="139"/>
      <c r="Y4596" s="132" t="str">
        <f>IF(SUM(W4596:X4596)=Z4596,"OK",SUM(W4596:X4596)-Z4596)</f>
        <v>OK</v>
      </c>
      <c r="Z4596" s="210"/>
      <c r="AA4596" s="204"/>
      <c r="AB4596" s="202"/>
      <c r="AC4596" s="202"/>
      <c r="AD4596" s="202"/>
      <c r="AE4596" s="202"/>
      <c r="AF4596" s="202"/>
      <c r="AG4596" s="132" t="str">
        <f>IF(SUM(AA4596:AF4596)=AH4596,"OK",SUM(AA4596:AF4596)-AH4596)</f>
        <v>OK</v>
      </c>
      <c r="AH4596" s="138"/>
      <c r="AI4596" s="138"/>
      <c r="AJ4596" s="139"/>
      <c r="AK4596" s="139"/>
      <c r="AL4596" s="132" t="str">
        <f>IF(SUM(AJ4596:AK4596)=AM4596,"OK",SUM(AJ4596:AK4596)-AM4596)</f>
        <v>OK</v>
      </c>
      <c r="AM4596" s="140"/>
      <c r="AN4596" s="119">
        <f>L4596+U4596+V4596+Z4596</f>
        <v>150</v>
      </c>
      <c r="AO4596" s="120">
        <f>M4596+AH4596+AI4596+AM4596</f>
        <v>150</v>
      </c>
      <c r="AP4596" s="39">
        <f>L4596</f>
        <v>150</v>
      </c>
      <c r="AQ4596" s="141">
        <f>AN4596</f>
        <v>150</v>
      </c>
      <c r="AR4596" s="142">
        <f>AQ4596-AP4596</f>
        <v>0</v>
      </c>
      <c r="AS4596" s="143">
        <f>AR4596/AP4596</f>
        <v>0</v>
      </c>
      <c r="AT4596" s="144">
        <f>M4596</f>
        <v>150</v>
      </c>
      <c r="AU4596" s="141">
        <f t="shared" si="3592"/>
        <v>150</v>
      </c>
      <c r="AV4596" s="142">
        <f>AU4596-AT4596</f>
        <v>0</v>
      </c>
      <c r="AW4596" s="143">
        <f>AV4596/AT4596</f>
        <v>0</v>
      </c>
      <c r="AY4596" s="146" t="str">
        <f t="shared" si="3589"/>
        <v>85.71</v>
      </c>
      <c r="AZ4596" s="1828" t="b">
        <f>COUNTIF('[1]Codes SEC'!$B$2:$B$250,Ministres!AY4596)&gt;0</f>
        <v>1</v>
      </c>
    </row>
    <row r="4597" spans="1:52" ht="35.1" customHeight="1" x14ac:dyDescent="0.25">
      <c r="A4597" s="15" t="s">
        <v>4654</v>
      </c>
      <c r="B4597" s="225">
        <v>16</v>
      </c>
      <c r="C4597" s="122" t="s">
        <v>2367</v>
      </c>
      <c r="D4597" s="123">
        <v>1000</v>
      </c>
      <c r="E4597" s="226"/>
      <c r="F4597" s="122">
        <v>12</v>
      </c>
      <c r="G4597" s="126"/>
      <c r="H4597" s="35" t="str">
        <f t="shared" si="3556"/>
        <v>080</v>
      </c>
      <c r="I4597" s="36" t="s">
        <v>5042</v>
      </c>
      <c r="J4597" s="37" t="s">
        <v>5045</v>
      </c>
      <c r="K4597" s="281" t="s">
        <v>5046</v>
      </c>
      <c r="L4597" s="232">
        <v>42250</v>
      </c>
      <c r="M4597" s="233">
        <v>46754</v>
      </c>
      <c r="N4597" s="130"/>
      <c r="O4597" s="131"/>
      <c r="P4597" s="131"/>
      <c r="Q4597" s="131"/>
      <c r="R4597" s="131"/>
      <c r="S4597" s="131"/>
      <c r="T4597" s="132" t="str">
        <f>IF(SUM(N4597:S4597)=U4597,"OK",SUM(N4597:S4597)-U4597)</f>
        <v>OK</v>
      </c>
      <c r="U4597" s="138"/>
      <c r="V4597" s="138"/>
      <c r="W4597" s="139"/>
      <c r="X4597" s="139"/>
      <c r="Y4597" s="132" t="str">
        <f>IF(SUM(W4597:X4597)=Z4597,"OK",SUM(W4597:X4597)-Z4597)</f>
        <v>OK</v>
      </c>
      <c r="Z4597" s="210"/>
      <c r="AA4597" s="204"/>
      <c r="AB4597" s="202"/>
      <c r="AC4597" s="202"/>
      <c r="AD4597" s="202"/>
      <c r="AE4597" s="202"/>
      <c r="AF4597" s="202"/>
      <c r="AG4597" s="132" t="str">
        <f>IF(SUM(AA4597:AF4597)=AH4597,"OK",SUM(AA4597:AF4597)-AH4597)</f>
        <v>OK</v>
      </c>
      <c r="AH4597" s="138"/>
      <c r="AI4597" s="138"/>
      <c r="AJ4597" s="139"/>
      <c r="AK4597" s="139"/>
      <c r="AL4597" s="132" t="str">
        <f>IF(SUM(AJ4597:AK4597)=AM4597,"OK",SUM(AJ4597:AK4597)-AM4597)</f>
        <v>OK</v>
      </c>
      <c r="AM4597" s="140"/>
      <c r="AN4597" s="119">
        <f>L4597+U4597+V4597+Z4597</f>
        <v>42250</v>
      </c>
      <c r="AO4597" s="120">
        <f>M4597+AH4597+AI4597+AM4597</f>
        <v>46754</v>
      </c>
      <c r="AP4597" s="39">
        <f>L4597</f>
        <v>42250</v>
      </c>
      <c r="AQ4597" s="141">
        <f>AN4597</f>
        <v>42250</v>
      </c>
      <c r="AR4597" s="142">
        <f>AQ4597-AP4597</f>
        <v>0</v>
      </c>
      <c r="AS4597" s="143">
        <f>AR4597/AP4597</f>
        <v>0</v>
      </c>
      <c r="AT4597" s="144">
        <f>M4597</f>
        <v>46754</v>
      </c>
      <c r="AU4597" s="141">
        <f t="shared" si="3592"/>
        <v>46754</v>
      </c>
      <c r="AV4597" s="142">
        <f>AU4597-AT4597</f>
        <v>0</v>
      </c>
      <c r="AW4597" s="143">
        <f>AV4597/AT4597</f>
        <v>0</v>
      </c>
      <c r="AY4597" s="146" t="str">
        <f t="shared" si="3589"/>
        <v>85.71</v>
      </c>
      <c r="AZ4597" s="1828" t="b">
        <f>COUNTIF('[1]Codes SEC'!$B$2:$B$250,Ministres!AY4597)&gt;0</f>
        <v>1</v>
      </c>
    </row>
    <row r="4598" spans="1:52" ht="35.1" customHeight="1" x14ac:dyDescent="0.25">
      <c r="A4598" s="15" t="s">
        <v>4654</v>
      </c>
      <c r="B4598" s="225">
        <v>16</v>
      </c>
      <c r="C4598" s="122" t="s">
        <v>2367</v>
      </c>
      <c r="D4598" s="123">
        <v>1000</v>
      </c>
      <c r="E4598" s="226"/>
      <c r="F4598" s="122">
        <v>12</v>
      </c>
      <c r="G4598" s="126"/>
      <c r="H4598" s="35" t="str">
        <f t="shared" si="3556"/>
        <v>080</v>
      </c>
      <c r="I4598" s="36" t="s">
        <v>5042</v>
      </c>
      <c r="J4598" s="37" t="s">
        <v>5047</v>
      </c>
      <c r="K4598" s="244" t="s">
        <v>5048</v>
      </c>
      <c r="L4598" s="232">
        <v>6000</v>
      </c>
      <c r="M4598" s="233">
        <v>6000</v>
      </c>
      <c r="N4598" s="130"/>
      <c r="O4598" s="131"/>
      <c r="P4598" s="131"/>
      <c r="Q4598" s="131"/>
      <c r="R4598" s="131"/>
      <c r="S4598" s="131"/>
      <c r="T4598" s="132" t="str">
        <f t="shared" si="3580"/>
        <v>OK</v>
      </c>
      <c r="U4598" s="138"/>
      <c r="V4598" s="138"/>
      <c r="W4598" s="139"/>
      <c r="X4598" s="139"/>
      <c r="Y4598" s="132" t="str">
        <f t="shared" si="3581"/>
        <v>OK</v>
      </c>
      <c r="Z4598" s="210"/>
      <c r="AA4598" s="204"/>
      <c r="AB4598" s="202"/>
      <c r="AC4598" s="202"/>
      <c r="AD4598" s="202"/>
      <c r="AE4598" s="202"/>
      <c r="AF4598" s="202"/>
      <c r="AG4598" s="132" t="str">
        <f t="shared" si="3582"/>
        <v>OK</v>
      </c>
      <c r="AH4598" s="138"/>
      <c r="AI4598" s="138"/>
      <c r="AJ4598" s="139"/>
      <c r="AK4598" s="139"/>
      <c r="AL4598" s="132" t="str">
        <f t="shared" si="3583"/>
        <v>OK</v>
      </c>
      <c r="AM4598" s="140"/>
      <c r="AN4598" s="119">
        <f t="shared" si="3584"/>
        <v>6000</v>
      </c>
      <c r="AO4598" s="120">
        <f t="shared" si="3585"/>
        <v>6000</v>
      </c>
      <c r="AP4598" s="39">
        <f t="shared" si="3586"/>
        <v>6000</v>
      </c>
      <c r="AQ4598" s="141">
        <f t="shared" si="3587"/>
        <v>6000</v>
      </c>
      <c r="AR4598" s="142">
        <f t="shared" si="3590"/>
        <v>0</v>
      </c>
      <c r="AS4598" s="143">
        <f t="shared" si="3591"/>
        <v>0</v>
      </c>
      <c r="AT4598" s="144">
        <f t="shared" si="3588"/>
        <v>6000</v>
      </c>
      <c r="AU4598" s="141">
        <f t="shared" si="3592"/>
        <v>6000</v>
      </c>
      <c r="AV4598" s="142">
        <f t="shared" si="3593"/>
        <v>0</v>
      </c>
      <c r="AW4598" s="143">
        <f t="shared" si="3594"/>
        <v>0</v>
      </c>
      <c r="AY4598" s="146" t="str">
        <f t="shared" si="3589"/>
        <v>85.71</v>
      </c>
      <c r="AZ4598" s="1828" t="b">
        <f>COUNTIF('[1]Codes SEC'!$B$2:$B$250,Ministres!AY4598)&gt;0</f>
        <v>1</v>
      </c>
    </row>
    <row r="4599" spans="1:52" ht="35.1" customHeight="1" x14ac:dyDescent="0.25">
      <c r="A4599" s="15" t="s">
        <v>4654</v>
      </c>
      <c r="B4599" s="225">
        <v>16</v>
      </c>
      <c r="C4599" s="122" t="s">
        <v>2367</v>
      </c>
      <c r="D4599" s="123">
        <v>1000</v>
      </c>
      <c r="E4599" s="226"/>
      <c r="F4599" s="122">
        <v>12</v>
      </c>
      <c r="G4599" s="126"/>
      <c r="H4599" s="35" t="str">
        <f t="shared" si="3556"/>
        <v>080</v>
      </c>
      <c r="I4599" s="36" t="s">
        <v>5042</v>
      </c>
      <c r="J4599" s="37" t="s">
        <v>5049</v>
      </c>
      <c r="K4599" s="244" t="s">
        <v>5050</v>
      </c>
      <c r="L4599" s="232">
        <v>1800</v>
      </c>
      <c r="M4599" s="233">
        <v>1800</v>
      </c>
      <c r="N4599" s="130"/>
      <c r="O4599" s="131"/>
      <c r="P4599" s="131"/>
      <c r="Q4599" s="131"/>
      <c r="R4599" s="131"/>
      <c r="S4599" s="131"/>
      <c r="T4599" s="132" t="str">
        <f t="shared" si="3580"/>
        <v>OK</v>
      </c>
      <c r="U4599" s="138"/>
      <c r="V4599" s="138"/>
      <c r="W4599" s="139"/>
      <c r="X4599" s="139"/>
      <c r="Y4599" s="132" t="str">
        <f t="shared" si="3581"/>
        <v>OK</v>
      </c>
      <c r="Z4599" s="210"/>
      <c r="AA4599" s="204"/>
      <c r="AB4599" s="202"/>
      <c r="AC4599" s="202"/>
      <c r="AD4599" s="202"/>
      <c r="AE4599" s="202"/>
      <c r="AF4599" s="202"/>
      <c r="AG4599" s="132" t="str">
        <f t="shared" si="3582"/>
        <v>OK</v>
      </c>
      <c r="AH4599" s="138"/>
      <c r="AI4599" s="138"/>
      <c r="AJ4599" s="139"/>
      <c r="AK4599" s="139"/>
      <c r="AL4599" s="132" t="str">
        <f t="shared" si="3583"/>
        <v>OK</v>
      </c>
      <c r="AM4599" s="140"/>
      <c r="AN4599" s="119">
        <f t="shared" si="3584"/>
        <v>1800</v>
      </c>
      <c r="AO4599" s="120">
        <f t="shared" si="3585"/>
        <v>1800</v>
      </c>
      <c r="AP4599" s="39">
        <f t="shared" si="3586"/>
        <v>1800</v>
      </c>
      <c r="AQ4599" s="141">
        <f t="shared" si="3587"/>
        <v>1800</v>
      </c>
      <c r="AR4599" s="142">
        <f t="shared" si="3590"/>
        <v>0</v>
      </c>
      <c r="AS4599" s="143">
        <f t="shared" si="3591"/>
        <v>0</v>
      </c>
      <c r="AT4599" s="144">
        <f t="shared" si="3588"/>
        <v>1800</v>
      </c>
      <c r="AU4599" s="141">
        <f>AO4599</f>
        <v>1800</v>
      </c>
      <c r="AV4599" s="142">
        <f t="shared" si="3593"/>
        <v>0</v>
      </c>
      <c r="AW4599" s="143">
        <f t="shared" si="3594"/>
        <v>0</v>
      </c>
      <c r="AY4599" s="146" t="str">
        <f t="shared" si="3589"/>
        <v>85.71</v>
      </c>
      <c r="AZ4599" s="1828" t="b">
        <f>COUNTIF('[1]Codes SEC'!$B$2:$B$250,Ministres!AY4599)&gt;0</f>
        <v>1</v>
      </c>
    </row>
    <row r="4600" spans="1:52" ht="12.75" customHeight="1" x14ac:dyDescent="0.25">
      <c r="A4600" s="350"/>
      <c r="B4600" s="1829"/>
      <c r="C4600" s="150"/>
      <c r="D4600" s="352"/>
      <c r="E4600" s="1830"/>
      <c r="F4600" s="150"/>
      <c r="G4600" s="154"/>
      <c r="H4600" s="155"/>
      <c r="I4600" s="156"/>
      <c r="J4600" s="157"/>
      <c r="K4600" s="158" t="s">
        <v>116</v>
      </c>
      <c r="L4600" s="236">
        <f t="shared" ref="L4600:S4600" si="3595">L4586+L4587+L4588+L4589+L4590+L4591+L4580+L4581+L4592+L4583+L4584+L4585+L4598+L4596+L4597+L4599+L4594+L4582+L4579+L4593+L4595</f>
        <v>136338</v>
      </c>
      <c r="M4600" s="1843">
        <f t="shared" si="3595"/>
        <v>139217</v>
      </c>
      <c r="N4600" s="1832">
        <f t="shared" si="3595"/>
        <v>0</v>
      </c>
      <c r="O4600" s="1833">
        <f t="shared" si="3595"/>
        <v>0</v>
      </c>
      <c r="P4600" s="1833">
        <f t="shared" si="3595"/>
        <v>0</v>
      </c>
      <c r="Q4600" s="1833">
        <f t="shared" si="3595"/>
        <v>0</v>
      </c>
      <c r="R4600" s="1833">
        <f t="shared" si="3595"/>
        <v>0</v>
      </c>
      <c r="S4600" s="1833">
        <f t="shared" si="3595"/>
        <v>0</v>
      </c>
      <c r="T4600" s="1834"/>
      <c r="U4600" s="1835">
        <f>U4586+U4587+U4588+U4589+U4590+U4591+U4580+U4581+U4592+U4583+U4584+U4585+U4598+U4596+U4597+U4599+U4594+U4582+U4579+U4593+U4595</f>
        <v>0</v>
      </c>
      <c r="V4600" s="1835">
        <f>V4586+V4587+V4588+V4589+V4590+V4591+V4580+V4581+V4592+V4583+V4584+V4585+V4598+V4596+V4597+V4599+V4594+V4582+V4579+V4593+V4595</f>
        <v>0</v>
      </c>
      <c r="W4600" s="1833">
        <f>W4586+W4587+W4588+W4589+W4590+W4591+W4580+W4581+W4592+W4583+W4584+W4585+W4598+W4596+W4597+W4599+W4594+W4582+W4579+W4593+W4595</f>
        <v>0</v>
      </c>
      <c r="X4600" s="1833">
        <f>X4586+X4587+X4588+X4589+X4590+X4591+X4580+X4581+X4592+X4583+X4584+X4585+X4598+X4596+X4597+X4599+X4594+X4582+X4579+X4593+X4595</f>
        <v>0</v>
      </c>
      <c r="Y4600" s="1834"/>
      <c r="Z4600" s="1835">
        <f t="shared" ref="Z4600:AF4600" si="3596">Z4586+Z4587+Z4588+Z4589+Z4590+Z4591+Z4580+Z4581+Z4592+Z4583+Z4584+Z4585+Z4598+Z4596+Z4597+Z4599+Z4594+Z4582+Z4579+Z4593+Z4595</f>
        <v>0</v>
      </c>
      <c r="AA4600" s="165">
        <f t="shared" si="3596"/>
        <v>0</v>
      </c>
      <c r="AB4600" s="1833">
        <f t="shared" si="3596"/>
        <v>0</v>
      </c>
      <c r="AC4600" s="1833">
        <f t="shared" si="3596"/>
        <v>0</v>
      </c>
      <c r="AD4600" s="1833">
        <f t="shared" si="3596"/>
        <v>0</v>
      </c>
      <c r="AE4600" s="1833">
        <f t="shared" si="3596"/>
        <v>0</v>
      </c>
      <c r="AF4600" s="1833">
        <f t="shared" si="3596"/>
        <v>0</v>
      </c>
      <c r="AG4600" s="1834"/>
      <c r="AH4600" s="1835">
        <f>AH4586+AH4587+AH4588+AH4589+AH4590+AH4591+AH4580+AH4581+AH4592+AH4583+AH4584+AH4585+AH4598+AH4596+AH4597+AH4599+AH4594+AH4582+AH4579+AH4593+AH4595</f>
        <v>0</v>
      </c>
      <c r="AI4600" s="1835">
        <f>AI4586+AI4587+AI4588+AI4589+AI4590+AI4591+AI4580+AI4581+AI4592+AI4583+AI4584+AI4585+AI4598+AI4596+AI4597+AI4599+AI4594+AI4582+AI4579+AI4593+AI4595</f>
        <v>0</v>
      </c>
      <c r="AJ4600" s="1833">
        <f>AJ4586+AJ4587+AJ4588+AJ4589+AJ4590+AJ4591+AJ4580+AJ4581+AJ4592+AJ4583+AJ4584+AJ4585+AJ4598+AJ4596+AJ4597+AJ4599+AJ4594+AJ4582+AJ4579+AJ4593+AJ4595</f>
        <v>0</v>
      </c>
      <c r="AK4600" s="1833">
        <f>AK4586+AK4587+AK4588+AK4589+AK4590+AK4591+AK4580+AK4581+AK4592+AK4583+AK4584+AK4585+AK4598+AK4596+AK4597+AK4599+AK4594+AK4582+AK4579+AK4593+AK4595</f>
        <v>0</v>
      </c>
      <c r="AL4600" s="1834"/>
      <c r="AM4600" s="1836">
        <f t="shared" ref="AM4600:AW4600" si="3597">AM4586+AM4587+AM4588+AM4589+AM4590+AM4591+AM4580+AM4581+AM4592+AM4583+AM4584+AM4585+AM4598+AM4596+AM4597+AM4599+AM4594+AM4582+AM4579+AM4593+AM4595</f>
        <v>0</v>
      </c>
      <c r="AN4600" s="167">
        <f t="shared" si="3597"/>
        <v>136338</v>
      </c>
      <c r="AO4600" s="1837">
        <f t="shared" si="3597"/>
        <v>139217</v>
      </c>
      <c r="AP4600" s="169">
        <f t="shared" si="3597"/>
        <v>136338</v>
      </c>
      <c r="AQ4600" s="1838">
        <f t="shared" si="3597"/>
        <v>136338</v>
      </c>
      <c r="AR4600" s="1839">
        <f t="shared" si="3597"/>
        <v>0</v>
      </c>
      <c r="AS4600" s="1840" t="e">
        <f t="shared" si="3597"/>
        <v>#DIV/0!</v>
      </c>
      <c r="AT4600" s="1841">
        <f t="shared" si="3597"/>
        <v>139217</v>
      </c>
      <c r="AU4600" s="1838">
        <f t="shared" si="3597"/>
        <v>139217</v>
      </c>
      <c r="AV4600" s="1839">
        <f t="shared" si="3597"/>
        <v>0</v>
      </c>
      <c r="AW4600" s="1840" t="e">
        <f t="shared" si="3597"/>
        <v>#DIV/0!</v>
      </c>
      <c r="AY4600" s="146"/>
      <c r="AZ4600" s="1828"/>
    </row>
    <row r="4601" spans="1:52" ht="12.75" customHeight="1" x14ac:dyDescent="0.25">
      <c r="A4601" s="174"/>
      <c r="B4601" s="175"/>
      <c r="C4601" s="176"/>
      <c r="D4601" s="177"/>
      <c r="E4601" s="178"/>
      <c r="F4601" s="177"/>
      <c r="G4601" s="179"/>
      <c r="H4601" s="180"/>
      <c r="I4601" s="181"/>
      <c r="J4601" s="182"/>
      <c r="K4601" s="183" t="s">
        <v>5051</v>
      </c>
      <c r="L4601" s="184">
        <f t="shared" ref="L4601:S4601" si="3598">L4600+L4575</f>
        <v>203849</v>
      </c>
      <c r="M4601" s="185">
        <f t="shared" si="3598"/>
        <v>206818</v>
      </c>
      <c r="N4601" s="186">
        <f t="shared" si="3598"/>
        <v>0</v>
      </c>
      <c r="O4601" s="187">
        <f t="shared" si="3598"/>
        <v>0</v>
      </c>
      <c r="P4601" s="187">
        <f t="shared" si="3598"/>
        <v>0</v>
      </c>
      <c r="Q4601" s="187">
        <f t="shared" si="3598"/>
        <v>0</v>
      </c>
      <c r="R4601" s="187">
        <f t="shared" si="3598"/>
        <v>0</v>
      </c>
      <c r="S4601" s="187">
        <f t="shared" si="3598"/>
        <v>0</v>
      </c>
      <c r="T4601" s="188"/>
      <c r="U4601" s="187">
        <f>U4600+U4575</f>
        <v>0</v>
      </c>
      <c r="V4601" s="187">
        <f>V4600+V4575</f>
        <v>0</v>
      </c>
      <c r="W4601" s="187">
        <f>W4600+W4575</f>
        <v>0</v>
      </c>
      <c r="X4601" s="187">
        <f>X4600+X4575</f>
        <v>0</v>
      </c>
      <c r="Y4601" s="188"/>
      <c r="Z4601" s="187">
        <f t="shared" ref="Z4601:AF4601" si="3599">Z4600+Z4575</f>
        <v>0</v>
      </c>
      <c r="AA4601" s="189">
        <f t="shared" si="3599"/>
        <v>0</v>
      </c>
      <c r="AB4601" s="187">
        <f t="shared" si="3599"/>
        <v>0</v>
      </c>
      <c r="AC4601" s="187">
        <f t="shared" si="3599"/>
        <v>0</v>
      </c>
      <c r="AD4601" s="187">
        <f t="shared" si="3599"/>
        <v>0</v>
      </c>
      <c r="AE4601" s="187">
        <f t="shared" si="3599"/>
        <v>0</v>
      </c>
      <c r="AF4601" s="187">
        <f t="shared" si="3599"/>
        <v>0</v>
      </c>
      <c r="AG4601" s="188"/>
      <c r="AH4601" s="187">
        <f>AH4600+AH4575</f>
        <v>0</v>
      </c>
      <c r="AI4601" s="187">
        <f>AI4600+AI4575</f>
        <v>0</v>
      </c>
      <c r="AJ4601" s="187">
        <f>AJ4600+AJ4575</f>
        <v>0</v>
      </c>
      <c r="AK4601" s="187">
        <f>AK4600+AK4575</f>
        <v>0</v>
      </c>
      <c r="AL4601" s="188"/>
      <c r="AM4601" s="190">
        <f t="shared" ref="AM4601:AW4601" si="3600">AM4600+AM4575</f>
        <v>0</v>
      </c>
      <c r="AN4601" s="191">
        <f t="shared" si="3600"/>
        <v>203849</v>
      </c>
      <c r="AO4601" s="190">
        <f t="shared" si="3600"/>
        <v>206818</v>
      </c>
      <c r="AP4601" s="184">
        <f t="shared" si="3600"/>
        <v>203849</v>
      </c>
      <c r="AQ4601" s="192">
        <f t="shared" si="3600"/>
        <v>203849</v>
      </c>
      <c r="AR4601" s="193">
        <f t="shared" si="3600"/>
        <v>0</v>
      </c>
      <c r="AS4601" s="194" t="e">
        <f t="shared" si="3600"/>
        <v>#DIV/0!</v>
      </c>
      <c r="AT4601" s="195">
        <f t="shared" si="3600"/>
        <v>206818</v>
      </c>
      <c r="AU4601" s="192">
        <f t="shared" si="3600"/>
        <v>206818</v>
      </c>
      <c r="AV4601" s="193">
        <f t="shared" si="3600"/>
        <v>0</v>
      </c>
      <c r="AW4601" s="194" t="e">
        <f t="shared" si="3600"/>
        <v>#DIV/0!</v>
      </c>
      <c r="AY4601" s="146"/>
      <c r="AZ4601" s="1828"/>
    </row>
    <row r="4602" spans="1:52" ht="12.75" customHeight="1" x14ac:dyDescent="0.25">
      <c r="A4602" s="15"/>
      <c r="C4602" s="122"/>
      <c r="D4602" s="123"/>
      <c r="F4602" s="125"/>
      <c r="G4602" s="34"/>
      <c r="H4602" s="35"/>
      <c r="I4602" s="36"/>
      <c r="J4602" s="37"/>
      <c r="K4602" s="198" t="s">
        <v>72</v>
      </c>
      <c r="L4602" s="199">
        <v>0</v>
      </c>
      <c r="M4602" s="200">
        <v>0</v>
      </c>
      <c r="N4602" s="201">
        <v>0</v>
      </c>
      <c r="O4602" s="202">
        <v>0</v>
      </c>
      <c r="P4602" s="202">
        <v>0</v>
      </c>
      <c r="Q4602" s="202">
        <v>0</v>
      </c>
      <c r="R4602" s="202">
        <v>0</v>
      </c>
      <c r="S4602" s="202">
        <v>0</v>
      </c>
      <c r="T4602" s="203"/>
      <c r="U4602" s="135">
        <v>0</v>
      </c>
      <c r="V4602" s="135">
        <v>0</v>
      </c>
      <c r="W4602" s="202">
        <v>0</v>
      </c>
      <c r="X4602" s="202">
        <v>0</v>
      </c>
      <c r="Y4602" s="203"/>
      <c r="Z4602" s="135">
        <v>0</v>
      </c>
      <c r="AA4602" s="204">
        <v>0</v>
      </c>
      <c r="AB4602" s="202">
        <v>0</v>
      </c>
      <c r="AC4602" s="202">
        <v>0</v>
      </c>
      <c r="AD4602" s="202">
        <v>0</v>
      </c>
      <c r="AE4602" s="202">
        <v>0</v>
      </c>
      <c r="AF4602" s="202">
        <v>0</v>
      </c>
      <c r="AG4602" s="203"/>
      <c r="AH4602" s="135">
        <v>0</v>
      </c>
      <c r="AI4602" s="135">
        <v>0</v>
      </c>
      <c r="AJ4602" s="202">
        <v>0</v>
      </c>
      <c r="AK4602" s="202">
        <v>0</v>
      </c>
      <c r="AL4602" s="203"/>
      <c r="AM4602" s="205">
        <v>0</v>
      </c>
      <c r="AN4602" s="119">
        <v>0</v>
      </c>
      <c r="AO4602" s="120">
        <v>0</v>
      </c>
      <c r="AP4602" s="39">
        <v>0</v>
      </c>
      <c r="AQ4602" s="141">
        <v>0</v>
      </c>
      <c r="AR4602" s="141">
        <v>0</v>
      </c>
      <c r="AS4602" s="143">
        <v>0</v>
      </c>
      <c r="AT4602" s="144">
        <v>0</v>
      </c>
      <c r="AU4602" s="141">
        <v>0</v>
      </c>
      <c r="AV4602" s="141">
        <v>0</v>
      </c>
      <c r="AW4602" s="143">
        <v>0</v>
      </c>
      <c r="AY4602" s="146"/>
      <c r="AZ4602" s="1828"/>
    </row>
    <row r="4603" spans="1:52" ht="12.75" customHeight="1" x14ac:dyDescent="0.25">
      <c r="A4603" s="356"/>
      <c r="B4603" s="225"/>
      <c r="C4603" s="122"/>
      <c r="D4603" s="357"/>
      <c r="E4603" s="226"/>
      <c r="F4603" s="122"/>
      <c r="G4603" s="126"/>
      <c r="H4603" s="35"/>
      <c r="I4603" s="36"/>
      <c r="J4603" s="37"/>
      <c r="K4603" s="198" t="s">
        <v>73</v>
      </c>
      <c r="L4603" s="241">
        <v>0</v>
      </c>
      <c r="M4603" s="242">
        <v>0</v>
      </c>
      <c r="N4603" s="201">
        <v>0</v>
      </c>
      <c r="O4603" s="202">
        <v>0</v>
      </c>
      <c r="P4603" s="202">
        <v>0</v>
      </c>
      <c r="Q4603" s="202">
        <v>0</v>
      </c>
      <c r="R4603" s="202">
        <v>0</v>
      </c>
      <c r="S4603" s="202">
        <v>0</v>
      </c>
      <c r="T4603" s="203"/>
      <c r="U4603" s="135">
        <v>0</v>
      </c>
      <c r="V4603" s="135">
        <v>0</v>
      </c>
      <c r="W4603" s="202">
        <v>0</v>
      </c>
      <c r="X4603" s="202">
        <v>0</v>
      </c>
      <c r="Y4603" s="203"/>
      <c r="Z4603" s="135">
        <v>0</v>
      </c>
      <c r="AA4603" s="204">
        <v>0</v>
      </c>
      <c r="AB4603" s="202">
        <v>0</v>
      </c>
      <c r="AC4603" s="202">
        <v>0</v>
      </c>
      <c r="AD4603" s="202">
        <v>0</v>
      </c>
      <c r="AE4603" s="202">
        <v>0</v>
      </c>
      <c r="AF4603" s="202">
        <v>0</v>
      </c>
      <c r="AG4603" s="203"/>
      <c r="AH4603" s="135">
        <v>0</v>
      </c>
      <c r="AI4603" s="135">
        <v>0</v>
      </c>
      <c r="AJ4603" s="202">
        <v>0</v>
      </c>
      <c r="AK4603" s="202">
        <v>0</v>
      </c>
      <c r="AL4603" s="203"/>
      <c r="AM4603" s="205">
        <v>0</v>
      </c>
      <c r="AN4603" s="119">
        <v>0</v>
      </c>
      <c r="AO4603" s="120">
        <v>0</v>
      </c>
      <c r="AP4603" s="39">
        <v>0</v>
      </c>
      <c r="AQ4603" s="141">
        <v>0</v>
      </c>
      <c r="AR4603" s="141">
        <v>0</v>
      </c>
      <c r="AS4603" s="143">
        <v>0</v>
      </c>
      <c r="AT4603" s="144">
        <v>0</v>
      </c>
      <c r="AU4603" s="141">
        <v>0</v>
      </c>
      <c r="AV4603" s="141">
        <v>0</v>
      </c>
      <c r="AW4603" s="143">
        <v>0</v>
      </c>
      <c r="AY4603" s="146"/>
      <c r="AZ4603" s="1828"/>
    </row>
    <row r="4604" spans="1:52" ht="12.75" customHeight="1" x14ac:dyDescent="0.25">
      <c r="A4604" s="356"/>
      <c r="B4604" s="225"/>
      <c r="C4604" s="122"/>
      <c r="D4604" s="357"/>
      <c r="E4604" s="226"/>
      <c r="F4604" s="122"/>
      <c r="G4604" s="126"/>
      <c r="H4604" s="35"/>
      <c r="I4604" s="36"/>
      <c r="J4604" s="37"/>
      <c r="K4604" s="198" t="s">
        <v>74</v>
      </c>
      <c r="L4604" s="241">
        <v>0</v>
      </c>
      <c r="M4604" s="242">
        <v>0</v>
      </c>
      <c r="N4604" s="201">
        <v>0</v>
      </c>
      <c r="O4604" s="202">
        <v>0</v>
      </c>
      <c r="P4604" s="202">
        <v>0</v>
      </c>
      <c r="Q4604" s="202">
        <v>0</v>
      </c>
      <c r="R4604" s="202">
        <v>0</v>
      </c>
      <c r="S4604" s="202">
        <v>0</v>
      </c>
      <c r="T4604" s="203"/>
      <c r="U4604" s="135">
        <v>0</v>
      </c>
      <c r="V4604" s="135">
        <v>0</v>
      </c>
      <c r="W4604" s="202">
        <v>0</v>
      </c>
      <c r="X4604" s="202">
        <v>0</v>
      </c>
      <c r="Y4604" s="203"/>
      <c r="Z4604" s="135">
        <v>0</v>
      </c>
      <c r="AA4604" s="204">
        <v>0</v>
      </c>
      <c r="AB4604" s="202">
        <v>0</v>
      </c>
      <c r="AC4604" s="202">
        <v>0</v>
      </c>
      <c r="AD4604" s="202">
        <v>0</v>
      </c>
      <c r="AE4604" s="202">
        <v>0</v>
      </c>
      <c r="AF4604" s="202">
        <v>0</v>
      </c>
      <c r="AG4604" s="203"/>
      <c r="AH4604" s="135">
        <v>0</v>
      </c>
      <c r="AI4604" s="135">
        <v>0</v>
      </c>
      <c r="AJ4604" s="202">
        <v>0</v>
      </c>
      <c r="AK4604" s="202">
        <v>0</v>
      </c>
      <c r="AL4604" s="203"/>
      <c r="AM4604" s="205">
        <v>0</v>
      </c>
      <c r="AN4604" s="119">
        <v>0</v>
      </c>
      <c r="AO4604" s="120">
        <v>0</v>
      </c>
      <c r="AP4604" s="39">
        <v>0</v>
      </c>
      <c r="AQ4604" s="141">
        <v>0</v>
      </c>
      <c r="AR4604" s="141">
        <v>0</v>
      </c>
      <c r="AS4604" s="143">
        <v>0</v>
      </c>
      <c r="AT4604" s="144">
        <v>0</v>
      </c>
      <c r="AU4604" s="141">
        <v>0</v>
      </c>
      <c r="AV4604" s="141">
        <v>0</v>
      </c>
      <c r="AW4604" s="143">
        <v>0</v>
      </c>
      <c r="AY4604" s="146"/>
      <c r="AZ4604" s="1828"/>
    </row>
    <row r="4605" spans="1:52" ht="12.75" customHeight="1" x14ac:dyDescent="0.25">
      <c r="A4605" s="356"/>
      <c r="B4605" s="225"/>
      <c r="C4605" s="122"/>
      <c r="D4605" s="357"/>
      <c r="E4605" s="226"/>
      <c r="F4605" s="122"/>
      <c r="G4605" s="126"/>
      <c r="H4605" s="35"/>
      <c r="I4605" s="36"/>
      <c r="J4605" s="37"/>
      <c r="K4605" s="198" t="s">
        <v>75</v>
      </c>
      <c r="L4605" s="241">
        <v>0</v>
      </c>
      <c r="M4605" s="242">
        <v>0</v>
      </c>
      <c r="N4605" s="201">
        <v>0</v>
      </c>
      <c r="O4605" s="202">
        <v>0</v>
      </c>
      <c r="P4605" s="202">
        <v>0</v>
      </c>
      <c r="Q4605" s="202">
        <v>0</v>
      </c>
      <c r="R4605" s="202">
        <v>0</v>
      </c>
      <c r="S4605" s="202">
        <v>0</v>
      </c>
      <c r="T4605" s="203"/>
      <c r="U4605" s="135">
        <v>0</v>
      </c>
      <c r="V4605" s="135">
        <v>0</v>
      </c>
      <c r="W4605" s="202">
        <v>0</v>
      </c>
      <c r="X4605" s="202">
        <v>0</v>
      </c>
      <c r="Y4605" s="203"/>
      <c r="Z4605" s="135">
        <v>0</v>
      </c>
      <c r="AA4605" s="204">
        <v>0</v>
      </c>
      <c r="AB4605" s="202">
        <v>0</v>
      </c>
      <c r="AC4605" s="202">
        <v>0</v>
      </c>
      <c r="AD4605" s="202">
        <v>0</v>
      </c>
      <c r="AE4605" s="202">
        <v>0</v>
      </c>
      <c r="AF4605" s="202">
        <v>0</v>
      </c>
      <c r="AG4605" s="203"/>
      <c r="AH4605" s="135">
        <v>0</v>
      </c>
      <c r="AI4605" s="135">
        <v>0</v>
      </c>
      <c r="AJ4605" s="202">
        <v>0</v>
      </c>
      <c r="AK4605" s="202">
        <v>0</v>
      </c>
      <c r="AL4605" s="203"/>
      <c r="AM4605" s="205">
        <v>0</v>
      </c>
      <c r="AN4605" s="119">
        <v>0</v>
      </c>
      <c r="AO4605" s="120">
        <v>0</v>
      </c>
      <c r="AP4605" s="39">
        <v>0</v>
      </c>
      <c r="AQ4605" s="141">
        <v>0</v>
      </c>
      <c r="AR4605" s="141">
        <v>0</v>
      </c>
      <c r="AS4605" s="143">
        <v>0</v>
      </c>
      <c r="AT4605" s="144">
        <v>0</v>
      </c>
      <c r="AU4605" s="141">
        <v>0</v>
      </c>
      <c r="AV4605" s="141">
        <v>0</v>
      </c>
      <c r="AW4605" s="143">
        <v>0</v>
      </c>
      <c r="AY4605" s="146"/>
      <c r="AZ4605" s="1828"/>
    </row>
    <row r="4606" spans="1:52" ht="12.75" customHeight="1" x14ac:dyDescent="0.25">
      <c r="A4606" s="356"/>
      <c r="B4606" s="225"/>
      <c r="C4606" s="122"/>
      <c r="D4606" s="357"/>
      <c r="E4606" s="226"/>
      <c r="F4606" s="122"/>
      <c r="G4606" s="126"/>
      <c r="H4606" s="35"/>
      <c r="I4606" s="36"/>
      <c r="J4606" s="37"/>
      <c r="K4606" s="206" t="s">
        <v>76</v>
      </c>
      <c r="L4606" s="241">
        <f t="shared" ref="L4606:S4606" si="3601">L4552+L4560</f>
        <v>0</v>
      </c>
      <c r="M4606" s="242">
        <f t="shared" si="3601"/>
        <v>0</v>
      </c>
      <c r="N4606" s="201">
        <f t="shared" si="3601"/>
        <v>0</v>
      </c>
      <c r="O4606" s="202">
        <f t="shared" si="3601"/>
        <v>0</v>
      </c>
      <c r="P4606" s="202">
        <f t="shared" si="3601"/>
        <v>0</v>
      </c>
      <c r="Q4606" s="202">
        <f t="shared" si="3601"/>
        <v>0</v>
      </c>
      <c r="R4606" s="202">
        <f t="shared" si="3601"/>
        <v>0</v>
      </c>
      <c r="S4606" s="202">
        <f t="shared" si="3601"/>
        <v>0</v>
      </c>
      <c r="T4606" s="203"/>
      <c r="U4606" s="135">
        <f>U4552+U4560</f>
        <v>0</v>
      </c>
      <c r="V4606" s="135">
        <f>V4552+V4560</f>
        <v>0</v>
      </c>
      <c r="W4606" s="202">
        <f>W4552+W4560</f>
        <v>0</v>
      </c>
      <c r="X4606" s="202">
        <f>X4552+X4560</f>
        <v>0</v>
      </c>
      <c r="Y4606" s="203"/>
      <c r="Z4606" s="135">
        <f t="shared" ref="Z4606:AF4606" si="3602">Z4552+Z4560</f>
        <v>0</v>
      </c>
      <c r="AA4606" s="204">
        <f t="shared" si="3602"/>
        <v>0</v>
      </c>
      <c r="AB4606" s="202">
        <f t="shared" si="3602"/>
        <v>0</v>
      </c>
      <c r="AC4606" s="202">
        <f t="shared" si="3602"/>
        <v>0</v>
      </c>
      <c r="AD4606" s="202">
        <f t="shared" si="3602"/>
        <v>0</v>
      </c>
      <c r="AE4606" s="202">
        <f t="shared" si="3602"/>
        <v>0</v>
      </c>
      <c r="AF4606" s="202">
        <f t="shared" si="3602"/>
        <v>0</v>
      </c>
      <c r="AG4606" s="203"/>
      <c r="AH4606" s="135">
        <f>AH4552+AH4560</f>
        <v>0</v>
      </c>
      <c r="AI4606" s="135">
        <f>AI4552+AI4560</f>
        <v>0</v>
      </c>
      <c r="AJ4606" s="202">
        <f>AJ4552+AJ4560</f>
        <v>0</v>
      </c>
      <c r="AK4606" s="202">
        <f>AK4552+AK4560</f>
        <v>0</v>
      </c>
      <c r="AL4606" s="203"/>
      <c r="AM4606" s="205">
        <f t="shared" ref="AM4606:AW4606" si="3603">AM4552+AM4560</f>
        <v>0</v>
      </c>
      <c r="AN4606" s="119">
        <f t="shared" si="3603"/>
        <v>0</v>
      </c>
      <c r="AO4606" s="120">
        <f t="shared" si="3603"/>
        <v>0</v>
      </c>
      <c r="AP4606" s="39">
        <f t="shared" si="3603"/>
        <v>0</v>
      </c>
      <c r="AQ4606" s="141">
        <f t="shared" si="3603"/>
        <v>0</v>
      </c>
      <c r="AR4606" s="141">
        <f t="shared" si="3603"/>
        <v>0</v>
      </c>
      <c r="AS4606" s="143" t="e">
        <f t="shared" si="3603"/>
        <v>#DIV/0!</v>
      </c>
      <c r="AT4606" s="144">
        <f t="shared" si="3603"/>
        <v>0</v>
      </c>
      <c r="AU4606" s="141">
        <f t="shared" si="3603"/>
        <v>0</v>
      </c>
      <c r="AV4606" s="141">
        <f t="shared" si="3603"/>
        <v>0</v>
      </c>
      <c r="AW4606" s="143" t="e">
        <f t="shared" si="3603"/>
        <v>#DIV/0!</v>
      </c>
      <c r="AY4606" s="146"/>
      <c r="AZ4606" s="1828"/>
    </row>
    <row r="4607" spans="1:52" ht="12.75" customHeight="1" x14ac:dyDescent="0.25">
      <c r="A4607" s="356"/>
      <c r="B4607" s="225"/>
      <c r="C4607" s="122"/>
      <c r="D4607" s="357"/>
      <c r="E4607" s="226"/>
      <c r="F4607" s="122"/>
      <c r="G4607" s="126"/>
      <c r="H4607" s="35"/>
      <c r="I4607" s="36"/>
      <c r="J4607" s="37"/>
      <c r="K4607" s="206"/>
      <c r="L4607" s="241"/>
      <c r="M4607" s="242"/>
      <c r="N4607" s="201"/>
      <c r="O4607" s="202"/>
      <c r="P4607" s="202"/>
      <c r="Q4607" s="202"/>
      <c r="R4607" s="202"/>
      <c r="S4607" s="202"/>
      <c r="T4607" s="224"/>
      <c r="U4607" s="133"/>
      <c r="V4607" s="133"/>
      <c r="W4607" s="134"/>
      <c r="X4607" s="134"/>
      <c r="Y4607" s="224"/>
      <c r="Z4607" s="135"/>
      <c r="AA4607" s="204"/>
      <c r="AB4607" s="202"/>
      <c r="AC4607" s="202"/>
      <c r="AD4607" s="202"/>
      <c r="AE4607" s="202"/>
      <c r="AF4607" s="202"/>
      <c r="AG4607" s="224"/>
      <c r="AH4607" s="133"/>
      <c r="AI4607" s="133"/>
      <c r="AJ4607" s="134"/>
      <c r="AK4607" s="134"/>
      <c r="AL4607" s="224"/>
      <c r="AM4607" s="205"/>
      <c r="AN4607" s="119"/>
      <c r="AO4607" s="120"/>
      <c r="AP4607" s="39"/>
      <c r="AQ4607" s="141"/>
      <c r="AR4607" s="141"/>
      <c r="AS4607" s="143"/>
      <c r="AU4607" s="141"/>
      <c r="AV4607" s="141"/>
      <c r="AW4607" s="143"/>
      <c r="AY4607" s="146"/>
      <c r="AZ4607" s="1828"/>
    </row>
    <row r="4608" spans="1:52" ht="12.75" customHeight="1" x14ac:dyDescent="0.25">
      <c r="A4608" s="356"/>
      <c r="B4608" s="225"/>
      <c r="C4608" s="122"/>
      <c r="D4608" s="357"/>
      <c r="E4608" s="226"/>
      <c r="F4608" s="122"/>
      <c r="G4608" s="126"/>
      <c r="H4608" s="35"/>
      <c r="I4608" s="36"/>
      <c r="J4608" s="37"/>
      <c r="K4608" s="206"/>
      <c r="L4608" s="241"/>
      <c r="M4608" s="242"/>
      <c r="N4608" s="201"/>
      <c r="O4608" s="202"/>
      <c r="P4608" s="202"/>
      <c r="Q4608" s="202"/>
      <c r="R4608" s="202"/>
      <c r="S4608" s="202"/>
      <c r="T4608" s="224"/>
      <c r="U4608" s="133"/>
      <c r="V4608" s="133"/>
      <c r="W4608" s="134"/>
      <c r="X4608" s="134"/>
      <c r="Y4608" s="224"/>
      <c r="Z4608" s="135"/>
      <c r="AA4608" s="204"/>
      <c r="AB4608" s="202"/>
      <c r="AC4608" s="202"/>
      <c r="AD4608" s="202"/>
      <c r="AE4608" s="202"/>
      <c r="AF4608" s="202"/>
      <c r="AG4608" s="224"/>
      <c r="AH4608" s="133"/>
      <c r="AI4608" s="133"/>
      <c r="AJ4608" s="134"/>
      <c r="AK4608" s="134"/>
      <c r="AL4608" s="224"/>
      <c r="AM4608" s="205"/>
      <c r="AN4608" s="119"/>
      <c r="AO4608" s="120"/>
      <c r="AP4608" s="39"/>
      <c r="AQ4608" s="141"/>
      <c r="AR4608" s="141"/>
      <c r="AS4608" s="143"/>
      <c r="AU4608" s="141"/>
      <c r="AV4608" s="141"/>
      <c r="AW4608" s="143"/>
      <c r="AY4608" s="146"/>
      <c r="AZ4608" s="1828"/>
    </row>
    <row r="4609" spans="1:64" ht="12.75" customHeight="1" x14ac:dyDescent="0.25">
      <c r="A4609" s="356"/>
      <c r="B4609" s="225"/>
      <c r="C4609" s="122"/>
      <c r="D4609" s="357"/>
      <c r="E4609" s="226"/>
      <c r="F4609" s="122"/>
      <c r="G4609" s="126"/>
      <c r="H4609" s="35"/>
      <c r="I4609" s="36"/>
      <c r="J4609" s="37"/>
      <c r="K4609" s="116" t="s">
        <v>5052</v>
      </c>
      <c r="L4609" s="241"/>
      <c r="M4609" s="242"/>
      <c r="N4609" s="201"/>
      <c r="O4609" s="202"/>
      <c r="P4609" s="202"/>
      <c r="Q4609" s="202"/>
      <c r="R4609" s="202"/>
      <c r="S4609" s="202"/>
      <c r="T4609" s="224"/>
      <c r="U4609" s="138"/>
      <c r="V4609" s="138"/>
      <c r="W4609" s="139"/>
      <c r="X4609" s="139"/>
      <c r="Y4609" s="224"/>
      <c r="Z4609" s="210"/>
      <c r="AA4609" s="204"/>
      <c r="AB4609" s="202"/>
      <c r="AC4609" s="202"/>
      <c r="AD4609" s="202"/>
      <c r="AE4609" s="202"/>
      <c r="AF4609" s="202"/>
      <c r="AG4609" s="224"/>
      <c r="AH4609" s="138"/>
      <c r="AI4609" s="138"/>
      <c r="AJ4609" s="139"/>
      <c r="AK4609" s="139"/>
      <c r="AL4609" s="224"/>
      <c r="AM4609" s="140"/>
      <c r="AN4609" s="211"/>
      <c r="AO4609" s="212"/>
      <c r="AP4609" s="39"/>
      <c r="AQ4609" s="141"/>
      <c r="AR4609" s="141"/>
      <c r="AS4609" s="143"/>
      <c r="AU4609" s="141"/>
      <c r="AV4609" s="141"/>
      <c r="AW4609" s="143"/>
      <c r="AY4609" s="146"/>
      <c r="AZ4609" s="1828"/>
    </row>
    <row r="4610" spans="1:64" x14ac:dyDescent="0.25">
      <c r="A4610" s="356"/>
      <c r="B4610" s="225"/>
      <c r="C4610" s="122"/>
      <c r="D4610" s="357"/>
      <c r="E4610" s="226"/>
      <c r="F4610" s="122"/>
      <c r="G4610" s="126"/>
      <c r="H4610" s="35"/>
      <c r="I4610" s="36"/>
      <c r="J4610" s="37"/>
      <c r="K4610" s="116" t="s">
        <v>5053</v>
      </c>
      <c r="L4610" s="241"/>
      <c r="M4610" s="242"/>
      <c r="N4610" s="201"/>
      <c r="O4610" s="202"/>
      <c r="P4610" s="202"/>
      <c r="Q4610" s="202"/>
      <c r="R4610" s="202"/>
      <c r="S4610" s="202"/>
      <c r="T4610" s="224"/>
      <c r="U4610" s="138"/>
      <c r="V4610" s="138"/>
      <c r="W4610" s="139"/>
      <c r="X4610" s="139"/>
      <c r="Y4610" s="224"/>
      <c r="Z4610" s="210"/>
      <c r="AA4610" s="204"/>
      <c r="AB4610" s="202"/>
      <c r="AC4610" s="202"/>
      <c r="AD4610" s="202"/>
      <c r="AE4610" s="202"/>
      <c r="AF4610" s="202"/>
      <c r="AG4610" s="224"/>
      <c r="AH4610" s="138"/>
      <c r="AI4610" s="138"/>
      <c r="AJ4610" s="139"/>
      <c r="AK4610" s="139"/>
      <c r="AL4610" s="224"/>
      <c r="AM4610" s="140"/>
      <c r="AN4610" s="211"/>
      <c r="AO4610" s="212"/>
      <c r="AP4610" s="39"/>
      <c r="AQ4610" s="141"/>
      <c r="AR4610" s="141"/>
      <c r="AS4610" s="143"/>
      <c r="AU4610" s="141"/>
      <c r="AV4610" s="141"/>
      <c r="AW4610" s="143"/>
      <c r="AY4610" s="146"/>
      <c r="AZ4610" s="1828"/>
    </row>
    <row r="4611" spans="1:64" ht="12.75" customHeight="1" x14ac:dyDescent="0.25">
      <c r="A4611" s="356"/>
      <c r="B4611" s="225"/>
      <c r="C4611" s="122"/>
      <c r="D4611" s="357"/>
      <c r="E4611" s="226"/>
      <c r="F4611" s="122"/>
      <c r="G4611" s="126"/>
      <c r="H4611" s="35"/>
      <c r="I4611" s="36"/>
      <c r="J4611" s="37"/>
      <c r="K4611" s="244"/>
      <c r="L4611" s="241"/>
      <c r="M4611" s="242"/>
      <c r="N4611" s="201"/>
      <c r="O4611" s="202"/>
      <c r="P4611" s="202"/>
      <c r="Q4611" s="202"/>
      <c r="R4611" s="202"/>
      <c r="S4611" s="202"/>
      <c r="T4611" s="224"/>
      <c r="U4611" s="138"/>
      <c r="V4611" s="138"/>
      <c r="W4611" s="139"/>
      <c r="X4611" s="139"/>
      <c r="Y4611" s="224"/>
      <c r="Z4611" s="210"/>
      <c r="AA4611" s="204"/>
      <c r="AB4611" s="202"/>
      <c r="AC4611" s="202"/>
      <c r="AD4611" s="202"/>
      <c r="AE4611" s="202"/>
      <c r="AF4611" s="202"/>
      <c r="AG4611" s="224"/>
      <c r="AH4611" s="138"/>
      <c r="AI4611" s="138"/>
      <c r="AJ4611" s="139"/>
      <c r="AK4611" s="139"/>
      <c r="AL4611" s="224"/>
      <c r="AM4611" s="140"/>
      <c r="AN4611" s="211"/>
      <c r="AO4611" s="212"/>
      <c r="AP4611" s="39"/>
      <c r="AQ4611" s="141"/>
      <c r="AR4611" s="141"/>
      <c r="AS4611" s="143"/>
      <c r="AU4611" s="141"/>
      <c r="AV4611" s="141"/>
      <c r="AW4611" s="143"/>
      <c r="AY4611" s="146"/>
      <c r="AZ4611" s="1828"/>
    </row>
    <row r="4612" spans="1:64" ht="35.1" customHeight="1" x14ac:dyDescent="0.25">
      <c r="A4612" s="15" t="s">
        <v>4654</v>
      </c>
      <c r="B4612" s="225">
        <v>16</v>
      </c>
      <c r="C4612" s="122" t="s">
        <v>2367</v>
      </c>
      <c r="D4612" s="123">
        <v>1000</v>
      </c>
      <c r="E4612" s="226"/>
      <c r="F4612" s="122">
        <v>12</v>
      </c>
      <c r="G4612" s="126" t="s">
        <v>3128</v>
      </c>
      <c r="H4612" s="35" t="str">
        <f t="shared" ref="H4612:H4661" si="3604">LEFT(J4612,3)</f>
        <v>081</v>
      </c>
      <c r="I4612" s="36">
        <v>80100001</v>
      </c>
      <c r="J4612" s="37" t="s">
        <v>5054</v>
      </c>
      <c r="K4612" s="331" t="s">
        <v>5055</v>
      </c>
      <c r="L4612" s="232">
        <v>1000</v>
      </c>
      <c r="M4612" s="233">
        <v>1000</v>
      </c>
      <c r="N4612" s="130"/>
      <c r="O4612" s="131"/>
      <c r="P4612" s="131"/>
      <c r="Q4612" s="131"/>
      <c r="R4612" s="131"/>
      <c r="S4612" s="131"/>
      <c r="T4612" s="132" t="str">
        <f t="shared" ref="T4612:T4628" si="3605">IF(SUM(N4612:S4612)=U4612,"OK",SUM(N4612:S4612)-U4612)</f>
        <v>OK</v>
      </c>
      <c r="U4612" s="138"/>
      <c r="V4612" s="138"/>
      <c r="W4612" s="139"/>
      <c r="X4612" s="139"/>
      <c r="Y4612" s="132" t="str">
        <f t="shared" ref="Y4612:Y4628" si="3606">IF(SUM(W4612:X4612)=Z4612,"OK",SUM(W4612:X4612)-Z4612)</f>
        <v>OK</v>
      </c>
      <c r="Z4612" s="210"/>
      <c r="AA4612" s="204"/>
      <c r="AB4612" s="202"/>
      <c r="AC4612" s="202"/>
      <c r="AD4612" s="202"/>
      <c r="AE4612" s="202"/>
      <c r="AF4612" s="202"/>
      <c r="AG4612" s="132" t="str">
        <f t="shared" ref="AG4612:AG4628" si="3607">IF(SUM(AA4612:AF4612)=AH4612,"OK",SUM(AA4612:AF4612)-AH4612)</f>
        <v>OK</v>
      </c>
      <c r="AH4612" s="138"/>
      <c r="AI4612" s="138"/>
      <c r="AJ4612" s="139"/>
      <c r="AK4612" s="139"/>
      <c r="AL4612" s="132" t="str">
        <f t="shared" ref="AL4612:AL4628" si="3608">IF(SUM(AJ4612:AK4612)=AM4612,"OK",SUM(AJ4612:AK4612)-AM4612)</f>
        <v>OK</v>
      </c>
      <c r="AM4612" s="140"/>
      <c r="AN4612" s="119">
        <f t="shared" ref="AN4612:AN4628" si="3609">L4612+U4612+V4612+Z4612</f>
        <v>1000</v>
      </c>
      <c r="AO4612" s="120">
        <f t="shared" ref="AO4612:AO4628" si="3610">M4612+AH4612+AI4612+AM4612</f>
        <v>1000</v>
      </c>
      <c r="AP4612" s="39">
        <f t="shared" ref="AP4612:AP4628" si="3611">L4612</f>
        <v>1000</v>
      </c>
      <c r="AQ4612" s="141">
        <f t="shared" ref="AQ4612:AQ4628" si="3612">AN4612</f>
        <v>1000</v>
      </c>
      <c r="AR4612" s="142">
        <f>AQ4612-AP4612</f>
        <v>0</v>
      </c>
      <c r="AS4612" s="143">
        <f t="shared" ref="AS4612:AS4628" si="3613">AR4612/AP4612</f>
        <v>0</v>
      </c>
      <c r="AT4612" s="144">
        <f t="shared" ref="AT4612:AT4628" si="3614">M4612</f>
        <v>1000</v>
      </c>
      <c r="AU4612" s="141">
        <f t="shared" ref="AU4612:AU4628" si="3615">AO4612</f>
        <v>1000</v>
      </c>
      <c r="AV4612" s="142">
        <f>AU4612-AT4612</f>
        <v>0</v>
      </c>
      <c r="AW4612" s="143">
        <f t="shared" ref="AW4612:AW4628" si="3616">AV4612/AT4612</f>
        <v>0</v>
      </c>
      <c r="AY4612" s="146" t="str">
        <f t="shared" ref="AY4612:AY4628" si="3617">RIGHT(LEFT(I4612,3),2)&amp;"."&amp;RIGHT(LEFT(I4612,5),2)</f>
        <v>01.00</v>
      </c>
      <c r="AZ4612" s="1828" t="b">
        <f>COUNTIF('[1]Codes SEC'!$B$2:$B$250,Ministres!AY4612)&gt;0</f>
        <v>1</v>
      </c>
    </row>
    <row r="4613" spans="1:64" ht="35.1" customHeight="1" x14ac:dyDescent="0.25">
      <c r="A4613" s="15" t="s">
        <v>4654</v>
      </c>
      <c r="B4613" s="225">
        <v>16</v>
      </c>
      <c r="C4613" s="122" t="s">
        <v>2367</v>
      </c>
      <c r="D4613" s="123">
        <v>1000</v>
      </c>
      <c r="E4613" s="226"/>
      <c r="F4613" s="122">
        <v>12</v>
      </c>
      <c r="G4613" s="126"/>
      <c r="H4613" s="35" t="str">
        <f t="shared" si="3604"/>
        <v>081</v>
      </c>
      <c r="I4613" s="36" t="s">
        <v>96</v>
      </c>
      <c r="J4613" s="37" t="s">
        <v>5056</v>
      </c>
      <c r="K4613" s="331" t="s">
        <v>5057</v>
      </c>
      <c r="L4613" s="232">
        <v>240</v>
      </c>
      <c r="M4613" s="233">
        <v>240</v>
      </c>
      <c r="N4613" s="130"/>
      <c r="O4613" s="131"/>
      <c r="P4613" s="131"/>
      <c r="Q4613" s="131"/>
      <c r="R4613" s="131"/>
      <c r="S4613" s="131"/>
      <c r="T4613" s="132" t="str">
        <f>IF(SUM(N4613:S4613)=U4613,"OK",SUM(N4613:S4613)-U4613)</f>
        <v>OK</v>
      </c>
      <c r="U4613" s="138"/>
      <c r="V4613" s="138"/>
      <c r="W4613" s="139"/>
      <c r="X4613" s="139"/>
      <c r="Y4613" s="132" t="str">
        <f>IF(SUM(W4613:X4613)=Z4613,"OK",SUM(W4613:X4613)-Z4613)</f>
        <v>OK</v>
      </c>
      <c r="Z4613" s="210"/>
      <c r="AA4613" s="204"/>
      <c r="AB4613" s="202"/>
      <c r="AC4613" s="202"/>
      <c r="AD4613" s="202"/>
      <c r="AE4613" s="202"/>
      <c r="AF4613" s="202"/>
      <c r="AG4613" s="132" t="str">
        <f>IF(SUM(AA4613:AF4613)=AH4613,"OK",SUM(AA4613:AF4613)-AH4613)</f>
        <v>OK</v>
      </c>
      <c r="AH4613" s="138"/>
      <c r="AI4613" s="138"/>
      <c r="AJ4613" s="139"/>
      <c r="AK4613" s="139"/>
      <c r="AL4613" s="132" t="str">
        <f>IF(SUM(AJ4613:AK4613)=AM4613,"OK",SUM(AJ4613:AK4613)-AM4613)</f>
        <v>OK</v>
      </c>
      <c r="AM4613" s="140"/>
      <c r="AN4613" s="119">
        <f>L4613+U4613+V4613+Z4613</f>
        <v>240</v>
      </c>
      <c r="AO4613" s="120">
        <f>M4613+AH4613+AI4613+AM4613</f>
        <v>240</v>
      </c>
      <c r="AP4613" s="39">
        <f>L4613</f>
        <v>240</v>
      </c>
      <c r="AQ4613" s="141">
        <f>AN4613</f>
        <v>240</v>
      </c>
      <c r="AR4613" s="142">
        <f>AQ4613-AP4613</f>
        <v>0</v>
      </c>
      <c r="AS4613" s="143">
        <f>AR4613/AP4613</f>
        <v>0</v>
      </c>
      <c r="AT4613" s="144">
        <f>M4613</f>
        <v>240</v>
      </c>
      <c r="AU4613" s="141">
        <f>AO4613</f>
        <v>240</v>
      </c>
      <c r="AV4613" s="142">
        <f>AU4613-AT4613</f>
        <v>0</v>
      </c>
      <c r="AW4613" s="143">
        <f>AV4613/AT4613</f>
        <v>0</v>
      </c>
      <c r="AY4613" s="146" t="str">
        <f t="shared" si="3617"/>
        <v>12.11</v>
      </c>
      <c r="AZ4613" s="1828" t="b">
        <f>COUNTIF('[1]Codes SEC'!$B$2:$B$250,Ministres!AY4613)&gt;0</f>
        <v>1</v>
      </c>
    </row>
    <row r="4614" spans="1:64" ht="35.1" customHeight="1" x14ac:dyDescent="0.25">
      <c r="A4614" s="15" t="s">
        <v>4654</v>
      </c>
      <c r="B4614" s="225" t="s">
        <v>2393</v>
      </c>
      <c r="C4614" s="122" t="s">
        <v>2367</v>
      </c>
      <c r="D4614" s="123">
        <v>1000</v>
      </c>
      <c r="E4614" s="226"/>
      <c r="F4614" s="122">
        <v>12</v>
      </c>
      <c r="G4614" s="227"/>
      <c r="H4614" s="228" t="str">
        <f t="shared" si="3604"/>
        <v>081</v>
      </c>
      <c r="I4614" s="229">
        <v>81221000</v>
      </c>
      <c r="J4614" s="230" t="s">
        <v>5058</v>
      </c>
      <c r="K4614" s="231" t="s">
        <v>5059</v>
      </c>
      <c r="L4614" s="232">
        <v>0</v>
      </c>
      <c r="M4614" s="233">
        <v>0</v>
      </c>
      <c r="N4614" s="130"/>
      <c r="O4614" s="131"/>
      <c r="P4614" s="131"/>
      <c r="Q4614" s="131"/>
      <c r="R4614" s="131"/>
      <c r="S4614" s="131"/>
      <c r="T4614" s="132" t="str">
        <f t="shared" si="3605"/>
        <v>OK</v>
      </c>
      <c r="U4614" s="138"/>
      <c r="V4614" s="138"/>
      <c r="W4614" s="139"/>
      <c r="X4614" s="139"/>
      <c r="Y4614" s="132" t="str">
        <f t="shared" si="3606"/>
        <v>OK</v>
      </c>
      <c r="Z4614" s="210"/>
      <c r="AA4614" s="204"/>
      <c r="AB4614" s="202"/>
      <c r="AC4614" s="202"/>
      <c r="AD4614" s="202"/>
      <c r="AE4614" s="202"/>
      <c r="AF4614" s="202"/>
      <c r="AG4614" s="132" t="str">
        <f t="shared" si="3607"/>
        <v>OK</v>
      </c>
      <c r="AH4614" s="138"/>
      <c r="AI4614" s="138"/>
      <c r="AJ4614" s="139"/>
      <c r="AK4614" s="139"/>
      <c r="AL4614" s="132" t="str">
        <f t="shared" si="3608"/>
        <v>OK</v>
      </c>
      <c r="AM4614" s="140"/>
      <c r="AN4614" s="119">
        <f t="shared" si="3609"/>
        <v>0</v>
      </c>
      <c r="AO4614" s="120">
        <f t="shared" si="3610"/>
        <v>0</v>
      </c>
      <c r="AP4614" s="39">
        <f t="shared" si="3611"/>
        <v>0</v>
      </c>
      <c r="AQ4614" s="141">
        <f t="shared" si="3612"/>
        <v>0</v>
      </c>
      <c r="AR4614" s="142">
        <f>AQ4614-AP4614</f>
        <v>0</v>
      </c>
      <c r="AS4614" s="143" t="e">
        <f>AR4614/AP4614</f>
        <v>#DIV/0!</v>
      </c>
      <c r="AT4614" s="144">
        <f t="shared" si="3614"/>
        <v>0</v>
      </c>
      <c r="AU4614" s="141">
        <f>AO4614</f>
        <v>0</v>
      </c>
      <c r="AV4614" s="142">
        <f>AU4614-AT4614</f>
        <v>0</v>
      </c>
      <c r="AW4614" s="143" t="e">
        <f>AV4614/AT4614</f>
        <v>#DIV/0!</v>
      </c>
      <c r="AY4614" s="146" t="str">
        <f t="shared" si="3617"/>
        <v>12.21</v>
      </c>
      <c r="AZ4614" s="1828" t="b">
        <f>COUNTIF('[1]Codes SEC'!$B$2:$B$250,Ministres!AY4614)&gt;0</f>
        <v>1</v>
      </c>
    </row>
    <row r="4615" spans="1:64" ht="35.1" customHeight="1" x14ac:dyDescent="0.25">
      <c r="A4615" s="15" t="s">
        <v>4654</v>
      </c>
      <c r="B4615" s="225">
        <v>16</v>
      </c>
      <c r="C4615" s="122" t="s">
        <v>2367</v>
      </c>
      <c r="D4615" s="123">
        <v>1000</v>
      </c>
      <c r="E4615" s="226"/>
      <c r="F4615" s="122">
        <v>12</v>
      </c>
      <c r="G4615" s="126"/>
      <c r="H4615" s="35" t="str">
        <f t="shared" si="3604"/>
        <v>081</v>
      </c>
      <c r="I4615" s="36" t="s">
        <v>121</v>
      </c>
      <c r="J4615" s="37" t="s">
        <v>5060</v>
      </c>
      <c r="K4615" s="331" t="s">
        <v>5061</v>
      </c>
      <c r="L4615" s="232">
        <v>11625</v>
      </c>
      <c r="M4615" s="233">
        <v>11625</v>
      </c>
      <c r="N4615" s="130"/>
      <c r="O4615" s="131"/>
      <c r="P4615" s="131"/>
      <c r="Q4615" s="131"/>
      <c r="R4615" s="131"/>
      <c r="S4615" s="131"/>
      <c r="T4615" s="132" t="str">
        <f t="shared" si="3605"/>
        <v>OK</v>
      </c>
      <c r="U4615" s="138"/>
      <c r="V4615" s="138"/>
      <c r="W4615" s="139"/>
      <c r="X4615" s="139"/>
      <c r="Y4615" s="132" t="str">
        <f t="shared" si="3606"/>
        <v>OK</v>
      </c>
      <c r="Z4615" s="210"/>
      <c r="AA4615" s="204"/>
      <c r="AB4615" s="202"/>
      <c r="AC4615" s="202"/>
      <c r="AD4615" s="202"/>
      <c r="AE4615" s="202"/>
      <c r="AF4615" s="202"/>
      <c r="AG4615" s="132" t="str">
        <f t="shared" si="3607"/>
        <v>OK</v>
      </c>
      <c r="AH4615" s="138"/>
      <c r="AI4615" s="138"/>
      <c r="AJ4615" s="139"/>
      <c r="AK4615" s="139"/>
      <c r="AL4615" s="132" t="str">
        <f t="shared" si="3608"/>
        <v>OK</v>
      </c>
      <c r="AM4615" s="140"/>
      <c r="AN4615" s="119">
        <f t="shared" si="3609"/>
        <v>11625</v>
      </c>
      <c r="AO4615" s="120">
        <f t="shared" si="3610"/>
        <v>11625</v>
      </c>
      <c r="AP4615" s="39">
        <f t="shared" si="3611"/>
        <v>11625</v>
      </c>
      <c r="AQ4615" s="141">
        <f t="shared" si="3612"/>
        <v>11625</v>
      </c>
      <c r="AR4615" s="142">
        <f t="shared" ref="AR4615:AR4627" si="3618">AQ4615-AP4615</f>
        <v>0</v>
      </c>
      <c r="AS4615" s="143">
        <f t="shared" si="3613"/>
        <v>0</v>
      </c>
      <c r="AT4615" s="144">
        <f t="shared" si="3614"/>
        <v>11625</v>
      </c>
      <c r="AU4615" s="141">
        <f t="shared" si="3615"/>
        <v>11625</v>
      </c>
      <c r="AV4615" s="142">
        <f t="shared" ref="AV4615:AV4627" si="3619">AU4615-AT4615</f>
        <v>0</v>
      </c>
      <c r="AW4615" s="143">
        <f t="shared" si="3616"/>
        <v>0</v>
      </c>
      <c r="AY4615" s="146" t="str">
        <f t="shared" si="3617"/>
        <v>41.40</v>
      </c>
      <c r="AZ4615" s="1828" t="b">
        <f>COUNTIF('[1]Codes SEC'!$B$2:$B$250,Ministres!AY4615)&gt;0</f>
        <v>1</v>
      </c>
    </row>
    <row r="4616" spans="1:64" ht="28.5" customHeight="1" x14ac:dyDescent="0.25">
      <c r="A4616" s="15" t="s">
        <v>4654</v>
      </c>
      <c r="B4616" s="225">
        <v>16</v>
      </c>
      <c r="C4616" s="122" t="s">
        <v>2367</v>
      </c>
      <c r="D4616" s="123">
        <v>1000</v>
      </c>
      <c r="E4616" s="226"/>
      <c r="F4616" s="1067">
        <v>3</v>
      </c>
      <c r="G4616" s="126"/>
      <c r="H4616" s="35" t="str">
        <f t="shared" si="3604"/>
        <v>081</v>
      </c>
      <c r="I4616" s="36" t="s">
        <v>121</v>
      </c>
      <c r="J4616" s="37" t="s">
        <v>5062</v>
      </c>
      <c r="K4616" s="331" t="s">
        <v>5063</v>
      </c>
      <c r="L4616" s="232">
        <v>5600</v>
      </c>
      <c r="M4616" s="233">
        <v>5600</v>
      </c>
      <c r="N4616" s="130"/>
      <c r="O4616" s="131"/>
      <c r="P4616" s="131"/>
      <c r="Q4616" s="131"/>
      <c r="R4616" s="131"/>
      <c r="S4616" s="131"/>
      <c r="T4616" s="132" t="str">
        <f t="shared" si="3605"/>
        <v>OK</v>
      </c>
      <c r="U4616" s="138"/>
      <c r="V4616" s="138"/>
      <c r="W4616" s="139"/>
      <c r="X4616" s="139"/>
      <c r="Y4616" s="132" t="str">
        <f t="shared" si="3606"/>
        <v>OK</v>
      </c>
      <c r="Z4616" s="210"/>
      <c r="AA4616" s="204"/>
      <c r="AB4616" s="202"/>
      <c r="AC4616" s="202"/>
      <c r="AD4616" s="202"/>
      <c r="AE4616" s="202"/>
      <c r="AF4616" s="202"/>
      <c r="AG4616" s="132" t="str">
        <f t="shared" si="3607"/>
        <v>OK</v>
      </c>
      <c r="AH4616" s="138"/>
      <c r="AI4616" s="138"/>
      <c r="AJ4616" s="139"/>
      <c r="AK4616" s="139"/>
      <c r="AL4616" s="132" t="str">
        <f t="shared" si="3608"/>
        <v>OK</v>
      </c>
      <c r="AM4616" s="140"/>
      <c r="AN4616" s="119">
        <f t="shared" si="3609"/>
        <v>5600</v>
      </c>
      <c r="AO4616" s="120">
        <f t="shared" si="3610"/>
        <v>5600</v>
      </c>
      <c r="AP4616" s="39">
        <f t="shared" si="3611"/>
        <v>5600</v>
      </c>
      <c r="AQ4616" s="141">
        <f t="shared" si="3612"/>
        <v>5600</v>
      </c>
      <c r="AR4616" s="142">
        <f>AQ4616-AP4616</f>
        <v>0</v>
      </c>
      <c r="AS4616" s="143">
        <f t="shared" si="3613"/>
        <v>0</v>
      </c>
      <c r="AT4616" s="144">
        <f t="shared" si="3614"/>
        <v>5600</v>
      </c>
      <c r="AU4616" s="141">
        <f t="shared" si="3615"/>
        <v>5600</v>
      </c>
      <c r="AV4616" s="142">
        <f>AU4616-AT4616</f>
        <v>0</v>
      </c>
      <c r="AW4616" s="143">
        <f t="shared" si="3616"/>
        <v>0</v>
      </c>
      <c r="AY4616" s="146" t="str">
        <f t="shared" si="3617"/>
        <v>41.40</v>
      </c>
      <c r="AZ4616" s="1828" t="b">
        <f>COUNTIF('[1]Codes SEC'!$B$2:$B$250,Ministres!AY4616)&gt;0</f>
        <v>1</v>
      </c>
    </row>
    <row r="4617" spans="1:64" ht="35.1" customHeight="1" x14ac:dyDescent="0.25">
      <c r="A4617" s="15" t="s">
        <v>4654</v>
      </c>
      <c r="B4617" s="225">
        <v>16</v>
      </c>
      <c r="C4617" s="122" t="s">
        <v>2367</v>
      </c>
      <c r="D4617" s="123">
        <v>1000</v>
      </c>
      <c r="E4617" s="226"/>
      <c r="F4617" s="122">
        <v>3</v>
      </c>
      <c r="G4617" s="126"/>
      <c r="H4617" s="35" t="str">
        <f t="shared" si="3604"/>
        <v>081</v>
      </c>
      <c r="I4617" s="36" t="s">
        <v>121</v>
      </c>
      <c r="J4617" s="37" t="s">
        <v>5064</v>
      </c>
      <c r="K4617" s="331" t="s">
        <v>5065</v>
      </c>
      <c r="L4617" s="232">
        <v>1026</v>
      </c>
      <c r="M4617" s="233">
        <v>1026</v>
      </c>
      <c r="N4617" s="130"/>
      <c r="O4617" s="131"/>
      <c r="P4617" s="131"/>
      <c r="Q4617" s="131"/>
      <c r="R4617" s="131"/>
      <c r="S4617" s="131"/>
      <c r="T4617" s="132" t="str">
        <f t="shared" si="3605"/>
        <v>OK</v>
      </c>
      <c r="U4617" s="138"/>
      <c r="V4617" s="138"/>
      <c r="W4617" s="139"/>
      <c r="X4617" s="139"/>
      <c r="Y4617" s="132" t="str">
        <f t="shared" si="3606"/>
        <v>OK</v>
      </c>
      <c r="Z4617" s="210"/>
      <c r="AA4617" s="204"/>
      <c r="AB4617" s="202"/>
      <c r="AC4617" s="202"/>
      <c r="AD4617" s="202"/>
      <c r="AE4617" s="202"/>
      <c r="AF4617" s="202"/>
      <c r="AG4617" s="132" t="str">
        <f t="shared" si="3607"/>
        <v>OK</v>
      </c>
      <c r="AH4617" s="138"/>
      <c r="AI4617" s="138"/>
      <c r="AJ4617" s="139"/>
      <c r="AK4617" s="139"/>
      <c r="AL4617" s="132" t="str">
        <f t="shared" si="3608"/>
        <v>OK</v>
      </c>
      <c r="AM4617" s="140"/>
      <c r="AN4617" s="119">
        <f t="shared" si="3609"/>
        <v>1026</v>
      </c>
      <c r="AO4617" s="120">
        <f t="shared" si="3610"/>
        <v>1026</v>
      </c>
      <c r="AP4617" s="39">
        <f t="shared" si="3611"/>
        <v>1026</v>
      </c>
      <c r="AQ4617" s="141">
        <f t="shared" si="3612"/>
        <v>1026</v>
      </c>
      <c r="AR4617" s="142">
        <f>AQ4617-AP4617</f>
        <v>0</v>
      </c>
      <c r="AS4617" s="143">
        <f t="shared" si="3613"/>
        <v>0</v>
      </c>
      <c r="AT4617" s="144">
        <f t="shared" si="3614"/>
        <v>1026</v>
      </c>
      <c r="AU4617" s="141">
        <f t="shared" si="3615"/>
        <v>1026</v>
      </c>
      <c r="AV4617" s="142">
        <f>AU4617-AT4617</f>
        <v>0</v>
      </c>
      <c r="AW4617" s="143">
        <f t="shared" si="3616"/>
        <v>0</v>
      </c>
      <c r="AY4617" s="146" t="str">
        <f t="shared" si="3617"/>
        <v>41.40</v>
      </c>
      <c r="AZ4617" s="1828" t="b">
        <f>COUNTIF('[1]Codes SEC'!$B$2:$B$250,Ministres!AY4617)&gt;0</f>
        <v>1</v>
      </c>
    </row>
    <row r="4618" spans="1:64" s="1842" customFormat="1" ht="35.1" customHeight="1" x14ac:dyDescent="0.25">
      <c r="A4618" s="15" t="s">
        <v>4654</v>
      </c>
      <c r="B4618" s="225">
        <v>16</v>
      </c>
      <c r="C4618" s="122" t="s">
        <v>2367</v>
      </c>
      <c r="D4618" s="123">
        <v>1000</v>
      </c>
      <c r="E4618" s="226"/>
      <c r="F4618" s="122">
        <v>5</v>
      </c>
      <c r="G4618" s="126"/>
      <c r="H4618" s="35" t="str">
        <f t="shared" si="3604"/>
        <v>081</v>
      </c>
      <c r="I4618" s="36" t="s">
        <v>121</v>
      </c>
      <c r="J4618" s="37" t="s">
        <v>5066</v>
      </c>
      <c r="K4618" s="331" t="s">
        <v>5067</v>
      </c>
      <c r="L4618" s="232">
        <v>14794</v>
      </c>
      <c r="M4618" s="233">
        <v>14794</v>
      </c>
      <c r="N4618" s="130"/>
      <c r="O4618" s="131"/>
      <c r="P4618" s="131"/>
      <c r="Q4618" s="131"/>
      <c r="R4618" s="131"/>
      <c r="S4618" s="131"/>
      <c r="T4618" s="132" t="str">
        <f t="shared" si="3605"/>
        <v>OK</v>
      </c>
      <c r="U4618" s="138"/>
      <c r="V4618" s="138"/>
      <c r="W4618" s="139"/>
      <c r="X4618" s="139"/>
      <c r="Y4618" s="132" t="str">
        <f t="shared" si="3606"/>
        <v>OK</v>
      </c>
      <c r="Z4618" s="210"/>
      <c r="AA4618" s="204"/>
      <c r="AB4618" s="202"/>
      <c r="AC4618" s="202"/>
      <c r="AD4618" s="202"/>
      <c r="AE4618" s="202"/>
      <c r="AF4618" s="202"/>
      <c r="AG4618" s="132" t="str">
        <f t="shared" si="3607"/>
        <v>OK</v>
      </c>
      <c r="AH4618" s="138"/>
      <c r="AI4618" s="138"/>
      <c r="AJ4618" s="139"/>
      <c r="AK4618" s="139"/>
      <c r="AL4618" s="132" t="str">
        <f t="shared" si="3608"/>
        <v>OK</v>
      </c>
      <c r="AM4618" s="140"/>
      <c r="AN4618" s="119">
        <f t="shared" si="3609"/>
        <v>14794</v>
      </c>
      <c r="AO4618" s="120">
        <f t="shared" si="3610"/>
        <v>14794</v>
      </c>
      <c r="AP4618" s="39">
        <f t="shared" si="3611"/>
        <v>14794</v>
      </c>
      <c r="AQ4618" s="141">
        <f t="shared" si="3612"/>
        <v>14794</v>
      </c>
      <c r="AR4618" s="142">
        <f t="shared" si="3618"/>
        <v>0</v>
      </c>
      <c r="AS4618" s="143">
        <f t="shared" si="3613"/>
        <v>0</v>
      </c>
      <c r="AT4618" s="144">
        <f t="shared" si="3614"/>
        <v>14794</v>
      </c>
      <c r="AU4618" s="141">
        <f t="shared" si="3615"/>
        <v>14794</v>
      </c>
      <c r="AV4618" s="142">
        <f t="shared" si="3619"/>
        <v>0</v>
      </c>
      <c r="AW4618" s="143">
        <f t="shared" si="3616"/>
        <v>0</v>
      </c>
      <c r="AX4618"/>
      <c r="AY4618" s="146" t="str">
        <f t="shared" si="3617"/>
        <v>41.40</v>
      </c>
      <c r="AZ4618" s="1828" t="b">
        <f>COUNTIF('[1]Codes SEC'!$B$2:$B$250,Ministres!AY4618)&gt;0</f>
        <v>1</v>
      </c>
      <c r="BA4618"/>
      <c r="BB4618"/>
      <c r="BC4618"/>
      <c r="BD4618"/>
      <c r="BE4618"/>
      <c r="BF4618"/>
      <c r="BG4618"/>
      <c r="BH4618"/>
      <c r="BI4618"/>
      <c r="BJ4618"/>
      <c r="BK4618"/>
      <c r="BL4618"/>
    </row>
    <row r="4619" spans="1:64" s="197" customFormat="1" ht="35.1" customHeight="1" x14ac:dyDescent="0.25">
      <c r="A4619" s="15" t="s">
        <v>4654</v>
      </c>
      <c r="B4619" s="225">
        <v>16</v>
      </c>
      <c r="C4619" s="122" t="s">
        <v>2367</v>
      </c>
      <c r="D4619" s="123">
        <v>1000</v>
      </c>
      <c r="E4619" s="226"/>
      <c r="F4619" s="122">
        <v>12</v>
      </c>
      <c r="G4619" s="126"/>
      <c r="H4619" s="35" t="str">
        <f t="shared" si="3604"/>
        <v>081</v>
      </c>
      <c r="I4619" s="36" t="s">
        <v>121</v>
      </c>
      <c r="J4619" s="37" t="s">
        <v>5068</v>
      </c>
      <c r="K4619" s="331" t="s">
        <v>5069</v>
      </c>
      <c r="L4619" s="232">
        <v>2413</v>
      </c>
      <c r="M4619" s="233">
        <v>2413</v>
      </c>
      <c r="N4619" s="130"/>
      <c r="O4619" s="131"/>
      <c r="P4619" s="131"/>
      <c r="Q4619" s="131"/>
      <c r="R4619" s="131"/>
      <c r="S4619" s="131"/>
      <c r="T4619" s="132" t="str">
        <f t="shared" si="3605"/>
        <v>OK</v>
      </c>
      <c r="U4619" s="138"/>
      <c r="V4619" s="138"/>
      <c r="W4619" s="139"/>
      <c r="X4619" s="139"/>
      <c r="Y4619" s="132" t="str">
        <f t="shared" si="3606"/>
        <v>OK</v>
      </c>
      <c r="Z4619" s="210"/>
      <c r="AA4619" s="204"/>
      <c r="AB4619" s="202"/>
      <c r="AC4619" s="202"/>
      <c r="AD4619" s="202"/>
      <c r="AE4619" s="202"/>
      <c r="AF4619" s="202"/>
      <c r="AG4619" s="132" t="str">
        <f t="shared" si="3607"/>
        <v>OK</v>
      </c>
      <c r="AH4619" s="138"/>
      <c r="AI4619" s="138"/>
      <c r="AJ4619" s="139"/>
      <c r="AK4619" s="139"/>
      <c r="AL4619" s="132" t="str">
        <f t="shared" si="3608"/>
        <v>OK</v>
      </c>
      <c r="AM4619" s="140"/>
      <c r="AN4619" s="119">
        <f t="shared" si="3609"/>
        <v>2413</v>
      </c>
      <c r="AO4619" s="120">
        <f t="shared" si="3610"/>
        <v>2413</v>
      </c>
      <c r="AP4619" s="39">
        <f t="shared" si="3611"/>
        <v>2413</v>
      </c>
      <c r="AQ4619" s="141">
        <f t="shared" si="3612"/>
        <v>2413</v>
      </c>
      <c r="AR4619" s="142">
        <f t="shared" si="3618"/>
        <v>0</v>
      </c>
      <c r="AS4619" s="143">
        <f t="shared" si="3613"/>
        <v>0</v>
      </c>
      <c r="AT4619" s="144">
        <f t="shared" si="3614"/>
        <v>2413</v>
      </c>
      <c r="AU4619" s="141">
        <f t="shared" si="3615"/>
        <v>2413</v>
      </c>
      <c r="AV4619" s="142">
        <f t="shared" si="3619"/>
        <v>0</v>
      </c>
      <c r="AW4619" s="143">
        <f t="shared" si="3616"/>
        <v>0</v>
      </c>
      <c r="AX4619"/>
      <c r="AY4619" s="146" t="str">
        <f t="shared" si="3617"/>
        <v>41.40</v>
      </c>
      <c r="AZ4619" s="1828" t="b">
        <f>COUNTIF('[1]Codes SEC'!$B$2:$B$250,Ministres!AY4619)&gt;0</f>
        <v>1</v>
      </c>
      <c r="BA4619" s="12"/>
      <c r="BB4619" s="12"/>
      <c r="BC4619" s="12"/>
      <c r="BD4619" s="12"/>
      <c r="BE4619" s="12"/>
      <c r="BF4619" s="12"/>
      <c r="BG4619" s="12"/>
      <c r="BH4619" s="12"/>
      <c r="BI4619" s="12"/>
      <c r="BJ4619" s="12"/>
      <c r="BK4619" s="12"/>
      <c r="BL4619" s="12"/>
    </row>
    <row r="4620" spans="1:64" ht="35.1" customHeight="1" x14ac:dyDescent="0.25">
      <c r="A4620" s="15" t="s">
        <v>4654</v>
      </c>
      <c r="B4620" s="225">
        <v>16</v>
      </c>
      <c r="C4620" s="122" t="s">
        <v>2367</v>
      </c>
      <c r="D4620" s="123">
        <v>1000</v>
      </c>
      <c r="E4620" s="226"/>
      <c r="F4620" s="122">
        <v>12</v>
      </c>
      <c r="G4620" s="126"/>
      <c r="H4620" s="35" t="str">
        <f t="shared" si="3604"/>
        <v>081</v>
      </c>
      <c r="I4620" s="36" t="s">
        <v>121</v>
      </c>
      <c r="J4620" s="37" t="s">
        <v>5070</v>
      </c>
      <c r="K4620" s="331" t="s">
        <v>5071</v>
      </c>
      <c r="L4620" s="232">
        <v>1093</v>
      </c>
      <c r="M4620" s="233">
        <v>1093</v>
      </c>
      <c r="N4620" s="130"/>
      <c r="O4620" s="131"/>
      <c r="P4620" s="131"/>
      <c r="Q4620" s="131"/>
      <c r="R4620" s="131"/>
      <c r="S4620" s="131"/>
      <c r="T4620" s="132" t="str">
        <f t="shared" si="3605"/>
        <v>OK</v>
      </c>
      <c r="U4620" s="138"/>
      <c r="V4620" s="138"/>
      <c r="W4620" s="139"/>
      <c r="X4620" s="139"/>
      <c r="Y4620" s="132" t="str">
        <f t="shared" si="3606"/>
        <v>OK</v>
      </c>
      <c r="Z4620" s="210"/>
      <c r="AA4620" s="204"/>
      <c r="AB4620" s="202"/>
      <c r="AC4620" s="202"/>
      <c r="AD4620" s="202"/>
      <c r="AE4620" s="202"/>
      <c r="AF4620" s="202"/>
      <c r="AG4620" s="132" t="str">
        <f t="shared" si="3607"/>
        <v>OK</v>
      </c>
      <c r="AH4620" s="138"/>
      <c r="AI4620" s="138"/>
      <c r="AJ4620" s="139"/>
      <c r="AK4620" s="139"/>
      <c r="AL4620" s="132" t="str">
        <f t="shared" si="3608"/>
        <v>OK</v>
      </c>
      <c r="AM4620" s="140"/>
      <c r="AN4620" s="119">
        <f t="shared" si="3609"/>
        <v>1093</v>
      </c>
      <c r="AO4620" s="120">
        <f t="shared" si="3610"/>
        <v>1093</v>
      </c>
      <c r="AP4620" s="39">
        <f t="shared" si="3611"/>
        <v>1093</v>
      </c>
      <c r="AQ4620" s="141">
        <f t="shared" si="3612"/>
        <v>1093</v>
      </c>
      <c r="AR4620" s="142">
        <f t="shared" si="3618"/>
        <v>0</v>
      </c>
      <c r="AS4620" s="143">
        <f t="shared" si="3613"/>
        <v>0</v>
      </c>
      <c r="AT4620" s="144">
        <f t="shared" si="3614"/>
        <v>1093</v>
      </c>
      <c r="AU4620" s="141">
        <f t="shared" si="3615"/>
        <v>1093</v>
      </c>
      <c r="AV4620" s="142">
        <f t="shared" si="3619"/>
        <v>0</v>
      </c>
      <c r="AW4620" s="143">
        <f t="shared" si="3616"/>
        <v>0</v>
      </c>
      <c r="AY4620" s="146" t="str">
        <f t="shared" si="3617"/>
        <v>41.40</v>
      </c>
      <c r="AZ4620" s="1828" t="b">
        <f>COUNTIF('[1]Codes SEC'!$B$2:$B$250,Ministres!AY4620)&gt;0</f>
        <v>1</v>
      </c>
    </row>
    <row r="4621" spans="1:64" ht="35.1" customHeight="1" x14ac:dyDescent="0.25">
      <c r="A4621" s="15" t="s">
        <v>4654</v>
      </c>
      <c r="B4621" s="225">
        <v>16</v>
      </c>
      <c r="C4621" s="122" t="s">
        <v>2367</v>
      </c>
      <c r="D4621" s="123">
        <v>1000</v>
      </c>
      <c r="E4621" s="226"/>
      <c r="F4621" s="122">
        <v>18</v>
      </c>
      <c r="G4621" s="126"/>
      <c r="H4621" s="35" t="str">
        <f t="shared" si="3604"/>
        <v>081</v>
      </c>
      <c r="I4621" s="36" t="s">
        <v>121</v>
      </c>
      <c r="J4621" s="37" t="s">
        <v>5072</v>
      </c>
      <c r="K4621" s="331" t="s">
        <v>5073</v>
      </c>
      <c r="L4621" s="232">
        <v>4752</v>
      </c>
      <c r="M4621" s="233">
        <v>4752</v>
      </c>
      <c r="N4621" s="130"/>
      <c r="O4621" s="131"/>
      <c r="P4621" s="131"/>
      <c r="Q4621" s="131"/>
      <c r="R4621" s="131"/>
      <c r="S4621" s="131"/>
      <c r="T4621" s="132" t="str">
        <f t="shared" si="3605"/>
        <v>OK</v>
      </c>
      <c r="U4621" s="138"/>
      <c r="V4621" s="138"/>
      <c r="W4621" s="139"/>
      <c r="X4621" s="139"/>
      <c r="Y4621" s="132" t="str">
        <f t="shared" si="3606"/>
        <v>OK</v>
      </c>
      <c r="Z4621" s="210"/>
      <c r="AA4621" s="204"/>
      <c r="AB4621" s="202"/>
      <c r="AC4621" s="202"/>
      <c r="AD4621" s="202"/>
      <c r="AE4621" s="202"/>
      <c r="AF4621" s="202"/>
      <c r="AG4621" s="132" t="str">
        <f t="shared" si="3607"/>
        <v>OK</v>
      </c>
      <c r="AH4621" s="138"/>
      <c r="AI4621" s="138"/>
      <c r="AJ4621" s="139"/>
      <c r="AK4621" s="139"/>
      <c r="AL4621" s="132" t="str">
        <f t="shared" si="3608"/>
        <v>OK</v>
      </c>
      <c r="AM4621" s="140"/>
      <c r="AN4621" s="119">
        <f t="shared" si="3609"/>
        <v>4752</v>
      </c>
      <c r="AO4621" s="120">
        <f t="shared" si="3610"/>
        <v>4752</v>
      </c>
      <c r="AP4621" s="39">
        <f t="shared" si="3611"/>
        <v>4752</v>
      </c>
      <c r="AQ4621" s="141">
        <f t="shared" si="3612"/>
        <v>4752</v>
      </c>
      <c r="AR4621" s="142">
        <f t="shared" si="3618"/>
        <v>0</v>
      </c>
      <c r="AS4621" s="143">
        <f t="shared" si="3613"/>
        <v>0</v>
      </c>
      <c r="AT4621" s="144">
        <f t="shared" si="3614"/>
        <v>4752</v>
      </c>
      <c r="AU4621" s="141">
        <f t="shared" si="3615"/>
        <v>4752</v>
      </c>
      <c r="AV4621" s="142">
        <f t="shared" si="3619"/>
        <v>0</v>
      </c>
      <c r="AW4621" s="143">
        <f t="shared" si="3616"/>
        <v>0</v>
      </c>
      <c r="AY4621" s="146" t="str">
        <f t="shared" si="3617"/>
        <v>41.40</v>
      </c>
      <c r="AZ4621" s="1828" t="b">
        <f>COUNTIF('[1]Codes SEC'!$B$2:$B$250,Ministres!AY4621)&gt;0</f>
        <v>1</v>
      </c>
    </row>
    <row r="4622" spans="1:64" ht="35.1" customHeight="1" x14ac:dyDescent="0.25">
      <c r="A4622" s="15" t="s">
        <v>4654</v>
      </c>
      <c r="B4622" s="225">
        <v>16</v>
      </c>
      <c r="C4622" s="122" t="s">
        <v>2367</v>
      </c>
      <c r="D4622" s="123">
        <v>1000</v>
      </c>
      <c r="E4622" s="226"/>
      <c r="F4622" s="122">
        <v>18</v>
      </c>
      <c r="G4622" s="126"/>
      <c r="H4622" s="35" t="str">
        <f t="shared" si="3604"/>
        <v>081</v>
      </c>
      <c r="I4622" s="36" t="s">
        <v>121</v>
      </c>
      <c r="J4622" s="37" t="s">
        <v>5074</v>
      </c>
      <c r="K4622" s="331" t="s">
        <v>5075</v>
      </c>
      <c r="L4622" s="232">
        <v>0</v>
      </c>
      <c r="M4622" s="233">
        <v>0</v>
      </c>
      <c r="N4622" s="130"/>
      <c r="O4622" s="131"/>
      <c r="P4622" s="131"/>
      <c r="Q4622" s="131"/>
      <c r="R4622" s="131"/>
      <c r="S4622" s="131"/>
      <c r="T4622" s="132" t="str">
        <f>IF(SUM(N4622:S4622)=U4622,"OK",SUM(N4622:S4622)-U4622)</f>
        <v>OK</v>
      </c>
      <c r="U4622" s="138"/>
      <c r="V4622" s="138"/>
      <c r="W4622" s="139"/>
      <c r="X4622" s="139"/>
      <c r="Y4622" s="132" t="str">
        <f>IF(SUM(W4622:X4622)=Z4622,"OK",SUM(W4622:X4622)-Z4622)</f>
        <v>OK</v>
      </c>
      <c r="Z4622" s="210"/>
      <c r="AA4622" s="204"/>
      <c r="AB4622" s="202"/>
      <c r="AC4622" s="202"/>
      <c r="AD4622" s="202"/>
      <c r="AE4622" s="202"/>
      <c r="AF4622" s="202"/>
      <c r="AG4622" s="132" t="str">
        <f>IF(SUM(AA4622:AF4622)=AH4622,"OK",SUM(AA4622:AF4622)-AH4622)</f>
        <v>OK</v>
      </c>
      <c r="AH4622" s="138"/>
      <c r="AI4622" s="138"/>
      <c r="AJ4622" s="139"/>
      <c r="AK4622" s="139"/>
      <c r="AL4622" s="132" t="str">
        <f>IF(SUM(AJ4622:AK4622)=AM4622,"OK",SUM(AJ4622:AK4622)-AM4622)</f>
        <v>OK</v>
      </c>
      <c r="AM4622" s="140"/>
      <c r="AN4622" s="119">
        <f>L4622+U4622+V4622+Z4622</f>
        <v>0</v>
      </c>
      <c r="AO4622" s="120">
        <f>M4622+AH4622+AI4622+AM4622</f>
        <v>0</v>
      </c>
      <c r="AP4622" s="39">
        <f>L4622</f>
        <v>0</v>
      </c>
      <c r="AQ4622" s="141">
        <f>AN4622</f>
        <v>0</v>
      </c>
      <c r="AR4622" s="142">
        <f>AQ4622-AP4622</f>
        <v>0</v>
      </c>
      <c r="AS4622" s="143" t="e">
        <f>AR4622/AP4622</f>
        <v>#DIV/0!</v>
      </c>
      <c r="AT4622" s="144">
        <f>M4622</f>
        <v>0</v>
      </c>
      <c r="AU4622" s="141">
        <f>AO4622</f>
        <v>0</v>
      </c>
      <c r="AV4622" s="142">
        <f>AU4622-AT4622</f>
        <v>0</v>
      </c>
      <c r="AW4622" s="143" t="e">
        <f>AV4622/AT4622</f>
        <v>#DIV/0!</v>
      </c>
      <c r="AY4622" s="146" t="str">
        <f t="shared" si="3617"/>
        <v>41.40</v>
      </c>
      <c r="AZ4622" s="1828" t="b">
        <f>COUNTIF('[1]Codes SEC'!$B$2:$B$250,Ministres!AY4622)&gt;0</f>
        <v>1</v>
      </c>
    </row>
    <row r="4623" spans="1:64" ht="35.1" customHeight="1" x14ac:dyDescent="0.25">
      <c r="A4623" s="15" t="s">
        <v>4654</v>
      </c>
      <c r="B4623" s="225">
        <v>16</v>
      </c>
      <c r="C4623" s="122" t="s">
        <v>2367</v>
      </c>
      <c r="D4623" s="123">
        <v>1000</v>
      </c>
      <c r="E4623" s="226"/>
      <c r="F4623" s="122">
        <v>12</v>
      </c>
      <c r="G4623" s="126"/>
      <c r="H4623" s="35" t="str">
        <f t="shared" si="3604"/>
        <v>081</v>
      </c>
      <c r="I4623" s="36">
        <v>84140000</v>
      </c>
      <c r="J4623" s="37" t="s">
        <v>5076</v>
      </c>
      <c r="K4623" s="331" t="s">
        <v>5077</v>
      </c>
      <c r="L4623" s="232">
        <v>7</v>
      </c>
      <c r="M4623" s="233">
        <v>7</v>
      </c>
      <c r="N4623" s="130"/>
      <c r="O4623" s="131"/>
      <c r="P4623" s="131"/>
      <c r="Q4623" s="131"/>
      <c r="R4623" s="131"/>
      <c r="S4623" s="131"/>
      <c r="T4623" s="132" t="str">
        <f t="shared" si="3605"/>
        <v>OK</v>
      </c>
      <c r="U4623" s="138"/>
      <c r="V4623" s="138"/>
      <c r="W4623" s="139"/>
      <c r="X4623" s="139"/>
      <c r="Y4623" s="132" t="str">
        <f t="shared" si="3606"/>
        <v>OK</v>
      </c>
      <c r="Z4623" s="210"/>
      <c r="AA4623" s="204"/>
      <c r="AB4623" s="202"/>
      <c r="AC4623" s="202"/>
      <c r="AD4623" s="202"/>
      <c r="AE4623" s="202"/>
      <c r="AF4623" s="202"/>
      <c r="AG4623" s="132" t="str">
        <f t="shared" si="3607"/>
        <v>OK</v>
      </c>
      <c r="AH4623" s="138"/>
      <c r="AI4623" s="138"/>
      <c r="AJ4623" s="139"/>
      <c r="AK4623" s="139"/>
      <c r="AL4623" s="132" t="str">
        <f t="shared" si="3608"/>
        <v>OK</v>
      </c>
      <c r="AM4623" s="140"/>
      <c r="AN4623" s="119">
        <f t="shared" si="3609"/>
        <v>7</v>
      </c>
      <c r="AO4623" s="120">
        <f t="shared" si="3610"/>
        <v>7</v>
      </c>
      <c r="AP4623" s="39">
        <f t="shared" si="3611"/>
        <v>7</v>
      </c>
      <c r="AQ4623" s="141">
        <f t="shared" si="3612"/>
        <v>7</v>
      </c>
      <c r="AR4623" s="142">
        <f>AQ4623-AP4623</f>
        <v>0</v>
      </c>
      <c r="AS4623" s="143">
        <f t="shared" si="3613"/>
        <v>0</v>
      </c>
      <c r="AT4623" s="144">
        <f t="shared" si="3614"/>
        <v>7</v>
      </c>
      <c r="AU4623" s="141">
        <f t="shared" si="3615"/>
        <v>7</v>
      </c>
      <c r="AV4623" s="142">
        <f>AU4623-AT4623</f>
        <v>0</v>
      </c>
      <c r="AW4623" s="143">
        <f t="shared" si="3616"/>
        <v>0</v>
      </c>
      <c r="AY4623" s="146" t="str">
        <f t="shared" si="3617"/>
        <v>41.40</v>
      </c>
      <c r="AZ4623" s="1828" t="b">
        <f>COUNTIF('[1]Codes SEC'!$B$2:$B$250,Ministres!AY4623)&gt;0</f>
        <v>1</v>
      </c>
    </row>
    <row r="4624" spans="1:64" ht="35.1" customHeight="1" x14ac:dyDescent="0.25">
      <c r="A4624" s="15" t="s">
        <v>4654</v>
      </c>
      <c r="B4624" s="225" t="s">
        <v>2393</v>
      </c>
      <c r="C4624" s="122" t="s">
        <v>2367</v>
      </c>
      <c r="D4624" s="123">
        <v>1000</v>
      </c>
      <c r="E4624" s="226"/>
      <c r="F4624" s="122">
        <v>11</v>
      </c>
      <c r="G4624" s="227"/>
      <c r="H4624" s="228" t="str">
        <f t="shared" si="3604"/>
        <v>081</v>
      </c>
      <c r="I4624" s="229">
        <v>84140000</v>
      </c>
      <c r="J4624" s="230" t="s">
        <v>5078</v>
      </c>
      <c r="K4624" s="231" t="s">
        <v>5079</v>
      </c>
      <c r="L4624" s="232">
        <v>508</v>
      </c>
      <c r="M4624" s="233">
        <v>508</v>
      </c>
      <c r="N4624" s="130"/>
      <c r="O4624" s="131"/>
      <c r="P4624" s="131"/>
      <c r="Q4624" s="131"/>
      <c r="R4624" s="131"/>
      <c r="S4624" s="131"/>
      <c r="T4624" s="132" t="str">
        <f>IF(SUM(N4624:S4624)=U4624,"OK",SUM(N4624:S4624)-U4624)</f>
        <v>OK</v>
      </c>
      <c r="U4624" s="138"/>
      <c r="V4624" s="138"/>
      <c r="W4624" s="139"/>
      <c r="X4624" s="139"/>
      <c r="Y4624" s="132" t="str">
        <f>IF(SUM(W4624:X4624)=Z4624,"OK",SUM(W4624:X4624)-Z4624)</f>
        <v>OK</v>
      </c>
      <c r="Z4624" s="210"/>
      <c r="AA4624" s="204"/>
      <c r="AB4624" s="202"/>
      <c r="AC4624" s="202"/>
      <c r="AD4624" s="202"/>
      <c r="AE4624" s="202"/>
      <c r="AF4624" s="202"/>
      <c r="AG4624" s="132" t="str">
        <f>IF(SUM(AA4624:AF4624)=AH4624,"OK",SUM(AA4624:AF4624)-AH4624)</f>
        <v>OK</v>
      </c>
      <c r="AH4624" s="138"/>
      <c r="AI4624" s="138"/>
      <c r="AJ4624" s="139"/>
      <c r="AK4624" s="139"/>
      <c r="AL4624" s="132" t="str">
        <f>IF(SUM(AJ4624:AK4624)=AM4624,"OK",SUM(AJ4624:AK4624)-AM4624)</f>
        <v>OK</v>
      </c>
      <c r="AM4624" s="140"/>
      <c r="AN4624" s="119">
        <f>L4624+U4624+V4624+Z4624</f>
        <v>508</v>
      </c>
      <c r="AO4624" s="120">
        <f>M4624+AH4624+AI4624+AM4624</f>
        <v>508</v>
      </c>
      <c r="AP4624" s="39">
        <f>L4624</f>
        <v>508</v>
      </c>
      <c r="AQ4624" s="141">
        <f>AN4624</f>
        <v>508</v>
      </c>
      <c r="AR4624" s="142">
        <f t="shared" ref="AR4624" si="3620">AQ4624-AP4624</f>
        <v>0</v>
      </c>
      <c r="AS4624" s="143">
        <f t="shared" si="3613"/>
        <v>0</v>
      </c>
      <c r="AT4624" s="144">
        <f>M4624</f>
        <v>508</v>
      </c>
      <c r="AU4624" s="141">
        <f t="shared" si="3615"/>
        <v>508</v>
      </c>
      <c r="AV4624" s="142">
        <f t="shared" ref="AV4624" si="3621">AU4624-AT4624</f>
        <v>0</v>
      </c>
      <c r="AW4624" s="143">
        <f t="shared" si="3616"/>
        <v>0</v>
      </c>
      <c r="AY4624" s="146" t="str">
        <f t="shared" si="3617"/>
        <v>41.40</v>
      </c>
      <c r="AZ4624" s="1828" t="b">
        <f>COUNTIF('[1]Codes SEC'!$B$2:$B$250,Ministres!AY4624)&gt;0</f>
        <v>1</v>
      </c>
    </row>
    <row r="4625" spans="1:64" ht="35.1" customHeight="1" x14ac:dyDescent="0.25">
      <c r="A4625" s="15" t="s">
        <v>4654</v>
      </c>
      <c r="B4625" s="225">
        <v>16</v>
      </c>
      <c r="C4625" s="122" t="s">
        <v>2367</v>
      </c>
      <c r="D4625" s="123">
        <v>1000</v>
      </c>
      <c r="E4625" s="226"/>
      <c r="F4625" s="122">
        <v>12</v>
      </c>
      <c r="G4625" s="126"/>
      <c r="H4625" s="35" t="str">
        <f t="shared" si="3604"/>
        <v>081</v>
      </c>
      <c r="I4625" s="36" t="s">
        <v>296</v>
      </c>
      <c r="J4625" s="37" t="s">
        <v>5080</v>
      </c>
      <c r="K4625" s="348" t="s">
        <v>5081</v>
      </c>
      <c r="L4625" s="232">
        <v>102</v>
      </c>
      <c r="M4625" s="233">
        <v>144</v>
      </c>
      <c r="N4625" s="130"/>
      <c r="O4625" s="131"/>
      <c r="P4625" s="131"/>
      <c r="Q4625" s="131"/>
      <c r="R4625" s="131"/>
      <c r="S4625" s="131"/>
      <c r="T4625" s="132" t="str">
        <f t="shared" si="3605"/>
        <v>OK</v>
      </c>
      <c r="U4625" s="138"/>
      <c r="V4625" s="138"/>
      <c r="W4625" s="139"/>
      <c r="X4625" s="139"/>
      <c r="Y4625" s="132" t="str">
        <f t="shared" si="3606"/>
        <v>OK</v>
      </c>
      <c r="Z4625" s="210"/>
      <c r="AA4625" s="204"/>
      <c r="AB4625" s="202"/>
      <c r="AC4625" s="202"/>
      <c r="AD4625" s="202"/>
      <c r="AE4625" s="202"/>
      <c r="AF4625" s="202"/>
      <c r="AG4625" s="132" t="str">
        <f t="shared" si="3607"/>
        <v>OK</v>
      </c>
      <c r="AH4625" s="138"/>
      <c r="AI4625" s="138"/>
      <c r="AJ4625" s="139"/>
      <c r="AK4625" s="139"/>
      <c r="AL4625" s="132" t="str">
        <f t="shared" si="3608"/>
        <v>OK</v>
      </c>
      <c r="AM4625" s="140"/>
      <c r="AN4625" s="119">
        <f t="shared" si="3609"/>
        <v>102</v>
      </c>
      <c r="AO4625" s="120">
        <f t="shared" si="3610"/>
        <v>144</v>
      </c>
      <c r="AP4625" s="39">
        <f t="shared" si="3611"/>
        <v>102</v>
      </c>
      <c r="AQ4625" s="141">
        <f t="shared" si="3612"/>
        <v>102</v>
      </c>
      <c r="AR4625" s="142">
        <f t="shared" si="3618"/>
        <v>0</v>
      </c>
      <c r="AS4625" s="143">
        <f t="shared" si="3613"/>
        <v>0</v>
      </c>
      <c r="AT4625" s="144">
        <f t="shared" si="3614"/>
        <v>144</v>
      </c>
      <c r="AU4625" s="141">
        <f t="shared" si="3615"/>
        <v>144</v>
      </c>
      <c r="AV4625" s="142">
        <f t="shared" si="3619"/>
        <v>0</v>
      </c>
      <c r="AW4625" s="143">
        <f t="shared" si="3616"/>
        <v>0</v>
      </c>
      <c r="AY4625" s="146" t="str">
        <f t="shared" si="3617"/>
        <v>43.22</v>
      </c>
      <c r="AZ4625" s="1828" t="b">
        <f>COUNTIF('[1]Codes SEC'!$B$2:$B$250,Ministres!AY4625)&gt;0</f>
        <v>1</v>
      </c>
    </row>
    <row r="4626" spans="1:64" ht="35.1" customHeight="1" x14ac:dyDescent="0.25">
      <c r="A4626" s="15" t="s">
        <v>4654</v>
      </c>
      <c r="B4626" s="225">
        <v>16</v>
      </c>
      <c r="C4626" s="122" t="s">
        <v>2367</v>
      </c>
      <c r="D4626" s="123">
        <v>1000</v>
      </c>
      <c r="E4626" s="226"/>
      <c r="F4626" s="122">
        <v>12</v>
      </c>
      <c r="G4626" s="126"/>
      <c r="H4626" s="35" t="str">
        <f t="shared" si="3604"/>
        <v>081</v>
      </c>
      <c r="I4626" s="36" t="s">
        <v>1178</v>
      </c>
      <c r="J4626" s="37" t="s">
        <v>5082</v>
      </c>
      <c r="K4626" s="331" t="s">
        <v>5083</v>
      </c>
      <c r="L4626" s="232">
        <v>8</v>
      </c>
      <c r="M4626" s="233">
        <v>83</v>
      </c>
      <c r="N4626" s="130"/>
      <c r="O4626" s="131"/>
      <c r="P4626" s="131"/>
      <c r="Q4626" s="131"/>
      <c r="R4626" s="131"/>
      <c r="S4626" s="131"/>
      <c r="T4626" s="132" t="str">
        <f>IF(SUM(N4626:S4626)=U4626,"OK",SUM(N4626:S4626)-U4626)</f>
        <v>OK</v>
      </c>
      <c r="U4626" s="138"/>
      <c r="V4626" s="138"/>
      <c r="W4626" s="139"/>
      <c r="X4626" s="139"/>
      <c r="Y4626" s="132" t="str">
        <f>IF(SUM(W4626:X4626)=Z4626,"OK",SUM(W4626:X4626)-Z4626)</f>
        <v>OK</v>
      </c>
      <c r="Z4626" s="210"/>
      <c r="AA4626" s="204"/>
      <c r="AB4626" s="202"/>
      <c r="AC4626" s="202"/>
      <c r="AD4626" s="202"/>
      <c r="AE4626" s="202"/>
      <c r="AF4626" s="202"/>
      <c r="AG4626" s="132" t="str">
        <f>IF(SUM(AA4626:AF4626)=AH4626,"OK",SUM(AA4626:AF4626)-AH4626)</f>
        <v>OK</v>
      </c>
      <c r="AH4626" s="138"/>
      <c r="AI4626" s="138"/>
      <c r="AJ4626" s="139"/>
      <c r="AK4626" s="139"/>
      <c r="AL4626" s="132" t="str">
        <f>IF(SUM(AJ4626:AK4626)=AM4626,"OK",SUM(AJ4626:AK4626)-AM4626)</f>
        <v>OK</v>
      </c>
      <c r="AM4626" s="140"/>
      <c r="AN4626" s="119">
        <f>L4626+U4626+V4626+Z4626</f>
        <v>8</v>
      </c>
      <c r="AO4626" s="120">
        <f>M4626+AH4626+AI4626+AM4626</f>
        <v>83</v>
      </c>
      <c r="AP4626" s="39">
        <f>L4626</f>
        <v>8</v>
      </c>
      <c r="AQ4626" s="141">
        <f>AN4626</f>
        <v>8</v>
      </c>
      <c r="AR4626" s="142">
        <f>AQ4626-AP4626</f>
        <v>0</v>
      </c>
      <c r="AS4626" s="143">
        <f>AR4626/AP4626</f>
        <v>0</v>
      </c>
      <c r="AT4626" s="144">
        <f>M4626</f>
        <v>83</v>
      </c>
      <c r="AU4626" s="141">
        <f>AO4626</f>
        <v>83</v>
      </c>
      <c r="AV4626" s="142">
        <f>AU4626-AT4626</f>
        <v>0</v>
      </c>
      <c r="AW4626" s="143">
        <f>AV4626/AT4626</f>
        <v>0</v>
      </c>
      <c r="AY4626" s="146" t="str">
        <f t="shared" si="3617"/>
        <v>43.40</v>
      </c>
      <c r="AZ4626" s="1828" t="b">
        <f>COUNTIF('[1]Codes SEC'!$B$2:$B$250,Ministres!AY4626)&gt;0</f>
        <v>1</v>
      </c>
    </row>
    <row r="4627" spans="1:64" ht="35.1" customHeight="1" x14ac:dyDescent="0.25">
      <c r="A4627" s="15" t="s">
        <v>4654</v>
      </c>
      <c r="B4627" s="225">
        <v>16</v>
      </c>
      <c r="C4627" s="122" t="s">
        <v>2367</v>
      </c>
      <c r="D4627" s="123">
        <v>1000</v>
      </c>
      <c r="E4627" s="226"/>
      <c r="F4627" s="122">
        <v>4</v>
      </c>
      <c r="G4627" s="126"/>
      <c r="H4627" s="35" t="str">
        <f t="shared" si="3604"/>
        <v>081</v>
      </c>
      <c r="I4627" s="36" t="s">
        <v>355</v>
      </c>
      <c r="J4627" s="37" t="s">
        <v>5084</v>
      </c>
      <c r="K4627" s="281" t="s">
        <v>5085</v>
      </c>
      <c r="L4627" s="232">
        <v>5484</v>
      </c>
      <c r="M4627" s="233">
        <v>5484</v>
      </c>
      <c r="N4627" s="130"/>
      <c r="O4627" s="131"/>
      <c r="P4627" s="131"/>
      <c r="Q4627" s="131"/>
      <c r="R4627" s="131"/>
      <c r="S4627" s="131"/>
      <c r="T4627" s="132" t="str">
        <f t="shared" si="3605"/>
        <v>OK</v>
      </c>
      <c r="U4627" s="138"/>
      <c r="V4627" s="138"/>
      <c r="W4627" s="139"/>
      <c r="X4627" s="139"/>
      <c r="Y4627" s="132" t="str">
        <f t="shared" si="3606"/>
        <v>OK</v>
      </c>
      <c r="Z4627" s="210"/>
      <c r="AA4627" s="204"/>
      <c r="AB4627" s="202"/>
      <c r="AC4627" s="202"/>
      <c r="AD4627" s="202"/>
      <c r="AE4627" s="202"/>
      <c r="AF4627" s="202"/>
      <c r="AG4627" s="132" t="str">
        <f t="shared" si="3607"/>
        <v>OK</v>
      </c>
      <c r="AH4627" s="138"/>
      <c r="AI4627" s="138"/>
      <c r="AJ4627" s="139"/>
      <c r="AK4627" s="139"/>
      <c r="AL4627" s="132" t="str">
        <f t="shared" si="3608"/>
        <v>OK</v>
      </c>
      <c r="AM4627" s="140"/>
      <c r="AN4627" s="119">
        <f t="shared" si="3609"/>
        <v>5484</v>
      </c>
      <c r="AO4627" s="120">
        <f t="shared" si="3610"/>
        <v>5484</v>
      </c>
      <c r="AP4627" s="39">
        <f t="shared" si="3611"/>
        <v>5484</v>
      </c>
      <c r="AQ4627" s="141">
        <f t="shared" si="3612"/>
        <v>5484</v>
      </c>
      <c r="AR4627" s="142">
        <f t="shared" si="3618"/>
        <v>0</v>
      </c>
      <c r="AS4627" s="143">
        <f t="shared" si="3613"/>
        <v>0</v>
      </c>
      <c r="AT4627" s="144">
        <f t="shared" si="3614"/>
        <v>5484</v>
      </c>
      <c r="AU4627" s="141">
        <f t="shared" si="3615"/>
        <v>5484</v>
      </c>
      <c r="AV4627" s="142">
        <f t="shared" si="3619"/>
        <v>0</v>
      </c>
      <c r="AW4627" s="143">
        <f t="shared" si="3616"/>
        <v>0</v>
      </c>
      <c r="AY4627" s="146" t="str">
        <f t="shared" si="3617"/>
        <v>45.26</v>
      </c>
      <c r="AZ4627" s="1828" t="b">
        <f>COUNTIF('[1]Codes SEC'!$B$2:$B$250,Ministres!AY4627)&gt;0</f>
        <v>1</v>
      </c>
    </row>
    <row r="4628" spans="1:64" ht="35.1" customHeight="1" x14ac:dyDescent="0.25">
      <c r="A4628" s="15" t="s">
        <v>4654</v>
      </c>
      <c r="B4628" s="225">
        <v>16</v>
      </c>
      <c r="C4628" s="122" t="s">
        <v>2367</v>
      </c>
      <c r="D4628" s="123">
        <v>1000</v>
      </c>
      <c r="E4628" s="226"/>
      <c r="F4628" s="122">
        <v>4</v>
      </c>
      <c r="G4628" s="126"/>
      <c r="H4628" s="35" t="str">
        <f t="shared" si="3604"/>
        <v>081</v>
      </c>
      <c r="I4628" s="36">
        <v>84526000</v>
      </c>
      <c r="J4628" s="37" t="s">
        <v>5086</v>
      </c>
      <c r="K4628" s="348" t="s">
        <v>5087</v>
      </c>
      <c r="L4628" s="232">
        <v>4</v>
      </c>
      <c r="M4628" s="233">
        <v>4</v>
      </c>
      <c r="N4628" s="130"/>
      <c r="O4628" s="131"/>
      <c r="P4628" s="131"/>
      <c r="Q4628" s="131"/>
      <c r="R4628" s="131"/>
      <c r="S4628" s="131"/>
      <c r="T4628" s="132" t="str">
        <f t="shared" si="3605"/>
        <v>OK</v>
      </c>
      <c r="U4628" s="138"/>
      <c r="V4628" s="138"/>
      <c r="W4628" s="139"/>
      <c r="X4628" s="139"/>
      <c r="Y4628" s="132" t="str">
        <f t="shared" si="3606"/>
        <v>OK</v>
      </c>
      <c r="Z4628" s="210"/>
      <c r="AA4628" s="204"/>
      <c r="AB4628" s="202"/>
      <c r="AC4628" s="202"/>
      <c r="AD4628" s="202"/>
      <c r="AE4628" s="202"/>
      <c r="AF4628" s="202"/>
      <c r="AG4628" s="132" t="str">
        <f t="shared" si="3607"/>
        <v>OK</v>
      </c>
      <c r="AH4628" s="138"/>
      <c r="AI4628" s="138"/>
      <c r="AJ4628" s="139"/>
      <c r="AK4628" s="139"/>
      <c r="AL4628" s="132" t="str">
        <f t="shared" si="3608"/>
        <v>OK</v>
      </c>
      <c r="AM4628" s="140"/>
      <c r="AN4628" s="119">
        <f t="shared" si="3609"/>
        <v>4</v>
      </c>
      <c r="AO4628" s="120">
        <f t="shared" si="3610"/>
        <v>4</v>
      </c>
      <c r="AP4628" s="39">
        <f t="shared" si="3611"/>
        <v>4</v>
      </c>
      <c r="AQ4628" s="141">
        <f t="shared" si="3612"/>
        <v>4</v>
      </c>
      <c r="AR4628" s="142">
        <f>AQ4628-AP4628</f>
        <v>0</v>
      </c>
      <c r="AS4628" s="143">
        <f t="shared" si="3613"/>
        <v>0</v>
      </c>
      <c r="AT4628" s="144">
        <f t="shared" si="3614"/>
        <v>4</v>
      </c>
      <c r="AU4628" s="141">
        <f t="shared" si="3615"/>
        <v>4</v>
      </c>
      <c r="AV4628" s="142">
        <f>AU4628-AT4628</f>
        <v>0</v>
      </c>
      <c r="AW4628" s="143">
        <f t="shared" si="3616"/>
        <v>0</v>
      </c>
      <c r="AY4628" s="146" t="str">
        <f t="shared" si="3617"/>
        <v>45.26</v>
      </c>
      <c r="AZ4628" s="1828" t="b">
        <f>COUNTIF('[1]Codes SEC'!$B$2:$B$250,Ministres!AY4628)&gt;0</f>
        <v>1</v>
      </c>
    </row>
    <row r="4629" spans="1:64" ht="12.75" customHeight="1" x14ac:dyDescent="0.25">
      <c r="A4629" s="350"/>
      <c r="B4629" s="1829"/>
      <c r="C4629" s="150"/>
      <c r="D4629" s="352"/>
      <c r="E4629" s="1830"/>
      <c r="F4629" s="150"/>
      <c r="G4629" s="154"/>
      <c r="H4629" s="155"/>
      <c r="I4629" s="156"/>
      <c r="J4629" s="157"/>
      <c r="K4629" s="158" t="s">
        <v>70</v>
      </c>
      <c r="L4629" s="236">
        <f t="shared" ref="L4629:S4629" si="3622">L4613+L4615+L4618+L4619+L4620+L4616+L4617+L4626+L4625+L4627+L4621+L4622+L4623+L4628+L4612+L4624+L4614</f>
        <v>48656</v>
      </c>
      <c r="M4629" s="1843">
        <f t="shared" si="3622"/>
        <v>48773</v>
      </c>
      <c r="N4629" s="1832">
        <f t="shared" si="3622"/>
        <v>0</v>
      </c>
      <c r="O4629" s="1833">
        <f t="shared" si="3622"/>
        <v>0</v>
      </c>
      <c r="P4629" s="1833">
        <f t="shared" si="3622"/>
        <v>0</v>
      </c>
      <c r="Q4629" s="1833">
        <f t="shared" si="3622"/>
        <v>0</v>
      </c>
      <c r="R4629" s="1833">
        <f t="shared" si="3622"/>
        <v>0</v>
      </c>
      <c r="S4629" s="1833">
        <f t="shared" si="3622"/>
        <v>0</v>
      </c>
      <c r="T4629" s="1834"/>
      <c r="U4629" s="1835">
        <f>U4613+U4615+U4618+U4619+U4620+U4616+U4617+U4626+U4625+U4627+U4621+U4622+U4623+U4628+U4612+U4624+U4614</f>
        <v>0</v>
      </c>
      <c r="V4629" s="1835">
        <f>V4613+V4615+V4618+V4619+V4620+V4616+V4617+V4626+V4625+V4627+V4621+V4622+V4623+V4628+V4612+V4624+V4614</f>
        <v>0</v>
      </c>
      <c r="W4629" s="1833">
        <f>W4613+W4615+W4618+W4619+W4620+W4616+W4617+W4626+W4625+W4627+W4621+W4622+W4623+W4628+W4612+W4624+W4614</f>
        <v>0</v>
      </c>
      <c r="X4629" s="1833">
        <f>X4613+X4615+X4618+X4619+X4620+X4616+X4617+X4626+X4625+X4627+X4621+X4622+X4623+X4628+X4612+X4624+X4614</f>
        <v>0</v>
      </c>
      <c r="Y4629" s="1834"/>
      <c r="Z4629" s="1835">
        <f t="shared" ref="Z4629:AF4629" si="3623">Z4613+Z4615+Z4618+Z4619+Z4620+Z4616+Z4617+Z4626+Z4625+Z4627+Z4621+Z4622+Z4623+Z4628+Z4612+Z4624+Z4614</f>
        <v>0</v>
      </c>
      <c r="AA4629" s="165">
        <f t="shared" si="3623"/>
        <v>0</v>
      </c>
      <c r="AB4629" s="1833">
        <f t="shared" si="3623"/>
        <v>0</v>
      </c>
      <c r="AC4629" s="1833">
        <f t="shared" si="3623"/>
        <v>0</v>
      </c>
      <c r="AD4629" s="1833">
        <f t="shared" si="3623"/>
        <v>0</v>
      </c>
      <c r="AE4629" s="1833">
        <f t="shared" si="3623"/>
        <v>0</v>
      </c>
      <c r="AF4629" s="1833">
        <f t="shared" si="3623"/>
        <v>0</v>
      </c>
      <c r="AG4629" s="1834"/>
      <c r="AH4629" s="1835">
        <f>AH4613+AH4615+AH4618+AH4619+AH4620+AH4616+AH4617+AH4626+AH4625+AH4627+AH4621+AH4622+AH4623+AH4628+AH4612+AH4624+AH4614</f>
        <v>0</v>
      </c>
      <c r="AI4629" s="1835">
        <f>AI4613+AI4615+AI4618+AI4619+AI4620+AI4616+AI4617+AI4626+AI4625+AI4627+AI4621+AI4622+AI4623+AI4628+AI4612+AI4624+AI4614</f>
        <v>0</v>
      </c>
      <c r="AJ4629" s="1833">
        <f>AJ4613+AJ4615+AJ4618+AJ4619+AJ4620+AJ4616+AJ4617+AJ4626+AJ4625+AJ4627+AJ4621+AJ4622+AJ4623+AJ4628+AJ4612+AJ4624+AJ4614</f>
        <v>0</v>
      </c>
      <c r="AK4629" s="1833">
        <f>AK4613+AK4615+AK4618+AK4619+AK4620+AK4616+AK4617+AK4626+AK4625+AK4627+AK4621+AK4622+AK4623+AK4628+AK4612+AK4624+AK4614</f>
        <v>0</v>
      </c>
      <c r="AL4629" s="1834"/>
      <c r="AM4629" s="1836">
        <f t="shared" ref="AM4629:AW4629" si="3624">AM4613+AM4615+AM4618+AM4619+AM4620+AM4616+AM4617+AM4626+AM4625+AM4627+AM4621+AM4622+AM4623+AM4628+AM4612+AM4624+AM4614</f>
        <v>0</v>
      </c>
      <c r="AN4629" s="167">
        <f t="shared" si="3624"/>
        <v>48656</v>
      </c>
      <c r="AO4629" s="1837">
        <f t="shared" si="3624"/>
        <v>48773</v>
      </c>
      <c r="AP4629" s="169">
        <f t="shared" si="3624"/>
        <v>48656</v>
      </c>
      <c r="AQ4629" s="1838">
        <f t="shared" si="3624"/>
        <v>48656</v>
      </c>
      <c r="AR4629" s="1839">
        <f t="shared" si="3624"/>
        <v>0</v>
      </c>
      <c r="AS4629" s="1840" t="e">
        <f t="shared" si="3624"/>
        <v>#DIV/0!</v>
      </c>
      <c r="AT4629" s="1841">
        <f t="shared" si="3624"/>
        <v>48773</v>
      </c>
      <c r="AU4629" s="1838">
        <f t="shared" si="3624"/>
        <v>48773</v>
      </c>
      <c r="AV4629" s="1839">
        <f t="shared" si="3624"/>
        <v>0</v>
      </c>
      <c r="AW4629" s="1840" t="e">
        <f t="shared" si="3624"/>
        <v>#DIV/0!</v>
      </c>
      <c r="AY4629" s="146"/>
      <c r="AZ4629" s="1828"/>
    </row>
    <row r="4630" spans="1:64" ht="12.75" customHeight="1" x14ac:dyDescent="0.25">
      <c r="A4630" s="356"/>
      <c r="B4630" s="225"/>
      <c r="C4630" s="122"/>
      <c r="D4630" s="357"/>
      <c r="E4630" s="226"/>
      <c r="F4630" s="122"/>
      <c r="G4630" s="126"/>
      <c r="H4630" s="35"/>
      <c r="I4630" s="36"/>
      <c r="J4630" s="37"/>
      <c r="K4630" s="240"/>
      <c r="L4630" s="241"/>
      <c r="M4630" s="242"/>
      <c r="N4630" s="201"/>
      <c r="O4630" s="202"/>
      <c r="P4630" s="202"/>
      <c r="Q4630" s="202"/>
      <c r="R4630" s="202"/>
      <c r="S4630" s="202"/>
      <c r="T4630" s="224"/>
      <c r="U4630" s="138"/>
      <c r="V4630" s="138"/>
      <c r="W4630" s="139"/>
      <c r="X4630" s="139"/>
      <c r="Y4630" s="224"/>
      <c r="Z4630" s="210"/>
      <c r="AA4630" s="204"/>
      <c r="AB4630" s="202"/>
      <c r="AC4630" s="202"/>
      <c r="AD4630" s="202"/>
      <c r="AE4630" s="202"/>
      <c r="AF4630" s="202"/>
      <c r="AG4630" s="224"/>
      <c r="AH4630" s="138"/>
      <c r="AI4630" s="138"/>
      <c r="AJ4630" s="139"/>
      <c r="AK4630" s="139"/>
      <c r="AL4630" s="224"/>
      <c r="AM4630" s="140"/>
      <c r="AN4630" s="211"/>
      <c r="AO4630" s="212"/>
      <c r="AP4630" s="39"/>
      <c r="AQ4630" s="141"/>
      <c r="AR4630" s="141"/>
      <c r="AS4630" s="143"/>
      <c r="AU4630" s="141"/>
      <c r="AV4630" s="141"/>
      <c r="AW4630" s="143"/>
      <c r="AY4630" s="146"/>
      <c r="AZ4630" s="1828"/>
    </row>
    <row r="4631" spans="1:64" s="1842" customFormat="1" ht="12.75" customHeight="1" x14ac:dyDescent="0.25">
      <c r="A4631" s="356"/>
      <c r="B4631" s="225"/>
      <c r="C4631" s="122"/>
      <c r="D4631" s="357"/>
      <c r="E4631" s="226"/>
      <c r="F4631" s="122"/>
      <c r="G4631" s="126"/>
      <c r="H4631" s="35"/>
      <c r="I4631" s="36"/>
      <c r="J4631" s="37"/>
      <c r="K4631" s="243" t="s">
        <v>109</v>
      </c>
      <c r="L4631" s="241"/>
      <c r="M4631" s="242"/>
      <c r="N4631" s="201"/>
      <c r="O4631" s="202"/>
      <c r="P4631" s="202"/>
      <c r="Q4631" s="202"/>
      <c r="R4631" s="202"/>
      <c r="S4631" s="202"/>
      <c r="T4631" s="224"/>
      <c r="U4631" s="138"/>
      <c r="V4631" s="138"/>
      <c r="W4631" s="139"/>
      <c r="X4631" s="139"/>
      <c r="Y4631" s="224"/>
      <c r="Z4631" s="210"/>
      <c r="AA4631" s="204"/>
      <c r="AB4631" s="202"/>
      <c r="AC4631" s="202"/>
      <c r="AD4631" s="202"/>
      <c r="AE4631" s="202"/>
      <c r="AF4631" s="202"/>
      <c r="AG4631" s="224"/>
      <c r="AH4631" s="138"/>
      <c r="AI4631" s="138"/>
      <c r="AJ4631" s="139"/>
      <c r="AK4631" s="139"/>
      <c r="AL4631" s="224"/>
      <c r="AM4631" s="140"/>
      <c r="AN4631" s="211"/>
      <c r="AO4631" s="212"/>
      <c r="AP4631" s="39"/>
      <c r="AQ4631" s="141"/>
      <c r="AR4631" s="141"/>
      <c r="AS4631" s="143"/>
      <c r="AT4631" s="144"/>
      <c r="AU4631" s="141"/>
      <c r="AV4631" s="141"/>
      <c r="AW4631" s="143"/>
      <c r="AX4631"/>
      <c r="AY4631" s="146"/>
      <c r="AZ4631" s="1828"/>
      <c r="BA4631"/>
      <c r="BB4631"/>
      <c r="BC4631"/>
      <c r="BD4631"/>
      <c r="BE4631"/>
      <c r="BF4631"/>
      <c r="BG4631"/>
      <c r="BH4631"/>
      <c r="BI4631"/>
      <c r="BJ4631"/>
      <c r="BK4631"/>
      <c r="BL4631"/>
    </row>
    <row r="4632" spans="1:64" s="197" customFormat="1" ht="12.75" customHeight="1" x14ac:dyDescent="0.25">
      <c r="A4632" s="356"/>
      <c r="B4632" s="225"/>
      <c r="C4632" s="122"/>
      <c r="D4632" s="357"/>
      <c r="E4632" s="226"/>
      <c r="F4632" s="122"/>
      <c r="G4632" s="126"/>
      <c r="H4632" s="35"/>
      <c r="I4632" s="36"/>
      <c r="J4632" s="37"/>
      <c r="K4632" s="244"/>
      <c r="L4632" s="241"/>
      <c r="M4632" s="242"/>
      <c r="N4632" s="201"/>
      <c r="O4632" s="202"/>
      <c r="P4632" s="202"/>
      <c r="Q4632" s="202"/>
      <c r="R4632" s="202"/>
      <c r="S4632" s="202"/>
      <c r="T4632" s="224"/>
      <c r="U4632" s="138"/>
      <c r="V4632" s="138"/>
      <c r="W4632" s="139"/>
      <c r="X4632" s="139"/>
      <c r="Y4632" s="224"/>
      <c r="Z4632" s="210"/>
      <c r="AA4632" s="204"/>
      <c r="AB4632" s="202"/>
      <c r="AC4632" s="202"/>
      <c r="AD4632" s="202"/>
      <c r="AE4632" s="202"/>
      <c r="AF4632" s="202"/>
      <c r="AG4632" s="224"/>
      <c r="AH4632" s="138"/>
      <c r="AI4632" s="138"/>
      <c r="AJ4632" s="139"/>
      <c r="AK4632" s="139"/>
      <c r="AL4632" s="224"/>
      <c r="AM4632" s="140"/>
      <c r="AN4632" s="211"/>
      <c r="AO4632" s="212"/>
      <c r="AP4632" s="39"/>
      <c r="AQ4632" s="141"/>
      <c r="AR4632" s="141"/>
      <c r="AS4632" s="143"/>
      <c r="AT4632" s="144"/>
      <c r="AU4632" s="141"/>
      <c r="AV4632" s="141"/>
      <c r="AW4632" s="143"/>
      <c r="AX4632"/>
      <c r="AY4632" s="146"/>
      <c r="AZ4632" s="1828"/>
      <c r="BA4632" s="12"/>
      <c r="BB4632" s="12"/>
      <c r="BC4632" s="12"/>
      <c r="BD4632" s="12"/>
      <c r="BE4632" s="12"/>
      <c r="BF4632" s="12"/>
      <c r="BG4632" s="12"/>
      <c r="BH4632" s="12"/>
      <c r="BI4632" s="12"/>
      <c r="BJ4632" s="12"/>
      <c r="BK4632" s="12"/>
      <c r="BL4632" s="12"/>
    </row>
    <row r="4633" spans="1:64" ht="61.2" x14ac:dyDescent="0.25">
      <c r="A4633" s="15" t="s">
        <v>4654</v>
      </c>
      <c r="B4633" s="225">
        <v>16</v>
      </c>
      <c r="C4633" s="122" t="s">
        <v>2367</v>
      </c>
      <c r="D4633" s="123">
        <v>1000</v>
      </c>
      <c r="E4633" s="226"/>
      <c r="F4633" s="122">
        <v>3</v>
      </c>
      <c r="G4633" s="126"/>
      <c r="H4633" s="35" t="str">
        <f t="shared" si="3604"/>
        <v>081</v>
      </c>
      <c r="I4633" s="36" t="s">
        <v>1441</v>
      </c>
      <c r="J4633" s="37" t="s">
        <v>5088</v>
      </c>
      <c r="K4633" s="231" t="s">
        <v>5089</v>
      </c>
      <c r="L4633" s="232">
        <v>29542</v>
      </c>
      <c r="M4633" s="233">
        <v>29542</v>
      </c>
      <c r="N4633" s="130"/>
      <c r="O4633" s="131"/>
      <c r="P4633" s="131"/>
      <c r="Q4633" s="131"/>
      <c r="R4633" s="131"/>
      <c r="S4633" s="131"/>
      <c r="T4633" s="132" t="str">
        <f t="shared" ref="T4633:T4660" si="3625">IF(SUM(N4633:S4633)=U4633,"OK",SUM(N4633:S4633)-U4633)</f>
        <v>OK</v>
      </c>
      <c r="U4633" s="138"/>
      <c r="V4633" s="138"/>
      <c r="W4633" s="139"/>
      <c r="X4633" s="139"/>
      <c r="Y4633" s="132" t="str">
        <f t="shared" ref="Y4633:Y4660" si="3626">IF(SUM(W4633:X4633)=Z4633,"OK",SUM(W4633:X4633)-Z4633)</f>
        <v>OK</v>
      </c>
      <c r="Z4633" s="210"/>
      <c r="AA4633" s="204"/>
      <c r="AB4633" s="202"/>
      <c r="AC4633" s="202"/>
      <c r="AD4633" s="202"/>
      <c r="AE4633" s="202"/>
      <c r="AF4633" s="202"/>
      <c r="AG4633" s="132" t="str">
        <f t="shared" ref="AG4633:AG4660" si="3627">IF(SUM(AA4633:AF4633)=AH4633,"OK",SUM(AA4633:AF4633)-AH4633)</f>
        <v>OK</v>
      </c>
      <c r="AH4633" s="138"/>
      <c r="AI4633" s="138"/>
      <c r="AJ4633" s="139"/>
      <c r="AK4633" s="139"/>
      <c r="AL4633" s="132" t="str">
        <f t="shared" ref="AL4633:AL4660" si="3628">IF(SUM(AJ4633:AK4633)=AM4633,"OK",SUM(AJ4633:AK4633)-AM4633)</f>
        <v>OK</v>
      </c>
      <c r="AM4633" s="140"/>
      <c r="AN4633" s="119">
        <f t="shared" ref="AN4633:AN4660" si="3629">L4633+U4633+V4633+Z4633</f>
        <v>29542</v>
      </c>
      <c r="AO4633" s="120">
        <f t="shared" ref="AO4633:AO4660" si="3630">M4633+AH4633+AI4633+AM4633</f>
        <v>29542</v>
      </c>
      <c r="AP4633" s="39">
        <f t="shared" ref="AP4633:AP4660" si="3631">L4633</f>
        <v>29542</v>
      </c>
      <c r="AQ4633" s="141">
        <f t="shared" ref="AQ4633:AQ4660" si="3632">AN4633</f>
        <v>29542</v>
      </c>
      <c r="AR4633" s="142">
        <f t="shared" ref="AR4633:AR4660" si="3633">AQ4633-AP4633</f>
        <v>0</v>
      </c>
      <c r="AS4633" s="143">
        <f t="shared" ref="AS4633:AS4660" si="3634">AR4633/AP4633</f>
        <v>0</v>
      </c>
      <c r="AT4633" s="144">
        <f t="shared" ref="AT4633:AT4660" si="3635">M4633</f>
        <v>29542</v>
      </c>
      <c r="AU4633" s="141">
        <f t="shared" ref="AU4633:AU4658" si="3636">AO4633</f>
        <v>29542</v>
      </c>
      <c r="AV4633" s="142">
        <f t="shared" ref="AV4633:AV4660" si="3637">AU4633-AT4633</f>
        <v>0</v>
      </c>
      <c r="AW4633" s="143">
        <f t="shared" ref="AW4633:AW4660" si="3638">AV4633/AT4633</f>
        <v>0</v>
      </c>
      <c r="AY4633" s="146" t="str">
        <f t="shared" ref="AY4633:AY4661" si="3639">RIGHT(LEFT(I4633,3),2)&amp;"."&amp;RIGHT(LEFT(I4633,5),2)</f>
        <v>61.41</v>
      </c>
      <c r="AZ4633" s="1828" t="b">
        <f>COUNTIF('[1]Codes SEC'!$B$2:$B$250,Ministres!AY4633)&gt;0</f>
        <v>1</v>
      </c>
    </row>
    <row r="4634" spans="1:64" ht="61.2" x14ac:dyDescent="0.25">
      <c r="A4634" s="15" t="s">
        <v>4654</v>
      </c>
      <c r="B4634" s="225">
        <v>16</v>
      </c>
      <c r="C4634" s="122" t="s">
        <v>2367</v>
      </c>
      <c r="D4634" s="123">
        <v>1000</v>
      </c>
      <c r="E4634" s="226"/>
      <c r="F4634" s="122">
        <v>3</v>
      </c>
      <c r="G4634" s="126"/>
      <c r="H4634" s="35" t="str">
        <f t="shared" si="3604"/>
        <v>081</v>
      </c>
      <c r="I4634" s="36" t="s">
        <v>1441</v>
      </c>
      <c r="J4634" s="37" t="s">
        <v>5090</v>
      </c>
      <c r="K4634" s="231" t="s">
        <v>5091</v>
      </c>
      <c r="L4634" s="232">
        <v>24714</v>
      </c>
      <c r="M4634" s="233">
        <v>24714</v>
      </c>
      <c r="N4634" s="130"/>
      <c r="O4634" s="131"/>
      <c r="P4634" s="131"/>
      <c r="Q4634" s="131"/>
      <c r="R4634" s="131"/>
      <c r="S4634" s="131"/>
      <c r="T4634" s="132" t="str">
        <f t="shared" si="3625"/>
        <v>OK</v>
      </c>
      <c r="U4634" s="138"/>
      <c r="V4634" s="138"/>
      <c r="W4634" s="139"/>
      <c r="X4634" s="139"/>
      <c r="Y4634" s="132" t="str">
        <f t="shared" si="3626"/>
        <v>OK</v>
      </c>
      <c r="Z4634" s="210"/>
      <c r="AA4634" s="204"/>
      <c r="AB4634" s="202"/>
      <c r="AC4634" s="202"/>
      <c r="AD4634" s="202"/>
      <c r="AE4634" s="202"/>
      <c r="AF4634" s="202"/>
      <c r="AG4634" s="132" t="str">
        <f t="shared" si="3627"/>
        <v>OK</v>
      </c>
      <c r="AH4634" s="138"/>
      <c r="AI4634" s="138"/>
      <c r="AJ4634" s="139"/>
      <c r="AK4634" s="139"/>
      <c r="AL4634" s="132" t="str">
        <f t="shared" si="3628"/>
        <v>OK</v>
      </c>
      <c r="AM4634" s="140"/>
      <c r="AN4634" s="119">
        <f t="shared" si="3629"/>
        <v>24714</v>
      </c>
      <c r="AO4634" s="120">
        <f t="shared" si="3630"/>
        <v>24714</v>
      </c>
      <c r="AP4634" s="39">
        <f t="shared" si="3631"/>
        <v>24714</v>
      </c>
      <c r="AQ4634" s="141">
        <f t="shared" si="3632"/>
        <v>24714</v>
      </c>
      <c r="AR4634" s="142">
        <f t="shared" si="3633"/>
        <v>0</v>
      </c>
      <c r="AS4634" s="143">
        <f t="shared" si="3634"/>
        <v>0</v>
      </c>
      <c r="AT4634" s="144">
        <f t="shared" si="3635"/>
        <v>24714</v>
      </c>
      <c r="AU4634" s="141">
        <f t="shared" si="3636"/>
        <v>24714</v>
      </c>
      <c r="AV4634" s="142">
        <f t="shared" si="3637"/>
        <v>0</v>
      </c>
      <c r="AW4634" s="143">
        <f t="shared" si="3638"/>
        <v>0</v>
      </c>
      <c r="AX4634" s="12"/>
      <c r="AY4634" s="146" t="str">
        <f t="shared" si="3639"/>
        <v>61.41</v>
      </c>
      <c r="AZ4634" s="1828" t="b">
        <f>COUNTIF('[1]Codes SEC'!$B$2:$B$250,Ministres!AY4634)&gt;0</f>
        <v>1</v>
      </c>
    </row>
    <row r="4635" spans="1:64" ht="35.1" customHeight="1" x14ac:dyDescent="0.25">
      <c r="A4635" s="15" t="s">
        <v>4654</v>
      </c>
      <c r="B4635" s="225">
        <v>16</v>
      </c>
      <c r="C4635" s="122" t="s">
        <v>2367</v>
      </c>
      <c r="D4635" s="123">
        <v>1000</v>
      </c>
      <c r="E4635" s="226"/>
      <c r="F4635" s="122">
        <v>10</v>
      </c>
      <c r="G4635" s="126"/>
      <c r="H4635" s="35" t="str">
        <f t="shared" si="3604"/>
        <v>081</v>
      </c>
      <c r="I4635" s="36" t="s">
        <v>1441</v>
      </c>
      <c r="J4635" s="37" t="s">
        <v>5092</v>
      </c>
      <c r="K4635" s="244" t="s">
        <v>5093</v>
      </c>
      <c r="L4635" s="232">
        <v>15000</v>
      </c>
      <c r="M4635" s="233">
        <v>15000</v>
      </c>
      <c r="N4635" s="130"/>
      <c r="O4635" s="131"/>
      <c r="P4635" s="131"/>
      <c r="Q4635" s="131"/>
      <c r="R4635" s="131"/>
      <c r="S4635" s="131"/>
      <c r="T4635" s="132" t="str">
        <f t="shared" si="3625"/>
        <v>OK</v>
      </c>
      <c r="U4635" s="138"/>
      <c r="V4635" s="138"/>
      <c r="W4635" s="139"/>
      <c r="X4635" s="139"/>
      <c r="Y4635" s="132" t="str">
        <f t="shared" si="3626"/>
        <v>OK</v>
      </c>
      <c r="Z4635" s="210"/>
      <c r="AA4635" s="204"/>
      <c r="AB4635" s="202"/>
      <c r="AC4635" s="202"/>
      <c r="AD4635" s="202"/>
      <c r="AE4635" s="202"/>
      <c r="AF4635" s="202"/>
      <c r="AG4635" s="132" t="str">
        <f t="shared" si="3627"/>
        <v>OK</v>
      </c>
      <c r="AH4635" s="138"/>
      <c r="AI4635" s="138"/>
      <c r="AJ4635" s="139"/>
      <c r="AK4635" s="139"/>
      <c r="AL4635" s="132" t="str">
        <f t="shared" si="3628"/>
        <v>OK</v>
      </c>
      <c r="AM4635" s="140"/>
      <c r="AN4635" s="119">
        <f t="shared" si="3629"/>
        <v>15000</v>
      </c>
      <c r="AO4635" s="120">
        <f t="shared" si="3630"/>
        <v>15000</v>
      </c>
      <c r="AP4635" s="39">
        <f t="shared" si="3631"/>
        <v>15000</v>
      </c>
      <c r="AQ4635" s="141">
        <f t="shared" si="3632"/>
        <v>15000</v>
      </c>
      <c r="AR4635" s="142">
        <f t="shared" si="3633"/>
        <v>0</v>
      </c>
      <c r="AS4635" s="143">
        <f t="shared" si="3634"/>
        <v>0</v>
      </c>
      <c r="AT4635" s="144">
        <f t="shared" si="3635"/>
        <v>15000</v>
      </c>
      <c r="AU4635" s="141">
        <f t="shared" si="3636"/>
        <v>15000</v>
      </c>
      <c r="AV4635" s="142">
        <f t="shared" si="3637"/>
        <v>0</v>
      </c>
      <c r="AW4635" s="143">
        <f t="shared" si="3638"/>
        <v>0</v>
      </c>
      <c r="AY4635" s="146" t="str">
        <f t="shared" si="3639"/>
        <v>61.41</v>
      </c>
      <c r="AZ4635" s="1828" t="b">
        <f>COUNTIF('[1]Codes SEC'!$B$2:$B$250,Ministres!AY4635)&gt;0</f>
        <v>1</v>
      </c>
    </row>
    <row r="4636" spans="1:64" ht="35.1" customHeight="1" x14ac:dyDescent="0.25">
      <c r="A4636" s="15" t="s">
        <v>4654</v>
      </c>
      <c r="B4636" s="225">
        <v>16</v>
      </c>
      <c r="C4636" s="122" t="s">
        <v>2367</v>
      </c>
      <c r="D4636" s="123">
        <v>1000</v>
      </c>
      <c r="E4636" s="226"/>
      <c r="F4636" s="122">
        <v>12</v>
      </c>
      <c r="G4636" s="126"/>
      <c r="H4636" s="35" t="str">
        <f t="shared" si="3604"/>
        <v>081</v>
      </c>
      <c r="I4636" s="36" t="s">
        <v>1441</v>
      </c>
      <c r="J4636" s="37" t="s">
        <v>5094</v>
      </c>
      <c r="K4636" s="331" t="s">
        <v>5095</v>
      </c>
      <c r="L4636" s="232">
        <v>2905</v>
      </c>
      <c r="M4636" s="233">
        <v>9784</v>
      </c>
      <c r="N4636" s="130"/>
      <c r="O4636" s="131"/>
      <c r="P4636" s="131"/>
      <c r="Q4636" s="131"/>
      <c r="R4636" s="131"/>
      <c r="S4636" s="131"/>
      <c r="T4636" s="132" t="str">
        <f t="shared" si="3625"/>
        <v>OK</v>
      </c>
      <c r="U4636" s="138"/>
      <c r="V4636" s="138"/>
      <c r="W4636" s="139"/>
      <c r="X4636" s="139"/>
      <c r="Y4636" s="132" t="str">
        <f t="shared" si="3626"/>
        <v>OK</v>
      </c>
      <c r="Z4636" s="210"/>
      <c r="AA4636" s="204"/>
      <c r="AB4636" s="202"/>
      <c r="AC4636" s="202"/>
      <c r="AD4636" s="202"/>
      <c r="AE4636" s="202"/>
      <c r="AF4636" s="202"/>
      <c r="AG4636" s="132" t="str">
        <f t="shared" si="3627"/>
        <v>OK</v>
      </c>
      <c r="AH4636" s="138"/>
      <c r="AI4636" s="138"/>
      <c r="AJ4636" s="139"/>
      <c r="AK4636" s="139"/>
      <c r="AL4636" s="132" t="str">
        <f t="shared" si="3628"/>
        <v>OK</v>
      </c>
      <c r="AM4636" s="140"/>
      <c r="AN4636" s="119">
        <f t="shared" si="3629"/>
        <v>2905</v>
      </c>
      <c r="AO4636" s="120">
        <f t="shared" si="3630"/>
        <v>9784</v>
      </c>
      <c r="AP4636" s="39">
        <f t="shared" si="3631"/>
        <v>2905</v>
      </c>
      <c r="AQ4636" s="141">
        <f t="shared" si="3632"/>
        <v>2905</v>
      </c>
      <c r="AR4636" s="142">
        <f t="shared" si="3633"/>
        <v>0</v>
      </c>
      <c r="AS4636" s="143">
        <f t="shared" si="3634"/>
        <v>0</v>
      </c>
      <c r="AT4636" s="144">
        <f t="shared" si="3635"/>
        <v>9784</v>
      </c>
      <c r="AU4636" s="141">
        <f t="shared" si="3636"/>
        <v>9784</v>
      </c>
      <c r="AV4636" s="142">
        <f t="shared" si="3637"/>
        <v>0</v>
      </c>
      <c r="AW4636" s="143">
        <f t="shared" si="3638"/>
        <v>0</v>
      </c>
      <c r="AY4636" s="146" t="str">
        <f t="shared" si="3639"/>
        <v>61.41</v>
      </c>
      <c r="AZ4636" s="1828" t="b">
        <f>COUNTIF('[1]Codes SEC'!$B$2:$B$250,Ministres!AY4636)&gt;0</f>
        <v>1</v>
      </c>
    </row>
    <row r="4637" spans="1:64" ht="35.1" customHeight="1" x14ac:dyDescent="0.25">
      <c r="A4637" s="15" t="s">
        <v>4654</v>
      </c>
      <c r="B4637" s="225">
        <v>16</v>
      </c>
      <c r="C4637" s="122" t="s">
        <v>2367</v>
      </c>
      <c r="D4637" s="123">
        <v>1000</v>
      </c>
      <c r="E4637" s="226"/>
      <c r="F4637" s="122">
        <v>18</v>
      </c>
      <c r="G4637" s="126"/>
      <c r="H4637" s="35" t="str">
        <f t="shared" si="3604"/>
        <v>081</v>
      </c>
      <c r="I4637" s="36" t="s">
        <v>1441</v>
      </c>
      <c r="J4637" s="37" t="s">
        <v>5096</v>
      </c>
      <c r="K4637" s="331" t="s">
        <v>5097</v>
      </c>
      <c r="L4637" s="232">
        <v>15529</v>
      </c>
      <c r="M4637" s="233">
        <v>15529</v>
      </c>
      <c r="N4637" s="130"/>
      <c r="O4637" s="131"/>
      <c r="P4637" s="131"/>
      <c r="Q4637" s="131"/>
      <c r="R4637" s="131"/>
      <c r="S4637" s="131"/>
      <c r="T4637" s="132" t="str">
        <f t="shared" si="3625"/>
        <v>OK</v>
      </c>
      <c r="U4637" s="138"/>
      <c r="V4637" s="138"/>
      <c r="W4637" s="139"/>
      <c r="X4637" s="139"/>
      <c r="Y4637" s="132" t="str">
        <f t="shared" si="3626"/>
        <v>OK</v>
      </c>
      <c r="Z4637" s="210"/>
      <c r="AA4637" s="204"/>
      <c r="AB4637" s="202"/>
      <c r="AC4637" s="202"/>
      <c r="AD4637" s="202"/>
      <c r="AE4637" s="202"/>
      <c r="AF4637" s="202"/>
      <c r="AG4637" s="132" t="str">
        <f t="shared" si="3627"/>
        <v>OK</v>
      </c>
      <c r="AH4637" s="138"/>
      <c r="AI4637" s="138"/>
      <c r="AJ4637" s="139"/>
      <c r="AK4637" s="139"/>
      <c r="AL4637" s="132" t="str">
        <f t="shared" si="3628"/>
        <v>OK</v>
      </c>
      <c r="AM4637" s="140"/>
      <c r="AN4637" s="119">
        <f t="shared" si="3629"/>
        <v>15529</v>
      </c>
      <c r="AO4637" s="120">
        <f t="shared" si="3630"/>
        <v>15529</v>
      </c>
      <c r="AP4637" s="39">
        <f t="shared" si="3631"/>
        <v>15529</v>
      </c>
      <c r="AQ4637" s="141">
        <f t="shared" si="3632"/>
        <v>15529</v>
      </c>
      <c r="AR4637" s="142">
        <f t="shared" si="3633"/>
        <v>0</v>
      </c>
      <c r="AS4637" s="143">
        <f t="shared" si="3634"/>
        <v>0</v>
      </c>
      <c r="AT4637" s="144">
        <f t="shared" si="3635"/>
        <v>15529</v>
      </c>
      <c r="AU4637" s="141">
        <f t="shared" si="3636"/>
        <v>15529</v>
      </c>
      <c r="AV4637" s="142">
        <f t="shared" si="3637"/>
        <v>0</v>
      </c>
      <c r="AW4637" s="143">
        <f t="shared" si="3638"/>
        <v>0</v>
      </c>
      <c r="AY4637" s="146" t="str">
        <f t="shared" si="3639"/>
        <v>61.41</v>
      </c>
      <c r="AZ4637" s="1828" t="b">
        <f>COUNTIF('[1]Codes SEC'!$B$2:$B$250,Ministres!AY4637)&gt;0</f>
        <v>1</v>
      </c>
    </row>
    <row r="4638" spans="1:64" ht="35.1" customHeight="1" x14ac:dyDescent="0.25">
      <c r="A4638" s="15" t="s">
        <v>4654</v>
      </c>
      <c r="B4638" s="225">
        <v>16</v>
      </c>
      <c r="C4638" s="122" t="s">
        <v>2367</v>
      </c>
      <c r="D4638" s="123">
        <v>1000</v>
      </c>
      <c r="E4638" s="226"/>
      <c r="F4638" s="122">
        <v>12</v>
      </c>
      <c r="G4638" s="126"/>
      <c r="H4638" s="35" t="str">
        <f t="shared" si="3604"/>
        <v>081</v>
      </c>
      <c r="I4638" s="36">
        <v>86141000</v>
      </c>
      <c r="J4638" s="37" t="s">
        <v>5098</v>
      </c>
      <c r="K4638" s="331" t="s">
        <v>5099</v>
      </c>
      <c r="L4638" s="232">
        <v>12249</v>
      </c>
      <c r="M4638" s="233">
        <v>3959</v>
      </c>
      <c r="N4638" s="130"/>
      <c r="O4638" s="131"/>
      <c r="P4638" s="131"/>
      <c r="Q4638" s="131"/>
      <c r="R4638" s="131"/>
      <c r="S4638" s="131"/>
      <c r="T4638" s="132" t="str">
        <f t="shared" si="3625"/>
        <v>OK</v>
      </c>
      <c r="U4638" s="138"/>
      <c r="V4638" s="138"/>
      <c r="W4638" s="139"/>
      <c r="X4638" s="139"/>
      <c r="Y4638" s="132" t="str">
        <f t="shared" si="3626"/>
        <v>OK</v>
      </c>
      <c r="Z4638" s="210"/>
      <c r="AA4638" s="204"/>
      <c r="AB4638" s="202"/>
      <c r="AC4638" s="202"/>
      <c r="AD4638" s="202"/>
      <c r="AE4638" s="202"/>
      <c r="AF4638" s="202"/>
      <c r="AG4638" s="132" t="str">
        <f t="shared" si="3627"/>
        <v>OK</v>
      </c>
      <c r="AH4638" s="138"/>
      <c r="AI4638" s="138"/>
      <c r="AJ4638" s="139"/>
      <c r="AK4638" s="139"/>
      <c r="AL4638" s="132" t="str">
        <f t="shared" si="3628"/>
        <v>OK</v>
      </c>
      <c r="AM4638" s="140"/>
      <c r="AN4638" s="119">
        <f t="shared" si="3629"/>
        <v>12249</v>
      </c>
      <c r="AO4638" s="120">
        <f t="shared" si="3630"/>
        <v>3959</v>
      </c>
      <c r="AP4638" s="39">
        <f t="shared" si="3631"/>
        <v>12249</v>
      </c>
      <c r="AQ4638" s="141">
        <f t="shared" si="3632"/>
        <v>12249</v>
      </c>
      <c r="AR4638" s="142">
        <f t="shared" si="3633"/>
        <v>0</v>
      </c>
      <c r="AS4638" s="143">
        <f t="shared" si="3634"/>
        <v>0</v>
      </c>
      <c r="AT4638" s="144">
        <f t="shared" si="3635"/>
        <v>3959</v>
      </c>
      <c r="AU4638" s="141">
        <f t="shared" si="3636"/>
        <v>3959</v>
      </c>
      <c r="AV4638" s="142">
        <f t="shared" si="3637"/>
        <v>0</v>
      </c>
      <c r="AW4638" s="143">
        <f t="shared" si="3638"/>
        <v>0</v>
      </c>
      <c r="AY4638" s="146" t="str">
        <f t="shared" si="3639"/>
        <v>61.41</v>
      </c>
      <c r="AZ4638" s="1828" t="b">
        <f>COUNTIF('[1]Codes SEC'!$B$2:$B$250,Ministres!AY4638)&gt;0</f>
        <v>1</v>
      </c>
    </row>
    <row r="4639" spans="1:64" ht="35.1" customHeight="1" x14ac:dyDescent="0.25">
      <c r="A4639" s="15" t="s">
        <v>4654</v>
      </c>
      <c r="B4639" s="225" t="s">
        <v>2393</v>
      </c>
      <c r="C4639" s="122" t="s">
        <v>2367</v>
      </c>
      <c r="D4639" s="123">
        <v>1000</v>
      </c>
      <c r="E4639" s="226"/>
      <c r="F4639" s="122">
        <v>12</v>
      </c>
      <c r="G4639" s="227"/>
      <c r="H4639" s="228" t="str">
        <f t="shared" si="3604"/>
        <v>081</v>
      </c>
      <c r="I4639" s="229">
        <v>86141000</v>
      </c>
      <c r="J4639" s="230" t="s">
        <v>5100</v>
      </c>
      <c r="K4639" s="231" t="s">
        <v>5101</v>
      </c>
      <c r="L4639" s="232">
        <v>0</v>
      </c>
      <c r="M4639" s="233">
        <v>0</v>
      </c>
      <c r="N4639" s="130"/>
      <c r="O4639" s="131"/>
      <c r="P4639" s="131"/>
      <c r="Q4639" s="131"/>
      <c r="R4639" s="131"/>
      <c r="S4639" s="131"/>
      <c r="T4639" s="132" t="str">
        <f>IF(SUM(N4639:S4639)=U4639,"OK",SUM(N4639:S4639)-U4639)</f>
        <v>OK</v>
      </c>
      <c r="U4639" s="138"/>
      <c r="V4639" s="138"/>
      <c r="W4639" s="139"/>
      <c r="X4639" s="139"/>
      <c r="Y4639" s="132" t="str">
        <f>IF(SUM(W4639:X4639)=Z4639,"OK",SUM(W4639:X4639)-Z4639)</f>
        <v>OK</v>
      </c>
      <c r="Z4639" s="210"/>
      <c r="AA4639" s="204"/>
      <c r="AB4639" s="202"/>
      <c r="AC4639" s="202"/>
      <c r="AD4639" s="202"/>
      <c r="AE4639" s="202"/>
      <c r="AF4639" s="202"/>
      <c r="AG4639" s="132" t="str">
        <f>IF(SUM(AA4639:AF4639)=AH4639,"OK",SUM(AA4639:AF4639)-AH4639)</f>
        <v>OK</v>
      </c>
      <c r="AH4639" s="138"/>
      <c r="AI4639" s="138"/>
      <c r="AJ4639" s="139"/>
      <c r="AK4639" s="139"/>
      <c r="AL4639" s="132" t="str">
        <f>IF(SUM(AJ4639:AK4639)=AM4639,"OK",SUM(AJ4639:AK4639)-AM4639)</f>
        <v>OK</v>
      </c>
      <c r="AM4639" s="140"/>
      <c r="AN4639" s="119">
        <f>L4639+U4639+V4639+Z4639</f>
        <v>0</v>
      </c>
      <c r="AO4639" s="120">
        <f>M4639+AH4639+AI4639+AM4639</f>
        <v>0</v>
      </c>
      <c r="AP4639" s="39">
        <f>L4639</f>
        <v>0</v>
      </c>
      <c r="AQ4639" s="141">
        <f>AN4639</f>
        <v>0</v>
      </c>
      <c r="AR4639" s="142">
        <f>AQ4639-AP4639</f>
        <v>0</v>
      </c>
      <c r="AS4639" s="143" t="e">
        <f>AR4639/AP4639</f>
        <v>#DIV/0!</v>
      </c>
      <c r="AT4639" s="144">
        <f>M4639</f>
        <v>0</v>
      </c>
      <c r="AU4639" s="141">
        <f>AO4639</f>
        <v>0</v>
      </c>
      <c r="AV4639" s="142">
        <f>AU4639-AT4639</f>
        <v>0</v>
      </c>
      <c r="AW4639" s="143" t="e">
        <f>AV4639/AT4639</f>
        <v>#DIV/0!</v>
      </c>
      <c r="AY4639" s="146" t="str">
        <f t="shared" si="3639"/>
        <v>61.41</v>
      </c>
      <c r="AZ4639" s="1828" t="b">
        <f>COUNTIF('[1]Codes SEC'!$B$2:$B$250,Ministres!AY4639)&gt;0</f>
        <v>1</v>
      </c>
    </row>
    <row r="4640" spans="1:64" ht="35.1" customHeight="1" x14ac:dyDescent="0.25">
      <c r="A4640" s="15" t="s">
        <v>4654</v>
      </c>
      <c r="B4640" s="225">
        <v>16</v>
      </c>
      <c r="C4640" s="122" t="s">
        <v>2367</v>
      </c>
      <c r="D4640" s="123">
        <v>1000</v>
      </c>
      <c r="E4640" s="226"/>
      <c r="F4640" s="122">
        <v>12</v>
      </c>
      <c r="G4640" s="126"/>
      <c r="H4640" s="35" t="str">
        <f t="shared" si="3604"/>
        <v>081</v>
      </c>
      <c r="I4640" s="36">
        <v>86141000</v>
      </c>
      <c r="J4640" s="37" t="s">
        <v>5102</v>
      </c>
      <c r="K4640" s="331" t="s">
        <v>5103</v>
      </c>
      <c r="L4640" s="232">
        <v>0</v>
      </c>
      <c r="M4640" s="233">
        <v>0</v>
      </c>
      <c r="N4640" s="130"/>
      <c r="O4640" s="131"/>
      <c r="P4640" s="131"/>
      <c r="Q4640" s="131"/>
      <c r="R4640" s="131"/>
      <c r="S4640" s="131"/>
      <c r="T4640" s="132" t="str">
        <f t="shared" si="3625"/>
        <v>OK</v>
      </c>
      <c r="U4640" s="138"/>
      <c r="V4640" s="138"/>
      <c r="W4640" s="139"/>
      <c r="X4640" s="139"/>
      <c r="Y4640" s="132" t="str">
        <f t="shared" si="3626"/>
        <v>OK</v>
      </c>
      <c r="Z4640" s="210"/>
      <c r="AA4640" s="204"/>
      <c r="AB4640" s="202"/>
      <c r="AC4640" s="202"/>
      <c r="AD4640" s="202"/>
      <c r="AE4640" s="202"/>
      <c r="AF4640" s="202"/>
      <c r="AG4640" s="132" t="str">
        <f t="shared" si="3627"/>
        <v>OK</v>
      </c>
      <c r="AH4640" s="138"/>
      <c r="AI4640" s="138"/>
      <c r="AJ4640" s="139"/>
      <c r="AK4640" s="139"/>
      <c r="AL4640" s="132" t="str">
        <f t="shared" si="3628"/>
        <v>OK</v>
      </c>
      <c r="AM4640" s="140"/>
      <c r="AN4640" s="119">
        <f t="shared" si="3629"/>
        <v>0</v>
      </c>
      <c r="AO4640" s="120">
        <f t="shared" si="3630"/>
        <v>0</v>
      </c>
      <c r="AP4640" s="39">
        <f t="shared" si="3631"/>
        <v>0</v>
      </c>
      <c r="AQ4640" s="141">
        <f t="shared" si="3632"/>
        <v>0</v>
      </c>
      <c r="AR4640" s="142">
        <f t="shared" si="3633"/>
        <v>0</v>
      </c>
      <c r="AS4640" s="143" t="e">
        <f t="shared" si="3634"/>
        <v>#DIV/0!</v>
      </c>
      <c r="AT4640" s="144">
        <f t="shared" si="3635"/>
        <v>0</v>
      </c>
      <c r="AU4640" s="141">
        <f t="shared" si="3636"/>
        <v>0</v>
      </c>
      <c r="AV4640" s="142">
        <f t="shared" si="3637"/>
        <v>0</v>
      </c>
      <c r="AW4640" s="143" t="e">
        <f t="shared" si="3638"/>
        <v>#DIV/0!</v>
      </c>
      <c r="AY4640" s="146" t="str">
        <f t="shared" si="3639"/>
        <v>61.41</v>
      </c>
      <c r="AZ4640" s="1828" t="b">
        <f>COUNTIF('[1]Codes SEC'!$B$2:$B$250,Ministres!AY4640)&gt;0</f>
        <v>1</v>
      </c>
    </row>
    <row r="4641" spans="1:64" s="1842" customFormat="1" ht="35.1" customHeight="1" x14ac:dyDescent="0.25">
      <c r="A4641" s="15" t="s">
        <v>4654</v>
      </c>
      <c r="B4641" s="225">
        <v>16</v>
      </c>
      <c r="C4641" s="122" t="s">
        <v>237</v>
      </c>
      <c r="D4641" s="123">
        <v>1000</v>
      </c>
      <c r="E4641" s="226"/>
      <c r="F4641" s="122">
        <v>12</v>
      </c>
      <c r="G4641" s="126"/>
      <c r="H4641" s="35" t="str">
        <f t="shared" si="3604"/>
        <v>081</v>
      </c>
      <c r="I4641" s="36">
        <v>86141000</v>
      </c>
      <c r="J4641" s="37" t="s">
        <v>5104</v>
      </c>
      <c r="K4641" s="244" t="s">
        <v>5105</v>
      </c>
      <c r="L4641" s="128">
        <v>0</v>
      </c>
      <c r="M4641" s="129">
        <v>0</v>
      </c>
      <c r="N4641" s="130"/>
      <c r="O4641" s="131"/>
      <c r="P4641" s="131"/>
      <c r="Q4641" s="131"/>
      <c r="R4641" s="131"/>
      <c r="S4641" s="131"/>
      <c r="T4641" s="132" t="str">
        <f t="shared" si="3625"/>
        <v>OK</v>
      </c>
      <c r="U4641" s="138"/>
      <c r="V4641" s="138"/>
      <c r="W4641" s="139"/>
      <c r="X4641" s="139"/>
      <c r="Y4641" s="132" t="str">
        <f t="shared" si="3626"/>
        <v>OK</v>
      </c>
      <c r="Z4641" s="210"/>
      <c r="AA4641" s="204"/>
      <c r="AB4641" s="202"/>
      <c r="AC4641" s="202"/>
      <c r="AD4641" s="202"/>
      <c r="AE4641" s="202"/>
      <c r="AF4641" s="202"/>
      <c r="AG4641" s="132" t="str">
        <f t="shared" si="3627"/>
        <v>OK</v>
      </c>
      <c r="AH4641" s="138"/>
      <c r="AI4641" s="138"/>
      <c r="AJ4641" s="139"/>
      <c r="AK4641" s="139"/>
      <c r="AL4641" s="132" t="str">
        <f t="shared" si="3628"/>
        <v>OK</v>
      </c>
      <c r="AM4641" s="140"/>
      <c r="AN4641" s="119">
        <f t="shared" si="3629"/>
        <v>0</v>
      </c>
      <c r="AO4641" s="120">
        <f t="shared" si="3630"/>
        <v>0</v>
      </c>
      <c r="AP4641" s="39">
        <f t="shared" si="3631"/>
        <v>0</v>
      </c>
      <c r="AQ4641" s="141">
        <f t="shared" si="3632"/>
        <v>0</v>
      </c>
      <c r="AR4641" s="142">
        <f t="shared" si="3633"/>
        <v>0</v>
      </c>
      <c r="AS4641" s="143" t="e">
        <f t="shared" si="3634"/>
        <v>#DIV/0!</v>
      </c>
      <c r="AT4641" s="144">
        <f t="shared" si="3635"/>
        <v>0</v>
      </c>
      <c r="AU4641" s="141">
        <f t="shared" si="3636"/>
        <v>0</v>
      </c>
      <c r="AV4641" s="142">
        <f t="shared" si="3637"/>
        <v>0</v>
      </c>
      <c r="AW4641" s="143" t="e">
        <f t="shared" si="3638"/>
        <v>#DIV/0!</v>
      </c>
      <c r="AX4641"/>
      <c r="AY4641" s="146" t="str">
        <f t="shared" si="3639"/>
        <v>61.41</v>
      </c>
      <c r="AZ4641" s="1828" t="b">
        <f>COUNTIF('[1]Codes SEC'!$B$2:$B$250,Ministres!AY4641)&gt;0</f>
        <v>1</v>
      </c>
      <c r="BA4641"/>
      <c r="BB4641"/>
      <c r="BC4641"/>
      <c r="BD4641"/>
      <c r="BE4641"/>
      <c r="BF4641"/>
      <c r="BG4641"/>
      <c r="BH4641"/>
      <c r="BI4641"/>
      <c r="BJ4641"/>
      <c r="BK4641"/>
      <c r="BL4641"/>
    </row>
    <row r="4642" spans="1:64" ht="35.1" customHeight="1" x14ac:dyDescent="0.25">
      <c r="A4642" s="15" t="s">
        <v>4654</v>
      </c>
      <c r="B4642" s="225" t="s">
        <v>2393</v>
      </c>
      <c r="C4642" s="122" t="s">
        <v>2367</v>
      </c>
      <c r="D4642" s="123">
        <v>1000</v>
      </c>
      <c r="E4642" s="226"/>
      <c r="F4642" s="122">
        <v>12</v>
      </c>
      <c r="G4642" s="227"/>
      <c r="H4642" s="228" t="str">
        <f t="shared" si="3604"/>
        <v>081</v>
      </c>
      <c r="I4642" s="229">
        <v>86311000</v>
      </c>
      <c r="J4642" s="230" t="s">
        <v>5106</v>
      </c>
      <c r="K4642" s="231" t="s">
        <v>5107</v>
      </c>
      <c r="L4642" s="232">
        <v>0</v>
      </c>
      <c r="M4642" s="233">
        <v>0</v>
      </c>
      <c r="N4642" s="130"/>
      <c r="O4642" s="131"/>
      <c r="P4642" s="131"/>
      <c r="Q4642" s="131"/>
      <c r="R4642" s="131"/>
      <c r="S4642" s="131"/>
      <c r="T4642" s="132" t="str">
        <f>IF(SUM(N4642:S4642)=U4642,"OK",SUM(N4642:S4642)-U4642)</f>
        <v>OK</v>
      </c>
      <c r="U4642" s="138"/>
      <c r="V4642" s="138"/>
      <c r="W4642" s="139"/>
      <c r="X4642" s="139"/>
      <c r="Y4642" s="132" t="str">
        <f>IF(SUM(W4642:X4642)=Z4642,"OK",SUM(W4642:X4642)-Z4642)</f>
        <v>OK</v>
      </c>
      <c r="Z4642" s="210"/>
      <c r="AA4642" s="204"/>
      <c r="AB4642" s="202"/>
      <c r="AC4642" s="202"/>
      <c r="AD4642" s="202"/>
      <c r="AE4642" s="202"/>
      <c r="AF4642" s="202"/>
      <c r="AG4642" s="132" t="str">
        <f>IF(SUM(AA4642:AF4642)=AH4642,"OK",SUM(AA4642:AF4642)-AH4642)</f>
        <v>OK</v>
      </c>
      <c r="AH4642" s="138"/>
      <c r="AI4642" s="138"/>
      <c r="AJ4642" s="139"/>
      <c r="AK4642" s="139"/>
      <c r="AL4642" s="132" t="str">
        <f>IF(SUM(AJ4642:AK4642)=AM4642,"OK",SUM(AJ4642:AK4642)-AM4642)</f>
        <v>OK</v>
      </c>
      <c r="AM4642" s="140"/>
      <c r="AN4642" s="119">
        <f>L4642+U4642+V4642+Z4642</f>
        <v>0</v>
      </c>
      <c r="AO4642" s="120">
        <f>M4642+AH4642+AI4642+AM4642</f>
        <v>0</v>
      </c>
      <c r="AP4642" s="39">
        <f>L4642</f>
        <v>0</v>
      </c>
      <c r="AQ4642" s="141">
        <f>AN4642</f>
        <v>0</v>
      </c>
      <c r="AR4642" s="142">
        <f>AQ4642-AP4642</f>
        <v>0</v>
      </c>
      <c r="AS4642" s="143" t="e">
        <f>AR4642/AP4642</f>
        <v>#DIV/0!</v>
      </c>
      <c r="AT4642" s="144">
        <f>M4642</f>
        <v>0</v>
      </c>
      <c r="AU4642" s="141">
        <f>AO4642</f>
        <v>0</v>
      </c>
      <c r="AV4642" s="142">
        <f>AU4642-AT4642</f>
        <v>0</v>
      </c>
      <c r="AW4642" s="143" t="e">
        <f>AV4642/AT4642</f>
        <v>#DIV/0!</v>
      </c>
      <c r="AY4642" s="146" t="str">
        <f t="shared" si="3639"/>
        <v>63.11</v>
      </c>
      <c r="AZ4642" s="1828" t="b">
        <f>COUNTIF('[1]Codes SEC'!$B$2:$B$250,Ministres!AY4642)&gt;0</f>
        <v>1</v>
      </c>
    </row>
    <row r="4643" spans="1:64" ht="35.1" customHeight="1" x14ac:dyDescent="0.25">
      <c r="A4643" s="15" t="s">
        <v>4654</v>
      </c>
      <c r="B4643" s="225">
        <v>16</v>
      </c>
      <c r="C4643" s="122" t="s">
        <v>2367</v>
      </c>
      <c r="D4643" s="123">
        <v>1000</v>
      </c>
      <c r="E4643" s="226"/>
      <c r="F4643" s="122">
        <v>12</v>
      </c>
      <c r="G4643" s="126"/>
      <c r="H4643" s="35" t="str">
        <f t="shared" si="3604"/>
        <v>081</v>
      </c>
      <c r="I4643" s="36" t="s">
        <v>304</v>
      </c>
      <c r="J4643" s="37" t="s">
        <v>5108</v>
      </c>
      <c r="K4643" s="331" t="s">
        <v>5109</v>
      </c>
      <c r="L4643" s="232">
        <v>0</v>
      </c>
      <c r="M4643" s="233">
        <v>0</v>
      </c>
      <c r="N4643" s="130"/>
      <c r="O4643" s="131"/>
      <c r="P4643" s="131"/>
      <c r="Q4643" s="131"/>
      <c r="R4643" s="131"/>
      <c r="S4643" s="131"/>
      <c r="T4643" s="132" t="str">
        <f t="shared" si="3625"/>
        <v>OK</v>
      </c>
      <c r="U4643" s="138"/>
      <c r="V4643" s="138"/>
      <c r="W4643" s="139"/>
      <c r="X4643" s="139"/>
      <c r="Y4643" s="132" t="str">
        <f t="shared" si="3626"/>
        <v>OK</v>
      </c>
      <c r="Z4643" s="210"/>
      <c r="AA4643" s="204"/>
      <c r="AB4643" s="202"/>
      <c r="AC4643" s="202"/>
      <c r="AD4643" s="202"/>
      <c r="AE4643" s="202"/>
      <c r="AF4643" s="202"/>
      <c r="AG4643" s="132" t="str">
        <f t="shared" si="3627"/>
        <v>OK</v>
      </c>
      <c r="AH4643" s="138"/>
      <c r="AI4643" s="138"/>
      <c r="AJ4643" s="139"/>
      <c r="AK4643" s="139"/>
      <c r="AL4643" s="132" t="str">
        <f t="shared" si="3628"/>
        <v>OK</v>
      </c>
      <c r="AM4643" s="140"/>
      <c r="AN4643" s="119">
        <f t="shared" si="3629"/>
        <v>0</v>
      </c>
      <c r="AO4643" s="120">
        <f t="shared" si="3630"/>
        <v>0</v>
      </c>
      <c r="AP4643" s="39">
        <f t="shared" si="3631"/>
        <v>0</v>
      </c>
      <c r="AQ4643" s="141">
        <f t="shared" si="3632"/>
        <v>0</v>
      </c>
      <c r="AR4643" s="142">
        <f t="shared" si="3633"/>
        <v>0</v>
      </c>
      <c r="AS4643" s="143" t="e">
        <f t="shared" si="3634"/>
        <v>#DIV/0!</v>
      </c>
      <c r="AT4643" s="144">
        <f t="shared" si="3635"/>
        <v>0</v>
      </c>
      <c r="AU4643" s="141">
        <f t="shared" si="3636"/>
        <v>0</v>
      </c>
      <c r="AV4643" s="142">
        <f t="shared" si="3637"/>
        <v>0</v>
      </c>
      <c r="AW4643" s="143" t="e">
        <f t="shared" si="3638"/>
        <v>#DIV/0!</v>
      </c>
      <c r="AY4643" s="146" t="str">
        <f t="shared" si="3639"/>
        <v>63.21</v>
      </c>
      <c r="AZ4643" s="1828" t="b">
        <f>COUNTIF('[1]Codes SEC'!$B$2:$B$250,Ministres!AY4643)&gt;0</f>
        <v>1</v>
      </c>
    </row>
    <row r="4644" spans="1:64" ht="35.1" customHeight="1" x14ac:dyDescent="0.25">
      <c r="A4644" s="15" t="s">
        <v>4654</v>
      </c>
      <c r="B4644" s="225">
        <v>16</v>
      </c>
      <c r="C4644" s="122" t="s">
        <v>2367</v>
      </c>
      <c r="D4644" s="123">
        <v>1000</v>
      </c>
      <c r="E4644" s="226"/>
      <c r="F4644" s="122">
        <v>12</v>
      </c>
      <c r="G4644" s="126"/>
      <c r="H4644" s="35" t="str">
        <f t="shared" si="3604"/>
        <v>081</v>
      </c>
      <c r="I4644" s="36" t="s">
        <v>304</v>
      </c>
      <c r="J4644" s="37" t="s">
        <v>5110</v>
      </c>
      <c r="K4644" s="331" t="s">
        <v>5111</v>
      </c>
      <c r="L4644" s="232">
        <v>0</v>
      </c>
      <c r="M4644" s="233">
        <v>0</v>
      </c>
      <c r="N4644" s="130"/>
      <c r="O4644" s="131"/>
      <c r="P4644" s="131"/>
      <c r="Q4644" s="131"/>
      <c r="R4644" s="131"/>
      <c r="S4644" s="131"/>
      <c r="T4644" s="132" t="str">
        <f t="shared" si="3625"/>
        <v>OK</v>
      </c>
      <c r="U4644" s="138"/>
      <c r="V4644" s="138"/>
      <c r="W4644" s="139"/>
      <c r="X4644" s="139"/>
      <c r="Y4644" s="132" t="str">
        <f t="shared" si="3626"/>
        <v>OK</v>
      </c>
      <c r="Z4644" s="210"/>
      <c r="AA4644" s="204"/>
      <c r="AB4644" s="202"/>
      <c r="AC4644" s="202"/>
      <c r="AD4644" s="202"/>
      <c r="AE4644" s="202"/>
      <c r="AF4644" s="202"/>
      <c r="AG4644" s="132" t="str">
        <f t="shared" si="3627"/>
        <v>OK</v>
      </c>
      <c r="AH4644" s="138"/>
      <c r="AI4644" s="138"/>
      <c r="AJ4644" s="139"/>
      <c r="AK4644" s="139"/>
      <c r="AL4644" s="132" t="str">
        <f t="shared" si="3628"/>
        <v>OK</v>
      </c>
      <c r="AM4644" s="140"/>
      <c r="AN4644" s="119">
        <f t="shared" si="3629"/>
        <v>0</v>
      </c>
      <c r="AO4644" s="120">
        <f t="shared" si="3630"/>
        <v>0</v>
      </c>
      <c r="AP4644" s="39">
        <f t="shared" si="3631"/>
        <v>0</v>
      </c>
      <c r="AQ4644" s="141">
        <f t="shared" si="3632"/>
        <v>0</v>
      </c>
      <c r="AR4644" s="142">
        <f t="shared" si="3633"/>
        <v>0</v>
      </c>
      <c r="AS4644" s="143" t="e">
        <f t="shared" si="3634"/>
        <v>#DIV/0!</v>
      </c>
      <c r="AT4644" s="144">
        <f t="shared" si="3635"/>
        <v>0</v>
      </c>
      <c r="AU4644" s="141">
        <f t="shared" si="3636"/>
        <v>0</v>
      </c>
      <c r="AV4644" s="142">
        <f t="shared" si="3637"/>
        <v>0</v>
      </c>
      <c r="AW4644" s="143" t="e">
        <f t="shared" si="3638"/>
        <v>#DIV/0!</v>
      </c>
      <c r="AY4644" s="146" t="str">
        <f t="shared" si="3639"/>
        <v>63.21</v>
      </c>
      <c r="AZ4644" s="1828" t="b">
        <f>COUNTIF('[1]Codes SEC'!$B$2:$B$250,Ministres!AY4644)&gt;0</f>
        <v>1</v>
      </c>
    </row>
    <row r="4645" spans="1:64" ht="35.1" customHeight="1" x14ac:dyDescent="0.25">
      <c r="A4645" s="15" t="s">
        <v>4654</v>
      </c>
      <c r="B4645" s="225">
        <v>16</v>
      </c>
      <c r="C4645" s="122" t="s">
        <v>2367</v>
      </c>
      <c r="D4645" s="123">
        <v>1000</v>
      </c>
      <c r="E4645" s="226"/>
      <c r="F4645" s="122">
        <v>12</v>
      </c>
      <c r="G4645" s="126"/>
      <c r="H4645" s="35" t="str">
        <f t="shared" si="3604"/>
        <v>081</v>
      </c>
      <c r="I4645" s="36" t="s">
        <v>304</v>
      </c>
      <c r="J4645" s="37" t="s">
        <v>5112</v>
      </c>
      <c r="K4645" s="331" t="s">
        <v>5113</v>
      </c>
      <c r="L4645" s="232">
        <v>165</v>
      </c>
      <c r="M4645" s="233">
        <v>165</v>
      </c>
      <c r="N4645" s="130"/>
      <c r="O4645" s="131"/>
      <c r="P4645" s="131"/>
      <c r="Q4645" s="131"/>
      <c r="R4645" s="131"/>
      <c r="S4645" s="131"/>
      <c r="T4645" s="132" t="str">
        <f t="shared" si="3625"/>
        <v>OK</v>
      </c>
      <c r="U4645" s="138"/>
      <c r="V4645" s="138"/>
      <c r="W4645" s="139"/>
      <c r="X4645" s="139"/>
      <c r="Y4645" s="132" t="str">
        <f t="shared" si="3626"/>
        <v>OK</v>
      </c>
      <c r="Z4645" s="210"/>
      <c r="AA4645" s="204"/>
      <c r="AB4645" s="202"/>
      <c r="AC4645" s="202"/>
      <c r="AD4645" s="202"/>
      <c r="AE4645" s="202"/>
      <c r="AF4645" s="202"/>
      <c r="AG4645" s="132" t="str">
        <f t="shared" si="3627"/>
        <v>OK</v>
      </c>
      <c r="AH4645" s="138"/>
      <c r="AI4645" s="138"/>
      <c r="AJ4645" s="139"/>
      <c r="AK4645" s="139"/>
      <c r="AL4645" s="132" t="str">
        <f t="shared" si="3628"/>
        <v>OK</v>
      </c>
      <c r="AM4645" s="140"/>
      <c r="AN4645" s="119">
        <f t="shared" si="3629"/>
        <v>165</v>
      </c>
      <c r="AO4645" s="120">
        <f t="shared" si="3630"/>
        <v>165</v>
      </c>
      <c r="AP4645" s="39">
        <f t="shared" si="3631"/>
        <v>165</v>
      </c>
      <c r="AQ4645" s="141">
        <f t="shared" si="3632"/>
        <v>165</v>
      </c>
      <c r="AR4645" s="142">
        <f t="shared" si="3633"/>
        <v>0</v>
      </c>
      <c r="AS4645" s="143">
        <f t="shared" si="3634"/>
        <v>0</v>
      </c>
      <c r="AT4645" s="144">
        <f t="shared" si="3635"/>
        <v>165</v>
      </c>
      <c r="AU4645" s="141">
        <f t="shared" si="3636"/>
        <v>165</v>
      </c>
      <c r="AV4645" s="142">
        <f t="shared" si="3637"/>
        <v>0</v>
      </c>
      <c r="AW4645" s="143">
        <f t="shared" si="3638"/>
        <v>0</v>
      </c>
      <c r="AY4645" s="146" t="str">
        <f t="shared" si="3639"/>
        <v>63.21</v>
      </c>
      <c r="AZ4645" s="1828" t="b">
        <f>COUNTIF('[1]Codes SEC'!$B$2:$B$250,Ministres!AY4645)&gt;0</f>
        <v>1</v>
      </c>
    </row>
    <row r="4646" spans="1:64" ht="35.1" customHeight="1" x14ac:dyDescent="0.25">
      <c r="A4646" s="15" t="s">
        <v>4654</v>
      </c>
      <c r="B4646" s="225">
        <v>16</v>
      </c>
      <c r="C4646" s="122" t="s">
        <v>2367</v>
      </c>
      <c r="D4646" s="123">
        <v>1000</v>
      </c>
      <c r="E4646" s="226"/>
      <c r="F4646" s="122">
        <v>12</v>
      </c>
      <c r="G4646" s="126"/>
      <c r="H4646" s="35" t="str">
        <f t="shared" si="3604"/>
        <v>081</v>
      </c>
      <c r="I4646" s="36" t="s">
        <v>304</v>
      </c>
      <c r="J4646" s="37" t="s">
        <v>5114</v>
      </c>
      <c r="K4646" s="331" t="s">
        <v>5115</v>
      </c>
      <c r="L4646" s="232">
        <v>0</v>
      </c>
      <c r="M4646" s="233">
        <v>0</v>
      </c>
      <c r="N4646" s="130"/>
      <c r="O4646" s="131"/>
      <c r="P4646" s="131"/>
      <c r="Q4646" s="131"/>
      <c r="R4646" s="131"/>
      <c r="S4646" s="131"/>
      <c r="T4646" s="132" t="str">
        <f t="shared" si="3625"/>
        <v>OK</v>
      </c>
      <c r="U4646" s="138"/>
      <c r="V4646" s="138"/>
      <c r="W4646" s="139"/>
      <c r="X4646" s="139"/>
      <c r="Y4646" s="132" t="str">
        <f t="shared" si="3626"/>
        <v>OK</v>
      </c>
      <c r="Z4646" s="210"/>
      <c r="AA4646" s="204"/>
      <c r="AB4646" s="202"/>
      <c r="AC4646" s="202"/>
      <c r="AD4646" s="202"/>
      <c r="AE4646" s="202"/>
      <c r="AF4646" s="202"/>
      <c r="AG4646" s="132" t="str">
        <f t="shared" si="3627"/>
        <v>OK</v>
      </c>
      <c r="AH4646" s="138"/>
      <c r="AI4646" s="138"/>
      <c r="AJ4646" s="139"/>
      <c r="AK4646" s="139"/>
      <c r="AL4646" s="132" t="str">
        <f t="shared" si="3628"/>
        <v>OK</v>
      </c>
      <c r="AM4646" s="140"/>
      <c r="AN4646" s="119">
        <f t="shared" si="3629"/>
        <v>0</v>
      </c>
      <c r="AO4646" s="120">
        <f t="shared" si="3630"/>
        <v>0</v>
      </c>
      <c r="AP4646" s="39">
        <f t="shared" si="3631"/>
        <v>0</v>
      </c>
      <c r="AQ4646" s="141">
        <f t="shared" si="3632"/>
        <v>0</v>
      </c>
      <c r="AR4646" s="142">
        <f t="shared" si="3633"/>
        <v>0</v>
      </c>
      <c r="AS4646" s="143" t="e">
        <f t="shared" si="3634"/>
        <v>#DIV/0!</v>
      </c>
      <c r="AT4646" s="144">
        <f t="shared" si="3635"/>
        <v>0</v>
      </c>
      <c r="AU4646" s="141">
        <f>AO4646</f>
        <v>0</v>
      </c>
      <c r="AV4646" s="142">
        <f t="shared" si="3637"/>
        <v>0</v>
      </c>
      <c r="AW4646" s="143" t="e">
        <f t="shared" si="3638"/>
        <v>#DIV/0!</v>
      </c>
      <c r="AY4646" s="146" t="str">
        <f t="shared" si="3639"/>
        <v>63.21</v>
      </c>
      <c r="AZ4646" s="1828" t="b">
        <f>COUNTIF('[1]Codes SEC'!$B$2:$B$250,Ministres!AY4646)&gt;0</f>
        <v>1</v>
      </c>
    </row>
    <row r="4647" spans="1:64" s="374" customFormat="1" ht="35.1" customHeight="1" x14ac:dyDescent="0.25">
      <c r="A4647" s="15" t="s">
        <v>4654</v>
      </c>
      <c r="B4647" s="225">
        <v>16</v>
      </c>
      <c r="C4647" s="122" t="s">
        <v>2367</v>
      </c>
      <c r="D4647" s="123">
        <v>1000</v>
      </c>
      <c r="E4647" s="226"/>
      <c r="F4647" s="122">
        <v>12</v>
      </c>
      <c r="G4647" s="126"/>
      <c r="H4647" s="35" t="str">
        <f t="shared" si="3604"/>
        <v>081</v>
      </c>
      <c r="I4647" s="36" t="s">
        <v>304</v>
      </c>
      <c r="J4647" s="37" t="s">
        <v>5116</v>
      </c>
      <c r="K4647" s="331" t="s">
        <v>5117</v>
      </c>
      <c r="L4647" s="232">
        <v>114</v>
      </c>
      <c r="M4647" s="233">
        <v>114</v>
      </c>
      <c r="N4647" s="130"/>
      <c r="O4647" s="131"/>
      <c r="P4647" s="131"/>
      <c r="Q4647" s="131"/>
      <c r="R4647" s="131"/>
      <c r="S4647" s="131"/>
      <c r="T4647" s="132" t="str">
        <f t="shared" si="3625"/>
        <v>OK</v>
      </c>
      <c r="U4647" s="138"/>
      <c r="V4647" s="138"/>
      <c r="W4647" s="139"/>
      <c r="X4647" s="139"/>
      <c r="Y4647" s="132" t="str">
        <f t="shared" si="3626"/>
        <v>OK</v>
      </c>
      <c r="Z4647" s="210"/>
      <c r="AA4647" s="204"/>
      <c r="AB4647" s="202"/>
      <c r="AC4647" s="202"/>
      <c r="AD4647" s="202"/>
      <c r="AE4647" s="202"/>
      <c r="AF4647" s="202"/>
      <c r="AG4647" s="132" t="str">
        <f t="shared" si="3627"/>
        <v>OK</v>
      </c>
      <c r="AH4647" s="138"/>
      <c r="AI4647" s="138"/>
      <c r="AJ4647" s="139"/>
      <c r="AK4647" s="139"/>
      <c r="AL4647" s="132" t="str">
        <f t="shared" si="3628"/>
        <v>OK</v>
      </c>
      <c r="AM4647" s="140"/>
      <c r="AN4647" s="119">
        <f t="shared" si="3629"/>
        <v>114</v>
      </c>
      <c r="AO4647" s="120">
        <f t="shared" si="3630"/>
        <v>114</v>
      </c>
      <c r="AP4647" s="39">
        <f t="shared" si="3631"/>
        <v>114</v>
      </c>
      <c r="AQ4647" s="141">
        <f t="shared" si="3632"/>
        <v>114</v>
      </c>
      <c r="AR4647" s="142">
        <f t="shared" si="3633"/>
        <v>0</v>
      </c>
      <c r="AS4647" s="143">
        <f t="shared" si="3634"/>
        <v>0</v>
      </c>
      <c r="AT4647" s="144">
        <f t="shared" si="3635"/>
        <v>114</v>
      </c>
      <c r="AU4647" s="141">
        <f t="shared" si="3636"/>
        <v>114</v>
      </c>
      <c r="AV4647" s="142">
        <f t="shared" si="3637"/>
        <v>0</v>
      </c>
      <c r="AW4647" s="143">
        <f t="shared" si="3638"/>
        <v>0</v>
      </c>
      <c r="AX4647"/>
      <c r="AY4647" s="146" t="str">
        <f t="shared" si="3639"/>
        <v>63.21</v>
      </c>
      <c r="AZ4647" s="1828" t="b">
        <f>COUNTIF('[1]Codes SEC'!$B$2:$B$250,Ministres!AY4647)&gt;0</f>
        <v>1</v>
      </c>
    </row>
    <row r="4648" spans="1:64" ht="35.1" customHeight="1" x14ac:dyDescent="0.25">
      <c r="A4648" s="15" t="s">
        <v>4654</v>
      </c>
      <c r="B4648" s="225">
        <v>16</v>
      </c>
      <c r="C4648" s="122" t="s">
        <v>2367</v>
      </c>
      <c r="D4648" s="123">
        <v>1000</v>
      </c>
      <c r="E4648" s="226"/>
      <c r="F4648" s="122">
        <v>12</v>
      </c>
      <c r="G4648" s="126"/>
      <c r="H4648" s="35" t="str">
        <f t="shared" si="3604"/>
        <v>081</v>
      </c>
      <c r="I4648" s="36" t="s">
        <v>304</v>
      </c>
      <c r="J4648" s="37" t="s">
        <v>5118</v>
      </c>
      <c r="K4648" s="331" t="s">
        <v>5119</v>
      </c>
      <c r="L4648" s="128">
        <v>0</v>
      </c>
      <c r="M4648" s="129">
        <v>0</v>
      </c>
      <c r="N4648" s="130"/>
      <c r="O4648" s="131"/>
      <c r="P4648" s="131"/>
      <c r="Q4648" s="131"/>
      <c r="R4648" s="131"/>
      <c r="S4648" s="131"/>
      <c r="T4648" s="132" t="str">
        <f t="shared" si="3625"/>
        <v>OK</v>
      </c>
      <c r="U4648" s="138"/>
      <c r="V4648" s="138"/>
      <c r="W4648" s="139"/>
      <c r="X4648" s="139"/>
      <c r="Y4648" s="132" t="str">
        <f t="shared" si="3626"/>
        <v>OK</v>
      </c>
      <c r="Z4648" s="210"/>
      <c r="AA4648" s="204"/>
      <c r="AB4648" s="202"/>
      <c r="AC4648" s="202"/>
      <c r="AD4648" s="202"/>
      <c r="AE4648" s="202"/>
      <c r="AF4648" s="202"/>
      <c r="AG4648" s="132" t="str">
        <f t="shared" si="3627"/>
        <v>OK</v>
      </c>
      <c r="AH4648" s="138"/>
      <c r="AI4648" s="138"/>
      <c r="AJ4648" s="139"/>
      <c r="AK4648" s="139"/>
      <c r="AL4648" s="132" t="str">
        <f t="shared" si="3628"/>
        <v>OK</v>
      </c>
      <c r="AM4648" s="140"/>
      <c r="AN4648" s="119">
        <f t="shared" si="3629"/>
        <v>0</v>
      </c>
      <c r="AO4648" s="120">
        <f t="shared" si="3630"/>
        <v>0</v>
      </c>
      <c r="AP4648" s="39">
        <f t="shared" si="3631"/>
        <v>0</v>
      </c>
      <c r="AQ4648" s="141">
        <f t="shared" si="3632"/>
        <v>0</v>
      </c>
      <c r="AR4648" s="142">
        <f t="shared" si="3633"/>
        <v>0</v>
      </c>
      <c r="AS4648" s="143" t="e">
        <f t="shared" si="3634"/>
        <v>#DIV/0!</v>
      </c>
      <c r="AT4648" s="144">
        <f t="shared" si="3635"/>
        <v>0</v>
      </c>
      <c r="AU4648" s="141">
        <f t="shared" si="3636"/>
        <v>0</v>
      </c>
      <c r="AV4648" s="142">
        <f t="shared" si="3637"/>
        <v>0</v>
      </c>
      <c r="AW4648" s="143" t="e">
        <f t="shared" si="3638"/>
        <v>#DIV/0!</v>
      </c>
      <c r="AY4648" s="146" t="str">
        <f t="shared" si="3639"/>
        <v>63.21</v>
      </c>
      <c r="AZ4648" s="1828" t="b">
        <f>COUNTIF('[1]Codes SEC'!$B$2:$B$250,Ministres!AY4648)&gt;0</f>
        <v>1</v>
      </c>
    </row>
    <row r="4649" spans="1:64" ht="36.6" customHeight="1" x14ac:dyDescent="0.25">
      <c r="A4649" s="15" t="s">
        <v>4654</v>
      </c>
      <c r="B4649" s="225" t="s">
        <v>2393</v>
      </c>
      <c r="C4649" s="122" t="s">
        <v>2367</v>
      </c>
      <c r="D4649" s="123">
        <v>1000</v>
      </c>
      <c r="E4649" s="226"/>
      <c r="F4649" s="122">
        <v>12</v>
      </c>
      <c r="G4649" s="227"/>
      <c r="H4649" s="228" t="str">
        <f t="shared" si="3604"/>
        <v>081</v>
      </c>
      <c r="I4649" s="229">
        <v>86321000</v>
      </c>
      <c r="J4649" s="230" t="s">
        <v>5120</v>
      </c>
      <c r="K4649" s="231" t="s">
        <v>5121</v>
      </c>
      <c r="L4649" s="232">
        <v>0</v>
      </c>
      <c r="M4649" s="233">
        <v>0</v>
      </c>
      <c r="N4649" s="130"/>
      <c r="O4649" s="131"/>
      <c r="P4649" s="131"/>
      <c r="Q4649" s="131"/>
      <c r="R4649" s="131"/>
      <c r="S4649" s="131"/>
      <c r="T4649" s="132" t="str">
        <f t="shared" si="3625"/>
        <v>OK</v>
      </c>
      <c r="U4649" s="138"/>
      <c r="V4649" s="138"/>
      <c r="W4649" s="139"/>
      <c r="X4649" s="139"/>
      <c r="Y4649" s="132" t="str">
        <f t="shared" si="3626"/>
        <v>OK</v>
      </c>
      <c r="Z4649" s="210"/>
      <c r="AA4649" s="204"/>
      <c r="AB4649" s="202"/>
      <c r="AC4649" s="202"/>
      <c r="AD4649" s="202"/>
      <c r="AE4649" s="202"/>
      <c r="AF4649" s="202"/>
      <c r="AG4649" s="132" t="str">
        <f t="shared" si="3627"/>
        <v>OK</v>
      </c>
      <c r="AH4649" s="138"/>
      <c r="AI4649" s="138"/>
      <c r="AJ4649" s="139"/>
      <c r="AK4649" s="139"/>
      <c r="AL4649" s="132" t="str">
        <f t="shared" si="3628"/>
        <v>OK</v>
      </c>
      <c r="AM4649" s="140"/>
      <c r="AN4649" s="119">
        <f t="shared" si="3629"/>
        <v>0</v>
      </c>
      <c r="AO4649" s="120">
        <f t="shared" si="3630"/>
        <v>0</v>
      </c>
      <c r="AP4649" s="39">
        <f t="shared" si="3631"/>
        <v>0</v>
      </c>
      <c r="AQ4649" s="141">
        <f t="shared" si="3632"/>
        <v>0</v>
      </c>
      <c r="AR4649" s="142">
        <f t="shared" si="3633"/>
        <v>0</v>
      </c>
      <c r="AS4649" s="143" t="e">
        <f t="shared" si="3634"/>
        <v>#DIV/0!</v>
      </c>
      <c r="AT4649" s="144">
        <f t="shared" si="3635"/>
        <v>0</v>
      </c>
      <c r="AU4649" s="141">
        <f t="shared" si="3636"/>
        <v>0</v>
      </c>
      <c r="AV4649" s="142">
        <f t="shared" si="3637"/>
        <v>0</v>
      </c>
      <c r="AW4649" s="143" t="e">
        <f t="shared" si="3638"/>
        <v>#DIV/0!</v>
      </c>
      <c r="AY4649" s="146" t="str">
        <f t="shared" si="3639"/>
        <v>63.21</v>
      </c>
      <c r="AZ4649" s="1828" t="b">
        <f>COUNTIF('[1]Codes SEC'!$B$2:$B$250,Ministres!AY4649)&gt;0</f>
        <v>1</v>
      </c>
    </row>
    <row r="4650" spans="1:64" ht="35.1" customHeight="1" x14ac:dyDescent="0.25">
      <c r="A4650" s="15" t="s">
        <v>4654</v>
      </c>
      <c r="B4650" s="225">
        <v>16</v>
      </c>
      <c r="C4650" s="122" t="s">
        <v>2367</v>
      </c>
      <c r="D4650" s="123">
        <v>1000</v>
      </c>
      <c r="E4650" s="226"/>
      <c r="F4650" s="122">
        <v>12</v>
      </c>
      <c r="G4650" s="126"/>
      <c r="H4650" s="35" t="str">
        <f t="shared" si="3604"/>
        <v>081</v>
      </c>
      <c r="I4650" s="36">
        <v>86321000</v>
      </c>
      <c r="J4650" s="37" t="s">
        <v>5122</v>
      </c>
      <c r="K4650" s="244" t="s">
        <v>5123</v>
      </c>
      <c r="L4650" s="232">
        <v>4012</v>
      </c>
      <c r="M4650" s="233">
        <v>4012</v>
      </c>
      <c r="N4650" s="130"/>
      <c r="O4650" s="131"/>
      <c r="P4650" s="131"/>
      <c r="Q4650" s="131"/>
      <c r="R4650" s="131"/>
      <c r="S4650" s="131"/>
      <c r="T4650" s="132" t="str">
        <f>IF(SUM(N4650:S4650)=U4650,"OK",SUM(N4650:S4650)-U4650)</f>
        <v>OK</v>
      </c>
      <c r="U4650" s="138"/>
      <c r="V4650" s="138"/>
      <c r="W4650" s="139"/>
      <c r="X4650" s="139"/>
      <c r="Y4650" s="132" t="str">
        <f>IF(SUM(W4650:X4650)=Z4650,"OK",SUM(W4650:X4650)-Z4650)</f>
        <v>OK</v>
      </c>
      <c r="Z4650" s="210"/>
      <c r="AA4650" s="204"/>
      <c r="AB4650" s="202"/>
      <c r="AC4650" s="202"/>
      <c r="AD4650" s="202"/>
      <c r="AE4650" s="202"/>
      <c r="AF4650" s="202"/>
      <c r="AG4650" s="132" t="str">
        <f>IF(SUM(AA4650:AF4650)=AH4650,"OK",SUM(AA4650:AF4650)-AH4650)</f>
        <v>OK</v>
      </c>
      <c r="AH4650" s="138"/>
      <c r="AI4650" s="138"/>
      <c r="AJ4650" s="139"/>
      <c r="AK4650" s="139"/>
      <c r="AL4650" s="132" t="str">
        <f>IF(SUM(AJ4650:AK4650)=AM4650,"OK",SUM(AJ4650:AK4650)-AM4650)</f>
        <v>OK</v>
      </c>
      <c r="AM4650" s="140"/>
      <c r="AN4650" s="119">
        <f>L4650+U4650+V4650+Z4650</f>
        <v>4012</v>
      </c>
      <c r="AO4650" s="120">
        <f>M4650+AH4650+AI4650+AM4650</f>
        <v>4012</v>
      </c>
      <c r="AP4650" s="39">
        <f>L4650</f>
        <v>4012</v>
      </c>
      <c r="AQ4650" s="141">
        <f>AN4650</f>
        <v>4012</v>
      </c>
      <c r="AR4650" s="142">
        <f>AQ4650-AP4650</f>
        <v>0</v>
      </c>
      <c r="AS4650" s="143">
        <f>AR4650/AP4650</f>
        <v>0</v>
      </c>
      <c r="AT4650" s="144">
        <f>M4650</f>
        <v>4012</v>
      </c>
      <c r="AU4650" s="141">
        <f t="shared" si="3636"/>
        <v>4012</v>
      </c>
      <c r="AV4650" s="142">
        <f>AU4650-AT4650</f>
        <v>0</v>
      </c>
      <c r="AW4650" s="143">
        <f>AV4650/AT4650</f>
        <v>0</v>
      </c>
      <c r="AY4650" s="146" t="str">
        <f t="shared" si="3639"/>
        <v>63.21</v>
      </c>
      <c r="AZ4650" s="1828" t="b">
        <f>COUNTIF('[1]Codes SEC'!$B$2:$B$250,Ministres!AY4650)&gt;0</f>
        <v>1</v>
      </c>
    </row>
    <row r="4651" spans="1:64" ht="35.1" customHeight="1" x14ac:dyDescent="0.25">
      <c r="A4651" s="15" t="s">
        <v>4654</v>
      </c>
      <c r="B4651" s="225" t="s">
        <v>2393</v>
      </c>
      <c r="C4651" s="122" t="s">
        <v>2367</v>
      </c>
      <c r="D4651" s="123">
        <v>1000</v>
      </c>
      <c r="E4651" s="226"/>
      <c r="F4651" s="122">
        <v>12</v>
      </c>
      <c r="G4651" s="227"/>
      <c r="H4651" s="228" t="str">
        <f t="shared" si="3604"/>
        <v>081</v>
      </c>
      <c r="I4651" s="229">
        <v>86321000</v>
      </c>
      <c r="J4651" s="230" t="s">
        <v>5124</v>
      </c>
      <c r="K4651" s="231" t="s">
        <v>5125</v>
      </c>
      <c r="L4651" s="232">
        <v>0</v>
      </c>
      <c r="M4651" s="233">
        <v>0</v>
      </c>
      <c r="N4651" s="130"/>
      <c r="O4651" s="131"/>
      <c r="P4651" s="131"/>
      <c r="Q4651" s="131"/>
      <c r="R4651" s="131"/>
      <c r="S4651" s="131"/>
      <c r="T4651" s="132" t="str">
        <f t="shared" si="3625"/>
        <v>OK</v>
      </c>
      <c r="U4651" s="138"/>
      <c r="V4651" s="138"/>
      <c r="W4651" s="139"/>
      <c r="X4651" s="139"/>
      <c r="Y4651" s="132" t="str">
        <f t="shared" si="3626"/>
        <v>OK</v>
      </c>
      <c r="Z4651" s="210"/>
      <c r="AA4651" s="204"/>
      <c r="AB4651" s="202"/>
      <c r="AC4651" s="202"/>
      <c r="AD4651" s="202"/>
      <c r="AE4651" s="202"/>
      <c r="AF4651" s="202"/>
      <c r="AG4651" s="132" t="str">
        <f t="shared" si="3627"/>
        <v>OK</v>
      </c>
      <c r="AH4651" s="138"/>
      <c r="AI4651" s="138"/>
      <c r="AJ4651" s="139"/>
      <c r="AK4651" s="139"/>
      <c r="AL4651" s="132" t="str">
        <f t="shared" si="3628"/>
        <v>OK</v>
      </c>
      <c r="AM4651" s="140"/>
      <c r="AN4651" s="119">
        <f t="shared" si="3629"/>
        <v>0</v>
      </c>
      <c r="AO4651" s="120">
        <f t="shared" si="3630"/>
        <v>0</v>
      </c>
      <c r="AP4651" s="39">
        <f t="shared" si="3631"/>
        <v>0</v>
      </c>
      <c r="AQ4651" s="141">
        <f t="shared" si="3632"/>
        <v>0</v>
      </c>
      <c r="AR4651" s="142">
        <f>AQ4651-AP4651</f>
        <v>0</v>
      </c>
      <c r="AS4651" s="143" t="e">
        <f>AR4651/AP4651</f>
        <v>#DIV/0!</v>
      </c>
      <c r="AT4651" s="144">
        <f t="shared" si="3635"/>
        <v>0</v>
      </c>
      <c r="AU4651" s="141">
        <f t="shared" si="3636"/>
        <v>0</v>
      </c>
      <c r="AV4651" s="142">
        <f>AU4651-AT4651</f>
        <v>0</v>
      </c>
      <c r="AW4651" s="143" t="e">
        <f>AV4651/AT4651</f>
        <v>#DIV/0!</v>
      </c>
      <c r="AY4651" s="146" t="str">
        <f t="shared" si="3639"/>
        <v>63.21</v>
      </c>
      <c r="AZ4651" s="1828" t="b">
        <f>COUNTIF('[1]Codes SEC'!$B$2:$B$250,Ministres!AY4651)&gt;0</f>
        <v>1</v>
      </c>
    </row>
    <row r="4652" spans="1:64" ht="35.1" customHeight="1" x14ac:dyDescent="0.25">
      <c r="A4652" s="15" t="s">
        <v>4654</v>
      </c>
      <c r="B4652" s="225">
        <v>16</v>
      </c>
      <c r="C4652" s="122" t="s">
        <v>2367</v>
      </c>
      <c r="D4652" s="123">
        <v>1000</v>
      </c>
      <c r="E4652" s="226"/>
      <c r="F4652" s="122">
        <v>12</v>
      </c>
      <c r="G4652" s="126"/>
      <c r="H4652" s="35" t="str">
        <f t="shared" si="3604"/>
        <v>081</v>
      </c>
      <c r="I4652" s="36" t="s">
        <v>3484</v>
      </c>
      <c r="J4652" s="37" t="s">
        <v>5126</v>
      </c>
      <c r="K4652" s="331" t="s">
        <v>5127</v>
      </c>
      <c r="L4652" s="232">
        <v>48</v>
      </c>
      <c r="M4652" s="233">
        <v>40</v>
      </c>
      <c r="N4652" s="130"/>
      <c r="O4652" s="131"/>
      <c r="P4652" s="131"/>
      <c r="Q4652" s="131"/>
      <c r="R4652" s="131"/>
      <c r="S4652" s="131"/>
      <c r="T4652" s="132" t="str">
        <f>IF(SUM(N4652:S4652)=U4652,"OK",SUM(N4652:S4652)-U4652)</f>
        <v>OK</v>
      </c>
      <c r="U4652" s="138"/>
      <c r="V4652" s="138"/>
      <c r="W4652" s="139"/>
      <c r="X4652" s="139"/>
      <c r="Y4652" s="132" t="str">
        <f>IF(SUM(W4652:X4652)=Z4652,"OK",SUM(W4652:X4652)-Z4652)</f>
        <v>OK</v>
      </c>
      <c r="Z4652" s="210"/>
      <c r="AA4652" s="204"/>
      <c r="AB4652" s="202"/>
      <c r="AC4652" s="202"/>
      <c r="AD4652" s="202"/>
      <c r="AE4652" s="202"/>
      <c r="AF4652" s="202"/>
      <c r="AG4652" s="132" t="str">
        <f>IF(SUM(AA4652:AF4652)=AH4652,"OK",SUM(AA4652:AF4652)-AH4652)</f>
        <v>OK</v>
      </c>
      <c r="AH4652" s="138"/>
      <c r="AI4652" s="138"/>
      <c r="AJ4652" s="139"/>
      <c r="AK4652" s="139"/>
      <c r="AL4652" s="132" t="str">
        <f>IF(SUM(AJ4652:AK4652)=AM4652,"OK",SUM(AJ4652:AK4652)-AM4652)</f>
        <v>OK</v>
      </c>
      <c r="AM4652" s="140"/>
      <c r="AN4652" s="119">
        <f>L4652+U4652+V4652+Z4652</f>
        <v>48</v>
      </c>
      <c r="AO4652" s="120">
        <f>M4652+AH4652+AI4652+AM4652</f>
        <v>40</v>
      </c>
      <c r="AP4652" s="39">
        <f>L4652</f>
        <v>48</v>
      </c>
      <c r="AQ4652" s="141">
        <f>AN4652</f>
        <v>48</v>
      </c>
      <c r="AR4652" s="142">
        <f>AQ4652-AP4652</f>
        <v>0</v>
      </c>
      <c r="AS4652" s="143">
        <f>AR4652/AP4652</f>
        <v>0</v>
      </c>
      <c r="AT4652" s="144">
        <f>M4652</f>
        <v>40</v>
      </c>
      <c r="AU4652" s="141">
        <f t="shared" si="3636"/>
        <v>40</v>
      </c>
      <c r="AV4652" s="142">
        <f>AU4652-AT4652</f>
        <v>0</v>
      </c>
      <c r="AW4652" s="143">
        <f>AV4652/AT4652</f>
        <v>0</v>
      </c>
      <c r="AY4652" s="146" t="str">
        <f t="shared" si="3639"/>
        <v>63.52</v>
      </c>
      <c r="AZ4652" s="1828" t="b">
        <f>COUNTIF('[1]Codes SEC'!$B$2:$B$250,Ministres!AY4652)&gt;0</f>
        <v>1</v>
      </c>
    </row>
    <row r="4653" spans="1:64" ht="35.1" customHeight="1" x14ac:dyDescent="0.25">
      <c r="A4653" s="15" t="s">
        <v>4654</v>
      </c>
      <c r="B4653" s="225">
        <v>16</v>
      </c>
      <c r="C4653" s="122" t="s">
        <v>2367</v>
      </c>
      <c r="D4653" s="123">
        <v>1000</v>
      </c>
      <c r="E4653" s="226"/>
      <c r="F4653" s="122">
        <v>12</v>
      </c>
      <c r="G4653" s="126"/>
      <c r="H4653" s="35" t="str">
        <f t="shared" si="3604"/>
        <v>081</v>
      </c>
      <c r="I4653" s="36">
        <v>86352000</v>
      </c>
      <c r="J4653" s="37" t="s">
        <v>5128</v>
      </c>
      <c r="K4653" s="331" t="s">
        <v>5129</v>
      </c>
      <c r="L4653" s="232">
        <v>0</v>
      </c>
      <c r="M4653" s="233">
        <v>0</v>
      </c>
      <c r="N4653" s="130"/>
      <c r="O4653" s="131"/>
      <c r="P4653" s="131"/>
      <c r="Q4653" s="131"/>
      <c r="R4653" s="131"/>
      <c r="S4653" s="131"/>
      <c r="T4653" s="132" t="str">
        <f>IF(SUM(N4653:S4653)=U4653,"OK",SUM(N4653:S4653)-U4653)</f>
        <v>OK</v>
      </c>
      <c r="U4653" s="138"/>
      <c r="V4653" s="138"/>
      <c r="W4653" s="139"/>
      <c r="X4653" s="139"/>
      <c r="Y4653" s="132" t="str">
        <f>IF(SUM(W4653:X4653)=Z4653,"OK",SUM(W4653:X4653)-Z4653)</f>
        <v>OK</v>
      </c>
      <c r="Z4653" s="210"/>
      <c r="AA4653" s="204"/>
      <c r="AB4653" s="202"/>
      <c r="AC4653" s="202"/>
      <c r="AD4653" s="202"/>
      <c r="AE4653" s="202"/>
      <c r="AF4653" s="202"/>
      <c r="AG4653" s="132" t="str">
        <f>IF(SUM(AA4653:AF4653)=AH4653,"OK",SUM(AA4653:AF4653)-AH4653)</f>
        <v>OK</v>
      </c>
      <c r="AH4653" s="138"/>
      <c r="AI4653" s="138"/>
      <c r="AJ4653" s="139"/>
      <c r="AK4653" s="139"/>
      <c r="AL4653" s="132" t="str">
        <f>IF(SUM(AJ4653:AK4653)=AM4653,"OK",SUM(AJ4653:AK4653)-AM4653)</f>
        <v>OK</v>
      </c>
      <c r="AM4653" s="140"/>
      <c r="AN4653" s="119">
        <f>L4653+U4653+V4653+Z4653</f>
        <v>0</v>
      </c>
      <c r="AO4653" s="120">
        <f>M4653+AH4653+AI4653+AM4653</f>
        <v>0</v>
      </c>
      <c r="AP4653" s="39">
        <f>L4653</f>
        <v>0</v>
      </c>
      <c r="AQ4653" s="141">
        <f>AN4653</f>
        <v>0</v>
      </c>
      <c r="AR4653" s="142">
        <f>AQ4653-AP4653</f>
        <v>0</v>
      </c>
      <c r="AS4653" s="143" t="e">
        <f>AR4653/AP4653</f>
        <v>#DIV/0!</v>
      </c>
      <c r="AT4653" s="144">
        <f>M4653</f>
        <v>0</v>
      </c>
      <c r="AU4653" s="141">
        <f t="shared" si="3636"/>
        <v>0</v>
      </c>
      <c r="AV4653" s="142">
        <f>AU4653-AT4653</f>
        <v>0</v>
      </c>
      <c r="AW4653" s="143" t="e">
        <f>AV4653/AT4653</f>
        <v>#DIV/0!</v>
      </c>
      <c r="AY4653" s="146" t="str">
        <f t="shared" si="3639"/>
        <v>63.52</v>
      </c>
      <c r="AZ4653" s="1828" t="b">
        <f>COUNTIF('[1]Codes SEC'!$B$2:$B$250,Ministres!AY4653)&gt;0</f>
        <v>1</v>
      </c>
    </row>
    <row r="4654" spans="1:64" ht="35.1" customHeight="1" x14ac:dyDescent="0.25">
      <c r="A4654" s="15" t="s">
        <v>4654</v>
      </c>
      <c r="B4654" s="225" t="s">
        <v>2393</v>
      </c>
      <c r="C4654" s="122" t="s">
        <v>2367</v>
      </c>
      <c r="D4654" s="123">
        <v>1000</v>
      </c>
      <c r="E4654" s="226"/>
      <c r="F4654" s="122">
        <v>12</v>
      </c>
      <c r="G4654" s="227"/>
      <c r="H4654" s="228" t="str">
        <f t="shared" si="3604"/>
        <v>081</v>
      </c>
      <c r="I4654" s="229">
        <v>86352000</v>
      </c>
      <c r="J4654" s="230" t="s">
        <v>5130</v>
      </c>
      <c r="K4654" s="231" t="s">
        <v>5131</v>
      </c>
      <c r="L4654" s="232">
        <v>0</v>
      </c>
      <c r="M4654" s="233">
        <v>0</v>
      </c>
      <c r="N4654" s="130"/>
      <c r="O4654" s="131"/>
      <c r="P4654" s="131"/>
      <c r="Q4654" s="131"/>
      <c r="R4654" s="131"/>
      <c r="S4654" s="131"/>
      <c r="T4654" s="132" t="str">
        <f t="shared" si="3625"/>
        <v>OK</v>
      </c>
      <c r="U4654" s="138"/>
      <c r="V4654" s="138"/>
      <c r="W4654" s="139"/>
      <c r="X4654" s="139"/>
      <c r="Y4654" s="132" t="str">
        <f t="shared" si="3626"/>
        <v>OK</v>
      </c>
      <c r="Z4654" s="210"/>
      <c r="AA4654" s="204"/>
      <c r="AB4654" s="202"/>
      <c r="AC4654" s="202"/>
      <c r="AD4654" s="202"/>
      <c r="AE4654" s="202"/>
      <c r="AF4654" s="202"/>
      <c r="AG4654" s="132" t="str">
        <f t="shared" si="3627"/>
        <v>OK</v>
      </c>
      <c r="AH4654" s="138"/>
      <c r="AI4654" s="138"/>
      <c r="AJ4654" s="139"/>
      <c r="AK4654" s="139"/>
      <c r="AL4654" s="132" t="str">
        <f t="shared" si="3628"/>
        <v>OK</v>
      </c>
      <c r="AM4654" s="140"/>
      <c r="AN4654" s="119">
        <f t="shared" si="3629"/>
        <v>0</v>
      </c>
      <c r="AO4654" s="120">
        <f t="shared" si="3630"/>
        <v>0</v>
      </c>
      <c r="AP4654" s="39">
        <f t="shared" si="3631"/>
        <v>0</v>
      </c>
      <c r="AQ4654" s="141">
        <f t="shared" si="3632"/>
        <v>0</v>
      </c>
      <c r="AR4654" s="142">
        <f>AQ4654-AP4654</f>
        <v>0</v>
      </c>
      <c r="AS4654" s="143" t="e">
        <f>AR4654/AP4654</f>
        <v>#DIV/0!</v>
      </c>
      <c r="AT4654" s="144">
        <f t="shared" si="3635"/>
        <v>0</v>
      </c>
      <c r="AU4654" s="141">
        <f t="shared" si="3636"/>
        <v>0</v>
      </c>
      <c r="AV4654" s="142">
        <f>AU4654-AT4654</f>
        <v>0</v>
      </c>
      <c r="AW4654" s="143" t="e">
        <f>AV4654/AT4654</f>
        <v>#DIV/0!</v>
      </c>
      <c r="AY4654" s="146" t="str">
        <f t="shared" si="3639"/>
        <v>63.52</v>
      </c>
      <c r="AZ4654" s="1828" t="b">
        <f>COUNTIF('[1]Codes SEC'!$B$2:$B$250,Ministres!AY4654)&gt;0</f>
        <v>1</v>
      </c>
    </row>
    <row r="4655" spans="1:64" ht="35.1" customHeight="1" x14ac:dyDescent="0.25">
      <c r="A4655" s="15" t="s">
        <v>4654</v>
      </c>
      <c r="B4655" s="225">
        <v>16</v>
      </c>
      <c r="C4655" s="122" t="s">
        <v>2367</v>
      </c>
      <c r="D4655" s="123">
        <v>1000</v>
      </c>
      <c r="E4655" s="226"/>
      <c r="F4655" s="122">
        <v>12</v>
      </c>
      <c r="G4655" s="126"/>
      <c r="H4655" s="35" t="str">
        <f t="shared" si="3604"/>
        <v>081</v>
      </c>
      <c r="I4655" s="36" t="s">
        <v>1579</v>
      </c>
      <c r="J4655" s="37" t="s">
        <v>5132</v>
      </c>
      <c r="K4655" s="331" t="s">
        <v>5133</v>
      </c>
      <c r="L4655" s="232">
        <v>5</v>
      </c>
      <c r="M4655" s="233">
        <v>5</v>
      </c>
      <c r="N4655" s="130"/>
      <c r="O4655" s="131"/>
      <c r="P4655" s="131"/>
      <c r="Q4655" s="131"/>
      <c r="R4655" s="131"/>
      <c r="S4655" s="131"/>
      <c r="T4655" s="132" t="str">
        <f t="shared" si="3625"/>
        <v>OK</v>
      </c>
      <c r="U4655" s="138"/>
      <c r="V4655" s="138"/>
      <c r="W4655" s="139"/>
      <c r="X4655" s="139"/>
      <c r="Y4655" s="132" t="str">
        <f t="shared" si="3626"/>
        <v>OK</v>
      </c>
      <c r="Z4655" s="210"/>
      <c r="AA4655" s="204"/>
      <c r="AB4655" s="202"/>
      <c r="AC4655" s="202"/>
      <c r="AD4655" s="202"/>
      <c r="AE4655" s="202"/>
      <c r="AF4655" s="202"/>
      <c r="AG4655" s="132" t="str">
        <f t="shared" si="3627"/>
        <v>OK</v>
      </c>
      <c r="AH4655" s="138"/>
      <c r="AI4655" s="138"/>
      <c r="AJ4655" s="139"/>
      <c r="AK4655" s="139"/>
      <c r="AL4655" s="132" t="str">
        <f t="shared" si="3628"/>
        <v>OK</v>
      </c>
      <c r="AM4655" s="140"/>
      <c r="AN4655" s="119">
        <f t="shared" si="3629"/>
        <v>5</v>
      </c>
      <c r="AO4655" s="120">
        <f t="shared" si="3630"/>
        <v>5</v>
      </c>
      <c r="AP4655" s="39">
        <f t="shared" si="3631"/>
        <v>5</v>
      </c>
      <c r="AQ4655" s="141">
        <f t="shared" si="3632"/>
        <v>5</v>
      </c>
      <c r="AR4655" s="142">
        <f t="shared" si="3633"/>
        <v>0</v>
      </c>
      <c r="AS4655" s="143">
        <f t="shared" si="3634"/>
        <v>0</v>
      </c>
      <c r="AT4655" s="144">
        <f t="shared" si="3635"/>
        <v>5</v>
      </c>
      <c r="AU4655" s="141">
        <f t="shared" si="3636"/>
        <v>5</v>
      </c>
      <c r="AV4655" s="142">
        <f t="shared" si="3637"/>
        <v>0</v>
      </c>
      <c r="AW4655" s="143">
        <f t="shared" si="3638"/>
        <v>0</v>
      </c>
      <c r="AX4655" s="12"/>
      <c r="AY4655" s="146" t="str">
        <f t="shared" si="3639"/>
        <v>72.00</v>
      </c>
      <c r="AZ4655" s="1828" t="b">
        <f>COUNTIF('[1]Codes SEC'!$B$2:$B$250,Ministres!AY4655)&gt;0</f>
        <v>1</v>
      </c>
    </row>
    <row r="4656" spans="1:64" s="373" customFormat="1" ht="35.1" customHeight="1" x14ac:dyDescent="0.25">
      <c r="A4656" s="15" t="s">
        <v>4654</v>
      </c>
      <c r="B4656" s="225">
        <v>16</v>
      </c>
      <c r="C4656" s="122" t="s">
        <v>2367</v>
      </c>
      <c r="D4656" s="123">
        <v>1000</v>
      </c>
      <c r="E4656" s="226"/>
      <c r="F4656" s="122">
        <v>12</v>
      </c>
      <c r="G4656" s="126"/>
      <c r="H4656" s="35" t="str">
        <f t="shared" si="3604"/>
        <v>081</v>
      </c>
      <c r="I4656" s="36" t="s">
        <v>5134</v>
      </c>
      <c r="J4656" s="37" t="s">
        <v>5135</v>
      </c>
      <c r="K4656" s="331" t="s">
        <v>5136</v>
      </c>
      <c r="L4656" s="232">
        <v>13</v>
      </c>
      <c r="M4656" s="233">
        <v>13</v>
      </c>
      <c r="N4656" s="130"/>
      <c r="O4656" s="131"/>
      <c r="P4656" s="131"/>
      <c r="Q4656" s="131"/>
      <c r="R4656" s="131"/>
      <c r="S4656" s="131"/>
      <c r="T4656" s="132" t="str">
        <f t="shared" si="3625"/>
        <v>OK</v>
      </c>
      <c r="U4656" s="138"/>
      <c r="V4656" s="138"/>
      <c r="W4656" s="139"/>
      <c r="X4656" s="139"/>
      <c r="Y4656" s="132" t="str">
        <f t="shared" si="3626"/>
        <v>OK</v>
      </c>
      <c r="Z4656" s="210"/>
      <c r="AA4656" s="204"/>
      <c r="AB4656" s="202"/>
      <c r="AC4656" s="202"/>
      <c r="AD4656" s="202"/>
      <c r="AE4656" s="202"/>
      <c r="AF4656" s="202"/>
      <c r="AG4656" s="132" t="str">
        <f t="shared" si="3627"/>
        <v>OK</v>
      </c>
      <c r="AH4656" s="138"/>
      <c r="AI4656" s="138"/>
      <c r="AJ4656" s="139"/>
      <c r="AK4656" s="139"/>
      <c r="AL4656" s="132" t="str">
        <f t="shared" si="3628"/>
        <v>OK</v>
      </c>
      <c r="AM4656" s="140"/>
      <c r="AN4656" s="119">
        <f t="shared" si="3629"/>
        <v>13</v>
      </c>
      <c r="AO4656" s="120">
        <f t="shared" si="3630"/>
        <v>13</v>
      </c>
      <c r="AP4656" s="39">
        <f t="shared" si="3631"/>
        <v>13</v>
      </c>
      <c r="AQ4656" s="141">
        <f t="shared" si="3632"/>
        <v>13</v>
      </c>
      <c r="AR4656" s="142">
        <f t="shared" si="3633"/>
        <v>0</v>
      </c>
      <c r="AS4656" s="143">
        <f t="shared" si="3634"/>
        <v>0</v>
      </c>
      <c r="AT4656" s="144">
        <f t="shared" si="3635"/>
        <v>13</v>
      </c>
      <c r="AU4656" s="141">
        <f>AO4656</f>
        <v>13</v>
      </c>
      <c r="AV4656" s="142">
        <f t="shared" si="3637"/>
        <v>0</v>
      </c>
      <c r="AW4656" s="143">
        <f t="shared" si="3638"/>
        <v>0</v>
      </c>
      <c r="AX4656"/>
      <c r="AY4656" s="146" t="str">
        <f t="shared" si="3639"/>
        <v>81.42</v>
      </c>
      <c r="AZ4656" s="1828" t="b">
        <f>COUNTIF('[1]Codes SEC'!$B$2:$B$250,Ministres!AY4656)&gt;0</f>
        <v>1</v>
      </c>
      <c r="BA4656"/>
      <c r="BB4656"/>
      <c r="BC4656"/>
      <c r="BD4656"/>
      <c r="BE4656"/>
      <c r="BF4656"/>
      <c r="BG4656"/>
      <c r="BH4656"/>
      <c r="BI4656"/>
      <c r="BJ4656"/>
      <c r="BK4656"/>
      <c r="BL4656"/>
    </row>
    <row r="4657" spans="1:52" ht="35.1" customHeight="1" x14ac:dyDescent="0.25">
      <c r="A4657" s="15" t="s">
        <v>4654</v>
      </c>
      <c r="B4657" s="225">
        <v>16</v>
      </c>
      <c r="C4657" s="122" t="s">
        <v>2367</v>
      </c>
      <c r="D4657" s="123">
        <v>1000</v>
      </c>
      <c r="E4657" s="226"/>
      <c r="F4657" s="122">
        <v>12</v>
      </c>
      <c r="G4657" s="126"/>
      <c r="H4657" s="35" t="str">
        <f t="shared" si="3604"/>
        <v>081</v>
      </c>
      <c r="I4657" s="36" t="s">
        <v>2992</v>
      </c>
      <c r="J4657" s="37" t="s">
        <v>5137</v>
      </c>
      <c r="K4657" s="331" t="s">
        <v>5138</v>
      </c>
      <c r="L4657" s="232">
        <v>0</v>
      </c>
      <c r="M4657" s="233">
        <v>0</v>
      </c>
      <c r="N4657" s="130"/>
      <c r="O4657" s="131"/>
      <c r="P4657" s="131"/>
      <c r="Q4657" s="131"/>
      <c r="R4657" s="131"/>
      <c r="S4657" s="131"/>
      <c r="T4657" s="132" t="str">
        <f t="shared" si="3625"/>
        <v>OK</v>
      </c>
      <c r="U4657" s="138"/>
      <c r="V4657" s="138"/>
      <c r="W4657" s="139"/>
      <c r="X4657" s="139"/>
      <c r="Y4657" s="132" t="str">
        <f t="shared" si="3626"/>
        <v>OK</v>
      </c>
      <c r="Z4657" s="210"/>
      <c r="AA4657" s="204"/>
      <c r="AB4657" s="202"/>
      <c r="AC4657" s="202"/>
      <c r="AD4657" s="202"/>
      <c r="AE4657" s="202"/>
      <c r="AF4657" s="202"/>
      <c r="AG4657" s="132" t="str">
        <f t="shared" si="3627"/>
        <v>OK</v>
      </c>
      <c r="AH4657" s="138"/>
      <c r="AI4657" s="138"/>
      <c r="AJ4657" s="139"/>
      <c r="AK4657" s="139"/>
      <c r="AL4657" s="132" t="str">
        <f t="shared" si="3628"/>
        <v>OK</v>
      </c>
      <c r="AM4657" s="140"/>
      <c r="AN4657" s="119">
        <f t="shared" si="3629"/>
        <v>0</v>
      </c>
      <c r="AO4657" s="120">
        <f t="shared" si="3630"/>
        <v>0</v>
      </c>
      <c r="AP4657" s="39">
        <f t="shared" si="3631"/>
        <v>0</v>
      </c>
      <c r="AQ4657" s="141">
        <f t="shared" si="3632"/>
        <v>0</v>
      </c>
      <c r="AR4657" s="142">
        <f t="shared" si="3633"/>
        <v>0</v>
      </c>
      <c r="AS4657" s="143" t="e">
        <f t="shared" si="3634"/>
        <v>#DIV/0!</v>
      </c>
      <c r="AT4657" s="144">
        <f t="shared" si="3635"/>
        <v>0</v>
      </c>
      <c r="AU4657" s="141">
        <f t="shared" si="3636"/>
        <v>0</v>
      </c>
      <c r="AV4657" s="142">
        <f t="shared" si="3637"/>
        <v>0</v>
      </c>
      <c r="AW4657" s="143" t="e">
        <f t="shared" si="3638"/>
        <v>#DIV/0!</v>
      </c>
      <c r="AY4657" s="146" t="str">
        <f t="shared" si="3639"/>
        <v>85.14</v>
      </c>
      <c r="AZ4657" s="1828" t="b">
        <f>COUNTIF('[1]Codes SEC'!$B$2:$B$250,Ministres!AY4657)&gt;0</f>
        <v>1</v>
      </c>
    </row>
    <row r="4658" spans="1:52" ht="35.1" customHeight="1" x14ac:dyDescent="0.25">
      <c r="A4658" s="15" t="s">
        <v>4654</v>
      </c>
      <c r="B4658" s="225">
        <v>16</v>
      </c>
      <c r="C4658" s="122" t="s">
        <v>2367</v>
      </c>
      <c r="D4658" s="123">
        <v>1000</v>
      </c>
      <c r="E4658" s="226"/>
      <c r="F4658" s="122">
        <v>18</v>
      </c>
      <c r="G4658" s="126"/>
      <c r="H4658" s="35" t="str">
        <f t="shared" si="3604"/>
        <v>081</v>
      </c>
      <c r="I4658" s="36" t="s">
        <v>2992</v>
      </c>
      <c r="J4658" s="37" t="s">
        <v>5139</v>
      </c>
      <c r="K4658" s="331" t="s">
        <v>5140</v>
      </c>
      <c r="L4658" s="232">
        <v>0</v>
      </c>
      <c r="M4658" s="233">
        <v>0</v>
      </c>
      <c r="N4658" s="130"/>
      <c r="O4658" s="131"/>
      <c r="P4658" s="131"/>
      <c r="Q4658" s="131"/>
      <c r="R4658" s="131"/>
      <c r="S4658" s="131"/>
      <c r="T4658" s="132" t="str">
        <f t="shared" si="3625"/>
        <v>OK</v>
      </c>
      <c r="U4658" s="138"/>
      <c r="V4658" s="138"/>
      <c r="W4658" s="139"/>
      <c r="X4658" s="139"/>
      <c r="Y4658" s="132" t="str">
        <f t="shared" si="3626"/>
        <v>OK</v>
      </c>
      <c r="Z4658" s="210"/>
      <c r="AA4658" s="204"/>
      <c r="AB4658" s="202"/>
      <c r="AC4658" s="202"/>
      <c r="AD4658" s="202"/>
      <c r="AE4658" s="202"/>
      <c r="AF4658" s="202"/>
      <c r="AG4658" s="132" t="str">
        <f t="shared" si="3627"/>
        <v>OK</v>
      </c>
      <c r="AH4658" s="138"/>
      <c r="AI4658" s="138"/>
      <c r="AJ4658" s="139"/>
      <c r="AK4658" s="139"/>
      <c r="AL4658" s="132" t="str">
        <f t="shared" si="3628"/>
        <v>OK</v>
      </c>
      <c r="AM4658" s="140"/>
      <c r="AN4658" s="119">
        <f t="shared" si="3629"/>
        <v>0</v>
      </c>
      <c r="AO4658" s="120">
        <f t="shared" si="3630"/>
        <v>0</v>
      </c>
      <c r="AP4658" s="39">
        <f t="shared" si="3631"/>
        <v>0</v>
      </c>
      <c r="AQ4658" s="141">
        <f t="shared" si="3632"/>
        <v>0</v>
      </c>
      <c r="AR4658" s="142">
        <f t="shared" si="3633"/>
        <v>0</v>
      </c>
      <c r="AS4658" s="143" t="e">
        <f t="shared" si="3634"/>
        <v>#DIV/0!</v>
      </c>
      <c r="AT4658" s="144">
        <f t="shared" si="3635"/>
        <v>0</v>
      </c>
      <c r="AU4658" s="141">
        <f t="shared" si="3636"/>
        <v>0</v>
      </c>
      <c r="AV4658" s="142">
        <f t="shared" si="3637"/>
        <v>0</v>
      </c>
      <c r="AW4658" s="143" t="e">
        <f t="shared" si="3638"/>
        <v>#DIV/0!</v>
      </c>
      <c r="AY4658" s="146" t="str">
        <f t="shared" si="3639"/>
        <v>85.14</v>
      </c>
      <c r="AZ4658" s="1828" t="b">
        <f>COUNTIF('[1]Codes SEC'!$B$2:$B$250,Ministres!AY4658)&gt;0</f>
        <v>1</v>
      </c>
    </row>
    <row r="4659" spans="1:52" ht="35.1" customHeight="1" x14ac:dyDescent="0.25">
      <c r="A4659" s="15" t="s">
        <v>4654</v>
      </c>
      <c r="B4659" s="225">
        <v>16</v>
      </c>
      <c r="C4659" s="122" t="s">
        <v>2367</v>
      </c>
      <c r="D4659" s="123">
        <v>1000</v>
      </c>
      <c r="E4659" s="226"/>
      <c r="F4659" s="122">
        <v>12</v>
      </c>
      <c r="G4659" s="126"/>
      <c r="H4659" s="35" t="str">
        <f t="shared" si="3604"/>
        <v>081</v>
      </c>
      <c r="I4659" s="36" t="s">
        <v>2999</v>
      </c>
      <c r="J4659" s="37" t="s">
        <v>5141</v>
      </c>
      <c r="K4659" s="213" t="s">
        <v>5142</v>
      </c>
      <c r="L4659" s="232">
        <v>0</v>
      </c>
      <c r="M4659" s="233">
        <v>0</v>
      </c>
      <c r="N4659" s="130"/>
      <c r="O4659" s="131"/>
      <c r="P4659" s="131"/>
      <c r="Q4659" s="131"/>
      <c r="R4659" s="131"/>
      <c r="S4659" s="131"/>
      <c r="T4659" s="132" t="str">
        <f t="shared" si="3625"/>
        <v>OK</v>
      </c>
      <c r="U4659" s="138"/>
      <c r="V4659" s="138"/>
      <c r="W4659" s="139"/>
      <c r="X4659" s="139"/>
      <c r="Y4659" s="132" t="str">
        <f t="shared" si="3626"/>
        <v>OK</v>
      </c>
      <c r="Z4659" s="210"/>
      <c r="AA4659" s="204"/>
      <c r="AB4659" s="202"/>
      <c r="AC4659" s="202"/>
      <c r="AD4659" s="202"/>
      <c r="AE4659" s="202"/>
      <c r="AF4659" s="202"/>
      <c r="AG4659" s="132" t="str">
        <f t="shared" si="3627"/>
        <v>OK</v>
      </c>
      <c r="AH4659" s="138"/>
      <c r="AI4659" s="138"/>
      <c r="AJ4659" s="139"/>
      <c r="AK4659" s="139"/>
      <c r="AL4659" s="132" t="str">
        <f t="shared" si="3628"/>
        <v>OK</v>
      </c>
      <c r="AM4659" s="140"/>
      <c r="AN4659" s="119">
        <f t="shared" si="3629"/>
        <v>0</v>
      </c>
      <c r="AO4659" s="120">
        <f t="shared" si="3630"/>
        <v>0</v>
      </c>
      <c r="AP4659" s="39">
        <f t="shared" si="3631"/>
        <v>0</v>
      </c>
      <c r="AQ4659" s="141">
        <f t="shared" si="3632"/>
        <v>0</v>
      </c>
      <c r="AR4659" s="142">
        <f t="shared" si="3633"/>
        <v>0</v>
      </c>
      <c r="AS4659" s="143" t="e">
        <f t="shared" si="3634"/>
        <v>#DIV/0!</v>
      </c>
      <c r="AT4659" s="144">
        <f t="shared" si="3635"/>
        <v>0</v>
      </c>
      <c r="AU4659" s="141">
        <f>AO4659</f>
        <v>0</v>
      </c>
      <c r="AV4659" s="142">
        <f t="shared" si="3637"/>
        <v>0</v>
      </c>
      <c r="AW4659" s="143" t="e">
        <f t="shared" si="3638"/>
        <v>#DIV/0!</v>
      </c>
      <c r="AY4659" s="146" t="str">
        <f t="shared" si="3639"/>
        <v>85.61</v>
      </c>
      <c r="AZ4659" s="1828" t="b">
        <f>COUNTIF('[1]Codes SEC'!$B$2:$B$250,Ministres!AY4659)&gt;0</f>
        <v>1</v>
      </c>
    </row>
    <row r="4660" spans="1:52" ht="35.1" customHeight="1" x14ac:dyDescent="0.25">
      <c r="A4660" s="15" t="s">
        <v>4654</v>
      </c>
      <c r="B4660" s="225">
        <v>16</v>
      </c>
      <c r="C4660" s="122" t="s">
        <v>2367</v>
      </c>
      <c r="D4660" s="123">
        <v>1000</v>
      </c>
      <c r="E4660" s="226"/>
      <c r="F4660" s="122">
        <v>12</v>
      </c>
      <c r="G4660" s="126"/>
      <c r="H4660" s="35" t="str">
        <f t="shared" si="3604"/>
        <v>081</v>
      </c>
      <c r="I4660" s="36">
        <v>88561000</v>
      </c>
      <c r="J4660" s="37" t="s">
        <v>5143</v>
      </c>
      <c r="K4660" s="213" t="s">
        <v>5144</v>
      </c>
      <c r="L4660" s="128">
        <v>0</v>
      </c>
      <c r="M4660" s="129">
        <v>0</v>
      </c>
      <c r="N4660" s="130"/>
      <c r="O4660" s="131"/>
      <c r="P4660" s="131"/>
      <c r="Q4660" s="131"/>
      <c r="R4660" s="131"/>
      <c r="S4660" s="131"/>
      <c r="T4660" s="132" t="str">
        <f t="shared" si="3625"/>
        <v>OK</v>
      </c>
      <c r="U4660" s="138"/>
      <c r="V4660" s="138"/>
      <c r="W4660" s="139"/>
      <c r="X4660" s="139"/>
      <c r="Y4660" s="132" t="str">
        <f t="shared" si="3626"/>
        <v>OK</v>
      </c>
      <c r="Z4660" s="210"/>
      <c r="AA4660" s="204"/>
      <c r="AB4660" s="202"/>
      <c r="AC4660" s="202"/>
      <c r="AD4660" s="202"/>
      <c r="AE4660" s="202"/>
      <c r="AF4660" s="202"/>
      <c r="AG4660" s="132" t="str">
        <f t="shared" si="3627"/>
        <v>OK</v>
      </c>
      <c r="AH4660" s="138"/>
      <c r="AI4660" s="138"/>
      <c r="AJ4660" s="139"/>
      <c r="AK4660" s="139"/>
      <c r="AL4660" s="132" t="str">
        <f t="shared" si="3628"/>
        <v>OK</v>
      </c>
      <c r="AM4660" s="140"/>
      <c r="AN4660" s="119">
        <f t="shared" si="3629"/>
        <v>0</v>
      </c>
      <c r="AO4660" s="120">
        <f t="shared" si="3630"/>
        <v>0</v>
      </c>
      <c r="AP4660" s="39">
        <f t="shared" si="3631"/>
        <v>0</v>
      </c>
      <c r="AQ4660" s="141">
        <f t="shared" si="3632"/>
        <v>0</v>
      </c>
      <c r="AR4660" s="142">
        <f t="shared" si="3633"/>
        <v>0</v>
      </c>
      <c r="AS4660" s="143" t="e">
        <f t="shared" si="3634"/>
        <v>#DIV/0!</v>
      </c>
      <c r="AT4660" s="144">
        <f t="shared" si="3635"/>
        <v>0</v>
      </c>
      <c r="AU4660" s="141">
        <f>AO4660</f>
        <v>0</v>
      </c>
      <c r="AV4660" s="142">
        <f t="shared" si="3637"/>
        <v>0</v>
      </c>
      <c r="AW4660" s="143" t="e">
        <f t="shared" si="3638"/>
        <v>#DIV/0!</v>
      </c>
      <c r="AY4660" s="146" t="str">
        <f t="shared" si="3639"/>
        <v>85.61</v>
      </c>
      <c r="AZ4660" s="1828" t="b">
        <f>COUNTIF('[1]Codes SEC'!$B$2:$B$250,Ministres!AY4660)&gt;0</f>
        <v>1</v>
      </c>
    </row>
    <row r="4661" spans="1:52" ht="35.1" customHeight="1" x14ac:dyDescent="0.25">
      <c r="A4661" s="15" t="s">
        <v>4654</v>
      </c>
      <c r="B4661" s="225">
        <v>16</v>
      </c>
      <c r="C4661" s="122" t="s">
        <v>2367</v>
      </c>
      <c r="D4661" s="123">
        <v>1000</v>
      </c>
      <c r="E4661" s="226"/>
      <c r="F4661" s="122">
        <v>12</v>
      </c>
      <c r="G4661" s="126"/>
      <c r="H4661" s="35" t="str">
        <f t="shared" si="3604"/>
        <v>081</v>
      </c>
      <c r="I4661" s="36" t="s">
        <v>5042</v>
      </c>
      <c r="J4661" s="37" t="s">
        <v>5145</v>
      </c>
      <c r="K4661" s="331" t="s">
        <v>5146</v>
      </c>
      <c r="L4661" s="232">
        <v>0</v>
      </c>
      <c r="M4661" s="233">
        <v>0</v>
      </c>
      <c r="N4661" s="130"/>
      <c r="O4661" s="131"/>
      <c r="P4661" s="131"/>
      <c r="Q4661" s="131"/>
      <c r="R4661" s="131"/>
      <c r="S4661" s="131"/>
      <c r="T4661" s="132" t="str">
        <f>IF(SUM(N4661:S4661)=U4661,"OK",SUM(N4661:S4661)-U4661)</f>
        <v>OK</v>
      </c>
      <c r="U4661" s="138"/>
      <c r="V4661" s="138"/>
      <c r="W4661" s="139"/>
      <c r="X4661" s="139"/>
      <c r="Y4661" s="132" t="str">
        <f>IF(SUM(W4661:X4661)=Z4661,"OK",SUM(W4661:X4661)-Z4661)</f>
        <v>OK</v>
      </c>
      <c r="Z4661" s="210"/>
      <c r="AA4661" s="204"/>
      <c r="AB4661" s="202"/>
      <c r="AC4661" s="202"/>
      <c r="AD4661" s="202"/>
      <c r="AE4661" s="202"/>
      <c r="AF4661" s="202"/>
      <c r="AG4661" s="132" t="str">
        <f>IF(SUM(AA4661:AF4661)=AH4661,"OK",SUM(AA4661:AF4661)-AH4661)</f>
        <v>OK</v>
      </c>
      <c r="AH4661" s="138"/>
      <c r="AI4661" s="138"/>
      <c r="AJ4661" s="139"/>
      <c r="AK4661" s="139"/>
      <c r="AL4661" s="132" t="str">
        <f>IF(SUM(AJ4661:AK4661)=AM4661,"OK",SUM(AJ4661:AK4661)-AM4661)</f>
        <v>OK</v>
      </c>
      <c r="AM4661" s="140"/>
      <c r="AN4661" s="119">
        <f>L4661+U4661+V4661+Z4661</f>
        <v>0</v>
      </c>
      <c r="AO4661" s="120">
        <f>M4661+AH4661+AI4661+AM4661</f>
        <v>0</v>
      </c>
      <c r="AP4661" s="39">
        <f>L4661</f>
        <v>0</v>
      </c>
      <c r="AQ4661" s="141">
        <f>AN4661</f>
        <v>0</v>
      </c>
      <c r="AR4661" s="142">
        <f>AQ4661-AP4661</f>
        <v>0</v>
      </c>
      <c r="AS4661" s="143" t="e">
        <f>AR4661/AP4661</f>
        <v>#DIV/0!</v>
      </c>
      <c r="AT4661" s="144">
        <f>M4661</f>
        <v>0</v>
      </c>
      <c r="AU4661" s="141">
        <f>AO4661</f>
        <v>0</v>
      </c>
      <c r="AV4661" s="142">
        <f>AU4661-AT4661</f>
        <v>0</v>
      </c>
      <c r="AW4661" s="143" t="e">
        <f>AV4661/AT4661</f>
        <v>#DIV/0!</v>
      </c>
      <c r="AY4661" s="146" t="str">
        <f t="shared" si="3639"/>
        <v>85.71</v>
      </c>
      <c r="AZ4661" s="1828" t="b">
        <f>COUNTIF('[1]Codes SEC'!$B$2:$B$250,Ministres!AY4661)&gt;0</f>
        <v>1</v>
      </c>
    </row>
    <row r="4662" spans="1:52" ht="12.75" customHeight="1" x14ac:dyDescent="0.25">
      <c r="A4662" s="350"/>
      <c r="B4662" s="1829"/>
      <c r="C4662" s="150"/>
      <c r="D4662" s="352"/>
      <c r="E4662" s="1830"/>
      <c r="F4662" s="150"/>
      <c r="G4662" s="154"/>
      <c r="H4662" s="155"/>
      <c r="I4662" s="156"/>
      <c r="J4662" s="157"/>
      <c r="K4662" s="158" t="s">
        <v>116</v>
      </c>
      <c r="L4662" s="236">
        <f t="shared" ref="L4662:S4662" si="3640">L4636+L4633+L4634+L4635+L4643+L4644+L4652+L4645+L4647+L4648+L4655+L4656+L4661+L4657+L4646+L4637+L4658+L4659+L4638+L4660+L4653+L4641+L4640+L4639+L4650+L4649+L4651+L4642+L4654</f>
        <v>104296</v>
      </c>
      <c r="M4662" s="1843">
        <f t="shared" si="3640"/>
        <v>102877</v>
      </c>
      <c r="N4662" s="1832">
        <f t="shared" si="3640"/>
        <v>0</v>
      </c>
      <c r="O4662" s="1833">
        <f t="shared" si="3640"/>
        <v>0</v>
      </c>
      <c r="P4662" s="1833">
        <f t="shared" si="3640"/>
        <v>0</v>
      </c>
      <c r="Q4662" s="1833">
        <f t="shared" si="3640"/>
        <v>0</v>
      </c>
      <c r="R4662" s="1833">
        <f t="shared" si="3640"/>
        <v>0</v>
      </c>
      <c r="S4662" s="1833">
        <f t="shared" si="3640"/>
        <v>0</v>
      </c>
      <c r="T4662" s="1834"/>
      <c r="U4662" s="1835">
        <f>U4636+U4633+U4634+U4635+U4643+U4644+U4652+U4645+U4647+U4648+U4655+U4656+U4661+U4657+U4646+U4637+U4658+U4659+U4638+U4660+U4653+U4641+U4640+U4639+U4650+U4649+U4651+U4642+U4654</f>
        <v>0</v>
      </c>
      <c r="V4662" s="1835">
        <f>V4636+V4633+V4634+V4635+V4643+V4644+V4652+V4645+V4647+V4648+V4655+V4656+V4661+V4657+V4646+V4637+V4658+V4659+V4638+V4660+V4653+V4641+V4640+V4639+V4650+V4649+V4651+V4642+V4654</f>
        <v>0</v>
      </c>
      <c r="W4662" s="1833">
        <f>W4636+W4633+W4634+W4635+W4643+W4644+W4652+W4645+W4647+W4648+W4655+W4656+W4661+W4657+W4646+W4637+W4658+W4659+W4638+W4660+W4653+W4641+W4640+W4639+W4650+W4649+W4651+W4642+W4654</f>
        <v>0</v>
      </c>
      <c r="X4662" s="1833">
        <f>X4636+X4633+X4634+X4635+X4643+X4644+X4652+X4645+X4647+X4648+X4655+X4656+X4661+X4657+X4646+X4637+X4658+X4659+X4638+X4660+X4653+X4641+X4640+X4639+X4650+X4649+X4651+X4642+X4654</f>
        <v>0</v>
      </c>
      <c r="Y4662" s="1834"/>
      <c r="Z4662" s="1835">
        <f t="shared" ref="Z4662:AF4662" si="3641">Z4636+Z4633+Z4634+Z4635+Z4643+Z4644+Z4652+Z4645+Z4647+Z4648+Z4655+Z4656+Z4661+Z4657+Z4646+Z4637+Z4658+Z4659+Z4638+Z4660+Z4653+Z4641+Z4640+Z4639+Z4650+Z4649+Z4651+Z4642+Z4654</f>
        <v>0</v>
      </c>
      <c r="AA4662" s="165">
        <f t="shared" si="3641"/>
        <v>0</v>
      </c>
      <c r="AB4662" s="1833">
        <f t="shared" si="3641"/>
        <v>0</v>
      </c>
      <c r="AC4662" s="1833">
        <f t="shared" si="3641"/>
        <v>0</v>
      </c>
      <c r="AD4662" s="1833">
        <f t="shared" si="3641"/>
        <v>0</v>
      </c>
      <c r="AE4662" s="1833">
        <f t="shared" si="3641"/>
        <v>0</v>
      </c>
      <c r="AF4662" s="1833">
        <f t="shared" si="3641"/>
        <v>0</v>
      </c>
      <c r="AG4662" s="1834"/>
      <c r="AH4662" s="1835">
        <f>AH4636+AH4633+AH4634+AH4635+AH4643+AH4644+AH4652+AH4645+AH4647+AH4648+AH4655+AH4656+AH4661+AH4657+AH4646+AH4637+AH4658+AH4659+AH4638+AH4660+AH4653+AH4641+AH4640+AH4639+AH4650+AH4649+AH4651+AH4642+AH4654</f>
        <v>0</v>
      </c>
      <c r="AI4662" s="1835">
        <f>AI4636+AI4633+AI4634+AI4635+AI4643+AI4644+AI4652+AI4645+AI4647+AI4648+AI4655+AI4656+AI4661+AI4657+AI4646+AI4637+AI4658+AI4659+AI4638+AI4660+AI4653+AI4641+AI4640+AI4639+AI4650+AI4649+AI4651+AI4642+AI4654</f>
        <v>0</v>
      </c>
      <c r="AJ4662" s="1833">
        <f>AJ4636+AJ4633+AJ4634+AJ4635+AJ4643+AJ4644+AJ4652+AJ4645+AJ4647+AJ4648+AJ4655+AJ4656+AJ4661+AJ4657+AJ4646+AJ4637+AJ4658+AJ4659+AJ4638+AJ4660+AJ4653+AJ4641+AJ4640+AJ4639+AJ4650+AJ4649+AJ4651+AJ4642+AJ4654</f>
        <v>0</v>
      </c>
      <c r="AK4662" s="1833">
        <f>AK4636+AK4633+AK4634+AK4635+AK4643+AK4644+AK4652+AK4645+AK4647+AK4648+AK4655+AK4656+AK4661+AK4657+AK4646+AK4637+AK4658+AK4659+AK4638+AK4660+AK4653+AK4641+AK4640+AK4639+AK4650+AK4649+AK4651+AK4642+AK4654</f>
        <v>0</v>
      </c>
      <c r="AL4662" s="1834"/>
      <c r="AM4662" s="1836">
        <f t="shared" ref="AM4662:AW4662" si="3642">AM4636+AM4633+AM4634+AM4635+AM4643+AM4644+AM4652+AM4645+AM4647+AM4648+AM4655+AM4656+AM4661+AM4657+AM4646+AM4637+AM4658+AM4659+AM4638+AM4660+AM4653+AM4641+AM4640+AM4639+AM4650+AM4649+AM4651+AM4642+AM4654</f>
        <v>0</v>
      </c>
      <c r="AN4662" s="167">
        <f t="shared" si="3642"/>
        <v>104296</v>
      </c>
      <c r="AO4662" s="1837">
        <f t="shared" si="3642"/>
        <v>102877</v>
      </c>
      <c r="AP4662" s="169">
        <f t="shared" si="3642"/>
        <v>104296</v>
      </c>
      <c r="AQ4662" s="1838">
        <f t="shared" si="3642"/>
        <v>104296</v>
      </c>
      <c r="AR4662" s="1839">
        <f t="shared" si="3642"/>
        <v>0</v>
      </c>
      <c r="AS4662" s="1840" t="e">
        <f t="shared" si="3642"/>
        <v>#DIV/0!</v>
      </c>
      <c r="AT4662" s="1841">
        <f t="shared" si="3642"/>
        <v>102877</v>
      </c>
      <c r="AU4662" s="1838">
        <f t="shared" si="3642"/>
        <v>102877</v>
      </c>
      <c r="AV4662" s="1839">
        <f t="shared" si="3642"/>
        <v>0</v>
      </c>
      <c r="AW4662" s="1840" t="e">
        <f t="shared" si="3642"/>
        <v>#DIV/0!</v>
      </c>
      <c r="AY4662" s="146"/>
      <c r="AZ4662" s="1828"/>
    </row>
    <row r="4663" spans="1:52" ht="12.75" customHeight="1" x14ac:dyDescent="0.25">
      <c r="A4663" s="174"/>
      <c r="B4663" s="175"/>
      <c r="C4663" s="176"/>
      <c r="D4663" s="177"/>
      <c r="E4663" s="178"/>
      <c r="F4663" s="177"/>
      <c r="G4663" s="179"/>
      <c r="H4663" s="180"/>
      <c r="I4663" s="181"/>
      <c r="J4663" s="182"/>
      <c r="K4663" s="183" t="s">
        <v>5147</v>
      </c>
      <c r="L4663" s="184">
        <f t="shared" ref="L4663:S4663" si="3643">L4662+L4629</f>
        <v>152952</v>
      </c>
      <c r="M4663" s="185">
        <f t="shared" si="3643"/>
        <v>151650</v>
      </c>
      <c r="N4663" s="186">
        <f t="shared" si="3643"/>
        <v>0</v>
      </c>
      <c r="O4663" s="187">
        <f t="shared" si="3643"/>
        <v>0</v>
      </c>
      <c r="P4663" s="187">
        <f t="shared" si="3643"/>
        <v>0</v>
      </c>
      <c r="Q4663" s="187">
        <f t="shared" si="3643"/>
        <v>0</v>
      </c>
      <c r="R4663" s="187">
        <f t="shared" si="3643"/>
        <v>0</v>
      </c>
      <c r="S4663" s="187">
        <f t="shared" si="3643"/>
        <v>0</v>
      </c>
      <c r="T4663" s="188"/>
      <c r="U4663" s="187">
        <f>U4662+U4629</f>
        <v>0</v>
      </c>
      <c r="V4663" s="187">
        <f>V4662+V4629</f>
        <v>0</v>
      </c>
      <c r="W4663" s="187">
        <f>W4662+W4629</f>
        <v>0</v>
      </c>
      <c r="X4663" s="187">
        <f>X4662+X4629</f>
        <v>0</v>
      </c>
      <c r="Y4663" s="188"/>
      <c r="Z4663" s="187">
        <f t="shared" ref="Z4663:AF4663" si="3644">Z4662+Z4629</f>
        <v>0</v>
      </c>
      <c r="AA4663" s="189">
        <f t="shared" si="3644"/>
        <v>0</v>
      </c>
      <c r="AB4663" s="187">
        <f t="shared" si="3644"/>
        <v>0</v>
      </c>
      <c r="AC4663" s="187">
        <f t="shared" si="3644"/>
        <v>0</v>
      </c>
      <c r="AD4663" s="187">
        <f t="shared" si="3644"/>
        <v>0</v>
      </c>
      <c r="AE4663" s="187">
        <f t="shared" si="3644"/>
        <v>0</v>
      </c>
      <c r="AF4663" s="187">
        <f t="shared" si="3644"/>
        <v>0</v>
      </c>
      <c r="AG4663" s="188"/>
      <c r="AH4663" s="187">
        <f>AH4662+AH4629</f>
        <v>0</v>
      </c>
      <c r="AI4663" s="187">
        <f>AI4662+AI4629</f>
        <v>0</v>
      </c>
      <c r="AJ4663" s="187">
        <f>AJ4662+AJ4629</f>
        <v>0</v>
      </c>
      <c r="AK4663" s="187">
        <f>AK4662+AK4629</f>
        <v>0</v>
      </c>
      <c r="AL4663" s="188"/>
      <c r="AM4663" s="190">
        <f t="shared" ref="AM4663:AW4663" si="3645">AM4662+AM4629</f>
        <v>0</v>
      </c>
      <c r="AN4663" s="191">
        <f t="shared" si="3645"/>
        <v>152952</v>
      </c>
      <c r="AO4663" s="190">
        <f t="shared" si="3645"/>
        <v>151650</v>
      </c>
      <c r="AP4663" s="184">
        <f t="shared" si="3645"/>
        <v>152952</v>
      </c>
      <c r="AQ4663" s="192">
        <f t="shared" si="3645"/>
        <v>152952</v>
      </c>
      <c r="AR4663" s="193">
        <f t="shared" si="3645"/>
        <v>0</v>
      </c>
      <c r="AS4663" s="194" t="e">
        <f t="shared" si="3645"/>
        <v>#DIV/0!</v>
      </c>
      <c r="AT4663" s="195">
        <f t="shared" si="3645"/>
        <v>151650</v>
      </c>
      <c r="AU4663" s="192">
        <f t="shared" si="3645"/>
        <v>151650</v>
      </c>
      <c r="AV4663" s="193">
        <f t="shared" si="3645"/>
        <v>0</v>
      </c>
      <c r="AW4663" s="194" t="e">
        <f t="shared" si="3645"/>
        <v>#DIV/0!</v>
      </c>
      <c r="AY4663" s="146"/>
      <c r="AZ4663" s="1828"/>
    </row>
    <row r="4664" spans="1:52" ht="12.75" customHeight="1" x14ac:dyDescent="0.25">
      <c r="A4664" s="15"/>
      <c r="C4664" s="122"/>
      <c r="D4664" s="123"/>
      <c r="F4664" s="125"/>
      <c r="G4664" s="34"/>
      <c r="H4664" s="35"/>
      <c r="I4664" s="36"/>
      <c r="J4664" s="37"/>
      <c r="K4664" s="198" t="s">
        <v>72</v>
      </c>
      <c r="L4664" s="199">
        <v>0</v>
      </c>
      <c r="M4664" s="200">
        <v>0</v>
      </c>
      <c r="N4664" s="201">
        <v>0</v>
      </c>
      <c r="O4664" s="202">
        <v>0</v>
      </c>
      <c r="P4664" s="202">
        <v>0</v>
      </c>
      <c r="Q4664" s="202">
        <v>0</v>
      </c>
      <c r="R4664" s="202">
        <v>0</v>
      </c>
      <c r="S4664" s="202">
        <v>0</v>
      </c>
      <c r="T4664" s="203"/>
      <c r="U4664" s="135">
        <v>0</v>
      </c>
      <c r="V4664" s="135">
        <v>0</v>
      </c>
      <c r="W4664" s="202">
        <v>0</v>
      </c>
      <c r="X4664" s="202">
        <v>0</v>
      </c>
      <c r="Y4664" s="203"/>
      <c r="Z4664" s="135">
        <v>0</v>
      </c>
      <c r="AA4664" s="204">
        <v>0</v>
      </c>
      <c r="AB4664" s="202">
        <v>0</v>
      </c>
      <c r="AC4664" s="202">
        <v>0</v>
      </c>
      <c r="AD4664" s="202">
        <v>0</v>
      </c>
      <c r="AE4664" s="202">
        <v>0</v>
      </c>
      <c r="AF4664" s="202">
        <v>0</v>
      </c>
      <c r="AG4664" s="203"/>
      <c r="AH4664" s="135">
        <v>0</v>
      </c>
      <c r="AI4664" s="135">
        <v>0</v>
      </c>
      <c r="AJ4664" s="202">
        <v>0</v>
      </c>
      <c r="AK4664" s="202">
        <v>0</v>
      </c>
      <c r="AL4664" s="203"/>
      <c r="AM4664" s="205">
        <v>0</v>
      </c>
      <c r="AN4664" s="119">
        <v>0</v>
      </c>
      <c r="AO4664" s="120">
        <v>0</v>
      </c>
      <c r="AP4664" s="39">
        <v>0</v>
      </c>
      <c r="AQ4664" s="141">
        <v>0</v>
      </c>
      <c r="AR4664" s="141">
        <v>0</v>
      </c>
      <c r="AS4664" s="143">
        <v>0</v>
      </c>
      <c r="AT4664" s="144">
        <v>0</v>
      </c>
      <c r="AU4664" s="141">
        <v>0</v>
      </c>
      <c r="AV4664" s="141">
        <v>0</v>
      </c>
      <c r="AW4664" s="143">
        <v>0</v>
      </c>
      <c r="AY4664" s="146"/>
      <c r="AZ4664" s="1828"/>
    </row>
    <row r="4665" spans="1:52" ht="12.75" customHeight="1" x14ac:dyDescent="0.25">
      <c r="A4665" s="356"/>
      <c r="B4665" s="225"/>
      <c r="C4665" s="122"/>
      <c r="D4665" s="357"/>
      <c r="E4665" s="226"/>
      <c r="F4665" s="122"/>
      <c r="G4665" s="126"/>
      <c r="H4665" s="35"/>
      <c r="I4665" s="36"/>
      <c r="J4665" s="37"/>
      <c r="K4665" s="198" t="s">
        <v>73</v>
      </c>
      <c r="L4665" s="241">
        <v>0</v>
      </c>
      <c r="M4665" s="242">
        <v>0</v>
      </c>
      <c r="N4665" s="201">
        <v>0</v>
      </c>
      <c r="O4665" s="202">
        <v>0</v>
      </c>
      <c r="P4665" s="202">
        <v>0</v>
      </c>
      <c r="Q4665" s="202">
        <v>0</v>
      </c>
      <c r="R4665" s="202">
        <v>0</v>
      </c>
      <c r="S4665" s="202">
        <v>0</v>
      </c>
      <c r="T4665" s="203"/>
      <c r="U4665" s="135">
        <v>0</v>
      </c>
      <c r="V4665" s="135">
        <v>0</v>
      </c>
      <c r="W4665" s="202">
        <v>0</v>
      </c>
      <c r="X4665" s="202">
        <v>0</v>
      </c>
      <c r="Y4665" s="203"/>
      <c r="Z4665" s="135">
        <v>0</v>
      </c>
      <c r="AA4665" s="204">
        <v>0</v>
      </c>
      <c r="AB4665" s="202">
        <v>0</v>
      </c>
      <c r="AC4665" s="202">
        <v>0</v>
      </c>
      <c r="AD4665" s="202">
        <v>0</v>
      </c>
      <c r="AE4665" s="202">
        <v>0</v>
      </c>
      <c r="AF4665" s="202">
        <v>0</v>
      </c>
      <c r="AG4665" s="203"/>
      <c r="AH4665" s="135">
        <v>0</v>
      </c>
      <c r="AI4665" s="135">
        <v>0</v>
      </c>
      <c r="AJ4665" s="202">
        <v>0</v>
      </c>
      <c r="AK4665" s="202">
        <v>0</v>
      </c>
      <c r="AL4665" s="203"/>
      <c r="AM4665" s="205">
        <v>0</v>
      </c>
      <c r="AN4665" s="119">
        <v>0</v>
      </c>
      <c r="AO4665" s="120">
        <v>0</v>
      </c>
      <c r="AP4665" s="39">
        <v>0</v>
      </c>
      <c r="AQ4665" s="141">
        <v>0</v>
      </c>
      <c r="AR4665" s="141">
        <v>0</v>
      </c>
      <c r="AS4665" s="143">
        <v>0</v>
      </c>
      <c r="AT4665" s="144">
        <v>0</v>
      </c>
      <c r="AU4665" s="141">
        <v>0</v>
      </c>
      <c r="AV4665" s="141">
        <v>0</v>
      </c>
      <c r="AW4665" s="143">
        <v>0</v>
      </c>
      <c r="AY4665" s="146"/>
      <c r="AZ4665" s="1828"/>
    </row>
    <row r="4666" spans="1:52" ht="12.75" customHeight="1" x14ac:dyDescent="0.25">
      <c r="A4666" s="356"/>
      <c r="B4666" s="225"/>
      <c r="C4666" s="122"/>
      <c r="D4666" s="357"/>
      <c r="E4666" s="226"/>
      <c r="F4666" s="122"/>
      <c r="G4666" s="126"/>
      <c r="H4666" s="35"/>
      <c r="I4666" s="36"/>
      <c r="J4666" s="37"/>
      <c r="K4666" s="198" t="s">
        <v>74</v>
      </c>
      <c r="L4666" s="241">
        <v>0</v>
      </c>
      <c r="M4666" s="242">
        <v>0</v>
      </c>
      <c r="N4666" s="201">
        <v>0</v>
      </c>
      <c r="O4666" s="202">
        <v>0</v>
      </c>
      <c r="P4666" s="202">
        <v>0</v>
      </c>
      <c r="Q4666" s="202">
        <v>0</v>
      </c>
      <c r="R4666" s="202">
        <v>0</v>
      </c>
      <c r="S4666" s="202">
        <v>0</v>
      </c>
      <c r="T4666" s="203"/>
      <c r="U4666" s="135">
        <v>0</v>
      </c>
      <c r="V4666" s="135">
        <v>0</v>
      </c>
      <c r="W4666" s="202">
        <v>0</v>
      </c>
      <c r="X4666" s="202">
        <v>0</v>
      </c>
      <c r="Y4666" s="203"/>
      <c r="Z4666" s="135">
        <v>0</v>
      </c>
      <c r="AA4666" s="204">
        <v>0</v>
      </c>
      <c r="AB4666" s="202">
        <v>0</v>
      </c>
      <c r="AC4666" s="202">
        <v>0</v>
      </c>
      <c r="AD4666" s="202">
        <v>0</v>
      </c>
      <c r="AE4666" s="202">
        <v>0</v>
      </c>
      <c r="AF4666" s="202">
        <v>0</v>
      </c>
      <c r="AG4666" s="203"/>
      <c r="AH4666" s="135">
        <v>0</v>
      </c>
      <c r="AI4666" s="135">
        <v>0</v>
      </c>
      <c r="AJ4666" s="202">
        <v>0</v>
      </c>
      <c r="AK4666" s="202">
        <v>0</v>
      </c>
      <c r="AL4666" s="203"/>
      <c r="AM4666" s="205">
        <v>0</v>
      </c>
      <c r="AN4666" s="119">
        <v>0</v>
      </c>
      <c r="AO4666" s="120">
        <v>0</v>
      </c>
      <c r="AP4666" s="39">
        <v>0</v>
      </c>
      <c r="AQ4666" s="141">
        <v>0</v>
      </c>
      <c r="AR4666" s="141">
        <v>0</v>
      </c>
      <c r="AS4666" s="143">
        <v>0</v>
      </c>
      <c r="AT4666" s="144">
        <v>0</v>
      </c>
      <c r="AU4666" s="141">
        <v>0</v>
      </c>
      <c r="AV4666" s="141">
        <v>0</v>
      </c>
      <c r="AW4666" s="143">
        <v>0</v>
      </c>
      <c r="AY4666" s="146"/>
      <c r="AZ4666" s="1828"/>
    </row>
    <row r="4667" spans="1:52" ht="12.75" customHeight="1" x14ac:dyDescent="0.25">
      <c r="A4667" s="356"/>
      <c r="B4667" s="225"/>
      <c r="C4667" s="122"/>
      <c r="D4667" s="357"/>
      <c r="E4667" s="226"/>
      <c r="F4667" s="122"/>
      <c r="G4667" s="126"/>
      <c r="H4667" s="35"/>
      <c r="I4667" s="36"/>
      <c r="J4667" s="37"/>
      <c r="K4667" s="198" t="s">
        <v>75</v>
      </c>
      <c r="L4667" s="241">
        <v>0</v>
      </c>
      <c r="M4667" s="242">
        <v>0</v>
      </c>
      <c r="N4667" s="201">
        <v>0</v>
      </c>
      <c r="O4667" s="202">
        <v>0</v>
      </c>
      <c r="P4667" s="202">
        <v>0</v>
      </c>
      <c r="Q4667" s="202">
        <v>0</v>
      </c>
      <c r="R4667" s="202">
        <v>0</v>
      </c>
      <c r="S4667" s="202">
        <v>0</v>
      </c>
      <c r="T4667" s="203"/>
      <c r="U4667" s="135">
        <v>0</v>
      </c>
      <c r="V4667" s="135">
        <v>0</v>
      </c>
      <c r="W4667" s="202">
        <v>0</v>
      </c>
      <c r="X4667" s="202">
        <v>0</v>
      </c>
      <c r="Y4667" s="203"/>
      <c r="Z4667" s="135">
        <v>0</v>
      </c>
      <c r="AA4667" s="204">
        <v>0</v>
      </c>
      <c r="AB4667" s="202">
        <v>0</v>
      </c>
      <c r="AC4667" s="202">
        <v>0</v>
      </c>
      <c r="AD4667" s="202">
        <v>0</v>
      </c>
      <c r="AE4667" s="202">
        <v>0</v>
      </c>
      <c r="AF4667" s="202">
        <v>0</v>
      </c>
      <c r="AG4667" s="203"/>
      <c r="AH4667" s="135">
        <v>0</v>
      </c>
      <c r="AI4667" s="135">
        <v>0</v>
      </c>
      <c r="AJ4667" s="202">
        <v>0</v>
      </c>
      <c r="AK4667" s="202">
        <v>0</v>
      </c>
      <c r="AL4667" s="203"/>
      <c r="AM4667" s="205">
        <v>0</v>
      </c>
      <c r="AN4667" s="119">
        <v>0</v>
      </c>
      <c r="AO4667" s="120">
        <v>0</v>
      </c>
      <c r="AP4667" s="39">
        <v>0</v>
      </c>
      <c r="AQ4667" s="141">
        <v>0</v>
      </c>
      <c r="AR4667" s="141">
        <v>0</v>
      </c>
      <c r="AS4667" s="143">
        <v>0</v>
      </c>
      <c r="AT4667" s="144">
        <v>0</v>
      </c>
      <c r="AU4667" s="141">
        <v>0</v>
      </c>
      <c r="AV4667" s="141">
        <v>0</v>
      </c>
      <c r="AW4667" s="143">
        <v>0</v>
      </c>
      <c r="AY4667" s="146"/>
      <c r="AZ4667" s="1828"/>
    </row>
    <row r="4668" spans="1:52" ht="12.75" customHeight="1" x14ac:dyDescent="0.25">
      <c r="A4668" s="356"/>
      <c r="B4668" s="225"/>
      <c r="C4668" s="122"/>
      <c r="D4668" s="357"/>
      <c r="E4668" s="226"/>
      <c r="F4668" s="122"/>
      <c r="G4668" s="126"/>
      <c r="H4668" s="35"/>
      <c r="I4668" s="36"/>
      <c r="J4668" s="37"/>
      <c r="K4668" s="206" t="s">
        <v>76</v>
      </c>
      <c r="L4668" s="241">
        <v>0</v>
      </c>
      <c r="M4668" s="242">
        <v>0</v>
      </c>
      <c r="N4668" s="201">
        <v>0</v>
      </c>
      <c r="O4668" s="202">
        <v>0</v>
      </c>
      <c r="P4668" s="202">
        <v>0</v>
      </c>
      <c r="Q4668" s="202">
        <v>0</v>
      </c>
      <c r="R4668" s="202">
        <v>0</v>
      </c>
      <c r="S4668" s="202">
        <v>0</v>
      </c>
      <c r="T4668" s="203"/>
      <c r="U4668" s="135">
        <v>0</v>
      </c>
      <c r="V4668" s="135">
        <v>0</v>
      </c>
      <c r="W4668" s="202">
        <v>0</v>
      </c>
      <c r="X4668" s="202">
        <v>0</v>
      </c>
      <c r="Y4668" s="203"/>
      <c r="Z4668" s="135">
        <v>0</v>
      </c>
      <c r="AA4668" s="204">
        <v>0</v>
      </c>
      <c r="AB4668" s="202">
        <v>0</v>
      </c>
      <c r="AC4668" s="202">
        <v>0</v>
      </c>
      <c r="AD4668" s="202">
        <v>0</v>
      </c>
      <c r="AE4668" s="202">
        <v>0</v>
      </c>
      <c r="AF4668" s="202">
        <v>0</v>
      </c>
      <c r="AG4668" s="203"/>
      <c r="AH4668" s="135">
        <v>0</v>
      </c>
      <c r="AI4668" s="135">
        <v>0</v>
      </c>
      <c r="AJ4668" s="202">
        <v>0</v>
      </c>
      <c r="AK4668" s="202">
        <v>0</v>
      </c>
      <c r="AL4668" s="203"/>
      <c r="AM4668" s="205">
        <v>0</v>
      </c>
      <c r="AN4668" s="119">
        <v>0</v>
      </c>
      <c r="AO4668" s="120">
        <v>0</v>
      </c>
      <c r="AP4668" s="39">
        <v>0</v>
      </c>
      <c r="AQ4668" s="141">
        <v>0</v>
      </c>
      <c r="AR4668" s="141">
        <v>0</v>
      </c>
      <c r="AS4668" s="143">
        <v>0</v>
      </c>
      <c r="AT4668" s="144">
        <v>0</v>
      </c>
      <c r="AU4668" s="141">
        <v>0</v>
      </c>
      <c r="AV4668" s="141">
        <v>0</v>
      </c>
      <c r="AW4668" s="143">
        <v>0</v>
      </c>
      <c r="AY4668" s="146"/>
      <c r="AZ4668" s="1828"/>
    </row>
    <row r="4669" spans="1:52" ht="12.75" customHeight="1" x14ac:dyDescent="0.25">
      <c r="A4669" s="356"/>
      <c r="B4669" s="225"/>
      <c r="C4669" s="122"/>
      <c r="D4669" s="357"/>
      <c r="E4669" s="226"/>
      <c r="F4669" s="122"/>
      <c r="G4669" s="126"/>
      <c r="H4669" s="35"/>
      <c r="I4669" s="36"/>
      <c r="J4669" s="37"/>
      <c r="K4669" s="331"/>
      <c r="L4669" s="241"/>
      <c r="M4669" s="242"/>
      <c r="N4669" s="201"/>
      <c r="O4669" s="202"/>
      <c r="P4669" s="202"/>
      <c r="Q4669" s="202"/>
      <c r="R4669" s="202"/>
      <c r="S4669" s="202"/>
      <c r="T4669" s="224"/>
      <c r="U4669" s="138"/>
      <c r="V4669" s="138"/>
      <c r="W4669" s="139"/>
      <c r="X4669" s="139"/>
      <c r="Y4669" s="224"/>
      <c r="Z4669" s="210"/>
      <c r="AA4669" s="204"/>
      <c r="AB4669" s="202"/>
      <c r="AC4669" s="202"/>
      <c r="AD4669" s="202"/>
      <c r="AE4669" s="202"/>
      <c r="AF4669" s="202"/>
      <c r="AG4669" s="224"/>
      <c r="AH4669" s="138"/>
      <c r="AI4669" s="138"/>
      <c r="AJ4669" s="139"/>
      <c r="AK4669" s="139"/>
      <c r="AL4669" s="224"/>
      <c r="AM4669" s="140"/>
      <c r="AN4669" s="211"/>
      <c r="AO4669" s="212"/>
      <c r="AP4669" s="39"/>
      <c r="AQ4669" s="141"/>
      <c r="AR4669" s="141"/>
      <c r="AS4669" s="143"/>
      <c r="AU4669" s="141"/>
      <c r="AV4669" s="141"/>
      <c r="AW4669" s="143"/>
      <c r="AY4669" s="146"/>
      <c r="AZ4669" s="1828"/>
    </row>
    <row r="4670" spans="1:52" ht="12.75" customHeight="1" x14ac:dyDescent="0.25">
      <c r="A4670" s="356"/>
      <c r="B4670" s="225"/>
      <c r="C4670" s="122"/>
      <c r="D4670" s="357"/>
      <c r="E4670" s="226"/>
      <c r="F4670" s="122"/>
      <c r="G4670" s="126"/>
      <c r="H4670" s="35"/>
      <c r="I4670" s="36"/>
      <c r="J4670" s="37"/>
      <c r="K4670" s="331"/>
      <c r="L4670" s="241"/>
      <c r="M4670" s="242"/>
      <c r="N4670" s="201"/>
      <c r="O4670" s="202"/>
      <c r="P4670" s="202"/>
      <c r="Q4670" s="202"/>
      <c r="R4670" s="202"/>
      <c r="S4670" s="202"/>
      <c r="T4670" s="224"/>
      <c r="U4670" s="138"/>
      <c r="V4670" s="138"/>
      <c r="W4670" s="139"/>
      <c r="X4670" s="139"/>
      <c r="Y4670" s="224"/>
      <c r="Z4670" s="210"/>
      <c r="AA4670" s="204"/>
      <c r="AB4670" s="202"/>
      <c r="AC4670" s="202"/>
      <c r="AD4670" s="202"/>
      <c r="AE4670" s="202"/>
      <c r="AF4670" s="202"/>
      <c r="AG4670" s="224"/>
      <c r="AH4670" s="138"/>
      <c r="AI4670" s="138"/>
      <c r="AJ4670" s="139"/>
      <c r="AK4670" s="139"/>
      <c r="AL4670" s="224"/>
      <c r="AM4670" s="140"/>
      <c r="AN4670" s="211"/>
      <c r="AO4670" s="212"/>
      <c r="AP4670" s="39"/>
      <c r="AQ4670" s="141"/>
      <c r="AR4670" s="141"/>
      <c r="AS4670" s="143"/>
      <c r="AU4670" s="141"/>
      <c r="AV4670" s="141"/>
      <c r="AW4670" s="143"/>
      <c r="AY4670" s="146"/>
      <c r="AZ4670" s="1828"/>
    </row>
    <row r="4671" spans="1:52" ht="12.75" customHeight="1" x14ac:dyDescent="0.25">
      <c r="A4671" s="356"/>
      <c r="B4671" s="225"/>
      <c r="C4671" s="122"/>
      <c r="D4671" s="357"/>
      <c r="E4671" s="226"/>
      <c r="F4671" s="122"/>
      <c r="G4671" s="126"/>
      <c r="H4671" s="35"/>
      <c r="I4671" s="36"/>
      <c r="J4671" s="37"/>
      <c r="K4671" s="116" t="s">
        <v>5148</v>
      </c>
      <c r="L4671" s="241"/>
      <c r="M4671" s="242"/>
      <c r="N4671" s="201"/>
      <c r="O4671" s="202"/>
      <c r="P4671" s="202"/>
      <c r="Q4671" s="202"/>
      <c r="R4671" s="202"/>
      <c r="S4671" s="202"/>
      <c r="T4671" s="224"/>
      <c r="U4671" s="138"/>
      <c r="V4671" s="138"/>
      <c r="W4671" s="139"/>
      <c r="X4671" s="139"/>
      <c r="Y4671" s="224"/>
      <c r="Z4671" s="210"/>
      <c r="AA4671" s="204"/>
      <c r="AB4671" s="202"/>
      <c r="AC4671" s="202"/>
      <c r="AD4671" s="202"/>
      <c r="AE4671" s="202"/>
      <c r="AF4671" s="202"/>
      <c r="AG4671" s="224"/>
      <c r="AH4671" s="138"/>
      <c r="AI4671" s="138"/>
      <c r="AJ4671" s="139"/>
      <c r="AK4671" s="139"/>
      <c r="AL4671" s="224"/>
      <c r="AM4671" s="140"/>
      <c r="AN4671" s="211"/>
      <c r="AO4671" s="212"/>
      <c r="AP4671" s="39"/>
      <c r="AQ4671" s="141"/>
      <c r="AR4671" s="141"/>
      <c r="AS4671" s="143"/>
      <c r="AU4671" s="141"/>
      <c r="AV4671" s="141"/>
      <c r="AW4671" s="143"/>
      <c r="AY4671" s="146"/>
      <c r="AZ4671" s="1828"/>
    </row>
    <row r="4672" spans="1:52" ht="12.75" customHeight="1" x14ac:dyDescent="0.25">
      <c r="A4672" s="356"/>
      <c r="B4672" s="225"/>
      <c r="C4672" s="122"/>
      <c r="D4672" s="357"/>
      <c r="E4672" s="226"/>
      <c r="F4672" s="122"/>
      <c r="G4672" s="126"/>
      <c r="H4672" s="35"/>
      <c r="I4672" s="36"/>
      <c r="J4672" s="37"/>
      <c r="K4672" s="116" t="s">
        <v>5149</v>
      </c>
      <c r="L4672" s="241"/>
      <c r="M4672" s="242"/>
      <c r="N4672" s="201"/>
      <c r="O4672" s="202"/>
      <c r="P4672" s="202"/>
      <c r="Q4672" s="202"/>
      <c r="R4672" s="202"/>
      <c r="S4672" s="202"/>
      <c r="T4672" s="224"/>
      <c r="U4672" s="138"/>
      <c r="V4672" s="138"/>
      <c r="W4672" s="139"/>
      <c r="X4672" s="139"/>
      <c r="Y4672" s="224"/>
      <c r="Z4672" s="210"/>
      <c r="AA4672" s="204"/>
      <c r="AB4672" s="202"/>
      <c r="AC4672" s="202"/>
      <c r="AD4672" s="202"/>
      <c r="AE4672" s="202"/>
      <c r="AF4672" s="202"/>
      <c r="AG4672" s="224"/>
      <c r="AH4672" s="138"/>
      <c r="AI4672" s="138"/>
      <c r="AJ4672" s="139"/>
      <c r="AK4672" s="139"/>
      <c r="AL4672" s="224"/>
      <c r="AM4672" s="140"/>
      <c r="AN4672" s="211"/>
      <c r="AO4672" s="212"/>
      <c r="AP4672" s="39"/>
      <c r="AQ4672" s="141"/>
      <c r="AR4672" s="141"/>
      <c r="AS4672" s="143"/>
      <c r="AU4672" s="141"/>
      <c r="AV4672" s="141"/>
      <c r="AW4672" s="143"/>
      <c r="AY4672" s="146"/>
      <c r="AZ4672" s="1828"/>
    </row>
    <row r="4673" spans="1:52" ht="12.75" customHeight="1" x14ac:dyDescent="0.25">
      <c r="A4673" s="356"/>
      <c r="B4673" s="225"/>
      <c r="C4673" s="122"/>
      <c r="D4673" s="357"/>
      <c r="E4673" s="226"/>
      <c r="F4673" s="122"/>
      <c r="G4673" s="126"/>
      <c r="H4673" s="35"/>
      <c r="I4673" s="36"/>
      <c r="J4673" s="37"/>
      <c r="K4673" s="331"/>
      <c r="L4673" s="241"/>
      <c r="M4673" s="242"/>
      <c r="N4673" s="201"/>
      <c r="O4673" s="202"/>
      <c r="P4673" s="202"/>
      <c r="Q4673" s="202"/>
      <c r="R4673" s="202"/>
      <c r="S4673" s="202"/>
      <c r="T4673" s="224"/>
      <c r="U4673" s="138"/>
      <c r="V4673" s="138"/>
      <c r="W4673" s="139"/>
      <c r="X4673" s="139"/>
      <c r="Y4673" s="224"/>
      <c r="Z4673" s="210"/>
      <c r="AA4673" s="204"/>
      <c r="AB4673" s="202"/>
      <c r="AC4673" s="202"/>
      <c r="AD4673" s="202"/>
      <c r="AE4673" s="202"/>
      <c r="AF4673" s="202"/>
      <c r="AG4673" s="224"/>
      <c r="AH4673" s="138"/>
      <c r="AI4673" s="138"/>
      <c r="AJ4673" s="139"/>
      <c r="AK4673" s="139"/>
      <c r="AL4673" s="224"/>
      <c r="AM4673" s="140"/>
      <c r="AN4673" s="211"/>
      <c r="AO4673" s="212"/>
      <c r="AP4673" s="39"/>
      <c r="AQ4673" s="141"/>
      <c r="AR4673" s="141"/>
      <c r="AS4673" s="143"/>
      <c r="AU4673" s="141"/>
      <c r="AV4673" s="141"/>
      <c r="AW4673" s="143"/>
      <c r="AY4673" s="146"/>
      <c r="AZ4673" s="1828"/>
    </row>
    <row r="4674" spans="1:52" ht="35.1" customHeight="1" x14ac:dyDescent="0.25">
      <c r="A4674" s="356" t="s">
        <v>4654</v>
      </c>
      <c r="B4674" s="225">
        <v>16</v>
      </c>
      <c r="C4674" s="122" t="s">
        <v>2367</v>
      </c>
      <c r="D4674" s="123">
        <v>1000</v>
      </c>
      <c r="E4674" s="226"/>
      <c r="F4674" s="122">
        <v>12</v>
      </c>
      <c r="G4674" s="126">
        <v>1</v>
      </c>
      <c r="H4674" s="35" t="str">
        <f t="shared" ref="H4674:H4737" si="3646">LEFT(J4674,3)</f>
        <v>083</v>
      </c>
      <c r="I4674" s="36" t="s">
        <v>96</v>
      </c>
      <c r="J4674" s="37" t="s">
        <v>5150</v>
      </c>
      <c r="K4674" s="244" t="s">
        <v>5151</v>
      </c>
      <c r="L4674" s="232">
        <v>590</v>
      </c>
      <c r="M4674" s="233">
        <v>572</v>
      </c>
      <c r="N4674" s="130"/>
      <c r="O4674" s="131"/>
      <c r="P4674" s="131"/>
      <c r="Q4674" s="131"/>
      <c r="R4674" s="131"/>
      <c r="S4674" s="131"/>
      <c r="T4674" s="132" t="str">
        <f t="shared" ref="T4674:T4707" si="3647">IF(SUM(N4674:S4674)=U4674,"OK",SUM(N4674:S4674)-U4674)</f>
        <v>OK</v>
      </c>
      <c r="U4674" s="138"/>
      <c r="V4674" s="138"/>
      <c r="W4674" s="139"/>
      <c r="X4674" s="139"/>
      <c r="Y4674" s="132" t="str">
        <f t="shared" ref="Y4674:Y4707" si="3648">IF(SUM(W4674:X4674)=Z4674,"OK",SUM(W4674:X4674)-Z4674)</f>
        <v>OK</v>
      </c>
      <c r="Z4674" s="210"/>
      <c r="AA4674" s="204"/>
      <c r="AB4674" s="202"/>
      <c r="AC4674" s="202"/>
      <c r="AD4674" s="202"/>
      <c r="AE4674" s="202"/>
      <c r="AF4674" s="202"/>
      <c r="AG4674" s="132" t="str">
        <f t="shared" ref="AG4674:AG4707" si="3649">IF(SUM(AA4674:AF4674)=AH4674,"OK",SUM(AA4674:AF4674)-AH4674)</f>
        <v>OK</v>
      </c>
      <c r="AH4674" s="138"/>
      <c r="AI4674" s="138"/>
      <c r="AJ4674" s="139"/>
      <c r="AK4674" s="139"/>
      <c r="AL4674" s="132" t="str">
        <f t="shared" ref="AL4674:AL4707" si="3650">IF(SUM(AJ4674:AK4674)=AM4674,"OK",SUM(AJ4674:AK4674)-AM4674)</f>
        <v>OK</v>
      </c>
      <c r="AM4674" s="140"/>
      <c r="AN4674" s="119">
        <f t="shared" ref="AN4674:AN4707" si="3651">L4674+U4674+V4674+Z4674</f>
        <v>590</v>
      </c>
      <c r="AO4674" s="120">
        <f t="shared" ref="AO4674:AO4707" si="3652">M4674+AH4674+AI4674+AM4674</f>
        <v>572</v>
      </c>
      <c r="AP4674" s="39">
        <f t="shared" ref="AP4674:AP4707" si="3653">L4674</f>
        <v>590</v>
      </c>
      <c r="AQ4674" s="141">
        <f t="shared" ref="AQ4674:AQ4707" si="3654">AN4674</f>
        <v>590</v>
      </c>
      <c r="AR4674" s="142">
        <f t="shared" ref="AR4674:AR4697" si="3655">AQ4674-AP4674</f>
        <v>0</v>
      </c>
      <c r="AS4674" s="143">
        <f t="shared" ref="AS4674:AS4706" si="3656">AR4674/AP4674</f>
        <v>0</v>
      </c>
      <c r="AT4674" s="144">
        <f t="shared" ref="AT4674:AT4707" si="3657">M4674</f>
        <v>572</v>
      </c>
      <c r="AU4674" s="141">
        <f t="shared" ref="AU4674:AU4697" si="3658">AO4674</f>
        <v>572</v>
      </c>
      <c r="AV4674" s="142">
        <f t="shared" ref="AV4674:AV4697" si="3659">AU4674-AT4674</f>
        <v>0</v>
      </c>
      <c r="AW4674" s="143">
        <f t="shared" ref="AW4674:AW4706" si="3660">AV4674/AT4674</f>
        <v>0</v>
      </c>
      <c r="AY4674" s="146" t="str">
        <f t="shared" ref="AY4674:AY4707" si="3661">RIGHT(LEFT(I4674,3),2)&amp;"."&amp;RIGHT(LEFT(I4674,5),2)</f>
        <v>12.11</v>
      </c>
      <c r="AZ4674" s="1828" t="b">
        <f>COUNTIF('[1]Codes SEC'!$B$2:$B$250,Ministres!AY4674)&gt;0</f>
        <v>1</v>
      </c>
    </row>
    <row r="4675" spans="1:52" ht="35.1" customHeight="1" x14ac:dyDescent="0.25">
      <c r="A4675" s="356" t="s">
        <v>4654</v>
      </c>
      <c r="B4675" s="225">
        <v>16</v>
      </c>
      <c r="C4675" s="122" t="s">
        <v>2367</v>
      </c>
      <c r="D4675" s="123">
        <v>1000</v>
      </c>
      <c r="E4675" s="226"/>
      <c r="F4675" s="122">
        <v>12</v>
      </c>
      <c r="G4675" s="126">
        <v>1</v>
      </c>
      <c r="H4675" s="35" t="str">
        <f t="shared" si="3646"/>
        <v>083</v>
      </c>
      <c r="I4675" s="36" t="s">
        <v>96</v>
      </c>
      <c r="J4675" s="37" t="s">
        <v>5152</v>
      </c>
      <c r="K4675" s="244" t="s">
        <v>5153</v>
      </c>
      <c r="L4675" s="232">
        <v>4139</v>
      </c>
      <c r="M4675" s="233">
        <v>3653</v>
      </c>
      <c r="N4675" s="130"/>
      <c r="O4675" s="131"/>
      <c r="P4675" s="131"/>
      <c r="Q4675" s="131"/>
      <c r="R4675" s="131"/>
      <c r="S4675" s="131"/>
      <c r="T4675" s="132" t="str">
        <f t="shared" si="3647"/>
        <v>OK</v>
      </c>
      <c r="U4675" s="138"/>
      <c r="V4675" s="138"/>
      <c r="W4675" s="139"/>
      <c r="X4675" s="139"/>
      <c r="Y4675" s="132" t="str">
        <f t="shared" si="3648"/>
        <v>OK</v>
      </c>
      <c r="Z4675" s="210"/>
      <c r="AA4675" s="204"/>
      <c r="AB4675" s="202"/>
      <c r="AC4675" s="202"/>
      <c r="AD4675" s="202"/>
      <c r="AE4675" s="202"/>
      <c r="AF4675" s="202"/>
      <c r="AG4675" s="132" t="str">
        <f t="shared" si="3649"/>
        <v>OK</v>
      </c>
      <c r="AH4675" s="138"/>
      <c r="AI4675" s="138"/>
      <c r="AJ4675" s="139"/>
      <c r="AK4675" s="139"/>
      <c r="AL4675" s="132" t="str">
        <f t="shared" si="3650"/>
        <v>OK</v>
      </c>
      <c r="AM4675" s="140"/>
      <c r="AN4675" s="119">
        <f t="shared" si="3651"/>
        <v>4139</v>
      </c>
      <c r="AO4675" s="120">
        <f t="shared" si="3652"/>
        <v>3653</v>
      </c>
      <c r="AP4675" s="39">
        <f t="shared" si="3653"/>
        <v>4139</v>
      </c>
      <c r="AQ4675" s="141">
        <f t="shared" si="3654"/>
        <v>4139</v>
      </c>
      <c r="AR4675" s="142">
        <f t="shared" si="3655"/>
        <v>0</v>
      </c>
      <c r="AS4675" s="143">
        <f t="shared" si="3656"/>
        <v>0</v>
      </c>
      <c r="AT4675" s="144">
        <f t="shared" si="3657"/>
        <v>3653</v>
      </c>
      <c r="AU4675" s="141">
        <f t="shared" si="3658"/>
        <v>3653</v>
      </c>
      <c r="AV4675" s="142">
        <f t="shared" si="3659"/>
        <v>0</v>
      </c>
      <c r="AW4675" s="143">
        <f t="shared" si="3660"/>
        <v>0</v>
      </c>
      <c r="AY4675" s="146" t="str">
        <f t="shared" si="3661"/>
        <v>12.11</v>
      </c>
      <c r="AZ4675" s="1828" t="b">
        <f>COUNTIF('[1]Codes SEC'!$B$2:$B$250,Ministres!AY4675)&gt;0</f>
        <v>1</v>
      </c>
    </row>
    <row r="4676" spans="1:52" ht="35.1" customHeight="1" x14ac:dyDescent="0.25">
      <c r="A4676" s="356" t="s">
        <v>4654</v>
      </c>
      <c r="B4676" s="225">
        <v>16</v>
      </c>
      <c r="C4676" s="122" t="s">
        <v>2367</v>
      </c>
      <c r="D4676" s="123">
        <v>1000</v>
      </c>
      <c r="E4676" s="226"/>
      <c r="F4676" s="122">
        <v>12</v>
      </c>
      <c r="G4676" s="126">
        <v>1</v>
      </c>
      <c r="H4676" s="35" t="str">
        <f t="shared" si="3646"/>
        <v>083</v>
      </c>
      <c r="I4676" s="36" t="s">
        <v>96</v>
      </c>
      <c r="J4676" s="37" t="s">
        <v>5154</v>
      </c>
      <c r="K4676" s="244" t="s">
        <v>5155</v>
      </c>
      <c r="L4676" s="232">
        <v>98</v>
      </c>
      <c r="M4676" s="233">
        <v>10</v>
      </c>
      <c r="N4676" s="130"/>
      <c r="O4676" s="131"/>
      <c r="P4676" s="131"/>
      <c r="Q4676" s="131"/>
      <c r="R4676" s="131"/>
      <c r="S4676" s="131"/>
      <c r="T4676" s="132" t="str">
        <f t="shared" si="3647"/>
        <v>OK</v>
      </c>
      <c r="U4676" s="138"/>
      <c r="V4676" s="138"/>
      <c r="W4676" s="139"/>
      <c r="X4676" s="139"/>
      <c r="Y4676" s="132" t="str">
        <f t="shared" si="3648"/>
        <v>OK</v>
      </c>
      <c r="Z4676" s="210"/>
      <c r="AA4676" s="204"/>
      <c r="AB4676" s="202"/>
      <c r="AC4676" s="202"/>
      <c r="AD4676" s="202"/>
      <c r="AE4676" s="202"/>
      <c r="AF4676" s="202"/>
      <c r="AG4676" s="132" t="str">
        <f t="shared" si="3649"/>
        <v>OK</v>
      </c>
      <c r="AH4676" s="138"/>
      <c r="AI4676" s="138"/>
      <c r="AJ4676" s="139"/>
      <c r="AK4676" s="139"/>
      <c r="AL4676" s="132" t="str">
        <f t="shared" si="3650"/>
        <v>OK</v>
      </c>
      <c r="AM4676" s="140"/>
      <c r="AN4676" s="119">
        <f t="shared" si="3651"/>
        <v>98</v>
      </c>
      <c r="AO4676" s="120">
        <f t="shared" si="3652"/>
        <v>10</v>
      </c>
      <c r="AP4676" s="39">
        <f t="shared" si="3653"/>
        <v>98</v>
      </c>
      <c r="AQ4676" s="141">
        <f t="shared" si="3654"/>
        <v>98</v>
      </c>
      <c r="AR4676" s="142">
        <f t="shared" si="3655"/>
        <v>0</v>
      </c>
      <c r="AS4676" s="143">
        <f t="shared" si="3656"/>
        <v>0</v>
      </c>
      <c r="AT4676" s="144">
        <f t="shared" si="3657"/>
        <v>10</v>
      </c>
      <c r="AU4676" s="141">
        <f t="shared" si="3658"/>
        <v>10</v>
      </c>
      <c r="AV4676" s="142">
        <f t="shared" si="3659"/>
        <v>0</v>
      </c>
      <c r="AW4676" s="143">
        <f t="shared" si="3660"/>
        <v>0</v>
      </c>
      <c r="AY4676" s="146" t="str">
        <f t="shared" si="3661"/>
        <v>12.11</v>
      </c>
      <c r="AZ4676" s="1828" t="b">
        <f>COUNTIF('[1]Codes SEC'!$B$2:$B$250,Ministres!AY4676)&gt;0</f>
        <v>1</v>
      </c>
    </row>
    <row r="4677" spans="1:52" ht="35.1" customHeight="1" x14ac:dyDescent="0.25">
      <c r="A4677" s="356" t="s">
        <v>4654</v>
      </c>
      <c r="B4677" s="225">
        <v>16</v>
      </c>
      <c r="C4677" s="122" t="s">
        <v>2367</v>
      </c>
      <c r="D4677" s="123">
        <v>1000</v>
      </c>
      <c r="E4677" s="226"/>
      <c r="F4677" s="122">
        <v>12</v>
      </c>
      <c r="G4677" s="126">
        <v>1</v>
      </c>
      <c r="H4677" s="35" t="str">
        <f t="shared" si="3646"/>
        <v>083</v>
      </c>
      <c r="I4677" s="36">
        <v>81211000</v>
      </c>
      <c r="J4677" s="37" t="s">
        <v>5156</v>
      </c>
      <c r="K4677" s="244" t="s">
        <v>5157</v>
      </c>
      <c r="L4677" s="232">
        <v>200</v>
      </c>
      <c r="M4677" s="233">
        <v>200</v>
      </c>
      <c r="N4677" s="130"/>
      <c r="O4677" s="131"/>
      <c r="P4677" s="131"/>
      <c r="Q4677" s="131"/>
      <c r="R4677" s="131"/>
      <c r="S4677" s="131"/>
      <c r="T4677" s="132" t="str">
        <f>IF(SUM(N4677:S4677)=U4677,"OK",SUM(N4677:S4677)-U4677)</f>
        <v>OK</v>
      </c>
      <c r="U4677" s="138"/>
      <c r="V4677" s="138"/>
      <c r="W4677" s="139"/>
      <c r="X4677" s="139"/>
      <c r="Y4677" s="132" t="str">
        <f>IF(SUM(W4677:X4677)=Z4677,"OK",SUM(W4677:X4677)-Z4677)</f>
        <v>OK</v>
      </c>
      <c r="Z4677" s="210"/>
      <c r="AA4677" s="204"/>
      <c r="AB4677" s="202"/>
      <c r="AC4677" s="202"/>
      <c r="AD4677" s="202"/>
      <c r="AE4677" s="202"/>
      <c r="AF4677" s="202"/>
      <c r="AG4677" s="132" t="str">
        <f>IF(SUM(AA4677:AF4677)=AH4677,"OK",SUM(AA4677:AF4677)-AH4677)</f>
        <v>OK</v>
      </c>
      <c r="AH4677" s="138"/>
      <c r="AI4677" s="138"/>
      <c r="AJ4677" s="139"/>
      <c r="AK4677" s="139"/>
      <c r="AL4677" s="132" t="str">
        <f>IF(SUM(AJ4677:AK4677)=AM4677,"OK",SUM(AJ4677:AK4677)-AM4677)</f>
        <v>OK</v>
      </c>
      <c r="AM4677" s="140"/>
      <c r="AN4677" s="119">
        <f>L4677+U4677+V4677+Z4677</f>
        <v>200</v>
      </c>
      <c r="AO4677" s="120">
        <f>M4677+AH4677+AI4677+AM4677</f>
        <v>200</v>
      </c>
      <c r="AP4677" s="39">
        <f>L4677</f>
        <v>200</v>
      </c>
      <c r="AQ4677" s="141">
        <f>AN4677</f>
        <v>200</v>
      </c>
      <c r="AR4677" s="142">
        <f>AQ4677-AP4677</f>
        <v>0</v>
      </c>
      <c r="AS4677" s="143">
        <f>AR4677/AP4677</f>
        <v>0</v>
      </c>
      <c r="AT4677" s="144">
        <f>M4677</f>
        <v>200</v>
      </c>
      <c r="AU4677" s="141">
        <f>AO4677</f>
        <v>200</v>
      </c>
      <c r="AV4677" s="142">
        <f>AU4677-AT4677</f>
        <v>0</v>
      </c>
      <c r="AW4677" s="143">
        <f>AV4677/AT4677</f>
        <v>0</v>
      </c>
      <c r="AY4677" s="146" t="str">
        <f t="shared" si="3661"/>
        <v>12.11</v>
      </c>
      <c r="AZ4677" s="1828" t="b">
        <f>COUNTIF('[1]Codes SEC'!$B$2:$B$250,Ministres!AY4677)&gt;0</f>
        <v>1</v>
      </c>
    </row>
    <row r="4678" spans="1:52" ht="35.1" customHeight="1" x14ac:dyDescent="0.25">
      <c r="A4678" s="356" t="s">
        <v>4654</v>
      </c>
      <c r="B4678" s="225">
        <v>16</v>
      </c>
      <c r="C4678" s="122" t="s">
        <v>2367</v>
      </c>
      <c r="D4678" s="123">
        <v>1000</v>
      </c>
      <c r="E4678" s="226"/>
      <c r="F4678" s="122">
        <v>12</v>
      </c>
      <c r="G4678" s="126">
        <v>1</v>
      </c>
      <c r="H4678" s="35" t="str">
        <f t="shared" si="3646"/>
        <v>083</v>
      </c>
      <c r="I4678" s="36">
        <v>82140000</v>
      </c>
      <c r="J4678" s="37" t="s">
        <v>5158</v>
      </c>
      <c r="K4678" s="244" t="s">
        <v>5159</v>
      </c>
      <c r="L4678" s="128">
        <v>0</v>
      </c>
      <c r="M4678" s="129">
        <v>0</v>
      </c>
      <c r="N4678" s="130"/>
      <c r="O4678" s="131"/>
      <c r="P4678" s="131"/>
      <c r="Q4678" s="131"/>
      <c r="R4678" s="131"/>
      <c r="S4678" s="131"/>
      <c r="T4678" s="132" t="str">
        <f t="shared" si="3647"/>
        <v>OK</v>
      </c>
      <c r="U4678" s="138"/>
      <c r="V4678" s="138"/>
      <c r="W4678" s="139"/>
      <c r="X4678" s="139"/>
      <c r="Y4678" s="132" t="str">
        <f t="shared" si="3648"/>
        <v>OK</v>
      </c>
      <c r="Z4678" s="210"/>
      <c r="AA4678" s="204"/>
      <c r="AB4678" s="202"/>
      <c r="AC4678" s="202"/>
      <c r="AD4678" s="202"/>
      <c r="AE4678" s="202"/>
      <c r="AF4678" s="202"/>
      <c r="AG4678" s="132" t="str">
        <f t="shared" si="3649"/>
        <v>OK</v>
      </c>
      <c r="AH4678" s="138"/>
      <c r="AI4678" s="138"/>
      <c r="AJ4678" s="139"/>
      <c r="AK4678" s="139"/>
      <c r="AL4678" s="132" t="str">
        <f t="shared" si="3650"/>
        <v>OK</v>
      </c>
      <c r="AM4678" s="140"/>
      <c r="AN4678" s="119">
        <f t="shared" si="3651"/>
        <v>0</v>
      </c>
      <c r="AO4678" s="120">
        <f t="shared" si="3652"/>
        <v>0</v>
      </c>
      <c r="AP4678" s="39">
        <f t="shared" si="3653"/>
        <v>0</v>
      </c>
      <c r="AQ4678" s="141">
        <f t="shared" si="3654"/>
        <v>0</v>
      </c>
      <c r="AR4678" s="142">
        <f t="shared" si="3655"/>
        <v>0</v>
      </c>
      <c r="AS4678" s="143" t="e">
        <f t="shared" si="3656"/>
        <v>#DIV/0!</v>
      </c>
      <c r="AT4678" s="144">
        <f t="shared" si="3657"/>
        <v>0</v>
      </c>
      <c r="AU4678" s="141">
        <f t="shared" si="3658"/>
        <v>0</v>
      </c>
      <c r="AV4678" s="142">
        <f t="shared" si="3659"/>
        <v>0</v>
      </c>
      <c r="AW4678" s="143" t="e">
        <f t="shared" si="3660"/>
        <v>#DIV/0!</v>
      </c>
      <c r="AY4678" s="146" t="str">
        <f t="shared" si="3661"/>
        <v>21.40</v>
      </c>
      <c r="AZ4678" s="1828" t="b">
        <f>COUNTIF('[1]Codes SEC'!$B$2:$B$250,Ministres!AY4678)&gt;0</f>
        <v>1</v>
      </c>
    </row>
    <row r="4679" spans="1:52" ht="35.1" customHeight="1" x14ac:dyDescent="0.25">
      <c r="A4679" s="356" t="s">
        <v>4654</v>
      </c>
      <c r="B4679" s="225">
        <v>16</v>
      </c>
      <c r="C4679" s="122" t="s">
        <v>2367</v>
      </c>
      <c r="D4679" s="123">
        <v>1000</v>
      </c>
      <c r="E4679" s="226"/>
      <c r="F4679" s="122">
        <v>12</v>
      </c>
      <c r="G4679" s="126">
        <v>1</v>
      </c>
      <c r="H4679" s="35" t="str">
        <f t="shared" si="3646"/>
        <v>083</v>
      </c>
      <c r="I4679" s="36" t="s">
        <v>5160</v>
      </c>
      <c r="J4679" s="37" t="s">
        <v>5161</v>
      </c>
      <c r="K4679" s="244" t="s">
        <v>5162</v>
      </c>
      <c r="L4679" s="232">
        <v>0</v>
      </c>
      <c r="M4679" s="233">
        <v>0</v>
      </c>
      <c r="N4679" s="130"/>
      <c r="O4679" s="131"/>
      <c r="P4679" s="131"/>
      <c r="Q4679" s="131"/>
      <c r="R4679" s="131"/>
      <c r="S4679" s="131"/>
      <c r="T4679" s="132" t="str">
        <f>IF(SUM(N4679:S4679)=U4679,"OK",SUM(N4679:S4679)-U4679)</f>
        <v>OK</v>
      </c>
      <c r="U4679" s="138"/>
      <c r="V4679" s="138"/>
      <c r="W4679" s="139"/>
      <c r="X4679" s="139"/>
      <c r="Y4679" s="132" t="str">
        <f>IF(SUM(W4679:X4679)=Z4679,"OK",SUM(W4679:X4679)-Z4679)</f>
        <v>OK</v>
      </c>
      <c r="Z4679" s="210"/>
      <c r="AA4679" s="204"/>
      <c r="AB4679" s="202"/>
      <c r="AC4679" s="202"/>
      <c r="AD4679" s="202"/>
      <c r="AE4679" s="202"/>
      <c r="AF4679" s="202"/>
      <c r="AG4679" s="132" t="str">
        <f>IF(SUM(AA4679:AF4679)=AH4679,"OK",SUM(AA4679:AF4679)-AH4679)</f>
        <v>OK</v>
      </c>
      <c r="AH4679" s="138"/>
      <c r="AI4679" s="138"/>
      <c r="AJ4679" s="139"/>
      <c r="AK4679" s="139"/>
      <c r="AL4679" s="132" t="str">
        <f>IF(SUM(AJ4679:AK4679)=AM4679,"OK",SUM(AJ4679:AK4679)-AM4679)</f>
        <v>OK</v>
      </c>
      <c r="AM4679" s="140"/>
      <c r="AN4679" s="119">
        <f>L4679+U4679+V4679+Z4679</f>
        <v>0</v>
      </c>
      <c r="AO4679" s="120">
        <f>M4679+AH4679+AI4679+AM4679</f>
        <v>0</v>
      </c>
      <c r="AP4679" s="39">
        <f>L4679</f>
        <v>0</v>
      </c>
      <c r="AQ4679" s="141">
        <f>AN4679</f>
        <v>0</v>
      </c>
      <c r="AR4679" s="142">
        <f>AQ4679-AP4679</f>
        <v>0</v>
      </c>
      <c r="AS4679" s="143" t="e">
        <f>AR4679/AP4679</f>
        <v>#DIV/0!</v>
      </c>
      <c r="AT4679" s="144">
        <f>M4679</f>
        <v>0</v>
      </c>
      <c r="AU4679" s="141">
        <f>AO4679</f>
        <v>0</v>
      </c>
      <c r="AV4679" s="142">
        <f>AU4679-AT4679</f>
        <v>0</v>
      </c>
      <c r="AW4679" s="143" t="e">
        <f>AV4679/AT4679</f>
        <v>#DIV/0!</v>
      </c>
      <c r="AY4679" s="146" t="str">
        <f t="shared" si="3661"/>
        <v>31.11</v>
      </c>
      <c r="AZ4679" s="1828" t="b">
        <f>COUNTIF('[1]Codes SEC'!$B$2:$B$250,Ministres!AY4679)&gt;0</f>
        <v>1</v>
      </c>
    </row>
    <row r="4680" spans="1:52" ht="35.1" customHeight="1" x14ac:dyDescent="0.25">
      <c r="A4680" s="356" t="s">
        <v>4654</v>
      </c>
      <c r="B4680" s="225">
        <v>16</v>
      </c>
      <c r="C4680" s="122" t="s">
        <v>2367</v>
      </c>
      <c r="D4680" s="123">
        <v>1000</v>
      </c>
      <c r="E4680" s="226"/>
      <c r="F4680" s="122">
        <v>12</v>
      </c>
      <c r="G4680" s="126">
        <v>1</v>
      </c>
      <c r="H4680" s="35" t="str">
        <f t="shared" si="3646"/>
        <v>083</v>
      </c>
      <c r="I4680" s="36">
        <v>83122000</v>
      </c>
      <c r="J4680" s="37" t="s">
        <v>5163</v>
      </c>
      <c r="K4680" s="244" t="s">
        <v>5164</v>
      </c>
      <c r="L4680" s="232">
        <v>389</v>
      </c>
      <c r="M4680" s="233">
        <v>377</v>
      </c>
      <c r="N4680" s="130"/>
      <c r="O4680" s="131"/>
      <c r="P4680" s="131"/>
      <c r="Q4680" s="131"/>
      <c r="R4680" s="131"/>
      <c r="S4680" s="131"/>
      <c r="T4680" s="132" t="str">
        <f>IF(SUM(N4680:S4680)=U4680,"OK",SUM(N4680:S4680)-U4680)</f>
        <v>OK</v>
      </c>
      <c r="U4680" s="138"/>
      <c r="V4680" s="138"/>
      <c r="W4680" s="139"/>
      <c r="X4680" s="139"/>
      <c r="Y4680" s="132" t="str">
        <f>IF(SUM(W4680:X4680)=Z4680,"OK",SUM(W4680:X4680)-Z4680)</f>
        <v>OK</v>
      </c>
      <c r="Z4680" s="210"/>
      <c r="AA4680" s="204"/>
      <c r="AB4680" s="202"/>
      <c r="AC4680" s="202"/>
      <c r="AD4680" s="202"/>
      <c r="AE4680" s="202"/>
      <c r="AF4680" s="202"/>
      <c r="AG4680" s="132" t="str">
        <f>IF(SUM(AA4680:AF4680)=AH4680,"OK",SUM(AA4680:AF4680)-AH4680)</f>
        <v>OK</v>
      </c>
      <c r="AH4680" s="138"/>
      <c r="AI4680" s="138"/>
      <c r="AJ4680" s="139"/>
      <c r="AK4680" s="139"/>
      <c r="AL4680" s="132" t="str">
        <f>IF(SUM(AJ4680:AK4680)=AM4680,"OK",SUM(AJ4680:AK4680)-AM4680)</f>
        <v>OK</v>
      </c>
      <c r="AM4680" s="140"/>
      <c r="AN4680" s="119">
        <f>L4680+U4680+V4680+Z4680</f>
        <v>389</v>
      </c>
      <c r="AO4680" s="120">
        <f>M4680+AH4680+AI4680+AM4680</f>
        <v>377</v>
      </c>
      <c r="AP4680" s="39">
        <f>L4680</f>
        <v>389</v>
      </c>
      <c r="AQ4680" s="141">
        <f>AN4680</f>
        <v>389</v>
      </c>
      <c r="AR4680" s="142">
        <f>AQ4680-AP4680</f>
        <v>0</v>
      </c>
      <c r="AS4680" s="143">
        <f>AR4680/AP4680</f>
        <v>0</v>
      </c>
      <c r="AT4680" s="144">
        <f>M4680</f>
        <v>377</v>
      </c>
      <c r="AU4680" s="141">
        <f>AO4680</f>
        <v>377</v>
      </c>
      <c r="AV4680" s="142">
        <f>AU4680-AT4680</f>
        <v>0</v>
      </c>
      <c r="AW4680" s="143">
        <f>AV4680/AT4680</f>
        <v>0</v>
      </c>
      <c r="AY4680" s="146" t="str">
        <f t="shared" si="3661"/>
        <v>31.22</v>
      </c>
      <c r="AZ4680" s="1828" t="b">
        <f>COUNTIF('[1]Codes SEC'!$B$2:$B$250,Ministres!AY4680)&gt;0</f>
        <v>1</v>
      </c>
    </row>
    <row r="4681" spans="1:52" ht="35.1" customHeight="1" x14ac:dyDescent="0.25">
      <c r="A4681" s="356" t="s">
        <v>4654</v>
      </c>
      <c r="B4681" s="225">
        <v>16</v>
      </c>
      <c r="C4681" s="122" t="s">
        <v>2367</v>
      </c>
      <c r="D4681" s="123">
        <v>1000</v>
      </c>
      <c r="E4681" s="226"/>
      <c r="F4681" s="122">
        <v>17</v>
      </c>
      <c r="G4681" s="126">
        <v>1</v>
      </c>
      <c r="H4681" s="35" t="str">
        <f t="shared" si="3646"/>
        <v>083</v>
      </c>
      <c r="I4681" s="36" t="s">
        <v>204</v>
      </c>
      <c r="J4681" s="37" t="s">
        <v>5165</v>
      </c>
      <c r="K4681" s="244" t="s">
        <v>5166</v>
      </c>
      <c r="L4681" s="232">
        <v>8500</v>
      </c>
      <c r="M4681" s="233">
        <v>8140</v>
      </c>
      <c r="N4681" s="130"/>
      <c r="O4681" s="131"/>
      <c r="P4681" s="131"/>
      <c r="Q4681" s="131"/>
      <c r="R4681" s="131"/>
      <c r="S4681" s="131"/>
      <c r="T4681" s="132" t="str">
        <f t="shared" si="3647"/>
        <v>OK</v>
      </c>
      <c r="U4681" s="138"/>
      <c r="V4681" s="138"/>
      <c r="W4681" s="139"/>
      <c r="X4681" s="139"/>
      <c r="Y4681" s="132" t="str">
        <f t="shared" si="3648"/>
        <v>OK</v>
      </c>
      <c r="Z4681" s="210"/>
      <c r="AA4681" s="204"/>
      <c r="AB4681" s="202"/>
      <c r="AC4681" s="202"/>
      <c r="AD4681" s="202"/>
      <c r="AE4681" s="202"/>
      <c r="AF4681" s="202"/>
      <c r="AG4681" s="132" t="str">
        <f t="shared" si="3649"/>
        <v>OK</v>
      </c>
      <c r="AH4681" s="138"/>
      <c r="AI4681" s="138"/>
      <c r="AJ4681" s="139"/>
      <c r="AK4681" s="139"/>
      <c r="AL4681" s="132" t="str">
        <f t="shared" si="3650"/>
        <v>OK</v>
      </c>
      <c r="AM4681" s="140"/>
      <c r="AN4681" s="119">
        <f t="shared" si="3651"/>
        <v>8500</v>
      </c>
      <c r="AO4681" s="120">
        <f t="shared" si="3652"/>
        <v>8140</v>
      </c>
      <c r="AP4681" s="39">
        <f t="shared" si="3653"/>
        <v>8500</v>
      </c>
      <c r="AQ4681" s="141">
        <f t="shared" si="3654"/>
        <v>8500</v>
      </c>
      <c r="AR4681" s="142">
        <f t="shared" si="3655"/>
        <v>0</v>
      </c>
      <c r="AS4681" s="143">
        <f t="shared" si="3656"/>
        <v>0</v>
      </c>
      <c r="AT4681" s="144">
        <f t="shared" si="3657"/>
        <v>8140</v>
      </c>
      <c r="AU4681" s="141">
        <f t="shared" si="3658"/>
        <v>8140</v>
      </c>
      <c r="AV4681" s="142">
        <f t="shared" si="3659"/>
        <v>0</v>
      </c>
      <c r="AW4681" s="143">
        <f t="shared" si="3660"/>
        <v>0</v>
      </c>
      <c r="AY4681" s="146" t="str">
        <f t="shared" si="3661"/>
        <v>31.32</v>
      </c>
      <c r="AZ4681" s="1828" t="b">
        <f>COUNTIF('[1]Codes SEC'!$B$2:$B$250,Ministres!AY4681)&gt;0</f>
        <v>1</v>
      </c>
    </row>
    <row r="4682" spans="1:52" ht="35.1" customHeight="1" x14ac:dyDescent="0.25">
      <c r="A4682" s="356" t="s">
        <v>4654</v>
      </c>
      <c r="B4682" s="225">
        <v>16</v>
      </c>
      <c r="C4682" s="122" t="s">
        <v>2367</v>
      </c>
      <c r="D4682" s="123">
        <v>1000</v>
      </c>
      <c r="E4682" s="226"/>
      <c r="F4682" s="122">
        <v>12</v>
      </c>
      <c r="G4682" s="126">
        <v>1</v>
      </c>
      <c r="H4682" s="35" t="str">
        <f t="shared" si="3646"/>
        <v>083</v>
      </c>
      <c r="I4682" s="36">
        <v>83132000</v>
      </c>
      <c r="J4682" s="37" t="s">
        <v>5167</v>
      </c>
      <c r="K4682" s="244" t="s">
        <v>5168</v>
      </c>
      <c r="L4682" s="232">
        <v>0</v>
      </c>
      <c r="M4682" s="233">
        <v>0</v>
      </c>
      <c r="N4682" s="130"/>
      <c r="O4682" s="131"/>
      <c r="P4682" s="131"/>
      <c r="Q4682" s="131"/>
      <c r="R4682" s="131"/>
      <c r="S4682" s="131"/>
      <c r="T4682" s="132" t="str">
        <f>IF(SUM(N4682:S4682)=U4682,"OK",SUM(N4682:S4682)-U4682)</f>
        <v>OK</v>
      </c>
      <c r="U4682" s="138"/>
      <c r="V4682" s="138"/>
      <c r="W4682" s="139"/>
      <c r="X4682" s="139"/>
      <c r="Y4682" s="132" t="str">
        <f>IF(SUM(W4682:X4682)=Z4682,"OK",SUM(W4682:X4682)-Z4682)</f>
        <v>OK</v>
      </c>
      <c r="Z4682" s="210"/>
      <c r="AA4682" s="204"/>
      <c r="AB4682" s="202"/>
      <c r="AC4682" s="202"/>
      <c r="AD4682" s="202"/>
      <c r="AE4682" s="202"/>
      <c r="AF4682" s="202"/>
      <c r="AG4682" s="132" t="str">
        <f>IF(SUM(AA4682:AF4682)=AH4682,"OK",SUM(AA4682:AF4682)-AH4682)</f>
        <v>OK</v>
      </c>
      <c r="AH4682" s="138"/>
      <c r="AI4682" s="138"/>
      <c r="AJ4682" s="139"/>
      <c r="AK4682" s="139"/>
      <c r="AL4682" s="132" t="str">
        <f>IF(SUM(AJ4682:AK4682)=AM4682,"OK",SUM(AJ4682:AK4682)-AM4682)</f>
        <v>OK</v>
      </c>
      <c r="AM4682" s="140"/>
      <c r="AN4682" s="119">
        <f>L4682+U4682+V4682+Z4682</f>
        <v>0</v>
      </c>
      <c r="AO4682" s="120">
        <f>M4682+AH4682+AI4682+AM4682</f>
        <v>0</v>
      </c>
      <c r="AP4682" s="39">
        <f>L4682</f>
        <v>0</v>
      </c>
      <c r="AQ4682" s="141">
        <f>AN4682</f>
        <v>0</v>
      </c>
      <c r="AR4682" s="142">
        <f>AQ4682-AP4682</f>
        <v>0</v>
      </c>
      <c r="AS4682" s="143" t="e">
        <f>AR4682/AP4682</f>
        <v>#DIV/0!</v>
      </c>
      <c r="AT4682" s="144">
        <f>M4682</f>
        <v>0</v>
      </c>
      <c r="AU4682" s="141">
        <f>AO4682</f>
        <v>0</v>
      </c>
      <c r="AV4682" s="142">
        <f>AU4682-AT4682</f>
        <v>0</v>
      </c>
      <c r="AW4682" s="143" t="e">
        <f>AV4682/AT4682</f>
        <v>#DIV/0!</v>
      </c>
      <c r="AY4682" s="146" t="str">
        <f t="shared" si="3661"/>
        <v>31.32</v>
      </c>
      <c r="AZ4682" s="1828" t="b">
        <f>COUNTIF('[1]Codes SEC'!$B$2:$B$250,Ministres!AY4682)&gt;0</f>
        <v>1</v>
      </c>
    </row>
    <row r="4683" spans="1:52" ht="35.1" customHeight="1" x14ac:dyDescent="0.25">
      <c r="A4683" s="15" t="s">
        <v>4654</v>
      </c>
      <c r="B4683" s="225">
        <v>16</v>
      </c>
      <c r="C4683" s="122" t="s">
        <v>2367</v>
      </c>
      <c r="D4683" s="123">
        <v>1000</v>
      </c>
      <c r="E4683" s="226"/>
      <c r="F4683" s="122">
        <v>12</v>
      </c>
      <c r="G4683" s="227"/>
      <c r="H4683" s="228" t="str">
        <f t="shared" si="3646"/>
        <v>083</v>
      </c>
      <c r="I4683" s="229">
        <v>83132000</v>
      </c>
      <c r="J4683" s="230" t="s">
        <v>5169</v>
      </c>
      <c r="K4683" s="231" t="s">
        <v>5170</v>
      </c>
      <c r="L4683" s="232">
        <v>0</v>
      </c>
      <c r="M4683" s="233">
        <v>0</v>
      </c>
      <c r="N4683" s="130"/>
      <c r="O4683" s="131"/>
      <c r="P4683" s="131"/>
      <c r="Q4683" s="131"/>
      <c r="R4683" s="131"/>
      <c r="S4683" s="131"/>
      <c r="T4683" s="132" t="str">
        <f t="shared" si="3647"/>
        <v>OK</v>
      </c>
      <c r="U4683" s="138"/>
      <c r="V4683" s="138"/>
      <c r="W4683" s="139"/>
      <c r="X4683" s="139"/>
      <c r="Y4683" s="132" t="str">
        <f t="shared" si="3648"/>
        <v>OK</v>
      </c>
      <c r="Z4683" s="210"/>
      <c r="AA4683" s="204"/>
      <c r="AB4683" s="202"/>
      <c r="AC4683" s="202"/>
      <c r="AD4683" s="202"/>
      <c r="AE4683" s="202"/>
      <c r="AF4683" s="202"/>
      <c r="AG4683" s="132" t="str">
        <f t="shared" si="3649"/>
        <v>OK</v>
      </c>
      <c r="AH4683" s="138"/>
      <c r="AI4683" s="138"/>
      <c r="AJ4683" s="139"/>
      <c r="AK4683" s="139"/>
      <c r="AL4683" s="132" t="str">
        <f t="shared" si="3650"/>
        <v>OK</v>
      </c>
      <c r="AM4683" s="140"/>
      <c r="AN4683" s="119">
        <f t="shared" si="3651"/>
        <v>0</v>
      </c>
      <c r="AO4683" s="120">
        <f t="shared" si="3652"/>
        <v>0</v>
      </c>
      <c r="AP4683" s="39">
        <f t="shared" si="3653"/>
        <v>0</v>
      </c>
      <c r="AQ4683" s="141">
        <f t="shared" si="3654"/>
        <v>0</v>
      </c>
      <c r="AR4683" s="142">
        <f>AQ4683-AP4683</f>
        <v>0</v>
      </c>
      <c r="AS4683" s="143" t="e">
        <f>AR4683/AP4683</f>
        <v>#DIV/0!</v>
      </c>
      <c r="AT4683" s="144">
        <f t="shared" si="3657"/>
        <v>0</v>
      </c>
      <c r="AU4683" s="141">
        <f>AO4683</f>
        <v>0</v>
      </c>
      <c r="AV4683" s="142">
        <f>AU4683-AT4683</f>
        <v>0</v>
      </c>
      <c r="AW4683" s="143" t="e">
        <f>AV4683/AT4683</f>
        <v>#DIV/0!</v>
      </c>
      <c r="AY4683" s="146" t="str">
        <f t="shared" si="3661"/>
        <v>31.32</v>
      </c>
      <c r="AZ4683" s="1828" t="b">
        <f>COUNTIF('[1]Codes SEC'!$B$2:$B$250,Ministres!AY4683)&gt;0</f>
        <v>1</v>
      </c>
    </row>
    <row r="4684" spans="1:52" ht="35.1" customHeight="1" x14ac:dyDescent="0.25">
      <c r="A4684" s="356" t="s">
        <v>4654</v>
      </c>
      <c r="B4684" s="225">
        <v>16</v>
      </c>
      <c r="C4684" s="122" t="s">
        <v>2367</v>
      </c>
      <c r="D4684" s="123">
        <v>1000</v>
      </c>
      <c r="E4684" s="226"/>
      <c r="F4684" s="122">
        <v>12</v>
      </c>
      <c r="G4684" s="126">
        <v>1</v>
      </c>
      <c r="H4684" s="35" t="str">
        <f t="shared" si="3646"/>
        <v>083</v>
      </c>
      <c r="I4684" s="36" t="s">
        <v>2029</v>
      </c>
      <c r="J4684" s="37" t="s">
        <v>5171</v>
      </c>
      <c r="K4684" s="244" t="s">
        <v>5170</v>
      </c>
      <c r="L4684" s="232">
        <v>0</v>
      </c>
      <c r="M4684" s="233">
        <v>595</v>
      </c>
      <c r="N4684" s="130"/>
      <c r="O4684" s="131"/>
      <c r="P4684" s="131"/>
      <c r="Q4684" s="131"/>
      <c r="R4684" s="131"/>
      <c r="S4684" s="131"/>
      <c r="T4684" s="132" t="str">
        <f t="shared" si="3647"/>
        <v>OK</v>
      </c>
      <c r="U4684" s="138"/>
      <c r="V4684" s="138"/>
      <c r="W4684" s="139"/>
      <c r="X4684" s="139"/>
      <c r="Y4684" s="132" t="str">
        <f t="shared" si="3648"/>
        <v>OK</v>
      </c>
      <c r="Z4684" s="210"/>
      <c r="AA4684" s="204"/>
      <c r="AB4684" s="202"/>
      <c r="AC4684" s="202"/>
      <c r="AD4684" s="202"/>
      <c r="AE4684" s="202"/>
      <c r="AF4684" s="202"/>
      <c r="AG4684" s="132" t="str">
        <f t="shared" si="3649"/>
        <v>OK</v>
      </c>
      <c r="AH4684" s="138"/>
      <c r="AI4684" s="138"/>
      <c r="AJ4684" s="139"/>
      <c r="AK4684" s="139"/>
      <c r="AL4684" s="132" t="str">
        <f t="shared" si="3650"/>
        <v>OK</v>
      </c>
      <c r="AM4684" s="140"/>
      <c r="AN4684" s="119">
        <f t="shared" si="3651"/>
        <v>0</v>
      </c>
      <c r="AO4684" s="120">
        <f t="shared" si="3652"/>
        <v>595</v>
      </c>
      <c r="AP4684" s="39">
        <f t="shared" si="3653"/>
        <v>0</v>
      </c>
      <c r="AQ4684" s="141">
        <f t="shared" si="3654"/>
        <v>0</v>
      </c>
      <c r="AR4684" s="142">
        <f t="shared" si="3655"/>
        <v>0</v>
      </c>
      <c r="AS4684" s="143" t="e">
        <f t="shared" si="3656"/>
        <v>#DIV/0!</v>
      </c>
      <c r="AT4684" s="144">
        <f t="shared" si="3657"/>
        <v>595</v>
      </c>
      <c r="AU4684" s="141">
        <f t="shared" si="3658"/>
        <v>595</v>
      </c>
      <c r="AV4684" s="142">
        <f t="shared" si="3659"/>
        <v>0</v>
      </c>
      <c r="AW4684" s="143">
        <f t="shared" si="3660"/>
        <v>0</v>
      </c>
      <c r="AY4684" s="146" t="str">
        <f t="shared" si="3661"/>
        <v>32.00</v>
      </c>
      <c r="AZ4684" s="1828" t="b">
        <f>COUNTIF('[1]Codes SEC'!$B$2:$B$250,Ministres!AY4684)&gt;0</f>
        <v>1</v>
      </c>
    </row>
    <row r="4685" spans="1:52" ht="35.1" customHeight="1" x14ac:dyDescent="0.25">
      <c r="A4685" s="356" t="s">
        <v>4654</v>
      </c>
      <c r="B4685" s="225">
        <v>16</v>
      </c>
      <c r="C4685" s="122" t="s">
        <v>2367</v>
      </c>
      <c r="D4685" s="123">
        <v>1000</v>
      </c>
      <c r="E4685" s="226"/>
      <c r="F4685" s="122">
        <v>6</v>
      </c>
      <c r="G4685" s="126">
        <v>1</v>
      </c>
      <c r="H4685" s="35" t="str">
        <f t="shared" si="3646"/>
        <v>083</v>
      </c>
      <c r="I4685" s="36">
        <v>83200000</v>
      </c>
      <c r="J4685" s="37" t="s">
        <v>5172</v>
      </c>
      <c r="K4685" s="244" t="s">
        <v>5173</v>
      </c>
      <c r="L4685" s="232">
        <v>0</v>
      </c>
      <c r="M4685" s="233">
        <v>0</v>
      </c>
      <c r="N4685" s="130"/>
      <c r="O4685" s="131"/>
      <c r="P4685" s="131"/>
      <c r="Q4685" s="131"/>
      <c r="R4685" s="131"/>
      <c r="S4685" s="131"/>
      <c r="T4685" s="132" t="str">
        <f t="shared" si="3647"/>
        <v>OK</v>
      </c>
      <c r="U4685" s="138"/>
      <c r="V4685" s="138"/>
      <c r="W4685" s="139"/>
      <c r="X4685" s="139"/>
      <c r="Y4685" s="132" t="str">
        <f t="shared" si="3648"/>
        <v>OK</v>
      </c>
      <c r="Z4685" s="210"/>
      <c r="AA4685" s="204"/>
      <c r="AB4685" s="202"/>
      <c r="AC4685" s="202"/>
      <c r="AD4685" s="202"/>
      <c r="AE4685" s="202"/>
      <c r="AF4685" s="202"/>
      <c r="AG4685" s="132" t="str">
        <f t="shared" si="3649"/>
        <v>OK</v>
      </c>
      <c r="AH4685" s="138"/>
      <c r="AI4685" s="138"/>
      <c r="AJ4685" s="139"/>
      <c r="AK4685" s="139"/>
      <c r="AL4685" s="132" t="str">
        <f t="shared" si="3650"/>
        <v>OK</v>
      </c>
      <c r="AM4685" s="140"/>
      <c r="AN4685" s="119">
        <f t="shared" si="3651"/>
        <v>0</v>
      </c>
      <c r="AO4685" s="120">
        <f t="shared" si="3652"/>
        <v>0</v>
      </c>
      <c r="AP4685" s="39">
        <f t="shared" si="3653"/>
        <v>0</v>
      </c>
      <c r="AQ4685" s="141">
        <f t="shared" si="3654"/>
        <v>0</v>
      </c>
      <c r="AR4685" s="142">
        <f t="shared" si="3655"/>
        <v>0</v>
      </c>
      <c r="AS4685" s="143" t="e">
        <f t="shared" si="3656"/>
        <v>#DIV/0!</v>
      </c>
      <c r="AT4685" s="144">
        <f t="shared" si="3657"/>
        <v>0</v>
      </c>
      <c r="AU4685" s="141">
        <f t="shared" si="3658"/>
        <v>0</v>
      </c>
      <c r="AV4685" s="142">
        <f t="shared" si="3659"/>
        <v>0</v>
      </c>
      <c r="AW4685" s="143" t="e">
        <f t="shared" si="3660"/>
        <v>#DIV/0!</v>
      </c>
      <c r="AY4685" s="146" t="str">
        <f t="shared" si="3661"/>
        <v>32.00</v>
      </c>
      <c r="AZ4685" s="1828" t="b">
        <f>COUNTIF('[1]Codes SEC'!$B$2:$B$250,Ministres!AY4685)&gt;0</f>
        <v>1</v>
      </c>
    </row>
    <row r="4686" spans="1:52" ht="35.1" customHeight="1" x14ac:dyDescent="0.25">
      <c r="A4686" s="356" t="s">
        <v>4654</v>
      </c>
      <c r="B4686" s="225">
        <v>16</v>
      </c>
      <c r="C4686" s="122" t="s">
        <v>2367</v>
      </c>
      <c r="D4686" s="123">
        <v>1000</v>
      </c>
      <c r="E4686" s="226"/>
      <c r="F4686" s="122">
        <v>12</v>
      </c>
      <c r="G4686" s="126">
        <v>1</v>
      </c>
      <c r="H4686" s="35" t="str">
        <f t="shared" si="3646"/>
        <v>083</v>
      </c>
      <c r="I4686" s="36" t="s">
        <v>207</v>
      </c>
      <c r="J4686" s="37" t="s">
        <v>5174</v>
      </c>
      <c r="K4686" s="244" t="s">
        <v>5175</v>
      </c>
      <c r="L4686" s="232">
        <v>250</v>
      </c>
      <c r="M4686" s="233">
        <v>301</v>
      </c>
      <c r="N4686" s="130"/>
      <c r="O4686" s="131"/>
      <c r="P4686" s="131"/>
      <c r="Q4686" s="131"/>
      <c r="R4686" s="131"/>
      <c r="S4686" s="131"/>
      <c r="T4686" s="132" t="str">
        <f t="shared" si="3647"/>
        <v>OK</v>
      </c>
      <c r="U4686" s="138"/>
      <c r="V4686" s="138"/>
      <c r="W4686" s="139"/>
      <c r="X4686" s="139"/>
      <c r="Y4686" s="132" t="str">
        <f t="shared" si="3648"/>
        <v>OK</v>
      </c>
      <c r="Z4686" s="210"/>
      <c r="AA4686" s="204"/>
      <c r="AB4686" s="202"/>
      <c r="AC4686" s="202"/>
      <c r="AD4686" s="202"/>
      <c r="AE4686" s="202"/>
      <c r="AF4686" s="202"/>
      <c r="AG4686" s="132" t="str">
        <f t="shared" si="3649"/>
        <v>OK</v>
      </c>
      <c r="AH4686" s="138"/>
      <c r="AI4686" s="138"/>
      <c r="AJ4686" s="139"/>
      <c r="AK4686" s="139"/>
      <c r="AL4686" s="132" t="str">
        <f t="shared" si="3650"/>
        <v>OK</v>
      </c>
      <c r="AM4686" s="140"/>
      <c r="AN4686" s="119">
        <f t="shared" si="3651"/>
        <v>250</v>
      </c>
      <c r="AO4686" s="120">
        <f t="shared" si="3652"/>
        <v>301</v>
      </c>
      <c r="AP4686" s="39">
        <f t="shared" si="3653"/>
        <v>250</v>
      </c>
      <c r="AQ4686" s="141">
        <f t="shared" si="3654"/>
        <v>250</v>
      </c>
      <c r="AR4686" s="142">
        <f t="shared" si="3655"/>
        <v>0</v>
      </c>
      <c r="AS4686" s="143">
        <f t="shared" si="3656"/>
        <v>0</v>
      </c>
      <c r="AT4686" s="144">
        <f t="shared" si="3657"/>
        <v>301</v>
      </c>
      <c r="AU4686" s="141">
        <f t="shared" si="3658"/>
        <v>301</v>
      </c>
      <c r="AV4686" s="142">
        <f t="shared" si="3659"/>
        <v>0</v>
      </c>
      <c r="AW4686" s="143">
        <f t="shared" si="3660"/>
        <v>0</v>
      </c>
      <c r="AY4686" s="146" t="str">
        <f t="shared" si="3661"/>
        <v>33.00</v>
      </c>
      <c r="AZ4686" s="1828" t="b">
        <f>COUNTIF('[1]Codes SEC'!$B$2:$B$250,Ministres!AY4686)&gt;0</f>
        <v>1</v>
      </c>
    </row>
    <row r="4687" spans="1:52" ht="35.1" customHeight="1" x14ac:dyDescent="0.25">
      <c r="A4687" s="356" t="s">
        <v>4654</v>
      </c>
      <c r="B4687" s="225">
        <v>16</v>
      </c>
      <c r="C4687" s="122" t="s">
        <v>276</v>
      </c>
      <c r="D4687" s="123">
        <v>1000</v>
      </c>
      <c r="E4687" s="226"/>
      <c r="F4687" s="122">
        <v>12</v>
      </c>
      <c r="G4687" s="126">
        <v>1</v>
      </c>
      <c r="H4687" s="35" t="str">
        <f t="shared" si="3646"/>
        <v>083</v>
      </c>
      <c r="I4687" s="36">
        <v>83441000</v>
      </c>
      <c r="J4687" s="37" t="s">
        <v>5176</v>
      </c>
      <c r="K4687" s="500" t="s">
        <v>5177</v>
      </c>
      <c r="L4687" s="128">
        <v>0</v>
      </c>
      <c r="M4687" s="129">
        <v>0</v>
      </c>
      <c r="N4687" s="130"/>
      <c r="O4687" s="131"/>
      <c r="P4687" s="131"/>
      <c r="Q4687" s="131"/>
      <c r="R4687" s="131"/>
      <c r="S4687" s="131"/>
      <c r="T4687" s="132" t="str">
        <f>IF(SUM(N4687:S4687)=U4687,"OK",SUM(N4687:S4687)-U4687)</f>
        <v>OK</v>
      </c>
      <c r="U4687" s="138"/>
      <c r="V4687" s="138"/>
      <c r="W4687" s="139"/>
      <c r="X4687" s="139"/>
      <c r="Y4687" s="132" t="str">
        <f>IF(SUM(W4687:X4687)=Z4687,"OK",SUM(W4687:X4687)-Z4687)</f>
        <v>OK</v>
      </c>
      <c r="Z4687" s="210"/>
      <c r="AA4687" s="204"/>
      <c r="AB4687" s="202"/>
      <c r="AC4687" s="202"/>
      <c r="AD4687" s="202"/>
      <c r="AE4687" s="202"/>
      <c r="AF4687" s="202"/>
      <c r="AG4687" s="132" t="str">
        <f>IF(SUM(AA4687:AF4687)=AH4687,"OK",SUM(AA4687:AF4687)-AH4687)</f>
        <v>OK</v>
      </c>
      <c r="AH4687" s="138"/>
      <c r="AI4687" s="138"/>
      <c r="AJ4687" s="139"/>
      <c r="AK4687" s="139"/>
      <c r="AL4687" s="132" t="str">
        <f>IF(SUM(AJ4687:AK4687)=AM4687,"OK",SUM(AJ4687:AK4687)-AM4687)</f>
        <v>OK</v>
      </c>
      <c r="AM4687" s="140"/>
      <c r="AN4687" s="119">
        <f>L4687+U4687+V4687+Z4687</f>
        <v>0</v>
      </c>
      <c r="AO4687" s="120">
        <f>M4687+AH4687+AI4687+AM4687</f>
        <v>0</v>
      </c>
      <c r="AP4687" s="39">
        <f>L4687</f>
        <v>0</v>
      </c>
      <c r="AQ4687" s="141">
        <f>AN4687</f>
        <v>0</v>
      </c>
      <c r="AR4687" s="142">
        <f>AQ4687-AP4687</f>
        <v>0</v>
      </c>
      <c r="AS4687" s="143" t="e">
        <f>AR4687/AP4687</f>
        <v>#DIV/0!</v>
      </c>
      <c r="AT4687" s="144">
        <f>M4687</f>
        <v>0</v>
      </c>
      <c r="AU4687" s="141">
        <f>AO4687</f>
        <v>0</v>
      </c>
      <c r="AV4687" s="142">
        <f>AU4687-AT4687</f>
        <v>0</v>
      </c>
      <c r="AW4687" s="143" t="e">
        <f>AV4687/AT4687</f>
        <v>#DIV/0!</v>
      </c>
      <c r="AY4687" s="146" t="str">
        <f t="shared" si="3661"/>
        <v>34.41</v>
      </c>
      <c r="AZ4687" s="1828" t="b">
        <f>COUNTIF('[1]Codes SEC'!$B$2:$B$250,Ministres!AY4687)&gt;0</f>
        <v>1</v>
      </c>
    </row>
    <row r="4688" spans="1:52" ht="35.1" customHeight="1" x14ac:dyDescent="0.25">
      <c r="A4688" s="356" t="s">
        <v>4654</v>
      </c>
      <c r="B4688" s="225">
        <v>16</v>
      </c>
      <c r="C4688" s="122" t="s">
        <v>2367</v>
      </c>
      <c r="D4688" s="123">
        <v>1000</v>
      </c>
      <c r="E4688" s="226"/>
      <c r="F4688" s="122">
        <v>12</v>
      </c>
      <c r="G4688" s="126">
        <v>1</v>
      </c>
      <c r="H4688" s="35" t="str">
        <f t="shared" si="3646"/>
        <v>083</v>
      </c>
      <c r="I4688" s="36" t="s">
        <v>291</v>
      </c>
      <c r="J4688" s="37" t="s">
        <v>5178</v>
      </c>
      <c r="K4688" s="244" t="s">
        <v>5179</v>
      </c>
      <c r="L4688" s="232">
        <v>0</v>
      </c>
      <c r="M4688" s="233">
        <v>0</v>
      </c>
      <c r="N4688" s="130"/>
      <c r="O4688" s="131"/>
      <c r="P4688" s="131"/>
      <c r="Q4688" s="131"/>
      <c r="R4688" s="131"/>
      <c r="S4688" s="131"/>
      <c r="T4688" s="132" t="str">
        <f t="shared" si="3647"/>
        <v>OK</v>
      </c>
      <c r="U4688" s="138"/>
      <c r="V4688" s="138"/>
      <c r="W4688" s="139"/>
      <c r="X4688" s="139"/>
      <c r="Y4688" s="132" t="str">
        <f t="shared" si="3648"/>
        <v>OK</v>
      </c>
      <c r="Z4688" s="210"/>
      <c r="AA4688" s="204"/>
      <c r="AB4688" s="202"/>
      <c r="AC4688" s="202"/>
      <c r="AD4688" s="202"/>
      <c r="AE4688" s="202"/>
      <c r="AF4688" s="202"/>
      <c r="AG4688" s="132" t="str">
        <f t="shared" si="3649"/>
        <v>OK</v>
      </c>
      <c r="AH4688" s="138"/>
      <c r="AI4688" s="138"/>
      <c r="AJ4688" s="139"/>
      <c r="AK4688" s="139"/>
      <c r="AL4688" s="132" t="str">
        <f t="shared" si="3650"/>
        <v>OK</v>
      </c>
      <c r="AM4688" s="140"/>
      <c r="AN4688" s="119">
        <f t="shared" si="3651"/>
        <v>0</v>
      </c>
      <c r="AO4688" s="120">
        <f t="shared" si="3652"/>
        <v>0</v>
      </c>
      <c r="AP4688" s="39">
        <f t="shared" si="3653"/>
        <v>0</v>
      </c>
      <c r="AQ4688" s="141">
        <f t="shared" si="3654"/>
        <v>0</v>
      </c>
      <c r="AR4688" s="142">
        <f t="shared" si="3655"/>
        <v>0</v>
      </c>
      <c r="AS4688" s="143" t="e">
        <f t="shared" si="3656"/>
        <v>#DIV/0!</v>
      </c>
      <c r="AT4688" s="144">
        <f t="shared" si="3657"/>
        <v>0</v>
      </c>
      <c r="AU4688" s="141">
        <f t="shared" si="3658"/>
        <v>0</v>
      </c>
      <c r="AV4688" s="142">
        <f t="shared" si="3659"/>
        <v>0</v>
      </c>
      <c r="AW4688" s="143" t="e">
        <f t="shared" si="3660"/>
        <v>#DIV/0!</v>
      </c>
      <c r="AY4688" s="146" t="str">
        <f t="shared" si="3661"/>
        <v>34.50</v>
      </c>
      <c r="AZ4688" s="1828" t="b">
        <f>COUNTIF('[1]Codes SEC'!$B$2:$B$250,Ministres!AY4688)&gt;0</f>
        <v>1</v>
      </c>
    </row>
    <row r="4689" spans="1:64" s="1842" customFormat="1" ht="35.1" customHeight="1" x14ac:dyDescent="0.25">
      <c r="A4689" s="356" t="s">
        <v>4654</v>
      </c>
      <c r="B4689" s="225">
        <v>16</v>
      </c>
      <c r="C4689" s="122" t="s">
        <v>2367</v>
      </c>
      <c r="D4689" s="123">
        <v>1000</v>
      </c>
      <c r="E4689" s="226"/>
      <c r="F4689" s="122">
        <v>12</v>
      </c>
      <c r="G4689" s="126">
        <v>1</v>
      </c>
      <c r="H4689" s="35" t="str">
        <f t="shared" si="3646"/>
        <v>083</v>
      </c>
      <c r="I4689" s="36" t="s">
        <v>291</v>
      </c>
      <c r="J4689" s="37" t="s">
        <v>5180</v>
      </c>
      <c r="K4689" s="244" t="s">
        <v>5181</v>
      </c>
      <c r="L4689" s="232">
        <v>0</v>
      </c>
      <c r="M4689" s="233">
        <v>0</v>
      </c>
      <c r="N4689" s="130"/>
      <c r="O4689" s="131"/>
      <c r="P4689" s="131"/>
      <c r="Q4689" s="131"/>
      <c r="R4689" s="131"/>
      <c r="S4689" s="131"/>
      <c r="T4689" s="132" t="str">
        <f t="shared" si="3647"/>
        <v>OK</v>
      </c>
      <c r="U4689" s="138"/>
      <c r="V4689" s="138"/>
      <c r="W4689" s="139"/>
      <c r="X4689" s="139"/>
      <c r="Y4689" s="132" t="str">
        <f t="shared" si="3648"/>
        <v>OK</v>
      </c>
      <c r="Z4689" s="210"/>
      <c r="AA4689" s="204"/>
      <c r="AB4689" s="202"/>
      <c r="AC4689" s="202"/>
      <c r="AD4689" s="202"/>
      <c r="AE4689" s="202"/>
      <c r="AF4689" s="202"/>
      <c r="AG4689" s="132" t="str">
        <f t="shared" si="3649"/>
        <v>OK</v>
      </c>
      <c r="AH4689" s="138"/>
      <c r="AI4689" s="138"/>
      <c r="AJ4689" s="139"/>
      <c r="AK4689" s="139"/>
      <c r="AL4689" s="132" t="str">
        <f t="shared" si="3650"/>
        <v>OK</v>
      </c>
      <c r="AM4689" s="140"/>
      <c r="AN4689" s="119">
        <f t="shared" si="3651"/>
        <v>0</v>
      </c>
      <c r="AO4689" s="120">
        <f t="shared" si="3652"/>
        <v>0</v>
      </c>
      <c r="AP4689" s="39">
        <f t="shared" si="3653"/>
        <v>0</v>
      </c>
      <c r="AQ4689" s="141">
        <f t="shared" si="3654"/>
        <v>0</v>
      </c>
      <c r="AR4689" s="142">
        <f t="shared" si="3655"/>
        <v>0</v>
      </c>
      <c r="AS4689" s="143" t="e">
        <f t="shared" si="3656"/>
        <v>#DIV/0!</v>
      </c>
      <c r="AT4689" s="144">
        <f t="shared" si="3657"/>
        <v>0</v>
      </c>
      <c r="AU4689" s="141">
        <f t="shared" si="3658"/>
        <v>0</v>
      </c>
      <c r="AV4689" s="142">
        <f t="shared" si="3659"/>
        <v>0</v>
      </c>
      <c r="AW4689" s="143" t="e">
        <f t="shared" si="3660"/>
        <v>#DIV/0!</v>
      </c>
      <c r="AX4689"/>
      <c r="AY4689" s="146" t="str">
        <f t="shared" si="3661"/>
        <v>34.50</v>
      </c>
      <c r="AZ4689" s="1828" t="b">
        <f>COUNTIF('[1]Codes SEC'!$B$2:$B$250,Ministres!AY4689)&gt;0</f>
        <v>1</v>
      </c>
      <c r="BA4689"/>
      <c r="BB4689"/>
      <c r="BC4689"/>
      <c r="BD4689"/>
      <c r="BE4689"/>
      <c r="BF4689"/>
      <c r="BG4689"/>
      <c r="BH4689"/>
      <c r="BI4689"/>
      <c r="BJ4689"/>
      <c r="BK4689"/>
      <c r="BL4689"/>
    </row>
    <row r="4690" spans="1:64" ht="35.1" customHeight="1" x14ac:dyDescent="0.25">
      <c r="A4690" s="356" t="s">
        <v>4654</v>
      </c>
      <c r="B4690" s="225">
        <v>16</v>
      </c>
      <c r="C4690" s="122" t="s">
        <v>2367</v>
      </c>
      <c r="D4690" s="123">
        <v>1000</v>
      </c>
      <c r="E4690" s="226"/>
      <c r="F4690" s="122">
        <v>12</v>
      </c>
      <c r="G4690" s="126">
        <v>1</v>
      </c>
      <c r="H4690" s="35" t="str">
        <f t="shared" si="3646"/>
        <v>083</v>
      </c>
      <c r="I4690" s="36">
        <v>83520000</v>
      </c>
      <c r="J4690" s="37" t="s">
        <v>5182</v>
      </c>
      <c r="K4690" s="244" t="s">
        <v>5183</v>
      </c>
      <c r="L4690" s="128">
        <v>0</v>
      </c>
      <c r="M4690" s="129">
        <v>0</v>
      </c>
      <c r="N4690" s="130"/>
      <c r="O4690" s="131"/>
      <c r="P4690" s="131"/>
      <c r="Q4690" s="131"/>
      <c r="R4690" s="131"/>
      <c r="S4690" s="131"/>
      <c r="T4690" s="132" t="str">
        <f>IF(SUM(N4690:S4690)=U4690,"OK",SUM(N4690:S4690)-U4690)</f>
        <v>OK</v>
      </c>
      <c r="U4690" s="138"/>
      <c r="V4690" s="138"/>
      <c r="W4690" s="139"/>
      <c r="X4690" s="139"/>
      <c r="Y4690" s="132" t="str">
        <f>IF(SUM(W4690:X4690)=Z4690,"OK",SUM(W4690:X4690)-Z4690)</f>
        <v>OK</v>
      </c>
      <c r="Z4690" s="210"/>
      <c r="AA4690" s="204"/>
      <c r="AB4690" s="202"/>
      <c r="AC4690" s="202"/>
      <c r="AD4690" s="202"/>
      <c r="AE4690" s="202"/>
      <c r="AF4690" s="202"/>
      <c r="AG4690" s="132" t="str">
        <f>IF(SUM(AA4690:AF4690)=AH4690,"OK",SUM(AA4690:AF4690)-AH4690)</f>
        <v>OK</v>
      </c>
      <c r="AH4690" s="138"/>
      <c r="AI4690" s="138"/>
      <c r="AJ4690" s="139"/>
      <c r="AK4690" s="139"/>
      <c r="AL4690" s="132" t="str">
        <f>IF(SUM(AJ4690:AK4690)=AM4690,"OK",SUM(AJ4690:AK4690)-AM4690)</f>
        <v>OK</v>
      </c>
      <c r="AM4690" s="140"/>
      <c r="AN4690" s="119">
        <f>L4690+U4690+V4690+Z4690</f>
        <v>0</v>
      </c>
      <c r="AO4690" s="120">
        <f>M4690+AH4690+AI4690+AM4690</f>
        <v>0</v>
      </c>
      <c r="AP4690" s="39">
        <f>L4690</f>
        <v>0</v>
      </c>
      <c r="AQ4690" s="141">
        <f>AN4690</f>
        <v>0</v>
      </c>
      <c r="AR4690" s="142">
        <f>AQ4690-AP4690</f>
        <v>0</v>
      </c>
      <c r="AS4690" s="143" t="e">
        <f>AR4690/AP4690</f>
        <v>#DIV/0!</v>
      </c>
      <c r="AT4690" s="144">
        <f>M4690</f>
        <v>0</v>
      </c>
      <c r="AU4690" s="141">
        <f>AO4690</f>
        <v>0</v>
      </c>
      <c r="AV4690" s="142">
        <f>AU4690-AT4690</f>
        <v>0</v>
      </c>
      <c r="AW4690" s="143" t="e">
        <f>AV4690/AT4690</f>
        <v>#DIV/0!</v>
      </c>
      <c r="AY4690" s="146" t="str">
        <f t="shared" si="3661"/>
        <v>35.20</v>
      </c>
      <c r="AZ4690" s="1828" t="b">
        <f>COUNTIF('[1]Codes SEC'!$B$2:$B$250,Ministres!AY4690)&gt;0</f>
        <v>1</v>
      </c>
    </row>
    <row r="4691" spans="1:64" s="197" customFormat="1" ht="35.1" customHeight="1" x14ac:dyDescent="0.25">
      <c r="A4691" s="356" t="s">
        <v>4654</v>
      </c>
      <c r="B4691" s="225">
        <v>16</v>
      </c>
      <c r="C4691" s="122" t="s">
        <v>2367</v>
      </c>
      <c r="D4691" s="123">
        <v>1000</v>
      </c>
      <c r="E4691" s="226"/>
      <c r="F4691" s="122">
        <v>12</v>
      </c>
      <c r="G4691" s="126">
        <v>1</v>
      </c>
      <c r="H4691" s="35" t="str">
        <f t="shared" si="3646"/>
        <v>083</v>
      </c>
      <c r="I4691" s="36" t="s">
        <v>1275</v>
      </c>
      <c r="J4691" s="37" t="s">
        <v>5184</v>
      </c>
      <c r="K4691" s="244" t="s">
        <v>5185</v>
      </c>
      <c r="L4691" s="232">
        <v>26</v>
      </c>
      <c r="M4691" s="233">
        <v>26</v>
      </c>
      <c r="N4691" s="130"/>
      <c r="O4691" s="131"/>
      <c r="P4691" s="131"/>
      <c r="Q4691" s="131"/>
      <c r="R4691" s="131"/>
      <c r="S4691" s="131"/>
      <c r="T4691" s="132" t="str">
        <f>IF(SUM(N4691:S4691)=U4691,"OK",SUM(N4691:S4691)-U4691)</f>
        <v>OK</v>
      </c>
      <c r="U4691" s="138"/>
      <c r="V4691" s="138"/>
      <c r="W4691" s="139"/>
      <c r="X4691" s="139"/>
      <c r="Y4691" s="132" t="str">
        <f>IF(SUM(W4691:X4691)=Z4691,"OK",SUM(W4691:X4691)-Z4691)</f>
        <v>OK</v>
      </c>
      <c r="Z4691" s="210"/>
      <c r="AA4691" s="204"/>
      <c r="AB4691" s="202"/>
      <c r="AC4691" s="202"/>
      <c r="AD4691" s="202"/>
      <c r="AE4691" s="202"/>
      <c r="AF4691" s="202"/>
      <c r="AG4691" s="132" t="str">
        <f>IF(SUM(AA4691:AF4691)=AH4691,"OK",SUM(AA4691:AF4691)-AH4691)</f>
        <v>OK</v>
      </c>
      <c r="AH4691" s="138"/>
      <c r="AI4691" s="138"/>
      <c r="AJ4691" s="139"/>
      <c r="AK4691" s="139"/>
      <c r="AL4691" s="132" t="str">
        <f>IF(SUM(AJ4691:AK4691)=AM4691,"OK",SUM(AJ4691:AK4691)-AM4691)</f>
        <v>OK</v>
      </c>
      <c r="AM4691" s="140"/>
      <c r="AN4691" s="119">
        <f>L4691+U4691+V4691+Z4691</f>
        <v>26</v>
      </c>
      <c r="AO4691" s="120">
        <f>M4691+AH4691+AI4691+AM4691</f>
        <v>26</v>
      </c>
      <c r="AP4691" s="39">
        <f>L4691</f>
        <v>26</v>
      </c>
      <c r="AQ4691" s="141">
        <f>AN4691</f>
        <v>26</v>
      </c>
      <c r="AR4691" s="142">
        <f>AQ4691-AP4691</f>
        <v>0</v>
      </c>
      <c r="AS4691" s="143">
        <f>AR4691/AP4691</f>
        <v>0</v>
      </c>
      <c r="AT4691" s="144">
        <f>M4691</f>
        <v>26</v>
      </c>
      <c r="AU4691" s="141">
        <f>AO4691</f>
        <v>26</v>
      </c>
      <c r="AV4691" s="142">
        <f>AU4691-AT4691</f>
        <v>0</v>
      </c>
      <c r="AW4691" s="143">
        <f>AV4691/AT4691</f>
        <v>0</v>
      </c>
      <c r="AX4691"/>
      <c r="AY4691" s="146" t="str">
        <f t="shared" si="3661"/>
        <v>35.40</v>
      </c>
      <c r="AZ4691" s="1828" t="b">
        <f>COUNTIF('[1]Codes SEC'!$B$2:$B$250,Ministres!AY4691)&gt;0</f>
        <v>1</v>
      </c>
      <c r="BA4691" s="12"/>
      <c r="BB4691" s="12"/>
      <c r="BC4691" s="12"/>
      <c r="BD4691" s="12"/>
      <c r="BE4691" s="12"/>
      <c r="BF4691" s="12"/>
      <c r="BG4691" s="12"/>
      <c r="BH4691" s="12"/>
      <c r="BI4691" s="12"/>
      <c r="BJ4691" s="12"/>
      <c r="BK4691" s="12"/>
      <c r="BL4691" s="12"/>
    </row>
    <row r="4692" spans="1:64" s="197" customFormat="1" ht="35.1" customHeight="1" x14ac:dyDescent="0.25">
      <c r="A4692" s="356" t="s">
        <v>4654</v>
      </c>
      <c r="B4692" s="225">
        <v>16</v>
      </c>
      <c r="C4692" s="122" t="s">
        <v>2367</v>
      </c>
      <c r="D4692" s="123">
        <v>1000</v>
      </c>
      <c r="E4692" s="226"/>
      <c r="F4692" s="122">
        <v>12</v>
      </c>
      <c r="G4692" s="126">
        <v>1</v>
      </c>
      <c r="H4692" s="35" t="str">
        <f t="shared" si="3646"/>
        <v>083</v>
      </c>
      <c r="I4692" s="36">
        <v>83540000</v>
      </c>
      <c r="J4692" s="37" t="s">
        <v>5186</v>
      </c>
      <c r="K4692" s="244" t="s">
        <v>5187</v>
      </c>
      <c r="L4692" s="232">
        <v>0</v>
      </c>
      <c r="M4692" s="233">
        <v>26</v>
      </c>
      <c r="N4692" s="130"/>
      <c r="O4692" s="131"/>
      <c r="P4692" s="131"/>
      <c r="Q4692" s="131"/>
      <c r="R4692" s="131"/>
      <c r="S4692" s="131"/>
      <c r="T4692" s="132" t="str">
        <f t="shared" si="3647"/>
        <v>OK</v>
      </c>
      <c r="U4692" s="138"/>
      <c r="V4692" s="138"/>
      <c r="W4692" s="139"/>
      <c r="X4692" s="139"/>
      <c r="Y4692" s="132" t="str">
        <f t="shared" si="3648"/>
        <v>OK</v>
      </c>
      <c r="Z4692" s="210"/>
      <c r="AA4692" s="204"/>
      <c r="AB4692" s="202"/>
      <c r="AC4692" s="202"/>
      <c r="AD4692" s="202"/>
      <c r="AE4692" s="202"/>
      <c r="AF4692" s="202"/>
      <c r="AG4692" s="132" t="str">
        <f t="shared" si="3649"/>
        <v>OK</v>
      </c>
      <c r="AH4692" s="138"/>
      <c r="AI4692" s="138"/>
      <c r="AJ4692" s="139"/>
      <c r="AK4692" s="139"/>
      <c r="AL4692" s="132" t="str">
        <f t="shared" si="3650"/>
        <v>OK</v>
      </c>
      <c r="AM4692" s="140"/>
      <c r="AN4692" s="119">
        <f t="shared" si="3651"/>
        <v>0</v>
      </c>
      <c r="AO4692" s="120">
        <f t="shared" si="3652"/>
        <v>26</v>
      </c>
      <c r="AP4692" s="39">
        <f t="shared" si="3653"/>
        <v>0</v>
      </c>
      <c r="AQ4692" s="141">
        <f t="shared" si="3654"/>
        <v>0</v>
      </c>
      <c r="AR4692" s="142">
        <f t="shared" si="3655"/>
        <v>0</v>
      </c>
      <c r="AS4692" s="143" t="e">
        <f t="shared" si="3656"/>
        <v>#DIV/0!</v>
      </c>
      <c r="AT4692" s="144">
        <f t="shared" si="3657"/>
        <v>26</v>
      </c>
      <c r="AU4692" s="141">
        <f t="shared" si="3658"/>
        <v>26</v>
      </c>
      <c r="AV4692" s="142">
        <f t="shared" si="3659"/>
        <v>0</v>
      </c>
      <c r="AW4692" s="143">
        <f t="shared" si="3660"/>
        <v>0</v>
      </c>
      <c r="AX4692"/>
      <c r="AY4692" s="146" t="str">
        <f t="shared" si="3661"/>
        <v>35.40</v>
      </c>
      <c r="AZ4692" s="1828" t="b">
        <f>COUNTIF('[1]Codes SEC'!$B$2:$B$250,Ministres!AY4692)&gt;0</f>
        <v>1</v>
      </c>
      <c r="BA4692" s="12"/>
      <c r="BB4692" s="12"/>
      <c r="BC4692" s="12"/>
      <c r="BD4692" s="12"/>
      <c r="BE4692" s="12"/>
      <c r="BF4692" s="12"/>
      <c r="BG4692" s="12"/>
      <c r="BH4692" s="12"/>
      <c r="BI4692" s="12"/>
      <c r="BJ4692" s="12"/>
      <c r="BK4692" s="12"/>
      <c r="BL4692" s="12"/>
    </row>
    <row r="4693" spans="1:64" ht="35.1" customHeight="1" x14ac:dyDescent="0.25">
      <c r="A4693" s="356" t="s">
        <v>4654</v>
      </c>
      <c r="B4693" s="225">
        <v>16</v>
      </c>
      <c r="C4693" s="122" t="s">
        <v>2367</v>
      </c>
      <c r="D4693" s="123">
        <v>1000</v>
      </c>
      <c r="E4693" s="226"/>
      <c r="F4693" s="122">
        <v>12</v>
      </c>
      <c r="G4693" s="126">
        <v>1</v>
      </c>
      <c r="H4693" s="35" t="str">
        <f t="shared" si="3646"/>
        <v>083</v>
      </c>
      <c r="I4693" s="36">
        <v>83560000</v>
      </c>
      <c r="J4693" s="37" t="s">
        <v>5188</v>
      </c>
      <c r="K4693" s="244" t="s">
        <v>5189</v>
      </c>
      <c r="L4693" s="128">
        <v>12</v>
      </c>
      <c r="M4693" s="129">
        <v>12</v>
      </c>
      <c r="N4693" s="130"/>
      <c r="O4693" s="131"/>
      <c r="P4693" s="131"/>
      <c r="Q4693" s="131"/>
      <c r="R4693" s="131"/>
      <c r="S4693" s="131"/>
      <c r="T4693" s="132" t="str">
        <f t="shared" si="3647"/>
        <v>OK</v>
      </c>
      <c r="U4693" s="138"/>
      <c r="V4693" s="138"/>
      <c r="W4693" s="139"/>
      <c r="X4693" s="139"/>
      <c r="Y4693" s="132" t="str">
        <f t="shared" si="3648"/>
        <v>OK</v>
      </c>
      <c r="Z4693" s="210"/>
      <c r="AA4693" s="204"/>
      <c r="AB4693" s="202"/>
      <c r="AC4693" s="202"/>
      <c r="AD4693" s="202"/>
      <c r="AE4693" s="202"/>
      <c r="AF4693" s="202"/>
      <c r="AG4693" s="132" t="str">
        <f t="shared" si="3649"/>
        <v>OK</v>
      </c>
      <c r="AH4693" s="138"/>
      <c r="AI4693" s="138"/>
      <c r="AJ4693" s="139"/>
      <c r="AK4693" s="139"/>
      <c r="AL4693" s="132" t="str">
        <f t="shared" si="3650"/>
        <v>OK</v>
      </c>
      <c r="AM4693" s="140"/>
      <c r="AN4693" s="119">
        <f t="shared" si="3651"/>
        <v>12</v>
      </c>
      <c r="AO4693" s="120">
        <f t="shared" si="3652"/>
        <v>12</v>
      </c>
      <c r="AP4693" s="39">
        <f t="shared" si="3653"/>
        <v>12</v>
      </c>
      <c r="AQ4693" s="141">
        <f t="shared" si="3654"/>
        <v>12</v>
      </c>
      <c r="AR4693" s="142">
        <f t="shared" si="3655"/>
        <v>0</v>
      </c>
      <c r="AS4693" s="143">
        <f t="shared" si="3656"/>
        <v>0</v>
      </c>
      <c r="AT4693" s="144">
        <f t="shared" si="3657"/>
        <v>12</v>
      </c>
      <c r="AU4693" s="141">
        <f t="shared" si="3658"/>
        <v>12</v>
      </c>
      <c r="AV4693" s="142">
        <f t="shared" si="3659"/>
        <v>0</v>
      </c>
      <c r="AW4693" s="143">
        <f t="shared" si="3660"/>
        <v>0</v>
      </c>
      <c r="AY4693" s="146" t="str">
        <f t="shared" si="3661"/>
        <v>35.60</v>
      </c>
      <c r="AZ4693" s="1828" t="b">
        <f>COUNTIF('[1]Codes SEC'!$B$2:$B$250,Ministres!AY4693)&gt;0</f>
        <v>1</v>
      </c>
    </row>
    <row r="4694" spans="1:64" s="374" customFormat="1" ht="35.1" customHeight="1" x14ac:dyDescent="0.25">
      <c r="A4694" s="356" t="s">
        <v>4654</v>
      </c>
      <c r="B4694" s="225" t="s">
        <v>2393</v>
      </c>
      <c r="C4694" s="122" t="s">
        <v>2367</v>
      </c>
      <c r="D4694" s="123">
        <v>1000</v>
      </c>
      <c r="E4694" s="226"/>
      <c r="F4694" s="122">
        <v>12</v>
      </c>
      <c r="G4694" s="126">
        <v>1</v>
      </c>
      <c r="H4694" s="35" t="str">
        <f t="shared" si="3646"/>
        <v>083</v>
      </c>
      <c r="I4694" s="36">
        <v>84130000</v>
      </c>
      <c r="J4694" s="37" t="s">
        <v>5190</v>
      </c>
      <c r="K4694" s="244" t="s">
        <v>5191</v>
      </c>
      <c r="L4694" s="232">
        <v>0</v>
      </c>
      <c r="M4694" s="233">
        <v>0</v>
      </c>
      <c r="N4694" s="130"/>
      <c r="O4694" s="131"/>
      <c r="P4694" s="131"/>
      <c r="Q4694" s="131"/>
      <c r="R4694" s="131"/>
      <c r="S4694" s="131"/>
      <c r="T4694" s="132" t="str">
        <f>IF(SUM(N4694:S4694)=U4694,"OK",SUM(N4694:S4694)-U4694)</f>
        <v>OK</v>
      </c>
      <c r="U4694" s="138"/>
      <c r="V4694" s="138"/>
      <c r="W4694" s="139"/>
      <c r="X4694" s="139"/>
      <c r="Y4694" s="132" t="str">
        <f>IF(SUM(W4694:X4694)=Z4694,"OK",SUM(W4694:X4694)-Z4694)</f>
        <v>OK</v>
      </c>
      <c r="Z4694" s="210"/>
      <c r="AA4694" s="204"/>
      <c r="AB4694" s="202"/>
      <c r="AC4694" s="202"/>
      <c r="AD4694" s="202"/>
      <c r="AE4694" s="202"/>
      <c r="AF4694" s="202"/>
      <c r="AG4694" s="132" t="str">
        <f>IF(SUM(AA4694:AF4694)=AH4694,"OK",SUM(AA4694:AF4694)-AH4694)</f>
        <v>OK</v>
      </c>
      <c r="AH4694" s="138"/>
      <c r="AI4694" s="138"/>
      <c r="AJ4694" s="139"/>
      <c r="AK4694" s="139"/>
      <c r="AL4694" s="132" t="str">
        <f>IF(SUM(AJ4694:AK4694)=AM4694,"OK",SUM(AJ4694:AK4694)-AM4694)</f>
        <v>OK</v>
      </c>
      <c r="AM4694" s="140"/>
      <c r="AN4694" s="119">
        <f>L4694+U4694+V4694+Z4694</f>
        <v>0</v>
      </c>
      <c r="AO4694" s="120">
        <f>M4694+AH4694+AI4694+AM4694</f>
        <v>0</v>
      </c>
      <c r="AP4694" s="39">
        <f>L4694</f>
        <v>0</v>
      </c>
      <c r="AQ4694" s="141">
        <f>AN4694</f>
        <v>0</v>
      </c>
      <c r="AR4694" s="142">
        <f>AQ4694-AP4694</f>
        <v>0</v>
      </c>
      <c r="AS4694" s="143" t="e">
        <f>AR4694/AP4694</f>
        <v>#DIV/0!</v>
      </c>
      <c r="AT4694" s="144">
        <f>M4694</f>
        <v>0</v>
      </c>
      <c r="AU4694" s="141">
        <f>AO4694</f>
        <v>0</v>
      </c>
      <c r="AV4694" s="142">
        <f>AU4694-AT4694</f>
        <v>0</v>
      </c>
      <c r="AW4694" s="143" t="e">
        <f>AV4694/AT4694</f>
        <v>#DIV/0!</v>
      </c>
      <c r="AY4694" s="146" t="str">
        <f t="shared" si="3661"/>
        <v>41.30</v>
      </c>
      <c r="AZ4694" s="1844" t="b">
        <f>COUNTIF('[1]Codes SEC'!$B$2:$B$250,Ministres!AY4694)&gt;0</f>
        <v>1</v>
      </c>
    </row>
    <row r="4695" spans="1:64" ht="35.1" customHeight="1" x14ac:dyDescent="0.25">
      <c r="A4695" s="356" t="s">
        <v>4654</v>
      </c>
      <c r="B4695" s="225">
        <v>16</v>
      </c>
      <c r="C4695" s="122" t="s">
        <v>2367</v>
      </c>
      <c r="D4695" s="123">
        <v>1000</v>
      </c>
      <c r="E4695" s="226"/>
      <c r="F4695" s="122">
        <v>5</v>
      </c>
      <c r="G4695" s="126">
        <v>1</v>
      </c>
      <c r="H4695" s="35" t="str">
        <f t="shared" si="3646"/>
        <v>083</v>
      </c>
      <c r="I4695" s="36" t="s">
        <v>121</v>
      </c>
      <c r="J4695" s="37" t="s">
        <v>5192</v>
      </c>
      <c r="K4695" s="244" t="s">
        <v>5193</v>
      </c>
      <c r="L4695" s="232">
        <v>8937</v>
      </c>
      <c r="M4695" s="233">
        <v>8937</v>
      </c>
      <c r="N4695" s="130"/>
      <c r="O4695" s="131"/>
      <c r="P4695" s="131"/>
      <c r="Q4695" s="131"/>
      <c r="R4695" s="131"/>
      <c r="S4695" s="131"/>
      <c r="T4695" s="132" t="str">
        <f t="shared" si="3647"/>
        <v>OK</v>
      </c>
      <c r="U4695" s="138"/>
      <c r="V4695" s="138"/>
      <c r="W4695" s="139"/>
      <c r="X4695" s="139"/>
      <c r="Y4695" s="132" t="str">
        <f t="shared" si="3648"/>
        <v>OK</v>
      </c>
      <c r="Z4695" s="210"/>
      <c r="AA4695" s="1845"/>
      <c r="AB4695" s="131"/>
      <c r="AC4695" s="131"/>
      <c r="AD4695" s="131"/>
      <c r="AE4695" s="131"/>
      <c r="AF4695" s="131"/>
      <c r="AG4695" s="132" t="str">
        <f t="shared" si="3649"/>
        <v>OK</v>
      </c>
      <c r="AH4695" s="138"/>
      <c r="AI4695" s="138"/>
      <c r="AJ4695" s="139"/>
      <c r="AK4695" s="139"/>
      <c r="AL4695" s="132" t="str">
        <f t="shared" si="3650"/>
        <v>OK</v>
      </c>
      <c r="AM4695" s="140"/>
      <c r="AN4695" s="119">
        <f t="shared" si="3651"/>
        <v>8937</v>
      </c>
      <c r="AO4695" s="120">
        <f t="shared" si="3652"/>
        <v>8937</v>
      </c>
      <c r="AP4695" s="39">
        <f t="shared" si="3653"/>
        <v>8937</v>
      </c>
      <c r="AQ4695" s="141">
        <f t="shared" si="3654"/>
        <v>8937</v>
      </c>
      <c r="AR4695" s="142">
        <f t="shared" si="3655"/>
        <v>0</v>
      </c>
      <c r="AS4695" s="143">
        <f t="shared" si="3656"/>
        <v>0</v>
      </c>
      <c r="AT4695" s="144">
        <f t="shared" si="3657"/>
        <v>8937</v>
      </c>
      <c r="AU4695" s="141">
        <f t="shared" si="3658"/>
        <v>8937</v>
      </c>
      <c r="AV4695" s="142">
        <f t="shared" si="3659"/>
        <v>0</v>
      </c>
      <c r="AW4695" s="143">
        <f t="shared" si="3660"/>
        <v>0</v>
      </c>
      <c r="AY4695" s="146" t="str">
        <f t="shared" si="3661"/>
        <v>41.40</v>
      </c>
      <c r="AZ4695" s="1828" t="b">
        <f>COUNTIF('[1]Codes SEC'!$B$2:$B$250,Ministres!AY4695)&gt;0</f>
        <v>1</v>
      </c>
    </row>
    <row r="4696" spans="1:64" ht="35.1" customHeight="1" x14ac:dyDescent="0.25">
      <c r="A4696" s="356" t="s">
        <v>4654</v>
      </c>
      <c r="B4696" s="225">
        <v>16</v>
      </c>
      <c r="C4696" s="122" t="s">
        <v>2367</v>
      </c>
      <c r="D4696" s="123">
        <v>1000</v>
      </c>
      <c r="E4696" s="226"/>
      <c r="F4696" s="122">
        <v>18</v>
      </c>
      <c r="G4696" s="126">
        <v>1</v>
      </c>
      <c r="H4696" s="35" t="str">
        <f t="shared" si="3646"/>
        <v>083</v>
      </c>
      <c r="I4696" s="36" t="s">
        <v>121</v>
      </c>
      <c r="J4696" s="37" t="s">
        <v>5194</v>
      </c>
      <c r="K4696" s="244" t="s">
        <v>5195</v>
      </c>
      <c r="L4696" s="232">
        <v>0</v>
      </c>
      <c r="M4696" s="233">
        <v>0</v>
      </c>
      <c r="N4696" s="130"/>
      <c r="O4696" s="131"/>
      <c r="P4696" s="131"/>
      <c r="Q4696" s="131"/>
      <c r="R4696" s="131"/>
      <c r="S4696" s="131"/>
      <c r="T4696" s="132" t="str">
        <f t="shared" si="3647"/>
        <v>OK</v>
      </c>
      <c r="U4696" s="138"/>
      <c r="V4696" s="138"/>
      <c r="W4696" s="139"/>
      <c r="X4696" s="139"/>
      <c r="Y4696" s="132" t="str">
        <f t="shared" si="3648"/>
        <v>OK</v>
      </c>
      <c r="Z4696" s="210"/>
      <c r="AA4696" s="1845"/>
      <c r="AB4696" s="131"/>
      <c r="AC4696" s="131"/>
      <c r="AD4696" s="131"/>
      <c r="AE4696" s="131"/>
      <c r="AF4696" s="131"/>
      <c r="AG4696" s="132" t="str">
        <f t="shared" si="3649"/>
        <v>OK</v>
      </c>
      <c r="AH4696" s="138"/>
      <c r="AI4696" s="138"/>
      <c r="AJ4696" s="139"/>
      <c r="AK4696" s="139"/>
      <c r="AL4696" s="132" t="str">
        <f t="shared" si="3650"/>
        <v>OK</v>
      </c>
      <c r="AM4696" s="140"/>
      <c r="AN4696" s="119">
        <f t="shared" si="3651"/>
        <v>0</v>
      </c>
      <c r="AO4696" s="120">
        <f t="shared" si="3652"/>
        <v>0</v>
      </c>
      <c r="AP4696" s="39">
        <f t="shared" si="3653"/>
        <v>0</v>
      </c>
      <c r="AQ4696" s="141">
        <f t="shared" si="3654"/>
        <v>0</v>
      </c>
      <c r="AR4696" s="142">
        <f t="shared" si="3655"/>
        <v>0</v>
      </c>
      <c r="AS4696" s="143" t="e">
        <f t="shared" si="3656"/>
        <v>#DIV/0!</v>
      </c>
      <c r="AT4696" s="144">
        <f t="shared" si="3657"/>
        <v>0</v>
      </c>
      <c r="AU4696" s="141">
        <f t="shared" si="3658"/>
        <v>0</v>
      </c>
      <c r="AV4696" s="142">
        <f t="shared" si="3659"/>
        <v>0</v>
      </c>
      <c r="AW4696" s="143" t="e">
        <f t="shared" si="3660"/>
        <v>#DIV/0!</v>
      </c>
      <c r="AY4696" s="146" t="str">
        <f t="shared" si="3661"/>
        <v>41.40</v>
      </c>
      <c r="AZ4696" s="1828" t="b">
        <f>COUNTIF('[1]Codes SEC'!$B$2:$B$250,Ministres!AY4696)&gt;0</f>
        <v>1</v>
      </c>
    </row>
    <row r="4697" spans="1:64" ht="35.1" customHeight="1" x14ac:dyDescent="0.25">
      <c r="A4697" s="15" t="s">
        <v>4654</v>
      </c>
      <c r="B4697" s="225">
        <v>16</v>
      </c>
      <c r="C4697" s="122" t="s">
        <v>2367</v>
      </c>
      <c r="D4697" s="123">
        <v>1000</v>
      </c>
      <c r="E4697" s="226"/>
      <c r="F4697" s="122">
        <v>12</v>
      </c>
      <c r="G4697" s="126">
        <v>1</v>
      </c>
      <c r="H4697" s="35" t="str">
        <f t="shared" si="3646"/>
        <v>083</v>
      </c>
      <c r="I4697" s="36">
        <v>84140000</v>
      </c>
      <c r="J4697" s="37" t="s">
        <v>5196</v>
      </c>
      <c r="K4697" s="244" t="s">
        <v>5197</v>
      </c>
      <c r="L4697" s="128">
        <v>7013</v>
      </c>
      <c r="M4697" s="129">
        <v>7013</v>
      </c>
      <c r="N4697" s="130"/>
      <c r="O4697" s="131"/>
      <c r="P4697" s="131"/>
      <c r="Q4697" s="131"/>
      <c r="R4697" s="131"/>
      <c r="S4697" s="131"/>
      <c r="T4697" s="132" t="str">
        <f t="shared" si="3647"/>
        <v>OK</v>
      </c>
      <c r="U4697" s="138"/>
      <c r="V4697" s="138"/>
      <c r="W4697" s="139"/>
      <c r="X4697" s="139"/>
      <c r="Y4697" s="132" t="str">
        <f t="shared" si="3648"/>
        <v>OK</v>
      </c>
      <c r="Z4697" s="210"/>
      <c r="AA4697" s="204"/>
      <c r="AB4697" s="202"/>
      <c r="AC4697" s="202"/>
      <c r="AD4697" s="202"/>
      <c r="AE4697" s="202"/>
      <c r="AF4697" s="202"/>
      <c r="AG4697" s="132" t="str">
        <f t="shared" si="3649"/>
        <v>OK</v>
      </c>
      <c r="AH4697" s="138"/>
      <c r="AI4697" s="138"/>
      <c r="AJ4697" s="139"/>
      <c r="AK4697" s="139"/>
      <c r="AL4697" s="132" t="str">
        <f t="shared" si="3650"/>
        <v>OK</v>
      </c>
      <c r="AM4697" s="140"/>
      <c r="AN4697" s="119">
        <f t="shared" si="3651"/>
        <v>7013</v>
      </c>
      <c r="AO4697" s="120">
        <f t="shared" si="3652"/>
        <v>7013</v>
      </c>
      <c r="AP4697" s="39">
        <f t="shared" si="3653"/>
        <v>7013</v>
      </c>
      <c r="AQ4697" s="141">
        <f t="shared" si="3654"/>
        <v>7013</v>
      </c>
      <c r="AR4697" s="142">
        <f t="shared" si="3655"/>
        <v>0</v>
      </c>
      <c r="AS4697" s="143">
        <f t="shared" si="3656"/>
        <v>0</v>
      </c>
      <c r="AT4697" s="144">
        <f t="shared" si="3657"/>
        <v>7013</v>
      </c>
      <c r="AU4697" s="141">
        <f t="shared" si="3658"/>
        <v>7013</v>
      </c>
      <c r="AV4697" s="142">
        <f t="shared" si="3659"/>
        <v>0</v>
      </c>
      <c r="AW4697" s="143">
        <f t="shared" si="3660"/>
        <v>0</v>
      </c>
      <c r="AY4697" s="146" t="str">
        <f t="shared" si="3661"/>
        <v>41.40</v>
      </c>
      <c r="AZ4697" s="1828" t="b">
        <f>COUNTIF('[1]Codes SEC'!$B$2:$B$250,Ministres!AY4697)&gt;0</f>
        <v>1</v>
      </c>
    </row>
    <row r="4698" spans="1:64" ht="35.1" customHeight="1" x14ac:dyDescent="0.25">
      <c r="A4698" s="15" t="s">
        <v>4654</v>
      </c>
      <c r="B4698" s="225">
        <v>16</v>
      </c>
      <c r="C4698" s="122" t="s">
        <v>2367</v>
      </c>
      <c r="D4698" s="123">
        <v>1000</v>
      </c>
      <c r="F4698" s="125">
        <v>12</v>
      </c>
      <c r="G4698" s="126">
        <v>1</v>
      </c>
      <c r="H4698" s="35" t="str">
        <f t="shared" si="3646"/>
        <v>083</v>
      </c>
      <c r="I4698" s="36">
        <v>84312000</v>
      </c>
      <c r="J4698" s="37" t="s">
        <v>5198</v>
      </c>
      <c r="K4698" s="522" t="s">
        <v>5199</v>
      </c>
      <c r="L4698" s="241">
        <v>184</v>
      </c>
      <c r="M4698" s="242">
        <v>141</v>
      </c>
      <c r="N4698" s="201"/>
      <c r="O4698" s="202"/>
      <c r="P4698" s="202"/>
      <c r="Q4698" s="202"/>
      <c r="R4698" s="202"/>
      <c r="S4698" s="202"/>
      <c r="T4698" s="132" t="str">
        <f>IF(SUM(N4698:S4698)=U4698,"OK",SUM(N4698:S4698)-U4698)</f>
        <v>OK</v>
      </c>
      <c r="U4698" s="138"/>
      <c r="V4698" s="138"/>
      <c r="W4698" s="139"/>
      <c r="X4698" s="139"/>
      <c r="Y4698" s="132" t="str">
        <f>IF(SUM(W4698:X4698)=Z4698,"OK",SUM(W4698:X4698)-Z4698)</f>
        <v>OK</v>
      </c>
      <c r="Z4698" s="210"/>
      <c r="AA4698" s="204"/>
      <c r="AB4698" s="202"/>
      <c r="AC4698" s="202"/>
      <c r="AD4698" s="202"/>
      <c r="AE4698" s="202"/>
      <c r="AF4698" s="202"/>
      <c r="AG4698" s="132" t="str">
        <f>IF(SUM(AA4698:AF4698)=AH4698,"OK",SUM(AA4698:AF4698)-AH4698)</f>
        <v>OK</v>
      </c>
      <c r="AH4698" s="138"/>
      <c r="AI4698" s="138"/>
      <c r="AJ4698" s="139"/>
      <c r="AK4698" s="139"/>
      <c r="AL4698" s="132" t="str">
        <f>IF(SUM(AJ4698:AK4698)=AM4698,"OK",SUM(AJ4698:AK4698)-AM4698)</f>
        <v>OK</v>
      </c>
      <c r="AM4698" s="140"/>
      <c r="AN4698" s="119">
        <f>L4698+U4698+V4698+Z4698</f>
        <v>184</v>
      </c>
      <c r="AO4698" s="120">
        <f>M4698+AH4698+AI4698+AM4698</f>
        <v>141</v>
      </c>
      <c r="AP4698" s="39">
        <f>L4698</f>
        <v>184</v>
      </c>
      <c r="AQ4698" s="141">
        <f>AN4698</f>
        <v>184</v>
      </c>
      <c r="AR4698" s="141">
        <f>AQ4698-AP4698</f>
        <v>0</v>
      </c>
      <c r="AS4698" s="143">
        <f>AR4698/AP4698</f>
        <v>0</v>
      </c>
      <c r="AT4698" s="144">
        <f>M4698</f>
        <v>141</v>
      </c>
      <c r="AU4698" s="141">
        <f>AO4698</f>
        <v>141</v>
      </c>
      <c r="AV4698" s="141">
        <f>AU4698-AT4698</f>
        <v>0</v>
      </c>
      <c r="AW4698" s="143">
        <f>AV4698/AT4698</f>
        <v>0</v>
      </c>
      <c r="AY4698" s="146" t="str">
        <f t="shared" si="3661"/>
        <v>43.12</v>
      </c>
      <c r="AZ4698" s="1828" t="b">
        <f>COUNTIF('[1]Codes SEC'!$B$2:$B$250,Ministres!AY4698)&gt;0</f>
        <v>1</v>
      </c>
    </row>
    <row r="4699" spans="1:64" ht="35.1" customHeight="1" x14ac:dyDescent="0.25">
      <c r="A4699" s="356" t="s">
        <v>4654</v>
      </c>
      <c r="B4699" s="225">
        <v>16</v>
      </c>
      <c r="C4699" s="122" t="s">
        <v>2367</v>
      </c>
      <c r="D4699" s="123">
        <v>1000</v>
      </c>
      <c r="E4699" s="226"/>
      <c r="F4699" s="122">
        <v>12</v>
      </c>
      <c r="G4699" s="126">
        <v>1</v>
      </c>
      <c r="H4699" s="35" t="str">
        <f t="shared" si="3646"/>
        <v>083</v>
      </c>
      <c r="I4699" s="36" t="s">
        <v>296</v>
      </c>
      <c r="J4699" s="37" t="s">
        <v>5200</v>
      </c>
      <c r="K4699" s="244" t="s">
        <v>5201</v>
      </c>
      <c r="L4699" s="232">
        <v>2221</v>
      </c>
      <c r="M4699" s="233">
        <v>3059</v>
      </c>
      <c r="N4699" s="130"/>
      <c r="O4699" s="131"/>
      <c r="P4699" s="131"/>
      <c r="Q4699" s="131"/>
      <c r="R4699" s="131"/>
      <c r="S4699" s="131"/>
      <c r="T4699" s="132" t="str">
        <f t="shared" si="3647"/>
        <v>OK</v>
      </c>
      <c r="U4699" s="138"/>
      <c r="V4699" s="138"/>
      <c r="W4699" s="139"/>
      <c r="X4699" s="139"/>
      <c r="Y4699" s="132" t="str">
        <f t="shared" si="3648"/>
        <v>OK</v>
      </c>
      <c r="Z4699" s="210"/>
      <c r="AA4699" s="204"/>
      <c r="AB4699" s="202"/>
      <c r="AC4699" s="202"/>
      <c r="AD4699" s="202"/>
      <c r="AE4699" s="202"/>
      <c r="AF4699" s="202"/>
      <c r="AG4699" s="132" t="str">
        <f t="shared" si="3649"/>
        <v>OK</v>
      </c>
      <c r="AH4699" s="138"/>
      <c r="AI4699" s="138"/>
      <c r="AJ4699" s="139"/>
      <c r="AK4699" s="139"/>
      <c r="AL4699" s="132" t="str">
        <f t="shared" si="3650"/>
        <v>OK</v>
      </c>
      <c r="AM4699" s="140"/>
      <c r="AN4699" s="119">
        <f t="shared" si="3651"/>
        <v>2221</v>
      </c>
      <c r="AO4699" s="120">
        <f t="shared" si="3652"/>
        <v>3059</v>
      </c>
      <c r="AP4699" s="39">
        <f t="shared" si="3653"/>
        <v>2221</v>
      </c>
      <c r="AQ4699" s="141">
        <f t="shared" si="3654"/>
        <v>2221</v>
      </c>
      <c r="AR4699" s="142">
        <f t="shared" ref="AR4699:AR4706" si="3662">AQ4699-AP4699</f>
        <v>0</v>
      </c>
      <c r="AS4699" s="143">
        <f t="shared" si="3656"/>
        <v>0</v>
      </c>
      <c r="AT4699" s="144">
        <f t="shared" si="3657"/>
        <v>3059</v>
      </c>
      <c r="AU4699" s="141">
        <f t="shared" ref="AU4699:AU4706" si="3663">AO4699</f>
        <v>3059</v>
      </c>
      <c r="AV4699" s="142">
        <f t="shared" ref="AV4699:AV4706" si="3664">AU4699-AT4699</f>
        <v>0</v>
      </c>
      <c r="AW4699" s="143">
        <f t="shared" si="3660"/>
        <v>0</v>
      </c>
      <c r="AY4699" s="146" t="str">
        <f t="shared" si="3661"/>
        <v>43.22</v>
      </c>
      <c r="AZ4699" s="1828" t="b">
        <f>COUNTIF('[1]Codes SEC'!$B$2:$B$250,Ministres!AY4699)&gt;0</f>
        <v>1</v>
      </c>
    </row>
    <row r="4700" spans="1:64" ht="35.1" customHeight="1" x14ac:dyDescent="0.25">
      <c r="A4700" s="15" t="s">
        <v>4654</v>
      </c>
      <c r="B4700" s="225">
        <v>16</v>
      </c>
      <c r="C4700" s="122" t="s">
        <v>2367</v>
      </c>
      <c r="D4700" s="123">
        <v>1000</v>
      </c>
      <c r="F4700" s="125">
        <v>12</v>
      </c>
      <c r="G4700" s="126">
        <v>1</v>
      </c>
      <c r="H4700" s="35" t="str">
        <f t="shared" si="3646"/>
        <v>083</v>
      </c>
      <c r="I4700" s="36" t="s">
        <v>1178</v>
      </c>
      <c r="J4700" s="37" t="s">
        <v>5202</v>
      </c>
      <c r="K4700" s="522" t="s">
        <v>5203</v>
      </c>
      <c r="L4700" s="241">
        <v>141</v>
      </c>
      <c r="M4700" s="242">
        <v>156</v>
      </c>
      <c r="N4700" s="201"/>
      <c r="O4700" s="202"/>
      <c r="P4700" s="202"/>
      <c r="Q4700" s="202"/>
      <c r="R4700" s="202"/>
      <c r="S4700" s="202"/>
      <c r="T4700" s="132" t="str">
        <f t="shared" si="3647"/>
        <v>OK</v>
      </c>
      <c r="U4700" s="138"/>
      <c r="V4700" s="138"/>
      <c r="W4700" s="139"/>
      <c r="X4700" s="139"/>
      <c r="Y4700" s="132" t="str">
        <f t="shared" si="3648"/>
        <v>OK</v>
      </c>
      <c r="Z4700" s="210"/>
      <c r="AA4700" s="204"/>
      <c r="AB4700" s="202"/>
      <c r="AC4700" s="202"/>
      <c r="AD4700" s="202"/>
      <c r="AE4700" s="202"/>
      <c r="AF4700" s="202"/>
      <c r="AG4700" s="132" t="str">
        <f t="shared" si="3649"/>
        <v>OK</v>
      </c>
      <c r="AH4700" s="138"/>
      <c r="AI4700" s="138"/>
      <c r="AJ4700" s="139"/>
      <c r="AK4700" s="139"/>
      <c r="AL4700" s="132" t="str">
        <f t="shared" si="3650"/>
        <v>OK</v>
      </c>
      <c r="AM4700" s="140"/>
      <c r="AN4700" s="119">
        <f t="shared" si="3651"/>
        <v>141</v>
      </c>
      <c r="AO4700" s="120">
        <f t="shared" si="3652"/>
        <v>156</v>
      </c>
      <c r="AP4700" s="39">
        <f t="shared" si="3653"/>
        <v>141</v>
      </c>
      <c r="AQ4700" s="141">
        <f t="shared" si="3654"/>
        <v>141</v>
      </c>
      <c r="AR4700" s="141">
        <f t="shared" si="3662"/>
        <v>0</v>
      </c>
      <c r="AS4700" s="143">
        <f t="shared" si="3656"/>
        <v>0</v>
      </c>
      <c r="AT4700" s="144">
        <f t="shared" si="3657"/>
        <v>156</v>
      </c>
      <c r="AU4700" s="141">
        <f t="shared" si="3663"/>
        <v>156</v>
      </c>
      <c r="AV4700" s="141">
        <f t="shared" si="3664"/>
        <v>0</v>
      </c>
      <c r="AW4700" s="143">
        <f t="shared" si="3660"/>
        <v>0</v>
      </c>
      <c r="AY4700" s="146" t="str">
        <f t="shared" si="3661"/>
        <v>43.40</v>
      </c>
      <c r="AZ4700" s="1828" t="b">
        <f>COUNTIF('[1]Codes SEC'!$B$2:$B$250,Ministres!AY4700)&gt;0</f>
        <v>1</v>
      </c>
    </row>
    <row r="4701" spans="1:64" ht="35.1" customHeight="1" x14ac:dyDescent="0.25">
      <c r="A4701" s="15" t="s">
        <v>4654</v>
      </c>
      <c r="B4701" s="225">
        <v>16</v>
      </c>
      <c r="C4701" s="122" t="s">
        <v>2367</v>
      </c>
      <c r="D4701" s="123">
        <v>1000</v>
      </c>
      <c r="F4701" s="125">
        <v>12</v>
      </c>
      <c r="G4701" s="126">
        <v>1</v>
      </c>
      <c r="H4701" s="35" t="str">
        <f t="shared" si="3646"/>
        <v>083</v>
      </c>
      <c r="I4701" s="36">
        <v>84352000</v>
      </c>
      <c r="J4701" s="37" t="s">
        <v>5204</v>
      </c>
      <c r="K4701" s="522" t="s">
        <v>5205</v>
      </c>
      <c r="L4701" s="241">
        <v>0</v>
      </c>
      <c r="M4701" s="242">
        <v>0</v>
      </c>
      <c r="N4701" s="201"/>
      <c r="O4701" s="202"/>
      <c r="P4701" s="202"/>
      <c r="Q4701" s="202"/>
      <c r="R4701" s="202"/>
      <c r="S4701" s="202"/>
      <c r="T4701" s="132" t="str">
        <f>IF(SUM(N4701:S4701)=U4701,"OK",SUM(N4701:S4701)-U4701)</f>
        <v>OK</v>
      </c>
      <c r="U4701" s="138"/>
      <c r="V4701" s="138"/>
      <c r="W4701" s="139"/>
      <c r="X4701" s="139"/>
      <c r="Y4701" s="132" t="str">
        <f>IF(SUM(W4701:X4701)=Z4701,"OK",SUM(W4701:X4701)-Z4701)</f>
        <v>OK</v>
      </c>
      <c r="Z4701" s="210"/>
      <c r="AA4701" s="204"/>
      <c r="AB4701" s="202"/>
      <c r="AC4701" s="202"/>
      <c r="AD4701" s="202"/>
      <c r="AE4701" s="202"/>
      <c r="AF4701" s="202"/>
      <c r="AG4701" s="132" t="str">
        <f>IF(SUM(AA4701:AF4701)=AH4701,"OK",SUM(AA4701:AF4701)-AH4701)</f>
        <v>OK</v>
      </c>
      <c r="AH4701" s="138"/>
      <c r="AI4701" s="138"/>
      <c r="AJ4701" s="139"/>
      <c r="AK4701" s="139"/>
      <c r="AL4701" s="132" t="str">
        <f>IF(SUM(AJ4701:AK4701)=AM4701,"OK",SUM(AJ4701:AK4701)-AM4701)</f>
        <v>OK</v>
      </c>
      <c r="AM4701" s="140"/>
      <c r="AN4701" s="119">
        <f>L4701+U4701+V4701+Z4701</f>
        <v>0</v>
      </c>
      <c r="AO4701" s="120">
        <f>M4701+AH4701+AI4701+AM4701</f>
        <v>0</v>
      </c>
      <c r="AP4701" s="39">
        <f>L4701</f>
        <v>0</v>
      </c>
      <c r="AQ4701" s="141">
        <f>AN4701</f>
        <v>0</v>
      </c>
      <c r="AR4701" s="141">
        <f>AQ4701-AP4701</f>
        <v>0</v>
      </c>
      <c r="AS4701" s="143" t="e">
        <f>AR4701/AP4701</f>
        <v>#DIV/0!</v>
      </c>
      <c r="AT4701" s="144">
        <f>M4701</f>
        <v>0</v>
      </c>
      <c r="AU4701" s="141">
        <f>AO4701</f>
        <v>0</v>
      </c>
      <c r="AV4701" s="141">
        <f>AU4701-AT4701</f>
        <v>0</v>
      </c>
      <c r="AW4701" s="143" t="e">
        <f>AV4701/AT4701</f>
        <v>#DIV/0!</v>
      </c>
      <c r="AY4701" s="146" t="str">
        <f t="shared" si="3661"/>
        <v>43.52</v>
      </c>
      <c r="AZ4701" s="1828" t="b">
        <f>COUNTIF('[1]Codes SEC'!$B$2:$B$250,Ministres!AY4701)&gt;0</f>
        <v>1</v>
      </c>
    </row>
    <row r="4702" spans="1:64" ht="35.1" customHeight="1" x14ac:dyDescent="0.25">
      <c r="A4702" s="15" t="s">
        <v>4654</v>
      </c>
      <c r="B4702" s="225">
        <v>16</v>
      </c>
      <c r="C4702" s="122" t="s">
        <v>2367</v>
      </c>
      <c r="D4702" s="123">
        <v>1000</v>
      </c>
      <c r="F4702" s="125">
        <v>12</v>
      </c>
      <c r="G4702" s="126">
        <v>1</v>
      </c>
      <c r="H4702" s="35" t="str">
        <f t="shared" si="3646"/>
        <v>083</v>
      </c>
      <c r="I4702" s="36" t="s">
        <v>1407</v>
      </c>
      <c r="J4702" s="37" t="s">
        <v>5206</v>
      </c>
      <c r="K4702" s="522" t="s">
        <v>5207</v>
      </c>
      <c r="L4702" s="241">
        <v>148</v>
      </c>
      <c r="M4702" s="242">
        <v>240</v>
      </c>
      <c r="N4702" s="201"/>
      <c r="O4702" s="202"/>
      <c r="P4702" s="202"/>
      <c r="Q4702" s="202"/>
      <c r="R4702" s="202"/>
      <c r="S4702" s="202"/>
      <c r="T4702" s="132" t="str">
        <f t="shared" si="3647"/>
        <v>OK</v>
      </c>
      <c r="U4702" s="138"/>
      <c r="V4702" s="138"/>
      <c r="W4702" s="139"/>
      <c r="X4702" s="139"/>
      <c r="Y4702" s="132" t="str">
        <f t="shared" si="3648"/>
        <v>OK</v>
      </c>
      <c r="Z4702" s="210"/>
      <c r="AA4702" s="204"/>
      <c r="AB4702" s="202"/>
      <c r="AC4702" s="202"/>
      <c r="AD4702" s="202"/>
      <c r="AE4702" s="202"/>
      <c r="AF4702" s="202"/>
      <c r="AG4702" s="132" t="str">
        <f t="shared" si="3649"/>
        <v>OK</v>
      </c>
      <c r="AH4702" s="138"/>
      <c r="AI4702" s="138"/>
      <c r="AJ4702" s="139"/>
      <c r="AK4702" s="139"/>
      <c r="AL4702" s="132" t="str">
        <f t="shared" si="3650"/>
        <v>OK</v>
      </c>
      <c r="AM4702" s="140"/>
      <c r="AN4702" s="119">
        <f t="shared" si="3651"/>
        <v>148</v>
      </c>
      <c r="AO4702" s="120">
        <f t="shared" si="3652"/>
        <v>240</v>
      </c>
      <c r="AP4702" s="39">
        <f t="shared" si="3653"/>
        <v>148</v>
      </c>
      <c r="AQ4702" s="141">
        <f t="shared" si="3654"/>
        <v>148</v>
      </c>
      <c r="AR4702" s="141">
        <f t="shared" si="3662"/>
        <v>0</v>
      </c>
      <c r="AS4702" s="143">
        <f t="shared" si="3656"/>
        <v>0</v>
      </c>
      <c r="AT4702" s="144">
        <f t="shared" si="3657"/>
        <v>240</v>
      </c>
      <c r="AU4702" s="141">
        <f t="shared" si="3663"/>
        <v>240</v>
      </c>
      <c r="AV4702" s="141">
        <f t="shared" si="3664"/>
        <v>0</v>
      </c>
      <c r="AW4702" s="143">
        <f t="shared" si="3660"/>
        <v>0</v>
      </c>
      <c r="AY4702" s="146" t="str">
        <f t="shared" si="3661"/>
        <v>43.53</v>
      </c>
      <c r="AZ4702" s="1828" t="b">
        <f>COUNTIF('[1]Codes SEC'!$B$2:$B$250,Ministres!AY4702)&gt;0</f>
        <v>1</v>
      </c>
    </row>
    <row r="4703" spans="1:64" ht="35.1" customHeight="1" x14ac:dyDescent="0.25">
      <c r="A4703" s="356" t="s">
        <v>4654</v>
      </c>
      <c r="B4703" s="225">
        <v>16</v>
      </c>
      <c r="C4703" s="122" t="s">
        <v>2367</v>
      </c>
      <c r="D4703" s="123">
        <v>1000</v>
      </c>
      <c r="E4703" s="226"/>
      <c r="F4703" s="122">
        <v>6</v>
      </c>
      <c r="G4703" s="126">
        <v>1</v>
      </c>
      <c r="H4703" s="35" t="str">
        <f t="shared" si="3646"/>
        <v>083</v>
      </c>
      <c r="I4703" s="36">
        <v>84359000</v>
      </c>
      <c r="J4703" s="37" t="s">
        <v>5208</v>
      </c>
      <c r="K4703" s="244" t="s">
        <v>5209</v>
      </c>
      <c r="L4703" s="128">
        <v>0</v>
      </c>
      <c r="M4703" s="129">
        <v>0</v>
      </c>
      <c r="N4703" s="130"/>
      <c r="O4703" s="131"/>
      <c r="P4703" s="131"/>
      <c r="Q4703" s="131"/>
      <c r="R4703" s="131"/>
      <c r="S4703" s="131"/>
      <c r="T4703" s="132" t="str">
        <f t="shared" si="3647"/>
        <v>OK</v>
      </c>
      <c r="U4703" s="138"/>
      <c r="V4703" s="138"/>
      <c r="W4703" s="139"/>
      <c r="X4703" s="139"/>
      <c r="Y4703" s="132" t="str">
        <f t="shared" si="3648"/>
        <v>OK</v>
      </c>
      <c r="Z4703" s="210"/>
      <c r="AA4703" s="204"/>
      <c r="AB4703" s="202"/>
      <c r="AC4703" s="202"/>
      <c r="AD4703" s="202"/>
      <c r="AE4703" s="202"/>
      <c r="AF4703" s="202"/>
      <c r="AG4703" s="132" t="str">
        <f t="shared" si="3649"/>
        <v>OK</v>
      </c>
      <c r="AH4703" s="138"/>
      <c r="AI4703" s="138"/>
      <c r="AJ4703" s="139"/>
      <c r="AK4703" s="139"/>
      <c r="AL4703" s="132" t="str">
        <f t="shared" si="3650"/>
        <v>OK</v>
      </c>
      <c r="AM4703" s="140"/>
      <c r="AN4703" s="119">
        <f t="shared" si="3651"/>
        <v>0</v>
      </c>
      <c r="AO4703" s="120">
        <f t="shared" si="3652"/>
        <v>0</v>
      </c>
      <c r="AP4703" s="39">
        <f t="shared" si="3653"/>
        <v>0</v>
      </c>
      <c r="AQ4703" s="141">
        <f t="shared" si="3654"/>
        <v>0</v>
      </c>
      <c r="AR4703" s="142">
        <f>AQ4703-AP4703</f>
        <v>0</v>
      </c>
      <c r="AS4703" s="143" t="e">
        <f t="shared" si="3656"/>
        <v>#DIV/0!</v>
      </c>
      <c r="AT4703" s="144">
        <f t="shared" si="3657"/>
        <v>0</v>
      </c>
      <c r="AU4703" s="141">
        <f>AO4703</f>
        <v>0</v>
      </c>
      <c r="AV4703" s="142">
        <f>AU4703-AT4703</f>
        <v>0</v>
      </c>
      <c r="AW4703" s="143" t="e">
        <f t="shared" si="3660"/>
        <v>#DIV/0!</v>
      </c>
      <c r="AY4703" s="146" t="str">
        <f t="shared" si="3661"/>
        <v>43.59</v>
      </c>
      <c r="AZ4703" s="1828" t="b">
        <f>COUNTIF('[1]Codes SEC'!$B$2:$B$250,Ministres!AY4703)&gt;0</f>
        <v>1</v>
      </c>
    </row>
    <row r="4704" spans="1:64" ht="58.5" customHeight="1" x14ac:dyDescent="0.25">
      <c r="A4704" s="356" t="s">
        <v>4654</v>
      </c>
      <c r="B4704" s="225">
        <v>16</v>
      </c>
      <c r="C4704" s="122" t="s">
        <v>2367</v>
      </c>
      <c r="D4704" s="123">
        <v>1000</v>
      </c>
      <c r="E4704" s="226"/>
      <c r="F4704" s="122">
        <v>6</v>
      </c>
      <c r="G4704" s="126">
        <v>1</v>
      </c>
      <c r="H4704" s="35" t="str">
        <f t="shared" si="3646"/>
        <v>083</v>
      </c>
      <c r="I4704" s="36">
        <v>84524000</v>
      </c>
      <c r="J4704" s="37" t="s">
        <v>5210</v>
      </c>
      <c r="K4704" s="244" t="s">
        <v>5211</v>
      </c>
      <c r="L4704" s="232">
        <v>0</v>
      </c>
      <c r="M4704" s="233">
        <v>0</v>
      </c>
      <c r="N4704" s="130"/>
      <c r="O4704" s="131"/>
      <c r="P4704" s="131"/>
      <c r="Q4704" s="131"/>
      <c r="R4704" s="131"/>
      <c r="S4704" s="131"/>
      <c r="T4704" s="132" t="str">
        <f>IF(SUM(N4704:S4704)=U4704,"OK",SUM(N4704:S4704)-U4704)</f>
        <v>OK</v>
      </c>
      <c r="U4704" s="138"/>
      <c r="V4704" s="138"/>
      <c r="W4704" s="139"/>
      <c r="X4704" s="139"/>
      <c r="Y4704" s="132" t="str">
        <f>IF(SUM(W4704:X4704)=Z4704,"OK",SUM(W4704:X4704)-Z4704)</f>
        <v>OK</v>
      </c>
      <c r="Z4704" s="210"/>
      <c r="AA4704" s="204"/>
      <c r="AB4704" s="202"/>
      <c r="AC4704" s="202"/>
      <c r="AD4704" s="202"/>
      <c r="AE4704" s="202"/>
      <c r="AF4704" s="202"/>
      <c r="AG4704" s="132" t="str">
        <f>IF(SUM(AA4704:AF4704)=AH4704,"OK",SUM(AA4704:AF4704)-AH4704)</f>
        <v>OK</v>
      </c>
      <c r="AH4704" s="138"/>
      <c r="AI4704" s="138"/>
      <c r="AJ4704" s="139"/>
      <c r="AK4704" s="139"/>
      <c r="AL4704" s="132" t="str">
        <f>IF(SUM(AJ4704:AK4704)=AM4704,"OK",SUM(AJ4704:AK4704)-AM4704)</f>
        <v>OK</v>
      </c>
      <c r="AM4704" s="140"/>
      <c r="AN4704" s="119">
        <f>L4704+U4704+V4704+Z4704</f>
        <v>0</v>
      </c>
      <c r="AO4704" s="120">
        <f>M4704+AH4704+AI4704+AM4704</f>
        <v>0</v>
      </c>
      <c r="AP4704" s="39">
        <f>L4704</f>
        <v>0</v>
      </c>
      <c r="AQ4704" s="141">
        <f>AN4704</f>
        <v>0</v>
      </c>
      <c r="AR4704" s="142">
        <f>AQ4704-AP4704</f>
        <v>0</v>
      </c>
      <c r="AS4704" s="143" t="e">
        <f>AR4704/AP4704</f>
        <v>#DIV/0!</v>
      </c>
      <c r="AT4704" s="144">
        <f>M4704</f>
        <v>0</v>
      </c>
      <c r="AU4704" s="141">
        <f>AO4704</f>
        <v>0</v>
      </c>
      <c r="AV4704" s="142">
        <f>AU4704-AT4704</f>
        <v>0</v>
      </c>
      <c r="AW4704" s="143" t="e">
        <f>AV4704/AT4704</f>
        <v>#DIV/0!</v>
      </c>
      <c r="AY4704" s="146" t="str">
        <f t="shared" si="3661"/>
        <v>45.24</v>
      </c>
      <c r="AZ4704" s="1828" t="b">
        <f>COUNTIF('[1]Codes SEC'!$B$2:$B$250,Ministres!AY4704)&gt;0</f>
        <v>1</v>
      </c>
    </row>
    <row r="4705" spans="1:64" ht="35.1" customHeight="1" x14ac:dyDescent="0.25">
      <c r="A4705" s="15" t="s">
        <v>4654</v>
      </c>
      <c r="B4705" s="225" t="s">
        <v>2393</v>
      </c>
      <c r="C4705" s="122" t="s">
        <v>2367</v>
      </c>
      <c r="D4705" s="123">
        <v>1000</v>
      </c>
      <c r="E4705" s="226"/>
      <c r="F4705" s="122" t="s">
        <v>1336</v>
      </c>
      <c r="G4705" s="227"/>
      <c r="H4705" s="228" t="str">
        <f t="shared" si="3646"/>
        <v>083</v>
      </c>
      <c r="I4705" s="229">
        <v>84524000</v>
      </c>
      <c r="J4705" s="230" t="s">
        <v>5212</v>
      </c>
      <c r="K4705" s="231" t="s">
        <v>5213</v>
      </c>
      <c r="L4705" s="232">
        <v>0</v>
      </c>
      <c r="M4705" s="233">
        <v>0</v>
      </c>
      <c r="N4705" s="130"/>
      <c r="O4705" s="131"/>
      <c r="P4705" s="131"/>
      <c r="Q4705" s="131"/>
      <c r="R4705" s="131"/>
      <c r="S4705" s="131"/>
      <c r="T4705" s="132" t="str">
        <f>IF(SUM(N4705:S4705)=U4705,"OK",SUM(N4705:S4705)-U4705)</f>
        <v>OK</v>
      </c>
      <c r="U4705" s="138"/>
      <c r="V4705" s="138"/>
      <c r="W4705" s="139"/>
      <c r="X4705" s="139"/>
      <c r="Y4705" s="132" t="str">
        <f>IF(SUM(W4705:X4705)=Z4705,"OK",SUM(W4705:X4705)-Z4705)</f>
        <v>OK</v>
      </c>
      <c r="Z4705" s="210"/>
      <c r="AA4705" s="204"/>
      <c r="AB4705" s="202"/>
      <c r="AC4705" s="202"/>
      <c r="AD4705" s="202"/>
      <c r="AE4705" s="202"/>
      <c r="AF4705" s="202"/>
      <c r="AG4705" s="132" t="str">
        <f>IF(SUM(AA4705:AF4705)=AH4705,"OK",SUM(AA4705:AF4705)-AH4705)</f>
        <v>OK</v>
      </c>
      <c r="AH4705" s="138"/>
      <c r="AI4705" s="138"/>
      <c r="AJ4705" s="139"/>
      <c r="AK4705" s="139"/>
      <c r="AL4705" s="132" t="str">
        <f>IF(SUM(AJ4705:AK4705)=AM4705,"OK",SUM(AJ4705:AK4705)-AM4705)</f>
        <v>OK</v>
      </c>
      <c r="AM4705" s="140"/>
      <c r="AN4705" s="119">
        <f>L4705+U4705+V4705+Z4705</f>
        <v>0</v>
      </c>
      <c r="AO4705" s="120">
        <f>M4705+AH4705+AI4705+AM4705</f>
        <v>0</v>
      </c>
      <c r="AP4705" s="39">
        <f>L4705</f>
        <v>0</v>
      </c>
      <c r="AQ4705" s="141">
        <f>AN4705</f>
        <v>0</v>
      </c>
      <c r="AR4705" s="142">
        <f>AQ4705-AP4705</f>
        <v>0</v>
      </c>
      <c r="AS4705" s="143" t="e">
        <f>AR4705/AP4705</f>
        <v>#DIV/0!</v>
      </c>
      <c r="AT4705" s="144">
        <f>M4705</f>
        <v>0</v>
      </c>
      <c r="AU4705" s="141">
        <f>AO4705</f>
        <v>0</v>
      </c>
      <c r="AV4705" s="142">
        <f>AU4705-AT4705</f>
        <v>0</v>
      </c>
      <c r="AW4705" s="143" t="e">
        <f>AV4705/AT4705</f>
        <v>#DIV/0!</v>
      </c>
      <c r="AY4705" s="146" t="str">
        <f t="shared" si="3661"/>
        <v>45.24</v>
      </c>
      <c r="AZ4705" s="1828" t="b">
        <f>COUNTIF('[1]Codes SEC'!$B$2:$B$250,Ministres!AY4705)&gt;0</f>
        <v>1</v>
      </c>
    </row>
    <row r="4706" spans="1:64" ht="35.1" customHeight="1" x14ac:dyDescent="0.25">
      <c r="A4706" s="15" t="s">
        <v>4654</v>
      </c>
      <c r="B4706" s="225">
        <v>16</v>
      </c>
      <c r="C4706" s="122" t="s">
        <v>2367</v>
      </c>
      <c r="D4706" s="123">
        <v>1000</v>
      </c>
      <c r="F4706" s="125">
        <v>4</v>
      </c>
      <c r="G4706" s="126">
        <v>1</v>
      </c>
      <c r="H4706" s="35" t="str">
        <f t="shared" si="3646"/>
        <v>083</v>
      </c>
      <c r="I4706" s="36" t="s">
        <v>355</v>
      </c>
      <c r="J4706" s="37" t="s">
        <v>5214</v>
      </c>
      <c r="K4706" s="379" t="s">
        <v>5215</v>
      </c>
      <c r="L4706" s="241">
        <v>1146</v>
      </c>
      <c r="M4706" s="242">
        <v>1146</v>
      </c>
      <c r="N4706" s="201"/>
      <c r="O4706" s="202"/>
      <c r="P4706" s="202"/>
      <c r="Q4706" s="202"/>
      <c r="R4706" s="202"/>
      <c r="S4706" s="202"/>
      <c r="T4706" s="132" t="str">
        <f t="shared" si="3647"/>
        <v>OK</v>
      </c>
      <c r="U4706" s="138"/>
      <c r="V4706" s="138"/>
      <c r="W4706" s="139"/>
      <c r="X4706" s="139"/>
      <c r="Y4706" s="132" t="str">
        <f t="shared" si="3648"/>
        <v>OK</v>
      </c>
      <c r="Z4706" s="210"/>
      <c r="AA4706" s="204"/>
      <c r="AB4706" s="202"/>
      <c r="AC4706" s="202"/>
      <c r="AD4706" s="202"/>
      <c r="AE4706" s="202"/>
      <c r="AF4706" s="202"/>
      <c r="AG4706" s="132" t="str">
        <f t="shared" si="3649"/>
        <v>OK</v>
      </c>
      <c r="AH4706" s="138"/>
      <c r="AI4706" s="138"/>
      <c r="AJ4706" s="139"/>
      <c r="AK4706" s="139"/>
      <c r="AL4706" s="132" t="str">
        <f t="shared" si="3650"/>
        <v>OK</v>
      </c>
      <c r="AM4706" s="140"/>
      <c r="AN4706" s="119">
        <f t="shared" si="3651"/>
        <v>1146</v>
      </c>
      <c r="AO4706" s="120">
        <f t="shared" si="3652"/>
        <v>1146</v>
      </c>
      <c r="AP4706" s="39">
        <f t="shared" si="3653"/>
        <v>1146</v>
      </c>
      <c r="AQ4706" s="141">
        <f t="shared" si="3654"/>
        <v>1146</v>
      </c>
      <c r="AR4706" s="141">
        <f t="shared" si="3662"/>
        <v>0</v>
      </c>
      <c r="AS4706" s="143">
        <f t="shared" si="3656"/>
        <v>0</v>
      </c>
      <c r="AT4706" s="144">
        <f t="shared" si="3657"/>
        <v>1146</v>
      </c>
      <c r="AU4706" s="141">
        <f t="shared" si="3663"/>
        <v>1146</v>
      </c>
      <c r="AV4706" s="141">
        <f t="shared" si="3664"/>
        <v>0</v>
      </c>
      <c r="AW4706" s="143">
        <f t="shared" si="3660"/>
        <v>0</v>
      </c>
      <c r="AY4706" s="146" t="str">
        <f t="shared" si="3661"/>
        <v>45.26</v>
      </c>
      <c r="AZ4706" s="1828" t="b">
        <f>COUNTIF('[1]Codes SEC'!$B$2:$B$250,Ministres!AY4706)&gt;0</f>
        <v>1</v>
      </c>
    </row>
    <row r="4707" spans="1:64" ht="35.1" customHeight="1" x14ac:dyDescent="0.25">
      <c r="A4707" s="356" t="s">
        <v>4654</v>
      </c>
      <c r="B4707" s="225">
        <v>16</v>
      </c>
      <c r="C4707" s="122" t="s">
        <v>2367</v>
      </c>
      <c r="D4707" s="123">
        <v>1000</v>
      </c>
      <c r="E4707" s="226"/>
      <c r="F4707" s="122">
        <v>6</v>
      </c>
      <c r="G4707" s="126">
        <v>1</v>
      </c>
      <c r="H4707" s="35" t="str">
        <f t="shared" si="3646"/>
        <v>083</v>
      </c>
      <c r="I4707" s="36">
        <v>84540000</v>
      </c>
      <c r="J4707" s="37" t="s">
        <v>5216</v>
      </c>
      <c r="K4707" s="244" t="s">
        <v>5217</v>
      </c>
      <c r="L4707" s="128">
        <v>0</v>
      </c>
      <c r="M4707" s="129">
        <v>0</v>
      </c>
      <c r="N4707" s="130"/>
      <c r="O4707" s="131"/>
      <c r="P4707" s="131"/>
      <c r="Q4707" s="131"/>
      <c r="R4707" s="131"/>
      <c r="S4707" s="131"/>
      <c r="T4707" s="132" t="str">
        <f t="shared" si="3647"/>
        <v>OK</v>
      </c>
      <c r="U4707" s="138"/>
      <c r="V4707" s="138"/>
      <c r="W4707" s="139"/>
      <c r="X4707" s="139"/>
      <c r="Y4707" s="132" t="str">
        <f t="shared" si="3648"/>
        <v>OK</v>
      </c>
      <c r="Z4707" s="210"/>
      <c r="AA4707" s="204"/>
      <c r="AB4707" s="202"/>
      <c r="AC4707" s="202"/>
      <c r="AD4707" s="202"/>
      <c r="AE4707" s="202"/>
      <c r="AF4707" s="202"/>
      <c r="AG4707" s="132" t="str">
        <f t="shared" si="3649"/>
        <v>OK</v>
      </c>
      <c r="AH4707" s="138"/>
      <c r="AI4707" s="138"/>
      <c r="AJ4707" s="139"/>
      <c r="AK4707" s="139"/>
      <c r="AL4707" s="132" t="str">
        <f t="shared" si="3650"/>
        <v>OK</v>
      </c>
      <c r="AM4707" s="140"/>
      <c r="AN4707" s="119">
        <f t="shared" si="3651"/>
        <v>0</v>
      </c>
      <c r="AO4707" s="120">
        <f t="shared" si="3652"/>
        <v>0</v>
      </c>
      <c r="AP4707" s="39">
        <f t="shared" si="3653"/>
        <v>0</v>
      </c>
      <c r="AQ4707" s="141">
        <f t="shared" si="3654"/>
        <v>0</v>
      </c>
      <c r="AR4707" s="142">
        <f>AQ4707-AP4707</f>
        <v>0</v>
      </c>
      <c r="AS4707" s="143" t="e">
        <f>AR4707/AP4707</f>
        <v>#DIV/0!</v>
      </c>
      <c r="AT4707" s="144">
        <f t="shared" si="3657"/>
        <v>0</v>
      </c>
      <c r="AU4707" s="141">
        <f>AO4707</f>
        <v>0</v>
      </c>
      <c r="AV4707" s="142">
        <f>AU4707-AT4707</f>
        <v>0</v>
      </c>
      <c r="AW4707" s="143" t="e">
        <f>AV4707/AT4707</f>
        <v>#DIV/0!</v>
      </c>
      <c r="AY4707" s="146" t="str">
        <f t="shared" si="3661"/>
        <v>45.40</v>
      </c>
      <c r="AZ4707" s="1828" t="b">
        <f>COUNTIF('[1]Codes SEC'!$B$2:$B$250,Ministres!AY4707)&gt;0</f>
        <v>1</v>
      </c>
    </row>
    <row r="4708" spans="1:64" s="374" customFormat="1" ht="12.75" customHeight="1" x14ac:dyDescent="0.25">
      <c r="A4708" s="350"/>
      <c r="B4708" s="1829"/>
      <c r="C4708" s="150"/>
      <c r="D4708" s="352"/>
      <c r="E4708" s="1830"/>
      <c r="F4708" s="150"/>
      <c r="G4708" s="154"/>
      <c r="H4708" s="155"/>
      <c r="I4708" s="156"/>
      <c r="J4708" s="157"/>
      <c r="K4708" s="158" t="s">
        <v>70</v>
      </c>
      <c r="L4708" s="236">
        <f>L4674+L4675+L4676+L4681+L4684+L4686+L4691+L4695+L4699+L4706+L4679+L4688+L4689+L4700+L4702+L4696+L4680+L4682+L4701+L4685+L4704+L4692+L4698+L4687+L4697+L4690+L4693+L4703+L4707+L4678+L4694+L4677+L4705</f>
        <v>33994</v>
      </c>
      <c r="M4708" s="1843">
        <f t="shared" ref="M4708:AW4708" si="3665">M4674+M4675+M4676+M4681+M4684+M4686+M4691+M4695+M4699+M4706+M4679+M4688+M4689+M4700+M4702+M4696+M4680+M4682+M4701+M4685+M4704+M4692+M4698+M4687+M4697+M4690+M4693+M4703+M4707+M4678+M4694+M4677+M4705</f>
        <v>34604</v>
      </c>
      <c r="N4708" s="1832">
        <f t="shared" si="3665"/>
        <v>0</v>
      </c>
      <c r="O4708" s="1833">
        <f t="shared" si="3665"/>
        <v>0</v>
      </c>
      <c r="P4708" s="1833">
        <f t="shared" si="3665"/>
        <v>0</v>
      </c>
      <c r="Q4708" s="1833">
        <f t="shared" si="3665"/>
        <v>0</v>
      </c>
      <c r="R4708" s="1833">
        <f t="shared" si="3665"/>
        <v>0</v>
      </c>
      <c r="S4708" s="1833">
        <f t="shared" si="3665"/>
        <v>0</v>
      </c>
      <c r="T4708" s="1834"/>
      <c r="U4708" s="1835">
        <f t="shared" si="3665"/>
        <v>0</v>
      </c>
      <c r="V4708" s="1835">
        <f t="shared" si="3665"/>
        <v>0</v>
      </c>
      <c r="W4708" s="1833">
        <f t="shared" si="3665"/>
        <v>0</v>
      </c>
      <c r="X4708" s="1833">
        <f t="shared" si="3665"/>
        <v>0</v>
      </c>
      <c r="Y4708" s="1834"/>
      <c r="Z4708" s="1835">
        <f t="shared" si="3665"/>
        <v>0</v>
      </c>
      <c r="AA4708" s="165">
        <f t="shared" si="3665"/>
        <v>0</v>
      </c>
      <c r="AB4708" s="1833">
        <f t="shared" si="3665"/>
        <v>0</v>
      </c>
      <c r="AC4708" s="1833">
        <f t="shared" si="3665"/>
        <v>0</v>
      </c>
      <c r="AD4708" s="1833">
        <f t="shared" si="3665"/>
        <v>0</v>
      </c>
      <c r="AE4708" s="1833">
        <f t="shared" si="3665"/>
        <v>0</v>
      </c>
      <c r="AF4708" s="1833">
        <f t="shared" si="3665"/>
        <v>0</v>
      </c>
      <c r="AG4708" s="1834"/>
      <c r="AH4708" s="1835">
        <f t="shared" si="3665"/>
        <v>0</v>
      </c>
      <c r="AI4708" s="1835">
        <f t="shared" si="3665"/>
        <v>0</v>
      </c>
      <c r="AJ4708" s="1833">
        <f t="shared" si="3665"/>
        <v>0</v>
      </c>
      <c r="AK4708" s="1833">
        <f t="shared" si="3665"/>
        <v>0</v>
      </c>
      <c r="AL4708" s="1834"/>
      <c r="AM4708" s="1836">
        <f t="shared" si="3665"/>
        <v>0</v>
      </c>
      <c r="AN4708" s="167">
        <f t="shared" si="3665"/>
        <v>33994</v>
      </c>
      <c r="AO4708" s="1837">
        <f t="shared" si="3665"/>
        <v>34604</v>
      </c>
      <c r="AP4708" s="169">
        <f t="shared" si="3665"/>
        <v>33994</v>
      </c>
      <c r="AQ4708" s="1838">
        <f t="shared" si="3665"/>
        <v>33994</v>
      </c>
      <c r="AR4708" s="1839">
        <f t="shared" si="3665"/>
        <v>0</v>
      </c>
      <c r="AS4708" s="1840" t="e">
        <f t="shared" si="3665"/>
        <v>#DIV/0!</v>
      </c>
      <c r="AT4708" s="1841">
        <f t="shared" si="3665"/>
        <v>34604</v>
      </c>
      <c r="AU4708" s="1838">
        <f t="shared" si="3665"/>
        <v>34604</v>
      </c>
      <c r="AV4708" s="1839">
        <f t="shared" si="3665"/>
        <v>0</v>
      </c>
      <c r="AW4708" s="1840" t="e">
        <f t="shared" si="3665"/>
        <v>#DIV/0!</v>
      </c>
      <c r="AX4708" s="12"/>
      <c r="AY4708" s="146"/>
      <c r="AZ4708" s="1846"/>
    </row>
    <row r="4709" spans="1:64" ht="12.75" customHeight="1" x14ac:dyDescent="0.25">
      <c r="A4709" s="356"/>
      <c r="B4709" s="225"/>
      <c r="C4709" s="122"/>
      <c r="D4709" s="357"/>
      <c r="E4709" s="226"/>
      <c r="F4709" s="122"/>
      <c r="G4709" s="126"/>
      <c r="H4709" s="35"/>
      <c r="I4709" s="36"/>
      <c r="J4709" s="37"/>
      <c r="K4709" s="240"/>
      <c r="L4709" s="241"/>
      <c r="M4709" s="242"/>
      <c r="N4709" s="201"/>
      <c r="O4709" s="202"/>
      <c r="P4709" s="202"/>
      <c r="Q4709" s="202"/>
      <c r="R4709" s="202"/>
      <c r="S4709" s="202"/>
      <c r="T4709" s="224"/>
      <c r="U4709" s="138"/>
      <c r="V4709" s="138"/>
      <c r="W4709" s="139"/>
      <c r="X4709" s="139"/>
      <c r="Y4709" s="224"/>
      <c r="Z4709" s="210"/>
      <c r="AA4709" s="204"/>
      <c r="AB4709" s="202"/>
      <c r="AC4709" s="202"/>
      <c r="AD4709" s="202"/>
      <c r="AE4709" s="202"/>
      <c r="AF4709" s="202"/>
      <c r="AG4709" s="224"/>
      <c r="AH4709" s="138"/>
      <c r="AI4709" s="138"/>
      <c r="AJ4709" s="139"/>
      <c r="AK4709" s="139"/>
      <c r="AL4709" s="224"/>
      <c r="AM4709" s="140"/>
      <c r="AN4709" s="211"/>
      <c r="AO4709" s="212"/>
      <c r="AP4709" s="39"/>
      <c r="AQ4709" s="141"/>
      <c r="AR4709" s="141"/>
      <c r="AS4709" s="143"/>
      <c r="AU4709" s="141"/>
      <c r="AV4709" s="141"/>
      <c r="AW4709" s="143"/>
      <c r="AY4709" s="146"/>
      <c r="AZ4709" s="1846"/>
    </row>
    <row r="4710" spans="1:64" ht="12.75" customHeight="1" x14ac:dyDescent="0.25">
      <c r="A4710" s="356"/>
      <c r="B4710" s="225"/>
      <c r="C4710" s="122"/>
      <c r="D4710" s="357"/>
      <c r="E4710" s="226"/>
      <c r="F4710" s="122"/>
      <c r="G4710" s="126"/>
      <c r="H4710" s="35"/>
      <c r="I4710" s="36"/>
      <c r="J4710" s="37"/>
      <c r="K4710" s="243" t="s">
        <v>109</v>
      </c>
      <c r="L4710" s="241"/>
      <c r="M4710" s="242"/>
      <c r="N4710" s="201"/>
      <c r="O4710" s="202"/>
      <c r="P4710" s="202"/>
      <c r="Q4710" s="202"/>
      <c r="R4710" s="202"/>
      <c r="S4710" s="202"/>
      <c r="T4710" s="224"/>
      <c r="U4710" s="138"/>
      <c r="V4710" s="138"/>
      <c r="W4710" s="139"/>
      <c r="X4710" s="139"/>
      <c r="Y4710" s="224"/>
      <c r="Z4710" s="210"/>
      <c r="AA4710" s="204"/>
      <c r="AB4710" s="202"/>
      <c r="AC4710" s="202"/>
      <c r="AD4710" s="202"/>
      <c r="AE4710" s="202"/>
      <c r="AF4710" s="202"/>
      <c r="AG4710" s="224"/>
      <c r="AH4710" s="138"/>
      <c r="AI4710" s="138"/>
      <c r="AJ4710" s="139"/>
      <c r="AK4710" s="139"/>
      <c r="AL4710" s="224"/>
      <c r="AM4710" s="140"/>
      <c r="AN4710" s="211"/>
      <c r="AO4710" s="212"/>
      <c r="AP4710" s="39"/>
      <c r="AQ4710" s="141"/>
      <c r="AR4710" s="141"/>
      <c r="AS4710" s="143"/>
      <c r="AU4710" s="141"/>
      <c r="AV4710" s="141"/>
      <c r="AW4710" s="143"/>
      <c r="AY4710" s="146"/>
      <c r="AZ4710" s="1846"/>
    </row>
    <row r="4711" spans="1:64" ht="12.75" customHeight="1" x14ac:dyDescent="0.25">
      <c r="A4711" s="356"/>
      <c r="B4711" s="225"/>
      <c r="C4711" s="122"/>
      <c r="D4711" s="357"/>
      <c r="E4711" s="226"/>
      <c r="F4711" s="122"/>
      <c r="G4711" s="126"/>
      <c r="H4711" s="35"/>
      <c r="I4711" s="36"/>
      <c r="J4711" s="37"/>
      <c r="K4711" s="244"/>
      <c r="L4711" s="241"/>
      <c r="M4711" s="242"/>
      <c r="N4711" s="201"/>
      <c r="O4711" s="202"/>
      <c r="P4711" s="202"/>
      <c r="Q4711" s="202"/>
      <c r="R4711" s="202"/>
      <c r="S4711" s="202"/>
      <c r="T4711" s="224"/>
      <c r="U4711" s="138"/>
      <c r="V4711" s="138"/>
      <c r="W4711" s="139"/>
      <c r="X4711" s="139"/>
      <c r="Y4711" s="224"/>
      <c r="Z4711" s="210"/>
      <c r="AA4711" s="204"/>
      <c r="AB4711" s="202"/>
      <c r="AC4711" s="202"/>
      <c r="AD4711" s="202"/>
      <c r="AE4711" s="202"/>
      <c r="AF4711" s="202"/>
      <c r="AG4711" s="224"/>
      <c r="AH4711" s="138"/>
      <c r="AI4711" s="138"/>
      <c r="AJ4711" s="139"/>
      <c r="AK4711" s="139"/>
      <c r="AL4711" s="224"/>
      <c r="AM4711" s="140"/>
      <c r="AN4711" s="211"/>
      <c r="AO4711" s="212"/>
      <c r="AP4711" s="39"/>
      <c r="AQ4711" s="141"/>
      <c r="AR4711" s="141"/>
      <c r="AS4711" s="143"/>
      <c r="AU4711" s="141"/>
      <c r="AV4711" s="141"/>
      <c r="AW4711" s="143"/>
      <c r="AX4711" s="12"/>
      <c r="AY4711" s="146"/>
      <c r="AZ4711" s="1846"/>
    </row>
    <row r="4712" spans="1:64" s="374" customFormat="1" ht="35.1" customHeight="1" x14ac:dyDescent="0.25">
      <c r="A4712" s="356" t="s">
        <v>4654</v>
      </c>
      <c r="B4712" s="225" t="s">
        <v>2393</v>
      </c>
      <c r="C4712" s="122" t="s">
        <v>2367</v>
      </c>
      <c r="D4712" s="123">
        <v>1000</v>
      </c>
      <c r="E4712" s="226"/>
      <c r="F4712" s="122">
        <v>12</v>
      </c>
      <c r="G4712" s="126">
        <v>1</v>
      </c>
      <c r="H4712" s="35" t="str">
        <f t="shared" si="3646"/>
        <v>083</v>
      </c>
      <c r="I4712" s="36">
        <v>85111000</v>
      </c>
      <c r="J4712" s="37" t="s">
        <v>5218</v>
      </c>
      <c r="K4712" s="244" t="s">
        <v>5219</v>
      </c>
      <c r="L4712" s="232">
        <v>0</v>
      </c>
      <c r="M4712" s="233">
        <v>0</v>
      </c>
      <c r="N4712" s="130"/>
      <c r="O4712" s="131"/>
      <c r="P4712" s="131"/>
      <c r="Q4712" s="131"/>
      <c r="R4712" s="131"/>
      <c r="S4712" s="131"/>
      <c r="T4712" s="132" t="str">
        <f>IF(SUM(N4712:S4712)=U4712,"OK",SUM(N4712:S4712)-U4712)</f>
        <v>OK</v>
      </c>
      <c r="U4712" s="138"/>
      <c r="V4712" s="138"/>
      <c r="W4712" s="139"/>
      <c r="X4712" s="139"/>
      <c r="Y4712" s="132" t="str">
        <f>IF(SUM(W4712:X4712)=Z4712,"OK",SUM(W4712:X4712)-Z4712)</f>
        <v>OK</v>
      </c>
      <c r="Z4712" s="210"/>
      <c r="AA4712" s="204"/>
      <c r="AB4712" s="202"/>
      <c r="AC4712" s="202"/>
      <c r="AD4712" s="202"/>
      <c r="AE4712" s="202"/>
      <c r="AF4712" s="202"/>
      <c r="AG4712" s="132" t="str">
        <f>IF(SUM(AA4712:AF4712)=AH4712,"OK",SUM(AA4712:AF4712)-AH4712)</f>
        <v>OK</v>
      </c>
      <c r="AH4712" s="138"/>
      <c r="AI4712" s="138"/>
      <c r="AJ4712" s="139"/>
      <c r="AK4712" s="139"/>
      <c r="AL4712" s="132" t="str">
        <f>IF(SUM(AJ4712:AK4712)=AM4712,"OK",SUM(AJ4712:AK4712)-AM4712)</f>
        <v>OK</v>
      </c>
      <c r="AM4712" s="140"/>
      <c r="AN4712" s="119">
        <f>L4712+U4712+V4712+Z4712</f>
        <v>0</v>
      </c>
      <c r="AO4712" s="120">
        <f>M4712+AH4712+AI4712+AM4712</f>
        <v>0</v>
      </c>
      <c r="AP4712" s="39">
        <f>L4712</f>
        <v>0</v>
      </c>
      <c r="AQ4712" s="141">
        <f>AN4712</f>
        <v>0</v>
      </c>
      <c r="AR4712" s="142">
        <f>AQ4712-AP4712</f>
        <v>0</v>
      </c>
      <c r="AS4712" s="143" t="e">
        <f>AR4712/AP4712</f>
        <v>#DIV/0!</v>
      </c>
      <c r="AT4712" s="144">
        <f>M4712</f>
        <v>0</v>
      </c>
      <c r="AU4712" s="141">
        <f>AO4712</f>
        <v>0</v>
      </c>
      <c r="AV4712" s="142">
        <f>AU4712-AT4712</f>
        <v>0</v>
      </c>
      <c r="AW4712" s="143" t="e">
        <f>AV4712/AT4712</f>
        <v>#DIV/0!</v>
      </c>
      <c r="AY4712" s="146" t="str">
        <f t="shared" ref="AY4712:AY4737" si="3666">RIGHT(LEFT(I4712,3),2)&amp;"."&amp;RIGHT(LEFT(I4712,5),2)</f>
        <v>51.11</v>
      </c>
      <c r="AZ4712" s="1847" t="b">
        <f>COUNTIF('[1]Codes SEC'!$B$2:$B$250,Ministres!AY4712)&gt;0</f>
        <v>1</v>
      </c>
    </row>
    <row r="4713" spans="1:64" s="1848" customFormat="1" ht="35.1" customHeight="1" x14ac:dyDescent="0.25">
      <c r="A4713" s="356" t="s">
        <v>4654</v>
      </c>
      <c r="B4713" s="225">
        <v>16</v>
      </c>
      <c r="C4713" s="122" t="s">
        <v>2367</v>
      </c>
      <c r="D4713" s="123">
        <v>1000</v>
      </c>
      <c r="E4713" s="226"/>
      <c r="F4713" s="122">
        <v>12</v>
      </c>
      <c r="G4713" s="126">
        <v>1</v>
      </c>
      <c r="H4713" s="35" t="str">
        <f t="shared" si="3646"/>
        <v>083</v>
      </c>
      <c r="I4713" s="36" t="s">
        <v>1500</v>
      </c>
      <c r="J4713" s="37" t="s">
        <v>5220</v>
      </c>
      <c r="K4713" s="244" t="s">
        <v>5221</v>
      </c>
      <c r="L4713" s="232">
        <v>1106</v>
      </c>
      <c r="M4713" s="233">
        <v>750</v>
      </c>
      <c r="N4713" s="130"/>
      <c r="O4713" s="131"/>
      <c r="P4713" s="131"/>
      <c r="Q4713" s="131"/>
      <c r="R4713" s="131"/>
      <c r="S4713" s="131"/>
      <c r="T4713" s="132" t="str">
        <f t="shared" ref="T4713:T4737" si="3667">IF(SUM(N4713:S4713)=U4713,"OK",SUM(N4713:S4713)-U4713)</f>
        <v>OK</v>
      </c>
      <c r="U4713" s="138"/>
      <c r="V4713" s="138"/>
      <c r="W4713" s="139"/>
      <c r="X4713" s="139"/>
      <c r="Y4713" s="132" t="str">
        <f t="shared" ref="Y4713:Y4737" si="3668">IF(SUM(W4713:X4713)=Z4713,"OK",SUM(W4713:X4713)-Z4713)</f>
        <v>OK</v>
      </c>
      <c r="Z4713" s="210"/>
      <c r="AA4713" s="204"/>
      <c r="AB4713" s="202"/>
      <c r="AC4713" s="202"/>
      <c r="AD4713" s="202"/>
      <c r="AE4713" s="202"/>
      <c r="AF4713" s="202"/>
      <c r="AG4713" s="132" t="str">
        <f t="shared" ref="AG4713:AG4737" si="3669">IF(SUM(AA4713:AF4713)=AH4713,"OK",SUM(AA4713:AF4713)-AH4713)</f>
        <v>OK</v>
      </c>
      <c r="AH4713" s="138"/>
      <c r="AI4713" s="138"/>
      <c r="AJ4713" s="139"/>
      <c r="AK4713" s="139"/>
      <c r="AL4713" s="132" t="str">
        <f t="shared" ref="AL4713:AL4737" si="3670">IF(SUM(AJ4713:AK4713)=AM4713,"OK",SUM(AJ4713:AK4713)-AM4713)</f>
        <v>OK</v>
      </c>
      <c r="AM4713" s="140"/>
      <c r="AN4713" s="119">
        <f t="shared" ref="AN4713:AN4737" si="3671">L4713+U4713+V4713+Z4713</f>
        <v>1106</v>
      </c>
      <c r="AO4713" s="120">
        <f t="shared" ref="AO4713:AO4737" si="3672">M4713+AH4713+AI4713+AM4713</f>
        <v>750</v>
      </c>
      <c r="AP4713" s="39">
        <f t="shared" ref="AP4713:AP4737" si="3673">L4713</f>
        <v>1106</v>
      </c>
      <c r="AQ4713" s="141">
        <f t="shared" ref="AQ4713:AQ4737" si="3674">AN4713</f>
        <v>1106</v>
      </c>
      <c r="AR4713" s="142">
        <f t="shared" ref="AR4713:AR4737" si="3675">AQ4713-AP4713</f>
        <v>0</v>
      </c>
      <c r="AS4713" s="143">
        <f t="shared" ref="AS4713:AS4737" si="3676">AR4713/AP4713</f>
        <v>0</v>
      </c>
      <c r="AT4713" s="144">
        <f t="shared" ref="AT4713:AT4737" si="3677">M4713</f>
        <v>750</v>
      </c>
      <c r="AU4713" s="141">
        <f t="shared" ref="AU4713:AU4737" si="3678">AO4713</f>
        <v>750</v>
      </c>
      <c r="AV4713" s="142">
        <f t="shared" ref="AV4713:AV4737" si="3679">AU4713-AT4713</f>
        <v>0</v>
      </c>
      <c r="AW4713" s="143">
        <f t="shared" ref="AW4713:AW4737" si="3680">AV4713/AT4713</f>
        <v>0</v>
      </c>
      <c r="AX4713"/>
      <c r="AY4713" s="146" t="str">
        <f t="shared" si="3666"/>
        <v>51.12</v>
      </c>
      <c r="AZ4713" s="1846" t="b">
        <f>COUNTIF('[1]Codes SEC'!$B$2:$B$250,Ministres!AY4713)&gt;0</f>
        <v>1</v>
      </c>
      <c r="BA4713"/>
      <c r="BB4713"/>
      <c r="BC4713"/>
      <c r="BD4713"/>
      <c r="BE4713"/>
      <c r="BF4713"/>
      <c r="BG4713"/>
      <c r="BH4713"/>
      <c r="BI4713"/>
      <c r="BJ4713"/>
      <c r="BK4713"/>
      <c r="BL4713"/>
    </row>
    <row r="4714" spans="1:64" ht="35.1" customHeight="1" x14ac:dyDescent="0.25">
      <c r="A4714" s="15" t="s">
        <v>4654</v>
      </c>
      <c r="B4714" s="225">
        <v>16</v>
      </c>
      <c r="C4714" s="122" t="s">
        <v>2367</v>
      </c>
      <c r="D4714" s="123">
        <v>1000</v>
      </c>
      <c r="F4714" s="125">
        <v>12</v>
      </c>
      <c r="G4714" s="126">
        <v>1</v>
      </c>
      <c r="H4714" s="35" t="str">
        <f t="shared" si="3646"/>
        <v>083</v>
      </c>
      <c r="I4714" s="36" t="s">
        <v>1500</v>
      </c>
      <c r="J4714" s="37" t="s">
        <v>5222</v>
      </c>
      <c r="K4714" s="231" t="s">
        <v>5223</v>
      </c>
      <c r="L4714" s="241">
        <v>100</v>
      </c>
      <c r="M4714" s="242">
        <v>116</v>
      </c>
      <c r="N4714" s="201"/>
      <c r="O4714" s="202"/>
      <c r="P4714" s="202"/>
      <c r="Q4714" s="202"/>
      <c r="R4714" s="202"/>
      <c r="S4714" s="202"/>
      <c r="T4714" s="132" t="str">
        <f t="shared" si="3667"/>
        <v>OK</v>
      </c>
      <c r="U4714" s="138"/>
      <c r="V4714" s="138"/>
      <c r="W4714" s="139"/>
      <c r="X4714" s="139"/>
      <c r="Y4714" s="132" t="str">
        <f t="shared" si="3668"/>
        <v>OK</v>
      </c>
      <c r="Z4714" s="210"/>
      <c r="AA4714" s="204"/>
      <c r="AB4714" s="202"/>
      <c r="AC4714" s="202"/>
      <c r="AD4714" s="202"/>
      <c r="AE4714" s="202"/>
      <c r="AF4714" s="202"/>
      <c r="AG4714" s="132" t="str">
        <f t="shared" si="3669"/>
        <v>OK</v>
      </c>
      <c r="AH4714" s="138"/>
      <c r="AI4714" s="138"/>
      <c r="AJ4714" s="139"/>
      <c r="AK4714" s="139"/>
      <c r="AL4714" s="132" t="str">
        <f t="shared" si="3670"/>
        <v>OK</v>
      </c>
      <c r="AM4714" s="140"/>
      <c r="AN4714" s="119">
        <f t="shared" si="3671"/>
        <v>100</v>
      </c>
      <c r="AO4714" s="120">
        <f t="shared" si="3672"/>
        <v>116</v>
      </c>
      <c r="AP4714" s="39">
        <f t="shared" si="3673"/>
        <v>100</v>
      </c>
      <c r="AQ4714" s="141">
        <f t="shared" si="3674"/>
        <v>100</v>
      </c>
      <c r="AR4714" s="141">
        <f t="shared" si="3675"/>
        <v>0</v>
      </c>
      <c r="AS4714" s="143">
        <f>AR4714/AP4714</f>
        <v>0</v>
      </c>
      <c r="AT4714" s="144">
        <f t="shared" si="3677"/>
        <v>116</v>
      </c>
      <c r="AU4714" s="141">
        <f t="shared" si="3678"/>
        <v>116</v>
      </c>
      <c r="AV4714" s="141">
        <f t="shared" si="3679"/>
        <v>0</v>
      </c>
      <c r="AW4714" s="143">
        <f>AV4714/AT4714</f>
        <v>0</v>
      </c>
      <c r="AY4714" s="146" t="str">
        <f t="shared" si="3666"/>
        <v>51.12</v>
      </c>
      <c r="AZ4714" s="1846" t="b">
        <f>COUNTIF('[1]Codes SEC'!$B$2:$B$250,Ministres!AY4714)&gt;0</f>
        <v>1</v>
      </c>
    </row>
    <row r="4715" spans="1:64" ht="35.1" customHeight="1" x14ac:dyDescent="0.25">
      <c r="A4715" s="15" t="s">
        <v>4654</v>
      </c>
      <c r="B4715" s="225">
        <v>16</v>
      </c>
      <c r="C4715" s="122" t="s">
        <v>2367</v>
      </c>
      <c r="D4715" s="123">
        <v>1000</v>
      </c>
      <c r="F4715" s="125">
        <v>12</v>
      </c>
      <c r="G4715" s="126">
        <v>1</v>
      </c>
      <c r="H4715" s="35" t="str">
        <f t="shared" si="3646"/>
        <v>083</v>
      </c>
      <c r="I4715" s="36">
        <v>85112000</v>
      </c>
      <c r="J4715" s="37" t="s">
        <v>5224</v>
      </c>
      <c r="K4715" s="244" t="s">
        <v>5225</v>
      </c>
      <c r="L4715" s="128">
        <v>0</v>
      </c>
      <c r="M4715" s="129">
        <v>0</v>
      </c>
      <c r="N4715" s="130"/>
      <c r="O4715" s="131"/>
      <c r="P4715" s="131"/>
      <c r="Q4715" s="131"/>
      <c r="R4715" s="131"/>
      <c r="S4715" s="131"/>
      <c r="T4715" s="132" t="str">
        <f t="shared" si="3667"/>
        <v>OK</v>
      </c>
      <c r="U4715" s="138"/>
      <c r="V4715" s="138"/>
      <c r="W4715" s="139"/>
      <c r="X4715" s="139"/>
      <c r="Y4715" s="132" t="str">
        <f t="shared" si="3668"/>
        <v>OK</v>
      </c>
      <c r="Z4715" s="210"/>
      <c r="AA4715" s="204"/>
      <c r="AB4715" s="202"/>
      <c r="AC4715" s="202"/>
      <c r="AD4715" s="202"/>
      <c r="AE4715" s="202"/>
      <c r="AF4715" s="202"/>
      <c r="AG4715" s="132" t="str">
        <f t="shared" si="3669"/>
        <v>OK</v>
      </c>
      <c r="AH4715" s="138"/>
      <c r="AI4715" s="138"/>
      <c r="AJ4715" s="139"/>
      <c r="AK4715" s="139"/>
      <c r="AL4715" s="132" t="str">
        <f t="shared" si="3670"/>
        <v>OK</v>
      </c>
      <c r="AM4715" s="140"/>
      <c r="AN4715" s="119">
        <f t="shared" si="3671"/>
        <v>0</v>
      </c>
      <c r="AO4715" s="120">
        <f t="shared" si="3672"/>
        <v>0</v>
      </c>
      <c r="AP4715" s="39">
        <f t="shared" si="3673"/>
        <v>0</v>
      </c>
      <c r="AQ4715" s="141">
        <f t="shared" si="3674"/>
        <v>0</v>
      </c>
      <c r="AR4715" s="142">
        <f t="shared" si="3675"/>
        <v>0</v>
      </c>
      <c r="AS4715" s="143" t="e">
        <f>AR4715/AP4715</f>
        <v>#DIV/0!</v>
      </c>
      <c r="AT4715" s="144">
        <f t="shared" si="3677"/>
        <v>0</v>
      </c>
      <c r="AU4715" s="141">
        <f t="shared" si="3678"/>
        <v>0</v>
      </c>
      <c r="AV4715" s="142">
        <f t="shared" si="3679"/>
        <v>0</v>
      </c>
      <c r="AW4715" s="143" t="e">
        <f>AV4715/AT4715</f>
        <v>#DIV/0!</v>
      </c>
      <c r="AY4715" s="146" t="str">
        <f t="shared" si="3666"/>
        <v>51.12</v>
      </c>
      <c r="AZ4715" s="1846" t="b">
        <f>COUNTIF('[1]Codes SEC'!$B$2:$B$250,Ministres!AY4715)&gt;0</f>
        <v>1</v>
      </c>
    </row>
    <row r="4716" spans="1:64" ht="35.1" customHeight="1" x14ac:dyDescent="0.25">
      <c r="A4716" s="356" t="s">
        <v>4654</v>
      </c>
      <c r="B4716" s="225">
        <v>16</v>
      </c>
      <c r="C4716" s="122" t="s">
        <v>2367</v>
      </c>
      <c r="D4716" s="123">
        <v>1000</v>
      </c>
      <c r="E4716" s="226"/>
      <c r="F4716" s="122">
        <v>12</v>
      </c>
      <c r="G4716" s="126">
        <v>1</v>
      </c>
      <c r="H4716" s="35" t="str">
        <f t="shared" si="3646"/>
        <v>083</v>
      </c>
      <c r="I4716" s="36" t="s">
        <v>1265</v>
      </c>
      <c r="J4716" s="37" t="s">
        <v>5226</v>
      </c>
      <c r="K4716" s="244" t="s">
        <v>5227</v>
      </c>
      <c r="L4716" s="232">
        <v>0</v>
      </c>
      <c r="M4716" s="233">
        <v>58</v>
      </c>
      <c r="N4716" s="130"/>
      <c r="O4716" s="131"/>
      <c r="P4716" s="131"/>
      <c r="Q4716" s="131"/>
      <c r="R4716" s="131"/>
      <c r="S4716" s="131"/>
      <c r="T4716" s="132" t="str">
        <f t="shared" si="3667"/>
        <v>OK</v>
      </c>
      <c r="U4716" s="138"/>
      <c r="V4716" s="138"/>
      <c r="W4716" s="139"/>
      <c r="X4716" s="139"/>
      <c r="Y4716" s="132" t="str">
        <f t="shared" si="3668"/>
        <v>OK</v>
      </c>
      <c r="Z4716" s="210"/>
      <c r="AA4716" s="204"/>
      <c r="AB4716" s="202"/>
      <c r="AC4716" s="202"/>
      <c r="AD4716" s="202"/>
      <c r="AE4716" s="202"/>
      <c r="AF4716" s="202"/>
      <c r="AG4716" s="132" t="str">
        <f t="shared" si="3669"/>
        <v>OK</v>
      </c>
      <c r="AH4716" s="138"/>
      <c r="AI4716" s="138"/>
      <c r="AJ4716" s="139"/>
      <c r="AK4716" s="139"/>
      <c r="AL4716" s="132" t="str">
        <f t="shared" si="3670"/>
        <v>OK</v>
      </c>
      <c r="AM4716" s="140"/>
      <c r="AN4716" s="119">
        <f t="shared" si="3671"/>
        <v>0</v>
      </c>
      <c r="AO4716" s="120">
        <f t="shared" si="3672"/>
        <v>58</v>
      </c>
      <c r="AP4716" s="39">
        <f t="shared" si="3673"/>
        <v>0</v>
      </c>
      <c r="AQ4716" s="141">
        <f t="shared" si="3674"/>
        <v>0</v>
      </c>
      <c r="AR4716" s="142">
        <f t="shared" si="3675"/>
        <v>0</v>
      </c>
      <c r="AS4716" s="143" t="e">
        <f t="shared" si="3676"/>
        <v>#DIV/0!</v>
      </c>
      <c r="AT4716" s="144">
        <f t="shared" si="3677"/>
        <v>58</v>
      </c>
      <c r="AU4716" s="141">
        <f t="shared" si="3678"/>
        <v>58</v>
      </c>
      <c r="AV4716" s="142">
        <f t="shared" si="3679"/>
        <v>0</v>
      </c>
      <c r="AW4716" s="143">
        <f t="shared" si="3680"/>
        <v>0</v>
      </c>
      <c r="AY4716" s="146" t="str">
        <f t="shared" si="3666"/>
        <v>52.10</v>
      </c>
      <c r="AZ4716" s="1846" t="b">
        <f>COUNTIF('[1]Codes SEC'!$B$2:$B$250,Ministres!AY4716)&gt;0</f>
        <v>1</v>
      </c>
    </row>
    <row r="4717" spans="1:64" s="1848" customFormat="1" ht="35.1" customHeight="1" x14ac:dyDescent="0.25">
      <c r="A4717" s="356" t="s">
        <v>4654</v>
      </c>
      <c r="B4717" s="225">
        <v>16</v>
      </c>
      <c r="C4717" s="122" t="s">
        <v>2367</v>
      </c>
      <c r="D4717" s="123">
        <v>1000</v>
      </c>
      <c r="E4717" s="226"/>
      <c r="F4717" s="122">
        <v>12</v>
      </c>
      <c r="G4717" s="126">
        <v>1</v>
      </c>
      <c r="H4717" s="35" t="str">
        <f t="shared" si="3646"/>
        <v>083</v>
      </c>
      <c r="I4717" s="36" t="s">
        <v>1799</v>
      </c>
      <c r="J4717" s="37" t="s">
        <v>5228</v>
      </c>
      <c r="K4717" s="244" t="s">
        <v>5229</v>
      </c>
      <c r="L4717" s="232">
        <v>200</v>
      </c>
      <c r="M4717" s="233">
        <v>200</v>
      </c>
      <c r="N4717" s="130"/>
      <c r="O4717" s="131"/>
      <c r="P4717" s="131"/>
      <c r="Q4717" s="131"/>
      <c r="R4717" s="131"/>
      <c r="S4717" s="131"/>
      <c r="T4717" s="132" t="str">
        <f t="shared" si="3667"/>
        <v>OK</v>
      </c>
      <c r="U4717" s="138"/>
      <c r="V4717" s="138"/>
      <c r="W4717" s="139"/>
      <c r="X4717" s="139"/>
      <c r="Y4717" s="132" t="str">
        <f t="shared" si="3668"/>
        <v>OK</v>
      </c>
      <c r="Z4717" s="210"/>
      <c r="AA4717" s="204"/>
      <c r="AB4717" s="202"/>
      <c r="AC4717" s="202"/>
      <c r="AD4717" s="202"/>
      <c r="AE4717" s="202"/>
      <c r="AF4717" s="202"/>
      <c r="AG4717" s="132" t="str">
        <f t="shared" si="3669"/>
        <v>OK</v>
      </c>
      <c r="AH4717" s="138"/>
      <c r="AI4717" s="138"/>
      <c r="AJ4717" s="139"/>
      <c r="AK4717" s="139"/>
      <c r="AL4717" s="132" t="str">
        <f t="shared" si="3670"/>
        <v>OK</v>
      </c>
      <c r="AM4717" s="140"/>
      <c r="AN4717" s="119">
        <f t="shared" si="3671"/>
        <v>200</v>
      </c>
      <c r="AO4717" s="120">
        <f t="shared" si="3672"/>
        <v>200</v>
      </c>
      <c r="AP4717" s="39">
        <f t="shared" si="3673"/>
        <v>200</v>
      </c>
      <c r="AQ4717" s="141">
        <f t="shared" si="3674"/>
        <v>200</v>
      </c>
      <c r="AR4717" s="142">
        <f t="shared" si="3675"/>
        <v>0</v>
      </c>
      <c r="AS4717" s="143">
        <f t="shared" si="3676"/>
        <v>0</v>
      </c>
      <c r="AT4717" s="144">
        <f t="shared" si="3677"/>
        <v>200</v>
      </c>
      <c r="AU4717" s="141">
        <f t="shared" si="3678"/>
        <v>200</v>
      </c>
      <c r="AV4717" s="142">
        <f t="shared" si="3679"/>
        <v>0</v>
      </c>
      <c r="AW4717" s="143">
        <f t="shared" si="3680"/>
        <v>0</v>
      </c>
      <c r="AX4717"/>
      <c r="AY4717" s="146" t="str">
        <f t="shared" si="3666"/>
        <v>53.10</v>
      </c>
      <c r="AZ4717" s="1846" t="b">
        <f>COUNTIF('[1]Codes SEC'!$B$2:$B$250,Ministres!AY4717)&gt;0</f>
        <v>1</v>
      </c>
      <c r="BA4717"/>
      <c r="BB4717"/>
      <c r="BC4717"/>
      <c r="BD4717"/>
      <c r="BE4717"/>
      <c r="BF4717"/>
      <c r="BG4717"/>
      <c r="BH4717"/>
      <c r="BI4717"/>
      <c r="BJ4717"/>
      <c r="BK4717"/>
      <c r="BL4717"/>
    </row>
    <row r="4718" spans="1:64" s="197" customFormat="1" ht="35.1" customHeight="1" x14ac:dyDescent="0.25">
      <c r="A4718" s="356" t="s">
        <v>4654</v>
      </c>
      <c r="B4718" s="225">
        <v>16</v>
      </c>
      <c r="C4718" s="122" t="s">
        <v>2367</v>
      </c>
      <c r="D4718" s="123">
        <v>1000</v>
      </c>
      <c r="E4718" s="226"/>
      <c r="F4718" s="122">
        <v>17</v>
      </c>
      <c r="G4718" s="126">
        <v>1</v>
      </c>
      <c r="H4718" s="35" t="str">
        <f t="shared" si="3646"/>
        <v>083</v>
      </c>
      <c r="I4718" s="36" t="s">
        <v>1799</v>
      </c>
      <c r="J4718" s="37" t="s">
        <v>5230</v>
      </c>
      <c r="K4718" s="244" t="s">
        <v>5231</v>
      </c>
      <c r="L4718" s="128">
        <v>29134</v>
      </c>
      <c r="M4718" s="129">
        <v>25628</v>
      </c>
      <c r="N4718" s="130"/>
      <c r="O4718" s="131"/>
      <c r="P4718" s="131"/>
      <c r="Q4718" s="131"/>
      <c r="R4718" s="131"/>
      <c r="S4718" s="131"/>
      <c r="T4718" s="132" t="str">
        <f t="shared" si="3667"/>
        <v>OK</v>
      </c>
      <c r="U4718" s="138"/>
      <c r="V4718" s="138"/>
      <c r="W4718" s="139"/>
      <c r="X4718" s="139"/>
      <c r="Y4718" s="132" t="str">
        <f t="shared" si="3668"/>
        <v>OK</v>
      </c>
      <c r="Z4718" s="210"/>
      <c r="AA4718" s="204"/>
      <c r="AB4718" s="202"/>
      <c r="AC4718" s="202"/>
      <c r="AD4718" s="202"/>
      <c r="AE4718" s="202"/>
      <c r="AF4718" s="202"/>
      <c r="AG4718" s="132" t="str">
        <f t="shared" si="3669"/>
        <v>OK</v>
      </c>
      <c r="AH4718" s="138"/>
      <c r="AI4718" s="138"/>
      <c r="AJ4718" s="139"/>
      <c r="AK4718" s="139"/>
      <c r="AL4718" s="132" t="str">
        <f t="shared" si="3670"/>
        <v>OK</v>
      </c>
      <c r="AM4718" s="140"/>
      <c r="AN4718" s="119">
        <f t="shared" si="3671"/>
        <v>29134</v>
      </c>
      <c r="AO4718" s="120">
        <f t="shared" si="3672"/>
        <v>25628</v>
      </c>
      <c r="AP4718" s="39">
        <f t="shared" si="3673"/>
        <v>29134</v>
      </c>
      <c r="AQ4718" s="141">
        <f t="shared" si="3674"/>
        <v>29134</v>
      </c>
      <c r="AR4718" s="142">
        <f t="shared" si="3675"/>
        <v>0</v>
      </c>
      <c r="AS4718" s="143">
        <f t="shared" si="3676"/>
        <v>0</v>
      </c>
      <c r="AT4718" s="144">
        <f t="shared" si="3677"/>
        <v>25628</v>
      </c>
      <c r="AU4718" s="141">
        <f t="shared" si="3678"/>
        <v>25628</v>
      </c>
      <c r="AV4718" s="142">
        <f t="shared" si="3679"/>
        <v>0</v>
      </c>
      <c r="AW4718" s="143">
        <f t="shared" si="3680"/>
        <v>0</v>
      </c>
      <c r="AX4718"/>
      <c r="AY4718" s="146" t="str">
        <f t="shared" si="3666"/>
        <v>53.10</v>
      </c>
      <c r="AZ4718" s="1846" t="b">
        <f>COUNTIF('[1]Codes SEC'!$B$2:$B$250,Ministres!AY4718)&gt;0</f>
        <v>1</v>
      </c>
      <c r="BA4718" s="12"/>
      <c r="BB4718" s="12"/>
      <c r="BC4718" s="12"/>
      <c r="BD4718" s="12"/>
      <c r="BE4718" s="12"/>
      <c r="BF4718" s="12"/>
      <c r="BG4718" s="12"/>
      <c r="BH4718" s="12"/>
      <c r="BI4718" s="12"/>
      <c r="BJ4718" s="12"/>
      <c r="BK4718" s="12"/>
      <c r="BL4718" s="12"/>
    </row>
    <row r="4719" spans="1:64" ht="35.1" customHeight="1" x14ac:dyDescent="0.25">
      <c r="A4719" s="356" t="s">
        <v>4654</v>
      </c>
      <c r="B4719" s="225">
        <v>16</v>
      </c>
      <c r="C4719" s="122" t="s">
        <v>2367</v>
      </c>
      <c r="D4719" s="123">
        <v>1000</v>
      </c>
      <c r="E4719" s="226"/>
      <c r="F4719" s="122">
        <v>12</v>
      </c>
      <c r="G4719" s="126">
        <v>1</v>
      </c>
      <c r="H4719" s="35" t="str">
        <f t="shared" si="3646"/>
        <v>083</v>
      </c>
      <c r="I4719" s="36" t="s">
        <v>1799</v>
      </c>
      <c r="J4719" s="37" t="s">
        <v>5232</v>
      </c>
      <c r="K4719" s="244" t="s">
        <v>5233</v>
      </c>
      <c r="L4719" s="232">
        <v>0</v>
      </c>
      <c r="M4719" s="233">
        <v>0</v>
      </c>
      <c r="N4719" s="130"/>
      <c r="O4719" s="131"/>
      <c r="P4719" s="131"/>
      <c r="Q4719" s="131"/>
      <c r="R4719" s="131"/>
      <c r="S4719" s="131"/>
      <c r="T4719" s="132" t="str">
        <f t="shared" si="3667"/>
        <v>OK</v>
      </c>
      <c r="U4719" s="138"/>
      <c r="V4719" s="138"/>
      <c r="W4719" s="139"/>
      <c r="X4719" s="139"/>
      <c r="Y4719" s="132" t="str">
        <f t="shared" si="3668"/>
        <v>OK</v>
      </c>
      <c r="Z4719" s="210"/>
      <c r="AA4719" s="204"/>
      <c r="AB4719" s="202"/>
      <c r="AC4719" s="202"/>
      <c r="AD4719" s="202"/>
      <c r="AE4719" s="202"/>
      <c r="AF4719" s="202"/>
      <c r="AG4719" s="132" t="str">
        <f t="shared" si="3669"/>
        <v>OK</v>
      </c>
      <c r="AH4719" s="138"/>
      <c r="AI4719" s="138"/>
      <c r="AJ4719" s="139"/>
      <c r="AK4719" s="139"/>
      <c r="AL4719" s="132" t="str">
        <f t="shared" si="3670"/>
        <v>OK</v>
      </c>
      <c r="AM4719" s="140"/>
      <c r="AN4719" s="119">
        <f t="shared" si="3671"/>
        <v>0</v>
      </c>
      <c r="AO4719" s="120">
        <f t="shared" si="3672"/>
        <v>0</v>
      </c>
      <c r="AP4719" s="39">
        <f t="shared" si="3673"/>
        <v>0</v>
      </c>
      <c r="AQ4719" s="141">
        <f t="shared" si="3674"/>
        <v>0</v>
      </c>
      <c r="AR4719" s="142">
        <f t="shared" si="3675"/>
        <v>0</v>
      </c>
      <c r="AS4719" s="143" t="e">
        <f>AR4719/AP4719</f>
        <v>#DIV/0!</v>
      </c>
      <c r="AT4719" s="144">
        <f t="shared" si="3677"/>
        <v>0</v>
      </c>
      <c r="AU4719" s="141">
        <f t="shared" si="3678"/>
        <v>0</v>
      </c>
      <c r="AV4719" s="142">
        <f t="shared" si="3679"/>
        <v>0</v>
      </c>
      <c r="AW4719" s="143" t="e">
        <f>AV4719/AT4719</f>
        <v>#DIV/0!</v>
      </c>
      <c r="AY4719" s="146" t="str">
        <f t="shared" si="3666"/>
        <v>53.10</v>
      </c>
      <c r="AZ4719" s="1846" t="b">
        <f>COUNTIF('[1]Codes SEC'!$B$2:$B$250,Ministres!AY4719)&gt;0</f>
        <v>1</v>
      </c>
    </row>
    <row r="4720" spans="1:64" ht="35.1" customHeight="1" x14ac:dyDescent="0.25">
      <c r="A4720" s="356" t="s">
        <v>4654</v>
      </c>
      <c r="B4720" s="225">
        <v>16</v>
      </c>
      <c r="C4720" s="122" t="s">
        <v>2367</v>
      </c>
      <c r="D4720" s="123">
        <v>1000</v>
      </c>
      <c r="E4720" s="226"/>
      <c r="F4720" s="122">
        <v>17</v>
      </c>
      <c r="G4720" s="126">
        <v>1</v>
      </c>
      <c r="H4720" s="35" t="str">
        <f t="shared" si="3646"/>
        <v>083</v>
      </c>
      <c r="I4720" s="36" t="s">
        <v>1441</v>
      </c>
      <c r="J4720" s="37" t="s">
        <v>5234</v>
      </c>
      <c r="K4720" s="1849" t="s">
        <v>5235</v>
      </c>
      <c r="L4720" s="232">
        <v>10000</v>
      </c>
      <c r="M4720" s="233">
        <v>10000</v>
      </c>
      <c r="N4720" s="130"/>
      <c r="O4720" s="131"/>
      <c r="P4720" s="131"/>
      <c r="Q4720" s="131"/>
      <c r="R4720" s="131"/>
      <c r="S4720" s="131"/>
      <c r="T4720" s="132" t="str">
        <f>IF(SUM(N4720:S4720)=U4720,"OK",SUM(N4720:S4720)-U4720)</f>
        <v>OK</v>
      </c>
      <c r="U4720" s="138"/>
      <c r="V4720" s="138"/>
      <c r="W4720" s="139"/>
      <c r="X4720" s="139"/>
      <c r="Y4720" s="132" t="str">
        <f>IF(SUM(W4720:X4720)=Z4720,"OK",SUM(W4720:X4720)-Z4720)</f>
        <v>OK</v>
      </c>
      <c r="Z4720" s="210"/>
      <c r="AA4720" s="204"/>
      <c r="AB4720" s="202"/>
      <c r="AC4720" s="202"/>
      <c r="AD4720" s="202"/>
      <c r="AE4720" s="202"/>
      <c r="AF4720" s="202"/>
      <c r="AG4720" s="132" t="str">
        <f>IF(SUM(AA4720:AF4720)=AH4720,"OK",SUM(AA4720:AF4720)-AH4720)</f>
        <v>OK</v>
      </c>
      <c r="AH4720" s="138"/>
      <c r="AI4720" s="138"/>
      <c r="AJ4720" s="139"/>
      <c r="AK4720" s="139"/>
      <c r="AL4720" s="132" t="str">
        <f>IF(SUM(AJ4720:AK4720)=AM4720,"OK",SUM(AJ4720:AK4720)-AM4720)</f>
        <v>OK</v>
      </c>
      <c r="AM4720" s="140"/>
      <c r="AN4720" s="119">
        <f>L4720+U4720+V4720+Z4720</f>
        <v>10000</v>
      </c>
      <c r="AO4720" s="120">
        <f>M4720+AH4720+AI4720+AM4720</f>
        <v>10000</v>
      </c>
      <c r="AP4720" s="39">
        <f>L4720</f>
        <v>10000</v>
      </c>
      <c r="AQ4720" s="141">
        <f>AN4720</f>
        <v>10000</v>
      </c>
      <c r="AR4720" s="142">
        <f>AQ4720-AP4720</f>
        <v>0</v>
      </c>
      <c r="AS4720" s="143">
        <f>AR4720/AP4720</f>
        <v>0</v>
      </c>
      <c r="AT4720" s="144">
        <f>M4720</f>
        <v>10000</v>
      </c>
      <c r="AU4720" s="141">
        <f>AO4720</f>
        <v>10000</v>
      </c>
      <c r="AV4720" s="142">
        <f>AU4720-AT4720</f>
        <v>0</v>
      </c>
      <c r="AW4720" s="143">
        <f>AV4720/AT4720</f>
        <v>0</v>
      </c>
      <c r="AY4720" s="146" t="str">
        <f t="shared" si="3666"/>
        <v>61.41</v>
      </c>
      <c r="AZ4720" s="1846" t="b">
        <f>COUNTIF('[1]Codes SEC'!$B$2:$B$250,Ministres!AY4720)&gt;0</f>
        <v>1</v>
      </c>
    </row>
    <row r="4721" spans="1:52" ht="35.1" customHeight="1" x14ac:dyDescent="0.25">
      <c r="A4721" s="356" t="s">
        <v>4654</v>
      </c>
      <c r="B4721" s="225">
        <v>16</v>
      </c>
      <c r="C4721" s="122" t="s">
        <v>2367</v>
      </c>
      <c r="D4721" s="123">
        <v>1000</v>
      </c>
      <c r="E4721" s="226"/>
      <c r="F4721" s="122">
        <v>18</v>
      </c>
      <c r="G4721" s="126">
        <v>1</v>
      </c>
      <c r="H4721" s="35" t="str">
        <f t="shared" si="3646"/>
        <v>083</v>
      </c>
      <c r="I4721" s="36" t="s">
        <v>5236</v>
      </c>
      <c r="J4721" s="37" t="s">
        <v>5237</v>
      </c>
      <c r="K4721" s="493" t="s">
        <v>5238</v>
      </c>
      <c r="L4721" s="128">
        <v>5863</v>
      </c>
      <c r="M4721" s="129">
        <v>5863</v>
      </c>
      <c r="N4721" s="130"/>
      <c r="O4721" s="131"/>
      <c r="P4721" s="131"/>
      <c r="Q4721" s="131"/>
      <c r="R4721" s="131"/>
      <c r="S4721" s="131"/>
      <c r="T4721" s="132" t="str">
        <f t="shared" si="3667"/>
        <v>OK</v>
      </c>
      <c r="U4721" s="138"/>
      <c r="V4721" s="138"/>
      <c r="W4721" s="139"/>
      <c r="X4721" s="139"/>
      <c r="Y4721" s="132" t="str">
        <f t="shared" si="3668"/>
        <v>OK</v>
      </c>
      <c r="Z4721" s="210"/>
      <c r="AA4721" s="204"/>
      <c r="AB4721" s="202"/>
      <c r="AC4721" s="202"/>
      <c r="AD4721" s="202"/>
      <c r="AE4721" s="202"/>
      <c r="AF4721" s="202"/>
      <c r="AG4721" s="132" t="str">
        <f t="shared" si="3669"/>
        <v>OK</v>
      </c>
      <c r="AH4721" s="138"/>
      <c r="AI4721" s="138"/>
      <c r="AJ4721" s="139"/>
      <c r="AK4721" s="139"/>
      <c r="AL4721" s="132" t="str">
        <f t="shared" si="3670"/>
        <v>OK</v>
      </c>
      <c r="AM4721" s="140"/>
      <c r="AN4721" s="119">
        <f t="shared" si="3671"/>
        <v>5863</v>
      </c>
      <c r="AO4721" s="120">
        <f t="shared" si="3672"/>
        <v>5863</v>
      </c>
      <c r="AP4721" s="39">
        <f t="shared" si="3673"/>
        <v>5863</v>
      </c>
      <c r="AQ4721" s="141">
        <f t="shared" si="3674"/>
        <v>5863</v>
      </c>
      <c r="AR4721" s="142">
        <f t="shared" si="3675"/>
        <v>0</v>
      </c>
      <c r="AS4721" s="143">
        <f>AR4721/AP4721</f>
        <v>0</v>
      </c>
      <c r="AT4721" s="144">
        <f t="shared" si="3677"/>
        <v>5863</v>
      </c>
      <c r="AU4721" s="141">
        <f t="shared" si="3678"/>
        <v>5863</v>
      </c>
      <c r="AV4721" s="142">
        <f t="shared" si="3679"/>
        <v>0</v>
      </c>
      <c r="AW4721" s="143">
        <f>AV4721/AT4721</f>
        <v>0</v>
      </c>
      <c r="AY4721" s="146" t="str">
        <f t="shared" si="3666"/>
        <v>61.42</v>
      </c>
      <c r="AZ4721" s="1846" t="b">
        <f>COUNTIF('[1]Codes SEC'!$B$2:$B$250,Ministres!AY4721)&gt;0</f>
        <v>1</v>
      </c>
    </row>
    <row r="4722" spans="1:52" ht="35.1" customHeight="1" x14ac:dyDescent="0.25">
      <c r="A4722" s="356" t="s">
        <v>4654</v>
      </c>
      <c r="B4722" s="225">
        <v>16</v>
      </c>
      <c r="C4722" s="122" t="s">
        <v>2367</v>
      </c>
      <c r="D4722" s="123">
        <v>1000</v>
      </c>
      <c r="E4722" s="226"/>
      <c r="F4722" s="122">
        <v>12</v>
      </c>
      <c r="G4722" s="126">
        <v>1</v>
      </c>
      <c r="H4722" s="35" t="str">
        <f t="shared" si="3646"/>
        <v>083</v>
      </c>
      <c r="I4722" s="36">
        <v>86311000</v>
      </c>
      <c r="J4722" s="37" t="s">
        <v>5239</v>
      </c>
      <c r="K4722" s="493" t="s">
        <v>5240</v>
      </c>
      <c r="L4722" s="128">
        <v>0</v>
      </c>
      <c r="M4722" s="129">
        <v>0</v>
      </c>
      <c r="N4722" s="130"/>
      <c r="O4722" s="131"/>
      <c r="P4722" s="131"/>
      <c r="Q4722" s="131"/>
      <c r="R4722" s="131"/>
      <c r="S4722" s="131"/>
      <c r="T4722" s="132" t="str">
        <f>IF(SUM(N4722:S4722)=U4722,"OK",SUM(N4722:S4722)-U4722)</f>
        <v>OK</v>
      </c>
      <c r="U4722" s="138"/>
      <c r="V4722" s="138"/>
      <c r="W4722" s="139"/>
      <c r="X4722" s="139"/>
      <c r="Y4722" s="132" t="str">
        <f>IF(SUM(W4722:X4722)=Z4722,"OK",SUM(W4722:X4722)-Z4722)</f>
        <v>OK</v>
      </c>
      <c r="Z4722" s="210"/>
      <c r="AA4722" s="204"/>
      <c r="AB4722" s="202"/>
      <c r="AC4722" s="202"/>
      <c r="AD4722" s="202"/>
      <c r="AE4722" s="202"/>
      <c r="AF4722" s="202"/>
      <c r="AG4722" s="132" t="str">
        <f>IF(SUM(AA4722:AF4722)=AH4722,"OK",SUM(AA4722:AF4722)-AH4722)</f>
        <v>OK</v>
      </c>
      <c r="AH4722" s="138"/>
      <c r="AI4722" s="138"/>
      <c r="AJ4722" s="139"/>
      <c r="AK4722" s="139"/>
      <c r="AL4722" s="132" t="str">
        <f>IF(SUM(AJ4722:AK4722)=AM4722,"OK",SUM(AJ4722:AK4722)-AM4722)</f>
        <v>OK</v>
      </c>
      <c r="AM4722" s="140"/>
      <c r="AN4722" s="119">
        <f>L4722+U4722+V4722+Z4722</f>
        <v>0</v>
      </c>
      <c r="AO4722" s="120">
        <f>M4722+AH4722+AI4722+AM4722</f>
        <v>0</v>
      </c>
      <c r="AP4722" s="39">
        <f>L4722</f>
        <v>0</v>
      </c>
      <c r="AQ4722" s="141">
        <f>AN4722</f>
        <v>0</v>
      </c>
      <c r="AR4722" s="142">
        <f>AQ4722-AP4722</f>
        <v>0</v>
      </c>
      <c r="AS4722" s="143" t="e">
        <f>AR4722/AP4722</f>
        <v>#DIV/0!</v>
      </c>
      <c r="AT4722" s="144">
        <f>M4722</f>
        <v>0</v>
      </c>
      <c r="AU4722" s="141">
        <f>AO4722</f>
        <v>0</v>
      </c>
      <c r="AV4722" s="142">
        <f>AU4722-AT4722</f>
        <v>0</v>
      </c>
      <c r="AW4722" s="143" t="e">
        <f>AV4722/AT4722</f>
        <v>#DIV/0!</v>
      </c>
      <c r="AY4722" s="146" t="str">
        <f t="shared" si="3666"/>
        <v>63.11</v>
      </c>
      <c r="AZ4722" s="1846" t="b">
        <f>COUNTIF('[1]Codes SEC'!$B$2:$B$250,Ministres!AY4722)&gt;0</f>
        <v>1</v>
      </c>
    </row>
    <row r="4723" spans="1:52" s="374" customFormat="1" ht="35.1" customHeight="1" x14ac:dyDescent="0.25">
      <c r="A4723" s="356" t="s">
        <v>4654</v>
      </c>
      <c r="B4723" s="225" t="s">
        <v>2393</v>
      </c>
      <c r="C4723" s="122" t="s">
        <v>2367</v>
      </c>
      <c r="D4723" s="123">
        <v>1000</v>
      </c>
      <c r="E4723" s="226"/>
      <c r="F4723" s="122">
        <v>12</v>
      </c>
      <c r="G4723" s="126">
        <v>1</v>
      </c>
      <c r="H4723" s="35" t="str">
        <f t="shared" si="3646"/>
        <v>083</v>
      </c>
      <c r="I4723" s="36">
        <v>86312000</v>
      </c>
      <c r="J4723" s="37" t="s">
        <v>5241</v>
      </c>
      <c r="K4723" s="244" t="s">
        <v>5242</v>
      </c>
      <c r="L4723" s="232">
        <v>0</v>
      </c>
      <c r="M4723" s="233">
        <v>0</v>
      </c>
      <c r="N4723" s="130"/>
      <c r="O4723" s="131"/>
      <c r="P4723" s="131"/>
      <c r="Q4723" s="131"/>
      <c r="R4723" s="131"/>
      <c r="S4723" s="131"/>
      <c r="T4723" s="132" t="str">
        <f>IF(SUM(N4723:S4723)=U4723,"OK",SUM(N4723:S4723)-U4723)</f>
        <v>OK</v>
      </c>
      <c r="U4723" s="138"/>
      <c r="V4723" s="138"/>
      <c r="W4723" s="139"/>
      <c r="X4723" s="139"/>
      <c r="Y4723" s="132" t="str">
        <f>IF(SUM(W4723:X4723)=Z4723,"OK",SUM(W4723:X4723)-Z4723)</f>
        <v>OK</v>
      </c>
      <c r="Z4723" s="210"/>
      <c r="AA4723" s="204"/>
      <c r="AB4723" s="202"/>
      <c r="AC4723" s="202"/>
      <c r="AD4723" s="202"/>
      <c r="AE4723" s="202"/>
      <c r="AF4723" s="202"/>
      <c r="AG4723" s="132" t="str">
        <f>IF(SUM(AA4723:AF4723)=AH4723,"OK",SUM(AA4723:AF4723)-AH4723)</f>
        <v>OK</v>
      </c>
      <c r="AH4723" s="138"/>
      <c r="AI4723" s="138"/>
      <c r="AJ4723" s="139"/>
      <c r="AK4723" s="139"/>
      <c r="AL4723" s="132" t="str">
        <f>IF(SUM(AJ4723:AK4723)=AM4723,"OK",SUM(AJ4723:AK4723)-AM4723)</f>
        <v>OK</v>
      </c>
      <c r="AM4723" s="140"/>
      <c r="AN4723" s="119">
        <f>L4723+U4723+V4723+Z4723</f>
        <v>0</v>
      </c>
      <c r="AO4723" s="120">
        <f>M4723+AH4723+AI4723+AM4723</f>
        <v>0</v>
      </c>
      <c r="AP4723" s="39">
        <f>L4723</f>
        <v>0</v>
      </c>
      <c r="AQ4723" s="141">
        <f>AN4723</f>
        <v>0</v>
      </c>
      <c r="AR4723" s="142">
        <f>AQ4723-AP4723</f>
        <v>0</v>
      </c>
      <c r="AS4723" s="143" t="e">
        <f>AR4723/AP4723</f>
        <v>#DIV/0!</v>
      </c>
      <c r="AT4723" s="144">
        <f>M4723</f>
        <v>0</v>
      </c>
      <c r="AU4723" s="141">
        <f>AO4723</f>
        <v>0</v>
      </c>
      <c r="AV4723" s="142">
        <f>AU4723-AT4723</f>
        <v>0</v>
      </c>
      <c r="AW4723" s="143" t="e">
        <f>AV4723/AT4723</f>
        <v>#DIV/0!</v>
      </c>
      <c r="AY4723" s="146" t="str">
        <f t="shared" si="3666"/>
        <v>63.12</v>
      </c>
      <c r="AZ4723" s="1847" t="b">
        <f>COUNTIF('[1]Codes SEC'!$B$2:$B$250,Ministres!AY4723)&gt;0</f>
        <v>1</v>
      </c>
    </row>
    <row r="4724" spans="1:52" ht="35.1" customHeight="1" x14ac:dyDescent="0.25">
      <c r="A4724" s="356" t="s">
        <v>4654</v>
      </c>
      <c r="B4724" s="225">
        <v>16</v>
      </c>
      <c r="C4724" s="122" t="s">
        <v>2367</v>
      </c>
      <c r="D4724" s="123">
        <v>1000</v>
      </c>
      <c r="E4724" s="226"/>
      <c r="F4724" s="122">
        <v>12</v>
      </c>
      <c r="G4724" s="126">
        <v>1</v>
      </c>
      <c r="H4724" s="35" t="str">
        <f t="shared" si="3646"/>
        <v>083</v>
      </c>
      <c r="I4724" s="36" t="s">
        <v>304</v>
      </c>
      <c r="J4724" s="37" t="s">
        <v>5243</v>
      </c>
      <c r="K4724" s="244" t="s">
        <v>5244</v>
      </c>
      <c r="L4724" s="232">
        <v>7000</v>
      </c>
      <c r="M4724" s="233">
        <v>4322</v>
      </c>
      <c r="N4724" s="130"/>
      <c r="O4724" s="131"/>
      <c r="P4724" s="131"/>
      <c r="Q4724" s="131"/>
      <c r="R4724" s="131"/>
      <c r="S4724" s="131"/>
      <c r="T4724" s="132" t="str">
        <f t="shared" si="3667"/>
        <v>OK</v>
      </c>
      <c r="U4724" s="138"/>
      <c r="V4724" s="138"/>
      <c r="W4724" s="139"/>
      <c r="X4724" s="139"/>
      <c r="Y4724" s="132" t="str">
        <f t="shared" si="3668"/>
        <v>OK</v>
      </c>
      <c r="Z4724" s="210"/>
      <c r="AA4724" s="204"/>
      <c r="AB4724" s="202"/>
      <c r="AC4724" s="202"/>
      <c r="AD4724" s="202"/>
      <c r="AE4724" s="202"/>
      <c r="AF4724" s="202"/>
      <c r="AG4724" s="132" t="str">
        <f t="shared" si="3669"/>
        <v>OK</v>
      </c>
      <c r="AH4724" s="138"/>
      <c r="AI4724" s="138"/>
      <c r="AJ4724" s="139"/>
      <c r="AK4724" s="139"/>
      <c r="AL4724" s="132" t="str">
        <f t="shared" si="3670"/>
        <v>OK</v>
      </c>
      <c r="AM4724" s="140"/>
      <c r="AN4724" s="119">
        <f t="shared" si="3671"/>
        <v>7000</v>
      </c>
      <c r="AO4724" s="120">
        <f t="shared" si="3672"/>
        <v>4322</v>
      </c>
      <c r="AP4724" s="39">
        <f t="shared" si="3673"/>
        <v>7000</v>
      </c>
      <c r="AQ4724" s="141">
        <f t="shared" si="3674"/>
        <v>7000</v>
      </c>
      <c r="AR4724" s="142">
        <f t="shared" si="3675"/>
        <v>0</v>
      </c>
      <c r="AS4724" s="143">
        <f t="shared" si="3676"/>
        <v>0</v>
      </c>
      <c r="AT4724" s="144">
        <f t="shared" si="3677"/>
        <v>4322</v>
      </c>
      <c r="AU4724" s="141">
        <f t="shared" si="3678"/>
        <v>4322</v>
      </c>
      <c r="AV4724" s="142">
        <f t="shared" si="3679"/>
        <v>0</v>
      </c>
      <c r="AW4724" s="143">
        <f t="shared" si="3680"/>
        <v>0</v>
      </c>
      <c r="AY4724" s="146" t="str">
        <f t="shared" si="3666"/>
        <v>63.21</v>
      </c>
      <c r="AZ4724" s="1846" t="b">
        <f>COUNTIF('[1]Codes SEC'!$B$2:$B$250,Ministres!AY4724)&gt;0</f>
        <v>1</v>
      </c>
    </row>
    <row r="4725" spans="1:52" ht="35.1" customHeight="1" x14ac:dyDescent="0.25">
      <c r="A4725" s="15" t="s">
        <v>4654</v>
      </c>
      <c r="B4725" s="225">
        <v>16</v>
      </c>
      <c r="C4725" s="122" t="s">
        <v>2367</v>
      </c>
      <c r="D4725" s="123">
        <v>1000</v>
      </c>
      <c r="E4725" s="226"/>
      <c r="F4725" s="122">
        <v>12</v>
      </c>
      <c r="G4725" s="126">
        <v>1</v>
      </c>
      <c r="H4725" s="35" t="str">
        <f t="shared" si="3646"/>
        <v>083</v>
      </c>
      <c r="I4725" s="36">
        <v>86322000</v>
      </c>
      <c r="J4725" s="37" t="s">
        <v>5245</v>
      </c>
      <c r="K4725" s="244" t="s">
        <v>5246</v>
      </c>
      <c r="L4725" s="128">
        <v>0</v>
      </c>
      <c r="M4725" s="129">
        <v>0</v>
      </c>
      <c r="N4725" s="130"/>
      <c r="O4725" s="131"/>
      <c r="P4725" s="131"/>
      <c r="Q4725" s="131"/>
      <c r="R4725" s="131"/>
      <c r="S4725" s="131"/>
      <c r="T4725" s="132" t="str">
        <f>IF(SUM(N4725:S4725)=U4725,"OK",SUM(N4725:S4725)-U4725)</f>
        <v>OK</v>
      </c>
      <c r="U4725" s="138"/>
      <c r="V4725" s="138"/>
      <c r="W4725" s="139"/>
      <c r="X4725" s="139"/>
      <c r="Y4725" s="132" t="str">
        <f>IF(SUM(W4725:X4725)=Z4725,"OK",SUM(W4725:X4725)-Z4725)</f>
        <v>OK</v>
      </c>
      <c r="Z4725" s="210"/>
      <c r="AA4725" s="204"/>
      <c r="AB4725" s="202"/>
      <c r="AC4725" s="202"/>
      <c r="AD4725" s="202"/>
      <c r="AE4725" s="202"/>
      <c r="AF4725" s="202"/>
      <c r="AG4725" s="132" t="str">
        <f>IF(SUM(AA4725:AF4725)=AH4725,"OK",SUM(AA4725:AF4725)-AH4725)</f>
        <v>OK</v>
      </c>
      <c r="AH4725" s="138"/>
      <c r="AI4725" s="138"/>
      <c r="AJ4725" s="139"/>
      <c r="AK4725" s="139"/>
      <c r="AL4725" s="132" t="str">
        <f>IF(SUM(AJ4725:AK4725)=AM4725,"OK",SUM(AJ4725:AK4725)-AM4725)</f>
        <v>OK</v>
      </c>
      <c r="AM4725" s="140"/>
      <c r="AN4725" s="119">
        <f>L4725+U4725+V4725+Z4725</f>
        <v>0</v>
      </c>
      <c r="AO4725" s="120">
        <f>M4725+AH4725+AI4725+AM4725</f>
        <v>0</v>
      </c>
      <c r="AP4725" s="39">
        <f>L4725</f>
        <v>0</v>
      </c>
      <c r="AQ4725" s="141">
        <f>AN4725</f>
        <v>0</v>
      </c>
      <c r="AR4725" s="142">
        <f>AQ4725-AP4725</f>
        <v>0</v>
      </c>
      <c r="AS4725" s="143" t="e">
        <f>AR4725/AP4725</f>
        <v>#DIV/0!</v>
      </c>
      <c r="AT4725" s="144">
        <f>M4725</f>
        <v>0</v>
      </c>
      <c r="AU4725" s="141">
        <f>AO4725</f>
        <v>0</v>
      </c>
      <c r="AV4725" s="142">
        <f>AU4725-AT4725</f>
        <v>0</v>
      </c>
      <c r="AW4725" s="143" t="e">
        <f>AV4725/AT4725</f>
        <v>#DIV/0!</v>
      </c>
      <c r="AY4725" s="146" t="str">
        <f t="shared" si="3666"/>
        <v>63.22</v>
      </c>
      <c r="AZ4725" s="1846" t="b">
        <f>COUNTIF('[1]Codes SEC'!$B$2:$B$250,Ministres!AY4725)&gt;0</f>
        <v>1</v>
      </c>
    </row>
    <row r="4726" spans="1:52" ht="35.1" customHeight="1" x14ac:dyDescent="0.25">
      <c r="A4726" s="15" t="s">
        <v>4654</v>
      </c>
      <c r="B4726" s="225" t="s">
        <v>2393</v>
      </c>
      <c r="C4726" s="122" t="s">
        <v>2367</v>
      </c>
      <c r="D4726" s="123">
        <v>1000</v>
      </c>
      <c r="E4726" s="226"/>
      <c r="F4726" s="122">
        <v>12</v>
      </c>
      <c r="G4726" s="227"/>
      <c r="H4726" s="228" t="str">
        <f t="shared" si="3646"/>
        <v>083</v>
      </c>
      <c r="I4726" s="229">
        <v>86322000</v>
      </c>
      <c r="J4726" s="230" t="s">
        <v>5247</v>
      </c>
      <c r="K4726" s="231" t="s">
        <v>5248</v>
      </c>
      <c r="L4726" s="232">
        <v>0</v>
      </c>
      <c r="M4726" s="233">
        <v>0</v>
      </c>
      <c r="N4726" s="130"/>
      <c r="O4726" s="131"/>
      <c r="P4726" s="131"/>
      <c r="Q4726" s="131"/>
      <c r="R4726" s="131"/>
      <c r="S4726" s="131"/>
      <c r="T4726" s="132" t="str">
        <f>IF(SUM(N4726:S4726)=U4726,"OK",SUM(N4726:S4726)-U4726)</f>
        <v>OK</v>
      </c>
      <c r="U4726" s="138"/>
      <c r="V4726" s="138"/>
      <c r="W4726" s="139"/>
      <c r="X4726" s="139"/>
      <c r="Y4726" s="132" t="str">
        <f>IF(SUM(W4726:X4726)=Z4726,"OK",SUM(W4726:X4726)-Z4726)</f>
        <v>OK</v>
      </c>
      <c r="Z4726" s="210"/>
      <c r="AA4726" s="204"/>
      <c r="AB4726" s="202"/>
      <c r="AC4726" s="202"/>
      <c r="AD4726" s="202"/>
      <c r="AE4726" s="202"/>
      <c r="AF4726" s="202"/>
      <c r="AG4726" s="132" t="str">
        <f>IF(SUM(AA4726:AF4726)=AH4726,"OK",SUM(AA4726:AF4726)-AH4726)</f>
        <v>OK</v>
      </c>
      <c r="AH4726" s="138"/>
      <c r="AI4726" s="138"/>
      <c r="AJ4726" s="139"/>
      <c r="AK4726" s="139"/>
      <c r="AL4726" s="132" t="str">
        <f>IF(SUM(AJ4726:AK4726)=AM4726,"OK",SUM(AJ4726:AK4726)-AM4726)</f>
        <v>OK</v>
      </c>
      <c r="AM4726" s="140"/>
      <c r="AN4726" s="119">
        <f>L4726+U4726+V4726+Z4726</f>
        <v>0</v>
      </c>
      <c r="AO4726" s="120">
        <f>M4726+AH4726+AI4726+AM4726</f>
        <v>0</v>
      </c>
      <c r="AP4726" s="39">
        <f>L4726</f>
        <v>0</v>
      </c>
      <c r="AQ4726" s="141">
        <f>AN4726</f>
        <v>0</v>
      </c>
      <c r="AR4726" s="142">
        <f>AQ4726-AP4726</f>
        <v>0</v>
      </c>
      <c r="AS4726" s="143" t="e">
        <f>AR4726/AP4726</f>
        <v>#DIV/0!</v>
      </c>
      <c r="AT4726" s="144">
        <f>M4726</f>
        <v>0</v>
      </c>
      <c r="AU4726" s="141">
        <f>AO4726</f>
        <v>0</v>
      </c>
      <c r="AV4726" s="142">
        <f>AU4726-AT4726</f>
        <v>0</v>
      </c>
      <c r="AW4726" s="143" t="e">
        <f>AV4726/AT4726</f>
        <v>#DIV/0!</v>
      </c>
      <c r="AY4726" s="146" t="str">
        <f t="shared" si="3666"/>
        <v>63.22</v>
      </c>
      <c r="AZ4726" s="1846" t="b">
        <f>COUNTIF('[1]Codes SEC'!$B$2:$B$250,Ministres!AY4726)&gt;0</f>
        <v>1</v>
      </c>
    </row>
    <row r="4727" spans="1:52" ht="35.1" customHeight="1" x14ac:dyDescent="0.25">
      <c r="A4727" s="15" t="s">
        <v>4654</v>
      </c>
      <c r="B4727" s="225">
        <v>16</v>
      </c>
      <c r="C4727" s="122" t="s">
        <v>2367</v>
      </c>
      <c r="D4727" s="123">
        <v>1000</v>
      </c>
      <c r="E4727" s="226"/>
      <c r="F4727" s="122">
        <v>12</v>
      </c>
      <c r="G4727" s="126">
        <v>1</v>
      </c>
      <c r="H4727" s="35" t="str">
        <f t="shared" si="3646"/>
        <v>083</v>
      </c>
      <c r="I4727" s="36">
        <v>86341000</v>
      </c>
      <c r="J4727" s="37" t="s">
        <v>5249</v>
      </c>
      <c r="K4727" s="244" t="s">
        <v>5250</v>
      </c>
      <c r="L4727" s="128">
        <v>0</v>
      </c>
      <c r="M4727" s="129">
        <v>0</v>
      </c>
      <c r="N4727" s="130"/>
      <c r="O4727" s="131"/>
      <c r="P4727" s="131"/>
      <c r="Q4727" s="131"/>
      <c r="R4727" s="131"/>
      <c r="S4727" s="131"/>
      <c r="T4727" s="132" t="str">
        <f>IF(SUM(N4727:S4727)=U4727,"OK",SUM(N4727:S4727)-U4727)</f>
        <v>OK</v>
      </c>
      <c r="U4727" s="138"/>
      <c r="V4727" s="138"/>
      <c r="W4727" s="139"/>
      <c r="X4727" s="139"/>
      <c r="Y4727" s="132" t="str">
        <f>IF(SUM(W4727:X4727)=Z4727,"OK",SUM(W4727:X4727)-Z4727)</f>
        <v>OK</v>
      </c>
      <c r="Z4727" s="210"/>
      <c r="AA4727" s="204"/>
      <c r="AB4727" s="202"/>
      <c r="AC4727" s="202"/>
      <c r="AD4727" s="202"/>
      <c r="AE4727" s="202"/>
      <c r="AF4727" s="202"/>
      <c r="AG4727" s="132" t="str">
        <f>IF(SUM(AA4727:AF4727)=AH4727,"OK",SUM(AA4727:AF4727)-AH4727)</f>
        <v>OK</v>
      </c>
      <c r="AH4727" s="138"/>
      <c r="AI4727" s="138"/>
      <c r="AJ4727" s="139"/>
      <c r="AK4727" s="139"/>
      <c r="AL4727" s="132" t="str">
        <f>IF(SUM(AJ4727:AK4727)=AM4727,"OK",SUM(AJ4727:AK4727)-AM4727)</f>
        <v>OK</v>
      </c>
      <c r="AM4727" s="140"/>
      <c r="AN4727" s="119">
        <f>L4727+U4727+V4727+Z4727</f>
        <v>0</v>
      </c>
      <c r="AO4727" s="120">
        <f>M4727+AH4727+AI4727+AM4727</f>
        <v>0</v>
      </c>
      <c r="AP4727" s="39">
        <f>L4727</f>
        <v>0</v>
      </c>
      <c r="AQ4727" s="141">
        <f>AN4727</f>
        <v>0</v>
      </c>
      <c r="AR4727" s="142">
        <f>AQ4727-AP4727</f>
        <v>0</v>
      </c>
      <c r="AS4727" s="143" t="e">
        <f>AR4727/AP4727</f>
        <v>#DIV/0!</v>
      </c>
      <c r="AT4727" s="144">
        <f>M4727</f>
        <v>0</v>
      </c>
      <c r="AU4727" s="141">
        <f>AO4727</f>
        <v>0</v>
      </c>
      <c r="AV4727" s="142">
        <f>AU4727-AT4727</f>
        <v>0</v>
      </c>
      <c r="AW4727" s="143" t="e">
        <f>AV4727/AT4727</f>
        <v>#DIV/0!</v>
      </c>
      <c r="AY4727" s="146" t="str">
        <f t="shared" si="3666"/>
        <v>63.41</v>
      </c>
      <c r="AZ4727" s="1846" t="b">
        <f>COUNTIF('[1]Codes SEC'!$B$2:$B$250,Ministres!AY4727)&gt;0</f>
        <v>1</v>
      </c>
    </row>
    <row r="4728" spans="1:52" ht="35.1" customHeight="1" x14ac:dyDescent="0.25">
      <c r="A4728" s="15" t="s">
        <v>4654</v>
      </c>
      <c r="B4728" s="225">
        <v>16</v>
      </c>
      <c r="C4728" s="122" t="s">
        <v>2367</v>
      </c>
      <c r="D4728" s="123">
        <v>1000</v>
      </c>
      <c r="E4728" s="226"/>
      <c r="F4728" s="122">
        <v>12</v>
      </c>
      <c r="G4728" s="126">
        <v>1</v>
      </c>
      <c r="H4728" s="35" t="str">
        <f t="shared" si="3646"/>
        <v>083</v>
      </c>
      <c r="I4728" s="36">
        <v>86351000</v>
      </c>
      <c r="J4728" s="37" t="s">
        <v>5251</v>
      </c>
      <c r="K4728" s="244" t="s">
        <v>5252</v>
      </c>
      <c r="L4728" s="128">
        <v>0</v>
      </c>
      <c r="M4728" s="129">
        <v>0</v>
      </c>
      <c r="N4728" s="130"/>
      <c r="O4728" s="131"/>
      <c r="P4728" s="131"/>
      <c r="Q4728" s="131"/>
      <c r="R4728" s="131"/>
      <c r="S4728" s="131"/>
      <c r="T4728" s="132" t="str">
        <f>IF(SUM(N4728:S4728)=U4728,"OK",SUM(N4728:S4728)-U4728)</f>
        <v>OK</v>
      </c>
      <c r="U4728" s="138"/>
      <c r="V4728" s="138"/>
      <c r="W4728" s="139"/>
      <c r="X4728" s="139"/>
      <c r="Y4728" s="132" t="str">
        <f>IF(SUM(W4728:X4728)=Z4728,"OK",SUM(W4728:X4728)-Z4728)</f>
        <v>OK</v>
      </c>
      <c r="Z4728" s="210"/>
      <c r="AA4728" s="204"/>
      <c r="AB4728" s="202"/>
      <c r="AC4728" s="202"/>
      <c r="AD4728" s="202"/>
      <c r="AE4728" s="202"/>
      <c r="AF4728" s="202"/>
      <c r="AG4728" s="132" t="str">
        <f>IF(SUM(AA4728:AF4728)=AH4728,"OK",SUM(AA4728:AF4728)-AH4728)</f>
        <v>OK</v>
      </c>
      <c r="AH4728" s="138"/>
      <c r="AI4728" s="138"/>
      <c r="AJ4728" s="139"/>
      <c r="AK4728" s="139"/>
      <c r="AL4728" s="132" t="str">
        <f>IF(SUM(AJ4728:AK4728)=AM4728,"OK",SUM(AJ4728:AK4728)-AM4728)</f>
        <v>OK</v>
      </c>
      <c r="AM4728" s="140"/>
      <c r="AN4728" s="119">
        <f>L4728+U4728+V4728+Z4728</f>
        <v>0</v>
      </c>
      <c r="AO4728" s="120">
        <f>M4728+AH4728+AI4728+AM4728</f>
        <v>0</v>
      </c>
      <c r="AP4728" s="39">
        <f>L4728</f>
        <v>0</v>
      </c>
      <c r="AQ4728" s="141">
        <f>AN4728</f>
        <v>0</v>
      </c>
      <c r="AR4728" s="142">
        <f>AQ4728-AP4728</f>
        <v>0</v>
      </c>
      <c r="AS4728" s="143" t="e">
        <f>AR4728/AP4728</f>
        <v>#DIV/0!</v>
      </c>
      <c r="AT4728" s="144">
        <f>M4728</f>
        <v>0</v>
      </c>
      <c r="AU4728" s="141">
        <f>AO4728</f>
        <v>0</v>
      </c>
      <c r="AV4728" s="142">
        <f>AU4728-AT4728</f>
        <v>0</v>
      </c>
      <c r="AW4728" s="143" t="e">
        <f>AV4728/AT4728</f>
        <v>#DIV/0!</v>
      </c>
      <c r="AY4728" s="146" t="str">
        <f t="shared" si="3666"/>
        <v>63.51</v>
      </c>
      <c r="AZ4728" s="1846" t="b">
        <f>COUNTIF('[1]Codes SEC'!$B$2:$B$250,Ministres!AY4728)&gt;0</f>
        <v>1</v>
      </c>
    </row>
    <row r="4729" spans="1:52" ht="35.1" customHeight="1" x14ac:dyDescent="0.25">
      <c r="A4729" s="356" t="s">
        <v>4654</v>
      </c>
      <c r="B4729" s="225">
        <v>16</v>
      </c>
      <c r="C4729" s="122" t="s">
        <v>2367</v>
      </c>
      <c r="D4729" s="123">
        <v>1000</v>
      </c>
      <c r="E4729" s="226"/>
      <c r="F4729" s="122">
        <v>12</v>
      </c>
      <c r="G4729" s="126">
        <v>1</v>
      </c>
      <c r="H4729" s="35" t="str">
        <f t="shared" si="3646"/>
        <v>083</v>
      </c>
      <c r="I4729" s="36">
        <v>86352000</v>
      </c>
      <c r="J4729" s="37" t="s">
        <v>5253</v>
      </c>
      <c r="K4729" s="1849" t="s">
        <v>5254</v>
      </c>
      <c r="L4729" s="232">
        <v>0</v>
      </c>
      <c r="M4729" s="233">
        <v>131</v>
      </c>
      <c r="N4729" s="130"/>
      <c r="O4729" s="131"/>
      <c r="P4729" s="131"/>
      <c r="Q4729" s="131"/>
      <c r="R4729" s="131"/>
      <c r="S4729" s="131"/>
      <c r="T4729" s="132" t="str">
        <f t="shared" si="3667"/>
        <v>OK</v>
      </c>
      <c r="U4729" s="138"/>
      <c r="V4729" s="138"/>
      <c r="W4729" s="139"/>
      <c r="X4729" s="139"/>
      <c r="Y4729" s="132" t="str">
        <f t="shared" si="3668"/>
        <v>OK</v>
      </c>
      <c r="Z4729" s="210"/>
      <c r="AA4729" s="204"/>
      <c r="AB4729" s="202"/>
      <c r="AC4729" s="202"/>
      <c r="AD4729" s="202"/>
      <c r="AE4729" s="202"/>
      <c r="AF4729" s="202"/>
      <c r="AG4729" s="132" t="str">
        <f t="shared" si="3669"/>
        <v>OK</v>
      </c>
      <c r="AH4729" s="138"/>
      <c r="AI4729" s="138"/>
      <c r="AJ4729" s="139"/>
      <c r="AK4729" s="139"/>
      <c r="AL4729" s="132" t="str">
        <f t="shared" si="3670"/>
        <v>OK</v>
      </c>
      <c r="AM4729" s="140"/>
      <c r="AN4729" s="119">
        <f t="shared" si="3671"/>
        <v>0</v>
      </c>
      <c r="AO4729" s="120">
        <f t="shared" si="3672"/>
        <v>131</v>
      </c>
      <c r="AP4729" s="39">
        <f t="shared" si="3673"/>
        <v>0</v>
      </c>
      <c r="AQ4729" s="141">
        <f t="shared" si="3674"/>
        <v>0</v>
      </c>
      <c r="AR4729" s="142">
        <f t="shared" si="3675"/>
        <v>0</v>
      </c>
      <c r="AS4729" s="143" t="e">
        <f t="shared" si="3676"/>
        <v>#DIV/0!</v>
      </c>
      <c r="AT4729" s="144">
        <f t="shared" si="3677"/>
        <v>131</v>
      </c>
      <c r="AU4729" s="141">
        <f t="shared" si="3678"/>
        <v>131</v>
      </c>
      <c r="AV4729" s="142">
        <f t="shared" si="3679"/>
        <v>0</v>
      </c>
      <c r="AW4729" s="143">
        <f t="shared" si="3680"/>
        <v>0</v>
      </c>
      <c r="AY4729" s="146" t="str">
        <f t="shared" si="3666"/>
        <v>63.52</v>
      </c>
      <c r="AZ4729" s="1846" t="b">
        <f>COUNTIF('[1]Codes SEC'!$B$2:$B$250,Ministres!AY4729)&gt;0</f>
        <v>1</v>
      </c>
    </row>
    <row r="4730" spans="1:52" ht="35.1" customHeight="1" x14ac:dyDescent="0.25">
      <c r="A4730" s="356" t="s">
        <v>4654</v>
      </c>
      <c r="B4730" s="225">
        <v>16</v>
      </c>
      <c r="C4730" s="122" t="s">
        <v>2367</v>
      </c>
      <c r="D4730" s="123">
        <v>1000</v>
      </c>
      <c r="E4730" s="226"/>
      <c r="F4730" s="122">
        <v>12</v>
      </c>
      <c r="G4730" s="126">
        <v>1</v>
      </c>
      <c r="H4730" s="35" t="str">
        <f t="shared" si="3646"/>
        <v>083</v>
      </c>
      <c r="I4730" s="36">
        <v>86353000</v>
      </c>
      <c r="J4730" s="37" t="s">
        <v>5255</v>
      </c>
      <c r="K4730" s="244" t="s">
        <v>5256</v>
      </c>
      <c r="L4730" s="232">
        <v>0</v>
      </c>
      <c r="M4730" s="233">
        <v>0</v>
      </c>
      <c r="N4730" s="130"/>
      <c r="O4730" s="131"/>
      <c r="P4730" s="131"/>
      <c r="Q4730" s="131"/>
      <c r="R4730" s="131"/>
      <c r="S4730" s="131"/>
      <c r="T4730" s="132" t="str">
        <f t="shared" si="3667"/>
        <v>OK</v>
      </c>
      <c r="U4730" s="138"/>
      <c r="V4730" s="138"/>
      <c r="W4730" s="139"/>
      <c r="X4730" s="139"/>
      <c r="Y4730" s="132" t="str">
        <f t="shared" si="3668"/>
        <v>OK</v>
      </c>
      <c r="Z4730" s="210"/>
      <c r="AA4730" s="204"/>
      <c r="AB4730" s="202"/>
      <c r="AC4730" s="202"/>
      <c r="AD4730" s="202"/>
      <c r="AE4730" s="202"/>
      <c r="AF4730" s="202"/>
      <c r="AG4730" s="132" t="str">
        <f t="shared" si="3669"/>
        <v>OK</v>
      </c>
      <c r="AH4730" s="138"/>
      <c r="AI4730" s="138"/>
      <c r="AJ4730" s="139"/>
      <c r="AK4730" s="139"/>
      <c r="AL4730" s="132" t="str">
        <f t="shared" si="3670"/>
        <v>OK</v>
      </c>
      <c r="AM4730" s="140"/>
      <c r="AN4730" s="119">
        <f t="shared" si="3671"/>
        <v>0</v>
      </c>
      <c r="AO4730" s="120">
        <f t="shared" si="3672"/>
        <v>0</v>
      </c>
      <c r="AP4730" s="39">
        <f t="shared" si="3673"/>
        <v>0</v>
      </c>
      <c r="AQ4730" s="141">
        <f t="shared" si="3674"/>
        <v>0</v>
      </c>
      <c r="AR4730" s="142">
        <f t="shared" si="3675"/>
        <v>0</v>
      </c>
      <c r="AS4730" s="143" t="e">
        <f t="shared" si="3676"/>
        <v>#DIV/0!</v>
      </c>
      <c r="AT4730" s="144">
        <f t="shared" si="3677"/>
        <v>0</v>
      </c>
      <c r="AU4730" s="141">
        <f t="shared" si="3678"/>
        <v>0</v>
      </c>
      <c r="AV4730" s="142">
        <f t="shared" si="3679"/>
        <v>0</v>
      </c>
      <c r="AW4730" s="143" t="e">
        <f t="shared" si="3680"/>
        <v>#DIV/0!</v>
      </c>
      <c r="AY4730" s="146" t="str">
        <f t="shared" si="3666"/>
        <v>63.53</v>
      </c>
      <c r="AZ4730" s="1846" t="b">
        <f>COUNTIF('[1]Codes SEC'!$B$2:$B$250,Ministres!AY4730)&gt;0</f>
        <v>1</v>
      </c>
    </row>
    <row r="4731" spans="1:52" ht="35.1" customHeight="1" x14ac:dyDescent="0.25">
      <c r="A4731" s="15" t="s">
        <v>4654</v>
      </c>
      <c r="B4731" s="225">
        <v>16</v>
      </c>
      <c r="C4731" s="122" t="s">
        <v>2367</v>
      </c>
      <c r="D4731" s="123">
        <v>1000</v>
      </c>
      <c r="E4731" s="226"/>
      <c r="F4731" s="122">
        <v>12</v>
      </c>
      <c r="G4731" s="126">
        <v>1</v>
      </c>
      <c r="H4731" s="35" t="str">
        <f t="shared" si="3646"/>
        <v>083</v>
      </c>
      <c r="I4731" s="36">
        <v>86359000</v>
      </c>
      <c r="J4731" s="37" t="s">
        <v>5257</v>
      </c>
      <c r="K4731" s="244" t="s">
        <v>5258</v>
      </c>
      <c r="L4731" s="128">
        <v>0</v>
      </c>
      <c r="M4731" s="129">
        <v>77</v>
      </c>
      <c r="N4731" s="130"/>
      <c r="O4731" s="131"/>
      <c r="P4731" s="131"/>
      <c r="Q4731" s="131"/>
      <c r="R4731" s="131"/>
      <c r="S4731" s="131"/>
      <c r="T4731" s="132" t="str">
        <f t="shared" si="3667"/>
        <v>OK</v>
      </c>
      <c r="U4731" s="138"/>
      <c r="V4731" s="138"/>
      <c r="W4731" s="139"/>
      <c r="X4731" s="139"/>
      <c r="Y4731" s="132" t="str">
        <f t="shared" si="3668"/>
        <v>OK</v>
      </c>
      <c r="Z4731" s="210"/>
      <c r="AA4731" s="204"/>
      <c r="AB4731" s="202"/>
      <c r="AC4731" s="202"/>
      <c r="AD4731" s="202"/>
      <c r="AE4731" s="202"/>
      <c r="AF4731" s="202"/>
      <c r="AG4731" s="132" t="str">
        <f t="shared" si="3669"/>
        <v>OK</v>
      </c>
      <c r="AH4731" s="138"/>
      <c r="AI4731" s="138"/>
      <c r="AJ4731" s="139"/>
      <c r="AK4731" s="139"/>
      <c r="AL4731" s="132" t="str">
        <f t="shared" si="3670"/>
        <v>OK</v>
      </c>
      <c r="AM4731" s="140"/>
      <c r="AN4731" s="119">
        <f t="shared" si="3671"/>
        <v>0</v>
      </c>
      <c r="AO4731" s="120">
        <f t="shared" si="3672"/>
        <v>77</v>
      </c>
      <c r="AP4731" s="39">
        <f t="shared" si="3673"/>
        <v>0</v>
      </c>
      <c r="AQ4731" s="141">
        <f t="shared" si="3674"/>
        <v>0</v>
      </c>
      <c r="AR4731" s="142">
        <f t="shared" si="3675"/>
        <v>0</v>
      </c>
      <c r="AS4731" s="143" t="e">
        <f t="shared" si="3676"/>
        <v>#DIV/0!</v>
      </c>
      <c r="AT4731" s="144">
        <f t="shared" si="3677"/>
        <v>77</v>
      </c>
      <c r="AU4731" s="141">
        <f t="shared" si="3678"/>
        <v>77</v>
      </c>
      <c r="AV4731" s="142">
        <f t="shared" si="3679"/>
        <v>0</v>
      </c>
      <c r="AW4731" s="143">
        <f t="shared" si="3680"/>
        <v>0</v>
      </c>
      <c r="AY4731" s="146" t="str">
        <f t="shared" si="3666"/>
        <v>63.59</v>
      </c>
      <c r="AZ4731" s="1846" t="b">
        <f>COUNTIF('[1]Codes SEC'!$B$2:$B$250,Ministres!AY4731)&gt;0</f>
        <v>1</v>
      </c>
    </row>
    <row r="4732" spans="1:52" ht="35.1" customHeight="1" x14ac:dyDescent="0.25">
      <c r="A4732" s="356" t="s">
        <v>4654</v>
      </c>
      <c r="B4732" s="225">
        <v>16</v>
      </c>
      <c r="C4732" s="122" t="s">
        <v>2367</v>
      </c>
      <c r="D4732" s="123">
        <v>1000</v>
      </c>
      <c r="E4732" s="226"/>
      <c r="F4732" s="122">
        <v>6</v>
      </c>
      <c r="G4732" s="126">
        <v>1</v>
      </c>
      <c r="H4732" s="35" t="str">
        <f t="shared" si="3646"/>
        <v>083</v>
      </c>
      <c r="I4732" s="36">
        <v>86359000</v>
      </c>
      <c r="J4732" s="37" t="s">
        <v>5259</v>
      </c>
      <c r="K4732" s="244" t="s">
        <v>5260</v>
      </c>
      <c r="L4732" s="128">
        <v>0</v>
      </c>
      <c r="M4732" s="129">
        <v>0</v>
      </c>
      <c r="N4732" s="130"/>
      <c r="O4732" s="131"/>
      <c r="P4732" s="131"/>
      <c r="Q4732" s="131"/>
      <c r="R4732" s="131"/>
      <c r="S4732" s="131"/>
      <c r="T4732" s="132" t="str">
        <f>IF(SUM(N4732:S4732)=U4732,"OK",SUM(N4732:S4732)-U4732)</f>
        <v>OK</v>
      </c>
      <c r="U4732" s="138"/>
      <c r="V4732" s="138"/>
      <c r="W4732" s="139"/>
      <c r="X4732" s="139"/>
      <c r="Y4732" s="132" t="str">
        <f>IF(SUM(W4732:X4732)=Z4732,"OK",SUM(W4732:X4732)-Z4732)</f>
        <v>OK</v>
      </c>
      <c r="Z4732" s="210"/>
      <c r="AA4732" s="204"/>
      <c r="AB4732" s="202"/>
      <c r="AC4732" s="202"/>
      <c r="AD4732" s="202"/>
      <c r="AE4732" s="202"/>
      <c r="AF4732" s="202"/>
      <c r="AG4732" s="132" t="str">
        <f>IF(SUM(AA4732:AF4732)=AH4732,"OK",SUM(AA4732:AF4732)-AH4732)</f>
        <v>OK</v>
      </c>
      <c r="AH4732" s="138"/>
      <c r="AI4732" s="138"/>
      <c r="AJ4732" s="139"/>
      <c r="AK4732" s="139"/>
      <c r="AL4732" s="132" t="str">
        <f>IF(SUM(AJ4732:AK4732)=AM4732,"OK",SUM(AJ4732:AK4732)-AM4732)</f>
        <v>OK</v>
      </c>
      <c r="AM4732" s="140"/>
      <c r="AN4732" s="119">
        <f>L4732+U4732+V4732+Z4732</f>
        <v>0</v>
      </c>
      <c r="AO4732" s="120">
        <f>M4732+AH4732+AI4732+AM4732</f>
        <v>0</v>
      </c>
      <c r="AP4732" s="39">
        <f>L4732</f>
        <v>0</v>
      </c>
      <c r="AQ4732" s="141">
        <f>AN4732</f>
        <v>0</v>
      </c>
      <c r="AR4732" s="142">
        <f>AQ4732-AP4732</f>
        <v>0</v>
      </c>
      <c r="AS4732" s="143" t="e">
        <f>AR4732/AP4732</f>
        <v>#DIV/0!</v>
      </c>
      <c r="AT4732" s="144">
        <f>M4732</f>
        <v>0</v>
      </c>
      <c r="AU4732" s="141">
        <f>AO4732</f>
        <v>0</v>
      </c>
      <c r="AV4732" s="142">
        <f>AU4732-AT4732</f>
        <v>0</v>
      </c>
      <c r="AW4732" s="143" t="e">
        <f>AV4732/AT4732</f>
        <v>#DIV/0!</v>
      </c>
      <c r="AY4732" s="146" t="str">
        <f t="shared" si="3666"/>
        <v>63.59</v>
      </c>
      <c r="AZ4732" s="1846" t="b">
        <f>COUNTIF('[1]Codes SEC'!$B$2:$B$250,Ministres!AY4732)&gt;0</f>
        <v>1</v>
      </c>
    </row>
    <row r="4733" spans="1:52" ht="35.1" customHeight="1" x14ac:dyDescent="0.25">
      <c r="A4733" s="356" t="s">
        <v>4654</v>
      </c>
      <c r="B4733" s="225">
        <v>16</v>
      </c>
      <c r="C4733" s="122" t="s">
        <v>2367</v>
      </c>
      <c r="D4733" s="123">
        <v>1000</v>
      </c>
      <c r="E4733" s="226"/>
      <c r="F4733" s="122">
        <v>6</v>
      </c>
      <c r="G4733" s="126">
        <v>1</v>
      </c>
      <c r="H4733" s="35" t="str">
        <f t="shared" si="3646"/>
        <v>083</v>
      </c>
      <c r="I4733" s="36">
        <v>86359000</v>
      </c>
      <c r="J4733" s="37" t="s">
        <v>5261</v>
      </c>
      <c r="K4733" s="244" t="s">
        <v>5262</v>
      </c>
      <c r="L4733" s="128">
        <v>0</v>
      </c>
      <c r="M4733" s="129">
        <v>0</v>
      </c>
      <c r="N4733" s="130"/>
      <c r="O4733" s="131"/>
      <c r="P4733" s="131"/>
      <c r="Q4733" s="131"/>
      <c r="R4733" s="131"/>
      <c r="S4733" s="131"/>
      <c r="T4733" s="132" t="str">
        <f t="shared" si="3667"/>
        <v>OK</v>
      </c>
      <c r="U4733" s="138"/>
      <c r="V4733" s="138"/>
      <c r="W4733" s="139"/>
      <c r="X4733" s="139"/>
      <c r="Y4733" s="132" t="str">
        <f t="shared" si="3668"/>
        <v>OK</v>
      </c>
      <c r="Z4733" s="210"/>
      <c r="AA4733" s="204"/>
      <c r="AB4733" s="202"/>
      <c r="AC4733" s="202"/>
      <c r="AD4733" s="202"/>
      <c r="AE4733" s="202"/>
      <c r="AF4733" s="202"/>
      <c r="AG4733" s="132" t="str">
        <f t="shared" si="3669"/>
        <v>OK</v>
      </c>
      <c r="AH4733" s="138"/>
      <c r="AI4733" s="138"/>
      <c r="AJ4733" s="139"/>
      <c r="AK4733" s="139"/>
      <c r="AL4733" s="132" t="str">
        <f t="shared" si="3670"/>
        <v>OK</v>
      </c>
      <c r="AM4733" s="140"/>
      <c r="AN4733" s="119">
        <f t="shared" si="3671"/>
        <v>0</v>
      </c>
      <c r="AO4733" s="120">
        <f t="shared" si="3672"/>
        <v>0</v>
      </c>
      <c r="AP4733" s="39">
        <f t="shared" si="3673"/>
        <v>0</v>
      </c>
      <c r="AQ4733" s="141">
        <f t="shared" si="3674"/>
        <v>0</v>
      </c>
      <c r="AR4733" s="142">
        <f t="shared" si="3675"/>
        <v>0</v>
      </c>
      <c r="AS4733" s="143" t="e">
        <f t="shared" si="3676"/>
        <v>#DIV/0!</v>
      </c>
      <c r="AT4733" s="144">
        <f t="shared" si="3677"/>
        <v>0</v>
      </c>
      <c r="AU4733" s="141">
        <f t="shared" si="3678"/>
        <v>0</v>
      </c>
      <c r="AV4733" s="142">
        <f t="shared" si="3679"/>
        <v>0</v>
      </c>
      <c r="AW4733" s="143" t="e">
        <f t="shared" si="3680"/>
        <v>#DIV/0!</v>
      </c>
      <c r="AY4733" s="146" t="str">
        <f t="shared" si="3666"/>
        <v>63.59</v>
      </c>
      <c r="AZ4733" s="1846" t="b">
        <f>COUNTIF('[1]Codes SEC'!$B$2:$B$250,Ministres!AY4733)&gt;0</f>
        <v>1</v>
      </c>
    </row>
    <row r="4734" spans="1:52" ht="35.1" customHeight="1" x14ac:dyDescent="0.25">
      <c r="A4734" s="356" t="s">
        <v>4654</v>
      </c>
      <c r="B4734" s="225">
        <v>16</v>
      </c>
      <c r="C4734" s="122" t="s">
        <v>2367</v>
      </c>
      <c r="D4734" s="123">
        <v>1000</v>
      </c>
      <c r="E4734" s="226"/>
      <c r="F4734" s="122">
        <v>12</v>
      </c>
      <c r="G4734" s="126">
        <v>1</v>
      </c>
      <c r="H4734" s="35" t="str">
        <f t="shared" si="3646"/>
        <v>083</v>
      </c>
      <c r="I4734" s="36" t="s">
        <v>1508</v>
      </c>
      <c r="J4734" s="37" t="s">
        <v>5263</v>
      </c>
      <c r="K4734" s="244" t="s">
        <v>5264</v>
      </c>
      <c r="L4734" s="232">
        <v>382</v>
      </c>
      <c r="M4734" s="233">
        <v>508</v>
      </c>
      <c r="N4734" s="130"/>
      <c r="O4734" s="131"/>
      <c r="P4734" s="131"/>
      <c r="Q4734" s="131"/>
      <c r="R4734" s="131"/>
      <c r="S4734" s="131"/>
      <c r="T4734" s="132" t="str">
        <f t="shared" si="3667"/>
        <v>OK</v>
      </c>
      <c r="U4734" s="138"/>
      <c r="V4734" s="138"/>
      <c r="W4734" s="139"/>
      <c r="X4734" s="139"/>
      <c r="Y4734" s="132" t="str">
        <f t="shared" si="3668"/>
        <v>OK</v>
      </c>
      <c r="Z4734" s="210"/>
      <c r="AA4734" s="204"/>
      <c r="AB4734" s="202"/>
      <c r="AC4734" s="202"/>
      <c r="AD4734" s="202"/>
      <c r="AE4734" s="202"/>
      <c r="AF4734" s="202"/>
      <c r="AG4734" s="132" t="str">
        <f t="shared" si="3669"/>
        <v>OK</v>
      </c>
      <c r="AH4734" s="138"/>
      <c r="AI4734" s="138"/>
      <c r="AJ4734" s="139"/>
      <c r="AK4734" s="139"/>
      <c r="AL4734" s="132" t="str">
        <f t="shared" si="3670"/>
        <v>OK</v>
      </c>
      <c r="AM4734" s="140"/>
      <c r="AN4734" s="119">
        <f t="shared" si="3671"/>
        <v>382</v>
      </c>
      <c r="AO4734" s="120">
        <f t="shared" si="3672"/>
        <v>508</v>
      </c>
      <c r="AP4734" s="39">
        <f t="shared" si="3673"/>
        <v>382</v>
      </c>
      <c r="AQ4734" s="141">
        <f t="shared" si="3674"/>
        <v>382</v>
      </c>
      <c r="AR4734" s="142">
        <f t="shared" si="3675"/>
        <v>0</v>
      </c>
      <c r="AS4734" s="143">
        <f t="shared" si="3676"/>
        <v>0</v>
      </c>
      <c r="AT4734" s="144">
        <f t="shared" si="3677"/>
        <v>508</v>
      </c>
      <c r="AU4734" s="141">
        <f t="shared" si="3678"/>
        <v>508</v>
      </c>
      <c r="AV4734" s="142">
        <f t="shared" si="3679"/>
        <v>0</v>
      </c>
      <c r="AW4734" s="143">
        <f t="shared" si="3680"/>
        <v>0</v>
      </c>
      <c r="AY4734" s="146" t="str">
        <f t="shared" si="3666"/>
        <v>65.24</v>
      </c>
      <c r="AZ4734" s="1846" t="b">
        <f>COUNTIF('[1]Codes SEC'!$B$2:$B$250,Ministres!AY4734)&gt;0</f>
        <v>1</v>
      </c>
    </row>
    <row r="4735" spans="1:52" ht="35.1" customHeight="1" x14ac:dyDescent="0.25">
      <c r="A4735" s="356" t="s">
        <v>4654</v>
      </c>
      <c r="B4735" s="225">
        <v>16</v>
      </c>
      <c r="C4735" s="122" t="s">
        <v>2367</v>
      </c>
      <c r="D4735" s="123">
        <v>1000</v>
      </c>
      <c r="E4735" s="226"/>
      <c r="F4735" s="122">
        <v>12</v>
      </c>
      <c r="G4735" s="126">
        <v>1</v>
      </c>
      <c r="H4735" s="35" t="str">
        <f t="shared" si="3646"/>
        <v>083</v>
      </c>
      <c r="I4735" s="36">
        <v>86524000</v>
      </c>
      <c r="J4735" s="37" t="s">
        <v>5265</v>
      </c>
      <c r="K4735" s="244" t="s">
        <v>5266</v>
      </c>
      <c r="L4735" s="232">
        <v>0</v>
      </c>
      <c r="M4735" s="233">
        <v>0</v>
      </c>
      <c r="N4735" s="130"/>
      <c r="O4735" s="131"/>
      <c r="P4735" s="131"/>
      <c r="Q4735" s="131"/>
      <c r="R4735" s="131"/>
      <c r="S4735" s="131"/>
      <c r="T4735" s="132" t="str">
        <f t="shared" si="3667"/>
        <v>OK</v>
      </c>
      <c r="U4735" s="138"/>
      <c r="V4735" s="138"/>
      <c r="W4735" s="139"/>
      <c r="X4735" s="139"/>
      <c r="Y4735" s="132" t="str">
        <f t="shared" si="3668"/>
        <v>OK</v>
      </c>
      <c r="Z4735" s="210"/>
      <c r="AA4735" s="204"/>
      <c r="AB4735" s="202"/>
      <c r="AC4735" s="202"/>
      <c r="AD4735" s="202"/>
      <c r="AE4735" s="202"/>
      <c r="AF4735" s="202"/>
      <c r="AG4735" s="132" t="str">
        <f t="shared" si="3669"/>
        <v>OK</v>
      </c>
      <c r="AH4735" s="138"/>
      <c r="AI4735" s="138"/>
      <c r="AJ4735" s="139"/>
      <c r="AK4735" s="139"/>
      <c r="AL4735" s="132" t="str">
        <f t="shared" si="3670"/>
        <v>OK</v>
      </c>
      <c r="AM4735" s="140"/>
      <c r="AN4735" s="119">
        <f t="shared" si="3671"/>
        <v>0</v>
      </c>
      <c r="AO4735" s="120">
        <f t="shared" si="3672"/>
        <v>0</v>
      </c>
      <c r="AP4735" s="39">
        <f t="shared" si="3673"/>
        <v>0</v>
      </c>
      <c r="AQ4735" s="141">
        <f t="shared" si="3674"/>
        <v>0</v>
      </c>
      <c r="AR4735" s="142">
        <f t="shared" si="3675"/>
        <v>0</v>
      </c>
      <c r="AS4735" s="143" t="e">
        <f t="shared" si="3676"/>
        <v>#DIV/0!</v>
      </c>
      <c r="AT4735" s="144">
        <f t="shared" si="3677"/>
        <v>0</v>
      </c>
      <c r="AU4735" s="141">
        <f t="shared" si="3678"/>
        <v>0</v>
      </c>
      <c r="AV4735" s="142">
        <f t="shared" si="3679"/>
        <v>0</v>
      </c>
      <c r="AW4735" s="143" t="e">
        <f t="shared" si="3680"/>
        <v>#DIV/0!</v>
      </c>
      <c r="AY4735" s="146" t="str">
        <f t="shared" si="3666"/>
        <v>65.24</v>
      </c>
      <c r="AZ4735" s="1846" t="b">
        <f>COUNTIF('[1]Codes SEC'!$B$2:$B$250,Ministres!AY4735)&gt;0</f>
        <v>1</v>
      </c>
    </row>
    <row r="4736" spans="1:52" ht="35.1" customHeight="1" x14ac:dyDescent="0.25">
      <c r="A4736" s="356" t="s">
        <v>4654</v>
      </c>
      <c r="B4736" s="225">
        <v>16</v>
      </c>
      <c r="C4736" s="122" t="s">
        <v>2367</v>
      </c>
      <c r="D4736" s="123">
        <v>1000</v>
      </c>
      <c r="E4736" s="226"/>
      <c r="F4736" s="122">
        <v>12</v>
      </c>
      <c r="G4736" s="126">
        <v>1</v>
      </c>
      <c r="H4736" s="35" t="str">
        <f t="shared" si="3646"/>
        <v>083</v>
      </c>
      <c r="I4736" s="36" t="s">
        <v>113</v>
      </c>
      <c r="J4736" s="37" t="s">
        <v>5267</v>
      </c>
      <c r="K4736" s="1850" t="s">
        <v>5268</v>
      </c>
      <c r="L4736" s="232">
        <v>1270</v>
      </c>
      <c r="M4736" s="233">
        <v>1058</v>
      </c>
      <c r="N4736" s="130"/>
      <c r="O4736" s="131"/>
      <c r="P4736" s="131"/>
      <c r="Q4736" s="131"/>
      <c r="R4736" s="131"/>
      <c r="S4736" s="131"/>
      <c r="T4736" s="132" t="str">
        <f t="shared" si="3667"/>
        <v>OK</v>
      </c>
      <c r="U4736" s="138"/>
      <c r="V4736" s="138"/>
      <c r="W4736" s="139"/>
      <c r="X4736" s="139"/>
      <c r="Y4736" s="132" t="str">
        <f t="shared" si="3668"/>
        <v>OK</v>
      </c>
      <c r="Z4736" s="210"/>
      <c r="AA4736" s="204"/>
      <c r="AB4736" s="202"/>
      <c r="AC4736" s="202"/>
      <c r="AD4736" s="202"/>
      <c r="AE4736" s="202"/>
      <c r="AF4736" s="202"/>
      <c r="AG4736" s="132" t="str">
        <f t="shared" si="3669"/>
        <v>OK</v>
      </c>
      <c r="AH4736" s="138"/>
      <c r="AI4736" s="138"/>
      <c r="AJ4736" s="139"/>
      <c r="AK4736" s="139"/>
      <c r="AL4736" s="132" t="str">
        <f t="shared" si="3670"/>
        <v>OK</v>
      </c>
      <c r="AM4736" s="140"/>
      <c r="AN4736" s="119">
        <f t="shared" si="3671"/>
        <v>1270</v>
      </c>
      <c r="AO4736" s="120">
        <f t="shared" si="3672"/>
        <v>1058</v>
      </c>
      <c r="AP4736" s="39">
        <f t="shared" si="3673"/>
        <v>1270</v>
      </c>
      <c r="AQ4736" s="141">
        <f t="shared" si="3674"/>
        <v>1270</v>
      </c>
      <c r="AR4736" s="142">
        <f t="shared" si="3675"/>
        <v>0</v>
      </c>
      <c r="AS4736" s="143">
        <f t="shared" si="3676"/>
        <v>0</v>
      </c>
      <c r="AT4736" s="144">
        <f t="shared" si="3677"/>
        <v>1058</v>
      </c>
      <c r="AU4736" s="141">
        <f t="shared" si="3678"/>
        <v>1058</v>
      </c>
      <c r="AV4736" s="142">
        <f t="shared" si="3679"/>
        <v>0</v>
      </c>
      <c r="AW4736" s="143">
        <f t="shared" si="3680"/>
        <v>0</v>
      </c>
      <c r="AY4736" s="146" t="str">
        <f t="shared" si="3666"/>
        <v>74.22</v>
      </c>
      <c r="AZ4736" s="1846" t="b">
        <f>COUNTIF('[1]Codes SEC'!$B$2:$B$250,Ministres!AY4736)&gt;0</f>
        <v>1</v>
      </c>
    </row>
    <row r="4737" spans="1:52" ht="35.1" customHeight="1" x14ac:dyDescent="0.25">
      <c r="A4737" s="356" t="s">
        <v>4654</v>
      </c>
      <c r="B4737" s="225">
        <v>16</v>
      </c>
      <c r="C4737" s="122" t="s">
        <v>2367</v>
      </c>
      <c r="D4737" s="123">
        <v>1000</v>
      </c>
      <c r="E4737" s="226"/>
      <c r="F4737" s="122">
        <v>12</v>
      </c>
      <c r="G4737" s="126">
        <v>1</v>
      </c>
      <c r="H4737" s="35" t="str">
        <f t="shared" si="3646"/>
        <v>083</v>
      </c>
      <c r="I4737" s="36" t="s">
        <v>1513</v>
      </c>
      <c r="J4737" s="37" t="s">
        <v>5269</v>
      </c>
      <c r="K4737" s="244" t="s">
        <v>5270</v>
      </c>
      <c r="L4737" s="232">
        <v>400</v>
      </c>
      <c r="M4737" s="233">
        <v>387</v>
      </c>
      <c r="N4737" s="130"/>
      <c r="O4737" s="131"/>
      <c r="P4737" s="131"/>
      <c r="Q4737" s="131"/>
      <c r="R4737" s="131"/>
      <c r="S4737" s="131"/>
      <c r="T4737" s="132" t="str">
        <f t="shared" si="3667"/>
        <v>OK</v>
      </c>
      <c r="U4737" s="138"/>
      <c r="V4737" s="138"/>
      <c r="W4737" s="139"/>
      <c r="X4737" s="139"/>
      <c r="Y4737" s="132" t="str">
        <f t="shared" si="3668"/>
        <v>OK</v>
      </c>
      <c r="Z4737" s="210"/>
      <c r="AA4737" s="204"/>
      <c r="AB4737" s="202"/>
      <c r="AC4737" s="202"/>
      <c r="AD4737" s="202"/>
      <c r="AE4737" s="202"/>
      <c r="AF4737" s="202"/>
      <c r="AG4737" s="132" t="str">
        <f t="shared" si="3669"/>
        <v>OK</v>
      </c>
      <c r="AH4737" s="138"/>
      <c r="AI4737" s="138"/>
      <c r="AJ4737" s="139"/>
      <c r="AK4737" s="139"/>
      <c r="AL4737" s="132" t="str">
        <f t="shared" si="3670"/>
        <v>OK</v>
      </c>
      <c r="AM4737" s="140"/>
      <c r="AN4737" s="119">
        <f t="shared" si="3671"/>
        <v>400</v>
      </c>
      <c r="AO4737" s="120">
        <f t="shared" si="3672"/>
        <v>387</v>
      </c>
      <c r="AP4737" s="39">
        <f t="shared" si="3673"/>
        <v>400</v>
      </c>
      <c r="AQ4737" s="141">
        <f t="shared" si="3674"/>
        <v>400</v>
      </c>
      <c r="AR4737" s="142">
        <f t="shared" si="3675"/>
        <v>0</v>
      </c>
      <c r="AS4737" s="143">
        <f t="shared" si="3676"/>
        <v>0</v>
      </c>
      <c r="AT4737" s="144">
        <f t="shared" si="3677"/>
        <v>387</v>
      </c>
      <c r="AU4737" s="141">
        <f t="shared" si="3678"/>
        <v>387</v>
      </c>
      <c r="AV4737" s="142">
        <f t="shared" si="3679"/>
        <v>0</v>
      </c>
      <c r="AW4737" s="143">
        <f t="shared" si="3680"/>
        <v>0</v>
      </c>
      <c r="AY4737" s="146" t="str">
        <f t="shared" si="3666"/>
        <v>81.80</v>
      </c>
      <c r="AZ4737" s="1846" t="b">
        <f>COUNTIF('[1]Codes SEC'!$B$2:$B$250,Ministres!AY4737)&gt;0</f>
        <v>1</v>
      </c>
    </row>
    <row r="4738" spans="1:52" s="374" customFormat="1" ht="12.75" customHeight="1" x14ac:dyDescent="0.25">
      <c r="A4738" s="350"/>
      <c r="B4738" s="1851"/>
      <c r="C4738" s="150"/>
      <c r="D4738" s="352"/>
      <c r="E4738" s="1852"/>
      <c r="F4738" s="150"/>
      <c r="G4738" s="154"/>
      <c r="H4738" s="155"/>
      <c r="I4738" s="156"/>
      <c r="J4738" s="157"/>
      <c r="K4738" s="158" t="s">
        <v>116</v>
      </c>
      <c r="L4738" s="236">
        <f>L4713+L4716+L4717+L4718+L4724+L4734+L4737+L4721+L4714+L4719+L4720+L4736+L4722+L4729+L4730+L4735+L4728+L4731+L4725+L4727+L4732+L4733+L4715+L4712+L4723+L4726</f>
        <v>55455</v>
      </c>
      <c r="M4738" s="1853">
        <f t="shared" ref="M4738:AW4738" si="3681">M4713+M4716+M4717+M4718+M4724+M4734+M4737+M4721+M4714+M4719+M4720+M4736+M4722+M4729+M4730+M4735+M4728+M4731+M4725+M4727+M4732+M4733+M4715+M4712+M4723+M4726</f>
        <v>49098</v>
      </c>
      <c r="N4738" s="1854">
        <f t="shared" si="3681"/>
        <v>0</v>
      </c>
      <c r="O4738" s="1855">
        <f t="shared" si="3681"/>
        <v>0</v>
      </c>
      <c r="P4738" s="1855">
        <f t="shared" si="3681"/>
        <v>0</v>
      </c>
      <c r="Q4738" s="1855">
        <f t="shared" si="3681"/>
        <v>0</v>
      </c>
      <c r="R4738" s="1855">
        <f t="shared" si="3681"/>
        <v>0</v>
      </c>
      <c r="S4738" s="1855">
        <f t="shared" si="3681"/>
        <v>0</v>
      </c>
      <c r="T4738" s="1856"/>
      <c r="U4738" s="1857">
        <f t="shared" si="3681"/>
        <v>0</v>
      </c>
      <c r="V4738" s="1857">
        <f t="shared" si="3681"/>
        <v>0</v>
      </c>
      <c r="W4738" s="1855">
        <f t="shared" si="3681"/>
        <v>0</v>
      </c>
      <c r="X4738" s="1855">
        <f t="shared" si="3681"/>
        <v>0</v>
      </c>
      <c r="Y4738" s="1856"/>
      <c r="Z4738" s="1857">
        <f t="shared" si="3681"/>
        <v>0</v>
      </c>
      <c r="AA4738" s="165">
        <f t="shared" si="3681"/>
        <v>0</v>
      </c>
      <c r="AB4738" s="1855">
        <f t="shared" si="3681"/>
        <v>0</v>
      </c>
      <c r="AC4738" s="1855">
        <f t="shared" si="3681"/>
        <v>0</v>
      </c>
      <c r="AD4738" s="1855">
        <f t="shared" si="3681"/>
        <v>0</v>
      </c>
      <c r="AE4738" s="1855">
        <f t="shared" si="3681"/>
        <v>0</v>
      </c>
      <c r="AF4738" s="1855">
        <f t="shared" si="3681"/>
        <v>0</v>
      </c>
      <c r="AG4738" s="1856"/>
      <c r="AH4738" s="1857">
        <f t="shared" si="3681"/>
        <v>0</v>
      </c>
      <c r="AI4738" s="1857">
        <f t="shared" si="3681"/>
        <v>0</v>
      </c>
      <c r="AJ4738" s="1855">
        <f t="shared" si="3681"/>
        <v>0</v>
      </c>
      <c r="AK4738" s="1855">
        <f t="shared" si="3681"/>
        <v>0</v>
      </c>
      <c r="AL4738" s="1856"/>
      <c r="AM4738" s="1858">
        <f t="shared" si="3681"/>
        <v>0</v>
      </c>
      <c r="AN4738" s="167">
        <f t="shared" si="3681"/>
        <v>55455</v>
      </c>
      <c r="AO4738" s="1859">
        <f t="shared" si="3681"/>
        <v>49098</v>
      </c>
      <c r="AP4738" s="169">
        <f t="shared" si="3681"/>
        <v>55455</v>
      </c>
      <c r="AQ4738" s="1860">
        <f t="shared" si="3681"/>
        <v>55455</v>
      </c>
      <c r="AR4738" s="1861">
        <f t="shared" si="3681"/>
        <v>0</v>
      </c>
      <c r="AS4738" s="1862" t="e">
        <f t="shared" si="3681"/>
        <v>#DIV/0!</v>
      </c>
      <c r="AT4738" s="1863">
        <f t="shared" si="3681"/>
        <v>49098</v>
      </c>
      <c r="AU4738" s="1860">
        <f t="shared" si="3681"/>
        <v>49098</v>
      </c>
      <c r="AV4738" s="1861">
        <f t="shared" si="3681"/>
        <v>0</v>
      </c>
      <c r="AW4738" s="1862" t="e">
        <f t="shared" si="3681"/>
        <v>#DIV/0!</v>
      </c>
      <c r="AX4738" s="12"/>
      <c r="AY4738" s="146"/>
      <c r="AZ4738" s="1846"/>
    </row>
    <row r="4739" spans="1:52" ht="12.75" customHeight="1" x14ac:dyDescent="0.25">
      <c r="A4739" s="600"/>
      <c r="B4739" s="601"/>
      <c r="C4739" s="176"/>
      <c r="D4739" s="176"/>
      <c r="E4739" s="602"/>
      <c r="F4739" s="176"/>
      <c r="G4739" s="179"/>
      <c r="H4739" s="180"/>
      <c r="I4739" s="181"/>
      <c r="J4739" s="182"/>
      <c r="K4739" s="183" t="s">
        <v>5271</v>
      </c>
      <c r="L4739" s="184">
        <f t="shared" ref="L4739:S4739" si="3682">L4738+L4708</f>
        <v>89449</v>
      </c>
      <c r="M4739" s="185">
        <f t="shared" si="3682"/>
        <v>83702</v>
      </c>
      <c r="N4739" s="186">
        <f t="shared" si="3682"/>
        <v>0</v>
      </c>
      <c r="O4739" s="187">
        <f t="shared" si="3682"/>
        <v>0</v>
      </c>
      <c r="P4739" s="187">
        <f t="shared" si="3682"/>
        <v>0</v>
      </c>
      <c r="Q4739" s="187">
        <f t="shared" si="3682"/>
        <v>0</v>
      </c>
      <c r="R4739" s="187">
        <f t="shared" si="3682"/>
        <v>0</v>
      </c>
      <c r="S4739" s="187">
        <f t="shared" si="3682"/>
        <v>0</v>
      </c>
      <c r="T4739" s="188"/>
      <c r="U4739" s="187">
        <f>U4738+U4708</f>
        <v>0</v>
      </c>
      <c r="V4739" s="187">
        <f>V4738+V4708</f>
        <v>0</v>
      </c>
      <c r="W4739" s="187">
        <f>W4738+W4708</f>
        <v>0</v>
      </c>
      <c r="X4739" s="187">
        <f>X4738+X4708</f>
        <v>0</v>
      </c>
      <c r="Y4739" s="188"/>
      <c r="Z4739" s="187">
        <f t="shared" ref="Z4739:AF4739" si="3683">Z4738+Z4708</f>
        <v>0</v>
      </c>
      <c r="AA4739" s="189">
        <f t="shared" si="3683"/>
        <v>0</v>
      </c>
      <c r="AB4739" s="187">
        <f t="shared" si="3683"/>
        <v>0</v>
      </c>
      <c r="AC4739" s="187">
        <f t="shared" si="3683"/>
        <v>0</v>
      </c>
      <c r="AD4739" s="187">
        <f t="shared" si="3683"/>
        <v>0</v>
      </c>
      <c r="AE4739" s="187">
        <f t="shared" si="3683"/>
        <v>0</v>
      </c>
      <c r="AF4739" s="187">
        <f t="shared" si="3683"/>
        <v>0</v>
      </c>
      <c r="AG4739" s="188"/>
      <c r="AH4739" s="187">
        <f>AH4738+AH4708</f>
        <v>0</v>
      </c>
      <c r="AI4739" s="187">
        <f>AI4738+AI4708</f>
        <v>0</v>
      </c>
      <c r="AJ4739" s="187">
        <f>AJ4738+AJ4708</f>
        <v>0</v>
      </c>
      <c r="AK4739" s="187">
        <f>AK4738+AK4708</f>
        <v>0</v>
      </c>
      <c r="AL4739" s="188"/>
      <c r="AM4739" s="190">
        <f t="shared" ref="AM4739:AW4739" si="3684">AM4738+AM4708</f>
        <v>0</v>
      </c>
      <c r="AN4739" s="191">
        <f t="shared" si="3684"/>
        <v>89449</v>
      </c>
      <c r="AO4739" s="190">
        <f t="shared" si="3684"/>
        <v>83702</v>
      </c>
      <c r="AP4739" s="184">
        <f t="shared" si="3684"/>
        <v>89449</v>
      </c>
      <c r="AQ4739" s="192">
        <f t="shared" si="3684"/>
        <v>89449</v>
      </c>
      <c r="AR4739" s="193">
        <f t="shared" si="3684"/>
        <v>0</v>
      </c>
      <c r="AS4739" s="194" t="e">
        <f t="shared" si="3684"/>
        <v>#DIV/0!</v>
      </c>
      <c r="AT4739" s="195">
        <f t="shared" si="3684"/>
        <v>83702</v>
      </c>
      <c r="AU4739" s="192">
        <f t="shared" si="3684"/>
        <v>83702</v>
      </c>
      <c r="AV4739" s="193">
        <f t="shared" si="3684"/>
        <v>0</v>
      </c>
      <c r="AW4739" s="194" t="e">
        <f t="shared" si="3684"/>
        <v>#DIV/0!</v>
      </c>
      <c r="AY4739" s="146"/>
      <c r="AZ4739" s="1846"/>
    </row>
    <row r="4740" spans="1:52" ht="12.75" customHeight="1" x14ac:dyDescent="0.25">
      <c r="A4740" s="15"/>
      <c r="C4740" s="122"/>
      <c r="D4740" s="123"/>
      <c r="F4740" s="125"/>
      <c r="G4740" s="34"/>
      <c r="H4740" s="35"/>
      <c r="I4740" s="36"/>
      <c r="J4740" s="37"/>
      <c r="K4740" s="198" t="s">
        <v>72</v>
      </c>
      <c r="L4740" s="199">
        <v>0</v>
      </c>
      <c r="M4740" s="200">
        <v>0</v>
      </c>
      <c r="N4740" s="201">
        <v>0</v>
      </c>
      <c r="O4740" s="202">
        <v>0</v>
      </c>
      <c r="P4740" s="202">
        <v>0</v>
      </c>
      <c r="Q4740" s="202">
        <v>0</v>
      </c>
      <c r="R4740" s="202">
        <v>0</v>
      </c>
      <c r="S4740" s="202">
        <v>0</v>
      </c>
      <c r="T4740" s="203"/>
      <c r="U4740" s="135">
        <v>0</v>
      </c>
      <c r="V4740" s="135">
        <v>0</v>
      </c>
      <c r="W4740" s="202">
        <v>0</v>
      </c>
      <c r="X4740" s="202">
        <v>0</v>
      </c>
      <c r="Y4740" s="203"/>
      <c r="Z4740" s="135">
        <v>0</v>
      </c>
      <c r="AA4740" s="204">
        <v>0</v>
      </c>
      <c r="AB4740" s="202">
        <v>0</v>
      </c>
      <c r="AC4740" s="202">
        <v>0</v>
      </c>
      <c r="AD4740" s="202">
        <v>0</v>
      </c>
      <c r="AE4740" s="202">
        <v>0</v>
      </c>
      <c r="AF4740" s="202">
        <v>0</v>
      </c>
      <c r="AG4740" s="203"/>
      <c r="AH4740" s="135">
        <v>0</v>
      </c>
      <c r="AI4740" s="135">
        <v>0</v>
      </c>
      <c r="AJ4740" s="202">
        <v>0</v>
      </c>
      <c r="AK4740" s="202">
        <v>0</v>
      </c>
      <c r="AL4740" s="203"/>
      <c r="AM4740" s="205">
        <v>0</v>
      </c>
      <c r="AN4740" s="119">
        <v>0</v>
      </c>
      <c r="AO4740" s="120">
        <v>0</v>
      </c>
      <c r="AP4740" s="39">
        <v>0</v>
      </c>
      <c r="AQ4740" s="141">
        <v>0</v>
      </c>
      <c r="AR4740" s="141">
        <v>0</v>
      </c>
      <c r="AS4740" s="143">
        <v>0</v>
      </c>
      <c r="AT4740" s="144">
        <v>0</v>
      </c>
      <c r="AU4740" s="141">
        <v>0</v>
      </c>
      <c r="AV4740" s="141">
        <v>0</v>
      </c>
      <c r="AW4740" s="143">
        <v>0</v>
      </c>
      <c r="AY4740" s="146"/>
      <c r="AZ4740" s="1846"/>
    </row>
    <row r="4741" spans="1:52" ht="12.75" customHeight="1" x14ac:dyDescent="0.25">
      <c r="A4741" s="356"/>
      <c r="B4741" s="225"/>
      <c r="C4741" s="122"/>
      <c r="D4741" s="357"/>
      <c r="E4741" s="226"/>
      <c r="F4741" s="122"/>
      <c r="G4741" s="126"/>
      <c r="H4741" s="35"/>
      <c r="I4741" s="36"/>
      <c r="J4741" s="37"/>
      <c r="K4741" s="198" t="s">
        <v>73</v>
      </c>
      <c r="L4741" s="241">
        <v>0</v>
      </c>
      <c r="M4741" s="242">
        <v>0</v>
      </c>
      <c r="N4741" s="201">
        <v>0</v>
      </c>
      <c r="O4741" s="202">
        <v>0</v>
      </c>
      <c r="P4741" s="202">
        <v>0</v>
      </c>
      <c r="Q4741" s="202">
        <v>0</v>
      </c>
      <c r="R4741" s="202">
        <v>0</v>
      </c>
      <c r="S4741" s="202">
        <v>0</v>
      </c>
      <c r="T4741" s="203"/>
      <c r="U4741" s="135">
        <v>0</v>
      </c>
      <c r="V4741" s="135">
        <v>0</v>
      </c>
      <c r="W4741" s="202">
        <v>0</v>
      </c>
      <c r="X4741" s="202">
        <v>0</v>
      </c>
      <c r="Y4741" s="203"/>
      <c r="Z4741" s="135">
        <v>0</v>
      </c>
      <c r="AA4741" s="204">
        <v>0</v>
      </c>
      <c r="AB4741" s="202">
        <v>0</v>
      </c>
      <c r="AC4741" s="202">
        <v>0</v>
      </c>
      <c r="AD4741" s="202">
        <v>0</v>
      </c>
      <c r="AE4741" s="202">
        <v>0</v>
      </c>
      <c r="AF4741" s="202">
        <v>0</v>
      </c>
      <c r="AG4741" s="203"/>
      <c r="AH4741" s="135">
        <v>0</v>
      </c>
      <c r="AI4741" s="135">
        <v>0</v>
      </c>
      <c r="AJ4741" s="202">
        <v>0</v>
      </c>
      <c r="AK4741" s="202">
        <v>0</v>
      </c>
      <c r="AL4741" s="203"/>
      <c r="AM4741" s="205">
        <v>0</v>
      </c>
      <c r="AN4741" s="119">
        <v>0</v>
      </c>
      <c r="AO4741" s="120">
        <v>0</v>
      </c>
      <c r="AP4741" s="39">
        <v>0</v>
      </c>
      <c r="AQ4741" s="141">
        <v>0</v>
      </c>
      <c r="AR4741" s="141">
        <v>0</v>
      </c>
      <c r="AS4741" s="143">
        <v>0</v>
      </c>
      <c r="AT4741" s="144">
        <v>0</v>
      </c>
      <c r="AU4741" s="141">
        <v>0</v>
      </c>
      <c r="AV4741" s="141">
        <v>0</v>
      </c>
      <c r="AW4741" s="143">
        <v>0</v>
      </c>
      <c r="AY4741" s="146"/>
      <c r="AZ4741" s="1846"/>
    </row>
    <row r="4742" spans="1:52" ht="12.75" customHeight="1" x14ac:dyDescent="0.25">
      <c r="A4742" s="356"/>
      <c r="B4742" s="225"/>
      <c r="C4742" s="122"/>
      <c r="D4742" s="357"/>
      <c r="E4742" s="226"/>
      <c r="F4742" s="122"/>
      <c r="G4742" s="126"/>
      <c r="H4742" s="35"/>
      <c r="I4742" s="36"/>
      <c r="J4742" s="37"/>
      <c r="K4742" s="198" t="s">
        <v>74</v>
      </c>
      <c r="L4742" s="241">
        <v>0</v>
      </c>
      <c r="M4742" s="242">
        <v>0</v>
      </c>
      <c r="N4742" s="201">
        <v>0</v>
      </c>
      <c r="O4742" s="202">
        <v>0</v>
      </c>
      <c r="P4742" s="202">
        <v>0</v>
      </c>
      <c r="Q4742" s="202">
        <v>0</v>
      </c>
      <c r="R4742" s="202">
        <v>0</v>
      </c>
      <c r="S4742" s="202">
        <v>0</v>
      </c>
      <c r="T4742" s="203"/>
      <c r="U4742" s="135">
        <v>0</v>
      </c>
      <c r="V4742" s="135">
        <v>0</v>
      </c>
      <c r="W4742" s="202">
        <v>0</v>
      </c>
      <c r="X4742" s="202">
        <v>0</v>
      </c>
      <c r="Y4742" s="203"/>
      <c r="Z4742" s="135">
        <v>0</v>
      </c>
      <c r="AA4742" s="204">
        <v>0</v>
      </c>
      <c r="AB4742" s="202">
        <v>0</v>
      </c>
      <c r="AC4742" s="202">
        <v>0</v>
      </c>
      <c r="AD4742" s="202">
        <v>0</v>
      </c>
      <c r="AE4742" s="202">
        <v>0</v>
      </c>
      <c r="AF4742" s="202">
        <v>0</v>
      </c>
      <c r="AG4742" s="203"/>
      <c r="AH4742" s="135">
        <v>0</v>
      </c>
      <c r="AI4742" s="135">
        <v>0</v>
      </c>
      <c r="AJ4742" s="202">
        <v>0</v>
      </c>
      <c r="AK4742" s="202">
        <v>0</v>
      </c>
      <c r="AL4742" s="203"/>
      <c r="AM4742" s="205">
        <v>0</v>
      </c>
      <c r="AN4742" s="119">
        <v>0</v>
      </c>
      <c r="AO4742" s="120">
        <v>0</v>
      </c>
      <c r="AP4742" s="39">
        <v>0</v>
      </c>
      <c r="AQ4742" s="141">
        <v>0</v>
      </c>
      <c r="AR4742" s="141">
        <v>0</v>
      </c>
      <c r="AS4742" s="143">
        <v>0</v>
      </c>
      <c r="AT4742" s="144">
        <v>0</v>
      </c>
      <c r="AU4742" s="141">
        <v>0</v>
      </c>
      <c r="AV4742" s="141">
        <v>0</v>
      </c>
      <c r="AW4742" s="143">
        <v>0</v>
      </c>
      <c r="AY4742" s="146"/>
      <c r="AZ4742" s="1846"/>
    </row>
    <row r="4743" spans="1:52" ht="12.75" customHeight="1" x14ac:dyDescent="0.25">
      <c r="A4743" s="356"/>
      <c r="B4743" s="225"/>
      <c r="C4743" s="122"/>
      <c r="D4743" s="357"/>
      <c r="E4743" s="226"/>
      <c r="F4743" s="122"/>
      <c r="G4743" s="126"/>
      <c r="H4743" s="35"/>
      <c r="I4743" s="36"/>
      <c r="J4743" s="37"/>
      <c r="K4743" s="198" t="s">
        <v>75</v>
      </c>
      <c r="L4743" s="241">
        <v>0</v>
      </c>
      <c r="M4743" s="242">
        <v>0</v>
      </c>
      <c r="N4743" s="201">
        <v>0</v>
      </c>
      <c r="O4743" s="202">
        <v>0</v>
      </c>
      <c r="P4743" s="202">
        <v>0</v>
      </c>
      <c r="Q4743" s="202">
        <v>0</v>
      </c>
      <c r="R4743" s="202">
        <v>0</v>
      </c>
      <c r="S4743" s="202">
        <v>0</v>
      </c>
      <c r="T4743" s="203"/>
      <c r="U4743" s="135">
        <v>0</v>
      </c>
      <c r="V4743" s="135">
        <v>0</v>
      </c>
      <c r="W4743" s="202">
        <v>0</v>
      </c>
      <c r="X4743" s="202">
        <v>0</v>
      </c>
      <c r="Y4743" s="203"/>
      <c r="Z4743" s="135">
        <v>0</v>
      </c>
      <c r="AA4743" s="204">
        <v>0</v>
      </c>
      <c r="AB4743" s="202">
        <v>0</v>
      </c>
      <c r="AC4743" s="202">
        <v>0</v>
      </c>
      <c r="AD4743" s="202">
        <v>0</v>
      </c>
      <c r="AE4743" s="202">
        <v>0</v>
      </c>
      <c r="AF4743" s="202">
        <v>0</v>
      </c>
      <c r="AG4743" s="203"/>
      <c r="AH4743" s="135">
        <v>0</v>
      </c>
      <c r="AI4743" s="135">
        <v>0</v>
      </c>
      <c r="AJ4743" s="202">
        <v>0</v>
      </c>
      <c r="AK4743" s="202">
        <v>0</v>
      </c>
      <c r="AL4743" s="203"/>
      <c r="AM4743" s="205">
        <v>0</v>
      </c>
      <c r="AN4743" s="119">
        <v>0</v>
      </c>
      <c r="AO4743" s="120">
        <v>0</v>
      </c>
      <c r="AP4743" s="39">
        <v>0</v>
      </c>
      <c r="AQ4743" s="141">
        <v>0</v>
      </c>
      <c r="AR4743" s="141">
        <v>0</v>
      </c>
      <c r="AS4743" s="143">
        <v>0</v>
      </c>
      <c r="AT4743" s="144">
        <v>0</v>
      </c>
      <c r="AU4743" s="141">
        <v>0</v>
      </c>
      <c r="AV4743" s="141">
        <v>0</v>
      </c>
      <c r="AW4743" s="143">
        <v>0</v>
      </c>
      <c r="AY4743" s="146"/>
      <c r="AZ4743" s="1846"/>
    </row>
    <row r="4744" spans="1:52" ht="12.75" customHeight="1" x14ac:dyDescent="0.25">
      <c r="A4744" s="356"/>
      <c r="B4744" s="225"/>
      <c r="C4744" s="122"/>
      <c r="D4744" s="357"/>
      <c r="E4744" s="226"/>
      <c r="F4744" s="122"/>
      <c r="G4744" s="126"/>
      <c r="H4744" s="35"/>
      <c r="I4744" s="36"/>
      <c r="J4744" s="37"/>
      <c r="K4744" s="206" t="s">
        <v>76</v>
      </c>
      <c r="L4744" s="241">
        <f t="shared" ref="L4744:S4744" si="3685">L4704+L4685+L4703+L4707+L4732+L4733</f>
        <v>0</v>
      </c>
      <c r="M4744" s="242">
        <f t="shared" si="3685"/>
        <v>0</v>
      </c>
      <c r="N4744" s="201">
        <f t="shared" si="3685"/>
        <v>0</v>
      </c>
      <c r="O4744" s="202">
        <f t="shared" si="3685"/>
        <v>0</v>
      </c>
      <c r="P4744" s="202">
        <f t="shared" si="3685"/>
        <v>0</v>
      </c>
      <c r="Q4744" s="202">
        <f t="shared" si="3685"/>
        <v>0</v>
      </c>
      <c r="R4744" s="202">
        <f t="shared" si="3685"/>
        <v>0</v>
      </c>
      <c r="S4744" s="202">
        <f t="shared" si="3685"/>
        <v>0</v>
      </c>
      <c r="T4744" s="203"/>
      <c r="U4744" s="135">
        <f>U4704+U4685+U4703+U4707+U4732+U4733</f>
        <v>0</v>
      </c>
      <c r="V4744" s="135">
        <f>V4704+V4685+V4703+V4707+V4732+V4733</f>
        <v>0</v>
      </c>
      <c r="W4744" s="202">
        <f>W4704+W4685+W4703+W4707+W4732+W4733</f>
        <v>0</v>
      </c>
      <c r="X4744" s="202">
        <f>X4704+X4685+X4703+X4707+X4732+X4733</f>
        <v>0</v>
      </c>
      <c r="Y4744" s="203"/>
      <c r="Z4744" s="135">
        <f t="shared" ref="Z4744:AF4744" si="3686">Z4704+Z4685+Z4703+Z4707+Z4732+Z4733</f>
        <v>0</v>
      </c>
      <c r="AA4744" s="204">
        <f t="shared" si="3686"/>
        <v>0</v>
      </c>
      <c r="AB4744" s="202">
        <f t="shared" si="3686"/>
        <v>0</v>
      </c>
      <c r="AC4744" s="202">
        <f t="shared" si="3686"/>
        <v>0</v>
      </c>
      <c r="AD4744" s="202">
        <f t="shared" si="3686"/>
        <v>0</v>
      </c>
      <c r="AE4744" s="202">
        <f t="shared" si="3686"/>
        <v>0</v>
      </c>
      <c r="AF4744" s="202">
        <f t="shared" si="3686"/>
        <v>0</v>
      </c>
      <c r="AG4744" s="203"/>
      <c r="AH4744" s="135">
        <f>AH4704+AH4685+AH4703+AH4707+AH4732+AH4733</f>
        <v>0</v>
      </c>
      <c r="AI4744" s="135">
        <f>AI4704+AI4685+AI4703+AI4707+AI4732+AI4733</f>
        <v>0</v>
      </c>
      <c r="AJ4744" s="202">
        <f>AJ4704+AJ4685+AJ4703+AJ4707+AJ4732+AJ4733</f>
        <v>0</v>
      </c>
      <c r="AK4744" s="202">
        <f>AK4704+AK4685+AK4703+AK4707+AK4732+AK4733</f>
        <v>0</v>
      </c>
      <c r="AL4744" s="203"/>
      <c r="AM4744" s="205">
        <f t="shared" ref="AM4744:AW4744" si="3687">AM4704+AM4685+AM4703+AM4707+AM4732+AM4733</f>
        <v>0</v>
      </c>
      <c r="AN4744" s="119">
        <f t="shared" si="3687"/>
        <v>0</v>
      </c>
      <c r="AO4744" s="120">
        <f t="shared" si="3687"/>
        <v>0</v>
      </c>
      <c r="AP4744" s="39">
        <f t="shared" si="3687"/>
        <v>0</v>
      </c>
      <c r="AQ4744" s="141">
        <f t="shared" si="3687"/>
        <v>0</v>
      </c>
      <c r="AR4744" s="141">
        <f t="shared" si="3687"/>
        <v>0</v>
      </c>
      <c r="AS4744" s="143" t="e">
        <f t="shared" si="3687"/>
        <v>#DIV/0!</v>
      </c>
      <c r="AT4744" s="144">
        <f t="shared" si="3687"/>
        <v>0</v>
      </c>
      <c r="AU4744" s="141">
        <f t="shared" si="3687"/>
        <v>0</v>
      </c>
      <c r="AV4744" s="141">
        <f t="shared" si="3687"/>
        <v>0</v>
      </c>
      <c r="AW4744" s="143" t="e">
        <f t="shared" si="3687"/>
        <v>#DIV/0!</v>
      </c>
      <c r="AX4744" s="374"/>
      <c r="AY4744" s="146"/>
      <c r="AZ4744" s="1846"/>
    </row>
    <row r="4745" spans="1:52" ht="12.75" customHeight="1" x14ac:dyDescent="0.25">
      <c r="A4745" s="356"/>
      <c r="B4745" s="225"/>
      <c r="C4745" s="122"/>
      <c r="D4745" s="357"/>
      <c r="E4745" s="226"/>
      <c r="F4745" s="122"/>
      <c r="G4745" s="126"/>
      <c r="H4745" s="35"/>
      <c r="I4745" s="36"/>
      <c r="J4745" s="37"/>
      <c r="K4745" s="206"/>
      <c r="L4745" s="241"/>
      <c r="M4745" s="242"/>
      <c r="N4745" s="201"/>
      <c r="O4745" s="202"/>
      <c r="P4745" s="202"/>
      <c r="Q4745" s="202"/>
      <c r="R4745" s="202"/>
      <c r="S4745" s="202"/>
      <c r="T4745" s="224"/>
      <c r="U4745" s="133"/>
      <c r="V4745" s="133"/>
      <c r="W4745" s="134"/>
      <c r="X4745" s="134"/>
      <c r="Y4745" s="224"/>
      <c r="Z4745" s="135"/>
      <c r="AA4745" s="204"/>
      <c r="AB4745" s="202"/>
      <c r="AC4745" s="202"/>
      <c r="AD4745" s="202"/>
      <c r="AE4745" s="202"/>
      <c r="AF4745" s="202"/>
      <c r="AG4745" s="224"/>
      <c r="AH4745" s="133"/>
      <c r="AI4745" s="133"/>
      <c r="AJ4745" s="134"/>
      <c r="AK4745" s="134"/>
      <c r="AL4745" s="224"/>
      <c r="AM4745" s="205"/>
      <c r="AN4745" s="119"/>
      <c r="AO4745" s="120"/>
      <c r="AP4745" s="39"/>
      <c r="AQ4745" s="141"/>
      <c r="AR4745" s="141"/>
      <c r="AS4745" s="143"/>
      <c r="AU4745" s="141"/>
      <c r="AV4745" s="141"/>
      <c r="AW4745" s="143"/>
      <c r="AY4745" s="146"/>
      <c r="AZ4745" s="1846"/>
    </row>
    <row r="4746" spans="1:52" ht="12.75" customHeight="1" x14ac:dyDescent="0.25">
      <c r="A4746" s="356"/>
      <c r="B4746" s="225"/>
      <c r="C4746" s="122"/>
      <c r="D4746" s="357"/>
      <c r="E4746" s="226"/>
      <c r="F4746" s="122"/>
      <c r="G4746" s="126"/>
      <c r="H4746" s="35"/>
      <c r="I4746" s="36"/>
      <c r="J4746" s="37"/>
      <c r="K4746" s="244"/>
      <c r="L4746" s="241"/>
      <c r="M4746" s="242"/>
      <c r="N4746" s="201"/>
      <c r="O4746" s="202"/>
      <c r="P4746" s="202"/>
      <c r="Q4746" s="202"/>
      <c r="R4746" s="202"/>
      <c r="S4746" s="202"/>
      <c r="T4746" s="224"/>
      <c r="U4746" s="138"/>
      <c r="V4746" s="138"/>
      <c r="W4746" s="139"/>
      <c r="X4746" s="139"/>
      <c r="Y4746" s="224"/>
      <c r="Z4746" s="210"/>
      <c r="AA4746" s="204"/>
      <c r="AB4746" s="202"/>
      <c r="AC4746" s="202"/>
      <c r="AD4746" s="202"/>
      <c r="AE4746" s="202"/>
      <c r="AF4746" s="202"/>
      <c r="AG4746" s="224"/>
      <c r="AH4746" s="138"/>
      <c r="AI4746" s="138"/>
      <c r="AJ4746" s="139"/>
      <c r="AK4746" s="139"/>
      <c r="AL4746" s="224"/>
      <c r="AM4746" s="140"/>
      <c r="AN4746" s="211"/>
      <c r="AO4746" s="212"/>
      <c r="AP4746" s="39"/>
      <c r="AQ4746" s="141"/>
      <c r="AR4746" s="141"/>
      <c r="AS4746" s="143"/>
      <c r="AU4746" s="141"/>
      <c r="AV4746" s="141"/>
      <c r="AW4746" s="143"/>
      <c r="AY4746" s="146"/>
      <c r="AZ4746" s="1846"/>
    </row>
    <row r="4747" spans="1:52" ht="12.75" customHeight="1" x14ac:dyDescent="0.25">
      <c r="A4747" s="356"/>
      <c r="B4747" s="225"/>
      <c r="C4747" s="122"/>
      <c r="D4747" s="357"/>
      <c r="E4747" s="226"/>
      <c r="F4747" s="122"/>
      <c r="G4747" s="126"/>
      <c r="H4747" s="35"/>
      <c r="I4747" s="36"/>
      <c r="J4747" s="37"/>
      <c r="K4747" s="116" t="s">
        <v>5272</v>
      </c>
      <c r="L4747" s="241"/>
      <c r="M4747" s="242"/>
      <c r="N4747" s="201"/>
      <c r="O4747" s="202"/>
      <c r="P4747" s="202"/>
      <c r="Q4747" s="202"/>
      <c r="R4747" s="202"/>
      <c r="S4747" s="202"/>
      <c r="T4747" s="224"/>
      <c r="U4747" s="138"/>
      <c r="V4747" s="138"/>
      <c r="W4747" s="139"/>
      <c r="X4747" s="139"/>
      <c r="Y4747" s="224"/>
      <c r="Z4747" s="210"/>
      <c r="AA4747" s="204"/>
      <c r="AB4747" s="202"/>
      <c r="AC4747" s="202"/>
      <c r="AD4747" s="202"/>
      <c r="AE4747" s="202"/>
      <c r="AF4747" s="202"/>
      <c r="AG4747" s="224"/>
      <c r="AH4747" s="138"/>
      <c r="AI4747" s="138"/>
      <c r="AJ4747" s="139"/>
      <c r="AK4747" s="139"/>
      <c r="AL4747" s="224"/>
      <c r="AM4747" s="140"/>
      <c r="AN4747" s="211"/>
      <c r="AO4747" s="212"/>
      <c r="AP4747" s="39"/>
      <c r="AQ4747" s="141"/>
      <c r="AR4747" s="141"/>
      <c r="AS4747" s="143"/>
      <c r="AU4747" s="141"/>
      <c r="AV4747" s="141"/>
      <c r="AW4747" s="143"/>
      <c r="AY4747" s="146"/>
      <c r="AZ4747" s="1846"/>
    </row>
    <row r="4748" spans="1:52" ht="12.75" customHeight="1" x14ac:dyDescent="0.25">
      <c r="A4748" s="356"/>
      <c r="B4748" s="225"/>
      <c r="C4748" s="122"/>
      <c r="D4748" s="357"/>
      <c r="E4748" s="226"/>
      <c r="F4748" s="122"/>
      <c r="G4748" s="126"/>
      <c r="H4748" s="35"/>
      <c r="I4748" s="36"/>
      <c r="J4748" s="37"/>
      <c r="K4748" s="349" t="s">
        <v>5273</v>
      </c>
      <c r="L4748" s="241"/>
      <c r="M4748" s="242"/>
      <c r="N4748" s="201"/>
      <c r="O4748" s="202"/>
      <c r="P4748" s="202"/>
      <c r="Q4748" s="202"/>
      <c r="R4748" s="202"/>
      <c r="S4748" s="202"/>
      <c r="T4748" s="224"/>
      <c r="U4748" s="138"/>
      <c r="V4748" s="138"/>
      <c r="W4748" s="139"/>
      <c r="X4748" s="139"/>
      <c r="Y4748" s="224"/>
      <c r="Z4748" s="210"/>
      <c r="AA4748" s="204"/>
      <c r="AB4748" s="202"/>
      <c r="AC4748" s="202"/>
      <c r="AD4748" s="202"/>
      <c r="AE4748" s="202"/>
      <c r="AF4748" s="202"/>
      <c r="AG4748" s="224"/>
      <c r="AH4748" s="138"/>
      <c r="AI4748" s="138"/>
      <c r="AJ4748" s="139"/>
      <c r="AK4748" s="139"/>
      <c r="AL4748" s="224"/>
      <c r="AM4748" s="140"/>
      <c r="AN4748" s="211"/>
      <c r="AO4748" s="212"/>
      <c r="AP4748" s="39"/>
      <c r="AQ4748" s="141"/>
      <c r="AR4748" s="141"/>
      <c r="AS4748" s="143"/>
      <c r="AU4748" s="141"/>
      <c r="AV4748" s="141"/>
      <c r="AW4748" s="143"/>
      <c r="AY4748" s="146"/>
      <c r="AZ4748" s="1846"/>
    </row>
    <row r="4749" spans="1:52" ht="12.75" customHeight="1" x14ac:dyDescent="0.25">
      <c r="A4749" s="356"/>
      <c r="B4749" s="225"/>
      <c r="C4749" s="122"/>
      <c r="D4749" s="357"/>
      <c r="E4749" s="226"/>
      <c r="F4749" s="122"/>
      <c r="G4749" s="126"/>
      <c r="H4749" s="35"/>
      <c r="I4749" s="36"/>
      <c r="J4749" s="37"/>
      <c r="K4749" s="244"/>
      <c r="L4749" s="241"/>
      <c r="M4749" s="242"/>
      <c r="N4749" s="201"/>
      <c r="O4749" s="202"/>
      <c r="P4749" s="202"/>
      <c r="Q4749" s="202"/>
      <c r="R4749" s="202"/>
      <c r="S4749" s="202"/>
      <c r="T4749" s="224"/>
      <c r="U4749" s="138"/>
      <c r="V4749" s="138"/>
      <c r="W4749" s="139"/>
      <c r="X4749" s="139"/>
      <c r="Y4749" s="224"/>
      <c r="Z4749" s="210"/>
      <c r="AA4749" s="204"/>
      <c r="AB4749" s="202"/>
      <c r="AC4749" s="202"/>
      <c r="AD4749" s="202"/>
      <c r="AE4749" s="202"/>
      <c r="AF4749" s="202"/>
      <c r="AG4749" s="224"/>
      <c r="AH4749" s="138"/>
      <c r="AI4749" s="138"/>
      <c r="AJ4749" s="139"/>
      <c r="AK4749" s="139"/>
      <c r="AL4749" s="224"/>
      <c r="AM4749" s="140"/>
      <c r="AN4749" s="211"/>
      <c r="AO4749" s="212"/>
      <c r="AP4749" s="39"/>
      <c r="AQ4749" s="141"/>
      <c r="AR4749" s="141"/>
      <c r="AS4749" s="143"/>
      <c r="AU4749" s="141"/>
      <c r="AV4749" s="141"/>
      <c r="AW4749" s="143"/>
      <c r="AY4749" s="146"/>
      <c r="AZ4749" s="1846"/>
    </row>
    <row r="4750" spans="1:52" ht="35.1" customHeight="1" x14ac:dyDescent="0.25">
      <c r="A4750" s="15" t="s">
        <v>4654</v>
      </c>
      <c r="B4750" s="225">
        <v>16</v>
      </c>
      <c r="C4750" s="122" t="s">
        <v>2367</v>
      </c>
      <c r="D4750" s="123">
        <v>1000</v>
      </c>
      <c r="E4750" s="226"/>
      <c r="F4750" s="122">
        <v>3</v>
      </c>
      <c r="G4750" s="126"/>
      <c r="H4750" s="35" t="str">
        <f t="shared" ref="H4750:H4784" si="3688">LEFT(J4750,3)</f>
        <v>084</v>
      </c>
      <c r="I4750" s="36" t="s">
        <v>121</v>
      </c>
      <c r="J4750" s="37" t="s">
        <v>5274</v>
      </c>
      <c r="K4750" s="281" t="s">
        <v>5275</v>
      </c>
      <c r="L4750" s="232">
        <v>22419</v>
      </c>
      <c r="M4750" s="233">
        <v>22419</v>
      </c>
      <c r="N4750" s="130"/>
      <c r="O4750" s="131"/>
      <c r="P4750" s="131"/>
      <c r="Q4750" s="131"/>
      <c r="R4750" s="131"/>
      <c r="S4750" s="131"/>
      <c r="T4750" s="132" t="str">
        <f t="shared" ref="T4750:T4751" si="3689">IF(SUM(N4750:S4750)=U4750,"OK",SUM(N4750:S4750)-U4750)</f>
        <v>OK</v>
      </c>
      <c r="U4750" s="138"/>
      <c r="V4750" s="138"/>
      <c r="W4750" s="139"/>
      <c r="X4750" s="139"/>
      <c r="Y4750" s="132" t="str">
        <f t="shared" ref="Y4750:Y4751" si="3690">IF(SUM(W4750:X4750)=Z4750,"OK",SUM(W4750:X4750)-Z4750)</f>
        <v>OK</v>
      </c>
      <c r="Z4750" s="210"/>
      <c r="AA4750" s="204"/>
      <c r="AB4750" s="202"/>
      <c r="AC4750" s="202"/>
      <c r="AD4750" s="202"/>
      <c r="AE4750" s="202"/>
      <c r="AF4750" s="202"/>
      <c r="AG4750" s="132" t="str">
        <f t="shared" ref="AG4750:AG4751" si="3691">IF(SUM(AA4750:AF4750)=AH4750,"OK",SUM(AA4750:AF4750)-AH4750)</f>
        <v>OK</v>
      </c>
      <c r="AH4750" s="138"/>
      <c r="AI4750" s="138"/>
      <c r="AJ4750" s="139"/>
      <c r="AK4750" s="139"/>
      <c r="AL4750" s="132" t="str">
        <f t="shared" ref="AL4750:AL4751" si="3692">IF(SUM(AJ4750:AK4750)=AM4750,"OK",SUM(AJ4750:AK4750)-AM4750)</f>
        <v>OK</v>
      </c>
      <c r="AM4750" s="140"/>
      <c r="AN4750" s="119">
        <f t="shared" ref="AN4750:AN4751" si="3693">L4750+U4750+V4750+Z4750</f>
        <v>22419</v>
      </c>
      <c r="AO4750" s="120">
        <f t="shared" ref="AO4750:AO4751" si="3694">M4750+AH4750+AI4750+AM4750</f>
        <v>22419</v>
      </c>
      <c r="AP4750" s="39">
        <f>L4750</f>
        <v>22419</v>
      </c>
      <c r="AQ4750" s="141">
        <f>AN4750</f>
        <v>22419</v>
      </c>
      <c r="AR4750" s="142">
        <f>AQ4750-AP4750</f>
        <v>0</v>
      </c>
      <c r="AS4750" s="143">
        <f>AR4750/AP4750</f>
        <v>0</v>
      </c>
      <c r="AT4750" s="144">
        <f>M4750</f>
        <v>22419</v>
      </c>
      <c r="AU4750" s="141">
        <f>AO4750</f>
        <v>22419</v>
      </c>
      <c r="AV4750" s="142">
        <f>AU4750-AT4750</f>
        <v>0</v>
      </c>
      <c r="AW4750" s="143">
        <f>AV4750/AT4750</f>
        <v>0</v>
      </c>
      <c r="AY4750" s="146" t="str">
        <f>RIGHT(LEFT(I4750,3),2)&amp;"."&amp;RIGHT(LEFT(I4750,5),2)</f>
        <v>41.40</v>
      </c>
      <c r="AZ4750" s="1846" t="b">
        <f>COUNTIF('[1]Codes SEC'!$B$2:$B$250,Ministres!AY4750)&gt;0</f>
        <v>1</v>
      </c>
    </row>
    <row r="4751" spans="1:52" ht="35.1" customHeight="1" x14ac:dyDescent="0.25">
      <c r="A4751" s="356" t="s">
        <v>4654</v>
      </c>
      <c r="B4751" s="225">
        <v>16</v>
      </c>
      <c r="C4751" s="122" t="s">
        <v>2367</v>
      </c>
      <c r="D4751" s="123">
        <v>1000</v>
      </c>
      <c r="E4751" s="226"/>
      <c r="F4751" s="122">
        <v>3</v>
      </c>
      <c r="G4751" s="126">
        <v>1</v>
      </c>
      <c r="H4751" s="35" t="str">
        <f t="shared" si="3688"/>
        <v>084</v>
      </c>
      <c r="I4751" s="36" t="s">
        <v>121</v>
      </c>
      <c r="J4751" s="280" t="s">
        <v>5276</v>
      </c>
      <c r="K4751" s="281" t="s">
        <v>5277</v>
      </c>
      <c r="L4751" s="232">
        <v>0</v>
      </c>
      <c r="M4751" s="233">
        <v>0</v>
      </c>
      <c r="N4751" s="130"/>
      <c r="O4751" s="131"/>
      <c r="P4751" s="131"/>
      <c r="Q4751" s="131"/>
      <c r="R4751" s="131"/>
      <c r="S4751" s="131"/>
      <c r="T4751" s="132" t="str">
        <f t="shared" si="3689"/>
        <v>OK</v>
      </c>
      <c r="U4751" s="138"/>
      <c r="V4751" s="138"/>
      <c r="W4751" s="139"/>
      <c r="X4751" s="139"/>
      <c r="Y4751" s="132" t="str">
        <f t="shared" si="3690"/>
        <v>OK</v>
      </c>
      <c r="Z4751" s="210"/>
      <c r="AA4751" s="204"/>
      <c r="AB4751" s="202"/>
      <c r="AC4751" s="202"/>
      <c r="AD4751" s="202"/>
      <c r="AE4751" s="202"/>
      <c r="AF4751" s="202"/>
      <c r="AG4751" s="132" t="str">
        <f t="shared" si="3691"/>
        <v>OK</v>
      </c>
      <c r="AH4751" s="138"/>
      <c r="AI4751" s="138"/>
      <c r="AJ4751" s="139"/>
      <c r="AK4751" s="139"/>
      <c r="AL4751" s="132" t="str">
        <f t="shared" si="3692"/>
        <v>OK</v>
      </c>
      <c r="AM4751" s="140"/>
      <c r="AN4751" s="119">
        <f t="shared" si="3693"/>
        <v>0</v>
      </c>
      <c r="AO4751" s="120">
        <f t="shared" si="3694"/>
        <v>0</v>
      </c>
      <c r="AP4751" s="39">
        <f>L4751</f>
        <v>0</v>
      </c>
      <c r="AQ4751" s="141">
        <f>AN4751</f>
        <v>0</v>
      </c>
      <c r="AR4751" s="142">
        <f>AQ4751-AP4751</f>
        <v>0</v>
      </c>
      <c r="AS4751" s="143" t="e">
        <f>AR4751/AP4751</f>
        <v>#DIV/0!</v>
      </c>
      <c r="AT4751" s="144">
        <f>M4751</f>
        <v>0</v>
      </c>
      <c r="AU4751" s="141">
        <f>AO4751</f>
        <v>0</v>
      </c>
      <c r="AV4751" s="142">
        <f>AU4751-AT4751</f>
        <v>0</v>
      </c>
      <c r="AW4751" s="143" t="e">
        <f>AV4751/AT4751</f>
        <v>#DIV/0!</v>
      </c>
      <c r="AY4751" s="146" t="str">
        <f>RIGHT(LEFT(I4751,3),2)&amp;"."&amp;RIGHT(LEFT(I4751,5),2)</f>
        <v>41.40</v>
      </c>
      <c r="AZ4751" s="1846" t="b">
        <f>COUNTIF('[1]Codes SEC'!$B$2:$B$250,Ministres!AY4751)&gt;0</f>
        <v>1</v>
      </c>
    </row>
    <row r="4752" spans="1:52" ht="12.75" customHeight="1" x14ac:dyDescent="0.25">
      <c r="A4752" s="350"/>
      <c r="B4752" s="1851"/>
      <c r="C4752" s="150"/>
      <c r="D4752" s="352"/>
      <c r="E4752" s="1852"/>
      <c r="F4752" s="150"/>
      <c r="G4752" s="154"/>
      <c r="H4752" s="155"/>
      <c r="I4752" s="156"/>
      <c r="J4752" s="157"/>
      <c r="K4752" s="158" t="s">
        <v>70</v>
      </c>
      <c r="L4752" s="417">
        <f t="shared" ref="L4752:AW4752" si="3695">L4751+L4750</f>
        <v>22419</v>
      </c>
      <c r="M4752" s="1864">
        <f t="shared" si="3695"/>
        <v>22419</v>
      </c>
      <c r="N4752" s="1854">
        <f t="shared" si="3695"/>
        <v>0</v>
      </c>
      <c r="O4752" s="1855">
        <f t="shared" si="3695"/>
        <v>0</v>
      </c>
      <c r="P4752" s="1855">
        <f t="shared" si="3695"/>
        <v>0</v>
      </c>
      <c r="Q4752" s="1855">
        <f t="shared" si="3695"/>
        <v>0</v>
      </c>
      <c r="R4752" s="1855">
        <f t="shared" si="3695"/>
        <v>0</v>
      </c>
      <c r="S4752" s="1855">
        <f t="shared" si="3695"/>
        <v>0</v>
      </c>
      <c r="T4752" s="1856"/>
      <c r="U4752" s="1857">
        <f t="shared" si="3695"/>
        <v>0</v>
      </c>
      <c r="V4752" s="1857">
        <f t="shared" si="3695"/>
        <v>0</v>
      </c>
      <c r="W4752" s="1855">
        <f t="shared" si="3695"/>
        <v>0</v>
      </c>
      <c r="X4752" s="1855">
        <f t="shared" si="3695"/>
        <v>0</v>
      </c>
      <c r="Y4752" s="1856"/>
      <c r="Z4752" s="1857">
        <f t="shared" si="3695"/>
        <v>0</v>
      </c>
      <c r="AA4752" s="165">
        <f t="shared" si="3695"/>
        <v>0</v>
      </c>
      <c r="AB4752" s="1855">
        <f t="shared" si="3695"/>
        <v>0</v>
      </c>
      <c r="AC4752" s="1855">
        <f t="shared" si="3695"/>
        <v>0</v>
      </c>
      <c r="AD4752" s="1855">
        <f t="shared" si="3695"/>
        <v>0</v>
      </c>
      <c r="AE4752" s="1855">
        <f t="shared" si="3695"/>
        <v>0</v>
      </c>
      <c r="AF4752" s="1855">
        <f t="shared" si="3695"/>
        <v>0</v>
      </c>
      <c r="AG4752" s="1856"/>
      <c r="AH4752" s="1857">
        <f t="shared" si="3695"/>
        <v>0</v>
      </c>
      <c r="AI4752" s="1857">
        <f t="shared" si="3695"/>
        <v>0</v>
      </c>
      <c r="AJ4752" s="1855">
        <f t="shared" si="3695"/>
        <v>0</v>
      </c>
      <c r="AK4752" s="1855">
        <f t="shared" si="3695"/>
        <v>0</v>
      </c>
      <c r="AL4752" s="1856"/>
      <c r="AM4752" s="1858">
        <f t="shared" si="3695"/>
        <v>0</v>
      </c>
      <c r="AN4752" s="167">
        <f>AN4751+AN4750</f>
        <v>22419</v>
      </c>
      <c r="AO4752" s="1859">
        <f t="shared" si="3695"/>
        <v>22419</v>
      </c>
      <c r="AP4752" s="169">
        <f t="shared" si="3695"/>
        <v>22419</v>
      </c>
      <c r="AQ4752" s="1860">
        <f t="shared" si="3695"/>
        <v>22419</v>
      </c>
      <c r="AR4752" s="1861">
        <f t="shared" si="3695"/>
        <v>0</v>
      </c>
      <c r="AS4752" s="1862" t="e">
        <f t="shared" si="3695"/>
        <v>#DIV/0!</v>
      </c>
      <c r="AT4752" s="1863">
        <f t="shared" si="3695"/>
        <v>22419</v>
      </c>
      <c r="AU4752" s="1860">
        <f t="shared" si="3695"/>
        <v>22419</v>
      </c>
      <c r="AV4752" s="1861">
        <f t="shared" si="3695"/>
        <v>0</v>
      </c>
      <c r="AW4752" s="1862" t="e">
        <f t="shared" si="3695"/>
        <v>#DIV/0!</v>
      </c>
      <c r="AY4752" s="146"/>
      <c r="AZ4752" s="1865"/>
    </row>
    <row r="4753" spans="1:64" ht="12.75" customHeight="1" x14ac:dyDescent="0.25">
      <c r="A4753" s="356"/>
      <c r="B4753" s="225"/>
      <c r="C4753" s="122"/>
      <c r="D4753" s="357"/>
      <c r="E4753" s="226"/>
      <c r="F4753" s="122"/>
      <c r="G4753" s="126"/>
      <c r="H4753" s="35"/>
      <c r="I4753" s="36"/>
      <c r="J4753" s="37"/>
      <c r="K4753" s="860"/>
      <c r="L4753" s="241"/>
      <c r="M4753" s="242"/>
      <c r="N4753" s="258"/>
      <c r="O4753" s="259"/>
      <c r="P4753" s="259"/>
      <c r="Q4753" s="259"/>
      <c r="R4753" s="259"/>
      <c r="S4753" s="259"/>
      <c r="T4753" s="260"/>
      <c r="U4753" s="261"/>
      <c r="V4753" s="261"/>
      <c r="W4753" s="262"/>
      <c r="X4753" s="262"/>
      <c r="Y4753" s="260"/>
      <c r="Z4753" s="263"/>
      <c r="AA4753" s="264"/>
      <c r="AB4753" s="259"/>
      <c r="AC4753" s="259"/>
      <c r="AD4753" s="259"/>
      <c r="AE4753" s="259"/>
      <c r="AF4753" s="259"/>
      <c r="AG4753" s="260"/>
      <c r="AH4753" s="261"/>
      <c r="AI4753" s="261"/>
      <c r="AJ4753" s="262"/>
      <c r="AK4753" s="262"/>
      <c r="AL4753" s="260"/>
      <c r="AM4753" s="265"/>
      <c r="AN4753" s="266"/>
      <c r="AO4753" s="267"/>
      <c r="AP4753" s="268"/>
      <c r="AQ4753" s="269"/>
      <c r="AR4753" s="269"/>
      <c r="AS4753" s="270"/>
      <c r="AT4753" s="271"/>
      <c r="AU4753" s="269"/>
      <c r="AV4753" s="269"/>
      <c r="AW4753" s="270"/>
      <c r="AX4753" s="374"/>
      <c r="AY4753" s="146"/>
      <c r="AZ4753" s="1865"/>
    </row>
    <row r="4754" spans="1:64" ht="12.75" customHeight="1" x14ac:dyDescent="0.25">
      <c r="A4754" s="356"/>
      <c r="B4754" s="225"/>
      <c r="C4754" s="122"/>
      <c r="D4754" s="357"/>
      <c r="E4754" s="226"/>
      <c r="F4754" s="122"/>
      <c r="G4754" s="126"/>
      <c r="H4754" s="35"/>
      <c r="I4754" s="36"/>
      <c r="J4754" s="37"/>
      <c r="K4754" s="243" t="s">
        <v>109</v>
      </c>
      <c r="L4754" s="241"/>
      <c r="M4754" s="242"/>
      <c r="N4754" s="258"/>
      <c r="O4754" s="259"/>
      <c r="P4754" s="259"/>
      <c r="Q4754" s="259"/>
      <c r="R4754" s="259"/>
      <c r="S4754" s="259"/>
      <c r="T4754" s="260"/>
      <c r="U4754" s="261"/>
      <c r="V4754" s="261"/>
      <c r="W4754" s="262"/>
      <c r="X4754" s="262"/>
      <c r="Y4754" s="260"/>
      <c r="Z4754" s="263"/>
      <c r="AA4754" s="264"/>
      <c r="AB4754" s="259"/>
      <c r="AC4754" s="259"/>
      <c r="AD4754" s="259"/>
      <c r="AE4754" s="259"/>
      <c r="AF4754" s="259"/>
      <c r="AG4754" s="260"/>
      <c r="AH4754" s="261"/>
      <c r="AI4754" s="261"/>
      <c r="AJ4754" s="262"/>
      <c r="AK4754" s="262"/>
      <c r="AL4754" s="260"/>
      <c r="AM4754" s="265"/>
      <c r="AN4754" s="266"/>
      <c r="AO4754" s="267"/>
      <c r="AP4754" s="268"/>
      <c r="AQ4754" s="269"/>
      <c r="AR4754" s="269"/>
      <c r="AS4754" s="270"/>
      <c r="AT4754" s="271"/>
      <c r="AU4754" s="269"/>
      <c r="AV4754" s="269"/>
      <c r="AW4754" s="270"/>
      <c r="AY4754" s="146"/>
      <c r="AZ4754" s="1865"/>
    </row>
    <row r="4755" spans="1:64" ht="12.75" customHeight="1" x14ac:dyDescent="0.25">
      <c r="A4755" s="356"/>
      <c r="B4755" s="225"/>
      <c r="C4755" s="122"/>
      <c r="D4755" s="357"/>
      <c r="E4755" s="226"/>
      <c r="F4755" s="122"/>
      <c r="G4755" s="126"/>
      <c r="H4755" s="35"/>
      <c r="I4755" s="36"/>
      <c r="J4755" s="37"/>
      <c r="K4755" s="244"/>
      <c r="L4755" s="241"/>
      <c r="M4755" s="242"/>
      <c r="N4755" s="258"/>
      <c r="O4755" s="259"/>
      <c r="P4755" s="259"/>
      <c r="Q4755" s="259"/>
      <c r="R4755" s="259"/>
      <c r="S4755" s="259"/>
      <c r="T4755" s="260"/>
      <c r="U4755" s="261"/>
      <c r="V4755" s="261"/>
      <c r="W4755" s="262"/>
      <c r="X4755" s="262"/>
      <c r="Y4755" s="260"/>
      <c r="Z4755" s="263"/>
      <c r="AA4755" s="264"/>
      <c r="AB4755" s="259"/>
      <c r="AC4755" s="259"/>
      <c r="AD4755" s="259"/>
      <c r="AE4755" s="259"/>
      <c r="AF4755" s="259"/>
      <c r="AG4755" s="260"/>
      <c r="AH4755" s="261"/>
      <c r="AI4755" s="261"/>
      <c r="AJ4755" s="262"/>
      <c r="AK4755" s="262"/>
      <c r="AL4755" s="260"/>
      <c r="AM4755" s="265"/>
      <c r="AN4755" s="266"/>
      <c r="AO4755" s="267"/>
      <c r="AP4755" s="268"/>
      <c r="AQ4755" s="269"/>
      <c r="AR4755" s="269"/>
      <c r="AS4755" s="270"/>
      <c r="AT4755" s="271"/>
      <c r="AU4755" s="269"/>
      <c r="AV4755" s="269"/>
      <c r="AW4755" s="270"/>
      <c r="AY4755" s="146"/>
      <c r="AZ4755" s="1865"/>
    </row>
    <row r="4756" spans="1:64" ht="35.1" customHeight="1" x14ac:dyDescent="0.25">
      <c r="A4756" s="356" t="s">
        <v>4654</v>
      </c>
      <c r="B4756" s="225">
        <v>16</v>
      </c>
      <c r="C4756" s="122" t="s">
        <v>2367</v>
      </c>
      <c r="D4756" s="123">
        <v>1000</v>
      </c>
      <c r="E4756" s="226"/>
      <c r="F4756" s="122">
        <v>17</v>
      </c>
      <c r="G4756" s="126">
        <v>1</v>
      </c>
      <c r="H4756" s="35" t="str">
        <f t="shared" si="3688"/>
        <v>084</v>
      </c>
      <c r="I4756" s="36" t="s">
        <v>5042</v>
      </c>
      <c r="J4756" s="37" t="s">
        <v>5278</v>
      </c>
      <c r="K4756" s="281" t="s">
        <v>5279</v>
      </c>
      <c r="L4756" s="232">
        <v>19000</v>
      </c>
      <c r="M4756" s="233">
        <v>19000</v>
      </c>
      <c r="N4756" s="130"/>
      <c r="O4756" s="131"/>
      <c r="P4756" s="131"/>
      <c r="Q4756" s="131"/>
      <c r="R4756" s="131"/>
      <c r="S4756" s="131"/>
      <c r="T4756" s="132" t="str">
        <f>IF(SUM(N4756:S4756)=U4756,"OK",SUM(N4756:S4756)-U4756)</f>
        <v>OK</v>
      </c>
      <c r="U4756" s="138"/>
      <c r="V4756" s="138"/>
      <c r="W4756" s="139"/>
      <c r="X4756" s="139"/>
      <c r="Y4756" s="132" t="str">
        <f>IF(SUM(W4756:X4756)=Z4756,"OK",SUM(W4756:X4756)-Z4756)</f>
        <v>OK</v>
      </c>
      <c r="Z4756" s="210"/>
      <c r="AA4756" s="204"/>
      <c r="AB4756" s="202"/>
      <c r="AC4756" s="202"/>
      <c r="AD4756" s="202"/>
      <c r="AE4756" s="202"/>
      <c r="AF4756" s="202"/>
      <c r="AG4756" s="132" t="str">
        <f>IF(SUM(AA4756:AF4756)=AH4756,"OK",SUM(AA4756:AF4756)-AH4756)</f>
        <v>OK</v>
      </c>
      <c r="AH4756" s="138"/>
      <c r="AI4756" s="138"/>
      <c r="AJ4756" s="139"/>
      <c r="AK4756" s="139"/>
      <c r="AL4756" s="132" t="str">
        <f>IF(SUM(AJ4756:AK4756)=AM4756,"OK",SUM(AJ4756:AK4756)-AM4756)</f>
        <v>OK</v>
      </c>
      <c r="AM4756" s="140"/>
      <c r="AN4756" s="119">
        <f>L4756+U4756+V4756+Z4756</f>
        <v>19000</v>
      </c>
      <c r="AO4756" s="120">
        <f>M4756+AH4756+AI4756+AM4756</f>
        <v>19000</v>
      </c>
      <c r="AP4756" s="268">
        <f>L4756</f>
        <v>19000</v>
      </c>
      <c r="AQ4756" s="269">
        <f>AN4756</f>
        <v>19000</v>
      </c>
      <c r="AR4756" s="642">
        <f>AQ4756-AP4756</f>
        <v>0</v>
      </c>
      <c r="AS4756" s="270">
        <f>AR4756/AP4756</f>
        <v>0</v>
      </c>
      <c r="AT4756" s="271">
        <f>M4756</f>
        <v>19000</v>
      </c>
      <c r="AU4756" s="269">
        <f>AO4756</f>
        <v>19000</v>
      </c>
      <c r="AV4756" s="642">
        <f>AU4756-AT4756</f>
        <v>0</v>
      </c>
      <c r="AW4756" s="270">
        <f>AV4756/AT4756</f>
        <v>0</v>
      </c>
      <c r="AY4756" s="146" t="str">
        <f>RIGHT(LEFT(I4756,3),2)&amp;"."&amp;RIGHT(LEFT(I4756,5),2)</f>
        <v>85.71</v>
      </c>
      <c r="AZ4756" s="1865" t="b">
        <f>COUNTIF('[1]Codes SEC'!$B$2:$B$250,Ministres!AY4756)&gt;0</f>
        <v>1</v>
      </c>
    </row>
    <row r="4757" spans="1:64" ht="12.75" customHeight="1" x14ac:dyDescent="0.25">
      <c r="A4757" s="350"/>
      <c r="B4757" s="1866"/>
      <c r="C4757" s="150"/>
      <c r="D4757" s="352"/>
      <c r="E4757" s="1867"/>
      <c r="F4757" s="150"/>
      <c r="G4757" s="154"/>
      <c r="H4757" s="155"/>
      <c r="I4757" s="156"/>
      <c r="J4757" s="157"/>
      <c r="K4757" s="158" t="s">
        <v>116</v>
      </c>
      <c r="L4757" s="417">
        <f t="shared" ref="L4757:X4757" si="3696">L4756</f>
        <v>19000</v>
      </c>
      <c r="M4757" s="1868">
        <f t="shared" si="3696"/>
        <v>19000</v>
      </c>
      <c r="N4757" s="1869">
        <f t="shared" si="3696"/>
        <v>0</v>
      </c>
      <c r="O4757" s="1870">
        <f t="shared" si="3696"/>
        <v>0</v>
      </c>
      <c r="P4757" s="1870">
        <f t="shared" si="3696"/>
        <v>0</v>
      </c>
      <c r="Q4757" s="1870">
        <f t="shared" si="3696"/>
        <v>0</v>
      </c>
      <c r="R4757" s="1870">
        <f t="shared" si="3696"/>
        <v>0</v>
      </c>
      <c r="S4757" s="1870">
        <f t="shared" si="3696"/>
        <v>0</v>
      </c>
      <c r="T4757" s="1871"/>
      <c r="U4757" s="1872">
        <f t="shared" si="3696"/>
        <v>0</v>
      </c>
      <c r="V4757" s="1872">
        <f t="shared" si="3696"/>
        <v>0</v>
      </c>
      <c r="W4757" s="1870">
        <f t="shared" si="3696"/>
        <v>0</v>
      </c>
      <c r="X4757" s="1870">
        <f t="shared" si="3696"/>
        <v>0</v>
      </c>
      <c r="Y4757" s="1871"/>
      <c r="Z4757" s="1872">
        <f t="shared" ref="Z4757:AK4757" si="3697">Z4756</f>
        <v>0</v>
      </c>
      <c r="AA4757" s="165">
        <f t="shared" si="3697"/>
        <v>0</v>
      </c>
      <c r="AB4757" s="1870">
        <f t="shared" si="3697"/>
        <v>0</v>
      </c>
      <c r="AC4757" s="1870">
        <f t="shared" si="3697"/>
        <v>0</v>
      </c>
      <c r="AD4757" s="1870">
        <f t="shared" si="3697"/>
        <v>0</v>
      </c>
      <c r="AE4757" s="1870">
        <f t="shared" si="3697"/>
        <v>0</v>
      </c>
      <c r="AF4757" s="1870">
        <f t="shared" si="3697"/>
        <v>0</v>
      </c>
      <c r="AG4757" s="1871"/>
      <c r="AH4757" s="1872">
        <f t="shared" si="3697"/>
        <v>0</v>
      </c>
      <c r="AI4757" s="1872">
        <f t="shared" si="3697"/>
        <v>0</v>
      </c>
      <c r="AJ4757" s="1870">
        <f t="shared" si="3697"/>
        <v>0</v>
      </c>
      <c r="AK4757" s="1870">
        <f t="shared" si="3697"/>
        <v>0</v>
      </c>
      <c r="AL4757" s="1871"/>
      <c r="AM4757" s="1873">
        <f t="shared" ref="AM4757:AW4757" si="3698">AM4756</f>
        <v>0</v>
      </c>
      <c r="AN4757" s="167">
        <f>AN4756</f>
        <v>19000</v>
      </c>
      <c r="AO4757" s="1874">
        <f t="shared" si="3698"/>
        <v>19000</v>
      </c>
      <c r="AP4757" s="169">
        <f t="shared" si="3698"/>
        <v>19000</v>
      </c>
      <c r="AQ4757" s="1875">
        <f t="shared" si="3698"/>
        <v>19000</v>
      </c>
      <c r="AR4757" s="1876">
        <f t="shared" si="3698"/>
        <v>0</v>
      </c>
      <c r="AS4757" s="1877">
        <f t="shared" si="3698"/>
        <v>0</v>
      </c>
      <c r="AT4757" s="1878">
        <f t="shared" si="3698"/>
        <v>19000</v>
      </c>
      <c r="AU4757" s="1875">
        <f t="shared" si="3698"/>
        <v>19000</v>
      </c>
      <c r="AV4757" s="1876">
        <f t="shared" si="3698"/>
        <v>0</v>
      </c>
      <c r="AW4757" s="1877">
        <f t="shared" si="3698"/>
        <v>0</v>
      </c>
      <c r="AY4757" s="146"/>
      <c r="AZ4757" s="1865"/>
    </row>
    <row r="4758" spans="1:64" ht="12.75" customHeight="1" x14ac:dyDescent="0.25">
      <c r="A4758" s="174"/>
      <c r="B4758" s="175"/>
      <c r="C4758" s="176"/>
      <c r="D4758" s="177"/>
      <c r="E4758" s="178"/>
      <c r="F4758" s="177"/>
      <c r="G4758" s="179"/>
      <c r="H4758" s="180"/>
      <c r="I4758" s="181"/>
      <c r="J4758" s="182"/>
      <c r="K4758" s="183" t="s">
        <v>5280</v>
      </c>
      <c r="L4758" s="184">
        <f t="shared" ref="L4758:X4758" si="3699">L4752+L4757</f>
        <v>41419</v>
      </c>
      <c r="M4758" s="185">
        <f t="shared" si="3699"/>
        <v>41419</v>
      </c>
      <c r="N4758" s="186">
        <f t="shared" si="3699"/>
        <v>0</v>
      </c>
      <c r="O4758" s="187">
        <f t="shared" si="3699"/>
        <v>0</v>
      </c>
      <c r="P4758" s="187">
        <f t="shared" si="3699"/>
        <v>0</v>
      </c>
      <c r="Q4758" s="187">
        <f t="shared" si="3699"/>
        <v>0</v>
      </c>
      <c r="R4758" s="187">
        <f t="shared" si="3699"/>
        <v>0</v>
      </c>
      <c r="S4758" s="187">
        <f t="shared" si="3699"/>
        <v>0</v>
      </c>
      <c r="T4758" s="188"/>
      <c r="U4758" s="187">
        <f t="shared" si="3699"/>
        <v>0</v>
      </c>
      <c r="V4758" s="187">
        <f t="shared" si="3699"/>
        <v>0</v>
      </c>
      <c r="W4758" s="187">
        <f t="shared" si="3699"/>
        <v>0</v>
      </c>
      <c r="X4758" s="187">
        <f t="shared" si="3699"/>
        <v>0</v>
      </c>
      <c r="Y4758" s="188"/>
      <c r="Z4758" s="187">
        <f t="shared" ref="Z4758:AK4758" si="3700">Z4752+Z4757</f>
        <v>0</v>
      </c>
      <c r="AA4758" s="189">
        <f t="shared" si="3700"/>
        <v>0</v>
      </c>
      <c r="AB4758" s="187">
        <f t="shared" si="3700"/>
        <v>0</v>
      </c>
      <c r="AC4758" s="187">
        <f t="shared" si="3700"/>
        <v>0</v>
      </c>
      <c r="AD4758" s="187">
        <f t="shared" si="3700"/>
        <v>0</v>
      </c>
      <c r="AE4758" s="187">
        <f t="shared" si="3700"/>
        <v>0</v>
      </c>
      <c r="AF4758" s="187">
        <f t="shared" si="3700"/>
        <v>0</v>
      </c>
      <c r="AG4758" s="188"/>
      <c r="AH4758" s="187">
        <f t="shared" si="3700"/>
        <v>0</v>
      </c>
      <c r="AI4758" s="187">
        <f t="shared" si="3700"/>
        <v>0</v>
      </c>
      <c r="AJ4758" s="187">
        <f t="shared" si="3700"/>
        <v>0</v>
      </c>
      <c r="AK4758" s="187">
        <f t="shared" si="3700"/>
        <v>0</v>
      </c>
      <c r="AL4758" s="188"/>
      <c r="AM4758" s="190">
        <f t="shared" ref="AM4758:AW4758" si="3701">AM4752+AM4757</f>
        <v>0</v>
      </c>
      <c r="AN4758" s="191">
        <f>AN4752+AN4757</f>
        <v>41419</v>
      </c>
      <c r="AO4758" s="190">
        <f t="shared" si="3701"/>
        <v>41419</v>
      </c>
      <c r="AP4758" s="184">
        <f t="shared" si="3701"/>
        <v>41419</v>
      </c>
      <c r="AQ4758" s="192">
        <f t="shared" si="3701"/>
        <v>41419</v>
      </c>
      <c r="AR4758" s="193">
        <f t="shared" si="3701"/>
        <v>0</v>
      </c>
      <c r="AS4758" s="194" t="e">
        <f t="shared" si="3701"/>
        <v>#DIV/0!</v>
      </c>
      <c r="AT4758" s="195">
        <f t="shared" si="3701"/>
        <v>41419</v>
      </c>
      <c r="AU4758" s="192">
        <f t="shared" si="3701"/>
        <v>41419</v>
      </c>
      <c r="AV4758" s="193">
        <f t="shared" si="3701"/>
        <v>0</v>
      </c>
      <c r="AW4758" s="194" t="e">
        <f t="shared" si="3701"/>
        <v>#DIV/0!</v>
      </c>
      <c r="AY4758" s="146"/>
      <c r="AZ4758" s="1865"/>
    </row>
    <row r="4759" spans="1:64" ht="12.75" customHeight="1" x14ac:dyDescent="0.25">
      <c r="A4759" s="15"/>
      <c r="C4759" s="122"/>
      <c r="D4759" s="123"/>
      <c r="F4759" s="125"/>
      <c r="G4759" s="34"/>
      <c r="H4759" s="35"/>
      <c r="I4759" s="36"/>
      <c r="J4759" s="37"/>
      <c r="K4759" s="198" t="s">
        <v>72</v>
      </c>
      <c r="L4759" s="199">
        <v>0</v>
      </c>
      <c r="M4759" s="200">
        <v>0</v>
      </c>
      <c r="N4759" s="201">
        <v>0</v>
      </c>
      <c r="O4759" s="202">
        <v>0</v>
      </c>
      <c r="P4759" s="202">
        <v>0</v>
      </c>
      <c r="Q4759" s="202">
        <v>0</v>
      </c>
      <c r="R4759" s="202">
        <v>0</v>
      </c>
      <c r="S4759" s="202">
        <v>0</v>
      </c>
      <c r="T4759" s="203"/>
      <c r="U4759" s="135">
        <v>0</v>
      </c>
      <c r="V4759" s="135">
        <v>0</v>
      </c>
      <c r="W4759" s="202">
        <v>0</v>
      </c>
      <c r="X4759" s="202">
        <v>0</v>
      </c>
      <c r="Y4759" s="203"/>
      <c r="Z4759" s="135">
        <v>0</v>
      </c>
      <c r="AA4759" s="204">
        <v>0</v>
      </c>
      <c r="AB4759" s="202">
        <v>0</v>
      </c>
      <c r="AC4759" s="202">
        <v>0</v>
      </c>
      <c r="AD4759" s="202">
        <v>0</v>
      </c>
      <c r="AE4759" s="202">
        <v>0</v>
      </c>
      <c r="AF4759" s="202">
        <v>0</v>
      </c>
      <c r="AG4759" s="203"/>
      <c r="AH4759" s="135">
        <v>0</v>
      </c>
      <c r="AI4759" s="135">
        <v>0</v>
      </c>
      <c r="AJ4759" s="202">
        <v>0</v>
      </c>
      <c r="AK4759" s="202">
        <v>0</v>
      </c>
      <c r="AL4759" s="203"/>
      <c r="AM4759" s="205">
        <v>0</v>
      </c>
      <c r="AN4759" s="119">
        <v>0</v>
      </c>
      <c r="AO4759" s="120">
        <v>0</v>
      </c>
      <c r="AP4759" s="39">
        <v>0</v>
      </c>
      <c r="AQ4759" s="141">
        <v>0</v>
      </c>
      <c r="AR4759" s="141">
        <v>0</v>
      </c>
      <c r="AS4759" s="143">
        <v>0</v>
      </c>
      <c r="AT4759" s="144">
        <v>0</v>
      </c>
      <c r="AU4759" s="141">
        <v>0</v>
      </c>
      <c r="AV4759" s="141">
        <v>0</v>
      </c>
      <c r="AW4759" s="143">
        <v>0</v>
      </c>
      <c r="AY4759" s="146"/>
      <c r="AZ4759" s="1865"/>
    </row>
    <row r="4760" spans="1:64" ht="12.75" customHeight="1" x14ac:dyDescent="0.25">
      <c r="A4760" s="356"/>
      <c r="B4760" s="225"/>
      <c r="C4760" s="122"/>
      <c r="D4760" s="357"/>
      <c r="E4760" s="226"/>
      <c r="F4760" s="122"/>
      <c r="G4760" s="126"/>
      <c r="H4760" s="35"/>
      <c r="I4760" s="36"/>
      <c r="J4760" s="37"/>
      <c r="K4760" s="198" t="s">
        <v>73</v>
      </c>
      <c r="L4760" s="241">
        <v>0</v>
      </c>
      <c r="M4760" s="242">
        <v>0</v>
      </c>
      <c r="N4760" s="201">
        <v>0</v>
      </c>
      <c r="O4760" s="202">
        <v>0</v>
      </c>
      <c r="P4760" s="202">
        <v>0</v>
      </c>
      <c r="Q4760" s="202">
        <v>0</v>
      </c>
      <c r="R4760" s="202">
        <v>0</v>
      </c>
      <c r="S4760" s="202">
        <v>0</v>
      </c>
      <c r="T4760" s="203"/>
      <c r="U4760" s="135">
        <v>0</v>
      </c>
      <c r="V4760" s="135">
        <v>0</v>
      </c>
      <c r="W4760" s="202">
        <v>0</v>
      </c>
      <c r="X4760" s="202">
        <v>0</v>
      </c>
      <c r="Y4760" s="203"/>
      <c r="Z4760" s="135">
        <v>0</v>
      </c>
      <c r="AA4760" s="204">
        <v>0</v>
      </c>
      <c r="AB4760" s="202">
        <v>0</v>
      </c>
      <c r="AC4760" s="202">
        <v>0</v>
      </c>
      <c r="AD4760" s="202">
        <v>0</v>
      </c>
      <c r="AE4760" s="202">
        <v>0</v>
      </c>
      <c r="AF4760" s="202">
        <v>0</v>
      </c>
      <c r="AG4760" s="203"/>
      <c r="AH4760" s="135">
        <v>0</v>
      </c>
      <c r="AI4760" s="135">
        <v>0</v>
      </c>
      <c r="AJ4760" s="202">
        <v>0</v>
      </c>
      <c r="AK4760" s="202">
        <v>0</v>
      </c>
      <c r="AL4760" s="203"/>
      <c r="AM4760" s="205">
        <v>0</v>
      </c>
      <c r="AN4760" s="119">
        <v>0</v>
      </c>
      <c r="AO4760" s="120">
        <v>0</v>
      </c>
      <c r="AP4760" s="39">
        <v>0</v>
      </c>
      <c r="AQ4760" s="141">
        <v>0</v>
      </c>
      <c r="AR4760" s="141">
        <v>0</v>
      </c>
      <c r="AS4760" s="143">
        <v>0</v>
      </c>
      <c r="AT4760" s="144">
        <v>0</v>
      </c>
      <c r="AU4760" s="141">
        <v>0</v>
      </c>
      <c r="AV4760" s="141">
        <v>0</v>
      </c>
      <c r="AW4760" s="143">
        <v>0</v>
      </c>
      <c r="AY4760" s="146"/>
      <c r="AZ4760" s="1865"/>
    </row>
    <row r="4761" spans="1:64" ht="12.75" customHeight="1" x14ac:dyDescent="0.25">
      <c r="A4761" s="356"/>
      <c r="B4761" s="225"/>
      <c r="C4761" s="122"/>
      <c r="D4761" s="357"/>
      <c r="E4761" s="226"/>
      <c r="F4761" s="122"/>
      <c r="G4761" s="126"/>
      <c r="H4761" s="35"/>
      <c r="I4761" s="36"/>
      <c r="J4761" s="37"/>
      <c r="K4761" s="198" t="s">
        <v>74</v>
      </c>
      <c r="L4761" s="241">
        <v>0</v>
      </c>
      <c r="M4761" s="242">
        <v>0</v>
      </c>
      <c r="N4761" s="201">
        <v>0</v>
      </c>
      <c r="O4761" s="202">
        <v>0</v>
      </c>
      <c r="P4761" s="202">
        <v>0</v>
      </c>
      <c r="Q4761" s="202">
        <v>0</v>
      </c>
      <c r="R4761" s="202">
        <v>0</v>
      </c>
      <c r="S4761" s="202">
        <v>0</v>
      </c>
      <c r="T4761" s="203"/>
      <c r="U4761" s="135">
        <v>0</v>
      </c>
      <c r="V4761" s="135">
        <v>0</v>
      </c>
      <c r="W4761" s="202">
        <v>0</v>
      </c>
      <c r="X4761" s="202">
        <v>0</v>
      </c>
      <c r="Y4761" s="203"/>
      <c r="Z4761" s="135">
        <v>0</v>
      </c>
      <c r="AA4761" s="204">
        <v>0</v>
      </c>
      <c r="AB4761" s="202">
        <v>0</v>
      </c>
      <c r="AC4761" s="202">
        <v>0</v>
      </c>
      <c r="AD4761" s="202">
        <v>0</v>
      </c>
      <c r="AE4761" s="202">
        <v>0</v>
      </c>
      <c r="AF4761" s="202">
        <v>0</v>
      </c>
      <c r="AG4761" s="203"/>
      <c r="AH4761" s="135">
        <v>0</v>
      </c>
      <c r="AI4761" s="135">
        <v>0</v>
      </c>
      <c r="AJ4761" s="202">
        <v>0</v>
      </c>
      <c r="AK4761" s="202">
        <v>0</v>
      </c>
      <c r="AL4761" s="203"/>
      <c r="AM4761" s="205">
        <v>0</v>
      </c>
      <c r="AN4761" s="119">
        <v>0</v>
      </c>
      <c r="AO4761" s="120">
        <v>0</v>
      </c>
      <c r="AP4761" s="39">
        <v>0</v>
      </c>
      <c r="AQ4761" s="141">
        <v>0</v>
      </c>
      <c r="AR4761" s="141">
        <v>0</v>
      </c>
      <c r="AS4761" s="143">
        <v>0</v>
      </c>
      <c r="AT4761" s="144">
        <v>0</v>
      </c>
      <c r="AU4761" s="141">
        <v>0</v>
      </c>
      <c r="AV4761" s="141">
        <v>0</v>
      </c>
      <c r="AW4761" s="143">
        <v>0</v>
      </c>
      <c r="AY4761" s="146"/>
      <c r="AZ4761" s="1865"/>
    </row>
    <row r="4762" spans="1:64" s="373" customFormat="1" ht="12.75" customHeight="1" x14ac:dyDescent="0.25">
      <c r="A4762" s="356"/>
      <c r="B4762" s="225"/>
      <c r="C4762" s="122"/>
      <c r="D4762" s="357"/>
      <c r="E4762" s="226"/>
      <c r="F4762" s="122"/>
      <c r="G4762" s="126"/>
      <c r="H4762" s="35"/>
      <c r="I4762" s="36"/>
      <c r="J4762" s="37"/>
      <c r="K4762" s="198" t="s">
        <v>75</v>
      </c>
      <c r="L4762" s="241">
        <v>0</v>
      </c>
      <c r="M4762" s="242">
        <v>0</v>
      </c>
      <c r="N4762" s="201">
        <v>0</v>
      </c>
      <c r="O4762" s="202">
        <v>0</v>
      </c>
      <c r="P4762" s="202">
        <v>0</v>
      </c>
      <c r="Q4762" s="202">
        <v>0</v>
      </c>
      <c r="R4762" s="202">
        <v>0</v>
      </c>
      <c r="S4762" s="202">
        <v>0</v>
      </c>
      <c r="T4762" s="203"/>
      <c r="U4762" s="135">
        <v>0</v>
      </c>
      <c r="V4762" s="135">
        <v>0</v>
      </c>
      <c r="W4762" s="202">
        <v>0</v>
      </c>
      <c r="X4762" s="202">
        <v>0</v>
      </c>
      <c r="Y4762" s="203"/>
      <c r="Z4762" s="135">
        <v>0</v>
      </c>
      <c r="AA4762" s="204">
        <v>0</v>
      </c>
      <c r="AB4762" s="202">
        <v>0</v>
      </c>
      <c r="AC4762" s="202">
        <v>0</v>
      </c>
      <c r="AD4762" s="202">
        <v>0</v>
      </c>
      <c r="AE4762" s="202">
        <v>0</v>
      </c>
      <c r="AF4762" s="202">
        <v>0</v>
      </c>
      <c r="AG4762" s="203"/>
      <c r="AH4762" s="135">
        <v>0</v>
      </c>
      <c r="AI4762" s="135">
        <v>0</v>
      </c>
      <c r="AJ4762" s="202">
        <v>0</v>
      </c>
      <c r="AK4762" s="202">
        <v>0</v>
      </c>
      <c r="AL4762" s="203"/>
      <c r="AM4762" s="205">
        <v>0</v>
      </c>
      <c r="AN4762" s="119">
        <v>0</v>
      </c>
      <c r="AO4762" s="120">
        <v>0</v>
      </c>
      <c r="AP4762" s="39">
        <v>0</v>
      </c>
      <c r="AQ4762" s="141">
        <v>0</v>
      </c>
      <c r="AR4762" s="141">
        <v>0</v>
      </c>
      <c r="AS4762" s="143">
        <v>0</v>
      </c>
      <c r="AT4762" s="144">
        <v>0</v>
      </c>
      <c r="AU4762" s="141">
        <v>0</v>
      </c>
      <c r="AV4762" s="141">
        <v>0</v>
      </c>
      <c r="AW4762" s="143">
        <v>0</v>
      </c>
      <c r="AX4762"/>
      <c r="AY4762" s="146"/>
      <c r="AZ4762" s="1865"/>
      <c r="BA4762"/>
      <c r="BB4762"/>
      <c r="BC4762"/>
      <c r="BD4762"/>
      <c r="BE4762"/>
      <c r="BF4762"/>
      <c r="BG4762"/>
      <c r="BH4762"/>
      <c r="BI4762"/>
      <c r="BJ4762"/>
      <c r="BK4762"/>
      <c r="BL4762"/>
    </row>
    <row r="4763" spans="1:64" ht="12.75" customHeight="1" x14ac:dyDescent="0.25">
      <c r="A4763" s="356"/>
      <c r="B4763" s="225"/>
      <c r="C4763" s="122"/>
      <c r="D4763" s="357"/>
      <c r="E4763" s="226"/>
      <c r="F4763" s="122"/>
      <c r="G4763" s="126"/>
      <c r="H4763" s="35"/>
      <c r="I4763" s="36"/>
      <c r="J4763" s="37"/>
      <c r="K4763" s="206" t="s">
        <v>76</v>
      </c>
      <c r="L4763" s="241">
        <v>0</v>
      </c>
      <c r="M4763" s="242">
        <v>0</v>
      </c>
      <c r="N4763" s="201">
        <v>0</v>
      </c>
      <c r="O4763" s="202">
        <v>0</v>
      </c>
      <c r="P4763" s="202">
        <v>0</v>
      </c>
      <c r="Q4763" s="202">
        <v>0</v>
      </c>
      <c r="R4763" s="202">
        <v>0</v>
      </c>
      <c r="S4763" s="202">
        <v>0</v>
      </c>
      <c r="T4763" s="203"/>
      <c r="U4763" s="135">
        <v>0</v>
      </c>
      <c r="V4763" s="135">
        <v>0</v>
      </c>
      <c r="W4763" s="202">
        <v>0</v>
      </c>
      <c r="X4763" s="202">
        <v>0</v>
      </c>
      <c r="Y4763" s="203"/>
      <c r="Z4763" s="135">
        <v>0</v>
      </c>
      <c r="AA4763" s="204">
        <v>0</v>
      </c>
      <c r="AB4763" s="202">
        <v>0</v>
      </c>
      <c r="AC4763" s="202">
        <v>0</v>
      </c>
      <c r="AD4763" s="202">
        <v>0</v>
      </c>
      <c r="AE4763" s="202">
        <v>0</v>
      </c>
      <c r="AF4763" s="202">
        <v>0</v>
      </c>
      <c r="AG4763" s="203"/>
      <c r="AH4763" s="135">
        <v>0</v>
      </c>
      <c r="AI4763" s="135">
        <v>0</v>
      </c>
      <c r="AJ4763" s="202">
        <v>0</v>
      </c>
      <c r="AK4763" s="202">
        <v>0</v>
      </c>
      <c r="AL4763" s="203"/>
      <c r="AM4763" s="205">
        <v>0</v>
      </c>
      <c r="AN4763" s="119">
        <v>0</v>
      </c>
      <c r="AO4763" s="120">
        <v>0</v>
      </c>
      <c r="AP4763" s="39">
        <v>0</v>
      </c>
      <c r="AQ4763" s="141">
        <v>0</v>
      </c>
      <c r="AR4763" s="141">
        <v>0</v>
      </c>
      <c r="AS4763" s="143">
        <v>0</v>
      </c>
      <c r="AT4763" s="144">
        <v>0</v>
      </c>
      <c r="AU4763" s="141">
        <v>0</v>
      </c>
      <c r="AV4763" s="141">
        <v>0</v>
      </c>
      <c r="AW4763" s="143">
        <v>0</v>
      </c>
      <c r="AY4763" s="146"/>
      <c r="AZ4763" s="1865"/>
    </row>
    <row r="4764" spans="1:64" ht="12.75" customHeight="1" x14ac:dyDescent="0.25">
      <c r="A4764" s="356"/>
      <c r="B4764" s="225"/>
      <c r="C4764" s="122"/>
      <c r="D4764" s="357"/>
      <c r="E4764" s="226"/>
      <c r="F4764" s="122"/>
      <c r="G4764" s="126"/>
      <c r="H4764" s="35"/>
      <c r="I4764" s="36"/>
      <c r="J4764" s="37"/>
      <c r="K4764" s="206"/>
      <c r="L4764" s="241"/>
      <c r="M4764" s="242"/>
      <c r="N4764" s="258"/>
      <c r="O4764" s="259"/>
      <c r="P4764" s="259"/>
      <c r="Q4764" s="259"/>
      <c r="R4764" s="259"/>
      <c r="S4764" s="259"/>
      <c r="T4764" s="260"/>
      <c r="U4764" s="261"/>
      <c r="V4764" s="261"/>
      <c r="W4764" s="262"/>
      <c r="X4764" s="262"/>
      <c r="Y4764" s="260"/>
      <c r="Z4764" s="263"/>
      <c r="AA4764" s="264"/>
      <c r="AB4764" s="259"/>
      <c r="AC4764" s="259"/>
      <c r="AD4764" s="259"/>
      <c r="AE4764" s="259"/>
      <c r="AF4764" s="259"/>
      <c r="AG4764" s="260"/>
      <c r="AH4764" s="261"/>
      <c r="AI4764" s="261"/>
      <c r="AJ4764" s="262"/>
      <c r="AK4764" s="262"/>
      <c r="AL4764" s="260"/>
      <c r="AM4764" s="265"/>
      <c r="AN4764" s="266"/>
      <c r="AO4764" s="267"/>
      <c r="AP4764" s="268"/>
      <c r="AQ4764" s="269"/>
      <c r="AR4764" s="269"/>
      <c r="AS4764" s="270"/>
      <c r="AT4764" s="271"/>
      <c r="AU4764" s="269"/>
      <c r="AV4764" s="269"/>
      <c r="AW4764" s="270"/>
      <c r="AY4764" s="146"/>
      <c r="AZ4764" s="1865"/>
    </row>
    <row r="4765" spans="1:64" ht="12.75" customHeight="1" x14ac:dyDescent="0.25">
      <c r="A4765" s="52"/>
      <c r="B4765" s="43"/>
      <c r="C4765" s="44"/>
      <c r="D4765" s="45"/>
      <c r="E4765" s="46"/>
      <c r="F4765" s="47"/>
      <c r="G4765" s="126"/>
      <c r="H4765" s="35"/>
      <c r="I4765" s="36"/>
      <c r="J4765" s="37"/>
      <c r="K4765" s="198"/>
      <c r="L4765" s="604"/>
      <c r="M4765" s="605"/>
      <c r="N4765" s="606"/>
      <c r="O4765" s="607"/>
      <c r="P4765" s="607"/>
      <c r="Q4765" s="607"/>
      <c r="R4765" s="607"/>
      <c r="S4765" s="607"/>
      <c r="T4765" s="608"/>
      <c r="U4765" s="609"/>
      <c r="V4765" s="609"/>
      <c r="W4765" s="610"/>
      <c r="X4765" s="610"/>
      <c r="Y4765" s="608"/>
      <c r="Z4765" s="611"/>
      <c r="AA4765" s="612"/>
      <c r="AB4765" s="607"/>
      <c r="AC4765" s="607"/>
      <c r="AD4765" s="607"/>
      <c r="AE4765" s="607"/>
      <c r="AF4765" s="607"/>
      <c r="AG4765" s="608"/>
      <c r="AH4765" s="609"/>
      <c r="AI4765" s="609"/>
      <c r="AJ4765" s="610"/>
      <c r="AK4765" s="610"/>
      <c r="AL4765" s="608"/>
      <c r="AM4765" s="613"/>
      <c r="AN4765" s="110"/>
      <c r="AO4765" s="109"/>
      <c r="AP4765" s="103"/>
      <c r="AQ4765" s="111"/>
      <c r="AR4765" s="111"/>
      <c r="AS4765" s="112"/>
      <c r="AT4765" s="113"/>
      <c r="AU4765" s="111"/>
      <c r="AV4765" s="111"/>
      <c r="AW4765" s="112"/>
      <c r="AY4765" s="146"/>
      <c r="AZ4765" s="1865"/>
    </row>
    <row r="4766" spans="1:64" ht="12.75" customHeight="1" x14ac:dyDescent="0.25">
      <c r="A4766" s="356"/>
      <c r="B4766" s="225"/>
      <c r="C4766" s="122"/>
      <c r="D4766" s="357"/>
      <c r="E4766" s="226"/>
      <c r="F4766" s="122"/>
      <c r="G4766" s="126"/>
      <c r="H4766" s="35"/>
      <c r="I4766" s="36"/>
      <c r="J4766" s="37"/>
      <c r="K4766" s="116" t="s">
        <v>5281</v>
      </c>
      <c r="L4766" s="241"/>
      <c r="M4766" s="242"/>
      <c r="N4766" s="201"/>
      <c r="O4766" s="202"/>
      <c r="P4766" s="202"/>
      <c r="Q4766" s="202"/>
      <c r="R4766" s="202"/>
      <c r="S4766" s="202"/>
      <c r="T4766" s="224"/>
      <c r="U4766" s="138"/>
      <c r="V4766" s="138"/>
      <c r="W4766" s="139"/>
      <c r="X4766" s="139"/>
      <c r="Y4766" s="224"/>
      <c r="Z4766" s="210"/>
      <c r="AA4766" s="204"/>
      <c r="AB4766" s="202"/>
      <c r="AC4766" s="202"/>
      <c r="AD4766" s="202"/>
      <c r="AE4766" s="202"/>
      <c r="AF4766" s="202"/>
      <c r="AG4766" s="224"/>
      <c r="AH4766" s="138"/>
      <c r="AI4766" s="138"/>
      <c r="AJ4766" s="139"/>
      <c r="AK4766" s="139"/>
      <c r="AL4766" s="224"/>
      <c r="AM4766" s="140"/>
      <c r="AN4766" s="211"/>
      <c r="AO4766" s="212"/>
      <c r="AP4766" s="39"/>
      <c r="AQ4766" s="141"/>
      <c r="AR4766" s="141"/>
      <c r="AS4766" s="143"/>
      <c r="AU4766" s="141"/>
      <c r="AV4766" s="141"/>
      <c r="AW4766" s="143"/>
      <c r="AY4766" s="146"/>
      <c r="AZ4766" s="1865"/>
    </row>
    <row r="4767" spans="1:64" ht="12.75" customHeight="1" x14ac:dyDescent="0.25">
      <c r="A4767" s="356"/>
      <c r="B4767" s="225"/>
      <c r="C4767" s="122"/>
      <c r="D4767" s="357"/>
      <c r="E4767" s="226"/>
      <c r="F4767" s="122"/>
      <c r="G4767" s="126"/>
      <c r="H4767" s="35"/>
      <c r="I4767" s="36"/>
      <c r="J4767" s="37"/>
      <c r="K4767" s="349" t="s">
        <v>5282</v>
      </c>
      <c r="L4767" s="241"/>
      <c r="M4767" s="242"/>
      <c r="N4767" s="201"/>
      <c r="O4767" s="202"/>
      <c r="P4767" s="202"/>
      <c r="Q4767" s="202"/>
      <c r="R4767" s="202"/>
      <c r="S4767" s="202"/>
      <c r="T4767" s="224"/>
      <c r="U4767" s="138"/>
      <c r="V4767" s="138"/>
      <c r="W4767" s="139"/>
      <c r="X4767" s="139"/>
      <c r="Y4767" s="224"/>
      <c r="Z4767" s="210"/>
      <c r="AA4767" s="204"/>
      <c r="AB4767" s="202"/>
      <c r="AC4767" s="202"/>
      <c r="AD4767" s="202"/>
      <c r="AE4767" s="202"/>
      <c r="AF4767" s="202"/>
      <c r="AG4767" s="224"/>
      <c r="AH4767" s="138"/>
      <c r="AI4767" s="138"/>
      <c r="AJ4767" s="139"/>
      <c r="AK4767" s="139"/>
      <c r="AL4767" s="224"/>
      <c r="AM4767" s="140"/>
      <c r="AN4767" s="211"/>
      <c r="AO4767" s="212"/>
      <c r="AP4767" s="39"/>
      <c r="AQ4767" s="141"/>
      <c r="AR4767" s="141"/>
      <c r="AS4767" s="143"/>
      <c r="AU4767" s="141"/>
      <c r="AV4767" s="141"/>
      <c r="AW4767" s="143"/>
      <c r="AY4767" s="146"/>
      <c r="AZ4767" s="1865"/>
    </row>
    <row r="4768" spans="1:64" ht="12.75" customHeight="1" x14ac:dyDescent="0.25">
      <c r="A4768" s="356"/>
      <c r="B4768" s="225"/>
      <c r="C4768" s="122"/>
      <c r="D4768" s="357"/>
      <c r="E4768" s="226"/>
      <c r="F4768" s="122"/>
      <c r="G4768" s="126"/>
      <c r="H4768" s="35"/>
      <c r="I4768" s="36"/>
      <c r="J4768" s="37"/>
      <c r="K4768" s="244"/>
      <c r="L4768" s="241"/>
      <c r="M4768" s="242"/>
      <c r="N4768" s="201"/>
      <c r="O4768" s="202"/>
      <c r="P4768" s="202"/>
      <c r="Q4768" s="202"/>
      <c r="R4768" s="202"/>
      <c r="S4768" s="202"/>
      <c r="T4768" s="224"/>
      <c r="U4768" s="138"/>
      <c r="V4768" s="138"/>
      <c r="W4768" s="139"/>
      <c r="X4768" s="139"/>
      <c r="Y4768" s="224"/>
      <c r="Z4768" s="210"/>
      <c r="AA4768" s="204"/>
      <c r="AB4768" s="202"/>
      <c r="AC4768" s="202"/>
      <c r="AD4768" s="202"/>
      <c r="AE4768" s="202"/>
      <c r="AF4768" s="202"/>
      <c r="AG4768" s="224"/>
      <c r="AH4768" s="138"/>
      <c r="AI4768" s="138"/>
      <c r="AJ4768" s="139"/>
      <c r="AK4768" s="139"/>
      <c r="AL4768" s="224"/>
      <c r="AM4768" s="140"/>
      <c r="AN4768" s="211"/>
      <c r="AO4768" s="212"/>
      <c r="AP4768" s="39"/>
      <c r="AQ4768" s="141"/>
      <c r="AR4768" s="141"/>
      <c r="AS4768" s="143"/>
      <c r="AU4768" s="141"/>
      <c r="AV4768" s="141"/>
      <c r="AW4768" s="143"/>
      <c r="AY4768" s="146"/>
      <c r="AZ4768" s="1865"/>
    </row>
    <row r="4769" spans="1:64" ht="35.1" customHeight="1" x14ac:dyDescent="0.25">
      <c r="A4769" s="356" t="s">
        <v>4654</v>
      </c>
      <c r="B4769" s="225">
        <v>16</v>
      </c>
      <c r="C4769" s="122" t="s">
        <v>2367</v>
      </c>
      <c r="D4769" s="123">
        <v>1000</v>
      </c>
      <c r="E4769" s="226"/>
      <c r="F4769" s="122">
        <v>1</v>
      </c>
      <c r="G4769" s="126" t="s">
        <v>859</v>
      </c>
      <c r="H4769" s="35" t="str">
        <f t="shared" si="3688"/>
        <v>128</v>
      </c>
      <c r="I4769" s="36">
        <v>81100000</v>
      </c>
      <c r="J4769" s="37" t="s">
        <v>5283</v>
      </c>
      <c r="K4769" s="281" t="s">
        <v>5284</v>
      </c>
      <c r="L4769" s="232">
        <v>19</v>
      </c>
      <c r="M4769" s="233">
        <v>19</v>
      </c>
      <c r="N4769" s="130"/>
      <c r="O4769" s="131"/>
      <c r="P4769" s="131"/>
      <c r="Q4769" s="131"/>
      <c r="R4769" s="131"/>
      <c r="S4769" s="131"/>
      <c r="T4769" s="132" t="str">
        <f t="shared" ref="T4769:T4771" si="3702">IF(SUM(N4769:S4769)=U4769,"OK",SUM(N4769:S4769)-U4769)</f>
        <v>OK</v>
      </c>
      <c r="U4769" s="138"/>
      <c r="V4769" s="138"/>
      <c r="W4769" s="139"/>
      <c r="X4769" s="139"/>
      <c r="Y4769" s="132" t="str">
        <f t="shared" ref="Y4769:Y4771" si="3703">IF(SUM(W4769:X4769)=Z4769,"OK",SUM(W4769:X4769)-Z4769)</f>
        <v>OK</v>
      </c>
      <c r="Z4769" s="210"/>
      <c r="AA4769" s="204"/>
      <c r="AB4769" s="202"/>
      <c r="AC4769" s="202"/>
      <c r="AD4769" s="202"/>
      <c r="AE4769" s="202"/>
      <c r="AF4769" s="202"/>
      <c r="AG4769" s="132" t="str">
        <f t="shared" ref="AG4769:AG4771" si="3704">IF(SUM(AA4769:AF4769)=AH4769,"OK",SUM(AA4769:AF4769)-AH4769)</f>
        <v>OK</v>
      </c>
      <c r="AH4769" s="138"/>
      <c r="AI4769" s="138"/>
      <c r="AJ4769" s="139"/>
      <c r="AK4769" s="139"/>
      <c r="AL4769" s="132" t="str">
        <f t="shared" ref="AL4769:AL4771" si="3705">IF(SUM(AJ4769:AK4769)=AM4769,"OK",SUM(AJ4769:AK4769)-AM4769)</f>
        <v>OK</v>
      </c>
      <c r="AM4769" s="140"/>
      <c r="AN4769" s="119">
        <f t="shared" ref="AN4769:AN4771" si="3706">L4769+U4769+V4769+Z4769</f>
        <v>19</v>
      </c>
      <c r="AO4769" s="120">
        <f t="shared" ref="AO4769:AO4771" si="3707">M4769+AH4769+AI4769+AM4769</f>
        <v>19</v>
      </c>
      <c r="AP4769" s="39">
        <f>L4769</f>
        <v>19</v>
      </c>
      <c r="AQ4769" s="141">
        <f>AN4769</f>
        <v>19</v>
      </c>
      <c r="AR4769" s="142">
        <f>AQ4769-AP4769</f>
        <v>0</v>
      </c>
      <c r="AS4769" s="143">
        <f>AR4769/AP4769</f>
        <v>0</v>
      </c>
      <c r="AT4769" s="144">
        <f>M4769</f>
        <v>19</v>
      </c>
      <c r="AU4769" s="141">
        <f>AO4769</f>
        <v>19</v>
      </c>
      <c r="AV4769" s="142">
        <f>AU4769-AT4769</f>
        <v>0</v>
      </c>
      <c r="AW4769" s="143">
        <f>AV4769/AT4769</f>
        <v>0</v>
      </c>
      <c r="AY4769" s="146" t="str">
        <f>RIGHT(LEFT(I4769,3),2)&amp;"."&amp;RIGHT(LEFT(I4769,5),2)</f>
        <v>11.00</v>
      </c>
      <c r="AZ4769" s="1865" t="b">
        <f>COUNTIF('[1]Codes SEC'!$B$2:$B$250,Ministres!AY4769)&gt;0</f>
        <v>1</v>
      </c>
    </row>
    <row r="4770" spans="1:64" ht="35.1" customHeight="1" x14ac:dyDescent="0.25">
      <c r="A4770" s="356" t="s">
        <v>4654</v>
      </c>
      <c r="B4770" s="225">
        <v>16</v>
      </c>
      <c r="C4770" s="122" t="s">
        <v>2367</v>
      </c>
      <c r="D4770" s="123">
        <v>1000</v>
      </c>
      <c r="E4770" s="226"/>
      <c r="F4770" s="122">
        <v>12</v>
      </c>
      <c r="G4770" s="126"/>
      <c r="H4770" s="35" t="str">
        <f t="shared" si="3688"/>
        <v>128</v>
      </c>
      <c r="I4770" s="36">
        <v>81211000</v>
      </c>
      <c r="J4770" s="37" t="s">
        <v>5285</v>
      </c>
      <c r="K4770" s="281" t="s">
        <v>5286</v>
      </c>
      <c r="L4770" s="232">
        <v>2</v>
      </c>
      <c r="M4770" s="233">
        <v>2</v>
      </c>
      <c r="N4770" s="130"/>
      <c r="O4770" s="131"/>
      <c r="P4770" s="131"/>
      <c r="Q4770" s="131"/>
      <c r="R4770" s="131"/>
      <c r="S4770" s="131"/>
      <c r="T4770" s="132" t="str">
        <f t="shared" si="3702"/>
        <v>OK</v>
      </c>
      <c r="U4770" s="138"/>
      <c r="V4770" s="138"/>
      <c r="W4770" s="139"/>
      <c r="X4770" s="139"/>
      <c r="Y4770" s="132" t="str">
        <f t="shared" si="3703"/>
        <v>OK</v>
      </c>
      <c r="Z4770" s="210"/>
      <c r="AA4770" s="204"/>
      <c r="AB4770" s="202"/>
      <c r="AC4770" s="202"/>
      <c r="AD4770" s="202"/>
      <c r="AE4770" s="202"/>
      <c r="AF4770" s="202"/>
      <c r="AG4770" s="132" t="str">
        <f t="shared" si="3704"/>
        <v>OK</v>
      </c>
      <c r="AH4770" s="138"/>
      <c r="AI4770" s="138"/>
      <c r="AJ4770" s="139"/>
      <c r="AK4770" s="139"/>
      <c r="AL4770" s="132" t="str">
        <f t="shared" si="3705"/>
        <v>OK</v>
      </c>
      <c r="AM4770" s="140"/>
      <c r="AN4770" s="119">
        <f t="shared" si="3706"/>
        <v>2</v>
      </c>
      <c r="AO4770" s="120">
        <f t="shared" si="3707"/>
        <v>2</v>
      </c>
      <c r="AP4770" s="39">
        <f>L4770</f>
        <v>2</v>
      </c>
      <c r="AQ4770" s="141">
        <f>AN4770</f>
        <v>2</v>
      </c>
      <c r="AR4770" s="142">
        <f>AQ4770-AP4770</f>
        <v>0</v>
      </c>
      <c r="AS4770" s="143">
        <f>AR4770/AP4770</f>
        <v>0</v>
      </c>
      <c r="AT4770" s="144">
        <f>M4770</f>
        <v>2</v>
      </c>
      <c r="AU4770" s="141">
        <f>AO4770</f>
        <v>2</v>
      </c>
      <c r="AV4770" s="142">
        <f>AU4770-AT4770</f>
        <v>0</v>
      </c>
      <c r="AW4770" s="143">
        <f>AV4770/AT4770</f>
        <v>0</v>
      </c>
      <c r="AY4770" s="146" t="str">
        <f>RIGHT(LEFT(I4770,3),2)&amp;"."&amp;RIGHT(LEFT(I4770,5),2)</f>
        <v>12.11</v>
      </c>
      <c r="AZ4770" s="1865" t="b">
        <f>COUNTIF('[1]Codes SEC'!$B$2:$B$250,Ministres!AY4770)&gt;0</f>
        <v>1</v>
      </c>
    </row>
    <row r="4771" spans="1:64" ht="35.1" customHeight="1" x14ac:dyDescent="0.25">
      <c r="A4771" s="356" t="s">
        <v>4654</v>
      </c>
      <c r="B4771" s="225">
        <v>16</v>
      </c>
      <c r="C4771" s="122" t="s">
        <v>2367</v>
      </c>
      <c r="D4771" s="123">
        <v>1000</v>
      </c>
      <c r="E4771" s="226"/>
      <c r="F4771" s="122">
        <v>1</v>
      </c>
      <c r="G4771" s="126"/>
      <c r="H4771" s="35" t="str">
        <f t="shared" si="3688"/>
        <v>128</v>
      </c>
      <c r="I4771" s="36">
        <v>81221000</v>
      </c>
      <c r="J4771" s="37" t="s">
        <v>5287</v>
      </c>
      <c r="K4771" s="281" t="s">
        <v>5288</v>
      </c>
      <c r="L4771" s="232">
        <v>0</v>
      </c>
      <c r="M4771" s="233">
        <v>0</v>
      </c>
      <c r="N4771" s="130"/>
      <c r="O4771" s="131"/>
      <c r="P4771" s="131"/>
      <c r="Q4771" s="131"/>
      <c r="R4771" s="131"/>
      <c r="S4771" s="131"/>
      <c r="T4771" s="132" t="str">
        <f t="shared" si="3702"/>
        <v>OK</v>
      </c>
      <c r="U4771" s="138"/>
      <c r="V4771" s="138"/>
      <c r="W4771" s="139"/>
      <c r="X4771" s="139"/>
      <c r="Y4771" s="132" t="str">
        <f t="shared" si="3703"/>
        <v>OK</v>
      </c>
      <c r="Z4771" s="210"/>
      <c r="AA4771" s="204"/>
      <c r="AB4771" s="202"/>
      <c r="AC4771" s="202"/>
      <c r="AD4771" s="202"/>
      <c r="AE4771" s="202"/>
      <c r="AF4771" s="202"/>
      <c r="AG4771" s="132" t="str">
        <f t="shared" si="3704"/>
        <v>OK</v>
      </c>
      <c r="AH4771" s="138"/>
      <c r="AI4771" s="138"/>
      <c r="AJ4771" s="139"/>
      <c r="AK4771" s="139"/>
      <c r="AL4771" s="132" t="str">
        <f t="shared" si="3705"/>
        <v>OK</v>
      </c>
      <c r="AM4771" s="140"/>
      <c r="AN4771" s="119">
        <f t="shared" si="3706"/>
        <v>0</v>
      </c>
      <c r="AO4771" s="120">
        <f t="shared" si="3707"/>
        <v>0</v>
      </c>
      <c r="AP4771" s="39">
        <f>L4771</f>
        <v>0</v>
      </c>
      <c r="AQ4771" s="141">
        <f>AN4771</f>
        <v>0</v>
      </c>
      <c r="AR4771" s="142">
        <f>AQ4771-AP4771</f>
        <v>0</v>
      </c>
      <c r="AS4771" s="143" t="e">
        <f>AR4771/AP4771</f>
        <v>#DIV/0!</v>
      </c>
      <c r="AT4771" s="144">
        <f>M4771</f>
        <v>0</v>
      </c>
      <c r="AU4771" s="141">
        <f>AO4771</f>
        <v>0</v>
      </c>
      <c r="AV4771" s="142">
        <f>AU4771-AT4771</f>
        <v>0</v>
      </c>
      <c r="AW4771" s="143" t="e">
        <f>AV4771/AT4771</f>
        <v>#DIV/0!</v>
      </c>
      <c r="AY4771" s="146" t="str">
        <f>RIGHT(LEFT(I4771,3),2)&amp;"."&amp;RIGHT(LEFT(I4771,5),2)</f>
        <v>12.21</v>
      </c>
      <c r="AZ4771" s="1865" t="b">
        <f>COUNTIF('[1]Codes SEC'!$B$2:$B$250,Ministres!AY4771)&gt;0</f>
        <v>1</v>
      </c>
    </row>
    <row r="4772" spans="1:64" ht="12.75" customHeight="1" x14ac:dyDescent="0.25">
      <c r="A4772" s="350"/>
      <c r="B4772" s="1866"/>
      <c r="C4772" s="150"/>
      <c r="D4772" s="352"/>
      <c r="E4772" s="1867"/>
      <c r="F4772" s="150"/>
      <c r="G4772" s="154"/>
      <c r="H4772" s="155"/>
      <c r="I4772" s="156"/>
      <c r="J4772" s="157"/>
      <c r="K4772" s="158" t="s">
        <v>70</v>
      </c>
      <c r="L4772" s="417">
        <f t="shared" ref="L4772:AW4772" si="3708">L4769+L4770+L4771</f>
        <v>21</v>
      </c>
      <c r="M4772" s="1868">
        <f t="shared" si="3708"/>
        <v>21</v>
      </c>
      <c r="N4772" s="1869">
        <f t="shared" si="3708"/>
        <v>0</v>
      </c>
      <c r="O4772" s="1870">
        <f t="shared" si="3708"/>
        <v>0</v>
      </c>
      <c r="P4772" s="1870">
        <f t="shared" si="3708"/>
        <v>0</v>
      </c>
      <c r="Q4772" s="1870">
        <f t="shared" si="3708"/>
        <v>0</v>
      </c>
      <c r="R4772" s="1870">
        <f t="shared" si="3708"/>
        <v>0</v>
      </c>
      <c r="S4772" s="1870">
        <f t="shared" si="3708"/>
        <v>0</v>
      </c>
      <c r="T4772" s="1871"/>
      <c r="U4772" s="1872">
        <f t="shared" si="3708"/>
        <v>0</v>
      </c>
      <c r="V4772" s="1872">
        <f t="shared" si="3708"/>
        <v>0</v>
      </c>
      <c r="W4772" s="1870">
        <f t="shared" si="3708"/>
        <v>0</v>
      </c>
      <c r="X4772" s="1870">
        <f t="shared" si="3708"/>
        <v>0</v>
      </c>
      <c r="Y4772" s="1871"/>
      <c r="Z4772" s="1872">
        <f t="shared" si="3708"/>
        <v>0</v>
      </c>
      <c r="AA4772" s="165">
        <f t="shared" si="3708"/>
        <v>0</v>
      </c>
      <c r="AB4772" s="1870">
        <f t="shared" si="3708"/>
        <v>0</v>
      </c>
      <c r="AC4772" s="1870">
        <f t="shared" si="3708"/>
        <v>0</v>
      </c>
      <c r="AD4772" s="1870">
        <f t="shared" si="3708"/>
        <v>0</v>
      </c>
      <c r="AE4772" s="1870">
        <f t="shared" si="3708"/>
        <v>0</v>
      </c>
      <c r="AF4772" s="1870">
        <f t="shared" si="3708"/>
        <v>0</v>
      </c>
      <c r="AG4772" s="1871"/>
      <c r="AH4772" s="1872">
        <f t="shared" si="3708"/>
        <v>0</v>
      </c>
      <c r="AI4772" s="1872">
        <f t="shared" si="3708"/>
        <v>0</v>
      </c>
      <c r="AJ4772" s="1870">
        <f t="shared" si="3708"/>
        <v>0</v>
      </c>
      <c r="AK4772" s="1870">
        <f t="shared" si="3708"/>
        <v>0</v>
      </c>
      <c r="AL4772" s="1871"/>
      <c r="AM4772" s="1873">
        <f t="shared" si="3708"/>
        <v>0</v>
      </c>
      <c r="AN4772" s="167">
        <f>AN4769+AN4770+AN4771</f>
        <v>21</v>
      </c>
      <c r="AO4772" s="1874">
        <f t="shared" si="3708"/>
        <v>21</v>
      </c>
      <c r="AP4772" s="169">
        <f t="shared" si="3708"/>
        <v>21</v>
      </c>
      <c r="AQ4772" s="1875">
        <f t="shared" si="3708"/>
        <v>21</v>
      </c>
      <c r="AR4772" s="1876">
        <f t="shared" si="3708"/>
        <v>0</v>
      </c>
      <c r="AS4772" s="1877" t="e">
        <f t="shared" si="3708"/>
        <v>#DIV/0!</v>
      </c>
      <c r="AT4772" s="1878">
        <f t="shared" si="3708"/>
        <v>21</v>
      </c>
      <c r="AU4772" s="1875">
        <f t="shared" si="3708"/>
        <v>21</v>
      </c>
      <c r="AV4772" s="1876">
        <f t="shared" si="3708"/>
        <v>0</v>
      </c>
      <c r="AW4772" s="1877" t="e">
        <f t="shared" si="3708"/>
        <v>#DIV/0!</v>
      </c>
      <c r="AY4772" s="146"/>
      <c r="AZ4772" s="1879"/>
    </row>
    <row r="4773" spans="1:64" ht="12.75" customHeight="1" x14ac:dyDescent="0.25">
      <c r="A4773" s="174"/>
      <c r="B4773" s="175"/>
      <c r="C4773" s="176"/>
      <c r="D4773" s="177"/>
      <c r="E4773" s="178"/>
      <c r="F4773" s="177"/>
      <c r="G4773" s="179"/>
      <c r="H4773" s="180"/>
      <c r="I4773" s="181"/>
      <c r="J4773" s="182"/>
      <c r="K4773" s="183" t="s">
        <v>5289</v>
      </c>
      <c r="L4773" s="184">
        <f t="shared" ref="L4773:AW4773" si="3709">L4772</f>
        <v>21</v>
      </c>
      <c r="M4773" s="185">
        <f t="shared" si="3709"/>
        <v>21</v>
      </c>
      <c r="N4773" s="186">
        <f t="shared" si="3709"/>
        <v>0</v>
      </c>
      <c r="O4773" s="187">
        <f t="shared" si="3709"/>
        <v>0</v>
      </c>
      <c r="P4773" s="187">
        <f t="shared" si="3709"/>
        <v>0</v>
      </c>
      <c r="Q4773" s="187">
        <f t="shared" si="3709"/>
        <v>0</v>
      </c>
      <c r="R4773" s="187">
        <f t="shared" si="3709"/>
        <v>0</v>
      </c>
      <c r="S4773" s="187">
        <f t="shared" si="3709"/>
        <v>0</v>
      </c>
      <c r="T4773" s="188"/>
      <c r="U4773" s="187">
        <f t="shared" si="3709"/>
        <v>0</v>
      </c>
      <c r="V4773" s="187">
        <f t="shared" si="3709"/>
        <v>0</v>
      </c>
      <c r="W4773" s="187">
        <f t="shared" si="3709"/>
        <v>0</v>
      </c>
      <c r="X4773" s="187">
        <f t="shared" si="3709"/>
        <v>0</v>
      </c>
      <c r="Y4773" s="188"/>
      <c r="Z4773" s="187">
        <f t="shared" si="3709"/>
        <v>0</v>
      </c>
      <c r="AA4773" s="189">
        <f t="shared" si="3709"/>
        <v>0</v>
      </c>
      <c r="AB4773" s="187">
        <f t="shared" si="3709"/>
        <v>0</v>
      </c>
      <c r="AC4773" s="187">
        <f t="shared" si="3709"/>
        <v>0</v>
      </c>
      <c r="AD4773" s="187">
        <f t="shared" si="3709"/>
        <v>0</v>
      </c>
      <c r="AE4773" s="187">
        <f t="shared" si="3709"/>
        <v>0</v>
      </c>
      <c r="AF4773" s="187">
        <f t="shared" si="3709"/>
        <v>0</v>
      </c>
      <c r="AG4773" s="188"/>
      <c r="AH4773" s="187">
        <f t="shared" si="3709"/>
        <v>0</v>
      </c>
      <c r="AI4773" s="187">
        <f t="shared" si="3709"/>
        <v>0</v>
      </c>
      <c r="AJ4773" s="187">
        <f t="shared" si="3709"/>
        <v>0</v>
      </c>
      <c r="AK4773" s="187">
        <f t="shared" si="3709"/>
        <v>0</v>
      </c>
      <c r="AL4773" s="188"/>
      <c r="AM4773" s="190">
        <f t="shared" si="3709"/>
        <v>0</v>
      </c>
      <c r="AN4773" s="191">
        <f>AN4772</f>
        <v>21</v>
      </c>
      <c r="AO4773" s="190">
        <f t="shared" si="3709"/>
        <v>21</v>
      </c>
      <c r="AP4773" s="184">
        <f t="shared" si="3709"/>
        <v>21</v>
      </c>
      <c r="AQ4773" s="192">
        <f t="shared" si="3709"/>
        <v>21</v>
      </c>
      <c r="AR4773" s="193">
        <f t="shared" si="3709"/>
        <v>0</v>
      </c>
      <c r="AS4773" s="194" t="e">
        <f t="shared" si="3709"/>
        <v>#DIV/0!</v>
      </c>
      <c r="AT4773" s="195">
        <f t="shared" si="3709"/>
        <v>21</v>
      </c>
      <c r="AU4773" s="192">
        <f t="shared" si="3709"/>
        <v>21</v>
      </c>
      <c r="AV4773" s="193">
        <f t="shared" si="3709"/>
        <v>0</v>
      </c>
      <c r="AW4773" s="194" t="e">
        <f t="shared" si="3709"/>
        <v>#DIV/0!</v>
      </c>
      <c r="AY4773" s="146"/>
      <c r="AZ4773" s="1879"/>
    </row>
    <row r="4774" spans="1:64" ht="12.75" customHeight="1" x14ac:dyDescent="0.25">
      <c r="A4774" s="15"/>
      <c r="C4774" s="122"/>
      <c r="D4774" s="123"/>
      <c r="F4774" s="125"/>
      <c r="G4774" s="34"/>
      <c r="H4774" s="35"/>
      <c r="I4774" s="36"/>
      <c r="J4774" s="37"/>
      <c r="K4774" s="198" t="s">
        <v>72</v>
      </c>
      <c r="L4774" s="199">
        <v>0</v>
      </c>
      <c r="M4774" s="200">
        <v>0</v>
      </c>
      <c r="N4774" s="201">
        <v>0</v>
      </c>
      <c r="O4774" s="202">
        <v>0</v>
      </c>
      <c r="P4774" s="202">
        <v>0</v>
      </c>
      <c r="Q4774" s="202">
        <v>0</v>
      </c>
      <c r="R4774" s="202">
        <v>0</v>
      </c>
      <c r="S4774" s="202">
        <v>0</v>
      </c>
      <c r="T4774" s="203"/>
      <c r="U4774" s="135">
        <v>0</v>
      </c>
      <c r="V4774" s="135">
        <v>0</v>
      </c>
      <c r="W4774" s="202">
        <v>0</v>
      </c>
      <c r="X4774" s="202">
        <v>0</v>
      </c>
      <c r="Y4774" s="203"/>
      <c r="Z4774" s="135">
        <v>0</v>
      </c>
      <c r="AA4774" s="204">
        <v>0</v>
      </c>
      <c r="AB4774" s="202">
        <v>0</v>
      </c>
      <c r="AC4774" s="202">
        <v>0</v>
      </c>
      <c r="AD4774" s="202">
        <v>0</v>
      </c>
      <c r="AE4774" s="202">
        <v>0</v>
      </c>
      <c r="AF4774" s="202">
        <v>0</v>
      </c>
      <c r="AG4774" s="203"/>
      <c r="AH4774" s="135">
        <v>0</v>
      </c>
      <c r="AI4774" s="135">
        <v>0</v>
      </c>
      <c r="AJ4774" s="202">
        <v>0</v>
      </c>
      <c r="AK4774" s="202">
        <v>0</v>
      </c>
      <c r="AL4774" s="203"/>
      <c r="AM4774" s="205">
        <v>0</v>
      </c>
      <c r="AN4774" s="119">
        <v>0</v>
      </c>
      <c r="AO4774" s="120">
        <v>0</v>
      </c>
      <c r="AP4774" s="39">
        <v>0</v>
      </c>
      <c r="AQ4774" s="141">
        <v>0</v>
      </c>
      <c r="AR4774" s="141">
        <v>0</v>
      </c>
      <c r="AS4774" s="143">
        <v>0</v>
      </c>
      <c r="AT4774" s="144">
        <v>0</v>
      </c>
      <c r="AU4774" s="141">
        <v>0</v>
      </c>
      <c r="AV4774" s="141">
        <v>0</v>
      </c>
      <c r="AW4774" s="143">
        <v>0</v>
      </c>
      <c r="AY4774" s="146"/>
      <c r="AZ4774" s="1879"/>
    </row>
    <row r="4775" spans="1:64" ht="12.75" customHeight="1" x14ac:dyDescent="0.25">
      <c r="A4775" s="356"/>
      <c r="B4775" s="225"/>
      <c r="C4775" s="122"/>
      <c r="D4775" s="357"/>
      <c r="E4775" s="226"/>
      <c r="F4775" s="122"/>
      <c r="G4775" s="126"/>
      <c r="H4775" s="35"/>
      <c r="I4775" s="36"/>
      <c r="J4775" s="37"/>
      <c r="K4775" s="198" t="s">
        <v>73</v>
      </c>
      <c r="L4775" s="241">
        <v>0</v>
      </c>
      <c r="M4775" s="242">
        <v>0</v>
      </c>
      <c r="N4775" s="201">
        <v>0</v>
      </c>
      <c r="O4775" s="202">
        <v>0</v>
      </c>
      <c r="P4775" s="202">
        <v>0</v>
      </c>
      <c r="Q4775" s="202">
        <v>0</v>
      </c>
      <c r="R4775" s="202">
        <v>0</v>
      </c>
      <c r="S4775" s="202">
        <v>0</v>
      </c>
      <c r="T4775" s="203"/>
      <c r="U4775" s="135">
        <v>0</v>
      </c>
      <c r="V4775" s="135">
        <v>0</v>
      </c>
      <c r="W4775" s="202">
        <v>0</v>
      </c>
      <c r="X4775" s="202">
        <v>0</v>
      </c>
      <c r="Y4775" s="203"/>
      <c r="Z4775" s="135">
        <v>0</v>
      </c>
      <c r="AA4775" s="204">
        <v>0</v>
      </c>
      <c r="AB4775" s="202">
        <v>0</v>
      </c>
      <c r="AC4775" s="202">
        <v>0</v>
      </c>
      <c r="AD4775" s="202">
        <v>0</v>
      </c>
      <c r="AE4775" s="202">
        <v>0</v>
      </c>
      <c r="AF4775" s="202">
        <v>0</v>
      </c>
      <c r="AG4775" s="203"/>
      <c r="AH4775" s="135">
        <v>0</v>
      </c>
      <c r="AI4775" s="135">
        <v>0</v>
      </c>
      <c r="AJ4775" s="202">
        <v>0</v>
      </c>
      <c r="AK4775" s="202">
        <v>0</v>
      </c>
      <c r="AL4775" s="203"/>
      <c r="AM4775" s="205">
        <v>0</v>
      </c>
      <c r="AN4775" s="119">
        <v>0</v>
      </c>
      <c r="AO4775" s="120">
        <v>0</v>
      </c>
      <c r="AP4775" s="39">
        <v>0</v>
      </c>
      <c r="AQ4775" s="141">
        <v>0</v>
      </c>
      <c r="AR4775" s="141">
        <v>0</v>
      </c>
      <c r="AS4775" s="143">
        <v>0</v>
      </c>
      <c r="AT4775" s="144">
        <v>0</v>
      </c>
      <c r="AU4775" s="141">
        <v>0</v>
      </c>
      <c r="AV4775" s="141">
        <v>0</v>
      </c>
      <c r="AW4775" s="143">
        <v>0</v>
      </c>
      <c r="AY4775" s="146"/>
      <c r="AZ4775" s="1879"/>
    </row>
    <row r="4776" spans="1:64" ht="12.75" customHeight="1" x14ac:dyDescent="0.25">
      <c r="A4776" s="356"/>
      <c r="B4776" s="225"/>
      <c r="C4776" s="122"/>
      <c r="D4776" s="357"/>
      <c r="E4776" s="226"/>
      <c r="F4776" s="122"/>
      <c r="G4776" s="126"/>
      <c r="H4776" s="35"/>
      <c r="I4776" s="36"/>
      <c r="J4776" s="37"/>
      <c r="K4776" s="198" t="s">
        <v>74</v>
      </c>
      <c r="L4776" s="241">
        <v>0</v>
      </c>
      <c r="M4776" s="242">
        <v>0</v>
      </c>
      <c r="N4776" s="201">
        <v>0</v>
      </c>
      <c r="O4776" s="202">
        <v>0</v>
      </c>
      <c r="P4776" s="202">
        <v>0</v>
      </c>
      <c r="Q4776" s="202">
        <v>0</v>
      </c>
      <c r="R4776" s="202">
        <v>0</v>
      </c>
      <c r="S4776" s="202">
        <v>0</v>
      </c>
      <c r="T4776" s="203"/>
      <c r="U4776" s="135">
        <v>0</v>
      </c>
      <c r="V4776" s="135">
        <v>0</v>
      </c>
      <c r="W4776" s="202">
        <v>0</v>
      </c>
      <c r="X4776" s="202">
        <v>0</v>
      </c>
      <c r="Y4776" s="203"/>
      <c r="Z4776" s="135">
        <v>0</v>
      </c>
      <c r="AA4776" s="204">
        <v>0</v>
      </c>
      <c r="AB4776" s="202">
        <v>0</v>
      </c>
      <c r="AC4776" s="202">
        <v>0</v>
      </c>
      <c r="AD4776" s="202">
        <v>0</v>
      </c>
      <c r="AE4776" s="202">
        <v>0</v>
      </c>
      <c r="AF4776" s="202">
        <v>0</v>
      </c>
      <c r="AG4776" s="203"/>
      <c r="AH4776" s="135">
        <v>0</v>
      </c>
      <c r="AI4776" s="135">
        <v>0</v>
      </c>
      <c r="AJ4776" s="202">
        <v>0</v>
      </c>
      <c r="AK4776" s="202">
        <v>0</v>
      </c>
      <c r="AL4776" s="203"/>
      <c r="AM4776" s="205">
        <v>0</v>
      </c>
      <c r="AN4776" s="119">
        <v>0</v>
      </c>
      <c r="AO4776" s="120">
        <v>0</v>
      </c>
      <c r="AP4776" s="39">
        <v>0</v>
      </c>
      <c r="AQ4776" s="141">
        <v>0</v>
      </c>
      <c r="AR4776" s="141">
        <v>0</v>
      </c>
      <c r="AS4776" s="143">
        <v>0</v>
      </c>
      <c r="AT4776" s="144">
        <v>0</v>
      </c>
      <c r="AU4776" s="141">
        <v>0</v>
      </c>
      <c r="AV4776" s="141">
        <v>0</v>
      </c>
      <c r="AW4776" s="143">
        <v>0</v>
      </c>
      <c r="AY4776" s="146"/>
      <c r="AZ4776" s="1879"/>
    </row>
    <row r="4777" spans="1:64" s="373" customFormat="1" ht="12.75" customHeight="1" x14ac:dyDescent="0.25">
      <c r="A4777" s="356"/>
      <c r="B4777" s="225"/>
      <c r="C4777" s="122"/>
      <c r="D4777" s="357"/>
      <c r="E4777" s="226"/>
      <c r="F4777" s="122"/>
      <c r="G4777" s="126"/>
      <c r="H4777" s="35"/>
      <c r="I4777" s="36"/>
      <c r="J4777" s="37"/>
      <c r="K4777" s="198" t="s">
        <v>75</v>
      </c>
      <c r="L4777" s="241">
        <v>0</v>
      </c>
      <c r="M4777" s="242">
        <v>0</v>
      </c>
      <c r="N4777" s="201">
        <v>0</v>
      </c>
      <c r="O4777" s="202">
        <v>0</v>
      </c>
      <c r="P4777" s="202">
        <v>0</v>
      </c>
      <c r="Q4777" s="202">
        <v>0</v>
      </c>
      <c r="R4777" s="202">
        <v>0</v>
      </c>
      <c r="S4777" s="202">
        <v>0</v>
      </c>
      <c r="T4777" s="203"/>
      <c r="U4777" s="135">
        <v>0</v>
      </c>
      <c r="V4777" s="135">
        <v>0</v>
      </c>
      <c r="W4777" s="202">
        <v>0</v>
      </c>
      <c r="X4777" s="202">
        <v>0</v>
      </c>
      <c r="Y4777" s="203"/>
      <c r="Z4777" s="135">
        <v>0</v>
      </c>
      <c r="AA4777" s="204">
        <v>0</v>
      </c>
      <c r="AB4777" s="202">
        <v>0</v>
      </c>
      <c r="AC4777" s="202">
        <v>0</v>
      </c>
      <c r="AD4777" s="202">
        <v>0</v>
      </c>
      <c r="AE4777" s="202">
        <v>0</v>
      </c>
      <c r="AF4777" s="202">
        <v>0</v>
      </c>
      <c r="AG4777" s="203"/>
      <c r="AH4777" s="135">
        <v>0</v>
      </c>
      <c r="AI4777" s="135">
        <v>0</v>
      </c>
      <c r="AJ4777" s="202">
        <v>0</v>
      </c>
      <c r="AK4777" s="202">
        <v>0</v>
      </c>
      <c r="AL4777" s="203"/>
      <c r="AM4777" s="205">
        <v>0</v>
      </c>
      <c r="AN4777" s="119">
        <v>0</v>
      </c>
      <c r="AO4777" s="120">
        <v>0</v>
      </c>
      <c r="AP4777" s="39">
        <v>0</v>
      </c>
      <c r="AQ4777" s="141">
        <v>0</v>
      </c>
      <c r="AR4777" s="141">
        <v>0</v>
      </c>
      <c r="AS4777" s="143">
        <v>0</v>
      </c>
      <c r="AT4777" s="144">
        <v>0</v>
      </c>
      <c r="AU4777" s="141">
        <v>0</v>
      </c>
      <c r="AV4777" s="141">
        <v>0</v>
      </c>
      <c r="AW4777" s="143">
        <v>0</v>
      </c>
      <c r="AX4777"/>
      <c r="AY4777" s="146"/>
      <c r="AZ4777" s="1879"/>
      <c r="BA4777"/>
      <c r="BB4777"/>
      <c r="BC4777"/>
      <c r="BD4777"/>
      <c r="BE4777"/>
      <c r="BF4777"/>
      <c r="BG4777"/>
      <c r="BH4777"/>
      <c r="BI4777"/>
      <c r="BJ4777"/>
      <c r="BK4777"/>
      <c r="BL4777"/>
    </row>
    <row r="4778" spans="1:64" ht="12.75" customHeight="1" x14ac:dyDescent="0.25">
      <c r="A4778" s="356"/>
      <c r="B4778" s="225"/>
      <c r="C4778" s="122"/>
      <c r="D4778" s="357"/>
      <c r="E4778" s="226"/>
      <c r="F4778" s="122"/>
      <c r="G4778" s="126"/>
      <c r="H4778" s="35"/>
      <c r="I4778" s="36"/>
      <c r="J4778" s="37"/>
      <c r="K4778" s="206" t="s">
        <v>76</v>
      </c>
      <c r="L4778" s="241">
        <v>0</v>
      </c>
      <c r="M4778" s="242">
        <v>0</v>
      </c>
      <c r="N4778" s="201">
        <v>0</v>
      </c>
      <c r="O4778" s="202">
        <v>0</v>
      </c>
      <c r="P4778" s="202">
        <v>0</v>
      </c>
      <c r="Q4778" s="202">
        <v>0</v>
      </c>
      <c r="R4778" s="202">
        <v>0</v>
      </c>
      <c r="S4778" s="202">
        <v>0</v>
      </c>
      <c r="T4778" s="203"/>
      <c r="U4778" s="135">
        <v>0</v>
      </c>
      <c r="V4778" s="135">
        <v>0</v>
      </c>
      <c r="W4778" s="202">
        <v>0</v>
      </c>
      <c r="X4778" s="202">
        <v>0</v>
      </c>
      <c r="Y4778" s="203"/>
      <c r="Z4778" s="135">
        <v>0</v>
      </c>
      <c r="AA4778" s="204">
        <v>0</v>
      </c>
      <c r="AB4778" s="202">
        <v>0</v>
      </c>
      <c r="AC4778" s="202">
        <v>0</v>
      </c>
      <c r="AD4778" s="202">
        <v>0</v>
      </c>
      <c r="AE4778" s="202">
        <v>0</v>
      </c>
      <c r="AF4778" s="202">
        <v>0</v>
      </c>
      <c r="AG4778" s="203"/>
      <c r="AH4778" s="135">
        <v>0</v>
      </c>
      <c r="AI4778" s="135">
        <v>0</v>
      </c>
      <c r="AJ4778" s="202">
        <v>0</v>
      </c>
      <c r="AK4778" s="202">
        <v>0</v>
      </c>
      <c r="AL4778" s="203"/>
      <c r="AM4778" s="205">
        <v>0</v>
      </c>
      <c r="AN4778" s="119">
        <v>0</v>
      </c>
      <c r="AO4778" s="120">
        <v>0</v>
      </c>
      <c r="AP4778" s="39">
        <v>0</v>
      </c>
      <c r="AQ4778" s="141">
        <v>0</v>
      </c>
      <c r="AR4778" s="141">
        <v>0</v>
      </c>
      <c r="AS4778" s="143">
        <v>0</v>
      </c>
      <c r="AT4778" s="144">
        <v>0</v>
      </c>
      <c r="AU4778" s="141">
        <v>0</v>
      </c>
      <c r="AV4778" s="141">
        <v>0</v>
      </c>
      <c r="AW4778" s="143">
        <v>0</v>
      </c>
      <c r="AY4778" s="146"/>
      <c r="AZ4778" s="1879"/>
    </row>
    <row r="4779" spans="1:64" ht="12.75" customHeight="1" x14ac:dyDescent="0.25">
      <c r="A4779" s="356"/>
      <c r="B4779" s="225"/>
      <c r="C4779" s="122"/>
      <c r="D4779" s="357"/>
      <c r="E4779" s="226"/>
      <c r="F4779" s="122"/>
      <c r="G4779" s="126"/>
      <c r="H4779" s="35"/>
      <c r="I4779" s="36"/>
      <c r="J4779" s="37"/>
      <c r="K4779" s="206"/>
      <c r="L4779" s="241"/>
      <c r="M4779" s="242"/>
      <c r="N4779" s="258"/>
      <c r="O4779" s="259"/>
      <c r="P4779" s="259"/>
      <c r="Q4779" s="259"/>
      <c r="R4779" s="259"/>
      <c r="S4779" s="259"/>
      <c r="T4779" s="260"/>
      <c r="U4779" s="261"/>
      <c r="V4779" s="261"/>
      <c r="W4779" s="262"/>
      <c r="X4779" s="262"/>
      <c r="Y4779" s="260"/>
      <c r="Z4779" s="263"/>
      <c r="AA4779" s="264"/>
      <c r="AB4779" s="259"/>
      <c r="AC4779" s="259"/>
      <c r="AD4779" s="259"/>
      <c r="AE4779" s="259"/>
      <c r="AF4779" s="259"/>
      <c r="AG4779" s="260"/>
      <c r="AH4779" s="261"/>
      <c r="AI4779" s="261"/>
      <c r="AJ4779" s="262"/>
      <c r="AK4779" s="262"/>
      <c r="AL4779" s="260"/>
      <c r="AM4779" s="265"/>
      <c r="AN4779" s="266"/>
      <c r="AO4779" s="267"/>
      <c r="AP4779" s="268"/>
      <c r="AQ4779" s="269"/>
      <c r="AR4779" s="269"/>
      <c r="AS4779" s="270"/>
      <c r="AT4779" s="271"/>
      <c r="AU4779" s="269"/>
      <c r="AV4779" s="269"/>
      <c r="AW4779" s="270"/>
      <c r="AY4779" s="146"/>
      <c r="AZ4779" s="1879"/>
    </row>
    <row r="4780" spans="1:64" ht="12.75" customHeight="1" x14ac:dyDescent="0.25">
      <c r="A4780" s="52"/>
      <c r="B4780" s="43"/>
      <c r="C4780" s="44"/>
      <c r="D4780" s="45"/>
      <c r="E4780" s="46"/>
      <c r="F4780" s="47"/>
      <c r="G4780" s="126"/>
      <c r="H4780" s="35"/>
      <c r="I4780" s="36"/>
      <c r="J4780" s="37"/>
      <c r="K4780" s="198"/>
      <c r="L4780" s="604"/>
      <c r="M4780" s="605"/>
      <c r="N4780" s="606"/>
      <c r="O4780" s="607"/>
      <c r="P4780" s="607"/>
      <c r="Q4780" s="607"/>
      <c r="R4780" s="607"/>
      <c r="S4780" s="607"/>
      <c r="T4780" s="608"/>
      <c r="U4780" s="609"/>
      <c r="V4780" s="609"/>
      <c r="W4780" s="610"/>
      <c r="X4780" s="610"/>
      <c r="Y4780" s="608"/>
      <c r="Z4780" s="611"/>
      <c r="AA4780" s="612"/>
      <c r="AB4780" s="607"/>
      <c r="AC4780" s="607"/>
      <c r="AD4780" s="607"/>
      <c r="AE4780" s="607"/>
      <c r="AF4780" s="607"/>
      <c r="AG4780" s="608"/>
      <c r="AH4780" s="609"/>
      <c r="AI4780" s="609"/>
      <c r="AJ4780" s="610"/>
      <c r="AK4780" s="610"/>
      <c r="AL4780" s="608"/>
      <c r="AM4780" s="613"/>
      <c r="AN4780" s="110"/>
      <c r="AO4780" s="109"/>
      <c r="AP4780" s="103"/>
      <c r="AQ4780" s="111"/>
      <c r="AR4780" s="111"/>
      <c r="AS4780" s="112"/>
      <c r="AT4780" s="113"/>
      <c r="AU4780" s="111"/>
      <c r="AV4780" s="111"/>
      <c r="AW4780" s="112"/>
      <c r="AY4780" s="146"/>
      <c r="AZ4780" s="1879"/>
    </row>
    <row r="4781" spans="1:64" ht="12.75" customHeight="1" x14ac:dyDescent="0.25">
      <c r="A4781" s="15"/>
      <c r="C4781" s="122"/>
      <c r="D4781" s="123"/>
      <c r="F4781" s="125"/>
      <c r="G4781" s="126"/>
      <c r="H4781" s="35"/>
      <c r="I4781" s="36"/>
      <c r="J4781" s="37"/>
      <c r="K4781" s="381" t="s">
        <v>5290</v>
      </c>
      <c r="L4781" s="199"/>
      <c r="M4781" s="200"/>
      <c r="N4781" s="201"/>
      <c r="O4781" s="202"/>
      <c r="P4781" s="202"/>
      <c r="Q4781" s="202"/>
      <c r="R4781" s="202"/>
      <c r="S4781" s="202"/>
      <c r="T4781" s="224"/>
      <c r="U4781" s="138"/>
      <c r="V4781" s="138"/>
      <c r="W4781" s="139"/>
      <c r="X4781" s="139"/>
      <c r="Y4781" s="224"/>
      <c r="Z4781" s="210"/>
      <c r="AA4781" s="204"/>
      <c r="AB4781" s="202"/>
      <c r="AC4781" s="202"/>
      <c r="AD4781" s="202"/>
      <c r="AE4781" s="202"/>
      <c r="AF4781" s="202"/>
      <c r="AG4781" s="224"/>
      <c r="AH4781" s="138"/>
      <c r="AI4781" s="138"/>
      <c r="AJ4781" s="139"/>
      <c r="AK4781" s="139"/>
      <c r="AL4781" s="224"/>
      <c r="AM4781" s="140"/>
      <c r="AN4781" s="211"/>
      <c r="AO4781" s="212"/>
      <c r="AP4781" s="39"/>
      <c r="AQ4781" s="141"/>
      <c r="AR4781" s="141"/>
      <c r="AS4781" s="143"/>
      <c r="AU4781" s="141"/>
      <c r="AV4781" s="141"/>
      <c r="AW4781" s="143"/>
      <c r="AY4781" s="146"/>
      <c r="AZ4781" s="1879"/>
    </row>
    <row r="4782" spans="1:64" x14ac:dyDescent="0.25">
      <c r="A4782" s="15"/>
      <c r="C4782" s="122"/>
      <c r="D4782" s="123"/>
      <c r="F4782" s="125"/>
      <c r="G4782" s="126"/>
      <c r="H4782" s="35"/>
      <c r="I4782" s="36"/>
      <c r="J4782" s="37"/>
      <c r="K4782" s="585" t="s">
        <v>5291</v>
      </c>
      <c r="L4782" s="199"/>
      <c r="M4782" s="200"/>
      <c r="N4782" s="201"/>
      <c r="O4782" s="202"/>
      <c r="P4782" s="202"/>
      <c r="Q4782" s="202"/>
      <c r="R4782" s="202"/>
      <c r="S4782" s="202"/>
      <c r="T4782" s="224"/>
      <c r="U4782" s="138"/>
      <c r="V4782" s="138"/>
      <c r="W4782" s="139"/>
      <c r="X4782" s="139"/>
      <c r="Y4782" s="224"/>
      <c r="Z4782" s="210"/>
      <c r="AA4782" s="204"/>
      <c r="AB4782" s="202"/>
      <c r="AC4782" s="202"/>
      <c r="AD4782" s="202"/>
      <c r="AE4782" s="202"/>
      <c r="AF4782" s="202"/>
      <c r="AG4782" s="224"/>
      <c r="AH4782" s="138"/>
      <c r="AI4782" s="138"/>
      <c r="AJ4782" s="139"/>
      <c r="AK4782" s="139"/>
      <c r="AL4782" s="224"/>
      <c r="AM4782" s="140"/>
      <c r="AN4782" s="211"/>
      <c r="AO4782" s="212"/>
      <c r="AP4782" s="39"/>
      <c r="AQ4782" s="141"/>
      <c r="AR4782" s="141"/>
      <c r="AS4782" s="143"/>
      <c r="AU4782" s="141"/>
      <c r="AV4782" s="141"/>
      <c r="AW4782" s="143"/>
      <c r="AY4782" s="146"/>
      <c r="AZ4782" s="1879"/>
    </row>
    <row r="4783" spans="1:64" ht="12.75" customHeight="1" x14ac:dyDescent="0.25">
      <c r="A4783" s="15"/>
      <c r="C4783" s="122"/>
      <c r="D4783" s="123"/>
      <c r="F4783" s="125"/>
      <c r="G4783" s="126"/>
      <c r="H4783" s="35"/>
      <c r="I4783" s="36"/>
      <c r="J4783" s="37"/>
      <c r="K4783" s="244"/>
      <c r="L4783" s="199"/>
      <c r="M4783" s="200"/>
      <c r="N4783" s="201"/>
      <c r="O4783" s="202"/>
      <c r="P4783" s="202"/>
      <c r="Q4783" s="202"/>
      <c r="R4783" s="202"/>
      <c r="S4783" s="202"/>
      <c r="T4783" s="224"/>
      <c r="U4783" s="138"/>
      <c r="V4783" s="138"/>
      <c r="W4783" s="139"/>
      <c r="X4783" s="139"/>
      <c r="Y4783" s="224"/>
      <c r="Z4783" s="210"/>
      <c r="AA4783" s="204"/>
      <c r="AB4783" s="202"/>
      <c r="AC4783" s="202"/>
      <c r="AD4783" s="202"/>
      <c r="AE4783" s="202"/>
      <c r="AF4783" s="202"/>
      <c r="AG4783" s="224"/>
      <c r="AH4783" s="138"/>
      <c r="AI4783" s="138"/>
      <c r="AJ4783" s="139"/>
      <c r="AK4783" s="139"/>
      <c r="AL4783" s="224"/>
      <c r="AM4783" s="140"/>
      <c r="AN4783" s="211"/>
      <c r="AO4783" s="212"/>
      <c r="AP4783" s="39"/>
      <c r="AQ4783" s="141"/>
      <c r="AR4783" s="141"/>
      <c r="AS4783" s="143"/>
      <c r="AU4783" s="141"/>
      <c r="AV4783" s="141"/>
      <c r="AW4783" s="143"/>
      <c r="AY4783" s="146"/>
      <c r="AZ4783" s="1879"/>
    </row>
    <row r="4784" spans="1:64" ht="35.1" customHeight="1" x14ac:dyDescent="0.25">
      <c r="A4784" s="15" t="s">
        <v>4654</v>
      </c>
      <c r="B4784" s="121">
        <v>16</v>
      </c>
      <c r="C4784" s="122" t="s">
        <v>2367</v>
      </c>
      <c r="D4784" s="123">
        <v>2024</v>
      </c>
      <c r="F4784" s="125"/>
      <c r="G4784" s="126"/>
      <c r="H4784" s="35" t="str">
        <f t="shared" si="3688"/>
        <v>088</v>
      </c>
      <c r="I4784" s="36" t="s">
        <v>1157</v>
      </c>
      <c r="J4784" s="37" t="s">
        <v>5292</v>
      </c>
      <c r="K4784" s="244" t="s">
        <v>5293</v>
      </c>
      <c r="L4784" s="241"/>
      <c r="M4784" s="242"/>
      <c r="N4784" s="587"/>
      <c r="O4784" s="588"/>
      <c r="P4784" s="588"/>
      <c r="Q4784" s="588"/>
      <c r="R4784" s="588"/>
      <c r="S4784" s="588"/>
      <c r="T4784" s="589"/>
      <c r="U4784" s="138"/>
      <c r="V4784" s="138"/>
      <c r="W4784" s="139"/>
      <c r="X4784" s="139"/>
      <c r="Y4784" s="589"/>
      <c r="Z4784" s="210"/>
      <c r="AA4784" s="204"/>
      <c r="AB4784" s="202"/>
      <c r="AC4784" s="202"/>
      <c r="AD4784" s="202"/>
      <c r="AE4784" s="202"/>
      <c r="AF4784" s="202"/>
      <c r="AG4784" s="589"/>
      <c r="AH4784" s="261"/>
      <c r="AI4784" s="261"/>
      <c r="AJ4784" s="262"/>
      <c r="AK4784" s="262"/>
      <c r="AL4784" s="589"/>
      <c r="AM4784" s="265"/>
      <c r="AN4784" s="211"/>
      <c r="AO4784" s="212"/>
      <c r="AP4784" s="268"/>
      <c r="AQ4784" s="269"/>
      <c r="AR4784" s="642"/>
      <c r="AS4784" s="270"/>
      <c r="AT4784" s="271"/>
      <c r="AU4784" s="269"/>
      <c r="AV4784" s="642"/>
      <c r="AW4784" s="270"/>
      <c r="AY4784" s="146" t="str">
        <f>RIGHT(LEFT(I4784,3),2)&amp;"."&amp;RIGHT(LEFT(I4784,5),2)</f>
        <v>01.00</v>
      </c>
      <c r="AZ4784" s="1879" t="b">
        <f>COUNTIF('[1]Codes SEC'!$B$2:$B$250,Ministres!AY4784)&gt;0</f>
        <v>1</v>
      </c>
    </row>
    <row r="4785" spans="1:52" ht="12.75" customHeight="1" x14ac:dyDescent="0.25">
      <c r="A4785" s="15"/>
      <c r="C4785" s="122"/>
      <c r="D4785" s="123"/>
      <c r="F4785" s="125"/>
      <c r="G4785" s="126"/>
      <c r="H4785" s="35"/>
      <c r="I4785" s="36"/>
      <c r="J4785" s="37"/>
      <c r="K4785" s="591" t="s">
        <v>5294</v>
      </c>
      <c r="L4785" s="241">
        <v>560</v>
      </c>
      <c r="M4785" s="242">
        <v>560</v>
      </c>
      <c r="N4785" s="562"/>
      <c r="O4785" s="563"/>
      <c r="P4785" s="563"/>
      <c r="Q4785" s="563"/>
      <c r="R4785" s="563"/>
      <c r="S4785" s="563"/>
      <c r="T4785" s="592"/>
      <c r="U4785" s="138"/>
      <c r="V4785" s="138"/>
      <c r="W4785" s="139"/>
      <c r="X4785" s="139"/>
      <c r="Y4785" s="592"/>
      <c r="Z4785" s="210"/>
      <c r="AA4785" s="204"/>
      <c r="AB4785" s="202"/>
      <c r="AC4785" s="202"/>
      <c r="AD4785" s="202"/>
      <c r="AE4785" s="202"/>
      <c r="AF4785" s="202"/>
      <c r="AG4785" s="592"/>
      <c r="AH4785" s="138"/>
      <c r="AI4785" s="138"/>
      <c r="AJ4785" s="139"/>
      <c r="AK4785" s="139"/>
      <c r="AL4785" s="592"/>
      <c r="AM4785" s="140"/>
      <c r="AN4785" s="119">
        <f t="shared" ref="AN4785:AN4789" si="3710">L4785+U4785+V4785+Z4785</f>
        <v>560</v>
      </c>
      <c r="AO4785" s="120">
        <f t="shared" ref="AO4785:AO4789" si="3711">M4785+AH4785+AI4785+AM4785</f>
        <v>560</v>
      </c>
      <c r="AP4785" s="268">
        <f>L4785</f>
        <v>560</v>
      </c>
      <c r="AQ4785" s="141">
        <f>AN4785</f>
        <v>560</v>
      </c>
      <c r="AR4785" s="642">
        <f>AQ4785-AP4785</f>
        <v>0</v>
      </c>
      <c r="AS4785" s="270">
        <f>AR4785/AP4785</f>
        <v>0</v>
      </c>
      <c r="AT4785" s="271">
        <f>M4785</f>
        <v>560</v>
      </c>
      <c r="AU4785" s="141">
        <f>AO4785</f>
        <v>560</v>
      </c>
      <c r="AV4785" s="642">
        <f>AU4785-AT4785</f>
        <v>0</v>
      </c>
      <c r="AW4785" s="270">
        <f>AV4785/AT4785</f>
        <v>0</v>
      </c>
      <c r="AY4785" s="146"/>
      <c r="AZ4785" s="1879"/>
    </row>
    <row r="4786" spans="1:52" ht="12.75" customHeight="1" x14ac:dyDescent="0.25">
      <c r="A4786" s="15"/>
      <c r="C4786" s="122"/>
      <c r="D4786" s="123"/>
      <c r="F4786" s="125"/>
      <c r="G4786" s="126"/>
      <c r="H4786" s="35"/>
      <c r="I4786" s="36"/>
      <c r="J4786" s="37"/>
      <c r="K4786" s="591" t="s">
        <v>1161</v>
      </c>
      <c r="L4786" s="241">
        <v>70</v>
      </c>
      <c r="M4786" s="242">
        <v>70</v>
      </c>
      <c r="N4786" s="562"/>
      <c r="O4786" s="563"/>
      <c r="P4786" s="563"/>
      <c r="Q4786" s="563"/>
      <c r="R4786" s="563"/>
      <c r="S4786" s="563"/>
      <c r="T4786" s="592"/>
      <c r="U4786" s="138"/>
      <c r="V4786" s="138"/>
      <c r="W4786" s="139"/>
      <c r="X4786" s="139"/>
      <c r="Y4786" s="592"/>
      <c r="Z4786" s="210"/>
      <c r="AA4786" s="204"/>
      <c r="AB4786" s="202"/>
      <c r="AC4786" s="202"/>
      <c r="AD4786" s="202"/>
      <c r="AE4786" s="202"/>
      <c r="AF4786" s="202"/>
      <c r="AG4786" s="592"/>
      <c r="AH4786" s="138"/>
      <c r="AI4786" s="138"/>
      <c r="AJ4786" s="139"/>
      <c r="AK4786" s="139"/>
      <c r="AL4786" s="592"/>
      <c r="AM4786" s="140"/>
      <c r="AN4786" s="119">
        <f t="shared" si="3710"/>
        <v>70</v>
      </c>
      <c r="AO4786" s="120">
        <f t="shared" si="3711"/>
        <v>70</v>
      </c>
      <c r="AP4786" s="268">
        <f>L4786</f>
        <v>70</v>
      </c>
      <c r="AQ4786" s="141">
        <f>AN4786</f>
        <v>70</v>
      </c>
      <c r="AR4786" s="642">
        <f>AQ4786-AP4786</f>
        <v>0</v>
      </c>
      <c r="AS4786" s="270">
        <f>AR4786/AP4786</f>
        <v>0</v>
      </c>
      <c r="AT4786" s="271">
        <f>M4786</f>
        <v>70</v>
      </c>
      <c r="AU4786" s="141">
        <f>AO4786</f>
        <v>70</v>
      </c>
      <c r="AV4786" s="642">
        <f>AU4786-AT4786</f>
        <v>0</v>
      </c>
      <c r="AW4786" s="270">
        <f>AV4786/AT4786</f>
        <v>0</v>
      </c>
      <c r="AY4786" s="146"/>
      <c r="AZ4786" s="1879"/>
    </row>
    <row r="4787" spans="1:52" ht="12.75" customHeight="1" x14ac:dyDescent="0.25">
      <c r="A4787" s="15"/>
      <c r="C4787" s="122"/>
      <c r="D4787" s="123"/>
      <c r="F4787" s="125"/>
      <c r="G4787" s="126"/>
      <c r="H4787" s="35"/>
      <c r="I4787" s="36"/>
      <c r="J4787" s="37"/>
      <c r="K4787" s="591" t="s">
        <v>1162</v>
      </c>
      <c r="L4787" s="199">
        <v>630</v>
      </c>
      <c r="M4787" s="200">
        <v>630</v>
      </c>
      <c r="N4787" s="562"/>
      <c r="O4787" s="563"/>
      <c r="P4787" s="563"/>
      <c r="Q4787" s="563"/>
      <c r="R4787" s="563"/>
      <c r="S4787" s="563"/>
      <c r="T4787" s="592"/>
      <c r="U4787" s="138">
        <f t="shared" ref="U4787:Z4787" si="3712">U4785+U4786</f>
        <v>0</v>
      </c>
      <c r="V4787" s="138">
        <f t="shared" si="3712"/>
        <v>0</v>
      </c>
      <c r="W4787" s="139"/>
      <c r="X4787" s="139"/>
      <c r="Y4787" s="592"/>
      <c r="Z4787" s="210">
        <f t="shared" si="3712"/>
        <v>0</v>
      </c>
      <c r="AA4787" s="204"/>
      <c r="AB4787" s="202"/>
      <c r="AC4787" s="202"/>
      <c r="AD4787" s="202"/>
      <c r="AE4787" s="202"/>
      <c r="AF4787" s="202"/>
      <c r="AG4787" s="592"/>
      <c r="AH4787" s="138">
        <f t="shared" ref="AH4787:AM4787" si="3713">AH4785+AH4786</f>
        <v>0</v>
      </c>
      <c r="AI4787" s="138">
        <f t="shared" si="3713"/>
        <v>0</v>
      </c>
      <c r="AJ4787" s="139"/>
      <c r="AK4787" s="139"/>
      <c r="AL4787" s="592"/>
      <c r="AM4787" s="140">
        <f t="shared" si="3713"/>
        <v>0</v>
      </c>
      <c r="AN4787" s="119">
        <f t="shared" si="3710"/>
        <v>630</v>
      </c>
      <c r="AO4787" s="120">
        <f t="shared" si="3711"/>
        <v>630</v>
      </c>
      <c r="AP4787" s="268">
        <f>AP4785+AP4786</f>
        <v>630</v>
      </c>
      <c r="AQ4787" s="141">
        <f>AQ4785+AQ4786</f>
        <v>630</v>
      </c>
      <c r="AR4787" s="642">
        <f>AR4785+AR4786</f>
        <v>0</v>
      </c>
      <c r="AS4787" s="270">
        <f>AR4787/AP4787</f>
        <v>0</v>
      </c>
      <c r="AT4787" s="271">
        <f>AT4785+AT4786</f>
        <v>630</v>
      </c>
      <c r="AU4787" s="141">
        <f>AU4785+AU4786</f>
        <v>630</v>
      </c>
      <c r="AV4787" s="642">
        <f>AV4785+AV4786</f>
        <v>0</v>
      </c>
      <c r="AW4787" s="270">
        <f>AV4787/AT4787</f>
        <v>0</v>
      </c>
      <c r="AY4787" s="146"/>
      <c r="AZ4787" s="1879"/>
    </row>
    <row r="4788" spans="1:52" ht="12.75" customHeight="1" x14ac:dyDescent="0.25">
      <c r="A4788" s="15"/>
      <c r="C4788" s="122"/>
      <c r="D4788" s="123"/>
      <c r="F4788" s="125">
        <v>13</v>
      </c>
      <c r="G4788" s="126"/>
      <c r="H4788" s="35"/>
      <c r="I4788" s="36"/>
      <c r="J4788" s="37"/>
      <c r="K4788" s="1880" t="s">
        <v>1163</v>
      </c>
      <c r="L4788" s="232">
        <v>70</v>
      </c>
      <c r="M4788" s="233">
        <v>70</v>
      </c>
      <c r="N4788" s="562"/>
      <c r="O4788" s="563"/>
      <c r="P4788" s="563"/>
      <c r="Q4788" s="563"/>
      <c r="R4788" s="563"/>
      <c r="S4788" s="563"/>
      <c r="T4788" s="592" t="str">
        <f>IF(SUM(N4788:S4788)=U4788,"OK",SUM(N4788:S4788)-U4788)</f>
        <v>OK</v>
      </c>
      <c r="U4788" s="138"/>
      <c r="V4788" s="138"/>
      <c r="W4788" s="139"/>
      <c r="X4788" s="139"/>
      <c r="Y4788" s="592" t="str">
        <f>IF(SUM(W4788:X4788)=Z4788,"OK",SUM(W4788:X4788)-Z4788)</f>
        <v>OK</v>
      </c>
      <c r="Z4788" s="210"/>
      <c r="AA4788" s="204"/>
      <c r="AB4788" s="202"/>
      <c r="AC4788" s="202"/>
      <c r="AD4788" s="202"/>
      <c r="AE4788" s="202"/>
      <c r="AF4788" s="202"/>
      <c r="AG4788" s="592" t="str">
        <f>IF(SUM(AA4788:AF4788)=AH4788,"OK",SUM(AA4788:AF4788)-AH4788)</f>
        <v>OK</v>
      </c>
      <c r="AH4788" s="138"/>
      <c r="AI4788" s="138"/>
      <c r="AJ4788" s="139"/>
      <c r="AK4788" s="139"/>
      <c r="AL4788" s="592" t="str">
        <f>IF(SUM(AJ4788:AK4788)=AM4788,"OK",SUM(AJ4788:AK4788)-AM4788)</f>
        <v>OK</v>
      </c>
      <c r="AM4788" s="140"/>
      <c r="AN4788" s="119">
        <f t="shared" si="3710"/>
        <v>70</v>
      </c>
      <c r="AO4788" s="120">
        <f t="shared" si="3711"/>
        <v>70</v>
      </c>
      <c r="AP4788" s="39">
        <f>L4788</f>
        <v>70</v>
      </c>
      <c r="AQ4788" s="141">
        <f>AN4788</f>
        <v>70</v>
      </c>
      <c r="AR4788" s="142">
        <f>AQ4788-AP4788</f>
        <v>0</v>
      </c>
      <c r="AS4788" s="143">
        <f>AR4788/AP4788</f>
        <v>0</v>
      </c>
      <c r="AT4788" s="144">
        <f>M4788</f>
        <v>70</v>
      </c>
      <c r="AU4788" s="141">
        <f>AO4788</f>
        <v>70</v>
      </c>
      <c r="AV4788" s="142">
        <f>AU4788-AT4788</f>
        <v>0</v>
      </c>
      <c r="AW4788" s="143">
        <f>AV4788/AT4788</f>
        <v>0</v>
      </c>
      <c r="AY4788" s="146"/>
      <c r="AZ4788" s="1879"/>
    </row>
    <row r="4789" spans="1:52" ht="12.75" customHeight="1" x14ac:dyDescent="0.25">
      <c r="A4789" s="15"/>
      <c r="C4789" s="122"/>
      <c r="D4789" s="123"/>
      <c r="F4789" s="125"/>
      <c r="G4789" s="126"/>
      <c r="H4789" s="35"/>
      <c r="I4789" s="36"/>
      <c r="J4789" s="37"/>
      <c r="K4789" s="591" t="s">
        <v>1164</v>
      </c>
      <c r="L4789" s="199">
        <v>560</v>
      </c>
      <c r="M4789" s="200">
        <v>560</v>
      </c>
      <c r="N4789" s="562"/>
      <c r="O4789" s="563"/>
      <c r="P4789" s="563"/>
      <c r="Q4789" s="563"/>
      <c r="R4789" s="563"/>
      <c r="S4789" s="563"/>
      <c r="T4789" s="592"/>
      <c r="U4789" s="138">
        <f t="shared" ref="U4789:Z4789" si="3714">U4787-U4788</f>
        <v>0</v>
      </c>
      <c r="V4789" s="138">
        <f t="shared" si="3714"/>
        <v>0</v>
      </c>
      <c r="W4789" s="139"/>
      <c r="X4789" s="139"/>
      <c r="Y4789" s="592"/>
      <c r="Z4789" s="210">
        <f t="shared" si="3714"/>
        <v>0</v>
      </c>
      <c r="AA4789" s="204"/>
      <c r="AB4789" s="202"/>
      <c r="AC4789" s="202"/>
      <c r="AD4789" s="202"/>
      <c r="AE4789" s="202"/>
      <c r="AF4789" s="202"/>
      <c r="AG4789" s="592"/>
      <c r="AH4789" s="138">
        <f t="shared" ref="AH4789:AM4789" si="3715">AH4787-AH4788</f>
        <v>0</v>
      </c>
      <c r="AI4789" s="138">
        <f t="shared" si="3715"/>
        <v>0</v>
      </c>
      <c r="AJ4789" s="139"/>
      <c r="AK4789" s="139"/>
      <c r="AL4789" s="592"/>
      <c r="AM4789" s="140">
        <f t="shared" si="3715"/>
        <v>0</v>
      </c>
      <c r="AN4789" s="119">
        <f t="shared" si="3710"/>
        <v>560</v>
      </c>
      <c r="AO4789" s="120">
        <f t="shared" si="3711"/>
        <v>560</v>
      </c>
      <c r="AP4789" s="268">
        <f>AP4787-AP4788</f>
        <v>560</v>
      </c>
      <c r="AQ4789" s="141">
        <f>AQ4787-AQ4788</f>
        <v>560</v>
      </c>
      <c r="AR4789" s="642">
        <f>AR4787-AR4788</f>
        <v>0</v>
      </c>
      <c r="AS4789" s="270">
        <f>AR4789/AP4789</f>
        <v>0</v>
      </c>
      <c r="AT4789" s="271">
        <f>AT4787-AT4788</f>
        <v>560</v>
      </c>
      <c r="AU4789" s="141">
        <f>AU4787-AU4788</f>
        <v>560</v>
      </c>
      <c r="AV4789" s="642">
        <f>AV4787-AV4788</f>
        <v>0</v>
      </c>
      <c r="AW4789" s="270">
        <f>AV4789/AT4789</f>
        <v>0</v>
      </c>
      <c r="AY4789" s="146"/>
      <c r="AZ4789" s="1879"/>
    </row>
    <row r="4790" spans="1:52" ht="12.75" customHeight="1" x14ac:dyDescent="0.25">
      <c r="A4790" s="15"/>
      <c r="C4790" s="122"/>
      <c r="D4790" s="123"/>
      <c r="F4790" s="125"/>
      <c r="G4790" s="126"/>
      <c r="H4790" s="35"/>
      <c r="I4790" s="36"/>
      <c r="J4790" s="37"/>
      <c r="K4790" s="456"/>
      <c r="L4790" s="199"/>
      <c r="M4790" s="200"/>
      <c r="N4790" s="201"/>
      <c r="O4790" s="202"/>
      <c r="P4790" s="202"/>
      <c r="Q4790" s="202"/>
      <c r="R4790" s="202"/>
      <c r="S4790" s="202"/>
      <c r="T4790" s="224"/>
      <c r="U4790" s="138"/>
      <c r="V4790" s="138"/>
      <c r="W4790" s="139"/>
      <c r="X4790" s="139"/>
      <c r="Y4790" s="224"/>
      <c r="Z4790" s="210"/>
      <c r="AA4790" s="204"/>
      <c r="AB4790" s="202"/>
      <c r="AC4790" s="202"/>
      <c r="AD4790" s="202"/>
      <c r="AE4790" s="202"/>
      <c r="AF4790" s="202"/>
      <c r="AG4790" s="224"/>
      <c r="AH4790" s="138"/>
      <c r="AI4790" s="138"/>
      <c r="AJ4790" s="139"/>
      <c r="AK4790" s="139"/>
      <c r="AL4790" s="224"/>
      <c r="AM4790" s="140"/>
      <c r="AN4790" s="211"/>
      <c r="AO4790" s="212"/>
      <c r="AP4790" s="39"/>
      <c r="AQ4790" s="141"/>
      <c r="AR4790" s="141"/>
      <c r="AS4790" s="143"/>
      <c r="AU4790" s="141"/>
      <c r="AV4790" s="141"/>
      <c r="AW4790" s="143"/>
      <c r="AY4790" s="146"/>
      <c r="AZ4790" s="1879"/>
    </row>
    <row r="4791" spans="1:52" ht="12.75" customHeight="1" x14ac:dyDescent="0.25">
      <c r="A4791" s="600"/>
      <c r="B4791" s="601"/>
      <c r="C4791" s="176"/>
      <c r="D4791" s="176"/>
      <c r="E4791" s="602"/>
      <c r="F4791" s="176"/>
      <c r="G4791" s="179"/>
      <c r="H4791" s="180"/>
      <c r="I4791" s="181"/>
      <c r="J4791" s="182"/>
      <c r="K4791" s="457" t="s">
        <v>5295</v>
      </c>
      <c r="L4791" s="184">
        <f t="shared" ref="L4791:X4791" si="3716">L4788</f>
        <v>70</v>
      </c>
      <c r="M4791" s="185">
        <f t="shared" si="3716"/>
        <v>70</v>
      </c>
      <c r="N4791" s="186">
        <f t="shared" si="3716"/>
        <v>0</v>
      </c>
      <c r="O4791" s="187">
        <f t="shared" si="3716"/>
        <v>0</v>
      </c>
      <c r="P4791" s="187">
        <f t="shared" si="3716"/>
        <v>0</v>
      </c>
      <c r="Q4791" s="187">
        <f t="shared" si="3716"/>
        <v>0</v>
      </c>
      <c r="R4791" s="187">
        <f t="shared" si="3716"/>
        <v>0</v>
      </c>
      <c r="S4791" s="187">
        <f t="shared" si="3716"/>
        <v>0</v>
      </c>
      <c r="T4791" s="188"/>
      <c r="U4791" s="187">
        <f t="shared" si="3716"/>
        <v>0</v>
      </c>
      <c r="V4791" s="187">
        <f t="shared" si="3716"/>
        <v>0</v>
      </c>
      <c r="W4791" s="187">
        <f t="shared" si="3716"/>
        <v>0</v>
      </c>
      <c r="X4791" s="187">
        <f t="shared" si="3716"/>
        <v>0</v>
      </c>
      <c r="Y4791" s="188"/>
      <c r="Z4791" s="187">
        <f t="shared" ref="Z4791:AK4791" si="3717">Z4788</f>
        <v>0</v>
      </c>
      <c r="AA4791" s="189">
        <f t="shared" si="3717"/>
        <v>0</v>
      </c>
      <c r="AB4791" s="187">
        <f t="shared" si="3717"/>
        <v>0</v>
      </c>
      <c r="AC4791" s="187">
        <f t="shared" si="3717"/>
        <v>0</v>
      </c>
      <c r="AD4791" s="187">
        <f t="shared" si="3717"/>
        <v>0</v>
      </c>
      <c r="AE4791" s="187">
        <f t="shared" si="3717"/>
        <v>0</v>
      </c>
      <c r="AF4791" s="187">
        <f t="shared" si="3717"/>
        <v>0</v>
      </c>
      <c r="AG4791" s="188"/>
      <c r="AH4791" s="187">
        <f t="shared" si="3717"/>
        <v>0</v>
      </c>
      <c r="AI4791" s="187">
        <f t="shared" si="3717"/>
        <v>0</v>
      </c>
      <c r="AJ4791" s="187">
        <f t="shared" si="3717"/>
        <v>0</v>
      </c>
      <c r="AK4791" s="187">
        <f t="shared" si="3717"/>
        <v>0</v>
      </c>
      <c r="AL4791" s="188"/>
      <c r="AM4791" s="190">
        <f t="shared" ref="AM4791:AW4791" si="3718">AM4788</f>
        <v>0</v>
      </c>
      <c r="AN4791" s="191">
        <f>AN4788</f>
        <v>70</v>
      </c>
      <c r="AO4791" s="190">
        <f t="shared" si="3718"/>
        <v>70</v>
      </c>
      <c r="AP4791" s="184">
        <f t="shared" si="3718"/>
        <v>70</v>
      </c>
      <c r="AQ4791" s="192">
        <f t="shared" si="3718"/>
        <v>70</v>
      </c>
      <c r="AR4791" s="193">
        <f t="shared" si="3718"/>
        <v>0</v>
      </c>
      <c r="AS4791" s="194">
        <f t="shared" si="3718"/>
        <v>0</v>
      </c>
      <c r="AT4791" s="195">
        <f t="shared" si="3718"/>
        <v>70</v>
      </c>
      <c r="AU4791" s="192">
        <f t="shared" si="3718"/>
        <v>70</v>
      </c>
      <c r="AV4791" s="193">
        <f t="shared" si="3718"/>
        <v>0</v>
      </c>
      <c r="AW4791" s="194">
        <f t="shared" si="3718"/>
        <v>0</v>
      </c>
      <c r="AY4791" s="146"/>
      <c r="AZ4791" s="1879"/>
    </row>
    <row r="4792" spans="1:52" ht="12.75" customHeight="1" x14ac:dyDescent="0.25">
      <c r="A4792" s="15"/>
      <c r="C4792" s="122"/>
      <c r="D4792" s="123"/>
      <c r="F4792" s="125"/>
      <c r="G4792" s="34"/>
      <c r="H4792" s="35"/>
      <c r="I4792" s="36"/>
      <c r="J4792" s="37"/>
      <c r="K4792" s="198" t="s">
        <v>72</v>
      </c>
      <c r="L4792" s="199">
        <v>0</v>
      </c>
      <c r="M4792" s="200">
        <v>0</v>
      </c>
      <c r="N4792" s="201">
        <v>0</v>
      </c>
      <c r="O4792" s="202">
        <v>0</v>
      </c>
      <c r="P4792" s="202">
        <v>0</v>
      </c>
      <c r="Q4792" s="202">
        <v>0</v>
      </c>
      <c r="R4792" s="202">
        <v>0</v>
      </c>
      <c r="S4792" s="202">
        <v>0</v>
      </c>
      <c r="T4792" s="203"/>
      <c r="U4792" s="135">
        <v>0</v>
      </c>
      <c r="V4792" s="135">
        <v>0</v>
      </c>
      <c r="W4792" s="202">
        <v>0</v>
      </c>
      <c r="X4792" s="202">
        <v>0</v>
      </c>
      <c r="Y4792" s="203"/>
      <c r="Z4792" s="135">
        <v>0</v>
      </c>
      <c r="AA4792" s="204">
        <v>0</v>
      </c>
      <c r="AB4792" s="202">
        <v>0</v>
      </c>
      <c r="AC4792" s="202">
        <v>0</v>
      </c>
      <c r="AD4792" s="202">
        <v>0</v>
      </c>
      <c r="AE4792" s="202">
        <v>0</v>
      </c>
      <c r="AF4792" s="202">
        <v>0</v>
      </c>
      <c r="AG4792" s="203"/>
      <c r="AH4792" s="135">
        <v>0</v>
      </c>
      <c r="AI4792" s="135">
        <v>0</v>
      </c>
      <c r="AJ4792" s="202">
        <v>0</v>
      </c>
      <c r="AK4792" s="202">
        <v>0</v>
      </c>
      <c r="AL4792" s="203"/>
      <c r="AM4792" s="205">
        <v>0</v>
      </c>
      <c r="AN4792" s="119">
        <v>0</v>
      </c>
      <c r="AO4792" s="120">
        <v>0</v>
      </c>
      <c r="AP4792" s="39">
        <v>0</v>
      </c>
      <c r="AQ4792" s="141">
        <v>0</v>
      </c>
      <c r="AR4792" s="141">
        <v>0</v>
      </c>
      <c r="AS4792" s="143">
        <v>0</v>
      </c>
      <c r="AT4792" s="144">
        <v>0</v>
      </c>
      <c r="AU4792" s="141">
        <v>0</v>
      </c>
      <c r="AV4792" s="141">
        <v>0</v>
      </c>
      <c r="AW4792" s="143">
        <v>0</v>
      </c>
      <c r="AX4792" s="12"/>
      <c r="AY4792" s="146"/>
      <c r="AZ4792" s="1879"/>
    </row>
    <row r="4793" spans="1:52" ht="12.75" customHeight="1" x14ac:dyDescent="0.25">
      <c r="A4793" s="15"/>
      <c r="C4793" s="122"/>
      <c r="D4793" s="123"/>
      <c r="F4793" s="125"/>
      <c r="G4793" s="126"/>
      <c r="H4793" s="35"/>
      <c r="I4793" s="36"/>
      <c r="J4793" s="37"/>
      <c r="K4793" s="198" t="s">
        <v>73</v>
      </c>
      <c r="L4793" s="199">
        <v>0</v>
      </c>
      <c r="M4793" s="200">
        <v>0</v>
      </c>
      <c r="N4793" s="201">
        <v>0</v>
      </c>
      <c r="O4793" s="202">
        <v>0</v>
      </c>
      <c r="P4793" s="202">
        <v>0</v>
      </c>
      <c r="Q4793" s="202">
        <v>0</v>
      </c>
      <c r="R4793" s="202">
        <v>0</v>
      </c>
      <c r="S4793" s="202">
        <v>0</v>
      </c>
      <c r="T4793" s="203"/>
      <c r="U4793" s="135">
        <v>0</v>
      </c>
      <c r="V4793" s="135">
        <v>0</v>
      </c>
      <c r="W4793" s="202">
        <v>0</v>
      </c>
      <c r="X4793" s="202">
        <v>0</v>
      </c>
      <c r="Y4793" s="203"/>
      <c r="Z4793" s="135">
        <v>0</v>
      </c>
      <c r="AA4793" s="204">
        <v>0</v>
      </c>
      <c r="AB4793" s="202">
        <v>0</v>
      </c>
      <c r="AC4793" s="202">
        <v>0</v>
      </c>
      <c r="AD4793" s="202">
        <v>0</v>
      </c>
      <c r="AE4793" s="202">
        <v>0</v>
      </c>
      <c r="AF4793" s="202">
        <v>0</v>
      </c>
      <c r="AG4793" s="203"/>
      <c r="AH4793" s="135">
        <v>0</v>
      </c>
      <c r="AI4793" s="135">
        <v>0</v>
      </c>
      <c r="AJ4793" s="202">
        <v>0</v>
      </c>
      <c r="AK4793" s="202">
        <v>0</v>
      </c>
      <c r="AL4793" s="203"/>
      <c r="AM4793" s="205">
        <v>0</v>
      </c>
      <c r="AN4793" s="119">
        <v>0</v>
      </c>
      <c r="AO4793" s="120">
        <v>0</v>
      </c>
      <c r="AP4793" s="39">
        <v>0</v>
      </c>
      <c r="AQ4793" s="141">
        <v>0</v>
      </c>
      <c r="AR4793" s="141">
        <v>0</v>
      </c>
      <c r="AS4793" s="143">
        <v>0</v>
      </c>
      <c r="AT4793" s="144">
        <v>0</v>
      </c>
      <c r="AU4793" s="141">
        <v>0</v>
      </c>
      <c r="AV4793" s="141">
        <v>0</v>
      </c>
      <c r="AW4793" s="143">
        <v>0</v>
      </c>
      <c r="AY4793" s="146"/>
      <c r="AZ4793" s="1879"/>
    </row>
    <row r="4794" spans="1:52" ht="12.75" customHeight="1" x14ac:dyDescent="0.25">
      <c r="A4794" s="15"/>
      <c r="C4794" s="122"/>
      <c r="D4794" s="123"/>
      <c r="F4794" s="125"/>
      <c r="G4794" s="126"/>
      <c r="H4794" s="35"/>
      <c r="I4794" s="36"/>
      <c r="J4794" s="37"/>
      <c r="K4794" s="198" t="s">
        <v>74</v>
      </c>
      <c r="L4794" s="199">
        <f t="shared" ref="L4794:X4795" si="3719">L4788</f>
        <v>70</v>
      </c>
      <c r="M4794" s="200">
        <f t="shared" si="3719"/>
        <v>70</v>
      </c>
      <c r="N4794" s="201">
        <f t="shared" si="3719"/>
        <v>0</v>
      </c>
      <c r="O4794" s="202">
        <f t="shared" si="3719"/>
        <v>0</v>
      </c>
      <c r="P4794" s="202">
        <f t="shared" si="3719"/>
        <v>0</v>
      </c>
      <c r="Q4794" s="202">
        <f t="shared" si="3719"/>
        <v>0</v>
      </c>
      <c r="R4794" s="202">
        <f t="shared" si="3719"/>
        <v>0</v>
      </c>
      <c r="S4794" s="202">
        <f t="shared" si="3719"/>
        <v>0</v>
      </c>
      <c r="T4794" s="203"/>
      <c r="U4794" s="135">
        <f t="shared" si="3719"/>
        <v>0</v>
      </c>
      <c r="V4794" s="135">
        <f t="shared" si="3719"/>
        <v>0</v>
      </c>
      <c r="W4794" s="202">
        <f t="shared" si="3719"/>
        <v>0</v>
      </c>
      <c r="X4794" s="202">
        <f t="shared" si="3719"/>
        <v>0</v>
      </c>
      <c r="Y4794" s="203"/>
      <c r="Z4794" s="135">
        <f t="shared" ref="Z4794:AK4795" si="3720">Z4788</f>
        <v>0</v>
      </c>
      <c r="AA4794" s="204">
        <f t="shared" si="3720"/>
        <v>0</v>
      </c>
      <c r="AB4794" s="202">
        <f t="shared" si="3720"/>
        <v>0</v>
      </c>
      <c r="AC4794" s="202">
        <f t="shared" si="3720"/>
        <v>0</v>
      </c>
      <c r="AD4794" s="202">
        <f t="shared" si="3720"/>
        <v>0</v>
      </c>
      <c r="AE4794" s="202">
        <f t="shared" si="3720"/>
        <v>0</v>
      </c>
      <c r="AF4794" s="202">
        <f t="shared" si="3720"/>
        <v>0</v>
      </c>
      <c r="AG4794" s="203"/>
      <c r="AH4794" s="135">
        <f t="shared" si="3720"/>
        <v>0</v>
      </c>
      <c r="AI4794" s="135">
        <f t="shared" si="3720"/>
        <v>0</v>
      </c>
      <c r="AJ4794" s="202">
        <f t="shared" si="3720"/>
        <v>0</v>
      </c>
      <c r="AK4794" s="202">
        <f t="shared" si="3720"/>
        <v>0</v>
      </c>
      <c r="AL4794" s="203"/>
      <c r="AM4794" s="205">
        <f t="shared" ref="AM4794:AW4795" si="3721">AM4788</f>
        <v>0</v>
      </c>
      <c r="AN4794" s="119">
        <f>AN4788</f>
        <v>70</v>
      </c>
      <c r="AO4794" s="120">
        <f t="shared" si="3721"/>
        <v>70</v>
      </c>
      <c r="AP4794" s="39">
        <f t="shared" si="3721"/>
        <v>70</v>
      </c>
      <c r="AQ4794" s="141">
        <f t="shared" si="3721"/>
        <v>70</v>
      </c>
      <c r="AR4794" s="141">
        <f t="shared" si="3721"/>
        <v>0</v>
      </c>
      <c r="AS4794" s="143">
        <f t="shared" si="3721"/>
        <v>0</v>
      </c>
      <c r="AT4794" s="144">
        <f t="shared" si="3721"/>
        <v>70</v>
      </c>
      <c r="AU4794" s="141">
        <f t="shared" si="3721"/>
        <v>70</v>
      </c>
      <c r="AV4794" s="141">
        <f t="shared" si="3721"/>
        <v>0</v>
      </c>
      <c r="AW4794" s="143">
        <f t="shared" si="3721"/>
        <v>0</v>
      </c>
      <c r="AY4794" s="146"/>
      <c r="AZ4794" s="1879"/>
    </row>
    <row r="4795" spans="1:52" ht="12.75" customHeight="1" x14ac:dyDescent="0.25">
      <c r="A4795" s="15"/>
      <c r="C4795" s="122"/>
      <c r="D4795" s="123"/>
      <c r="F4795" s="125"/>
      <c r="G4795" s="126"/>
      <c r="H4795" s="35"/>
      <c r="I4795" s="36"/>
      <c r="J4795" s="37"/>
      <c r="K4795" s="198" t="s">
        <v>75</v>
      </c>
      <c r="L4795" s="199">
        <f t="shared" si="3719"/>
        <v>560</v>
      </c>
      <c r="M4795" s="200">
        <f t="shared" si="3719"/>
        <v>560</v>
      </c>
      <c r="N4795" s="201">
        <f t="shared" si="3719"/>
        <v>0</v>
      </c>
      <c r="O4795" s="202">
        <f t="shared" si="3719"/>
        <v>0</v>
      </c>
      <c r="P4795" s="202">
        <f t="shared" si="3719"/>
        <v>0</v>
      </c>
      <c r="Q4795" s="202">
        <f t="shared" si="3719"/>
        <v>0</v>
      </c>
      <c r="R4795" s="202">
        <f t="shared" si="3719"/>
        <v>0</v>
      </c>
      <c r="S4795" s="202">
        <f t="shared" si="3719"/>
        <v>0</v>
      </c>
      <c r="T4795" s="203"/>
      <c r="U4795" s="135">
        <f t="shared" si="3719"/>
        <v>0</v>
      </c>
      <c r="V4795" s="135">
        <f t="shared" si="3719"/>
        <v>0</v>
      </c>
      <c r="W4795" s="202">
        <f t="shared" si="3719"/>
        <v>0</v>
      </c>
      <c r="X4795" s="202">
        <f t="shared" si="3719"/>
        <v>0</v>
      </c>
      <c r="Y4795" s="203"/>
      <c r="Z4795" s="135">
        <f t="shared" si="3720"/>
        <v>0</v>
      </c>
      <c r="AA4795" s="204">
        <f t="shared" si="3720"/>
        <v>0</v>
      </c>
      <c r="AB4795" s="202">
        <f t="shared" si="3720"/>
        <v>0</v>
      </c>
      <c r="AC4795" s="202">
        <f t="shared" si="3720"/>
        <v>0</v>
      </c>
      <c r="AD4795" s="202">
        <f t="shared" si="3720"/>
        <v>0</v>
      </c>
      <c r="AE4795" s="202">
        <f t="shared" si="3720"/>
        <v>0</v>
      </c>
      <c r="AF4795" s="202">
        <f t="shared" si="3720"/>
        <v>0</v>
      </c>
      <c r="AG4795" s="203"/>
      <c r="AH4795" s="135">
        <f t="shared" si="3720"/>
        <v>0</v>
      </c>
      <c r="AI4795" s="135">
        <f t="shared" si="3720"/>
        <v>0</v>
      </c>
      <c r="AJ4795" s="202">
        <f t="shared" si="3720"/>
        <v>0</v>
      </c>
      <c r="AK4795" s="202">
        <f t="shared" si="3720"/>
        <v>0</v>
      </c>
      <c r="AL4795" s="203"/>
      <c r="AM4795" s="205">
        <f t="shared" si="3721"/>
        <v>0</v>
      </c>
      <c r="AN4795" s="119">
        <f>AN4789</f>
        <v>560</v>
      </c>
      <c r="AO4795" s="120">
        <f t="shared" si="3721"/>
        <v>560</v>
      </c>
      <c r="AP4795" s="39">
        <f t="shared" si="3721"/>
        <v>560</v>
      </c>
      <c r="AQ4795" s="141">
        <f t="shared" si="3721"/>
        <v>560</v>
      </c>
      <c r="AR4795" s="141">
        <f t="shared" si="3721"/>
        <v>0</v>
      </c>
      <c r="AS4795" s="143">
        <f t="shared" si="3721"/>
        <v>0</v>
      </c>
      <c r="AT4795" s="144">
        <f t="shared" si="3721"/>
        <v>560</v>
      </c>
      <c r="AU4795" s="141">
        <f t="shared" si="3721"/>
        <v>560</v>
      </c>
      <c r="AV4795" s="141">
        <f t="shared" si="3721"/>
        <v>0</v>
      </c>
      <c r="AW4795" s="143">
        <f t="shared" si="3721"/>
        <v>0</v>
      </c>
      <c r="AY4795" s="146"/>
      <c r="AZ4795" s="1879"/>
    </row>
    <row r="4796" spans="1:52" ht="12.75" customHeight="1" x14ac:dyDescent="0.25">
      <c r="A4796" s="15"/>
      <c r="C4796" s="122"/>
      <c r="D4796" s="123"/>
      <c r="F4796" s="125"/>
      <c r="G4796" s="126"/>
      <c r="H4796" s="35"/>
      <c r="I4796" s="36"/>
      <c r="J4796" s="37"/>
      <c r="K4796" s="206" t="s">
        <v>76</v>
      </c>
      <c r="L4796" s="199">
        <v>0</v>
      </c>
      <c r="M4796" s="200">
        <v>0</v>
      </c>
      <c r="N4796" s="201">
        <v>0</v>
      </c>
      <c r="O4796" s="202">
        <v>0</v>
      </c>
      <c r="P4796" s="202">
        <v>0</v>
      </c>
      <c r="Q4796" s="202">
        <v>0</v>
      </c>
      <c r="R4796" s="202">
        <v>0</v>
      </c>
      <c r="S4796" s="202">
        <v>0</v>
      </c>
      <c r="T4796" s="203"/>
      <c r="U4796" s="135">
        <v>0</v>
      </c>
      <c r="V4796" s="135">
        <v>0</v>
      </c>
      <c r="W4796" s="202">
        <v>0</v>
      </c>
      <c r="X4796" s="202">
        <v>0</v>
      </c>
      <c r="Y4796" s="203"/>
      <c r="Z4796" s="135">
        <v>0</v>
      </c>
      <c r="AA4796" s="204">
        <v>0</v>
      </c>
      <c r="AB4796" s="202">
        <v>0</v>
      </c>
      <c r="AC4796" s="202">
        <v>0</v>
      </c>
      <c r="AD4796" s="202">
        <v>0</v>
      </c>
      <c r="AE4796" s="202">
        <v>0</v>
      </c>
      <c r="AF4796" s="202">
        <v>0</v>
      </c>
      <c r="AG4796" s="203"/>
      <c r="AH4796" s="135">
        <v>0</v>
      </c>
      <c r="AI4796" s="135">
        <v>0</v>
      </c>
      <c r="AJ4796" s="202">
        <v>0</v>
      </c>
      <c r="AK4796" s="202">
        <v>0</v>
      </c>
      <c r="AL4796" s="203"/>
      <c r="AM4796" s="205">
        <v>0</v>
      </c>
      <c r="AN4796" s="119">
        <v>0</v>
      </c>
      <c r="AO4796" s="120">
        <v>0</v>
      </c>
      <c r="AP4796" s="39">
        <v>0</v>
      </c>
      <c r="AQ4796" s="141">
        <v>0</v>
      </c>
      <c r="AR4796" s="141">
        <v>0</v>
      </c>
      <c r="AS4796" s="143">
        <v>0</v>
      </c>
      <c r="AT4796" s="144">
        <v>0</v>
      </c>
      <c r="AU4796" s="141">
        <v>0</v>
      </c>
      <c r="AV4796" s="141">
        <v>0</v>
      </c>
      <c r="AW4796" s="143">
        <v>0</v>
      </c>
      <c r="AY4796" s="146"/>
      <c r="AZ4796" s="1879"/>
    </row>
    <row r="4797" spans="1:52" ht="12.75" customHeight="1" x14ac:dyDescent="0.25">
      <c r="A4797" s="15"/>
      <c r="C4797" s="122"/>
      <c r="D4797" s="123"/>
      <c r="F4797" s="125"/>
      <c r="G4797" s="126"/>
      <c r="H4797" s="35"/>
      <c r="I4797" s="36"/>
      <c r="J4797" s="37"/>
      <c r="K4797" s="198"/>
      <c r="L4797" s="199"/>
      <c r="M4797" s="200"/>
      <c r="N4797" s="201"/>
      <c r="O4797" s="202"/>
      <c r="P4797" s="202"/>
      <c r="Q4797" s="202"/>
      <c r="R4797" s="202"/>
      <c r="S4797" s="202"/>
      <c r="T4797" s="224"/>
      <c r="U4797" s="138"/>
      <c r="V4797" s="138"/>
      <c r="W4797" s="139"/>
      <c r="X4797" s="139"/>
      <c r="Y4797" s="224"/>
      <c r="Z4797" s="210"/>
      <c r="AA4797" s="204"/>
      <c r="AB4797" s="202"/>
      <c r="AC4797" s="202"/>
      <c r="AD4797" s="202"/>
      <c r="AE4797" s="202"/>
      <c r="AF4797" s="202"/>
      <c r="AG4797" s="224"/>
      <c r="AH4797" s="138"/>
      <c r="AI4797" s="138"/>
      <c r="AJ4797" s="139"/>
      <c r="AK4797" s="139"/>
      <c r="AL4797" s="224"/>
      <c r="AM4797" s="140"/>
      <c r="AN4797" s="211"/>
      <c r="AO4797" s="212"/>
      <c r="AP4797" s="39"/>
      <c r="AQ4797" s="141"/>
      <c r="AR4797" s="141"/>
      <c r="AS4797" s="143"/>
      <c r="AU4797" s="141"/>
      <c r="AV4797" s="141"/>
      <c r="AW4797" s="143"/>
      <c r="AY4797" s="146"/>
      <c r="AZ4797" s="1879"/>
    </row>
    <row r="4798" spans="1:52" ht="12.75" customHeight="1" x14ac:dyDescent="0.25">
      <c r="A4798" s="15"/>
      <c r="C4798" s="122"/>
      <c r="D4798" s="123"/>
      <c r="F4798" s="125"/>
      <c r="G4798" s="126"/>
      <c r="H4798" s="35"/>
      <c r="I4798" s="36"/>
      <c r="J4798" s="37"/>
      <c r="K4798" s="198"/>
      <c r="L4798" s="199"/>
      <c r="M4798" s="200"/>
      <c r="N4798" s="201"/>
      <c r="O4798" s="202"/>
      <c r="P4798" s="202"/>
      <c r="Q4798" s="202"/>
      <c r="R4798" s="202"/>
      <c r="S4798" s="202"/>
      <c r="T4798" s="224"/>
      <c r="U4798" s="138"/>
      <c r="V4798" s="138"/>
      <c r="W4798" s="139"/>
      <c r="X4798" s="139"/>
      <c r="Y4798" s="224"/>
      <c r="Z4798" s="210"/>
      <c r="AA4798" s="204"/>
      <c r="AB4798" s="202"/>
      <c r="AC4798" s="202"/>
      <c r="AD4798" s="202"/>
      <c r="AE4798" s="202"/>
      <c r="AF4798" s="202"/>
      <c r="AG4798" s="224"/>
      <c r="AH4798" s="138"/>
      <c r="AI4798" s="138"/>
      <c r="AJ4798" s="139"/>
      <c r="AK4798" s="139"/>
      <c r="AL4798" s="224"/>
      <c r="AM4798" s="140"/>
      <c r="AN4798" s="211"/>
      <c r="AO4798" s="212"/>
      <c r="AP4798" s="39"/>
      <c r="AQ4798" s="141"/>
      <c r="AR4798" s="141"/>
      <c r="AS4798" s="143"/>
      <c r="AU4798" s="141"/>
      <c r="AV4798" s="141"/>
      <c r="AW4798" s="143"/>
      <c r="AY4798" s="146"/>
      <c r="AZ4798" s="1879"/>
    </row>
    <row r="4799" spans="1:52" ht="12.75" customHeight="1" x14ac:dyDescent="0.25">
      <c r="A4799" s="15"/>
      <c r="C4799" s="122"/>
      <c r="D4799" s="123"/>
      <c r="F4799" s="125"/>
      <c r="G4799" s="126"/>
      <c r="H4799" s="35"/>
      <c r="I4799" s="36"/>
      <c r="J4799" s="37"/>
      <c r="K4799" s="381" t="s">
        <v>5296</v>
      </c>
      <c r="L4799" s="199"/>
      <c r="M4799" s="200"/>
      <c r="N4799" s="201"/>
      <c r="O4799" s="202"/>
      <c r="P4799" s="202"/>
      <c r="Q4799" s="202"/>
      <c r="R4799" s="202"/>
      <c r="S4799" s="202"/>
      <c r="T4799" s="224"/>
      <c r="U4799" s="138"/>
      <c r="V4799" s="138"/>
      <c r="W4799" s="139"/>
      <c r="X4799" s="139"/>
      <c r="Y4799" s="224"/>
      <c r="Z4799" s="210"/>
      <c r="AA4799" s="204"/>
      <c r="AB4799" s="202"/>
      <c r="AC4799" s="202"/>
      <c r="AD4799" s="202"/>
      <c r="AE4799" s="202"/>
      <c r="AF4799" s="202"/>
      <c r="AG4799" s="224"/>
      <c r="AH4799" s="138"/>
      <c r="AI4799" s="138"/>
      <c r="AJ4799" s="139"/>
      <c r="AK4799" s="139"/>
      <c r="AL4799" s="224"/>
      <c r="AM4799" s="140"/>
      <c r="AN4799" s="211"/>
      <c r="AO4799" s="212"/>
      <c r="AP4799" s="39"/>
      <c r="AQ4799" s="141"/>
      <c r="AR4799" s="141"/>
      <c r="AS4799" s="143"/>
      <c r="AU4799" s="141"/>
      <c r="AV4799" s="141"/>
      <c r="AW4799" s="143"/>
      <c r="AY4799" s="146"/>
      <c r="AZ4799" s="1879"/>
    </row>
    <row r="4800" spans="1:52" x14ac:dyDescent="0.25">
      <c r="A4800" s="15"/>
      <c r="C4800" s="122"/>
      <c r="D4800" s="123"/>
      <c r="F4800" s="125"/>
      <c r="G4800" s="126"/>
      <c r="H4800" s="35"/>
      <c r="I4800" s="36"/>
      <c r="J4800" s="37"/>
      <c r="K4800" s="585" t="s">
        <v>5297</v>
      </c>
      <c r="L4800" s="199"/>
      <c r="M4800" s="200"/>
      <c r="N4800" s="201"/>
      <c r="O4800" s="202"/>
      <c r="P4800" s="202"/>
      <c r="Q4800" s="202"/>
      <c r="R4800" s="202"/>
      <c r="S4800" s="202"/>
      <c r="T4800" s="224"/>
      <c r="U4800" s="138"/>
      <c r="V4800" s="138"/>
      <c r="W4800" s="139"/>
      <c r="X4800" s="139"/>
      <c r="Y4800" s="224"/>
      <c r="Z4800" s="210"/>
      <c r="AA4800" s="204"/>
      <c r="AB4800" s="202"/>
      <c r="AC4800" s="202"/>
      <c r="AD4800" s="202"/>
      <c r="AE4800" s="202"/>
      <c r="AF4800" s="202"/>
      <c r="AG4800" s="224"/>
      <c r="AH4800" s="138"/>
      <c r="AI4800" s="138"/>
      <c r="AJ4800" s="139"/>
      <c r="AK4800" s="139"/>
      <c r="AL4800" s="224"/>
      <c r="AM4800" s="140"/>
      <c r="AN4800" s="211"/>
      <c r="AO4800" s="212"/>
      <c r="AP4800" s="39"/>
      <c r="AQ4800" s="141"/>
      <c r="AR4800" s="141"/>
      <c r="AS4800" s="143"/>
      <c r="AU4800" s="141"/>
      <c r="AV4800" s="141"/>
      <c r="AW4800" s="143"/>
      <c r="AY4800" s="146"/>
      <c r="AZ4800" s="1879"/>
    </row>
    <row r="4801" spans="1:64" ht="12.75" customHeight="1" x14ac:dyDescent="0.25">
      <c r="A4801" s="15"/>
      <c r="C4801" s="122"/>
      <c r="D4801" s="123"/>
      <c r="F4801" s="125"/>
      <c r="G4801" s="126"/>
      <c r="H4801" s="35"/>
      <c r="I4801" s="36"/>
      <c r="J4801" s="37"/>
      <c r="K4801" s="244"/>
      <c r="L4801" s="199"/>
      <c r="M4801" s="200"/>
      <c r="N4801" s="201"/>
      <c r="O4801" s="202"/>
      <c r="P4801" s="202"/>
      <c r="Q4801" s="202"/>
      <c r="R4801" s="202"/>
      <c r="S4801" s="202"/>
      <c r="T4801" s="224"/>
      <c r="U4801" s="138"/>
      <c r="V4801" s="138"/>
      <c r="W4801" s="139"/>
      <c r="X4801" s="139"/>
      <c r="Y4801" s="224"/>
      <c r="Z4801" s="210"/>
      <c r="AA4801" s="204"/>
      <c r="AB4801" s="202"/>
      <c r="AC4801" s="202"/>
      <c r="AD4801" s="202"/>
      <c r="AE4801" s="202"/>
      <c r="AF4801" s="202"/>
      <c r="AG4801" s="224"/>
      <c r="AH4801" s="138"/>
      <c r="AI4801" s="138"/>
      <c r="AJ4801" s="139"/>
      <c r="AK4801" s="139"/>
      <c r="AL4801" s="224"/>
      <c r="AM4801" s="140"/>
      <c r="AN4801" s="211"/>
      <c r="AO4801" s="212"/>
      <c r="AP4801" s="39"/>
      <c r="AQ4801" s="141"/>
      <c r="AR4801" s="141"/>
      <c r="AS4801" s="143"/>
      <c r="AU4801" s="141"/>
      <c r="AV4801" s="141"/>
      <c r="AW4801" s="143"/>
      <c r="AY4801" s="146"/>
      <c r="AZ4801" s="1879"/>
    </row>
    <row r="4802" spans="1:64" ht="35.1" customHeight="1" x14ac:dyDescent="0.25">
      <c r="A4802" s="356" t="s">
        <v>4654</v>
      </c>
      <c r="B4802" s="121">
        <v>16</v>
      </c>
      <c r="C4802" s="122" t="s">
        <v>2367</v>
      </c>
      <c r="D4802" s="123">
        <v>2025</v>
      </c>
      <c r="F4802" s="125"/>
      <c r="G4802" s="126">
        <v>1</v>
      </c>
      <c r="H4802" s="35" t="str">
        <f t="shared" ref="H4802:H4854" si="3722">LEFT(J4802,3)</f>
        <v>089</v>
      </c>
      <c r="I4802" s="36" t="s">
        <v>1157</v>
      </c>
      <c r="J4802" s="37" t="s">
        <v>5298</v>
      </c>
      <c r="K4802" s="244" t="s">
        <v>5299</v>
      </c>
      <c r="L4802" s="241"/>
      <c r="M4802" s="242"/>
      <c r="N4802" s="587"/>
      <c r="O4802" s="588"/>
      <c r="P4802" s="588"/>
      <c r="Q4802" s="588"/>
      <c r="R4802" s="588"/>
      <c r="S4802" s="588"/>
      <c r="T4802" s="589"/>
      <c r="U4802" s="138"/>
      <c r="V4802" s="138"/>
      <c r="W4802" s="139"/>
      <c r="X4802" s="139"/>
      <c r="Y4802" s="589"/>
      <c r="Z4802" s="210"/>
      <c r="AA4802" s="204"/>
      <c r="AB4802" s="202"/>
      <c r="AC4802" s="202"/>
      <c r="AD4802" s="202"/>
      <c r="AE4802" s="202"/>
      <c r="AF4802" s="202"/>
      <c r="AG4802" s="589"/>
      <c r="AH4802" s="261"/>
      <c r="AI4802" s="261"/>
      <c r="AJ4802" s="262"/>
      <c r="AK4802" s="262"/>
      <c r="AL4802" s="589"/>
      <c r="AM4802" s="265"/>
      <c r="AN4802" s="211"/>
      <c r="AO4802" s="212"/>
      <c r="AP4802" s="268"/>
      <c r="AQ4802" s="269"/>
      <c r="AR4802" s="642"/>
      <c r="AS4802" s="270"/>
      <c r="AT4802" s="271"/>
      <c r="AU4802" s="269"/>
      <c r="AV4802" s="642"/>
      <c r="AW4802" s="270"/>
      <c r="AY4802" s="146" t="str">
        <f>RIGHT(LEFT(I4802,3),2)&amp;"."&amp;RIGHT(LEFT(I4802,5),2)</f>
        <v>01.00</v>
      </c>
      <c r="AZ4802" s="1879" t="b">
        <f>COUNTIF('[1]Codes SEC'!$B$2:$B$250,Ministres!AY4802)&gt;0</f>
        <v>1</v>
      </c>
    </row>
    <row r="4803" spans="1:64" ht="12.75" customHeight="1" x14ac:dyDescent="0.25">
      <c r="A4803" s="15"/>
      <c r="C4803" s="122"/>
      <c r="D4803" s="123"/>
      <c r="F4803" s="125"/>
      <c r="G4803" s="126"/>
      <c r="H4803" s="35"/>
      <c r="I4803" s="36"/>
      <c r="J4803" s="37"/>
      <c r="K4803" s="591" t="s">
        <v>5294</v>
      </c>
      <c r="L4803" s="241">
        <v>56614</v>
      </c>
      <c r="M4803" s="242">
        <v>77736</v>
      </c>
      <c r="N4803" s="562"/>
      <c r="O4803" s="563"/>
      <c r="P4803" s="563"/>
      <c r="Q4803" s="563"/>
      <c r="R4803" s="563"/>
      <c r="S4803" s="563"/>
      <c r="T4803" s="592"/>
      <c r="U4803" s="138"/>
      <c r="V4803" s="138"/>
      <c r="W4803" s="139"/>
      <c r="X4803" s="139"/>
      <c r="Y4803" s="592"/>
      <c r="Z4803" s="210"/>
      <c r="AA4803" s="204"/>
      <c r="AB4803" s="202"/>
      <c r="AC4803" s="202"/>
      <c r="AD4803" s="202"/>
      <c r="AE4803" s="202"/>
      <c r="AF4803" s="202"/>
      <c r="AG4803" s="592"/>
      <c r="AH4803" s="138"/>
      <c r="AI4803" s="138"/>
      <c r="AJ4803" s="139"/>
      <c r="AK4803" s="139"/>
      <c r="AL4803" s="592"/>
      <c r="AM4803" s="140"/>
      <c r="AN4803" s="119">
        <f t="shared" ref="AN4803:AN4807" si="3723">L4803+U4803+V4803+Z4803</f>
        <v>56614</v>
      </c>
      <c r="AO4803" s="120">
        <f t="shared" ref="AO4803:AO4807" si="3724">M4803+AH4803+AI4803+AM4803</f>
        <v>77736</v>
      </c>
      <c r="AP4803" s="268">
        <f>L4803</f>
        <v>56614</v>
      </c>
      <c r="AQ4803" s="141">
        <f>AN4803</f>
        <v>56614</v>
      </c>
      <c r="AR4803" s="642">
        <f>AQ4803-AP4803</f>
        <v>0</v>
      </c>
      <c r="AS4803" s="270">
        <f>AR4803/AP4803</f>
        <v>0</v>
      </c>
      <c r="AT4803" s="271">
        <f>M4803</f>
        <v>77736</v>
      </c>
      <c r="AU4803" s="141">
        <f>AO4803</f>
        <v>77736</v>
      </c>
      <c r="AV4803" s="642">
        <f>AU4803-AT4803</f>
        <v>0</v>
      </c>
      <c r="AW4803" s="270">
        <f>AV4803/AT4803</f>
        <v>0</v>
      </c>
      <c r="AY4803" s="146"/>
      <c r="AZ4803" s="1879"/>
    </row>
    <row r="4804" spans="1:64" ht="12.75" customHeight="1" x14ac:dyDescent="0.25">
      <c r="A4804" s="15"/>
      <c r="C4804" s="122"/>
      <c r="D4804" s="123"/>
      <c r="F4804" s="125"/>
      <c r="G4804" s="126"/>
      <c r="H4804" s="35"/>
      <c r="I4804" s="36"/>
      <c r="J4804" s="37"/>
      <c r="K4804" s="591" t="s">
        <v>1161</v>
      </c>
      <c r="L4804" s="241">
        <v>11000</v>
      </c>
      <c r="M4804" s="242">
        <v>11000</v>
      </c>
      <c r="N4804" s="562"/>
      <c r="O4804" s="563"/>
      <c r="P4804" s="563"/>
      <c r="Q4804" s="563"/>
      <c r="R4804" s="563"/>
      <c r="S4804" s="563"/>
      <c r="T4804" s="592"/>
      <c r="U4804" s="138"/>
      <c r="V4804" s="138"/>
      <c r="W4804" s="139"/>
      <c r="X4804" s="139"/>
      <c r="Y4804" s="592"/>
      <c r="Z4804" s="210"/>
      <c r="AA4804" s="204"/>
      <c r="AB4804" s="202"/>
      <c r="AC4804" s="202"/>
      <c r="AD4804" s="202"/>
      <c r="AE4804" s="202"/>
      <c r="AF4804" s="202"/>
      <c r="AG4804" s="592"/>
      <c r="AH4804" s="138"/>
      <c r="AI4804" s="138"/>
      <c r="AJ4804" s="139"/>
      <c r="AK4804" s="139"/>
      <c r="AL4804" s="592"/>
      <c r="AM4804" s="140"/>
      <c r="AN4804" s="119">
        <f t="shared" si="3723"/>
        <v>11000</v>
      </c>
      <c r="AO4804" s="120">
        <f t="shared" si="3724"/>
        <v>11000</v>
      </c>
      <c r="AP4804" s="268">
        <f>L4804</f>
        <v>11000</v>
      </c>
      <c r="AQ4804" s="141">
        <f>AN4804</f>
        <v>11000</v>
      </c>
      <c r="AR4804" s="642">
        <f>AQ4804-AP4804</f>
        <v>0</v>
      </c>
      <c r="AS4804" s="270">
        <f>AR4804/AP4804</f>
        <v>0</v>
      </c>
      <c r="AT4804" s="271">
        <f>M4804</f>
        <v>11000</v>
      </c>
      <c r="AU4804" s="141">
        <f>AO4804</f>
        <v>11000</v>
      </c>
      <c r="AV4804" s="642">
        <f>AU4804-AT4804</f>
        <v>0</v>
      </c>
      <c r="AW4804" s="270">
        <f>AV4804/AT4804</f>
        <v>0</v>
      </c>
      <c r="AY4804" s="146"/>
      <c r="AZ4804" s="1879"/>
    </row>
    <row r="4805" spans="1:64" ht="12.75" customHeight="1" x14ac:dyDescent="0.25">
      <c r="A4805" s="15"/>
      <c r="C4805" s="122"/>
      <c r="D4805" s="123"/>
      <c r="F4805" s="125"/>
      <c r="G4805" s="126"/>
      <c r="H4805" s="35"/>
      <c r="I4805" s="36"/>
      <c r="J4805" s="37"/>
      <c r="K4805" s="591" t="s">
        <v>1162</v>
      </c>
      <c r="L4805" s="199">
        <v>67614</v>
      </c>
      <c r="M4805" s="200">
        <v>88736</v>
      </c>
      <c r="N4805" s="562"/>
      <c r="O4805" s="563"/>
      <c r="P4805" s="563"/>
      <c r="Q4805" s="563"/>
      <c r="R4805" s="563"/>
      <c r="S4805" s="563"/>
      <c r="T4805" s="592"/>
      <c r="U4805" s="138">
        <f t="shared" ref="U4805:Z4805" si="3725">U4803+U4804</f>
        <v>0</v>
      </c>
      <c r="V4805" s="138">
        <f t="shared" si="3725"/>
        <v>0</v>
      </c>
      <c r="W4805" s="139"/>
      <c r="X4805" s="139"/>
      <c r="Y4805" s="592"/>
      <c r="Z4805" s="210">
        <f t="shared" si="3725"/>
        <v>0</v>
      </c>
      <c r="AA4805" s="204"/>
      <c r="AB4805" s="202"/>
      <c r="AC4805" s="202"/>
      <c r="AD4805" s="202"/>
      <c r="AE4805" s="202"/>
      <c r="AF4805" s="202"/>
      <c r="AG4805" s="592"/>
      <c r="AH4805" s="138">
        <f t="shared" ref="AH4805:AM4805" si="3726">AH4803+AH4804</f>
        <v>0</v>
      </c>
      <c r="AI4805" s="138">
        <f t="shared" si="3726"/>
        <v>0</v>
      </c>
      <c r="AJ4805" s="139"/>
      <c r="AK4805" s="139"/>
      <c r="AL4805" s="592"/>
      <c r="AM4805" s="140">
        <f t="shared" si="3726"/>
        <v>0</v>
      </c>
      <c r="AN4805" s="119">
        <f t="shared" si="3723"/>
        <v>67614</v>
      </c>
      <c r="AO4805" s="120">
        <f t="shared" si="3724"/>
        <v>88736</v>
      </c>
      <c r="AP4805" s="268">
        <f>AP4803+AP4804</f>
        <v>67614</v>
      </c>
      <c r="AQ4805" s="141">
        <f>AQ4803+AQ4804</f>
        <v>67614</v>
      </c>
      <c r="AR4805" s="642">
        <f>AR4803+AR4804</f>
        <v>0</v>
      </c>
      <c r="AS4805" s="270">
        <f>AR4805/AP4805</f>
        <v>0</v>
      </c>
      <c r="AT4805" s="271">
        <f>AT4803+AT4804</f>
        <v>88736</v>
      </c>
      <c r="AU4805" s="141">
        <f>AU4803+AU4804</f>
        <v>88736</v>
      </c>
      <c r="AV4805" s="642">
        <f>AV4803+AV4804</f>
        <v>0</v>
      </c>
      <c r="AW4805" s="270">
        <f>AV4805/AT4805</f>
        <v>0</v>
      </c>
      <c r="AY4805" s="146"/>
      <c r="AZ4805" s="1879"/>
    </row>
    <row r="4806" spans="1:64" ht="12.75" customHeight="1" x14ac:dyDescent="0.25">
      <c r="A4806" s="15"/>
      <c r="C4806" s="122"/>
      <c r="D4806" s="123"/>
      <c r="F4806" s="125">
        <v>13</v>
      </c>
      <c r="G4806" s="126"/>
      <c r="H4806" s="35"/>
      <c r="I4806" s="36"/>
      <c r="J4806" s="37"/>
      <c r="K4806" s="1880" t="s">
        <v>1163</v>
      </c>
      <c r="L4806" s="232">
        <v>8000</v>
      </c>
      <c r="M4806" s="233">
        <v>8000</v>
      </c>
      <c r="N4806" s="562"/>
      <c r="O4806" s="563"/>
      <c r="P4806" s="563"/>
      <c r="Q4806" s="563"/>
      <c r="R4806" s="563"/>
      <c r="S4806" s="563"/>
      <c r="T4806" s="592" t="str">
        <f>IF(SUM(N4806:S4806)=U4806,"OK",SUM(N4806:S4806)-U4806)</f>
        <v>OK</v>
      </c>
      <c r="U4806" s="138"/>
      <c r="V4806" s="138"/>
      <c r="W4806" s="139"/>
      <c r="X4806" s="139"/>
      <c r="Y4806" s="592" t="str">
        <f>IF(SUM(W4806:X4806)=Z4806,"OK",SUM(W4806:X4806)-Z4806)</f>
        <v>OK</v>
      </c>
      <c r="Z4806" s="210"/>
      <c r="AA4806" s="204"/>
      <c r="AB4806" s="202"/>
      <c r="AC4806" s="202"/>
      <c r="AD4806" s="202"/>
      <c r="AE4806" s="202"/>
      <c r="AF4806" s="202"/>
      <c r="AG4806" s="592" t="str">
        <f>IF(SUM(AA4806:AF4806)=AH4806,"OK",SUM(AA4806:AF4806)-AH4806)</f>
        <v>OK</v>
      </c>
      <c r="AH4806" s="138"/>
      <c r="AI4806" s="138"/>
      <c r="AJ4806" s="139"/>
      <c r="AK4806" s="139"/>
      <c r="AL4806" s="592" t="str">
        <f>IF(SUM(AJ4806:AK4806)=AM4806,"OK",SUM(AJ4806:AK4806)-AM4806)</f>
        <v>OK</v>
      </c>
      <c r="AM4806" s="140"/>
      <c r="AN4806" s="119">
        <f t="shared" si="3723"/>
        <v>8000</v>
      </c>
      <c r="AO4806" s="120">
        <f t="shared" si="3724"/>
        <v>8000</v>
      </c>
      <c r="AP4806" s="39">
        <f>L4806</f>
        <v>8000</v>
      </c>
      <c r="AQ4806" s="141">
        <f>AN4806</f>
        <v>8000</v>
      </c>
      <c r="AR4806" s="142">
        <f>AQ4806-AP4806</f>
        <v>0</v>
      </c>
      <c r="AS4806" s="143">
        <f>AR4806/AP4806</f>
        <v>0</v>
      </c>
      <c r="AT4806" s="144">
        <f>M4806</f>
        <v>8000</v>
      </c>
      <c r="AU4806" s="141">
        <f>AO4806</f>
        <v>8000</v>
      </c>
      <c r="AV4806" s="142">
        <f>AU4806-AT4806</f>
        <v>0</v>
      </c>
      <c r="AW4806" s="143">
        <f>AV4806/AT4806</f>
        <v>0</v>
      </c>
      <c r="AY4806" s="146"/>
      <c r="AZ4806" s="1879"/>
    </row>
    <row r="4807" spans="1:64" ht="12.75" customHeight="1" x14ac:dyDescent="0.25">
      <c r="A4807" s="15"/>
      <c r="C4807" s="122"/>
      <c r="D4807" s="123"/>
      <c r="F4807" s="125"/>
      <c r="G4807" s="126"/>
      <c r="H4807" s="35"/>
      <c r="I4807" s="36"/>
      <c r="J4807" s="37"/>
      <c r="K4807" s="591" t="s">
        <v>1164</v>
      </c>
      <c r="L4807" s="199">
        <v>59614</v>
      </c>
      <c r="M4807" s="200">
        <v>80736</v>
      </c>
      <c r="N4807" s="562"/>
      <c r="O4807" s="563"/>
      <c r="P4807" s="563"/>
      <c r="Q4807" s="563"/>
      <c r="R4807" s="563"/>
      <c r="S4807" s="563"/>
      <c r="T4807" s="592"/>
      <c r="U4807" s="138">
        <f t="shared" ref="U4807:Z4807" si="3727">U4805-U4806</f>
        <v>0</v>
      </c>
      <c r="V4807" s="138">
        <f t="shared" si="3727"/>
        <v>0</v>
      </c>
      <c r="W4807" s="139"/>
      <c r="X4807" s="139"/>
      <c r="Y4807" s="592"/>
      <c r="Z4807" s="210">
        <f t="shared" si="3727"/>
        <v>0</v>
      </c>
      <c r="AA4807" s="204"/>
      <c r="AB4807" s="202"/>
      <c r="AC4807" s="202"/>
      <c r="AD4807" s="202"/>
      <c r="AE4807" s="202"/>
      <c r="AF4807" s="202"/>
      <c r="AG4807" s="592"/>
      <c r="AH4807" s="138">
        <f t="shared" ref="AH4807:AM4807" si="3728">AH4805-AH4806</f>
        <v>0</v>
      </c>
      <c r="AI4807" s="138">
        <f t="shared" si="3728"/>
        <v>0</v>
      </c>
      <c r="AJ4807" s="139"/>
      <c r="AK4807" s="139"/>
      <c r="AL4807" s="592"/>
      <c r="AM4807" s="140">
        <f t="shared" si="3728"/>
        <v>0</v>
      </c>
      <c r="AN4807" s="119">
        <f t="shared" si="3723"/>
        <v>59614</v>
      </c>
      <c r="AO4807" s="120">
        <f t="shared" si="3724"/>
        <v>80736</v>
      </c>
      <c r="AP4807" s="268">
        <f>AP4805-AP4806</f>
        <v>59614</v>
      </c>
      <c r="AQ4807" s="141">
        <f>AQ4805-AQ4806</f>
        <v>59614</v>
      </c>
      <c r="AR4807" s="642">
        <f>AR4805-AR4806</f>
        <v>0</v>
      </c>
      <c r="AS4807" s="270">
        <f>AR4807/AP4807</f>
        <v>0</v>
      </c>
      <c r="AT4807" s="271">
        <f>AT4805-AT4806</f>
        <v>80736</v>
      </c>
      <c r="AU4807" s="141">
        <f>AU4805-AU4806</f>
        <v>80736</v>
      </c>
      <c r="AV4807" s="642">
        <f>AV4805-AV4806</f>
        <v>0</v>
      </c>
      <c r="AW4807" s="270">
        <f>AV4807/AT4807</f>
        <v>0</v>
      </c>
      <c r="AY4807" s="146"/>
      <c r="AZ4807" s="1879"/>
    </row>
    <row r="4808" spans="1:64" ht="12.75" customHeight="1" x14ac:dyDescent="0.25">
      <c r="A4808" s="15"/>
      <c r="C4808" s="122"/>
      <c r="D4808" s="123"/>
      <c r="F4808" s="125"/>
      <c r="G4808" s="126"/>
      <c r="H4808" s="35"/>
      <c r="I4808" s="36"/>
      <c r="J4808" s="37"/>
      <c r="K4808" s="456"/>
      <c r="L4808" s="199"/>
      <c r="M4808" s="200"/>
      <c r="N4808" s="201"/>
      <c r="O4808" s="202"/>
      <c r="P4808" s="202"/>
      <c r="Q4808" s="202"/>
      <c r="R4808" s="202"/>
      <c r="S4808" s="202"/>
      <c r="T4808" s="224"/>
      <c r="U4808" s="138"/>
      <c r="V4808" s="138"/>
      <c r="W4808" s="139"/>
      <c r="X4808" s="139"/>
      <c r="Y4808" s="224"/>
      <c r="Z4808" s="210"/>
      <c r="AA4808" s="204"/>
      <c r="AB4808" s="202"/>
      <c r="AC4808" s="202"/>
      <c r="AD4808" s="202"/>
      <c r="AE4808" s="202"/>
      <c r="AF4808" s="202"/>
      <c r="AG4808" s="224"/>
      <c r="AH4808" s="138"/>
      <c r="AI4808" s="138"/>
      <c r="AJ4808" s="139"/>
      <c r="AK4808" s="139"/>
      <c r="AL4808" s="224"/>
      <c r="AM4808" s="140"/>
      <c r="AN4808" s="211"/>
      <c r="AO4808" s="212"/>
      <c r="AP4808" s="39"/>
      <c r="AQ4808" s="141"/>
      <c r="AR4808" s="141"/>
      <c r="AS4808" s="143"/>
      <c r="AU4808" s="141"/>
      <c r="AV4808" s="141"/>
      <c r="AW4808" s="143"/>
      <c r="AY4808" s="146"/>
      <c r="AZ4808" s="1879"/>
    </row>
    <row r="4809" spans="1:64" ht="12.75" customHeight="1" x14ac:dyDescent="0.25">
      <c r="A4809" s="15"/>
      <c r="C4809" s="122"/>
      <c r="D4809" s="123"/>
      <c r="F4809" s="125"/>
      <c r="G4809" s="126"/>
      <c r="H4809" s="35"/>
      <c r="I4809" s="36"/>
      <c r="J4809" s="37"/>
      <c r="K4809" s="243" t="s">
        <v>65</v>
      </c>
      <c r="L4809" s="199"/>
      <c r="M4809" s="200"/>
      <c r="N4809" s="201"/>
      <c r="O4809" s="202"/>
      <c r="P4809" s="202"/>
      <c r="Q4809" s="202"/>
      <c r="R4809" s="202"/>
      <c r="S4809" s="202"/>
      <c r="T4809" s="224"/>
      <c r="U4809" s="138"/>
      <c r="V4809" s="138"/>
      <c r="W4809" s="139"/>
      <c r="X4809" s="139"/>
      <c r="Y4809" s="224"/>
      <c r="Z4809" s="210"/>
      <c r="AA4809" s="204"/>
      <c r="AB4809" s="202"/>
      <c r="AC4809" s="202"/>
      <c r="AD4809" s="202"/>
      <c r="AE4809" s="202"/>
      <c r="AF4809" s="202"/>
      <c r="AG4809" s="224"/>
      <c r="AH4809" s="138"/>
      <c r="AI4809" s="138"/>
      <c r="AJ4809" s="139"/>
      <c r="AK4809" s="139"/>
      <c r="AL4809" s="224"/>
      <c r="AM4809" s="140"/>
      <c r="AN4809" s="211"/>
      <c r="AO4809" s="212"/>
      <c r="AP4809" s="39"/>
      <c r="AQ4809" s="141"/>
      <c r="AR4809" s="141"/>
      <c r="AS4809" s="143"/>
      <c r="AU4809" s="141"/>
      <c r="AV4809" s="141"/>
      <c r="AW4809" s="143"/>
      <c r="AY4809" s="146"/>
      <c r="AZ4809" s="1879"/>
    </row>
    <row r="4810" spans="1:64" s="374" customFormat="1" ht="12.75" customHeight="1" x14ac:dyDescent="0.25">
      <c r="A4810" s="15"/>
      <c r="B4810" s="121"/>
      <c r="C4810" s="122"/>
      <c r="D4810" s="123"/>
      <c r="E4810" s="124"/>
      <c r="F4810" s="125"/>
      <c r="G4810" s="126"/>
      <c r="H4810" s="35"/>
      <c r="I4810" s="36"/>
      <c r="J4810" s="37"/>
      <c r="K4810" s="244"/>
      <c r="L4810" s="199"/>
      <c r="M4810" s="200"/>
      <c r="N4810" s="201"/>
      <c r="O4810" s="202"/>
      <c r="P4810" s="202"/>
      <c r="Q4810" s="202"/>
      <c r="R4810" s="202"/>
      <c r="S4810" s="202"/>
      <c r="T4810" s="224"/>
      <c r="U4810" s="138"/>
      <c r="V4810" s="138"/>
      <c r="W4810" s="139"/>
      <c r="X4810" s="139"/>
      <c r="Y4810" s="224"/>
      <c r="Z4810" s="210"/>
      <c r="AA4810" s="204"/>
      <c r="AB4810" s="202"/>
      <c r="AC4810" s="202"/>
      <c r="AD4810" s="202"/>
      <c r="AE4810" s="202"/>
      <c r="AF4810" s="202"/>
      <c r="AG4810" s="224"/>
      <c r="AH4810" s="138"/>
      <c r="AI4810" s="138"/>
      <c r="AJ4810" s="139"/>
      <c r="AK4810" s="139"/>
      <c r="AL4810" s="224"/>
      <c r="AM4810" s="140"/>
      <c r="AN4810" s="211"/>
      <c r="AO4810" s="212"/>
      <c r="AP4810" s="39"/>
      <c r="AQ4810" s="141"/>
      <c r="AR4810" s="141"/>
      <c r="AS4810" s="143"/>
      <c r="AT4810" s="144"/>
      <c r="AU4810" s="141"/>
      <c r="AV4810" s="141"/>
      <c r="AW4810" s="143"/>
      <c r="AX4810"/>
      <c r="AY4810" s="146"/>
      <c r="AZ4810" s="1879"/>
    </row>
    <row r="4811" spans="1:64" ht="35.1" customHeight="1" x14ac:dyDescent="0.25">
      <c r="A4811" s="356" t="s">
        <v>4654</v>
      </c>
      <c r="B4811" s="121">
        <v>16</v>
      </c>
      <c r="C4811" s="122" t="s">
        <v>2367</v>
      </c>
      <c r="D4811" s="123">
        <v>2025</v>
      </c>
      <c r="F4811" s="125"/>
      <c r="G4811" s="126">
        <v>1</v>
      </c>
      <c r="H4811" s="35" t="str">
        <f t="shared" si="3722"/>
        <v>089</v>
      </c>
      <c r="I4811" s="36" t="s">
        <v>96</v>
      </c>
      <c r="J4811" s="37" t="s">
        <v>5300</v>
      </c>
      <c r="K4811" s="244" t="s">
        <v>5301</v>
      </c>
      <c r="L4811" s="199"/>
      <c r="M4811" s="200"/>
      <c r="N4811" s="201"/>
      <c r="O4811" s="202"/>
      <c r="P4811" s="202"/>
      <c r="Q4811" s="202"/>
      <c r="R4811" s="202"/>
      <c r="S4811" s="202"/>
      <c r="T4811" s="224"/>
      <c r="U4811" s="138"/>
      <c r="V4811" s="138"/>
      <c r="W4811" s="139"/>
      <c r="X4811" s="139"/>
      <c r="Y4811" s="224"/>
      <c r="Z4811" s="210"/>
      <c r="AA4811" s="204"/>
      <c r="AB4811" s="202"/>
      <c r="AC4811" s="202"/>
      <c r="AD4811" s="202"/>
      <c r="AE4811" s="202"/>
      <c r="AF4811" s="202"/>
      <c r="AG4811" s="224"/>
      <c r="AH4811" s="138"/>
      <c r="AI4811" s="138"/>
      <c r="AJ4811" s="139"/>
      <c r="AK4811" s="139"/>
      <c r="AL4811" s="224"/>
      <c r="AM4811" s="140"/>
      <c r="AN4811" s="211"/>
      <c r="AO4811" s="212"/>
      <c r="AP4811" s="39"/>
      <c r="AQ4811" s="141"/>
      <c r="AR4811" s="141"/>
      <c r="AS4811" s="143"/>
      <c r="AU4811" s="141"/>
      <c r="AV4811" s="141"/>
      <c r="AW4811" s="143"/>
      <c r="AY4811" s="146" t="str">
        <f t="shared" ref="AY4811:AY4822" si="3729">RIGHT(LEFT(I4811,3),2)&amp;"."&amp;RIGHT(LEFT(I4811,5),2)</f>
        <v>12.11</v>
      </c>
      <c r="AZ4811" s="1879" t="b">
        <f>COUNTIF('[1]Codes SEC'!$B$2:$B$250,Ministres!AY4811)&gt;0</f>
        <v>1</v>
      </c>
    </row>
    <row r="4812" spans="1:64" ht="35.1" customHeight="1" x14ac:dyDescent="0.25">
      <c r="A4812" s="356" t="s">
        <v>4654</v>
      </c>
      <c r="B4812" s="121">
        <v>16</v>
      </c>
      <c r="C4812" s="122" t="s">
        <v>2367</v>
      </c>
      <c r="D4812" s="123">
        <v>2025</v>
      </c>
      <c r="F4812" s="125"/>
      <c r="G4812" s="126">
        <v>1</v>
      </c>
      <c r="H4812" s="35" t="str">
        <f t="shared" si="3722"/>
        <v>089</v>
      </c>
      <c r="I4812" s="36" t="s">
        <v>163</v>
      </c>
      <c r="J4812" s="37" t="s">
        <v>5302</v>
      </c>
      <c r="K4812" s="244" t="s">
        <v>5303</v>
      </c>
      <c r="L4812" s="199"/>
      <c r="M4812" s="200"/>
      <c r="N4812" s="201"/>
      <c r="O4812" s="202"/>
      <c r="P4812" s="202"/>
      <c r="Q4812" s="202"/>
      <c r="R4812" s="202"/>
      <c r="S4812" s="202"/>
      <c r="T4812" s="224"/>
      <c r="U4812" s="138"/>
      <c r="V4812" s="138"/>
      <c r="W4812" s="139"/>
      <c r="X4812" s="139"/>
      <c r="Y4812" s="224"/>
      <c r="Z4812" s="210"/>
      <c r="AA4812" s="204"/>
      <c r="AB4812" s="202"/>
      <c r="AC4812" s="202"/>
      <c r="AD4812" s="202"/>
      <c r="AE4812" s="202"/>
      <c r="AF4812" s="202"/>
      <c r="AG4812" s="224"/>
      <c r="AH4812" s="138"/>
      <c r="AI4812" s="138"/>
      <c r="AJ4812" s="139"/>
      <c r="AK4812" s="139"/>
      <c r="AL4812" s="224"/>
      <c r="AM4812" s="140"/>
      <c r="AN4812" s="211"/>
      <c r="AO4812" s="212"/>
      <c r="AP4812" s="39"/>
      <c r="AQ4812" s="141"/>
      <c r="AR4812" s="141"/>
      <c r="AS4812" s="143"/>
      <c r="AU4812" s="141"/>
      <c r="AV4812" s="141"/>
      <c r="AW4812" s="143"/>
      <c r="AY4812" s="146" t="str">
        <f t="shared" si="3729"/>
        <v>12.21</v>
      </c>
      <c r="AZ4812" s="1879" t="b">
        <f>COUNTIF('[1]Codes SEC'!$B$2:$B$250,Ministres!AY4812)&gt;0</f>
        <v>1</v>
      </c>
    </row>
    <row r="4813" spans="1:64" ht="35.1" customHeight="1" x14ac:dyDescent="0.25">
      <c r="A4813" s="356" t="s">
        <v>4654</v>
      </c>
      <c r="B4813" s="121">
        <v>16</v>
      </c>
      <c r="C4813" s="122" t="s">
        <v>2367</v>
      </c>
      <c r="D4813" s="123">
        <v>2025</v>
      </c>
      <c r="F4813" s="125"/>
      <c r="G4813" s="126">
        <v>1</v>
      </c>
      <c r="H4813" s="35" t="str">
        <f t="shared" si="3722"/>
        <v>089</v>
      </c>
      <c r="I4813" s="36" t="s">
        <v>204</v>
      </c>
      <c r="J4813" s="37" t="s">
        <v>5304</v>
      </c>
      <c r="K4813" s="244" t="s">
        <v>5305</v>
      </c>
      <c r="L4813" s="199"/>
      <c r="M4813" s="200"/>
      <c r="N4813" s="201"/>
      <c r="O4813" s="202"/>
      <c r="P4813" s="202"/>
      <c r="Q4813" s="202"/>
      <c r="R4813" s="202"/>
      <c r="S4813" s="202"/>
      <c r="T4813" s="224"/>
      <c r="U4813" s="138"/>
      <c r="V4813" s="138"/>
      <c r="W4813" s="139"/>
      <c r="X4813" s="139"/>
      <c r="Y4813" s="224"/>
      <c r="Z4813" s="210"/>
      <c r="AA4813" s="204"/>
      <c r="AB4813" s="202"/>
      <c r="AC4813" s="202"/>
      <c r="AD4813" s="202"/>
      <c r="AE4813" s="202"/>
      <c r="AF4813" s="202"/>
      <c r="AG4813" s="224"/>
      <c r="AH4813" s="138"/>
      <c r="AI4813" s="138"/>
      <c r="AJ4813" s="139"/>
      <c r="AK4813" s="139"/>
      <c r="AL4813" s="224"/>
      <c r="AM4813" s="140"/>
      <c r="AN4813" s="211"/>
      <c r="AO4813" s="212"/>
      <c r="AP4813" s="39"/>
      <c r="AQ4813" s="141"/>
      <c r="AR4813" s="141"/>
      <c r="AS4813" s="143"/>
      <c r="AU4813" s="141"/>
      <c r="AV4813" s="141"/>
      <c r="AW4813" s="143"/>
      <c r="AY4813" s="146" t="str">
        <f t="shared" si="3729"/>
        <v>31.32</v>
      </c>
      <c r="AZ4813" s="1879" t="b">
        <f>COUNTIF('[1]Codes SEC'!$B$2:$B$250,Ministres!AY4813)&gt;0</f>
        <v>1</v>
      </c>
    </row>
    <row r="4814" spans="1:64" s="373" customFormat="1" ht="35.1" customHeight="1" x14ac:dyDescent="0.25">
      <c r="A4814" s="356" t="s">
        <v>4654</v>
      </c>
      <c r="B4814" s="121">
        <v>16</v>
      </c>
      <c r="C4814" s="122" t="s">
        <v>2367</v>
      </c>
      <c r="D4814" s="123">
        <v>2025</v>
      </c>
      <c r="E4814" s="124"/>
      <c r="F4814" s="125"/>
      <c r="G4814" s="126">
        <v>1</v>
      </c>
      <c r="H4814" s="35" t="str">
        <f t="shared" si="3722"/>
        <v>089</v>
      </c>
      <c r="I4814" s="36" t="s">
        <v>207</v>
      </c>
      <c r="J4814" s="37" t="s">
        <v>5306</v>
      </c>
      <c r="K4814" s="244" t="s">
        <v>5307</v>
      </c>
      <c r="L4814" s="199"/>
      <c r="M4814" s="200"/>
      <c r="N4814" s="201"/>
      <c r="O4814" s="202"/>
      <c r="P4814" s="202"/>
      <c r="Q4814" s="202"/>
      <c r="R4814" s="202"/>
      <c r="S4814" s="202"/>
      <c r="T4814" s="224"/>
      <c r="U4814" s="138"/>
      <c r="V4814" s="138"/>
      <c r="W4814" s="139"/>
      <c r="X4814" s="139"/>
      <c r="Y4814" s="224"/>
      <c r="Z4814" s="210"/>
      <c r="AA4814" s="204"/>
      <c r="AB4814" s="202"/>
      <c r="AC4814" s="202"/>
      <c r="AD4814" s="202"/>
      <c r="AE4814" s="202"/>
      <c r="AF4814" s="202"/>
      <c r="AG4814" s="224"/>
      <c r="AH4814" s="138"/>
      <c r="AI4814" s="138"/>
      <c r="AJ4814" s="139"/>
      <c r="AK4814" s="139"/>
      <c r="AL4814" s="224"/>
      <c r="AM4814" s="140"/>
      <c r="AN4814" s="211"/>
      <c r="AO4814" s="212"/>
      <c r="AP4814" s="39"/>
      <c r="AQ4814" s="141"/>
      <c r="AR4814" s="141"/>
      <c r="AS4814" s="143"/>
      <c r="AT4814" s="144"/>
      <c r="AU4814" s="141"/>
      <c r="AV4814" s="141"/>
      <c r="AW4814" s="143"/>
      <c r="AX4814"/>
      <c r="AY4814" s="146" t="str">
        <f t="shared" si="3729"/>
        <v>33.00</v>
      </c>
      <c r="AZ4814" s="1879" t="b">
        <f>COUNTIF('[1]Codes SEC'!$B$2:$B$250,Ministres!AY4814)&gt;0</f>
        <v>1</v>
      </c>
      <c r="BA4814"/>
      <c r="BB4814"/>
      <c r="BC4814"/>
      <c r="BD4814"/>
      <c r="BE4814"/>
      <c r="BF4814"/>
      <c r="BG4814"/>
      <c r="BH4814"/>
      <c r="BI4814"/>
      <c r="BJ4814"/>
      <c r="BK4814"/>
      <c r="BL4814"/>
    </row>
    <row r="4815" spans="1:64" s="373" customFormat="1" ht="35.1" customHeight="1" x14ac:dyDescent="0.25">
      <c r="A4815" s="356" t="s">
        <v>4654</v>
      </c>
      <c r="B4815" s="121">
        <v>16</v>
      </c>
      <c r="C4815" s="122" t="s">
        <v>2367</v>
      </c>
      <c r="D4815" s="123">
        <v>2025</v>
      </c>
      <c r="E4815" s="124"/>
      <c r="F4815" s="125"/>
      <c r="G4815" s="126">
        <v>1</v>
      </c>
      <c r="H4815" s="35" t="str">
        <f t="shared" si="3722"/>
        <v>089</v>
      </c>
      <c r="I4815" s="36">
        <v>83441000</v>
      </c>
      <c r="J4815" s="37" t="s">
        <v>5308</v>
      </c>
      <c r="K4815" s="244" t="s">
        <v>5309</v>
      </c>
      <c r="L4815" s="199"/>
      <c r="M4815" s="200"/>
      <c r="N4815" s="201"/>
      <c r="O4815" s="202"/>
      <c r="P4815" s="202"/>
      <c r="Q4815" s="202"/>
      <c r="R4815" s="202"/>
      <c r="S4815" s="202"/>
      <c r="T4815" s="224"/>
      <c r="U4815" s="138"/>
      <c r="V4815" s="138"/>
      <c r="W4815" s="139"/>
      <c r="X4815" s="139"/>
      <c r="Y4815" s="224"/>
      <c r="Z4815" s="210"/>
      <c r="AA4815" s="204"/>
      <c r="AB4815" s="202"/>
      <c r="AC4815" s="202"/>
      <c r="AD4815" s="202"/>
      <c r="AE4815" s="202"/>
      <c r="AF4815" s="202"/>
      <c r="AG4815" s="224"/>
      <c r="AH4815" s="138"/>
      <c r="AI4815" s="138"/>
      <c r="AJ4815" s="139"/>
      <c r="AK4815" s="139"/>
      <c r="AL4815" s="224"/>
      <c r="AM4815" s="140"/>
      <c r="AN4815" s="211"/>
      <c r="AO4815" s="212"/>
      <c r="AP4815" s="39"/>
      <c r="AQ4815" s="141"/>
      <c r="AR4815" s="141"/>
      <c r="AS4815" s="143"/>
      <c r="AT4815" s="144"/>
      <c r="AU4815" s="141"/>
      <c r="AV4815" s="141"/>
      <c r="AW4815" s="143"/>
      <c r="AX4815"/>
      <c r="AY4815" s="146" t="str">
        <f t="shared" si="3729"/>
        <v>34.41</v>
      </c>
      <c r="AZ4815" s="1879" t="b">
        <f>COUNTIF('[1]Codes SEC'!$B$2:$B$250,Ministres!AY4815)&gt;0</f>
        <v>1</v>
      </c>
      <c r="BA4815"/>
      <c r="BB4815"/>
      <c r="BC4815"/>
      <c r="BD4815"/>
      <c r="BE4815"/>
      <c r="BF4815"/>
      <c r="BG4815"/>
      <c r="BH4815"/>
      <c r="BI4815"/>
      <c r="BJ4815"/>
      <c r="BK4815"/>
      <c r="BL4815"/>
    </row>
    <row r="4816" spans="1:64" ht="35.1" customHeight="1" x14ac:dyDescent="0.25">
      <c r="A4816" s="356" t="s">
        <v>4654</v>
      </c>
      <c r="B4816" s="121">
        <v>16</v>
      </c>
      <c r="C4816" s="122" t="s">
        <v>2367</v>
      </c>
      <c r="D4816" s="123">
        <v>2025</v>
      </c>
      <c r="F4816" s="125"/>
      <c r="G4816" s="126">
        <v>1</v>
      </c>
      <c r="H4816" s="35" t="str">
        <f t="shared" si="3722"/>
        <v>089</v>
      </c>
      <c r="I4816" s="36">
        <v>84140000</v>
      </c>
      <c r="J4816" s="37" t="s">
        <v>5310</v>
      </c>
      <c r="K4816" s="244" t="s">
        <v>5311</v>
      </c>
      <c r="L4816" s="232"/>
      <c r="M4816" s="233"/>
      <c r="N4816" s="130"/>
      <c r="O4816" s="131"/>
      <c r="P4816" s="131"/>
      <c r="Q4816" s="131"/>
      <c r="R4816" s="131"/>
      <c r="S4816" s="131"/>
      <c r="T4816" s="132"/>
      <c r="U4816" s="138"/>
      <c r="V4816" s="138"/>
      <c r="W4816" s="139"/>
      <c r="X4816" s="139"/>
      <c r="Y4816" s="132"/>
      <c r="Z4816" s="210"/>
      <c r="AA4816" s="204"/>
      <c r="AB4816" s="202"/>
      <c r="AC4816" s="202"/>
      <c r="AD4816" s="202"/>
      <c r="AE4816" s="202"/>
      <c r="AF4816" s="202"/>
      <c r="AG4816" s="132"/>
      <c r="AH4816" s="138"/>
      <c r="AI4816" s="138"/>
      <c r="AJ4816" s="139"/>
      <c r="AK4816" s="139"/>
      <c r="AL4816" s="132"/>
      <c r="AM4816" s="140"/>
      <c r="AN4816" s="119"/>
      <c r="AO4816" s="120"/>
      <c r="AP4816" s="39"/>
      <c r="AQ4816" s="141"/>
      <c r="AR4816" s="142"/>
      <c r="AS4816" s="143"/>
      <c r="AU4816" s="141"/>
      <c r="AV4816" s="142"/>
      <c r="AW4816" s="143"/>
      <c r="AY4816" s="146" t="str">
        <f t="shared" si="3729"/>
        <v>41.40</v>
      </c>
      <c r="AZ4816" s="1879" t="b">
        <f>COUNTIF('[1]Codes SEC'!$B$2:$B$250,Ministres!AY4816)&gt;0</f>
        <v>1</v>
      </c>
    </row>
    <row r="4817" spans="1:64" ht="35.1" customHeight="1" x14ac:dyDescent="0.25">
      <c r="A4817" s="356" t="s">
        <v>4654</v>
      </c>
      <c r="B4817" s="121">
        <v>16</v>
      </c>
      <c r="C4817" s="122" t="s">
        <v>2367</v>
      </c>
      <c r="D4817" s="123">
        <v>2025</v>
      </c>
      <c r="F4817" s="125"/>
      <c r="G4817" s="126">
        <v>1</v>
      </c>
      <c r="H4817" s="35" t="str">
        <f t="shared" si="3722"/>
        <v>089</v>
      </c>
      <c r="I4817" s="36" t="s">
        <v>1173</v>
      </c>
      <c r="J4817" s="37" t="s">
        <v>5312</v>
      </c>
      <c r="K4817" s="244" t="s">
        <v>5313</v>
      </c>
      <c r="L4817" s="199"/>
      <c r="M4817" s="200"/>
      <c r="N4817" s="201"/>
      <c r="O4817" s="202"/>
      <c r="P4817" s="202"/>
      <c r="Q4817" s="202"/>
      <c r="R4817" s="202"/>
      <c r="S4817" s="202"/>
      <c r="T4817" s="224"/>
      <c r="U4817" s="138"/>
      <c r="V4817" s="138"/>
      <c r="W4817" s="139"/>
      <c r="X4817" s="139"/>
      <c r="Y4817" s="224"/>
      <c r="Z4817" s="210"/>
      <c r="AA4817" s="204"/>
      <c r="AB4817" s="202"/>
      <c r="AC4817" s="202"/>
      <c r="AD4817" s="202"/>
      <c r="AE4817" s="202"/>
      <c r="AF4817" s="202"/>
      <c r="AG4817" s="224"/>
      <c r="AH4817" s="138"/>
      <c r="AI4817" s="138"/>
      <c r="AJ4817" s="139"/>
      <c r="AK4817" s="139"/>
      <c r="AL4817" s="224"/>
      <c r="AM4817" s="140"/>
      <c r="AN4817" s="211"/>
      <c r="AO4817" s="212"/>
      <c r="AP4817" s="39"/>
      <c r="AQ4817" s="141"/>
      <c r="AR4817" s="141"/>
      <c r="AS4817" s="143"/>
      <c r="AU4817" s="141"/>
      <c r="AV4817" s="141"/>
      <c r="AW4817" s="143"/>
      <c r="AY4817" s="146" t="str">
        <f t="shared" si="3729"/>
        <v>43.12</v>
      </c>
      <c r="AZ4817" s="1879" t="b">
        <f>COUNTIF('[1]Codes SEC'!$B$2:$B$250,Ministres!AY4817)&gt;0</f>
        <v>1</v>
      </c>
    </row>
    <row r="4818" spans="1:64" ht="35.1" customHeight="1" x14ac:dyDescent="0.25">
      <c r="A4818" s="356" t="s">
        <v>4654</v>
      </c>
      <c r="B4818" s="121">
        <v>16</v>
      </c>
      <c r="C4818" s="122" t="s">
        <v>2367</v>
      </c>
      <c r="D4818" s="123">
        <v>2025</v>
      </c>
      <c r="F4818" s="125"/>
      <c r="G4818" s="126">
        <v>1</v>
      </c>
      <c r="H4818" s="35" t="str">
        <f t="shared" si="3722"/>
        <v>089</v>
      </c>
      <c r="I4818" s="36" t="s">
        <v>296</v>
      </c>
      <c r="J4818" s="37" t="s">
        <v>5314</v>
      </c>
      <c r="K4818" s="244" t="s">
        <v>5315</v>
      </c>
      <c r="L4818" s="199"/>
      <c r="M4818" s="200"/>
      <c r="N4818" s="201"/>
      <c r="O4818" s="202"/>
      <c r="P4818" s="202"/>
      <c r="Q4818" s="202"/>
      <c r="R4818" s="202"/>
      <c r="S4818" s="202"/>
      <c r="T4818" s="224"/>
      <c r="U4818" s="138"/>
      <c r="V4818" s="138"/>
      <c r="W4818" s="139"/>
      <c r="X4818" s="139"/>
      <c r="Y4818" s="224"/>
      <c r="Z4818" s="210"/>
      <c r="AA4818" s="204"/>
      <c r="AB4818" s="202"/>
      <c r="AC4818" s="202"/>
      <c r="AD4818" s="202"/>
      <c r="AE4818" s="202"/>
      <c r="AF4818" s="202"/>
      <c r="AG4818" s="224"/>
      <c r="AH4818" s="138"/>
      <c r="AI4818" s="138"/>
      <c r="AJ4818" s="139"/>
      <c r="AK4818" s="139"/>
      <c r="AL4818" s="224"/>
      <c r="AM4818" s="140"/>
      <c r="AN4818" s="211"/>
      <c r="AO4818" s="212"/>
      <c r="AP4818" s="39"/>
      <c r="AQ4818" s="141"/>
      <c r="AR4818" s="141"/>
      <c r="AS4818" s="143"/>
      <c r="AU4818" s="141"/>
      <c r="AV4818" s="141"/>
      <c r="AW4818" s="143"/>
      <c r="AY4818" s="146" t="str">
        <f t="shared" si="3729"/>
        <v>43.22</v>
      </c>
      <c r="AZ4818" s="1879" t="b">
        <f>COUNTIF('[1]Codes SEC'!$B$2:$B$250,Ministres!AY4818)&gt;0</f>
        <v>1</v>
      </c>
    </row>
    <row r="4819" spans="1:64" ht="35.1" customHeight="1" x14ac:dyDescent="0.25">
      <c r="A4819" s="356" t="s">
        <v>4654</v>
      </c>
      <c r="B4819" s="121">
        <v>16</v>
      </c>
      <c r="C4819" s="122" t="s">
        <v>2367</v>
      </c>
      <c r="D4819" s="123">
        <v>2025</v>
      </c>
      <c r="F4819" s="125"/>
      <c r="G4819" s="126">
        <v>1</v>
      </c>
      <c r="H4819" s="35" t="str">
        <f t="shared" si="3722"/>
        <v>089</v>
      </c>
      <c r="I4819" s="36" t="s">
        <v>1178</v>
      </c>
      <c r="J4819" s="37" t="s">
        <v>5316</v>
      </c>
      <c r="K4819" s="244" t="s">
        <v>5317</v>
      </c>
      <c r="L4819" s="199"/>
      <c r="M4819" s="200"/>
      <c r="N4819" s="201"/>
      <c r="O4819" s="202"/>
      <c r="P4819" s="202"/>
      <c r="Q4819" s="202"/>
      <c r="R4819" s="202"/>
      <c r="S4819" s="202"/>
      <c r="T4819" s="224"/>
      <c r="U4819" s="138"/>
      <c r="V4819" s="138"/>
      <c r="W4819" s="139"/>
      <c r="X4819" s="139"/>
      <c r="Y4819" s="224"/>
      <c r="Z4819" s="210"/>
      <c r="AA4819" s="204"/>
      <c r="AB4819" s="202"/>
      <c r="AC4819" s="202"/>
      <c r="AD4819" s="202"/>
      <c r="AE4819" s="202"/>
      <c r="AF4819" s="202"/>
      <c r="AG4819" s="224"/>
      <c r="AH4819" s="138"/>
      <c r="AI4819" s="138"/>
      <c r="AJ4819" s="139"/>
      <c r="AK4819" s="139"/>
      <c r="AL4819" s="224"/>
      <c r="AM4819" s="140"/>
      <c r="AN4819" s="211"/>
      <c r="AO4819" s="212"/>
      <c r="AP4819" s="39"/>
      <c r="AQ4819" s="141"/>
      <c r="AR4819" s="141"/>
      <c r="AS4819" s="143"/>
      <c r="AU4819" s="141"/>
      <c r="AV4819" s="141"/>
      <c r="AW4819" s="143"/>
      <c r="AY4819" s="146" t="str">
        <f t="shared" si="3729"/>
        <v>43.40</v>
      </c>
      <c r="AZ4819" s="1879" t="b">
        <f>COUNTIF('[1]Codes SEC'!$B$2:$B$250,Ministres!AY4819)&gt;0</f>
        <v>1</v>
      </c>
    </row>
    <row r="4820" spans="1:64" ht="35.1" customHeight="1" x14ac:dyDescent="0.25">
      <c r="A4820" s="356" t="s">
        <v>4654</v>
      </c>
      <c r="B4820" s="121">
        <v>16</v>
      </c>
      <c r="C4820" s="122" t="s">
        <v>2367</v>
      </c>
      <c r="D4820" s="123">
        <v>2025</v>
      </c>
      <c r="F4820" s="125"/>
      <c r="G4820" s="126">
        <v>1</v>
      </c>
      <c r="H4820" s="35" t="str">
        <f t="shared" si="3722"/>
        <v>089</v>
      </c>
      <c r="I4820" s="36" t="s">
        <v>1181</v>
      </c>
      <c r="J4820" s="37" t="s">
        <v>5318</v>
      </c>
      <c r="K4820" s="244" t="s">
        <v>5319</v>
      </c>
      <c r="L4820" s="199"/>
      <c r="M4820" s="200"/>
      <c r="N4820" s="201"/>
      <c r="O4820" s="202"/>
      <c r="P4820" s="202"/>
      <c r="Q4820" s="202"/>
      <c r="R4820" s="202"/>
      <c r="S4820" s="202"/>
      <c r="T4820" s="224"/>
      <c r="U4820" s="138"/>
      <c r="V4820" s="138"/>
      <c r="W4820" s="139"/>
      <c r="X4820" s="139"/>
      <c r="Y4820" s="224"/>
      <c r="Z4820" s="210"/>
      <c r="AA4820" s="204"/>
      <c r="AB4820" s="202"/>
      <c r="AC4820" s="202"/>
      <c r="AD4820" s="202"/>
      <c r="AE4820" s="202"/>
      <c r="AF4820" s="202"/>
      <c r="AG4820" s="224"/>
      <c r="AH4820" s="138"/>
      <c r="AI4820" s="138"/>
      <c r="AJ4820" s="139"/>
      <c r="AK4820" s="139"/>
      <c r="AL4820" s="224"/>
      <c r="AM4820" s="140"/>
      <c r="AN4820" s="211"/>
      <c r="AO4820" s="212"/>
      <c r="AP4820" s="39"/>
      <c r="AQ4820" s="141"/>
      <c r="AR4820" s="141"/>
      <c r="AS4820" s="143"/>
      <c r="AU4820" s="141"/>
      <c r="AV4820" s="141"/>
      <c r="AW4820" s="143"/>
      <c r="AY4820" s="146" t="str">
        <f t="shared" si="3729"/>
        <v>43.52</v>
      </c>
      <c r="AZ4820" s="1879" t="b">
        <f>COUNTIF('[1]Codes SEC'!$B$2:$B$250,Ministres!AY4820)&gt;0</f>
        <v>1</v>
      </c>
    </row>
    <row r="4821" spans="1:64" ht="35.1" customHeight="1" x14ac:dyDescent="0.25">
      <c r="A4821" s="356" t="s">
        <v>4654</v>
      </c>
      <c r="B4821" s="121">
        <v>16</v>
      </c>
      <c r="C4821" s="122" t="s">
        <v>2367</v>
      </c>
      <c r="D4821" s="123">
        <v>2025</v>
      </c>
      <c r="F4821" s="125"/>
      <c r="G4821" s="126">
        <v>1</v>
      </c>
      <c r="H4821" s="35" t="str">
        <f t="shared" si="3722"/>
        <v>089</v>
      </c>
      <c r="I4821" s="36" t="s">
        <v>1407</v>
      </c>
      <c r="J4821" s="37" t="s">
        <v>5320</v>
      </c>
      <c r="K4821" s="244" t="s">
        <v>5321</v>
      </c>
      <c r="L4821" s="199"/>
      <c r="M4821" s="200"/>
      <c r="N4821" s="201"/>
      <c r="O4821" s="202"/>
      <c r="P4821" s="202"/>
      <c r="Q4821" s="202"/>
      <c r="R4821" s="202"/>
      <c r="S4821" s="202"/>
      <c r="T4821" s="224"/>
      <c r="U4821" s="138"/>
      <c r="V4821" s="138"/>
      <c r="W4821" s="139"/>
      <c r="X4821" s="139"/>
      <c r="Y4821" s="224"/>
      <c r="Z4821" s="210"/>
      <c r="AA4821" s="204"/>
      <c r="AB4821" s="202"/>
      <c r="AC4821" s="202"/>
      <c r="AD4821" s="202"/>
      <c r="AE4821" s="202"/>
      <c r="AF4821" s="202"/>
      <c r="AG4821" s="224"/>
      <c r="AH4821" s="138"/>
      <c r="AI4821" s="138"/>
      <c r="AJ4821" s="139"/>
      <c r="AK4821" s="139"/>
      <c r="AL4821" s="224"/>
      <c r="AM4821" s="140"/>
      <c r="AN4821" s="211"/>
      <c r="AO4821" s="212"/>
      <c r="AP4821" s="39"/>
      <c r="AQ4821" s="141"/>
      <c r="AR4821" s="141"/>
      <c r="AS4821" s="143"/>
      <c r="AU4821" s="141"/>
      <c r="AV4821" s="141"/>
      <c r="AW4821" s="143"/>
      <c r="AY4821" s="146" t="str">
        <f t="shared" si="3729"/>
        <v>43.53</v>
      </c>
      <c r="AZ4821" s="1879" t="b">
        <f>COUNTIF('[1]Codes SEC'!$B$2:$B$250,Ministres!AY4821)&gt;0</f>
        <v>1</v>
      </c>
    </row>
    <row r="4822" spans="1:64" ht="35.1" customHeight="1" x14ac:dyDescent="0.25">
      <c r="A4822" s="356" t="s">
        <v>4654</v>
      </c>
      <c r="B4822" s="121">
        <v>16</v>
      </c>
      <c r="C4822" s="122" t="s">
        <v>2367</v>
      </c>
      <c r="D4822" s="123">
        <v>2025</v>
      </c>
      <c r="F4822" s="125"/>
      <c r="G4822" s="126">
        <v>1</v>
      </c>
      <c r="H4822" s="35" t="str">
        <f t="shared" si="3722"/>
        <v>089</v>
      </c>
      <c r="I4822" s="36" t="s">
        <v>301</v>
      </c>
      <c r="J4822" s="37" t="s">
        <v>5322</v>
      </c>
      <c r="K4822" s="244" t="s">
        <v>5323</v>
      </c>
      <c r="L4822" s="199"/>
      <c r="M4822" s="200"/>
      <c r="N4822" s="201"/>
      <c r="O4822" s="202"/>
      <c r="P4822" s="202"/>
      <c r="Q4822" s="202"/>
      <c r="R4822" s="202"/>
      <c r="S4822" s="202"/>
      <c r="T4822" s="224"/>
      <c r="U4822" s="138"/>
      <c r="V4822" s="138"/>
      <c r="W4822" s="139"/>
      <c r="X4822" s="139"/>
      <c r="Y4822" s="224"/>
      <c r="Z4822" s="210"/>
      <c r="AA4822" s="204"/>
      <c r="AB4822" s="202"/>
      <c r="AC4822" s="202"/>
      <c r="AD4822" s="202"/>
      <c r="AE4822" s="202"/>
      <c r="AF4822" s="202"/>
      <c r="AG4822" s="224"/>
      <c r="AH4822" s="138"/>
      <c r="AI4822" s="138"/>
      <c r="AJ4822" s="139"/>
      <c r="AK4822" s="139"/>
      <c r="AL4822" s="224"/>
      <c r="AM4822" s="140"/>
      <c r="AN4822" s="211"/>
      <c r="AO4822" s="212"/>
      <c r="AP4822" s="39"/>
      <c r="AQ4822" s="141"/>
      <c r="AR4822" s="141"/>
      <c r="AS4822" s="143"/>
      <c r="AU4822" s="141"/>
      <c r="AV4822" s="141"/>
      <c r="AW4822" s="143"/>
      <c r="AY4822" s="146" t="str">
        <f t="shared" si="3729"/>
        <v>45.24</v>
      </c>
      <c r="AZ4822" s="1879" t="b">
        <f>COUNTIF('[1]Codes SEC'!$B$2:$B$250,Ministres!AY4822)&gt;0</f>
        <v>1</v>
      </c>
    </row>
    <row r="4823" spans="1:64" ht="12.75" customHeight="1" x14ac:dyDescent="0.25">
      <c r="A4823" s="15"/>
      <c r="C4823" s="122"/>
      <c r="D4823" s="123"/>
      <c r="F4823" s="125"/>
      <c r="G4823" s="126"/>
      <c r="H4823" s="35"/>
      <c r="I4823" s="36"/>
      <c r="J4823" s="37"/>
      <c r="K4823" s="244"/>
      <c r="L4823" s="199"/>
      <c r="M4823" s="200"/>
      <c r="N4823" s="201"/>
      <c r="O4823" s="202"/>
      <c r="P4823" s="202"/>
      <c r="Q4823" s="202"/>
      <c r="R4823" s="202"/>
      <c r="S4823" s="202"/>
      <c r="T4823" s="224"/>
      <c r="U4823" s="138"/>
      <c r="V4823" s="138"/>
      <c r="W4823" s="139"/>
      <c r="X4823" s="139"/>
      <c r="Y4823" s="224"/>
      <c r="Z4823" s="210"/>
      <c r="AA4823" s="204"/>
      <c r="AB4823" s="202"/>
      <c r="AC4823" s="202"/>
      <c r="AD4823" s="202"/>
      <c r="AE4823" s="202"/>
      <c r="AF4823" s="202"/>
      <c r="AG4823" s="224"/>
      <c r="AH4823" s="138"/>
      <c r="AI4823" s="138"/>
      <c r="AJ4823" s="139"/>
      <c r="AK4823" s="139"/>
      <c r="AL4823" s="224"/>
      <c r="AM4823" s="140"/>
      <c r="AN4823" s="211"/>
      <c r="AO4823" s="212"/>
      <c r="AP4823" s="39"/>
      <c r="AQ4823" s="141"/>
      <c r="AR4823" s="141"/>
      <c r="AS4823" s="143"/>
      <c r="AU4823" s="141"/>
      <c r="AV4823" s="141"/>
      <c r="AW4823" s="143"/>
      <c r="AY4823" s="146"/>
      <c r="AZ4823" s="1879"/>
    </row>
    <row r="4824" spans="1:64" s="1882" customFormat="1" ht="12.75" customHeight="1" x14ac:dyDescent="0.25">
      <c r="A4824" s="15"/>
      <c r="B4824" s="121"/>
      <c r="C4824" s="122"/>
      <c r="D4824" s="123"/>
      <c r="E4824" s="124"/>
      <c r="F4824" s="125"/>
      <c r="G4824" s="126"/>
      <c r="H4824" s="35"/>
      <c r="I4824" s="36"/>
      <c r="J4824" s="37"/>
      <c r="K4824" s="243" t="s">
        <v>109</v>
      </c>
      <c r="L4824" s="199"/>
      <c r="M4824" s="200"/>
      <c r="N4824" s="201"/>
      <c r="O4824" s="202"/>
      <c r="P4824" s="202"/>
      <c r="Q4824" s="202"/>
      <c r="R4824" s="202"/>
      <c r="S4824" s="202"/>
      <c r="T4824" s="224"/>
      <c r="U4824" s="138"/>
      <c r="V4824" s="138"/>
      <c r="W4824" s="139"/>
      <c r="X4824" s="139"/>
      <c r="Y4824" s="224"/>
      <c r="Z4824" s="210"/>
      <c r="AA4824" s="204"/>
      <c r="AB4824" s="202"/>
      <c r="AC4824" s="202"/>
      <c r="AD4824" s="202"/>
      <c r="AE4824" s="202"/>
      <c r="AF4824" s="202"/>
      <c r="AG4824" s="224"/>
      <c r="AH4824" s="138"/>
      <c r="AI4824" s="138"/>
      <c r="AJ4824" s="139"/>
      <c r="AK4824" s="139"/>
      <c r="AL4824" s="224"/>
      <c r="AM4824" s="140"/>
      <c r="AN4824" s="211"/>
      <c r="AO4824" s="212"/>
      <c r="AP4824" s="39"/>
      <c r="AQ4824" s="141"/>
      <c r="AR4824" s="141"/>
      <c r="AS4824" s="143"/>
      <c r="AT4824" s="144"/>
      <c r="AU4824" s="141"/>
      <c r="AV4824" s="141"/>
      <c r="AW4824" s="143"/>
      <c r="AX4824"/>
      <c r="AY4824" s="146"/>
      <c r="AZ4824" s="1879"/>
      <c r="BA4824" s="1881"/>
      <c r="BB4824" s="12"/>
      <c r="BC4824" s="12"/>
      <c r="BD4824" s="12"/>
      <c r="BE4824" s="12"/>
      <c r="BF4824" s="12"/>
      <c r="BG4824" s="12"/>
      <c r="BH4824" s="12"/>
      <c r="BI4824" s="12"/>
      <c r="BJ4824" s="12"/>
      <c r="BK4824" s="12"/>
      <c r="BL4824" s="12"/>
    </row>
    <row r="4825" spans="1:64" s="374" customFormat="1" ht="12.75" customHeight="1" x14ac:dyDescent="0.25">
      <c r="A4825" s="15"/>
      <c r="B4825" s="121"/>
      <c r="C4825" s="122"/>
      <c r="D4825" s="123"/>
      <c r="E4825" s="124"/>
      <c r="F4825" s="125"/>
      <c r="G4825" s="126"/>
      <c r="H4825" s="35"/>
      <c r="I4825" s="36"/>
      <c r="J4825" s="37"/>
      <c r="K4825" s="244"/>
      <c r="L4825" s="199"/>
      <c r="M4825" s="200"/>
      <c r="N4825" s="201"/>
      <c r="O4825" s="202"/>
      <c r="P4825" s="202"/>
      <c r="Q4825" s="202"/>
      <c r="R4825" s="202"/>
      <c r="S4825" s="202"/>
      <c r="T4825" s="224"/>
      <c r="U4825" s="138"/>
      <c r="V4825" s="138"/>
      <c r="W4825" s="139"/>
      <c r="X4825" s="139"/>
      <c r="Y4825" s="224"/>
      <c r="Z4825" s="210"/>
      <c r="AA4825" s="204"/>
      <c r="AB4825" s="202"/>
      <c r="AC4825" s="202"/>
      <c r="AD4825" s="202"/>
      <c r="AE4825" s="202"/>
      <c r="AF4825" s="202"/>
      <c r="AG4825" s="224"/>
      <c r="AH4825" s="138"/>
      <c r="AI4825" s="138"/>
      <c r="AJ4825" s="139"/>
      <c r="AK4825" s="139"/>
      <c r="AL4825" s="224"/>
      <c r="AM4825" s="140"/>
      <c r="AN4825" s="211"/>
      <c r="AO4825" s="212"/>
      <c r="AP4825" s="39"/>
      <c r="AQ4825" s="141"/>
      <c r="AR4825" s="141"/>
      <c r="AS4825" s="143"/>
      <c r="AT4825" s="144"/>
      <c r="AU4825" s="141"/>
      <c r="AV4825" s="141"/>
      <c r="AW4825" s="143"/>
      <c r="AX4825"/>
      <c r="AY4825" s="146"/>
      <c r="AZ4825" s="196"/>
    </row>
    <row r="4826" spans="1:64" s="374" customFormat="1" ht="35.1" customHeight="1" x14ac:dyDescent="0.25">
      <c r="A4826" s="356" t="s">
        <v>4654</v>
      </c>
      <c r="B4826" s="121">
        <v>16</v>
      </c>
      <c r="C4826" s="122" t="s">
        <v>2367</v>
      </c>
      <c r="D4826" s="123">
        <v>2025</v>
      </c>
      <c r="E4826" s="124"/>
      <c r="F4826" s="125"/>
      <c r="G4826" s="126">
        <v>1</v>
      </c>
      <c r="H4826" s="35" t="str">
        <f t="shared" si="3722"/>
        <v>089</v>
      </c>
      <c r="I4826" s="36" t="s">
        <v>2480</v>
      </c>
      <c r="J4826" s="37" t="s">
        <v>5324</v>
      </c>
      <c r="K4826" s="244" t="s">
        <v>5325</v>
      </c>
      <c r="L4826" s="199"/>
      <c r="M4826" s="200"/>
      <c r="N4826" s="201"/>
      <c r="O4826" s="202"/>
      <c r="P4826" s="202"/>
      <c r="Q4826" s="202"/>
      <c r="R4826" s="202"/>
      <c r="S4826" s="202"/>
      <c r="T4826" s="224"/>
      <c r="U4826" s="138"/>
      <c r="V4826" s="138"/>
      <c r="W4826" s="139"/>
      <c r="X4826" s="139"/>
      <c r="Y4826" s="224"/>
      <c r="Z4826" s="210"/>
      <c r="AA4826" s="204"/>
      <c r="AB4826" s="202"/>
      <c r="AC4826" s="202"/>
      <c r="AD4826" s="202"/>
      <c r="AE4826" s="202"/>
      <c r="AF4826" s="202"/>
      <c r="AG4826" s="224"/>
      <c r="AH4826" s="138"/>
      <c r="AI4826" s="138"/>
      <c r="AJ4826" s="139"/>
      <c r="AK4826" s="139"/>
      <c r="AL4826" s="224"/>
      <c r="AM4826" s="140"/>
      <c r="AN4826" s="211"/>
      <c r="AO4826" s="212"/>
      <c r="AP4826" s="39"/>
      <c r="AQ4826" s="141"/>
      <c r="AR4826" s="141"/>
      <c r="AS4826" s="143"/>
      <c r="AT4826" s="144"/>
      <c r="AU4826" s="141"/>
      <c r="AV4826" s="141"/>
      <c r="AW4826" s="143"/>
      <c r="AX4826"/>
      <c r="AY4826" s="146" t="str">
        <f t="shared" ref="AY4826:AY4835" si="3730">RIGHT(LEFT(I4826,3),2)&amp;"."&amp;RIGHT(LEFT(I4826,5),2)</f>
        <v>51.11</v>
      </c>
      <c r="AZ4826" s="196" t="b">
        <f>COUNTIF('[1]Codes SEC'!$B$2:$B$250,Ministres!AY4826)&gt;0</f>
        <v>1</v>
      </c>
    </row>
    <row r="4827" spans="1:64" s="374" customFormat="1" ht="35.1" customHeight="1" x14ac:dyDescent="0.25">
      <c r="A4827" s="356" t="s">
        <v>4654</v>
      </c>
      <c r="B4827" s="121">
        <v>16</v>
      </c>
      <c r="C4827" s="122" t="s">
        <v>2367</v>
      </c>
      <c r="D4827" s="123">
        <v>2025</v>
      </c>
      <c r="E4827" s="124"/>
      <c r="F4827" s="125"/>
      <c r="G4827" s="126">
        <v>1</v>
      </c>
      <c r="H4827" s="35" t="str">
        <f t="shared" si="3722"/>
        <v>089</v>
      </c>
      <c r="I4827" s="36" t="s">
        <v>1500</v>
      </c>
      <c r="J4827" s="37" t="s">
        <v>5326</v>
      </c>
      <c r="K4827" s="244" t="s">
        <v>5327</v>
      </c>
      <c r="L4827" s="199"/>
      <c r="M4827" s="200"/>
      <c r="N4827" s="201"/>
      <c r="O4827" s="202"/>
      <c r="P4827" s="202"/>
      <c r="Q4827" s="202"/>
      <c r="R4827" s="202"/>
      <c r="S4827" s="202"/>
      <c r="T4827" s="224"/>
      <c r="U4827" s="138"/>
      <c r="V4827" s="138"/>
      <c r="W4827" s="139"/>
      <c r="X4827" s="139"/>
      <c r="Y4827" s="224"/>
      <c r="Z4827" s="210"/>
      <c r="AA4827" s="204"/>
      <c r="AB4827" s="202"/>
      <c r="AC4827" s="202"/>
      <c r="AD4827" s="202"/>
      <c r="AE4827" s="202"/>
      <c r="AF4827" s="202"/>
      <c r="AG4827" s="224"/>
      <c r="AH4827" s="138"/>
      <c r="AI4827" s="138"/>
      <c r="AJ4827" s="139"/>
      <c r="AK4827" s="139"/>
      <c r="AL4827" s="224"/>
      <c r="AM4827" s="140"/>
      <c r="AN4827" s="211"/>
      <c r="AO4827" s="212"/>
      <c r="AP4827" s="39"/>
      <c r="AQ4827" s="141"/>
      <c r="AR4827" s="141"/>
      <c r="AS4827" s="143"/>
      <c r="AT4827" s="144"/>
      <c r="AU4827" s="141"/>
      <c r="AV4827" s="141"/>
      <c r="AW4827" s="143"/>
      <c r="AY4827" s="146" t="str">
        <f t="shared" si="3730"/>
        <v>51.12</v>
      </c>
      <c r="AZ4827" s="196" t="b">
        <f>COUNTIF('[1]Codes SEC'!$B$2:$B$250,Ministres!AY4827)&gt;0</f>
        <v>1</v>
      </c>
    </row>
    <row r="4828" spans="1:64" s="374" customFormat="1" ht="35.1" customHeight="1" x14ac:dyDescent="0.25">
      <c r="A4828" s="356" t="s">
        <v>4654</v>
      </c>
      <c r="B4828" s="121">
        <v>16</v>
      </c>
      <c r="C4828" s="122" t="s">
        <v>2367</v>
      </c>
      <c r="D4828" s="123">
        <v>2025</v>
      </c>
      <c r="E4828" s="124"/>
      <c r="F4828" s="125"/>
      <c r="G4828" s="126">
        <v>1</v>
      </c>
      <c r="H4828" s="35" t="str">
        <f t="shared" si="3722"/>
        <v>089</v>
      </c>
      <c r="I4828" s="36" t="s">
        <v>1265</v>
      </c>
      <c r="J4828" s="37" t="s">
        <v>5328</v>
      </c>
      <c r="K4828" s="244" t="s">
        <v>5329</v>
      </c>
      <c r="L4828" s="199"/>
      <c r="M4828" s="200"/>
      <c r="N4828" s="201"/>
      <c r="O4828" s="202"/>
      <c r="P4828" s="202"/>
      <c r="Q4828" s="202"/>
      <c r="R4828" s="202"/>
      <c r="S4828" s="202"/>
      <c r="T4828" s="224"/>
      <c r="U4828" s="138"/>
      <c r="V4828" s="138"/>
      <c r="W4828" s="139"/>
      <c r="X4828" s="139"/>
      <c r="Y4828" s="224"/>
      <c r="Z4828" s="210"/>
      <c r="AA4828" s="204"/>
      <c r="AB4828" s="202"/>
      <c r="AC4828" s="202"/>
      <c r="AD4828" s="202"/>
      <c r="AE4828" s="202"/>
      <c r="AF4828" s="202"/>
      <c r="AG4828" s="224"/>
      <c r="AH4828" s="138"/>
      <c r="AI4828" s="138"/>
      <c r="AJ4828" s="139"/>
      <c r="AK4828" s="139"/>
      <c r="AL4828" s="224"/>
      <c r="AM4828" s="140"/>
      <c r="AN4828" s="211"/>
      <c r="AO4828" s="212"/>
      <c r="AP4828" s="39"/>
      <c r="AQ4828" s="141"/>
      <c r="AR4828" s="141"/>
      <c r="AS4828" s="143"/>
      <c r="AT4828" s="144"/>
      <c r="AU4828" s="141"/>
      <c r="AV4828" s="141"/>
      <c r="AW4828" s="143"/>
      <c r="AX4828"/>
      <c r="AY4828" s="146" t="str">
        <f t="shared" si="3730"/>
        <v>52.10</v>
      </c>
      <c r="AZ4828" s="196" t="b">
        <f>COUNTIF('[1]Codes SEC'!$B$2:$B$250,Ministres!AY4828)&gt;0</f>
        <v>1</v>
      </c>
    </row>
    <row r="4829" spans="1:64" s="374" customFormat="1" ht="35.1" customHeight="1" x14ac:dyDescent="0.25">
      <c r="A4829" s="356" t="s">
        <v>4654</v>
      </c>
      <c r="B4829" s="121">
        <v>16</v>
      </c>
      <c r="C4829" s="122" t="s">
        <v>2367</v>
      </c>
      <c r="D4829" s="123">
        <v>2025</v>
      </c>
      <c r="E4829" s="124"/>
      <c r="F4829" s="125"/>
      <c r="G4829" s="126">
        <v>1</v>
      </c>
      <c r="H4829" s="35" t="str">
        <f t="shared" si="3722"/>
        <v>089</v>
      </c>
      <c r="I4829" s="36" t="s">
        <v>1799</v>
      </c>
      <c r="J4829" s="37" t="s">
        <v>5330</v>
      </c>
      <c r="K4829" s="244" t="s">
        <v>5331</v>
      </c>
      <c r="L4829" s="199"/>
      <c r="M4829" s="200"/>
      <c r="N4829" s="201"/>
      <c r="O4829" s="202"/>
      <c r="P4829" s="202"/>
      <c r="Q4829" s="202"/>
      <c r="R4829" s="202"/>
      <c r="S4829" s="202"/>
      <c r="T4829" s="224"/>
      <c r="U4829" s="138"/>
      <c r="V4829" s="138"/>
      <c r="W4829" s="139"/>
      <c r="X4829" s="139"/>
      <c r="Y4829" s="224"/>
      <c r="Z4829" s="210"/>
      <c r="AA4829" s="204"/>
      <c r="AB4829" s="202"/>
      <c r="AC4829" s="202"/>
      <c r="AD4829" s="202"/>
      <c r="AE4829" s="202"/>
      <c r="AF4829" s="202"/>
      <c r="AG4829" s="224"/>
      <c r="AH4829" s="138"/>
      <c r="AI4829" s="138"/>
      <c r="AJ4829" s="139"/>
      <c r="AK4829" s="139"/>
      <c r="AL4829" s="224"/>
      <c r="AM4829" s="140"/>
      <c r="AN4829" s="211"/>
      <c r="AO4829" s="212"/>
      <c r="AP4829" s="39"/>
      <c r="AQ4829" s="141"/>
      <c r="AR4829" s="141"/>
      <c r="AS4829" s="143"/>
      <c r="AT4829" s="144"/>
      <c r="AU4829" s="141"/>
      <c r="AV4829" s="141"/>
      <c r="AW4829" s="143"/>
      <c r="AX4829"/>
      <c r="AY4829" s="146" t="str">
        <f t="shared" si="3730"/>
        <v>53.10</v>
      </c>
      <c r="AZ4829" s="196" t="b">
        <f>COUNTIF('[1]Codes SEC'!$B$2:$B$250,Ministres!AY4829)&gt;0</f>
        <v>1</v>
      </c>
    </row>
    <row r="4830" spans="1:64" s="374" customFormat="1" ht="35.1" customHeight="1" x14ac:dyDescent="0.25">
      <c r="A4830" s="356" t="s">
        <v>4654</v>
      </c>
      <c r="B4830" s="121">
        <v>16</v>
      </c>
      <c r="C4830" s="122" t="s">
        <v>2367</v>
      </c>
      <c r="D4830" s="123">
        <v>2025</v>
      </c>
      <c r="E4830" s="124"/>
      <c r="F4830" s="125"/>
      <c r="G4830" s="126">
        <v>1</v>
      </c>
      <c r="H4830" s="35" t="str">
        <f t="shared" si="3722"/>
        <v>089</v>
      </c>
      <c r="I4830" s="36">
        <v>86311000</v>
      </c>
      <c r="J4830" s="37" t="s">
        <v>5332</v>
      </c>
      <c r="K4830" s="244" t="s">
        <v>5333</v>
      </c>
      <c r="L4830" s="199"/>
      <c r="M4830" s="200"/>
      <c r="N4830" s="201"/>
      <c r="O4830" s="202"/>
      <c r="P4830" s="202"/>
      <c r="Q4830" s="202"/>
      <c r="R4830" s="202"/>
      <c r="S4830" s="202"/>
      <c r="T4830" s="224"/>
      <c r="U4830" s="138"/>
      <c r="V4830" s="138"/>
      <c r="W4830" s="139"/>
      <c r="X4830" s="139"/>
      <c r="Y4830" s="224"/>
      <c r="Z4830" s="210"/>
      <c r="AA4830" s="204"/>
      <c r="AB4830" s="202"/>
      <c r="AC4830" s="202"/>
      <c r="AD4830" s="202"/>
      <c r="AE4830" s="202"/>
      <c r="AF4830" s="202"/>
      <c r="AG4830" s="224"/>
      <c r="AH4830" s="138"/>
      <c r="AI4830" s="138"/>
      <c r="AJ4830" s="139"/>
      <c r="AK4830" s="139"/>
      <c r="AL4830" s="224"/>
      <c r="AM4830" s="140"/>
      <c r="AN4830" s="211"/>
      <c r="AO4830" s="212"/>
      <c r="AP4830" s="39"/>
      <c r="AQ4830" s="141"/>
      <c r="AR4830" s="141"/>
      <c r="AS4830" s="143"/>
      <c r="AT4830" s="144"/>
      <c r="AU4830" s="141"/>
      <c r="AV4830" s="141"/>
      <c r="AW4830" s="143"/>
      <c r="AX4830"/>
      <c r="AY4830" s="146" t="str">
        <f t="shared" si="3730"/>
        <v>63.11</v>
      </c>
      <c r="AZ4830" s="196" t="b">
        <f>COUNTIF('[1]Codes SEC'!$B$2:$B$250,Ministres!AY4830)&gt;0</f>
        <v>1</v>
      </c>
    </row>
    <row r="4831" spans="1:64" s="374" customFormat="1" ht="35.1" customHeight="1" x14ac:dyDescent="0.25">
      <c r="A4831" s="356" t="s">
        <v>4654</v>
      </c>
      <c r="B4831" s="121">
        <v>16</v>
      </c>
      <c r="C4831" s="122" t="s">
        <v>2367</v>
      </c>
      <c r="D4831" s="123">
        <v>2025</v>
      </c>
      <c r="E4831" s="124"/>
      <c r="F4831" s="125"/>
      <c r="G4831" s="126">
        <v>1</v>
      </c>
      <c r="H4831" s="35" t="str">
        <f t="shared" si="3722"/>
        <v>089</v>
      </c>
      <c r="I4831" s="36">
        <v>86312000</v>
      </c>
      <c r="J4831" s="37" t="s">
        <v>5334</v>
      </c>
      <c r="K4831" s="244" t="s">
        <v>5335</v>
      </c>
      <c r="L4831" s="199"/>
      <c r="M4831" s="200"/>
      <c r="N4831" s="201"/>
      <c r="O4831" s="202"/>
      <c r="P4831" s="202"/>
      <c r="Q4831" s="202"/>
      <c r="R4831" s="202"/>
      <c r="S4831" s="202"/>
      <c r="T4831" s="224"/>
      <c r="U4831" s="138"/>
      <c r="V4831" s="138"/>
      <c r="W4831" s="139"/>
      <c r="X4831" s="139"/>
      <c r="Y4831" s="224"/>
      <c r="Z4831" s="210"/>
      <c r="AA4831" s="204"/>
      <c r="AB4831" s="202"/>
      <c r="AC4831" s="202"/>
      <c r="AD4831" s="202"/>
      <c r="AE4831" s="202"/>
      <c r="AF4831" s="202"/>
      <c r="AG4831" s="224"/>
      <c r="AH4831" s="138"/>
      <c r="AI4831" s="138"/>
      <c r="AJ4831" s="139"/>
      <c r="AK4831" s="139"/>
      <c r="AL4831" s="224"/>
      <c r="AM4831" s="140"/>
      <c r="AN4831" s="211"/>
      <c r="AO4831" s="212"/>
      <c r="AP4831" s="39"/>
      <c r="AQ4831" s="141"/>
      <c r="AR4831" s="141"/>
      <c r="AS4831" s="143"/>
      <c r="AT4831" s="144"/>
      <c r="AU4831" s="141"/>
      <c r="AV4831" s="141"/>
      <c r="AW4831" s="143"/>
      <c r="AX4831"/>
      <c r="AY4831" s="146" t="str">
        <f t="shared" si="3730"/>
        <v>63.12</v>
      </c>
      <c r="AZ4831" s="196" t="b">
        <f>COUNTIF('[1]Codes SEC'!$B$2:$B$250,Ministres!AY4831)&gt;0</f>
        <v>1</v>
      </c>
    </row>
    <row r="4832" spans="1:64" ht="35.1" customHeight="1" x14ac:dyDescent="0.25">
      <c r="A4832" s="356" t="s">
        <v>4654</v>
      </c>
      <c r="B4832" s="121">
        <v>16</v>
      </c>
      <c r="C4832" s="122" t="s">
        <v>2367</v>
      </c>
      <c r="D4832" s="123">
        <v>2025</v>
      </c>
      <c r="F4832" s="125"/>
      <c r="G4832" s="126">
        <v>1</v>
      </c>
      <c r="H4832" s="35" t="str">
        <f t="shared" si="3722"/>
        <v>089</v>
      </c>
      <c r="I4832" s="36">
        <v>86312000</v>
      </c>
      <c r="J4832" s="37" t="s">
        <v>5336</v>
      </c>
      <c r="K4832" s="244" t="s">
        <v>5337</v>
      </c>
      <c r="L4832" s="232"/>
      <c r="M4832" s="233"/>
      <c r="N4832" s="130"/>
      <c r="O4832" s="131"/>
      <c r="P4832" s="131"/>
      <c r="Q4832" s="131"/>
      <c r="R4832" s="131"/>
      <c r="S4832" s="131"/>
      <c r="T4832" s="132"/>
      <c r="U4832" s="138"/>
      <c r="V4832" s="138"/>
      <c r="W4832" s="139"/>
      <c r="X4832" s="139"/>
      <c r="Y4832" s="132"/>
      <c r="Z4832" s="210"/>
      <c r="AA4832" s="204"/>
      <c r="AB4832" s="202"/>
      <c r="AC4832" s="202"/>
      <c r="AD4832" s="202"/>
      <c r="AE4832" s="202"/>
      <c r="AF4832" s="202"/>
      <c r="AG4832" s="132"/>
      <c r="AH4832" s="138"/>
      <c r="AI4832" s="138"/>
      <c r="AJ4832" s="139"/>
      <c r="AK4832" s="139"/>
      <c r="AL4832" s="132"/>
      <c r="AM4832" s="140"/>
      <c r="AN4832" s="119"/>
      <c r="AO4832" s="120"/>
      <c r="AP4832" s="39"/>
      <c r="AQ4832" s="141"/>
      <c r="AR4832" s="142"/>
      <c r="AS4832" s="143"/>
      <c r="AU4832" s="141"/>
      <c r="AV4832" s="142"/>
      <c r="AW4832" s="143"/>
      <c r="AY4832" s="146" t="str">
        <f t="shared" si="3730"/>
        <v>63.12</v>
      </c>
      <c r="AZ4832" s="196" t="b">
        <f>COUNTIF('[1]Codes SEC'!$B$2:$B$250,Ministres!AY4832)&gt;0</f>
        <v>1</v>
      </c>
    </row>
    <row r="4833" spans="1:64" ht="35.1" customHeight="1" x14ac:dyDescent="0.25">
      <c r="A4833" s="356" t="s">
        <v>4654</v>
      </c>
      <c r="B4833" s="121">
        <v>16</v>
      </c>
      <c r="C4833" s="122" t="s">
        <v>2367</v>
      </c>
      <c r="D4833" s="123">
        <v>2025</v>
      </c>
      <c r="F4833" s="125"/>
      <c r="G4833" s="126">
        <v>1</v>
      </c>
      <c r="H4833" s="35" t="str">
        <f t="shared" si="3722"/>
        <v>089</v>
      </c>
      <c r="I4833" s="36">
        <v>86322000</v>
      </c>
      <c r="J4833" s="37" t="s">
        <v>5338</v>
      </c>
      <c r="K4833" s="244" t="s">
        <v>5339</v>
      </c>
      <c r="L4833" s="232"/>
      <c r="M4833" s="233"/>
      <c r="N4833" s="130"/>
      <c r="O4833" s="131"/>
      <c r="P4833" s="131"/>
      <c r="Q4833" s="131"/>
      <c r="R4833" s="131"/>
      <c r="S4833" s="131"/>
      <c r="T4833" s="132"/>
      <c r="U4833" s="138"/>
      <c r="V4833" s="138"/>
      <c r="W4833" s="139"/>
      <c r="X4833" s="139"/>
      <c r="Y4833" s="132"/>
      <c r="Z4833" s="210"/>
      <c r="AA4833" s="204"/>
      <c r="AB4833" s="202"/>
      <c r="AC4833" s="202"/>
      <c r="AD4833" s="202"/>
      <c r="AE4833" s="202"/>
      <c r="AF4833" s="202"/>
      <c r="AG4833" s="132"/>
      <c r="AH4833" s="138"/>
      <c r="AI4833" s="138"/>
      <c r="AJ4833" s="139"/>
      <c r="AK4833" s="139"/>
      <c r="AL4833" s="132"/>
      <c r="AM4833" s="140"/>
      <c r="AN4833" s="119"/>
      <c r="AO4833" s="120"/>
      <c r="AP4833" s="39"/>
      <c r="AQ4833" s="141"/>
      <c r="AR4833" s="142"/>
      <c r="AS4833" s="143"/>
      <c r="AU4833" s="141"/>
      <c r="AV4833" s="142"/>
      <c r="AW4833" s="143"/>
      <c r="AY4833" s="146" t="str">
        <f t="shared" si="3730"/>
        <v>63.22</v>
      </c>
      <c r="AZ4833" s="196" t="b">
        <f>COUNTIF('[1]Codes SEC'!$B$2:$B$250,Ministres!AY4833)&gt;0</f>
        <v>1</v>
      </c>
    </row>
    <row r="4834" spans="1:64" s="374" customFormat="1" ht="35.1" customHeight="1" x14ac:dyDescent="0.25">
      <c r="A4834" s="356" t="s">
        <v>4654</v>
      </c>
      <c r="B4834" s="121">
        <v>16</v>
      </c>
      <c r="C4834" s="122" t="s">
        <v>2367</v>
      </c>
      <c r="D4834" s="123">
        <v>2025</v>
      </c>
      <c r="E4834" s="124"/>
      <c r="F4834" s="125"/>
      <c r="G4834" s="126">
        <v>1</v>
      </c>
      <c r="H4834" s="35" t="str">
        <f t="shared" si="3722"/>
        <v>089</v>
      </c>
      <c r="I4834" s="36" t="s">
        <v>1508</v>
      </c>
      <c r="J4834" s="37" t="s">
        <v>5340</v>
      </c>
      <c r="K4834" s="244" t="s">
        <v>5341</v>
      </c>
      <c r="L4834" s="199"/>
      <c r="M4834" s="200"/>
      <c r="N4834" s="201"/>
      <c r="O4834" s="202"/>
      <c r="P4834" s="202"/>
      <c r="Q4834" s="202"/>
      <c r="R4834" s="202"/>
      <c r="S4834" s="202"/>
      <c r="T4834" s="224"/>
      <c r="U4834" s="138"/>
      <c r="V4834" s="138"/>
      <c r="W4834" s="139"/>
      <c r="X4834" s="139"/>
      <c r="Y4834" s="224"/>
      <c r="Z4834" s="210"/>
      <c r="AA4834" s="204"/>
      <c r="AB4834" s="202"/>
      <c r="AC4834" s="202"/>
      <c r="AD4834" s="202"/>
      <c r="AE4834" s="202"/>
      <c r="AF4834" s="202"/>
      <c r="AG4834" s="224"/>
      <c r="AH4834" s="138"/>
      <c r="AI4834" s="138"/>
      <c r="AJ4834" s="139"/>
      <c r="AK4834" s="139"/>
      <c r="AL4834" s="224"/>
      <c r="AM4834" s="140"/>
      <c r="AN4834" s="211"/>
      <c r="AO4834" s="212"/>
      <c r="AP4834" s="39"/>
      <c r="AQ4834" s="141"/>
      <c r="AR4834" s="141"/>
      <c r="AS4834" s="143"/>
      <c r="AT4834" s="144"/>
      <c r="AU4834" s="141"/>
      <c r="AV4834" s="141"/>
      <c r="AW4834" s="143"/>
      <c r="AX4834"/>
      <c r="AY4834" s="146" t="str">
        <f t="shared" si="3730"/>
        <v>65.24</v>
      </c>
      <c r="AZ4834" s="196" t="b">
        <f>COUNTIF('[1]Codes SEC'!$B$2:$B$250,Ministres!AY4834)&gt;0</f>
        <v>1</v>
      </c>
    </row>
    <row r="4835" spans="1:64" ht="35.1" customHeight="1" x14ac:dyDescent="0.25">
      <c r="A4835" s="356" t="s">
        <v>4654</v>
      </c>
      <c r="B4835" s="121">
        <v>16</v>
      </c>
      <c r="C4835" s="122" t="s">
        <v>2367</v>
      </c>
      <c r="D4835" s="123">
        <v>2025</v>
      </c>
      <c r="F4835" s="125"/>
      <c r="G4835" s="126">
        <v>1</v>
      </c>
      <c r="H4835" s="35" t="str">
        <f t="shared" si="3722"/>
        <v>089</v>
      </c>
      <c r="I4835" s="36" t="s">
        <v>113</v>
      </c>
      <c r="J4835" s="37" t="s">
        <v>5342</v>
      </c>
      <c r="K4835" s="244" t="s">
        <v>5343</v>
      </c>
      <c r="L4835" s="199"/>
      <c r="M4835" s="200"/>
      <c r="N4835" s="201"/>
      <c r="O4835" s="202"/>
      <c r="P4835" s="202"/>
      <c r="Q4835" s="202"/>
      <c r="R4835" s="202"/>
      <c r="S4835" s="202"/>
      <c r="T4835" s="224"/>
      <c r="U4835" s="138"/>
      <c r="V4835" s="138"/>
      <c r="W4835" s="139"/>
      <c r="X4835" s="139"/>
      <c r="Y4835" s="224"/>
      <c r="Z4835" s="210"/>
      <c r="AA4835" s="204"/>
      <c r="AB4835" s="202"/>
      <c r="AC4835" s="202"/>
      <c r="AD4835" s="202"/>
      <c r="AE4835" s="202"/>
      <c r="AF4835" s="202"/>
      <c r="AG4835" s="224"/>
      <c r="AH4835" s="138"/>
      <c r="AI4835" s="138"/>
      <c r="AJ4835" s="139"/>
      <c r="AK4835" s="139"/>
      <c r="AL4835" s="224"/>
      <c r="AM4835" s="140"/>
      <c r="AN4835" s="211"/>
      <c r="AO4835" s="212"/>
      <c r="AP4835" s="39"/>
      <c r="AQ4835" s="141"/>
      <c r="AR4835" s="141"/>
      <c r="AS4835" s="143"/>
      <c r="AU4835" s="141"/>
      <c r="AV4835" s="141"/>
      <c r="AW4835" s="143"/>
      <c r="AY4835" s="146" t="str">
        <f t="shared" si="3730"/>
        <v>74.22</v>
      </c>
      <c r="AZ4835" s="196" t="b">
        <f>COUNTIF('[1]Codes SEC'!$B$2:$B$250,Ministres!AY4835)&gt;0</f>
        <v>1</v>
      </c>
    </row>
    <row r="4836" spans="1:64" ht="12.75" customHeight="1" x14ac:dyDescent="0.25">
      <c r="A4836" s="600"/>
      <c r="B4836" s="601"/>
      <c r="C4836" s="176"/>
      <c r="D4836" s="176"/>
      <c r="E4836" s="602"/>
      <c r="F4836" s="176"/>
      <c r="G4836" s="179"/>
      <c r="H4836" s="180"/>
      <c r="I4836" s="181"/>
      <c r="J4836" s="182"/>
      <c r="K4836" s="457" t="s">
        <v>5344</v>
      </c>
      <c r="L4836" s="184">
        <f t="shared" ref="L4836:S4836" si="3731">L4806</f>
        <v>8000</v>
      </c>
      <c r="M4836" s="185">
        <f t="shared" si="3731"/>
        <v>8000</v>
      </c>
      <c r="N4836" s="186">
        <f t="shared" si="3731"/>
        <v>0</v>
      </c>
      <c r="O4836" s="187">
        <f t="shared" si="3731"/>
        <v>0</v>
      </c>
      <c r="P4836" s="187">
        <f t="shared" si="3731"/>
        <v>0</v>
      </c>
      <c r="Q4836" s="187">
        <f t="shared" si="3731"/>
        <v>0</v>
      </c>
      <c r="R4836" s="187">
        <f t="shared" si="3731"/>
        <v>0</v>
      </c>
      <c r="S4836" s="187">
        <f t="shared" si="3731"/>
        <v>0</v>
      </c>
      <c r="T4836" s="188"/>
      <c r="U4836" s="187">
        <f>U4806</f>
        <v>0</v>
      </c>
      <c r="V4836" s="187">
        <f>V4806</f>
        <v>0</v>
      </c>
      <c r="W4836" s="187">
        <f>W4806</f>
        <v>0</v>
      </c>
      <c r="X4836" s="187">
        <f>X4806</f>
        <v>0</v>
      </c>
      <c r="Y4836" s="188"/>
      <c r="Z4836" s="187">
        <f t="shared" ref="Z4836:AF4836" si="3732">Z4806</f>
        <v>0</v>
      </c>
      <c r="AA4836" s="189">
        <f t="shared" si="3732"/>
        <v>0</v>
      </c>
      <c r="AB4836" s="187">
        <f t="shared" si="3732"/>
        <v>0</v>
      </c>
      <c r="AC4836" s="187">
        <f t="shared" si="3732"/>
        <v>0</v>
      </c>
      <c r="AD4836" s="187">
        <f t="shared" si="3732"/>
        <v>0</v>
      </c>
      <c r="AE4836" s="187">
        <f t="shared" si="3732"/>
        <v>0</v>
      </c>
      <c r="AF4836" s="187">
        <f t="shared" si="3732"/>
        <v>0</v>
      </c>
      <c r="AG4836" s="188"/>
      <c r="AH4836" s="187">
        <f>AH4806</f>
        <v>0</v>
      </c>
      <c r="AI4836" s="187">
        <f>AI4806</f>
        <v>0</v>
      </c>
      <c r="AJ4836" s="187">
        <f>AJ4806</f>
        <v>0</v>
      </c>
      <c r="AK4836" s="187">
        <f>AK4806</f>
        <v>0</v>
      </c>
      <c r="AL4836" s="188"/>
      <c r="AM4836" s="190">
        <f t="shared" ref="AM4836:AW4836" si="3733">AM4806</f>
        <v>0</v>
      </c>
      <c r="AN4836" s="191">
        <f t="shared" si="3733"/>
        <v>8000</v>
      </c>
      <c r="AO4836" s="190">
        <f t="shared" si="3733"/>
        <v>8000</v>
      </c>
      <c r="AP4836" s="184">
        <f t="shared" si="3733"/>
        <v>8000</v>
      </c>
      <c r="AQ4836" s="192">
        <f t="shared" si="3733"/>
        <v>8000</v>
      </c>
      <c r="AR4836" s="193">
        <f t="shared" si="3733"/>
        <v>0</v>
      </c>
      <c r="AS4836" s="194">
        <f t="shared" si="3733"/>
        <v>0</v>
      </c>
      <c r="AT4836" s="195">
        <f t="shared" si="3733"/>
        <v>8000</v>
      </c>
      <c r="AU4836" s="192">
        <f t="shared" si="3733"/>
        <v>8000</v>
      </c>
      <c r="AV4836" s="193">
        <f t="shared" si="3733"/>
        <v>0</v>
      </c>
      <c r="AW4836" s="194">
        <f t="shared" si="3733"/>
        <v>0</v>
      </c>
      <c r="AY4836" s="146"/>
      <c r="AZ4836" s="196"/>
    </row>
    <row r="4837" spans="1:64" ht="12.75" customHeight="1" x14ac:dyDescent="0.25">
      <c r="A4837" s="15"/>
      <c r="C4837" s="122"/>
      <c r="D4837" s="123"/>
      <c r="F4837" s="125"/>
      <c r="G4837" s="34"/>
      <c r="H4837" s="35"/>
      <c r="I4837" s="36"/>
      <c r="J4837" s="37"/>
      <c r="K4837" s="198" t="s">
        <v>72</v>
      </c>
      <c r="L4837" s="199">
        <v>0</v>
      </c>
      <c r="M4837" s="200">
        <v>0</v>
      </c>
      <c r="N4837" s="201">
        <v>0</v>
      </c>
      <c r="O4837" s="202">
        <v>0</v>
      </c>
      <c r="P4837" s="202">
        <v>0</v>
      </c>
      <c r="Q4837" s="202">
        <v>0</v>
      </c>
      <c r="R4837" s="202">
        <v>0</v>
      </c>
      <c r="S4837" s="202">
        <v>0</v>
      </c>
      <c r="T4837" s="203"/>
      <c r="U4837" s="135">
        <v>0</v>
      </c>
      <c r="V4837" s="135">
        <v>0</v>
      </c>
      <c r="W4837" s="202">
        <v>0</v>
      </c>
      <c r="X4837" s="202">
        <v>0</v>
      </c>
      <c r="Y4837" s="203"/>
      <c r="Z4837" s="135">
        <v>0</v>
      </c>
      <c r="AA4837" s="204">
        <v>0</v>
      </c>
      <c r="AB4837" s="202">
        <v>0</v>
      </c>
      <c r="AC4837" s="202">
        <v>0</v>
      </c>
      <c r="AD4837" s="202">
        <v>0</v>
      </c>
      <c r="AE4837" s="202">
        <v>0</v>
      </c>
      <c r="AF4837" s="202">
        <v>0</v>
      </c>
      <c r="AG4837" s="203"/>
      <c r="AH4837" s="135">
        <v>0</v>
      </c>
      <c r="AI4837" s="135">
        <v>0</v>
      </c>
      <c r="AJ4837" s="202">
        <v>0</v>
      </c>
      <c r="AK4837" s="202">
        <v>0</v>
      </c>
      <c r="AL4837" s="203"/>
      <c r="AM4837" s="205">
        <v>0</v>
      </c>
      <c r="AN4837" s="119">
        <v>0</v>
      </c>
      <c r="AO4837" s="120">
        <v>0</v>
      </c>
      <c r="AP4837" s="39">
        <v>0</v>
      </c>
      <c r="AQ4837" s="141">
        <v>0</v>
      </c>
      <c r="AR4837" s="141">
        <v>0</v>
      </c>
      <c r="AS4837" s="143">
        <v>0</v>
      </c>
      <c r="AT4837" s="144">
        <v>0</v>
      </c>
      <c r="AU4837" s="141">
        <v>0</v>
      </c>
      <c r="AV4837" s="141">
        <v>0</v>
      </c>
      <c r="AW4837" s="143">
        <v>0</v>
      </c>
      <c r="AY4837" s="146"/>
      <c r="AZ4837" s="196"/>
    </row>
    <row r="4838" spans="1:64" ht="12.75" customHeight="1" x14ac:dyDescent="0.25">
      <c r="A4838" s="15"/>
      <c r="C4838" s="122"/>
      <c r="D4838" s="123"/>
      <c r="F4838" s="125"/>
      <c r="G4838" s="126"/>
      <c r="H4838" s="35"/>
      <c r="I4838" s="36"/>
      <c r="J4838" s="37"/>
      <c r="K4838" s="198" t="s">
        <v>73</v>
      </c>
      <c r="L4838" s="199">
        <v>0</v>
      </c>
      <c r="M4838" s="200">
        <v>0</v>
      </c>
      <c r="N4838" s="201">
        <v>0</v>
      </c>
      <c r="O4838" s="202">
        <v>0</v>
      </c>
      <c r="P4838" s="202">
        <v>0</v>
      </c>
      <c r="Q4838" s="202">
        <v>0</v>
      </c>
      <c r="R4838" s="202">
        <v>0</v>
      </c>
      <c r="S4838" s="202">
        <v>0</v>
      </c>
      <c r="T4838" s="203"/>
      <c r="U4838" s="135">
        <v>0</v>
      </c>
      <c r="V4838" s="135">
        <v>0</v>
      </c>
      <c r="W4838" s="202">
        <v>0</v>
      </c>
      <c r="X4838" s="202">
        <v>0</v>
      </c>
      <c r="Y4838" s="203"/>
      <c r="Z4838" s="135">
        <v>0</v>
      </c>
      <c r="AA4838" s="204">
        <v>0</v>
      </c>
      <c r="AB4838" s="202">
        <v>0</v>
      </c>
      <c r="AC4838" s="202">
        <v>0</v>
      </c>
      <c r="AD4838" s="202">
        <v>0</v>
      </c>
      <c r="AE4838" s="202">
        <v>0</v>
      </c>
      <c r="AF4838" s="202">
        <v>0</v>
      </c>
      <c r="AG4838" s="203"/>
      <c r="AH4838" s="135">
        <v>0</v>
      </c>
      <c r="AI4838" s="135">
        <v>0</v>
      </c>
      <c r="AJ4838" s="202">
        <v>0</v>
      </c>
      <c r="AK4838" s="202">
        <v>0</v>
      </c>
      <c r="AL4838" s="203"/>
      <c r="AM4838" s="205">
        <v>0</v>
      </c>
      <c r="AN4838" s="119">
        <v>0</v>
      </c>
      <c r="AO4838" s="120">
        <v>0</v>
      </c>
      <c r="AP4838" s="39">
        <v>0</v>
      </c>
      <c r="AQ4838" s="141">
        <v>0</v>
      </c>
      <c r="AR4838" s="141">
        <v>0</v>
      </c>
      <c r="AS4838" s="143">
        <v>0</v>
      </c>
      <c r="AT4838" s="144">
        <v>0</v>
      </c>
      <c r="AU4838" s="141">
        <v>0</v>
      </c>
      <c r="AV4838" s="141">
        <v>0</v>
      </c>
      <c r="AW4838" s="143">
        <v>0</v>
      </c>
      <c r="AY4838" s="146"/>
      <c r="AZ4838" s="196"/>
    </row>
    <row r="4839" spans="1:64" ht="12.75" customHeight="1" x14ac:dyDescent="0.25">
      <c r="A4839" s="15"/>
      <c r="C4839" s="122"/>
      <c r="D4839" s="123"/>
      <c r="F4839" s="125"/>
      <c r="G4839" s="126"/>
      <c r="H4839" s="35"/>
      <c r="I4839" s="36"/>
      <c r="J4839" s="37"/>
      <c r="K4839" s="198" t="s">
        <v>74</v>
      </c>
      <c r="L4839" s="199">
        <f t="shared" ref="L4839:S4840" si="3734">L4806</f>
        <v>8000</v>
      </c>
      <c r="M4839" s="200">
        <f t="shared" si="3734"/>
        <v>8000</v>
      </c>
      <c r="N4839" s="201">
        <f t="shared" si="3734"/>
        <v>0</v>
      </c>
      <c r="O4839" s="202">
        <f t="shared" si="3734"/>
        <v>0</v>
      </c>
      <c r="P4839" s="202">
        <f t="shared" si="3734"/>
        <v>0</v>
      </c>
      <c r="Q4839" s="202">
        <f t="shared" si="3734"/>
        <v>0</v>
      </c>
      <c r="R4839" s="202">
        <f t="shared" si="3734"/>
        <v>0</v>
      </c>
      <c r="S4839" s="202">
        <f t="shared" si="3734"/>
        <v>0</v>
      </c>
      <c r="T4839" s="203"/>
      <c r="U4839" s="135">
        <f t="shared" ref="U4839:X4840" si="3735">U4806</f>
        <v>0</v>
      </c>
      <c r="V4839" s="135">
        <f t="shared" si="3735"/>
        <v>0</v>
      </c>
      <c r="W4839" s="202">
        <f t="shared" si="3735"/>
        <v>0</v>
      </c>
      <c r="X4839" s="202">
        <f t="shared" si="3735"/>
        <v>0</v>
      </c>
      <c r="Y4839" s="203"/>
      <c r="Z4839" s="135">
        <f t="shared" ref="Z4839:AF4840" si="3736">Z4806</f>
        <v>0</v>
      </c>
      <c r="AA4839" s="204">
        <f t="shared" si="3736"/>
        <v>0</v>
      </c>
      <c r="AB4839" s="202">
        <f t="shared" si="3736"/>
        <v>0</v>
      </c>
      <c r="AC4839" s="202">
        <f t="shared" si="3736"/>
        <v>0</v>
      </c>
      <c r="AD4839" s="202">
        <f t="shared" si="3736"/>
        <v>0</v>
      </c>
      <c r="AE4839" s="202">
        <f t="shared" si="3736"/>
        <v>0</v>
      </c>
      <c r="AF4839" s="202">
        <f t="shared" si="3736"/>
        <v>0</v>
      </c>
      <c r="AG4839" s="203"/>
      <c r="AH4839" s="135">
        <f t="shared" ref="AH4839:AK4840" si="3737">AH4806</f>
        <v>0</v>
      </c>
      <c r="AI4839" s="135">
        <f t="shared" si="3737"/>
        <v>0</v>
      </c>
      <c r="AJ4839" s="202">
        <f t="shared" si="3737"/>
        <v>0</v>
      </c>
      <c r="AK4839" s="202">
        <f t="shared" si="3737"/>
        <v>0</v>
      </c>
      <c r="AL4839" s="203"/>
      <c r="AM4839" s="205">
        <f t="shared" ref="AM4839:AW4840" si="3738">AM4806</f>
        <v>0</v>
      </c>
      <c r="AN4839" s="119">
        <f t="shared" si="3738"/>
        <v>8000</v>
      </c>
      <c r="AO4839" s="120">
        <f t="shared" si="3738"/>
        <v>8000</v>
      </c>
      <c r="AP4839" s="39">
        <f t="shared" si="3738"/>
        <v>8000</v>
      </c>
      <c r="AQ4839" s="141">
        <f t="shared" si="3738"/>
        <v>8000</v>
      </c>
      <c r="AR4839" s="141">
        <f t="shared" si="3738"/>
        <v>0</v>
      </c>
      <c r="AS4839" s="143">
        <f t="shared" si="3738"/>
        <v>0</v>
      </c>
      <c r="AT4839" s="144">
        <f t="shared" si="3738"/>
        <v>8000</v>
      </c>
      <c r="AU4839" s="141">
        <f t="shared" si="3738"/>
        <v>8000</v>
      </c>
      <c r="AV4839" s="141">
        <f t="shared" si="3738"/>
        <v>0</v>
      </c>
      <c r="AW4839" s="143">
        <f t="shared" si="3738"/>
        <v>0</v>
      </c>
      <c r="AY4839" s="146"/>
      <c r="AZ4839" s="196"/>
    </row>
    <row r="4840" spans="1:64" ht="12.75" customHeight="1" x14ac:dyDescent="0.25">
      <c r="A4840" s="15"/>
      <c r="C4840" s="122"/>
      <c r="D4840" s="123"/>
      <c r="F4840" s="125"/>
      <c r="G4840" s="126"/>
      <c r="H4840" s="35"/>
      <c r="I4840" s="36"/>
      <c r="J4840" s="37"/>
      <c r="K4840" s="198" t="s">
        <v>75</v>
      </c>
      <c r="L4840" s="199">
        <f t="shared" si="3734"/>
        <v>59614</v>
      </c>
      <c r="M4840" s="200">
        <f t="shared" si="3734"/>
        <v>80736</v>
      </c>
      <c r="N4840" s="201">
        <f t="shared" si="3734"/>
        <v>0</v>
      </c>
      <c r="O4840" s="202">
        <f t="shared" si="3734"/>
        <v>0</v>
      </c>
      <c r="P4840" s="202">
        <f t="shared" si="3734"/>
        <v>0</v>
      </c>
      <c r="Q4840" s="202">
        <f t="shared" si="3734"/>
        <v>0</v>
      </c>
      <c r="R4840" s="202">
        <f t="shared" si="3734"/>
        <v>0</v>
      </c>
      <c r="S4840" s="202">
        <f t="shared" si="3734"/>
        <v>0</v>
      </c>
      <c r="T4840" s="203"/>
      <c r="U4840" s="135">
        <f t="shared" si="3735"/>
        <v>0</v>
      </c>
      <c r="V4840" s="135">
        <f t="shared" si="3735"/>
        <v>0</v>
      </c>
      <c r="W4840" s="202">
        <f t="shared" si="3735"/>
        <v>0</v>
      </c>
      <c r="X4840" s="202">
        <f t="shared" si="3735"/>
        <v>0</v>
      </c>
      <c r="Y4840" s="203"/>
      <c r="Z4840" s="135">
        <f t="shared" si="3736"/>
        <v>0</v>
      </c>
      <c r="AA4840" s="204">
        <f t="shared" si="3736"/>
        <v>0</v>
      </c>
      <c r="AB4840" s="202">
        <f t="shared" si="3736"/>
        <v>0</v>
      </c>
      <c r="AC4840" s="202">
        <f t="shared" si="3736"/>
        <v>0</v>
      </c>
      <c r="AD4840" s="202">
        <f t="shared" si="3736"/>
        <v>0</v>
      </c>
      <c r="AE4840" s="202">
        <f t="shared" si="3736"/>
        <v>0</v>
      </c>
      <c r="AF4840" s="202">
        <f t="shared" si="3736"/>
        <v>0</v>
      </c>
      <c r="AG4840" s="203"/>
      <c r="AH4840" s="135">
        <f t="shared" si="3737"/>
        <v>0</v>
      </c>
      <c r="AI4840" s="135">
        <f t="shared" si="3737"/>
        <v>0</v>
      </c>
      <c r="AJ4840" s="202">
        <f t="shared" si="3737"/>
        <v>0</v>
      </c>
      <c r="AK4840" s="202">
        <f t="shared" si="3737"/>
        <v>0</v>
      </c>
      <c r="AL4840" s="203"/>
      <c r="AM4840" s="205">
        <f t="shared" si="3738"/>
        <v>0</v>
      </c>
      <c r="AN4840" s="119">
        <f t="shared" si="3738"/>
        <v>59614</v>
      </c>
      <c r="AO4840" s="120">
        <f t="shared" si="3738"/>
        <v>80736</v>
      </c>
      <c r="AP4840" s="39">
        <f t="shared" si="3738"/>
        <v>59614</v>
      </c>
      <c r="AQ4840" s="141">
        <f t="shared" si="3738"/>
        <v>59614</v>
      </c>
      <c r="AR4840" s="141">
        <f t="shared" si="3738"/>
        <v>0</v>
      </c>
      <c r="AS4840" s="143">
        <f t="shared" si="3738"/>
        <v>0</v>
      </c>
      <c r="AT4840" s="144">
        <f t="shared" si="3738"/>
        <v>80736</v>
      </c>
      <c r="AU4840" s="141">
        <f t="shared" si="3738"/>
        <v>80736</v>
      </c>
      <c r="AV4840" s="141">
        <f t="shared" si="3738"/>
        <v>0</v>
      </c>
      <c r="AW4840" s="143">
        <f t="shared" si="3738"/>
        <v>0</v>
      </c>
      <c r="AY4840" s="146"/>
      <c r="AZ4840" s="196"/>
    </row>
    <row r="4841" spans="1:64" ht="12.75" customHeight="1" x14ac:dyDescent="0.25">
      <c r="A4841" s="15"/>
      <c r="C4841" s="122"/>
      <c r="D4841" s="123"/>
      <c r="F4841" s="125"/>
      <c r="G4841" s="126"/>
      <c r="H4841" s="35"/>
      <c r="I4841" s="36"/>
      <c r="J4841" s="37"/>
      <c r="K4841" s="206" t="s">
        <v>76</v>
      </c>
      <c r="L4841" s="199">
        <v>0</v>
      </c>
      <c r="M4841" s="200">
        <v>0</v>
      </c>
      <c r="N4841" s="201">
        <v>0</v>
      </c>
      <c r="O4841" s="202">
        <v>0</v>
      </c>
      <c r="P4841" s="202">
        <v>0</v>
      </c>
      <c r="Q4841" s="202">
        <v>0</v>
      </c>
      <c r="R4841" s="202">
        <v>0</v>
      </c>
      <c r="S4841" s="202">
        <v>0</v>
      </c>
      <c r="T4841" s="203"/>
      <c r="U4841" s="135">
        <v>0</v>
      </c>
      <c r="V4841" s="135">
        <v>0</v>
      </c>
      <c r="W4841" s="202">
        <v>0</v>
      </c>
      <c r="X4841" s="202">
        <v>0</v>
      </c>
      <c r="Y4841" s="203"/>
      <c r="Z4841" s="135">
        <v>0</v>
      </c>
      <c r="AA4841" s="204">
        <v>0</v>
      </c>
      <c r="AB4841" s="202">
        <v>0</v>
      </c>
      <c r="AC4841" s="202">
        <v>0</v>
      </c>
      <c r="AD4841" s="202">
        <v>0</v>
      </c>
      <c r="AE4841" s="202">
        <v>0</v>
      </c>
      <c r="AF4841" s="202">
        <v>0</v>
      </c>
      <c r="AG4841" s="203"/>
      <c r="AH4841" s="135">
        <v>0</v>
      </c>
      <c r="AI4841" s="135">
        <v>0</v>
      </c>
      <c r="AJ4841" s="202">
        <v>0</v>
      </c>
      <c r="AK4841" s="202">
        <v>0</v>
      </c>
      <c r="AL4841" s="203"/>
      <c r="AM4841" s="205">
        <v>0</v>
      </c>
      <c r="AN4841" s="119">
        <v>0</v>
      </c>
      <c r="AO4841" s="120">
        <v>0</v>
      </c>
      <c r="AP4841" s="39">
        <v>0</v>
      </c>
      <c r="AQ4841" s="141">
        <v>0</v>
      </c>
      <c r="AR4841" s="141">
        <v>0</v>
      </c>
      <c r="AS4841" s="143">
        <v>0</v>
      </c>
      <c r="AT4841" s="144">
        <v>0</v>
      </c>
      <c r="AU4841" s="141">
        <v>0</v>
      </c>
      <c r="AV4841" s="141">
        <v>0</v>
      </c>
      <c r="AW4841" s="143">
        <v>0</v>
      </c>
      <c r="AY4841" s="146"/>
      <c r="AZ4841" s="196"/>
    </row>
    <row r="4842" spans="1:64" ht="12.75" customHeight="1" x14ac:dyDescent="0.25">
      <c r="A4842" s="15"/>
      <c r="C4842" s="122"/>
      <c r="D4842" s="123"/>
      <c r="F4842" s="125"/>
      <c r="G4842" s="126"/>
      <c r="H4842" s="35"/>
      <c r="I4842" s="36"/>
      <c r="J4842" s="37"/>
      <c r="K4842" s="198"/>
      <c r="L4842" s="199"/>
      <c r="M4842" s="200"/>
      <c r="N4842" s="201"/>
      <c r="O4842" s="202"/>
      <c r="P4842" s="202"/>
      <c r="Q4842" s="202"/>
      <c r="R4842" s="202"/>
      <c r="S4842" s="202"/>
      <c r="T4842" s="224"/>
      <c r="U4842" s="138"/>
      <c r="V4842" s="138"/>
      <c r="W4842" s="139"/>
      <c r="X4842" s="139"/>
      <c r="Y4842" s="224"/>
      <c r="Z4842" s="210"/>
      <c r="AA4842" s="204"/>
      <c r="AB4842" s="202"/>
      <c r="AC4842" s="202"/>
      <c r="AD4842" s="202"/>
      <c r="AE4842" s="202"/>
      <c r="AF4842" s="202"/>
      <c r="AG4842" s="224"/>
      <c r="AH4842" s="138"/>
      <c r="AI4842" s="138"/>
      <c r="AJ4842" s="139"/>
      <c r="AK4842" s="139"/>
      <c r="AL4842" s="224"/>
      <c r="AM4842" s="140"/>
      <c r="AN4842" s="211"/>
      <c r="AO4842" s="212"/>
      <c r="AP4842" s="39"/>
      <c r="AQ4842" s="141"/>
      <c r="AR4842" s="141"/>
      <c r="AS4842" s="143"/>
      <c r="AU4842" s="141"/>
      <c r="AV4842" s="141"/>
      <c r="AW4842" s="143"/>
      <c r="AY4842" s="146"/>
      <c r="AZ4842" s="196"/>
    </row>
    <row r="4843" spans="1:64" ht="12.75" customHeight="1" x14ac:dyDescent="0.25">
      <c r="A4843" s="15"/>
      <c r="C4843" s="122"/>
      <c r="D4843" s="123"/>
      <c r="F4843" s="125"/>
      <c r="G4843" s="126"/>
      <c r="H4843" s="35"/>
      <c r="I4843" s="36"/>
      <c r="J4843" s="37"/>
      <c r="K4843" s="198"/>
      <c r="L4843" s="199"/>
      <c r="M4843" s="200"/>
      <c r="N4843" s="201"/>
      <c r="O4843" s="202"/>
      <c r="P4843" s="202"/>
      <c r="Q4843" s="202"/>
      <c r="R4843" s="202"/>
      <c r="S4843" s="202"/>
      <c r="T4843" s="224"/>
      <c r="U4843" s="138"/>
      <c r="V4843" s="138"/>
      <c r="W4843" s="139"/>
      <c r="X4843" s="139"/>
      <c r="Y4843" s="224"/>
      <c r="Z4843" s="210"/>
      <c r="AA4843" s="204"/>
      <c r="AB4843" s="202"/>
      <c r="AC4843" s="202"/>
      <c r="AD4843" s="202"/>
      <c r="AE4843" s="202"/>
      <c r="AF4843" s="202"/>
      <c r="AG4843" s="224"/>
      <c r="AH4843" s="138"/>
      <c r="AI4843" s="138"/>
      <c r="AJ4843" s="139"/>
      <c r="AK4843" s="139"/>
      <c r="AL4843" s="224"/>
      <c r="AM4843" s="140"/>
      <c r="AN4843" s="211"/>
      <c r="AO4843" s="212"/>
      <c r="AP4843" s="39"/>
      <c r="AQ4843" s="141"/>
      <c r="AR4843" s="141"/>
      <c r="AS4843" s="143"/>
      <c r="AU4843" s="141"/>
      <c r="AV4843" s="141"/>
      <c r="AW4843" s="143"/>
      <c r="AX4843" s="1881"/>
      <c r="AY4843" s="146"/>
      <c r="AZ4843" s="196"/>
    </row>
    <row r="4844" spans="1:64" ht="12.75" customHeight="1" x14ac:dyDescent="0.25">
      <c r="A4844" s="15"/>
      <c r="C4844" s="122"/>
      <c r="D4844" s="123"/>
      <c r="F4844" s="125"/>
      <c r="G4844" s="126"/>
      <c r="H4844" s="35"/>
      <c r="I4844" s="36"/>
      <c r="J4844" s="37"/>
      <c r="K4844" s="381" t="s">
        <v>5345</v>
      </c>
      <c r="L4844" s="199"/>
      <c r="M4844" s="200"/>
      <c r="N4844" s="201"/>
      <c r="O4844" s="202"/>
      <c r="P4844" s="202"/>
      <c r="Q4844" s="202"/>
      <c r="R4844" s="202"/>
      <c r="S4844" s="202"/>
      <c r="T4844" s="224"/>
      <c r="U4844" s="138"/>
      <c r="V4844" s="138"/>
      <c r="W4844" s="139"/>
      <c r="X4844" s="139"/>
      <c r="Y4844" s="224"/>
      <c r="Z4844" s="210"/>
      <c r="AA4844" s="204"/>
      <c r="AB4844" s="202"/>
      <c r="AC4844" s="202"/>
      <c r="AD4844" s="202"/>
      <c r="AE4844" s="202"/>
      <c r="AF4844" s="202"/>
      <c r="AG4844" s="224"/>
      <c r="AH4844" s="138"/>
      <c r="AI4844" s="138"/>
      <c r="AJ4844" s="139"/>
      <c r="AK4844" s="139"/>
      <c r="AL4844" s="224"/>
      <c r="AM4844" s="140"/>
      <c r="AN4844" s="211"/>
      <c r="AO4844" s="212"/>
      <c r="AP4844" s="39"/>
      <c r="AQ4844" s="141"/>
      <c r="AR4844" s="141"/>
      <c r="AS4844" s="143"/>
      <c r="AU4844" s="141"/>
      <c r="AV4844" s="141"/>
      <c r="AW4844" s="143"/>
      <c r="AX4844" s="374"/>
      <c r="AY4844" s="146"/>
      <c r="AZ4844" s="196"/>
    </row>
    <row r="4845" spans="1:64" ht="20.399999999999999" x14ac:dyDescent="0.25">
      <c r="A4845" s="15"/>
      <c r="C4845" s="122"/>
      <c r="D4845" s="123"/>
      <c r="F4845" s="125"/>
      <c r="G4845" s="126"/>
      <c r="H4845" s="35"/>
      <c r="I4845" s="36"/>
      <c r="J4845" s="37"/>
      <c r="K4845" s="585" t="s">
        <v>5346</v>
      </c>
      <c r="L4845" s="199"/>
      <c r="M4845" s="200"/>
      <c r="N4845" s="201"/>
      <c r="O4845" s="202"/>
      <c r="P4845" s="202"/>
      <c r="Q4845" s="202"/>
      <c r="R4845" s="202"/>
      <c r="S4845" s="202"/>
      <c r="T4845" s="224"/>
      <c r="U4845" s="138"/>
      <c r="V4845" s="138"/>
      <c r="W4845" s="139"/>
      <c r="X4845" s="139"/>
      <c r="Y4845" s="224"/>
      <c r="Z4845" s="210"/>
      <c r="AA4845" s="204"/>
      <c r="AB4845" s="202"/>
      <c r="AC4845" s="202"/>
      <c r="AD4845" s="202"/>
      <c r="AE4845" s="202"/>
      <c r="AF4845" s="202"/>
      <c r="AG4845" s="224"/>
      <c r="AH4845" s="138"/>
      <c r="AI4845" s="138"/>
      <c r="AJ4845" s="139"/>
      <c r="AK4845" s="139"/>
      <c r="AL4845" s="224"/>
      <c r="AM4845" s="140"/>
      <c r="AN4845" s="211"/>
      <c r="AO4845" s="212"/>
      <c r="AP4845" s="39"/>
      <c r="AQ4845" s="141"/>
      <c r="AR4845" s="141"/>
      <c r="AS4845" s="143"/>
      <c r="AU4845" s="141"/>
      <c r="AV4845" s="141"/>
      <c r="AW4845" s="143"/>
      <c r="AX4845" s="374"/>
      <c r="AY4845" s="146"/>
      <c r="AZ4845" s="196"/>
    </row>
    <row r="4846" spans="1:64" s="1883" customFormat="1" ht="12.75" customHeight="1" x14ac:dyDescent="0.25">
      <c r="A4846" s="15"/>
      <c r="B4846" s="121"/>
      <c r="C4846" s="122"/>
      <c r="D4846" s="123"/>
      <c r="E4846" s="124"/>
      <c r="F4846" s="125"/>
      <c r="G4846" s="126"/>
      <c r="H4846" s="35"/>
      <c r="I4846" s="36"/>
      <c r="J4846" s="37"/>
      <c r="K4846" s="244"/>
      <c r="L4846" s="199"/>
      <c r="M4846" s="200"/>
      <c r="N4846" s="201"/>
      <c r="O4846" s="202"/>
      <c r="P4846" s="202"/>
      <c r="Q4846" s="202"/>
      <c r="R4846" s="202"/>
      <c r="S4846" s="202"/>
      <c r="T4846" s="224"/>
      <c r="U4846" s="138"/>
      <c r="V4846" s="138"/>
      <c r="W4846" s="139"/>
      <c r="X4846" s="139"/>
      <c r="Y4846" s="224"/>
      <c r="Z4846" s="210"/>
      <c r="AA4846" s="204"/>
      <c r="AB4846" s="202"/>
      <c r="AC4846" s="202"/>
      <c r="AD4846" s="202"/>
      <c r="AE4846" s="202"/>
      <c r="AF4846" s="202"/>
      <c r="AG4846" s="224"/>
      <c r="AH4846" s="138"/>
      <c r="AI4846" s="138"/>
      <c r="AJ4846" s="139"/>
      <c r="AK4846" s="139"/>
      <c r="AL4846" s="224"/>
      <c r="AM4846" s="140"/>
      <c r="AN4846" s="211"/>
      <c r="AO4846" s="212"/>
      <c r="AP4846" s="39"/>
      <c r="AQ4846" s="141"/>
      <c r="AR4846" s="141"/>
      <c r="AS4846" s="143"/>
      <c r="AT4846" s="144"/>
      <c r="AU4846" s="141"/>
      <c r="AV4846" s="141"/>
      <c r="AW4846" s="143"/>
      <c r="AX4846" s="374"/>
      <c r="AY4846" s="146"/>
      <c r="AZ4846" s="196"/>
      <c r="BA4846"/>
      <c r="BB4846"/>
      <c r="BC4846"/>
      <c r="BD4846"/>
      <c r="BE4846"/>
      <c r="BF4846"/>
      <c r="BG4846"/>
      <c r="BH4846"/>
      <c r="BI4846"/>
      <c r="BJ4846"/>
      <c r="BK4846"/>
      <c r="BL4846"/>
    </row>
    <row r="4847" spans="1:64" ht="35.1" customHeight="1" x14ac:dyDescent="0.25">
      <c r="A4847" s="356" t="s">
        <v>4654</v>
      </c>
      <c r="B4847" s="121">
        <v>16</v>
      </c>
      <c r="C4847" s="122" t="s">
        <v>2367</v>
      </c>
      <c r="D4847" s="123">
        <v>2026</v>
      </c>
      <c r="F4847" s="125"/>
      <c r="G4847" s="126">
        <v>1</v>
      </c>
      <c r="H4847" s="35" t="str">
        <f t="shared" si="3722"/>
        <v>090</v>
      </c>
      <c r="I4847" s="36" t="s">
        <v>1157</v>
      </c>
      <c r="J4847" s="37" t="s">
        <v>5347</v>
      </c>
      <c r="K4847" s="244" t="s">
        <v>5348</v>
      </c>
      <c r="L4847" s="241"/>
      <c r="M4847" s="242"/>
      <c r="N4847" s="587"/>
      <c r="O4847" s="588"/>
      <c r="P4847" s="588"/>
      <c r="Q4847" s="588"/>
      <c r="R4847" s="588"/>
      <c r="S4847" s="588"/>
      <c r="T4847" s="589"/>
      <c r="U4847" s="138"/>
      <c r="V4847" s="138"/>
      <c r="W4847" s="139"/>
      <c r="X4847" s="139"/>
      <c r="Y4847" s="589"/>
      <c r="Z4847" s="210"/>
      <c r="AA4847" s="204"/>
      <c r="AB4847" s="202"/>
      <c r="AC4847" s="202"/>
      <c r="AD4847" s="202"/>
      <c r="AE4847" s="202"/>
      <c r="AF4847" s="202"/>
      <c r="AG4847" s="589"/>
      <c r="AH4847" s="261"/>
      <c r="AI4847" s="261"/>
      <c r="AJ4847" s="262"/>
      <c r="AK4847" s="262"/>
      <c r="AL4847" s="589"/>
      <c r="AM4847" s="265"/>
      <c r="AN4847" s="211"/>
      <c r="AO4847" s="212"/>
      <c r="AP4847" s="268"/>
      <c r="AQ4847" s="269"/>
      <c r="AR4847" s="642"/>
      <c r="AS4847" s="270"/>
      <c r="AT4847" s="271"/>
      <c r="AU4847" s="269"/>
      <c r="AV4847" s="642"/>
      <c r="AW4847" s="270"/>
      <c r="AX4847" s="374"/>
      <c r="AY4847" s="146" t="str">
        <f>RIGHT(LEFT(I4847,3),2)&amp;"."&amp;RIGHT(LEFT(I4847,5),2)</f>
        <v>01.00</v>
      </c>
      <c r="AZ4847" s="196" t="b">
        <f>COUNTIF('[1]Codes SEC'!$B$2:$B$250,Ministres!AY4847)&gt;0</f>
        <v>1</v>
      </c>
    </row>
    <row r="4848" spans="1:64" ht="12.75" customHeight="1" x14ac:dyDescent="0.25">
      <c r="A4848" s="15"/>
      <c r="C4848" s="122"/>
      <c r="D4848" s="123"/>
      <c r="F4848" s="125"/>
      <c r="G4848" s="126"/>
      <c r="H4848" s="35"/>
      <c r="I4848" s="36"/>
      <c r="J4848" s="37"/>
      <c r="K4848" s="591" t="s">
        <v>5294</v>
      </c>
      <c r="L4848" s="241">
        <v>39651</v>
      </c>
      <c r="M4848" s="242">
        <v>39651</v>
      </c>
      <c r="N4848" s="562"/>
      <c r="O4848" s="563"/>
      <c r="P4848" s="563"/>
      <c r="Q4848" s="563"/>
      <c r="R4848" s="563"/>
      <c r="S4848" s="563"/>
      <c r="T4848" s="592"/>
      <c r="U4848" s="138"/>
      <c r="V4848" s="138"/>
      <c r="W4848" s="139"/>
      <c r="X4848" s="139"/>
      <c r="Y4848" s="592"/>
      <c r="Z4848" s="210"/>
      <c r="AA4848" s="204"/>
      <c r="AB4848" s="202"/>
      <c r="AC4848" s="202"/>
      <c r="AD4848" s="202"/>
      <c r="AE4848" s="202"/>
      <c r="AF4848" s="202"/>
      <c r="AG4848" s="592"/>
      <c r="AH4848" s="138"/>
      <c r="AI4848" s="138"/>
      <c r="AJ4848" s="139"/>
      <c r="AK4848" s="139"/>
      <c r="AL4848" s="592"/>
      <c r="AM4848" s="140"/>
      <c r="AN4848" s="119">
        <f t="shared" ref="AN4848:AN4852" si="3739">L4848+U4848+V4848+Z4848</f>
        <v>39651</v>
      </c>
      <c r="AO4848" s="120">
        <f t="shared" ref="AO4848:AO4852" si="3740">M4848+AH4848+AI4848+AM4848</f>
        <v>39651</v>
      </c>
      <c r="AP4848" s="268">
        <f>L4848</f>
        <v>39651</v>
      </c>
      <c r="AQ4848" s="141">
        <f>AN4848</f>
        <v>39651</v>
      </c>
      <c r="AR4848" s="642">
        <f>AQ4848-AP4848</f>
        <v>0</v>
      </c>
      <c r="AS4848" s="270">
        <f>AR4848/AP4848</f>
        <v>0</v>
      </c>
      <c r="AT4848" s="271">
        <f>M4848</f>
        <v>39651</v>
      </c>
      <c r="AU4848" s="141">
        <f>AO4848</f>
        <v>39651</v>
      </c>
      <c r="AV4848" s="642">
        <f>AU4848-AT4848</f>
        <v>0</v>
      </c>
      <c r="AW4848" s="270">
        <f>AV4848/AT4848</f>
        <v>0</v>
      </c>
      <c r="AX4848" s="374"/>
      <c r="AY4848" s="146"/>
      <c r="AZ4848" s="196"/>
    </row>
    <row r="4849" spans="1:64" ht="12.75" customHeight="1" x14ac:dyDescent="0.25">
      <c r="A4849" s="15"/>
      <c r="C4849" s="122"/>
      <c r="D4849" s="123"/>
      <c r="F4849" s="125"/>
      <c r="G4849" s="126"/>
      <c r="H4849" s="35"/>
      <c r="I4849" s="36"/>
      <c r="J4849" s="37"/>
      <c r="K4849" s="591" t="s">
        <v>1161</v>
      </c>
      <c r="L4849" s="241">
        <v>71200</v>
      </c>
      <c r="M4849" s="242">
        <v>71200</v>
      </c>
      <c r="N4849" s="562"/>
      <c r="O4849" s="563"/>
      <c r="P4849" s="563"/>
      <c r="Q4849" s="563"/>
      <c r="R4849" s="563"/>
      <c r="S4849" s="563"/>
      <c r="T4849" s="592"/>
      <c r="U4849" s="138"/>
      <c r="V4849" s="138"/>
      <c r="W4849" s="139"/>
      <c r="X4849" s="139"/>
      <c r="Y4849" s="592"/>
      <c r="Z4849" s="210"/>
      <c r="AA4849" s="204"/>
      <c r="AB4849" s="202"/>
      <c r="AC4849" s="202"/>
      <c r="AD4849" s="202"/>
      <c r="AE4849" s="202"/>
      <c r="AF4849" s="202"/>
      <c r="AG4849" s="592"/>
      <c r="AH4849" s="138"/>
      <c r="AI4849" s="138"/>
      <c r="AJ4849" s="139"/>
      <c r="AK4849" s="139"/>
      <c r="AL4849" s="592"/>
      <c r="AM4849" s="140"/>
      <c r="AN4849" s="119">
        <f t="shared" si="3739"/>
        <v>71200</v>
      </c>
      <c r="AO4849" s="120">
        <f t="shared" si="3740"/>
        <v>71200</v>
      </c>
      <c r="AP4849" s="268">
        <f>L4849</f>
        <v>71200</v>
      </c>
      <c r="AQ4849" s="141">
        <f>AN4849</f>
        <v>71200</v>
      </c>
      <c r="AR4849" s="642">
        <f>AQ4849-AP4849</f>
        <v>0</v>
      </c>
      <c r="AS4849" s="270">
        <f>AR4849/AP4849</f>
        <v>0</v>
      </c>
      <c r="AT4849" s="271">
        <f>M4849</f>
        <v>71200</v>
      </c>
      <c r="AU4849" s="141">
        <f>AO4849</f>
        <v>71200</v>
      </c>
      <c r="AV4849" s="642">
        <f>AU4849-AT4849</f>
        <v>0</v>
      </c>
      <c r="AW4849" s="270">
        <f>AV4849/AT4849</f>
        <v>0</v>
      </c>
      <c r="AX4849" s="374"/>
      <c r="AY4849" s="146"/>
      <c r="AZ4849" s="196"/>
    </row>
    <row r="4850" spans="1:64" ht="12.75" customHeight="1" x14ac:dyDescent="0.25">
      <c r="A4850" s="15"/>
      <c r="C4850" s="122"/>
      <c r="D4850" s="123"/>
      <c r="F4850" s="125"/>
      <c r="G4850" s="126"/>
      <c r="H4850" s="35"/>
      <c r="I4850" s="36"/>
      <c r="J4850" s="37"/>
      <c r="K4850" s="591" t="s">
        <v>1162</v>
      </c>
      <c r="L4850" s="199">
        <v>110851</v>
      </c>
      <c r="M4850" s="200">
        <v>110851</v>
      </c>
      <c r="N4850" s="562"/>
      <c r="O4850" s="563"/>
      <c r="P4850" s="563"/>
      <c r="Q4850" s="563"/>
      <c r="R4850" s="563"/>
      <c r="S4850" s="563"/>
      <c r="T4850" s="592"/>
      <c r="U4850" s="138">
        <f t="shared" ref="U4850:Z4850" si="3741">U4848+U4849</f>
        <v>0</v>
      </c>
      <c r="V4850" s="138">
        <f t="shared" si="3741"/>
        <v>0</v>
      </c>
      <c r="W4850" s="139"/>
      <c r="X4850" s="139"/>
      <c r="Y4850" s="592"/>
      <c r="Z4850" s="210">
        <f t="shared" si="3741"/>
        <v>0</v>
      </c>
      <c r="AA4850" s="204"/>
      <c r="AB4850" s="202"/>
      <c r="AC4850" s="202"/>
      <c r="AD4850" s="202"/>
      <c r="AE4850" s="202"/>
      <c r="AF4850" s="202"/>
      <c r="AG4850" s="592"/>
      <c r="AH4850" s="138">
        <f t="shared" ref="AH4850:AM4850" si="3742">AH4848+AH4849</f>
        <v>0</v>
      </c>
      <c r="AI4850" s="138">
        <f t="shared" si="3742"/>
        <v>0</v>
      </c>
      <c r="AJ4850" s="139"/>
      <c r="AK4850" s="139"/>
      <c r="AL4850" s="592"/>
      <c r="AM4850" s="140">
        <f t="shared" si="3742"/>
        <v>0</v>
      </c>
      <c r="AN4850" s="119">
        <f t="shared" si="3739"/>
        <v>110851</v>
      </c>
      <c r="AO4850" s="120">
        <f t="shared" si="3740"/>
        <v>110851</v>
      </c>
      <c r="AP4850" s="268">
        <f>AP4848+AP4849</f>
        <v>110851</v>
      </c>
      <c r="AQ4850" s="141">
        <f>AQ4848+AQ4849</f>
        <v>110851</v>
      </c>
      <c r="AR4850" s="642">
        <f>AR4848+AR4849</f>
        <v>0</v>
      </c>
      <c r="AS4850" s="270">
        <f>AR4850/AP4850</f>
        <v>0</v>
      </c>
      <c r="AT4850" s="271">
        <f>AT4848+AT4849</f>
        <v>110851</v>
      </c>
      <c r="AU4850" s="141">
        <f>AU4848+AU4849</f>
        <v>110851</v>
      </c>
      <c r="AV4850" s="642">
        <f>AV4848+AV4849</f>
        <v>0</v>
      </c>
      <c r="AW4850" s="270">
        <f>AV4850/AT4850</f>
        <v>0</v>
      </c>
      <c r="AY4850" s="146"/>
      <c r="AZ4850" s="196"/>
    </row>
    <row r="4851" spans="1:64" ht="12.75" customHeight="1" x14ac:dyDescent="0.25">
      <c r="A4851" s="15"/>
      <c r="C4851" s="122"/>
      <c r="D4851" s="123"/>
      <c r="F4851" s="125">
        <v>13</v>
      </c>
      <c r="G4851" s="126"/>
      <c r="H4851" s="35"/>
      <c r="I4851" s="36"/>
      <c r="J4851" s="37"/>
      <c r="K4851" s="1880" t="s">
        <v>1163</v>
      </c>
      <c r="L4851" s="232">
        <v>71200</v>
      </c>
      <c r="M4851" s="233">
        <v>71200</v>
      </c>
      <c r="N4851" s="562"/>
      <c r="O4851" s="563"/>
      <c r="P4851" s="563"/>
      <c r="Q4851" s="563"/>
      <c r="R4851" s="563"/>
      <c r="S4851" s="563"/>
      <c r="T4851" s="592" t="str">
        <f>IF(SUM(N4851:S4851)=U4851,"OK",SUM(N4851:S4851)-U4851)</f>
        <v>OK</v>
      </c>
      <c r="U4851" s="138"/>
      <c r="V4851" s="138"/>
      <c r="W4851" s="139"/>
      <c r="X4851" s="139"/>
      <c r="Y4851" s="592" t="str">
        <f>IF(SUM(W4851:X4851)=Z4851,"OK",SUM(W4851:X4851)-Z4851)</f>
        <v>OK</v>
      </c>
      <c r="Z4851" s="210"/>
      <c r="AA4851" s="204"/>
      <c r="AB4851" s="202"/>
      <c r="AC4851" s="202"/>
      <c r="AD4851" s="202"/>
      <c r="AE4851" s="202"/>
      <c r="AF4851" s="202"/>
      <c r="AG4851" s="592" t="str">
        <f>IF(SUM(AA4851:AF4851)=AH4851,"OK",SUM(AA4851:AF4851)-AH4851)</f>
        <v>OK</v>
      </c>
      <c r="AH4851" s="138"/>
      <c r="AI4851" s="138"/>
      <c r="AJ4851" s="139"/>
      <c r="AK4851" s="139"/>
      <c r="AL4851" s="592" t="str">
        <f>IF(SUM(AJ4851:AK4851)=AM4851,"OK",SUM(AJ4851:AK4851)-AM4851)</f>
        <v>OK</v>
      </c>
      <c r="AM4851" s="140"/>
      <c r="AN4851" s="119">
        <f t="shared" si="3739"/>
        <v>71200</v>
      </c>
      <c r="AO4851" s="120">
        <f t="shared" si="3740"/>
        <v>71200</v>
      </c>
      <c r="AP4851" s="39">
        <f>L4851</f>
        <v>71200</v>
      </c>
      <c r="AQ4851" s="141">
        <f>AN4851</f>
        <v>71200</v>
      </c>
      <c r="AR4851" s="142">
        <f>AQ4851-AP4851</f>
        <v>0</v>
      </c>
      <c r="AS4851" s="143">
        <f>AR4851/AP4851</f>
        <v>0</v>
      </c>
      <c r="AT4851" s="144">
        <f>M4851</f>
        <v>71200</v>
      </c>
      <c r="AU4851" s="141">
        <f>AO4851</f>
        <v>71200</v>
      </c>
      <c r="AV4851" s="142">
        <f>AU4851-AT4851</f>
        <v>0</v>
      </c>
      <c r="AW4851" s="143">
        <f>AV4851/AT4851</f>
        <v>0</v>
      </c>
      <c r="AY4851" s="146"/>
      <c r="AZ4851" s="196"/>
    </row>
    <row r="4852" spans="1:64" s="1883" customFormat="1" ht="12.75" customHeight="1" x14ac:dyDescent="0.25">
      <c r="A4852" s="15"/>
      <c r="B4852" s="121"/>
      <c r="C4852" s="122"/>
      <c r="D4852" s="123"/>
      <c r="E4852" s="124"/>
      <c r="F4852" s="125"/>
      <c r="G4852" s="126"/>
      <c r="H4852" s="35"/>
      <c r="I4852" s="36"/>
      <c r="J4852" s="37"/>
      <c r="K4852" s="591" t="s">
        <v>1164</v>
      </c>
      <c r="L4852" s="199">
        <v>39651</v>
      </c>
      <c r="M4852" s="200">
        <v>39651</v>
      </c>
      <c r="N4852" s="562"/>
      <c r="O4852" s="563"/>
      <c r="P4852" s="563"/>
      <c r="Q4852" s="563"/>
      <c r="R4852" s="563"/>
      <c r="S4852" s="563"/>
      <c r="T4852" s="592"/>
      <c r="U4852" s="138">
        <f t="shared" ref="U4852:Z4852" si="3743">U4850-U4851</f>
        <v>0</v>
      </c>
      <c r="V4852" s="138">
        <f t="shared" si="3743"/>
        <v>0</v>
      </c>
      <c r="W4852" s="139"/>
      <c r="X4852" s="139"/>
      <c r="Y4852" s="592"/>
      <c r="Z4852" s="210">
        <f t="shared" si="3743"/>
        <v>0</v>
      </c>
      <c r="AA4852" s="204"/>
      <c r="AB4852" s="202"/>
      <c r="AC4852" s="202"/>
      <c r="AD4852" s="202"/>
      <c r="AE4852" s="202"/>
      <c r="AF4852" s="202"/>
      <c r="AG4852" s="592"/>
      <c r="AH4852" s="138">
        <f t="shared" ref="AH4852:AM4852" si="3744">AH4850-AH4851</f>
        <v>0</v>
      </c>
      <c r="AI4852" s="138">
        <f t="shared" si="3744"/>
        <v>0</v>
      </c>
      <c r="AJ4852" s="139"/>
      <c r="AK4852" s="139"/>
      <c r="AL4852" s="592"/>
      <c r="AM4852" s="140">
        <f t="shared" si="3744"/>
        <v>0</v>
      </c>
      <c r="AN4852" s="119">
        <f t="shared" si="3739"/>
        <v>39651</v>
      </c>
      <c r="AO4852" s="120">
        <f t="shared" si="3740"/>
        <v>39651</v>
      </c>
      <c r="AP4852" s="268">
        <f>AP4850-AP4851</f>
        <v>39651</v>
      </c>
      <c r="AQ4852" s="141">
        <f>AQ4850-AQ4851</f>
        <v>39651</v>
      </c>
      <c r="AR4852" s="642">
        <f>AR4850-AR4851</f>
        <v>0</v>
      </c>
      <c r="AS4852" s="270">
        <f>AR4852/AP4852</f>
        <v>0</v>
      </c>
      <c r="AT4852" s="271">
        <f>AT4850-AT4851</f>
        <v>39651</v>
      </c>
      <c r="AU4852" s="141">
        <f>AU4850-AU4851</f>
        <v>39651</v>
      </c>
      <c r="AV4852" s="642">
        <f>AV4850-AV4851</f>
        <v>0</v>
      </c>
      <c r="AW4852" s="270">
        <f>AV4852/AT4852</f>
        <v>0</v>
      </c>
      <c r="AX4852"/>
      <c r="AY4852" s="146"/>
      <c r="AZ4852" s="196"/>
      <c r="BA4852"/>
      <c r="BB4852"/>
      <c r="BC4852"/>
      <c r="BD4852"/>
      <c r="BE4852"/>
      <c r="BF4852"/>
      <c r="BG4852"/>
      <c r="BH4852"/>
      <c r="BI4852"/>
      <c r="BJ4852"/>
      <c r="BK4852"/>
      <c r="BL4852"/>
    </row>
    <row r="4853" spans="1:64" s="197" customFormat="1" ht="12.75" customHeight="1" x14ac:dyDescent="0.25">
      <c r="A4853" s="15"/>
      <c r="B4853" s="121"/>
      <c r="C4853" s="122"/>
      <c r="D4853" s="123"/>
      <c r="E4853" s="124"/>
      <c r="F4853" s="125"/>
      <c r="G4853" s="126"/>
      <c r="H4853" s="35"/>
      <c r="I4853" s="36"/>
      <c r="J4853" s="37"/>
      <c r="K4853" s="456"/>
      <c r="L4853" s="199"/>
      <c r="M4853" s="200"/>
      <c r="N4853" s="201"/>
      <c r="O4853" s="202"/>
      <c r="P4853" s="202"/>
      <c r="Q4853" s="202"/>
      <c r="R4853" s="202"/>
      <c r="S4853" s="202"/>
      <c r="T4853" s="224"/>
      <c r="U4853" s="138"/>
      <c r="V4853" s="138"/>
      <c r="W4853" s="139"/>
      <c r="X4853" s="139"/>
      <c r="Y4853" s="224"/>
      <c r="Z4853" s="210"/>
      <c r="AA4853" s="204"/>
      <c r="AB4853" s="202"/>
      <c r="AC4853" s="202"/>
      <c r="AD4853" s="202"/>
      <c r="AE4853" s="202"/>
      <c r="AF4853" s="202"/>
      <c r="AG4853" s="224"/>
      <c r="AH4853" s="138"/>
      <c r="AI4853" s="138"/>
      <c r="AJ4853" s="139"/>
      <c r="AK4853" s="139"/>
      <c r="AL4853" s="224"/>
      <c r="AM4853" s="140"/>
      <c r="AN4853" s="211"/>
      <c r="AO4853" s="212"/>
      <c r="AP4853" s="39"/>
      <c r="AQ4853" s="141"/>
      <c r="AR4853" s="141"/>
      <c r="AS4853" s="143"/>
      <c r="AT4853" s="144"/>
      <c r="AU4853" s="141"/>
      <c r="AV4853" s="141"/>
      <c r="AW4853" s="143"/>
      <c r="AX4853"/>
      <c r="AY4853" s="146"/>
      <c r="AZ4853" s="196"/>
      <c r="BA4853" s="12"/>
      <c r="BB4853" s="12"/>
      <c r="BC4853" s="12"/>
      <c r="BD4853" s="12"/>
      <c r="BE4853" s="12"/>
      <c r="BF4853" s="12"/>
      <c r="BG4853" s="12"/>
      <c r="BH4853" s="12"/>
      <c r="BI4853" s="12"/>
      <c r="BJ4853" s="12"/>
      <c r="BK4853" s="12"/>
      <c r="BL4853" s="12"/>
    </row>
    <row r="4854" spans="1:64" ht="35.1" customHeight="1" x14ac:dyDescent="0.25">
      <c r="A4854" s="356" t="s">
        <v>4654</v>
      </c>
      <c r="B4854" s="121">
        <v>16</v>
      </c>
      <c r="C4854" s="122" t="s">
        <v>2367</v>
      </c>
      <c r="D4854" s="123">
        <v>2026</v>
      </c>
      <c r="F4854" s="125"/>
      <c r="G4854" s="126">
        <v>1</v>
      </c>
      <c r="H4854" s="35" t="str">
        <f t="shared" si="3722"/>
        <v>090</v>
      </c>
      <c r="I4854" s="36" t="s">
        <v>2992</v>
      </c>
      <c r="J4854" s="37" t="s">
        <v>5349</v>
      </c>
      <c r="K4854" s="244" t="s">
        <v>5350</v>
      </c>
      <c r="L4854" s="199"/>
      <c r="M4854" s="200"/>
      <c r="N4854" s="201"/>
      <c r="O4854" s="202"/>
      <c r="P4854" s="202"/>
      <c r="Q4854" s="202"/>
      <c r="R4854" s="202"/>
      <c r="S4854" s="202"/>
      <c r="T4854" s="224"/>
      <c r="U4854" s="138"/>
      <c r="V4854" s="138"/>
      <c r="W4854" s="139"/>
      <c r="X4854" s="139"/>
      <c r="Y4854" s="224"/>
      <c r="Z4854" s="210"/>
      <c r="AA4854" s="204"/>
      <c r="AB4854" s="202"/>
      <c r="AC4854" s="202"/>
      <c r="AD4854" s="202"/>
      <c r="AE4854" s="202"/>
      <c r="AF4854" s="202"/>
      <c r="AG4854" s="224"/>
      <c r="AH4854" s="138"/>
      <c r="AI4854" s="138"/>
      <c r="AJ4854" s="139"/>
      <c r="AK4854" s="139"/>
      <c r="AL4854" s="224"/>
      <c r="AM4854" s="140"/>
      <c r="AN4854" s="211"/>
      <c r="AO4854" s="212"/>
      <c r="AP4854" s="39"/>
      <c r="AQ4854" s="141"/>
      <c r="AR4854" s="141"/>
      <c r="AS4854" s="143"/>
      <c r="AU4854" s="141"/>
      <c r="AV4854" s="141"/>
      <c r="AW4854" s="143"/>
      <c r="AY4854" s="146" t="str">
        <f>RIGHT(LEFT(I4854,3),2)&amp;"."&amp;RIGHT(LEFT(I4854,5),2)</f>
        <v>85.14</v>
      </c>
      <c r="AZ4854" s="196" t="b">
        <f>COUNTIF('[1]Codes SEC'!$B$2:$B$250,Ministres!AY4854)&gt;0</f>
        <v>1</v>
      </c>
    </row>
    <row r="4855" spans="1:64" ht="12.75" customHeight="1" x14ac:dyDescent="0.25">
      <c r="A4855" s="600"/>
      <c r="B4855" s="601"/>
      <c r="C4855" s="176"/>
      <c r="D4855" s="176"/>
      <c r="E4855" s="602"/>
      <c r="F4855" s="176"/>
      <c r="G4855" s="179"/>
      <c r="H4855" s="180"/>
      <c r="I4855" s="181"/>
      <c r="J4855" s="182"/>
      <c r="K4855" s="457" t="s">
        <v>5351</v>
      </c>
      <c r="L4855" s="184">
        <f t="shared" ref="L4855:X4855" si="3745">L4851</f>
        <v>71200</v>
      </c>
      <c r="M4855" s="185">
        <f t="shared" si="3745"/>
        <v>71200</v>
      </c>
      <c r="N4855" s="186">
        <f t="shared" si="3745"/>
        <v>0</v>
      </c>
      <c r="O4855" s="187">
        <f t="shared" si="3745"/>
        <v>0</v>
      </c>
      <c r="P4855" s="187">
        <f t="shared" si="3745"/>
        <v>0</v>
      </c>
      <c r="Q4855" s="187">
        <f t="shared" si="3745"/>
        <v>0</v>
      </c>
      <c r="R4855" s="187">
        <f t="shared" si="3745"/>
        <v>0</v>
      </c>
      <c r="S4855" s="187">
        <f t="shared" si="3745"/>
        <v>0</v>
      </c>
      <c r="T4855" s="188"/>
      <c r="U4855" s="187">
        <f t="shared" si="3745"/>
        <v>0</v>
      </c>
      <c r="V4855" s="187">
        <f t="shared" si="3745"/>
        <v>0</v>
      </c>
      <c r="W4855" s="187">
        <f t="shared" si="3745"/>
        <v>0</v>
      </c>
      <c r="X4855" s="187">
        <f t="shared" si="3745"/>
        <v>0</v>
      </c>
      <c r="Y4855" s="188"/>
      <c r="Z4855" s="187">
        <f t="shared" ref="Z4855:AK4855" si="3746">Z4851</f>
        <v>0</v>
      </c>
      <c r="AA4855" s="189">
        <f t="shared" si="3746"/>
        <v>0</v>
      </c>
      <c r="AB4855" s="187">
        <f t="shared" si="3746"/>
        <v>0</v>
      </c>
      <c r="AC4855" s="187">
        <f t="shared" si="3746"/>
        <v>0</v>
      </c>
      <c r="AD4855" s="187">
        <f t="shared" si="3746"/>
        <v>0</v>
      </c>
      <c r="AE4855" s="187">
        <f t="shared" si="3746"/>
        <v>0</v>
      </c>
      <c r="AF4855" s="187">
        <f t="shared" si="3746"/>
        <v>0</v>
      </c>
      <c r="AG4855" s="188"/>
      <c r="AH4855" s="187">
        <f t="shared" si="3746"/>
        <v>0</v>
      </c>
      <c r="AI4855" s="187">
        <f t="shared" si="3746"/>
        <v>0</v>
      </c>
      <c r="AJ4855" s="187">
        <f t="shared" si="3746"/>
        <v>0</v>
      </c>
      <c r="AK4855" s="187">
        <f t="shared" si="3746"/>
        <v>0</v>
      </c>
      <c r="AL4855" s="188"/>
      <c r="AM4855" s="190">
        <f t="shared" ref="AM4855:AW4855" si="3747">AM4851</f>
        <v>0</v>
      </c>
      <c r="AN4855" s="191">
        <f>AN4851</f>
        <v>71200</v>
      </c>
      <c r="AO4855" s="190">
        <f t="shared" si="3747"/>
        <v>71200</v>
      </c>
      <c r="AP4855" s="184">
        <f t="shared" si="3747"/>
        <v>71200</v>
      </c>
      <c r="AQ4855" s="192">
        <f t="shared" si="3747"/>
        <v>71200</v>
      </c>
      <c r="AR4855" s="193">
        <f t="shared" si="3747"/>
        <v>0</v>
      </c>
      <c r="AS4855" s="194">
        <f t="shared" si="3747"/>
        <v>0</v>
      </c>
      <c r="AT4855" s="195">
        <f t="shared" si="3747"/>
        <v>71200</v>
      </c>
      <c r="AU4855" s="192">
        <f t="shared" si="3747"/>
        <v>71200</v>
      </c>
      <c r="AV4855" s="193">
        <f t="shared" si="3747"/>
        <v>0</v>
      </c>
      <c r="AW4855" s="194">
        <f t="shared" si="3747"/>
        <v>0</v>
      </c>
      <c r="AY4855" s="146"/>
      <c r="AZ4855" s="196"/>
    </row>
    <row r="4856" spans="1:64" ht="12.75" customHeight="1" x14ac:dyDescent="0.25">
      <c r="A4856" s="15"/>
      <c r="C4856" s="122"/>
      <c r="D4856" s="123"/>
      <c r="F4856" s="125"/>
      <c r="G4856" s="34"/>
      <c r="H4856" s="35"/>
      <c r="I4856" s="36"/>
      <c r="J4856" s="37"/>
      <c r="K4856" s="198" t="s">
        <v>72</v>
      </c>
      <c r="L4856" s="199">
        <v>0</v>
      </c>
      <c r="M4856" s="200">
        <v>0</v>
      </c>
      <c r="N4856" s="201">
        <v>0</v>
      </c>
      <c r="O4856" s="202">
        <v>0</v>
      </c>
      <c r="P4856" s="202">
        <v>0</v>
      </c>
      <c r="Q4856" s="202">
        <v>0</v>
      </c>
      <c r="R4856" s="202">
        <v>0</v>
      </c>
      <c r="S4856" s="202">
        <v>0</v>
      </c>
      <c r="T4856" s="203"/>
      <c r="U4856" s="135">
        <v>0</v>
      </c>
      <c r="V4856" s="135">
        <v>0</v>
      </c>
      <c r="W4856" s="202">
        <v>0</v>
      </c>
      <c r="X4856" s="202">
        <v>0</v>
      </c>
      <c r="Y4856" s="203"/>
      <c r="Z4856" s="135">
        <v>0</v>
      </c>
      <c r="AA4856" s="204">
        <v>0</v>
      </c>
      <c r="AB4856" s="202">
        <v>0</v>
      </c>
      <c r="AC4856" s="202">
        <v>0</v>
      </c>
      <c r="AD4856" s="202">
        <v>0</v>
      </c>
      <c r="AE4856" s="202">
        <v>0</v>
      </c>
      <c r="AF4856" s="202">
        <v>0</v>
      </c>
      <c r="AG4856" s="203"/>
      <c r="AH4856" s="135">
        <v>0</v>
      </c>
      <c r="AI4856" s="135">
        <v>0</v>
      </c>
      <c r="AJ4856" s="202">
        <v>0</v>
      </c>
      <c r="AK4856" s="202">
        <v>0</v>
      </c>
      <c r="AL4856" s="203"/>
      <c r="AM4856" s="205">
        <v>0</v>
      </c>
      <c r="AN4856" s="119">
        <v>0</v>
      </c>
      <c r="AO4856" s="120">
        <v>0</v>
      </c>
      <c r="AP4856" s="39">
        <v>0</v>
      </c>
      <c r="AQ4856" s="141">
        <v>0</v>
      </c>
      <c r="AR4856" s="141">
        <v>0</v>
      </c>
      <c r="AS4856" s="143">
        <v>0</v>
      </c>
      <c r="AT4856" s="144">
        <v>0</v>
      </c>
      <c r="AU4856" s="141">
        <v>0</v>
      </c>
      <c r="AV4856" s="141">
        <v>0</v>
      </c>
      <c r="AW4856" s="143">
        <v>0</v>
      </c>
      <c r="AY4856" s="146"/>
      <c r="AZ4856" s="196"/>
    </row>
    <row r="4857" spans="1:64" ht="12.75" customHeight="1" x14ac:dyDescent="0.25">
      <c r="A4857" s="15"/>
      <c r="C4857" s="122"/>
      <c r="D4857" s="123"/>
      <c r="F4857" s="125"/>
      <c r="G4857" s="126"/>
      <c r="H4857" s="35"/>
      <c r="I4857" s="36"/>
      <c r="J4857" s="37"/>
      <c r="K4857" s="198" t="s">
        <v>73</v>
      </c>
      <c r="L4857" s="199">
        <v>0</v>
      </c>
      <c r="M4857" s="200">
        <v>0</v>
      </c>
      <c r="N4857" s="201">
        <v>0</v>
      </c>
      <c r="O4857" s="202">
        <v>0</v>
      </c>
      <c r="P4857" s="202">
        <v>0</v>
      </c>
      <c r="Q4857" s="202">
        <v>0</v>
      </c>
      <c r="R4857" s="202">
        <v>0</v>
      </c>
      <c r="S4857" s="202">
        <v>0</v>
      </c>
      <c r="T4857" s="203"/>
      <c r="U4857" s="135">
        <v>0</v>
      </c>
      <c r="V4857" s="135">
        <v>0</v>
      </c>
      <c r="W4857" s="202">
        <v>0</v>
      </c>
      <c r="X4857" s="202">
        <v>0</v>
      </c>
      <c r="Y4857" s="203"/>
      <c r="Z4857" s="135">
        <v>0</v>
      </c>
      <c r="AA4857" s="204">
        <v>0</v>
      </c>
      <c r="AB4857" s="202">
        <v>0</v>
      </c>
      <c r="AC4857" s="202">
        <v>0</v>
      </c>
      <c r="AD4857" s="202">
        <v>0</v>
      </c>
      <c r="AE4857" s="202">
        <v>0</v>
      </c>
      <c r="AF4857" s="202">
        <v>0</v>
      </c>
      <c r="AG4857" s="203"/>
      <c r="AH4857" s="135">
        <v>0</v>
      </c>
      <c r="AI4857" s="135">
        <v>0</v>
      </c>
      <c r="AJ4857" s="202">
        <v>0</v>
      </c>
      <c r="AK4857" s="202">
        <v>0</v>
      </c>
      <c r="AL4857" s="203"/>
      <c r="AM4857" s="205">
        <v>0</v>
      </c>
      <c r="AN4857" s="119">
        <v>0</v>
      </c>
      <c r="AO4857" s="120">
        <v>0</v>
      </c>
      <c r="AP4857" s="39">
        <v>0</v>
      </c>
      <c r="AQ4857" s="141">
        <v>0</v>
      </c>
      <c r="AR4857" s="141">
        <v>0</v>
      </c>
      <c r="AS4857" s="143">
        <v>0</v>
      </c>
      <c r="AT4857" s="144">
        <v>0</v>
      </c>
      <c r="AU4857" s="141">
        <v>0</v>
      </c>
      <c r="AV4857" s="141">
        <v>0</v>
      </c>
      <c r="AW4857" s="143">
        <v>0</v>
      </c>
      <c r="AY4857" s="146"/>
      <c r="AZ4857" s="196"/>
    </row>
    <row r="4858" spans="1:64" ht="12.75" customHeight="1" x14ac:dyDescent="0.25">
      <c r="A4858" s="15"/>
      <c r="C4858" s="122"/>
      <c r="D4858" s="123"/>
      <c r="F4858" s="125"/>
      <c r="G4858" s="126"/>
      <c r="H4858" s="35"/>
      <c r="I4858" s="36"/>
      <c r="J4858" s="37"/>
      <c r="K4858" s="198" t="s">
        <v>74</v>
      </c>
      <c r="L4858" s="199">
        <f t="shared" ref="L4858:X4859" si="3748">L4851</f>
        <v>71200</v>
      </c>
      <c r="M4858" s="200">
        <f t="shared" si="3748"/>
        <v>71200</v>
      </c>
      <c r="N4858" s="201">
        <f t="shared" si="3748"/>
        <v>0</v>
      </c>
      <c r="O4858" s="202">
        <f t="shared" si="3748"/>
        <v>0</v>
      </c>
      <c r="P4858" s="202">
        <f t="shared" si="3748"/>
        <v>0</v>
      </c>
      <c r="Q4858" s="202">
        <f t="shared" si="3748"/>
        <v>0</v>
      </c>
      <c r="R4858" s="202">
        <f t="shared" si="3748"/>
        <v>0</v>
      </c>
      <c r="S4858" s="202">
        <f t="shared" si="3748"/>
        <v>0</v>
      </c>
      <c r="T4858" s="203"/>
      <c r="U4858" s="135">
        <f t="shared" si="3748"/>
        <v>0</v>
      </c>
      <c r="V4858" s="135">
        <f t="shared" si="3748"/>
        <v>0</v>
      </c>
      <c r="W4858" s="202">
        <f t="shared" si="3748"/>
        <v>0</v>
      </c>
      <c r="X4858" s="202">
        <f t="shared" si="3748"/>
        <v>0</v>
      </c>
      <c r="Y4858" s="203"/>
      <c r="Z4858" s="135">
        <f t="shared" ref="Z4858:AK4859" si="3749">Z4851</f>
        <v>0</v>
      </c>
      <c r="AA4858" s="204">
        <f t="shared" si="3749"/>
        <v>0</v>
      </c>
      <c r="AB4858" s="202">
        <f t="shared" si="3749"/>
        <v>0</v>
      </c>
      <c r="AC4858" s="202">
        <f t="shared" si="3749"/>
        <v>0</v>
      </c>
      <c r="AD4858" s="202">
        <f t="shared" si="3749"/>
        <v>0</v>
      </c>
      <c r="AE4858" s="202">
        <f t="shared" si="3749"/>
        <v>0</v>
      </c>
      <c r="AF4858" s="202">
        <f t="shared" si="3749"/>
        <v>0</v>
      </c>
      <c r="AG4858" s="203"/>
      <c r="AH4858" s="135">
        <f t="shared" si="3749"/>
        <v>0</v>
      </c>
      <c r="AI4858" s="135">
        <f t="shared" si="3749"/>
        <v>0</v>
      </c>
      <c r="AJ4858" s="202">
        <f t="shared" si="3749"/>
        <v>0</v>
      </c>
      <c r="AK4858" s="202">
        <f t="shared" si="3749"/>
        <v>0</v>
      </c>
      <c r="AL4858" s="203"/>
      <c r="AM4858" s="205">
        <f t="shared" ref="AM4858:AW4859" si="3750">AM4851</f>
        <v>0</v>
      </c>
      <c r="AN4858" s="119">
        <f>AN4851</f>
        <v>71200</v>
      </c>
      <c r="AO4858" s="120">
        <f t="shared" si="3750"/>
        <v>71200</v>
      </c>
      <c r="AP4858" s="39">
        <f t="shared" si="3750"/>
        <v>71200</v>
      </c>
      <c r="AQ4858" s="141">
        <f t="shared" si="3750"/>
        <v>71200</v>
      </c>
      <c r="AR4858" s="141">
        <f t="shared" si="3750"/>
        <v>0</v>
      </c>
      <c r="AS4858" s="143">
        <f t="shared" si="3750"/>
        <v>0</v>
      </c>
      <c r="AT4858" s="144">
        <f t="shared" si="3750"/>
        <v>71200</v>
      </c>
      <c r="AU4858" s="141">
        <f t="shared" si="3750"/>
        <v>71200</v>
      </c>
      <c r="AV4858" s="141">
        <f t="shared" si="3750"/>
        <v>0</v>
      </c>
      <c r="AW4858" s="143">
        <f t="shared" si="3750"/>
        <v>0</v>
      </c>
      <c r="AY4858" s="146"/>
      <c r="AZ4858" s="196"/>
    </row>
    <row r="4859" spans="1:64" ht="12.75" customHeight="1" x14ac:dyDescent="0.25">
      <c r="A4859" s="15"/>
      <c r="C4859" s="122"/>
      <c r="D4859" s="123"/>
      <c r="F4859" s="125"/>
      <c r="G4859" s="126"/>
      <c r="H4859" s="35"/>
      <c r="I4859" s="36"/>
      <c r="J4859" s="37"/>
      <c r="K4859" s="198" t="s">
        <v>75</v>
      </c>
      <c r="L4859" s="199">
        <f t="shared" si="3748"/>
        <v>39651</v>
      </c>
      <c r="M4859" s="200">
        <f t="shared" si="3748"/>
        <v>39651</v>
      </c>
      <c r="N4859" s="201">
        <f t="shared" si="3748"/>
        <v>0</v>
      </c>
      <c r="O4859" s="202">
        <f t="shared" si="3748"/>
        <v>0</v>
      </c>
      <c r="P4859" s="202">
        <f t="shared" si="3748"/>
        <v>0</v>
      </c>
      <c r="Q4859" s="202">
        <f t="shared" si="3748"/>
        <v>0</v>
      </c>
      <c r="R4859" s="202">
        <f t="shared" si="3748"/>
        <v>0</v>
      </c>
      <c r="S4859" s="202">
        <f t="shared" si="3748"/>
        <v>0</v>
      </c>
      <c r="T4859" s="203"/>
      <c r="U4859" s="135">
        <f t="shared" si="3748"/>
        <v>0</v>
      </c>
      <c r="V4859" s="135">
        <f t="shared" si="3748"/>
        <v>0</v>
      </c>
      <c r="W4859" s="202">
        <f t="shared" si="3748"/>
        <v>0</v>
      </c>
      <c r="X4859" s="202">
        <f t="shared" si="3748"/>
        <v>0</v>
      </c>
      <c r="Y4859" s="203"/>
      <c r="Z4859" s="135">
        <f t="shared" si="3749"/>
        <v>0</v>
      </c>
      <c r="AA4859" s="204">
        <f t="shared" si="3749"/>
        <v>0</v>
      </c>
      <c r="AB4859" s="202">
        <f t="shared" si="3749"/>
        <v>0</v>
      </c>
      <c r="AC4859" s="202">
        <f t="shared" si="3749"/>
        <v>0</v>
      </c>
      <c r="AD4859" s="202">
        <f t="shared" si="3749"/>
        <v>0</v>
      </c>
      <c r="AE4859" s="202">
        <f t="shared" si="3749"/>
        <v>0</v>
      </c>
      <c r="AF4859" s="202">
        <f t="shared" si="3749"/>
        <v>0</v>
      </c>
      <c r="AG4859" s="203"/>
      <c r="AH4859" s="135">
        <f t="shared" si="3749"/>
        <v>0</v>
      </c>
      <c r="AI4859" s="135">
        <f t="shared" si="3749"/>
        <v>0</v>
      </c>
      <c r="AJ4859" s="202">
        <f t="shared" si="3749"/>
        <v>0</v>
      </c>
      <c r="AK4859" s="202">
        <f t="shared" si="3749"/>
        <v>0</v>
      </c>
      <c r="AL4859" s="203"/>
      <c r="AM4859" s="205">
        <f t="shared" si="3750"/>
        <v>0</v>
      </c>
      <c r="AN4859" s="119">
        <f>AN4852</f>
        <v>39651</v>
      </c>
      <c r="AO4859" s="120">
        <f t="shared" si="3750"/>
        <v>39651</v>
      </c>
      <c r="AP4859" s="39">
        <f t="shared" si="3750"/>
        <v>39651</v>
      </c>
      <c r="AQ4859" s="141">
        <f t="shared" si="3750"/>
        <v>39651</v>
      </c>
      <c r="AR4859" s="141">
        <f t="shared" si="3750"/>
        <v>0</v>
      </c>
      <c r="AS4859" s="143">
        <f t="shared" si="3750"/>
        <v>0</v>
      </c>
      <c r="AT4859" s="144">
        <f t="shared" si="3750"/>
        <v>39651</v>
      </c>
      <c r="AU4859" s="141">
        <f t="shared" si="3750"/>
        <v>39651</v>
      </c>
      <c r="AV4859" s="141">
        <f t="shared" si="3750"/>
        <v>0</v>
      </c>
      <c r="AW4859" s="143">
        <f t="shared" si="3750"/>
        <v>0</v>
      </c>
      <c r="AY4859" s="146"/>
      <c r="AZ4859" s="196"/>
    </row>
    <row r="4860" spans="1:64" ht="12.75" customHeight="1" x14ac:dyDescent="0.25">
      <c r="A4860" s="15"/>
      <c r="C4860" s="122"/>
      <c r="D4860" s="123"/>
      <c r="F4860" s="125"/>
      <c r="G4860" s="126"/>
      <c r="H4860" s="35"/>
      <c r="I4860" s="36"/>
      <c r="J4860" s="37"/>
      <c r="K4860" s="206" t="s">
        <v>76</v>
      </c>
      <c r="L4860" s="199">
        <v>0</v>
      </c>
      <c r="M4860" s="200">
        <v>0</v>
      </c>
      <c r="N4860" s="201">
        <v>0</v>
      </c>
      <c r="O4860" s="202">
        <v>0</v>
      </c>
      <c r="P4860" s="202">
        <v>0</v>
      </c>
      <c r="Q4860" s="202">
        <v>0</v>
      </c>
      <c r="R4860" s="202">
        <v>0</v>
      </c>
      <c r="S4860" s="202">
        <v>0</v>
      </c>
      <c r="T4860" s="203"/>
      <c r="U4860" s="135">
        <v>0</v>
      </c>
      <c r="V4860" s="135">
        <v>0</v>
      </c>
      <c r="W4860" s="202">
        <v>0</v>
      </c>
      <c r="X4860" s="202">
        <v>0</v>
      </c>
      <c r="Y4860" s="203"/>
      <c r="Z4860" s="135">
        <v>0</v>
      </c>
      <c r="AA4860" s="204">
        <v>0</v>
      </c>
      <c r="AB4860" s="202">
        <v>0</v>
      </c>
      <c r="AC4860" s="202">
        <v>0</v>
      </c>
      <c r="AD4860" s="202">
        <v>0</v>
      </c>
      <c r="AE4860" s="202">
        <v>0</v>
      </c>
      <c r="AF4860" s="202">
        <v>0</v>
      </c>
      <c r="AG4860" s="203"/>
      <c r="AH4860" s="135">
        <v>0</v>
      </c>
      <c r="AI4860" s="135">
        <v>0</v>
      </c>
      <c r="AJ4860" s="202">
        <v>0</v>
      </c>
      <c r="AK4860" s="202">
        <v>0</v>
      </c>
      <c r="AL4860" s="203"/>
      <c r="AM4860" s="205">
        <v>0</v>
      </c>
      <c r="AN4860" s="119">
        <v>0</v>
      </c>
      <c r="AO4860" s="120">
        <v>0</v>
      </c>
      <c r="AP4860" s="39">
        <v>0</v>
      </c>
      <c r="AQ4860" s="141">
        <v>0</v>
      </c>
      <c r="AR4860" s="141">
        <v>0</v>
      </c>
      <c r="AS4860" s="143">
        <v>0</v>
      </c>
      <c r="AT4860" s="144">
        <v>0</v>
      </c>
      <c r="AU4860" s="141">
        <v>0</v>
      </c>
      <c r="AV4860" s="141">
        <v>0</v>
      </c>
      <c r="AW4860" s="143">
        <v>0</v>
      </c>
      <c r="AY4860" s="146"/>
      <c r="AZ4860" s="196"/>
    </row>
    <row r="4861" spans="1:64" ht="12.75" customHeight="1" x14ac:dyDescent="0.25">
      <c r="A4861" s="15"/>
      <c r="C4861" s="122"/>
      <c r="D4861" s="123"/>
      <c r="F4861" s="125"/>
      <c r="G4861" s="126"/>
      <c r="H4861" s="35"/>
      <c r="I4861" s="36"/>
      <c r="J4861" s="37"/>
      <c r="K4861" s="206"/>
      <c r="L4861" s="199"/>
      <c r="M4861" s="200"/>
      <c r="N4861" s="201"/>
      <c r="O4861" s="202"/>
      <c r="P4861" s="202"/>
      <c r="Q4861" s="202"/>
      <c r="R4861" s="202"/>
      <c r="S4861" s="202"/>
      <c r="T4861" s="203"/>
      <c r="U4861" s="135"/>
      <c r="V4861" s="135"/>
      <c r="W4861" s="202"/>
      <c r="X4861" s="202"/>
      <c r="Y4861" s="203"/>
      <c r="Z4861" s="135"/>
      <c r="AA4861" s="204"/>
      <c r="AB4861" s="202"/>
      <c r="AC4861" s="202"/>
      <c r="AD4861" s="202"/>
      <c r="AE4861" s="202"/>
      <c r="AF4861" s="202"/>
      <c r="AG4861" s="203"/>
      <c r="AH4861" s="135"/>
      <c r="AI4861" s="135"/>
      <c r="AJ4861" s="202"/>
      <c r="AK4861" s="202"/>
      <c r="AL4861" s="203"/>
      <c r="AM4861" s="205"/>
      <c r="AN4861" s="119"/>
      <c r="AO4861" s="120"/>
      <c r="AP4861" s="39"/>
      <c r="AQ4861" s="141"/>
      <c r="AR4861" s="141"/>
      <c r="AS4861" s="143"/>
      <c r="AU4861" s="141"/>
      <c r="AV4861" s="141"/>
      <c r="AW4861" s="143"/>
      <c r="AY4861" s="146"/>
      <c r="AZ4861" s="196"/>
    </row>
    <row r="4862" spans="1:64" ht="12.75" customHeight="1" x14ac:dyDescent="0.25">
      <c r="A4862" s="15"/>
      <c r="C4862" s="122"/>
      <c r="D4862" s="123"/>
      <c r="F4862" s="125"/>
      <c r="G4862" s="126"/>
      <c r="H4862" s="35"/>
      <c r="I4862" s="36"/>
      <c r="J4862" s="37"/>
      <c r="K4862" s="206"/>
      <c r="L4862" s="199"/>
      <c r="M4862" s="200"/>
      <c r="N4862" s="201"/>
      <c r="O4862" s="202"/>
      <c r="P4862" s="202"/>
      <c r="Q4862" s="202"/>
      <c r="R4862" s="202"/>
      <c r="S4862" s="202"/>
      <c r="T4862" s="203"/>
      <c r="U4862" s="135"/>
      <c r="V4862" s="135"/>
      <c r="W4862" s="202"/>
      <c r="X4862" s="202"/>
      <c r="Y4862" s="203"/>
      <c r="Z4862" s="135"/>
      <c r="AA4862" s="204"/>
      <c r="AB4862" s="202"/>
      <c r="AC4862" s="202"/>
      <c r="AD4862" s="202"/>
      <c r="AE4862" s="202"/>
      <c r="AF4862" s="202"/>
      <c r="AG4862" s="203"/>
      <c r="AH4862" s="135"/>
      <c r="AI4862" s="135"/>
      <c r="AJ4862" s="202"/>
      <c r="AK4862" s="202"/>
      <c r="AL4862" s="203"/>
      <c r="AM4862" s="205"/>
      <c r="AN4862" s="119"/>
      <c r="AO4862" s="120"/>
      <c r="AP4862" s="39"/>
      <c r="AQ4862" s="141"/>
      <c r="AR4862" s="141"/>
      <c r="AS4862" s="143"/>
      <c r="AU4862" s="141"/>
      <c r="AV4862" s="141"/>
      <c r="AW4862" s="143"/>
      <c r="AY4862" s="146"/>
      <c r="AZ4862" s="196"/>
    </row>
    <row r="4863" spans="1:64" s="197" customFormat="1" ht="12.75" customHeight="1" x14ac:dyDescent="0.25">
      <c r="A4863" s="356"/>
      <c r="B4863" s="225"/>
      <c r="C4863" s="122"/>
      <c r="D4863" s="357"/>
      <c r="E4863" s="226"/>
      <c r="F4863" s="122"/>
      <c r="G4863" s="126"/>
      <c r="H4863" s="35"/>
      <c r="I4863" s="36"/>
      <c r="J4863" s="37"/>
      <c r="K4863" s="505" t="s">
        <v>1309</v>
      </c>
      <c r="L4863" s="241"/>
      <c r="M4863" s="242"/>
      <c r="N4863" s="201"/>
      <c r="O4863" s="202"/>
      <c r="P4863" s="202"/>
      <c r="Q4863" s="202"/>
      <c r="R4863" s="202"/>
      <c r="S4863" s="202"/>
      <c r="T4863" s="224"/>
      <c r="U4863" s="138"/>
      <c r="V4863" s="138"/>
      <c r="W4863" s="139"/>
      <c r="X4863" s="139"/>
      <c r="Y4863" s="224"/>
      <c r="Z4863" s="210"/>
      <c r="AA4863" s="204"/>
      <c r="AB4863" s="202"/>
      <c r="AC4863" s="202"/>
      <c r="AD4863" s="202"/>
      <c r="AE4863" s="202"/>
      <c r="AF4863" s="202"/>
      <c r="AG4863" s="224"/>
      <c r="AH4863" s="138"/>
      <c r="AI4863" s="138"/>
      <c r="AJ4863" s="139"/>
      <c r="AK4863" s="139"/>
      <c r="AL4863" s="224"/>
      <c r="AM4863" s="140"/>
      <c r="AN4863" s="211"/>
      <c r="AO4863" s="212"/>
      <c r="AP4863" s="39"/>
      <c r="AQ4863" s="141"/>
      <c r="AR4863" s="141"/>
      <c r="AS4863" s="143"/>
      <c r="AT4863" s="144"/>
      <c r="AU4863" s="141"/>
      <c r="AV4863" s="141"/>
      <c r="AW4863" s="143"/>
      <c r="AX4863"/>
      <c r="AY4863" s="146"/>
      <c r="AZ4863" s="196"/>
      <c r="BA4863" s="12"/>
      <c r="BB4863" s="12"/>
      <c r="BC4863" s="12"/>
      <c r="BD4863" s="12"/>
      <c r="BE4863" s="12"/>
      <c r="BF4863" s="12"/>
      <c r="BG4863" s="12"/>
      <c r="BH4863" s="12"/>
      <c r="BI4863" s="12"/>
      <c r="BJ4863" s="12"/>
      <c r="BK4863" s="12"/>
      <c r="BL4863" s="12"/>
    </row>
    <row r="4864" spans="1:64" x14ac:dyDescent="0.25">
      <c r="A4864" s="356"/>
      <c r="B4864" s="225"/>
      <c r="C4864" s="122"/>
      <c r="D4864" s="357"/>
      <c r="E4864" s="226"/>
      <c r="F4864" s="122"/>
      <c r="G4864" s="126"/>
      <c r="H4864" s="35"/>
      <c r="I4864" s="36"/>
      <c r="J4864" s="37"/>
      <c r="K4864" s="505" t="s">
        <v>2920</v>
      </c>
      <c r="L4864" s="241"/>
      <c r="M4864" s="242"/>
      <c r="N4864" s="201"/>
      <c r="O4864" s="202"/>
      <c r="P4864" s="202"/>
      <c r="Q4864" s="202"/>
      <c r="R4864" s="202"/>
      <c r="S4864" s="202"/>
      <c r="T4864" s="224"/>
      <c r="U4864" s="138"/>
      <c r="V4864" s="138"/>
      <c r="W4864" s="139"/>
      <c r="X4864" s="139"/>
      <c r="Y4864" s="224"/>
      <c r="Z4864" s="210"/>
      <c r="AA4864" s="204"/>
      <c r="AB4864" s="202"/>
      <c r="AC4864" s="202"/>
      <c r="AD4864" s="202"/>
      <c r="AE4864" s="202"/>
      <c r="AF4864" s="202"/>
      <c r="AG4864" s="224"/>
      <c r="AH4864" s="138"/>
      <c r="AI4864" s="138"/>
      <c r="AJ4864" s="139"/>
      <c r="AK4864" s="139"/>
      <c r="AL4864" s="224"/>
      <c r="AM4864" s="140"/>
      <c r="AN4864" s="211"/>
      <c r="AO4864" s="212"/>
      <c r="AP4864" s="39"/>
      <c r="AQ4864" s="141"/>
      <c r="AR4864" s="141"/>
      <c r="AS4864" s="143"/>
      <c r="AU4864" s="141"/>
      <c r="AV4864" s="141"/>
      <c r="AW4864" s="143"/>
      <c r="AY4864" s="146"/>
      <c r="AZ4864" s="196"/>
    </row>
    <row r="4865" spans="1:64" ht="35.1" customHeight="1" x14ac:dyDescent="0.25">
      <c r="A4865" s="1448" t="s">
        <v>4654</v>
      </c>
      <c r="B4865" s="1449">
        <v>17</v>
      </c>
      <c r="C4865" s="1450" t="s">
        <v>1280</v>
      </c>
      <c r="D4865" s="123">
        <v>1000</v>
      </c>
      <c r="E4865" s="1451"/>
      <c r="F4865" s="1452">
        <v>12</v>
      </c>
      <c r="G4865" s="1453"/>
      <c r="H4865" s="1454" t="str">
        <f t="shared" ref="H4865:H4926" si="3751">LEFT(J4865,3)</f>
        <v>094</v>
      </c>
      <c r="I4865" s="1884" t="s">
        <v>296</v>
      </c>
      <c r="J4865" s="1885" t="s">
        <v>5352</v>
      </c>
      <c r="K4865" s="507" t="s">
        <v>5353</v>
      </c>
      <c r="L4865" s="1457">
        <v>108</v>
      </c>
      <c r="M4865" s="1458">
        <v>108</v>
      </c>
      <c r="N4865" s="130"/>
      <c r="O4865" s="131"/>
      <c r="P4865" s="131"/>
      <c r="Q4865" s="131"/>
      <c r="R4865" s="131"/>
      <c r="S4865" s="131"/>
      <c r="T4865" s="132" t="str">
        <f>IF(SUM(N4865:S4865)=U4865,"OK",SUM(N4865:S4865)-U4865)</f>
        <v>OK</v>
      </c>
      <c r="U4865" s="1459"/>
      <c r="V4865" s="1459"/>
      <c r="W4865" s="1460"/>
      <c r="X4865" s="1460"/>
      <c r="Y4865" s="132" t="str">
        <f>IF(SUM(W4865:X4865)=Z4865,"OK",SUM(W4865:X4865)-Z4865)</f>
        <v>OK</v>
      </c>
      <c r="Z4865" s="1461"/>
      <c r="AA4865" s="204"/>
      <c r="AB4865" s="202"/>
      <c r="AC4865" s="202"/>
      <c r="AD4865" s="202"/>
      <c r="AE4865" s="202"/>
      <c r="AF4865" s="202"/>
      <c r="AG4865" s="132" t="str">
        <f>IF(SUM(AA4865:AF4865)=AH4865,"OK",SUM(AA4865:AF4865)-AH4865)</f>
        <v>OK</v>
      </c>
      <c r="AH4865" s="1459"/>
      <c r="AI4865" s="1459"/>
      <c r="AJ4865" s="1460"/>
      <c r="AK4865" s="1460"/>
      <c r="AL4865" s="132" t="str">
        <f>IF(SUM(AJ4865:AK4865)=AM4865,"OK",SUM(AJ4865:AK4865)-AM4865)</f>
        <v>OK</v>
      </c>
      <c r="AM4865" s="1462"/>
      <c r="AN4865" s="119">
        <f>L4865+U4865+V4865+Z4865</f>
        <v>108</v>
      </c>
      <c r="AO4865" s="120">
        <f>M4865+AH4865+AI4865+AM4865</f>
        <v>108</v>
      </c>
      <c r="AP4865" s="39">
        <f>L4865</f>
        <v>108</v>
      </c>
      <c r="AQ4865" s="141">
        <f>AN4865</f>
        <v>108</v>
      </c>
      <c r="AR4865" s="142">
        <f>AQ4865-AP4865</f>
        <v>0</v>
      </c>
      <c r="AS4865" s="143">
        <f>AR4865/AP4865</f>
        <v>0</v>
      </c>
      <c r="AT4865" s="144">
        <f>M4865</f>
        <v>108</v>
      </c>
      <c r="AU4865" s="141">
        <f>AO4865</f>
        <v>108</v>
      </c>
      <c r="AV4865" s="142">
        <f>AU4865-AT4865</f>
        <v>0</v>
      </c>
      <c r="AW4865" s="143">
        <f>AV4865/AT4865</f>
        <v>0</v>
      </c>
      <c r="AY4865" s="146" t="str">
        <f>RIGHT(LEFT(I4865,3),2)&amp;"."&amp;RIGHT(LEFT(I4865,5),2)</f>
        <v>43.22</v>
      </c>
      <c r="AZ4865" s="196" t="b">
        <f>COUNTIF('[1]Codes SEC'!$B$2:$B$250,Ministres!AY4865)&gt;0</f>
        <v>1</v>
      </c>
    </row>
    <row r="4866" spans="1:64" ht="12.75" customHeight="1" x14ac:dyDescent="0.25">
      <c r="A4866" s="350"/>
      <c r="B4866" s="1886"/>
      <c r="C4866" s="150"/>
      <c r="D4866" s="352"/>
      <c r="E4866" s="1887"/>
      <c r="F4866" s="150"/>
      <c r="G4866" s="154"/>
      <c r="H4866" s="155"/>
      <c r="I4866" s="156"/>
      <c r="J4866" s="157"/>
      <c r="K4866" s="158" t="s">
        <v>70</v>
      </c>
      <c r="L4866" s="417">
        <f t="shared" ref="L4866:AW4867" si="3752">L4865</f>
        <v>108</v>
      </c>
      <c r="M4866" s="1888">
        <f t="shared" si="3752"/>
        <v>108</v>
      </c>
      <c r="N4866" s="1889">
        <f t="shared" si="3752"/>
        <v>0</v>
      </c>
      <c r="O4866" s="1890">
        <f t="shared" si="3752"/>
        <v>0</v>
      </c>
      <c r="P4866" s="1890">
        <f t="shared" si="3752"/>
        <v>0</v>
      </c>
      <c r="Q4866" s="1890">
        <f t="shared" si="3752"/>
        <v>0</v>
      </c>
      <c r="R4866" s="1890">
        <f t="shared" si="3752"/>
        <v>0</v>
      </c>
      <c r="S4866" s="1890">
        <f t="shared" si="3752"/>
        <v>0</v>
      </c>
      <c r="T4866" s="1891"/>
      <c r="U4866" s="1892">
        <f t="shared" si="3752"/>
        <v>0</v>
      </c>
      <c r="V4866" s="1892">
        <f t="shared" si="3752"/>
        <v>0</v>
      </c>
      <c r="W4866" s="1890">
        <f t="shared" si="3752"/>
        <v>0</v>
      </c>
      <c r="X4866" s="1890">
        <f t="shared" si="3752"/>
        <v>0</v>
      </c>
      <c r="Y4866" s="1891"/>
      <c r="Z4866" s="1892">
        <f t="shared" si="3752"/>
        <v>0</v>
      </c>
      <c r="AA4866" s="165">
        <f t="shared" si="3752"/>
        <v>0</v>
      </c>
      <c r="AB4866" s="1890">
        <f t="shared" si="3752"/>
        <v>0</v>
      </c>
      <c r="AC4866" s="1890">
        <f t="shared" si="3752"/>
        <v>0</v>
      </c>
      <c r="AD4866" s="1890">
        <f t="shared" si="3752"/>
        <v>0</v>
      </c>
      <c r="AE4866" s="1890">
        <f t="shared" si="3752"/>
        <v>0</v>
      </c>
      <c r="AF4866" s="1890">
        <f t="shared" si="3752"/>
        <v>0</v>
      </c>
      <c r="AG4866" s="1891"/>
      <c r="AH4866" s="1892">
        <f t="shared" si="3752"/>
        <v>0</v>
      </c>
      <c r="AI4866" s="1892">
        <f t="shared" si="3752"/>
        <v>0</v>
      </c>
      <c r="AJ4866" s="1890">
        <f t="shared" si="3752"/>
        <v>0</v>
      </c>
      <c r="AK4866" s="1890">
        <f t="shared" si="3752"/>
        <v>0</v>
      </c>
      <c r="AL4866" s="1891"/>
      <c r="AM4866" s="1893">
        <f t="shared" si="3752"/>
        <v>0</v>
      </c>
      <c r="AN4866" s="167">
        <f>AN4865</f>
        <v>108</v>
      </c>
      <c r="AO4866" s="1894">
        <f t="shared" si="3752"/>
        <v>108</v>
      </c>
      <c r="AP4866" s="169">
        <f t="shared" si="3752"/>
        <v>108</v>
      </c>
      <c r="AQ4866" s="1895">
        <f t="shared" si="3752"/>
        <v>108</v>
      </c>
      <c r="AR4866" s="1896">
        <f t="shared" si="3752"/>
        <v>0</v>
      </c>
      <c r="AS4866" s="1897">
        <f t="shared" si="3752"/>
        <v>0</v>
      </c>
      <c r="AT4866" s="1898">
        <f t="shared" si="3752"/>
        <v>108</v>
      </c>
      <c r="AU4866" s="1895">
        <f t="shared" si="3752"/>
        <v>108</v>
      </c>
      <c r="AV4866" s="1896">
        <f t="shared" si="3752"/>
        <v>0</v>
      </c>
      <c r="AW4866" s="1897">
        <f t="shared" si="3752"/>
        <v>0</v>
      </c>
      <c r="AY4866" s="146"/>
      <c r="AZ4866" s="196"/>
    </row>
    <row r="4867" spans="1:64" ht="12.75" customHeight="1" x14ac:dyDescent="0.25">
      <c r="A4867" s="174"/>
      <c r="B4867" s="175"/>
      <c r="C4867" s="176"/>
      <c r="D4867" s="177"/>
      <c r="E4867" s="178"/>
      <c r="F4867" s="177"/>
      <c r="G4867" s="179"/>
      <c r="H4867" s="180"/>
      <c r="I4867" s="181"/>
      <c r="J4867" s="182"/>
      <c r="K4867" s="183" t="s">
        <v>1313</v>
      </c>
      <c r="L4867" s="184">
        <f t="shared" si="3752"/>
        <v>108</v>
      </c>
      <c r="M4867" s="185">
        <f t="shared" si="3752"/>
        <v>108</v>
      </c>
      <c r="N4867" s="186">
        <f t="shared" si="3752"/>
        <v>0</v>
      </c>
      <c r="O4867" s="187">
        <f t="shared" si="3752"/>
        <v>0</v>
      </c>
      <c r="P4867" s="187">
        <f t="shared" si="3752"/>
        <v>0</v>
      </c>
      <c r="Q4867" s="187">
        <f t="shared" si="3752"/>
        <v>0</v>
      </c>
      <c r="R4867" s="187">
        <f t="shared" si="3752"/>
        <v>0</v>
      </c>
      <c r="S4867" s="187">
        <f t="shared" si="3752"/>
        <v>0</v>
      </c>
      <c r="T4867" s="188"/>
      <c r="U4867" s="187">
        <f t="shared" si="3752"/>
        <v>0</v>
      </c>
      <c r="V4867" s="187">
        <f t="shared" si="3752"/>
        <v>0</v>
      </c>
      <c r="W4867" s="187">
        <f t="shared" si="3752"/>
        <v>0</v>
      </c>
      <c r="X4867" s="187">
        <f t="shared" si="3752"/>
        <v>0</v>
      </c>
      <c r="Y4867" s="188"/>
      <c r="Z4867" s="187">
        <f t="shared" si="3752"/>
        <v>0</v>
      </c>
      <c r="AA4867" s="189">
        <f t="shared" si="3752"/>
        <v>0</v>
      </c>
      <c r="AB4867" s="187">
        <f t="shared" si="3752"/>
        <v>0</v>
      </c>
      <c r="AC4867" s="187">
        <f t="shared" si="3752"/>
        <v>0</v>
      </c>
      <c r="AD4867" s="187">
        <f t="shared" si="3752"/>
        <v>0</v>
      </c>
      <c r="AE4867" s="187">
        <f t="shared" si="3752"/>
        <v>0</v>
      </c>
      <c r="AF4867" s="187">
        <f t="shared" si="3752"/>
        <v>0</v>
      </c>
      <c r="AG4867" s="188"/>
      <c r="AH4867" s="187">
        <f t="shared" si="3752"/>
        <v>0</v>
      </c>
      <c r="AI4867" s="187">
        <f t="shared" si="3752"/>
        <v>0</v>
      </c>
      <c r="AJ4867" s="187">
        <f t="shared" si="3752"/>
        <v>0</v>
      </c>
      <c r="AK4867" s="187">
        <f t="shared" si="3752"/>
        <v>0</v>
      </c>
      <c r="AL4867" s="188"/>
      <c r="AM4867" s="190">
        <f t="shared" si="3752"/>
        <v>0</v>
      </c>
      <c r="AN4867" s="191">
        <f>AN4866</f>
        <v>108</v>
      </c>
      <c r="AO4867" s="190">
        <f t="shared" si="3752"/>
        <v>108</v>
      </c>
      <c r="AP4867" s="184">
        <f t="shared" si="3752"/>
        <v>108</v>
      </c>
      <c r="AQ4867" s="192">
        <f t="shared" si="3752"/>
        <v>108</v>
      </c>
      <c r="AR4867" s="193">
        <f t="shared" si="3752"/>
        <v>0</v>
      </c>
      <c r="AS4867" s="194">
        <f t="shared" si="3752"/>
        <v>0</v>
      </c>
      <c r="AT4867" s="195">
        <f t="shared" si="3752"/>
        <v>108</v>
      </c>
      <c r="AU4867" s="192">
        <f t="shared" si="3752"/>
        <v>108</v>
      </c>
      <c r="AV4867" s="193">
        <f t="shared" si="3752"/>
        <v>0</v>
      </c>
      <c r="AW4867" s="194">
        <f t="shared" si="3752"/>
        <v>0</v>
      </c>
      <c r="AY4867" s="146"/>
      <c r="AZ4867" s="196"/>
    </row>
    <row r="4868" spans="1:64" ht="12.75" customHeight="1" x14ac:dyDescent="0.25">
      <c r="A4868" s="15"/>
      <c r="C4868" s="122"/>
      <c r="D4868" s="123"/>
      <c r="F4868" s="125"/>
      <c r="G4868" s="34"/>
      <c r="H4868" s="35"/>
      <c r="I4868" s="36"/>
      <c r="J4868" s="37"/>
      <c r="K4868" s="198" t="s">
        <v>72</v>
      </c>
      <c r="L4868" s="199">
        <v>0</v>
      </c>
      <c r="M4868" s="200">
        <v>0</v>
      </c>
      <c r="N4868" s="201">
        <v>0</v>
      </c>
      <c r="O4868" s="202">
        <v>0</v>
      </c>
      <c r="P4868" s="202">
        <v>0</v>
      </c>
      <c r="Q4868" s="202">
        <v>0</v>
      </c>
      <c r="R4868" s="202">
        <v>0</v>
      </c>
      <c r="S4868" s="202">
        <v>0</v>
      </c>
      <c r="T4868" s="203"/>
      <c r="U4868" s="135">
        <v>0</v>
      </c>
      <c r="V4868" s="135">
        <v>0</v>
      </c>
      <c r="W4868" s="202">
        <v>0</v>
      </c>
      <c r="X4868" s="202">
        <v>0</v>
      </c>
      <c r="Y4868" s="203"/>
      <c r="Z4868" s="135">
        <v>0</v>
      </c>
      <c r="AA4868" s="204">
        <v>0</v>
      </c>
      <c r="AB4868" s="202">
        <v>0</v>
      </c>
      <c r="AC4868" s="202">
        <v>0</v>
      </c>
      <c r="AD4868" s="202">
        <v>0</v>
      </c>
      <c r="AE4868" s="202">
        <v>0</v>
      </c>
      <c r="AF4868" s="202">
        <v>0</v>
      </c>
      <c r="AG4868" s="203"/>
      <c r="AH4868" s="135">
        <v>0</v>
      </c>
      <c r="AI4868" s="135">
        <v>0</v>
      </c>
      <c r="AJ4868" s="202">
        <v>0</v>
      </c>
      <c r="AK4868" s="202">
        <v>0</v>
      </c>
      <c r="AL4868" s="203"/>
      <c r="AM4868" s="205">
        <v>0</v>
      </c>
      <c r="AN4868" s="119">
        <v>0</v>
      </c>
      <c r="AO4868" s="120">
        <v>0</v>
      </c>
      <c r="AP4868" s="39">
        <v>0</v>
      </c>
      <c r="AQ4868" s="141">
        <v>0</v>
      </c>
      <c r="AR4868" s="141">
        <v>0</v>
      </c>
      <c r="AS4868" s="143">
        <v>0</v>
      </c>
      <c r="AT4868" s="144">
        <v>0</v>
      </c>
      <c r="AU4868" s="141">
        <v>0</v>
      </c>
      <c r="AV4868" s="141">
        <v>0</v>
      </c>
      <c r="AW4868" s="143">
        <v>0</v>
      </c>
      <c r="AY4868" s="146"/>
      <c r="AZ4868" s="196"/>
    </row>
    <row r="4869" spans="1:64" ht="12.75" customHeight="1" x14ac:dyDescent="0.25">
      <c r="A4869" s="356"/>
      <c r="B4869" s="225"/>
      <c r="C4869" s="122"/>
      <c r="D4869" s="357"/>
      <c r="E4869" s="226"/>
      <c r="F4869" s="122"/>
      <c r="G4869" s="126"/>
      <c r="H4869" s="35"/>
      <c r="I4869" s="36"/>
      <c r="J4869" s="37"/>
      <c r="K4869" s="198" t="s">
        <v>73</v>
      </c>
      <c r="L4869" s="241">
        <v>0</v>
      </c>
      <c r="M4869" s="242">
        <v>0</v>
      </c>
      <c r="N4869" s="201">
        <v>0</v>
      </c>
      <c r="O4869" s="202">
        <v>0</v>
      </c>
      <c r="P4869" s="202">
        <v>0</v>
      </c>
      <c r="Q4869" s="202">
        <v>0</v>
      </c>
      <c r="R4869" s="202">
        <v>0</v>
      </c>
      <c r="S4869" s="202">
        <v>0</v>
      </c>
      <c r="T4869" s="203"/>
      <c r="U4869" s="135">
        <v>0</v>
      </c>
      <c r="V4869" s="135">
        <v>0</v>
      </c>
      <c r="W4869" s="202">
        <v>0</v>
      </c>
      <c r="X4869" s="202">
        <v>0</v>
      </c>
      <c r="Y4869" s="203"/>
      <c r="Z4869" s="135">
        <v>0</v>
      </c>
      <c r="AA4869" s="204">
        <v>0</v>
      </c>
      <c r="AB4869" s="202">
        <v>0</v>
      </c>
      <c r="AC4869" s="202">
        <v>0</v>
      </c>
      <c r="AD4869" s="202">
        <v>0</v>
      </c>
      <c r="AE4869" s="202">
        <v>0</v>
      </c>
      <c r="AF4869" s="202">
        <v>0</v>
      </c>
      <c r="AG4869" s="203"/>
      <c r="AH4869" s="135">
        <v>0</v>
      </c>
      <c r="AI4869" s="135">
        <v>0</v>
      </c>
      <c r="AJ4869" s="202">
        <v>0</v>
      </c>
      <c r="AK4869" s="202">
        <v>0</v>
      </c>
      <c r="AL4869" s="203"/>
      <c r="AM4869" s="205">
        <v>0</v>
      </c>
      <c r="AN4869" s="119">
        <v>0</v>
      </c>
      <c r="AO4869" s="120">
        <v>0</v>
      </c>
      <c r="AP4869" s="39">
        <v>0</v>
      </c>
      <c r="AQ4869" s="141">
        <v>0</v>
      </c>
      <c r="AR4869" s="141">
        <v>0</v>
      </c>
      <c r="AS4869" s="143">
        <v>0</v>
      </c>
      <c r="AT4869" s="144">
        <v>0</v>
      </c>
      <c r="AU4869" s="141">
        <v>0</v>
      </c>
      <c r="AV4869" s="141">
        <v>0</v>
      </c>
      <c r="AW4869" s="143">
        <v>0</v>
      </c>
      <c r="AY4869" s="146"/>
      <c r="AZ4869" s="196"/>
    </row>
    <row r="4870" spans="1:64" ht="12.75" customHeight="1" x14ac:dyDescent="0.25">
      <c r="A4870" s="356"/>
      <c r="B4870" s="225"/>
      <c r="C4870" s="122"/>
      <c r="D4870" s="357"/>
      <c r="E4870" s="226"/>
      <c r="F4870" s="122"/>
      <c r="G4870" s="126"/>
      <c r="H4870" s="35"/>
      <c r="I4870" s="36"/>
      <c r="J4870" s="37"/>
      <c r="K4870" s="198" t="s">
        <v>74</v>
      </c>
      <c r="L4870" s="241">
        <v>0</v>
      </c>
      <c r="M4870" s="242">
        <v>0</v>
      </c>
      <c r="N4870" s="201">
        <v>0</v>
      </c>
      <c r="O4870" s="202">
        <v>0</v>
      </c>
      <c r="P4870" s="202">
        <v>0</v>
      </c>
      <c r="Q4870" s="202">
        <v>0</v>
      </c>
      <c r="R4870" s="202">
        <v>0</v>
      </c>
      <c r="S4870" s="202">
        <v>0</v>
      </c>
      <c r="T4870" s="203"/>
      <c r="U4870" s="135">
        <v>0</v>
      </c>
      <c r="V4870" s="135">
        <v>0</v>
      </c>
      <c r="W4870" s="202">
        <v>0</v>
      </c>
      <c r="X4870" s="202">
        <v>0</v>
      </c>
      <c r="Y4870" s="203"/>
      <c r="Z4870" s="135">
        <v>0</v>
      </c>
      <c r="AA4870" s="204">
        <v>0</v>
      </c>
      <c r="AB4870" s="202">
        <v>0</v>
      </c>
      <c r="AC4870" s="202">
        <v>0</v>
      </c>
      <c r="AD4870" s="202">
        <v>0</v>
      </c>
      <c r="AE4870" s="202">
        <v>0</v>
      </c>
      <c r="AF4870" s="202">
        <v>0</v>
      </c>
      <c r="AG4870" s="203"/>
      <c r="AH4870" s="135">
        <v>0</v>
      </c>
      <c r="AI4870" s="135">
        <v>0</v>
      </c>
      <c r="AJ4870" s="202">
        <v>0</v>
      </c>
      <c r="AK4870" s="202">
        <v>0</v>
      </c>
      <c r="AL4870" s="203"/>
      <c r="AM4870" s="205">
        <v>0</v>
      </c>
      <c r="AN4870" s="119">
        <v>0</v>
      </c>
      <c r="AO4870" s="120">
        <v>0</v>
      </c>
      <c r="AP4870" s="39">
        <v>0</v>
      </c>
      <c r="AQ4870" s="141">
        <v>0</v>
      </c>
      <c r="AR4870" s="141">
        <v>0</v>
      </c>
      <c r="AS4870" s="143">
        <v>0</v>
      </c>
      <c r="AT4870" s="144">
        <v>0</v>
      </c>
      <c r="AU4870" s="141">
        <v>0</v>
      </c>
      <c r="AV4870" s="141">
        <v>0</v>
      </c>
      <c r="AW4870" s="143">
        <v>0</v>
      </c>
      <c r="AY4870" s="146"/>
      <c r="AZ4870" s="196"/>
    </row>
    <row r="4871" spans="1:64" ht="12.75" customHeight="1" x14ac:dyDescent="0.25">
      <c r="A4871" s="356"/>
      <c r="B4871" s="225"/>
      <c r="C4871" s="122"/>
      <c r="D4871" s="357"/>
      <c r="E4871" s="226"/>
      <c r="F4871" s="122"/>
      <c r="G4871" s="126"/>
      <c r="H4871" s="35"/>
      <c r="I4871" s="36"/>
      <c r="J4871" s="37"/>
      <c r="K4871" s="198" t="s">
        <v>75</v>
      </c>
      <c r="L4871" s="241">
        <v>0</v>
      </c>
      <c r="M4871" s="242">
        <v>0</v>
      </c>
      <c r="N4871" s="201">
        <v>0</v>
      </c>
      <c r="O4871" s="202">
        <v>0</v>
      </c>
      <c r="P4871" s="202">
        <v>0</v>
      </c>
      <c r="Q4871" s="202">
        <v>0</v>
      </c>
      <c r="R4871" s="202">
        <v>0</v>
      </c>
      <c r="S4871" s="202">
        <v>0</v>
      </c>
      <c r="T4871" s="203"/>
      <c r="U4871" s="135">
        <v>0</v>
      </c>
      <c r="V4871" s="135">
        <v>0</v>
      </c>
      <c r="W4871" s="202">
        <v>0</v>
      </c>
      <c r="X4871" s="202">
        <v>0</v>
      </c>
      <c r="Y4871" s="203"/>
      <c r="Z4871" s="135">
        <v>0</v>
      </c>
      <c r="AA4871" s="204">
        <v>0</v>
      </c>
      <c r="AB4871" s="202">
        <v>0</v>
      </c>
      <c r="AC4871" s="202">
        <v>0</v>
      </c>
      <c r="AD4871" s="202">
        <v>0</v>
      </c>
      <c r="AE4871" s="202">
        <v>0</v>
      </c>
      <c r="AF4871" s="202">
        <v>0</v>
      </c>
      <c r="AG4871" s="203"/>
      <c r="AH4871" s="135">
        <v>0</v>
      </c>
      <c r="AI4871" s="135">
        <v>0</v>
      </c>
      <c r="AJ4871" s="202">
        <v>0</v>
      </c>
      <c r="AK4871" s="202">
        <v>0</v>
      </c>
      <c r="AL4871" s="203"/>
      <c r="AM4871" s="205">
        <v>0</v>
      </c>
      <c r="AN4871" s="119">
        <v>0</v>
      </c>
      <c r="AO4871" s="120">
        <v>0</v>
      </c>
      <c r="AP4871" s="39">
        <v>0</v>
      </c>
      <c r="AQ4871" s="141">
        <v>0</v>
      </c>
      <c r="AR4871" s="141">
        <v>0</v>
      </c>
      <c r="AS4871" s="143">
        <v>0</v>
      </c>
      <c r="AT4871" s="144">
        <v>0</v>
      </c>
      <c r="AU4871" s="141">
        <v>0</v>
      </c>
      <c r="AV4871" s="141">
        <v>0</v>
      </c>
      <c r="AW4871" s="143">
        <v>0</v>
      </c>
      <c r="AY4871" s="146"/>
      <c r="AZ4871" s="196"/>
    </row>
    <row r="4872" spans="1:64" ht="12.75" customHeight="1" x14ac:dyDescent="0.25">
      <c r="A4872" s="356"/>
      <c r="B4872" s="225"/>
      <c r="C4872" s="122"/>
      <c r="D4872" s="357"/>
      <c r="E4872" s="226"/>
      <c r="F4872" s="122"/>
      <c r="G4872" s="126"/>
      <c r="H4872" s="35"/>
      <c r="I4872" s="36"/>
      <c r="J4872" s="37"/>
      <c r="K4872" s="206" t="s">
        <v>76</v>
      </c>
      <c r="L4872" s="241">
        <v>0</v>
      </c>
      <c r="M4872" s="242">
        <v>0</v>
      </c>
      <c r="N4872" s="201">
        <v>0</v>
      </c>
      <c r="O4872" s="202">
        <v>0</v>
      </c>
      <c r="P4872" s="202">
        <v>0</v>
      </c>
      <c r="Q4872" s="202">
        <v>0</v>
      </c>
      <c r="R4872" s="202">
        <v>0</v>
      </c>
      <c r="S4872" s="202">
        <v>0</v>
      </c>
      <c r="T4872" s="203"/>
      <c r="U4872" s="135">
        <v>0</v>
      </c>
      <c r="V4872" s="135">
        <v>0</v>
      </c>
      <c r="W4872" s="202">
        <v>0</v>
      </c>
      <c r="X4872" s="202">
        <v>0</v>
      </c>
      <c r="Y4872" s="203"/>
      <c r="Z4872" s="135">
        <v>0</v>
      </c>
      <c r="AA4872" s="204">
        <v>0</v>
      </c>
      <c r="AB4872" s="202">
        <v>0</v>
      </c>
      <c r="AC4872" s="202">
        <v>0</v>
      </c>
      <c r="AD4872" s="202">
        <v>0</v>
      </c>
      <c r="AE4872" s="202">
        <v>0</v>
      </c>
      <c r="AF4872" s="202">
        <v>0</v>
      </c>
      <c r="AG4872" s="203"/>
      <c r="AH4872" s="135">
        <v>0</v>
      </c>
      <c r="AI4872" s="135">
        <v>0</v>
      </c>
      <c r="AJ4872" s="202">
        <v>0</v>
      </c>
      <c r="AK4872" s="202">
        <v>0</v>
      </c>
      <c r="AL4872" s="203"/>
      <c r="AM4872" s="205">
        <v>0</v>
      </c>
      <c r="AN4872" s="119">
        <v>0</v>
      </c>
      <c r="AO4872" s="120">
        <v>0</v>
      </c>
      <c r="AP4872" s="39">
        <v>0</v>
      </c>
      <c r="AQ4872" s="141">
        <v>0</v>
      </c>
      <c r="AR4872" s="141">
        <v>0</v>
      </c>
      <c r="AS4872" s="143">
        <v>0</v>
      </c>
      <c r="AT4872" s="144">
        <v>0</v>
      </c>
      <c r="AU4872" s="141">
        <v>0</v>
      </c>
      <c r="AV4872" s="141">
        <v>0</v>
      </c>
      <c r="AW4872" s="143">
        <v>0</v>
      </c>
      <c r="AY4872" s="146"/>
      <c r="AZ4872" s="196"/>
    </row>
    <row r="4873" spans="1:64" s="1883" customFormat="1" ht="12.75" customHeight="1" x14ac:dyDescent="0.25">
      <c r="A4873" s="15"/>
      <c r="B4873" s="121"/>
      <c r="C4873" s="122"/>
      <c r="D4873" s="123"/>
      <c r="E4873" s="124"/>
      <c r="F4873" s="125"/>
      <c r="G4873" s="126"/>
      <c r="H4873" s="35"/>
      <c r="I4873" s="36"/>
      <c r="J4873" s="37"/>
      <c r="K4873" s="206"/>
      <c r="L4873" s="199"/>
      <c r="M4873" s="200"/>
      <c r="N4873" s="201"/>
      <c r="O4873" s="202"/>
      <c r="P4873" s="202"/>
      <c r="Q4873" s="202"/>
      <c r="R4873" s="202"/>
      <c r="S4873" s="202"/>
      <c r="T4873" s="224"/>
      <c r="U4873" s="133"/>
      <c r="V4873" s="133"/>
      <c r="W4873" s="134"/>
      <c r="X4873" s="134"/>
      <c r="Y4873" s="224"/>
      <c r="Z4873" s="135"/>
      <c r="AA4873" s="204"/>
      <c r="AB4873" s="202"/>
      <c r="AC4873" s="202"/>
      <c r="AD4873" s="202"/>
      <c r="AE4873" s="202"/>
      <c r="AF4873" s="202"/>
      <c r="AG4873" s="224"/>
      <c r="AH4873" s="133"/>
      <c r="AI4873" s="133"/>
      <c r="AJ4873" s="134"/>
      <c r="AK4873" s="134"/>
      <c r="AL4873" s="224"/>
      <c r="AM4873" s="205"/>
      <c r="AN4873" s="119"/>
      <c r="AO4873" s="120"/>
      <c r="AP4873" s="39"/>
      <c r="AQ4873" s="141"/>
      <c r="AR4873" s="141"/>
      <c r="AS4873" s="143"/>
      <c r="AT4873" s="144"/>
      <c r="AU4873" s="141"/>
      <c r="AV4873" s="141"/>
      <c r="AW4873" s="143"/>
      <c r="AX4873"/>
      <c r="AY4873" s="146"/>
      <c r="AZ4873" s="196"/>
      <c r="BA4873"/>
      <c r="BB4873"/>
      <c r="BC4873"/>
      <c r="BD4873"/>
      <c r="BE4873"/>
      <c r="BF4873"/>
      <c r="BG4873"/>
      <c r="BH4873"/>
      <c r="BI4873"/>
      <c r="BJ4873"/>
      <c r="BK4873"/>
      <c r="BL4873"/>
    </row>
    <row r="4874" spans="1:64" s="197" customFormat="1" ht="12.75" customHeight="1" x14ac:dyDescent="0.25">
      <c r="A4874" s="15"/>
      <c r="B4874" s="121"/>
      <c r="C4874" s="122"/>
      <c r="D4874" s="123"/>
      <c r="E4874" s="124"/>
      <c r="F4874" s="125"/>
      <c r="G4874" s="126"/>
      <c r="H4874" s="35"/>
      <c r="I4874" s="36"/>
      <c r="J4874" s="37"/>
      <c r="K4874" s="1899"/>
      <c r="L4874" s="199"/>
      <c r="M4874" s="200"/>
      <c r="N4874" s="201"/>
      <c r="O4874" s="202"/>
      <c r="P4874" s="202"/>
      <c r="Q4874" s="202"/>
      <c r="R4874" s="202"/>
      <c r="S4874" s="202"/>
      <c r="T4874" s="224"/>
      <c r="U4874" s="133"/>
      <c r="V4874" s="133"/>
      <c r="W4874" s="134"/>
      <c r="X4874" s="134"/>
      <c r="Y4874" s="224"/>
      <c r="Z4874" s="135"/>
      <c r="AA4874" s="204"/>
      <c r="AB4874" s="202"/>
      <c r="AC4874" s="202"/>
      <c r="AD4874" s="202"/>
      <c r="AE4874" s="202"/>
      <c r="AF4874" s="202"/>
      <c r="AG4874" s="224"/>
      <c r="AH4874" s="133"/>
      <c r="AI4874" s="133"/>
      <c r="AJ4874" s="134"/>
      <c r="AK4874" s="134"/>
      <c r="AL4874" s="224"/>
      <c r="AM4874" s="205"/>
      <c r="AN4874" s="119"/>
      <c r="AO4874" s="120"/>
      <c r="AP4874" s="39"/>
      <c r="AQ4874" s="141"/>
      <c r="AR4874" s="141"/>
      <c r="AS4874" s="143"/>
      <c r="AT4874" s="144"/>
      <c r="AU4874" s="141"/>
      <c r="AV4874" s="141"/>
      <c r="AW4874" s="143"/>
      <c r="AX4874"/>
      <c r="AY4874" s="146"/>
      <c r="AZ4874" s="196"/>
      <c r="BA4874" s="12"/>
      <c r="BB4874" s="12"/>
      <c r="BC4874" s="12"/>
      <c r="BD4874" s="12"/>
      <c r="BE4874" s="12"/>
      <c r="BF4874" s="12"/>
      <c r="BG4874" s="12"/>
      <c r="BH4874" s="12"/>
      <c r="BI4874" s="12"/>
      <c r="BJ4874" s="12"/>
      <c r="BK4874" s="12"/>
      <c r="BL4874" s="12"/>
    </row>
    <row r="4875" spans="1:64" ht="12.75" customHeight="1" x14ac:dyDescent="0.25">
      <c r="A4875" s="1031"/>
      <c r="B4875" s="1900"/>
      <c r="C4875" s="1033"/>
      <c r="D4875" s="1034"/>
      <c r="E4875" s="1901"/>
      <c r="F4875" s="1034"/>
      <c r="G4875" s="1036"/>
      <c r="H4875" s="1902"/>
      <c r="I4875" s="1903"/>
      <c r="J4875" s="782"/>
      <c r="K4875" s="782" t="s">
        <v>1672</v>
      </c>
      <c r="L4875" s="785">
        <f>L4246+L4297+L4375+L4416+L4432+L4451+L4495+L4514+L4533+L4601+L4663+L4739+L4758+L4773+L4791+L4836+L4855+L4867+L4355</f>
        <v>879673</v>
      </c>
      <c r="M4875" s="1904">
        <f>M4246+M4297+M4375+M4416+M4432+M4451+M4495+M4514+M4533+M4601+M4663+M4739+M4758+M4773+M4791+M4836+M4855+M4867+M4355</f>
        <v>870947</v>
      </c>
      <c r="N4875" s="1905">
        <f>N4246+N4297+N4375+N4416+N4432+N4451+N4495+N4514+N4533+N4601+N4663+N4739+N4758+N4773+N4791+N4836+N4855+N4867+N4355</f>
        <v>0</v>
      </c>
      <c r="O4875" s="1906">
        <f>O4246+O4297+O4375+O4416+O4432+O4451+O4495+O4514+O4533+O4601+O4663+O4739+O4758+O4773+O4791+O4836+O4855+O4867+O4355</f>
        <v>0</v>
      </c>
      <c r="P4875" s="1906">
        <f>P4246+P4297+P4375+P4416+P4432+P4451+P4495+P4514+P4533+P4601+P4663+P4739+P4758+P4773+P4791+P4836+P4855+P4867+P4355</f>
        <v>0</v>
      </c>
      <c r="Q4875" s="1906">
        <f>Q4246+Q4297+Q4375+Q4416+Q4432+Q4451+Q4495+Q4514+Q4533+Q4601+Q4663+Q4739+Q4758+Q4773+Q4791+Q4836+Q4855+Q4867+Q4355</f>
        <v>0</v>
      </c>
      <c r="R4875" s="1906">
        <f>R4246+R4297+R4375+R4416+R4432+R4451+R4495+R4514+R4533+R4601+R4663+R4739+R4758+R4773+R4791+R4836+R4855+R4867+R4355</f>
        <v>0</v>
      </c>
      <c r="S4875" s="1906">
        <f>S4246+S4297+S4375+S4416+S4432+S4451+S4495+S4514+S4533+S4601+S4663+S4739+S4758+S4773+S4791+S4836+S4855+S4867+S4355</f>
        <v>0</v>
      </c>
      <c r="T4875" s="1907"/>
      <c r="U4875" s="1906">
        <f>U4246+U4297+U4375+U4416+U4432+U4451+U4495+U4514+U4533+U4601+U4663+U4739+U4758+U4773+U4791+U4836+U4855+U4867+U4355</f>
        <v>0</v>
      </c>
      <c r="V4875" s="1906">
        <f>V4246+V4297+V4375+V4416+V4432+V4451+V4495+V4514+V4533+V4601+V4663+V4739+V4758+V4773+V4791+V4836+V4855+V4867+V4355</f>
        <v>0</v>
      </c>
      <c r="W4875" s="1906">
        <f>W4246+W4297+W4375+W4416+W4432+W4451+W4495+W4514+W4533+W4601+W4663+W4739+W4758+W4773+W4791+W4836+W4855+W4867+W4355</f>
        <v>0</v>
      </c>
      <c r="X4875" s="1906">
        <f>X4246+X4297+X4375+X4416+X4432+X4451+X4495+X4514+X4533+X4601+X4663+X4739+X4758+X4773+X4791+X4836+X4855+X4867+X4355</f>
        <v>0</v>
      </c>
      <c r="Y4875" s="1907"/>
      <c r="Z4875" s="1906">
        <f>Z4246+Z4297+Z4375+Z4416+Z4432+Z4451+Z4495+Z4514+Z4533+Z4601+Z4663+Z4739+Z4758+Z4773+Z4791+Z4836+Z4855+Z4867+Z4355</f>
        <v>0</v>
      </c>
      <c r="AA4875" s="790">
        <f>AA4246+AA4297+AA4375+AA4416+AA4432+AA4451+AA4495+AA4514+AA4533+AA4601+AA4663+AA4739+AA4758+AA4773+AA4791+AA4836+AA4855+AA4867+AA4355</f>
        <v>0</v>
      </c>
      <c r="AB4875" s="1906">
        <f>AB4246+AB4297+AB4375+AB4416+AB4432+AB4451+AB4495+AB4514+AB4533+AB4601+AB4663+AB4739+AB4758+AB4773+AB4791+AB4836+AB4855+AB4867+AB4355</f>
        <v>0</v>
      </c>
      <c r="AC4875" s="1906">
        <f>AC4246+AC4297+AC4375+AC4416+AC4432+AC4451+AC4495+AC4514+AC4533+AC4601+AC4663+AC4739+AC4758+AC4773+AC4791+AC4836+AC4855+AC4867+AC4355</f>
        <v>0</v>
      </c>
      <c r="AD4875" s="1906">
        <f>AD4246+AD4297+AD4375+AD4416+AD4432+AD4451+AD4495+AD4514+AD4533+AD4601+AD4663+AD4739+AD4758+AD4773+AD4791+AD4836+AD4855+AD4867+AD4355</f>
        <v>0</v>
      </c>
      <c r="AE4875" s="1906">
        <f>AE4246+AE4297+AE4375+AE4416+AE4432+AE4451+AE4495+AE4514+AE4533+AE4601+AE4663+AE4739+AE4758+AE4773+AE4791+AE4836+AE4855+AE4867+AE4355</f>
        <v>0</v>
      </c>
      <c r="AF4875" s="1906">
        <f>AF4246+AF4297+AF4375+AF4416+AF4432+AF4451+AF4495+AF4514+AF4533+AF4601+AF4663+AF4739+AF4758+AF4773+AF4791+AF4836+AF4855+AF4867+AF4355</f>
        <v>0</v>
      </c>
      <c r="AG4875" s="1907"/>
      <c r="AH4875" s="1906">
        <f>AH4246+AH4297+AH4375+AH4416+AH4432+AH4451+AH4495+AH4514+AH4533+AH4601+AH4663+AH4739+AH4758+AH4773+AH4791+AH4836+AH4855+AH4867+AH4355</f>
        <v>0</v>
      </c>
      <c r="AI4875" s="1906">
        <f>AI4246+AI4297+AI4375+AI4416+AI4432+AI4451+AI4495+AI4514+AI4533+AI4601+AI4663+AI4739+AI4758+AI4773+AI4791+AI4836+AI4855+AI4867+AI4355</f>
        <v>0</v>
      </c>
      <c r="AJ4875" s="1906">
        <f>AJ4246+AJ4297+AJ4375+AJ4416+AJ4432+AJ4451+AJ4495+AJ4514+AJ4533+AJ4601+AJ4663+AJ4739+AJ4758+AJ4773+AJ4791+AJ4836+AJ4855+AJ4867+AJ4355</f>
        <v>0</v>
      </c>
      <c r="AK4875" s="1906">
        <f>AK4246+AK4297+AK4375+AK4416+AK4432+AK4451+AK4495+AK4514+AK4533+AK4601+AK4663+AK4739+AK4758+AK4773+AK4791+AK4836+AK4855+AK4867+AK4355</f>
        <v>0</v>
      </c>
      <c r="AL4875" s="1907"/>
      <c r="AM4875" s="1908">
        <f>AM4246+AM4297+AM4375+AM4416+AM4432+AM4451+AM4495+AM4514+AM4533+AM4601+AM4663+AM4739+AM4758+AM4773+AM4791+AM4836+AM4855+AM4867+AM4355</f>
        <v>0</v>
      </c>
      <c r="AN4875" s="792">
        <f>AN4246+AN4297+AN4375+AN4416+AN4432+AN4451+AN4495+AN4514+AN4533+AN4601+AN4663+AN4739+AN4758+AN4773+AN4791+AN4836+AN4855+AN4867+AN4355</f>
        <v>879673</v>
      </c>
      <c r="AO4875" s="1908">
        <f>AO4246+AO4297+AO4375+AO4416+AO4432+AO4451+AO4495+AO4514+AO4533+AO4601+AO4663+AO4739+AO4758+AO4773+AO4791+AO4836+AO4855+AO4867+AO4355</f>
        <v>870947</v>
      </c>
      <c r="AP4875" s="793">
        <f>AP4246+AP4297+AP4375+AP4416+AP4432+AP4451+AP4495+AP4514+AP4533+AP4601+AP4663+AP4739+AP4758+AP4773+AP4791+AP4836+AP4855+AP4867+AP4355</f>
        <v>879673</v>
      </c>
      <c r="AQ4875" s="1909">
        <f>AQ4246+AQ4297+AQ4375+AQ4416+AQ4432+AQ4451+AQ4495+AQ4514+AQ4533+AQ4601+AQ4663+AQ4739+AQ4758+AQ4773+AQ4791+AQ4836+AQ4855+AQ4867+AQ4355</f>
        <v>879673</v>
      </c>
      <c r="AR4875" s="1910">
        <f>AR4246+AR4297+AR4375+AR4416+AR4432+AR4451+AR4495+AR4514+AR4533+AR4601+AR4663+AR4739+AR4758+AR4773+AR4791+AR4836+AR4855+AR4867+AR4355</f>
        <v>0</v>
      </c>
      <c r="AS4875" s="1911" t="e">
        <f>AS4246+AS4297+AS4375+AS4416+AS4432+AS4451+AS4495+AS4514+AS4533+AS4601+AS4663+AS4739+AS4758+AS4773+AS4791+AS4836+AS4855+AS4867+AS4355</f>
        <v>#DIV/0!</v>
      </c>
      <c r="AT4875" s="1912">
        <f>AT4246+AT4297+AT4375+AT4416+AT4432+AT4451+AT4495+AT4514+AT4533+AT4601+AT4663+AT4739+AT4758+AT4773+AT4791+AT4836+AT4855+AT4867+AT4355</f>
        <v>870947</v>
      </c>
      <c r="AU4875" s="1909">
        <f>AU4246+AU4297+AU4375+AU4416+AU4432+AU4451+AU4495+AU4514+AU4533+AU4601+AU4663+AU4739+AU4758+AU4773+AU4791+AU4836+AU4855+AU4867+AU4355</f>
        <v>870947</v>
      </c>
      <c r="AV4875" s="1910">
        <f>AV4246+AV4297+AV4375+AV4416+AV4432+AV4451+AV4495+AV4514+AV4533+AV4601+AV4663+AV4739+AV4758+AV4773+AV4791+AV4836+AV4855+AV4867+AV4355</f>
        <v>0</v>
      </c>
      <c r="AW4875" s="1911" t="e">
        <f>AW4246+AW4297+AW4375+AW4416+AW4432+AW4451+AW4495+AW4514+AW4533+AW4601+AW4663+AW4739+AW4758+AW4773+AW4791+AW4836+AW4855+AW4867+AW4355</f>
        <v>#DIV/0!</v>
      </c>
      <c r="AY4875" s="146"/>
      <c r="AZ4875" s="196"/>
    </row>
    <row r="4876" spans="1:64" ht="12.75" customHeight="1" x14ac:dyDescent="0.25">
      <c r="A4876" s="799"/>
      <c r="B4876" s="800"/>
      <c r="C4876" s="44"/>
      <c r="D4876" s="801"/>
      <c r="E4876" s="46"/>
      <c r="F4876" s="47"/>
      <c r="G4876" s="126"/>
      <c r="H4876" s="35"/>
      <c r="I4876" s="92"/>
      <c r="J4876" s="93"/>
      <c r="K4876" s="802" t="s">
        <v>72</v>
      </c>
      <c r="L4876" s="241">
        <f>L4247+L4298+L4376+L4417+L4433+L4452+L4496+L4515+L4534+L4602+L4664+L4740+L4759+L4774+L4792+L4837+L4856+L4868+L4356</f>
        <v>0</v>
      </c>
      <c r="M4876" s="242">
        <f>M4247+M4298+M4376+M4417+M4433+M4452+M4496+M4515+M4534+M4602+M4664+M4740+M4759+M4774+M4792+M4837+M4856+M4868+M4356</f>
        <v>0</v>
      </c>
      <c r="N4876" s="803">
        <f>N4247+N4298+N4376+N4417+N4433+N4452+N4496+N4515+N4534+N4602+N4664+N4740+N4759+N4774+N4792+N4837+N4856+N4868+N4356</f>
        <v>0</v>
      </c>
      <c r="O4876" s="804">
        <f>O4247+O4298+O4376+O4417+O4433+O4452+O4496+O4515+O4534+O4602+O4664+O4740+O4759+O4774+O4792+O4837+O4856+O4868+O4356</f>
        <v>0</v>
      </c>
      <c r="P4876" s="804">
        <f>P4247+P4298+P4376+P4417+P4433+P4452+P4496+P4515+P4534+P4602+P4664+P4740+P4759+P4774+P4792+P4837+P4856+P4868+P4356</f>
        <v>0</v>
      </c>
      <c r="Q4876" s="804">
        <f>Q4247+Q4298+Q4376+Q4417+Q4433+Q4452+Q4496+Q4515+Q4534+Q4602+Q4664+Q4740+Q4759+Q4774+Q4792+Q4837+Q4856+Q4868+Q4356</f>
        <v>0</v>
      </c>
      <c r="R4876" s="804">
        <f>R4247+R4298+R4376+R4417+R4433+R4452+R4496+R4515+R4534+R4602+R4664+R4740+R4759+R4774+R4792+R4837+R4856+R4868+R4356</f>
        <v>0</v>
      </c>
      <c r="S4876" s="804">
        <f>S4247+S4298+S4376+S4417+S4433+S4452+S4496+S4515+S4534+S4602+S4664+S4740+S4759+S4774+S4792+S4837+S4856+S4868+S4356</f>
        <v>0</v>
      </c>
      <c r="T4876" s="805"/>
      <c r="U4876" s="804">
        <f>U4247+U4298+U4376+U4417+U4433+U4452+U4496+U4515+U4534+U4602+U4664+U4740+U4759+U4774+U4792+U4837+U4856+U4868+U4356</f>
        <v>0</v>
      </c>
      <c r="V4876" s="804">
        <f>V4247+V4298+V4376+V4417+V4433+V4452+V4496+V4515+V4534+V4602+V4664+V4740+V4759+V4774+V4792+V4837+V4856+V4868+V4356</f>
        <v>0</v>
      </c>
      <c r="W4876" s="804">
        <f>W4247+W4298+W4376+W4417+W4433+W4452+W4496+W4515+W4534+W4602+W4664+W4740+W4759+W4774+W4792+W4837+W4856+W4868+W4356</f>
        <v>0</v>
      </c>
      <c r="X4876" s="804">
        <f>X4247+X4298+X4376+X4417+X4433+X4452+X4496+X4515+X4534+X4602+X4664+X4740+X4759+X4774+X4792+X4837+X4856+X4868+X4356</f>
        <v>0</v>
      </c>
      <c r="Y4876" s="805"/>
      <c r="Z4876" s="804">
        <f>Z4247+Z4298+Z4376+Z4417+Z4433+Z4452+Z4496+Z4515+Z4534+Z4602+Z4664+Z4740+Z4759+Z4774+Z4792+Z4837+Z4856+Z4868+Z4356</f>
        <v>0</v>
      </c>
      <c r="AA4876" s="806">
        <f>AA4247+AA4298+AA4376+AA4417+AA4433+AA4452+AA4496+AA4515+AA4534+AA4602+AA4664+AA4740+AA4759+AA4774+AA4792+AA4837+AA4856+AA4868+AA4356</f>
        <v>0</v>
      </c>
      <c r="AB4876" s="804">
        <f>AB4247+AB4298+AB4376+AB4417+AB4433+AB4452+AB4496+AB4515+AB4534+AB4602+AB4664+AB4740+AB4759+AB4774+AB4792+AB4837+AB4856+AB4868+AB4356</f>
        <v>0</v>
      </c>
      <c r="AC4876" s="804">
        <f>AC4247+AC4298+AC4376+AC4417+AC4433+AC4452+AC4496+AC4515+AC4534+AC4602+AC4664+AC4740+AC4759+AC4774+AC4792+AC4837+AC4856+AC4868+AC4356</f>
        <v>0</v>
      </c>
      <c r="AD4876" s="804">
        <f>AD4247+AD4298+AD4376+AD4417+AD4433+AD4452+AD4496+AD4515+AD4534+AD4602+AD4664+AD4740+AD4759+AD4774+AD4792+AD4837+AD4856+AD4868+AD4356</f>
        <v>0</v>
      </c>
      <c r="AE4876" s="804">
        <f>AE4247+AE4298+AE4376+AE4417+AE4433+AE4452+AE4496+AE4515+AE4534+AE4602+AE4664+AE4740+AE4759+AE4774+AE4792+AE4837+AE4856+AE4868+AE4356</f>
        <v>0</v>
      </c>
      <c r="AF4876" s="804">
        <f>AF4247+AF4298+AF4376+AF4417+AF4433+AF4452+AF4496+AF4515+AF4534+AF4602+AF4664+AF4740+AF4759+AF4774+AF4792+AF4837+AF4856+AF4868+AF4356</f>
        <v>0</v>
      </c>
      <c r="AG4876" s="805"/>
      <c r="AH4876" s="804">
        <f>AH4247+AH4298+AH4376+AH4417+AH4433+AH4452+AH4496+AH4515+AH4534+AH4602+AH4664+AH4740+AH4759+AH4774+AH4792+AH4837+AH4856+AH4868+AH4356</f>
        <v>0</v>
      </c>
      <c r="AI4876" s="804">
        <f>AI4247+AI4298+AI4376+AI4417+AI4433+AI4452+AI4496+AI4515+AI4534+AI4602+AI4664+AI4740+AI4759+AI4774+AI4792+AI4837+AI4856+AI4868+AI4356</f>
        <v>0</v>
      </c>
      <c r="AJ4876" s="804">
        <f>AJ4247+AJ4298+AJ4376+AJ4417+AJ4433+AJ4452+AJ4496+AJ4515+AJ4534+AJ4602+AJ4664+AJ4740+AJ4759+AJ4774+AJ4792+AJ4837+AJ4856+AJ4868+AJ4356</f>
        <v>0</v>
      </c>
      <c r="AK4876" s="804">
        <f>AK4247+AK4298+AK4376+AK4417+AK4433+AK4452+AK4496+AK4515+AK4534+AK4602+AK4664+AK4740+AK4759+AK4774+AK4792+AK4837+AK4856+AK4868+AK4356</f>
        <v>0</v>
      </c>
      <c r="AL4876" s="805"/>
      <c r="AM4876" s="807">
        <f>AM4247+AM4298+AM4376+AM4417+AM4433+AM4452+AM4496+AM4515+AM4534+AM4602+AM4664+AM4740+AM4759+AM4774+AM4792+AM4837+AM4856+AM4868+AM4356</f>
        <v>0</v>
      </c>
      <c r="AN4876" s="232">
        <f>AN4247+AN4298+AN4376+AN4417+AN4433+AN4452+AN4496+AN4515+AN4534+AN4602+AN4664+AN4740+AN4759+AN4774+AN4792+AN4837+AN4856+AN4868+AN4356</f>
        <v>0</v>
      </c>
      <c r="AO4876" s="807">
        <f>AO4247+AO4298+AO4376+AO4417+AO4433+AO4452+AO4496+AO4515+AO4534+AO4602+AO4664+AO4740+AO4759+AO4774+AO4792+AO4837+AO4856+AO4868+AO4356</f>
        <v>0</v>
      </c>
      <c r="AP4876" s="241">
        <f>AP4247+AP4298+AP4376+AP4417+AP4433+AP4452+AP4496+AP4515+AP4534+AP4602+AP4664+AP4740+AP4759+AP4774+AP4792+AP4837+AP4856+AP4868+AP4356</f>
        <v>0</v>
      </c>
      <c r="AQ4876" s="808">
        <f>AQ4247+AQ4298+AQ4376+AQ4417+AQ4433+AQ4452+AQ4496+AQ4515+AQ4534+AQ4602+AQ4664+AQ4740+AQ4759+AQ4774+AQ4792+AQ4837+AQ4856+AQ4868+AQ4356</f>
        <v>0</v>
      </c>
      <c r="AR4876" s="809">
        <f>AR4247+AR4298+AR4376+AR4417+AR4433+AR4452+AR4496+AR4515+AR4534+AR4602+AR4664+AR4740+AR4759+AR4774+AR4792+AR4837+AR4856+AR4868+AR4356</f>
        <v>0</v>
      </c>
      <c r="AS4876" s="810">
        <f>AS4247+AS4298+AS4376+AS4417+AS4433+AS4452+AS4496+AS4515+AS4534+AS4602+AS4664+AS4740+AS4759+AS4774+AS4792+AS4837+AS4856+AS4868+AS4356</f>
        <v>0</v>
      </c>
      <c r="AT4876" s="811">
        <f>AT4247+AT4298+AT4376+AT4417+AT4433+AT4452+AT4496+AT4515+AT4534+AT4602+AT4664+AT4740+AT4759+AT4774+AT4792+AT4837+AT4856+AT4868+AT4356</f>
        <v>0</v>
      </c>
      <c r="AU4876" s="808">
        <f>AU4247+AU4298+AU4376+AU4417+AU4433+AU4452+AU4496+AU4515+AU4534+AU4602+AU4664+AU4740+AU4759+AU4774+AU4792+AU4837+AU4856+AU4868+AU4356</f>
        <v>0</v>
      </c>
      <c r="AV4876" s="809">
        <f>AV4247+AV4298+AV4376+AV4417+AV4433+AV4452+AV4496+AV4515+AV4534+AV4602+AV4664+AV4740+AV4759+AV4774+AV4792+AV4837+AV4856+AV4868+AV4356</f>
        <v>0</v>
      </c>
      <c r="AW4876" s="810">
        <f>AW4247+AW4298+AW4376+AW4417+AW4433+AW4452+AW4496+AW4515+AW4534+AW4602+AW4664+AW4740+AW4759+AW4774+AW4792+AW4837+AW4856+AW4868+AW4356</f>
        <v>0</v>
      </c>
      <c r="AY4876" s="146"/>
      <c r="AZ4876" s="196"/>
    </row>
    <row r="4877" spans="1:64" ht="12.75" customHeight="1" x14ac:dyDescent="0.25">
      <c r="A4877" s="799"/>
      <c r="B4877" s="800"/>
      <c r="C4877" s="44"/>
      <c r="D4877" s="801"/>
      <c r="E4877" s="46"/>
      <c r="F4877" s="47"/>
      <c r="G4877" s="126"/>
      <c r="H4877" s="35"/>
      <c r="I4877" s="92"/>
      <c r="J4877" s="93"/>
      <c r="K4877" s="812" t="s">
        <v>73</v>
      </c>
      <c r="L4877" s="241">
        <f>L4248+L4299+L4377+L4418+L4434+L4453+L4497+L4516+L4535+L4603+L4665+L4741+L4760+L4775+L4793+L4838+L4857+L4869+L4357</f>
        <v>0</v>
      </c>
      <c r="M4877" s="242">
        <f>M4248+M4299+M4377+M4418+M4434+M4453+M4497+M4516+M4535+M4603+M4665+M4741+M4760+M4775+M4793+M4838+M4857+M4869+M4357</f>
        <v>0</v>
      </c>
      <c r="N4877" s="803">
        <f>N4248+N4299+N4377+N4418+N4434+N4453+N4497+N4516+N4535+N4603+N4665+N4741+N4760+N4775+N4793+N4838+N4857+N4869+N4357</f>
        <v>0</v>
      </c>
      <c r="O4877" s="804">
        <f>O4248+O4299+O4377+O4418+O4434+O4453+O4497+O4516+O4535+O4603+O4665+O4741+O4760+O4775+O4793+O4838+O4857+O4869+O4357</f>
        <v>0</v>
      </c>
      <c r="P4877" s="804">
        <f>P4248+P4299+P4377+P4418+P4434+P4453+P4497+P4516+P4535+P4603+P4665+P4741+P4760+P4775+P4793+P4838+P4857+P4869+P4357</f>
        <v>0</v>
      </c>
      <c r="Q4877" s="804">
        <f>Q4248+Q4299+Q4377+Q4418+Q4434+Q4453+Q4497+Q4516+Q4535+Q4603+Q4665+Q4741+Q4760+Q4775+Q4793+Q4838+Q4857+Q4869+Q4357</f>
        <v>0</v>
      </c>
      <c r="R4877" s="804">
        <f>R4248+R4299+R4377+R4418+R4434+R4453+R4497+R4516+R4535+R4603+R4665+R4741+R4760+R4775+R4793+R4838+R4857+R4869+R4357</f>
        <v>0</v>
      </c>
      <c r="S4877" s="804">
        <f>S4248+S4299+S4377+S4418+S4434+S4453+S4497+S4516+S4535+S4603+S4665+S4741+S4760+S4775+S4793+S4838+S4857+S4869+S4357</f>
        <v>0</v>
      </c>
      <c r="T4877" s="805"/>
      <c r="U4877" s="804">
        <f>U4248+U4299+U4377+U4418+U4434+U4453+U4497+U4516+U4535+U4603+U4665+U4741+U4760+U4775+U4793+U4838+U4857+U4869+U4357</f>
        <v>0</v>
      </c>
      <c r="V4877" s="804">
        <f>V4248+V4299+V4377+V4418+V4434+V4453+V4497+V4516+V4535+V4603+V4665+V4741+V4760+V4775+V4793+V4838+V4857+V4869+V4357</f>
        <v>0</v>
      </c>
      <c r="W4877" s="804">
        <f>W4248+W4299+W4377+W4418+W4434+W4453+W4497+W4516+W4535+W4603+W4665+W4741+W4760+W4775+W4793+W4838+W4857+W4869+W4357</f>
        <v>0</v>
      </c>
      <c r="X4877" s="804">
        <f>X4248+X4299+X4377+X4418+X4434+X4453+X4497+X4516+X4535+X4603+X4665+X4741+X4760+X4775+X4793+X4838+X4857+X4869+X4357</f>
        <v>0</v>
      </c>
      <c r="Y4877" s="805"/>
      <c r="Z4877" s="804">
        <f>Z4248+Z4299+Z4377+Z4418+Z4434+Z4453+Z4497+Z4516+Z4535+Z4603+Z4665+Z4741+Z4760+Z4775+Z4793+Z4838+Z4857+Z4869+Z4357</f>
        <v>0</v>
      </c>
      <c r="AA4877" s="806">
        <f>AA4248+AA4299+AA4377+AA4418+AA4434+AA4453+AA4497+AA4516+AA4535+AA4603+AA4665+AA4741+AA4760+AA4775+AA4793+AA4838+AA4857+AA4869+AA4357</f>
        <v>0</v>
      </c>
      <c r="AB4877" s="804">
        <f>AB4248+AB4299+AB4377+AB4418+AB4434+AB4453+AB4497+AB4516+AB4535+AB4603+AB4665+AB4741+AB4760+AB4775+AB4793+AB4838+AB4857+AB4869+AB4357</f>
        <v>0</v>
      </c>
      <c r="AC4877" s="804">
        <f>AC4248+AC4299+AC4377+AC4418+AC4434+AC4453+AC4497+AC4516+AC4535+AC4603+AC4665+AC4741+AC4760+AC4775+AC4793+AC4838+AC4857+AC4869+AC4357</f>
        <v>0</v>
      </c>
      <c r="AD4877" s="804">
        <f>AD4248+AD4299+AD4377+AD4418+AD4434+AD4453+AD4497+AD4516+AD4535+AD4603+AD4665+AD4741+AD4760+AD4775+AD4793+AD4838+AD4857+AD4869+AD4357</f>
        <v>0</v>
      </c>
      <c r="AE4877" s="804">
        <f>AE4248+AE4299+AE4377+AE4418+AE4434+AE4453+AE4497+AE4516+AE4535+AE4603+AE4665+AE4741+AE4760+AE4775+AE4793+AE4838+AE4857+AE4869+AE4357</f>
        <v>0</v>
      </c>
      <c r="AF4877" s="804">
        <f>AF4248+AF4299+AF4377+AF4418+AF4434+AF4453+AF4497+AF4516+AF4535+AF4603+AF4665+AF4741+AF4760+AF4775+AF4793+AF4838+AF4857+AF4869+AF4357</f>
        <v>0</v>
      </c>
      <c r="AG4877" s="805"/>
      <c r="AH4877" s="804">
        <f>AH4248+AH4299+AH4377+AH4418+AH4434+AH4453+AH4497+AH4516+AH4535+AH4603+AH4665+AH4741+AH4760+AH4775+AH4793+AH4838+AH4857+AH4869+AH4357</f>
        <v>0</v>
      </c>
      <c r="AI4877" s="804">
        <f>AI4248+AI4299+AI4377+AI4418+AI4434+AI4453+AI4497+AI4516+AI4535+AI4603+AI4665+AI4741+AI4760+AI4775+AI4793+AI4838+AI4857+AI4869+AI4357</f>
        <v>0</v>
      </c>
      <c r="AJ4877" s="804">
        <f>AJ4248+AJ4299+AJ4377+AJ4418+AJ4434+AJ4453+AJ4497+AJ4516+AJ4535+AJ4603+AJ4665+AJ4741+AJ4760+AJ4775+AJ4793+AJ4838+AJ4857+AJ4869+AJ4357</f>
        <v>0</v>
      </c>
      <c r="AK4877" s="804">
        <f>AK4248+AK4299+AK4377+AK4418+AK4434+AK4453+AK4497+AK4516+AK4535+AK4603+AK4665+AK4741+AK4760+AK4775+AK4793+AK4838+AK4857+AK4869+AK4357</f>
        <v>0</v>
      </c>
      <c r="AL4877" s="805"/>
      <c r="AM4877" s="807">
        <f>AM4248+AM4299+AM4377+AM4418+AM4434+AM4453+AM4497+AM4516+AM4535+AM4603+AM4665+AM4741+AM4760+AM4775+AM4793+AM4838+AM4857+AM4869+AM4357</f>
        <v>0</v>
      </c>
      <c r="AN4877" s="232">
        <f>AN4248+AN4299+AN4377+AN4418+AN4434+AN4453+AN4497+AN4516+AN4535+AN4603+AN4665+AN4741+AN4760+AN4775+AN4793+AN4838+AN4857+AN4869+AN4357</f>
        <v>0</v>
      </c>
      <c r="AO4877" s="807">
        <f>AO4248+AO4299+AO4377+AO4418+AO4434+AO4453+AO4497+AO4516+AO4535+AO4603+AO4665+AO4741+AO4760+AO4775+AO4793+AO4838+AO4857+AO4869+AO4357</f>
        <v>0</v>
      </c>
      <c r="AP4877" s="241">
        <f>AP4248+AP4299+AP4377+AP4418+AP4434+AP4453+AP4497+AP4516+AP4535+AP4603+AP4665+AP4741+AP4760+AP4775+AP4793+AP4838+AP4857+AP4869+AP4357</f>
        <v>0</v>
      </c>
      <c r="AQ4877" s="808">
        <f>AQ4248+AQ4299+AQ4377+AQ4418+AQ4434+AQ4453+AQ4497+AQ4516+AQ4535+AQ4603+AQ4665+AQ4741+AQ4760+AQ4775+AQ4793+AQ4838+AQ4857+AQ4869+AQ4357</f>
        <v>0</v>
      </c>
      <c r="AR4877" s="809">
        <f>AR4248+AR4299+AR4377+AR4418+AR4434+AR4453+AR4497+AR4516+AR4535+AR4603+AR4665+AR4741+AR4760+AR4775+AR4793+AR4838+AR4857+AR4869+AR4357</f>
        <v>0</v>
      </c>
      <c r="AS4877" s="810">
        <f>AS4248+AS4299+AS4377+AS4418+AS4434+AS4453+AS4497+AS4516+AS4535+AS4603+AS4665+AS4741+AS4760+AS4775+AS4793+AS4838+AS4857+AS4869+AS4357</f>
        <v>0</v>
      </c>
      <c r="AT4877" s="811">
        <f>AT4248+AT4299+AT4377+AT4418+AT4434+AT4453+AT4497+AT4516+AT4535+AT4603+AT4665+AT4741+AT4760+AT4775+AT4793+AT4838+AT4857+AT4869+AT4357</f>
        <v>0</v>
      </c>
      <c r="AU4877" s="808">
        <f>AU4248+AU4299+AU4377+AU4418+AU4434+AU4453+AU4497+AU4516+AU4535+AU4603+AU4665+AU4741+AU4760+AU4775+AU4793+AU4838+AU4857+AU4869+AU4357</f>
        <v>0</v>
      </c>
      <c r="AV4877" s="809">
        <f>AV4248+AV4299+AV4377+AV4418+AV4434+AV4453+AV4497+AV4516+AV4535+AV4603+AV4665+AV4741+AV4760+AV4775+AV4793+AV4838+AV4857+AV4869+AV4357</f>
        <v>0</v>
      </c>
      <c r="AW4877" s="810">
        <f>AW4248+AW4299+AW4377+AW4418+AW4434+AW4453+AW4497+AW4516+AW4535+AW4603+AW4665+AW4741+AW4760+AW4775+AW4793+AW4838+AW4857+AW4869+AW4357</f>
        <v>0</v>
      </c>
      <c r="AY4877" s="146"/>
      <c r="AZ4877" s="196"/>
    </row>
    <row r="4878" spans="1:64" ht="12.75" customHeight="1" x14ac:dyDescent="0.25">
      <c r="A4878" s="799"/>
      <c r="B4878" s="800"/>
      <c r="C4878" s="44"/>
      <c r="D4878" s="801"/>
      <c r="E4878" s="46"/>
      <c r="F4878" s="47"/>
      <c r="G4878" s="126"/>
      <c r="H4878" s="35"/>
      <c r="I4878" s="92"/>
      <c r="J4878" s="93"/>
      <c r="K4878" s="812" t="s">
        <v>74</v>
      </c>
      <c r="L4878" s="241">
        <f>L4249+L4300+L4378+L4419+L4435+L4454+L4498+L4517+L4536+L4604+L4666+L4742+L4761+L4776+L4794+L4839+L4858+L4870+L4358</f>
        <v>279270</v>
      </c>
      <c r="M4878" s="242">
        <f>M4249+M4300+M4378+M4419+M4435+M4454+M4498+M4517+M4536+M4604+M4666+M4742+M4761+M4776+M4794+M4839+M4858+M4870+M4358</f>
        <v>279270</v>
      </c>
      <c r="N4878" s="803">
        <f>N4249+N4300+N4378+N4419+N4435+N4454+N4498+N4517+N4536+N4604+N4666+N4742+N4761+N4776+N4794+N4839+N4858+N4870+N4358</f>
        <v>0</v>
      </c>
      <c r="O4878" s="804">
        <f>O4249+O4300+O4378+O4419+O4435+O4454+O4498+O4517+O4536+O4604+O4666+O4742+O4761+O4776+O4794+O4839+O4858+O4870+O4358</f>
        <v>0</v>
      </c>
      <c r="P4878" s="804">
        <f>P4249+P4300+P4378+P4419+P4435+P4454+P4498+P4517+P4536+P4604+P4666+P4742+P4761+P4776+P4794+P4839+P4858+P4870+P4358</f>
        <v>0</v>
      </c>
      <c r="Q4878" s="804">
        <f>Q4249+Q4300+Q4378+Q4419+Q4435+Q4454+Q4498+Q4517+Q4536+Q4604+Q4666+Q4742+Q4761+Q4776+Q4794+Q4839+Q4858+Q4870+Q4358</f>
        <v>0</v>
      </c>
      <c r="R4878" s="804">
        <f>R4249+R4300+R4378+R4419+R4435+R4454+R4498+R4517+R4536+R4604+R4666+R4742+R4761+R4776+R4794+R4839+R4858+R4870+R4358</f>
        <v>0</v>
      </c>
      <c r="S4878" s="804">
        <f>S4249+S4300+S4378+S4419+S4435+S4454+S4498+S4517+S4536+S4604+S4666+S4742+S4761+S4776+S4794+S4839+S4858+S4870+S4358</f>
        <v>0</v>
      </c>
      <c r="T4878" s="805"/>
      <c r="U4878" s="804">
        <f>U4249+U4300+U4378+U4419+U4435+U4454+U4498+U4517+U4536+U4604+U4666+U4742+U4761+U4776+U4794+U4839+U4858+U4870+U4358</f>
        <v>0</v>
      </c>
      <c r="V4878" s="804">
        <f>V4249+V4300+V4378+V4419+V4435+V4454+V4498+V4517+V4536+V4604+V4666+V4742+V4761+V4776+V4794+V4839+V4858+V4870+V4358</f>
        <v>0</v>
      </c>
      <c r="W4878" s="804">
        <f>W4249+W4300+W4378+W4419+W4435+W4454+W4498+W4517+W4536+W4604+W4666+W4742+W4761+W4776+W4794+W4839+W4858+W4870+W4358</f>
        <v>0</v>
      </c>
      <c r="X4878" s="804">
        <f>X4249+X4300+X4378+X4419+X4435+X4454+X4498+X4517+X4536+X4604+X4666+X4742+X4761+X4776+X4794+X4839+X4858+X4870+X4358</f>
        <v>0</v>
      </c>
      <c r="Y4878" s="805"/>
      <c r="Z4878" s="804">
        <f>Z4249+Z4300+Z4378+Z4419+Z4435+Z4454+Z4498+Z4517+Z4536+Z4604+Z4666+Z4742+Z4761+Z4776+Z4794+Z4839+Z4858+Z4870+Z4358</f>
        <v>0</v>
      </c>
      <c r="AA4878" s="806">
        <f>AA4249+AA4300+AA4378+AA4419+AA4435+AA4454+AA4498+AA4517+AA4536+AA4604+AA4666+AA4742+AA4761+AA4776+AA4794+AA4839+AA4858+AA4870+AA4358</f>
        <v>0</v>
      </c>
      <c r="AB4878" s="804">
        <f>AB4249+AB4300+AB4378+AB4419+AB4435+AB4454+AB4498+AB4517+AB4536+AB4604+AB4666+AB4742+AB4761+AB4776+AB4794+AB4839+AB4858+AB4870+AB4358</f>
        <v>0</v>
      </c>
      <c r="AC4878" s="804">
        <f>AC4249+AC4300+AC4378+AC4419+AC4435+AC4454+AC4498+AC4517+AC4536+AC4604+AC4666+AC4742+AC4761+AC4776+AC4794+AC4839+AC4858+AC4870+AC4358</f>
        <v>0</v>
      </c>
      <c r="AD4878" s="804">
        <f>AD4249+AD4300+AD4378+AD4419+AD4435+AD4454+AD4498+AD4517+AD4536+AD4604+AD4666+AD4742+AD4761+AD4776+AD4794+AD4839+AD4858+AD4870+AD4358</f>
        <v>0</v>
      </c>
      <c r="AE4878" s="804">
        <f>AE4249+AE4300+AE4378+AE4419+AE4435+AE4454+AE4498+AE4517+AE4536+AE4604+AE4666+AE4742+AE4761+AE4776+AE4794+AE4839+AE4858+AE4870+AE4358</f>
        <v>0</v>
      </c>
      <c r="AF4878" s="804">
        <f>AF4249+AF4300+AF4378+AF4419+AF4435+AF4454+AF4498+AF4517+AF4536+AF4604+AF4666+AF4742+AF4761+AF4776+AF4794+AF4839+AF4858+AF4870+AF4358</f>
        <v>0</v>
      </c>
      <c r="AG4878" s="805"/>
      <c r="AH4878" s="804">
        <f>AH4249+AH4300+AH4378+AH4419+AH4435+AH4454+AH4498+AH4517+AH4536+AH4604+AH4666+AH4742+AH4761+AH4776+AH4794+AH4839+AH4858+AH4870+AH4358</f>
        <v>0</v>
      </c>
      <c r="AI4878" s="804">
        <f>AI4249+AI4300+AI4378+AI4419+AI4435+AI4454+AI4498+AI4517+AI4536+AI4604+AI4666+AI4742+AI4761+AI4776+AI4794+AI4839+AI4858+AI4870+AI4358</f>
        <v>0</v>
      </c>
      <c r="AJ4878" s="804">
        <f>AJ4249+AJ4300+AJ4378+AJ4419+AJ4435+AJ4454+AJ4498+AJ4517+AJ4536+AJ4604+AJ4666+AJ4742+AJ4761+AJ4776+AJ4794+AJ4839+AJ4858+AJ4870+AJ4358</f>
        <v>0</v>
      </c>
      <c r="AK4878" s="804">
        <f>AK4249+AK4300+AK4378+AK4419+AK4435+AK4454+AK4498+AK4517+AK4536+AK4604+AK4666+AK4742+AK4761+AK4776+AK4794+AK4839+AK4858+AK4870+AK4358</f>
        <v>0</v>
      </c>
      <c r="AL4878" s="805"/>
      <c r="AM4878" s="807">
        <f>AM4249+AM4300+AM4378+AM4419+AM4435+AM4454+AM4498+AM4517+AM4536+AM4604+AM4666+AM4742+AM4761+AM4776+AM4794+AM4839+AM4858+AM4870+AM4358</f>
        <v>0</v>
      </c>
      <c r="AN4878" s="232">
        <f>AN4249+AN4300+AN4378+AN4419+AN4435+AN4454+AN4498+AN4517+AN4536+AN4604+AN4666+AN4742+AN4761+AN4776+AN4794+AN4839+AN4858+AN4870+AN4358</f>
        <v>279270</v>
      </c>
      <c r="AO4878" s="807">
        <f>AO4249+AO4300+AO4378+AO4419+AO4435+AO4454+AO4498+AO4517+AO4536+AO4604+AO4666+AO4742+AO4761+AO4776+AO4794+AO4839+AO4858+AO4870+AO4358</f>
        <v>279270</v>
      </c>
      <c r="AP4878" s="241">
        <f>AP4249+AP4300+AP4378+AP4419+AP4435+AP4454+AP4498+AP4517+AP4536+AP4604+AP4666+AP4742+AP4761+AP4776+AP4794+AP4839+AP4858+AP4870+AP4358</f>
        <v>279270</v>
      </c>
      <c r="AQ4878" s="808">
        <f>AQ4249+AQ4300+AQ4378+AQ4419+AQ4435+AQ4454+AQ4498+AQ4517+AQ4536+AQ4604+AQ4666+AQ4742+AQ4761+AQ4776+AQ4794+AQ4839+AQ4858+AQ4870+AQ4358</f>
        <v>279270</v>
      </c>
      <c r="AR4878" s="809">
        <f>AR4249+AR4300+AR4378+AR4419+AR4435+AR4454+AR4498+AR4517+AR4536+AR4604+AR4666+AR4742+AR4761+AR4776+AR4794+AR4839+AR4858+AR4870+AR4358</f>
        <v>0</v>
      </c>
      <c r="AS4878" s="810">
        <f>AS4249+AS4300+AS4378+AS4419+AS4435+AS4454+AS4498+AS4517+AS4536+AS4604+AS4666+AS4742+AS4761+AS4776+AS4794+AS4839+AS4858+AS4870+AS4358</f>
        <v>0</v>
      </c>
      <c r="AT4878" s="811">
        <f>AT4249+AT4300+AT4378+AT4419+AT4435+AT4454+AT4498+AT4517+AT4536+AT4604+AT4666+AT4742+AT4761+AT4776+AT4794+AT4839+AT4858+AT4870+AT4358</f>
        <v>279270</v>
      </c>
      <c r="AU4878" s="808">
        <f>AU4249+AU4300+AU4378+AU4419+AU4435+AU4454+AU4498+AU4517+AU4536+AU4604+AU4666+AU4742+AU4761+AU4776+AU4794+AU4839+AU4858+AU4870+AU4358</f>
        <v>279270</v>
      </c>
      <c r="AV4878" s="809">
        <f>AV4249+AV4300+AV4378+AV4419+AV4435+AV4454+AV4498+AV4517+AV4536+AV4604+AV4666+AV4742+AV4761+AV4776+AV4794+AV4839+AV4858+AV4870+AV4358</f>
        <v>0</v>
      </c>
      <c r="AW4878" s="810">
        <f>AW4249+AW4300+AW4378+AW4419+AW4435+AW4454+AW4498+AW4517+AW4536+AW4604+AW4666+AW4742+AW4761+AW4776+AW4794+AW4839+AW4858+AW4870+AW4358</f>
        <v>0</v>
      </c>
      <c r="AY4878" s="146"/>
      <c r="AZ4878" s="196"/>
    </row>
    <row r="4879" spans="1:64" s="1883" customFormat="1" ht="12.75" customHeight="1" x14ac:dyDescent="0.25">
      <c r="A4879" s="799"/>
      <c r="B4879" s="800"/>
      <c r="C4879" s="44"/>
      <c r="D4879" s="801"/>
      <c r="E4879" s="46"/>
      <c r="F4879" s="47"/>
      <c r="G4879" s="126"/>
      <c r="H4879" s="35"/>
      <c r="I4879" s="92"/>
      <c r="J4879" s="93"/>
      <c r="K4879" s="813" t="s">
        <v>75</v>
      </c>
      <c r="L4879" s="241">
        <f>L4250+L4301+L4379+L4420+L4436+L4455+L4499+L4518+L4537+L4605+L4667+L4743+L4762+L4777+L4795+L4840+L4859+L4871+L4359</f>
        <v>507410</v>
      </c>
      <c r="M4879" s="242">
        <f>M4250+M4301+M4379+M4420+M4436+M4455+M4499+M4518+M4537+M4605+M4667+M4743+M4762+M4777+M4795+M4840+M4859+M4871+M4359</f>
        <v>565810</v>
      </c>
      <c r="N4879" s="803">
        <f>N4250+N4301+N4379+N4420+N4436+N4455+N4499+N4518+N4537+N4605+N4667+N4743+N4762+N4777+N4795+N4840+N4859+N4871+N4359</f>
        <v>0</v>
      </c>
      <c r="O4879" s="804">
        <f>O4250+O4301+O4379+O4420+O4436+O4455+O4499+O4518+O4537+O4605+O4667+O4743+O4762+O4777+O4795+O4840+O4859+O4871+O4359</f>
        <v>0</v>
      </c>
      <c r="P4879" s="804">
        <f>P4250+P4301+P4379+P4420+P4436+P4455+P4499+P4518+P4537+P4605+P4667+P4743+P4762+P4777+P4795+P4840+P4859+P4871+P4359</f>
        <v>0</v>
      </c>
      <c r="Q4879" s="804">
        <f>Q4250+Q4301+Q4379+Q4420+Q4436+Q4455+Q4499+Q4518+Q4537+Q4605+Q4667+Q4743+Q4762+Q4777+Q4795+Q4840+Q4859+Q4871+Q4359</f>
        <v>0</v>
      </c>
      <c r="R4879" s="804">
        <f>R4250+R4301+R4379+R4420+R4436+R4455+R4499+R4518+R4537+R4605+R4667+R4743+R4762+R4777+R4795+R4840+R4859+R4871+R4359</f>
        <v>0</v>
      </c>
      <c r="S4879" s="804">
        <f>S4250+S4301+S4379+S4420+S4436+S4455+S4499+S4518+S4537+S4605+S4667+S4743+S4762+S4777+S4795+S4840+S4859+S4871+S4359</f>
        <v>0</v>
      </c>
      <c r="T4879" s="805"/>
      <c r="U4879" s="804">
        <f>U4250+U4301+U4379+U4420+U4436+U4455+U4499+U4518+U4537+U4605+U4667+U4743+U4762+U4777+U4795+U4840+U4859+U4871+U4359</f>
        <v>0</v>
      </c>
      <c r="V4879" s="804">
        <f>V4250+V4301+V4379+V4420+V4436+V4455+V4499+V4518+V4537+V4605+V4667+V4743+V4762+V4777+V4795+V4840+V4859+V4871+V4359</f>
        <v>0</v>
      </c>
      <c r="W4879" s="804">
        <f>W4250+W4301+W4379+W4420+W4436+W4455+W4499+W4518+W4537+W4605+W4667+W4743+W4762+W4777+W4795+W4840+W4859+W4871+W4359</f>
        <v>0</v>
      </c>
      <c r="X4879" s="804">
        <f>X4250+X4301+X4379+X4420+X4436+X4455+X4499+X4518+X4537+X4605+X4667+X4743+X4762+X4777+X4795+X4840+X4859+X4871+X4359</f>
        <v>0</v>
      </c>
      <c r="Y4879" s="805"/>
      <c r="Z4879" s="804">
        <f>Z4250+Z4301+Z4379+Z4420+Z4436+Z4455+Z4499+Z4518+Z4537+Z4605+Z4667+Z4743+Z4762+Z4777+Z4795+Z4840+Z4859+Z4871+Z4359</f>
        <v>0</v>
      </c>
      <c r="AA4879" s="806">
        <f>AA4250+AA4301+AA4379+AA4420+AA4436+AA4455+AA4499+AA4518+AA4537+AA4605+AA4667+AA4743+AA4762+AA4777+AA4795+AA4840+AA4859+AA4871+AA4359</f>
        <v>0</v>
      </c>
      <c r="AB4879" s="804">
        <f>AB4250+AB4301+AB4379+AB4420+AB4436+AB4455+AB4499+AB4518+AB4537+AB4605+AB4667+AB4743+AB4762+AB4777+AB4795+AB4840+AB4859+AB4871+AB4359</f>
        <v>0</v>
      </c>
      <c r="AC4879" s="804">
        <f>AC4250+AC4301+AC4379+AC4420+AC4436+AC4455+AC4499+AC4518+AC4537+AC4605+AC4667+AC4743+AC4762+AC4777+AC4795+AC4840+AC4859+AC4871+AC4359</f>
        <v>0</v>
      </c>
      <c r="AD4879" s="804">
        <f>AD4250+AD4301+AD4379+AD4420+AD4436+AD4455+AD4499+AD4518+AD4537+AD4605+AD4667+AD4743+AD4762+AD4777+AD4795+AD4840+AD4859+AD4871+AD4359</f>
        <v>0</v>
      </c>
      <c r="AE4879" s="804">
        <f>AE4250+AE4301+AE4379+AE4420+AE4436+AE4455+AE4499+AE4518+AE4537+AE4605+AE4667+AE4743+AE4762+AE4777+AE4795+AE4840+AE4859+AE4871+AE4359</f>
        <v>0</v>
      </c>
      <c r="AF4879" s="804">
        <f>AF4250+AF4301+AF4379+AF4420+AF4436+AF4455+AF4499+AF4518+AF4537+AF4605+AF4667+AF4743+AF4762+AF4777+AF4795+AF4840+AF4859+AF4871+AF4359</f>
        <v>0</v>
      </c>
      <c r="AG4879" s="805"/>
      <c r="AH4879" s="804">
        <f>AH4250+AH4301+AH4379+AH4420+AH4436+AH4455+AH4499+AH4518+AH4537+AH4605+AH4667+AH4743+AH4762+AH4777+AH4795+AH4840+AH4859+AH4871+AH4359</f>
        <v>0</v>
      </c>
      <c r="AI4879" s="804">
        <f>AI4250+AI4301+AI4379+AI4420+AI4436+AI4455+AI4499+AI4518+AI4537+AI4605+AI4667+AI4743+AI4762+AI4777+AI4795+AI4840+AI4859+AI4871+AI4359</f>
        <v>0</v>
      </c>
      <c r="AJ4879" s="804">
        <f>AJ4250+AJ4301+AJ4379+AJ4420+AJ4436+AJ4455+AJ4499+AJ4518+AJ4537+AJ4605+AJ4667+AJ4743+AJ4762+AJ4777+AJ4795+AJ4840+AJ4859+AJ4871+AJ4359</f>
        <v>0</v>
      </c>
      <c r="AK4879" s="804">
        <f>AK4250+AK4301+AK4379+AK4420+AK4436+AK4455+AK4499+AK4518+AK4537+AK4605+AK4667+AK4743+AK4762+AK4777+AK4795+AK4840+AK4859+AK4871+AK4359</f>
        <v>0</v>
      </c>
      <c r="AL4879" s="805"/>
      <c r="AM4879" s="807">
        <f>AM4250+AM4301+AM4379+AM4420+AM4436+AM4455+AM4499+AM4518+AM4537+AM4605+AM4667+AM4743+AM4762+AM4777+AM4795+AM4840+AM4859+AM4871+AM4359</f>
        <v>0</v>
      </c>
      <c r="AN4879" s="232">
        <f>AN4250+AN4301+AN4379+AN4420+AN4436+AN4455+AN4499+AN4518+AN4537+AN4605+AN4667+AN4743+AN4762+AN4777+AN4795+AN4840+AN4859+AN4871+AN4359</f>
        <v>507410</v>
      </c>
      <c r="AO4879" s="807">
        <f>AO4250+AO4301+AO4379+AO4420+AO4436+AO4455+AO4499+AO4518+AO4537+AO4605+AO4667+AO4743+AO4762+AO4777+AO4795+AO4840+AO4859+AO4871+AO4359</f>
        <v>565810</v>
      </c>
      <c r="AP4879" s="241">
        <f>AP4250+AP4301+AP4379+AP4420+AP4436+AP4455+AP4499+AP4518+AP4537+AP4605+AP4667+AP4743+AP4762+AP4777+AP4795+AP4840+AP4859+AP4871+AP4359</f>
        <v>507410</v>
      </c>
      <c r="AQ4879" s="808">
        <f>AQ4250+AQ4301+AQ4379+AQ4420+AQ4436+AQ4455+AQ4499+AQ4518+AQ4537+AQ4605+AQ4667+AQ4743+AQ4762+AQ4777+AQ4795+AQ4840+AQ4859+AQ4871+AQ4359</f>
        <v>507410</v>
      </c>
      <c r="AR4879" s="809">
        <f>AR4250+AR4301+AR4379+AR4420+AR4436+AR4455+AR4499+AR4518+AR4537+AR4605+AR4667+AR4743+AR4762+AR4777+AR4795+AR4840+AR4859+AR4871+AR4359</f>
        <v>0</v>
      </c>
      <c r="AS4879" s="810">
        <f>AS4250+AS4301+AS4379+AS4420+AS4436+AS4455+AS4499+AS4518+AS4537+AS4605+AS4667+AS4743+AS4762+AS4777+AS4795+AS4840+AS4859+AS4871+AS4359</f>
        <v>0</v>
      </c>
      <c r="AT4879" s="811">
        <f>AT4250+AT4301+AT4379+AT4420+AT4436+AT4455+AT4499+AT4518+AT4537+AT4605+AT4667+AT4743+AT4762+AT4777+AT4795+AT4840+AT4859+AT4871+AT4359</f>
        <v>565810</v>
      </c>
      <c r="AU4879" s="808">
        <f>AU4250+AU4301+AU4379+AU4420+AU4436+AU4455+AU4499+AU4518+AU4537+AU4605+AU4667+AU4743+AU4762+AU4777+AU4795+AU4840+AU4859+AU4871+AU4359</f>
        <v>565810</v>
      </c>
      <c r="AV4879" s="809">
        <f>AV4250+AV4301+AV4379+AV4420+AV4436+AV4455+AV4499+AV4518+AV4537+AV4605+AV4667+AV4743+AV4762+AV4777+AV4795+AV4840+AV4859+AV4871+AV4359</f>
        <v>0</v>
      </c>
      <c r="AW4879" s="810">
        <f>AW4250+AW4301+AW4379+AW4420+AW4436+AW4455+AW4499+AW4518+AW4537+AW4605+AW4667+AW4743+AW4762+AW4777+AW4795+AW4840+AW4859+AW4871+AW4359</f>
        <v>0</v>
      </c>
      <c r="AX4879"/>
      <c r="AY4879" s="146"/>
      <c r="AZ4879" s="196"/>
      <c r="BA4879"/>
      <c r="BB4879"/>
      <c r="BC4879"/>
      <c r="BD4879"/>
      <c r="BE4879"/>
      <c r="BF4879"/>
      <c r="BG4879"/>
      <c r="BH4879"/>
      <c r="BI4879"/>
      <c r="BJ4879"/>
      <c r="BK4879"/>
      <c r="BL4879"/>
    </row>
    <row r="4880" spans="1:64" s="197" customFormat="1" ht="12.75" customHeight="1" x14ac:dyDescent="0.25">
      <c r="A4880" s="799"/>
      <c r="B4880" s="800"/>
      <c r="C4880" s="44"/>
      <c r="D4880" s="801"/>
      <c r="E4880" s="46"/>
      <c r="F4880" s="47"/>
      <c r="G4880" s="126"/>
      <c r="H4880" s="35"/>
      <c r="I4880" s="92"/>
      <c r="J4880" s="93"/>
      <c r="K4880" s="812" t="s">
        <v>76</v>
      </c>
      <c r="L4880" s="241">
        <f>L4251+L4302+L4380+L4421+L4437+L4456+L4500+L4519+L4538+L4606+L4668+L4744+L4763+L4778+L4796+L4841+L4860+L4872+L4360</f>
        <v>0</v>
      </c>
      <c r="M4880" s="242">
        <f>M4251+M4302+M4380+M4421+M4437+M4456+M4500+M4519+M4538+M4606+M4668+M4744+M4763+M4778+M4796+M4841+M4860+M4872+M4360</f>
        <v>0</v>
      </c>
      <c r="N4880" s="803">
        <f>N4251+N4302+N4380+N4421+N4437+N4456+N4500+N4519+N4538+N4606+N4668+N4744+N4763+N4778+N4796+N4841+N4860+N4872+N4360</f>
        <v>0</v>
      </c>
      <c r="O4880" s="804">
        <f>O4251+O4302+O4380+O4421+O4437+O4456+O4500+O4519+O4538+O4606+O4668+O4744+O4763+O4778+O4796+O4841+O4860+O4872+O4360</f>
        <v>0</v>
      </c>
      <c r="P4880" s="804">
        <f>P4251+P4302+P4380+P4421+P4437+P4456+P4500+P4519+P4538+P4606+P4668+P4744+P4763+P4778+P4796+P4841+P4860+P4872+P4360</f>
        <v>0</v>
      </c>
      <c r="Q4880" s="804">
        <f>Q4251+Q4302+Q4380+Q4421+Q4437+Q4456+Q4500+Q4519+Q4538+Q4606+Q4668+Q4744+Q4763+Q4778+Q4796+Q4841+Q4860+Q4872+Q4360</f>
        <v>0</v>
      </c>
      <c r="R4880" s="804">
        <f>R4251+R4302+R4380+R4421+R4437+R4456+R4500+R4519+R4538+R4606+R4668+R4744+R4763+R4778+R4796+R4841+R4860+R4872+R4360</f>
        <v>0</v>
      </c>
      <c r="S4880" s="804">
        <f>S4251+S4302+S4380+S4421+S4437+S4456+S4500+S4519+S4538+S4606+S4668+S4744+S4763+S4778+S4796+S4841+S4860+S4872+S4360</f>
        <v>0</v>
      </c>
      <c r="T4880" s="805"/>
      <c r="U4880" s="804">
        <f>U4251+U4302+U4380+U4421+U4437+U4456+U4500+U4519+U4538+U4606+U4668+U4744+U4763+U4778+U4796+U4841+U4860+U4872+U4360</f>
        <v>0</v>
      </c>
      <c r="V4880" s="804">
        <f>V4251+V4302+V4380+V4421+V4437+V4456+V4500+V4519+V4538+V4606+V4668+V4744+V4763+V4778+V4796+V4841+V4860+V4872+V4360</f>
        <v>0</v>
      </c>
      <c r="W4880" s="804">
        <f>W4251+W4302+W4380+W4421+W4437+W4456+W4500+W4519+W4538+W4606+W4668+W4744+W4763+W4778+W4796+W4841+W4860+W4872+W4360</f>
        <v>0</v>
      </c>
      <c r="X4880" s="804">
        <f>X4251+X4302+X4380+X4421+X4437+X4456+X4500+X4519+X4538+X4606+X4668+X4744+X4763+X4778+X4796+X4841+X4860+X4872+X4360</f>
        <v>0</v>
      </c>
      <c r="Y4880" s="805"/>
      <c r="Z4880" s="804">
        <f>Z4251+Z4302+Z4380+Z4421+Z4437+Z4456+Z4500+Z4519+Z4538+Z4606+Z4668+Z4744+Z4763+Z4778+Z4796+Z4841+Z4860+Z4872+Z4360</f>
        <v>0</v>
      </c>
      <c r="AA4880" s="806">
        <f>AA4251+AA4302+AA4380+AA4421+AA4437+AA4456+AA4500+AA4519+AA4538+AA4606+AA4668+AA4744+AA4763+AA4778+AA4796+AA4841+AA4860+AA4872+AA4360</f>
        <v>0</v>
      </c>
      <c r="AB4880" s="804">
        <f>AB4251+AB4302+AB4380+AB4421+AB4437+AB4456+AB4500+AB4519+AB4538+AB4606+AB4668+AB4744+AB4763+AB4778+AB4796+AB4841+AB4860+AB4872+AB4360</f>
        <v>0</v>
      </c>
      <c r="AC4880" s="804">
        <f>AC4251+AC4302+AC4380+AC4421+AC4437+AC4456+AC4500+AC4519+AC4538+AC4606+AC4668+AC4744+AC4763+AC4778+AC4796+AC4841+AC4860+AC4872+AC4360</f>
        <v>0</v>
      </c>
      <c r="AD4880" s="804">
        <f>AD4251+AD4302+AD4380+AD4421+AD4437+AD4456+AD4500+AD4519+AD4538+AD4606+AD4668+AD4744+AD4763+AD4778+AD4796+AD4841+AD4860+AD4872+AD4360</f>
        <v>0</v>
      </c>
      <c r="AE4880" s="804">
        <f>AE4251+AE4302+AE4380+AE4421+AE4437+AE4456+AE4500+AE4519+AE4538+AE4606+AE4668+AE4744+AE4763+AE4778+AE4796+AE4841+AE4860+AE4872+AE4360</f>
        <v>0</v>
      </c>
      <c r="AF4880" s="804">
        <f>AF4251+AF4302+AF4380+AF4421+AF4437+AF4456+AF4500+AF4519+AF4538+AF4606+AF4668+AF4744+AF4763+AF4778+AF4796+AF4841+AF4860+AF4872+AF4360</f>
        <v>0</v>
      </c>
      <c r="AG4880" s="805"/>
      <c r="AH4880" s="804">
        <f>AH4251+AH4302+AH4380+AH4421+AH4437+AH4456+AH4500+AH4519+AH4538+AH4606+AH4668+AH4744+AH4763+AH4778+AH4796+AH4841+AH4860+AH4872+AH4360</f>
        <v>0</v>
      </c>
      <c r="AI4880" s="804">
        <f>AI4251+AI4302+AI4380+AI4421+AI4437+AI4456+AI4500+AI4519+AI4538+AI4606+AI4668+AI4744+AI4763+AI4778+AI4796+AI4841+AI4860+AI4872+AI4360</f>
        <v>0</v>
      </c>
      <c r="AJ4880" s="804">
        <f>AJ4251+AJ4302+AJ4380+AJ4421+AJ4437+AJ4456+AJ4500+AJ4519+AJ4538+AJ4606+AJ4668+AJ4744+AJ4763+AJ4778+AJ4796+AJ4841+AJ4860+AJ4872+AJ4360</f>
        <v>0</v>
      </c>
      <c r="AK4880" s="804">
        <f>AK4251+AK4302+AK4380+AK4421+AK4437+AK4456+AK4500+AK4519+AK4538+AK4606+AK4668+AK4744+AK4763+AK4778+AK4796+AK4841+AK4860+AK4872+AK4360</f>
        <v>0</v>
      </c>
      <c r="AL4880" s="805"/>
      <c r="AM4880" s="807">
        <f>AM4251+AM4302+AM4380+AM4421+AM4437+AM4456+AM4500+AM4519+AM4538+AM4606+AM4668+AM4744+AM4763+AM4778+AM4796+AM4841+AM4860+AM4872+AM4360</f>
        <v>0</v>
      </c>
      <c r="AN4880" s="232">
        <f>AN4251+AN4302+AN4380+AN4421+AN4437+AN4456+AN4500+AN4519+AN4538+AN4606+AN4668+AN4744+AN4763+AN4778+AN4796+AN4841+AN4860+AN4872+AN4360</f>
        <v>0</v>
      </c>
      <c r="AO4880" s="807">
        <f>AO4251+AO4302+AO4380+AO4421+AO4437+AO4456+AO4500+AO4519+AO4538+AO4606+AO4668+AO4744+AO4763+AO4778+AO4796+AO4841+AO4860+AO4872+AO4360</f>
        <v>0</v>
      </c>
      <c r="AP4880" s="241">
        <f>AP4251+AP4302+AP4380+AP4421+AP4437+AP4456+AP4500+AP4519+AP4538+AP4606+AP4668+AP4744+AP4763+AP4778+AP4796+AP4841+AP4860+AP4872+AP4360</f>
        <v>0</v>
      </c>
      <c r="AQ4880" s="808">
        <f>AQ4251+AQ4302+AQ4380+AQ4421+AQ4437+AQ4456+AQ4500+AQ4519+AQ4538+AQ4606+AQ4668+AQ4744+AQ4763+AQ4778+AQ4796+AQ4841+AQ4860+AQ4872+AQ4360</f>
        <v>0</v>
      </c>
      <c r="AR4880" s="809">
        <f>AR4251+AR4302+AR4380+AR4421+AR4437+AR4456+AR4500+AR4519+AR4538+AR4606+AR4668+AR4744+AR4763+AR4778+AR4796+AR4841+AR4860+AR4872+AR4360</f>
        <v>0</v>
      </c>
      <c r="AS4880" s="810" t="e">
        <f>AS4251+AS4302+AS4380+AS4421+AS4437+AS4456+AS4500+AS4519+AS4538+AS4606+AS4668+AS4744+AS4763+AS4778+AS4796+AS4841+AS4860+AS4872+AS4360</f>
        <v>#DIV/0!</v>
      </c>
      <c r="AT4880" s="811">
        <f>AT4251+AT4302+AT4380+AT4421+AT4437+AT4456+AT4500+AT4519+AT4538+AT4606+AT4668+AT4744+AT4763+AT4778+AT4796+AT4841+AT4860+AT4872+AT4360</f>
        <v>0</v>
      </c>
      <c r="AU4880" s="808">
        <f>AU4251+AU4302+AU4380+AU4421+AU4437+AU4456+AU4500+AU4519+AU4538+AU4606+AU4668+AU4744+AU4763+AU4778+AU4796+AU4841+AU4860+AU4872+AU4360</f>
        <v>0</v>
      </c>
      <c r="AV4880" s="809">
        <f>AV4251+AV4302+AV4380+AV4421+AV4437+AV4456+AV4500+AV4519+AV4538+AV4606+AV4668+AV4744+AV4763+AV4778+AV4796+AV4841+AV4860+AV4872+AV4360</f>
        <v>0</v>
      </c>
      <c r="AW4880" s="810" t="e">
        <f>AW4251+AW4302+AW4380+AW4421+AW4437+AW4456+AW4500+AW4519+AW4538+AW4606+AW4668+AW4744+AW4763+AW4778+AW4796+AW4841+AW4860+AW4872+AW4360</f>
        <v>#DIV/0!</v>
      </c>
      <c r="AX4880" s="12"/>
      <c r="AY4880" s="146"/>
      <c r="AZ4880" s="196"/>
      <c r="BA4880" s="12"/>
      <c r="BB4880" s="12"/>
      <c r="BC4880" s="12"/>
      <c r="BD4880" s="12"/>
      <c r="BE4880" s="12"/>
      <c r="BF4880" s="12"/>
      <c r="BG4880" s="12"/>
      <c r="BH4880" s="12"/>
      <c r="BI4880" s="12"/>
      <c r="BJ4880" s="12"/>
      <c r="BK4880" s="12"/>
      <c r="BL4880" s="12"/>
    </row>
    <row r="4881" spans="1:64" ht="12.75" customHeight="1" x14ac:dyDescent="0.25">
      <c r="A4881" s="52"/>
      <c r="B4881" s="43"/>
      <c r="C4881" s="44"/>
      <c r="D4881" s="45"/>
      <c r="E4881" s="46"/>
      <c r="F4881" s="47"/>
      <c r="G4881" s="126"/>
      <c r="H4881" s="35"/>
      <c r="I4881" s="36"/>
      <c r="J4881" s="37"/>
      <c r="K4881" s="813" t="s">
        <v>1673</v>
      </c>
      <c r="L4881" s="241">
        <f t="shared" ref="L4881:AW4881" si="3753">L4875-L4878</f>
        <v>600403</v>
      </c>
      <c r="M4881" s="242">
        <f t="shared" si="3753"/>
        <v>591677</v>
      </c>
      <c r="N4881" s="803">
        <f t="shared" si="3753"/>
        <v>0</v>
      </c>
      <c r="O4881" s="804">
        <f t="shared" si="3753"/>
        <v>0</v>
      </c>
      <c r="P4881" s="804">
        <f t="shared" si="3753"/>
        <v>0</v>
      </c>
      <c r="Q4881" s="804">
        <f t="shared" si="3753"/>
        <v>0</v>
      </c>
      <c r="R4881" s="804">
        <f t="shared" si="3753"/>
        <v>0</v>
      </c>
      <c r="S4881" s="804">
        <f t="shared" si="3753"/>
        <v>0</v>
      </c>
      <c r="T4881" s="805"/>
      <c r="U4881" s="804">
        <f t="shared" si="3753"/>
        <v>0</v>
      </c>
      <c r="V4881" s="804">
        <f t="shared" si="3753"/>
        <v>0</v>
      </c>
      <c r="W4881" s="804">
        <f t="shared" si="3753"/>
        <v>0</v>
      </c>
      <c r="X4881" s="804">
        <f t="shared" si="3753"/>
        <v>0</v>
      </c>
      <c r="Y4881" s="805"/>
      <c r="Z4881" s="804">
        <f t="shared" si="3753"/>
        <v>0</v>
      </c>
      <c r="AA4881" s="806">
        <f t="shared" si="3753"/>
        <v>0</v>
      </c>
      <c r="AB4881" s="804">
        <f t="shared" si="3753"/>
        <v>0</v>
      </c>
      <c r="AC4881" s="804">
        <f t="shared" si="3753"/>
        <v>0</v>
      </c>
      <c r="AD4881" s="804">
        <f t="shared" si="3753"/>
        <v>0</v>
      </c>
      <c r="AE4881" s="804">
        <f t="shared" si="3753"/>
        <v>0</v>
      </c>
      <c r="AF4881" s="804">
        <f t="shared" si="3753"/>
        <v>0</v>
      </c>
      <c r="AG4881" s="805"/>
      <c r="AH4881" s="804">
        <f t="shared" si="3753"/>
        <v>0</v>
      </c>
      <c r="AI4881" s="804">
        <f t="shared" si="3753"/>
        <v>0</v>
      </c>
      <c r="AJ4881" s="804">
        <f t="shared" si="3753"/>
        <v>0</v>
      </c>
      <c r="AK4881" s="804">
        <f t="shared" si="3753"/>
        <v>0</v>
      </c>
      <c r="AL4881" s="805"/>
      <c r="AM4881" s="807">
        <f t="shared" si="3753"/>
        <v>0</v>
      </c>
      <c r="AN4881" s="232">
        <f>AN4875-AN4878</f>
        <v>600403</v>
      </c>
      <c r="AO4881" s="807">
        <f t="shared" si="3753"/>
        <v>591677</v>
      </c>
      <c r="AP4881" s="241">
        <f t="shared" si="3753"/>
        <v>600403</v>
      </c>
      <c r="AQ4881" s="808">
        <f t="shared" si="3753"/>
        <v>600403</v>
      </c>
      <c r="AR4881" s="809">
        <f t="shared" si="3753"/>
        <v>0</v>
      </c>
      <c r="AS4881" s="810" t="e">
        <f t="shared" si="3753"/>
        <v>#DIV/0!</v>
      </c>
      <c r="AT4881" s="811">
        <f t="shared" si="3753"/>
        <v>591677</v>
      </c>
      <c r="AU4881" s="808">
        <f t="shared" si="3753"/>
        <v>591677</v>
      </c>
      <c r="AV4881" s="809">
        <f t="shared" si="3753"/>
        <v>0</v>
      </c>
      <c r="AW4881" s="810" t="e">
        <f t="shared" si="3753"/>
        <v>#DIV/0!</v>
      </c>
      <c r="AY4881" s="146"/>
      <c r="AZ4881" s="196"/>
    </row>
    <row r="4882" spans="1:64" ht="12.75" customHeight="1" x14ac:dyDescent="0.25">
      <c r="A4882" s="15"/>
      <c r="C4882" s="122"/>
      <c r="D4882" s="123"/>
      <c r="F4882" s="125"/>
      <c r="G4882" s="126"/>
      <c r="H4882" s="35"/>
      <c r="I4882" s="36"/>
      <c r="J4882" s="37"/>
      <c r="K4882" s="452"/>
      <c r="L4882" s="241"/>
      <c r="M4882" s="242"/>
      <c r="N4882" s="201"/>
      <c r="O4882" s="202"/>
      <c r="P4882" s="202"/>
      <c r="Q4882" s="202"/>
      <c r="R4882" s="202"/>
      <c r="S4882" s="202"/>
      <c r="T4882" s="224"/>
      <c r="U4882" s="138"/>
      <c r="V4882" s="138"/>
      <c r="W4882" s="139"/>
      <c r="X4882" s="139"/>
      <c r="Y4882" s="224"/>
      <c r="Z4882" s="210"/>
      <c r="AA4882" s="204"/>
      <c r="AB4882" s="202"/>
      <c r="AC4882" s="202"/>
      <c r="AD4882" s="202"/>
      <c r="AE4882" s="202"/>
      <c r="AF4882" s="202"/>
      <c r="AG4882" s="224"/>
      <c r="AH4882" s="138"/>
      <c r="AI4882" s="138"/>
      <c r="AJ4882" s="139"/>
      <c r="AK4882" s="139"/>
      <c r="AL4882" s="224"/>
      <c r="AM4882" s="140"/>
      <c r="AN4882" s="211"/>
      <c r="AO4882" s="212"/>
      <c r="AP4882" s="39"/>
      <c r="AQ4882" s="141"/>
      <c r="AR4882" s="141"/>
      <c r="AS4882" s="143"/>
      <c r="AU4882" s="141"/>
      <c r="AV4882" s="141"/>
      <c r="AW4882" s="143"/>
      <c r="AY4882" s="146"/>
      <c r="AZ4882" s="196"/>
    </row>
    <row r="4883" spans="1:64" ht="12.75" customHeight="1" x14ac:dyDescent="0.25">
      <c r="A4883" s="15"/>
      <c r="C4883" s="122"/>
      <c r="D4883" s="123"/>
      <c r="F4883" s="125"/>
      <c r="G4883" s="126"/>
      <c r="H4883" s="35"/>
      <c r="I4883" s="36"/>
      <c r="J4883" s="37"/>
      <c r="K4883" s="452"/>
      <c r="L4883" s="241"/>
      <c r="M4883" s="242"/>
      <c r="N4883" s="201"/>
      <c r="O4883" s="202"/>
      <c r="P4883" s="202"/>
      <c r="Q4883" s="202"/>
      <c r="R4883" s="202"/>
      <c r="S4883" s="202"/>
      <c r="T4883" s="224"/>
      <c r="U4883" s="138"/>
      <c r="V4883" s="138"/>
      <c r="W4883" s="139"/>
      <c r="X4883" s="139"/>
      <c r="Y4883" s="224"/>
      <c r="Z4883" s="210"/>
      <c r="AA4883" s="204"/>
      <c r="AB4883" s="202"/>
      <c r="AC4883" s="202"/>
      <c r="AD4883" s="202"/>
      <c r="AE4883" s="202"/>
      <c r="AF4883" s="202"/>
      <c r="AG4883" s="224"/>
      <c r="AH4883" s="138"/>
      <c r="AI4883" s="138"/>
      <c r="AJ4883" s="139"/>
      <c r="AK4883" s="139"/>
      <c r="AL4883" s="224"/>
      <c r="AM4883" s="140"/>
      <c r="AN4883" s="211"/>
      <c r="AO4883" s="212"/>
      <c r="AP4883" s="39"/>
      <c r="AQ4883" s="141"/>
      <c r="AR4883" s="141"/>
      <c r="AS4883" s="143"/>
      <c r="AU4883" s="141"/>
      <c r="AV4883" s="141"/>
      <c r="AW4883" s="143"/>
      <c r="AY4883" s="146"/>
      <c r="AZ4883" s="196"/>
    </row>
    <row r="4884" spans="1:64" ht="12.75" customHeight="1" x14ac:dyDescent="0.25">
      <c r="A4884" s="15"/>
      <c r="C4884" s="122"/>
      <c r="D4884" s="123"/>
      <c r="F4884" s="125"/>
      <c r="G4884" s="126"/>
      <c r="H4884" s="35"/>
      <c r="I4884" s="36"/>
      <c r="J4884" s="37"/>
      <c r="K4884" s="452"/>
      <c r="L4884" s="241"/>
      <c r="M4884" s="242"/>
      <c r="N4884" s="201"/>
      <c r="O4884" s="202"/>
      <c r="P4884" s="202"/>
      <c r="Q4884" s="202"/>
      <c r="R4884" s="202"/>
      <c r="S4884" s="202"/>
      <c r="T4884" s="224"/>
      <c r="U4884" s="138"/>
      <c r="V4884" s="138"/>
      <c r="W4884" s="139"/>
      <c r="X4884" s="139"/>
      <c r="Y4884" s="224"/>
      <c r="Z4884" s="210"/>
      <c r="AA4884" s="204"/>
      <c r="AB4884" s="202"/>
      <c r="AC4884" s="202"/>
      <c r="AD4884" s="202"/>
      <c r="AE4884" s="202"/>
      <c r="AF4884" s="202"/>
      <c r="AG4884" s="224"/>
      <c r="AH4884" s="138"/>
      <c r="AI4884" s="138"/>
      <c r="AJ4884" s="139"/>
      <c r="AK4884" s="139"/>
      <c r="AL4884" s="224"/>
      <c r="AM4884" s="140"/>
      <c r="AN4884" s="211"/>
      <c r="AO4884" s="212"/>
      <c r="AP4884" s="39"/>
      <c r="AQ4884" s="141"/>
      <c r="AR4884" s="141"/>
      <c r="AS4884" s="143"/>
      <c r="AU4884" s="141"/>
      <c r="AV4884" s="141"/>
      <c r="AW4884" s="143"/>
      <c r="AY4884" s="146"/>
      <c r="AZ4884" s="196"/>
    </row>
    <row r="4885" spans="1:64" s="1883" customFormat="1" ht="12.75" customHeight="1" x14ac:dyDescent="0.25">
      <c r="A4885" s="356"/>
      <c r="B4885" s="225"/>
      <c r="C4885" s="122"/>
      <c r="D4885" s="357"/>
      <c r="E4885" s="226"/>
      <c r="F4885" s="122"/>
      <c r="G4885" s="126"/>
      <c r="H4885" s="35"/>
      <c r="I4885" s="36"/>
      <c r="J4885" s="37"/>
      <c r="K4885" s="116" t="s">
        <v>5354</v>
      </c>
      <c r="L4885" s="241"/>
      <c r="M4885" s="242"/>
      <c r="N4885" s="201"/>
      <c r="O4885" s="202"/>
      <c r="P4885" s="202"/>
      <c r="Q4885" s="202"/>
      <c r="R4885" s="202"/>
      <c r="S4885" s="202"/>
      <c r="T4885" s="224"/>
      <c r="U4885" s="138"/>
      <c r="V4885" s="138"/>
      <c r="W4885" s="139"/>
      <c r="X4885" s="139"/>
      <c r="Y4885" s="224"/>
      <c r="Z4885" s="210"/>
      <c r="AA4885" s="204"/>
      <c r="AB4885" s="202"/>
      <c r="AC4885" s="202"/>
      <c r="AD4885" s="202"/>
      <c r="AE4885" s="202"/>
      <c r="AF4885" s="202"/>
      <c r="AG4885" s="224"/>
      <c r="AH4885" s="138"/>
      <c r="AI4885" s="138"/>
      <c r="AJ4885" s="139"/>
      <c r="AK4885" s="139"/>
      <c r="AL4885" s="224"/>
      <c r="AM4885" s="140"/>
      <c r="AN4885" s="211"/>
      <c r="AO4885" s="212"/>
      <c r="AP4885" s="39"/>
      <c r="AQ4885" s="141"/>
      <c r="AR4885" s="141"/>
      <c r="AS4885" s="143"/>
      <c r="AT4885" s="144"/>
      <c r="AU4885" s="141"/>
      <c r="AV4885" s="141"/>
      <c r="AW4885" s="143"/>
      <c r="AX4885"/>
      <c r="AY4885" s="146"/>
      <c r="AZ4885" s="196"/>
      <c r="BA4885"/>
      <c r="BB4885"/>
      <c r="BC4885"/>
      <c r="BD4885"/>
      <c r="BE4885"/>
      <c r="BF4885"/>
      <c r="BG4885"/>
      <c r="BH4885"/>
      <c r="BI4885"/>
      <c r="BJ4885"/>
      <c r="BK4885"/>
      <c r="BL4885"/>
    </row>
    <row r="4886" spans="1:64" x14ac:dyDescent="0.25">
      <c r="A4886" s="356"/>
      <c r="B4886" s="225"/>
      <c r="C4886" s="122"/>
      <c r="D4886" s="357"/>
      <c r="E4886" s="226"/>
      <c r="F4886" s="122"/>
      <c r="G4886" s="126"/>
      <c r="H4886" s="35"/>
      <c r="I4886" s="36"/>
      <c r="J4886" s="37"/>
      <c r="K4886" s="349" t="s">
        <v>5355</v>
      </c>
      <c r="L4886" s="241"/>
      <c r="M4886" s="242"/>
      <c r="N4886" s="201"/>
      <c r="O4886" s="202"/>
      <c r="P4886" s="202"/>
      <c r="Q4886" s="202"/>
      <c r="R4886" s="202"/>
      <c r="S4886" s="202"/>
      <c r="T4886" s="224"/>
      <c r="U4886" s="138"/>
      <c r="V4886" s="138"/>
      <c r="W4886" s="139"/>
      <c r="X4886" s="139"/>
      <c r="Y4886" s="224"/>
      <c r="Z4886" s="210"/>
      <c r="AA4886" s="204"/>
      <c r="AB4886" s="202"/>
      <c r="AC4886" s="202"/>
      <c r="AD4886" s="202"/>
      <c r="AE4886" s="202"/>
      <c r="AF4886" s="202"/>
      <c r="AG4886" s="224"/>
      <c r="AH4886" s="138"/>
      <c r="AI4886" s="138"/>
      <c r="AJ4886" s="139"/>
      <c r="AK4886" s="139"/>
      <c r="AL4886" s="224"/>
      <c r="AM4886" s="140"/>
      <c r="AN4886" s="211"/>
      <c r="AO4886" s="212"/>
      <c r="AP4886" s="39"/>
      <c r="AQ4886" s="141"/>
      <c r="AR4886" s="141"/>
      <c r="AS4886" s="143"/>
      <c r="AU4886" s="141"/>
      <c r="AV4886" s="141"/>
      <c r="AW4886" s="143"/>
      <c r="AY4886" s="146"/>
      <c r="AZ4886" s="196"/>
    </row>
    <row r="4887" spans="1:64" ht="12.75" customHeight="1" x14ac:dyDescent="0.25">
      <c r="A4887" s="356"/>
      <c r="B4887" s="225"/>
      <c r="C4887" s="122"/>
      <c r="D4887" s="357"/>
      <c r="E4887" s="226"/>
      <c r="F4887" s="122"/>
      <c r="G4887" s="126"/>
      <c r="H4887" s="35"/>
      <c r="I4887" s="36"/>
      <c r="J4887" s="37"/>
      <c r="K4887" s="349"/>
      <c r="L4887" s="241"/>
      <c r="M4887" s="242"/>
      <c r="N4887" s="201"/>
      <c r="O4887" s="202"/>
      <c r="P4887" s="202"/>
      <c r="Q4887" s="202"/>
      <c r="R4887" s="202"/>
      <c r="S4887" s="202"/>
      <c r="T4887" s="224"/>
      <c r="U4887" s="138"/>
      <c r="V4887" s="138"/>
      <c r="W4887" s="139"/>
      <c r="X4887" s="139"/>
      <c r="Y4887" s="224"/>
      <c r="Z4887" s="210"/>
      <c r="AA4887" s="204"/>
      <c r="AB4887" s="202"/>
      <c r="AC4887" s="202"/>
      <c r="AD4887" s="202"/>
      <c r="AE4887" s="202"/>
      <c r="AF4887" s="202"/>
      <c r="AG4887" s="224"/>
      <c r="AH4887" s="138"/>
      <c r="AI4887" s="138"/>
      <c r="AJ4887" s="139"/>
      <c r="AK4887" s="139"/>
      <c r="AL4887" s="224"/>
      <c r="AM4887" s="140"/>
      <c r="AN4887" s="211"/>
      <c r="AO4887" s="212"/>
      <c r="AP4887" s="39"/>
      <c r="AQ4887" s="141"/>
      <c r="AR4887" s="141"/>
      <c r="AS4887" s="143"/>
      <c r="AU4887" s="141"/>
      <c r="AV4887" s="141"/>
      <c r="AW4887" s="143"/>
      <c r="AY4887" s="146"/>
      <c r="AZ4887" s="196"/>
    </row>
    <row r="4888" spans="1:64" ht="12.75" customHeight="1" x14ac:dyDescent="0.25">
      <c r="A4888" s="356"/>
      <c r="B4888" s="225"/>
      <c r="C4888" s="122"/>
      <c r="D4888" s="357"/>
      <c r="E4888" s="226"/>
      <c r="F4888" s="122"/>
      <c r="G4888" s="126"/>
      <c r="H4888" s="35"/>
      <c r="I4888" s="36"/>
      <c r="J4888" s="37"/>
      <c r="K4888" s="349"/>
      <c r="L4888" s="241"/>
      <c r="M4888" s="242"/>
      <c r="N4888" s="201"/>
      <c r="O4888" s="202"/>
      <c r="P4888" s="202"/>
      <c r="Q4888" s="202"/>
      <c r="R4888" s="202"/>
      <c r="S4888" s="202"/>
      <c r="T4888" s="224"/>
      <c r="U4888" s="138"/>
      <c r="V4888" s="138"/>
      <c r="W4888" s="139"/>
      <c r="X4888" s="139"/>
      <c r="Y4888" s="224"/>
      <c r="Z4888" s="210"/>
      <c r="AA4888" s="204"/>
      <c r="AB4888" s="202"/>
      <c r="AC4888" s="202"/>
      <c r="AD4888" s="202"/>
      <c r="AE4888" s="202"/>
      <c r="AF4888" s="202"/>
      <c r="AG4888" s="224"/>
      <c r="AH4888" s="138"/>
      <c r="AI4888" s="138"/>
      <c r="AJ4888" s="139"/>
      <c r="AK4888" s="139"/>
      <c r="AL4888" s="224"/>
      <c r="AM4888" s="140"/>
      <c r="AN4888" s="211"/>
      <c r="AO4888" s="212"/>
      <c r="AP4888" s="39"/>
      <c r="AQ4888" s="141"/>
      <c r="AR4888" s="141"/>
      <c r="AS4888" s="143"/>
      <c r="AU4888" s="141"/>
      <c r="AV4888" s="141"/>
      <c r="AW4888" s="143"/>
      <c r="AY4888" s="146"/>
      <c r="AZ4888" s="196"/>
    </row>
    <row r="4889" spans="1:64" ht="35.1" customHeight="1" x14ac:dyDescent="0.25">
      <c r="A4889" s="15" t="s">
        <v>5356</v>
      </c>
      <c r="B4889" s="225">
        <v>2</v>
      </c>
      <c r="C4889" s="122" t="s">
        <v>84</v>
      </c>
      <c r="D4889" s="123">
        <v>1000</v>
      </c>
      <c r="E4889" s="226"/>
      <c r="F4889" s="122">
        <v>2</v>
      </c>
      <c r="G4889" s="227"/>
      <c r="H4889" s="228" t="str">
        <f t="shared" si="3751"/>
        <v>011</v>
      </c>
      <c r="I4889" s="229" t="s">
        <v>85</v>
      </c>
      <c r="J4889" s="230" t="s">
        <v>5357</v>
      </c>
      <c r="K4889" s="231" t="s">
        <v>87</v>
      </c>
      <c r="L4889" s="232">
        <v>129</v>
      </c>
      <c r="M4889" s="233">
        <v>129</v>
      </c>
      <c r="N4889" s="130"/>
      <c r="O4889" s="131"/>
      <c r="P4889" s="131"/>
      <c r="Q4889" s="131"/>
      <c r="R4889" s="131"/>
      <c r="S4889" s="131"/>
      <c r="T4889" s="132" t="str">
        <f>IF(SUM(N4889:S4889)=U4889,"OK",SUM(N4889:S4889)-U4889)</f>
        <v>OK</v>
      </c>
      <c r="U4889" s="138"/>
      <c r="V4889" s="138"/>
      <c r="W4889" s="139"/>
      <c r="X4889" s="139"/>
      <c r="Y4889" s="132" t="str">
        <f>IF(SUM(W4889:X4889)=Z4889,"OK",SUM(W4889:X4889)-Z4889)</f>
        <v>OK</v>
      </c>
      <c r="Z4889" s="210"/>
      <c r="AA4889" s="204"/>
      <c r="AB4889" s="202"/>
      <c r="AC4889" s="202"/>
      <c r="AD4889" s="202"/>
      <c r="AE4889" s="202"/>
      <c r="AF4889" s="202"/>
      <c r="AG4889" s="132" t="str">
        <f>IF(SUM(AA4889:AF4889)=AH4889,"OK",SUM(AA4889:AF4889)-AH4889)</f>
        <v>OK</v>
      </c>
      <c r="AH4889" s="138"/>
      <c r="AI4889" s="138"/>
      <c r="AJ4889" s="139"/>
      <c r="AK4889" s="139"/>
      <c r="AL4889" s="132" t="str">
        <f>IF(SUM(AJ4889:AK4889)=AM4889,"OK",SUM(AJ4889:AK4889)-AM4889)</f>
        <v>OK</v>
      </c>
      <c r="AM4889" s="140"/>
      <c r="AN4889" s="119">
        <f>L4889+U4889+V4889+Z4889</f>
        <v>129</v>
      </c>
      <c r="AO4889" s="120">
        <f>M4889+AH4889+AI4889+AM4889</f>
        <v>129</v>
      </c>
      <c r="AP4889" s="39">
        <f>L4889</f>
        <v>129</v>
      </c>
      <c r="AQ4889" s="141">
        <f>AN4889</f>
        <v>129</v>
      </c>
      <c r="AR4889" s="142">
        <f>AQ4889-AP4889</f>
        <v>0</v>
      </c>
      <c r="AS4889" s="143">
        <f>AR4889/AP4889</f>
        <v>0</v>
      </c>
      <c r="AT4889" s="144">
        <f>M4889</f>
        <v>129</v>
      </c>
      <c r="AU4889" s="141">
        <f>AO4889</f>
        <v>129</v>
      </c>
      <c r="AV4889" s="142">
        <f>AU4889-AT4889</f>
        <v>0</v>
      </c>
      <c r="AW4889" s="143">
        <f>AV4889/AT4889</f>
        <v>0</v>
      </c>
      <c r="AY4889" s="146" t="str">
        <f>RIGHT(LEFT(I4889,3),2)&amp;"."&amp;RIGHT(LEFT(I4889,5),2)</f>
        <v>11.00</v>
      </c>
      <c r="AZ4889" s="196" t="b">
        <f>COUNTIF('[1]Codes SEC'!$B$2:$B$250,Ministres!AY4889)&gt;0</f>
        <v>1</v>
      </c>
    </row>
    <row r="4890" spans="1:64" ht="64.8" x14ac:dyDescent="0.25">
      <c r="A4890" s="15"/>
      <c r="C4890" s="122"/>
      <c r="D4890" s="123"/>
      <c r="F4890" s="125"/>
      <c r="G4890" s="126"/>
      <c r="H4890" s="35"/>
      <c r="I4890" s="234" t="s">
        <v>88</v>
      </c>
      <c r="J4890" s="37"/>
      <c r="K4890" s="235"/>
      <c r="L4890" s="232"/>
      <c r="M4890" s="233"/>
      <c r="N4890" s="130"/>
      <c r="O4890" s="131"/>
      <c r="P4890" s="131"/>
      <c r="Q4890" s="131"/>
      <c r="R4890" s="131"/>
      <c r="S4890" s="131"/>
      <c r="T4890" s="132"/>
      <c r="U4890" s="138"/>
      <c r="V4890" s="138"/>
      <c r="W4890" s="139"/>
      <c r="X4890" s="139"/>
      <c r="Y4890" s="132"/>
      <c r="Z4890" s="210">
        <v>0</v>
      </c>
      <c r="AA4890" s="204"/>
      <c r="AB4890" s="202"/>
      <c r="AC4890" s="202"/>
      <c r="AD4890" s="202"/>
      <c r="AE4890" s="202"/>
      <c r="AF4890" s="202"/>
      <c r="AG4890" s="132"/>
      <c r="AH4890" s="138"/>
      <c r="AI4890" s="138"/>
      <c r="AJ4890" s="139"/>
      <c r="AK4890" s="139"/>
      <c r="AL4890" s="132"/>
      <c r="AM4890" s="140">
        <v>0</v>
      </c>
      <c r="AN4890" s="211"/>
      <c r="AO4890" s="212"/>
      <c r="AP4890" s="39"/>
      <c r="AQ4890" s="141"/>
      <c r="AR4890" s="142"/>
      <c r="AS4890" s="143"/>
      <c r="AU4890" s="141"/>
      <c r="AV4890" s="142"/>
      <c r="AW4890" s="143"/>
      <c r="AY4890" s="146"/>
      <c r="AZ4890" s="196"/>
    </row>
    <row r="4891" spans="1:64" ht="35.1" customHeight="1" x14ac:dyDescent="0.25">
      <c r="A4891" s="15" t="s">
        <v>5356</v>
      </c>
      <c r="B4891" s="225">
        <v>2</v>
      </c>
      <c r="C4891" s="122" t="s">
        <v>84</v>
      </c>
      <c r="D4891" s="123">
        <v>1000</v>
      </c>
      <c r="E4891" s="226"/>
      <c r="F4891" s="122">
        <v>2</v>
      </c>
      <c r="G4891" s="227"/>
      <c r="H4891" s="228" t="str">
        <f t="shared" si="3751"/>
        <v>011</v>
      </c>
      <c r="I4891" s="229" t="s">
        <v>85</v>
      </c>
      <c r="J4891" s="230" t="s">
        <v>5358</v>
      </c>
      <c r="K4891" s="231" t="s">
        <v>90</v>
      </c>
      <c r="L4891" s="232">
        <v>2250</v>
      </c>
      <c r="M4891" s="233">
        <v>2250</v>
      </c>
      <c r="N4891" s="130"/>
      <c r="O4891" s="131"/>
      <c r="P4891" s="131"/>
      <c r="Q4891" s="131"/>
      <c r="R4891" s="131"/>
      <c r="S4891" s="131"/>
      <c r="T4891" s="132" t="str">
        <f>IF(SUM(N4891:S4891)=U4891,"OK",SUM(N4891:S4891)-U4891)</f>
        <v>OK</v>
      </c>
      <c r="U4891" s="138"/>
      <c r="V4891" s="138"/>
      <c r="W4891" s="139"/>
      <c r="X4891" s="139"/>
      <c r="Y4891" s="132" t="str">
        <f>IF(SUM(W4891:X4891)=Z4891,"OK",SUM(W4891:X4891)-Z4891)</f>
        <v>OK</v>
      </c>
      <c r="Z4891" s="210"/>
      <c r="AA4891" s="204"/>
      <c r="AB4891" s="202"/>
      <c r="AC4891" s="202"/>
      <c r="AD4891" s="202"/>
      <c r="AE4891" s="202"/>
      <c r="AF4891" s="202"/>
      <c r="AG4891" s="132" t="str">
        <f>IF(SUM(AA4891:AF4891)=AH4891,"OK",SUM(AA4891:AF4891)-AH4891)</f>
        <v>OK</v>
      </c>
      <c r="AH4891" s="138"/>
      <c r="AI4891" s="138"/>
      <c r="AJ4891" s="139"/>
      <c r="AK4891" s="139"/>
      <c r="AL4891" s="132" t="str">
        <f>IF(SUM(AJ4891:AK4891)=AM4891,"OK",SUM(AJ4891:AK4891)-AM4891)</f>
        <v>OK</v>
      </c>
      <c r="AM4891" s="140"/>
      <c r="AN4891" s="119">
        <f>L4891+U4891+V4891+Z4891</f>
        <v>2250</v>
      </c>
      <c r="AO4891" s="120">
        <f>M4891+AH4891+AI4891+AM4891</f>
        <v>2250</v>
      </c>
      <c r="AP4891" s="39">
        <f>L4891</f>
        <v>2250</v>
      </c>
      <c r="AQ4891" s="141">
        <f>AN4891</f>
        <v>2250</v>
      </c>
      <c r="AR4891" s="142">
        <f>AQ4891-AP4891</f>
        <v>0</v>
      </c>
      <c r="AS4891" s="143">
        <f>AR4891/AP4891</f>
        <v>0</v>
      </c>
      <c r="AT4891" s="144">
        <f>M4891</f>
        <v>2250</v>
      </c>
      <c r="AU4891" s="141">
        <f>AO4891</f>
        <v>2250</v>
      </c>
      <c r="AV4891" s="142">
        <f>AU4891-AT4891</f>
        <v>0</v>
      </c>
      <c r="AW4891" s="143">
        <f>AV4891/AT4891</f>
        <v>0</v>
      </c>
      <c r="AY4891" s="146" t="str">
        <f>RIGHT(LEFT(I4891,3),2)&amp;"."&amp;RIGHT(LEFT(I4891,5),2)</f>
        <v>11.00</v>
      </c>
      <c r="AZ4891" s="196" t="b">
        <f>COUNTIF('[1]Codes SEC'!$B$2:$B$250,Ministres!AY4891)&gt;0</f>
        <v>1</v>
      </c>
    </row>
    <row r="4892" spans="1:64" ht="64.8" x14ac:dyDescent="0.25">
      <c r="A4892" s="15"/>
      <c r="C4892" s="122"/>
      <c r="D4892" s="123"/>
      <c r="F4892" s="125"/>
      <c r="G4892" s="126"/>
      <c r="H4892" s="35"/>
      <c r="I4892" s="234" t="s">
        <v>88</v>
      </c>
      <c r="J4892" s="37"/>
      <c r="K4892" s="235"/>
      <c r="L4892" s="232"/>
      <c r="M4892" s="233"/>
      <c r="N4892" s="130"/>
      <c r="O4892" s="131"/>
      <c r="P4892" s="131"/>
      <c r="Q4892" s="131"/>
      <c r="R4892" s="131"/>
      <c r="S4892" s="131"/>
      <c r="T4892" s="132"/>
      <c r="U4892" s="138"/>
      <c r="V4892" s="138"/>
      <c r="W4892" s="139"/>
      <c r="X4892" s="139"/>
      <c r="Y4892" s="132"/>
      <c r="Z4892" s="210">
        <v>0</v>
      </c>
      <c r="AA4892" s="204"/>
      <c r="AB4892" s="202"/>
      <c r="AC4892" s="202"/>
      <c r="AD4892" s="202"/>
      <c r="AE4892" s="202"/>
      <c r="AF4892" s="202"/>
      <c r="AG4892" s="132"/>
      <c r="AH4892" s="138"/>
      <c r="AI4892" s="138"/>
      <c r="AJ4892" s="139"/>
      <c r="AK4892" s="139"/>
      <c r="AL4892" s="132"/>
      <c r="AM4892" s="140">
        <v>0</v>
      </c>
      <c r="AN4892" s="211"/>
      <c r="AO4892" s="212"/>
      <c r="AP4892" s="39"/>
      <c r="AQ4892" s="141"/>
      <c r="AR4892" s="142"/>
      <c r="AS4892" s="143"/>
      <c r="AU4892" s="141"/>
      <c r="AV4892" s="142"/>
      <c r="AW4892" s="143"/>
      <c r="AY4892" s="146"/>
      <c r="AZ4892" s="196"/>
    </row>
    <row r="4893" spans="1:64" ht="35.1" customHeight="1" x14ac:dyDescent="0.25">
      <c r="A4893" s="15" t="s">
        <v>5356</v>
      </c>
      <c r="B4893" s="225">
        <v>2</v>
      </c>
      <c r="C4893" s="122" t="s">
        <v>84</v>
      </c>
      <c r="D4893" s="123">
        <v>1000</v>
      </c>
      <c r="E4893" s="226"/>
      <c r="F4893" s="122">
        <v>2</v>
      </c>
      <c r="G4893" s="227"/>
      <c r="H4893" s="228" t="str">
        <f t="shared" si="3751"/>
        <v>011</v>
      </c>
      <c r="I4893" s="229">
        <v>81112000</v>
      </c>
      <c r="J4893" s="230" t="s">
        <v>5359</v>
      </c>
      <c r="K4893" s="231" t="s">
        <v>92</v>
      </c>
      <c r="L4893" s="232">
        <v>60</v>
      </c>
      <c r="M4893" s="233">
        <v>60</v>
      </c>
      <c r="N4893" s="130"/>
      <c r="O4893" s="131"/>
      <c r="P4893" s="131"/>
      <c r="Q4893" s="131"/>
      <c r="R4893" s="131"/>
      <c r="S4893" s="131"/>
      <c r="T4893" s="132" t="str">
        <f>IF(SUM(N4893:S4893)=U4893,"OK",SUM(N4893:S4893)-U4893)</f>
        <v>OK</v>
      </c>
      <c r="U4893" s="138"/>
      <c r="V4893" s="138"/>
      <c r="W4893" s="139"/>
      <c r="X4893" s="139"/>
      <c r="Y4893" s="132" t="str">
        <f>IF(SUM(W4893:X4893)=Z4893,"OK",SUM(W4893:X4893)-Z4893)</f>
        <v>OK</v>
      </c>
      <c r="Z4893" s="210"/>
      <c r="AA4893" s="204"/>
      <c r="AB4893" s="202"/>
      <c r="AC4893" s="202"/>
      <c r="AD4893" s="202"/>
      <c r="AE4893" s="202"/>
      <c r="AF4893" s="202"/>
      <c r="AG4893" s="132" t="str">
        <f>IF(SUM(AA4893:AF4893)=AH4893,"OK",SUM(AA4893:AF4893)-AH4893)</f>
        <v>OK</v>
      </c>
      <c r="AH4893" s="138"/>
      <c r="AI4893" s="138"/>
      <c r="AJ4893" s="139"/>
      <c r="AK4893" s="139"/>
      <c r="AL4893" s="132" t="str">
        <f>IF(SUM(AJ4893:AK4893)=AM4893,"OK",SUM(AJ4893:AK4893)-AM4893)</f>
        <v>OK</v>
      </c>
      <c r="AM4893" s="140"/>
      <c r="AN4893" s="119">
        <f>L4893+U4893+V4893+Z4893</f>
        <v>60</v>
      </c>
      <c r="AO4893" s="120">
        <f>M4893+AH4893+AI4893+AM4893</f>
        <v>60</v>
      </c>
      <c r="AP4893" s="39">
        <f>L4893</f>
        <v>60</v>
      </c>
      <c r="AQ4893" s="141">
        <f>AN4893</f>
        <v>60</v>
      </c>
      <c r="AR4893" s="142">
        <f>AQ4893-AP4893</f>
        <v>0</v>
      </c>
      <c r="AS4893" s="143">
        <f>AR4893/AP4893</f>
        <v>0</v>
      </c>
      <c r="AT4893" s="144">
        <f>M4893</f>
        <v>60</v>
      </c>
      <c r="AU4893" s="141">
        <f>AO4893</f>
        <v>60</v>
      </c>
      <c r="AV4893" s="142">
        <f>AU4893-AT4893</f>
        <v>0</v>
      </c>
      <c r="AW4893" s="143">
        <f>AV4893/AT4893</f>
        <v>0</v>
      </c>
      <c r="AY4893" s="146" t="str">
        <f t="shared" ref="AY4893:AY4898" si="3754">RIGHT(LEFT(I4893,3),2)&amp;"."&amp;RIGHT(LEFT(I4893,5),2)</f>
        <v>11.12</v>
      </c>
      <c r="AZ4893" s="196" t="b">
        <f>COUNTIF('[1]Codes SEC'!$B$2:$B$250,Ministres!AY4893)&gt;0</f>
        <v>1</v>
      </c>
    </row>
    <row r="4894" spans="1:64" ht="35.1" customHeight="1" x14ac:dyDescent="0.25">
      <c r="A4894" s="15" t="s">
        <v>5356</v>
      </c>
      <c r="B4894" s="225">
        <v>2</v>
      </c>
      <c r="C4894" s="122" t="s">
        <v>84</v>
      </c>
      <c r="D4894" s="123">
        <v>1000</v>
      </c>
      <c r="E4894" s="226"/>
      <c r="F4894" s="122">
        <v>2</v>
      </c>
      <c r="G4894" s="227"/>
      <c r="H4894" s="228" t="str">
        <f t="shared" si="3751"/>
        <v>011</v>
      </c>
      <c r="I4894" s="229" t="s">
        <v>93</v>
      </c>
      <c r="J4894" s="230" t="s">
        <v>5360</v>
      </c>
      <c r="K4894" s="231" t="s">
        <v>95</v>
      </c>
      <c r="L4894" s="232">
        <v>50</v>
      </c>
      <c r="M4894" s="233">
        <v>50</v>
      </c>
      <c r="N4894" s="130"/>
      <c r="O4894" s="131"/>
      <c r="P4894" s="131"/>
      <c r="Q4894" s="131"/>
      <c r="R4894" s="131"/>
      <c r="S4894" s="131"/>
      <c r="T4894" s="132" t="str">
        <f t="shared" ref="T4894:T4898" si="3755">IF(SUM(N4894:S4894)=U4894,"OK",SUM(N4894:S4894)-U4894)</f>
        <v>OK</v>
      </c>
      <c r="U4894" s="138"/>
      <c r="V4894" s="138"/>
      <c r="W4894" s="139"/>
      <c r="X4894" s="139"/>
      <c r="Y4894" s="132" t="str">
        <f t="shared" ref="Y4894:Y4898" si="3756">IF(SUM(W4894:X4894)=Z4894,"OK",SUM(W4894:X4894)-Z4894)</f>
        <v>OK</v>
      </c>
      <c r="Z4894" s="210"/>
      <c r="AA4894" s="204"/>
      <c r="AB4894" s="202"/>
      <c r="AC4894" s="202"/>
      <c r="AD4894" s="202"/>
      <c r="AE4894" s="202"/>
      <c r="AF4894" s="202"/>
      <c r="AG4894" s="132" t="str">
        <f t="shared" ref="AG4894:AG4898" si="3757">IF(SUM(AA4894:AF4894)=AH4894,"OK",SUM(AA4894:AF4894)-AH4894)</f>
        <v>OK</v>
      </c>
      <c r="AH4894" s="138"/>
      <c r="AI4894" s="138"/>
      <c r="AJ4894" s="139"/>
      <c r="AK4894" s="139"/>
      <c r="AL4894" s="132" t="str">
        <f t="shared" ref="AL4894:AL4898" si="3758">IF(SUM(AJ4894:AK4894)=AM4894,"OK",SUM(AJ4894:AK4894)-AM4894)</f>
        <v>OK</v>
      </c>
      <c r="AM4894" s="140"/>
      <c r="AN4894" s="119">
        <f t="shared" ref="AN4894:AN4898" si="3759">L4894+U4894+V4894+Z4894</f>
        <v>50</v>
      </c>
      <c r="AO4894" s="120">
        <f t="shared" ref="AO4894:AO4898" si="3760">M4894+AH4894+AI4894+AM4894</f>
        <v>50</v>
      </c>
      <c r="AP4894" s="39">
        <f t="shared" ref="AP4894:AP4898" si="3761">L4894</f>
        <v>50</v>
      </c>
      <c r="AQ4894" s="141">
        <f t="shared" ref="AQ4894:AQ4898" si="3762">AN4894</f>
        <v>50</v>
      </c>
      <c r="AR4894" s="142">
        <f>AQ4894-AP4894</f>
        <v>0</v>
      </c>
      <c r="AS4894" s="143">
        <f>AR4894/AP4894</f>
        <v>0</v>
      </c>
      <c r="AT4894" s="144">
        <f t="shared" ref="AT4894:AT4898" si="3763">M4894</f>
        <v>50</v>
      </c>
      <c r="AU4894" s="141">
        <f>AO4894</f>
        <v>50</v>
      </c>
      <c r="AV4894" s="142">
        <f>AU4894-AT4894</f>
        <v>0</v>
      </c>
      <c r="AW4894" s="143">
        <f>AV4894/AT4894</f>
        <v>0</v>
      </c>
      <c r="AY4894" s="146" t="str">
        <f t="shared" si="3754"/>
        <v>11.40</v>
      </c>
      <c r="AZ4894" s="196" t="b">
        <f>COUNTIF('[1]Codes SEC'!$B$2:$B$250,Ministres!AY4894)&gt;0</f>
        <v>1</v>
      </c>
    </row>
    <row r="4895" spans="1:64" ht="35.1" customHeight="1" x14ac:dyDescent="0.25">
      <c r="A4895" s="15" t="s">
        <v>5356</v>
      </c>
      <c r="B4895" s="225">
        <v>2</v>
      </c>
      <c r="C4895" s="122" t="s">
        <v>84</v>
      </c>
      <c r="D4895" s="123">
        <v>1000</v>
      </c>
      <c r="E4895" s="226"/>
      <c r="F4895" s="122">
        <v>2</v>
      </c>
      <c r="G4895" s="227"/>
      <c r="H4895" s="228" t="str">
        <f t="shared" si="3751"/>
        <v>011</v>
      </c>
      <c r="I4895" s="229" t="s">
        <v>96</v>
      </c>
      <c r="J4895" s="230" t="s">
        <v>5361</v>
      </c>
      <c r="K4895" s="231" t="s">
        <v>98</v>
      </c>
      <c r="L4895" s="232">
        <v>380</v>
      </c>
      <c r="M4895" s="233">
        <v>380</v>
      </c>
      <c r="N4895" s="130"/>
      <c r="O4895" s="131"/>
      <c r="P4895" s="131"/>
      <c r="Q4895" s="131"/>
      <c r="R4895" s="131"/>
      <c r="S4895" s="131"/>
      <c r="T4895" s="132" t="str">
        <f t="shared" si="3755"/>
        <v>OK</v>
      </c>
      <c r="U4895" s="138"/>
      <c r="V4895" s="138"/>
      <c r="W4895" s="139"/>
      <c r="X4895" s="139"/>
      <c r="Y4895" s="132" t="str">
        <f t="shared" si="3756"/>
        <v>OK</v>
      </c>
      <c r="Z4895" s="210"/>
      <c r="AA4895" s="204"/>
      <c r="AB4895" s="202"/>
      <c r="AC4895" s="202"/>
      <c r="AD4895" s="202"/>
      <c r="AE4895" s="202"/>
      <c r="AF4895" s="202"/>
      <c r="AG4895" s="132" t="str">
        <f t="shared" si="3757"/>
        <v>OK</v>
      </c>
      <c r="AH4895" s="138"/>
      <c r="AI4895" s="138"/>
      <c r="AJ4895" s="139"/>
      <c r="AK4895" s="139"/>
      <c r="AL4895" s="132" t="str">
        <f t="shared" si="3758"/>
        <v>OK</v>
      </c>
      <c r="AM4895" s="140"/>
      <c r="AN4895" s="119">
        <f t="shared" si="3759"/>
        <v>380</v>
      </c>
      <c r="AO4895" s="120">
        <f t="shared" si="3760"/>
        <v>380</v>
      </c>
      <c r="AP4895" s="39">
        <f t="shared" si="3761"/>
        <v>380</v>
      </c>
      <c r="AQ4895" s="141">
        <f t="shared" si="3762"/>
        <v>380</v>
      </c>
      <c r="AR4895" s="142">
        <f t="shared" ref="AR4895:AR4898" si="3764">AQ4895-AP4895</f>
        <v>0</v>
      </c>
      <c r="AS4895" s="143">
        <f t="shared" ref="AS4895:AS4898" si="3765">AR4895/AP4895</f>
        <v>0</v>
      </c>
      <c r="AT4895" s="144">
        <f t="shared" si="3763"/>
        <v>380</v>
      </c>
      <c r="AU4895" s="141">
        <f t="shared" ref="AU4895:AU4898" si="3766">AO4895</f>
        <v>380</v>
      </c>
      <c r="AV4895" s="142">
        <f t="shared" ref="AV4895:AV4898" si="3767">AU4895-AT4895</f>
        <v>0</v>
      </c>
      <c r="AW4895" s="143">
        <f t="shared" ref="AW4895:AW4898" si="3768">AV4895/AT4895</f>
        <v>0</v>
      </c>
      <c r="AY4895" s="146" t="str">
        <f t="shared" si="3754"/>
        <v>12.11</v>
      </c>
      <c r="AZ4895" s="196" t="b">
        <f>COUNTIF('[1]Codes SEC'!$B$2:$B$250,Ministres!AY4895)&gt;0</f>
        <v>1</v>
      </c>
    </row>
    <row r="4896" spans="1:64" ht="35.1" customHeight="1" x14ac:dyDescent="0.25">
      <c r="A4896" s="15" t="s">
        <v>5356</v>
      </c>
      <c r="B4896" s="225">
        <v>2</v>
      </c>
      <c r="C4896" s="122" t="s">
        <v>84</v>
      </c>
      <c r="D4896" s="123">
        <v>1000</v>
      </c>
      <c r="E4896" s="226"/>
      <c r="F4896" s="122">
        <v>2</v>
      </c>
      <c r="G4896" s="227"/>
      <c r="H4896" s="228" t="str">
        <f t="shared" si="3751"/>
        <v>011</v>
      </c>
      <c r="I4896" s="229" t="s">
        <v>99</v>
      </c>
      <c r="J4896" s="230" t="s">
        <v>5362</v>
      </c>
      <c r="K4896" s="231" t="s">
        <v>101</v>
      </c>
      <c r="L4896" s="232">
        <v>10</v>
      </c>
      <c r="M4896" s="233">
        <v>10</v>
      </c>
      <c r="N4896" s="130"/>
      <c r="O4896" s="131"/>
      <c r="P4896" s="131"/>
      <c r="Q4896" s="131"/>
      <c r="R4896" s="131"/>
      <c r="S4896" s="131"/>
      <c r="T4896" s="132" t="str">
        <f t="shared" si="3755"/>
        <v>OK</v>
      </c>
      <c r="U4896" s="138"/>
      <c r="V4896" s="138"/>
      <c r="W4896" s="139"/>
      <c r="X4896" s="139"/>
      <c r="Y4896" s="132" t="str">
        <f t="shared" si="3756"/>
        <v>OK</v>
      </c>
      <c r="Z4896" s="210"/>
      <c r="AA4896" s="204"/>
      <c r="AB4896" s="202"/>
      <c r="AC4896" s="202"/>
      <c r="AD4896" s="202"/>
      <c r="AE4896" s="202"/>
      <c r="AF4896" s="202"/>
      <c r="AG4896" s="132" t="str">
        <f t="shared" si="3757"/>
        <v>OK</v>
      </c>
      <c r="AH4896" s="138"/>
      <c r="AI4896" s="138"/>
      <c r="AJ4896" s="139"/>
      <c r="AK4896" s="139"/>
      <c r="AL4896" s="132" t="str">
        <f t="shared" si="3758"/>
        <v>OK</v>
      </c>
      <c r="AM4896" s="140"/>
      <c r="AN4896" s="119">
        <f t="shared" si="3759"/>
        <v>10</v>
      </c>
      <c r="AO4896" s="120">
        <f t="shared" si="3760"/>
        <v>10</v>
      </c>
      <c r="AP4896" s="39">
        <f t="shared" si="3761"/>
        <v>10</v>
      </c>
      <c r="AQ4896" s="141">
        <f t="shared" si="3762"/>
        <v>10</v>
      </c>
      <c r="AR4896" s="142">
        <f t="shared" si="3764"/>
        <v>0</v>
      </c>
      <c r="AS4896" s="143">
        <f t="shared" si="3765"/>
        <v>0</v>
      </c>
      <c r="AT4896" s="144">
        <f t="shared" si="3763"/>
        <v>10</v>
      </c>
      <c r="AU4896" s="141">
        <f t="shared" si="3766"/>
        <v>10</v>
      </c>
      <c r="AV4896" s="142">
        <f t="shared" si="3767"/>
        <v>0</v>
      </c>
      <c r="AW4896" s="143">
        <f t="shared" si="3768"/>
        <v>0</v>
      </c>
      <c r="AY4896" s="146" t="str">
        <f t="shared" si="3754"/>
        <v>12.12</v>
      </c>
      <c r="AZ4896" s="196" t="b">
        <f>COUNTIF('[1]Codes SEC'!$B$2:$B$250,Ministres!AY4896)&gt;0</f>
        <v>1</v>
      </c>
    </row>
    <row r="4897" spans="1:64" ht="35.1" customHeight="1" x14ac:dyDescent="0.25">
      <c r="A4897" s="15" t="s">
        <v>5356</v>
      </c>
      <c r="B4897" s="225">
        <v>2</v>
      </c>
      <c r="C4897" s="122" t="s">
        <v>84</v>
      </c>
      <c r="D4897" s="123">
        <v>1000</v>
      </c>
      <c r="E4897" s="226"/>
      <c r="F4897" s="122">
        <v>2</v>
      </c>
      <c r="G4897" s="227"/>
      <c r="H4897" s="228" t="str">
        <f t="shared" si="3751"/>
        <v>011</v>
      </c>
      <c r="I4897" s="229">
        <v>81221000</v>
      </c>
      <c r="J4897" s="230" t="s">
        <v>5363</v>
      </c>
      <c r="K4897" s="231" t="s">
        <v>103</v>
      </c>
      <c r="L4897" s="232">
        <v>50</v>
      </c>
      <c r="M4897" s="233">
        <v>50</v>
      </c>
      <c r="N4897" s="130"/>
      <c r="O4897" s="131"/>
      <c r="P4897" s="131"/>
      <c r="Q4897" s="131"/>
      <c r="R4897" s="131"/>
      <c r="S4897" s="131"/>
      <c r="T4897" s="132" t="str">
        <f t="shared" si="3755"/>
        <v>OK</v>
      </c>
      <c r="U4897" s="138"/>
      <c r="V4897" s="138"/>
      <c r="W4897" s="139"/>
      <c r="X4897" s="139"/>
      <c r="Y4897" s="132" t="str">
        <f t="shared" si="3756"/>
        <v>OK</v>
      </c>
      <c r="Z4897" s="210"/>
      <c r="AA4897" s="204"/>
      <c r="AB4897" s="202"/>
      <c r="AC4897" s="202"/>
      <c r="AD4897" s="202"/>
      <c r="AE4897" s="202"/>
      <c r="AF4897" s="202"/>
      <c r="AG4897" s="132" t="str">
        <f t="shared" si="3757"/>
        <v>OK</v>
      </c>
      <c r="AH4897" s="138"/>
      <c r="AI4897" s="138"/>
      <c r="AJ4897" s="139"/>
      <c r="AK4897" s="139"/>
      <c r="AL4897" s="132" t="str">
        <f t="shared" si="3758"/>
        <v>OK</v>
      </c>
      <c r="AM4897" s="140"/>
      <c r="AN4897" s="119">
        <f t="shared" si="3759"/>
        <v>50</v>
      </c>
      <c r="AO4897" s="120">
        <f t="shared" si="3760"/>
        <v>50</v>
      </c>
      <c r="AP4897" s="39">
        <f t="shared" si="3761"/>
        <v>50</v>
      </c>
      <c r="AQ4897" s="141">
        <f t="shared" si="3762"/>
        <v>50</v>
      </c>
      <c r="AR4897" s="142">
        <f t="shared" si="3764"/>
        <v>0</v>
      </c>
      <c r="AS4897" s="143">
        <f t="shared" si="3765"/>
        <v>0</v>
      </c>
      <c r="AT4897" s="144">
        <f t="shared" si="3763"/>
        <v>50</v>
      </c>
      <c r="AU4897" s="141">
        <f t="shared" si="3766"/>
        <v>50</v>
      </c>
      <c r="AV4897" s="142">
        <f t="shared" si="3767"/>
        <v>0</v>
      </c>
      <c r="AW4897" s="143">
        <f t="shared" si="3768"/>
        <v>0</v>
      </c>
      <c r="AY4897" s="146" t="str">
        <f t="shared" si="3754"/>
        <v>12.21</v>
      </c>
      <c r="AZ4897" s="196" t="b">
        <f>COUNTIF('[1]Codes SEC'!$B$2:$B$250,Ministres!AY4897)&gt;0</f>
        <v>1</v>
      </c>
    </row>
    <row r="4898" spans="1:64" ht="35.1" customHeight="1" x14ac:dyDescent="0.25">
      <c r="A4898" s="15" t="s">
        <v>5356</v>
      </c>
      <c r="B4898" s="225" t="s">
        <v>104</v>
      </c>
      <c r="C4898" s="122" t="s">
        <v>84</v>
      </c>
      <c r="D4898" s="123">
        <v>1000</v>
      </c>
      <c r="E4898" s="226"/>
      <c r="F4898" s="122" t="s">
        <v>104</v>
      </c>
      <c r="G4898" s="227"/>
      <c r="H4898" s="228" t="str">
        <f t="shared" si="3751"/>
        <v>011</v>
      </c>
      <c r="I4898" s="229">
        <v>81250000</v>
      </c>
      <c r="J4898" s="230" t="s">
        <v>5364</v>
      </c>
      <c r="K4898" s="231" t="s">
        <v>108</v>
      </c>
      <c r="L4898" s="232">
        <v>5</v>
      </c>
      <c r="M4898" s="233">
        <v>5</v>
      </c>
      <c r="N4898" s="130"/>
      <c r="O4898" s="131"/>
      <c r="P4898" s="131"/>
      <c r="Q4898" s="131"/>
      <c r="R4898" s="131"/>
      <c r="S4898" s="131"/>
      <c r="T4898" s="132" t="str">
        <f t="shared" si="3755"/>
        <v>OK</v>
      </c>
      <c r="U4898" s="138"/>
      <c r="V4898" s="138"/>
      <c r="W4898" s="139"/>
      <c r="X4898" s="139"/>
      <c r="Y4898" s="132" t="str">
        <f t="shared" si="3756"/>
        <v>OK</v>
      </c>
      <c r="Z4898" s="210"/>
      <c r="AA4898" s="204"/>
      <c r="AB4898" s="202"/>
      <c r="AC4898" s="202"/>
      <c r="AD4898" s="202"/>
      <c r="AE4898" s="202"/>
      <c r="AF4898" s="202"/>
      <c r="AG4898" s="132" t="str">
        <f t="shared" si="3757"/>
        <v>OK</v>
      </c>
      <c r="AH4898" s="138"/>
      <c r="AI4898" s="138"/>
      <c r="AJ4898" s="139"/>
      <c r="AK4898" s="139"/>
      <c r="AL4898" s="132" t="str">
        <f t="shared" si="3758"/>
        <v>OK</v>
      </c>
      <c r="AM4898" s="140"/>
      <c r="AN4898" s="119">
        <f t="shared" si="3759"/>
        <v>5</v>
      </c>
      <c r="AO4898" s="120">
        <f t="shared" si="3760"/>
        <v>5</v>
      </c>
      <c r="AP4898" s="39">
        <f t="shared" si="3761"/>
        <v>5</v>
      </c>
      <c r="AQ4898" s="141">
        <f t="shared" si="3762"/>
        <v>5</v>
      </c>
      <c r="AR4898" s="142">
        <f t="shared" si="3764"/>
        <v>0</v>
      </c>
      <c r="AS4898" s="143">
        <f t="shared" si="3765"/>
        <v>0</v>
      </c>
      <c r="AT4898" s="144">
        <f t="shared" si="3763"/>
        <v>5</v>
      </c>
      <c r="AU4898" s="141">
        <f t="shared" si="3766"/>
        <v>5</v>
      </c>
      <c r="AV4898" s="142">
        <f t="shared" si="3767"/>
        <v>0</v>
      </c>
      <c r="AW4898" s="143">
        <f t="shared" si="3768"/>
        <v>0</v>
      </c>
      <c r="AY4898" s="146" t="str">
        <f t="shared" si="3754"/>
        <v>12.50</v>
      </c>
      <c r="AZ4898" s="196" t="b">
        <f>COUNTIF('[1]Codes SEC'!$B$2:$B$250,Ministres!AY4898)&gt;0</f>
        <v>1</v>
      </c>
    </row>
    <row r="4899" spans="1:64" s="197" customFormat="1" ht="12.75" customHeight="1" x14ac:dyDescent="0.25">
      <c r="A4899" s="350"/>
      <c r="B4899" s="1886"/>
      <c r="C4899" s="150"/>
      <c r="D4899" s="352"/>
      <c r="E4899" s="1887"/>
      <c r="F4899" s="150"/>
      <c r="G4899" s="154"/>
      <c r="H4899" s="155"/>
      <c r="I4899" s="156"/>
      <c r="J4899" s="157"/>
      <c r="K4899" s="158" t="s">
        <v>70</v>
      </c>
      <c r="L4899" s="417">
        <f t="shared" ref="L4899:S4899" si="3769">L4889+L4891+L4894+L4893+L4895+L4896+L4897+L4898</f>
        <v>2934</v>
      </c>
      <c r="M4899" s="1888">
        <f t="shared" si="3769"/>
        <v>2934</v>
      </c>
      <c r="N4899" s="1889">
        <f t="shared" si="3769"/>
        <v>0</v>
      </c>
      <c r="O4899" s="1890">
        <f t="shared" si="3769"/>
        <v>0</v>
      </c>
      <c r="P4899" s="1890">
        <f t="shared" si="3769"/>
        <v>0</v>
      </c>
      <c r="Q4899" s="1890">
        <f t="shared" si="3769"/>
        <v>0</v>
      </c>
      <c r="R4899" s="1890">
        <f t="shared" si="3769"/>
        <v>0</v>
      </c>
      <c r="S4899" s="1890">
        <f t="shared" si="3769"/>
        <v>0</v>
      </c>
      <c r="T4899" s="1891"/>
      <c r="U4899" s="1892">
        <f>U4889+U4891+U4894+U4893+U4895+U4896+U4897+U4898</f>
        <v>0</v>
      </c>
      <c r="V4899" s="1892">
        <f>V4889+V4891+V4894+V4893+V4895+V4896+V4897+V4898</f>
        <v>0</v>
      </c>
      <c r="W4899" s="1890">
        <f>W4889+W4891+W4894+W4893+W4895+W4896+W4897+W4898</f>
        <v>0</v>
      </c>
      <c r="X4899" s="1890">
        <f>X4889+X4891+X4894+X4893+X4895+X4896+X4897+X4898</f>
        <v>0</v>
      </c>
      <c r="Y4899" s="1891"/>
      <c r="Z4899" s="1892">
        <f t="shared" ref="Z4899:AF4899" si="3770">Z4889+Z4891+Z4894+Z4893+Z4895+Z4896+Z4897+Z4898</f>
        <v>0</v>
      </c>
      <c r="AA4899" s="165">
        <f t="shared" si="3770"/>
        <v>0</v>
      </c>
      <c r="AB4899" s="1890">
        <f t="shared" si="3770"/>
        <v>0</v>
      </c>
      <c r="AC4899" s="1890">
        <f t="shared" si="3770"/>
        <v>0</v>
      </c>
      <c r="AD4899" s="1890">
        <f t="shared" si="3770"/>
        <v>0</v>
      </c>
      <c r="AE4899" s="1890">
        <f t="shared" si="3770"/>
        <v>0</v>
      </c>
      <c r="AF4899" s="1890">
        <f t="shared" si="3770"/>
        <v>0</v>
      </c>
      <c r="AG4899" s="1891"/>
      <c r="AH4899" s="1892">
        <f>AH4889+AH4891+AH4894+AH4893+AH4895+AH4896+AH4897+AH4898</f>
        <v>0</v>
      </c>
      <c r="AI4899" s="1892">
        <f>AI4889+AI4891+AI4894+AI4893+AI4895+AI4896+AI4897+AI4898</f>
        <v>0</v>
      </c>
      <c r="AJ4899" s="1890">
        <f>AJ4889+AJ4891+AJ4894+AJ4893+AJ4895+AJ4896+AJ4897+AJ4898</f>
        <v>0</v>
      </c>
      <c r="AK4899" s="1890">
        <f>AK4889+AK4891+AK4894+AK4893+AK4895+AK4896+AK4897+AK4898</f>
        <v>0</v>
      </c>
      <c r="AL4899" s="1891"/>
      <c r="AM4899" s="1893">
        <f t="shared" ref="AM4899:AW4899" si="3771">AM4889+AM4891+AM4894+AM4893+AM4895+AM4896+AM4897+AM4898</f>
        <v>0</v>
      </c>
      <c r="AN4899" s="167">
        <f t="shared" si="3771"/>
        <v>2934</v>
      </c>
      <c r="AO4899" s="1894">
        <f t="shared" si="3771"/>
        <v>2934</v>
      </c>
      <c r="AP4899" s="169">
        <f t="shared" si="3771"/>
        <v>2934</v>
      </c>
      <c r="AQ4899" s="1895">
        <f t="shared" si="3771"/>
        <v>2934</v>
      </c>
      <c r="AR4899" s="1896">
        <f t="shared" si="3771"/>
        <v>0</v>
      </c>
      <c r="AS4899" s="1897">
        <f t="shared" si="3771"/>
        <v>0</v>
      </c>
      <c r="AT4899" s="1898">
        <f t="shared" si="3771"/>
        <v>2934</v>
      </c>
      <c r="AU4899" s="1895">
        <f t="shared" si="3771"/>
        <v>2934</v>
      </c>
      <c r="AV4899" s="1896">
        <f t="shared" si="3771"/>
        <v>0</v>
      </c>
      <c r="AW4899" s="1897">
        <f t="shared" si="3771"/>
        <v>0</v>
      </c>
      <c r="AX4899"/>
      <c r="AY4899" s="146"/>
      <c r="AZ4899" s="1913"/>
      <c r="BA4899" s="12"/>
      <c r="BB4899" s="12"/>
      <c r="BC4899" s="12"/>
      <c r="BD4899" s="12"/>
      <c r="BE4899" s="12"/>
      <c r="BF4899" s="12"/>
      <c r="BG4899" s="12"/>
      <c r="BH4899" s="12"/>
      <c r="BI4899" s="12"/>
      <c r="BJ4899" s="12"/>
      <c r="BK4899" s="12"/>
      <c r="BL4899" s="12"/>
    </row>
    <row r="4900" spans="1:64" ht="12.75" customHeight="1" x14ac:dyDescent="0.25">
      <c r="A4900" s="356"/>
      <c r="B4900" s="225"/>
      <c r="C4900" s="122"/>
      <c r="D4900" s="357"/>
      <c r="E4900" s="226"/>
      <c r="F4900" s="122"/>
      <c r="G4900" s="126"/>
      <c r="H4900" s="35"/>
      <c r="I4900" s="36"/>
      <c r="J4900" s="37"/>
      <c r="K4900" s="860"/>
      <c r="L4900" s="241"/>
      <c r="M4900" s="242"/>
      <c r="N4900" s="258"/>
      <c r="O4900" s="259"/>
      <c r="P4900" s="259"/>
      <c r="Q4900" s="259"/>
      <c r="R4900" s="259"/>
      <c r="S4900" s="259"/>
      <c r="T4900" s="260"/>
      <c r="U4900" s="261"/>
      <c r="V4900" s="261"/>
      <c r="W4900" s="262"/>
      <c r="X4900" s="262"/>
      <c r="Y4900" s="260"/>
      <c r="Z4900" s="263"/>
      <c r="AA4900" s="264"/>
      <c r="AB4900" s="259"/>
      <c r="AC4900" s="259"/>
      <c r="AD4900" s="259"/>
      <c r="AE4900" s="259"/>
      <c r="AF4900" s="259"/>
      <c r="AG4900" s="260"/>
      <c r="AH4900" s="261"/>
      <c r="AI4900" s="261"/>
      <c r="AJ4900" s="262"/>
      <c r="AK4900" s="262"/>
      <c r="AL4900" s="260"/>
      <c r="AM4900" s="265"/>
      <c r="AN4900" s="266"/>
      <c r="AO4900" s="267"/>
      <c r="AP4900" s="268"/>
      <c r="AQ4900" s="269"/>
      <c r="AR4900" s="269"/>
      <c r="AS4900" s="270"/>
      <c r="AT4900" s="271"/>
      <c r="AU4900" s="269"/>
      <c r="AV4900" s="269"/>
      <c r="AW4900" s="270"/>
      <c r="AY4900" s="146"/>
      <c r="AZ4900" s="196"/>
    </row>
    <row r="4901" spans="1:64" ht="12.75" customHeight="1" x14ac:dyDescent="0.25">
      <c r="A4901" s="356"/>
      <c r="B4901" s="225"/>
      <c r="C4901" s="122"/>
      <c r="D4901" s="357"/>
      <c r="E4901" s="226"/>
      <c r="F4901" s="122"/>
      <c r="G4901" s="126"/>
      <c r="H4901" s="35"/>
      <c r="I4901" s="36"/>
      <c r="J4901" s="37"/>
      <c r="K4901" s="243" t="s">
        <v>109</v>
      </c>
      <c r="L4901" s="241"/>
      <c r="M4901" s="242"/>
      <c r="N4901" s="258"/>
      <c r="O4901" s="259"/>
      <c r="P4901" s="259"/>
      <c r="Q4901" s="259"/>
      <c r="R4901" s="259"/>
      <c r="S4901" s="259"/>
      <c r="T4901" s="260"/>
      <c r="U4901" s="261"/>
      <c r="V4901" s="261"/>
      <c r="W4901" s="262"/>
      <c r="X4901" s="262"/>
      <c r="Y4901" s="260"/>
      <c r="Z4901" s="263"/>
      <c r="AA4901" s="264"/>
      <c r="AB4901" s="259"/>
      <c r="AC4901" s="259"/>
      <c r="AD4901" s="259"/>
      <c r="AE4901" s="259"/>
      <c r="AF4901" s="259"/>
      <c r="AG4901" s="260"/>
      <c r="AH4901" s="261"/>
      <c r="AI4901" s="261"/>
      <c r="AJ4901" s="262"/>
      <c r="AK4901" s="262"/>
      <c r="AL4901" s="260"/>
      <c r="AM4901" s="265"/>
      <c r="AN4901" s="266"/>
      <c r="AO4901" s="267"/>
      <c r="AP4901" s="268"/>
      <c r="AQ4901" s="269"/>
      <c r="AR4901" s="269"/>
      <c r="AS4901" s="270"/>
      <c r="AT4901" s="271"/>
      <c r="AU4901" s="269"/>
      <c r="AV4901" s="269"/>
      <c r="AW4901" s="270"/>
      <c r="AY4901" s="146"/>
      <c r="AZ4901" s="1913"/>
    </row>
    <row r="4902" spans="1:64" ht="12.75" customHeight="1" x14ac:dyDescent="0.25">
      <c r="A4902" s="356"/>
      <c r="B4902" s="225"/>
      <c r="C4902" s="122"/>
      <c r="D4902" s="357"/>
      <c r="E4902" s="226"/>
      <c r="F4902" s="122"/>
      <c r="G4902" s="126"/>
      <c r="H4902" s="35"/>
      <c r="I4902" s="36"/>
      <c r="J4902" s="37"/>
      <c r="K4902" s="244"/>
      <c r="L4902" s="241"/>
      <c r="M4902" s="242"/>
      <c r="N4902" s="258"/>
      <c r="O4902" s="259"/>
      <c r="P4902" s="259"/>
      <c r="Q4902" s="259"/>
      <c r="R4902" s="259"/>
      <c r="S4902" s="259"/>
      <c r="T4902" s="260"/>
      <c r="U4902" s="261"/>
      <c r="V4902" s="261"/>
      <c r="W4902" s="262"/>
      <c r="X4902" s="262"/>
      <c r="Y4902" s="260"/>
      <c r="Z4902" s="263"/>
      <c r="AA4902" s="264"/>
      <c r="AB4902" s="259"/>
      <c r="AC4902" s="259"/>
      <c r="AD4902" s="259"/>
      <c r="AE4902" s="259"/>
      <c r="AF4902" s="259"/>
      <c r="AG4902" s="260"/>
      <c r="AH4902" s="261"/>
      <c r="AI4902" s="261"/>
      <c r="AJ4902" s="262"/>
      <c r="AK4902" s="262"/>
      <c r="AL4902" s="260"/>
      <c r="AM4902" s="265"/>
      <c r="AN4902" s="266"/>
      <c r="AO4902" s="267"/>
      <c r="AP4902" s="268"/>
      <c r="AQ4902" s="269"/>
      <c r="AR4902" s="269"/>
      <c r="AS4902" s="270"/>
      <c r="AT4902" s="271"/>
      <c r="AU4902" s="269"/>
      <c r="AV4902" s="269"/>
      <c r="AW4902" s="270"/>
      <c r="AY4902" s="146"/>
      <c r="AZ4902" s="1913"/>
    </row>
    <row r="4903" spans="1:64" ht="35.1" customHeight="1" x14ac:dyDescent="0.25">
      <c r="A4903" s="15" t="s">
        <v>5356</v>
      </c>
      <c r="B4903" s="225">
        <v>2</v>
      </c>
      <c r="C4903" s="122" t="s">
        <v>84</v>
      </c>
      <c r="D4903" s="123">
        <v>1000</v>
      </c>
      <c r="E4903" s="226"/>
      <c r="F4903" s="122">
        <v>2</v>
      </c>
      <c r="G4903" s="227"/>
      <c r="H4903" s="228" t="str">
        <f t="shared" si="3751"/>
        <v>011</v>
      </c>
      <c r="I4903" s="229" t="s">
        <v>110</v>
      </c>
      <c r="J4903" s="230" t="s">
        <v>5365</v>
      </c>
      <c r="K4903" s="231" t="s">
        <v>112</v>
      </c>
      <c r="L4903" s="232">
        <v>0</v>
      </c>
      <c r="M4903" s="233">
        <v>0</v>
      </c>
      <c r="N4903" s="130"/>
      <c r="O4903" s="131"/>
      <c r="P4903" s="131"/>
      <c r="Q4903" s="131"/>
      <c r="R4903" s="131"/>
      <c r="S4903" s="131"/>
      <c r="T4903" s="132" t="str">
        <f>IF(SUM(N4903:S4903)=U4903,"OK",SUM(N4903:S4903)-U4903)</f>
        <v>OK</v>
      </c>
      <c r="U4903" s="138"/>
      <c r="V4903" s="138"/>
      <c r="W4903" s="139"/>
      <c r="X4903" s="139"/>
      <c r="Y4903" s="132" t="str">
        <f>IF(SUM(W4903:X4903)=Z4903,"OK",SUM(W4903:X4903)-Z4903)</f>
        <v>OK</v>
      </c>
      <c r="Z4903" s="210"/>
      <c r="AA4903" s="204"/>
      <c r="AB4903" s="202"/>
      <c r="AC4903" s="202"/>
      <c r="AD4903" s="202"/>
      <c r="AE4903" s="202"/>
      <c r="AF4903" s="202"/>
      <c r="AG4903" s="132" t="str">
        <f>IF(SUM(AA4903:AF4903)=AH4903,"OK",SUM(AA4903:AF4903)-AH4903)</f>
        <v>OK</v>
      </c>
      <c r="AH4903" s="138"/>
      <c r="AI4903" s="138"/>
      <c r="AJ4903" s="139"/>
      <c r="AK4903" s="139"/>
      <c r="AL4903" s="132" t="str">
        <f>IF(SUM(AJ4903:AK4903)=AM4903,"OK",SUM(AJ4903:AK4903)-AM4903)</f>
        <v>OK</v>
      </c>
      <c r="AM4903" s="140"/>
      <c r="AN4903" s="119">
        <f>L4903+U4903+V4903+Z4903</f>
        <v>0</v>
      </c>
      <c r="AO4903" s="120">
        <f>M4903+AH4903+AI4903+AM4903</f>
        <v>0</v>
      </c>
      <c r="AP4903" s="39">
        <f>L4903</f>
        <v>0</v>
      </c>
      <c r="AQ4903" s="141">
        <f>AN4903</f>
        <v>0</v>
      </c>
      <c r="AR4903" s="142">
        <f>AQ4903-AP4903</f>
        <v>0</v>
      </c>
      <c r="AS4903" s="143" t="e">
        <f>AR4903/AP4903</f>
        <v>#DIV/0!</v>
      </c>
      <c r="AT4903" s="144">
        <f>M4903</f>
        <v>0</v>
      </c>
      <c r="AU4903" s="141">
        <f>AO4903</f>
        <v>0</v>
      </c>
      <c r="AV4903" s="142">
        <f>AU4903-AT4903</f>
        <v>0</v>
      </c>
      <c r="AW4903" s="143" t="e">
        <f>AV4903/AT4903</f>
        <v>#DIV/0!</v>
      </c>
      <c r="AY4903" s="146" t="str">
        <f>RIGHT(LEFT(I4903,3),2)&amp;"."&amp;RIGHT(LEFT(I4903,5),2)</f>
        <v>74.10</v>
      </c>
      <c r="AZ4903" s="1913" t="b">
        <f>COUNTIF('[1]Codes SEC'!$B$2:$B$250,Ministres!AY4903)&gt;0</f>
        <v>1</v>
      </c>
    </row>
    <row r="4904" spans="1:64" ht="35.1" customHeight="1" x14ac:dyDescent="0.25">
      <c r="A4904" s="15" t="s">
        <v>5356</v>
      </c>
      <c r="B4904" s="225">
        <v>2</v>
      </c>
      <c r="C4904" s="122" t="s">
        <v>84</v>
      </c>
      <c r="D4904" s="123">
        <v>1000</v>
      </c>
      <c r="E4904" s="226"/>
      <c r="F4904" s="122">
        <v>2</v>
      </c>
      <c r="G4904" s="227"/>
      <c r="H4904" s="228" t="str">
        <f t="shared" si="3751"/>
        <v>011</v>
      </c>
      <c r="I4904" s="229" t="s">
        <v>113</v>
      </c>
      <c r="J4904" s="230" t="s">
        <v>5366</v>
      </c>
      <c r="K4904" s="231" t="s">
        <v>115</v>
      </c>
      <c r="L4904" s="232">
        <v>20</v>
      </c>
      <c r="M4904" s="233">
        <v>20</v>
      </c>
      <c r="N4904" s="130"/>
      <c r="O4904" s="131"/>
      <c r="P4904" s="131"/>
      <c r="Q4904" s="131"/>
      <c r="R4904" s="131"/>
      <c r="S4904" s="131"/>
      <c r="T4904" s="132" t="str">
        <f t="shared" ref="T4904" si="3772">IF(SUM(N4904:S4904)=U4904,"OK",SUM(N4904:S4904)-U4904)</f>
        <v>OK</v>
      </c>
      <c r="U4904" s="138"/>
      <c r="V4904" s="138"/>
      <c r="W4904" s="139"/>
      <c r="X4904" s="139"/>
      <c r="Y4904" s="132" t="str">
        <f t="shared" ref="Y4904" si="3773">IF(SUM(W4904:X4904)=Z4904,"OK",SUM(W4904:X4904)-Z4904)</f>
        <v>OK</v>
      </c>
      <c r="Z4904" s="210"/>
      <c r="AA4904" s="204"/>
      <c r="AB4904" s="202"/>
      <c r="AC4904" s="202"/>
      <c r="AD4904" s="202"/>
      <c r="AE4904" s="202"/>
      <c r="AF4904" s="202"/>
      <c r="AG4904" s="132" t="str">
        <f t="shared" ref="AG4904" si="3774">IF(SUM(AA4904:AF4904)=AH4904,"OK",SUM(AA4904:AF4904)-AH4904)</f>
        <v>OK</v>
      </c>
      <c r="AH4904" s="138"/>
      <c r="AI4904" s="138"/>
      <c r="AJ4904" s="139"/>
      <c r="AK4904" s="139"/>
      <c r="AL4904" s="132" t="str">
        <f t="shared" ref="AL4904" si="3775">IF(SUM(AJ4904:AK4904)=AM4904,"OK",SUM(AJ4904:AK4904)-AM4904)</f>
        <v>OK</v>
      </c>
      <c r="AM4904" s="140"/>
      <c r="AN4904" s="119">
        <f t="shared" ref="AN4904" si="3776">L4904+U4904+V4904+Z4904</f>
        <v>20</v>
      </c>
      <c r="AO4904" s="120">
        <f t="shared" ref="AO4904" si="3777">M4904+AH4904+AI4904+AM4904</f>
        <v>20</v>
      </c>
      <c r="AP4904" s="39">
        <f>L4904</f>
        <v>20</v>
      </c>
      <c r="AQ4904" s="141">
        <f>AN4904</f>
        <v>20</v>
      </c>
      <c r="AR4904" s="142">
        <f>AQ4904-AP4904</f>
        <v>0</v>
      </c>
      <c r="AS4904" s="143">
        <f>AR4904/AP4904</f>
        <v>0</v>
      </c>
      <c r="AT4904" s="144">
        <f>M4904</f>
        <v>20</v>
      </c>
      <c r="AU4904" s="141">
        <f>AO4904</f>
        <v>20</v>
      </c>
      <c r="AV4904" s="142">
        <f>AU4904-AT4904</f>
        <v>0</v>
      </c>
      <c r="AW4904" s="143">
        <f>AV4904/AT4904</f>
        <v>0</v>
      </c>
      <c r="AY4904" s="146" t="str">
        <f>RIGHT(LEFT(I4904,3),2)&amp;"."&amp;RIGHT(LEFT(I4904,5),2)</f>
        <v>74.22</v>
      </c>
      <c r="AZ4904" s="1913" t="b">
        <f>COUNTIF('[1]Codes SEC'!$B$2:$B$250,Ministres!AY4904)&gt;0</f>
        <v>1</v>
      </c>
    </row>
    <row r="4905" spans="1:64" ht="12.75" customHeight="1" x14ac:dyDescent="0.25">
      <c r="A4905" s="350"/>
      <c r="B4905" s="1914"/>
      <c r="C4905" s="150"/>
      <c r="D4905" s="352"/>
      <c r="E4905" s="1915"/>
      <c r="F4905" s="150"/>
      <c r="G4905" s="154"/>
      <c r="H4905" s="155"/>
      <c r="I4905" s="156"/>
      <c r="J4905" s="157"/>
      <c r="K4905" s="158" t="s">
        <v>116</v>
      </c>
      <c r="L4905" s="417">
        <f t="shared" ref="L4905:S4905" si="3778">L4904+L4903</f>
        <v>20</v>
      </c>
      <c r="M4905" s="1916">
        <f t="shared" si="3778"/>
        <v>20</v>
      </c>
      <c r="N4905" s="1917">
        <f t="shared" si="3778"/>
        <v>0</v>
      </c>
      <c r="O4905" s="1918">
        <f t="shared" si="3778"/>
        <v>0</v>
      </c>
      <c r="P4905" s="1918">
        <f t="shared" si="3778"/>
        <v>0</v>
      </c>
      <c r="Q4905" s="1918">
        <f t="shared" si="3778"/>
        <v>0</v>
      </c>
      <c r="R4905" s="1918">
        <f t="shared" si="3778"/>
        <v>0</v>
      </c>
      <c r="S4905" s="1918">
        <f t="shared" si="3778"/>
        <v>0</v>
      </c>
      <c r="T4905" s="1919"/>
      <c r="U4905" s="1920">
        <f>U4904+U4903</f>
        <v>0</v>
      </c>
      <c r="V4905" s="1920">
        <f>V4904+V4903</f>
        <v>0</v>
      </c>
      <c r="W4905" s="1918">
        <f>W4904+W4903</f>
        <v>0</v>
      </c>
      <c r="X4905" s="1918">
        <f>X4904+X4903</f>
        <v>0</v>
      </c>
      <c r="Y4905" s="1919"/>
      <c r="Z4905" s="1920">
        <f t="shared" ref="Z4905:AF4905" si="3779">Z4904+Z4903</f>
        <v>0</v>
      </c>
      <c r="AA4905" s="165">
        <f t="shared" si="3779"/>
        <v>0</v>
      </c>
      <c r="AB4905" s="1918">
        <f t="shared" si="3779"/>
        <v>0</v>
      </c>
      <c r="AC4905" s="1918">
        <f t="shared" si="3779"/>
        <v>0</v>
      </c>
      <c r="AD4905" s="1918">
        <f t="shared" si="3779"/>
        <v>0</v>
      </c>
      <c r="AE4905" s="1918">
        <f t="shared" si="3779"/>
        <v>0</v>
      </c>
      <c r="AF4905" s="1918">
        <f t="shared" si="3779"/>
        <v>0</v>
      </c>
      <c r="AG4905" s="1919"/>
      <c r="AH4905" s="1920">
        <f>AH4904+AH4903</f>
        <v>0</v>
      </c>
      <c r="AI4905" s="1920">
        <f>AI4904+AI4903</f>
        <v>0</v>
      </c>
      <c r="AJ4905" s="1918">
        <f>AJ4904+AJ4903</f>
        <v>0</v>
      </c>
      <c r="AK4905" s="1918">
        <f>AK4904+AK4903</f>
        <v>0</v>
      </c>
      <c r="AL4905" s="1919"/>
      <c r="AM4905" s="1921">
        <f t="shared" ref="AM4905:AW4905" si="3780">AM4904+AM4903</f>
        <v>0</v>
      </c>
      <c r="AN4905" s="167">
        <f t="shared" si="3780"/>
        <v>20</v>
      </c>
      <c r="AO4905" s="1922">
        <f t="shared" si="3780"/>
        <v>20</v>
      </c>
      <c r="AP4905" s="169">
        <f t="shared" si="3780"/>
        <v>20</v>
      </c>
      <c r="AQ4905" s="1923">
        <f t="shared" si="3780"/>
        <v>20</v>
      </c>
      <c r="AR4905" s="1924">
        <f t="shared" si="3780"/>
        <v>0</v>
      </c>
      <c r="AS4905" s="1925" t="e">
        <f t="shared" si="3780"/>
        <v>#DIV/0!</v>
      </c>
      <c r="AT4905" s="1926">
        <f t="shared" si="3780"/>
        <v>20</v>
      </c>
      <c r="AU4905" s="1923">
        <f t="shared" si="3780"/>
        <v>20</v>
      </c>
      <c r="AV4905" s="1924">
        <f t="shared" si="3780"/>
        <v>0</v>
      </c>
      <c r="AW4905" s="1925" t="e">
        <f t="shared" si="3780"/>
        <v>#DIV/0!</v>
      </c>
      <c r="AY4905" s="146"/>
      <c r="AZ4905" s="1913"/>
    </row>
    <row r="4906" spans="1:64" ht="12.75" customHeight="1" x14ac:dyDescent="0.25">
      <c r="A4906" s="174"/>
      <c r="B4906" s="175"/>
      <c r="C4906" s="176"/>
      <c r="D4906" s="177"/>
      <c r="E4906" s="178"/>
      <c r="F4906" s="177"/>
      <c r="G4906" s="179"/>
      <c r="H4906" s="180"/>
      <c r="I4906" s="181"/>
      <c r="J4906" s="182"/>
      <c r="K4906" s="183" t="s">
        <v>5367</v>
      </c>
      <c r="L4906" s="184">
        <f t="shared" ref="L4906:S4906" si="3781">L4899+L4905</f>
        <v>2954</v>
      </c>
      <c r="M4906" s="185">
        <f t="shared" si="3781"/>
        <v>2954</v>
      </c>
      <c r="N4906" s="186">
        <f t="shared" si="3781"/>
        <v>0</v>
      </c>
      <c r="O4906" s="187">
        <f t="shared" si="3781"/>
        <v>0</v>
      </c>
      <c r="P4906" s="187">
        <f t="shared" si="3781"/>
        <v>0</v>
      </c>
      <c r="Q4906" s="187">
        <f t="shared" si="3781"/>
        <v>0</v>
      </c>
      <c r="R4906" s="187">
        <f t="shared" si="3781"/>
        <v>0</v>
      </c>
      <c r="S4906" s="187">
        <f t="shared" si="3781"/>
        <v>0</v>
      </c>
      <c r="T4906" s="188"/>
      <c r="U4906" s="187">
        <f>U4899+U4905</f>
        <v>0</v>
      </c>
      <c r="V4906" s="187">
        <f>V4899+V4905</f>
        <v>0</v>
      </c>
      <c r="W4906" s="187">
        <f>W4899+W4905</f>
        <v>0</v>
      </c>
      <c r="X4906" s="187">
        <f>X4899+X4905</f>
        <v>0</v>
      </c>
      <c r="Y4906" s="188"/>
      <c r="Z4906" s="187">
        <f t="shared" ref="Z4906:AF4906" si="3782">Z4899+Z4905</f>
        <v>0</v>
      </c>
      <c r="AA4906" s="189">
        <f t="shared" si="3782"/>
        <v>0</v>
      </c>
      <c r="AB4906" s="187">
        <f t="shared" si="3782"/>
        <v>0</v>
      </c>
      <c r="AC4906" s="187">
        <f t="shared" si="3782"/>
        <v>0</v>
      </c>
      <c r="AD4906" s="187">
        <f t="shared" si="3782"/>
        <v>0</v>
      </c>
      <c r="AE4906" s="187">
        <f t="shared" si="3782"/>
        <v>0</v>
      </c>
      <c r="AF4906" s="187">
        <f t="shared" si="3782"/>
        <v>0</v>
      </c>
      <c r="AG4906" s="188"/>
      <c r="AH4906" s="187">
        <f>AH4899+AH4905</f>
        <v>0</v>
      </c>
      <c r="AI4906" s="187">
        <f>AI4899+AI4905</f>
        <v>0</v>
      </c>
      <c r="AJ4906" s="187">
        <f>AJ4899+AJ4905</f>
        <v>0</v>
      </c>
      <c r="AK4906" s="187">
        <f>AK4899+AK4905</f>
        <v>0</v>
      </c>
      <c r="AL4906" s="188"/>
      <c r="AM4906" s="190">
        <f t="shared" ref="AM4906:AW4906" si="3783">AM4899+AM4905</f>
        <v>0</v>
      </c>
      <c r="AN4906" s="191">
        <f t="shared" si="3783"/>
        <v>2954</v>
      </c>
      <c r="AO4906" s="190">
        <f t="shared" si="3783"/>
        <v>2954</v>
      </c>
      <c r="AP4906" s="184">
        <f t="shared" si="3783"/>
        <v>2954</v>
      </c>
      <c r="AQ4906" s="192">
        <f t="shared" si="3783"/>
        <v>2954</v>
      </c>
      <c r="AR4906" s="193">
        <f t="shared" si="3783"/>
        <v>0</v>
      </c>
      <c r="AS4906" s="194" t="e">
        <f t="shared" si="3783"/>
        <v>#DIV/0!</v>
      </c>
      <c r="AT4906" s="195">
        <f t="shared" si="3783"/>
        <v>2954</v>
      </c>
      <c r="AU4906" s="192">
        <f t="shared" si="3783"/>
        <v>2954</v>
      </c>
      <c r="AV4906" s="193">
        <f t="shared" si="3783"/>
        <v>0</v>
      </c>
      <c r="AW4906" s="194" t="e">
        <f t="shared" si="3783"/>
        <v>#DIV/0!</v>
      </c>
      <c r="AY4906" s="146"/>
      <c r="AZ4906" s="1913"/>
    </row>
    <row r="4907" spans="1:64" ht="12.75" customHeight="1" x14ac:dyDescent="0.25">
      <c r="A4907" s="15"/>
      <c r="C4907" s="122"/>
      <c r="D4907" s="123"/>
      <c r="F4907" s="125"/>
      <c r="G4907" s="34"/>
      <c r="H4907" s="35"/>
      <c r="I4907" s="36"/>
      <c r="J4907" s="37"/>
      <c r="K4907" s="198" t="s">
        <v>72</v>
      </c>
      <c r="L4907" s="199">
        <v>0</v>
      </c>
      <c r="M4907" s="200">
        <v>0</v>
      </c>
      <c r="N4907" s="201">
        <v>0</v>
      </c>
      <c r="O4907" s="202">
        <v>0</v>
      </c>
      <c r="P4907" s="202">
        <v>0</v>
      </c>
      <c r="Q4907" s="202">
        <v>0</v>
      </c>
      <c r="R4907" s="202">
        <v>0</v>
      </c>
      <c r="S4907" s="202">
        <v>0</v>
      </c>
      <c r="T4907" s="203"/>
      <c r="U4907" s="135">
        <v>0</v>
      </c>
      <c r="V4907" s="135">
        <v>0</v>
      </c>
      <c r="W4907" s="202">
        <v>0</v>
      </c>
      <c r="X4907" s="202">
        <v>0</v>
      </c>
      <c r="Y4907" s="203"/>
      <c r="Z4907" s="135">
        <v>0</v>
      </c>
      <c r="AA4907" s="204">
        <v>0</v>
      </c>
      <c r="AB4907" s="202">
        <v>0</v>
      </c>
      <c r="AC4907" s="202">
        <v>0</v>
      </c>
      <c r="AD4907" s="202">
        <v>0</v>
      </c>
      <c r="AE4907" s="202">
        <v>0</v>
      </c>
      <c r="AF4907" s="202">
        <v>0</v>
      </c>
      <c r="AG4907" s="203"/>
      <c r="AH4907" s="135">
        <v>0</v>
      </c>
      <c r="AI4907" s="135">
        <v>0</v>
      </c>
      <c r="AJ4907" s="202">
        <v>0</v>
      </c>
      <c r="AK4907" s="202">
        <v>0</v>
      </c>
      <c r="AL4907" s="203"/>
      <c r="AM4907" s="205">
        <v>0</v>
      </c>
      <c r="AN4907" s="119">
        <v>0</v>
      </c>
      <c r="AO4907" s="120">
        <v>0</v>
      </c>
      <c r="AP4907" s="39">
        <v>0</v>
      </c>
      <c r="AQ4907" s="141">
        <v>0</v>
      </c>
      <c r="AR4907" s="141">
        <v>0</v>
      </c>
      <c r="AS4907" s="143">
        <v>0</v>
      </c>
      <c r="AT4907" s="144">
        <v>0</v>
      </c>
      <c r="AU4907" s="141">
        <v>0</v>
      </c>
      <c r="AV4907" s="141">
        <v>0</v>
      </c>
      <c r="AW4907" s="143">
        <v>0</v>
      </c>
      <c r="AY4907" s="146"/>
      <c r="AZ4907" s="1913"/>
    </row>
    <row r="4908" spans="1:64" ht="12.75" customHeight="1" x14ac:dyDescent="0.25">
      <c r="A4908" s="356"/>
      <c r="B4908" s="225"/>
      <c r="C4908" s="122"/>
      <c r="D4908" s="357"/>
      <c r="E4908" s="226"/>
      <c r="F4908" s="122"/>
      <c r="G4908" s="126"/>
      <c r="H4908" s="35"/>
      <c r="I4908" s="36"/>
      <c r="J4908" s="37"/>
      <c r="K4908" s="198" t="s">
        <v>73</v>
      </c>
      <c r="L4908" s="241">
        <v>0</v>
      </c>
      <c r="M4908" s="242">
        <v>0</v>
      </c>
      <c r="N4908" s="201">
        <v>0</v>
      </c>
      <c r="O4908" s="202">
        <v>0</v>
      </c>
      <c r="P4908" s="202">
        <v>0</v>
      </c>
      <c r="Q4908" s="202">
        <v>0</v>
      </c>
      <c r="R4908" s="202">
        <v>0</v>
      </c>
      <c r="S4908" s="202">
        <v>0</v>
      </c>
      <c r="T4908" s="203"/>
      <c r="U4908" s="135">
        <v>0</v>
      </c>
      <c r="V4908" s="135">
        <v>0</v>
      </c>
      <c r="W4908" s="202">
        <v>0</v>
      </c>
      <c r="X4908" s="202">
        <v>0</v>
      </c>
      <c r="Y4908" s="203"/>
      <c r="Z4908" s="135">
        <v>0</v>
      </c>
      <c r="AA4908" s="204">
        <v>0</v>
      </c>
      <c r="AB4908" s="202">
        <v>0</v>
      </c>
      <c r="AC4908" s="202">
        <v>0</v>
      </c>
      <c r="AD4908" s="202">
        <v>0</v>
      </c>
      <c r="AE4908" s="202">
        <v>0</v>
      </c>
      <c r="AF4908" s="202">
        <v>0</v>
      </c>
      <c r="AG4908" s="203"/>
      <c r="AH4908" s="135">
        <v>0</v>
      </c>
      <c r="AI4908" s="135">
        <v>0</v>
      </c>
      <c r="AJ4908" s="202">
        <v>0</v>
      </c>
      <c r="AK4908" s="202">
        <v>0</v>
      </c>
      <c r="AL4908" s="203"/>
      <c r="AM4908" s="205">
        <v>0</v>
      </c>
      <c r="AN4908" s="119">
        <v>0</v>
      </c>
      <c r="AO4908" s="120">
        <v>0</v>
      </c>
      <c r="AP4908" s="39">
        <v>0</v>
      </c>
      <c r="AQ4908" s="141">
        <v>0</v>
      </c>
      <c r="AR4908" s="141">
        <v>0</v>
      </c>
      <c r="AS4908" s="143">
        <v>0</v>
      </c>
      <c r="AT4908" s="144">
        <v>0</v>
      </c>
      <c r="AU4908" s="141">
        <v>0</v>
      </c>
      <c r="AV4908" s="141">
        <v>0</v>
      </c>
      <c r="AW4908" s="143">
        <v>0</v>
      </c>
      <c r="AY4908" s="146"/>
      <c r="AZ4908" s="1913"/>
    </row>
    <row r="4909" spans="1:64" ht="12.75" customHeight="1" x14ac:dyDescent="0.25">
      <c r="A4909" s="356"/>
      <c r="B4909" s="225"/>
      <c r="C4909" s="122"/>
      <c r="D4909" s="357"/>
      <c r="E4909" s="226"/>
      <c r="F4909" s="122"/>
      <c r="G4909" s="126"/>
      <c r="H4909" s="35"/>
      <c r="I4909" s="36"/>
      <c r="J4909" s="37"/>
      <c r="K4909" s="198" t="s">
        <v>74</v>
      </c>
      <c r="L4909" s="241">
        <v>0</v>
      </c>
      <c r="M4909" s="242">
        <v>0</v>
      </c>
      <c r="N4909" s="201">
        <v>0</v>
      </c>
      <c r="O4909" s="202">
        <v>0</v>
      </c>
      <c r="P4909" s="202">
        <v>0</v>
      </c>
      <c r="Q4909" s="202">
        <v>0</v>
      </c>
      <c r="R4909" s="202">
        <v>0</v>
      </c>
      <c r="S4909" s="202">
        <v>0</v>
      </c>
      <c r="T4909" s="203"/>
      <c r="U4909" s="135">
        <v>0</v>
      </c>
      <c r="V4909" s="135">
        <v>0</v>
      </c>
      <c r="W4909" s="202">
        <v>0</v>
      </c>
      <c r="X4909" s="202">
        <v>0</v>
      </c>
      <c r="Y4909" s="203"/>
      <c r="Z4909" s="135">
        <v>0</v>
      </c>
      <c r="AA4909" s="204">
        <v>0</v>
      </c>
      <c r="AB4909" s="202">
        <v>0</v>
      </c>
      <c r="AC4909" s="202">
        <v>0</v>
      </c>
      <c r="AD4909" s="202">
        <v>0</v>
      </c>
      <c r="AE4909" s="202">
        <v>0</v>
      </c>
      <c r="AF4909" s="202">
        <v>0</v>
      </c>
      <c r="AG4909" s="203"/>
      <c r="AH4909" s="135">
        <v>0</v>
      </c>
      <c r="AI4909" s="135">
        <v>0</v>
      </c>
      <c r="AJ4909" s="202">
        <v>0</v>
      </c>
      <c r="AK4909" s="202">
        <v>0</v>
      </c>
      <c r="AL4909" s="203"/>
      <c r="AM4909" s="205">
        <v>0</v>
      </c>
      <c r="AN4909" s="119">
        <v>0</v>
      </c>
      <c r="AO4909" s="120">
        <v>0</v>
      </c>
      <c r="AP4909" s="39">
        <v>0</v>
      </c>
      <c r="AQ4909" s="141">
        <v>0</v>
      </c>
      <c r="AR4909" s="141">
        <v>0</v>
      </c>
      <c r="AS4909" s="143">
        <v>0</v>
      </c>
      <c r="AT4909" s="144">
        <v>0</v>
      </c>
      <c r="AU4909" s="141">
        <v>0</v>
      </c>
      <c r="AV4909" s="141">
        <v>0</v>
      </c>
      <c r="AW4909" s="143">
        <v>0</v>
      </c>
      <c r="AY4909" s="146"/>
      <c r="AZ4909" s="1913"/>
    </row>
    <row r="4910" spans="1:64" ht="12.75" customHeight="1" x14ac:dyDescent="0.25">
      <c r="A4910" s="356"/>
      <c r="B4910" s="225"/>
      <c r="C4910" s="122"/>
      <c r="D4910" s="357"/>
      <c r="E4910" s="226"/>
      <c r="F4910" s="122"/>
      <c r="G4910" s="126"/>
      <c r="H4910" s="35"/>
      <c r="I4910" s="36"/>
      <c r="J4910" s="37"/>
      <c r="K4910" s="198" t="s">
        <v>75</v>
      </c>
      <c r="L4910" s="241">
        <v>0</v>
      </c>
      <c r="M4910" s="242">
        <v>0</v>
      </c>
      <c r="N4910" s="201">
        <v>0</v>
      </c>
      <c r="O4910" s="202">
        <v>0</v>
      </c>
      <c r="P4910" s="202">
        <v>0</v>
      </c>
      <c r="Q4910" s="202">
        <v>0</v>
      </c>
      <c r="R4910" s="202">
        <v>0</v>
      </c>
      <c r="S4910" s="202">
        <v>0</v>
      </c>
      <c r="T4910" s="203"/>
      <c r="U4910" s="135">
        <v>0</v>
      </c>
      <c r="V4910" s="135">
        <v>0</v>
      </c>
      <c r="W4910" s="202">
        <v>0</v>
      </c>
      <c r="X4910" s="202">
        <v>0</v>
      </c>
      <c r="Y4910" s="203"/>
      <c r="Z4910" s="135">
        <v>0</v>
      </c>
      <c r="AA4910" s="204">
        <v>0</v>
      </c>
      <c r="AB4910" s="202">
        <v>0</v>
      </c>
      <c r="AC4910" s="202">
        <v>0</v>
      </c>
      <c r="AD4910" s="202">
        <v>0</v>
      </c>
      <c r="AE4910" s="202">
        <v>0</v>
      </c>
      <c r="AF4910" s="202">
        <v>0</v>
      </c>
      <c r="AG4910" s="203"/>
      <c r="AH4910" s="135">
        <v>0</v>
      </c>
      <c r="AI4910" s="135">
        <v>0</v>
      </c>
      <c r="AJ4910" s="202">
        <v>0</v>
      </c>
      <c r="AK4910" s="202">
        <v>0</v>
      </c>
      <c r="AL4910" s="203"/>
      <c r="AM4910" s="205">
        <v>0</v>
      </c>
      <c r="AN4910" s="119">
        <v>0</v>
      </c>
      <c r="AO4910" s="120">
        <v>0</v>
      </c>
      <c r="AP4910" s="39">
        <v>0</v>
      </c>
      <c r="AQ4910" s="141">
        <v>0</v>
      </c>
      <c r="AR4910" s="141">
        <v>0</v>
      </c>
      <c r="AS4910" s="143">
        <v>0</v>
      </c>
      <c r="AT4910" s="144">
        <v>0</v>
      </c>
      <c r="AU4910" s="141">
        <v>0</v>
      </c>
      <c r="AV4910" s="141">
        <v>0</v>
      </c>
      <c r="AW4910" s="143">
        <v>0</v>
      </c>
      <c r="AY4910" s="146"/>
      <c r="AZ4910" s="1913"/>
    </row>
    <row r="4911" spans="1:64" ht="12.75" customHeight="1" x14ac:dyDescent="0.25">
      <c r="A4911" s="356"/>
      <c r="B4911" s="225"/>
      <c r="C4911" s="122"/>
      <c r="D4911" s="357"/>
      <c r="E4911" s="226"/>
      <c r="F4911" s="122"/>
      <c r="G4911" s="126"/>
      <c r="H4911" s="35"/>
      <c r="I4911" s="36"/>
      <c r="J4911" s="37"/>
      <c r="K4911" s="206" t="s">
        <v>76</v>
      </c>
      <c r="L4911" s="241">
        <v>0</v>
      </c>
      <c r="M4911" s="242">
        <v>0</v>
      </c>
      <c r="N4911" s="201">
        <v>0</v>
      </c>
      <c r="O4911" s="202">
        <v>0</v>
      </c>
      <c r="P4911" s="202">
        <v>0</v>
      </c>
      <c r="Q4911" s="202">
        <v>0</v>
      </c>
      <c r="R4911" s="202">
        <v>0</v>
      </c>
      <c r="S4911" s="202">
        <v>0</v>
      </c>
      <c r="T4911" s="203"/>
      <c r="U4911" s="135">
        <v>0</v>
      </c>
      <c r="V4911" s="135">
        <v>0</v>
      </c>
      <c r="W4911" s="202">
        <v>0</v>
      </c>
      <c r="X4911" s="202">
        <v>0</v>
      </c>
      <c r="Y4911" s="203"/>
      <c r="Z4911" s="135">
        <v>0</v>
      </c>
      <c r="AA4911" s="204">
        <v>0</v>
      </c>
      <c r="AB4911" s="202">
        <v>0</v>
      </c>
      <c r="AC4911" s="202">
        <v>0</v>
      </c>
      <c r="AD4911" s="202">
        <v>0</v>
      </c>
      <c r="AE4911" s="202">
        <v>0</v>
      </c>
      <c r="AF4911" s="202">
        <v>0</v>
      </c>
      <c r="AG4911" s="203"/>
      <c r="AH4911" s="135">
        <v>0</v>
      </c>
      <c r="AI4911" s="135">
        <v>0</v>
      </c>
      <c r="AJ4911" s="202">
        <v>0</v>
      </c>
      <c r="AK4911" s="202">
        <v>0</v>
      </c>
      <c r="AL4911" s="203"/>
      <c r="AM4911" s="205">
        <v>0</v>
      </c>
      <c r="AN4911" s="119">
        <v>0</v>
      </c>
      <c r="AO4911" s="120">
        <v>0</v>
      </c>
      <c r="AP4911" s="39">
        <v>0</v>
      </c>
      <c r="AQ4911" s="141">
        <v>0</v>
      </c>
      <c r="AR4911" s="141">
        <v>0</v>
      </c>
      <c r="AS4911" s="143">
        <v>0</v>
      </c>
      <c r="AT4911" s="144">
        <v>0</v>
      </c>
      <c r="AU4911" s="141">
        <v>0</v>
      </c>
      <c r="AV4911" s="141">
        <v>0</v>
      </c>
      <c r="AW4911" s="143">
        <v>0</v>
      </c>
      <c r="AY4911" s="146"/>
      <c r="AZ4911" s="1913"/>
    </row>
    <row r="4912" spans="1:64" ht="12.75" customHeight="1" x14ac:dyDescent="0.25">
      <c r="A4912" s="356"/>
      <c r="B4912" s="225"/>
      <c r="C4912" s="122"/>
      <c r="D4912" s="357"/>
      <c r="F4912" s="125"/>
      <c r="G4912" s="126"/>
      <c r="H4912" s="35"/>
      <c r="I4912" s="36"/>
      <c r="J4912" s="37"/>
      <c r="K4912" s="244"/>
      <c r="L4912" s="241"/>
      <c r="M4912" s="242"/>
      <c r="N4912" s="201"/>
      <c r="O4912" s="202"/>
      <c r="P4912" s="202"/>
      <c r="Q4912" s="202"/>
      <c r="R4912" s="202"/>
      <c r="S4912" s="202"/>
      <c r="T4912" s="224"/>
      <c r="U4912" s="138"/>
      <c r="V4912" s="138"/>
      <c r="W4912" s="139"/>
      <c r="X4912" s="139"/>
      <c r="Y4912" s="224"/>
      <c r="Z4912" s="210"/>
      <c r="AA4912" s="204"/>
      <c r="AB4912" s="202"/>
      <c r="AC4912" s="202"/>
      <c r="AD4912" s="202"/>
      <c r="AE4912" s="202"/>
      <c r="AF4912" s="202"/>
      <c r="AG4912" s="224"/>
      <c r="AH4912" s="138"/>
      <c r="AI4912" s="138"/>
      <c r="AJ4912" s="139"/>
      <c r="AK4912" s="139"/>
      <c r="AL4912" s="224"/>
      <c r="AM4912" s="140"/>
      <c r="AN4912" s="211"/>
      <c r="AO4912" s="212"/>
      <c r="AP4912" s="39"/>
      <c r="AQ4912" s="141"/>
      <c r="AR4912" s="141"/>
      <c r="AS4912" s="143"/>
      <c r="AU4912" s="141"/>
      <c r="AV4912" s="141"/>
      <c r="AW4912" s="143"/>
      <c r="AY4912" s="146"/>
      <c r="AZ4912" s="1913"/>
    </row>
    <row r="4913" spans="1:64" s="1927" customFormat="1" ht="12.75" customHeight="1" x14ac:dyDescent="0.25">
      <c r="A4913" s="356"/>
      <c r="B4913" s="225"/>
      <c r="C4913" s="122"/>
      <c r="D4913" s="357"/>
      <c r="E4913" s="124"/>
      <c r="F4913" s="125"/>
      <c r="G4913" s="126"/>
      <c r="H4913" s="35"/>
      <c r="I4913" s="36"/>
      <c r="J4913" s="37"/>
      <c r="K4913" s="244"/>
      <c r="L4913" s="241"/>
      <c r="M4913" s="242"/>
      <c r="N4913" s="201"/>
      <c r="O4913" s="202"/>
      <c r="P4913" s="202"/>
      <c r="Q4913" s="202"/>
      <c r="R4913" s="202"/>
      <c r="S4913" s="202"/>
      <c r="T4913" s="224"/>
      <c r="U4913" s="138"/>
      <c r="V4913" s="138"/>
      <c r="W4913" s="139"/>
      <c r="X4913" s="139"/>
      <c r="Y4913" s="224"/>
      <c r="Z4913" s="210"/>
      <c r="AA4913" s="204"/>
      <c r="AB4913" s="202"/>
      <c r="AC4913" s="202"/>
      <c r="AD4913" s="202"/>
      <c r="AE4913" s="202"/>
      <c r="AF4913" s="202"/>
      <c r="AG4913" s="224"/>
      <c r="AH4913" s="138"/>
      <c r="AI4913" s="138"/>
      <c r="AJ4913" s="139"/>
      <c r="AK4913" s="139"/>
      <c r="AL4913" s="224"/>
      <c r="AM4913" s="140"/>
      <c r="AN4913" s="211"/>
      <c r="AO4913" s="212"/>
      <c r="AP4913" s="39"/>
      <c r="AQ4913" s="141"/>
      <c r="AR4913" s="141"/>
      <c r="AS4913" s="143"/>
      <c r="AT4913" s="144"/>
      <c r="AU4913" s="141"/>
      <c r="AV4913" s="141"/>
      <c r="AW4913" s="143"/>
      <c r="AX4913"/>
      <c r="AY4913" s="146"/>
      <c r="AZ4913" s="1913"/>
      <c r="BA4913"/>
      <c r="BB4913"/>
      <c r="BC4913"/>
      <c r="BD4913"/>
      <c r="BE4913"/>
      <c r="BF4913"/>
      <c r="BG4913"/>
      <c r="BH4913"/>
      <c r="BI4913"/>
      <c r="BJ4913"/>
      <c r="BK4913"/>
      <c r="BL4913"/>
    </row>
    <row r="4914" spans="1:64" ht="12.75" customHeight="1" x14ac:dyDescent="0.25">
      <c r="A4914" s="356"/>
      <c r="B4914" s="225"/>
      <c r="C4914" s="122"/>
      <c r="D4914" s="357"/>
      <c r="E4914" s="226"/>
      <c r="F4914" s="122"/>
      <c r="G4914" s="126"/>
      <c r="H4914" s="35"/>
      <c r="I4914" s="36"/>
      <c r="J4914" s="37"/>
      <c r="K4914" s="116" t="s">
        <v>386</v>
      </c>
      <c r="L4914" s="241"/>
      <c r="M4914" s="242"/>
      <c r="N4914" s="201"/>
      <c r="O4914" s="202"/>
      <c r="P4914" s="202"/>
      <c r="Q4914" s="202"/>
      <c r="R4914" s="202"/>
      <c r="S4914" s="202"/>
      <c r="T4914" s="224"/>
      <c r="U4914" s="138"/>
      <c r="V4914" s="138"/>
      <c r="W4914" s="139"/>
      <c r="X4914" s="139"/>
      <c r="Y4914" s="224"/>
      <c r="Z4914" s="210"/>
      <c r="AA4914" s="204"/>
      <c r="AB4914" s="202"/>
      <c r="AC4914" s="202"/>
      <c r="AD4914" s="202"/>
      <c r="AE4914" s="202"/>
      <c r="AF4914" s="202"/>
      <c r="AG4914" s="224"/>
      <c r="AH4914" s="138"/>
      <c r="AI4914" s="138"/>
      <c r="AJ4914" s="139"/>
      <c r="AK4914" s="139"/>
      <c r="AL4914" s="224"/>
      <c r="AM4914" s="140"/>
      <c r="AN4914" s="211"/>
      <c r="AO4914" s="212"/>
      <c r="AP4914" s="39"/>
      <c r="AQ4914" s="141"/>
      <c r="AR4914" s="141"/>
      <c r="AS4914" s="143"/>
      <c r="AU4914" s="141"/>
      <c r="AV4914" s="141"/>
      <c r="AW4914" s="143"/>
      <c r="AY4914" s="146"/>
      <c r="AZ4914" s="1913"/>
    </row>
    <row r="4915" spans="1:64" x14ac:dyDescent="0.25">
      <c r="A4915" s="356"/>
      <c r="B4915" s="225"/>
      <c r="C4915" s="122"/>
      <c r="D4915" s="357"/>
      <c r="E4915" s="226"/>
      <c r="F4915" s="122"/>
      <c r="G4915" s="126"/>
      <c r="H4915" s="35"/>
      <c r="I4915" s="36"/>
      <c r="J4915" s="37"/>
      <c r="K4915" s="349" t="s">
        <v>387</v>
      </c>
      <c r="L4915" s="241"/>
      <c r="M4915" s="242"/>
      <c r="N4915" s="201"/>
      <c r="O4915" s="202"/>
      <c r="P4915" s="202"/>
      <c r="Q4915" s="202"/>
      <c r="R4915" s="202"/>
      <c r="S4915" s="202"/>
      <c r="T4915" s="224"/>
      <c r="U4915" s="138"/>
      <c r="V4915" s="138"/>
      <c r="W4915" s="139"/>
      <c r="X4915" s="139"/>
      <c r="Y4915" s="224"/>
      <c r="Z4915" s="210"/>
      <c r="AA4915" s="204"/>
      <c r="AB4915" s="202"/>
      <c r="AC4915" s="202"/>
      <c r="AD4915" s="202"/>
      <c r="AE4915" s="202"/>
      <c r="AF4915" s="202"/>
      <c r="AG4915" s="224"/>
      <c r="AH4915" s="138"/>
      <c r="AI4915" s="138"/>
      <c r="AJ4915" s="139"/>
      <c r="AK4915" s="139"/>
      <c r="AL4915" s="224"/>
      <c r="AM4915" s="140"/>
      <c r="AN4915" s="211"/>
      <c r="AO4915" s="212"/>
      <c r="AP4915" s="39"/>
      <c r="AQ4915" s="141"/>
      <c r="AR4915" s="141"/>
      <c r="AS4915" s="143"/>
      <c r="AU4915" s="141"/>
      <c r="AV4915" s="141"/>
      <c r="AW4915" s="143"/>
      <c r="AY4915" s="146"/>
      <c r="AZ4915" s="1913"/>
    </row>
    <row r="4916" spans="1:64" ht="12.75" customHeight="1" x14ac:dyDescent="0.25">
      <c r="A4916" s="356"/>
      <c r="B4916" s="225"/>
      <c r="C4916" s="122"/>
      <c r="D4916" s="357"/>
      <c r="E4916" s="226"/>
      <c r="F4916" s="122"/>
      <c r="G4916" s="126"/>
      <c r="H4916" s="35"/>
      <c r="I4916" s="36"/>
      <c r="J4916" s="37"/>
      <c r="K4916" s="349"/>
      <c r="L4916" s="241"/>
      <c r="M4916" s="242"/>
      <c r="N4916" s="201"/>
      <c r="O4916" s="202"/>
      <c r="P4916" s="202"/>
      <c r="Q4916" s="202"/>
      <c r="R4916" s="202"/>
      <c r="S4916" s="202"/>
      <c r="T4916" s="224"/>
      <c r="U4916" s="138"/>
      <c r="V4916" s="138"/>
      <c r="W4916" s="139"/>
      <c r="X4916" s="139"/>
      <c r="Y4916" s="224"/>
      <c r="Z4916" s="210"/>
      <c r="AA4916" s="204"/>
      <c r="AB4916" s="202"/>
      <c r="AC4916" s="202"/>
      <c r="AD4916" s="202"/>
      <c r="AE4916" s="202"/>
      <c r="AF4916" s="202"/>
      <c r="AG4916" s="224"/>
      <c r="AH4916" s="138"/>
      <c r="AI4916" s="138"/>
      <c r="AJ4916" s="139"/>
      <c r="AK4916" s="139"/>
      <c r="AL4916" s="224"/>
      <c r="AM4916" s="140"/>
      <c r="AN4916" s="211"/>
      <c r="AO4916" s="212"/>
      <c r="AP4916" s="39"/>
      <c r="AQ4916" s="141"/>
      <c r="AR4916" s="141"/>
      <c r="AS4916" s="143"/>
      <c r="AU4916" s="141"/>
      <c r="AV4916" s="141"/>
      <c r="AW4916" s="143"/>
      <c r="AY4916" s="146"/>
      <c r="AZ4916" s="1913"/>
    </row>
    <row r="4917" spans="1:64" ht="35.1" customHeight="1" x14ac:dyDescent="0.25">
      <c r="A4917" s="15" t="s">
        <v>5356</v>
      </c>
      <c r="B4917" s="225" t="s">
        <v>265</v>
      </c>
      <c r="C4917" s="122" t="s">
        <v>276</v>
      </c>
      <c r="D4917" s="123">
        <v>1000</v>
      </c>
      <c r="E4917" s="226"/>
      <c r="F4917" s="122">
        <v>12</v>
      </c>
      <c r="G4917" s="227"/>
      <c r="H4917" s="228" t="str">
        <f t="shared" si="3751"/>
        <v>085</v>
      </c>
      <c r="I4917" s="229">
        <v>83122000</v>
      </c>
      <c r="J4917" s="492" t="s">
        <v>5368</v>
      </c>
      <c r="K4917" s="231" t="s">
        <v>5369</v>
      </c>
      <c r="L4917" s="232">
        <v>0</v>
      </c>
      <c r="M4917" s="233">
        <v>0</v>
      </c>
      <c r="N4917" s="130"/>
      <c r="O4917" s="131"/>
      <c r="P4917" s="131"/>
      <c r="Q4917" s="131"/>
      <c r="R4917" s="131"/>
      <c r="S4917" s="131"/>
      <c r="T4917" s="132" t="str">
        <f>IF(SUM(N4917:S4917)=U4917,"OK",SUM(N4917:S4917)-U4917)</f>
        <v>OK</v>
      </c>
      <c r="U4917" s="138"/>
      <c r="V4917" s="138"/>
      <c r="W4917" s="139"/>
      <c r="X4917" s="139"/>
      <c r="Y4917" s="132" t="str">
        <f>IF(SUM(W4917:X4917)=Z4917,"OK",SUM(W4917:X4917)-Z4917)</f>
        <v>OK</v>
      </c>
      <c r="Z4917" s="210"/>
      <c r="AA4917" s="204"/>
      <c r="AB4917" s="202"/>
      <c r="AC4917" s="202"/>
      <c r="AD4917" s="202"/>
      <c r="AE4917" s="202"/>
      <c r="AF4917" s="202"/>
      <c r="AG4917" s="132" t="str">
        <f>IF(SUM(AA4917:AF4917)=AH4917,"OK",SUM(AA4917:AF4917)-AH4917)</f>
        <v>OK</v>
      </c>
      <c r="AH4917" s="138"/>
      <c r="AI4917" s="138"/>
      <c r="AJ4917" s="139"/>
      <c r="AK4917" s="139"/>
      <c r="AL4917" s="132" t="str">
        <f>IF(SUM(AJ4917:AK4917)=AM4917,"OK",SUM(AJ4917:AK4917)-AM4917)</f>
        <v>OK</v>
      </c>
      <c r="AM4917" s="140"/>
      <c r="AN4917" s="119">
        <f>L4917+U4917+V4917+Z4917</f>
        <v>0</v>
      </c>
      <c r="AO4917" s="120">
        <f>M4917+AH4917+AI4917+AM4917</f>
        <v>0</v>
      </c>
      <c r="AP4917" s="39">
        <f>L4917</f>
        <v>0</v>
      </c>
      <c r="AQ4917" s="141">
        <f>AN4917</f>
        <v>0</v>
      </c>
      <c r="AR4917" s="142">
        <f>AQ4917-AP4917</f>
        <v>0</v>
      </c>
      <c r="AS4917" s="143" t="e">
        <f>AR4917/AP4917</f>
        <v>#DIV/0!</v>
      </c>
      <c r="AT4917" s="144">
        <f>M4917</f>
        <v>0</v>
      </c>
      <c r="AU4917" s="141">
        <f>AO4917</f>
        <v>0</v>
      </c>
      <c r="AV4917" s="142">
        <f>AU4917-AT4917</f>
        <v>0</v>
      </c>
      <c r="AW4917" s="143" t="e">
        <f>AV4917/AT4917</f>
        <v>#DIV/0!</v>
      </c>
      <c r="AY4917" s="146" t="str">
        <f t="shared" ref="AY4917:AY4926" si="3784">RIGHT(LEFT(I4917,3),2)&amp;"."&amp;RIGHT(LEFT(I4917,5),2)</f>
        <v>31.22</v>
      </c>
      <c r="AZ4917" s="1913" t="b">
        <f>COUNTIF('[1]Codes SEC'!$B$2:$B$250,Ministres!AY4917)&gt;0</f>
        <v>1</v>
      </c>
    </row>
    <row r="4918" spans="1:64" ht="35.1" customHeight="1" x14ac:dyDescent="0.25">
      <c r="A4918" s="15" t="s">
        <v>5356</v>
      </c>
      <c r="B4918" s="225">
        <v>10</v>
      </c>
      <c r="C4918" s="122" t="s">
        <v>2367</v>
      </c>
      <c r="D4918" s="123">
        <v>1000</v>
      </c>
      <c r="E4918" s="226"/>
      <c r="F4918" s="122">
        <v>12</v>
      </c>
      <c r="G4918" s="126">
        <v>1</v>
      </c>
      <c r="H4918" s="35" t="str">
        <f t="shared" si="3751"/>
        <v>085</v>
      </c>
      <c r="I4918" s="36">
        <v>83132000</v>
      </c>
      <c r="J4918" s="37" t="s">
        <v>5370</v>
      </c>
      <c r="K4918" s="244" t="s">
        <v>5371</v>
      </c>
      <c r="L4918" s="232">
        <v>0</v>
      </c>
      <c r="M4918" s="233">
        <v>0</v>
      </c>
      <c r="N4918" s="130"/>
      <c r="O4918" s="131"/>
      <c r="P4918" s="131"/>
      <c r="Q4918" s="131"/>
      <c r="R4918" s="131"/>
      <c r="S4918" s="131"/>
      <c r="T4918" s="132" t="str">
        <f t="shared" ref="T4918:T4926" si="3785">IF(SUM(N4918:S4918)=U4918,"OK",SUM(N4918:S4918)-U4918)</f>
        <v>OK</v>
      </c>
      <c r="U4918" s="138"/>
      <c r="V4918" s="138"/>
      <c r="W4918" s="139"/>
      <c r="X4918" s="139"/>
      <c r="Y4918" s="132" t="str">
        <f t="shared" ref="Y4918:Y4926" si="3786">IF(SUM(W4918:X4918)=Z4918,"OK",SUM(W4918:X4918)-Z4918)</f>
        <v>OK</v>
      </c>
      <c r="Z4918" s="210"/>
      <c r="AA4918" s="204"/>
      <c r="AB4918" s="202"/>
      <c r="AC4918" s="202"/>
      <c r="AD4918" s="202"/>
      <c r="AE4918" s="202"/>
      <c r="AF4918" s="202"/>
      <c r="AG4918" s="132" t="str">
        <f t="shared" ref="AG4918:AG4926" si="3787">IF(SUM(AA4918:AF4918)=AH4918,"OK",SUM(AA4918:AF4918)-AH4918)</f>
        <v>OK</v>
      </c>
      <c r="AH4918" s="138"/>
      <c r="AI4918" s="138"/>
      <c r="AJ4918" s="139"/>
      <c r="AK4918" s="139"/>
      <c r="AL4918" s="132" t="str">
        <f t="shared" ref="AL4918:AL4926" si="3788">IF(SUM(AJ4918:AK4918)=AM4918,"OK",SUM(AJ4918:AK4918)-AM4918)</f>
        <v>OK</v>
      </c>
      <c r="AM4918" s="140"/>
      <c r="AN4918" s="119">
        <f t="shared" ref="AN4918:AN4926" si="3789">L4918+U4918+V4918+Z4918</f>
        <v>0</v>
      </c>
      <c r="AO4918" s="120">
        <f t="shared" ref="AO4918:AO4926" si="3790">M4918+AH4918+AI4918+AM4918</f>
        <v>0</v>
      </c>
      <c r="AP4918" s="39">
        <f t="shared" ref="AP4918:AP4926" si="3791">L4918</f>
        <v>0</v>
      </c>
      <c r="AQ4918" s="141">
        <f t="shared" ref="AQ4918:AQ4926" si="3792">AN4918</f>
        <v>0</v>
      </c>
      <c r="AR4918" s="142">
        <f>AQ4918-AP4918</f>
        <v>0</v>
      </c>
      <c r="AS4918" s="143" t="e">
        <f>AR4918/AP4918</f>
        <v>#DIV/0!</v>
      </c>
      <c r="AT4918" s="144">
        <f t="shared" ref="AT4918:AT4926" si="3793">M4918</f>
        <v>0</v>
      </c>
      <c r="AU4918" s="141">
        <f>AO4918</f>
        <v>0</v>
      </c>
      <c r="AV4918" s="142">
        <f>AU4918-AT4918</f>
        <v>0</v>
      </c>
      <c r="AW4918" s="143" t="e">
        <f>AV4918/AT4918</f>
        <v>#DIV/0!</v>
      </c>
      <c r="AY4918" s="146" t="str">
        <f t="shared" si="3784"/>
        <v>31.32</v>
      </c>
      <c r="AZ4918" s="1913" t="b">
        <f>COUNTIF('[1]Codes SEC'!$B$2:$B$250,Ministres!AY4918)&gt;0</f>
        <v>1</v>
      </c>
    </row>
    <row r="4919" spans="1:64" ht="35.1" customHeight="1" x14ac:dyDescent="0.25">
      <c r="A4919" s="15" t="s">
        <v>5356</v>
      </c>
      <c r="B4919" s="225">
        <v>10</v>
      </c>
      <c r="C4919" s="122" t="s">
        <v>276</v>
      </c>
      <c r="D4919" s="123">
        <v>1000</v>
      </c>
      <c r="E4919" s="226"/>
      <c r="F4919" s="122">
        <v>12</v>
      </c>
      <c r="G4919" s="126">
        <v>1</v>
      </c>
      <c r="H4919" s="35" t="str">
        <f t="shared" si="3751"/>
        <v>085</v>
      </c>
      <c r="I4919" s="36">
        <v>83132000</v>
      </c>
      <c r="J4919" s="37" t="s">
        <v>5372</v>
      </c>
      <c r="K4919" s="244" t="s">
        <v>3539</v>
      </c>
      <c r="L4919" s="232">
        <v>0</v>
      </c>
      <c r="M4919" s="233">
        <v>0</v>
      </c>
      <c r="N4919" s="130"/>
      <c r="O4919" s="131"/>
      <c r="P4919" s="131"/>
      <c r="Q4919" s="131"/>
      <c r="R4919" s="131"/>
      <c r="S4919" s="131"/>
      <c r="T4919" s="132" t="str">
        <f t="shared" si="3785"/>
        <v>OK</v>
      </c>
      <c r="U4919" s="138"/>
      <c r="V4919" s="138"/>
      <c r="W4919" s="139"/>
      <c r="X4919" s="139"/>
      <c r="Y4919" s="132" t="str">
        <f t="shared" si="3786"/>
        <v>OK</v>
      </c>
      <c r="Z4919" s="210"/>
      <c r="AA4919" s="204"/>
      <c r="AB4919" s="202"/>
      <c r="AC4919" s="202"/>
      <c r="AD4919" s="202"/>
      <c r="AE4919" s="202"/>
      <c r="AF4919" s="202"/>
      <c r="AG4919" s="132" t="str">
        <f t="shared" si="3787"/>
        <v>OK</v>
      </c>
      <c r="AH4919" s="138"/>
      <c r="AI4919" s="138"/>
      <c r="AJ4919" s="139"/>
      <c r="AK4919" s="139"/>
      <c r="AL4919" s="132" t="str">
        <f t="shared" si="3788"/>
        <v>OK</v>
      </c>
      <c r="AM4919" s="140"/>
      <c r="AN4919" s="119">
        <f t="shared" si="3789"/>
        <v>0</v>
      </c>
      <c r="AO4919" s="120">
        <f t="shared" si="3790"/>
        <v>0</v>
      </c>
      <c r="AP4919" s="39">
        <f t="shared" si="3791"/>
        <v>0</v>
      </c>
      <c r="AQ4919" s="141">
        <f t="shared" si="3792"/>
        <v>0</v>
      </c>
      <c r="AR4919" s="142">
        <f t="shared" ref="AR4919:AR4926" si="3794">AQ4919-AP4919</f>
        <v>0</v>
      </c>
      <c r="AS4919" s="143" t="e">
        <f t="shared" ref="AS4919:AS4926" si="3795">AR4919/AP4919</f>
        <v>#DIV/0!</v>
      </c>
      <c r="AT4919" s="144">
        <f t="shared" si="3793"/>
        <v>0</v>
      </c>
      <c r="AU4919" s="141">
        <f t="shared" ref="AU4919:AU4926" si="3796">AO4919</f>
        <v>0</v>
      </c>
      <c r="AV4919" s="142">
        <f t="shared" ref="AV4919:AV4926" si="3797">AU4919-AT4919</f>
        <v>0</v>
      </c>
      <c r="AW4919" s="143" t="e">
        <f t="shared" ref="AW4919:AW4926" si="3798">AV4919/AT4919</f>
        <v>#DIV/0!</v>
      </c>
      <c r="AY4919" s="146" t="str">
        <f t="shared" si="3784"/>
        <v>31.32</v>
      </c>
      <c r="AZ4919" s="1913" t="b">
        <f>COUNTIF('[1]Codes SEC'!$B$2:$B$250,Ministres!AY4919)&gt;0</f>
        <v>1</v>
      </c>
    </row>
    <row r="4920" spans="1:64" ht="35.1" customHeight="1" x14ac:dyDescent="0.25">
      <c r="A4920" s="356" t="s">
        <v>5356</v>
      </c>
      <c r="B4920" s="121">
        <v>10</v>
      </c>
      <c r="C4920" s="122" t="s">
        <v>237</v>
      </c>
      <c r="D4920" s="123">
        <v>1000</v>
      </c>
      <c r="F4920" s="125">
        <v>12</v>
      </c>
      <c r="G4920" s="126">
        <v>1</v>
      </c>
      <c r="H4920" s="35" t="str">
        <f t="shared" si="3751"/>
        <v>085</v>
      </c>
      <c r="I4920" s="36" t="s">
        <v>207</v>
      </c>
      <c r="J4920" s="37" t="s">
        <v>5373</v>
      </c>
      <c r="K4920" s="244" t="s">
        <v>5374</v>
      </c>
      <c r="L4920" s="232">
        <v>75</v>
      </c>
      <c r="M4920" s="233">
        <v>75</v>
      </c>
      <c r="N4920" s="130"/>
      <c r="O4920" s="131"/>
      <c r="P4920" s="131"/>
      <c r="Q4920" s="131"/>
      <c r="R4920" s="131"/>
      <c r="S4920" s="131"/>
      <c r="T4920" s="132" t="str">
        <f t="shared" si="3785"/>
        <v>OK</v>
      </c>
      <c r="U4920" s="138"/>
      <c r="V4920" s="138"/>
      <c r="W4920" s="139"/>
      <c r="X4920" s="139"/>
      <c r="Y4920" s="132" t="str">
        <f t="shared" si="3786"/>
        <v>OK</v>
      </c>
      <c r="Z4920" s="210"/>
      <c r="AA4920" s="204"/>
      <c r="AB4920" s="202"/>
      <c r="AC4920" s="202"/>
      <c r="AD4920" s="202"/>
      <c r="AE4920" s="202"/>
      <c r="AF4920" s="202"/>
      <c r="AG4920" s="132" t="str">
        <f t="shared" si="3787"/>
        <v>OK</v>
      </c>
      <c r="AH4920" s="138"/>
      <c r="AI4920" s="138"/>
      <c r="AJ4920" s="139"/>
      <c r="AK4920" s="139"/>
      <c r="AL4920" s="132" t="str">
        <f t="shared" si="3788"/>
        <v>OK</v>
      </c>
      <c r="AM4920" s="140"/>
      <c r="AN4920" s="119">
        <f t="shared" si="3789"/>
        <v>75</v>
      </c>
      <c r="AO4920" s="120">
        <f t="shared" si="3790"/>
        <v>75</v>
      </c>
      <c r="AP4920" s="39">
        <f t="shared" si="3791"/>
        <v>75</v>
      </c>
      <c r="AQ4920" s="141">
        <f t="shared" si="3792"/>
        <v>75</v>
      </c>
      <c r="AR4920" s="142">
        <f t="shared" si="3794"/>
        <v>0</v>
      </c>
      <c r="AS4920" s="143">
        <f t="shared" si="3795"/>
        <v>0</v>
      </c>
      <c r="AT4920" s="144">
        <f t="shared" si="3793"/>
        <v>75</v>
      </c>
      <c r="AU4920" s="141">
        <f t="shared" si="3796"/>
        <v>75</v>
      </c>
      <c r="AV4920" s="142">
        <f t="shared" si="3797"/>
        <v>0</v>
      </c>
      <c r="AW4920" s="143">
        <f t="shared" si="3798"/>
        <v>0</v>
      </c>
      <c r="AY4920" s="146" t="str">
        <f t="shared" si="3784"/>
        <v>33.00</v>
      </c>
      <c r="AZ4920" s="1913" t="b">
        <f>COUNTIF('[1]Codes SEC'!$B$2:$B$250,Ministres!AY4920)&gt;0</f>
        <v>1</v>
      </c>
    </row>
    <row r="4921" spans="1:64" ht="35.1" customHeight="1" x14ac:dyDescent="0.25">
      <c r="A4921" s="356" t="s">
        <v>5356</v>
      </c>
      <c r="B4921" s="121">
        <v>10</v>
      </c>
      <c r="C4921" s="122" t="s">
        <v>237</v>
      </c>
      <c r="D4921" s="123">
        <v>1000</v>
      </c>
      <c r="F4921" s="125">
        <v>12</v>
      </c>
      <c r="G4921" s="126">
        <v>1</v>
      </c>
      <c r="H4921" s="35" t="str">
        <f t="shared" si="3751"/>
        <v>085</v>
      </c>
      <c r="I4921" s="36">
        <v>83450000</v>
      </c>
      <c r="J4921" s="37" t="s">
        <v>5375</v>
      </c>
      <c r="K4921" s="244" t="s">
        <v>3543</v>
      </c>
      <c r="L4921" s="232">
        <v>0</v>
      </c>
      <c r="M4921" s="233">
        <v>0</v>
      </c>
      <c r="N4921" s="130"/>
      <c r="O4921" s="131"/>
      <c r="P4921" s="131"/>
      <c r="Q4921" s="131"/>
      <c r="R4921" s="131"/>
      <c r="S4921" s="131"/>
      <c r="T4921" s="132" t="str">
        <f t="shared" si="3785"/>
        <v>OK</v>
      </c>
      <c r="U4921" s="138"/>
      <c r="V4921" s="138"/>
      <c r="W4921" s="139"/>
      <c r="X4921" s="139"/>
      <c r="Y4921" s="132" t="str">
        <f t="shared" si="3786"/>
        <v>OK</v>
      </c>
      <c r="Z4921" s="210"/>
      <c r="AA4921" s="204"/>
      <c r="AB4921" s="202"/>
      <c r="AC4921" s="202"/>
      <c r="AD4921" s="202"/>
      <c r="AE4921" s="202"/>
      <c r="AF4921" s="202"/>
      <c r="AG4921" s="132" t="str">
        <f t="shared" si="3787"/>
        <v>OK</v>
      </c>
      <c r="AH4921" s="138"/>
      <c r="AI4921" s="138"/>
      <c r="AJ4921" s="139"/>
      <c r="AK4921" s="139"/>
      <c r="AL4921" s="132" t="str">
        <f t="shared" si="3788"/>
        <v>OK</v>
      </c>
      <c r="AM4921" s="140"/>
      <c r="AN4921" s="119">
        <f t="shared" si="3789"/>
        <v>0</v>
      </c>
      <c r="AO4921" s="120">
        <f t="shared" si="3790"/>
        <v>0</v>
      </c>
      <c r="AP4921" s="39">
        <f t="shared" si="3791"/>
        <v>0</v>
      </c>
      <c r="AQ4921" s="141">
        <f t="shared" si="3792"/>
        <v>0</v>
      </c>
      <c r="AR4921" s="142">
        <f t="shared" si="3794"/>
        <v>0</v>
      </c>
      <c r="AS4921" s="143" t="e">
        <f t="shared" si="3795"/>
        <v>#DIV/0!</v>
      </c>
      <c r="AT4921" s="144">
        <f t="shared" si="3793"/>
        <v>0</v>
      </c>
      <c r="AU4921" s="141">
        <f t="shared" si="3796"/>
        <v>0</v>
      </c>
      <c r="AV4921" s="142">
        <f t="shared" si="3797"/>
        <v>0</v>
      </c>
      <c r="AW4921" s="143" t="e">
        <f t="shared" si="3798"/>
        <v>#DIV/0!</v>
      </c>
      <c r="AY4921" s="146" t="str">
        <f t="shared" si="3784"/>
        <v>34.50</v>
      </c>
      <c r="AZ4921" s="1913" t="b">
        <f>COUNTIF('[1]Codes SEC'!$B$2:$B$250,Ministres!AY4921)&gt;0</f>
        <v>1</v>
      </c>
    </row>
    <row r="4922" spans="1:64" ht="35.1" customHeight="1" x14ac:dyDescent="0.25">
      <c r="A4922" s="356" t="s">
        <v>5356</v>
      </c>
      <c r="B4922" s="121">
        <v>10</v>
      </c>
      <c r="C4922" s="122" t="s">
        <v>237</v>
      </c>
      <c r="D4922" s="123">
        <v>1000</v>
      </c>
      <c r="F4922" s="125">
        <v>12</v>
      </c>
      <c r="G4922" s="126">
        <v>1</v>
      </c>
      <c r="H4922" s="35" t="str">
        <f t="shared" si="3751"/>
        <v>085</v>
      </c>
      <c r="I4922" s="36">
        <v>84312000</v>
      </c>
      <c r="J4922" s="37" t="s">
        <v>5376</v>
      </c>
      <c r="K4922" s="244" t="s">
        <v>5377</v>
      </c>
      <c r="L4922" s="232">
        <v>0</v>
      </c>
      <c r="M4922" s="233">
        <v>0</v>
      </c>
      <c r="N4922" s="130"/>
      <c r="O4922" s="131"/>
      <c r="P4922" s="131"/>
      <c r="Q4922" s="131"/>
      <c r="R4922" s="131"/>
      <c r="S4922" s="131"/>
      <c r="T4922" s="132" t="str">
        <f t="shared" si="3785"/>
        <v>OK</v>
      </c>
      <c r="U4922" s="138"/>
      <c r="V4922" s="138"/>
      <c r="W4922" s="139"/>
      <c r="X4922" s="139"/>
      <c r="Y4922" s="132" t="str">
        <f t="shared" si="3786"/>
        <v>OK</v>
      </c>
      <c r="Z4922" s="210"/>
      <c r="AA4922" s="204"/>
      <c r="AB4922" s="202"/>
      <c r="AC4922" s="202"/>
      <c r="AD4922" s="202"/>
      <c r="AE4922" s="202"/>
      <c r="AF4922" s="202"/>
      <c r="AG4922" s="132" t="str">
        <f t="shared" si="3787"/>
        <v>OK</v>
      </c>
      <c r="AH4922" s="138"/>
      <c r="AI4922" s="138"/>
      <c r="AJ4922" s="139"/>
      <c r="AK4922" s="139"/>
      <c r="AL4922" s="132" t="str">
        <f t="shared" si="3788"/>
        <v>OK</v>
      </c>
      <c r="AM4922" s="140"/>
      <c r="AN4922" s="119">
        <f t="shared" si="3789"/>
        <v>0</v>
      </c>
      <c r="AO4922" s="120">
        <f t="shared" si="3790"/>
        <v>0</v>
      </c>
      <c r="AP4922" s="39">
        <f t="shared" si="3791"/>
        <v>0</v>
      </c>
      <c r="AQ4922" s="141">
        <f t="shared" si="3792"/>
        <v>0</v>
      </c>
      <c r="AR4922" s="142">
        <f>AQ4922-AP4922</f>
        <v>0</v>
      </c>
      <c r="AS4922" s="143" t="e">
        <f>AR4922/AP4922</f>
        <v>#DIV/0!</v>
      </c>
      <c r="AT4922" s="144">
        <f t="shared" si="3793"/>
        <v>0</v>
      </c>
      <c r="AU4922" s="141">
        <f>AO4922</f>
        <v>0</v>
      </c>
      <c r="AV4922" s="142">
        <f>AU4922-AT4922</f>
        <v>0</v>
      </c>
      <c r="AW4922" s="143" t="e">
        <f>AV4922/AT4922</f>
        <v>#DIV/0!</v>
      </c>
      <c r="AY4922" s="146" t="str">
        <f t="shared" si="3784"/>
        <v>43.12</v>
      </c>
      <c r="AZ4922" s="1913" t="b">
        <f>COUNTIF('[1]Codes SEC'!$B$2:$B$250,Ministres!AY4922)&gt;0</f>
        <v>1</v>
      </c>
    </row>
    <row r="4923" spans="1:64" ht="35.1" customHeight="1" x14ac:dyDescent="0.25">
      <c r="A4923" s="15" t="s">
        <v>5356</v>
      </c>
      <c r="B4923" s="225" t="s">
        <v>265</v>
      </c>
      <c r="C4923" s="122" t="s">
        <v>276</v>
      </c>
      <c r="D4923" s="123">
        <v>1000</v>
      </c>
      <c r="E4923" s="226"/>
      <c r="F4923" s="122">
        <v>12</v>
      </c>
      <c r="G4923" s="227"/>
      <c r="H4923" s="228" t="str">
        <f t="shared" si="3751"/>
        <v>085</v>
      </c>
      <c r="I4923" s="229">
        <v>84312000</v>
      </c>
      <c r="J4923" s="492" t="s">
        <v>5378</v>
      </c>
      <c r="K4923" s="231" t="s">
        <v>3545</v>
      </c>
      <c r="L4923" s="232">
        <v>0</v>
      </c>
      <c r="M4923" s="233">
        <v>0</v>
      </c>
      <c r="N4923" s="130"/>
      <c r="O4923" s="131"/>
      <c r="P4923" s="131"/>
      <c r="Q4923" s="131"/>
      <c r="R4923" s="131"/>
      <c r="S4923" s="131"/>
      <c r="T4923" s="132" t="str">
        <f>IF(SUM(N4923:S4923)=U4923,"OK",SUM(N4923:S4923)-U4923)</f>
        <v>OK</v>
      </c>
      <c r="U4923" s="138"/>
      <c r="V4923" s="138"/>
      <c r="W4923" s="139"/>
      <c r="X4923" s="139"/>
      <c r="Y4923" s="132" t="str">
        <f>IF(SUM(W4923:X4923)=Z4923,"OK",SUM(W4923:X4923)-Z4923)</f>
        <v>OK</v>
      </c>
      <c r="Z4923" s="210"/>
      <c r="AA4923" s="204"/>
      <c r="AB4923" s="202"/>
      <c r="AC4923" s="202"/>
      <c r="AD4923" s="202"/>
      <c r="AE4923" s="202"/>
      <c r="AF4923" s="202"/>
      <c r="AG4923" s="132" t="str">
        <f>IF(SUM(AA4923:AF4923)=AH4923,"OK",SUM(AA4923:AF4923)-AH4923)</f>
        <v>OK</v>
      </c>
      <c r="AH4923" s="138"/>
      <c r="AI4923" s="138"/>
      <c r="AJ4923" s="139"/>
      <c r="AK4923" s="139"/>
      <c r="AL4923" s="132" t="str">
        <f>IF(SUM(AJ4923:AK4923)=AM4923,"OK",SUM(AJ4923:AK4923)-AM4923)</f>
        <v>OK</v>
      </c>
      <c r="AM4923" s="140"/>
      <c r="AN4923" s="119">
        <f>L4923+U4923+V4923+Z4923</f>
        <v>0</v>
      </c>
      <c r="AO4923" s="120">
        <f>M4923+AH4923+AI4923+AM4923</f>
        <v>0</v>
      </c>
      <c r="AP4923" s="39">
        <f>L4923</f>
        <v>0</v>
      </c>
      <c r="AQ4923" s="141">
        <f>AN4923</f>
        <v>0</v>
      </c>
      <c r="AR4923" s="142">
        <f>AQ4923-AP4923</f>
        <v>0</v>
      </c>
      <c r="AS4923" s="143" t="e">
        <f>AR4923/AP4923</f>
        <v>#DIV/0!</v>
      </c>
      <c r="AT4923" s="144">
        <f>M4923</f>
        <v>0</v>
      </c>
      <c r="AU4923" s="141">
        <f>AO4923</f>
        <v>0</v>
      </c>
      <c r="AV4923" s="142">
        <f>AU4923-AT4923</f>
        <v>0</v>
      </c>
      <c r="AW4923" s="143" t="e">
        <f>AV4923/AT4923</f>
        <v>#DIV/0!</v>
      </c>
      <c r="AY4923" s="146" t="str">
        <f t="shared" si="3784"/>
        <v>43.12</v>
      </c>
      <c r="AZ4923" s="1913" t="b">
        <f>COUNTIF('[1]Codes SEC'!$B$2:$B$250,Ministres!AY4923)&gt;0</f>
        <v>1</v>
      </c>
    </row>
    <row r="4924" spans="1:64" ht="35.1" customHeight="1" x14ac:dyDescent="0.25">
      <c r="A4924" s="15" t="s">
        <v>5356</v>
      </c>
      <c r="B4924" s="121">
        <v>10</v>
      </c>
      <c r="C4924" s="122" t="s">
        <v>237</v>
      </c>
      <c r="D4924" s="123">
        <v>1000</v>
      </c>
      <c r="F4924" s="125">
        <v>12</v>
      </c>
      <c r="G4924" s="126">
        <v>1</v>
      </c>
      <c r="H4924" s="35" t="str">
        <f t="shared" si="3751"/>
        <v>085</v>
      </c>
      <c r="I4924" s="36">
        <v>84312000</v>
      </c>
      <c r="J4924" s="37" t="s">
        <v>5379</v>
      </c>
      <c r="K4924" s="244" t="s">
        <v>5377</v>
      </c>
      <c r="L4924" s="232">
        <v>0</v>
      </c>
      <c r="M4924" s="233">
        <v>0</v>
      </c>
      <c r="N4924" s="130"/>
      <c r="O4924" s="131"/>
      <c r="P4924" s="131"/>
      <c r="Q4924" s="131"/>
      <c r="R4924" s="131"/>
      <c r="S4924" s="131"/>
      <c r="T4924" s="132" t="str">
        <f t="shared" si="3785"/>
        <v>OK</v>
      </c>
      <c r="U4924" s="138"/>
      <c r="V4924" s="138"/>
      <c r="W4924" s="139"/>
      <c r="X4924" s="139"/>
      <c r="Y4924" s="132" t="str">
        <f t="shared" si="3786"/>
        <v>OK</v>
      </c>
      <c r="Z4924" s="210"/>
      <c r="AA4924" s="204"/>
      <c r="AB4924" s="202"/>
      <c r="AC4924" s="202"/>
      <c r="AD4924" s="202"/>
      <c r="AE4924" s="202"/>
      <c r="AF4924" s="202"/>
      <c r="AG4924" s="132" t="str">
        <f t="shared" si="3787"/>
        <v>OK</v>
      </c>
      <c r="AH4924" s="138"/>
      <c r="AI4924" s="138"/>
      <c r="AJ4924" s="139"/>
      <c r="AK4924" s="139"/>
      <c r="AL4924" s="132" t="str">
        <f t="shared" si="3788"/>
        <v>OK</v>
      </c>
      <c r="AM4924" s="140"/>
      <c r="AN4924" s="119">
        <f t="shared" si="3789"/>
        <v>0</v>
      </c>
      <c r="AO4924" s="120">
        <f t="shared" si="3790"/>
        <v>0</v>
      </c>
      <c r="AP4924" s="39">
        <f t="shared" si="3791"/>
        <v>0</v>
      </c>
      <c r="AQ4924" s="141">
        <f t="shared" si="3792"/>
        <v>0</v>
      </c>
      <c r="AR4924" s="142">
        <f t="shared" si="3794"/>
        <v>0</v>
      </c>
      <c r="AS4924" s="143" t="e">
        <f t="shared" si="3795"/>
        <v>#DIV/0!</v>
      </c>
      <c r="AT4924" s="144">
        <f t="shared" si="3793"/>
        <v>0</v>
      </c>
      <c r="AU4924" s="141">
        <f t="shared" si="3796"/>
        <v>0</v>
      </c>
      <c r="AV4924" s="142">
        <f t="shared" si="3797"/>
        <v>0</v>
      </c>
      <c r="AW4924" s="143" t="e">
        <f t="shared" si="3798"/>
        <v>#DIV/0!</v>
      </c>
      <c r="AY4924" s="146" t="str">
        <f t="shared" si="3784"/>
        <v>43.12</v>
      </c>
      <c r="AZ4924" s="1913" t="b">
        <f>COUNTIF('[1]Codes SEC'!$B$2:$B$250,Ministres!AY4924)&gt;0</f>
        <v>1</v>
      </c>
    </row>
    <row r="4925" spans="1:64" ht="35.1" customHeight="1" x14ac:dyDescent="0.25">
      <c r="A4925" s="356" t="s">
        <v>5356</v>
      </c>
      <c r="B4925" s="225" t="s">
        <v>265</v>
      </c>
      <c r="C4925" s="122" t="s">
        <v>237</v>
      </c>
      <c r="D4925" s="123">
        <v>1000</v>
      </c>
      <c r="E4925" s="226"/>
      <c r="F4925" s="122">
        <v>12</v>
      </c>
      <c r="G4925" s="227">
        <v>1</v>
      </c>
      <c r="H4925" s="228" t="str">
        <f t="shared" si="3751"/>
        <v>085</v>
      </c>
      <c r="I4925" s="229">
        <v>84340000</v>
      </c>
      <c r="J4925" s="37" t="s">
        <v>5380</v>
      </c>
      <c r="K4925" s="231" t="s">
        <v>3549</v>
      </c>
      <c r="L4925" s="232">
        <v>0</v>
      </c>
      <c r="M4925" s="233">
        <v>0</v>
      </c>
      <c r="N4925" s="130"/>
      <c r="O4925" s="131"/>
      <c r="P4925" s="131"/>
      <c r="Q4925" s="131"/>
      <c r="R4925" s="131"/>
      <c r="S4925" s="131"/>
      <c r="T4925" s="132" t="str">
        <f>IF(SUM(N4925:S4925)=U4925,"OK",SUM(N4925:S4925)-U4925)</f>
        <v>OK</v>
      </c>
      <c r="U4925" s="138"/>
      <c r="V4925" s="138"/>
      <c r="W4925" s="139"/>
      <c r="X4925" s="139"/>
      <c r="Y4925" s="132" t="str">
        <f>IF(SUM(W4925:X4925)=Z4925,"OK",SUM(W4925:X4925)-Z4925)</f>
        <v>OK</v>
      </c>
      <c r="Z4925" s="210"/>
      <c r="AA4925" s="204"/>
      <c r="AB4925" s="202"/>
      <c r="AC4925" s="202"/>
      <c r="AD4925" s="202"/>
      <c r="AE4925" s="202"/>
      <c r="AF4925" s="202"/>
      <c r="AG4925" s="132" t="str">
        <f>IF(SUM(AA4925:AF4925)=AH4925,"OK",SUM(AA4925:AF4925)-AH4925)</f>
        <v>OK</v>
      </c>
      <c r="AH4925" s="138"/>
      <c r="AI4925" s="138"/>
      <c r="AJ4925" s="139"/>
      <c r="AK4925" s="139"/>
      <c r="AL4925" s="132" t="str">
        <f>IF(SUM(AJ4925:AK4925)=AM4925,"OK",SUM(AJ4925:AK4925)-AM4925)</f>
        <v>OK</v>
      </c>
      <c r="AM4925" s="140"/>
      <c r="AN4925" s="119">
        <f>L4925+U4925+V4925+Z4925</f>
        <v>0</v>
      </c>
      <c r="AO4925" s="120">
        <f>M4925+AH4925+AI4925+AM4925</f>
        <v>0</v>
      </c>
      <c r="AP4925" s="39">
        <f>L4925</f>
        <v>0</v>
      </c>
      <c r="AQ4925" s="141">
        <f>AN4925</f>
        <v>0</v>
      </c>
      <c r="AR4925" s="142">
        <f>AQ4925-AP4925</f>
        <v>0</v>
      </c>
      <c r="AS4925" s="143" t="e">
        <f>AR4925/AP4925</f>
        <v>#DIV/0!</v>
      </c>
      <c r="AT4925" s="144">
        <f>M4925</f>
        <v>0</v>
      </c>
      <c r="AU4925" s="141">
        <f>AO4925</f>
        <v>0</v>
      </c>
      <c r="AV4925" s="142">
        <f>AU4925-AT4925</f>
        <v>0</v>
      </c>
      <c r="AW4925" s="143" t="e">
        <f>AV4925/AT4925</f>
        <v>#DIV/0!</v>
      </c>
      <c r="AY4925" s="146" t="str">
        <f t="shared" si="3784"/>
        <v>43.40</v>
      </c>
      <c r="AZ4925" s="1913" t="b">
        <f>COUNTIF('[1]Codes SEC'!$B$2:$B$250,Ministres!AY4925)&gt;0</f>
        <v>1</v>
      </c>
    </row>
    <row r="4926" spans="1:64" ht="35.1" customHeight="1" x14ac:dyDescent="0.25">
      <c r="A4926" s="356" t="s">
        <v>5356</v>
      </c>
      <c r="B4926" s="121">
        <v>10</v>
      </c>
      <c r="C4926" s="122" t="s">
        <v>237</v>
      </c>
      <c r="D4926" s="123">
        <v>1000</v>
      </c>
      <c r="F4926" s="125">
        <v>12</v>
      </c>
      <c r="G4926" s="126">
        <v>1</v>
      </c>
      <c r="H4926" s="35" t="str">
        <f t="shared" si="3751"/>
        <v>085</v>
      </c>
      <c r="I4926" s="36">
        <v>84352000</v>
      </c>
      <c r="J4926" s="37" t="s">
        <v>5381</v>
      </c>
      <c r="K4926" s="244" t="s">
        <v>3551</v>
      </c>
      <c r="L4926" s="232">
        <v>0</v>
      </c>
      <c r="M4926" s="233">
        <v>0</v>
      </c>
      <c r="N4926" s="130"/>
      <c r="O4926" s="131"/>
      <c r="P4926" s="131"/>
      <c r="Q4926" s="131"/>
      <c r="R4926" s="131"/>
      <c r="S4926" s="131"/>
      <c r="T4926" s="132" t="str">
        <f t="shared" si="3785"/>
        <v>OK</v>
      </c>
      <c r="U4926" s="138"/>
      <c r="V4926" s="138"/>
      <c r="W4926" s="139"/>
      <c r="X4926" s="139"/>
      <c r="Y4926" s="132" t="str">
        <f t="shared" si="3786"/>
        <v>OK</v>
      </c>
      <c r="Z4926" s="210"/>
      <c r="AA4926" s="204"/>
      <c r="AB4926" s="202"/>
      <c r="AC4926" s="202"/>
      <c r="AD4926" s="202"/>
      <c r="AE4926" s="202"/>
      <c r="AF4926" s="202"/>
      <c r="AG4926" s="132" t="str">
        <f t="shared" si="3787"/>
        <v>OK</v>
      </c>
      <c r="AH4926" s="138"/>
      <c r="AI4926" s="138"/>
      <c r="AJ4926" s="139"/>
      <c r="AK4926" s="139"/>
      <c r="AL4926" s="132" t="str">
        <f t="shared" si="3788"/>
        <v>OK</v>
      </c>
      <c r="AM4926" s="140"/>
      <c r="AN4926" s="119">
        <f t="shared" si="3789"/>
        <v>0</v>
      </c>
      <c r="AO4926" s="120">
        <f t="shared" si="3790"/>
        <v>0</v>
      </c>
      <c r="AP4926" s="39">
        <f t="shared" si="3791"/>
        <v>0</v>
      </c>
      <c r="AQ4926" s="141">
        <f t="shared" si="3792"/>
        <v>0</v>
      </c>
      <c r="AR4926" s="142">
        <f t="shared" si="3794"/>
        <v>0</v>
      </c>
      <c r="AS4926" s="143" t="e">
        <f t="shared" si="3795"/>
        <v>#DIV/0!</v>
      </c>
      <c r="AT4926" s="144">
        <f t="shared" si="3793"/>
        <v>0</v>
      </c>
      <c r="AU4926" s="141">
        <f t="shared" si="3796"/>
        <v>0</v>
      </c>
      <c r="AV4926" s="142">
        <f t="shared" si="3797"/>
        <v>0</v>
      </c>
      <c r="AW4926" s="143" t="e">
        <f t="shared" si="3798"/>
        <v>#DIV/0!</v>
      </c>
      <c r="AY4926" s="146" t="str">
        <f t="shared" si="3784"/>
        <v>43.52</v>
      </c>
      <c r="AZ4926" s="1913" t="b">
        <f>COUNTIF('[1]Codes SEC'!$B$2:$B$250,Ministres!AY4926)&gt;0</f>
        <v>1</v>
      </c>
    </row>
    <row r="4927" spans="1:64" ht="12.75" customHeight="1" x14ac:dyDescent="0.25">
      <c r="A4927" s="350"/>
      <c r="B4927" s="1914"/>
      <c r="C4927" s="150"/>
      <c r="D4927" s="352"/>
      <c r="E4927" s="1915"/>
      <c r="F4927" s="150"/>
      <c r="G4927" s="154"/>
      <c r="H4927" s="155"/>
      <c r="I4927" s="156"/>
      <c r="J4927" s="157"/>
      <c r="K4927" s="158" t="s">
        <v>70</v>
      </c>
      <c r="L4927" s="417">
        <f t="shared" ref="L4927:AW4927" si="3799">L4917+L4919+L4920+L4921+L4924+L4926+L4925+L4923+L4918+L4922</f>
        <v>75</v>
      </c>
      <c r="M4927" s="1916">
        <f t="shared" si="3799"/>
        <v>75</v>
      </c>
      <c r="N4927" s="1917">
        <f t="shared" si="3799"/>
        <v>0</v>
      </c>
      <c r="O4927" s="1918">
        <f t="shared" si="3799"/>
        <v>0</v>
      </c>
      <c r="P4927" s="1918">
        <f t="shared" si="3799"/>
        <v>0</v>
      </c>
      <c r="Q4927" s="1918">
        <f t="shared" si="3799"/>
        <v>0</v>
      </c>
      <c r="R4927" s="1918">
        <f t="shared" si="3799"/>
        <v>0</v>
      </c>
      <c r="S4927" s="1918">
        <f t="shared" si="3799"/>
        <v>0</v>
      </c>
      <c r="T4927" s="1919"/>
      <c r="U4927" s="1920">
        <f t="shared" si="3799"/>
        <v>0</v>
      </c>
      <c r="V4927" s="1920">
        <f t="shared" si="3799"/>
        <v>0</v>
      </c>
      <c r="W4927" s="1918">
        <f t="shared" si="3799"/>
        <v>0</v>
      </c>
      <c r="X4927" s="1918">
        <f t="shared" si="3799"/>
        <v>0</v>
      </c>
      <c r="Y4927" s="1919"/>
      <c r="Z4927" s="1920">
        <f t="shared" si="3799"/>
        <v>0</v>
      </c>
      <c r="AA4927" s="165">
        <f t="shared" si="3799"/>
        <v>0</v>
      </c>
      <c r="AB4927" s="1918">
        <f t="shared" si="3799"/>
        <v>0</v>
      </c>
      <c r="AC4927" s="1918">
        <f t="shared" si="3799"/>
        <v>0</v>
      </c>
      <c r="AD4927" s="1918">
        <f t="shared" si="3799"/>
        <v>0</v>
      </c>
      <c r="AE4927" s="1918">
        <f t="shared" si="3799"/>
        <v>0</v>
      </c>
      <c r="AF4927" s="1918">
        <f t="shared" si="3799"/>
        <v>0</v>
      </c>
      <c r="AG4927" s="1919"/>
      <c r="AH4927" s="1920">
        <f t="shared" si="3799"/>
        <v>0</v>
      </c>
      <c r="AI4927" s="1920">
        <f t="shared" si="3799"/>
        <v>0</v>
      </c>
      <c r="AJ4927" s="1918">
        <f t="shared" si="3799"/>
        <v>0</v>
      </c>
      <c r="AK4927" s="1918">
        <f t="shared" si="3799"/>
        <v>0</v>
      </c>
      <c r="AL4927" s="1919"/>
      <c r="AM4927" s="1921">
        <f t="shared" si="3799"/>
        <v>0</v>
      </c>
      <c r="AN4927" s="167">
        <f t="shared" si="3799"/>
        <v>75</v>
      </c>
      <c r="AO4927" s="1922">
        <f t="shared" si="3799"/>
        <v>75</v>
      </c>
      <c r="AP4927" s="169">
        <f t="shared" si="3799"/>
        <v>75</v>
      </c>
      <c r="AQ4927" s="1923">
        <f t="shared" si="3799"/>
        <v>75</v>
      </c>
      <c r="AR4927" s="1924">
        <f t="shared" si="3799"/>
        <v>0</v>
      </c>
      <c r="AS4927" s="1925" t="e">
        <f t="shared" si="3799"/>
        <v>#DIV/0!</v>
      </c>
      <c r="AT4927" s="1926">
        <f t="shared" si="3799"/>
        <v>75</v>
      </c>
      <c r="AU4927" s="1923">
        <f t="shared" si="3799"/>
        <v>75</v>
      </c>
      <c r="AV4927" s="1924">
        <f t="shared" si="3799"/>
        <v>0</v>
      </c>
      <c r="AW4927" s="1925" t="e">
        <f t="shared" si="3799"/>
        <v>#DIV/0!</v>
      </c>
      <c r="AY4927" s="146"/>
      <c r="AZ4927" s="1913"/>
    </row>
    <row r="4928" spans="1:64" ht="12.75" customHeight="1" x14ac:dyDescent="0.25">
      <c r="A4928" s="356"/>
      <c r="B4928" s="225"/>
      <c r="C4928" s="122"/>
      <c r="D4928" s="357"/>
      <c r="E4928" s="226"/>
      <c r="F4928" s="122"/>
      <c r="G4928" s="126"/>
      <c r="H4928" s="35"/>
      <c r="I4928" s="36"/>
      <c r="J4928" s="37"/>
      <c r="K4928" s="860"/>
      <c r="L4928" s="241"/>
      <c r="M4928" s="242"/>
      <c r="N4928" s="258"/>
      <c r="O4928" s="259"/>
      <c r="P4928" s="259"/>
      <c r="Q4928" s="259"/>
      <c r="R4928" s="259"/>
      <c r="S4928" s="259"/>
      <c r="T4928" s="260"/>
      <c r="U4928" s="261"/>
      <c r="V4928" s="261"/>
      <c r="W4928" s="262"/>
      <c r="X4928" s="262"/>
      <c r="Y4928" s="260"/>
      <c r="Z4928" s="263"/>
      <c r="AA4928" s="264"/>
      <c r="AB4928" s="259"/>
      <c r="AC4928" s="259"/>
      <c r="AD4928" s="259"/>
      <c r="AE4928" s="259"/>
      <c r="AF4928" s="259"/>
      <c r="AG4928" s="260"/>
      <c r="AH4928" s="261"/>
      <c r="AI4928" s="261"/>
      <c r="AJ4928" s="262"/>
      <c r="AK4928" s="262"/>
      <c r="AL4928" s="260"/>
      <c r="AM4928" s="265"/>
      <c r="AN4928" s="266"/>
      <c r="AO4928" s="267"/>
      <c r="AP4928" s="268"/>
      <c r="AQ4928" s="269"/>
      <c r="AR4928" s="269"/>
      <c r="AS4928" s="270"/>
      <c r="AT4928" s="271"/>
      <c r="AU4928" s="269"/>
      <c r="AV4928" s="269"/>
      <c r="AW4928" s="270"/>
      <c r="AY4928" s="146"/>
      <c r="AZ4928" s="1913"/>
    </row>
    <row r="4929" spans="1:52" ht="12.75" customHeight="1" x14ac:dyDescent="0.25">
      <c r="A4929" s="356"/>
      <c r="B4929" s="225"/>
      <c r="C4929" s="122"/>
      <c r="D4929" s="357"/>
      <c r="E4929" s="226"/>
      <c r="F4929" s="122"/>
      <c r="G4929" s="126"/>
      <c r="H4929" s="35"/>
      <c r="I4929" s="36"/>
      <c r="J4929" s="37"/>
      <c r="K4929" s="243" t="s">
        <v>109</v>
      </c>
      <c r="L4929" s="241"/>
      <c r="M4929" s="242"/>
      <c r="N4929" s="258"/>
      <c r="O4929" s="259"/>
      <c r="P4929" s="259"/>
      <c r="Q4929" s="259"/>
      <c r="R4929" s="259"/>
      <c r="S4929" s="259"/>
      <c r="T4929" s="260"/>
      <c r="U4929" s="261"/>
      <c r="V4929" s="261"/>
      <c r="W4929" s="262"/>
      <c r="X4929" s="262"/>
      <c r="Y4929" s="260"/>
      <c r="Z4929" s="263"/>
      <c r="AA4929" s="264"/>
      <c r="AB4929" s="259"/>
      <c r="AC4929" s="259"/>
      <c r="AD4929" s="259"/>
      <c r="AE4929" s="259"/>
      <c r="AF4929" s="259"/>
      <c r="AG4929" s="260"/>
      <c r="AH4929" s="261"/>
      <c r="AI4929" s="261"/>
      <c r="AJ4929" s="262"/>
      <c r="AK4929" s="262"/>
      <c r="AL4929" s="260"/>
      <c r="AM4929" s="265"/>
      <c r="AN4929" s="266"/>
      <c r="AO4929" s="267"/>
      <c r="AP4929" s="268"/>
      <c r="AQ4929" s="269"/>
      <c r="AR4929" s="269"/>
      <c r="AS4929" s="270"/>
      <c r="AT4929" s="271"/>
      <c r="AU4929" s="269"/>
      <c r="AV4929" s="269"/>
      <c r="AW4929" s="270"/>
      <c r="AY4929" s="146"/>
      <c r="AZ4929" s="1913"/>
    </row>
    <row r="4930" spans="1:52" ht="12.75" customHeight="1" x14ac:dyDescent="0.25">
      <c r="A4930" s="356"/>
      <c r="B4930" s="225"/>
      <c r="C4930" s="122"/>
      <c r="D4930" s="357"/>
      <c r="E4930" s="226"/>
      <c r="F4930" s="122"/>
      <c r="G4930" s="126"/>
      <c r="H4930" s="35"/>
      <c r="I4930" s="36"/>
      <c r="J4930" s="37"/>
      <c r="K4930" s="244"/>
      <c r="L4930" s="241"/>
      <c r="M4930" s="242"/>
      <c r="N4930" s="258"/>
      <c r="O4930" s="259"/>
      <c r="P4930" s="259"/>
      <c r="Q4930" s="259"/>
      <c r="R4930" s="259"/>
      <c r="S4930" s="259"/>
      <c r="T4930" s="260"/>
      <c r="U4930" s="261"/>
      <c r="V4930" s="261"/>
      <c r="W4930" s="262"/>
      <c r="X4930" s="262"/>
      <c r="Y4930" s="260"/>
      <c r="Z4930" s="263"/>
      <c r="AA4930" s="264"/>
      <c r="AB4930" s="259"/>
      <c r="AC4930" s="259"/>
      <c r="AD4930" s="259"/>
      <c r="AE4930" s="259"/>
      <c r="AF4930" s="259"/>
      <c r="AG4930" s="260"/>
      <c r="AH4930" s="261"/>
      <c r="AI4930" s="261"/>
      <c r="AJ4930" s="262"/>
      <c r="AK4930" s="262"/>
      <c r="AL4930" s="260"/>
      <c r="AM4930" s="265"/>
      <c r="AN4930" s="266"/>
      <c r="AO4930" s="267"/>
      <c r="AP4930" s="268"/>
      <c r="AQ4930" s="269"/>
      <c r="AR4930" s="269"/>
      <c r="AS4930" s="270"/>
      <c r="AT4930" s="271"/>
      <c r="AU4930" s="269"/>
      <c r="AV4930" s="269"/>
      <c r="AW4930" s="270"/>
      <c r="AY4930" s="146"/>
      <c r="AZ4930" s="1913"/>
    </row>
    <row r="4931" spans="1:52" ht="35.1" customHeight="1" x14ac:dyDescent="0.25">
      <c r="A4931" s="356" t="s">
        <v>5356</v>
      </c>
      <c r="B4931" s="121">
        <v>10</v>
      </c>
      <c r="C4931" s="122" t="s">
        <v>237</v>
      </c>
      <c r="D4931" s="123">
        <v>1000</v>
      </c>
      <c r="F4931" s="125">
        <v>12</v>
      </c>
      <c r="G4931" s="126">
        <v>1</v>
      </c>
      <c r="H4931" s="35" t="str">
        <f t="shared" ref="H4931:H5056" si="3800">LEFT(J4931,3)</f>
        <v>085</v>
      </c>
      <c r="I4931" s="36">
        <v>85112000</v>
      </c>
      <c r="J4931" s="37" t="s">
        <v>5382</v>
      </c>
      <c r="K4931" s="244" t="s">
        <v>5383</v>
      </c>
      <c r="L4931" s="232">
        <v>0</v>
      </c>
      <c r="M4931" s="233">
        <v>0</v>
      </c>
      <c r="N4931" s="130"/>
      <c r="O4931" s="131"/>
      <c r="P4931" s="131"/>
      <c r="Q4931" s="131"/>
      <c r="R4931" s="131"/>
      <c r="S4931" s="131"/>
      <c r="T4931" s="132" t="str">
        <f>IF(SUM(N4931:S4931)=U4931,"OK",SUM(N4931:S4931)-U4931)</f>
        <v>OK</v>
      </c>
      <c r="U4931" s="138"/>
      <c r="V4931" s="138"/>
      <c r="W4931" s="139"/>
      <c r="X4931" s="139"/>
      <c r="Y4931" s="132" t="str">
        <f>IF(SUM(W4931:X4931)=Z4931,"OK",SUM(W4931:X4931)-Z4931)</f>
        <v>OK</v>
      </c>
      <c r="Z4931" s="210"/>
      <c r="AA4931" s="204"/>
      <c r="AB4931" s="202"/>
      <c r="AC4931" s="202"/>
      <c r="AD4931" s="202"/>
      <c r="AE4931" s="202"/>
      <c r="AF4931" s="202"/>
      <c r="AG4931" s="132" t="str">
        <f>IF(SUM(AA4931:AF4931)=AH4931,"OK",SUM(AA4931:AF4931)-AH4931)</f>
        <v>OK</v>
      </c>
      <c r="AH4931" s="138"/>
      <c r="AI4931" s="138"/>
      <c r="AJ4931" s="139"/>
      <c r="AK4931" s="139"/>
      <c r="AL4931" s="132" t="str">
        <f>IF(SUM(AJ4931:AK4931)=AM4931,"OK",SUM(AJ4931:AK4931)-AM4931)</f>
        <v>OK</v>
      </c>
      <c r="AM4931" s="140"/>
      <c r="AN4931" s="119">
        <f>L4931+U4931+V4931+Z4931</f>
        <v>0</v>
      </c>
      <c r="AO4931" s="120">
        <f>M4931+AH4931+AI4931+AM4931</f>
        <v>0</v>
      </c>
      <c r="AP4931" s="39">
        <f>L4931</f>
        <v>0</v>
      </c>
      <c r="AQ4931" s="141">
        <f>AN4931</f>
        <v>0</v>
      </c>
      <c r="AR4931" s="142">
        <f>AQ4931-AP4931</f>
        <v>0</v>
      </c>
      <c r="AS4931" s="143" t="e">
        <f>AR4931/AP4931</f>
        <v>#DIV/0!</v>
      </c>
      <c r="AT4931" s="144">
        <f>M4931</f>
        <v>0</v>
      </c>
      <c r="AU4931" s="141">
        <f>AO4931</f>
        <v>0</v>
      </c>
      <c r="AV4931" s="142">
        <f>AU4931-AT4931</f>
        <v>0</v>
      </c>
      <c r="AW4931" s="143" t="e">
        <f>AV4931/AT4931</f>
        <v>#DIV/0!</v>
      </c>
      <c r="AY4931" s="146" t="str">
        <f>RIGHT(LEFT(I4931,3),2)&amp;"."&amp;RIGHT(LEFT(I4931,5),2)</f>
        <v>51.12</v>
      </c>
      <c r="AZ4931" s="1913" t="b">
        <f>COUNTIF('[1]Codes SEC'!$B$2:$B$250,Ministres!AY4931)&gt;0</f>
        <v>1</v>
      </c>
    </row>
    <row r="4932" spans="1:52" ht="12.75" customHeight="1" x14ac:dyDescent="0.25">
      <c r="A4932" s="350"/>
      <c r="B4932" s="1914"/>
      <c r="C4932" s="150"/>
      <c r="D4932" s="352"/>
      <c r="E4932" s="1915"/>
      <c r="F4932" s="150"/>
      <c r="G4932" s="154"/>
      <c r="H4932" s="155"/>
      <c r="I4932" s="156"/>
      <c r="J4932" s="157"/>
      <c r="K4932" s="158" t="s">
        <v>116</v>
      </c>
      <c r="L4932" s="417">
        <f t="shared" ref="L4932:AW4932" si="3801">L4931</f>
        <v>0</v>
      </c>
      <c r="M4932" s="1916">
        <f t="shared" si="3801"/>
        <v>0</v>
      </c>
      <c r="N4932" s="1917">
        <f t="shared" si="3801"/>
        <v>0</v>
      </c>
      <c r="O4932" s="1918">
        <f t="shared" si="3801"/>
        <v>0</v>
      </c>
      <c r="P4932" s="1918">
        <f t="shared" si="3801"/>
        <v>0</v>
      </c>
      <c r="Q4932" s="1918">
        <f t="shared" si="3801"/>
        <v>0</v>
      </c>
      <c r="R4932" s="1918">
        <f t="shared" si="3801"/>
        <v>0</v>
      </c>
      <c r="S4932" s="1918">
        <f t="shared" si="3801"/>
        <v>0</v>
      </c>
      <c r="T4932" s="1919"/>
      <c r="U4932" s="1920">
        <f t="shared" si="3801"/>
        <v>0</v>
      </c>
      <c r="V4932" s="1920">
        <f t="shared" si="3801"/>
        <v>0</v>
      </c>
      <c r="W4932" s="1918">
        <f t="shared" si="3801"/>
        <v>0</v>
      </c>
      <c r="X4932" s="1918">
        <f t="shared" si="3801"/>
        <v>0</v>
      </c>
      <c r="Y4932" s="1919"/>
      <c r="Z4932" s="1920">
        <f t="shared" si="3801"/>
        <v>0</v>
      </c>
      <c r="AA4932" s="165">
        <f t="shared" si="3801"/>
        <v>0</v>
      </c>
      <c r="AB4932" s="1918">
        <f t="shared" si="3801"/>
        <v>0</v>
      </c>
      <c r="AC4932" s="1918">
        <f t="shared" si="3801"/>
        <v>0</v>
      </c>
      <c r="AD4932" s="1918">
        <f t="shared" si="3801"/>
        <v>0</v>
      </c>
      <c r="AE4932" s="1918">
        <f t="shared" si="3801"/>
        <v>0</v>
      </c>
      <c r="AF4932" s="1918">
        <f t="shared" si="3801"/>
        <v>0</v>
      </c>
      <c r="AG4932" s="1919"/>
      <c r="AH4932" s="1920">
        <f t="shared" si="3801"/>
        <v>0</v>
      </c>
      <c r="AI4932" s="1920">
        <f t="shared" si="3801"/>
        <v>0</v>
      </c>
      <c r="AJ4932" s="1918">
        <f t="shared" si="3801"/>
        <v>0</v>
      </c>
      <c r="AK4932" s="1918">
        <f t="shared" si="3801"/>
        <v>0</v>
      </c>
      <c r="AL4932" s="1919"/>
      <c r="AM4932" s="1921">
        <f t="shared" si="3801"/>
        <v>0</v>
      </c>
      <c r="AN4932" s="167">
        <f>AN4931</f>
        <v>0</v>
      </c>
      <c r="AO4932" s="1922">
        <f t="shared" si="3801"/>
        <v>0</v>
      </c>
      <c r="AP4932" s="169">
        <f t="shared" si="3801"/>
        <v>0</v>
      </c>
      <c r="AQ4932" s="1923">
        <f t="shared" si="3801"/>
        <v>0</v>
      </c>
      <c r="AR4932" s="1924">
        <f t="shared" si="3801"/>
        <v>0</v>
      </c>
      <c r="AS4932" s="1925" t="e">
        <f t="shared" si="3801"/>
        <v>#DIV/0!</v>
      </c>
      <c r="AT4932" s="1926">
        <f t="shared" si="3801"/>
        <v>0</v>
      </c>
      <c r="AU4932" s="1923">
        <f t="shared" si="3801"/>
        <v>0</v>
      </c>
      <c r="AV4932" s="1924">
        <f t="shared" si="3801"/>
        <v>0</v>
      </c>
      <c r="AW4932" s="1925" t="e">
        <f t="shared" si="3801"/>
        <v>#DIV/0!</v>
      </c>
      <c r="AX4932" s="12"/>
      <c r="AY4932" s="146"/>
      <c r="AZ4932" s="1928"/>
    </row>
    <row r="4933" spans="1:52" ht="12.75" customHeight="1" x14ac:dyDescent="0.25">
      <c r="A4933" s="174"/>
      <c r="B4933" s="175"/>
      <c r="C4933" s="176"/>
      <c r="D4933" s="177"/>
      <c r="E4933" s="178"/>
      <c r="F4933" s="177"/>
      <c r="G4933" s="179"/>
      <c r="H4933" s="180"/>
      <c r="I4933" s="181"/>
      <c r="J4933" s="182"/>
      <c r="K4933" s="183" t="s">
        <v>390</v>
      </c>
      <c r="L4933" s="184">
        <f t="shared" ref="L4933:AW4933" si="3802">L4927+L4932</f>
        <v>75</v>
      </c>
      <c r="M4933" s="185">
        <f t="shared" si="3802"/>
        <v>75</v>
      </c>
      <c r="N4933" s="186">
        <f t="shared" si="3802"/>
        <v>0</v>
      </c>
      <c r="O4933" s="187">
        <f t="shared" si="3802"/>
        <v>0</v>
      </c>
      <c r="P4933" s="187">
        <f t="shared" si="3802"/>
        <v>0</v>
      </c>
      <c r="Q4933" s="187">
        <f t="shared" si="3802"/>
        <v>0</v>
      </c>
      <c r="R4933" s="187">
        <f t="shared" si="3802"/>
        <v>0</v>
      </c>
      <c r="S4933" s="187">
        <f t="shared" si="3802"/>
        <v>0</v>
      </c>
      <c r="T4933" s="188"/>
      <c r="U4933" s="187">
        <f t="shared" si="3802"/>
        <v>0</v>
      </c>
      <c r="V4933" s="187">
        <f t="shared" si="3802"/>
        <v>0</v>
      </c>
      <c r="W4933" s="187">
        <f t="shared" si="3802"/>
        <v>0</v>
      </c>
      <c r="X4933" s="187">
        <f t="shared" si="3802"/>
        <v>0</v>
      </c>
      <c r="Y4933" s="188"/>
      <c r="Z4933" s="187">
        <f t="shared" si="3802"/>
        <v>0</v>
      </c>
      <c r="AA4933" s="189">
        <f t="shared" si="3802"/>
        <v>0</v>
      </c>
      <c r="AB4933" s="187">
        <f t="shared" si="3802"/>
        <v>0</v>
      </c>
      <c r="AC4933" s="187">
        <f t="shared" si="3802"/>
        <v>0</v>
      </c>
      <c r="AD4933" s="187">
        <f t="shared" si="3802"/>
        <v>0</v>
      </c>
      <c r="AE4933" s="187">
        <f t="shared" si="3802"/>
        <v>0</v>
      </c>
      <c r="AF4933" s="187">
        <f t="shared" si="3802"/>
        <v>0</v>
      </c>
      <c r="AG4933" s="188"/>
      <c r="AH4933" s="187">
        <f t="shared" si="3802"/>
        <v>0</v>
      </c>
      <c r="AI4933" s="187">
        <f t="shared" si="3802"/>
        <v>0</v>
      </c>
      <c r="AJ4933" s="187">
        <f t="shared" si="3802"/>
        <v>0</v>
      </c>
      <c r="AK4933" s="187">
        <f t="shared" si="3802"/>
        <v>0</v>
      </c>
      <c r="AL4933" s="188"/>
      <c r="AM4933" s="190">
        <f t="shared" si="3802"/>
        <v>0</v>
      </c>
      <c r="AN4933" s="191">
        <f>AN4927+AN4932</f>
        <v>75</v>
      </c>
      <c r="AO4933" s="190">
        <f t="shared" si="3802"/>
        <v>75</v>
      </c>
      <c r="AP4933" s="184">
        <f t="shared" si="3802"/>
        <v>75</v>
      </c>
      <c r="AQ4933" s="192">
        <f t="shared" si="3802"/>
        <v>75</v>
      </c>
      <c r="AR4933" s="193">
        <f t="shared" si="3802"/>
        <v>0</v>
      </c>
      <c r="AS4933" s="194" t="e">
        <f t="shared" si="3802"/>
        <v>#DIV/0!</v>
      </c>
      <c r="AT4933" s="195">
        <f t="shared" si="3802"/>
        <v>75</v>
      </c>
      <c r="AU4933" s="192">
        <f t="shared" si="3802"/>
        <v>75</v>
      </c>
      <c r="AV4933" s="193">
        <f t="shared" si="3802"/>
        <v>0</v>
      </c>
      <c r="AW4933" s="194" t="e">
        <f t="shared" si="3802"/>
        <v>#DIV/0!</v>
      </c>
      <c r="AY4933" s="146"/>
      <c r="AZ4933" s="1913"/>
    </row>
    <row r="4934" spans="1:52" ht="12.75" customHeight="1" x14ac:dyDescent="0.25">
      <c r="A4934" s="15"/>
      <c r="C4934" s="122"/>
      <c r="D4934" s="123"/>
      <c r="F4934" s="125"/>
      <c r="G4934" s="34"/>
      <c r="H4934" s="35"/>
      <c r="I4934" s="36"/>
      <c r="J4934" s="37"/>
      <c r="K4934" s="198" t="s">
        <v>72</v>
      </c>
      <c r="L4934" s="199">
        <v>0</v>
      </c>
      <c r="M4934" s="200">
        <v>0</v>
      </c>
      <c r="N4934" s="201">
        <v>0</v>
      </c>
      <c r="O4934" s="202">
        <v>0</v>
      </c>
      <c r="P4934" s="202">
        <v>0</v>
      </c>
      <c r="Q4934" s="202">
        <v>0</v>
      </c>
      <c r="R4934" s="202">
        <v>0</v>
      </c>
      <c r="S4934" s="202">
        <v>0</v>
      </c>
      <c r="T4934" s="203"/>
      <c r="U4934" s="135">
        <v>0</v>
      </c>
      <c r="V4934" s="135">
        <v>0</v>
      </c>
      <c r="W4934" s="202">
        <v>0</v>
      </c>
      <c r="X4934" s="202">
        <v>0</v>
      </c>
      <c r="Y4934" s="203"/>
      <c r="Z4934" s="135">
        <v>0</v>
      </c>
      <c r="AA4934" s="204">
        <v>0</v>
      </c>
      <c r="AB4934" s="202">
        <v>0</v>
      </c>
      <c r="AC4934" s="202">
        <v>0</v>
      </c>
      <c r="AD4934" s="202">
        <v>0</v>
      </c>
      <c r="AE4934" s="202">
        <v>0</v>
      </c>
      <c r="AF4934" s="202">
        <v>0</v>
      </c>
      <c r="AG4934" s="203"/>
      <c r="AH4934" s="135">
        <v>0</v>
      </c>
      <c r="AI4934" s="135">
        <v>0</v>
      </c>
      <c r="AJ4934" s="202">
        <v>0</v>
      </c>
      <c r="AK4934" s="202">
        <v>0</v>
      </c>
      <c r="AL4934" s="203"/>
      <c r="AM4934" s="205">
        <v>0</v>
      </c>
      <c r="AN4934" s="119">
        <v>0</v>
      </c>
      <c r="AO4934" s="120">
        <v>0</v>
      </c>
      <c r="AP4934" s="39">
        <v>0</v>
      </c>
      <c r="AQ4934" s="141">
        <v>0</v>
      </c>
      <c r="AR4934" s="141">
        <v>0</v>
      </c>
      <c r="AS4934" s="143">
        <v>0</v>
      </c>
      <c r="AT4934" s="144">
        <v>0</v>
      </c>
      <c r="AU4934" s="141">
        <v>0</v>
      </c>
      <c r="AV4934" s="141">
        <v>0</v>
      </c>
      <c r="AW4934" s="143">
        <v>0</v>
      </c>
      <c r="AY4934" s="146"/>
      <c r="AZ4934" s="1928"/>
    </row>
    <row r="4935" spans="1:52" ht="12.75" customHeight="1" x14ac:dyDescent="0.25">
      <c r="A4935" s="356"/>
      <c r="B4935" s="225"/>
      <c r="C4935" s="122"/>
      <c r="D4935" s="357"/>
      <c r="E4935" s="226"/>
      <c r="F4935" s="122"/>
      <c r="G4935" s="126"/>
      <c r="H4935" s="35"/>
      <c r="I4935" s="36"/>
      <c r="J4935" s="37"/>
      <c r="K4935" s="198" t="s">
        <v>73</v>
      </c>
      <c r="L4935" s="241">
        <v>0</v>
      </c>
      <c r="M4935" s="242">
        <v>0</v>
      </c>
      <c r="N4935" s="201">
        <v>0</v>
      </c>
      <c r="O4935" s="202">
        <v>0</v>
      </c>
      <c r="P4935" s="202">
        <v>0</v>
      </c>
      <c r="Q4935" s="202">
        <v>0</v>
      </c>
      <c r="R4935" s="202">
        <v>0</v>
      </c>
      <c r="S4935" s="202">
        <v>0</v>
      </c>
      <c r="T4935" s="203"/>
      <c r="U4935" s="135">
        <v>0</v>
      </c>
      <c r="V4935" s="135">
        <v>0</v>
      </c>
      <c r="W4935" s="202">
        <v>0</v>
      </c>
      <c r="X4935" s="202">
        <v>0</v>
      </c>
      <c r="Y4935" s="203"/>
      <c r="Z4935" s="135">
        <v>0</v>
      </c>
      <c r="AA4935" s="204">
        <v>0</v>
      </c>
      <c r="AB4935" s="202">
        <v>0</v>
      </c>
      <c r="AC4935" s="202">
        <v>0</v>
      </c>
      <c r="AD4935" s="202">
        <v>0</v>
      </c>
      <c r="AE4935" s="202">
        <v>0</v>
      </c>
      <c r="AF4935" s="202">
        <v>0</v>
      </c>
      <c r="AG4935" s="203"/>
      <c r="AH4935" s="135">
        <v>0</v>
      </c>
      <c r="AI4935" s="135">
        <v>0</v>
      </c>
      <c r="AJ4935" s="202">
        <v>0</v>
      </c>
      <c r="AK4935" s="202">
        <v>0</v>
      </c>
      <c r="AL4935" s="203"/>
      <c r="AM4935" s="205">
        <v>0</v>
      </c>
      <c r="AN4935" s="119">
        <v>0</v>
      </c>
      <c r="AO4935" s="120">
        <v>0</v>
      </c>
      <c r="AP4935" s="39">
        <v>0</v>
      </c>
      <c r="AQ4935" s="141">
        <v>0</v>
      </c>
      <c r="AR4935" s="141">
        <v>0</v>
      </c>
      <c r="AS4935" s="143">
        <v>0</v>
      </c>
      <c r="AT4935" s="144">
        <v>0</v>
      </c>
      <c r="AU4935" s="141">
        <v>0</v>
      </c>
      <c r="AV4935" s="141">
        <v>0</v>
      </c>
      <c r="AW4935" s="143">
        <v>0</v>
      </c>
      <c r="AY4935" s="146"/>
      <c r="AZ4935" s="1928"/>
    </row>
    <row r="4936" spans="1:52" ht="12.75" customHeight="1" x14ac:dyDescent="0.25">
      <c r="A4936" s="356"/>
      <c r="B4936" s="225"/>
      <c r="C4936" s="122"/>
      <c r="D4936" s="357"/>
      <c r="E4936" s="226"/>
      <c r="F4936" s="122"/>
      <c r="G4936" s="126"/>
      <c r="H4936" s="35"/>
      <c r="I4936" s="36"/>
      <c r="J4936" s="37"/>
      <c r="K4936" s="198" t="s">
        <v>74</v>
      </c>
      <c r="L4936" s="241">
        <v>0</v>
      </c>
      <c r="M4936" s="242">
        <v>0</v>
      </c>
      <c r="N4936" s="201">
        <v>0</v>
      </c>
      <c r="O4936" s="202">
        <v>0</v>
      </c>
      <c r="P4936" s="202">
        <v>0</v>
      </c>
      <c r="Q4936" s="202">
        <v>0</v>
      </c>
      <c r="R4936" s="202">
        <v>0</v>
      </c>
      <c r="S4936" s="202">
        <v>0</v>
      </c>
      <c r="T4936" s="203"/>
      <c r="U4936" s="135">
        <v>0</v>
      </c>
      <c r="V4936" s="135">
        <v>0</v>
      </c>
      <c r="W4936" s="202">
        <v>0</v>
      </c>
      <c r="X4936" s="202">
        <v>0</v>
      </c>
      <c r="Y4936" s="203"/>
      <c r="Z4936" s="135">
        <v>0</v>
      </c>
      <c r="AA4936" s="204">
        <v>0</v>
      </c>
      <c r="AB4936" s="202">
        <v>0</v>
      </c>
      <c r="AC4936" s="202">
        <v>0</v>
      </c>
      <c r="AD4936" s="202">
        <v>0</v>
      </c>
      <c r="AE4936" s="202">
        <v>0</v>
      </c>
      <c r="AF4936" s="202">
        <v>0</v>
      </c>
      <c r="AG4936" s="203"/>
      <c r="AH4936" s="135">
        <v>0</v>
      </c>
      <c r="AI4936" s="135">
        <v>0</v>
      </c>
      <c r="AJ4936" s="202">
        <v>0</v>
      </c>
      <c r="AK4936" s="202">
        <v>0</v>
      </c>
      <c r="AL4936" s="203"/>
      <c r="AM4936" s="205">
        <v>0</v>
      </c>
      <c r="AN4936" s="119">
        <v>0</v>
      </c>
      <c r="AO4936" s="120">
        <v>0</v>
      </c>
      <c r="AP4936" s="39">
        <v>0</v>
      </c>
      <c r="AQ4936" s="141">
        <v>0</v>
      </c>
      <c r="AR4936" s="141">
        <v>0</v>
      </c>
      <c r="AS4936" s="143">
        <v>0</v>
      </c>
      <c r="AT4936" s="144">
        <v>0</v>
      </c>
      <c r="AU4936" s="141">
        <v>0</v>
      </c>
      <c r="AV4936" s="141">
        <v>0</v>
      </c>
      <c r="AW4936" s="143">
        <v>0</v>
      </c>
      <c r="AY4936" s="146"/>
      <c r="AZ4936" s="1928"/>
    </row>
    <row r="4937" spans="1:52" ht="12.75" customHeight="1" x14ac:dyDescent="0.25">
      <c r="A4937" s="356"/>
      <c r="B4937" s="225"/>
      <c r="C4937" s="122"/>
      <c r="D4937" s="357"/>
      <c r="E4937" s="226"/>
      <c r="F4937" s="122"/>
      <c r="G4937" s="126"/>
      <c r="H4937" s="35"/>
      <c r="I4937" s="36"/>
      <c r="J4937" s="37"/>
      <c r="K4937" s="198" t="s">
        <v>75</v>
      </c>
      <c r="L4937" s="241">
        <v>0</v>
      </c>
      <c r="M4937" s="242">
        <v>0</v>
      </c>
      <c r="N4937" s="201">
        <v>0</v>
      </c>
      <c r="O4937" s="202">
        <v>0</v>
      </c>
      <c r="P4937" s="202">
        <v>0</v>
      </c>
      <c r="Q4937" s="202">
        <v>0</v>
      </c>
      <c r="R4937" s="202">
        <v>0</v>
      </c>
      <c r="S4937" s="202">
        <v>0</v>
      </c>
      <c r="T4937" s="203"/>
      <c r="U4937" s="135">
        <v>0</v>
      </c>
      <c r="V4937" s="135">
        <v>0</v>
      </c>
      <c r="W4937" s="202">
        <v>0</v>
      </c>
      <c r="X4937" s="202">
        <v>0</v>
      </c>
      <c r="Y4937" s="203"/>
      <c r="Z4937" s="135">
        <v>0</v>
      </c>
      <c r="AA4937" s="204">
        <v>0</v>
      </c>
      <c r="AB4937" s="202">
        <v>0</v>
      </c>
      <c r="AC4937" s="202">
        <v>0</v>
      </c>
      <c r="AD4937" s="202">
        <v>0</v>
      </c>
      <c r="AE4937" s="202">
        <v>0</v>
      </c>
      <c r="AF4937" s="202">
        <v>0</v>
      </c>
      <c r="AG4937" s="203"/>
      <c r="AH4937" s="135">
        <v>0</v>
      </c>
      <c r="AI4937" s="135">
        <v>0</v>
      </c>
      <c r="AJ4937" s="202">
        <v>0</v>
      </c>
      <c r="AK4937" s="202">
        <v>0</v>
      </c>
      <c r="AL4937" s="203"/>
      <c r="AM4937" s="205">
        <v>0</v>
      </c>
      <c r="AN4937" s="119">
        <v>0</v>
      </c>
      <c r="AO4937" s="120">
        <v>0</v>
      </c>
      <c r="AP4937" s="39">
        <v>0</v>
      </c>
      <c r="AQ4937" s="141">
        <v>0</v>
      </c>
      <c r="AR4937" s="141">
        <v>0</v>
      </c>
      <c r="AS4937" s="143">
        <v>0</v>
      </c>
      <c r="AT4937" s="144">
        <v>0</v>
      </c>
      <c r="AU4937" s="141">
        <v>0</v>
      </c>
      <c r="AV4937" s="141">
        <v>0</v>
      </c>
      <c r="AW4937" s="143">
        <v>0</v>
      </c>
      <c r="AY4937" s="146"/>
      <c r="AZ4937" s="1928"/>
    </row>
    <row r="4938" spans="1:52" ht="12.75" customHeight="1" x14ac:dyDescent="0.25">
      <c r="A4938" s="356"/>
      <c r="B4938" s="225"/>
      <c r="C4938" s="122"/>
      <c r="D4938" s="357"/>
      <c r="E4938" s="226"/>
      <c r="F4938" s="122"/>
      <c r="G4938" s="126"/>
      <c r="H4938" s="35"/>
      <c r="I4938" s="36"/>
      <c r="J4938" s="37"/>
      <c r="K4938" s="206" t="s">
        <v>76</v>
      </c>
      <c r="L4938" s="241">
        <v>0</v>
      </c>
      <c r="M4938" s="242">
        <v>0</v>
      </c>
      <c r="N4938" s="201">
        <v>0</v>
      </c>
      <c r="O4938" s="202">
        <v>0</v>
      </c>
      <c r="P4938" s="202">
        <v>0</v>
      </c>
      <c r="Q4938" s="202">
        <v>0</v>
      </c>
      <c r="R4938" s="202">
        <v>0</v>
      </c>
      <c r="S4938" s="202">
        <v>0</v>
      </c>
      <c r="T4938" s="203"/>
      <c r="U4938" s="135">
        <v>0</v>
      </c>
      <c r="V4938" s="135">
        <v>0</v>
      </c>
      <c r="W4938" s="202">
        <v>0</v>
      </c>
      <c r="X4938" s="202">
        <v>0</v>
      </c>
      <c r="Y4938" s="203"/>
      <c r="Z4938" s="135">
        <v>0</v>
      </c>
      <c r="AA4938" s="204">
        <v>0</v>
      </c>
      <c r="AB4938" s="202">
        <v>0</v>
      </c>
      <c r="AC4938" s="202">
        <v>0</v>
      </c>
      <c r="AD4938" s="202">
        <v>0</v>
      </c>
      <c r="AE4938" s="202">
        <v>0</v>
      </c>
      <c r="AF4938" s="202">
        <v>0</v>
      </c>
      <c r="AG4938" s="203"/>
      <c r="AH4938" s="135">
        <v>0</v>
      </c>
      <c r="AI4938" s="135">
        <v>0</v>
      </c>
      <c r="AJ4938" s="202">
        <v>0</v>
      </c>
      <c r="AK4938" s="202">
        <v>0</v>
      </c>
      <c r="AL4938" s="203"/>
      <c r="AM4938" s="205">
        <v>0</v>
      </c>
      <c r="AN4938" s="119">
        <v>0</v>
      </c>
      <c r="AO4938" s="120">
        <v>0</v>
      </c>
      <c r="AP4938" s="39">
        <v>0</v>
      </c>
      <c r="AQ4938" s="141">
        <v>0</v>
      </c>
      <c r="AR4938" s="141">
        <v>0</v>
      </c>
      <c r="AS4938" s="143">
        <v>0</v>
      </c>
      <c r="AT4938" s="144">
        <v>0</v>
      </c>
      <c r="AU4938" s="141">
        <v>0</v>
      </c>
      <c r="AV4938" s="141">
        <v>0</v>
      </c>
      <c r="AW4938" s="143">
        <v>0</v>
      </c>
      <c r="AY4938" s="146"/>
      <c r="AZ4938" s="1928"/>
    </row>
    <row r="4939" spans="1:52" ht="12.75" customHeight="1" x14ac:dyDescent="0.25">
      <c r="A4939" s="356"/>
      <c r="B4939" s="225"/>
      <c r="C4939" s="122"/>
      <c r="D4939" s="357"/>
      <c r="E4939" s="226"/>
      <c r="F4939" s="122"/>
      <c r="G4939" s="126"/>
      <c r="H4939" s="35"/>
      <c r="I4939" s="36"/>
      <c r="J4939" s="37"/>
      <c r="K4939" s="206"/>
      <c r="L4939" s="241"/>
      <c r="M4939" s="242"/>
      <c r="N4939" s="201"/>
      <c r="O4939" s="202"/>
      <c r="P4939" s="202"/>
      <c r="Q4939" s="202"/>
      <c r="R4939" s="202"/>
      <c r="S4939" s="202"/>
      <c r="T4939" s="224"/>
      <c r="U4939" s="133"/>
      <c r="V4939" s="133"/>
      <c r="W4939" s="134"/>
      <c r="X4939" s="134"/>
      <c r="Y4939" s="224"/>
      <c r="Z4939" s="135"/>
      <c r="AA4939" s="204"/>
      <c r="AB4939" s="202"/>
      <c r="AC4939" s="202"/>
      <c r="AD4939" s="202"/>
      <c r="AE4939" s="202"/>
      <c r="AF4939" s="202"/>
      <c r="AG4939" s="224"/>
      <c r="AH4939" s="133"/>
      <c r="AI4939" s="133"/>
      <c r="AJ4939" s="134"/>
      <c r="AK4939" s="134"/>
      <c r="AL4939" s="224"/>
      <c r="AM4939" s="205"/>
      <c r="AN4939" s="119"/>
      <c r="AO4939" s="120"/>
      <c r="AP4939" s="39"/>
      <c r="AQ4939" s="141"/>
      <c r="AR4939" s="141"/>
      <c r="AS4939" s="143"/>
      <c r="AU4939" s="141"/>
      <c r="AV4939" s="141"/>
      <c r="AW4939" s="143"/>
      <c r="AY4939" s="146"/>
      <c r="AZ4939" s="1928"/>
    </row>
    <row r="4940" spans="1:52" ht="12.75" customHeight="1" x14ac:dyDescent="0.25">
      <c r="A4940" s="356"/>
      <c r="B4940" s="225"/>
      <c r="C4940" s="122"/>
      <c r="D4940" s="357"/>
      <c r="F4940" s="125"/>
      <c r="G4940" s="126"/>
      <c r="H4940" s="35"/>
      <c r="I4940" s="36"/>
      <c r="J4940" s="37"/>
      <c r="K4940" s="244"/>
      <c r="L4940" s="241"/>
      <c r="M4940" s="242"/>
      <c r="N4940" s="201"/>
      <c r="O4940" s="202"/>
      <c r="P4940" s="202"/>
      <c r="Q4940" s="202"/>
      <c r="R4940" s="202"/>
      <c r="S4940" s="202"/>
      <c r="T4940" s="224"/>
      <c r="U4940" s="138"/>
      <c r="V4940" s="138"/>
      <c r="W4940" s="139"/>
      <c r="X4940" s="139"/>
      <c r="Y4940" s="224"/>
      <c r="Z4940" s="210"/>
      <c r="AA4940" s="204"/>
      <c r="AB4940" s="202"/>
      <c r="AC4940" s="202"/>
      <c r="AD4940" s="202"/>
      <c r="AE4940" s="202"/>
      <c r="AF4940" s="202"/>
      <c r="AG4940" s="224"/>
      <c r="AH4940" s="138"/>
      <c r="AI4940" s="138"/>
      <c r="AJ4940" s="139"/>
      <c r="AK4940" s="139"/>
      <c r="AL4940" s="224"/>
      <c r="AM4940" s="140"/>
      <c r="AN4940" s="211"/>
      <c r="AO4940" s="212"/>
      <c r="AP4940" s="39"/>
      <c r="AQ4940" s="141"/>
      <c r="AR4940" s="141"/>
      <c r="AS4940" s="143"/>
      <c r="AU4940" s="141"/>
      <c r="AV4940" s="141"/>
      <c r="AW4940" s="143"/>
      <c r="AY4940" s="146"/>
      <c r="AZ4940" s="1928"/>
    </row>
    <row r="4941" spans="1:52" ht="12.75" customHeight="1" x14ac:dyDescent="0.25">
      <c r="A4941" s="15"/>
      <c r="C4941" s="122"/>
      <c r="D4941" s="123"/>
      <c r="F4941" s="125"/>
      <c r="G4941" s="126"/>
      <c r="H4941" s="35"/>
      <c r="I4941" s="36"/>
      <c r="J4941" s="37"/>
      <c r="K4941" s="381" t="s">
        <v>391</v>
      </c>
      <c r="L4941" s="199"/>
      <c r="M4941" s="200"/>
      <c r="N4941" s="201"/>
      <c r="O4941" s="202"/>
      <c r="P4941" s="202"/>
      <c r="Q4941" s="202"/>
      <c r="R4941" s="202"/>
      <c r="S4941" s="202"/>
      <c r="T4941" s="224"/>
      <c r="U4941" s="138"/>
      <c r="V4941" s="138"/>
      <c r="W4941" s="139"/>
      <c r="X4941" s="139"/>
      <c r="Y4941" s="224"/>
      <c r="Z4941" s="210"/>
      <c r="AA4941" s="204"/>
      <c r="AB4941" s="202"/>
      <c r="AC4941" s="202"/>
      <c r="AD4941" s="202"/>
      <c r="AE4941" s="202"/>
      <c r="AF4941" s="202"/>
      <c r="AG4941" s="224"/>
      <c r="AH4941" s="138"/>
      <c r="AI4941" s="138"/>
      <c r="AJ4941" s="139"/>
      <c r="AK4941" s="139"/>
      <c r="AL4941" s="224"/>
      <c r="AM4941" s="140"/>
      <c r="AN4941" s="211"/>
      <c r="AO4941" s="212"/>
      <c r="AP4941" s="39"/>
      <c r="AQ4941" s="141"/>
      <c r="AR4941" s="141"/>
      <c r="AS4941" s="143"/>
      <c r="AU4941" s="141"/>
      <c r="AV4941" s="141"/>
      <c r="AW4941" s="143"/>
      <c r="AY4941" s="146"/>
      <c r="AZ4941" s="1928"/>
    </row>
    <row r="4942" spans="1:52" ht="20.399999999999999" x14ac:dyDescent="0.25">
      <c r="A4942" s="15"/>
      <c r="C4942" s="122"/>
      <c r="D4942" s="123"/>
      <c r="F4942" s="125"/>
      <c r="G4942" s="126"/>
      <c r="H4942" s="35"/>
      <c r="I4942" s="36"/>
      <c r="J4942" s="37"/>
      <c r="K4942" s="116" t="s">
        <v>392</v>
      </c>
      <c r="L4942" s="199"/>
      <c r="M4942" s="200"/>
      <c r="N4942" s="201"/>
      <c r="O4942" s="202"/>
      <c r="P4942" s="202"/>
      <c r="Q4942" s="202"/>
      <c r="R4942" s="202"/>
      <c r="S4942" s="202"/>
      <c r="T4942" s="224"/>
      <c r="U4942" s="138"/>
      <c r="V4942" s="138"/>
      <c r="W4942" s="139"/>
      <c r="X4942" s="139"/>
      <c r="Y4942" s="224"/>
      <c r="Z4942" s="210"/>
      <c r="AA4942" s="204"/>
      <c r="AB4942" s="202"/>
      <c r="AC4942" s="202"/>
      <c r="AD4942" s="202"/>
      <c r="AE4942" s="202"/>
      <c r="AF4942" s="202"/>
      <c r="AG4942" s="224"/>
      <c r="AH4942" s="138"/>
      <c r="AI4942" s="138"/>
      <c r="AJ4942" s="139"/>
      <c r="AK4942" s="139"/>
      <c r="AL4942" s="224"/>
      <c r="AM4942" s="140"/>
      <c r="AN4942" s="211"/>
      <c r="AO4942" s="212"/>
      <c r="AP4942" s="39"/>
      <c r="AQ4942" s="141"/>
      <c r="AR4942" s="141"/>
      <c r="AS4942" s="143"/>
      <c r="AU4942" s="141"/>
      <c r="AV4942" s="141"/>
      <c r="AW4942" s="143"/>
      <c r="AY4942" s="146"/>
      <c r="AZ4942" s="1928"/>
    </row>
    <row r="4943" spans="1:52" ht="12.75" customHeight="1" x14ac:dyDescent="0.25">
      <c r="A4943" s="15"/>
      <c r="C4943" s="122"/>
      <c r="D4943" s="123"/>
      <c r="F4943" s="125"/>
      <c r="G4943" s="126"/>
      <c r="H4943" s="35"/>
      <c r="I4943" s="36"/>
      <c r="J4943" s="37"/>
      <c r="K4943" s="244"/>
      <c r="L4943" s="199"/>
      <c r="M4943" s="200"/>
      <c r="N4943" s="201"/>
      <c r="O4943" s="202"/>
      <c r="P4943" s="202"/>
      <c r="Q4943" s="202"/>
      <c r="R4943" s="202"/>
      <c r="S4943" s="202"/>
      <c r="T4943" s="224"/>
      <c r="U4943" s="138"/>
      <c r="V4943" s="138"/>
      <c r="W4943" s="139"/>
      <c r="X4943" s="139"/>
      <c r="Y4943" s="224"/>
      <c r="Z4943" s="210"/>
      <c r="AA4943" s="204"/>
      <c r="AB4943" s="202"/>
      <c r="AC4943" s="202"/>
      <c r="AD4943" s="202"/>
      <c r="AE4943" s="202"/>
      <c r="AF4943" s="202"/>
      <c r="AG4943" s="224"/>
      <c r="AH4943" s="138"/>
      <c r="AI4943" s="138"/>
      <c r="AJ4943" s="139"/>
      <c r="AK4943" s="139"/>
      <c r="AL4943" s="224"/>
      <c r="AM4943" s="140"/>
      <c r="AN4943" s="211"/>
      <c r="AO4943" s="212"/>
      <c r="AP4943" s="39"/>
      <c r="AQ4943" s="141"/>
      <c r="AR4943" s="141"/>
      <c r="AS4943" s="143"/>
      <c r="AU4943" s="141"/>
      <c r="AV4943" s="141"/>
      <c r="AW4943" s="143"/>
      <c r="AY4943" s="146"/>
      <c r="AZ4943" s="1928"/>
    </row>
    <row r="4944" spans="1:52" ht="35.1" customHeight="1" x14ac:dyDescent="0.25">
      <c r="A4944" s="15" t="s">
        <v>5356</v>
      </c>
      <c r="B4944" s="225" t="s">
        <v>265</v>
      </c>
      <c r="C4944" s="122" t="s">
        <v>237</v>
      </c>
      <c r="D4944" s="123">
        <v>1000</v>
      </c>
      <c r="E4944" s="226"/>
      <c r="F4944" s="122" t="s">
        <v>1115</v>
      </c>
      <c r="G4944" s="227"/>
      <c r="H4944" s="436">
        <v>122</v>
      </c>
      <c r="I4944" s="229">
        <v>81211000</v>
      </c>
      <c r="J4944" s="230" t="s">
        <v>5384</v>
      </c>
      <c r="K4944" s="231" t="s">
        <v>5385</v>
      </c>
      <c r="L4944" s="232">
        <v>0</v>
      </c>
      <c r="M4944" s="233">
        <v>0</v>
      </c>
      <c r="N4944" s="130"/>
      <c r="O4944" s="131"/>
      <c r="P4944" s="131"/>
      <c r="Q4944" s="131"/>
      <c r="R4944" s="131"/>
      <c r="S4944" s="131"/>
      <c r="T4944" s="132" t="str">
        <f t="shared" ref="T4944:T4966" si="3803">IF(SUM(N4944:S4944)=U4944,"OK",SUM(N4944:S4944)-U4944)</f>
        <v>OK</v>
      </c>
      <c r="U4944" s="138"/>
      <c r="V4944" s="138"/>
      <c r="W4944" s="139"/>
      <c r="X4944" s="139"/>
      <c r="Y4944" s="132" t="str">
        <f t="shared" ref="Y4944:Y4966" si="3804">IF(SUM(W4944:X4944)=Z4944,"OK",SUM(W4944:X4944)-Z4944)</f>
        <v>OK</v>
      </c>
      <c r="Z4944" s="210"/>
      <c r="AA4944" s="204"/>
      <c r="AB4944" s="202"/>
      <c r="AC4944" s="202"/>
      <c r="AD4944" s="202"/>
      <c r="AE4944" s="202"/>
      <c r="AF4944" s="202"/>
      <c r="AG4944" s="132" t="str">
        <f t="shared" ref="AG4944:AG4966" si="3805">IF(SUM(AA4944:AF4944)=AH4944,"OK",SUM(AA4944:AF4944)-AH4944)</f>
        <v>OK</v>
      </c>
      <c r="AH4944" s="138"/>
      <c r="AI4944" s="138"/>
      <c r="AJ4944" s="139"/>
      <c r="AK4944" s="139"/>
      <c r="AL4944" s="132" t="str">
        <f t="shared" ref="AL4944:AL4966" si="3806">IF(SUM(AJ4944:AK4944)=AM4944,"OK",SUM(AJ4944:AK4944)-AM4944)</f>
        <v>OK</v>
      </c>
      <c r="AM4944" s="140"/>
      <c r="AN4944" s="119">
        <f t="shared" ref="AN4944:AN4966" si="3807">L4944+U4944+V4944+Z4944</f>
        <v>0</v>
      </c>
      <c r="AO4944" s="120">
        <f t="shared" ref="AO4944:AO4966" si="3808">M4944+AH4944+AI4944+AM4944</f>
        <v>0</v>
      </c>
      <c r="AP4944" s="39">
        <f t="shared" ref="AP4944:AP4966" si="3809">L4944</f>
        <v>0</v>
      </c>
      <c r="AQ4944" s="141">
        <f t="shared" ref="AQ4944:AQ4966" si="3810">AN4944</f>
        <v>0</v>
      </c>
      <c r="AR4944" s="142">
        <f t="shared" ref="AR4944:AR4966" si="3811">AQ4944-AP4944</f>
        <v>0</v>
      </c>
      <c r="AS4944" s="143" t="e">
        <f t="shared" ref="AS4944:AS4966" si="3812">AR4944/AP4944</f>
        <v>#DIV/0!</v>
      </c>
      <c r="AT4944" s="144">
        <f t="shared" ref="AT4944:AT4966" si="3813">M4944</f>
        <v>0</v>
      </c>
      <c r="AU4944" s="141">
        <f t="shared" ref="AU4944:AU4966" si="3814">AO4944</f>
        <v>0</v>
      </c>
      <c r="AV4944" s="142">
        <f t="shared" ref="AV4944:AV4966" si="3815">AU4944-AT4944</f>
        <v>0</v>
      </c>
      <c r="AW4944" s="143" t="e">
        <f t="shared" ref="AW4944:AW4966" si="3816">AV4944/AT4944</f>
        <v>#DIV/0!</v>
      </c>
      <c r="AY4944" s="146" t="str">
        <f t="shared" ref="AY4944:AY4966" si="3817">RIGHT(LEFT(I4944,3),2)&amp;"."&amp;RIGHT(LEFT(I4944,5),2)</f>
        <v>12.11</v>
      </c>
      <c r="AZ4944" s="1928" t="b">
        <f>COUNTIF('[1]Codes SEC'!$B$2:$B$250,Ministres!AY4944)&gt;0</f>
        <v>1</v>
      </c>
    </row>
    <row r="4945" spans="1:52" ht="35.1" customHeight="1" x14ac:dyDescent="0.25">
      <c r="A4945" s="15" t="s">
        <v>5356</v>
      </c>
      <c r="B4945" s="225" t="s">
        <v>265</v>
      </c>
      <c r="C4945" s="122" t="s">
        <v>237</v>
      </c>
      <c r="D4945" s="123">
        <v>1000</v>
      </c>
      <c r="E4945" s="226"/>
      <c r="F4945" s="122" t="s">
        <v>1122</v>
      </c>
      <c r="G4945" s="227"/>
      <c r="H4945" s="436">
        <v>122</v>
      </c>
      <c r="I4945" s="229">
        <v>81211000</v>
      </c>
      <c r="J4945" s="230" t="s">
        <v>5386</v>
      </c>
      <c r="K4945" s="231" t="s">
        <v>5387</v>
      </c>
      <c r="L4945" s="232">
        <v>0</v>
      </c>
      <c r="M4945" s="233">
        <v>0</v>
      </c>
      <c r="N4945" s="130"/>
      <c r="O4945" s="131"/>
      <c r="P4945" s="131"/>
      <c r="Q4945" s="131"/>
      <c r="R4945" s="131"/>
      <c r="S4945" s="131"/>
      <c r="T4945" s="132" t="str">
        <f t="shared" si="3803"/>
        <v>OK</v>
      </c>
      <c r="U4945" s="138"/>
      <c r="V4945" s="138"/>
      <c r="W4945" s="139"/>
      <c r="X4945" s="139"/>
      <c r="Y4945" s="132" t="str">
        <f t="shared" si="3804"/>
        <v>OK</v>
      </c>
      <c r="Z4945" s="210"/>
      <c r="AA4945" s="204"/>
      <c r="AB4945" s="202"/>
      <c r="AC4945" s="202"/>
      <c r="AD4945" s="202"/>
      <c r="AE4945" s="202"/>
      <c r="AF4945" s="202"/>
      <c r="AG4945" s="132" t="str">
        <f t="shared" si="3805"/>
        <v>OK</v>
      </c>
      <c r="AH4945" s="138"/>
      <c r="AI4945" s="138"/>
      <c r="AJ4945" s="139"/>
      <c r="AK4945" s="139"/>
      <c r="AL4945" s="132" t="str">
        <f t="shared" si="3806"/>
        <v>OK</v>
      </c>
      <c r="AM4945" s="140"/>
      <c r="AN4945" s="119">
        <f t="shared" si="3807"/>
        <v>0</v>
      </c>
      <c r="AO4945" s="120">
        <f t="shared" si="3808"/>
        <v>0</v>
      </c>
      <c r="AP4945" s="39">
        <f t="shared" si="3809"/>
        <v>0</v>
      </c>
      <c r="AQ4945" s="141">
        <f t="shared" si="3810"/>
        <v>0</v>
      </c>
      <c r="AR4945" s="142">
        <f t="shared" si="3811"/>
        <v>0</v>
      </c>
      <c r="AS4945" s="143" t="e">
        <f t="shared" si="3812"/>
        <v>#DIV/0!</v>
      </c>
      <c r="AT4945" s="144">
        <f t="shared" si="3813"/>
        <v>0</v>
      </c>
      <c r="AU4945" s="141">
        <f t="shared" si="3814"/>
        <v>0</v>
      </c>
      <c r="AV4945" s="142">
        <f t="shared" si="3815"/>
        <v>0</v>
      </c>
      <c r="AW4945" s="143" t="e">
        <f t="shared" si="3816"/>
        <v>#DIV/0!</v>
      </c>
      <c r="AY4945" s="146" t="str">
        <f t="shared" si="3817"/>
        <v>12.11</v>
      </c>
      <c r="AZ4945" s="1928" t="b">
        <f>COUNTIF('[1]Codes SEC'!$B$2:$B$250,Ministres!AY4945)&gt;0</f>
        <v>1</v>
      </c>
    </row>
    <row r="4946" spans="1:52" ht="35.1" customHeight="1" x14ac:dyDescent="0.25">
      <c r="A4946" s="15" t="s">
        <v>5356</v>
      </c>
      <c r="B4946" s="225" t="s">
        <v>265</v>
      </c>
      <c r="C4946" s="122" t="s">
        <v>237</v>
      </c>
      <c r="D4946" s="123">
        <v>1000</v>
      </c>
      <c r="E4946" s="226"/>
      <c r="F4946" s="122" t="s">
        <v>1115</v>
      </c>
      <c r="G4946" s="227"/>
      <c r="H4946" s="436">
        <v>122</v>
      </c>
      <c r="I4946" s="229">
        <v>81221000</v>
      </c>
      <c r="J4946" s="230" t="s">
        <v>5388</v>
      </c>
      <c r="K4946" s="231" t="s">
        <v>5389</v>
      </c>
      <c r="L4946" s="232">
        <v>0</v>
      </c>
      <c r="M4946" s="233">
        <v>0</v>
      </c>
      <c r="N4946" s="130"/>
      <c r="O4946" s="131"/>
      <c r="P4946" s="131"/>
      <c r="Q4946" s="131"/>
      <c r="R4946" s="131"/>
      <c r="S4946" s="131"/>
      <c r="T4946" s="132" t="str">
        <f t="shared" si="3803"/>
        <v>OK</v>
      </c>
      <c r="U4946" s="138"/>
      <c r="V4946" s="138"/>
      <c r="W4946" s="139"/>
      <c r="X4946" s="139"/>
      <c r="Y4946" s="132" t="str">
        <f t="shared" si="3804"/>
        <v>OK</v>
      </c>
      <c r="Z4946" s="210"/>
      <c r="AA4946" s="204"/>
      <c r="AB4946" s="202"/>
      <c r="AC4946" s="202"/>
      <c r="AD4946" s="202"/>
      <c r="AE4946" s="202"/>
      <c r="AF4946" s="202"/>
      <c r="AG4946" s="132" t="str">
        <f t="shared" si="3805"/>
        <v>OK</v>
      </c>
      <c r="AH4946" s="138"/>
      <c r="AI4946" s="138"/>
      <c r="AJ4946" s="139"/>
      <c r="AK4946" s="139"/>
      <c r="AL4946" s="132" t="str">
        <f t="shared" si="3806"/>
        <v>OK</v>
      </c>
      <c r="AM4946" s="140"/>
      <c r="AN4946" s="119">
        <f t="shared" si="3807"/>
        <v>0</v>
      </c>
      <c r="AO4946" s="120">
        <f t="shared" si="3808"/>
        <v>0</v>
      </c>
      <c r="AP4946" s="39">
        <f t="shared" si="3809"/>
        <v>0</v>
      </c>
      <c r="AQ4946" s="141">
        <f t="shared" si="3810"/>
        <v>0</v>
      </c>
      <c r="AR4946" s="142">
        <f t="shared" si="3811"/>
        <v>0</v>
      </c>
      <c r="AS4946" s="143" t="e">
        <f t="shared" si="3812"/>
        <v>#DIV/0!</v>
      </c>
      <c r="AT4946" s="144">
        <f t="shared" si="3813"/>
        <v>0</v>
      </c>
      <c r="AU4946" s="141">
        <f t="shared" si="3814"/>
        <v>0</v>
      </c>
      <c r="AV4946" s="142">
        <f t="shared" si="3815"/>
        <v>0</v>
      </c>
      <c r="AW4946" s="143" t="e">
        <f t="shared" si="3816"/>
        <v>#DIV/0!</v>
      </c>
      <c r="AY4946" s="146" t="str">
        <f t="shared" si="3817"/>
        <v>12.21</v>
      </c>
      <c r="AZ4946" s="1928" t="b">
        <f>COUNTIF('[1]Codes SEC'!$B$2:$B$250,Ministres!AY4946)&gt;0</f>
        <v>1</v>
      </c>
    </row>
    <row r="4947" spans="1:52" ht="35.1" customHeight="1" x14ac:dyDescent="0.25">
      <c r="A4947" s="15" t="s">
        <v>5356</v>
      </c>
      <c r="B4947" s="225" t="s">
        <v>265</v>
      </c>
      <c r="C4947" s="122" t="s">
        <v>237</v>
      </c>
      <c r="D4947" s="123">
        <v>1000</v>
      </c>
      <c r="E4947" s="226"/>
      <c r="F4947" s="122" t="s">
        <v>1115</v>
      </c>
      <c r="G4947" s="227"/>
      <c r="H4947" s="436">
        <v>122</v>
      </c>
      <c r="I4947" s="229">
        <v>81410000</v>
      </c>
      <c r="J4947" s="230" t="s">
        <v>5390</v>
      </c>
      <c r="K4947" s="231" t="s">
        <v>5391</v>
      </c>
      <c r="L4947" s="232">
        <v>0</v>
      </c>
      <c r="M4947" s="233">
        <v>0</v>
      </c>
      <c r="N4947" s="130"/>
      <c r="O4947" s="131"/>
      <c r="P4947" s="131"/>
      <c r="Q4947" s="131"/>
      <c r="R4947" s="131"/>
      <c r="S4947" s="131"/>
      <c r="T4947" s="132" t="str">
        <f t="shared" si="3803"/>
        <v>OK</v>
      </c>
      <c r="U4947" s="138"/>
      <c r="V4947" s="138"/>
      <c r="W4947" s="139"/>
      <c r="X4947" s="139"/>
      <c r="Y4947" s="132" t="str">
        <f t="shared" si="3804"/>
        <v>OK</v>
      </c>
      <c r="Z4947" s="210"/>
      <c r="AA4947" s="204"/>
      <c r="AB4947" s="202"/>
      <c r="AC4947" s="202"/>
      <c r="AD4947" s="202"/>
      <c r="AE4947" s="202"/>
      <c r="AF4947" s="202"/>
      <c r="AG4947" s="132" t="str">
        <f t="shared" si="3805"/>
        <v>OK</v>
      </c>
      <c r="AH4947" s="138"/>
      <c r="AI4947" s="138"/>
      <c r="AJ4947" s="139"/>
      <c r="AK4947" s="139"/>
      <c r="AL4947" s="132" t="str">
        <f t="shared" si="3806"/>
        <v>OK</v>
      </c>
      <c r="AM4947" s="140"/>
      <c r="AN4947" s="119">
        <f t="shared" si="3807"/>
        <v>0</v>
      </c>
      <c r="AO4947" s="120">
        <f t="shared" si="3808"/>
        <v>0</v>
      </c>
      <c r="AP4947" s="39">
        <f t="shared" si="3809"/>
        <v>0</v>
      </c>
      <c r="AQ4947" s="141">
        <f t="shared" si="3810"/>
        <v>0</v>
      </c>
      <c r="AR4947" s="142">
        <f t="shared" si="3811"/>
        <v>0</v>
      </c>
      <c r="AS4947" s="143" t="e">
        <f t="shared" si="3812"/>
        <v>#DIV/0!</v>
      </c>
      <c r="AT4947" s="144">
        <f t="shared" si="3813"/>
        <v>0</v>
      </c>
      <c r="AU4947" s="141">
        <f t="shared" si="3814"/>
        <v>0</v>
      </c>
      <c r="AV4947" s="142">
        <f t="shared" si="3815"/>
        <v>0</v>
      </c>
      <c r="AW4947" s="143" t="e">
        <f t="shared" si="3816"/>
        <v>#DIV/0!</v>
      </c>
      <c r="AY4947" s="146" t="str">
        <f t="shared" si="3817"/>
        <v>14.10</v>
      </c>
      <c r="AZ4947" s="1928" t="b">
        <f>COUNTIF('[1]Codes SEC'!$B$2:$B$250,Ministres!AY4947)&gt;0</f>
        <v>1</v>
      </c>
    </row>
    <row r="4948" spans="1:52" ht="35.1" customHeight="1" x14ac:dyDescent="0.25">
      <c r="A4948" s="15" t="s">
        <v>5356</v>
      </c>
      <c r="B4948" s="225" t="s">
        <v>265</v>
      </c>
      <c r="C4948" s="122" t="s">
        <v>237</v>
      </c>
      <c r="D4948" s="123">
        <v>1000</v>
      </c>
      <c r="E4948" s="226"/>
      <c r="F4948" s="122" t="s">
        <v>1115</v>
      </c>
      <c r="G4948" s="227"/>
      <c r="H4948" s="436">
        <v>122</v>
      </c>
      <c r="I4948" s="229">
        <v>83132000</v>
      </c>
      <c r="J4948" s="230" t="s">
        <v>5392</v>
      </c>
      <c r="K4948" s="231" t="s">
        <v>5393</v>
      </c>
      <c r="L4948" s="232">
        <v>0</v>
      </c>
      <c r="M4948" s="233">
        <v>0</v>
      </c>
      <c r="N4948" s="130"/>
      <c r="O4948" s="131"/>
      <c r="P4948" s="131"/>
      <c r="Q4948" s="131"/>
      <c r="R4948" s="131"/>
      <c r="S4948" s="131"/>
      <c r="T4948" s="132" t="str">
        <f t="shared" si="3803"/>
        <v>OK</v>
      </c>
      <c r="U4948" s="138"/>
      <c r="V4948" s="138"/>
      <c r="W4948" s="139"/>
      <c r="X4948" s="139"/>
      <c r="Y4948" s="132" t="str">
        <f t="shared" si="3804"/>
        <v>OK</v>
      </c>
      <c r="Z4948" s="210"/>
      <c r="AA4948" s="204"/>
      <c r="AB4948" s="202"/>
      <c r="AC4948" s="202"/>
      <c r="AD4948" s="202"/>
      <c r="AE4948" s="202"/>
      <c r="AF4948" s="202"/>
      <c r="AG4948" s="132" t="str">
        <f t="shared" si="3805"/>
        <v>OK</v>
      </c>
      <c r="AH4948" s="138"/>
      <c r="AI4948" s="138"/>
      <c r="AJ4948" s="139"/>
      <c r="AK4948" s="139"/>
      <c r="AL4948" s="132" t="str">
        <f t="shared" si="3806"/>
        <v>OK</v>
      </c>
      <c r="AM4948" s="140"/>
      <c r="AN4948" s="119">
        <f t="shared" si="3807"/>
        <v>0</v>
      </c>
      <c r="AO4948" s="120">
        <f t="shared" si="3808"/>
        <v>0</v>
      </c>
      <c r="AP4948" s="39">
        <f t="shared" si="3809"/>
        <v>0</v>
      </c>
      <c r="AQ4948" s="141">
        <f t="shared" si="3810"/>
        <v>0</v>
      </c>
      <c r="AR4948" s="142">
        <f t="shared" si="3811"/>
        <v>0</v>
      </c>
      <c r="AS4948" s="143" t="e">
        <f t="shared" si="3812"/>
        <v>#DIV/0!</v>
      </c>
      <c r="AT4948" s="144">
        <f t="shared" si="3813"/>
        <v>0</v>
      </c>
      <c r="AU4948" s="141">
        <f t="shared" si="3814"/>
        <v>0</v>
      </c>
      <c r="AV4948" s="142">
        <f t="shared" si="3815"/>
        <v>0</v>
      </c>
      <c r="AW4948" s="143" t="e">
        <f t="shared" si="3816"/>
        <v>#DIV/0!</v>
      </c>
      <c r="AY4948" s="146" t="str">
        <f t="shared" si="3817"/>
        <v>31.32</v>
      </c>
      <c r="AZ4948" s="1928" t="b">
        <f>COUNTIF('[1]Codes SEC'!$B$2:$B$250,Ministres!AY4948)&gt;0</f>
        <v>1</v>
      </c>
    </row>
    <row r="4949" spans="1:52" ht="35.1" customHeight="1" x14ac:dyDescent="0.25">
      <c r="A4949" s="15" t="s">
        <v>5356</v>
      </c>
      <c r="B4949" s="225" t="s">
        <v>265</v>
      </c>
      <c r="C4949" s="122" t="s">
        <v>237</v>
      </c>
      <c r="D4949" s="123">
        <v>1000</v>
      </c>
      <c r="E4949" s="226"/>
      <c r="F4949" s="122" t="s">
        <v>1122</v>
      </c>
      <c r="G4949" s="227"/>
      <c r="H4949" s="436">
        <v>122</v>
      </c>
      <c r="I4949" s="229">
        <v>83132000</v>
      </c>
      <c r="J4949" s="230" t="s">
        <v>5394</v>
      </c>
      <c r="K4949" s="231" t="s">
        <v>5395</v>
      </c>
      <c r="L4949" s="232">
        <v>0</v>
      </c>
      <c r="M4949" s="233">
        <v>0</v>
      </c>
      <c r="N4949" s="130"/>
      <c r="O4949" s="131"/>
      <c r="P4949" s="131"/>
      <c r="Q4949" s="131"/>
      <c r="R4949" s="131"/>
      <c r="S4949" s="131"/>
      <c r="T4949" s="132" t="str">
        <f t="shared" si="3803"/>
        <v>OK</v>
      </c>
      <c r="U4949" s="138"/>
      <c r="V4949" s="138"/>
      <c r="W4949" s="139"/>
      <c r="X4949" s="139"/>
      <c r="Y4949" s="132" t="str">
        <f t="shared" si="3804"/>
        <v>OK</v>
      </c>
      <c r="Z4949" s="210"/>
      <c r="AA4949" s="204"/>
      <c r="AB4949" s="202"/>
      <c r="AC4949" s="202"/>
      <c r="AD4949" s="202"/>
      <c r="AE4949" s="202"/>
      <c r="AF4949" s="202"/>
      <c r="AG4949" s="132" t="str">
        <f t="shared" si="3805"/>
        <v>OK</v>
      </c>
      <c r="AH4949" s="138"/>
      <c r="AI4949" s="138"/>
      <c r="AJ4949" s="139"/>
      <c r="AK4949" s="139"/>
      <c r="AL4949" s="132" t="str">
        <f t="shared" si="3806"/>
        <v>OK</v>
      </c>
      <c r="AM4949" s="140"/>
      <c r="AN4949" s="119">
        <f t="shared" si="3807"/>
        <v>0</v>
      </c>
      <c r="AO4949" s="120">
        <f t="shared" si="3808"/>
        <v>0</v>
      </c>
      <c r="AP4949" s="39">
        <f t="shared" si="3809"/>
        <v>0</v>
      </c>
      <c r="AQ4949" s="141">
        <f t="shared" si="3810"/>
        <v>0</v>
      </c>
      <c r="AR4949" s="142">
        <f t="shared" si="3811"/>
        <v>0</v>
      </c>
      <c r="AS4949" s="143" t="e">
        <f t="shared" si="3812"/>
        <v>#DIV/0!</v>
      </c>
      <c r="AT4949" s="144">
        <f t="shared" si="3813"/>
        <v>0</v>
      </c>
      <c r="AU4949" s="141">
        <f t="shared" si="3814"/>
        <v>0</v>
      </c>
      <c r="AV4949" s="142">
        <f t="shared" si="3815"/>
        <v>0</v>
      </c>
      <c r="AW4949" s="143" t="e">
        <f t="shared" si="3816"/>
        <v>#DIV/0!</v>
      </c>
      <c r="AY4949" s="146" t="str">
        <f t="shared" si="3817"/>
        <v>31.32</v>
      </c>
      <c r="AZ4949" s="1928" t="b">
        <f>COUNTIF('[1]Codes SEC'!$B$2:$B$250,Ministres!AY4949)&gt;0</f>
        <v>1</v>
      </c>
    </row>
    <row r="4950" spans="1:52" ht="35.1" customHeight="1" x14ac:dyDescent="0.25">
      <c r="A4950" s="15" t="s">
        <v>5356</v>
      </c>
      <c r="B4950" s="225" t="s">
        <v>265</v>
      </c>
      <c r="C4950" s="122" t="s">
        <v>237</v>
      </c>
      <c r="D4950" s="123">
        <v>1000</v>
      </c>
      <c r="E4950" s="226"/>
      <c r="F4950" s="122" t="s">
        <v>1122</v>
      </c>
      <c r="G4950" s="227"/>
      <c r="H4950" s="436">
        <v>122</v>
      </c>
      <c r="I4950" s="229">
        <v>83300000</v>
      </c>
      <c r="J4950" s="230" t="s">
        <v>5396</v>
      </c>
      <c r="K4950" s="231" t="s">
        <v>5397</v>
      </c>
      <c r="L4950" s="232">
        <v>0</v>
      </c>
      <c r="M4950" s="233">
        <v>0</v>
      </c>
      <c r="N4950" s="130"/>
      <c r="O4950" s="131"/>
      <c r="P4950" s="131"/>
      <c r="Q4950" s="131"/>
      <c r="R4950" s="131"/>
      <c r="S4950" s="131"/>
      <c r="T4950" s="132" t="str">
        <f t="shared" si="3803"/>
        <v>OK</v>
      </c>
      <c r="U4950" s="138"/>
      <c r="V4950" s="138"/>
      <c r="W4950" s="139"/>
      <c r="X4950" s="139"/>
      <c r="Y4950" s="132" t="str">
        <f t="shared" si="3804"/>
        <v>OK</v>
      </c>
      <c r="Z4950" s="210"/>
      <c r="AA4950" s="204"/>
      <c r="AB4950" s="202"/>
      <c r="AC4950" s="202"/>
      <c r="AD4950" s="202"/>
      <c r="AE4950" s="202"/>
      <c r="AF4950" s="202"/>
      <c r="AG4950" s="132" t="str">
        <f t="shared" si="3805"/>
        <v>OK</v>
      </c>
      <c r="AH4950" s="138"/>
      <c r="AI4950" s="138"/>
      <c r="AJ4950" s="139"/>
      <c r="AK4950" s="139"/>
      <c r="AL4950" s="132" t="str">
        <f t="shared" si="3806"/>
        <v>OK</v>
      </c>
      <c r="AM4950" s="140"/>
      <c r="AN4950" s="119">
        <f t="shared" si="3807"/>
        <v>0</v>
      </c>
      <c r="AO4950" s="120">
        <f t="shared" si="3808"/>
        <v>0</v>
      </c>
      <c r="AP4950" s="39">
        <f t="shared" si="3809"/>
        <v>0</v>
      </c>
      <c r="AQ4950" s="141">
        <f t="shared" si="3810"/>
        <v>0</v>
      </c>
      <c r="AR4950" s="142">
        <f t="shared" si="3811"/>
        <v>0</v>
      </c>
      <c r="AS4950" s="143" t="e">
        <f t="shared" si="3812"/>
        <v>#DIV/0!</v>
      </c>
      <c r="AT4950" s="144">
        <f t="shared" si="3813"/>
        <v>0</v>
      </c>
      <c r="AU4950" s="141">
        <f t="shared" si="3814"/>
        <v>0</v>
      </c>
      <c r="AV4950" s="142">
        <f t="shared" si="3815"/>
        <v>0</v>
      </c>
      <c r="AW4950" s="143" t="e">
        <f t="shared" si="3816"/>
        <v>#DIV/0!</v>
      </c>
      <c r="AY4950" s="146" t="str">
        <f t="shared" si="3817"/>
        <v>33.00</v>
      </c>
      <c r="AZ4950" s="1928" t="b">
        <f>COUNTIF('[1]Codes SEC'!$B$2:$B$250,Ministres!AY4950)&gt;0</f>
        <v>1</v>
      </c>
    </row>
    <row r="4951" spans="1:52" ht="35.1" customHeight="1" x14ac:dyDescent="0.25">
      <c r="A4951" s="15" t="s">
        <v>5356</v>
      </c>
      <c r="B4951" s="225" t="s">
        <v>265</v>
      </c>
      <c r="C4951" s="122" t="s">
        <v>237</v>
      </c>
      <c r="D4951" s="123">
        <v>1000</v>
      </c>
      <c r="E4951" s="226"/>
      <c r="F4951" s="122" t="s">
        <v>1115</v>
      </c>
      <c r="G4951" s="227"/>
      <c r="H4951" s="436">
        <v>122</v>
      </c>
      <c r="I4951" s="229">
        <v>83300000</v>
      </c>
      <c r="J4951" s="230" t="s">
        <v>5398</v>
      </c>
      <c r="K4951" s="231" t="s">
        <v>5399</v>
      </c>
      <c r="L4951" s="232">
        <v>0</v>
      </c>
      <c r="M4951" s="233">
        <v>0</v>
      </c>
      <c r="N4951" s="130"/>
      <c r="O4951" s="131"/>
      <c r="P4951" s="131"/>
      <c r="Q4951" s="131"/>
      <c r="R4951" s="131"/>
      <c r="S4951" s="131"/>
      <c r="T4951" s="132" t="str">
        <f t="shared" si="3803"/>
        <v>OK</v>
      </c>
      <c r="U4951" s="138"/>
      <c r="V4951" s="138"/>
      <c r="W4951" s="139"/>
      <c r="X4951" s="139"/>
      <c r="Y4951" s="132" t="str">
        <f t="shared" si="3804"/>
        <v>OK</v>
      </c>
      <c r="Z4951" s="210"/>
      <c r="AA4951" s="204"/>
      <c r="AB4951" s="202"/>
      <c r="AC4951" s="202"/>
      <c r="AD4951" s="202"/>
      <c r="AE4951" s="202"/>
      <c r="AF4951" s="202"/>
      <c r="AG4951" s="132" t="str">
        <f t="shared" si="3805"/>
        <v>OK</v>
      </c>
      <c r="AH4951" s="138"/>
      <c r="AI4951" s="138"/>
      <c r="AJ4951" s="139"/>
      <c r="AK4951" s="139"/>
      <c r="AL4951" s="132" t="str">
        <f t="shared" si="3806"/>
        <v>OK</v>
      </c>
      <c r="AM4951" s="140"/>
      <c r="AN4951" s="119">
        <f t="shared" si="3807"/>
        <v>0</v>
      </c>
      <c r="AO4951" s="120">
        <f t="shared" si="3808"/>
        <v>0</v>
      </c>
      <c r="AP4951" s="39">
        <f t="shared" si="3809"/>
        <v>0</v>
      </c>
      <c r="AQ4951" s="141">
        <f t="shared" si="3810"/>
        <v>0</v>
      </c>
      <c r="AR4951" s="142">
        <f t="shared" si="3811"/>
        <v>0</v>
      </c>
      <c r="AS4951" s="143" t="e">
        <f t="shared" si="3812"/>
        <v>#DIV/0!</v>
      </c>
      <c r="AT4951" s="144">
        <f t="shared" si="3813"/>
        <v>0</v>
      </c>
      <c r="AU4951" s="141">
        <f t="shared" si="3814"/>
        <v>0</v>
      </c>
      <c r="AV4951" s="142">
        <f t="shared" si="3815"/>
        <v>0</v>
      </c>
      <c r="AW4951" s="143" t="e">
        <f t="shared" si="3816"/>
        <v>#DIV/0!</v>
      </c>
      <c r="AY4951" s="146" t="str">
        <f t="shared" si="3817"/>
        <v>33.00</v>
      </c>
      <c r="AZ4951" s="1928" t="b">
        <f>COUNTIF('[1]Codes SEC'!$B$2:$B$250,Ministres!AY4951)&gt;0</f>
        <v>1</v>
      </c>
    </row>
    <row r="4952" spans="1:52" ht="35.1" customHeight="1" x14ac:dyDescent="0.25">
      <c r="A4952" s="15" t="s">
        <v>5356</v>
      </c>
      <c r="B4952" s="225" t="s">
        <v>265</v>
      </c>
      <c r="C4952" s="122" t="s">
        <v>237</v>
      </c>
      <c r="D4952" s="123">
        <v>1000</v>
      </c>
      <c r="E4952" s="226"/>
      <c r="F4952" s="122" t="s">
        <v>1122</v>
      </c>
      <c r="G4952" s="227"/>
      <c r="H4952" s="436">
        <v>122</v>
      </c>
      <c r="I4952" s="229">
        <v>83450000</v>
      </c>
      <c r="J4952" s="230" t="s">
        <v>5400</v>
      </c>
      <c r="K4952" s="231" t="s">
        <v>5401</v>
      </c>
      <c r="L4952" s="232">
        <v>0</v>
      </c>
      <c r="M4952" s="233">
        <v>0</v>
      </c>
      <c r="N4952" s="130"/>
      <c r="O4952" s="131"/>
      <c r="P4952" s="131"/>
      <c r="Q4952" s="131"/>
      <c r="R4952" s="131"/>
      <c r="S4952" s="131"/>
      <c r="T4952" s="132" t="str">
        <f t="shared" si="3803"/>
        <v>OK</v>
      </c>
      <c r="U4952" s="138"/>
      <c r="V4952" s="138"/>
      <c r="W4952" s="139"/>
      <c r="X4952" s="139"/>
      <c r="Y4952" s="132" t="str">
        <f t="shared" si="3804"/>
        <v>OK</v>
      </c>
      <c r="Z4952" s="210"/>
      <c r="AA4952" s="204"/>
      <c r="AB4952" s="202"/>
      <c r="AC4952" s="202"/>
      <c r="AD4952" s="202"/>
      <c r="AE4952" s="202"/>
      <c r="AF4952" s="202"/>
      <c r="AG4952" s="132" t="str">
        <f t="shared" si="3805"/>
        <v>OK</v>
      </c>
      <c r="AH4952" s="138"/>
      <c r="AI4952" s="138"/>
      <c r="AJ4952" s="139"/>
      <c r="AK4952" s="139"/>
      <c r="AL4952" s="132" t="str">
        <f t="shared" si="3806"/>
        <v>OK</v>
      </c>
      <c r="AM4952" s="140"/>
      <c r="AN4952" s="119">
        <f t="shared" si="3807"/>
        <v>0</v>
      </c>
      <c r="AO4952" s="120">
        <f t="shared" si="3808"/>
        <v>0</v>
      </c>
      <c r="AP4952" s="39">
        <f t="shared" si="3809"/>
        <v>0</v>
      </c>
      <c r="AQ4952" s="141">
        <f t="shared" si="3810"/>
        <v>0</v>
      </c>
      <c r="AR4952" s="142">
        <f t="shared" si="3811"/>
        <v>0</v>
      </c>
      <c r="AS4952" s="143" t="e">
        <f t="shared" si="3812"/>
        <v>#DIV/0!</v>
      </c>
      <c r="AT4952" s="144">
        <f t="shared" si="3813"/>
        <v>0</v>
      </c>
      <c r="AU4952" s="141">
        <f t="shared" si="3814"/>
        <v>0</v>
      </c>
      <c r="AV4952" s="142">
        <f t="shared" si="3815"/>
        <v>0</v>
      </c>
      <c r="AW4952" s="143" t="e">
        <f t="shared" si="3816"/>
        <v>#DIV/0!</v>
      </c>
      <c r="AY4952" s="146" t="str">
        <f t="shared" si="3817"/>
        <v>34.50</v>
      </c>
      <c r="AZ4952" s="1928" t="b">
        <f>COUNTIF('[1]Codes SEC'!$B$2:$B$250,Ministres!AY4952)&gt;0</f>
        <v>1</v>
      </c>
    </row>
    <row r="4953" spans="1:52" ht="35.1" customHeight="1" x14ac:dyDescent="0.25">
      <c r="A4953" s="15" t="s">
        <v>5356</v>
      </c>
      <c r="B4953" s="225" t="s">
        <v>265</v>
      </c>
      <c r="C4953" s="122" t="s">
        <v>237</v>
      </c>
      <c r="D4953" s="123">
        <v>1000</v>
      </c>
      <c r="E4953" s="226"/>
      <c r="F4953" s="122" t="s">
        <v>1115</v>
      </c>
      <c r="G4953" s="227"/>
      <c r="H4953" s="436">
        <v>122</v>
      </c>
      <c r="I4953" s="229">
        <v>84140000</v>
      </c>
      <c r="J4953" s="230" t="s">
        <v>5402</v>
      </c>
      <c r="K4953" s="231" t="s">
        <v>5403</v>
      </c>
      <c r="L4953" s="232">
        <v>0</v>
      </c>
      <c r="M4953" s="233">
        <v>0</v>
      </c>
      <c r="N4953" s="130"/>
      <c r="O4953" s="131"/>
      <c r="P4953" s="131"/>
      <c r="Q4953" s="131"/>
      <c r="R4953" s="131"/>
      <c r="S4953" s="131"/>
      <c r="T4953" s="132" t="str">
        <f t="shared" si="3803"/>
        <v>OK</v>
      </c>
      <c r="U4953" s="138"/>
      <c r="V4953" s="138"/>
      <c r="W4953" s="139"/>
      <c r="X4953" s="139"/>
      <c r="Y4953" s="132" t="str">
        <f t="shared" si="3804"/>
        <v>OK</v>
      </c>
      <c r="Z4953" s="210"/>
      <c r="AA4953" s="204"/>
      <c r="AB4953" s="202"/>
      <c r="AC4953" s="202"/>
      <c r="AD4953" s="202"/>
      <c r="AE4953" s="202"/>
      <c r="AF4953" s="202"/>
      <c r="AG4953" s="132" t="str">
        <f t="shared" si="3805"/>
        <v>OK</v>
      </c>
      <c r="AH4953" s="138"/>
      <c r="AI4953" s="138"/>
      <c r="AJ4953" s="139"/>
      <c r="AK4953" s="139"/>
      <c r="AL4953" s="132" t="str">
        <f t="shared" si="3806"/>
        <v>OK</v>
      </c>
      <c r="AM4953" s="140"/>
      <c r="AN4953" s="119">
        <f t="shared" si="3807"/>
        <v>0</v>
      </c>
      <c r="AO4953" s="120">
        <f t="shared" si="3808"/>
        <v>0</v>
      </c>
      <c r="AP4953" s="39">
        <f t="shared" si="3809"/>
        <v>0</v>
      </c>
      <c r="AQ4953" s="141">
        <f t="shared" si="3810"/>
        <v>0</v>
      </c>
      <c r="AR4953" s="142">
        <f t="shared" si="3811"/>
        <v>0</v>
      </c>
      <c r="AS4953" s="143" t="e">
        <f t="shared" si="3812"/>
        <v>#DIV/0!</v>
      </c>
      <c r="AT4953" s="144">
        <f t="shared" si="3813"/>
        <v>0</v>
      </c>
      <c r="AU4953" s="141">
        <f t="shared" si="3814"/>
        <v>0</v>
      </c>
      <c r="AV4953" s="142">
        <f t="shared" si="3815"/>
        <v>0</v>
      </c>
      <c r="AW4953" s="143" t="e">
        <f t="shared" si="3816"/>
        <v>#DIV/0!</v>
      </c>
      <c r="AY4953" s="146" t="str">
        <f t="shared" si="3817"/>
        <v>41.40</v>
      </c>
      <c r="AZ4953" s="1928" t="b">
        <f>COUNTIF('[1]Codes SEC'!$B$2:$B$250,Ministres!AY4953)&gt;0</f>
        <v>1</v>
      </c>
    </row>
    <row r="4954" spans="1:52" ht="35.1" customHeight="1" x14ac:dyDescent="0.25">
      <c r="A4954" s="15" t="s">
        <v>5356</v>
      </c>
      <c r="B4954" s="225" t="s">
        <v>265</v>
      </c>
      <c r="C4954" s="122" t="s">
        <v>237</v>
      </c>
      <c r="D4954" s="123">
        <v>1000</v>
      </c>
      <c r="E4954" s="226"/>
      <c r="F4954" s="122" t="s">
        <v>1122</v>
      </c>
      <c r="G4954" s="227"/>
      <c r="H4954" s="436">
        <v>122</v>
      </c>
      <c r="I4954" s="229">
        <v>84140000</v>
      </c>
      <c r="J4954" s="230" t="s">
        <v>5404</v>
      </c>
      <c r="K4954" s="231" t="s">
        <v>5405</v>
      </c>
      <c r="L4954" s="232">
        <v>0</v>
      </c>
      <c r="M4954" s="233">
        <v>0</v>
      </c>
      <c r="N4954" s="130"/>
      <c r="O4954" s="131"/>
      <c r="P4954" s="131"/>
      <c r="Q4954" s="131"/>
      <c r="R4954" s="131"/>
      <c r="S4954" s="131"/>
      <c r="T4954" s="132" t="str">
        <f t="shared" si="3803"/>
        <v>OK</v>
      </c>
      <c r="U4954" s="138"/>
      <c r="V4954" s="138"/>
      <c r="W4954" s="139"/>
      <c r="X4954" s="139"/>
      <c r="Y4954" s="132" t="str">
        <f t="shared" si="3804"/>
        <v>OK</v>
      </c>
      <c r="Z4954" s="210"/>
      <c r="AA4954" s="204"/>
      <c r="AB4954" s="202"/>
      <c r="AC4954" s="202"/>
      <c r="AD4954" s="202"/>
      <c r="AE4954" s="202"/>
      <c r="AF4954" s="202"/>
      <c r="AG4954" s="132" t="str">
        <f t="shared" si="3805"/>
        <v>OK</v>
      </c>
      <c r="AH4954" s="138"/>
      <c r="AI4954" s="138"/>
      <c r="AJ4954" s="139"/>
      <c r="AK4954" s="139"/>
      <c r="AL4954" s="132" t="str">
        <f t="shared" si="3806"/>
        <v>OK</v>
      </c>
      <c r="AM4954" s="140"/>
      <c r="AN4954" s="119">
        <f t="shared" si="3807"/>
        <v>0</v>
      </c>
      <c r="AO4954" s="120">
        <f t="shared" si="3808"/>
        <v>0</v>
      </c>
      <c r="AP4954" s="39">
        <f t="shared" si="3809"/>
        <v>0</v>
      </c>
      <c r="AQ4954" s="141">
        <f t="shared" si="3810"/>
        <v>0</v>
      </c>
      <c r="AR4954" s="142">
        <f t="shared" si="3811"/>
        <v>0</v>
      </c>
      <c r="AS4954" s="143" t="e">
        <f t="shared" si="3812"/>
        <v>#DIV/0!</v>
      </c>
      <c r="AT4954" s="144">
        <f t="shared" si="3813"/>
        <v>0</v>
      </c>
      <c r="AU4954" s="141">
        <f t="shared" si="3814"/>
        <v>0</v>
      </c>
      <c r="AV4954" s="142">
        <f t="shared" si="3815"/>
        <v>0</v>
      </c>
      <c r="AW4954" s="143" t="e">
        <f t="shared" si="3816"/>
        <v>#DIV/0!</v>
      </c>
      <c r="AY4954" s="146" t="str">
        <f t="shared" si="3817"/>
        <v>41.40</v>
      </c>
      <c r="AZ4954" s="1928" t="b">
        <f>COUNTIF('[1]Codes SEC'!$B$2:$B$250,Ministres!AY4954)&gt;0</f>
        <v>1</v>
      </c>
    </row>
    <row r="4955" spans="1:52" ht="35.1" customHeight="1" x14ac:dyDescent="0.25">
      <c r="A4955" s="15" t="s">
        <v>5356</v>
      </c>
      <c r="B4955" s="225" t="s">
        <v>265</v>
      </c>
      <c r="C4955" s="122" t="s">
        <v>237</v>
      </c>
      <c r="D4955" s="123">
        <v>1000</v>
      </c>
      <c r="E4955" s="226"/>
      <c r="F4955" s="122" t="s">
        <v>1122</v>
      </c>
      <c r="G4955" s="227"/>
      <c r="H4955" s="436">
        <v>122</v>
      </c>
      <c r="I4955" s="229">
        <v>84312000</v>
      </c>
      <c r="J4955" s="230" t="s">
        <v>5406</v>
      </c>
      <c r="K4955" s="231" t="s">
        <v>5407</v>
      </c>
      <c r="L4955" s="232">
        <v>0</v>
      </c>
      <c r="M4955" s="233">
        <v>0</v>
      </c>
      <c r="N4955" s="130"/>
      <c r="O4955" s="131"/>
      <c r="P4955" s="131"/>
      <c r="Q4955" s="131"/>
      <c r="R4955" s="131"/>
      <c r="S4955" s="131"/>
      <c r="T4955" s="132" t="str">
        <f t="shared" si="3803"/>
        <v>OK</v>
      </c>
      <c r="U4955" s="138"/>
      <c r="V4955" s="138"/>
      <c r="W4955" s="139"/>
      <c r="X4955" s="139"/>
      <c r="Y4955" s="132" t="str">
        <f t="shared" si="3804"/>
        <v>OK</v>
      </c>
      <c r="Z4955" s="210"/>
      <c r="AA4955" s="204"/>
      <c r="AB4955" s="202"/>
      <c r="AC4955" s="202"/>
      <c r="AD4955" s="202"/>
      <c r="AE4955" s="202"/>
      <c r="AF4955" s="202"/>
      <c r="AG4955" s="132" t="str">
        <f t="shared" si="3805"/>
        <v>OK</v>
      </c>
      <c r="AH4955" s="138"/>
      <c r="AI4955" s="138"/>
      <c r="AJ4955" s="139"/>
      <c r="AK4955" s="139"/>
      <c r="AL4955" s="132" t="str">
        <f t="shared" si="3806"/>
        <v>OK</v>
      </c>
      <c r="AM4955" s="140"/>
      <c r="AN4955" s="119">
        <f t="shared" si="3807"/>
        <v>0</v>
      </c>
      <c r="AO4955" s="120">
        <f t="shared" si="3808"/>
        <v>0</v>
      </c>
      <c r="AP4955" s="39">
        <f t="shared" si="3809"/>
        <v>0</v>
      </c>
      <c r="AQ4955" s="141">
        <f t="shared" si="3810"/>
        <v>0</v>
      </c>
      <c r="AR4955" s="142">
        <f t="shared" si="3811"/>
        <v>0</v>
      </c>
      <c r="AS4955" s="143" t="e">
        <f t="shared" si="3812"/>
        <v>#DIV/0!</v>
      </c>
      <c r="AT4955" s="144">
        <f t="shared" si="3813"/>
        <v>0</v>
      </c>
      <c r="AU4955" s="141">
        <f t="shared" si="3814"/>
        <v>0</v>
      </c>
      <c r="AV4955" s="142">
        <f t="shared" si="3815"/>
        <v>0</v>
      </c>
      <c r="AW4955" s="143" t="e">
        <f t="shared" si="3816"/>
        <v>#DIV/0!</v>
      </c>
      <c r="AY4955" s="146" t="str">
        <f t="shared" si="3817"/>
        <v>43.12</v>
      </c>
      <c r="AZ4955" s="1928" t="b">
        <f>COUNTIF('[1]Codes SEC'!$B$2:$B$250,Ministres!AY4955)&gt;0</f>
        <v>1</v>
      </c>
    </row>
    <row r="4956" spans="1:52" ht="35.1" customHeight="1" x14ac:dyDescent="0.25">
      <c r="A4956" s="15" t="s">
        <v>5356</v>
      </c>
      <c r="B4956" s="225" t="s">
        <v>265</v>
      </c>
      <c r="C4956" s="122" t="s">
        <v>237</v>
      </c>
      <c r="D4956" s="123">
        <v>1000</v>
      </c>
      <c r="E4956" s="226"/>
      <c r="F4956" s="122">
        <v>19</v>
      </c>
      <c r="G4956" s="227"/>
      <c r="H4956" s="436">
        <v>122</v>
      </c>
      <c r="I4956" s="229">
        <v>84312000</v>
      </c>
      <c r="J4956" s="230" t="s">
        <v>5408</v>
      </c>
      <c r="K4956" s="231" t="s">
        <v>5409</v>
      </c>
      <c r="L4956" s="232">
        <v>0</v>
      </c>
      <c r="M4956" s="233">
        <v>0</v>
      </c>
      <c r="N4956" s="130"/>
      <c r="O4956" s="131"/>
      <c r="P4956" s="131"/>
      <c r="Q4956" s="131"/>
      <c r="R4956" s="131"/>
      <c r="S4956" s="131"/>
      <c r="T4956" s="132" t="str">
        <f t="shared" si="3803"/>
        <v>OK</v>
      </c>
      <c r="U4956" s="138"/>
      <c r="V4956" s="138"/>
      <c r="W4956" s="139"/>
      <c r="X4956" s="139"/>
      <c r="Y4956" s="132" t="str">
        <f t="shared" si="3804"/>
        <v>OK</v>
      </c>
      <c r="Z4956" s="210"/>
      <c r="AA4956" s="204"/>
      <c r="AB4956" s="202"/>
      <c r="AC4956" s="202"/>
      <c r="AD4956" s="202"/>
      <c r="AE4956" s="202"/>
      <c r="AF4956" s="202"/>
      <c r="AG4956" s="132" t="str">
        <f t="shared" si="3805"/>
        <v>OK</v>
      </c>
      <c r="AH4956" s="138"/>
      <c r="AI4956" s="138"/>
      <c r="AJ4956" s="139"/>
      <c r="AK4956" s="139"/>
      <c r="AL4956" s="132" t="str">
        <f t="shared" si="3806"/>
        <v>OK</v>
      </c>
      <c r="AM4956" s="140"/>
      <c r="AN4956" s="119">
        <f t="shared" si="3807"/>
        <v>0</v>
      </c>
      <c r="AO4956" s="120">
        <f t="shared" si="3808"/>
        <v>0</v>
      </c>
      <c r="AP4956" s="39">
        <f t="shared" si="3809"/>
        <v>0</v>
      </c>
      <c r="AQ4956" s="141">
        <f t="shared" si="3810"/>
        <v>0</v>
      </c>
      <c r="AR4956" s="142">
        <f t="shared" si="3811"/>
        <v>0</v>
      </c>
      <c r="AS4956" s="143" t="e">
        <f t="shared" si="3812"/>
        <v>#DIV/0!</v>
      </c>
      <c r="AT4956" s="144">
        <f t="shared" si="3813"/>
        <v>0</v>
      </c>
      <c r="AU4956" s="141">
        <f t="shared" si="3814"/>
        <v>0</v>
      </c>
      <c r="AV4956" s="142">
        <f t="shared" si="3815"/>
        <v>0</v>
      </c>
      <c r="AW4956" s="143" t="e">
        <f t="shared" si="3816"/>
        <v>#DIV/0!</v>
      </c>
      <c r="AY4956" s="146" t="str">
        <f t="shared" si="3817"/>
        <v>43.12</v>
      </c>
      <c r="AZ4956" s="1928" t="b">
        <f>COUNTIF('[1]Codes SEC'!$B$2:$B$250,Ministres!AY4956)&gt;0</f>
        <v>1</v>
      </c>
    </row>
    <row r="4957" spans="1:52" ht="35.1" customHeight="1" x14ac:dyDescent="0.25">
      <c r="A4957" s="15" t="s">
        <v>5356</v>
      </c>
      <c r="B4957" s="225" t="s">
        <v>265</v>
      </c>
      <c r="C4957" s="122" t="s">
        <v>237</v>
      </c>
      <c r="D4957" s="123">
        <v>1000</v>
      </c>
      <c r="E4957" s="226"/>
      <c r="F4957" s="122">
        <v>19</v>
      </c>
      <c r="G4957" s="227"/>
      <c r="H4957" s="436">
        <v>122</v>
      </c>
      <c r="I4957" s="229">
        <v>84316000</v>
      </c>
      <c r="J4957" s="230" t="s">
        <v>5410</v>
      </c>
      <c r="K4957" s="231" t="s">
        <v>5411</v>
      </c>
      <c r="L4957" s="232">
        <v>0</v>
      </c>
      <c r="M4957" s="233">
        <v>0</v>
      </c>
      <c r="N4957" s="130"/>
      <c r="O4957" s="131"/>
      <c r="P4957" s="131"/>
      <c r="Q4957" s="131"/>
      <c r="R4957" s="131"/>
      <c r="S4957" s="131"/>
      <c r="T4957" s="132" t="str">
        <f t="shared" si="3803"/>
        <v>OK</v>
      </c>
      <c r="U4957" s="138"/>
      <c r="V4957" s="138"/>
      <c r="W4957" s="139"/>
      <c r="X4957" s="139"/>
      <c r="Y4957" s="132" t="str">
        <f t="shared" si="3804"/>
        <v>OK</v>
      </c>
      <c r="Z4957" s="210"/>
      <c r="AA4957" s="204"/>
      <c r="AB4957" s="202"/>
      <c r="AC4957" s="202"/>
      <c r="AD4957" s="202"/>
      <c r="AE4957" s="202"/>
      <c r="AF4957" s="202"/>
      <c r="AG4957" s="132" t="str">
        <f t="shared" si="3805"/>
        <v>OK</v>
      </c>
      <c r="AH4957" s="138"/>
      <c r="AI4957" s="138"/>
      <c r="AJ4957" s="139"/>
      <c r="AK4957" s="139"/>
      <c r="AL4957" s="132" t="str">
        <f t="shared" si="3806"/>
        <v>OK</v>
      </c>
      <c r="AM4957" s="140"/>
      <c r="AN4957" s="119">
        <f t="shared" si="3807"/>
        <v>0</v>
      </c>
      <c r="AO4957" s="120">
        <f t="shared" si="3808"/>
        <v>0</v>
      </c>
      <c r="AP4957" s="39">
        <f t="shared" si="3809"/>
        <v>0</v>
      </c>
      <c r="AQ4957" s="141">
        <f t="shared" si="3810"/>
        <v>0</v>
      </c>
      <c r="AR4957" s="142">
        <f t="shared" si="3811"/>
        <v>0</v>
      </c>
      <c r="AS4957" s="143" t="e">
        <f t="shared" si="3812"/>
        <v>#DIV/0!</v>
      </c>
      <c r="AT4957" s="144">
        <f t="shared" si="3813"/>
        <v>0</v>
      </c>
      <c r="AU4957" s="141">
        <f t="shared" si="3814"/>
        <v>0</v>
      </c>
      <c r="AV4957" s="142">
        <f t="shared" si="3815"/>
        <v>0</v>
      </c>
      <c r="AW4957" s="143" t="e">
        <f t="shared" si="3816"/>
        <v>#DIV/0!</v>
      </c>
      <c r="AY4957" s="146" t="str">
        <f t="shared" si="3817"/>
        <v>43.16</v>
      </c>
      <c r="AZ4957" s="1928" t="b">
        <f>COUNTIF('[1]Codes SEC'!$B$2:$B$250,Ministres!AY4957)&gt;0</f>
        <v>1</v>
      </c>
    </row>
    <row r="4958" spans="1:52" ht="35.1" customHeight="1" x14ac:dyDescent="0.25">
      <c r="A4958" s="15" t="s">
        <v>5356</v>
      </c>
      <c r="B4958" s="225" t="s">
        <v>265</v>
      </c>
      <c r="C4958" s="122" t="s">
        <v>237</v>
      </c>
      <c r="D4958" s="123">
        <v>1000</v>
      </c>
      <c r="E4958" s="226"/>
      <c r="F4958" s="122" t="s">
        <v>1115</v>
      </c>
      <c r="G4958" s="227"/>
      <c r="H4958" s="436">
        <v>122</v>
      </c>
      <c r="I4958" s="229">
        <v>84322000</v>
      </c>
      <c r="J4958" s="230" t="s">
        <v>5412</v>
      </c>
      <c r="K4958" s="231" t="s">
        <v>5413</v>
      </c>
      <c r="L4958" s="232">
        <v>0</v>
      </c>
      <c r="M4958" s="233">
        <v>0</v>
      </c>
      <c r="N4958" s="130"/>
      <c r="O4958" s="131"/>
      <c r="P4958" s="131"/>
      <c r="Q4958" s="131"/>
      <c r="R4958" s="131"/>
      <c r="S4958" s="131"/>
      <c r="T4958" s="132" t="str">
        <f t="shared" si="3803"/>
        <v>OK</v>
      </c>
      <c r="U4958" s="138"/>
      <c r="V4958" s="138"/>
      <c r="W4958" s="139"/>
      <c r="X4958" s="139"/>
      <c r="Y4958" s="132" t="str">
        <f t="shared" si="3804"/>
        <v>OK</v>
      </c>
      <c r="Z4958" s="210"/>
      <c r="AA4958" s="204"/>
      <c r="AB4958" s="202"/>
      <c r="AC4958" s="202"/>
      <c r="AD4958" s="202"/>
      <c r="AE4958" s="202"/>
      <c r="AF4958" s="202"/>
      <c r="AG4958" s="132" t="str">
        <f t="shared" si="3805"/>
        <v>OK</v>
      </c>
      <c r="AH4958" s="138"/>
      <c r="AI4958" s="138"/>
      <c r="AJ4958" s="139"/>
      <c r="AK4958" s="139"/>
      <c r="AL4958" s="132" t="str">
        <f t="shared" si="3806"/>
        <v>OK</v>
      </c>
      <c r="AM4958" s="140"/>
      <c r="AN4958" s="119">
        <f t="shared" si="3807"/>
        <v>0</v>
      </c>
      <c r="AO4958" s="120">
        <f t="shared" si="3808"/>
        <v>0</v>
      </c>
      <c r="AP4958" s="39">
        <f t="shared" si="3809"/>
        <v>0</v>
      </c>
      <c r="AQ4958" s="141">
        <f t="shared" si="3810"/>
        <v>0</v>
      </c>
      <c r="AR4958" s="142">
        <f t="shared" si="3811"/>
        <v>0</v>
      </c>
      <c r="AS4958" s="143" t="e">
        <f t="shared" si="3812"/>
        <v>#DIV/0!</v>
      </c>
      <c r="AT4958" s="144">
        <f t="shared" si="3813"/>
        <v>0</v>
      </c>
      <c r="AU4958" s="141">
        <f t="shared" si="3814"/>
        <v>0</v>
      </c>
      <c r="AV4958" s="142">
        <f t="shared" si="3815"/>
        <v>0</v>
      </c>
      <c r="AW4958" s="143" t="e">
        <f t="shared" si="3816"/>
        <v>#DIV/0!</v>
      </c>
      <c r="AY4958" s="146" t="str">
        <f t="shared" si="3817"/>
        <v>43.22</v>
      </c>
      <c r="AZ4958" s="1928" t="b">
        <f>COUNTIF('[1]Codes SEC'!$B$2:$B$250,Ministres!AY4958)&gt;0</f>
        <v>1</v>
      </c>
    </row>
    <row r="4959" spans="1:52" ht="35.1" customHeight="1" x14ac:dyDescent="0.25">
      <c r="A4959" s="15" t="s">
        <v>5356</v>
      </c>
      <c r="B4959" s="225" t="s">
        <v>265</v>
      </c>
      <c r="C4959" s="122" t="s">
        <v>237</v>
      </c>
      <c r="D4959" s="123">
        <v>1000</v>
      </c>
      <c r="E4959" s="226"/>
      <c r="F4959" s="122" t="s">
        <v>1122</v>
      </c>
      <c r="G4959" s="227"/>
      <c r="H4959" s="436">
        <v>122</v>
      </c>
      <c r="I4959" s="229">
        <v>84322000</v>
      </c>
      <c r="J4959" s="230" t="s">
        <v>5414</v>
      </c>
      <c r="K4959" s="231" t="s">
        <v>5415</v>
      </c>
      <c r="L4959" s="232">
        <v>0</v>
      </c>
      <c r="M4959" s="233">
        <v>0</v>
      </c>
      <c r="N4959" s="130"/>
      <c r="O4959" s="131"/>
      <c r="P4959" s="131"/>
      <c r="Q4959" s="131"/>
      <c r="R4959" s="131"/>
      <c r="S4959" s="131"/>
      <c r="T4959" s="132" t="str">
        <f t="shared" si="3803"/>
        <v>OK</v>
      </c>
      <c r="U4959" s="138"/>
      <c r="V4959" s="138"/>
      <c r="W4959" s="139"/>
      <c r="X4959" s="139"/>
      <c r="Y4959" s="132" t="str">
        <f t="shared" si="3804"/>
        <v>OK</v>
      </c>
      <c r="Z4959" s="210"/>
      <c r="AA4959" s="204"/>
      <c r="AB4959" s="202"/>
      <c r="AC4959" s="202"/>
      <c r="AD4959" s="202"/>
      <c r="AE4959" s="202"/>
      <c r="AF4959" s="202"/>
      <c r="AG4959" s="132" t="str">
        <f t="shared" si="3805"/>
        <v>OK</v>
      </c>
      <c r="AH4959" s="138"/>
      <c r="AI4959" s="138"/>
      <c r="AJ4959" s="139"/>
      <c r="AK4959" s="139"/>
      <c r="AL4959" s="132" t="str">
        <f t="shared" si="3806"/>
        <v>OK</v>
      </c>
      <c r="AM4959" s="140"/>
      <c r="AN4959" s="119">
        <f t="shared" si="3807"/>
        <v>0</v>
      </c>
      <c r="AO4959" s="120">
        <f t="shared" si="3808"/>
        <v>0</v>
      </c>
      <c r="AP4959" s="39">
        <f t="shared" si="3809"/>
        <v>0</v>
      </c>
      <c r="AQ4959" s="141">
        <f t="shared" si="3810"/>
        <v>0</v>
      </c>
      <c r="AR4959" s="142">
        <f t="shared" si="3811"/>
        <v>0</v>
      </c>
      <c r="AS4959" s="143" t="e">
        <f t="shared" si="3812"/>
        <v>#DIV/0!</v>
      </c>
      <c r="AT4959" s="144">
        <f t="shared" si="3813"/>
        <v>0</v>
      </c>
      <c r="AU4959" s="141">
        <f t="shared" si="3814"/>
        <v>0</v>
      </c>
      <c r="AV4959" s="142">
        <f t="shared" si="3815"/>
        <v>0</v>
      </c>
      <c r="AW4959" s="143" t="e">
        <f t="shared" si="3816"/>
        <v>#DIV/0!</v>
      </c>
      <c r="AY4959" s="146" t="str">
        <f t="shared" si="3817"/>
        <v>43.22</v>
      </c>
      <c r="AZ4959" s="1928" t="b">
        <f>COUNTIF('[1]Codes SEC'!$B$2:$B$250,Ministres!AY4959)&gt;0</f>
        <v>1</v>
      </c>
    </row>
    <row r="4960" spans="1:52" ht="35.1" customHeight="1" x14ac:dyDescent="0.25">
      <c r="A4960" s="15" t="s">
        <v>5356</v>
      </c>
      <c r="B4960" s="225" t="s">
        <v>265</v>
      </c>
      <c r="C4960" s="122" t="s">
        <v>237</v>
      </c>
      <c r="D4960" s="123">
        <v>1000</v>
      </c>
      <c r="E4960" s="226"/>
      <c r="F4960" s="122" t="s">
        <v>1122</v>
      </c>
      <c r="G4960" s="227"/>
      <c r="H4960" s="436">
        <v>122</v>
      </c>
      <c r="I4960" s="229">
        <v>84340000</v>
      </c>
      <c r="J4960" s="230" t="s">
        <v>5416</v>
      </c>
      <c r="K4960" s="231" t="s">
        <v>5417</v>
      </c>
      <c r="L4960" s="232">
        <v>0</v>
      </c>
      <c r="M4960" s="233">
        <v>0</v>
      </c>
      <c r="N4960" s="130"/>
      <c r="O4960" s="131"/>
      <c r="P4960" s="131"/>
      <c r="Q4960" s="131"/>
      <c r="R4960" s="131"/>
      <c r="S4960" s="131"/>
      <c r="T4960" s="132" t="str">
        <f t="shared" si="3803"/>
        <v>OK</v>
      </c>
      <c r="U4960" s="138"/>
      <c r="V4960" s="138"/>
      <c r="W4960" s="139"/>
      <c r="X4960" s="139"/>
      <c r="Y4960" s="132" t="str">
        <f t="shared" si="3804"/>
        <v>OK</v>
      </c>
      <c r="Z4960" s="210"/>
      <c r="AA4960" s="204"/>
      <c r="AB4960" s="202"/>
      <c r="AC4960" s="202"/>
      <c r="AD4960" s="202"/>
      <c r="AE4960" s="202"/>
      <c r="AF4960" s="202"/>
      <c r="AG4960" s="132" t="str">
        <f t="shared" si="3805"/>
        <v>OK</v>
      </c>
      <c r="AH4960" s="138"/>
      <c r="AI4960" s="138"/>
      <c r="AJ4960" s="139"/>
      <c r="AK4960" s="139"/>
      <c r="AL4960" s="132" t="str">
        <f t="shared" si="3806"/>
        <v>OK</v>
      </c>
      <c r="AM4960" s="140"/>
      <c r="AN4960" s="119">
        <f t="shared" si="3807"/>
        <v>0</v>
      </c>
      <c r="AO4960" s="120">
        <f t="shared" si="3808"/>
        <v>0</v>
      </c>
      <c r="AP4960" s="39">
        <f t="shared" si="3809"/>
        <v>0</v>
      </c>
      <c r="AQ4960" s="141">
        <f t="shared" si="3810"/>
        <v>0</v>
      </c>
      <c r="AR4960" s="142">
        <f t="shared" si="3811"/>
        <v>0</v>
      </c>
      <c r="AS4960" s="143" t="e">
        <f t="shared" si="3812"/>
        <v>#DIV/0!</v>
      </c>
      <c r="AT4960" s="144">
        <f t="shared" si="3813"/>
        <v>0</v>
      </c>
      <c r="AU4960" s="141">
        <f t="shared" si="3814"/>
        <v>0</v>
      </c>
      <c r="AV4960" s="142">
        <f t="shared" si="3815"/>
        <v>0</v>
      </c>
      <c r="AW4960" s="143" t="e">
        <f t="shared" si="3816"/>
        <v>#DIV/0!</v>
      </c>
      <c r="AY4960" s="146" t="str">
        <f t="shared" si="3817"/>
        <v>43.40</v>
      </c>
      <c r="AZ4960" s="1928" t="b">
        <f>COUNTIF('[1]Codes SEC'!$B$2:$B$250,Ministres!AY4960)&gt;0</f>
        <v>1</v>
      </c>
    </row>
    <row r="4961" spans="1:52" ht="35.1" customHeight="1" x14ac:dyDescent="0.25">
      <c r="A4961" s="15" t="s">
        <v>5356</v>
      </c>
      <c r="B4961" s="225" t="s">
        <v>265</v>
      </c>
      <c r="C4961" s="122" t="s">
        <v>237</v>
      </c>
      <c r="D4961" s="123">
        <v>1000</v>
      </c>
      <c r="E4961" s="226"/>
      <c r="F4961" s="122">
        <v>19</v>
      </c>
      <c r="G4961" s="227"/>
      <c r="H4961" s="436">
        <v>122</v>
      </c>
      <c r="I4961" s="229">
        <v>84340000</v>
      </c>
      <c r="J4961" s="230" t="s">
        <v>5418</v>
      </c>
      <c r="K4961" s="231" t="s">
        <v>5419</v>
      </c>
      <c r="L4961" s="232">
        <v>0</v>
      </c>
      <c r="M4961" s="233">
        <v>0</v>
      </c>
      <c r="N4961" s="130"/>
      <c r="O4961" s="131"/>
      <c r="P4961" s="131"/>
      <c r="Q4961" s="131"/>
      <c r="R4961" s="131"/>
      <c r="S4961" s="131"/>
      <c r="T4961" s="132" t="str">
        <f t="shared" si="3803"/>
        <v>OK</v>
      </c>
      <c r="U4961" s="138"/>
      <c r="V4961" s="138"/>
      <c r="W4961" s="139"/>
      <c r="X4961" s="139"/>
      <c r="Y4961" s="132" t="str">
        <f t="shared" si="3804"/>
        <v>OK</v>
      </c>
      <c r="Z4961" s="210"/>
      <c r="AA4961" s="204"/>
      <c r="AB4961" s="202"/>
      <c r="AC4961" s="202"/>
      <c r="AD4961" s="202"/>
      <c r="AE4961" s="202"/>
      <c r="AF4961" s="202"/>
      <c r="AG4961" s="132" t="str">
        <f t="shared" si="3805"/>
        <v>OK</v>
      </c>
      <c r="AH4961" s="138"/>
      <c r="AI4961" s="138"/>
      <c r="AJ4961" s="139"/>
      <c r="AK4961" s="139"/>
      <c r="AL4961" s="132" t="str">
        <f t="shared" si="3806"/>
        <v>OK</v>
      </c>
      <c r="AM4961" s="140"/>
      <c r="AN4961" s="119">
        <f t="shared" si="3807"/>
        <v>0</v>
      </c>
      <c r="AO4961" s="120">
        <f t="shared" si="3808"/>
        <v>0</v>
      </c>
      <c r="AP4961" s="39">
        <f t="shared" si="3809"/>
        <v>0</v>
      </c>
      <c r="AQ4961" s="141">
        <f t="shared" si="3810"/>
        <v>0</v>
      </c>
      <c r="AR4961" s="142">
        <f t="shared" si="3811"/>
        <v>0</v>
      </c>
      <c r="AS4961" s="143" t="e">
        <f t="shared" si="3812"/>
        <v>#DIV/0!</v>
      </c>
      <c r="AT4961" s="144">
        <f t="shared" si="3813"/>
        <v>0</v>
      </c>
      <c r="AU4961" s="141">
        <f t="shared" si="3814"/>
        <v>0</v>
      </c>
      <c r="AV4961" s="142">
        <f t="shared" si="3815"/>
        <v>0</v>
      </c>
      <c r="AW4961" s="143" t="e">
        <f t="shared" si="3816"/>
        <v>#DIV/0!</v>
      </c>
      <c r="AY4961" s="146" t="str">
        <f t="shared" si="3817"/>
        <v>43.40</v>
      </c>
      <c r="AZ4961" s="1928" t="b">
        <f>COUNTIF('[1]Codes SEC'!$B$2:$B$250,Ministres!AY4961)&gt;0</f>
        <v>1</v>
      </c>
    </row>
    <row r="4962" spans="1:52" ht="35.1" customHeight="1" x14ac:dyDescent="0.25">
      <c r="A4962" s="15" t="s">
        <v>5356</v>
      </c>
      <c r="B4962" s="225" t="s">
        <v>265</v>
      </c>
      <c r="C4962" s="122" t="s">
        <v>237</v>
      </c>
      <c r="D4962" s="123">
        <v>1000</v>
      </c>
      <c r="E4962" s="226"/>
      <c r="F4962" s="122">
        <v>19</v>
      </c>
      <c r="G4962" s="227"/>
      <c r="H4962" s="436">
        <v>122</v>
      </c>
      <c r="I4962" s="229">
        <v>84352000</v>
      </c>
      <c r="J4962" s="230" t="s">
        <v>5420</v>
      </c>
      <c r="K4962" s="231" t="s">
        <v>5421</v>
      </c>
      <c r="L4962" s="232">
        <v>0</v>
      </c>
      <c r="M4962" s="233">
        <v>0</v>
      </c>
      <c r="N4962" s="130"/>
      <c r="O4962" s="131"/>
      <c r="P4962" s="131"/>
      <c r="Q4962" s="131"/>
      <c r="R4962" s="131"/>
      <c r="S4962" s="131"/>
      <c r="T4962" s="132" t="str">
        <f t="shared" si="3803"/>
        <v>OK</v>
      </c>
      <c r="U4962" s="138"/>
      <c r="V4962" s="138"/>
      <c r="W4962" s="139"/>
      <c r="X4962" s="139"/>
      <c r="Y4962" s="132" t="str">
        <f t="shared" si="3804"/>
        <v>OK</v>
      </c>
      <c r="Z4962" s="210"/>
      <c r="AA4962" s="204"/>
      <c r="AB4962" s="202"/>
      <c r="AC4962" s="202"/>
      <c r="AD4962" s="202"/>
      <c r="AE4962" s="202"/>
      <c r="AF4962" s="202"/>
      <c r="AG4962" s="132" t="str">
        <f t="shared" si="3805"/>
        <v>OK</v>
      </c>
      <c r="AH4962" s="138"/>
      <c r="AI4962" s="138"/>
      <c r="AJ4962" s="139"/>
      <c r="AK4962" s="139"/>
      <c r="AL4962" s="132" t="str">
        <f t="shared" si="3806"/>
        <v>OK</v>
      </c>
      <c r="AM4962" s="140"/>
      <c r="AN4962" s="119">
        <f t="shared" si="3807"/>
        <v>0</v>
      </c>
      <c r="AO4962" s="120">
        <f t="shared" si="3808"/>
        <v>0</v>
      </c>
      <c r="AP4962" s="39">
        <f t="shared" si="3809"/>
        <v>0</v>
      </c>
      <c r="AQ4962" s="141">
        <f t="shared" si="3810"/>
        <v>0</v>
      </c>
      <c r="AR4962" s="142">
        <f t="shared" si="3811"/>
        <v>0</v>
      </c>
      <c r="AS4962" s="143" t="e">
        <f t="shared" si="3812"/>
        <v>#DIV/0!</v>
      </c>
      <c r="AT4962" s="144">
        <f t="shared" si="3813"/>
        <v>0</v>
      </c>
      <c r="AU4962" s="141">
        <f t="shared" si="3814"/>
        <v>0</v>
      </c>
      <c r="AV4962" s="142">
        <f t="shared" si="3815"/>
        <v>0</v>
      </c>
      <c r="AW4962" s="143" t="e">
        <f t="shared" si="3816"/>
        <v>#DIV/0!</v>
      </c>
      <c r="AY4962" s="146" t="str">
        <f t="shared" si="3817"/>
        <v>43.52</v>
      </c>
      <c r="AZ4962" s="1928" t="b">
        <f>COUNTIF('[1]Codes SEC'!$B$2:$B$250,Ministres!AY4962)&gt;0</f>
        <v>1</v>
      </c>
    </row>
    <row r="4963" spans="1:52" ht="35.1" customHeight="1" x14ac:dyDescent="0.25">
      <c r="A4963" s="15" t="s">
        <v>5356</v>
      </c>
      <c r="B4963" s="225" t="s">
        <v>265</v>
      </c>
      <c r="C4963" s="122" t="s">
        <v>237</v>
      </c>
      <c r="D4963" s="123">
        <v>1000</v>
      </c>
      <c r="E4963" s="226"/>
      <c r="F4963" s="122" t="s">
        <v>1122</v>
      </c>
      <c r="G4963" s="227"/>
      <c r="H4963" s="436">
        <v>122</v>
      </c>
      <c r="I4963" s="229">
        <v>84353000</v>
      </c>
      <c r="J4963" s="230" t="s">
        <v>5422</v>
      </c>
      <c r="K4963" s="231" t="s">
        <v>5423</v>
      </c>
      <c r="L4963" s="232">
        <v>0</v>
      </c>
      <c r="M4963" s="233">
        <v>0</v>
      </c>
      <c r="N4963" s="130"/>
      <c r="O4963" s="131"/>
      <c r="P4963" s="131"/>
      <c r="Q4963" s="131"/>
      <c r="R4963" s="131"/>
      <c r="S4963" s="131"/>
      <c r="T4963" s="132" t="str">
        <f t="shared" si="3803"/>
        <v>OK</v>
      </c>
      <c r="U4963" s="138"/>
      <c r="V4963" s="138"/>
      <c r="W4963" s="139"/>
      <c r="X4963" s="139"/>
      <c r="Y4963" s="132" t="str">
        <f t="shared" si="3804"/>
        <v>OK</v>
      </c>
      <c r="Z4963" s="210"/>
      <c r="AA4963" s="204"/>
      <c r="AB4963" s="202"/>
      <c r="AC4963" s="202"/>
      <c r="AD4963" s="202"/>
      <c r="AE4963" s="202"/>
      <c r="AF4963" s="202"/>
      <c r="AG4963" s="132" t="str">
        <f t="shared" si="3805"/>
        <v>OK</v>
      </c>
      <c r="AH4963" s="138"/>
      <c r="AI4963" s="138"/>
      <c r="AJ4963" s="139"/>
      <c r="AK4963" s="139"/>
      <c r="AL4963" s="132" t="str">
        <f t="shared" si="3806"/>
        <v>OK</v>
      </c>
      <c r="AM4963" s="140"/>
      <c r="AN4963" s="119">
        <f t="shared" si="3807"/>
        <v>0</v>
      </c>
      <c r="AO4963" s="120">
        <f t="shared" si="3808"/>
        <v>0</v>
      </c>
      <c r="AP4963" s="39">
        <f t="shared" si="3809"/>
        <v>0</v>
      </c>
      <c r="AQ4963" s="141">
        <f t="shared" si="3810"/>
        <v>0</v>
      </c>
      <c r="AR4963" s="142">
        <f t="shared" si="3811"/>
        <v>0</v>
      </c>
      <c r="AS4963" s="143" t="e">
        <f t="shared" si="3812"/>
        <v>#DIV/0!</v>
      </c>
      <c r="AT4963" s="144">
        <f t="shared" si="3813"/>
        <v>0</v>
      </c>
      <c r="AU4963" s="141">
        <f t="shared" si="3814"/>
        <v>0</v>
      </c>
      <c r="AV4963" s="142">
        <f t="shared" si="3815"/>
        <v>0</v>
      </c>
      <c r="AW4963" s="143" t="e">
        <f t="shared" si="3816"/>
        <v>#DIV/0!</v>
      </c>
      <c r="AY4963" s="146" t="str">
        <f t="shared" si="3817"/>
        <v>43.53</v>
      </c>
      <c r="AZ4963" s="1928" t="b">
        <f>COUNTIF('[1]Codes SEC'!$B$2:$B$250,Ministres!AY4963)&gt;0</f>
        <v>1</v>
      </c>
    </row>
    <row r="4964" spans="1:52" ht="35.1" customHeight="1" x14ac:dyDescent="0.25">
      <c r="A4964" s="15" t="s">
        <v>5356</v>
      </c>
      <c r="B4964" s="225" t="s">
        <v>265</v>
      </c>
      <c r="C4964" s="122" t="s">
        <v>237</v>
      </c>
      <c r="D4964" s="123">
        <v>1000</v>
      </c>
      <c r="E4964" s="226"/>
      <c r="F4964" s="122">
        <v>19</v>
      </c>
      <c r="G4964" s="227"/>
      <c r="H4964" s="436">
        <v>122</v>
      </c>
      <c r="I4964" s="229">
        <v>84353000</v>
      </c>
      <c r="J4964" s="230" t="s">
        <v>5424</v>
      </c>
      <c r="K4964" s="231" t="s">
        <v>5425</v>
      </c>
      <c r="L4964" s="232">
        <v>0</v>
      </c>
      <c r="M4964" s="233">
        <v>0</v>
      </c>
      <c r="N4964" s="130"/>
      <c r="O4964" s="131"/>
      <c r="P4964" s="131"/>
      <c r="Q4964" s="131"/>
      <c r="R4964" s="131"/>
      <c r="S4964" s="131"/>
      <c r="T4964" s="132" t="str">
        <f t="shared" si="3803"/>
        <v>OK</v>
      </c>
      <c r="U4964" s="138"/>
      <c r="V4964" s="138"/>
      <c r="W4964" s="139"/>
      <c r="X4964" s="139"/>
      <c r="Y4964" s="132" t="str">
        <f t="shared" si="3804"/>
        <v>OK</v>
      </c>
      <c r="Z4964" s="210"/>
      <c r="AA4964" s="204"/>
      <c r="AB4964" s="202"/>
      <c r="AC4964" s="202"/>
      <c r="AD4964" s="202"/>
      <c r="AE4964" s="202"/>
      <c r="AF4964" s="202"/>
      <c r="AG4964" s="132" t="str">
        <f t="shared" si="3805"/>
        <v>OK</v>
      </c>
      <c r="AH4964" s="138"/>
      <c r="AI4964" s="138"/>
      <c r="AJ4964" s="139"/>
      <c r="AK4964" s="139"/>
      <c r="AL4964" s="132" t="str">
        <f t="shared" si="3806"/>
        <v>OK</v>
      </c>
      <c r="AM4964" s="140"/>
      <c r="AN4964" s="119">
        <f t="shared" si="3807"/>
        <v>0</v>
      </c>
      <c r="AO4964" s="120">
        <f t="shared" si="3808"/>
        <v>0</v>
      </c>
      <c r="AP4964" s="39">
        <f t="shared" si="3809"/>
        <v>0</v>
      </c>
      <c r="AQ4964" s="141">
        <f t="shared" si="3810"/>
        <v>0</v>
      </c>
      <c r="AR4964" s="142">
        <f t="shared" si="3811"/>
        <v>0</v>
      </c>
      <c r="AS4964" s="143" t="e">
        <f t="shared" si="3812"/>
        <v>#DIV/0!</v>
      </c>
      <c r="AT4964" s="144">
        <f t="shared" si="3813"/>
        <v>0</v>
      </c>
      <c r="AU4964" s="141">
        <f t="shared" si="3814"/>
        <v>0</v>
      </c>
      <c r="AV4964" s="142">
        <f t="shared" si="3815"/>
        <v>0</v>
      </c>
      <c r="AW4964" s="143" t="e">
        <f t="shared" si="3816"/>
        <v>#DIV/0!</v>
      </c>
      <c r="AY4964" s="146" t="str">
        <f t="shared" si="3817"/>
        <v>43.53</v>
      </c>
      <c r="AZ4964" s="1928" t="b">
        <f>COUNTIF('[1]Codes SEC'!$B$2:$B$250,Ministres!AY4964)&gt;0</f>
        <v>1</v>
      </c>
    </row>
    <row r="4965" spans="1:52" ht="35.1" customHeight="1" x14ac:dyDescent="0.25">
      <c r="A4965" s="15" t="s">
        <v>5356</v>
      </c>
      <c r="B4965" s="225" t="s">
        <v>265</v>
      </c>
      <c r="C4965" s="122" t="s">
        <v>237</v>
      </c>
      <c r="D4965" s="123">
        <v>1000</v>
      </c>
      <c r="E4965" s="226"/>
      <c r="F4965" s="122" t="s">
        <v>1122</v>
      </c>
      <c r="G4965" s="227"/>
      <c r="H4965" s="436">
        <v>122</v>
      </c>
      <c r="I4965" s="229">
        <v>84524000</v>
      </c>
      <c r="J4965" s="230" t="s">
        <v>5426</v>
      </c>
      <c r="K4965" s="231" t="s">
        <v>5427</v>
      </c>
      <c r="L4965" s="232">
        <v>0</v>
      </c>
      <c r="M4965" s="233">
        <v>0</v>
      </c>
      <c r="N4965" s="130"/>
      <c r="O4965" s="131"/>
      <c r="P4965" s="131"/>
      <c r="Q4965" s="131"/>
      <c r="R4965" s="131"/>
      <c r="S4965" s="131"/>
      <c r="T4965" s="132" t="str">
        <f t="shared" si="3803"/>
        <v>OK</v>
      </c>
      <c r="U4965" s="138"/>
      <c r="V4965" s="138"/>
      <c r="W4965" s="139"/>
      <c r="X4965" s="139"/>
      <c r="Y4965" s="132" t="str">
        <f t="shared" si="3804"/>
        <v>OK</v>
      </c>
      <c r="Z4965" s="210"/>
      <c r="AA4965" s="204"/>
      <c r="AB4965" s="202"/>
      <c r="AC4965" s="202"/>
      <c r="AD4965" s="202"/>
      <c r="AE4965" s="202"/>
      <c r="AF4965" s="202"/>
      <c r="AG4965" s="132" t="str">
        <f t="shared" si="3805"/>
        <v>OK</v>
      </c>
      <c r="AH4965" s="138"/>
      <c r="AI4965" s="138"/>
      <c r="AJ4965" s="139"/>
      <c r="AK4965" s="139"/>
      <c r="AL4965" s="132" t="str">
        <f t="shared" si="3806"/>
        <v>OK</v>
      </c>
      <c r="AM4965" s="140"/>
      <c r="AN4965" s="119">
        <f t="shared" si="3807"/>
        <v>0</v>
      </c>
      <c r="AO4965" s="120">
        <f t="shared" si="3808"/>
        <v>0</v>
      </c>
      <c r="AP4965" s="39">
        <f t="shared" si="3809"/>
        <v>0</v>
      </c>
      <c r="AQ4965" s="141">
        <f t="shared" si="3810"/>
        <v>0</v>
      </c>
      <c r="AR4965" s="142">
        <f t="shared" si="3811"/>
        <v>0</v>
      </c>
      <c r="AS4965" s="143" t="e">
        <f t="shared" si="3812"/>
        <v>#DIV/0!</v>
      </c>
      <c r="AT4965" s="144">
        <f t="shared" si="3813"/>
        <v>0</v>
      </c>
      <c r="AU4965" s="141">
        <f t="shared" si="3814"/>
        <v>0</v>
      </c>
      <c r="AV4965" s="142">
        <f t="shared" si="3815"/>
        <v>0</v>
      </c>
      <c r="AW4965" s="143" t="e">
        <f t="shared" si="3816"/>
        <v>#DIV/0!</v>
      </c>
      <c r="AY4965" s="146" t="str">
        <f t="shared" si="3817"/>
        <v>45.24</v>
      </c>
      <c r="AZ4965" s="1928" t="b">
        <f>COUNTIF('[1]Codes SEC'!$B$2:$B$250,Ministres!AY4965)&gt;0</f>
        <v>1</v>
      </c>
    </row>
    <row r="4966" spans="1:52" ht="35.1" customHeight="1" x14ac:dyDescent="0.25">
      <c r="A4966" s="15" t="s">
        <v>5356</v>
      </c>
      <c r="B4966" s="225" t="s">
        <v>265</v>
      </c>
      <c r="C4966" s="122" t="s">
        <v>237</v>
      </c>
      <c r="D4966" s="123">
        <v>1000</v>
      </c>
      <c r="E4966" s="226"/>
      <c r="F4966" s="122" t="s">
        <v>1115</v>
      </c>
      <c r="G4966" s="227"/>
      <c r="H4966" s="436">
        <v>122</v>
      </c>
      <c r="I4966" s="229">
        <v>84524000</v>
      </c>
      <c r="J4966" s="230" t="s">
        <v>5428</v>
      </c>
      <c r="K4966" s="231" t="s">
        <v>5429</v>
      </c>
      <c r="L4966" s="232">
        <v>0</v>
      </c>
      <c r="M4966" s="233">
        <v>0</v>
      </c>
      <c r="N4966" s="130"/>
      <c r="O4966" s="131"/>
      <c r="P4966" s="131"/>
      <c r="Q4966" s="131"/>
      <c r="R4966" s="131"/>
      <c r="S4966" s="131"/>
      <c r="T4966" s="132" t="str">
        <f t="shared" si="3803"/>
        <v>OK</v>
      </c>
      <c r="U4966" s="138"/>
      <c r="V4966" s="138"/>
      <c r="W4966" s="139"/>
      <c r="X4966" s="139"/>
      <c r="Y4966" s="132" t="str">
        <f t="shared" si="3804"/>
        <v>OK</v>
      </c>
      <c r="Z4966" s="210"/>
      <c r="AA4966" s="204"/>
      <c r="AB4966" s="202"/>
      <c r="AC4966" s="202"/>
      <c r="AD4966" s="202"/>
      <c r="AE4966" s="202"/>
      <c r="AF4966" s="202"/>
      <c r="AG4966" s="132" t="str">
        <f t="shared" si="3805"/>
        <v>OK</v>
      </c>
      <c r="AH4966" s="138"/>
      <c r="AI4966" s="138"/>
      <c r="AJ4966" s="139"/>
      <c r="AK4966" s="139"/>
      <c r="AL4966" s="132" t="str">
        <f t="shared" si="3806"/>
        <v>OK</v>
      </c>
      <c r="AM4966" s="140"/>
      <c r="AN4966" s="119">
        <f t="shared" si="3807"/>
        <v>0</v>
      </c>
      <c r="AO4966" s="120">
        <f t="shared" si="3808"/>
        <v>0</v>
      </c>
      <c r="AP4966" s="39">
        <f t="shared" si="3809"/>
        <v>0</v>
      </c>
      <c r="AQ4966" s="141">
        <f t="shared" si="3810"/>
        <v>0</v>
      </c>
      <c r="AR4966" s="142">
        <f t="shared" si="3811"/>
        <v>0</v>
      </c>
      <c r="AS4966" s="143" t="e">
        <f t="shared" si="3812"/>
        <v>#DIV/0!</v>
      </c>
      <c r="AT4966" s="144">
        <f t="shared" si="3813"/>
        <v>0</v>
      </c>
      <c r="AU4966" s="141">
        <f t="shared" si="3814"/>
        <v>0</v>
      </c>
      <c r="AV4966" s="142">
        <f t="shared" si="3815"/>
        <v>0</v>
      </c>
      <c r="AW4966" s="143" t="e">
        <f t="shared" si="3816"/>
        <v>#DIV/0!</v>
      </c>
      <c r="AY4966" s="146" t="str">
        <f t="shared" si="3817"/>
        <v>45.24</v>
      </c>
      <c r="AZ4966" s="1928" t="b">
        <f>COUNTIF('[1]Codes SEC'!$B$2:$B$250,Ministres!AY4966)&gt;0</f>
        <v>1</v>
      </c>
    </row>
    <row r="4967" spans="1:52" ht="12.75" customHeight="1" x14ac:dyDescent="0.25">
      <c r="A4967" s="148"/>
      <c r="B4967" s="1929"/>
      <c r="C4967" s="150"/>
      <c r="D4967" s="151"/>
      <c r="E4967" s="1930"/>
      <c r="F4967" s="153"/>
      <c r="G4967" s="154"/>
      <c r="H4967" s="155"/>
      <c r="I4967" s="156"/>
      <c r="J4967" s="157"/>
      <c r="K4967" s="158" t="s">
        <v>70</v>
      </c>
      <c r="L4967" s="159">
        <f>L4944+L4945+L4946+L4947+L4948+L4949+L4950+L4951+L4952+L4953+L4954+L4955+L4956+L4957+L4958+L4959+L4960+L4961+L4962+L4963+L4964+L4965+L4966</f>
        <v>0</v>
      </c>
      <c r="M4967" s="1931">
        <f t="shared" ref="M4967:AW4967" si="3818">M4944+M4945+M4946+M4947+M4948+M4949+M4950+M4951+M4952+M4953+M4954+M4955+M4956+M4957+M4958+M4959+M4960+M4961+M4962+M4963+M4964+M4965+M4966</f>
        <v>0</v>
      </c>
      <c r="N4967" s="1932">
        <f t="shared" si="3818"/>
        <v>0</v>
      </c>
      <c r="O4967" s="1933">
        <f t="shared" si="3818"/>
        <v>0</v>
      </c>
      <c r="P4967" s="1933">
        <f t="shared" si="3818"/>
        <v>0</v>
      </c>
      <c r="Q4967" s="1933">
        <f t="shared" si="3818"/>
        <v>0</v>
      </c>
      <c r="R4967" s="1933">
        <f t="shared" si="3818"/>
        <v>0</v>
      </c>
      <c r="S4967" s="1933">
        <f t="shared" si="3818"/>
        <v>0</v>
      </c>
      <c r="T4967" s="1934"/>
      <c r="U4967" s="1935">
        <f t="shared" si="3818"/>
        <v>0</v>
      </c>
      <c r="V4967" s="1935">
        <f t="shared" si="3818"/>
        <v>0</v>
      </c>
      <c r="W4967" s="1933">
        <f t="shared" si="3818"/>
        <v>0</v>
      </c>
      <c r="X4967" s="1933">
        <f t="shared" si="3818"/>
        <v>0</v>
      </c>
      <c r="Y4967" s="1934"/>
      <c r="Z4967" s="1935">
        <f t="shared" si="3818"/>
        <v>0</v>
      </c>
      <c r="AA4967" s="165">
        <f t="shared" si="3818"/>
        <v>0</v>
      </c>
      <c r="AB4967" s="1933">
        <f t="shared" si="3818"/>
        <v>0</v>
      </c>
      <c r="AC4967" s="1933">
        <f t="shared" si="3818"/>
        <v>0</v>
      </c>
      <c r="AD4967" s="1933">
        <f t="shared" si="3818"/>
        <v>0</v>
      </c>
      <c r="AE4967" s="1933">
        <f t="shared" si="3818"/>
        <v>0</v>
      </c>
      <c r="AF4967" s="1933">
        <f t="shared" si="3818"/>
        <v>0</v>
      </c>
      <c r="AG4967" s="1934"/>
      <c r="AH4967" s="1935">
        <f t="shared" si="3818"/>
        <v>0</v>
      </c>
      <c r="AI4967" s="1935">
        <f t="shared" si="3818"/>
        <v>0</v>
      </c>
      <c r="AJ4967" s="1933">
        <f t="shared" si="3818"/>
        <v>0</v>
      </c>
      <c r="AK4967" s="1933">
        <f t="shared" si="3818"/>
        <v>0</v>
      </c>
      <c r="AL4967" s="1934"/>
      <c r="AM4967" s="1936">
        <f t="shared" si="3818"/>
        <v>0</v>
      </c>
      <c r="AN4967" s="167">
        <f t="shared" si="3818"/>
        <v>0</v>
      </c>
      <c r="AO4967" s="1937">
        <f t="shared" si="3818"/>
        <v>0</v>
      </c>
      <c r="AP4967" s="169">
        <f t="shared" si="3818"/>
        <v>0</v>
      </c>
      <c r="AQ4967" s="1938">
        <f t="shared" si="3818"/>
        <v>0</v>
      </c>
      <c r="AR4967" s="1939">
        <f t="shared" si="3818"/>
        <v>0</v>
      </c>
      <c r="AS4967" s="1940" t="e">
        <f t="shared" si="3818"/>
        <v>#DIV/0!</v>
      </c>
      <c r="AT4967" s="1941">
        <f t="shared" si="3818"/>
        <v>0</v>
      </c>
      <c r="AU4967" s="1938">
        <f t="shared" si="3818"/>
        <v>0</v>
      </c>
      <c r="AV4967" s="1939">
        <f t="shared" si="3818"/>
        <v>0</v>
      </c>
      <c r="AW4967" s="1940" t="e">
        <f t="shared" si="3818"/>
        <v>#DIV/0!</v>
      </c>
      <c r="AY4967" s="146"/>
      <c r="AZ4967" s="1928"/>
    </row>
    <row r="4968" spans="1:52" ht="12.75" customHeight="1" x14ac:dyDescent="0.25">
      <c r="A4968" s="15"/>
      <c r="C4968" s="122"/>
      <c r="D4968" s="123"/>
      <c r="F4968" s="125"/>
      <c r="G4968" s="126"/>
      <c r="H4968" s="35"/>
      <c r="I4968" s="36"/>
      <c r="J4968" s="37"/>
      <c r="K4968" s="240"/>
      <c r="L4968" s="199"/>
      <c r="M4968" s="200"/>
      <c r="N4968" s="201"/>
      <c r="O4968" s="202"/>
      <c r="P4968" s="202"/>
      <c r="Q4968" s="202"/>
      <c r="R4968" s="202"/>
      <c r="S4968" s="202"/>
      <c r="T4968" s="224"/>
      <c r="U4968" s="138"/>
      <c r="V4968" s="138"/>
      <c r="W4968" s="139"/>
      <c r="X4968" s="139"/>
      <c r="Y4968" s="224"/>
      <c r="Z4968" s="210"/>
      <c r="AA4968" s="204"/>
      <c r="AB4968" s="202"/>
      <c r="AC4968" s="202"/>
      <c r="AD4968" s="202"/>
      <c r="AE4968" s="202"/>
      <c r="AF4968" s="202"/>
      <c r="AG4968" s="224"/>
      <c r="AH4968" s="138"/>
      <c r="AI4968" s="138"/>
      <c r="AJ4968" s="139"/>
      <c r="AK4968" s="139"/>
      <c r="AL4968" s="224"/>
      <c r="AM4968" s="140"/>
      <c r="AN4968" s="211"/>
      <c r="AO4968" s="212"/>
      <c r="AP4968" s="39"/>
      <c r="AQ4968" s="141"/>
      <c r="AR4968" s="141"/>
      <c r="AS4968" s="143"/>
      <c r="AU4968" s="141"/>
      <c r="AV4968" s="141"/>
      <c r="AW4968" s="143"/>
      <c r="AY4968" s="146"/>
      <c r="AZ4968" s="1928"/>
    </row>
    <row r="4969" spans="1:52" ht="12.75" customHeight="1" x14ac:dyDescent="0.25">
      <c r="A4969" s="15"/>
      <c r="C4969" s="122"/>
      <c r="D4969" s="123"/>
      <c r="F4969" s="125"/>
      <c r="G4969" s="126"/>
      <c r="H4969" s="35"/>
      <c r="I4969" s="36"/>
      <c r="J4969" s="37"/>
      <c r="K4969" s="243" t="s">
        <v>109</v>
      </c>
      <c r="L4969" s="199"/>
      <c r="M4969" s="200"/>
      <c r="N4969" s="201"/>
      <c r="O4969" s="202"/>
      <c r="P4969" s="202"/>
      <c r="Q4969" s="202"/>
      <c r="R4969" s="202"/>
      <c r="S4969" s="202"/>
      <c r="T4969" s="224"/>
      <c r="U4969" s="138"/>
      <c r="V4969" s="138"/>
      <c r="W4969" s="139"/>
      <c r="X4969" s="139"/>
      <c r="Y4969" s="224"/>
      <c r="Z4969" s="210"/>
      <c r="AA4969" s="204"/>
      <c r="AB4969" s="202"/>
      <c r="AC4969" s="202"/>
      <c r="AD4969" s="202"/>
      <c r="AE4969" s="202"/>
      <c r="AF4969" s="202"/>
      <c r="AG4969" s="224"/>
      <c r="AH4969" s="138"/>
      <c r="AI4969" s="138"/>
      <c r="AJ4969" s="139"/>
      <c r="AK4969" s="139"/>
      <c r="AL4969" s="224"/>
      <c r="AM4969" s="140"/>
      <c r="AN4969" s="211"/>
      <c r="AO4969" s="212"/>
      <c r="AP4969" s="39"/>
      <c r="AQ4969" s="141"/>
      <c r="AR4969" s="141"/>
      <c r="AS4969" s="143"/>
      <c r="AU4969" s="141"/>
      <c r="AV4969" s="141"/>
      <c r="AW4969" s="143"/>
      <c r="AY4969" s="146"/>
      <c r="AZ4969" s="1928"/>
    </row>
    <row r="4970" spans="1:52" ht="12.75" customHeight="1" x14ac:dyDescent="0.25">
      <c r="A4970" s="15"/>
      <c r="C4970" s="122"/>
      <c r="D4970" s="123"/>
      <c r="F4970" s="125"/>
      <c r="G4970" s="126"/>
      <c r="H4970" s="35"/>
      <c r="I4970" s="36"/>
      <c r="J4970" s="37"/>
      <c r="K4970" s="244"/>
      <c r="L4970" s="199"/>
      <c r="M4970" s="200"/>
      <c r="N4970" s="201"/>
      <c r="O4970" s="202"/>
      <c r="P4970" s="202"/>
      <c r="Q4970" s="202"/>
      <c r="R4970" s="202"/>
      <c r="S4970" s="202"/>
      <c r="T4970" s="224"/>
      <c r="U4970" s="138"/>
      <c r="V4970" s="138"/>
      <c r="W4970" s="139"/>
      <c r="X4970" s="139"/>
      <c r="Y4970" s="224"/>
      <c r="Z4970" s="210"/>
      <c r="AA4970" s="204"/>
      <c r="AB4970" s="202"/>
      <c r="AC4970" s="202"/>
      <c r="AD4970" s="202"/>
      <c r="AE4970" s="202"/>
      <c r="AF4970" s="202"/>
      <c r="AG4970" s="224"/>
      <c r="AH4970" s="138"/>
      <c r="AI4970" s="138"/>
      <c r="AJ4970" s="139"/>
      <c r="AK4970" s="139"/>
      <c r="AL4970" s="224"/>
      <c r="AM4970" s="140"/>
      <c r="AN4970" s="211"/>
      <c r="AO4970" s="212"/>
      <c r="AP4970" s="39"/>
      <c r="AQ4970" s="141"/>
      <c r="AR4970" s="141"/>
      <c r="AS4970" s="143"/>
      <c r="AU4970" s="141"/>
      <c r="AV4970" s="141"/>
      <c r="AW4970" s="143"/>
      <c r="AY4970" s="146"/>
      <c r="AZ4970" s="1928"/>
    </row>
    <row r="4971" spans="1:52" ht="35.1" customHeight="1" x14ac:dyDescent="0.25">
      <c r="A4971" s="15" t="s">
        <v>5356</v>
      </c>
      <c r="B4971" s="225" t="s">
        <v>265</v>
      </c>
      <c r="C4971" s="122" t="s">
        <v>237</v>
      </c>
      <c r="D4971" s="123">
        <v>1000</v>
      </c>
      <c r="E4971" s="226"/>
      <c r="F4971" s="122" t="s">
        <v>1122</v>
      </c>
      <c r="G4971" s="227"/>
      <c r="H4971" s="436">
        <v>122</v>
      </c>
      <c r="I4971" s="229">
        <v>85111000</v>
      </c>
      <c r="J4971" s="230" t="s">
        <v>5430</v>
      </c>
      <c r="K4971" s="231" t="s">
        <v>5431</v>
      </c>
      <c r="L4971" s="232">
        <v>0</v>
      </c>
      <c r="M4971" s="233">
        <v>0</v>
      </c>
      <c r="N4971" s="130"/>
      <c r="O4971" s="131"/>
      <c r="P4971" s="131"/>
      <c r="Q4971" s="131"/>
      <c r="R4971" s="131"/>
      <c r="S4971" s="131"/>
      <c r="T4971" s="132" t="str">
        <f>IF(SUM(N4971:S4971)=U4971,"OK",SUM(N4971:S4971)-U4971)</f>
        <v>OK</v>
      </c>
      <c r="U4971" s="138"/>
      <c r="V4971" s="138"/>
      <c r="W4971" s="139"/>
      <c r="X4971" s="139"/>
      <c r="Y4971" s="132" t="str">
        <f>IF(SUM(W4971:X4971)=Z4971,"OK",SUM(W4971:X4971)-Z4971)</f>
        <v>OK</v>
      </c>
      <c r="Z4971" s="210"/>
      <c r="AA4971" s="204"/>
      <c r="AB4971" s="202"/>
      <c r="AC4971" s="202"/>
      <c r="AD4971" s="202"/>
      <c r="AE4971" s="202"/>
      <c r="AF4971" s="202"/>
      <c r="AG4971" s="132" t="str">
        <f>IF(SUM(AA4971:AF4971)=AH4971,"OK",SUM(AA4971:AF4971)-AH4971)</f>
        <v>OK</v>
      </c>
      <c r="AH4971" s="138"/>
      <c r="AI4971" s="138"/>
      <c r="AJ4971" s="139"/>
      <c r="AK4971" s="139"/>
      <c r="AL4971" s="132" t="str">
        <f>IF(SUM(AJ4971:AK4971)=AM4971,"OK",SUM(AJ4971:AK4971)-AM4971)</f>
        <v>OK</v>
      </c>
      <c r="AM4971" s="140"/>
      <c r="AN4971" s="119">
        <f>L4971+U4971+V4971+Z4971</f>
        <v>0</v>
      </c>
      <c r="AO4971" s="120">
        <f>M4971+AH4971+AI4971+AM4971</f>
        <v>0</v>
      </c>
      <c r="AP4971" s="39">
        <f>L4971</f>
        <v>0</v>
      </c>
      <c r="AQ4971" s="141">
        <f>AN4971</f>
        <v>0</v>
      </c>
      <c r="AR4971" s="142">
        <f>AQ4971-AP4971</f>
        <v>0</v>
      </c>
      <c r="AS4971" s="143" t="e">
        <f>AR4971/AP4971</f>
        <v>#DIV/0!</v>
      </c>
      <c r="AT4971" s="144">
        <f>M4971</f>
        <v>0</v>
      </c>
      <c r="AU4971" s="141">
        <f>AO4971</f>
        <v>0</v>
      </c>
      <c r="AV4971" s="142">
        <f>AU4971-AT4971</f>
        <v>0</v>
      </c>
      <c r="AW4971" s="143" t="e">
        <f>AV4971/AT4971</f>
        <v>#DIV/0!</v>
      </c>
      <c r="AY4971" s="146" t="str">
        <f t="shared" ref="AY4971:AY4993" si="3819">RIGHT(LEFT(I4971,3),2)&amp;"."&amp;RIGHT(LEFT(I4971,5),2)</f>
        <v>51.11</v>
      </c>
      <c r="AZ4971" s="1928" t="b">
        <f>COUNTIF('[1]Codes SEC'!$B$2:$B$250,Ministres!AY4971)&gt;0</f>
        <v>1</v>
      </c>
    </row>
    <row r="4972" spans="1:52" ht="35.1" customHeight="1" x14ac:dyDescent="0.25">
      <c r="A4972" s="15" t="s">
        <v>5356</v>
      </c>
      <c r="B4972" s="225" t="s">
        <v>265</v>
      </c>
      <c r="C4972" s="122" t="s">
        <v>237</v>
      </c>
      <c r="D4972" s="123">
        <v>1000</v>
      </c>
      <c r="E4972" s="226"/>
      <c r="F4972" s="122" t="s">
        <v>1122</v>
      </c>
      <c r="G4972" s="227"/>
      <c r="H4972" s="436">
        <v>122</v>
      </c>
      <c r="I4972" s="229">
        <v>85112000</v>
      </c>
      <c r="J4972" s="230" t="s">
        <v>5432</v>
      </c>
      <c r="K4972" s="231" t="s">
        <v>5433</v>
      </c>
      <c r="L4972" s="232">
        <v>0</v>
      </c>
      <c r="M4972" s="233">
        <v>0</v>
      </c>
      <c r="N4972" s="130"/>
      <c r="O4972" s="131"/>
      <c r="P4972" s="131"/>
      <c r="Q4972" s="131"/>
      <c r="R4972" s="131"/>
      <c r="S4972" s="131"/>
      <c r="T4972" s="132" t="str">
        <f t="shared" ref="T4972:T4980" si="3820">IF(SUM(N4972:S4972)=U4972,"OK",SUM(N4972:S4972)-U4972)</f>
        <v>OK</v>
      </c>
      <c r="U4972" s="138"/>
      <c r="V4972" s="138"/>
      <c r="W4972" s="139"/>
      <c r="X4972" s="139"/>
      <c r="Y4972" s="132" t="str">
        <f t="shared" ref="Y4972:Y4980" si="3821">IF(SUM(W4972:X4972)=Z4972,"OK",SUM(W4972:X4972)-Z4972)</f>
        <v>OK</v>
      </c>
      <c r="Z4972" s="210"/>
      <c r="AA4972" s="204"/>
      <c r="AB4972" s="202"/>
      <c r="AC4972" s="202"/>
      <c r="AD4972" s="202"/>
      <c r="AE4972" s="202"/>
      <c r="AF4972" s="202"/>
      <c r="AG4972" s="132" t="str">
        <f t="shared" ref="AG4972:AG4980" si="3822">IF(SUM(AA4972:AF4972)=AH4972,"OK",SUM(AA4972:AF4972)-AH4972)</f>
        <v>OK</v>
      </c>
      <c r="AH4972" s="138"/>
      <c r="AI4972" s="138"/>
      <c r="AJ4972" s="139"/>
      <c r="AK4972" s="139"/>
      <c r="AL4972" s="132" t="str">
        <f t="shared" ref="AL4972:AL4980" si="3823">IF(SUM(AJ4972:AK4972)=AM4972,"OK",SUM(AJ4972:AK4972)-AM4972)</f>
        <v>OK</v>
      </c>
      <c r="AM4972" s="140"/>
      <c r="AN4972" s="119">
        <f t="shared" ref="AN4972:AN4993" si="3824">L4972+U4972+V4972+Z4972</f>
        <v>0</v>
      </c>
      <c r="AO4972" s="120">
        <f t="shared" ref="AO4972:AO4993" si="3825">M4972+AH4972+AI4972+AM4972</f>
        <v>0</v>
      </c>
      <c r="AP4972" s="39">
        <f t="shared" ref="AP4972:AP4993" si="3826">L4972</f>
        <v>0</v>
      </c>
      <c r="AQ4972" s="141">
        <f t="shared" ref="AQ4972:AQ4993" si="3827">AN4972</f>
        <v>0</v>
      </c>
      <c r="AR4972" s="142">
        <f t="shared" ref="AR4972:AR4993" si="3828">AQ4972-AP4972</f>
        <v>0</v>
      </c>
      <c r="AS4972" s="143" t="e">
        <f t="shared" ref="AS4972:AS4993" si="3829">AR4972/AP4972</f>
        <v>#DIV/0!</v>
      </c>
      <c r="AT4972" s="144">
        <f t="shared" ref="AT4972:AT4993" si="3830">M4972</f>
        <v>0</v>
      </c>
      <c r="AU4972" s="141">
        <f t="shared" ref="AU4972:AU4993" si="3831">AO4972</f>
        <v>0</v>
      </c>
      <c r="AV4972" s="142">
        <f t="shared" ref="AV4972:AV4993" si="3832">AU4972-AT4972</f>
        <v>0</v>
      </c>
      <c r="AW4972" s="143" t="e">
        <f t="shared" ref="AW4972:AW4993" si="3833">AV4972/AT4972</f>
        <v>#DIV/0!</v>
      </c>
      <c r="AY4972" s="146" t="str">
        <f t="shared" si="3819"/>
        <v>51.12</v>
      </c>
      <c r="AZ4972" s="1928" t="b">
        <f>COUNTIF('[1]Codes SEC'!$B$2:$B$250,Ministres!AY4972)&gt;0</f>
        <v>1</v>
      </c>
    </row>
    <row r="4973" spans="1:52" ht="35.1" customHeight="1" x14ac:dyDescent="0.25">
      <c r="A4973" s="15" t="s">
        <v>5356</v>
      </c>
      <c r="B4973" s="225" t="s">
        <v>265</v>
      </c>
      <c r="C4973" s="122" t="s">
        <v>237</v>
      </c>
      <c r="D4973" s="123">
        <v>1000</v>
      </c>
      <c r="E4973" s="226"/>
      <c r="F4973" s="122" t="s">
        <v>1115</v>
      </c>
      <c r="G4973" s="227"/>
      <c r="H4973" s="436">
        <v>122</v>
      </c>
      <c r="I4973" s="229">
        <v>85112000</v>
      </c>
      <c r="J4973" s="230" t="s">
        <v>5434</v>
      </c>
      <c r="K4973" s="231" t="s">
        <v>5435</v>
      </c>
      <c r="L4973" s="232">
        <v>0</v>
      </c>
      <c r="M4973" s="233">
        <v>0</v>
      </c>
      <c r="N4973" s="130"/>
      <c r="O4973" s="131"/>
      <c r="P4973" s="131"/>
      <c r="Q4973" s="131"/>
      <c r="R4973" s="131"/>
      <c r="S4973" s="131"/>
      <c r="T4973" s="132" t="str">
        <f>IF(SUM(N4973:S4973)=U4973,"OK",SUM(N4973:S4973)-U4973)</f>
        <v>OK</v>
      </c>
      <c r="U4973" s="138"/>
      <c r="V4973" s="138"/>
      <c r="W4973" s="139"/>
      <c r="X4973" s="139"/>
      <c r="Y4973" s="132" t="str">
        <f>IF(SUM(W4973:X4973)=Z4973,"OK",SUM(W4973:X4973)-Z4973)</f>
        <v>OK</v>
      </c>
      <c r="Z4973" s="210"/>
      <c r="AA4973" s="204"/>
      <c r="AB4973" s="202"/>
      <c r="AC4973" s="202"/>
      <c r="AD4973" s="202"/>
      <c r="AE4973" s="202"/>
      <c r="AF4973" s="202"/>
      <c r="AG4973" s="132" t="str">
        <f>IF(SUM(AA4973:AF4973)=AH4973,"OK",SUM(AA4973:AF4973)-AH4973)</f>
        <v>OK</v>
      </c>
      <c r="AH4973" s="138"/>
      <c r="AI4973" s="138"/>
      <c r="AJ4973" s="139"/>
      <c r="AK4973" s="139"/>
      <c r="AL4973" s="132" t="str">
        <f>IF(SUM(AJ4973:AK4973)=AM4973,"OK",SUM(AJ4973:AK4973)-AM4973)</f>
        <v>OK</v>
      </c>
      <c r="AM4973" s="140"/>
      <c r="AN4973" s="119">
        <f>L4973+U4973+V4973+Z4973</f>
        <v>0</v>
      </c>
      <c r="AO4973" s="120">
        <f>M4973+AH4973+AI4973+AM4973</f>
        <v>0</v>
      </c>
      <c r="AP4973" s="39">
        <f>L4973</f>
        <v>0</v>
      </c>
      <c r="AQ4973" s="141">
        <f>AN4973</f>
        <v>0</v>
      </c>
      <c r="AR4973" s="142">
        <f>AQ4973-AP4973</f>
        <v>0</v>
      </c>
      <c r="AS4973" s="143" t="e">
        <f>AR4973/AP4973</f>
        <v>#DIV/0!</v>
      </c>
      <c r="AT4973" s="144">
        <f>M4973</f>
        <v>0</v>
      </c>
      <c r="AU4973" s="141">
        <f>AO4973</f>
        <v>0</v>
      </c>
      <c r="AV4973" s="142">
        <f>AU4973-AT4973</f>
        <v>0</v>
      </c>
      <c r="AW4973" s="143" t="e">
        <f>AV4973/AT4973</f>
        <v>#DIV/0!</v>
      </c>
      <c r="AY4973" s="146" t="str">
        <f t="shared" si="3819"/>
        <v>51.12</v>
      </c>
      <c r="AZ4973" s="1928" t="b">
        <f>COUNTIF('[1]Codes SEC'!$B$2:$B$250,Ministres!AY4973)&gt;0</f>
        <v>1</v>
      </c>
    </row>
    <row r="4974" spans="1:52" ht="35.1" customHeight="1" x14ac:dyDescent="0.25">
      <c r="A4974" s="15" t="s">
        <v>5356</v>
      </c>
      <c r="B4974" s="225" t="s">
        <v>265</v>
      </c>
      <c r="C4974" s="122" t="s">
        <v>237</v>
      </c>
      <c r="D4974" s="123">
        <v>1000</v>
      </c>
      <c r="E4974" s="226"/>
      <c r="F4974" s="122" t="s">
        <v>1122</v>
      </c>
      <c r="G4974" s="227"/>
      <c r="H4974" s="436">
        <v>122</v>
      </c>
      <c r="I4974" s="229">
        <v>85210000</v>
      </c>
      <c r="J4974" s="230" t="s">
        <v>5436</v>
      </c>
      <c r="K4974" s="231" t="s">
        <v>5437</v>
      </c>
      <c r="L4974" s="232">
        <v>0</v>
      </c>
      <c r="M4974" s="233">
        <v>0</v>
      </c>
      <c r="N4974" s="130"/>
      <c r="O4974" s="131"/>
      <c r="P4974" s="131"/>
      <c r="Q4974" s="131"/>
      <c r="R4974" s="131"/>
      <c r="S4974" s="131"/>
      <c r="T4974" s="132" t="str">
        <f>IF(SUM(N4974:S4974)=U4974,"OK",SUM(N4974:S4974)-U4974)</f>
        <v>OK</v>
      </c>
      <c r="U4974" s="138"/>
      <c r="V4974" s="138"/>
      <c r="W4974" s="139"/>
      <c r="X4974" s="139"/>
      <c r="Y4974" s="132" t="str">
        <f>IF(SUM(W4974:X4974)=Z4974,"OK",SUM(W4974:X4974)-Z4974)</f>
        <v>OK</v>
      </c>
      <c r="Z4974" s="210"/>
      <c r="AA4974" s="204"/>
      <c r="AB4974" s="202"/>
      <c r="AC4974" s="202"/>
      <c r="AD4974" s="202"/>
      <c r="AE4974" s="202"/>
      <c r="AF4974" s="202"/>
      <c r="AG4974" s="132" t="str">
        <f>IF(SUM(AA4974:AF4974)=AH4974,"OK",SUM(AA4974:AF4974)-AH4974)</f>
        <v>OK</v>
      </c>
      <c r="AH4974" s="138"/>
      <c r="AI4974" s="138"/>
      <c r="AJ4974" s="139"/>
      <c r="AK4974" s="139"/>
      <c r="AL4974" s="132" t="str">
        <f>IF(SUM(AJ4974:AK4974)=AM4974,"OK",SUM(AJ4974:AK4974)-AM4974)</f>
        <v>OK</v>
      </c>
      <c r="AM4974" s="140"/>
      <c r="AN4974" s="119">
        <f>L4974+U4974+V4974+Z4974</f>
        <v>0</v>
      </c>
      <c r="AO4974" s="120">
        <f>M4974+AH4974+AI4974+AM4974</f>
        <v>0</v>
      </c>
      <c r="AP4974" s="39">
        <f>L4974</f>
        <v>0</v>
      </c>
      <c r="AQ4974" s="141">
        <f>AN4974</f>
        <v>0</v>
      </c>
      <c r="AR4974" s="142">
        <f>AQ4974-AP4974</f>
        <v>0</v>
      </c>
      <c r="AS4974" s="143" t="e">
        <f>AR4974/AP4974</f>
        <v>#DIV/0!</v>
      </c>
      <c r="AT4974" s="144">
        <f>M4974</f>
        <v>0</v>
      </c>
      <c r="AU4974" s="141">
        <f>AO4974</f>
        <v>0</v>
      </c>
      <c r="AV4974" s="142">
        <f>AU4974-AT4974</f>
        <v>0</v>
      </c>
      <c r="AW4974" s="143" t="e">
        <f>AV4974/AT4974</f>
        <v>#DIV/0!</v>
      </c>
      <c r="AY4974" s="146" t="str">
        <f t="shared" si="3819"/>
        <v>52.10</v>
      </c>
      <c r="AZ4974" s="1928" t="b">
        <f>COUNTIF('[1]Codes SEC'!$B$2:$B$250,Ministres!AY4974)&gt;0</f>
        <v>1</v>
      </c>
    </row>
    <row r="4975" spans="1:52" ht="35.1" customHeight="1" x14ac:dyDescent="0.25">
      <c r="A4975" s="15" t="s">
        <v>5356</v>
      </c>
      <c r="B4975" s="225" t="s">
        <v>265</v>
      </c>
      <c r="C4975" s="122" t="s">
        <v>237</v>
      </c>
      <c r="D4975" s="123">
        <v>1000</v>
      </c>
      <c r="E4975" s="226"/>
      <c r="F4975" s="122" t="s">
        <v>1115</v>
      </c>
      <c r="G4975" s="227"/>
      <c r="H4975" s="436">
        <v>122</v>
      </c>
      <c r="I4975" s="229">
        <v>85210000</v>
      </c>
      <c r="J4975" s="230" t="s">
        <v>5438</v>
      </c>
      <c r="K4975" s="231" t="s">
        <v>5439</v>
      </c>
      <c r="L4975" s="232">
        <v>0</v>
      </c>
      <c r="M4975" s="233">
        <v>0</v>
      </c>
      <c r="N4975" s="130"/>
      <c r="O4975" s="131"/>
      <c r="P4975" s="131"/>
      <c r="Q4975" s="131"/>
      <c r="R4975" s="131"/>
      <c r="S4975" s="131"/>
      <c r="T4975" s="132" t="str">
        <f>IF(SUM(N4975:S4975)=U4975,"OK",SUM(N4975:S4975)-U4975)</f>
        <v>OK</v>
      </c>
      <c r="U4975" s="138"/>
      <c r="V4975" s="138"/>
      <c r="W4975" s="139"/>
      <c r="X4975" s="139"/>
      <c r="Y4975" s="132" t="str">
        <f>IF(SUM(W4975:X4975)=Z4975,"OK",SUM(W4975:X4975)-Z4975)</f>
        <v>OK</v>
      </c>
      <c r="Z4975" s="210"/>
      <c r="AA4975" s="204"/>
      <c r="AB4975" s="202"/>
      <c r="AC4975" s="202"/>
      <c r="AD4975" s="202"/>
      <c r="AE4975" s="202"/>
      <c r="AF4975" s="202"/>
      <c r="AG4975" s="132" t="str">
        <f>IF(SUM(AA4975:AF4975)=AH4975,"OK",SUM(AA4975:AF4975)-AH4975)</f>
        <v>OK</v>
      </c>
      <c r="AH4975" s="138"/>
      <c r="AI4975" s="138"/>
      <c r="AJ4975" s="139"/>
      <c r="AK4975" s="139"/>
      <c r="AL4975" s="132" t="str">
        <f>IF(SUM(AJ4975:AK4975)=AM4975,"OK",SUM(AJ4975:AK4975)-AM4975)</f>
        <v>OK</v>
      </c>
      <c r="AM4975" s="140"/>
      <c r="AN4975" s="119">
        <f>L4975+U4975+V4975+Z4975</f>
        <v>0</v>
      </c>
      <c r="AO4975" s="120">
        <f>M4975+AH4975+AI4975+AM4975</f>
        <v>0</v>
      </c>
      <c r="AP4975" s="39">
        <f>L4975</f>
        <v>0</v>
      </c>
      <c r="AQ4975" s="141">
        <f>AN4975</f>
        <v>0</v>
      </c>
      <c r="AR4975" s="142">
        <f>AQ4975-AP4975</f>
        <v>0</v>
      </c>
      <c r="AS4975" s="143" t="e">
        <f>AR4975/AP4975</f>
        <v>#DIV/0!</v>
      </c>
      <c r="AT4975" s="144">
        <f>M4975</f>
        <v>0</v>
      </c>
      <c r="AU4975" s="141">
        <f>AO4975</f>
        <v>0</v>
      </c>
      <c r="AV4975" s="142">
        <f>AU4975-AT4975</f>
        <v>0</v>
      </c>
      <c r="AW4975" s="143" t="e">
        <f>AV4975/AT4975</f>
        <v>#DIV/0!</v>
      </c>
      <c r="AY4975" s="146" t="str">
        <f t="shared" si="3819"/>
        <v>52.10</v>
      </c>
      <c r="AZ4975" s="1928" t="b">
        <f>COUNTIF('[1]Codes SEC'!$B$2:$B$250,Ministres!AY4975)&gt;0</f>
        <v>1</v>
      </c>
    </row>
    <row r="4976" spans="1:52" ht="35.1" customHeight="1" x14ac:dyDescent="0.25">
      <c r="A4976" s="15" t="s">
        <v>5356</v>
      </c>
      <c r="B4976" s="225" t="s">
        <v>265</v>
      </c>
      <c r="C4976" s="122" t="s">
        <v>237</v>
      </c>
      <c r="D4976" s="123">
        <v>1000</v>
      </c>
      <c r="E4976" s="226"/>
      <c r="F4976" s="122" t="s">
        <v>1115</v>
      </c>
      <c r="G4976" s="227"/>
      <c r="H4976" s="436">
        <v>122</v>
      </c>
      <c r="I4976" s="229">
        <v>86141000</v>
      </c>
      <c r="J4976" s="230" t="s">
        <v>5440</v>
      </c>
      <c r="K4976" s="231" t="s">
        <v>5441</v>
      </c>
      <c r="L4976" s="232">
        <v>0</v>
      </c>
      <c r="M4976" s="233">
        <v>0</v>
      </c>
      <c r="N4976" s="130"/>
      <c r="O4976" s="131"/>
      <c r="P4976" s="131"/>
      <c r="Q4976" s="131"/>
      <c r="R4976" s="131"/>
      <c r="S4976" s="131"/>
      <c r="T4976" s="132" t="str">
        <f>IF(SUM(N4976:S4976)=U4976,"OK",SUM(N4976:S4976)-U4976)</f>
        <v>OK</v>
      </c>
      <c r="U4976" s="138"/>
      <c r="V4976" s="138"/>
      <c r="W4976" s="139"/>
      <c r="X4976" s="139"/>
      <c r="Y4976" s="132" t="str">
        <f>IF(SUM(W4976:X4976)=Z4976,"OK",SUM(W4976:X4976)-Z4976)</f>
        <v>OK</v>
      </c>
      <c r="Z4976" s="210"/>
      <c r="AA4976" s="204"/>
      <c r="AB4976" s="202"/>
      <c r="AC4976" s="202"/>
      <c r="AD4976" s="202"/>
      <c r="AE4976" s="202"/>
      <c r="AF4976" s="202"/>
      <c r="AG4976" s="132" t="str">
        <f>IF(SUM(AA4976:AF4976)=AH4976,"OK",SUM(AA4976:AF4976)-AH4976)</f>
        <v>OK</v>
      </c>
      <c r="AH4976" s="138"/>
      <c r="AI4976" s="138"/>
      <c r="AJ4976" s="139"/>
      <c r="AK4976" s="139"/>
      <c r="AL4976" s="132" t="str">
        <f>IF(SUM(AJ4976:AK4976)=AM4976,"OK",SUM(AJ4976:AK4976)-AM4976)</f>
        <v>OK</v>
      </c>
      <c r="AM4976" s="140"/>
      <c r="AN4976" s="119">
        <f>L4976+U4976+V4976+Z4976</f>
        <v>0</v>
      </c>
      <c r="AO4976" s="120">
        <f>M4976+AH4976+AI4976+AM4976</f>
        <v>0</v>
      </c>
      <c r="AP4976" s="39">
        <f>L4976</f>
        <v>0</v>
      </c>
      <c r="AQ4976" s="141">
        <f>AN4976</f>
        <v>0</v>
      </c>
      <c r="AR4976" s="142">
        <f>AQ4976-AP4976</f>
        <v>0</v>
      </c>
      <c r="AS4976" s="143" t="e">
        <f>AR4976/AP4976</f>
        <v>#DIV/0!</v>
      </c>
      <c r="AT4976" s="144">
        <f>M4976</f>
        <v>0</v>
      </c>
      <c r="AU4976" s="141">
        <f>AO4976</f>
        <v>0</v>
      </c>
      <c r="AV4976" s="142">
        <f>AU4976-AT4976</f>
        <v>0</v>
      </c>
      <c r="AW4976" s="143" t="e">
        <f>AV4976/AT4976</f>
        <v>#DIV/0!</v>
      </c>
      <c r="AY4976" s="146" t="str">
        <f t="shared" si="3819"/>
        <v>61.41</v>
      </c>
      <c r="AZ4976" s="1928" t="b">
        <f>COUNTIF('[1]Codes SEC'!$B$2:$B$250,Ministres!AY4976)&gt;0</f>
        <v>1</v>
      </c>
    </row>
    <row r="4977" spans="1:52" ht="35.1" customHeight="1" x14ac:dyDescent="0.25">
      <c r="A4977" s="15" t="s">
        <v>5356</v>
      </c>
      <c r="B4977" s="225" t="s">
        <v>265</v>
      </c>
      <c r="C4977" s="122" t="s">
        <v>237</v>
      </c>
      <c r="D4977" s="123">
        <v>1000</v>
      </c>
      <c r="E4977" s="226"/>
      <c r="F4977" s="122" t="s">
        <v>1122</v>
      </c>
      <c r="G4977" s="227"/>
      <c r="H4977" s="436">
        <v>122</v>
      </c>
      <c r="I4977" s="229">
        <v>86311000</v>
      </c>
      <c r="J4977" s="230" t="s">
        <v>5442</v>
      </c>
      <c r="K4977" s="231" t="s">
        <v>5443</v>
      </c>
      <c r="L4977" s="232">
        <v>0</v>
      </c>
      <c r="M4977" s="233">
        <v>0</v>
      </c>
      <c r="N4977" s="130"/>
      <c r="O4977" s="131"/>
      <c r="P4977" s="131"/>
      <c r="Q4977" s="131"/>
      <c r="R4977" s="131"/>
      <c r="S4977" s="131"/>
      <c r="T4977" s="132" t="str">
        <f t="shared" si="3820"/>
        <v>OK</v>
      </c>
      <c r="U4977" s="138"/>
      <c r="V4977" s="138"/>
      <c r="W4977" s="139"/>
      <c r="X4977" s="139"/>
      <c r="Y4977" s="132" t="str">
        <f t="shared" si="3821"/>
        <v>OK</v>
      </c>
      <c r="Z4977" s="210"/>
      <c r="AA4977" s="204"/>
      <c r="AB4977" s="202"/>
      <c r="AC4977" s="202"/>
      <c r="AD4977" s="202"/>
      <c r="AE4977" s="202"/>
      <c r="AF4977" s="202"/>
      <c r="AG4977" s="132" t="str">
        <f t="shared" si="3822"/>
        <v>OK</v>
      </c>
      <c r="AH4977" s="138"/>
      <c r="AI4977" s="138"/>
      <c r="AJ4977" s="139"/>
      <c r="AK4977" s="139"/>
      <c r="AL4977" s="132" t="str">
        <f t="shared" si="3823"/>
        <v>OK</v>
      </c>
      <c r="AM4977" s="140"/>
      <c r="AN4977" s="119">
        <f t="shared" si="3824"/>
        <v>0</v>
      </c>
      <c r="AO4977" s="120">
        <f t="shared" si="3825"/>
        <v>0</v>
      </c>
      <c r="AP4977" s="39">
        <f t="shared" si="3826"/>
        <v>0</v>
      </c>
      <c r="AQ4977" s="141">
        <f t="shared" si="3827"/>
        <v>0</v>
      </c>
      <c r="AR4977" s="142">
        <f t="shared" si="3828"/>
        <v>0</v>
      </c>
      <c r="AS4977" s="143" t="e">
        <f t="shared" si="3829"/>
        <v>#DIV/0!</v>
      </c>
      <c r="AT4977" s="144">
        <f t="shared" si="3830"/>
        <v>0</v>
      </c>
      <c r="AU4977" s="141">
        <f t="shared" si="3831"/>
        <v>0</v>
      </c>
      <c r="AV4977" s="142">
        <f t="shared" si="3832"/>
        <v>0</v>
      </c>
      <c r="AW4977" s="143" t="e">
        <f t="shared" si="3833"/>
        <v>#DIV/0!</v>
      </c>
      <c r="AY4977" s="146" t="str">
        <f t="shared" si="3819"/>
        <v>63.11</v>
      </c>
      <c r="AZ4977" s="1928" t="b">
        <f>COUNTIF('[1]Codes SEC'!$B$2:$B$250,Ministres!AY4977)&gt;0</f>
        <v>1</v>
      </c>
    </row>
    <row r="4978" spans="1:52" ht="35.1" customHeight="1" x14ac:dyDescent="0.25">
      <c r="A4978" s="15" t="s">
        <v>5356</v>
      </c>
      <c r="B4978" s="225" t="s">
        <v>265</v>
      </c>
      <c r="C4978" s="122" t="s">
        <v>237</v>
      </c>
      <c r="D4978" s="123">
        <v>1000</v>
      </c>
      <c r="E4978" s="226"/>
      <c r="F4978" s="122" t="s">
        <v>1115</v>
      </c>
      <c r="G4978" s="227"/>
      <c r="H4978" s="436">
        <v>122</v>
      </c>
      <c r="I4978" s="229">
        <v>86311000</v>
      </c>
      <c r="J4978" s="230" t="s">
        <v>5444</v>
      </c>
      <c r="K4978" s="231" t="s">
        <v>5445</v>
      </c>
      <c r="L4978" s="232">
        <v>0</v>
      </c>
      <c r="M4978" s="233">
        <v>0</v>
      </c>
      <c r="N4978" s="130"/>
      <c r="O4978" s="131"/>
      <c r="P4978" s="131"/>
      <c r="Q4978" s="131"/>
      <c r="R4978" s="131"/>
      <c r="S4978" s="131"/>
      <c r="T4978" s="132" t="str">
        <f t="shared" si="3820"/>
        <v>OK</v>
      </c>
      <c r="U4978" s="138"/>
      <c r="V4978" s="138"/>
      <c r="W4978" s="139"/>
      <c r="X4978" s="139"/>
      <c r="Y4978" s="132" t="str">
        <f t="shared" si="3821"/>
        <v>OK</v>
      </c>
      <c r="Z4978" s="210"/>
      <c r="AA4978" s="204"/>
      <c r="AB4978" s="202"/>
      <c r="AC4978" s="202"/>
      <c r="AD4978" s="202"/>
      <c r="AE4978" s="202"/>
      <c r="AF4978" s="202"/>
      <c r="AG4978" s="132" t="str">
        <f t="shared" si="3822"/>
        <v>OK</v>
      </c>
      <c r="AH4978" s="138"/>
      <c r="AI4978" s="138"/>
      <c r="AJ4978" s="139"/>
      <c r="AK4978" s="139"/>
      <c r="AL4978" s="132" t="str">
        <f t="shared" si="3823"/>
        <v>OK</v>
      </c>
      <c r="AM4978" s="140"/>
      <c r="AN4978" s="119">
        <f t="shared" si="3824"/>
        <v>0</v>
      </c>
      <c r="AO4978" s="120">
        <f t="shared" si="3825"/>
        <v>0</v>
      </c>
      <c r="AP4978" s="39">
        <f t="shared" si="3826"/>
        <v>0</v>
      </c>
      <c r="AQ4978" s="141">
        <f t="shared" si="3827"/>
        <v>0</v>
      </c>
      <c r="AR4978" s="142">
        <f t="shared" si="3828"/>
        <v>0</v>
      </c>
      <c r="AS4978" s="143" t="e">
        <f t="shared" si="3829"/>
        <v>#DIV/0!</v>
      </c>
      <c r="AT4978" s="144">
        <f t="shared" si="3830"/>
        <v>0</v>
      </c>
      <c r="AU4978" s="141">
        <f t="shared" si="3831"/>
        <v>0</v>
      </c>
      <c r="AV4978" s="142">
        <f t="shared" si="3832"/>
        <v>0</v>
      </c>
      <c r="AW4978" s="143" t="e">
        <f t="shared" si="3833"/>
        <v>#DIV/0!</v>
      </c>
      <c r="AY4978" s="146" t="str">
        <f t="shared" si="3819"/>
        <v>63.11</v>
      </c>
      <c r="AZ4978" s="1928" t="b">
        <f>COUNTIF('[1]Codes SEC'!$B$2:$B$250,Ministres!AY4978)&gt;0</f>
        <v>1</v>
      </c>
    </row>
    <row r="4979" spans="1:52" ht="35.1" customHeight="1" x14ac:dyDescent="0.25">
      <c r="A4979" s="15" t="s">
        <v>5356</v>
      </c>
      <c r="B4979" s="225" t="s">
        <v>265</v>
      </c>
      <c r="C4979" s="122" t="s">
        <v>237</v>
      </c>
      <c r="D4979" s="123">
        <v>1000</v>
      </c>
      <c r="E4979" s="226"/>
      <c r="F4979" s="122" t="s">
        <v>1115</v>
      </c>
      <c r="G4979" s="227"/>
      <c r="H4979" s="436">
        <v>122</v>
      </c>
      <c r="I4979" s="229">
        <v>86321000</v>
      </c>
      <c r="J4979" s="230" t="s">
        <v>5446</v>
      </c>
      <c r="K4979" s="231" t="s">
        <v>5447</v>
      </c>
      <c r="L4979" s="232">
        <v>0</v>
      </c>
      <c r="M4979" s="233">
        <v>0</v>
      </c>
      <c r="N4979" s="130"/>
      <c r="O4979" s="131"/>
      <c r="P4979" s="131"/>
      <c r="Q4979" s="131"/>
      <c r="R4979" s="131"/>
      <c r="S4979" s="131"/>
      <c r="T4979" s="132" t="str">
        <f>IF(SUM(N4979:S4979)=U4979,"OK",SUM(N4979:S4979)-U4979)</f>
        <v>OK</v>
      </c>
      <c r="U4979" s="138"/>
      <c r="V4979" s="138"/>
      <c r="W4979" s="139"/>
      <c r="X4979" s="139"/>
      <c r="Y4979" s="132" t="str">
        <f>IF(SUM(W4979:X4979)=Z4979,"OK",SUM(W4979:X4979)-Z4979)</f>
        <v>OK</v>
      </c>
      <c r="Z4979" s="210"/>
      <c r="AA4979" s="204"/>
      <c r="AB4979" s="202"/>
      <c r="AC4979" s="202"/>
      <c r="AD4979" s="202"/>
      <c r="AE4979" s="202"/>
      <c r="AF4979" s="202"/>
      <c r="AG4979" s="132" t="str">
        <f>IF(SUM(AA4979:AF4979)=AH4979,"OK",SUM(AA4979:AF4979)-AH4979)</f>
        <v>OK</v>
      </c>
      <c r="AH4979" s="138"/>
      <c r="AI4979" s="138"/>
      <c r="AJ4979" s="139"/>
      <c r="AK4979" s="139"/>
      <c r="AL4979" s="132" t="str">
        <f>IF(SUM(AJ4979:AK4979)=AM4979,"OK",SUM(AJ4979:AK4979)-AM4979)</f>
        <v>OK</v>
      </c>
      <c r="AM4979" s="140"/>
      <c r="AN4979" s="119">
        <f>L4979+U4979+V4979+Z4979</f>
        <v>0</v>
      </c>
      <c r="AO4979" s="120">
        <f>M4979+AH4979+AI4979+AM4979</f>
        <v>0</v>
      </c>
      <c r="AP4979" s="39">
        <f>L4979</f>
        <v>0</v>
      </c>
      <c r="AQ4979" s="141">
        <f>AN4979</f>
        <v>0</v>
      </c>
      <c r="AR4979" s="142">
        <f>AQ4979-AP4979</f>
        <v>0</v>
      </c>
      <c r="AS4979" s="143" t="e">
        <f>AR4979/AP4979</f>
        <v>#DIV/0!</v>
      </c>
      <c r="AT4979" s="144">
        <f>M4979</f>
        <v>0</v>
      </c>
      <c r="AU4979" s="141">
        <f>AO4979</f>
        <v>0</v>
      </c>
      <c r="AV4979" s="142">
        <f>AU4979-AT4979</f>
        <v>0</v>
      </c>
      <c r="AW4979" s="143" t="e">
        <f>AV4979/AT4979</f>
        <v>#DIV/0!</v>
      </c>
      <c r="AY4979" s="146" t="str">
        <f t="shared" si="3819"/>
        <v>63.21</v>
      </c>
      <c r="AZ4979" s="1928" t="b">
        <f>COUNTIF('[1]Codes SEC'!$B$2:$B$250,Ministres!AY4979)&gt;0</f>
        <v>1</v>
      </c>
    </row>
    <row r="4980" spans="1:52" ht="35.1" customHeight="1" x14ac:dyDescent="0.25">
      <c r="A4980" s="15" t="s">
        <v>5356</v>
      </c>
      <c r="B4980" s="225" t="s">
        <v>265</v>
      </c>
      <c r="C4980" s="122" t="s">
        <v>237</v>
      </c>
      <c r="D4980" s="123">
        <v>1000</v>
      </c>
      <c r="E4980" s="226"/>
      <c r="F4980" s="122" t="s">
        <v>1122</v>
      </c>
      <c r="G4980" s="227"/>
      <c r="H4980" s="436">
        <v>122</v>
      </c>
      <c r="I4980" s="229">
        <v>86341000</v>
      </c>
      <c r="J4980" s="230" t="s">
        <v>5448</v>
      </c>
      <c r="K4980" s="231" t="s">
        <v>5449</v>
      </c>
      <c r="L4980" s="232">
        <v>0</v>
      </c>
      <c r="M4980" s="233">
        <v>0</v>
      </c>
      <c r="N4980" s="130"/>
      <c r="O4980" s="131"/>
      <c r="P4980" s="131"/>
      <c r="Q4980" s="131"/>
      <c r="R4980" s="131"/>
      <c r="S4980" s="131"/>
      <c r="T4980" s="132" t="str">
        <f t="shared" si="3820"/>
        <v>OK</v>
      </c>
      <c r="U4980" s="138"/>
      <c r="V4980" s="138"/>
      <c r="W4980" s="139"/>
      <c r="X4980" s="139"/>
      <c r="Y4980" s="132" t="str">
        <f t="shared" si="3821"/>
        <v>OK</v>
      </c>
      <c r="Z4980" s="210"/>
      <c r="AA4980" s="204"/>
      <c r="AB4980" s="202"/>
      <c r="AC4980" s="202"/>
      <c r="AD4980" s="202"/>
      <c r="AE4980" s="202"/>
      <c r="AF4980" s="202"/>
      <c r="AG4980" s="132" t="str">
        <f t="shared" si="3822"/>
        <v>OK</v>
      </c>
      <c r="AH4980" s="138"/>
      <c r="AI4980" s="138"/>
      <c r="AJ4980" s="139"/>
      <c r="AK4980" s="139"/>
      <c r="AL4980" s="132" t="str">
        <f t="shared" si="3823"/>
        <v>OK</v>
      </c>
      <c r="AM4980" s="140"/>
      <c r="AN4980" s="119">
        <f t="shared" si="3824"/>
        <v>0</v>
      </c>
      <c r="AO4980" s="120">
        <f t="shared" si="3825"/>
        <v>0</v>
      </c>
      <c r="AP4980" s="39">
        <f t="shared" si="3826"/>
        <v>0</v>
      </c>
      <c r="AQ4980" s="141">
        <f t="shared" si="3827"/>
        <v>0</v>
      </c>
      <c r="AR4980" s="142">
        <f t="shared" si="3828"/>
        <v>0</v>
      </c>
      <c r="AS4980" s="143" t="e">
        <f t="shared" si="3829"/>
        <v>#DIV/0!</v>
      </c>
      <c r="AT4980" s="144">
        <f t="shared" si="3830"/>
        <v>0</v>
      </c>
      <c r="AU4980" s="141">
        <f t="shared" si="3831"/>
        <v>0</v>
      </c>
      <c r="AV4980" s="142">
        <f t="shared" si="3832"/>
        <v>0</v>
      </c>
      <c r="AW4980" s="143" t="e">
        <f t="shared" si="3833"/>
        <v>#DIV/0!</v>
      </c>
      <c r="AY4980" s="146" t="str">
        <f t="shared" si="3819"/>
        <v>63.41</v>
      </c>
      <c r="AZ4980" s="1928" t="b">
        <f>COUNTIF('[1]Codes SEC'!$B$2:$B$250,Ministres!AY4980)&gt;0</f>
        <v>1</v>
      </c>
    </row>
    <row r="4981" spans="1:52" ht="35.1" customHeight="1" x14ac:dyDescent="0.25">
      <c r="A4981" s="15" t="s">
        <v>5356</v>
      </c>
      <c r="B4981" s="225" t="s">
        <v>265</v>
      </c>
      <c r="C4981" s="122" t="s">
        <v>237</v>
      </c>
      <c r="D4981" s="123">
        <v>1000</v>
      </c>
      <c r="E4981" s="226"/>
      <c r="F4981" s="122">
        <v>19</v>
      </c>
      <c r="G4981" s="227"/>
      <c r="H4981" s="436">
        <v>122</v>
      </c>
      <c r="I4981" s="229">
        <v>86341000</v>
      </c>
      <c r="J4981" s="230" t="s">
        <v>5450</v>
      </c>
      <c r="K4981" s="231" t="s">
        <v>5451</v>
      </c>
      <c r="L4981" s="232">
        <v>0</v>
      </c>
      <c r="M4981" s="233">
        <v>0</v>
      </c>
      <c r="N4981" s="130"/>
      <c r="O4981" s="131"/>
      <c r="P4981" s="131"/>
      <c r="Q4981" s="131"/>
      <c r="R4981" s="131"/>
      <c r="S4981" s="131"/>
      <c r="T4981" s="132" t="str">
        <f t="shared" ref="T4981:T4986" si="3834">IF(SUM(N4981:S4981)=U4981,"OK",SUM(N4981:S4981)-U4981)</f>
        <v>OK</v>
      </c>
      <c r="U4981" s="138"/>
      <c r="V4981" s="138"/>
      <c r="W4981" s="139"/>
      <c r="X4981" s="139"/>
      <c r="Y4981" s="132" t="str">
        <f t="shared" ref="Y4981:Y4986" si="3835">IF(SUM(W4981:X4981)=Z4981,"OK",SUM(W4981:X4981)-Z4981)</f>
        <v>OK</v>
      </c>
      <c r="Z4981" s="210"/>
      <c r="AA4981" s="204"/>
      <c r="AB4981" s="202"/>
      <c r="AC4981" s="202"/>
      <c r="AD4981" s="202"/>
      <c r="AE4981" s="202"/>
      <c r="AF4981" s="202"/>
      <c r="AG4981" s="132" t="str">
        <f t="shared" ref="AG4981:AG4986" si="3836">IF(SUM(AA4981:AF4981)=AH4981,"OK",SUM(AA4981:AF4981)-AH4981)</f>
        <v>OK</v>
      </c>
      <c r="AH4981" s="138"/>
      <c r="AI4981" s="138"/>
      <c r="AJ4981" s="139"/>
      <c r="AK4981" s="139"/>
      <c r="AL4981" s="132" t="str">
        <f t="shared" ref="AL4981:AL4986" si="3837">IF(SUM(AJ4981:AK4981)=AM4981,"OK",SUM(AJ4981:AK4981)-AM4981)</f>
        <v>OK</v>
      </c>
      <c r="AM4981" s="140"/>
      <c r="AN4981" s="119">
        <f t="shared" si="3824"/>
        <v>0</v>
      </c>
      <c r="AO4981" s="120">
        <f t="shared" si="3825"/>
        <v>0</v>
      </c>
      <c r="AP4981" s="39">
        <f t="shared" si="3826"/>
        <v>0</v>
      </c>
      <c r="AQ4981" s="141">
        <f t="shared" si="3827"/>
        <v>0</v>
      </c>
      <c r="AR4981" s="142">
        <f t="shared" si="3828"/>
        <v>0</v>
      </c>
      <c r="AS4981" s="143" t="e">
        <f t="shared" si="3829"/>
        <v>#DIV/0!</v>
      </c>
      <c r="AT4981" s="144">
        <f t="shared" si="3830"/>
        <v>0</v>
      </c>
      <c r="AU4981" s="141">
        <f t="shared" si="3831"/>
        <v>0</v>
      </c>
      <c r="AV4981" s="142">
        <f t="shared" si="3832"/>
        <v>0</v>
      </c>
      <c r="AW4981" s="143" t="e">
        <f t="shared" si="3833"/>
        <v>#DIV/0!</v>
      </c>
      <c r="AY4981" s="146" t="str">
        <f t="shared" si="3819"/>
        <v>63.41</v>
      </c>
      <c r="AZ4981" s="1928" t="b">
        <f>COUNTIF('[1]Codes SEC'!$B$2:$B$250,Ministres!AY4981)&gt;0</f>
        <v>1</v>
      </c>
    </row>
    <row r="4982" spans="1:52" ht="35.1" customHeight="1" x14ac:dyDescent="0.25">
      <c r="A4982" s="15" t="s">
        <v>5356</v>
      </c>
      <c r="B4982" s="225" t="s">
        <v>265</v>
      </c>
      <c r="C4982" s="122" t="s">
        <v>237</v>
      </c>
      <c r="D4982" s="123">
        <v>1000</v>
      </c>
      <c r="E4982" s="226"/>
      <c r="F4982" s="122">
        <v>19</v>
      </c>
      <c r="G4982" s="227"/>
      <c r="H4982" s="436">
        <v>122</v>
      </c>
      <c r="I4982" s="229">
        <v>86352000</v>
      </c>
      <c r="J4982" s="230" t="s">
        <v>5452</v>
      </c>
      <c r="K4982" s="231" t="s">
        <v>5453</v>
      </c>
      <c r="L4982" s="232">
        <v>0</v>
      </c>
      <c r="M4982" s="233">
        <v>0</v>
      </c>
      <c r="N4982" s="130"/>
      <c r="O4982" s="131"/>
      <c r="P4982" s="131"/>
      <c r="Q4982" s="131"/>
      <c r="R4982" s="131"/>
      <c r="S4982" s="131"/>
      <c r="T4982" s="132" t="str">
        <f t="shared" si="3834"/>
        <v>OK</v>
      </c>
      <c r="U4982" s="138"/>
      <c r="V4982" s="138"/>
      <c r="W4982" s="139"/>
      <c r="X4982" s="139"/>
      <c r="Y4982" s="132" t="str">
        <f t="shared" si="3835"/>
        <v>OK</v>
      </c>
      <c r="Z4982" s="210"/>
      <c r="AA4982" s="204"/>
      <c r="AB4982" s="202"/>
      <c r="AC4982" s="202"/>
      <c r="AD4982" s="202"/>
      <c r="AE4982" s="202"/>
      <c r="AF4982" s="202"/>
      <c r="AG4982" s="132" t="str">
        <f t="shared" si="3836"/>
        <v>OK</v>
      </c>
      <c r="AH4982" s="138"/>
      <c r="AI4982" s="138"/>
      <c r="AJ4982" s="139"/>
      <c r="AK4982" s="139"/>
      <c r="AL4982" s="132" t="str">
        <f t="shared" si="3837"/>
        <v>OK</v>
      </c>
      <c r="AM4982" s="140"/>
      <c r="AN4982" s="119">
        <f t="shared" si="3824"/>
        <v>0</v>
      </c>
      <c r="AO4982" s="120">
        <f t="shared" si="3825"/>
        <v>0</v>
      </c>
      <c r="AP4982" s="39">
        <f t="shared" si="3826"/>
        <v>0</v>
      </c>
      <c r="AQ4982" s="141">
        <f t="shared" si="3827"/>
        <v>0</v>
      </c>
      <c r="AR4982" s="142">
        <f t="shared" si="3828"/>
        <v>0</v>
      </c>
      <c r="AS4982" s="143" t="e">
        <f t="shared" si="3829"/>
        <v>#DIV/0!</v>
      </c>
      <c r="AT4982" s="144">
        <f t="shared" si="3830"/>
        <v>0</v>
      </c>
      <c r="AU4982" s="141">
        <f t="shared" si="3831"/>
        <v>0</v>
      </c>
      <c r="AV4982" s="142">
        <f t="shared" si="3832"/>
        <v>0</v>
      </c>
      <c r="AW4982" s="143" t="e">
        <f t="shared" si="3833"/>
        <v>#DIV/0!</v>
      </c>
      <c r="AY4982" s="146" t="str">
        <f t="shared" si="3819"/>
        <v>63.52</v>
      </c>
      <c r="AZ4982" s="1928" t="b">
        <f>COUNTIF('[1]Codes SEC'!$B$2:$B$250,Ministres!AY4982)&gt;0</f>
        <v>1</v>
      </c>
    </row>
    <row r="4983" spans="1:52" ht="35.1" customHeight="1" x14ac:dyDescent="0.25">
      <c r="A4983" s="15" t="s">
        <v>5356</v>
      </c>
      <c r="B4983" s="225" t="s">
        <v>265</v>
      </c>
      <c r="C4983" s="122" t="s">
        <v>237</v>
      </c>
      <c r="D4983" s="123">
        <v>1000</v>
      </c>
      <c r="E4983" s="226"/>
      <c r="F4983" s="122" t="s">
        <v>1122</v>
      </c>
      <c r="G4983" s="227"/>
      <c r="H4983" s="436">
        <v>122</v>
      </c>
      <c r="I4983" s="229">
        <v>86353000</v>
      </c>
      <c r="J4983" s="230" t="s">
        <v>5454</v>
      </c>
      <c r="K4983" s="231" t="s">
        <v>5455</v>
      </c>
      <c r="L4983" s="232">
        <v>0</v>
      </c>
      <c r="M4983" s="233">
        <v>0</v>
      </c>
      <c r="N4983" s="130"/>
      <c r="O4983" s="131"/>
      <c r="P4983" s="131"/>
      <c r="Q4983" s="131"/>
      <c r="R4983" s="131"/>
      <c r="S4983" s="131"/>
      <c r="T4983" s="132" t="str">
        <f t="shared" si="3834"/>
        <v>OK</v>
      </c>
      <c r="U4983" s="138"/>
      <c r="V4983" s="138"/>
      <c r="W4983" s="139"/>
      <c r="X4983" s="139"/>
      <c r="Y4983" s="132" t="str">
        <f t="shared" si="3835"/>
        <v>OK</v>
      </c>
      <c r="Z4983" s="210"/>
      <c r="AA4983" s="204"/>
      <c r="AB4983" s="202"/>
      <c r="AC4983" s="202"/>
      <c r="AD4983" s="202"/>
      <c r="AE4983" s="202"/>
      <c r="AF4983" s="202"/>
      <c r="AG4983" s="132" t="str">
        <f t="shared" si="3836"/>
        <v>OK</v>
      </c>
      <c r="AH4983" s="138"/>
      <c r="AI4983" s="138"/>
      <c r="AJ4983" s="139"/>
      <c r="AK4983" s="139"/>
      <c r="AL4983" s="132" t="str">
        <f t="shared" si="3837"/>
        <v>OK</v>
      </c>
      <c r="AM4983" s="140"/>
      <c r="AN4983" s="119">
        <f t="shared" si="3824"/>
        <v>0</v>
      </c>
      <c r="AO4983" s="120">
        <f t="shared" si="3825"/>
        <v>0</v>
      </c>
      <c r="AP4983" s="39">
        <f t="shared" si="3826"/>
        <v>0</v>
      </c>
      <c r="AQ4983" s="141">
        <f t="shared" si="3827"/>
        <v>0</v>
      </c>
      <c r="AR4983" s="142">
        <f t="shared" si="3828"/>
        <v>0</v>
      </c>
      <c r="AS4983" s="143" t="e">
        <f t="shared" si="3829"/>
        <v>#DIV/0!</v>
      </c>
      <c r="AT4983" s="144">
        <f t="shared" si="3830"/>
        <v>0</v>
      </c>
      <c r="AU4983" s="141">
        <f t="shared" si="3831"/>
        <v>0</v>
      </c>
      <c r="AV4983" s="142">
        <f t="shared" si="3832"/>
        <v>0</v>
      </c>
      <c r="AW4983" s="143" t="e">
        <f t="shared" si="3833"/>
        <v>#DIV/0!</v>
      </c>
      <c r="AY4983" s="146" t="str">
        <f t="shared" si="3819"/>
        <v>63.53</v>
      </c>
      <c r="AZ4983" s="1928" t="b">
        <f>COUNTIF('[1]Codes SEC'!$B$2:$B$250,Ministres!AY4983)&gt;0</f>
        <v>1</v>
      </c>
    </row>
    <row r="4984" spans="1:52" ht="35.1" customHeight="1" x14ac:dyDescent="0.25">
      <c r="A4984" s="15" t="s">
        <v>5356</v>
      </c>
      <c r="B4984" s="225" t="s">
        <v>265</v>
      </c>
      <c r="C4984" s="122" t="s">
        <v>237</v>
      </c>
      <c r="D4984" s="123">
        <v>1000</v>
      </c>
      <c r="E4984" s="226"/>
      <c r="F4984" s="122" t="s">
        <v>1115</v>
      </c>
      <c r="G4984" s="227"/>
      <c r="H4984" s="436">
        <v>122</v>
      </c>
      <c r="I4984" s="229">
        <v>86353000</v>
      </c>
      <c r="J4984" s="230" t="s">
        <v>5456</v>
      </c>
      <c r="K4984" s="231" t="s">
        <v>5457</v>
      </c>
      <c r="L4984" s="232">
        <v>0</v>
      </c>
      <c r="M4984" s="233">
        <v>0</v>
      </c>
      <c r="N4984" s="130"/>
      <c r="O4984" s="131"/>
      <c r="P4984" s="131"/>
      <c r="Q4984" s="131"/>
      <c r="R4984" s="131"/>
      <c r="S4984" s="131"/>
      <c r="T4984" s="132" t="str">
        <f t="shared" si="3834"/>
        <v>OK</v>
      </c>
      <c r="U4984" s="138"/>
      <c r="V4984" s="138"/>
      <c r="W4984" s="139"/>
      <c r="X4984" s="139"/>
      <c r="Y4984" s="132" t="str">
        <f t="shared" si="3835"/>
        <v>OK</v>
      </c>
      <c r="Z4984" s="210"/>
      <c r="AA4984" s="204"/>
      <c r="AB4984" s="202"/>
      <c r="AC4984" s="202"/>
      <c r="AD4984" s="202"/>
      <c r="AE4984" s="202"/>
      <c r="AF4984" s="202"/>
      <c r="AG4984" s="132" t="str">
        <f t="shared" si="3836"/>
        <v>OK</v>
      </c>
      <c r="AH4984" s="138"/>
      <c r="AI4984" s="138"/>
      <c r="AJ4984" s="139"/>
      <c r="AK4984" s="139"/>
      <c r="AL4984" s="132" t="str">
        <f t="shared" si="3837"/>
        <v>OK</v>
      </c>
      <c r="AM4984" s="140"/>
      <c r="AN4984" s="119">
        <f t="shared" si="3824"/>
        <v>0</v>
      </c>
      <c r="AO4984" s="120">
        <f t="shared" si="3825"/>
        <v>0</v>
      </c>
      <c r="AP4984" s="39">
        <f t="shared" si="3826"/>
        <v>0</v>
      </c>
      <c r="AQ4984" s="141">
        <f t="shared" si="3827"/>
        <v>0</v>
      </c>
      <c r="AR4984" s="142">
        <f t="shared" si="3828"/>
        <v>0</v>
      </c>
      <c r="AS4984" s="143" t="e">
        <f t="shared" si="3829"/>
        <v>#DIV/0!</v>
      </c>
      <c r="AT4984" s="144">
        <f t="shared" si="3830"/>
        <v>0</v>
      </c>
      <c r="AU4984" s="141">
        <f t="shared" si="3831"/>
        <v>0</v>
      </c>
      <c r="AV4984" s="142">
        <f t="shared" si="3832"/>
        <v>0</v>
      </c>
      <c r="AW4984" s="143" t="e">
        <f t="shared" si="3833"/>
        <v>#DIV/0!</v>
      </c>
      <c r="AY4984" s="146" t="str">
        <f t="shared" si="3819"/>
        <v>63.53</v>
      </c>
      <c r="AZ4984" s="1928" t="b">
        <f>COUNTIF('[1]Codes SEC'!$B$2:$B$250,Ministres!AY4984)&gt;0</f>
        <v>1</v>
      </c>
    </row>
    <row r="4985" spans="1:52" ht="35.1" customHeight="1" x14ac:dyDescent="0.25">
      <c r="A4985" s="15" t="s">
        <v>5356</v>
      </c>
      <c r="B4985" s="225" t="s">
        <v>265</v>
      </c>
      <c r="C4985" s="122" t="s">
        <v>237</v>
      </c>
      <c r="D4985" s="123">
        <v>1000</v>
      </c>
      <c r="E4985" s="226"/>
      <c r="F4985" s="122" t="s">
        <v>1115</v>
      </c>
      <c r="G4985" s="227"/>
      <c r="H4985" s="436">
        <v>122</v>
      </c>
      <c r="I4985" s="229">
        <v>86524000</v>
      </c>
      <c r="J4985" s="230" t="s">
        <v>5458</v>
      </c>
      <c r="K4985" s="231" t="s">
        <v>5459</v>
      </c>
      <c r="L4985" s="232">
        <v>0</v>
      </c>
      <c r="M4985" s="233">
        <v>0</v>
      </c>
      <c r="N4985" s="130"/>
      <c r="O4985" s="131"/>
      <c r="P4985" s="131"/>
      <c r="Q4985" s="131"/>
      <c r="R4985" s="131"/>
      <c r="S4985" s="131"/>
      <c r="T4985" s="132" t="str">
        <f t="shared" si="3834"/>
        <v>OK</v>
      </c>
      <c r="U4985" s="138"/>
      <c r="V4985" s="138"/>
      <c r="W4985" s="139"/>
      <c r="X4985" s="139"/>
      <c r="Y4985" s="132" t="str">
        <f t="shared" si="3835"/>
        <v>OK</v>
      </c>
      <c r="Z4985" s="210"/>
      <c r="AA4985" s="204"/>
      <c r="AB4985" s="202"/>
      <c r="AC4985" s="202"/>
      <c r="AD4985" s="202"/>
      <c r="AE4985" s="202"/>
      <c r="AF4985" s="202"/>
      <c r="AG4985" s="132" t="str">
        <f t="shared" si="3836"/>
        <v>OK</v>
      </c>
      <c r="AH4985" s="138"/>
      <c r="AI4985" s="138"/>
      <c r="AJ4985" s="139"/>
      <c r="AK4985" s="139"/>
      <c r="AL4985" s="132" t="str">
        <f t="shared" si="3837"/>
        <v>OK</v>
      </c>
      <c r="AM4985" s="140"/>
      <c r="AN4985" s="119">
        <f t="shared" si="3824"/>
        <v>0</v>
      </c>
      <c r="AO4985" s="120">
        <f t="shared" si="3825"/>
        <v>0</v>
      </c>
      <c r="AP4985" s="39">
        <f t="shared" si="3826"/>
        <v>0</v>
      </c>
      <c r="AQ4985" s="141">
        <f t="shared" si="3827"/>
        <v>0</v>
      </c>
      <c r="AR4985" s="142">
        <f t="shared" si="3828"/>
        <v>0</v>
      </c>
      <c r="AS4985" s="143" t="e">
        <f t="shared" si="3829"/>
        <v>#DIV/0!</v>
      </c>
      <c r="AT4985" s="144">
        <f t="shared" si="3830"/>
        <v>0</v>
      </c>
      <c r="AU4985" s="141">
        <f t="shared" si="3831"/>
        <v>0</v>
      </c>
      <c r="AV4985" s="142">
        <f t="shared" si="3832"/>
        <v>0</v>
      </c>
      <c r="AW4985" s="143" t="e">
        <f t="shared" si="3833"/>
        <v>#DIV/0!</v>
      </c>
      <c r="AY4985" s="146" t="str">
        <f t="shared" si="3819"/>
        <v>65.24</v>
      </c>
      <c r="AZ4985" s="1928" t="b">
        <f>COUNTIF('[1]Codes SEC'!$B$2:$B$250,Ministres!AY4985)&gt;0</f>
        <v>1</v>
      </c>
    </row>
    <row r="4986" spans="1:52" ht="35.1" customHeight="1" x14ac:dyDescent="0.25">
      <c r="A4986" s="15" t="s">
        <v>5356</v>
      </c>
      <c r="B4986" s="225" t="s">
        <v>265</v>
      </c>
      <c r="C4986" s="122" t="s">
        <v>237</v>
      </c>
      <c r="D4986" s="123">
        <v>1000</v>
      </c>
      <c r="E4986" s="226"/>
      <c r="F4986" s="122">
        <v>19</v>
      </c>
      <c r="G4986" s="227"/>
      <c r="H4986" s="436">
        <v>122</v>
      </c>
      <c r="I4986" s="229">
        <v>87111000</v>
      </c>
      <c r="J4986" s="230" t="s">
        <v>5460</v>
      </c>
      <c r="K4986" s="231" t="s">
        <v>5461</v>
      </c>
      <c r="L4986" s="232">
        <v>0</v>
      </c>
      <c r="M4986" s="233">
        <v>0</v>
      </c>
      <c r="N4986" s="130"/>
      <c r="O4986" s="131"/>
      <c r="P4986" s="131"/>
      <c r="Q4986" s="131"/>
      <c r="R4986" s="131"/>
      <c r="S4986" s="131"/>
      <c r="T4986" s="132" t="str">
        <f t="shared" si="3834"/>
        <v>OK</v>
      </c>
      <c r="U4986" s="138"/>
      <c r="V4986" s="138"/>
      <c r="W4986" s="139"/>
      <c r="X4986" s="139"/>
      <c r="Y4986" s="132" t="str">
        <f t="shared" si="3835"/>
        <v>OK</v>
      </c>
      <c r="Z4986" s="210"/>
      <c r="AA4986" s="204"/>
      <c r="AB4986" s="202"/>
      <c r="AC4986" s="202"/>
      <c r="AD4986" s="202"/>
      <c r="AE4986" s="202"/>
      <c r="AF4986" s="202"/>
      <c r="AG4986" s="132" t="str">
        <f t="shared" si="3836"/>
        <v>OK</v>
      </c>
      <c r="AH4986" s="138"/>
      <c r="AI4986" s="138"/>
      <c r="AJ4986" s="139"/>
      <c r="AK4986" s="139"/>
      <c r="AL4986" s="132" t="str">
        <f t="shared" si="3837"/>
        <v>OK</v>
      </c>
      <c r="AM4986" s="140"/>
      <c r="AN4986" s="119">
        <f t="shared" si="3824"/>
        <v>0</v>
      </c>
      <c r="AO4986" s="120">
        <f t="shared" si="3825"/>
        <v>0</v>
      </c>
      <c r="AP4986" s="39">
        <f t="shared" si="3826"/>
        <v>0</v>
      </c>
      <c r="AQ4986" s="141">
        <f t="shared" si="3827"/>
        <v>0</v>
      </c>
      <c r="AR4986" s="142">
        <f t="shared" si="3828"/>
        <v>0</v>
      </c>
      <c r="AS4986" s="143" t="e">
        <f t="shared" si="3829"/>
        <v>#DIV/0!</v>
      </c>
      <c r="AT4986" s="144">
        <f t="shared" si="3830"/>
        <v>0</v>
      </c>
      <c r="AU4986" s="141">
        <f t="shared" si="3831"/>
        <v>0</v>
      </c>
      <c r="AV4986" s="142">
        <f t="shared" si="3832"/>
        <v>0</v>
      </c>
      <c r="AW4986" s="143" t="e">
        <f t="shared" si="3833"/>
        <v>#DIV/0!</v>
      </c>
      <c r="AY4986" s="146" t="str">
        <f t="shared" si="3819"/>
        <v>71.11</v>
      </c>
      <c r="AZ4986" s="1928" t="b">
        <f>COUNTIF('[1]Codes SEC'!$B$2:$B$250,Ministres!AY4986)&gt;0</f>
        <v>1</v>
      </c>
    </row>
    <row r="4987" spans="1:52" ht="35.1" customHeight="1" x14ac:dyDescent="0.25">
      <c r="A4987" s="15" t="s">
        <v>5356</v>
      </c>
      <c r="B4987" s="225" t="s">
        <v>265</v>
      </c>
      <c r="C4987" s="122" t="s">
        <v>237</v>
      </c>
      <c r="D4987" s="123">
        <v>1000</v>
      </c>
      <c r="E4987" s="226"/>
      <c r="F4987" s="122" t="s">
        <v>1115</v>
      </c>
      <c r="G4987" s="227"/>
      <c r="H4987" s="436">
        <v>122</v>
      </c>
      <c r="I4987" s="229">
        <v>87112000</v>
      </c>
      <c r="J4987" s="230" t="s">
        <v>5462</v>
      </c>
      <c r="K4987" s="231" t="s">
        <v>5463</v>
      </c>
      <c r="L4987" s="232">
        <v>0</v>
      </c>
      <c r="M4987" s="233">
        <v>0</v>
      </c>
      <c r="N4987" s="130"/>
      <c r="O4987" s="131"/>
      <c r="P4987" s="131"/>
      <c r="Q4987" s="131"/>
      <c r="R4987" s="131"/>
      <c r="S4987" s="131"/>
      <c r="T4987" s="132" t="str">
        <f t="shared" ref="T4987:T4993" si="3838">IF(SUM(N4987:S4987)=U4987,"OK",SUM(N4987:S4987)-U4987)</f>
        <v>OK</v>
      </c>
      <c r="U4987" s="138"/>
      <c r="V4987" s="138"/>
      <c r="W4987" s="139"/>
      <c r="X4987" s="139"/>
      <c r="Y4987" s="132" t="str">
        <f t="shared" ref="Y4987:Y4993" si="3839">IF(SUM(W4987:X4987)=Z4987,"OK",SUM(W4987:X4987)-Z4987)</f>
        <v>OK</v>
      </c>
      <c r="Z4987" s="210"/>
      <c r="AA4987" s="204"/>
      <c r="AB4987" s="202"/>
      <c r="AC4987" s="202"/>
      <c r="AD4987" s="202"/>
      <c r="AE4987" s="202"/>
      <c r="AF4987" s="202"/>
      <c r="AG4987" s="132" t="str">
        <f t="shared" ref="AG4987:AG4993" si="3840">IF(SUM(AA4987:AF4987)=AH4987,"OK",SUM(AA4987:AF4987)-AH4987)</f>
        <v>OK</v>
      </c>
      <c r="AH4987" s="138"/>
      <c r="AI4987" s="138"/>
      <c r="AJ4987" s="139"/>
      <c r="AK4987" s="139"/>
      <c r="AL4987" s="132" t="str">
        <f t="shared" ref="AL4987:AL4993" si="3841">IF(SUM(AJ4987:AK4987)=AM4987,"OK",SUM(AJ4987:AK4987)-AM4987)</f>
        <v>OK</v>
      </c>
      <c r="AM4987" s="140"/>
      <c r="AN4987" s="119">
        <f t="shared" si="3824"/>
        <v>0</v>
      </c>
      <c r="AO4987" s="120">
        <f t="shared" si="3825"/>
        <v>0</v>
      </c>
      <c r="AP4987" s="39">
        <f t="shared" si="3826"/>
        <v>0</v>
      </c>
      <c r="AQ4987" s="141">
        <f t="shared" si="3827"/>
        <v>0</v>
      </c>
      <c r="AR4987" s="142">
        <f t="shared" si="3828"/>
        <v>0</v>
      </c>
      <c r="AS4987" s="143" t="e">
        <f t="shared" si="3829"/>
        <v>#DIV/0!</v>
      </c>
      <c r="AT4987" s="144">
        <f t="shared" si="3830"/>
        <v>0</v>
      </c>
      <c r="AU4987" s="141">
        <f t="shared" si="3831"/>
        <v>0</v>
      </c>
      <c r="AV4987" s="142">
        <f t="shared" si="3832"/>
        <v>0</v>
      </c>
      <c r="AW4987" s="143" t="e">
        <f t="shared" si="3833"/>
        <v>#DIV/0!</v>
      </c>
      <c r="AY4987" s="146" t="str">
        <f t="shared" si="3819"/>
        <v>71.12</v>
      </c>
      <c r="AZ4987" s="1928" t="b">
        <f>COUNTIF('[1]Codes SEC'!$B$2:$B$250,Ministres!AY4987)&gt;0</f>
        <v>1</v>
      </c>
    </row>
    <row r="4988" spans="1:52" ht="35.1" customHeight="1" x14ac:dyDescent="0.25">
      <c r="A4988" s="15" t="s">
        <v>5356</v>
      </c>
      <c r="B4988" s="225" t="s">
        <v>265</v>
      </c>
      <c r="C4988" s="122" t="s">
        <v>237</v>
      </c>
      <c r="D4988" s="123">
        <v>1000</v>
      </c>
      <c r="E4988" s="226"/>
      <c r="F4988" s="122" t="s">
        <v>1122</v>
      </c>
      <c r="G4988" s="227"/>
      <c r="H4988" s="436">
        <v>122</v>
      </c>
      <c r="I4988" s="229">
        <v>87112000</v>
      </c>
      <c r="J4988" s="230" t="s">
        <v>5464</v>
      </c>
      <c r="K4988" s="231" t="s">
        <v>5465</v>
      </c>
      <c r="L4988" s="232">
        <v>0</v>
      </c>
      <c r="M4988" s="233">
        <v>0</v>
      </c>
      <c r="N4988" s="130"/>
      <c r="O4988" s="131"/>
      <c r="P4988" s="131"/>
      <c r="Q4988" s="131"/>
      <c r="R4988" s="131"/>
      <c r="S4988" s="131"/>
      <c r="T4988" s="132" t="str">
        <f t="shared" si="3838"/>
        <v>OK</v>
      </c>
      <c r="U4988" s="138"/>
      <c r="V4988" s="138"/>
      <c r="W4988" s="139"/>
      <c r="X4988" s="139"/>
      <c r="Y4988" s="132" t="str">
        <f t="shared" si="3839"/>
        <v>OK</v>
      </c>
      <c r="Z4988" s="210"/>
      <c r="AA4988" s="204"/>
      <c r="AB4988" s="202"/>
      <c r="AC4988" s="202"/>
      <c r="AD4988" s="202"/>
      <c r="AE4988" s="202"/>
      <c r="AF4988" s="202"/>
      <c r="AG4988" s="132" t="str">
        <f t="shared" si="3840"/>
        <v>OK</v>
      </c>
      <c r="AH4988" s="138"/>
      <c r="AI4988" s="138"/>
      <c r="AJ4988" s="139"/>
      <c r="AK4988" s="139"/>
      <c r="AL4988" s="132" t="str">
        <f t="shared" si="3841"/>
        <v>OK</v>
      </c>
      <c r="AM4988" s="140"/>
      <c r="AN4988" s="119">
        <f t="shared" si="3824"/>
        <v>0</v>
      </c>
      <c r="AO4988" s="120">
        <f t="shared" si="3825"/>
        <v>0</v>
      </c>
      <c r="AP4988" s="39">
        <f t="shared" si="3826"/>
        <v>0</v>
      </c>
      <c r="AQ4988" s="141">
        <f t="shared" si="3827"/>
        <v>0</v>
      </c>
      <c r="AR4988" s="142">
        <f t="shared" si="3828"/>
        <v>0</v>
      </c>
      <c r="AS4988" s="143" t="e">
        <f t="shared" si="3829"/>
        <v>#DIV/0!</v>
      </c>
      <c r="AT4988" s="144">
        <f t="shared" si="3830"/>
        <v>0</v>
      </c>
      <c r="AU4988" s="141">
        <f t="shared" si="3831"/>
        <v>0</v>
      </c>
      <c r="AV4988" s="142">
        <f t="shared" si="3832"/>
        <v>0</v>
      </c>
      <c r="AW4988" s="143" t="e">
        <f t="shared" si="3833"/>
        <v>#DIV/0!</v>
      </c>
      <c r="AY4988" s="146" t="str">
        <f t="shared" si="3819"/>
        <v>71.12</v>
      </c>
      <c r="AZ4988" s="1928" t="b">
        <f>COUNTIF('[1]Codes SEC'!$B$2:$B$250,Ministres!AY4988)&gt;0</f>
        <v>1</v>
      </c>
    </row>
    <row r="4989" spans="1:52" ht="35.1" customHeight="1" x14ac:dyDescent="0.25">
      <c r="A4989" s="15" t="s">
        <v>5356</v>
      </c>
      <c r="B4989" s="225" t="s">
        <v>265</v>
      </c>
      <c r="C4989" s="122" t="s">
        <v>237</v>
      </c>
      <c r="D4989" s="123">
        <v>1000</v>
      </c>
      <c r="E4989" s="226"/>
      <c r="F4989" s="122">
        <v>19</v>
      </c>
      <c r="G4989" s="227"/>
      <c r="H4989" s="436">
        <v>122</v>
      </c>
      <c r="I4989" s="229">
        <v>87200000</v>
      </c>
      <c r="J4989" s="230" t="s">
        <v>5466</v>
      </c>
      <c r="K4989" s="231" t="s">
        <v>5467</v>
      </c>
      <c r="L4989" s="232">
        <v>0</v>
      </c>
      <c r="M4989" s="233">
        <v>0</v>
      </c>
      <c r="N4989" s="130"/>
      <c r="O4989" s="131"/>
      <c r="P4989" s="131"/>
      <c r="Q4989" s="131"/>
      <c r="R4989" s="131"/>
      <c r="S4989" s="131"/>
      <c r="T4989" s="132" t="str">
        <f t="shared" si="3838"/>
        <v>OK</v>
      </c>
      <c r="U4989" s="138"/>
      <c r="V4989" s="138"/>
      <c r="W4989" s="139"/>
      <c r="X4989" s="139"/>
      <c r="Y4989" s="132" t="str">
        <f t="shared" si="3839"/>
        <v>OK</v>
      </c>
      <c r="Z4989" s="210"/>
      <c r="AA4989" s="204"/>
      <c r="AB4989" s="202"/>
      <c r="AC4989" s="202"/>
      <c r="AD4989" s="202"/>
      <c r="AE4989" s="202"/>
      <c r="AF4989" s="202"/>
      <c r="AG4989" s="132" t="str">
        <f t="shared" si="3840"/>
        <v>OK</v>
      </c>
      <c r="AH4989" s="138"/>
      <c r="AI4989" s="138"/>
      <c r="AJ4989" s="139"/>
      <c r="AK4989" s="139"/>
      <c r="AL4989" s="132" t="str">
        <f t="shared" si="3841"/>
        <v>OK</v>
      </c>
      <c r="AM4989" s="140"/>
      <c r="AN4989" s="119">
        <f t="shared" si="3824"/>
        <v>0</v>
      </c>
      <c r="AO4989" s="120">
        <f t="shared" si="3825"/>
        <v>0</v>
      </c>
      <c r="AP4989" s="39">
        <f t="shared" si="3826"/>
        <v>0</v>
      </c>
      <c r="AQ4989" s="141">
        <f t="shared" si="3827"/>
        <v>0</v>
      </c>
      <c r="AR4989" s="142">
        <f t="shared" si="3828"/>
        <v>0</v>
      </c>
      <c r="AS4989" s="143" t="e">
        <f t="shared" si="3829"/>
        <v>#DIV/0!</v>
      </c>
      <c r="AT4989" s="144">
        <f t="shared" si="3830"/>
        <v>0</v>
      </c>
      <c r="AU4989" s="141">
        <f t="shared" si="3831"/>
        <v>0</v>
      </c>
      <c r="AV4989" s="142">
        <f t="shared" si="3832"/>
        <v>0</v>
      </c>
      <c r="AW4989" s="143" t="e">
        <f t="shared" si="3833"/>
        <v>#DIV/0!</v>
      </c>
      <c r="AY4989" s="146" t="str">
        <f t="shared" si="3819"/>
        <v>72.00</v>
      </c>
      <c r="AZ4989" s="1928" t="b">
        <f>COUNTIF('[1]Codes SEC'!$B$2:$B$250,Ministres!AY4989)&gt;0</f>
        <v>1</v>
      </c>
    </row>
    <row r="4990" spans="1:52" ht="35.1" customHeight="1" x14ac:dyDescent="0.25">
      <c r="A4990" s="15" t="s">
        <v>5356</v>
      </c>
      <c r="B4990" s="225" t="s">
        <v>265</v>
      </c>
      <c r="C4990" s="122" t="s">
        <v>237</v>
      </c>
      <c r="D4990" s="123">
        <v>1000</v>
      </c>
      <c r="E4990" s="226"/>
      <c r="F4990" s="122" t="s">
        <v>1122</v>
      </c>
      <c r="G4990" s="227"/>
      <c r="H4990" s="436">
        <v>122</v>
      </c>
      <c r="I4990" s="229">
        <v>87320000</v>
      </c>
      <c r="J4990" s="230" t="s">
        <v>5468</v>
      </c>
      <c r="K4990" s="231" t="s">
        <v>5469</v>
      </c>
      <c r="L4990" s="232">
        <v>0</v>
      </c>
      <c r="M4990" s="233">
        <v>0</v>
      </c>
      <c r="N4990" s="130"/>
      <c r="O4990" s="131"/>
      <c r="P4990" s="131"/>
      <c r="Q4990" s="131"/>
      <c r="R4990" s="131"/>
      <c r="S4990" s="131"/>
      <c r="T4990" s="132" t="str">
        <f>IF(SUM(N4990:S4990)=U4990,"OK",SUM(N4990:S4990)-U4990)</f>
        <v>OK</v>
      </c>
      <c r="U4990" s="138"/>
      <c r="V4990" s="138"/>
      <c r="W4990" s="139"/>
      <c r="X4990" s="139"/>
      <c r="Y4990" s="132" t="str">
        <f>IF(SUM(W4990:X4990)=Z4990,"OK",SUM(W4990:X4990)-Z4990)</f>
        <v>OK</v>
      </c>
      <c r="Z4990" s="210"/>
      <c r="AA4990" s="204"/>
      <c r="AB4990" s="202"/>
      <c r="AC4990" s="202"/>
      <c r="AD4990" s="202"/>
      <c r="AE4990" s="202"/>
      <c r="AF4990" s="202"/>
      <c r="AG4990" s="132" t="str">
        <f>IF(SUM(AA4990:AF4990)=AH4990,"OK",SUM(AA4990:AF4990)-AH4990)</f>
        <v>OK</v>
      </c>
      <c r="AH4990" s="138"/>
      <c r="AI4990" s="138"/>
      <c r="AJ4990" s="139"/>
      <c r="AK4990" s="139"/>
      <c r="AL4990" s="132" t="str">
        <f>IF(SUM(AJ4990:AK4990)=AM4990,"OK",SUM(AJ4990:AK4990)-AM4990)</f>
        <v>OK</v>
      </c>
      <c r="AM4990" s="140"/>
      <c r="AN4990" s="119">
        <f>L4990+U4990+V4990+Z4990</f>
        <v>0</v>
      </c>
      <c r="AO4990" s="120">
        <f>M4990+AH4990+AI4990+AM4990</f>
        <v>0</v>
      </c>
      <c r="AP4990" s="39">
        <f>L4990</f>
        <v>0</v>
      </c>
      <c r="AQ4990" s="141">
        <f>AN4990</f>
        <v>0</v>
      </c>
      <c r="AR4990" s="142">
        <f>AQ4990-AP4990</f>
        <v>0</v>
      </c>
      <c r="AS4990" s="143" t="e">
        <f>AR4990/AP4990</f>
        <v>#DIV/0!</v>
      </c>
      <c r="AT4990" s="144">
        <f>M4990</f>
        <v>0</v>
      </c>
      <c r="AU4990" s="141">
        <f>AO4990</f>
        <v>0</v>
      </c>
      <c r="AV4990" s="142">
        <f>AU4990-AT4990</f>
        <v>0</v>
      </c>
      <c r="AW4990" s="143" t="e">
        <f>AV4990/AT4990</f>
        <v>#DIV/0!</v>
      </c>
      <c r="AY4990" s="146" t="str">
        <f t="shared" si="3819"/>
        <v>73.20</v>
      </c>
      <c r="AZ4990" s="1928" t="b">
        <f>COUNTIF('[1]Codes SEC'!$B$2:$B$250,Ministres!AY4990)&gt;0</f>
        <v>1</v>
      </c>
    </row>
    <row r="4991" spans="1:52" ht="35.1" customHeight="1" x14ac:dyDescent="0.25">
      <c r="A4991" s="15" t="s">
        <v>5356</v>
      </c>
      <c r="B4991" s="225" t="s">
        <v>265</v>
      </c>
      <c r="C4991" s="122" t="s">
        <v>237</v>
      </c>
      <c r="D4991" s="123">
        <v>1000</v>
      </c>
      <c r="E4991" s="226"/>
      <c r="F4991" s="122" t="s">
        <v>1115</v>
      </c>
      <c r="G4991" s="227"/>
      <c r="H4991" s="436">
        <v>122</v>
      </c>
      <c r="I4991" s="229">
        <v>87320000</v>
      </c>
      <c r="J4991" s="230" t="s">
        <v>5470</v>
      </c>
      <c r="K4991" s="231" t="s">
        <v>5471</v>
      </c>
      <c r="L4991" s="232">
        <v>0</v>
      </c>
      <c r="M4991" s="233">
        <v>0</v>
      </c>
      <c r="N4991" s="130"/>
      <c r="O4991" s="131"/>
      <c r="P4991" s="131"/>
      <c r="Q4991" s="131"/>
      <c r="R4991" s="131"/>
      <c r="S4991" s="131"/>
      <c r="T4991" s="132" t="str">
        <f>IF(SUM(N4991:S4991)=U4991,"OK",SUM(N4991:S4991)-U4991)</f>
        <v>OK</v>
      </c>
      <c r="U4991" s="138"/>
      <c r="V4991" s="138"/>
      <c r="W4991" s="139"/>
      <c r="X4991" s="139"/>
      <c r="Y4991" s="132" t="str">
        <f>IF(SUM(W4991:X4991)=Z4991,"OK",SUM(W4991:X4991)-Z4991)</f>
        <v>OK</v>
      </c>
      <c r="Z4991" s="210"/>
      <c r="AA4991" s="204"/>
      <c r="AB4991" s="202"/>
      <c r="AC4991" s="202"/>
      <c r="AD4991" s="202"/>
      <c r="AE4991" s="202"/>
      <c r="AF4991" s="202"/>
      <c r="AG4991" s="132" t="str">
        <f>IF(SUM(AA4991:AF4991)=AH4991,"OK",SUM(AA4991:AF4991)-AH4991)</f>
        <v>OK</v>
      </c>
      <c r="AH4991" s="138"/>
      <c r="AI4991" s="138"/>
      <c r="AJ4991" s="139"/>
      <c r="AK4991" s="139"/>
      <c r="AL4991" s="132" t="str">
        <f>IF(SUM(AJ4991:AK4991)=AM4991,"OK",SUM(AJ4991:AK4991)-AM4991)</f>
        <v>OK</v>
      </c>
      <c r="AM4991" s="140"/>
      <c r="AN4991" s="119">
        <f>L4991+U4991+V4991+Z4991</f>
        <v>0</v>
      </c>
      <c r="AO4991" s="120">
        <f>M4991+AH4991+AI4991+AM4991</f>
        <v>0</v>
      </c>
      <c r="AP4991" s="39">
        <f>L4991</f>
        <v>0</v>
      </c>
      <c r="AQ4991" s="141">
        <f>AN4991</f>
        <v>0</v>
      </c>
      <c r="AR4991" s="142">
        <f>AQ4991-AP4991</f>
        <v>0</v>
      </c>
      <c r="AS4991" s="143" t="e">
        <f>AR4991/AP4991</f>
        <v>#DIV/0!</v>
      </c>
      <c r="AT4991" s="144">
        <f>M4991</f>
        <v>0</v>
      </c>
      <c r="AU4991" s="141">
        <f>AO4991</f>
        <v>0</v>
      </c>
      <c r="AV4991" s="142">
        <f>AU4991-AT4991</f>
        <v>0</v>
      </c>
      <c r="AW4991" s="143" t="e">
        <f>AV4991/AT4991</f>
        <v>#DIV/0!</v>
      </c>
      <c r="AY4991" s="146" t="str">
        <f t="shared" si="3819"/>
        <v>73.20</v>
      </c>
      <c r="AZ4991" s="1928" t="b">
        <f>COUNTIF('[1]Codes SEC'!$B$2:$B$250,Ministres!AY4991)&gt;0</f>
        <v>1</v>
      </c>
    </row>
    <row r="4992" spans="1:52" ht="35.1" customHeight="1" x14ac:dyDescent="0.25">
      <c r="A4992" s="15" t="s">
        <v>5356</v>
      </c>
      <c r="B4992" s="225" t="s">
        <v>265</v>
      </c>
      <c r="C4992" s="122" t="s">
        <v>237</v>
      </c>
      <c r="D4992" s="123">
        <v>1000</v>
      </c>
      <c r="E4992" s="226"/>
      <c r="F4992" s="122">
        <v>19</v>
      </c>
      <c r="G4992" s="227"/>
      <c r="H4992" s="436">
        <v>122</v>
      </c>
      <c r="I4992" s="229">
        <v>87340000</v>
      </c>
      <c r="J4992" s="230" t="s">
        <v>5472</v>
      </c>
      <c r="K4992" s="231" t="s">
        <v>5473</v>
      </c>
      <c r="L4992" s="232">
        <v>0</v>
      </c>
      <c r="M4992" s="233">
        <v>0</v>
      </c>
      <c r="N4992" s="130"/>
      <c r="O4992" s="131"/>
      <c r="P4992" s="131"/>
      <c r="Q4992" s="131"/>
      <c r="R4992" s="131"/>
      <c r="S4992" s="131"/>
      <c r="T4992" s="132" t="str">
        <f t="shared" si="3838"/>
        <v>OK</v>
      </c>
      <c r="U4992" s="138"/>
      <c r="V4992" s="138"/>
      <c r="W4992" s="139"/>
      <c r="X4992" s="139"/>
      <c r="Y4992" s="132" t="str">
        <f t="shared" si="3839"/>
        <v>OK</v>
      </c>
      <c r="Z4992" s="210"/>
      <c r="AA4992" s="204"/>
      <c r="AB4992" s="202"/>
      <c r="AC4992" s="202"/>
      <c r="AD4992" s="202"/>
      <c r="AE4992" s="202"/>
      <c r="AF4992" s="202"/>
      <c r="AG4992" s="132" t="str">
        <f t="shared" si="3840"/>
        <v>OK</v>
      </c>
      <c r="AH4992" s="138"/>
      <c r="AI4992" s="138"/>
      <c r="AJ4992" s="139"/>
      <c r="AK4992" s="139"/>
      <c r="AL4992" s="132" t="str">
        <f t="shared" si="3841"/>
        <v>OK</v>
      </c>
      <c r="AM4992" s="140"/>
      <c r="AN4992" s="119">
        <f t="shared" si="3824"/>
        <v>0</v>
      </c>
      <c r="AO4992" s="120">
        <f t="shared" si="3825"/>
        <v>0</v>
      </c>
      <c r="AP4992" s="39">
        <f t="shared" si="3826"/>
        <v>0</v>
      </c>
      <c r="AQ4992" s="141">
        <f t="shared" si="3827"/>
        <v>0</v>
      </c>
      <c r="AR4992" s="142">
        <f t="shared" si="3828"/>
        <v>0</v>
      </c>
      <c r="AS4992" s="143" t="e">
        <f t="shared" si="3829"/>
        <v>#DIV/0!</v>
      </c>
      <c r="AT4992" s="144">
        <f t="shared" si="3830"/>
        <v>0</v>
      </c>
      <c r="AU4992" s="141">
        <f t="shared" si="3831"/>
        <v>0</v>
      </c>
      <c r="AV4992" s="142">
        <f t="shared" si="3832"/>
        <v>0</v>
      </c>
      <c r="AW4992" s="143" t="e">
        <f t="shared" si="3833"/>
        <v>#DIV/0!</v>
      </c>
      <c r="AY4992" s="146" t="str">
        <f t="shared" si="3819"/>
        <v>73.40</v>
      </c>
      <c r="AZ4992" s="1928" t="b">
        <f>COUNTIF('[1]Codes SEC'!$B$2:$B$250,Ministres!AY4992)&gt;0</f>
        <v>1</v>
      </c>
    </row>
    <row r="4993" spans="1:52" ht="35.1" customHeight="1" x14ac:dyDescent="0.25">
      <c r="A4993" s="15" t="s">
        <v>5356</v>
      </c>
      <c r="B4993" s="225" t="s">
        <v>265</v>
      </c>
      <c r="C4993" s="122" t="s">
        <v>237</v>
      </c>
      <c r="D4993" s="123">
        <v>1000</v>
      </c>
      <c r="E4993" s="226"/>
      <c r="F4993" s="122">
        <v>19</v>
      </c>
      <c r="G4993" s="227"/>
      <c r="H4993" s="436">
        <v>122</v>
      </c>
      <c r="I4993" s="229">
        <v>88561000</v>
      </c>
      <c r="J4993" s="230" t="s">
        <v>5474</v>
      </c>
      <c r="K4993" s="231" t="s">
        <v>5475</v>
      </c>
      <c r="L4993" s="232">
        <v>0</v>
      </c>
      <c r="M4993" s="233">
        <v>0</v>
      </c>
      <c r="N4993" s="130"/>
      <c r="O4993" s="131"/>
      <c r="P4993" s="131"/>
      <c r="Q4993" s="131"/>
      <c r="R4993" s="131"/>
      <c r="S4993" s="131"/>
      <c r="T4993" s="132" t="str">
        <f t="shared" si="3838"/>
        <v>OK</v>
      </c>
      <c r="U4993" s="138"/>
      <c r="V4993" s="138"/>
      <c r="W4993" s="139"/>
      <c r="X4993" s="139"/>
      <c r="Y4993" s="132" t="str">
        <f t="shared" si="3839"/>
        <v>OK</v>
      </c>
      <c r="Z4993" s="210"/>
      <c r="AA4993" s="204"/>
      <c r="AB4993" s="202"/>
      <c r="AC4993" s="202"/>
      <c r="AD4993" s="202"/>
      <c r="AE4993" s="202"/>
      <c r="AF4993" s="202"/>
      <c r="AG4993" s="132" t="str">
        <f t="shared" si="3840"/>
        <v>OK</v>
      </c>
      <c r="AH4993" s="138"/>
      <c r="AI4993" s="138"/>
      <c r="AJ4993" s="139"/>
      <c r="AK4993" s="139"/>
      <c r="AL4993" s="132" t="str">
        <f t="shared" si="3841"/>
        <v>OK</v>
      </c>
      <c r="AM4993" s="140"/>
      <c r="AN4993" s="119">
        <f t="shared" si="3824"/>
        <v>0</v>
      </c>
      <c r="AO4993" s="120">
        <f t="shared" si="3825"/>
        <v>0</v>
      </c>
      <c r="AP4993" s="39">
        <f t="shared" si="3826"/>
        <v>0</v>
      </c>
      <c r="AQ4993" s="141">
        <f t="shared" si="3827"/>
        <v>0</v>
      </c>
      <c r="AR4993" s="142">
        <f t="shared" si="3828"/>
        <v>0</v>
      </c>
      <c r="AS4993" s="143" t="e">
        <f t="shared" si="3829"/>
        <v>#DIV/0!</v>
      </c>
      <c r="AT4993" s="144">
        <f t="shared" si="3830"/>
        <v>0</v>
      </c>
      <c r="AU4993" s="141">
        <f t="shared" si="3831"/>
        <v>0</v>
      </c>
      <c r="AV4993" s="142">
        <f t="shared" si="3832"/>
        <v>0</v>
      </c>
      <c r="AW4993" s="143" t="e">
        <f t="shared" si="3833"/>
        <v>#DIV/0!</v>
      </c>
      <c r="AY4993" s="146" t="str">
        <f t="shared" si="3819"/>
        <v>85.61</v>
      </c>
      <c r="AZ4993" s="1928" t="b">
        <f>COUNTIF('[1]Codes SEC'!$B$2:$B$250,Ministres!AY4993)&gt;0</f>
        <v>1</v>
      </c>
    </row>
    <row r="4994" spans="1:52" ht="12.75" customHeight="1" x14ac:dyDescent="0.25">
      <c r="A4994" s="148"/>
      <c r="B4994" s="1929"/>
      <c r="C4994" s="150"/>
      <c r="D4994" s="151"/>
      <c r="E4994" s="1930"/>
      <c r="F4994" s="153"/>
      <c r="G4994" s="154"/>
      <c r="H4994" s="155"/>
      <c r="I4994" s="156"/>
      <c r="J4994" s="157"/>
      <c r="K4994" s="158" t="s">
        <v>116</v>
      </c>
      <c r="L4994" s="159">
        <f>L4971+L4972+L4973+L4974+L4975+L4976+L4977+L4978+L4979+L4980+L4981+L4982+L4983+L4984+L4985+L4986+L4987+L4988+L4989+L4990+L4991+L4992+L4993</f>
        <v>0</v>
      </c>
      <c r="M4994" s="1931">
        <f t="shared" ref="M4994:AW4994" si="3842">M4971+M4972+M4973+M4974+M4975+M4976+M4977+M4978+M4979+M4980+M4981+M4982+M4983+M4984+M4985+M4986+M4987+M4988+M4989+M4990+M4991+M4992+M4993</f>
        <v>0</v>
      </c>
      <c r="N4994" s="1932">
        <f t="shared" si="3842"/>
        <v>0</v>
      </c>
      <c r="O4994" s="1933">
        <f t="shared" si="3842"/>
        <v>0</v>
      </c>
      <c r="P4994" s="1933">
        <f t="shared" si="3842"/>
        <v>0</v>
      </c>
      <c r="Q4994" s="1933">
        <f t="shared" si="3842"/>
        <v>0</v>
      </c>
      <c r="R4994" s="1933">
        <f t="shared" si="3842"/>
        <v>0</v>
      </c>
      <c r="S4994" s="1933">
        <f t="shared" si="3842"/>
        <v>0</v>
      </c>
      <c r="T4994" s="1934"/>
      <c r="U4994" s="1935">
        <f t="shared" si="3842"/>
        <v>0</v>
      </c>
      <c r="V4994" s="1935">
        <f t="shared" si="3842"/>
        <v>0</v>
      </c>
      <c r="W4994" s="1933">
        <f t="shared" si="3842"/>
        <v>0</v>
      </c>
      <c r="X4994" s="1933">
        <f t="shared" si="3842"/>
        <v>0</v>
      </c>
      <c r="Y4994" s="1934"/>
      <c r="Z4994" s="1935">
        <f t="shared" si="3842"/>
        <v>0</v>
      </c>
      <c r="AA4994" s="165">
        <f t="shared" si="3842"/>
        <v>0</v>
      </c>
      <c r="AB4994" s="1933">
        <f t="shared" si="3842"/>
        <v>0</v>
      </c>
      <c r="AC4994" s="1933">
        <f t="shared" si="3842"/>
        <v>0</v>
      </c>
      <c r="AD4994" s="1933">
        <f t="shared" si="3842"/>
        <v>0</v>
      </c>
      <c r="AE4994" s="1933">
        <f t="shared" si="3842"/>
        <v>0</v>
      </c>
      <c r="AF4994" s="1933">
        <f t="shared" si="3842"/>
        <v>0</v>
      </c>
      <c r="AG4994" s="1934"/>
      <c r="AH4994" s="1935">
        <f t="shared" si="3842"/>
        <v>0</v>
      </c>
      <c r="AI4994" s="1935">
        <f t="shared" si="3842"/>
        <v>0</v>
      </c>
      <c r="AJ4994" s="1933">
        <f t="shared" si="3842"/>
        <v>0</v>
      </c>
      <c r="AK4994" s="1933">
        <f t="shared" si="3842"/>
        <v>0</v>
      </c>
      <c r="AL4994" s="1934"/>
      <c r="AM4994" s="1936">
        <f t="shared" si="3842"/>
        <v>0</v>
      </c>
      <c r="AN4994" s="167">
        <f t="shared" si="3842"/>
        <v>0</v>
      </c>
      <c r="AO4994" s="1937">
        <f t="shared" si="3842"/>
        <v>0</v>
      </c>
      <c r="AP4994" s="169">
        <f t="shared" si="3842"/>
        <v>0</v>
      </c>
      <c r="AQ4994" s="1938">
        <f t="shared" si="3842"/>
        <v>0</v>
      </c>
      <c r="AR4994" s="1939">
        <f t="shared" si="3842"/>
        <v>0</v>
      </c>
      <c r="AS4994" s="1940" t="e">
        <f t="shared" si="3842"/>
        <v>#DIV/0!</v>
      </c>
      <c r="AT4994" s="1941">
        <f t="shared" si="3842"/>
        <v>0</v>
      </c>
      <c r="AU4994" s="1938">
        <f t="shared" si="3842"/>
        <v>0</v>
      </c>
      <c r="AV4994" s="1939">
        <f t="shared" si="3842"/>
        <v>0</v>
      </c>
      <c r="AW4994" s="1940" t="e">
        <f t="shared" si="3842"/>
        <v>#DIV/0!</v>
      </c>
      <c r="AY4994" s="146"/>
      <c r="AZ4994" s="1942"/>
    </row>
    <row r="4995" spans="1:52" ht="12.75" customHeight="1" x14ac:dyDescent="0.25">
      <c r="A4995" s="174"/>
      <c r="B4995" s="175"/>
      <c r="C4995" s="176"/>
      <c r="D4995" s="177"/>
      <c r="E4995" s="178"/>
      <c r="F4995" s="177"/>
      <c r="G4995" s="179"/>
      <c r="H4995" s="180"/>
      <c r="I4995" s="181"/>
      <c r="J4995" s="182"/>
      <c r="K4995" s="183" t="s">
        <v>426</v>
      </c>
      <c r="L4995" s="184">
        <f t="shared" ref="L4995:S4995" si="3843">L4967+L4994</f>
        <v>0</v>
      </c>
      <c r="M4995" s="355">
        <f t="shared" si="3843"/>
        <v>0</v>
      </c>
      <c r="N4995" s="186">
        <f t="shared" si="3843"/>
        <v>0</v>
      </c>
      <c r="O4995" s="187">
        <f t="shared" si="3843"/>
        <v>0</v>
      </c>
      <c r="P4995" s="187">
        <f t="shared" si="3843"/>
        <v>0</v>
      </c>
      <c r="Q4995" s="187">
        <f t="shared" si="3843"/>
        <v>0</v>
      </c>
      <c r="R4995" s="187">
        <f t="shared" si="3843"/>
        <v>0</v>
      </c>
      <c r="S4995" s="187">
        <f t="shared" si="3843"/>
        <v>0</v>
      </c>
      <c r="T4995" s="188"/>
      <c r="U4995" s="187">
        <f>U4967+U4994</f>
        <v>0</v>
      </c>
      <c r="V4995" s="187">
        <f>V4967+V4994</f>
        <v>0</v>
      </c>
      <c r="W4995" s="187">
        <f>W4967+W4994</f>
        <v>0</v>
      </c>
      <c r="X4995" s="187">
        <f>X4967+X4994</f>
        <v>0</v>
      </c>
      <c r="Y4995" s="188"/>
      <c r="Z4995" s="187">
        <f t="shared" ref="Z4995:AF4995" si="3844">Z4967+Z4994</f>
        <v>0</v>
      </c>
      <c r="AA4995" s="189">
        <f t="shared" si="3844"/>
        <v>0</v>
      </c>
      <c r="AB4995" s="187">
        <f t="shared" si="3844"/>
        <v>0</v>
      </c>
      <c r="AC4995" s="187">
        <f t="shared" si="3844"/>
        <v>0</v>
      </c>
      <c r="AD4995" s="187">
        <f t="shared" si="3844"/>
        <v>0</v>
      </c>
      <c r="AE4995" s="187">
        <f t="shared" si="3844"/>
        <v>0</v>
      </c>
      <c r="AF4995" s="187">
        <f t="shared" si="3844"/>
        <v>0</v>
      </c>
      <c r="AG4995" s="188"/>
      <c r="AH4995" s="187">
        <f>AH4967+AH4994</f>
        <v>0</v>
      </c>
      <c r="AI4995" s="187">
        <f>AI4967+AI4994</f>
        <v>0</v>
      </c>
      <c r="AJ4995" s="187">
        <f>AJ4967+AJ4994</f>
        <v>0</v>
      </c>
      <c r="AK4995" s="187">
        <f>AK4967+AK4994</f>
        <v>0</v>
      </c>
      <c r="AL4995" s="188"/>
      <c r="AM4995" s="190">
        <f t="shared" ref="AM4995:AW4995" si="3845">AM4967+AM4994</f>
        <v>0</v>
      </c>
      <c r="AN4995" s="191">
        <f t="shared" si="3845"/>
        <v>0</v>
      </c>
      <c r="AO4995" s="190">
        <f t="shared" si="3845"/>
        <v>0</v>
      </c>
      <c r="AP4995" s="184">
        <f t="shared" si="3845"/>
        <v>0</v>
      </c>
      <c r="AQ4995" s="192">
        <f t="shared" si="3845"/>
        <v>0</v>
      </c>
      <c r="AR4995" s="193">
        <f t="shared" si="3845"/>
        <v>0</v>
      </c>
      <c r="AS4995" s="194" t="e">
        <f t="shared" si="3845"/>
        <v>#DIV/0!</v>
      </c>
      <c r="AT4995" s="195">
        <f t="shared" si="3845"/>
        <v>0</v>
      </c>
      <c r="AU4995" s="192">
        <f t="shared" si="3845"/>
        <v>0</v>
      </c>
      <c r="AV4995" s="193">
        <f t="shared" si="3845"/>
        <v>0</v>
      </c>
      <c r="AW4995" s="194" t="e">
        <f t="shared" si="3845"/>
        <v>#DIV/0!</v>
      </c>
      <c r="AX4995" s="12"/>
      <c r="AY4995" s="146"/>
      <c r="AZ4995" s="1928"/>
    </row>
    <row r="4996" spans="1:52" ht="12.75" customHeight="1" x14ac:dyDescent="0.25">
      <c r="A4996" s="15"/>
      <c r="C4996" s="122"/>
      <c r="D4996" s="123"/>
      <c r="F4996" s="125"/>
      <c r="G4996" s="34"/>
      <c r="H4996" s="35"/>
      <c r="I4996" s="36"/>
      <c r="J4996" s="37"/>
      <c r="K4996" s="198" t="s">
        <v>72</v>
      </c>
      <c r="L4996" s="199">
        <v>0</v>
      </c>
      <c r="M4996" s="200">
        <v>0</v>
      </c>
      <c r="N4996" s="201">
        <v>0</v>
      </c>
      <c r="O4996" s="202">
        <v>0</v>
      </c>
      <c r="P4996" s="202">
        <v>0</v>
      </c>
      <c r="Q4996" s="202">
        <v>0</v>
      </c>
      <c r="R4996" s="202">
        <v>0</v>
      </c>
      <c r="S4996" s="202">
        <v>0</v>
      </c>
      <c r="T4996" s="203"/>
      <c r="U4996" s="135">
        <v>0</v>
      </c>
      <c r="V4996" s="135">
        <v>0</v>
      </c>
      <c r="W4996" s="202">
        <v>0</v>
      </c>
      <c r="X4996" s="202">
        <v>0</v>
      </c>
      <c r="Y4996" s="203"/>
      <c r="Z4996" s="135">
        <v>0</v>
      </c>
      <c r="AA4996" s="204">
        <v>0</v>
      </c>
      <c r="AB4996" s="202">
        <v>0</v>
      </c>
      <c r="AC4996" s="202">
        <v>0</v>
      </c>
      <c r="AD4996" s="202">
        <v>0</v>
      </c>
      <c r="AE4996" s="202">
        <v>0</v>
      </c>
      <c r="AF4996" s="202">
        <v>0</v>
      </c>
      <c r="AG4996" s="203"/>
      <c r="AH4996" s="135">
        <v>0</v>
      </c>
      <c r="AI4996" s="135">
        <v>0</v>
      </c>
      <c r="AJ4996" s="202">
        <v>0</v>
      </c>
      <c r="AK4996" s="202">
        <v>0</v>
      </c>
      <c r="AL4996" s="203"/>
      <c r="AM4996" s="205">
        <v>0</v>
      </c>
      <c r="AN4996" s="119">
        <v>0</v>
      </c>
      <c r="AO4996" s="120">
        <v>0</v>
      </c>
      <c r="AP4996" s="39">
        <v>0</v>
      </c>
      <c r="AQ4996" s="141">
        <v>0</v>
      </c>
      <c r="AR4996" s="141">
        <v>0</v>
      </c>
      <c r="AS4996" s="143">
        <v>0</v>
      </c>
      <c r="AT4996" s="144">
        <v>0</v>
      </c>
      <c r="AU4996" s="141">
        <v>0</v>
      </c>
      <c r="AV4996" s="141">
        <v>0</v>
      </c>
      <c r="AW4996" s="143">
        <v>0</v>
      </c>
      <c r="AY4996" s="146"/>
      <c r="AZ4996" s="1942"/>
    </row>
    <row r="4997" spans="1:52" ht="12.75" customHeight="1" x14ac:dyDescent="0.25">
      <c r="A4997" s="15"/>
      <c r="C4997" s="122"/>
      <c r="D4997" s="123"/>
      <c r="F4997" s="125"/>
      <c r="G4997" s="126"/>
      <c r="H4997" s="35"/>
      <c r="I4997" s="36"/>
      <c r="J4997" s="37"/>
      <c r="K4997" s="198" t="s">
        <v>73</v>
      </c>
      <c r="L4997" s="199">
        <v>0</v>
      </c>
      <c r="M4997" s="200">
        <v>0</v>
      </c>
      <c r="N4997" s="201">
        <v>0</v>
      </c>
      <c r="O4997" s="202">
        <v>0</v>
      </c>
      <c r="P4997" s="202">
        <v>0</v>
      </c>
      <c r="Q4997" s="202">
        <v>0</v>
      </c>
      <c r="R4997" s="202">
        <v>0</v>
      </c>
      <c r="S4997" s="202">
        <v>0</v>
      </c>
      <c r="T4997" s="203"/>
      <c r="U4997" s="135">
        <v>0</v>
      </c>
      <c r="V4997" s="135">
        <v>0</v>
      </c>
      <c r="W4997" s="202">
        <v>0</v>
      </c>
      <c r="X4997" s="202">
        <v>0</v>
      </c>
      <c r="Y4997" s="203"/>
      <c r="Z4997" s="135">
        <v>0</v>
      </c>
      <c r="AA4997" s="204">
        <v>0</v>
      </c>
      <c r="AB4997" s="202">
        <v>0</v>
      </c>
      <c r="AC4997" s="202">
        <v>0</v>
      </c>
      <c r="AD4997" s="202">
        <v>0</v>
      </c>
      <c r="AE4997" s="202">
        <v>0</v>
      </c>
      <c r="AF4997" s="202">
        <v>0</v>
      </c>
      <c r="AG4997" s="203"/>
      <c r="AH4997" s="135">
        <v>0</v>
      </c>
      <c r="AI4997" s="135">
        <v>0</v>
      </c>
      <c r="AJ4997" s="202">
        <v>0</v>
      </c>
      <c r="AK4997" s="202">
        <v>0</v>
      </c>
      <c r="AL4997" s="203"/>
      <c r="AM4997" s="205">
        <v>0</v>
      </c>
      <c r="AN4997" s="119">
        <v>0</v>
      </c>
      <c r="AO4997" s="120">
        <v>0</v>
      </c>
      <c r="AP4997" s="39">
        <v>0</v>
      </c>
      <c r="AQ4997" s="141">
        <v>0</v>
      </c>
      <c r="AR4997" s="141">
        <v>0</v>
      </c>
      <c r="AS4997" s="143">
        <v>0</v>
      </c>
      <c r="AT4997" s="144">
        <v>0</v>
      </c>
      <c r="AU4997" s="141">
        <v>0</v>
      </c>
      <c r="AV4997" s="141">
        <v>0</v>
      </c>
      <c r="AW4997" s="143">
        <v>0</v>
      </c>
      <c r="AY4997" s="146"/>
      <c r="AZ4997" s="1942"/>
    </row>
    <row r="4998" spans="1:52" ht="12.75" customHeight="1" x14ac:dyDescent="0.25">
      <c r="A4998" s="15"/>
      <c r="C4998" s="122"/>
      <c r="D4998" s="123"/>
      <c r="F4998" s="125"/>
      <c r="G4998" s="126"/>
      <c r="H4998" s="35"/>
      <c r="I4998" s="36"/>
      <c r="J4998" s="37"/>
      <c r="K4998" s="198" t="s">
        <v>74</v>
      </c>
      <c r="L4998" s="199">
        <v>0</v>
      </c>
      <c r="M4998" s="200">
        <v>0</v>
      </c>
      <c r="N4998" s="201">
        <v>0</v>
      </c>
      <c r="O4998" s="202">
        <v>0</v>
      </c>
      <c r="P4998" s="202">
        <v>0</v>
      </c>
      <c r="Q4998" s="202">
        <v>0</v>
      </c>
      <c r="R4998" s="202">
        <v>0</v>
      </c>
      <c r="S4998" s="202">
        <v>0</v>
      </c>
      <c r="T4998" s="203"/>
      <c r="U4998" s="135">
        <v>0</v>
      </c>
      <c r="V4998" s="135">
        <v>0</v>
      </c>
      <c r="W4998" s="202">
        <v>0</v>
      </c>
      <c r="X4998" s="202">
        <v>0</v>
      </c>
      <c r="Y4998" s="203"/>
      <c r="Z4998" s="135">
        <v>0</v>
      </c>
      <c r="AA4998" s="204">
        <v>0</v>
      </c>
      <c r="AB4998" s="202">
        <v>0</v>
      </c>
      <c r="AC4998" s="202">
        <v>0</v>
      </c>
      <c r="AD4998" s="202">
        <v>0</v>
      </c>
      <c r="AE4998" s="202">
        <v>0</v>
      </c>
      <c r="AF4998" s="202">
        <v>0</v>
      </c>
      <c r="AG4998" s="203"/>
      <c r="AH4998" s="135">
        <v>0</v>
      </c>
      <c r="AI4998" s="135">
        <v>0</v>
      </c>
      <c r="AJ4998" s="202">
        <v>0</v>
      </c>
      <c r="AK4998" s="202">
        <v>0</v>
      </c>
      <c r="AL4998" s="203"/>
      <c r="AM4998" s="205">
        <v>0</v>
      </c>
      <c r="AN4998" s="119">
        <v>0</v>
      </c>
      <c r="AO4998" s="120">
        <v>0</v>
      </c>
      <c r="AP4998" s="39">
        <v>0</v>
      </c>
      <c r="AQ4998" s="141">
        <v>0</v>
      </c>
      <c r="AR4998" s="141">
        <v>0</v>
      </c>
      <c r="AS4998" s="143">
        <v>0</v>
      </c>
      <c r="AT4998" s="144">
        <v>0</v>
      </c>
      <c r="AU4998" s="141">
        <v>0</v>
      </c>
      <c r="AV4998" s="141">
        <v>0</v>
      </c>
      <c r="AW4998" s="143">
        <v>0</v>
      </c>
      <c r="AY4998" s="146"/>
      <c r="AZ4998" s="1942"/>
    </row>
    <row r="4999" spans="1:52" ht="12.75" customHeight="1" x14ac:dyDescent="0.25">
      <c r="A4999" s="15"/>
      <c r="C4999" s="122"/>
      <c r="D4999" s="123"/>
      <c r="F4999" s="125"/>
      <c r="G4999" s="126"/>
      <c r="H4999" s="35"/>
      <c r="I4999" s="36"/>
      <c r="J4999" s="37"/>
      <c r="K4999" s="198" t="s">
        <v>75</v>
      </c>
      <c r="L4999" s="199">
        <v>0</v>
      </c>
      <c r="M4999" s="200">
        <v>0</v>
      </c>
      <c r="N4999" s="201">
        <v>0</v>
      </c>
      <c r="O4999" s="202">
        <v>0</v>
      </c>
      <c r="P4999" s="202">
        <v>0</v>
      </c>
      <c r="Q4999" s="202">
        <v>0</v>
      </c>
      <c r="R4999" s="202">
        <v>0</v>
      </c>
      <c r="S4999" s="202">
        <v>0</v>
      </c>
      <c r="T4999" s="203"/>
      <c r="U4999" s="135">
        <v>0</v>
      </c>
      <c r="V4999" s="135">
        <v>0</v>
      </c>
      <c r="W4999" s="202">
        <v>0</v>
      </c>
      <c r="X4999" s="202">
        <v>0</v>
      </c>
      <c r="Y4999" s="203"/>
      <c r="Z4999" s="135">
        <v>0</v>
      </c>
      <c r="AA4999" s="204">
        <v>0</v>
      </c>
      <c r="AB4999" s="202">
        <v>0</v>
      </c>
      <c r="AC4999" s="202">
        <v>0</v>
      </c>
      <c r="AD4999" s="202">
        <v>0</v>
      </c>
      <c r="AE4999" s="202">
        <v>0</v>
      </c>
      <c r="AF4999" s="202">
        <v>0</v>
      </c>
      <c r="AG4999" s="203"/>
      <c r="AH4999" s="135">
        <v>0</v>
      </c>
      <c r="AI4999" s="135">
        <v>0</v>
      </c>
      <c r="AJ4999" s="202">
        <v>0</v>
      </c>
      <c r="AK4999" s="202">
        <v>0</v>
      </c>
      <c r="AL4999" s="203"/>
      <c r="AM4999" s="205">
        <v>0</v>
      </c>
      <c r="AN4999" s="119">
        <v>0</v>
      </c>
      <c r="AO4999" s="120">
        <v>0</v>
      </c>
      <c r="AP4999" s="39">
        <v>0</v>
      </c>
      <c r="AQ4999" s="141">
        <v>0</v>
      </c>
      <c r="AR4999" s="141">
        <v>0</v>
      </c>
      <c r="AS4999" s="143">
        <v>0</v>
      </c>
      <c r="AT4999" s="144">
        <v>0</v>
      </c>
      <c r="AU4999" s="141">
        <v>0</v>
      </c>
      <c r="AV4999" s="141">
        <v>0</v>
      </c>
      <c r="AW4999" s="143">
        <v>0</v>
      </c>
      <c r="AY4999" s="146"/>
      <c r="AZ4999" s="1942"/>
    </row>
    <row r="5000" spans="1:52" ht="12.75" customHeight="1" x14ac:dyDescent="0.25">
      <c r="A5000" s="15"/>
      <c r="C5000" s="122"/>
      <c r="D5000" s="123"/>
      <c r="F5000" s="125"/>
      <c r="G5000" s="126"/>
      <c r="H5000" s="35"/>
      <c r="I5000" s="36"/>
      <c r="J5000" s="37"/>
      <c r="K5000" s="206" t="s">
        <v>76</v>
      </c>
      <c r="L5000" s="199">
        <v>0</v>
      </c>
      <c r="M5000" s="200">
        <v>0</v>
      </c>
      <c r="N5000" s="201">
        <v>0</v>
      </c>
      <c r="O5000" s="202">
        <v>0</v>
      </c>
      <c r="P5000" s="202">
        <v>0</v>
      </c>
      <c r="Q5000" s="202">
        <v>0</v>
      </c>
      <c r="R5000" s="202">
        <v>0</v>
      </c>
      <c r="S5000" s="202">
        <v>0</v>
      </c>
      <c r="T5000" s="203"/>
      <c r="U5000" s="135">
        <v>0</v>
      </c>
      <c r="V5000" s="135">
        <v>0</v>
      </c>
      <c r="W5000" s="202">
        <v>0</v>
      </c>
      <c r="X5000" s="202">
        <v>0</v>
      </c>
      <c r="Y5000" s="203"/>
      <c r="Z5000" s="135">
        <v>0</v>
      </c>
      <c r="AA5000" s="204">
        <v>0</v>
      </c>
      <c r="AB5000" s="202">
        <v>0</v>
      </c>
      <c r="AC5000" s="202">
        <v>0</v>
      </c>
      <c r="AD5000" s="202">
        <v>0</v>
      </c>
      <c r="AE5000" s="202">
        <v>0</v>
      </c>
      <c r="AF5000" s="202">
        <v>0</v>
      </c>
      <c r="AG5000" s="203"/>
      <c r="AH5000" s="135">
        <v>0</v>
      </c>
      <c r="AI5000" s="135">
        <v>0</v>
      </c>
      <c r="AJ5000" s="202">
        <v>0</v>
      </c>
      <c r="AK5000" s="202">
        <v>0</v>
      </c>
      <c r="AL5000" s="203"/>
      <c r="AM5000" s="205">
        <v>0</v>
      </c>
      <c r="AN5000" s="119">
        <v>0</v>
      </c>
      <c r="AO5000" s="120">
        <v>0</v>
      </c>
      <c r="AP5000" s="39">
        <v>0</v>
      </c>
      <c r="AQ5000" s="141">
        <v>0</v>
      </c>
      <c r="AR5000" s="141">
        <v>0</v>
      </c>
      <c r="AS5000" s="143">
        <v>0</v>
      </c>
      <c r="AT5000" s="144">
        <v>0</v>
      </c>
      <c r="AU5000" s="141">
        <v>0</v>
      </c>
      <c r="AV5000" s="141">
        <v>0</v>
      </c>
      <c r="AW5000" s="143">
        <v>0</v>
      </c>
      <c r="AY5000" s="146"/>
      <c r="AZ5000" s="1942"/>
    </row>
    <row r="5001" spans="1:52" ht="12.75" customHeight="1" x14ac:dyDescent="0.25">
      <c r="A5001" s="15"/>
      <c r="C5001" s="122"/>
      <c r="D5001" s="123"/>
      <c r="F5001" s="125"/>
      <c r="G5001" s="126"/>
      <c r="H5001" s="35"/>
      <c r="I5001" s="36"/>
      <c r="J5001" s="37"/>
      <c r="K5001" s="198"/>
      <c r="L5001" s="199"/>
      <c r="M5001" s="200"/>
      <c r="N5001" s="201"/>
      <c r="O5001" s="202"/>
      <c r="P5001" s="202"/>
      <c r="Q5001" s="202"/>
      <c r="R5001" s="202"/>
      <c r="S5001" s="202"/>
      <c r="T5001" s="224"/>
      <c r="U5001" s="138"/>
      <c r="V5001" s="138"/>
      <c r="W5001" s="139"/>
      <c r="X5001" s="139"/>
      <c r="Y5001" s="224"/>
      <c r="Z5001" s="210"/>
      <c r="AA5001" s="204"/>
      <c r="AB5001" s="202"/>
      <c r="AC5001" s="202"/>
      <c r="AD5001" s="202"/>
      <c r="AE5001" s="202"/>
      <c r="AF5001" s="202"/>
      <c r="AG5001" s="224"/>
      <c r="AH5001" s="138"/>
      <c r="AI5001" s="138"/>
      <c r="AJ5001" s="139"/>
      <c r="AK5001" s="139"/>
      <c r="AL5001" s="224"/>
      <c r="AM5001" s="140"/>
      <c r="AN5001" s="211"/>
      <c r="AO5001" s="212"/>
      <c r="AP5001" s="39"/>
      <c r="AQ5001" s="141"/>
      <c r="AR5001" s="141"/>
      <c r="AS5001" s="143"/>
      <c r="AU5001" s="141"/>
      <c r="AV5001" s="141"/>
      <c r="AW5001" s="143"/>
      <c r="AY5001" s="146"/>
      <c r="AZ5001" s="1942"/>
    </row>
    <row r="5002" spans="1:52" ht="12.75" customHeight="1" x14ac:dyDescent="0.25">
      <c r="A5002" s="15"/>
      <c r="C5002" s="122"/>
      <c r="D5002" s="123"/>
      <c r="F5002" s="125"/>
      <c r="G5002" s="126"/>
      <c r="H5002" s="35"/>
      <c r="I5002" s="36"/>
      <c r="J5002" s="37"/>
      <c r="K5002" s="198"/>
      <c r="L5002" s="199"/>
      <c r="M5002" s="200"/>
      <c r="N5002" s="201"/>
      <c r="O5002" s="202"/>
      <c r="P5002" s="202"/>
      <c r="Q5002" s="202"/>
      <c r="R5002" s="202"/>
      <c r="S5002" s="202"/>
      <c r="T5002" s="224"/>
      <c r="U5002" s="138"/>
      <c r="V5002" s="138"/>
      <c r="W5002" s="139"/>
      <c r="X5002" s="139"/>
      <c r="Y5002" s="224"/>
      <c r="Z5002" s="210"/>
      <c r="AA5002" s="204"/>
      <c r="AB5002" s="202"/>
      <c r="AC5002" s="202"/>
      <c r="AD5002" s="202"/>
      <c r="AE5002" s="202"/>
      <c r="AF5002" s="202"/>
      <c r="AG5002" s="224"/>
      <c r="AH5002" s="138"/>
      <c r="AI5002" s="138"/>
      <c r="AJ5002" s="139"/>
      <c r="AK5002" s="139"/>
      <c r="AL5002" s="224"/>
      <c r="AM5002" s="140"/>
      <c r="AN5002" s="211"/>
      <c r="AO5002" s="212"/>
      <c r="AP5002" s="39"/>
      <c r="AQ5002" s="141"/>
      <c r="AR5002" s="141"/>
      <c r="AS5002" s="143"/>
      <c r="AU5002" s="141"/>
      <c r="AV5002" s="141"/>
      <c r="AW5002" s="143"/>
      <c r="AY5002" s="146"/>
      <c r="AZ5002" s="1942"/>
    </row>
    <row r="5003" spans="1:52" ht="12.75" customHeight="1" x14ac:dyDescent="0.25">
      <c r="A5003" s="356"/>
      <c r="B5003" s="225"/>
      <c r="C5003" s="122"/>
      <c r="D5003" s="357"/>
      <c r="E5003" s="226"/>
      <c r="F5003" s="122"/>
      <c r="G5003" s="126"/>
      <c r="H5003" s="35"/>
      <c r="I5003" s="36"/>
      <c r="J5003" s="37"/>
      <c r="K5003" s="116" t="s">
        <v>3642</v>
      </c>
      <c r="L5003" s="241"/>
      <c r="M5003" s="242"/>
      <c r="N5003" s="201"/>
      <c r="O5003" s="202"/>
      <c r="P5003" s="202"/>
      <c r="Q5003" s="202"/>
      <c r="R5003" s="202"/>
      <c r="S5003" s="202"/>
      <c r="T5003" s="224"/>
      <c r="U5003" s="138"/>
      <c r="V5003" s="138"/>
      <c r="W5003" s="139"/>
      <c r="X5003" s="139"/>
      <c r="Y5003" s="224"/>
      <c r="Z5003" s="210"/>
      <c r="AA5003" s="204"/>
      <c r="AB5003" s="202"/>
      <c r="AC5003" s="202"/>
      <c r="AD5003" s="202"/>
      <c r="AE5003" s="202"/>
      <c r="AF5003" s="202"/>
      <c r="AG5003" s="224"/>
      <c r="AH5003" s="138"/>
      <c r="AI5003" s="138"/>
      <c r="AJ5003" s="139"/>
      <c r="AK5003" s="139"/>
      <c r="AL5003" s="224"/>
      <c r="AM5003" s="140"/>
      <c r="AN5003" s="211"/>
      <c r="AO5003" s="212"/>
      <c r="AP5003" s="39"/>
      <c r="AQ5003" s="141"/>
      <c r="AR5003" s="141"/>
      <c r="AS5003" s="143"/>
      <c r="AU5003" s="141"/>
      <c r="AV5003" s="141"/>
      <c r="AW5003" s="143"/>
      <c r="AY5003" s="146"/>
      <c r="AZ5003" s="1942"/>
    </row>
    <row r="5004" spans="1:52" x14ac:dyDescent="0.25">
      <c r="A5004" s="356"/>
      <c r="B5004" s="225"/>
      <c r="C5004" s="122"/>
      <c r="D5004" s="357"/>
      <c r="E5004" s="226"/>
      <c r="F5004" s="122"/>
      <c r="G5004" s="126"/>
      <c r="H5004" s="35"/>
      <c r="I5004" s="36"/>
      <c r="J5004" s="37"/>
      <c r="K5004" s="349" t="s">
        <v>236</v>
      </c>
      <c r="L5004" s="241"/>
      <c r="M5004" s="242"/>
      <c r="N5004" s="201"/>
      <c r="O5004" s="202"/>
      <c r="P5004" s="202"/>
      <c r="Q5004" s="202"/>
      <c r="R5004" s="202"/>
      <c r="S5004" s="202"/>
      <c r="T5004" s="224"/>
      <c r="U5004" s="138"/>
      <c r="V5004" s="138"/>
      <c r="W5004" s="139"/>
      <c r="X5004" s="139"/>
      <c r="Y5004" s="224"/>
      <c r="Z5004" s="210"/>
      <c r="AA5004" s="204"/>
      <c r="AB5004" s="202"/>
      <c r="AC5004" s="202"/>
      <c r="AD5004" s="202"/>
      <c r="AE5004" s="202"/>
      <c r="AF5004" s="202"/>
      <c r="AG5004" s="224"/>
      <c r="AH5004" s="138"/>
      <c r="AI5004" s="138"/>
      <c r="AJ5004" s="139"/>
      <c r="AK5004" s="139"/>
      <c r="AL5004" s="224"/>
      <c r="AM5004" s="140"/>
      <c r="AN5004" s="211"/>
      <c r="AO5004" s="212"/>
      <c r="AP5004" s="39"/>
      <c r="AQ5004" s="141"/>
      <c r="AR5004" s="141"/>
      <c r="AS5004" s="143"/>
      <c r="AU5004" s="141"/>
      <c r="AV5004" s="141"/>
      <c r="AW5004" s="143"/>
      <c r="AY5004" s="146"/>
      <c r="AZ5004" s="1942"/>
    </row>
    <row r="5005" spans="1:52" ht="12.75" customHeight="1" x14ac:dyDescent="0.25">
      <c r="A5005" s="356"/>
      <c r="B5005" s="225"/>
      <c r="C5005" s="122"/>
      <c r="D5005" s="357"/>
      <c r="E5005" s="226"/>
      <c r="F5005" s="122"/>
      <c r="G5005" s="126"/>
      <c r="H5005" s="35"/>
      <c r="I5005" s="36"/>
      <c r="J5005" s="37"/>
      <c r="K5005" s="349"/>
      <c r="L5005" s="241"/>
      <c r="M5005" s="242"/>
      <c r="N5005" s="201"/>
      <c r="O5005" s="202"/>
      <c r="P5005" s="202"/>
      <c r="Q5005" s="202"/>
      <c r="R5005" s="202"/>
      <c r="S5005" s="202"/>
      <c r="T5005" s="224"/>
      <c r="U5005" s="138"/>
      <c r="V5005" s="138"/>
      <c r="W5005" s="139"/>
      <c r="X5005" s="139"/>
      <c r="Y5005" s="224"/>
      <c r="Z5005" s="210"/>
      <c r="AA5005" s="204"/>
      <c r="AB5005" s="202"/>
      <c r="AC5005" s="202"/>
      <c r="AD5005" s="202"/>
      <c r="AE5005" s="202"/>
      <c r="AF5005" s="202"/>
      <c r="AG5005" s="224"/>
      <c r="AH5005" s="138"/>
      <c r="AI5005" s="138"/>
      <c r="AJ5005" s="139"/>
      <c r="AK5005" s="139"/>
      <c r="AL5005" s="224"/>
      <c r="AM5005" s="140"/>
      <c r="AN5005" s="211"/>
      <c r="AO5005" s="212"/>
      <c r="AP5005" s="39"/>
      <c r="AQ5005" s="141"/>
      <c r="AR5005" s="141"/>
      <c r="AS5005" s="143"/>
      <c r="AU5005" s="141"/>
      <c r="AV5005" s="141"/>
      <c r="AW5005" s="143"/>
      <c r="AY5005" s="146"/>
      <c r="AZ5005" s="1942"/>
    </row>
    <row r="5006" spans="1:52" ht="35.1" customHeight="1" x14ac:dyDescent="0.25">
      <c r="A5006" s="15" t="s">
        <v>5356</v>
      </c>
      <c r="B5006" s="225">
        <v>15</v>
      </c>
      <c r="C5006" s="122" t="s">
        <v>1245</v>
      </c>
      <c r="D5006" s="123">
        <v>1000</v>
      </c>
      <c r="E5006" s="226"/>
      <c r="F5006" s="122">
        <v>12</v>
      </c>
      <c r="G5006" s="126">
        <v>1</v>
      </c>
      <c r="H5006" s="35" t="str">
        <f t="shared" si="3800"/>
        <v>001</v>
      </c>
      <c r="I5006" s="36" t="s">
        <v>96</v>
      </c>
      <c r="J5006" s="37" t="s">
        <v>5476</v>
      </c>
      <c r="K5006" s="281" t="s">
        <v>5477</v>
      </c>
      <c r="L5006" s="232">
        <v>600</v>
      </c>
      <c r="M5006" s="1333">
        <v>802</v>
      </c>
      <c r="N5006" s="130"/>
      <c r="O5006" s="131"/>
      <c r="P5006" s="131"/>
      <c r="Q5006" s="131"/>
      <c r="R5006" s="131"/>
      <c r="S5006" s="131"/>
      <c r="T5006" s="132" t="str">
        <f t="shared" ref="T5006:T5023" si="3846">IF(SUM(N5006:S5006)=U5006,"OK",SUM(N5006:S5006)-U5006)</f>
        <v>OK</v>
      </c>
      <c r="U5006" s="138"/>
      <c r="V5006" s="138"/>
      <c r="W5006" s="139"/>
      <c r="X5006" s="139"/>
      <c r="Y5006" s="132" t="str">
        <f t="shared" ref="Y5006:Y5023" si="3847">IF(SUM(W5006:X5006)=Z5006,"OK",SUM(W5006:X5006)-Z5006)</f>
        <v>OK</v>
      </c>
      <c r="Z5006" s="210"/>
      <c r="AA5006" s="204"/>
      <c r="AB5006" s="202"/>
      <c r="AC5006" s="202"/>
      <c r="AD5006" s="202"/>
      <c r="AE5006" s="202"/>
      <c r="AF5006" s="202"/>
      <c r="AG5006" s="132" t="str">
        <f t="shared" ref="AG5006:AG5023" si="3848">IF(SUM(AA5006:AF5006)=AH5006,"OK",SUM(AA5006:AF5006)-AH5006)</f>
        <v>OK</v>
      </c>
      <c r="AH5006" s="138"/>
      <c r="AI5006" s="138"/>
      <c r="AJ5006" s="139"/>
      <c r="AK5006" s="139"/>
      <c r="AL5006" s="132" t="str">
        <f t="shared" ref="AL5006:AL5023" si="3849">IF(SUM(AJ5006:AK5006)=AM5006,"OK",SUM(AJ5006:AK5006)-AM5006)</f>
        <v>OK</v>
      </c>
      <c r="AM5006" s="140"/>
      <c r="AN5006" s="119">
        <f t="shared" ref="AN5006:AN5023" si="3850">L5006+U5006+V5006+Z5006</f>
        <v>600</v>
      </c>
      <c r="AO5006" s="120">
        <f t="shared" ref="AO5006:AO5023" si="3851">M5006+AH5006+AI5006+AM5006</f>
        <v>802</v>
      </c>
      <c r="AP5006" s="39">
        <f t="shared" ref="AP5006:AP5023" si="3852">L5006</f>
        <v>600</v>
      </c>
      <c r="AQ5006" s="141">
        <f t="shared" ref="AQ5006:AQ5023" si="3853">AN5006</f>
        <v>600</v>
      </c>
      <c r="AR5006" s="142">
        <f t="shared" ref="AR5006:AR5019" si="3854">AQ5006-AP5006</f>
        <v>0</v>
      </c>
      <c r="AS5006" s="143">
        <f t="shared" ref="AS5006:AS5019" si="3855">AR5006/AP5006</f>
        <v>0</v>
      </c>
      <c r="AT5006" s="144">
        <f t="shared" ref="AT5006:AT5023" si="3856">M5006</f>
        <v>802</v>
      </c>
      <c r="AU5006" s="141">
        <f t="shared" ref="AU5006:AU5019" si="3857">AO5006</f>
        <v>802</v>
      </c>
      <c r="AV5006" s="142">
        <f t="shared" ref="AV5006:AV5019" si="3858">AU5006-AT5006</f>
        <v>0</v>
      </c>
      <c r="AW5006" s="143">
        <f t="shared" ref="AW5006:AW5019" si="3859">AV5006/AT5006</f>
        <v>0</v>
      </c>
      <c r="AY5006" s="146" t="str">
        <f t="shared" ref="AY5006:AY5023" si="3860">RIGHT(LEFT(I5006,3),2)&amp;"."&amp;RIGHT(LEFT(I5006,5),2)</f>
        <v>12.11</v>
      </c>
      <c r="AZ5006" s="1942" t="b">
        <f>COUNTIF('[1]Codes SEC'!$B$2:$B$250,Ministres!AY5006)&gt;0</f>
        <v>1</v>
      </c>
    </row>
    <row r="5007" spans="1:52" ht="35.1" customHeight="1" x14ac:dyDescent="0.25">
      <c r="A5007" s="356" t="s">
        <v>5356</v>
      </c>
      <c r="B5007" s="225">
        <v>15</v>
      </c>
      <c r="C5007" s="122" t="s">
        <v>1245</v>
      </c>
      <c r="D5007" s="123">
        <v>1000</v>
      </c>
      <c r="E5007" s="226"/>
      <c r="F5007" s="122">
        <v>12</v>
      </c>
      <c r="G5007" s="126">
        <v>1</v>
      </c>
      <c r="H5007" s="35" t="str">
        <f t="shared" si="3800"/>
        <v>001</v>
      </c>
      <c r="I5007" s="36" t="s">
        <v>96</v>
      </c>
      <c r="J5007" s="37" t="s">
        <v>5478</v>
      </c>
      <c r="K5007" s="244" t="s">
        <v>5479</v>
      </c>
      <c r="L5007" s="232">
        <v>255</v>
      </c>
      <c r="M5007" s="129">
        <v>255</v>
      </c>
      <c r="N5007" s="130"/>
      <c r="O5007" s="131"/>
      <c r="P5007" s="131"/>
      <c r="Q5007" s="131"/>
      <c r="R5007" s="131"/>
      <c r="S5007" s="131"/>
      <c r="T5007" s="132" t="str">
        <f t="shared" si="3846"/>
        <v>OK</v>
      </c>
      <c r="U5007" s="138"/>
      <c r="V5007" s="138"/>
      <c r="W5007" s="139"/>
      <c r="X5007" s="139"/>
      <c r="Y5007" s="132" t="str">
        <f t="shared" si="3847"/>
        <v>OK</v>
      </c>
      <c r="Z5007" s="210"/>
      <c r="AA5007" s="204"/>
      <c r="AB5007" s="202"/>
      <c r="AC5007" s="202"/>
      <c r="AD5007" s="202"/>
      <c r="AE5007" s="202"/>
      <c r="AF5007" s="202"/>
      <c r="AG5007" s="132" t="str">
        <f t="shared" si="3848"/>
        <v>OK</v>
      </c>
      <c r="AH5007" s="138"/>
      <c r="AI5007" s="138"/>
      <c r="AJ5007" s="139"/>
      <c r="AK5007" s="139"/>
      <c r="AL5007" s="132" t="str">
        <f t="shared" si="3849"/>
        <v>OK</v>
      </c>
      <c r="AM5007" s="140"/>
      <c r="AN5007" s="119">
        <f t="shared" si="3850"/>
        <v>255</v>
      </c>
      <c r="AO5007" s="120">
        <f t="shared" si="3851"/>
        <v>255</v>
      </c>
      <c r="AP5007" s="39">
        <f t="shared" si="3852"/>
        <v>255</v>
      </c>
      <c r="AQ5007" s="141">
        <f t="shared" si="3853"/>
        <v>255</v>
      </c>
      <c r="AR5007" s="142">
        <f t="shared" si="3854"/>
        <v>0</v>
      </c>
      <c r="AS5007" s="143">
        <f t="shared" si="3855"/>
        <v>0</v>
      </c>
      <c r="AT5007" s="144">
        <f t="shared" si="3856"/>
        <v>255</v>
      </c>
      <c r="AU5007" s="141">
        <f t="shared" si="3857"/>
        <v>255</v>
      </c>
      <c r="AV5007" s="142">
        <f t="shared" si="3858"/>
        <v>0</v>
      </c>
      <c r="AW5007" s="143">
        <f t="shared" si="3859"/>
        <v>0</v>
      </c>
      <c r="AY5007" s="146" t="str">
        <f t="shared" si="3860"/>
        <v>12.11</v>
      </c>
      <c r="AZ5007" s="1942" t="b">
        <f>COUNTIF('[1]Codes SEC'!$B$2:$B$250,Ministres!AY5007)&gt;0</f>
        <v>1</v>
      </c>
    </row>
    <row r="5008" spans="1:52" ht="35.1" customHeight="1" x14ac:dyDescent="0.25">
      <c r="A5008" s="15" t="s">
        <v>5356</v>
      </c>
      <c r="B5008" s="225">
        <v>15</v>
      </c>
      <c r="C5008" s="122" t="s">
        <v>1245</v>
      </c>
      <c r="D5008" s="123">
        <v>1000</v>
      </c>
      <c r="E5008" s="226"/>
      <c r="F5008" s="122">
        <v>12</v>
      </c>
      <c r="G5008" s="126">
        <v>1</v>
      </c>
      <c r="H5008" s="35" t="str">
        <f t="shared" si="3800"/>
        <v>001</v>
      </c>
      <c r="I5008" s="36">
        <v>81211000</v>
      </c>
      <c r="J5008" s="37" t="s">
        <v>5480</v>
      </c>
      <c r="K5008" s="281" t="s">
        <v>5481</v>
      </c>
      <c r="L5008" s="232">
        <v>1000</v>
      </c>
      <c r="M5008" s="1333">
        <v>1000</v>
      </c>
      <c r="N5008" s="130"/>
      <c r="O5008" s="131"/>
      <c r="P5008" s="131"/>
      <c r="Q5008" s="131"/>
      <c r="R5008" s="131"/>
      <c r="S5008" s="131"/>
      <c r="T5008" s="132" t="str">
        <f>IF(SUM(N5008:S5008)=U5008,"OK",SUM(N5008:S5008)-U5008)</f>
        <v>OK</v>
      </c>
      <c r="U5008" s="138"/>
      <c r="V5008" s="138"/>
      <c r="W5008" s="139"/>
      <c r="X5008" s="139"/>
      <c r="Y5008" s="132" t="str">
        <f>IF(SUM(W5008:X5008)=Z5008,"OK",SUM(W5008:X5008)-Z5008)</f>
        <v>OK</v>
      </c>
      <c r="Z5008" s="210"/>
      <c r="AA5008" s="204"/>
      <c r="AB5008" s="202"/>
      <c r="AC5008" s="202"/>
      <c r="AD5008" s="202"/>
      <c r="AE5008" s="202"/>
      <c r="AF5008" s="202"/>
      <c r="AG5008" s="132" t="str">
        <f>IF(SUM(AA5008:AF5008)=AH5008,"OK",SUM(AA5008:AF5008)-AH5008)</f>
        <v>OK</v>
      </c>
      <c r="AH5008" s="138"/>
      <c r="AI5008" s="138"/>
      <c r="AJ5008" s="139"/>
      <c r="AK5008" s="139"/>
      <c r="AL5008" s="132" t="str">
        <f>IF(SUM(AJ5008:AK5008)=AM5008,"OK",SUM(AJ5008:AK5008)-AM5008)</f>
        <v>OK</v>
      </c>
      <c r="AM5008" s="140"/>
      <c r="AN5008" s="119">
        <f>L5008+U5008+V5008+Z5008</f>
        <v>1000</v>
      </c>
      <c r="AO5008" s="120">
        <f>M5008+AH5008+AI5008+AM5008</f>
        <v>1000</v>
      </c>
      <c r="AP5008" s="39">
        <f>L5008</f>
        <v>1000</v>
      </c>
      <c r="AQ5008" s="141">
        <f>AN5008</f>
        <v>1000</v>
      </c>
      <c r="AR5008" s="142">
        <f t="shared" si="3854"/>
        <v>0</v>
      </c>
      <c r="AS5008" s="143">
        <f t="shared" si="3855"/>
        <v>0</v>
      </c>
      <c r="AT5008" s="144">
        <f>M5008</f>
        <v>1000</v>
      </c>
      <c r="AU5008" s="141">
        <f t="shared" si="3857"/>
        <v>1000</v>
      </c>
      <c r="AV5008" s="142">
        <f t="shared" si="3858"/>
        <v>0</v>
      </c>
      <c r="AW5008" s="143">
        <f t="shared" si="3859"/>
        <v>0</v>
      </c>
      <c r="AY5008" s="146" t="str">
        <f t="shared" si="3860"/>
        <v>12.11</v>
      </c>
      <c r="AZ5008" s="1942" t="b">
        <f>COUNTIF('[1]Codes SEC'!$B$2:$B$250,Ministres!AY5008)&gt;0</f>
        <v>1</v>
      </c>
    </row>
    <row r="5009" spans="1:52" ht="35.1" customHeight="1" x14ac:dyDescent="0.25">
      <c r="A5009" s="356" t="s">
        <v>5356</v>
      </c>
      <c r="B5009" s="225">
        <v>15</v>
      </c>
      <c r="C5009" s="122" t="s">
        <v>1245</v>
      </c>
      <c r="D5009" s="123">
        <v>1000</v>
      </c>
      <c r="E5009" s="226"/>
      <c r="F5009" s="122">
        <v>12</v>
      </c>
      <c r="G5009" s="126">
        <v>1</v>
      </c>
      <c r="H5009" s="35" t="str">
        <f t="shared" si="3800"/>
        <v>001</v>
      </c>
      <c r="I5009" s="36">
        <v>81211000</v>
      </c>
      <c r="J5009" s="37" t="s">
        <v>5482</v>
      </c>
      <c r="K5009" s="244" t="s">
        <v>5483</v>
      </c>
      <c r="L5009" s="232">
        <v>138</v>
      </c>
      <c r="M5009" s="129">
        <v>138</v>
      </c>
      <c r="N5009" s="130"/>
      <c r="O5009" s="131"/>
      <c r="P5009" s="131"/>
      <c r="Q5009" s="131"/>
      <c r="R5009" s="131"/>
      <c r="S5009" s="131"/>
      <c r="T5009" s="132" t="str">
        <f t="shared" si="3846"/>
        <v>OK</v>
      </c>
      <c r="U5009" s="138"/>
      <c r="V5009" s="138"/>
      <c r="W5009" s="139"/>
      <c r="X5009" s="139"/>
      <c r="Y5009" s="132" t="str">
        <f t="shared" si="3847"/>
        <v>OK</v>
      </c>
      <c r="Z5009" s="210"/>
      <c r="AA5009" s="204"/>
      <c r="AB5009" s="202"/>
      <c r="AC5009" s="202"/>
      <c r="AD5009" s="202"/>
      <c r="AE5009" s="202"/>
      <c r="AF5009" s="202"/>
      <c r="AG5009" s="132" t="str">
        <f t="shared" si="3848"/>
        <v>OK</v>
      </c>
      <c r="AH5009" s="138"/>
      <c r="AI5009" s="138"/>
      <c r="AJ5009" s="139"/>
      <c r="AK5009" s="139"/>
      <c r="AL5009" s="132" t="str">
        <f t="shared" si="3849"/>
        <v>OK</v>
      </c>
      <c r="AM5009" s="140"/>
      <c r="AN5009" s="119">
        <f t="shared" si="3850"/>
        <v>138</v>
      </c>
      <c r="AO5009" s="120">
        <f t="shared" si="3851"/>
        <v>138</v>
      </c>
      <c r="AP5009" s="39">
        <f t="shared" si="3852"/>
        <v>138</v>
      </c>
      <c r="AQ5009" s="141">
        <f t="shared" si="3853"/>
        <v>138</v>
      </c>
      <c r="AR5009" s="142">
        <f t="shared" si="3854"/>
        <v>0</v>
      </c>
      <c r="AS5009" s="143">
        <f t="shared" si="3855"/>
        <v>0</v>
      </c>
      <c r="AT5009" s="144">
        <f t="shared" si="3856"/>
        <v>138</v>
      </c>
      <c r="AU5009" s="141">
        <f t="shared" si="3857"/>
        <v>138</v>
      </c>
      <c r="AV5009" s="142">
        <f t="shared" si="3858"/>
        <v>0</v>
      </c>
      <c r="AW5009" s="143">
        <f t="shared" si="3859"/>
        <v>0</v>
      </c>
      <c r="AY5009" s="146" t="str">
        <f t="shared" si="3860"/>
        <v>12.11</v>
      </c>
      <c r="AZ5009" s="1942" t="b">
        <f>COUNTIF('[1]Codes SEC'!$B$2:$B$250,Ministres!AY5009)&gt;0</f>
        <v>1</v>
      </c>
    </row>
    <row r="5010" spans="1:52" ht="35.1" customHeight="1" x14ac:dyDescent="0.25">
      <c r="A5010" s="15" t="s">
        <v>5356</v>
      </c>
      <c r="B5010" s="225">
        <v>15</v>
      </c>
      <c r="C5010" s="122" t="s">
        <v>1245</v>
      </c>
      <c r="D5010" s="123">
        <v>1000</v>
      </c>
      <c r="E5010" s="226"/>
      <c r="F5010" s="122">
        <v>12</v>
      </c>
      <c r="G5010" s="227"/>
      <c r="H5010" s="228" t="str">
        <f t="shared" si="3800"/>
        <v>001</v>
      </c>
      <c r="I5010" s="229">
        <v>81212000</v>
      </c>
      <c r="J5010" s="230" t="s">
        <v>5484</v>
      </c>
      <c r="K5010" s="231" t="s">
        <v>5485</v>
      </c>
      <c r="L5010" s="232">
        <v>0</v>
      </c>
      <c r="M5010" s="233">
        <v>0</v>
      </c>
      <c r="N5010" s="130"/>
      <c r="O5010" s="131"/>
      <c r="P5010" s="131"/>
      <c r="Q5010" s="131"/>
      <c r="R5010" s="131"/>
      <c r="S5010" s="131"/>
      <c r="T5010" s="132" t="str">
        <f>IF(SUM(N5010:S5010)=U5010,"OK",SUM(N5010:S5010)-U5010)</f>
        <v>OK</v>
      </c>
      <c r="U5010" s="138"/>
      <c r="V5010" s="138"/>
      <c r="W5010" s="139"/>
      <c r="X5010" s="139"/>
      <c r="Y5010" s="132" t="str">
        <f>IF(SUM(W5010:X5010)=Z5010,"OK",SUM(W5010:X5010)-Z5010)</f>
        <v>OK</v>
      </c>
      <c r="Z5010" s="210"/>
      <c r="AA5010" s="204"/>
      <c r="AB5010" s="202"/>
      <c r="AC5010" s="202"/>
      <c r="AD5010" s="202"/>
      <c r="AE5010" s="202"/>
      <c r="AF5010" s="202"/>
      <c r="AG5010" s="132" t="str">
        <f>IF(SUM(AA5010:AF5010)=AH5010,"OK",SUM(AA5010:AF5010)-AH5010)</f>
        <v>OK</v>
      </c>
      <c r="AH5010" s="138"/>
      <c r="AI5010" s="138"/>
      <c r="AJ5010" s="139"/>
      <c r="AK5010" s="139"/>
      <c r="AL5010" s="132" t="str">
        <f>IF(SUM(AJ5010:AK5010)=AM5010,"OK",SUM(AJ5010:AK5010)-AM5010)</f>
        <v>OK</v>
      </c>
      <c r="AM5010" s="140"/>
      <c r="AN5010" s="119">
        <f>L5010+U5010+V5010+Z5010</f>
        <v>0</v>
      </c>
      <c r="AO5010" s="120">
        <f>M5010+AH5010+AI5010+AM5010</f>
        <v>0</v>
      </c>
      <c r="AP5010" s="39">
        <f>L5010</f>
        <v>0</v>
      </c>
      <c r="AQ5010" s="141">
        <f>AN5010</f>
        <v>0</v>
      </c>
      <c r="AR5010" s="142">
        <f t="shared" si="3854"/>
        <v>0</v>
      </c>
      <c r="AS5010" s="143" t="e">
        <f t="shared" si="3855"/>
        <v>#DIV/0!</v>
      </c>
      <c r="AT5010" s="144">
        <f>M5010</f>
        <v>0</v>
      </c>
      <c r="AU5010" s="141">
        <f t="shared" si="3857"/>
        <v>0</v>
      </c>
      <c r="AV5010" s="142">
        <f t="shared" si="3858"/>
        <v>0</v>
      </c>
      <c r="AW5010" s="143" t="e">
        <f t="shared" si="3859"/>
        <v>#DIV/0!</v>
      </c>
      <c r="AY5010" s="146" t="str">
        <f t="shared" si="3860"/>
        <v>12.12</v>
      </c>
      <c r="AZ5010" s="1942" t="b">
        <f>COUNTIF('[1]Codes SEC'!$B$2:$B$250,Ministres!AY5010)&gt;0</f>
        <v>1</v>
      </c>
    </row>
    <row r="5011" spans="1:52" ht="35.1" customHeight="1" x14ac:dyDescent="0.25">
      <c r="A5011" s="15" t="s">
        <v>5356</v>
      </c>
      <c r="B5011" s="225">
        <v>15</v>
      </c>
      <c r="C5011" s="122" t="s">
        <v>1245</v>
      </c>
      <c r="D5011" s="123">
        <v>1000</v>
      </c>
      <c r="E5011" s="226"/>
      <c r="F5011" s="122">
        <v>12</v>
      </c>
      <c r="G5011" s="126">
        <v>1</v>
      </c>
      <c r="H5011" s="35" t="str">
        <f t="shared" si="3800"/>
        <v>001</v>
      </c>
      <c r="I5011" s="36">
        <v>81221000</v>
      </c>
      <c r="J5011" s="37" t="s">
        <v>5486</v>
      </c>
      <c r="K5011" s="281" t="s">
        <v>5487</v>
      </c>
      <c r="L5011" s="232">
        <v>110</v>
      </c>
      <c r="M5011" s="1333">
        <v>110</v>
      </c>
      <c r="N5011" s="130"/>
      <c r="O5011" s="131"/>
      <c r="P5011" s="131"/>
      <c r="Q5011" s="131"/>
      <c r="R5011" s="131"/>
      <c r="S5011" s="131"/>
      <c r="T5011" s="132" t="str">
        <f>IF(SUM(N5011:S5011)=U5011,"OK",SUM(N5011:S5011)-U5011)</f>
        <v>OK</v>
      </c>
      <c r="U5011" s="138"/>
      <c r="V5011" s="138"/>
      <c r="W5011" s="139"/>
      <c r="X5011" s="139"/>
      <c r="Y5011" s="132" t="str">
        <f>IF(SUM(W5011:X5011)=Z5011,"OK",SUM(W5011:X5011)-Z5011)</f>
        <v>OK</v>
      </c>
      <c r="Z5011" s="210"/>
      <c r="AA5011" s="204"/>
      <c r="AB5011" s="202"/>
      <c r="AC5011" s="202"/>
      <c r="AD5011" s="202"/>
      <c r="AE5011" s="202"/>
      <c r="AF5011" s="202"/>
      <c r="AG5011" s="132" t="str">
        <f>IF(SUM(AA5011:AF5011)=AH5011,"OK",SUM(AA5011:AF5011)-AH5011)</f>
        <v>OK</v>
      </c>
      <c r="AH5011" s="138"/>
      <c r="AI5011" s="138"/>
      <c r="AJ5011" s="139"/>
      <c r="AK5011" s="139"/>
      <c r="AL5011" s="132" t="str">
        <f>IF(SUM(AJ5011:AK5011)=AM5011,"OK",SUM(AJ5011:AK5011)-AM5011)</f>
        <v>OK</v>
      </c>
      <c r="AM5011" s="140"/>
      <c r="AN5011" s="119">
        <f>L5011+U5011+V5011+Z5011</f>
        <v>110</v>
      </c>
      <c r="AO5011" s="120">
        <f>M5011+AH5011+AI5011+AM5011</f>
        <v>110</v>
      </c>
      <c r="AP5011" s="39">
        <f>L5011</f>
        <v>110</v>
      </c>
      <c r="AQ5011" s="141">
        <f>AN5011</f>
        <v>110</v>
      </c>
      <c r="AR5011" s="142">
        <f t="shared" si="3854"/>
        <v>0</v>
      </c>
      <c r="AS5011" s="143">
        <f t="shared" si="3855"/>
        <v>0</v>
      </c>
      <c r="AT5011" s="144">
        <f>M5011</f>
        <v>110</v>
      </c>
      <c r="AU5011" s="141">
        <f t="shared" si="3857"/>
        <v>110</v>
      </c>
      <c r="AV5011" s="142">
        <f t="shared" si="3858"/>
        <v>0</v>
      </c>
      <c r="AW5011" s="143">
        <f t="shared" si="3859"/>
        <v>0</v>
      </c>
      <c r="AY5011" s="146" t="str">
        <f t="shared" si="3860"/>
        <v>12.21</v>
      </c>
      <c r="AZ5011" s="1942" t="b">
        <f>COUNTIF('[1]Codes SEC'!$B$2:$B$250,Ministres!AY5011)&gt;0</f>
        <v>1</v>
      </c>
    </row>
    <row r="5012" spans="1:52" ht="35.1" customHeight="1" x14ac:dyDescent="0.25">
      <c r="A5012" s="356" t="s">
        <v>5356</v>
      </c>
      <c r="B5012" s="225">
        <v>15</v>
      </c>
      <c r="C5012" s="122" t="s">
        <v>1245</v>
      </c>
      <c r="D5012" s="123">
        <v>1000</v>
      </c>
      <c r="E5012" s="226"/>
      <c r="F5012" s="122">
        <v>12</v>
      </c>
      <c r="G5012" s="126">
        <v>1</v>
      </c>
      <c r="H5012" s="35" t="str">
        <f t="shared" si="3800"/>
        <v>001</v>
      </c>
      <c r="I5012" s="36">
        <v>81221000</v>
      </c>
      <c r="J5012" s="37" t="s">
        <v>5488</v>
      </c>
      <c r="K5012" s="244" t="s">
        <v>5489</v>
      </c>
      <c r="L5012" s="232">
        <v>9</v>
      </c>
      <c r="M5012" s="129">
        <v>9</v>
      </c>
      <c r="N5012" s="130"/>
      <c r="O5012" s="131"/>
      <c r="P5012" s="131"/>
      <c r="Q5012" s="131"/>
      <c r="R5012" s="131"/>
      <c r="S5012" s="131"/>
      <c r="T5012" s="132" t="str">
        <f t="shared" si="3846"/>
        <v>OK</v>
      </c>
      <c r="U5012" s="138"/>
      <c r="V5012" s="138"/>
      <c r="W5012" s="139"/>
      <c r="X5012" s="139"/>
      <c r="Y5012" s="132" t="str">
        <f t="shared" si="3847"/>
        <v>OK</v>
      </c>
      <c r="Z5012" s="210"/>
      <c r="AA5012" s="204"/>
      <c r="AB5012" s="202"/>
      <c r="AC5012" s="202"/>
      <c r="AD5012" s="202"/>
      <c r="AE5012" s="202"/>
      <c r="AF5012" s="202"/>
      <c r="AG5012" s="132" t="str">
        <f t="shared" si="3848"/>
        <v>OK</v>
      </c>
      <c r="AH5012" s="138"/>
      <c r="AI5012" s="138"/>
      <c r="AJ5012" s="139"/>
      <c r="AK5012" s="139"/>
      <c r="AL5012" s="132" t="str">
        <f t="shared" si="3849"/>
        <v>OK</v>
      </c>
      <c r="AM5012" s="140"/>
      <c r="AN5012" s="119">
        <f t="shared" si="3850"/>
        <v>9</v>
      </c>
      <c r="AO5012" s="120">
        <f t="shared" si="3851"/>
        <v>9</v>
      </c>
      <c r="AP5012" s="39">
        <f t="shared" si="3852"/>
        <v>9</v>
      </c>
      <c r="AQ5012" s="141">
        <f t="shared" si="3853"/>
        <v>9</v>
      </c>
      <c r="AR5012" s="142">
        <f t="shared" si="3854"/>
        <v>0</v>
      </c>
      <c r="AS5012" s="143">
        <f t="shared" si="3855"/>
        <v>0</v>
      </c>
      <c r="AT5012" s="144">
        <f t="shared" si="3856"/>
        <v>9</v>
      </c>
      <c r="AU5012" s="141">
        <f t="shared" si="3857"/>
        <v>9</v>
      </c>
      <c r="AV5012" s="142">
        <f t="shared" si="3858"/>
        <v>0</v>
      </c>
      <c r="AW5012" s="143">
        <f t="shared" si="3859"/>
        <v>0</v>
      </c>
      <c r="AY5012" s="146" t="str">
        <f t="shared" si="3860"/>
        <v>12.21</v>
      </c>
      <c r="AZ5012" s="1942" t="b">
        <f>COUNTIF('[1]Codes SEC'!$B$2:$B$250,Ministres!AY5012)&gt;0</f>
        <v>1</v>
      </c>
    </row>
    <row r="5013" spans="1:52" ht="35.1" customHeight="1" x14ac:dyDescent="0.25">
      <c r="A5013" s="356" t="s">
        <v>5356</v>
      </c>
      <c r="B5013" s="225">
        <v>15</v>
      </c>
      <c r="C5013" s="122" t="s">
        <v>1245</v>
      </c>
      <c r="D5013" s="123">
        <v>1000</v>
      </c>
      <c r="E5013" s="226"/>
      <c r="F5013" s="122">
        <v>12</v>
      </c>
      <c r="G5013" s="227">
        <v>1</v>
      </c>
      <c r="H5013" s="228" t="str">
        <f t="shared" si="3800"/>
        <v>001</v>
      </c>
      <c r="I5013" s="229">
        <v>81222000</v>
      </c>
      <c r="J5013" s="492" t="s">
        <v>5490</v>
      </c>
      <c r="K5013" s="281" t="s">
        <v>3644</v>
      </c>
      <c r="L5013" s="232">
        <v>16</v>
      </c>
      <c r="M5013" s="129">
        <v>16</v>
      </c>
      <c r="N5013" s="130"/>
      <c r="O5013" s="131"/>
      <c r="P5013" s="131"/>
      <c r="Q5013" s="131"/>
      <c r="R5013" s="131"/>
      <c r="S5013" s="131"/>
      <c r="T5013" s="132" t="str">
        <f>IF(SUM(N5013:S5013)=U5013,"OK",SUM(N5013:S5013)-U5013)</f>
        <v>OK</v>
      </c>
      <c r="U5013" s="138"/>
      <c r="V5013" s="138"/>
      <c r="W5013" s="139"/>
      <c r="X5013" s="139"/>
      <c r="Y5013" s="132" t="str">
        <f>IF(SUM(W5013:X5013)=Z5013,"OK",SUM(W5013:X5013)-Z5013)</f>
        <v>OK</v>
      </c>
      <c r="Z5013" s="210"/>
      <c r="AA5013" s="204"/>
      <c r="AB5013" s="202"/>
      <c r="AC5013" s="202"/>
      <c r="AD5013" s="202"/>
      <c r="AE5013" s="202"/>
      <c r="AF5013" s="202"/>
      <c r="AG5013" s="132" t="str">
        <f>IF(SUM(AA5013:AF5013)=AH5013,"OK",SUM(AA5013:AF5013)-AH5013)</f>
        <v>OK</v>
      </c>
      <c r="AH5013" s="138"/>
      <c r="AI5013" s="138"/>
      <c r="AJ5013" s="139"/>
      <c r="AK5013" s="139"/>
      <c r="AL5013" s="132" t="str">
        <f>IF(SUM(AJ5013:AK5013)=AM5013,"OK",SUM(AJ5013:AK5013)-AM5013)</f>
        <v>OK</v>
      </c>
      <c r="AM5013" s="140"/>
      <c r="AN5013" s="119">
        <f>L5013+U5013+V5013+Z5013</f>
        <v>16</v>
      </c>
      <c r="AO5013" s="120">
        <f>M5013+AH5013+AI5013+AM5013</f>
        <v>16</v>
      </c>
      <c r="AP5013" s="39">
        <f>L5013</f>
        <v>16</v>
      </c>
      <c r="AQ5013" s="141">
        <f>AN5013</f>
        <v>16</v>
      </c>
      <c r="AR5013" s="142">
        <f t="shared" si="3854"/>
        <v>0</v>
      </c>
      <c r="AS5013" s="143">
        <f t="shared" si="3855"/>
        <v>0</v>
      </c>
      <c r="AT5013" s="144">
        <f>M5013</f>
        <v>16</v>
      </c>
      <c r="AU5013" s="141">
        <f t="shared" si="3857"/>
        <v>16</v>
      </c>
      <c r="AV5013" s="142">
        <f t="shared" si="3858"/>
        <v>0</v>
      </c>
      <c r="AW5013" s="143">
        <f t="shared" si="3859"/>
        <v>0</v>
      </c>
      <c r="AY5013" s="146" t="str">
        <f t="shared" si="3860"/>
        <v>12.22</v>
      </c>
      <c r="AZ5013" s="1942" t="b">
        <f>COUNTIF('[1]Codes SEC'!$B$2:$B$250,Ministres!AY5013)&gt;0</f>
        <v>1</v>
      </c>
    </row>
    <row r="5014" spans="1:52" ht="35.1" customHeight="1" x14ac:dyDescent="0.25">
      <c r="A5014" s="15" t="s">
        <v>5356</v>
      </c>
      <c r="B5014" s="225">
        <v>15</v>
      </c>
      <c r="C5014" s="122" t="s">
        <v>1245</v>
      </c>
      <c r="D5014" s="123">
        <v>1000</v>
      </c>
      <c r="E5014" s="226"/>
      <c r="F5014" s="122">
        <v>12</v>
      </c>
      <c r="G5014" s="126">
        <v>1</v>
      </c>
      <c r="H5014" s="35" t="str">
        <f t="shared" si="3800"/>
        <v>001</v>
      </c>
      <c r="I5014" s="36">
        <v>81250000</v>
      </c>
      <c r="J5014" s="37" t="s">
        <v>5491</v>
      </c>
      <c r="K5014" s="281" t="s">
        <v>5492</v>
      </c>
      <c r="L5014" s="232">
        <v>885</v>
      </c>
      <c r="M5014" s="1333">
        <v>885</v>
      </c>
      <c r="N5014" s="130"/>
      <c r="O5014" s="131"/>
      <c r="P5014" s="131"/>
      <c r="Q5014" s="131"/>
      <c r="R5014" s="131"/>
      <c r="S5014" s="131"/>
      <c r="T5014" s="132" t="str">
        <f>IF(SUM(N5014:S5014)=U5014,"OK",SUM(N5014:S5014)-U5014)</f>
        <v>OK</v>
      </c>
      <c r="U5014" s="138"/>
      <c r="V5014" s="138"/>
      <c r="W5014" s="139"/>
      <c r="X5014" s="139"/>
      <c r="Y5014" s="132" t="str">
        <f>IF(SUM(W5014:X5014)=Z5014,"OK",SUM(W5014:X5014)-Z5014)</f>
        <v>OK</v>
      </c>
      <c r="Z5014" s="210"/>
      <c r="AA5014" s="204"/>
      <c r="AB5014" s="202"/>
      <c r="AC5014" s="202"/>
      <c r="AD5014" s="202"/>
      <c r="AE5014" s="202"/>
      <c r="AF5014" s="202"/>
      <c r="AG5014" s="132" t="str">
        <f>IF(SUM(AA5014:AF5014)=AH5014,"OK",SUM(AA5014:AF5014)-AH5014)</f>
        <v>OK</v>
      </c>
      <c r="AH5014" s="138"/>
      <c r="AI5014" s="138"/>
      <c r="AJ5014" s="139"/>
      <c r="AK5014" s="139"/>
      <c r="AL5014" s="132" t="str">
        <f>IF(SUM(AJ5014:AK5014)=AM5014,"OK",SUM(AJ5014:AK5014)-AM5014)</f>
        <v>OK</v>
      </c>
      <c r="AM5014" s="140"/>
      <c r="AN5014" s="119">
        <f>L5014+U5014+V5014+Z5014</f>
        <v>885</v>
      </c>
      <c r="AO5014" s="120">
        <f>M5014+AH5014+AI5014+AM5014</f>
        <v>885</v>
      </c>
      <c r="AP5014" s="39">
        <f>L5014</f>
        <v>885</v>
      </c>
      <c r="AQ5014" s="141">
        <f>AN5014</f>
        <v>885</v>
      </c>
      <c r="AR5014" s="142">
        <f t="shared" si="3854"/>
        <v>0</v>
      </c>
      <c r="AS5014" s="143">
        <f t="shared" si="3855"/>
        <v>0</v>
      </c>
      <c r="AT5014" s="144">
        <f>M5014</f>
        <v>885</v>
      </c>
      <c r="AU5014" s="141">
        <f t="shared" si="3857"/>
        <v>885</v>
      </c>
      <c r="AV5014" s="142">
        <f t="shared" si="3858"/>
        <v>0</v>
      </c>
      <c r="AW5014" s="143">
        <f t="shared" si="3859"/>
        <v>0</v>
      </c>
      <c r="AY5014" s="146" t="str">
        <f t="shared" si="3860"/>
        <v>12.50</v>
      </c>
      <c r="AZ5014" s="1942" t="b">
        <f>COUNTIF('[1]Codes SEC'!$B$2:$B$250,Ministres!AY5014)&gt;0</f>
        <v>1</v>
      </c>
    </row>
    <row r="5015" spans="1:52" ht="35.1" customHeight="1" x14ac:dyDescent="0.25">
      <c r="A5015" s="356" t="s">
        <v>5356</v>
      </c>
      <c r="B5015" s="225">
        <v>15</v>
      </c>
      <c r="C5015" s="122" t="s">
        <v>1245</v>
      </c>
      <c r="D5015" s="123">
        <v>1000</v>
      </c>
      <c r="E5015" s="226"/>
      <c r="F5015" s="122">
        <v>12</v>
      </c>
      <c r="G5015" s="126">
        <v>1</v>
      </c>
      <c r="H5015" s="35" t="str">
        <f t="shared" si="3800"/>
        <v>001</v>
      </c>
      <c r="I5015" s="36">
        <v>81250000</v>
      </c>
      <c r="J5015" s="37" t="s">
        <v>5493</v>
      </c>
      <c r="K5015" s="244" t="s">
        <v>5494</v>
      </c>
      <c r="L5015" s="232">
        <v>0</v>
      </c>
      <c r="M5015" s="129">
        <v>0</v>
      </c>
      <c r="N5015" s="130"/>
      <c r="O5015" s="131"/>
      <c r="P5015" s="131"/>
      <c r="Q5015" s="131"/>
      <c r="R5015" s="131"/>
      <c r="S5015" s="131"/>
      <c r="T5015" s="132" t="str">
        <f t="shared" si="3846"/>
        <v>OK</v>
      </c>
      <c r="U5015" s="138"/>
      <c r="V5015" s="138"/>
      <c r="W5015" s="139"/>
      <c r="X5015" s="139"/>
      <c r="Y5015" s="132" t="str">
        <f t="shared" si="3847"/>
        <v>OK</v>
      </c>
      <c r="Z5015" s="210"/>
      <c r="AA5015" s="204"/>
      <c r="AB5015" s="202"/>
      <c r="AC5015" s="202"/>
      <c r="AD5015" s="202"/>
      <c r="AE5015" s="202"/>
      <c r="AF5015" s="202"/>
      <c r="AG5015" s="132" t="str">
        <f t="shared" si="3848"/>
        <v>OK</v>
      </c>
      <c r="AH5015" s="138"/>
      <c r="AI5015" s="138"/>
      <c r="AJ5015" s="139"/>
      <c r="AK5015" s="139"/>
      <c r="AL5015" s="132" t="str">
        <f t="shared" si="3849"/>
        <v>OK</v>
      </c>
      <c r="AM5015" s="140"/>
      <c r="AN5015" s="119">
        <f t="shared" si="3850"/>
        <v>0</v>
      </c>
      <c r="AO5015" s="120">
        <f t="shared" si="3851"/>
        <v>0</v>
      </c>
      <c r="AP5015" s="39">
        <f t="shared" si="3852"/>
        <v>0</v>
      </c>
      <c r="AQ5015" s="141">
        <f t="shared" si="3853"/>
        <v>0</v>
      </c>
      <c r="AR5015" s="142">
        <f t="shared" si="3854"/>
        <v>0</v>
      </c>
      <c r="AS5015" s="143" t="e">
        <f t="shared" si="3855"/>
        <v>#DIV/0!</v>
      </c>
      <c r="AT5015" s="144">
        <f t="shared" si="3856"/>
        <v>0</v>
      </c>
      <c r="AU5015" s="141">
        <f t="shared" si="3857"/>
        <v>0</v>
      </c>
      <c r="AV5015" s="142">
        <f t="shared" si="3858"/>
        <v>0</v>
      </c>
      <c r="AW5015" s="143" t="e">
        <f t="shared" si="3859"/>
        <v>#DIV/0!</v>
      </c>
      <c r="AY5015" s="146" t="str">
        <f t="shared" si="3860"/>
        <v>12.50</v>
      </c>
      <c r="AZ5015" s="1942" t="b">
        <f>COUNTIF('[1]Codes SEC'!$B$2:$B$250,Ministres!AY5015)&gt;0</f>
        <v>1</v>
      </c>
    </row>
    <row r="5016" spans="1:52" ht="35.1" customHeight="1" x14ac:dyDescent="0.25">
      <c r="A5016" s="15" t="s">
        <v>5356</v>
      </c>
      <c r="B5016" s="225">
        <v>15</v>
      </c>
      <c r="C5016" s="122" t="s">
        <v>1245</v>
      </c>
      <c r="D5016" s="123">
        <v>1000</v>
      </c>
      <c r="E5016" s="226"/>
      <c r="F5016" s="122">
        <v>12</v>
      </c>
      <c r="G5016" s="126">
        <v>1</v>
      </c>
      <c r="H5016" s="35" t="str">
        <f t="shared" si="3800"/>
        <v>001</v>
      </c>
      <c r="I5016" s="36">
        <v>82140000</v>
      </c>
      <c r="J5016" s="37" t="s">
        <v>5495</v>
      </c>
      <c r="K5016" s="281" t="s">
        <v>171</v>
      </c>
      <c r="L5016" s="232">
        <v>20</v>
      </c>
      <c r="M5016" s="1333">
        <v>20</v>
      </c>
      <c r="N5016" s="130"/>
      <c r="O5016" s="131"/>
      <c r="P5016" s="131"/>
      <c r="Q5016" s="131"/>
      <c r="R5016" s="131"/>
      <c r="S5016" s="131"/>
      <c r="T5016" s="132" t="str">
        <f t="shared" si="3846"/>
        <v>OK</v>
      </c>
      <c r="U5016" s="138"/>
      <c r="V5016" s="138"/>
      <c r="W5016" s="139"/>
      <c r="X5016" s="139"/>
      <c r="Y5016" s="132" t="str">
        <f t="shared" si="3847"/>
        <v>OK</v>
      </c>
      <c r="Z5016" s="210"/>
      <c r="AA5016" s="204"/>
      <c r="AB5016" s="202"/>
      <c r="AC5016" s="202"/>
      <c r="AD5016" s="202"/>
      <c r="AE5016" s="202"/>
      <c r="AF5016" s="202"/>
      <c r="AG5016" s="132" t="str">
        <f t="shared" si="3848"/>
        <v>OK</v>
      </c>
      <c r="AH5016" s="138"/>
      <c r="AI5016" s="138"/>
      <c r="AJ5016" s="139"/>
      <c r="AK5016" s="139"/>
      <c r="AL5016" s="132" t="str">
        <f t="shared" si="3849"/>
        <v>OK</v>
      </c>
      <c r="AM5016" s="140"/>
      <c r="AN5016" s="119">
        <f t="shared" si="3850"/>
        <v>20</v>
      </c>
      <c r="AO5016" s="120">
        <f t="shared" si="3851"/>
        <v>20</v>
      </c>
      <c r="AP5016" s="39">
        <f t="shared" si="3852"/>
        <v>20</v>
      </c>
      <c r="AQ5016" s="141">
        <f t="shared" si="3853"/>
        <v>20</v>
      </c>
      <c r="AR5016" s="142">
        <f t="shared" si="3854"/>
        <v>0</v>
      </c>
      <c r="AS5016" s="143">
        <f t="shared" si="3855"/>
        <v>0</v>
      </c>
      <c r="AT5016" s="144">
        <f t="shared" si="3856"/>
        <v>20</v>
      </c>
      <c r="AU5016" s="141">
        <f t="shared" si="3857"/>
        <v>20</v>
      </c>
      <c r="AV5016" s="142">
        <f t="shared" si="3858"/>
        <v>0</v>
      </c>
      <c r="AW5016" s="143">
        <f t="shared" si="3859"/>
        <v>0</v>
      </c>
      <c r="AY5016" s="146" t="str">
        <f t="shared" si="3860"/>
        <v>21.40</v>
      </c>
      <c r="AZ5016" s="1942" t="b">
        <f>COUNTIF('[1]Codes SEC'!$B$2:$B$250,Ministres!AY5016)&gt;0</f>
        <v>1</v>
      </c>
    </row>
    <row r="5017" spans="1:52" ht="35.1" customHeight="1" x14ac:dyDescent="0.25">
      <c r="A5017" s="356" t="s">
        <v>5356</v>
      </c>
      <c r="B5017" s="225">
        <v>15</v>
      </c>
      <c r="C5017" s="122" t="s">
        <v>1245</v>
      </c>
      <c r="D5017" s="123">
        <v>1000</v>
      </c>
      <c r="E5017" s="226"/>
      <c r="F5017" s="122">
        <v>12</v>
      </c>
      <c r="G5017" s="227">
        <v>1</v>
      </c>
      <c r="H5017" s="228" t="str">
        <f t="shared" si="3800"/>
        <v>001</v>
      </c>
      <c r="I5017" s="229">
        <v>82140000</v>
      </c>
      <c r="J5017" s="492" t="s">
        <v>5496</v>
      </c>
      <c r="K5017" s="281" t="s">
        <v>5497</v>
      </c>
      <c r="L5017" s="232">
        <v>0</v>
      </c>
      <c r="M5017" s="129">
        <v>0</v>
      </c>
      <c r="N5017" s="130"/>
      <c r="O5017" s="131"/>
      <c r="P5017" s="131"/>
      <c r="Q5017" s="131"/>
      <c r="R5017" s="131"/>
      <c r="S5017" s="131"/>
      <c r="T5017" s="132" t="str">
        <f t="shared" si="3846"/>
        <v>OK</v>
      </c>
      <c r="U5017" s="210"/>
      <c r="V5017" s="210"/>
      <c r="W5017" s="1943"/>
      <c r="X5017" s="1943"/>
      <c r="Y5017" s="132" t="str">
        <f t="shared" si="3847"/>
        <v>OK</v>
      </c>
      <c r="Z5017" s="210"/>
      <c r="AA5017" s="204"/>
      <c r="AB5017" s="202"/>
      <c r="AC5017" s="202"/>
      <c r="AD5017" s="202"/>
      <c r="AE5017" s="202"/>
      <c r="AF5017" s="202"/>
      <c r="AG5017" s="132" t="str">
        <f t="shared" si="3848"/>
        <v>OK</v>
      </c>
      <c r="AH5017" s="210"/>
      <c r="AI5017" s="210"/>
      <c r="AJ5017" s="1943"/>
      <c r="AK5017" s="1943"/>
      <c r="AL5017" s="132" t="str">
        <f t="shared" si="3849"/>
        <v>OK</v>
      </c>
      <c r="AM5017" s="140"/>
      <c r="AN5017" s="119">
        <f t="shared" si="3850"/>
        <v>0</v>
      </c>
      <c r="AO5017" s="120">
        <f t="shared" si="3851"/>
        <v>0</v>
      </c>
      <c r="AP5017" s="39">
        <f t="shared" si="3852"/>
        <v>0</v>
      </c>
      <c r="AQ5017" s="141">
        <f t="shared" si="3853"/>
        <v>0</v>
      </c>
      <c r="AR5017" s="142">
        <f>AQ5017-AP5017</f>
        <v>0</v>
      </c>
      <c r="AS5017" s="143" t="e">
        <f>AR5017/AP5017</f>
        <v>#DIV/0!</v>
      </c>
      <c r="AT5017" s="144">
        <f t="shared" si="3856"/>
        <v>0</v>
      </c>
      <c r="AU5017" s="141">
        <f>AO5017</f>
        <v>0</v>
      </c>
      <c r="AV5017" s="142">
        <f>AU5017-AT5017</f>
        <v>0</v>
      </c>
      <c r="AW5017" s="143" t="e">
        <f>AV5017/AT5017</f>
        <v>#DIV/0!</v>
      </c>
      <c r="AY5017" s="146" t="str">
        <f t="shared" si="3860"/>
        <v>21.40</v>
      </c>
      <c r="AZ5017" s="1942" t="b">
        <f>COUNTIF('[1]Codes SEC'!$B$2:$B$250,Ministres!AY5017)&gt;0</f>
        <v>1</v>
      </c>
    </row>
    <row r="5018" spans="1:52" ht="35.1" customHeight="1" x14ac:dyDescent="0.25">
      <c r="A5018" s="15" t="s">
        <v>5356</v>
      </c>
      <c r="B5018" s="501">
        <v>15</v>
      </c>
      <c r="C5018" s="122" t="s">
        <v>1245</v>
      </c>
      <c r="D5018" s="123">
        <v>1000</v>
      </c>
      <c r="E5018" s="226"/>
      <c r="F5018" s="122">
        <v>12</v>
      </c>
      <c r="G5018" s="227">
        <v>1</v>
      </c>
      <c r="H5018" s="228" t="str">
        <f t="shared" si="3800"/>
        <v>001</v>
      </c>
      <c r="I5018" s="229">
        <v>82160000</v>
      </c>
      <c r="J5018" s="230" t="s">
        <v>5498</v>
      </c>
      <c r="K5018" s="231" t="s">
        <v>5499</v>
      </c>
      <c r="L5018" s="232">
        <v>0</v>
      </c>
      <c r="M5018" s="233">
        <v>0</v>
      </c>
      <c r="N5018" s="130"/>
      <c r="O5018" s="131"/>
      <c r="P5018" s="131"/>
      <c r="Q5018" s="131"/>
      <c r="R5018" s="131"/>
      <c r="S5018" s="131"/>
      <c r="T5018" s="132" t="str">
        <f>IF(SUM(N5018:S5018)=U5018,"OK",SUM(N5018:S5018)-U5018)</f>
        <v>OK</v>
      </c>
      <c r="U5018" s="138"/>
      <c r="V5018" s="138"/>
      <c r="W5018" s="139"/>
      <c r="X5018" s="139"/>
      <c r="Y5018" s="132" t="str">
        <f>IF(SUM(W5018:X5018)=Z5018,"OK",SUM(W5018:X5018)-Z5018)</f>
        <v>OK</v>
      </c>
      <c r="Z5018" s="210"/>
      <c r="AA5018" s="204"/>
      <c r="AB5018" s="202"/>
      <c r="AC5018" s="202"/>
      <c r="AD5018" s="202"/>
      <c r="AE5018" s="202"/>
      <c r="AF5018" s="202"/>
      <c r="AG5018" s="132" t="str">
        <f>IF(SUM(AA5018:AF5018)=AH5018,"OK",SUM(AA5018:AF5018)-AH5018)</f>
        <v>OK</v>
      </c>
      <c r="AH5018" s="138"/>
      <c r="AI5018" s="138"/>
      <c r="AJ5018" s="139"/>
      <c r="AK5018" s="139"/>
      <c r="AL5018" s="132" t="str">
        <f>IF(SUM(AJ5018:AK5018)=AM5018,"OK",SUM(AJ5018:AK5018)-AM5018)</f>
        <v>OK</v>
      </c>
      <c r="AM5018" s="140"/>
      <c r="AN5018" s="119">
        <f>L5018+U5018+V5018+Z5018</f>
        <v>0</v>
      </c>
      <c r="AO5018" s="120">
        <f>M5018+AH5018+AI5018+AM5018</f>
        <v>0</v>
      </c>
      <c r="AP5018" s="39">
        <f>L5018</f>
        <v>0</v>
      </c>
      <c r="AQ5018" s="141">
        <f>AN5018</f>
        <v>0</v>
      </c>
      <c r="AR5018" s="142">
        <f>AQ5018-AP5018</f>
        <v>0</v>
      </c>
      <c r="AS5018" s="143" t="e">
        <f>AR5018/AP5018</f>
        <v>#DIV/0!</v>
      </c>
      <c r="AT5018" s="144">
        <f>M5018</f>
        <v>0</v>
      </c>
      <c r="AU5018" s="141">
        <f>AO5018</f>
        <v>0</v>
      </c>
      <c r="AV5018" s="142">
        <f>AU5018-AT5018</f>
        <v>0</v>
      </c>
      <c r="AW5018" s="143" t="e">
        <f>AV5018/AT5018</f>
        <v>#DIV/0!</v>
      </c>
      <c r="AY5018" s="146" t="str">
        <f t="shared" si="3860"/>
        <v>21.60</v>
      </c>
      <c r="AZ5018" s="1942" t="b">
        <f>COUNTIF('[1]Codes SEC'!$B$2:$B$250,Ministres!AY5018)&gt;0</f>
        <v>1</v>
      </c>
    </row>
    <row r="5019" spans="1:52" ht="35.1" customHeight="1" x14ac:dyDescent="0.25">
      <c r="A5019" s="15" t="s">
        <v>5356</v>
      </c>
      <c r="B5019" s="225">
        <v>15</v>
      </c>
      <c r="C5019" s="122" t="s">
        <v>1245</v>
      </c>
      <c r="D5019" s="123">
        <v>1000</v>
      </c>
      <c r="E5019" s="226"/>
      <c r="F5019" s="122">
        <v>12</v>
      </c>
      <c r="G5019" s="126">
        <v>1</v>
      </c>
      <c r="H5019" s="35" t="str">
        <f t="shared" si="3800"/>
        <v>001</v>
      </c>
      <c r="I5019" s="36">
        <v>82410000</v>
      </c>
      <c r="J5019" s="37" t="s">
        <v>5500</v>
      </c>
      <c r="K5019" s="281" t="s">
        <v>5501</v>
      </c>
      <c r="L5019" s="232">
        <v>10</v>
      </c>
      <c r="M5019" s="1333">
        <v>10</v>
      </c>
      <c r="N5019" s="130"/>
      <c r="O5019" s="131"/>
      <c r="P5019" s="131"/>
      <c r="Q5019" s="131"/>
      <c r="R5019" s="131"/>
      <c r="S5019" s="131"/>
      <c r="T5019" s="132" t="str">
        <f t="shared" si="3846"/>
        <v>OK</v>
      </c>
      <c r="U5019" s="138"/>
      <c r="V5019" s="138"/>
      <c r="W5019" s="139"/>
      <c r="X5019" s="139"/>
      <c r="Y5019" s="132" t="str">
        <f t="shared" si="3847"/>
        <v>OK</v>
      </c>
      <c r="Z5019" s="210"/>
      <c r="AA5019" s="204"/>
      <c r="AB5019" s="202"/>
      <c r="AC5019" s="202"/>
      <c r="AD5019" s="202"/>
      <c r="AE5019" s="202"/>
      <c r="AF5019" s="202"/>
      <c r="AG5019" s="132" t="str">
        <f t="shared" si="3848"/>
        <v>OK</v>
      </c>
      <c r="AH5019" s="138"/>
      <c r="AI5019" s="138"/>
      <c r="AJ5019" s="139"/>
      <c r="AK5019" s="139"/>
      <c r="AL5019" s="132" t="str">
        <f t="shared" si="3849"/>
        <v>OK</v>
      </c>
      <c r="AM5019" s="140"/>
      <c r="AN5019" s="119">
        <f t="shared" si="3850"/>
        <v>10</v>
      </c>
      <c r="AO5019" s="120">
        <f t="shared" si="3851"/>
        <v>10</v>
      </c>
      <c r="AP5019" s="39">
        <f t="shared" si="3852"/>
        <v>10</v>
      </c>
      <c r="AQ5019" s="141">
        <f t="shared" si="3853"/>
        <v>10</v>
      </c>
      <c r="AR5019" s="142">
        <f t="shared" si="3854"/>
        <v>0</v>
      </c>
      <c r="AS5019" s="143">
        <f t="shared" si="3855"/>
        <v>0</v>
      </c>
      <c r="AT5019" s="144">
        <f t="shared" si="3856"/>
        <v>10</v>
      </c>
      <c r="AU5019" s="141">
        <f t="shared" si="3857"/>
        <v>10</v>
      </c>
      <c r="AV5019" s="142">
        <f t="shared" si="3858"/>
        <v>0</v>
      </c>
      <c r="AW5019" s="143">
        <f t="shared" si="3859"/>
        <v>0</v>
      </c>
      <c r="AY5019" s="146" t="str">
        <f t="shared" si="3860"/>
        <v>24.10</v>
      </c>
      <c r="AZ5019" s="1942" t="b">
        <f>COUNTIF('[1]Codes SEC'!$B$2:$B$250,Ministres!AY5019)&gt;0</f>
        <v>1</v>
      </c>
    </row>
    <row r="5020" spans="1:52" ht="35.1" customHeight="1" x14ac:dyDescent="0.25">
      <c r="A5020" s="15" t="s">
        <v>5356</v>
      </c>
      <c r="B5020" s="501">
        <v>15</v>
      </c>
      <c r="C5020" s="122" t="s">
        <v>1245</v>
      </c>
      <c r="D5020" s="123">
        <v>1000</v>
      </c>
      <c r="E5020" s="226"/>
      <c r="F5020" s="122">
        <v>12</v>
      </c>
      <c r="G5020" s="227">
        <v>1</v>
      </c>
      <c r="H5020" s="228" t="str">
        <f t="shared" si="3800"/>
        <v>001</v>
      </c>
      <c r="I5020" s="229">
        <v>82420000</v>
      </c>
      <c r="J5020" s="230" t="s">
        <v>5502</v>
      </c>
      <c r="K5020" s="231" t="s">
        <v>5503</v>
      </c>
      <c r="L5020" s="232">
        <v>0</v>
      </c>
      <c r="M5020" s="233">
        <v>0</v>
      </c>
      <c r="N5020" s="130"/>
      <c r="O5020" s="131"/>
      <c r="P5020" s="131"/>
      <c r="Q5020" s="131"/>
      <c r="R5020" s="131"/>
      <c r="S5020" s="131"/>
      <c r="T5020" s="132" t="str">
        <f t="shared" si="3846"/>
        <v>OK</v>
      </c>
      <c r="U5020" s="138"/>
      <c r="V5020" s="138"/>
      <c r="W5020" s="139"/>
      <c r="X5020" s="139"/>
      <c r="Y5020" s="132" t="str">
        <f t="shared" si="3847"/>
        <v>OK</v>
      </c>
      <c r="Z5020" s="210"/>
      <c r="AA5020" s="204"/>
      <c r="AB5020" s="202"/>
      <c r="AC5020" s="202"/>
      <c r="AD5020" s="202"/>
      <c r="AE5020" s="202"/>
      <c r="AF5020" s="202"/>
      <c r="AG5020" s="132" t="str">
        <f t="shared" si="3848"/>
        <v>OK</v>
      </c>
      <c r="AH5020" s="138"/>
      <c r="AI5020" s="138"/>
      <c r="AJ5020" s="139"/>
      <c r="AK5020" s="139"/>
      <c r="AL5020" s="132" t="str">
        <f t="shared" si="3849"/>
        <v>OK</v>
      </c>
      <c r="AM5020" s="140"/>
      <c r="AN5020" s="119">
        <f t="shared" si="3850"/>
        <v>0</v>
      </c>
      <c r="AO5020" s="120">
        <f t="shared" si="3851"/>
        <v>0</v>
      </c>
      <c r="AP5020" s="39">
        <f t="shared" si="3852"/>
        <v>0</v>
      </c>
      <c r="AQ5020" s="141">
        <f t="shared" si="3853"/>
        <v>0</v>
      </c>
      <c r="AR5020" s="142">
        <f>AQ5020-AP5020</f>
        <v>0</v>
      </c>
      <c r="AS5020" s="143" t="e">
        <f>AR5020/AP5020</f>
        <v>#DIV/0!</v>
      </c>
      <c r="AT5020" s="144">
        <f t="shared" si="3856"/>
        <v>0</v>
      </c>
      <c r="AU5020" s="141">
        <f>AO5020</f>
        <v>0</v>
      </c>
      <c r="AV5020" s="142">
        <f>AU5020-AT5020</f>
        <v>0</v>
      </c>
      <c r="AW5020" s="143" t="e">
        <f>AV5020/AT5020</f>
        <v>#DIV/0!</v>
      </c>
      <c r="AY5020" s="146" t="str">
        <f t="shared" si="3860"/>
        <v>24.20</v>
      </c>
      <c r="AZ5020" s="1942" t="b">
        <f>COUNTIF('[1]Codes SEC'!$B$2:$B$250,Ministres!AY5020)&gt;0</f>
        <v>1</v>
      </c>
    </row>
    <row r="5021" spans="1:52" ht="35.1" customHeight="1" x14ac:dyDescent="0.25">
      <c r="A5021" s="15" t="s">
        <v>5356</v>
      </c>
      <c r="B5021" s="501">
        <v>15</v>
      </c>
      <c r="C5021" s="122" t="s">
        <v>1245</v>
      </c>
      <c r="D5021" s="123">
        <v>1000</v>
      </c>
      <c r="E5021" s="226"/>
      <c r="F5021" s="122">
        <v>12</v>
      </c>
      <c r="G5021" s="227">
        <v>1</v>
      </c>
      <c r="H5021" s="228" t="str">
        <f t="shared" si="3800"/>
        <v>001</v>
      </c>
      <c r="I5021" s="229">
        <v>83200000</v>
      </c>
      <c r="J5021" s="230" t="s">
        <v>5504</v>
      </c>
      <c r="K5021" s="231" t="s">
        <v>5505</v>
      </c>
      <c r="L5021" s="232">
        <v>0</v>
      </c>
      <c r="M5021" s="233">
        <v>0</v>
      </c>
      <c r="N5021" s="130"/>
      <c r="O5021" s="131"/>
      <c r="P5021" s="131"/>
      <c r="Q5021" s="131"/>
      <c r="R5021" s="131"/>
      <c r="S5021" s="131"/>
      <c r="T5021" s="132" t="str">
        <f t="shared" si="3846"/>
        <v>OK</v>
      </c>
      <c r="U5021" s="138"/>
      <c r="V5021" s="138"/>
      <c r="W5021" s="139"/>
      <c r="X5021" s="139"/>
      <c r="Y5021" s="132" t="str">
        <f t="shared" si="3847"/>
        <v>OK</v>
      </c>
      <c r="Z5021" s="210"/>
      <c r="AA5021" s="204"/>
      <c r="AB5021" s="202"/>
      <c r="AC5021" s="202"/>
      <c r="AD5021" s="202"/>
      <c r="AE5021" s="202"/>
      <c r="AF5021" s="202"/>
      <c r="AG5021" s="132" t="str">
        <f t="shared" si="3848"/>
        <v>OK</v>
      </c>
      <c r="AH5021" s="138"/>
      <c r="AI5021" s="138"/>
      <c r="AJ5021" s="139"/>
      <c r="AK5021" s="139"/>
      <c r="AL5021" s="132" t="str">
        <f t="shared" si="3849"/>
        <v>OK</v>
      </c>
      <c r="AM5021" s="140"/>
      <c r="AN5021" s="119">
        <f t="shared" si="3850"/>
        <v>0</v>
      </c>
      <c r="AO5021" s="120">
        <f t="shared" si="3851"/>
        <v>0</v>
      </c>
      <c r="AP5021" s="39">
        <f t="shared" si="3852"/>
        <v>0</v>
      </c>
      <c r="AQ5021" s="141">
        <f t="shared" si="3853"/>
        <v>0</v>
      </c>
      <c r="AR5021" s="142">
        <f>AQ5021-AP5021</f>
        <v>0</v>
      </c>
      <c r="AS5021" s="143" t="e">
        <f>AR5021/AP5021</f>
        <v>#DIV/0!</v>
      </c>
      <c r="AT5021" s="144">
        <f t="shared" si="3856"/>
        <v>0</v>
      </c>
      <c r="AU5021" s="141">
        <f>AO5021</f>
        <v>0</v>
      </c>
      <c r="AV5021" s="142">
        <f>AU5021-AT5021</f>
        <v>0</v>
      </c>
      <c r="AW5021" s="143" t="e">
        <f>AV5021/AT5021</f>
        <v>#DIV/0!</v>
      </c>
      <c r="AY5021" s="146" t="str">
        <f t="shared" si="3860"/>
        <v>32.00</v>
      </c>
      <c r="AZ5021" s="1942" t="b">
        <f>COUNTIF('[1]Codes SEC'!$B$2:$B$250,Ministres!AY5021)&gt;0</f>
        <v>1</v>
      </c>
    </row>
    <row r="5022" spans="1:52" ht="35.1" customHeight="1" x14ac:dyDescent="0.25">
      <c r="A5022" s="15" t="s">
        <v>5356</v>
      </c>
      <c r="B5022" s="501">
        <v>15</v>
      </c>
      <c r="C5022" s="122" t="s">
        <v>1245</v>
      </c>
      <c r="D5022" s="123">
        <v>1000</v>
      </c>
      <c r="E5022" s="226"/>
      <c r="F5022" s="122">
        <v>12</v>
      </c>
      <c r="G5022" s="227">
        <v>1</v>
      </c>
      <c r="H5022" s="228" t="str">
        <f t="shared" si="3800"/>
        <v>001</v>
      </c>
      <c r="I5022" s="229">
        <v>83200000</v>
      </c>
      <c r="J5022" s="230" t="s">
        <v>5506</v>
      </c>
      <c r="K5022" s="231" t="s">
        <v>5507</v>
      </c>
      <c r="L5022" s="232">
        <v>0</v>
      </c>
      <c r="M5022" s="233">
        <v>0</v>
      </c>
      <c r="N5022" s="130"/>
      <c r="O5022" s="131"/>
      <c r="P5022" s="131"/>
      <c r="Q5022" s="131"/>
      <c r="R5022" s="131"/>
      <c r="S5022" s="131"/>
      <c r="T5022" s="132" t="str">
        <f t="shared" si="3846"/>
        <v>OK</v>
      </c>
      <c r="U5022" s="138"/>
      <c r="V5022" s="138"/>
      <c r="W5022" s="139"/>
      <c r="X5022" s="139"/>
      <c r="Y5022" s="132" t="str">
        <f t="shared" si="3847"/>
        <v>OK</v>
      </c>
      <c r="Z5022" s="210"/>
      <c r="AA5022" s="204"/>
      <c r="AB5022" s="202"/>
      <c r="AC5022" s="202"/>
      <c r="AD5022" s="202"/>
      <c r="AE5022" s="202"/>
      <c r="AF5022" s="202"/>
      <c r="AG5022" s="132" t="str">
        <f t="shared" si="3848"/>
        <v>OK</v>
      </c>
      <c r="AH5022" s="138"/>
      <c r="AI5022" s="138"/>
      <c r="AJ5022" s="139"/>
      <c r="AK5022" s="139"/>
      <c r="AL5022" s="132" t="str">
        <f t="shared" si="3849"/>
        <v>OK</v>
      </c>
      <c r="AM5022" s="140"/>
      <c r="AN5022" s="119">
        <f t="shared" si="3850"/>
        <v>0</v>
      </c>
      <c r="AO5022" s="120">
        <f t="shared" si="3851"/>
        <v>0</v>
      </c>
      <c r="AP5022" s="39">
        <f t="shared" si="3852"/>
        <v>0</v>
      </c>
      <c r="AQ5022" s="141">
        <f t="shared" si="3853"/>
        <v>0</v>
      </c>
      <c r="AR5022" s="142">
        <f t="shared" ref="AR5022:AR5023" si="3861">AQ5022-AP5022</f>
        <v>0</v>
      </c>
      <c r="AS5022" s="143" t="e">
        <f t="shared" ref="AS5022:AS5023" si="3862">AR5022/AP5022</f>
        <v>#DIV/0!</v>
      </c>
      <c r="AT5022" s="144">
        <f t="shared" si="3856"/>
        <v>0</v>
      </c>
      <c r="AU5022" s="141">
        <f t="shared" ref="AU5022:AU5023" si="3863">AO5022</f>
        <v>0</v>
      </c>
      <c r="AV5022" s="142">
        <f t="shared" ref="AV5022:AV5023" si="3864">AU5022-AT5022</f>
        <v>0</v>
      </c>
      <c r="AW5022" s="143" t="e">
        <f t="shared" ref="AW5022:AW5023" si="3865">AV5022/AT5022</f>
        <v>#DIV/0!</v>
      </c>
      <c r="AY5022" s="146" t="str">
        <f t="shared" si="3860"/>
        <v>32.00</v>
      </c>
      <c r="AZ5022" s="1942" t="b">
        <f>COUNTIF('[1]Codes SEC'!$B$2:$B$250,Ministres!AY5022)&gt;0</f>
        <v>1</v>
      </c>
    </row>
    <row r="5023" spans="1:52" ht="35.1" customHeight="1" x14ac:dyDescent="0.25">
      <c r="A5023" s="356" t="s">
        <v>5356</v>
      </c>
      <c r="B5023" s="225">
        <v>15</v>
      </c>
      <c r="C5023" s="122" t="s">
        <v>1245</v>
      </c>
      <c r="D5023" s="123">
        <v>1000</v>
      </c>
      <c r="E5023" s="226"/>
      <c r="F5023" s="122">
        <v>12</v>
      </c>
      <c r="G5023" s="227">
        <v>1</v>
      </c>
      <c r="H5023" s="228" t="str">
        <f t="shared" si="3800"/>
        <v>001</v>
      </c>
      <c r="I5023" s="229" t="s">
        <v>1570</v>
      </c>
      <c r="J5023" s="492" t="s">
        <v>5508</v>
      </c>
      <c r="K5023" s="244" t="s">
        <v>5509</v>
      </c>
      <c r="L5023" s="232">
        <v>0</v>
      </c>
      <c r="M5023" s="129">
        <v>0</v>
      </c>
      <c r="N5023" s="130"/>
      <c r="O5023" s="131"/>
      <c r="P5023" s="131"/>
      <c r="Q5023" s="131"/>
      <c r="R5023" s="131"/>
      <c r="S5023" s="131"/>
      <c r="T5023" s="132" t="str">
        <f t="shared" si="3846"/>
        <v>OK</v>
      </c>
      <c r="U5023" s="210"/>
      <c r="V5023" s="210"/>
      <c r="W5023" s="1943"/>
      <c r="X5023" s="1943"/>
      <c r="Y5023" s="132" t="str">
        <f t="shared" si="3847"/>
        <v>OK</v>
      </c>
      <c r="Z5023" s="210"/>
      <c r="AA5023" s="204"/>
      <c r="AB5023" s="202"/>
      <c r="AC5023" s="202"/>
      <c r="AD5023" s="202"/>
      <c r="AE5023" s="202"/>
      <c r="AF5023" s="202"/>
      <c r="AG5023" s="132" t="str">
        <f t="shared" si="3848"/>
        <v>OK</v>
      </c>
      <c r="AH5023" s="210"/>
      <c r="AI5023" s="210"/>
      <c r="AJ5023" s="1943"/>
      <c r="AK5023" s="1943"/>
      <c r="AL5023" s="132" t="str">
        <f t="shared" si="3849"/>
        <v>OK</v>
      </c>
      <c r="AM5023" s="140"/>
      <c r="AN5023" s="119">
        <f t="shared" si="3850"/>
        <v>0</v>
      </c>
      <c r="AO5023" s="120">
        <f t="shared" si="3851"/>
        <v>0</v>
      </c>
      <c r="AP5023" s="39">
        <f t="shared" si="3852"/>
        <v>0</v>
      </c>
      <c r="AQ5023" s="141">
        <f t="shared" si="3853"/>
        <v>0</v>
      </c>
      <c r="AR5023" s="142">
        <f t="shared" si="3861"/>
        <v>0</v>
      </c>
      <c r="AS5023" s="143" t="e">
        <f t="shared" si="3862"/>
        <v>#DIV/0!</v>
      </c>
      <c r="AT5023" s="144">
        <f t="shared" si="3856"/>
        <v>0</v>
      </c>
      <c r="AU5023" s="141">
        <f t="shared" si="3863"/>
        <v>0</v>
      </c>
      <c r="AV5023" s="142">
        <f t="shared" si="3864"/>
        <v>0</v>
      </c>
      <c r="AW5023" s="143" t="e">
        <f t="shared" si="3865"/>
        <v>#DIV/0!</v>
      </c>
      <c r="AY5023" s="146" t="str">
        <f t="shared" si="3860"/>
        <v>34.41</v>
      </c>
      <c r="AZ5023" s="1942" t="b">
        <f>COUNTIF('[1]Codes SEC'!$B$2:$B$250,Ministres!AY5023)&gt;0</f>
        <v>1</v>
      </c>
    </row>
    <row r="5024" spans="1:52" ht="12.75" customHeight="1" x14ac:dyDescent="0.25">
      <c r="A5024" s="350"/>
      <c r="B5024" s="1944"/>
      <c r="C5024" s="150"/>
      <c r="D5024" s="352"/>
      <c r="E5024" s="1945"/>
      <c r="F5024" s="150"/>
      <c r="G5024" s="154"/>
      <c r="H5024" s="155"/>
      <c r="I5024" s="156"/>
      <c r="J5024" s="157"/>
      <c r="K5024" s="158" t="s">
        <v>70</v>
      </c>
      <c r="L5024" s="417">
        <f t="shared" ref="L5024:S5024" si="3866">L5006+L5008+L5011+L5014+L5016+L5019+L5018+L5020+L5021+L5010+L5007+L5009+L5012+L5015+L5017+L5022+L5023+L5013</f>
        <v>3043</v>
      </c>
      <c r="M5024" s="1946">
        <f t="shared" si="3866"/>
        <v>3245</v>
      </c>
      <c r="N5024" s="1947">
        <f t="shared" si="3866"/>
        <v>0</v>
      </c>
      <c r="O5024" s="1948">
        <f t="shared" si="3866"/>
        <v>0</v>
      </c>
      <c r="P5024" s="1948">
        <f t="shared" si="3866"/>
        <v>0</v>
      </c>
      <c r="Q5024" s="1948">
        <f t="shared" si="3866"/>
        <v>0</v>
      </c>
      <c r="R5024" s="1948">
        <f t="shared" si="3866"/>
        <v>0</v>
      </c>
      <c r="S5024" s="1948">
        <f t="shared" si="3866"/>
        <v>0</v>
      </c>
      <c r="T5024" s="1949"/>
      <c r="U5024" s="1950">
        <f>U5006+U5008+U5011+U5014+U5016+U5019+U5018+U5020+U5021+U5010+U5007+U5009+U5012+U5015+U5017+U5022+U5023+U5013</f>
        <v>0</v>
      </c>
      <c r="V5024" s="1950">
        <f>V5006+V5008+V5011+V5014+V5016+V5019+V5018+V5020+V5021+V5010+V5007+V5009+V5012+V5015+V5017+V5022+V5023+V5013</f>
        <v>0</v>
      </c>
      <c r="W5024" s="1948">
        <f>W5006+W5008+W5011+W5014+W5016+W5019+W5018+W5020+W5021+W5010+W5007+W5009+W5012+W5015+W5017+W5022+W5023+W5013</f>
        <v>0</v>
      </c>
      <c r="X5024" s="1948">
        <f>X5006+X5008+X5011+X5014+X5016+X5019+X5018+X5020+X5021+X5010+X5007+X5009+X5012+X5015+X5017+X5022+X5023+X5013</f>
        <v>0</v>
      </c>
      <c r="Y5024" s="1949"/>
      <c r="Z5024" s="1950">
        <f t="shared" ref="Z5024:AF5024" si="3867">Z5006+Z5008+Z5011+Z5014+Z5016+Z5019+Z5018+Z5020+Z5021+Z5010+Z5007+Z5009+Z5012+Z5015+Z5017+Z5022+Z5023+Z5013</f>
        <v>0</v>
      </c>
      <c r="AA5024" s="165">
        <f t="shared" si="3867"/>
        <v>0</v>
      </c>
      <c r="AB5024" s="1948">
        <f t="shared" si="3867"/>
        <v>0</v>
      </c>
      <c r="AC5024" s="1948">
        <f t="shared" si="3867"/>
        <v>0</v>
      </c>
      <c r="AD5024" s="1948">
        <f t="shared" si="3867"/>
        <v>0</v>
      </c>
      <c r="AE5024" s="1948">
        <f t="shared" si="3867"/>
        <v>0</v>
      </c>
      <c r="AF5024" s="1948">
        <f t="shared" si="3867"/>
        <v>0</v>
      </c>
      <c r="AG5024" s="1949"/>
      <c r="AH5024" s="1950">
        <f>AH5006+AH5008+AH5011+AH5014+AH5016+AH5019+AH5018+AH5020+AH5021+AH5010+AH5007+AH5009+AH5012+AH5015+AH5017+AH5022+AH5023+AH5013</f>
        <v>0</v>
      </c>
      <c r="AI5024" s="1950">
        <f>AI5006+AI5008+AI5011+AI5014+AI5016+AI5019+AI5018+AI5020+AI5021+AI5010+AI5007+AI5009+AI5012+AI5015+AI5017+AI5022+AI5023+AI5013</f>
        <v>0</v>
      </c>
      <c r="AJ5024" s="1948">
        <f>AJ5006+AJ5008+AJ5011+AJ5014+AJ5016+AJ5019+AJ5018+AJ5020+AJ5021+AJ5010+AJ5007+AJ5009+AJ5012+AJ5015+AJ5017+AJ5022+AJ5023+AJ5013</f>
        <v>0</v>
      </c>
      <c r="AK5024" s="1948">
        <f>AK5006+AK5008+AK5011+AK5014+AK5016+AK5019+AK5018+AK5020+AK5021+AK5010+AK5007+AK5009+AK5012+AK5015+AK5017+AK5022+AK5023+AK5013</f>
        <v>0</v>
      </c>
      <c r="AL5024" s="1949"/>
      <c r="AM5024" s="1951">
        <f t="shared" ref="AM5024:AW5024" si="3868">AM5006+AM5008+AM5011+AM5014+AM5016+AM5019+AM5018+AM5020+AM5021+AM5010+AM5007+AM5009+AM5012+AM5015+AM5017+AM5022+AM5023+AM5013</f>
        <v>0</v>
      </c>
      <c r="AN5024" s="167">
        <f t="shared" si="3868"/>
        <v>3043</v>
      </c>
      <c r="AO5024" s="1952">
        <f t="shared" si="3868"/>
        <v>3245</v>
      </c>
      <c r="AP5024" s="169">
        <f t="shared" si="3868"/>
        <v>3043</v>
      </c>
      <c r="AQ5024" s="1953">
        <f t="shared" si="3868"/>
        <v>3043</v>
      </c>
      <c r="AR5024" s="1954">
        <f t="shared" si="3868"/>
        <v>0</v>
      </c>
      <c r="AS5024" s="1955" t="e">
        <f t="shared" si="3868"/>
        <v>#DIV/0!</v>
      </c>
      <c r="AT5024" s="1956">
        <f t="shared" si="3868"/>
        <v>3245</v>
      </c>
      <c r="AU5024" s="1953">
        <f t="shared" si="3868"/>
        <v>3245</v>
      </c>
      <c r="AV5024" s="1954">
        <f t="shared" si="3868"/>
        <v>0</v>
      </c>
      <c r="AW5024" s="1955" t="e">
        <f t="shared" si="3868"/>
        <v>#DIV/0!</v>
      </c>
      <c r="AY5024" s="146"/>
      <c r="AZ5024" s="1942"/>
    </row>
    <row r="5025" spans="1:64" ht="12.75" customHeight="1" x14ac:dyDescent="0.25">
      <c r="A5025" s="356"/>
      <c r="B5025" s="225"/>
      <c r="C5025" s="122"/>
      <c r="D5025" s="357"/>
      <c r="E5025" s="226"/>
      <c r="F5025" s="122"/>
      <c r="G5025" s="126"/>
      <c r="H5025" s="35"/>
      <c r="I5025" s="36"/>
      <c r="J5025" s="37"/>
      <c r="K5025" s="860"/>
      <c r="L5025" s="241"/>
      <c r="M5025" s="242"/>
      <c r="N5025" s="258"/>
      <c r="O5025" s="259"/>
      <c r="P5025" s="259"/>
      <c r="Q5025" s="259"/>
      <c r="R5025" s="259"/>
      <c r="S5025" s="259"/>
      <c r="T5025" s="260"/>
      <c r="U5025" s="261"/>
      <c r="V5025" s="261"/>
      <c r="W5025" s="262"/>
      <c r="X5025" s="262"/>
      <c r="Y5025" s="260"/>
      <c r="Z5025" s="263"/>
      <c r="AA5025" s="264"/>
      <c r="AB5025" s="259"/>
      <c r="AC5025" s="259"/>
      <c r="AD5025" s="259"/>
      <c r="AE5025" s="259"/>
      <c r="AF5025" s="259"/>
      <c r="AG5025" s="260"/>
      <c r="AH5025" s="261"/>
      <c r="AI5025" s="261"/>
      <c r="AJ5025" s="262"/>
      <c r="AK5025" s="262"/>
      <c r="AL5025" s="260"/>
      <c r="AM5025" s="265"/>
      <c r="AN5025" s="266"/>
      <c r="AO5025" s="267"/>
      <c r="AP5025" s="268"/>
      <c r="AQ5025" s="269"/>
      <c r="AR5025" s="269"/>
      <c r="AS5025" s="270"/>
      <c r="AT5025" s="271"/>
      <c r="AU5025" s="269"/>
      <c r="AV5025" s="269"/>
      <c r="AW5025" s="270"/>
      <c r="AY5025" s="146"/>
      <c r="AZ5025" s="1942"/>
    </row>
    <row r="5026" spans="1:64" ht="12.75" customHeight="1" x14ac:dyDescent="0.25">
      <c r="A5026" s="356"/>
      <c r="B5026" s="225"/>
      <c r="C5026" s="122"/>
      <c r="D5026" s="357"/>
      <c r="E5026" s="226"/>
      <c r="F5026" s="122"/>
      <c r="G5026" s="126"/>
      <c r="H5026" s="35"/>
      <c r="I5026" s="36"/>
      <c r="J5026" s="37"/>
      <c r="K5026" s="243" t="s">
        <v>109</v>
      </c>
      <c r="L5026" s="241"/>
      <c r="M5026" s="242"/>
      <c r="N5026" s="258"/>
      <c r="O5026" s="259"/>
      <c r="P5026" s="259"/>
      <c r="Q5026" s="259"/>
      <c r="R5026" s="259"/>
      <c r="S5026" s="259"/>
      <c r="T5026" s="260"/>
      <c r="U5026" s="261"/>
      <c r="V5026" s="261"/>
      <c r="W5026" s="262"/>
      <c r="X5026" s="262"/>
      <c r="Y5026" s="260"/>
      <c r="Z5026" s="263"/>
      <c r="AA5026" s="264"/>
      <c r="AB5026" s="259"/>
      <c r="AC5026" s="259"/>
      <c r="AD5026" s="259"/>
      <c r="AE5026" s="259"/>
      <c r="AF5026" s="259"/>
      <c r="AG5026" s="260"/>
      <c r="AH5026" s="261"/>
      <c r="AI5026" s="261"/>
      <c r="AJ5026" s="262"/>
      <c r="AK5026" s="262"/>
      <c r="AL5026" s="260"/>
      <c r="AM5026" s="265"/>
      <c r="AN5026" s="266"/>
      <c r="AO5026" s="267"/>
      <c r="AP5026" s="268"/>
      <c r="AQ5026" s="269"/>
      <c r="AR5026" s="269"/>
      <c r="AS5026" s="270"/>
      <c r="AT5026" s="271"/>
      <c r="AU5026" s="269"/>
      <c r="AV5026" s="269"/>
      <c r="AW5026" s="270"/>
      <c r="AY5026" s="146"/>
      <c r="AZ5026" s="1942"/>
    </row>
    <row r="5027" spans="1:64" ht="12.75" customHeight="1" x14ac:dyDescent="0.25">
      <c r="A5027" s="356"/>
      <c r="B5027" s="225"/>
      <c r="C5027" s="122"/>
      <c r="D5027" s="357"/>
      <c r="E5027" s="226"/>
      <c r="F5027" s="122"/>
      <c r="G5027" s="126"/>
      <c r="H5027" s="35"/>
      <c r="I5027" s="36"/>
      <c r="J5027" s="37"/>
      <c r="K5027" s="244"/>
      <c r="L5027" s="241"/>
      <c r="M5027" s="242"/>
      <c r="N5027" s="258"/>
      <c r="O5027" s="259"/>
      <c r="P5027" s="259"/>
      <c r="Q5027" s="259"/>
      <c r="R5027" s="259"/>
      <c r="S5027" s="259"/>
      <c r="T5027" s="260"/>
      <c r="U5027" s="261"/>
      <c r="V5027" s="261"/>
      <c r="W5027" s="262"/>
      <c r="X5027" s="262"/>
      <c r="Y5027" s="260"/>
      <c r="Z5027" s="263"/>
      <c r="AA5027" s="264"/>
      <c r="AB5027" s="259"/>
      <c r="AC5027" s="259"/>
      <c r="AD5027" s="259"/>
      <c r="AE5027" s="259"/>
      <c r="AF5027" s="259"/>
      <c r="AG5027" s="260"/>
      <c r="AH5027" s="261"/>
      <c r="AI5027" s="261"/>
      <c r="AJ5027" s="262"/>
      <c r="AK5027" s="262"/>
      <c r="AL5027" s="260"/>
      <c r="AM5027" s="265"/>
      <c r="AN5027" s="266"/>
      <c r="AO5027" s="267"/>
      <c r="AP5027" s="268"/>
      <c r="AQ5027" s="269"/>
      <c r="AR5027" s="269"/>
      <c r="AS5027" s="270"/>
      <c r="AT5027" s="271"/>
      <c r="AU5027" s="269"/>
      <c r="AV5027" s="269"/>
      <c r="AW5027" s="270"/>
      <c r="AY5027" s="146"/>
      <c r="AZ5027" s="1942"/>
    </row>
    <row r="5028" spans="1:64" ht="51" x14ac:dyDescent="0.25">
      <c r="A5028" s="15" t="s">
        <v>5356</v>
      </c>
      <c r="B5028" s="225">
        <v>15</v>
      </c>
      <c r="C5028" s="122" t="s">
        <v>1245</v>
      </c>
      <c r="D5028" s="123">
        <v>1000</v>
      </c>
      <c r="F5028" s="125">
        <v>12</v>
      </c>
      <c r="G5028" s="126">
        <v>1</v>
      </c>
      <c r="H5028" s="35" t="str">
        <f t="shared" si="3800"/>
        <v>001</v>
      </c>
      <c r="I5028" s="36" t="s">
        <v>113</v>
      </c>
      <c r="J5028" s="37" t="s">
        <v>5510</v>
      </c>
      <c r="K5028" s="281" t="s">
        <v>5511</v>
      </c>
      <c r="L5028" s="232">
        <v>480</v>
      </c>
      <c r="M5028" s="1333">
        <v>487</v>
      </c>
      <c r="N5028" s="130"/>
      <c r="O5028" s="131"/>
      <c r="P5028" s="131"/>
      <c r="Q5028" s="131"/>
      <c r="R5028" s="131"/>
      <c r="S5028" s="131"/>
      <c r="T5028" s="132" t="str">
        <f t="shared" ref="T5028:T5030" si="3869">IF(SUM(N5028:S5028)=U5028,"OK",SUM(N5028:S5028)-U5028)</f>
        <v>OK</v>
      </c>
      <c r="U5028" s="138"/>
      <c r="V5028" s="138"/>
      <c r="W5028" s="139"/>
      <c r="X5028" s="139"/>
      <c r="Y5028" s="132" t="str">
        <f t="shared" ref="Y5028:Y5030" si="3870">IF(SUM(W5028:X5028)=Z5028,"OK",SUM(W5028:X5028)-Z5028)</f>
        <v>OK</v>
      </c>
      <c r="Z5028" s="210"/>
      <c r="AA5028" s="204"/>
      <c r="AB5028" s="202"/>
      <c r="AC5028" s="202"/>
      <c r="AD5028" s="202"/>
      <c r="AE5028" s="202"/>
      <c r="AF5028" s="202"/>
      <c r="AG5028" s="132" t="str">
        <f t="shared" ref="AG5028:AG5030" si="3871">IF(SUM(AA5028:AF5028)=AH5028,"OK",SUM(AA5028:AF5028)-AH5028)</f>
        <v>OK</v>
      </c>
      <c r="AH5028" s="138"/>
      <c r="AI5028" s="138"/>
      <c r="AJ5028" s="139"/>
      <c r="AK5028" s="139"/>
      <c r="AL5028" s="132" t="str">
        <f t="shared" ref="AL5028:AL5030" si="3872">IF(SUM(AJ5028:AK5028)=AM5028,"OK",SUM(AJ5028:AK5028)-AM5028)</f>
        <v>OK</v>
      </c>
      <c r="AM5028" s="140"/>
      <c r="AN5028" s="119">
        <f t="shared" ref="AN5028:AN5030" si="3873">L5028+U5028+V5028+Z5028</f>
        <v>480</v>
      </c>
      <c r="AO5028" s="120">
        <f t="shared" ref="AO5028:AO5030" si="3874">M5028+AH5028+AI5028+AM5028</f>
        <v>487</v>
      </c>
      <c r="AP5028" s="39">
        <f>L5028</f>
        <v>480</v>
      </c>
      <c r="AQ5028" s="141">
        <f>AN5028</f>
        <v>480</v>
      </c>
      <c r="AR5028" s="142">
        <f>AQ5028-AP5028</f>
        <v>0</v>
      </c>
      <c r="AS5028" s="143">
        <f>AR5028/AP5028</f>
        <v>0</v>
      </c>
      <c r="AT5028" s="144">
        <f>M5028</f>
        <v>487</v>
      </c>
      <c r="AU5028" s="141">
        <f>AO5028</f>
        <v>487</v>
      </c>
      <c r="AV5028" s="142">
        <f>AU5028-AT5028</f>
        <v>0</v>
      </c>
      <c r="AW5028" s="143">
        <f>AV5028/AT5028</f>
        <v>0</v>
      </c>
      <c r="AY5028" s="146" t="str">
        <f>RIGHT(LEFT(I5028,3),2)&amp;"."&amp;RIGHT(LEFT(I5028,5),2)</f>
        <v>74.22</v>
      </c>
      <c r="AZ5028" s="1942" t="b">
        <f>COUNTIF('[1]Codes SEC'!$B$2:$B$250,Ministres!AY5028)&gt;0</f>
        <v>1</v>
      </c>
    </row>
    <row r="5029" spans="1:64" ht="35.1" customHeight="1" x14ac:dyDescent="0.25">
      <c r="A5029" s="356" t="s">
        <v>5356</v>
      </c>
      <c r="B5029" s="225">
        <v>15</v>
      </c>
      <c r="C5029" s="122" t="s">
        <v>1245</v>
      </c>
      <c r="D5029" s="123">
        <v>1000</v>
      </c>
      <c r="E5029" s="226"/>
      <c r="F5029" s="122">
        <v>12</v>
      </c>
      <c r="G5029" s="126">
        <v>1</v>
      </c>
      <c r="H5029" s="35" t="str">
        <f t="shared" si="3800"/>
        <v>001</v>
      </c>
      <c r="I5029" s="36" t="s">
        <v>113</v>
      </c>
      <c r="J5029" s="37" t="s">
        <v>5512</v>
      </c>
      <c r="K5029" s="244" t="s">
        <v>5513</v>
      </c>
      <c r="L5029" s="232">
        <v>200</v>
      </c>
      <c r="M5029" s="129">
        <v>200</v>
      </c>
      <c r="N5029" s="130"/>
      <c r="O5029" s="131"/>
      <c r="P5029" s="131"/>
      <c r="Q5029" s="131"/>
      <c r="R5029" s="131"/>
      <c r="S5029" s="131"/>
      <c r="T5029" s="132" t="str">
        <f t="shared" si="3869"/>
        <v>OK</v>
      </c>
      <c r="U5029" s="138"/>
      <c r="V5029" s="138"/>
      <c r="W5029" s="139"/>
      <c r="X5029" s="139"/>
      <c r="Y5029" s="132" t="str">
        <f t="shared" si="3870"/>
        <v>OK</v>
      </c>
      <c r="Z5029" s="210"/>
      <c r="AA5029" s="204"/>
      <c r="AB5029" s="202"/>
      <c r="AC5029" s="202"/>
      <c r="AD5029" s="202"/>
      <c r="AE5029" s="202"/>
      <c r="AF5029" s="202"/>
      <c r="AG5029" s="132" t="str">
        <f t="shared" si="3871"/>
        <v>OK</v>
      </c>
      <c r="AH5029" s="138"/>
      <c r="AI5029" s="138"/>
      <c r="AJ5029" s="139"/>
      <c r="AK5029" s="139"/>
      <c r="AL5029" s="132" t="str">
        <f t="shared" si="3872"/>
        <v>OK</v>
      </c>
      <c r="AM5029" s="140"/>
      <c r="AN5029" s="119">
        <f t="shared" si="3873"/>
        <v>200</v>
      </c>
      <c r="AO5029" s="120">
        <f t="shared" si="3874"/>
        <v>200</v>
      </c>
      <c r="AP5029" s="39">
        <f>L5029</f>
        <v>200</v>
      </c>
      <c r="AQ5029" s="141">
        <f>AN5029</f>
        <v>200</v>
      </c>
      <c r="AR5029" s="142">
        <f>AQ5029-AP5029</f>
        <v>0</v>
      </c>
      <c r="AS5029" s="143">
        <f>AR5029/AP5029</f>
        <v>0</v>
      </c>
      <c r="AT5029" s="144">
        <f>M5029</f>
        <v>200</v>
      </c>
      <c r="AU5029" s="141">
        <f>AO5029</f>
        <v>200</v>
      </c>
      <c r="AV5029" s="142">
        <f>AU5029-AT5029</f>
        <v>0</v>
      </c>
      <c r="AW5029" s="143">
        <f>AV5029/AT5029</f>
        <v>0</v>
      </c>
      <c r="AY5029" s="146" t="str">
        <f>RIGHT(LEFT(I5029,3),2)&amp;"."&amp;RIGHT(LEFT(I5029,5),2)</f>
        <v>74.22</v>
      </c>
      <c r="AZ5029" s="1942" t="b">
        <f>COUNTIF('[1]Codes SEC'!$B$2:$B$250,Ministres!AY5029)&gt;0</f>
        <v>1</v>
      </c>
    </row>
    <row r="5030" spans="1:64" ht="35.1" customHeight="1" x14ac:dyDescent="0.25">
      <c r="A5030" s="356" t="s">
        <v>5356</v>
      </c>
      <c r="B5030" s="225">
        <v>15</v>
      </c>
      <c r="C5030" s="122" t="s">
        <v>1245</v>
      </c>
      <c r="D5030" s="123">
        <v>1000</v>
      </c>
      <c r="E5030" s="226"/>
      <c r="F5030" s="122">
        <v>12</v>
      </c>
      <c r="G5030" s="126">
        <v>1</v>
      </c>
      <c r="H5030" s="35" t="str">
        <f t="shared" si="3800"/>
        <v>001</v>
      </c>
      <c r="I5030" s="36" t="s">
        <v>113</v>
      </c>
      <c r="J5030" s="37" t="s">
        <v>5514</v>
      </c>
      <c r="K5030" s="281" t="s">
        <v>5515</v>
      </c>
      <c r="L5030" s="232">
        <v>859</v>
      </c>
      <c r="M5030" s="129">
        <v>859</v>
      </c>
      <c r="N5030" s="130"/>
      <c r="O5030" s="131"/>
      <c r="P5030" s="131"/>
      <c r="Q5030" s="131"/>
      <c r="R5030" s="131"/>
      <c r="S5030" s="131"/>
      <c r="T5030" s="132" t="str">
        <f t="shared" si="3869"/>
        <v>OK</v>
      </c>
      <c r="U5030" s="138"/>
      <c r="V5030" s="138"/>
      <c r="W5030" s="139"/>
      <c r="X5030" s="139"/>
      <c r="Y5030" s="132" t="str">
        <f t="shared" si="3870"/>
        <v>OK</v>
      </c>
      <c r="Z5030" s="210"/>
      <c r="AA5030" s="204"/>
      <c r="AB5030" s="202"/>
      <c r="AC5030" s="202"/>
      <c r="AD5030" s="202"/>
      <c r="AE5030" s="202"/>
      <c r="AF5030" s="202"/>
      <c r="AG5030" s="132" t="str">
        <f t="shared" si="3871"/>
        <v>OK</v>
      </c>
      <c r="AH5030" s="138"/>
      <c r="AI5030" s="138"/>
      <c r="AJ5030" s="139"/>
      <c r="AK5030" s="139"/>
      <c r="AL5030" s="132" t="str">
        <f t="shared" si="3872"/>
        <v>OK</v>
      </c>
      <c r="AM5030" s="140"/>
      <c r="AN5030" s="119">
        <f t="shared" si="3873"/>
        <v>859</v>
      </c>
      <c r="AO5030" s="120">
        <f t="shared" si="3874"/>
        <v>859</v>
      </c>
      <c r="AP5030" s="39">
        <f>L5030</f>
        <v>859</v>
      </c>
      <c r="AQ5030" s="141">
        <f>AN5030</f>
        <v>859</v>
      </c>
      <c r="AR5030" s="142">
        <f>AQ5030-AP5030</f>
        <v>0</v>
      </c>
      <c r="AS5030" s="143">
        <f>AR5030/AP5030</f>
        <v>0</v>
      </c>
      <c r="AT5030" s="144">
        <f>M5030</f>
        <v>859</v>
      </c>
      <c r="AU5030" s="141">
        <f>AO5030</f>
        <v>859</v>
      </c>
      <c r="AV5030" s="142">
        <f>AU5030-AT5030</f>
        <v>0</v>
      </c>
      <c r="AW5030" s="143">
        <f>AV5030/AT5030</f>
        <v>0</v>
      </c>
      <c r="AY5030" s="146" t="str">
        <f>RIGHT(LEFT(I5030,3),2)&amp;"."&amp;RIGHT(LEFT(I5030,5),2)</f>
        <v>74.22</v>
      </c>
      <c r="AZ5030" s="1942" t="b">
        <f>COUNTIF('[1]Codes SEC'!$B$2:$B$250,Ministres!AY5030)&gt;0</f>
        <v>1</v>
      </c>
    </row>
    <row r="5031" spans="1:64" ht="12.75" customHeight="1" x14ac:dyDescent="0.25">
      <c r="A5031" s="350"/>
      <c r="B5031" s="1944"/>
      <c r="C5031" s="150"/>
      <c r="D5031" s="352"/>
      <c r="E5031" s="1945"/>
      <c r="F5031" s="150"/>
      <c r="G5031" s="154"/>
      <c r="H5031" s="155"/>
      <c r="I5031" s="156"/>
      <c r="J5031" s="157"/>
      <c r="K5031" s="158" t="s">
        <v>116</v>
      </c>
      <c r="L5031" s="417">
        <f t="shared" ref="L5031:AW5031" si="3875">L5028+L5029+L5030</f>
        <v>1539</v>
      </c>
      <c r="M5031" s="1946">
        <f t="shared" si="3875"/>
        <v>1546</v>
      </c>
      <c r="N5031" s="1947">
        <f t="shared" si="3875"/>
        <v>0</v>
      </c>
      <c r="O5031" s="1948">
        <f t="shared" si="3875"/>
        <v>0</v>
      </c>
      <c r="P5031" s="1948">
        <f t="shared" si="3875"/>
        <v>0</v>
      </c>
      <c r="Q5031" s="1948">
        <f t="shared" si="3875"/>
        <v>0</v>
      </c>
      <c r="R5031" s="1948">
        <f t="shared" si="3875"/>
        <v>0</v>
      </c>
      <c r="S5031" s="1948">
        <f t="shared" si="3875"/>
        <v>0</v>
      </c>
      <c r="T5031" s="1949"/>
      <c r="U5031" s="1950">
        <f t="shared" si="3875"/>
        <v>0</v>
      </c>
      <c r="V5031" s="1950">
        <f t="shared" si="3875"/>
        <v>0</v>
      </c>
      <c r="W5031" s="1948">
        <f t="shared" si="3875"/>
        <v>0</v>
      </c>
      <c r="X5031" s="1948">
        <f t="shared" si="3875"/>
        <v>0</v>
      </c>
      <c r="Y5031" s="1949"/>
      <c r="Z5031" s="1950">
        <f t="shared" si="3875"/>
        <v>0</v>
      </c>
      <c r="AA5031" s="165">
        <f t="shared" si="3875"/>
        <v>0</v>
      </c>
      <c r="AB5031" s="1948">
        <f t="shared" si="3875"/>
        <v>0</v>
      </c>
      <c r="AC5031" s="1948">
        <f t="shared" si="3875"/>
        <v>0</v>
      </c>
      <c r="AD5031" s="1948">
        <f t="shared" si="3875"/>
        <v>0</v>
      </c>
      <c r="AE5031" s="1948">
        <f t="shared" si="3875"/>
        <v>0</v>
      </c>
      <c r="AF5031" s="1948">
        <f t="shared" si="3875"/>
        <v>0</v>
      </c>
      <c r="AG5031" s="1949"/>
      <c r="AH5031" s="1950">
        <f t="shared" si="3875"/>
        <v>0</v>
      </c>
      <c r="AI5031" s="1950">
        <f t="shared" si="3875"/>
        <v>0</v>
      </c>
      <c r="AJ5031" s="1948">
        <f t="shared" si="3875"/>
        <v>0</v>
      </c>
      <c r="AK5031" s="1948">
        <f t="shared" si="3875"/>
        <v>0</v>
      </c>
      <c r="AL5031" s="1949"/>
      <c r="AM5031" s="1951">
        <f t="shared" si="3875"/>
        <v>0</v>
      </c>
      <c r="AN5031" s="167">
        <f>AN5028+AN5029+AN5030</f>
        <v>1539</v>
      </c>
      <c r="AO5031" s="1952">
        <f t="shared" si="3875"/>
        <v>1546</v>
      </c>
      <c r="AP5031" s="169">
        <f t="shared" si="3875"/>
        <v>1539</v>
      </c>
      <c r="AQ5031" s="1953">
        <f t="shared" si="3875"/>
        <v>1539</v>
      </c>
      <c r="AR5031" s="1954">
        <f t="shared" si="3875"/>
        <v>0</v>
      </c>
      <c r="AS5031" s="1955">
        <f t="shared" si="3875"/>
        <v>0</v>
      </c>
      <c r="AT5031" s="1956">
        <f t="shared" si="3875"/>
        <v>1546</v>
      </c>
      <c r="AU5031" s="1953">
        <f t="shared" si="3875"/>
        <v>1546</v>
      </c>
      <c r="AV5031" s="1954">
        <f t="shared" si="3875"/>
        <v>0</v>
      </c>
      <c r="AW5031" s="1955">
        <f t="shared" si="3875"/>
        <v>0</v>
      </c>
      <c r="AY5031" s="146"/>
      <c r="AZ5031" s="1957"/>
    </row>
    <row r="5032" spans="1:64" ht="12.75" customHeight="1" x14ac:dyDescent="0.25">
      <c r="A5032" s="174"/>
      <c r="B5032" s="175"/>
      <c r="C5032" s="176"/>
      <c r="D5032" s="177"/>
      <c r="E5032" s="178"/>
      <c r="F5032" s="177"/>
      <c r="G5032" s="179"/>
      <c r="H5032" s="180"/>
      <c r="I5032" s="181"/>
      <c r="J5032" s="182"/>
      <c r="K5032" s="183" t="s">
        <v>3645</v>
      </c>
      <c r="L5032" s="184">
        <f t="shared" ref="L5032:X5032" si="3876">L5024+L5031</f>
        <v>4582</v>
      </c>
      <c r="M5032" s="185">
        <f t="shared" si="3876"/>
        <v>4791</v>
      </c>
      <c r="N5032" s="186">
        <f t="shared" si="3876"/>
        <v>0</v>
      </c>
      <c r="O5032" s="187">
        <f t="shared" si="3876"/>
        <v>0</v>
      </c>
      <c r="P5032" s="187">
        <f t="shared" si="3876"/>
        <v>0</v>
      </c>
      <c r="Q5032" s="187">
        <f t="shared" si="3876"/>
        <v>0</v>
      </c>
      <c r="R5032" s="187">
        <f t="shared" si="3876"/>
        <v>0</v>
      </c>
      <c r="S5032" s="187">
        <f t="shared" si="3876"/>
        <v>0</v>
      </c>
      <c r="T5032" s="188"/>
      <c r="U5032" s="187">
        <f t="shared" si="3876"/>
        <v>0</v>
      </c>
      <c r="V5032" s="187">
        <f t="shared" si="3876"/>
        <v>0</v>
      </c>
      <c r="W5032" s="187">
        <f t="shared" si="3876"/>
        <v>0</v>
      </c>
      <c r="X5032" s="187">
        <f t="shared" si="3876"/>
        <v>0</v>
      </c>
      <c r="Y5032" s="188"/>
      <c r="Z5032" s="187">
        <f t="shared" ref="Z5032:AK5032" si="3877">Z5024+Z5031</f>
        <v>0</v>
      </c>
      <c r="AA5032" s="189">
        <f t="shared" si="3877"/>
        <v>0</v>
      </c>
      <c r="AB5032" s="187">
        <f t="shared" si="3877"/>
        <v>0</v>
      </c>
      <c r="AC5032" s="187">
        <f t="shared" si="3877"/>
        <v>0</v>
      </c>
      <c r="AD5032" s="187">
        <f t="shared" si="3877"/>
        <v>0</v>
      </c>
      <c r="AE5032" s="187">
        <f t="shared" si="3877"/>
        <v>0</v>
      </c>
      <c r="AF5032" s="187">
        <f t="shared" si="3877"/>
        <v>0</v>
      </c>
      <c r="AG5032" s="188"/>
      <c r="AH5032" s="187">
        <f t="shared" si="3877"/>
        <v>0</v>
      </c>
      <c r="AI5032" s="187">
        <f t="shared" si="3877"/>
        <v>0</v>
      </c>
      <c r="AJ5032" s="187">
        <f t="shared" si="3877"/>
        <v>0</v>
      </c>
      <c r="AK5032" s="187">
        <f t="shared" si="3877"/>
        <v>0</v>
      </c>
      <c r="AL5032" s="188"/>
      <c r="AM5032" s="190">
        <f t="shared" ref="AM5032:AW5032" si="3878">AM5024+AM5031</f>
        <v>0</v>
      </c>
      <c r="AN5032" s="191">
        <f>AN5024+AN5031</f>
        <v>4582</v>
      </c>
      <c r="AO5032" s="190">
        <f t="shared" si="3878"/>
        <v>4791</v>
      </c>
      <c r="AP5032" s="184">
        <f t="shared" si="3878"/>
        <v>4582</v>
      </c>
      <c r="AQ5032" s="192">
        <f t="shared" si="3878"/>
        <v>4582</v>
      </c>
      <c r="AR5032" s="193">
        <f t="shared" si="3878"/>
        <v>0</v>
      </c>
      <c r="AS5032" s="194" t="e">
        <f t="shared" si="3878"/>
        <v>#DIV/0!</v>
      </c>
      <c r="AT5032" s="195">
        <f t="shared" si="3878"/>
        <v>4791</v>
      </c>
      <c r="AU5032" s="192">
        <f t="shared" si="3878"/>
        <v>4791</v>
      </c>
      <c r="AV5032" s="193">
        <f t="shared" si="3878"/>
        <v>0</v>
      </c>
      <c r="AW5032" s="194" t="e">
        <f t="shared" si="3878"/>
        <v>#DIV/0!</v>
      </c>
      <c r="AY5032" s="146"/>
      <c r="AZ5032" s="1957"/>
    </row>
    <row r="5033" spans="1:64" ht="12.75" customHeight="1" x14ac:dyDescent="0.25">
      <c r="A5033" s="15"/>
      <c r="C5033" s="122"/>
      <c r="D5033" s="123"/>
      <c r="F5033" s="125"/>
      <c r="G5033" s="34"/>
      <c r="H5033" s="35"/>
      <c r="I5033" s="36"/>
      <c r="J5033" s="37"/>
      <c r="K5033" s="198" t="s">
        <v>72</v>
      </c>
      <c r="L5033" s="199">
        <v>0</v>
      </c>
      <c r="M5033" s="200">
        <v>0</v>
      </c>
      <c r="N5033" s="201">
        <v>0</v>
      </c>
      <c r="O5033" s="202">
        <v>0</v>
      </c>
      <c r="P5033" s="202">
        <v>0</v>
      </c>
      <c r="Q5033" s="202">
        <v>0</v>
      </c>
      <c r="R5033" s="202">
        <v>0</v>
      </c>
      <c r="S5033" s="202">
        <v>0</v>
      </c>
      <c r="T5033" s="203"/>
      <c r="U5033" s="135">
        <v>0</v>
      </c>
      <c r="V5033" s="135">
        <v>0</v>
      </c>
      <c r="W5033" s="202">
        <v>0</v>
      </c>
      <c r="X5033" s="202">
        <v>0</v>
      </c>
      <c r="Y5033" s="203"/>
      <c r="Z5033" s="135">
        <v>0</v>
      </c>
      <c r="AA5033" s="204">
        <v>0</v>
      </c>
      <c r="AB5033" s="202">
        <v>0</v>
      </c>
      <c r="AC5033" s="202">
        <v>0</v>
      </c>
      <c r="AD5033" s="202">
        <v>0</v>
      </c>
      <c r="AE5033" s="202">
        <v>0</v>
      </c>
      <c r="AF5033" s="202">
        <v>0</v>
      </c>
      <c r="AG5033" s="203"/>
      <c r="AH5033" s="135">
        <v>0</v>
      </c>
      <c r="AI5033" s="135">
        <v>0</v>
      </c>
      <c r="AJ5033" s="202">
        <v>0</v>
      </c>
      <c r="AK5033" s="202">
        <v>0</v>
      </c>
      <c r="AL5033" s="203"/>
      <c r="AM5033" s="205">
        <v>0</v>
      </c>
      <c r="AN5033" s="119">
        <v>0</v>
      </c>
      <c r="AO5033" s="120">
        <v>0</v>
      </c>
      <c r="AP5033" s="39">
        <v>0</v>
      </c>
      <c r="AQ5033" s="141">
        <v>0</v>
      </c>
      <c r="AR5033" s="141">
        <v>0</v>
      </c>
      <c r="AS5033" s="143">
        <v>0</v>
      </c>
      <c r="AT5033" s="144">
        <v>0</v>
      </c>
      <c r="AU5033" s="141">
        <v>0</v>
      </c>
      <c r="AV5033" s="141">
        <v>0</v>
      </c>
      <c r="AW5033" s="143">
        <v>0</v>
      </c>
      <c r="AY5033" s="146"/>
      <c r="AZ5033" s="1957"/>
    </row>
    <row r="5034" spans="1:64" ht="12.75" customHeight="1" x14ac:dyDescent="0.25">
      <c r="A5034" s="356"/>
      <c r="B5034" s="225"/>
      <c r="C5034" s="122"/>
      <c r="D5034" s="357"/>
      <c r="E5034" s="226"/>
      <c r="F5034" s="122"/>
      <c r="G5034" s="126"/>
      <c r="H5034" s="35"/>
      <c r="I5034" s="36"/>
      <c r="J5034" s="37"/>
      <c r="K5034" s="198" t="s">
        <v>73</v>
      </c>
      <c r="L5034" s="241">
        <v>0</v>
      </c>
      <c r="M5034" s="242">
        <v>0</v>
      </c>
      <c r="N5034" s="201">
        <v>0</v>
      </c>
      <c r="O5034" s="202">
        <v>0</v>
      </c>
      <c r="P5034" s="202">
        <v>0</v>
      </c>
      <c r="Q5034" s="202">
        <v>0</v>
      </c>
      <c r="R5034" s="202">
        <v>0</v>
      </c>
      <c r="S5034" s="202">
        <v>0</v>
      </c>
      <c r="T5034" s="203"/>
      <c r="U5034" s="135">
        <v>0</v>
      </c>
      <c r="V5034" s="135">
        <v>0</v>
      </c>
      <c r="W5034" s="202">
        <v>0</v>
      </c>
      <c r="X5034" s="202">
        <v>0</v>
      </c>
      <c r="Y5034" s="203"/>
      <c r="Z5034" s="135">
        <v>0</v>
      </c>
      <c r="AA5034" s="204">
        <v>0</v>
      </c>
      <c r="AB5034" s="202">
        <v>0</v>
      </c>
      <c r="AC5034" s="202">
        <v>0</v>
      </c>
      <c r="AD5034" s="202">
        <v>0</v>
      </c>
      <c r="AE5034" s="202">
        <v>0</v>
      </c>
      <c r="AF5034" s="202">
        <v>0</v>
      </c>
      <c r="AG5034" s="203"/>
      <c r="AH5034" s="135">
        <v>0</v>
      </c>
      <c r="AI5034" s="135">
        <v>0</v>
      </c>
      <c r="AJ5034" s="202">
        <v>0</v>
      </c>
      <c r="AK5034" s="202">
        <v>0</v>
      </c>
      <c r="AL5034" s="203"/>
      <c r="AM5034" s="205">
        <v>0</v>
      </c>
      <c r="AN5034" s="119">
        <v>0</v>
      </c>
      <c r="AO5034" s="120">
        <v>0</v>
      </c>
      <c r="AP5034" s="39">
        <v>0</v>
      </c>
      <c r="AQ5034" s="141">
        <v>0</v>
      </c>
      <c r="AR5034" s="141">
        <v>0</v>
      </c>
      <c r="AS5034" s="143">
        <v>0</v>
      </c>
      <c r="AT5034" s="144">
        <v>0</v>
      </c>
      <c r="AU5034" s="141">
        <v>0</v>
      </c>
      <c r="AV5034" s="141">
        <v>0</v>
      </c>
      <c r="AW5034" s="143">
        <v>0</v>
      </c>
      <c r="AY5034" s="146"/>
      <c r="AZ5034" s="1957"/>
    </row>
    <row r="5035" spans="1:64" s="1958" customFormat="1" ht="12.75" customHeight="1" x14ac:dyDescent="0.25">
      <c r="A5035" s="356"/>
      <c r="B5035" s="225"/>
      <c r="C5035" s="122"/>
      <c r="D5035" s="357"/>
      <c r="E5035" s="226"/>
      <c r="F5035" s="122"/>
      <c r="G5035" s="126"/>
      <c r="H5035" s="35"/>
      <c r="I5035" s="36"/>
      <c r="J5035" s="37"/>
      <c r="K5035" s="198" t="s">
        <v>74</v>
      </c>
      <c r="L5035" s="241">
        <v>0</v>
      </c>
      <c r="M5035" s="242">
        <v>0</v>
      </c>
      <c r="N5035" s="201">
        <v>0</v>
      </c>
      <c r="O5035" s="202">
        <v>0</v>
      </c>
      <c r="P5035" s="202">
        <v>0</v>
      </c>
      <c r="Q5035" s="202">
        <v>0</v>
      </c>
      <c r="R5035" s="202">
        <v>0</v>
      </c>
      <c r="S5035" s="202">
        <v>0</v>
      </c>
      <c r="T5035" s="203"/>
      <c r="U5035" s="135">
        <v>0</v>
      </c>
      <c r="V5035" s="135">
        <v>0</v>
      </c>
      <c r="W5035" s="202">
        <v>0</v>
      </c>
      <c r="X5035" s="202">
        <v>0</v>
      </c>
      <c r="Y5035" s="203"/>
      <c r="Z5035" s="135">
        <v>0</v>
      </c>
      <c r="AA5035" s="204">
        <v>0</v>
      </c>
      <c r="AB5035" s="202">
        <v>0</v>
      </c>
      <c r="AC5035" s="202">
        <v>0</v>
      </c>
      <c r="AD5035" s="202">
        <v>0</v>
      </c>
      <c r="AE5035" s="202">
        <v>0</v>
      </c>
      <c r="AF5035" s="202">
        <v>0</v>
      </c>
      <c r="AG5035" s="203"/>
      <c r="AH5035" s="135">
        <v>0</v>
      </c>
      <c r="AI5035" s="135">
        <v>0</v>
      </c>
      <c r="AJ5035" s="202">
        <v>0</v>
      </c>
      <c r="AK5035" s="202">
        <v>0</v>
      </c>
      <c r="AL5035" s="203"/>
      <c r="AM5035" s="205">
        <v>0</v>
      </c>
      <c r="AN5035" s="119">
        <v>0</v>
      </c>
      <c r="AO5035" s="120">
        <v>0</v>
      </c>
      <c r="AP5035" s="39">
        <v>0</v>
      </c>
      <c r="AQ5035" s="141">
        <v>0</v>
      </c>
      <c r="AR5035" s="141">
        <v>0</v>
      </c>
      <c r="AS5035" s="143">
        <v>0</v>
      </c>
      <c r="AT5035" s="144">
        <v>0</v>
      </c>
      <c r="AU5035" s="141">
        <v>0</v>
      </c>
      <c r="AV5035" s="141">
        <v>0</v>
      </c>
      <c r="AW5035" s="143">
        <v>0</v>
      </c>
      <c r="AX5035"/>
      <c r="AY5035" s="146"/>
      <c r="AZ5035" s="1957"/>
      <c r="BA5035"/>
      <c r="BB5035"/>
      <c r="BC5035"/>
      <c r="BD5035"/>
      <c r="BE5035"/>
      <c r="BF5035"/>
      <c r="BG5035"/>
      <c r="BH5035"/>
      <c r="BI5035"/>
      <c r="BJ5035"/>
      <c r="BK5035"/>
      <c r="BL5035"/>
    </row>
    <row r="5036" spans="1:64" ht="12.75" customHeight="1" x14ac:dyDescent="0.25">
      <c r="A5036" s="356"/>
      <c r="B5036" s="225"/>
      <c r="C5036" s="122"/>
      <c r="D5036" s="357"/>
      <c r="E5036" s="226"/>
      <c r="F5036" s="122"/>
      <c r="G5036" s="126"/>
      <c r="H5036" s="35"/>
      <c r="I5036" s="36"/>
      <c r="J5036" s="37"/>
      <c r="K5036" s="198" t="s">
        <v>75</v>
      </c>
      <c r="L5036" s="241">
        <v>0</v>
      </c>
      <c r="M5036" s="242">
        <v>0</v>
      </c>
      <c r="N5036" s="201">
        <v>0</v>
      </c>
      <c r="O5036" s="202">
        <v>0</v>
      </c>
      <c r="P5036" s="202">
        <v>0</v>
      </c>
      <c r="Q5036" s="202">
        <v>0</v>
      </c>
      <c r="R5036" s="202">
        <v>0</v>
      </c>
      <c r="S5036" s="202">
        <v>0</v>
      </c>
      <c r="T5036" s="203"/>
      <c r="U5036" s="135">
        <v>0</v>
      </c>
      <c r="V5036" s="135">
        <v>0</v>
      </c>
      <c r="W5036" s="202">
        <v>0</v>
      </c>
      <c r="X5036" s="202">
        <v>0</v>
      </c>
      <c r="Y5036" s="203"/>
      <c r="Z5036" s="135">
        <v>0</v>
      </c>
      <c r="AA5036" s="204">
        <v>0</v>
      </c>
      <c r="AB5036" s="202">
        <v>0</v>
      </c>
      <c r="AC5036" s="202">
        <v>0</v>
      </c>
      <c r="AD5036" s="202">
        <v>0</v>
      </c>
      <c r="AE5036" s="202">
        <v>0</v>
      </c>
      <c r="AF5036" s="202">
        <v>0</v>
      </c>
      <c r="AG5036" s="203"/>
      <c r="AH5036" s="135">
        <v>0</v>
      </c>
      <c r="AI5036" s="135">
        <v>0</v>
      </c>
      <c r="AJ5036" s="202">
        <v>0</v>
      </c>
      <c r="AK5036" s="202">
        <v>0</v>
      </c>
      <c r="AL5036" s="203"/>
      <c r="AM5036" s="205">
        <v>0</v>
      </c>
      <c r="AN5036" s="119">
        <v>0</v>
      </c>
      <c r="AO5036" s="120">
        <v>0</v>
      </c>
      <c r="AP5036" s="39">
        <v>0</v>
      </c>
      <c r="AQ5036" s="141">
        <v>0</v>
      </c>
      <c r="AR5036" s="141">
        <v>0</v>
      </c>
      <c r="AS5036" s="143">
        <v>0</v>
      </c>
      <c r="AT5036" s="144">
        <v>0</v>
      </c>
      <c r="AU5036" s="141">
        <v>0</v>
      </c>
      <c r="AV5036" s="141">
        <v>0</v>
      </c>
      <c r="AW5036" s="143">
        <v>0</v>
      </c>
      <c r="AY5036" s="146"/>
      <c r="AZ5036" s="1957"/>
    </row>
    <row r="5037" spans="1:64" ht="12.75" customHeight="1" x14ac:dyDescent="0.25">
      <c r="A5037" s="356"/>
      <c r="B5037" s="225"/>
      <c r="C5037" s="122"/>
      <c r="D5037" s="357"/>
      <c r="E5037" s="226"/>
      <c r="F5037" s="122"/>
      <c r="G5037" s="126"/>
      <c r="H5037" s="35"/>
      <c r="I5037" s="36"/>
      <c r="J5037" s="37"/>
      <c r="K5037" s="206" t="s">
        <v>76</v>
      </c>
      <c r="L5037" s="241">
        <v>0</v>
      </c>
      <c r="M5037" s="242">
        <v>0</v>
      </c>
      <c r="N5037" s="201">
        <v>0</v>
      </c>
      <c r="O5037" s="202">
        <v>0</v>
      </c>
      <c r="P5037" s="202">
        <v>0</v>
      </c>
      <c r="Q5037" s="202">
        <v>0</v>
      </c>
      <c r="R5037" s="202">
        <v>0</v>
      </c>
      <c r="S5037" s="202">
        <v>0</v>
      </c>
      <c r="T5037" s="203"/>
      <c r="U5037" s="135">
        <v>0</v>
      </c>
      <c r="V5037" s="135">
        <v>0</v>
      </c>
      <c r="W5037" s="202">
        <v>0</v>
      </c>
      <c r="X5037" s="202">
        <v>0</v>
      </c>
      <c r="Y5037" s="203"/>
      <c r="Z5037" s="135">
        <v>0</v>
      </c>
      <c r="AA5037" s="204">
        <v>0</v>
      </c>
      <c r="AB5037" s="202">
        <v>0</v>
      </c>
      <c r="AC5037" s="202">
        <v>0</v>
      </c>
      <c r="AD5037" s="202">
        <v>0</v>
      </c>
      <c r="AE5037" s="202">
        <v>0</v>
      </c>
      <c r="AF5037" s="202">
        <v>0</v>
      </c>
      <c r="AG5037" s="203"/>
      <c r="AH5037" s="135">
        <v>0</v>
      </c>
      <c r="AI5037" s="135">
        <v>0</v>
      </c>
      <c r="AJ5037" s="202">
        <v>0</v>
      </c>
      <c r="AK5037" s="202">
        <v>0</v>
      </c>
      <c r="AL5037" s="203"/>
      <c r="AM5037" s="205">
        <v>0</v>
      </c>
      <c r="AN5037" s="119">
        <v>0</v>
      </c>
      <c r="AO5037" s="120">
        <v>0</v>
      </c>
      <c r="AP5037" s="39">
        <v>0</v>
      </c>
      <c r="AQ5037" s="141">
        <v>0</v>
      </c>
      <c r="AR5037" s="141">
        <v>0</v>
      </c>
      <c r="AS5037" s="143">
        <v>0</v>
      </c>
      <c r="AT5037" s="144">
        <v>0</v>
      </c>
      <c r="AU5037" s="141">
        <v>0</v>
      </c>
      <c r="AV5037" s="141">
        <v>0</v>
      </c>
      <c r="AW5037" s="143">
        <v>0</v>
      </c>
      <c r="AY5037" s="146"/>
      <c r="AZ5037" s="1957"/>
    </row>
    <row r="5038" spans="1:64" ht="12.75" customHeight="1" x14ac:dyDescent="0.25">
      <c r="A5038" s="356"/>
      <c r="B5038" s="225"/>
      <c r="C5038" s="122"/>
      <c r="D5038" s="357"/>
      <c r="E5038" s="226"/>
      <c r="F5038" s="122"/>
      <c r="G5038" s="126"/>
      <c r="H5038" s="35"/>
      <c r="I5038" s="36"/>
      <c r="J5038" s="37"/>
      <c r="K5038" s="206"/>
      <c r="L5038" s="241"/>
      <c r="M5038" s="242"/>
      <c r="N5038" s="201"/>
      <c r="O5038" s="202"/>
      <c r="P5038" s="202"/>
      <c r="Q5038" s="202"/>
      <c r="R5038" s="202"/>
      <c r="S5038" s="202"/>
      <c r="T5038" s="224"/>
      <c r="U5038" s="133"/>
      <c r="V5038" s="133"/>
      <c r="W5038" s="134"/>
      <c r="X5038" s="134"/>
      <c r="Y5038" s="224"/>
      <c r="Z5038" s="135"/>
      <c r="AA5038" s="204"/>
      <c r="AB5038" s="202"/>
      <c r="AC5038" s="202"/>
      <c r="AD5038" s="202"/>
      <c r="AE5038" s="202"/>
      <c r="AF5038" s="202"/>
      <c r="AG5038" s="224"/>
      <c r="AH5038" s="133"/>
      <c r="AI5038" s="133"/>
      <c r="AJ5038" s="134"/>
      <c r="AK5038" s="134"/>
      <c r="AL5038" s="224"/>
      <c r="AM5038" s="205"/>
      <c r="AN5038" s="119"/>
      <c r="AO5038" s="120"/>
      <c r="AP5038" s="39"/>
      <c r="AQ5038" s="141"/>
      <c r="AR5038" s="141"/>
      <c r="AS5038" s="143"/>
      <c r="AU5038" s="141"/>
      <c r="AV5038" s="141"/>
      <c r="AW5038" s="143"/>
      <c r="AY5038" s="146"/>
      <c r="AZ5038" s="1957"/>
    </row>
    <row r="5039" spans="1:64" ht="12.75" customHeight="1" x14ac:dyDescent="0.25">
      <c r="A5039" s="356"/>
      <c r="B5039" s="225"/>
      <c r="C5039" s="122"/>
      <c r="D5039" s="357"/>
      <c r="F5039" s="125"/>
      <c r="G5039" s="126"/>
      <c r="H5039" s="35"/>
      <c r="I5039" s="36"/>
      <c r="J5039" s="37"/>
      <c r="K5039" s="244"/>
      <c r="L5039" s="241"/>
      <c r="M5039" s="242"/>
      <c r="N5039" s="201"/>
      <c r="O5039" s="202"/>
      <c r="P5039" s="202"/>
      <c r="Q5039" s="202"/>
      <c r="R5039" s="202"/>
      <c r="S5039" s="202"/>
      <c r="T5039" s="224"/>
      <c r="U5039" s="138"/>
      <c r="V5039" s="138"/>
      <c r="W5039" s="139"/>
      <c r="X5039" s="139"/>
      <c r="Y5039" s="224"/>
      <c r="Z5039" s="210"/>
      <c r="AA5039" s="204"/>
      <c r="AB5039" s="202"/>
      <c r="AC5039" s="202"/>
      <c r="AD5039" s="202"/>
      <c r="AE5039" s="202"/>
      <c r="AF5039" s="202"/>
      <c r="AG5039" s="224"/>
      <c r="AH5039" s="138"/>
      <c r="AI5039" s="138"/>
      <c r="AJ5039" s="139"/>
      <c r="AK5039" s="139"/>
      <c r="AL5039" s="224"/>
      <c r="AM5039" s="140"/>
      <c r="AN5039" s="211"/>
      <c r="AO5039" s="212"/>
      <c r="AP5039" s="39"/>
      <c r="AQ5039" s="141"/>
      <c r="AR5039" s="141"/>
      <c r="AS5039" s="143"/>
      <c r="AU5039" s="141"/>
      <c r="AV5039" s="141"/>
      <c r="AW5039" s="143"/>
      <c r="AY5039" s="146"/>
      <c r="AZ5039" s="1957"/>
    </row>
    <row r="5040" spans="1:64" ht="12.75" customHeight="1" x14ac:dyDescent="0.25">
      <c r="A5040" s="356"/>
      <c r="B5040" s="225"/>
      <c r="C5040" s="122"/>
      <c r="D5040" s="357"/>
      <c r="E5040" s="226"/>
      <c r="F5040" s="122"/>
      <c r="G5040" s="126"/>
      <c r="H5040" s="35"/>
      <c r="I5040" s="36"/>
      <c r="J5040" s="37"/>
      <c r="K5040" s="381" t="s">
        <v>3646</v>
      </c>
      <c r="L5040" s="241"/>
      <c r="M5040" s="242"/>
      <c r="N5040" s="258"/>
      <c r="O5040" s="259"/>
      <c r="P5040" s="259"/>
      <c r="Q5040" s="259"/>
      <c r="R5040" s="259"/>
      <c r="S5040" s="259"/>
      <c r="T5040" s="260"/>
      <c r="U5040" s="261"/>
      <c r="V5040" s="261"/>
      <c r="W5040" s="262"/>
      <c r="X5040" s="262"/>
      <c r="Y5040" s="260"/>
      <c r="Z5040" s="263"/>
      <c r="AA5040" s="264"/>
      <c r="AB5040" s="259"/>
      <c r="AC5040" s="259"/>
      <c r="AD5040" s="259"/>
      <c r="AE5040" s="259"/>
      <c r="AF5040" s="259"/>
      <c r="AG5040" s="260"/>
      <c r="AH5040" s="261"/>
      <c r="AI5040" s="261"/>
      <c r="AJ5040" s="262"/>
      <c r="AK5040" s="262"/>
      <c r="AL5040" s="260"/>
      <c r="AM5040" s="265"/>
      <c r="AN5040" s="266"/>
      <c r="AO5040" s="267"/>
      <c r="AP5040" s="268"/>
      <c r="AQ5040" s="269"/>
      <c r="AR5040" s="269"/>
      <c r="AS5040" s="270"/>
      <c r="AT5040" s="271"/>
      <c r="AU5040" s="269"/>
      <c r="AV5040" s="269"/>
      <c r="AW5040" s="270"/>
      <c r="AY5040" s="146"/>
      <c r="AZ5040" s="1957"/>
    </row>
    <row r="5041" spans="1:64" x14ac:dyDescent="0.25">
      <c r="A5041" s="356"/>
      <c r="B5041" s="225"/>
      <c r="C5041" s="122"/>
      <c r="D5041" s="357"/>
      <c r="E5041" s="226"/>
      <c r="F5041" s="122"/>
      <c r="G5041" s="227"/>
      <c r="H5041" s="228"/>
      <c r="I5041" s="229"/>
      <c r="J5041" s="492"/>
      <c r="K5041" s="116" t="s">
        <v>5516</v>
      </c>
      <c r="L5041" s="241"/>
      <c r="M5041" s="242"/>
      <c r="N5041" s="258"/>
      <c r="O5041" s="259"/>
      <c r="P5041" s="259"/>
      <c r="Q5041" s="259"/>
      <c r="R5041" s="259"/>
      <c r="S5041" s="259"/>
      <c r="T5041" s="260"/>
      <c r="U5041" s="261"/>
      <c r="V5041" s="261"/>
      <c r="W5041" s="262"/>
      <c r="X5041" s="262"/>
      <c r="Y5041" s="260"/>
      <c r="Z5041" s="263"/>
      <c r="AA5041" s="264"/>
      <c r="AB5041" s="259"/>
      <c r="AC5041" s="259"/>
      <c r="AD5041" s="259"/>
      <c r="AE5041" s="259"/>
      <c r="AF5041" s="259"/>
      <c r="AG5041" s="260"/>
      <c r="AH5041" s="261"/>
      <c r="AI5041" s="261"/>
      <c r="AJ5041" s="262"/>
      <c r="AK5041" s="262"/>
      <c r="AL5041" s="260"/>
      <c r="AM5041" s="265"/>
      <c r="AN5041" s="266"/>
      <c r="AO5041" s="267"/>
      <c r="AP5041" s="268"/>
      <c r="AQ5041" s="269"/>
      <c r="AR5041" s="269"/>
      <c r="AS5041" s="270"/>
      <c r="AT5041" s="271"/>
      <c r="AU5041" s="269"/>
      <c r="AV5041" s="269"/>
      <c r="AW5041" s="270"/>
      <c r="AY5041" s="146"/>
      <c r="AZ5041" s="1957"/>
    </row>
    <row r="5042" spans="1:64" ht="12.75" customHeight="1" x14ac:dyDescent="0.25">
      <c r="A5042" s="356"/>
      <c r="B5042" s="225"/>
      <c r="C5042" s="122"/>
      <c r="D5042" s="357"/>
      <c r="E5042" s="226"/>
      <c r="F5042" s="122"/>
      <c r="G5042" s="227"/>
      <c r="H5042" s="228"/>
      <c r="I5042" s="229"/>
      <c r="J5042" s="492"/>
      <c r="K5042" s="381"/>
      <c r="L5042" s="241"/>
      <c r="M5042" s="242"/>
      <c r="N5042" s="258"/>
      <c r="O5042" s="259"/>
      <c r="P5042" s="259"/>
      <c r="Q5042" s="259"/>
      <c r="R5042" s="259"/>
      <c r="S5042" s="259"/>
      <c r="T5042" s="260"/>
      <c r="U5042" s="261"/>
      <c r="V5042" s="261"/>
      <c r="W5042" s="262"/>
      <c r="X5042" s="262"/>
      <c r="Y5042" s="260"/>
      <c r="Z5042" s="263"/>
      <c r="AA5042" s="264"/>
      <c r="AB5042" s="259"/>
      <c r="AC5042" s="259"/>
      <c r="AD5042" s="259"/>
      <c r="AE5042" s="259"/>
      <c r="AF5042" s="259"/>
      <c r="AG5042" s="260"/>
      <c r="AH5042" s="261"/>
      <c r="AI5042" s="261"/>
      <c r="AJ5042" s="262"/>
      <c r="AK5042" s="262"/>
      <c r="AL5042" s="260"/>
      <c r="AM5042" s="265"/>
      <c r="AN5042" s="266"/>
      <c r="AO5042" s="267"/>
      <c r="AP5042" s="268"/>
      <c r="AQ5042" s="269"/>
      <c r="AR5042" s="269"/>
      <c r="AS5042" s="270"/>
      <c r="AT5042" s="271"/>
      <c r="AU5042" s="269"/>
      <c r="AV5042" s="269"/>
      <c r="AW5042" s="270"/>
      <c r="AY5042" s="146"/>
      <c r="AZ5042" s="1957"/>
    </row>
    <row r="5043" spans="1:64" ht="12.75" customHeight="1" x14ac:dyDescent="0.25">
      <c r="A5043" s="356"/>
      <c r="B5043" s="225"/>
      <c r="C5043" s="122"/>
      <c r="D5043" s="357"/>
      <c r="E5043" s="226"/>
      <c r="F5043" s="122"/>
      <c r="G5043" s="227"/>
      <c r="H5043" s="228"/>
      <c r="I5043" s="229"/>
      <c r="J5043" s="492"/>
      <c r="K5043" s="206"/>
      <c r="L5043" s="241"/>
      <c r="M5043" s="242"/>
      <c r="N5043" s="258"/>
      <c r="O5043" s="259"/>
      <c r="P5043" s="259"/>
      <c r="Q5043" s="259"/>
      <c r="R5043" s="259"/>
      <c r="S5043" s="259"/>
      <c r="T5043" s="260"/>
      <c r="U5043" s="261"/>
      <c r="V5043" s="261"/>
      <c r="W5043" s="262"/>
      <c r="X5043" s="262"/>
      <c r="Y5043" s="260"/>
      <c r="Z5043" s="263"/>
      <c r="AA5043" s="264"/>
      <c r="AB5043" s="259"/>
      <c r="AC5043" s="259"/>
      <c r="AD5043" s="259"/>
      <c r="AE5043" s="259"/>
      <c r="AF5043" s="259"/>
      <c r="AG5043" s="260"/>
      <c r="AH5043" s="261"/>
      <c r="AI5043" s="261"/>
      <c r="AJ5043" s="262"/>
      <c r="AK5043" s="262"/>
      <c r="AL5043" s="260"/>
      <c r="AM5043" s="265"/>
      <c r="AN5043" s="266"/>
      <c r="AO5043" s="267"/>
      <c r="AP5043" s="268"/>
      <c r="AQ5043" s="269"/>
      <c r="AR5043" s="269"/>
      <c r="AS5043" s="270"/>
      <c r="AT5043" s="271"/>
      <c r="AU5043" s="269"/>
      <c r="AV5043" s="269"/>
      <c r="AW5043" s="270"/>
      <c r="AY5043" s="146"/>
      <c r="AZ5043" s="1957"/>
    </row>
    <row r="5044" spans="1:64" ht="35.1" customHeight="1" x14ac:dyDescent="0.25">
      <c r="A5044" s="356" t="s">
        <v>5356</v>
      </c>
      <c r="B5044" s="225">
        <v>15</v>
      </c>
      <c r="C5044" s="122" t="s">
        <v>1245</v>
      </c>
      <c r="D5044" s="123">
        <v>1000</v>
      </c>
      <c r="E5044" s="226"/>
      <c r="F5044" s="122">
        <v>12</v>
      </c>
      <c r="G5044" s="227">
        <v>1</v>
      </c>
      <c r="H5044" s="228" t="str">
        <f t="shared" si="3800"/>
        <v>056</v>
      </c>
      <c r="I5044" s="229" t="s">
        <v>96</v>
      </c>
      <c r="J5044" s="492" t="s">
        <v>5517</v>
      </c>
      <c r="K5044" s="244" t="s">
        <v>5518</v>
      </c>
      <c r="L5044" s="232">
        <v>379</v>
      </c>
      <c r="M5044" s="233">
        <v>298</v>
      </c>
      <c r="N5044" s="130"/>
      <c r="O5044" s="131"/>
      <c r="P5044" s="131"/>
      <c r="Q5044" s="131"/>
      <c r="R5044" s="131"/>
      <c r="S5044" s="131"/>
      <c r="T5044" s="132" t="str">
        <f t="shared" ref="T5044:T5095" si="3879">IF(SUM(N5044:S5044)=U5044,"OK",SUM(N5044:S5044)-U5044)</f>
        <v>OK</v>
      </c>
      <c r="U5044" s="138"/>
      <c r="V5044" s="138"/>
      <c r="W5044" s="139"/>
      <c r="X5044" s="139"/>
      <c r="Y5044" s="132" t="str">
        <f t="shared" ref="Y5044:Y5095" si="3880">IF(SUM(W5044:X5044)=Z5044,"OK",SUM(W5044:X5044)-Z5044)</f>
        <v>OK</v>
      </c>
      <c r="Z5044" s="210"/>
      <c r="AA5044" s="204"/>
      <c r="AB5044" s="202"/>
      <c r="AC5044" s="202"/>
      <c r="AD5044" s="202"/>
      <c r="AE5044" s="202"/>
      <c r="AF5044" s="202"/>
      <c r="AG5044" s="132" t="str">
        <f t="shared" ref="AG5044:AG5095" si="3881">IF(SUM(AA5044:AF5044)=AH5044,"OK",SUM(AA5044:AF5044)-AH5044)</f>
        <v>OK</v>
      </c>
      <c r="AH5044" s="138"/>
      <c r="AI5044" s="138"/>
      <c r="AJ5044" s="139"/>
      <c r="AK5044" s="139"/>
      <c r="AL5044" s="132" t="str">
        <f t="shared" ref="AL5044:AL5095" si="3882">IF(SUM(AJ5044:AK5044)=AM5044,"OK",SUM(AJ5044:AK5044)-AM5044)</f>
        <v>OK</v>
      </c>
      <c r="AM5044" s="140"/>
      <c r="AN5044" s="119">
        <f t="shared" ref="AN5044:AN5095" si="3883">L5044+U5044+V5044+Z5044</f>
        <v>379</v>
      </c>
      <c r="AO5044" s="120">
        <f t="shared" ref="AO5044:AO5095" si="3884">M5044+AH5044+AI5044+AM5044</f>
        <v>298</v>
      </c>
      <c r="AP5044" s="39">
        <f t="shared" ref="AP5044:AP5095" si="3885">L5044</f>
        <v>379</v>
      </c>
      <c r="AQ5044" s="141">
        <f t="shared" ref="AQ5044:AQ5095" si="3886">AN5044</f>
        <v>379</v>
      </c>
      <c r="AR5044" s="142">
        <f t="shared" ref="AR5044:AR5095" si="3887">AQ5044-AP5044</f>
        <v>0</v>
      </c>
      <c r="AS5044" s="143">
        <f t="shared" ref="AS5044:AS5095" si="3888">AR5044/AP5044</f>
        <v>0</v>
      </c>
      <c r="AT5044" s="144">
        <f t="shared" ref="AT5044:AT5095" si="3889">M5044</f>
        <v>298</v>
      </c>
      <c r="AU5044" s="141">
        <f t="shared" ref="AU5044:AU5095" si="3890">AO5044</f>
        <v>298</v>
      </c>
      <c r="AV5044" s="142">
        <f t="shared" ref="AV5044:AV5095" si="3891">AU5044-AT5044</f>
        <v>0</v>
      </c>
      <c r="AW5044" s="143">
        <f t="shared" ref="AW5044:AW5095" si="3892">AV5044/AT5044</f>
        <v>0</v>
      </c>
      <c r="AY5044" s="146" t="str">
        <f t="shared" ref="AY5044:AY5075" si="3893">RIGHT(LEFT(I5044,3),2)&amp;"."&amp;RIGHT(LEFT(I5044,5),2)</f>
        <v>12.11</v>
      </c>
      <c r="AZ5044" s="1957" t="b">
        <f>COUNTIF('[1]Codes SEC'!$B$2:$B$250,Ministres!AY5044)&gt;0</f>
        <v>1</v>
      </c>
    </row>
    <row r="5045" spans="1:64" ht="35.1" customHeight="1" x14ac:dyDescent="0.25">
      <c r="A5045" s="356" t="s">
        <v>5356</v>
      </c>
      <c r="B5045" s="225">
        <v>15</v>
      </c>
      <c r="C5045" s="122" t="s">
        <v>1245</v>
      </c>
      <c r="D5045" s="123">
        <v>1000</v>
      </c>
      <c r="E5045" s="226"/>
      <c r="F5045" s="122">
        <v>12</v>
      </c>
      <c r="G5045" s="227">
        <v>1</v>
      </c>
      <c r="H5045" s="228" t="str">
        <f t="shared" si="3800"/>
        <v>056</v>
      </c>
      <c r="I5045" s="229" t="s">
        <v>96</v>
      </c>
      <c r="J5045" s="492" t="s">
        <v>5519</v>
      </c>
      <c r="K5045" s="244" t="s">
        <v>5520</v>
      </c>
      <c r="L5045" s="232">
        <v>0</v>
      </c>
      <c r="M5045" s="233">
        <v>0</v>
      </c>
      <c r="N5045" s="130"/>
      <c r="O5045" s="131"/>
      <c r="P5045" s="131"/>
      <c r="Q5045" s="131"/>
      <c r="R5045" s="131"/>
      <c r="S5045" s="131"/>
      <c r="T5045" s="132" t="str">
        <f t="shared" si="3879"/>
        <v>OK</v>
      </c>
      <c r="U5045" s="138"/>
      <c r="V5045" s="138"/>
      <c r="W5045" s="139"/>
      <c r="X5045" s="139"/>
      <c r="Y5045" s="132" t="str">
        <f t="shared" si="3880"/>
        <v>OK</v>
      </c>
      <c r="Z5045" s="210"/>
      <c r="AA5045" s="204"/>
      <c r="AB5045" s="202"/>
      <c r="AC5045" s="202"/>
      <c r="AD5045" s="202"/>
      <c r="AE5045" s="202"/>
      <c r="AF5045" s="202"/>
      <c r="AG5045" s="132" t="str">
        <f t="shared" si="3881"/>
        <v>OK</v>
      </c>
      <c r="AH5045" s="138"/>
      <c r="AI5045" s="138"/>
      <c r="AJ5045" s="139"/>
      <c r="AK5045" s="139"/>
      <c r="AL5045" s="132" t="str">
        <f t="shared" si="3882"/>
        <v>OK</v>
      </c>
      <c r="AM5045" s="140"/>
      <c r="AN5045" s="119">
        <f t="shared" si="3883"/>
        <v>0</v>
      </c>
      <c r="AO5045" s="120">
        <f t="shared" si="3884"/>
        <v>0</v>
      </c>
      <c r="AP5045" s="39">
        <f t="shared" si="3885"/>
        <v>0</v>
      </c>
      <c r="AQ5045" s="141">
        <f t="shared" si="3886"/>
        <v>0</v>
      </c>
      <c r="AR5045" s="142">
        <f>AQ5045-AP5045</f>
        <v>0</v>
      </c>
      <c r="AS5045" s="143" t="e">
        <f>AR5045/AP5045</f>
        <v>#DIV/0!</v>
      </c>
      <c r="AT5045" s="144">
        <f t="shared" si="3889"/>
        <v>0</v>
      </c>
      <c r="AU5045" s="141">
        <f>AO5045</f>
        <v>0</v>
      </c>
      <c r="AV5045" s="142">
        <f>AU5045-AT5045</f>
        <v>0</v>
      </c>
      <c r="AW5045" s="143" t="e">
        <f>AV5045/AT5045</f>
        <v>#DIV/0!</v>
      </c>
      <c r="AY5045" s="146" t="str">
        <f t="shared" si="3893"/>
        <v>12.11</v>
      </c>
      <c r="AZ5045" s="1957" t="b">
        <f>COUNTIF('[1]Codes SEC'!$B$2:$B$250,Ministres!AY5045)&gt;0</f>
        <v>1</v>
      </c>
    </row>
    <row r="5046" spans="1:64" ht="35.1" customHeight="1" x14ac:dyDescent="0.25">
      <c r="A5046" s="15" t="s">
        <v>5356</v>
      </c>
      <c r="B5046" s="225">
        <v>15</v>
      </c>
      <c r="C5046" s="122" t="s">
        <v>1245</v>
      </c>
      <c r="D5046" s="123">
        <v>1000</v>
      </c>
      <c r="E5046" s="226"/>
      <c r="F5046" s="122">
        <v>12</v>
      </c>
      <c r="G5046" s="227">
        <v>1</v>
      </c>
      <c r="H5046" s="228" t="str">
        <f t="shared" si="3800"/>
        <v>056</v>
      </c>
      <c r="I5046" s="229" t="s">
        <v>96</v>
      </c>
      <c r="J5046" s="492" t="s">
        <v>5521</v>
      </c>
      <c r="K5046" s="493" t="s">
        <v>5522</v>
      </c>
      <c r="L5046" s="232">
        <v>444</v>
      </c>
      <c r="M5046" s="233">
        <v>669</v>
      </c>
      <c r="N5046" s="130"/>
      <c r="O5046" s="131"/>
      <c r="P5046" s="131"/>
      <c r="Q5046" s="131"/>
      <c r="R5046" s="131"/>
      <c r="S5046" s="131"/>
      <c r="T5046" s="132" t="str">
        <f t="shared" si="3879"/>
        <v>OK</v>
      </c>
      <c r="U5046" s="138"/>
      <c r="V5046" s="138"/>
      <c r="W5046" s="139"/>
      <c r="X5046" s="139"/>
      <c r="Y5046" s="132" t="str">
        <f t="shared" si="3880"/>
        <v>OK</v>
      </c>
      <c r="Z5046" s="210"/>
      <c r="AA5046" s="204"/>
      <c r="AB5046" s="202"/>
      <c r="AC5046" s="202"/>
      <c r="AD5046" s="202"/>
      <c r="AE5046" s="202"/>
      <c r="AF5046" s="202"/>
      <c r="AG5046" s="132" t="str">
        <f t="shared" si="3881"/>
        <v>OK</v>
      </c>
      <c r="AH5046" s="138"/>
      <c r="AI5046" s="138"/>
      <c r="AJ5046" s="139"/>
      <c r="AK5046" s="139"/>
      <c r="AL5046" s="132" t="str">
        <f t="shared" si="3882"/>
        <v>OK</v>
      </c>
      <c r="AM5046" s="140"/>
      <c r="AN5046" s="119">
        <f t="shared" si="3883"/>
        <v>444</v>
      </c>
      <c r="AO5046" s="120">
        <f t="shared" si="3884"/>
        <v>669</v>
      </c>
      <c r="AP5046" s="39">
        <f t="shared" si="3885"/>
        <v>444</v>
      </c>
      <c r="AQ5046" s="141">
        <f t="shared" si="3886"/>
        <v>444</v>
      </c>
      <c r="AR5046" s="142">
        <f>AQ5046-AP5046</f>
        <v>0</v>
      </c>
      <c r="AS5046" s="143">
        <f>AR5046/AP5046</f>
        <v>0</v>
      </c>
      <c r="AT5046" s="144">
        <f t="shared" si="3889"/>
        <v>669</v>
      </c>
      <c r="AU5046" s="141">
        <f>AO5046</f>
        <v>669</v>
      </c>
      <c r="AV5046" s="142">
        <f>AU5046-AT5046</f>
        <v>0</v>
      </c>
      <c r="AW5046" s="143">
        <f>AV5046/AT5046</f>
        <v>0</v>
      </c>
      <c r="AY5046" s="146" t="str">
        <f t="shared" si="3893"/>
        <v>12.11</v>
      </c>
      <c r="AZ5046" s="1957" t="b">
        <f>COUNTIF('[1]Codes SEC'!$B$2:$B$250,Ministres!AY5046)&gt;0</f>
        <v>1</v>
      </c>
    </row>
    <row r="5047" spans="1:64" ht="35.1" customHeight="1" x14ac:dyDescent="0.25">
      <c r="A5047" s="356" t="s">
        <v>5356</v>
      </c>
      <c r="B5047" s="225">
        <v>15</v>
      </c>
      <c r="C5047" s="122" t="s">
        <v>1245</v>
      </c>
      <c r="D5047" s="123">
        <v>1000</v>
      </c>
      <c r="E5047" s="226"/>
      <c r="F5047" s="122">
        <v>12</v>
      </c>
      <c r="G5047" s="227">
        <v>1</v>
      </c>
      <c r="H5047" s="228" t="str">
        <f t="shared" si="3800"/>
        <v>056</v>
      </c>
      <c r="I5047" s="229" t="s">
        <v>96</v>
      </c>
      <c r="J5047" s="492" t="s">
        <v>5523</v>
      </c>
      <c r="K5047" s="244" t="s">
        <v>5524</v>
      </c>
      <c r="L5047" s="128">
        <v>3</v>
      </c>
      <c r="M5047" s="129">
        <v>67</v>
      </c>
      <c r="N5047" s="130"/>
      <c r="O5047" s="131"/>
      <c r="P5047" s="131"/>
      <c r="Q5047" s="131"/>
      <c r="R5047" s="131"/>
      <c r="S5047" s="131"/>
      <c r="T5047" s="132" t="str">
        <f t="shared" si="3879"/>
        <v>OK</v>
      </c>
      <c r="U5047" s="138"/>
      <c r="V5047" s="138"/>
      <c r="W5047" s="139"/>
      <c r="X5047" s="139"/>
      <c r="Y5047" s="132" t="str">
        <f t="shared" si="3880"/>
        <v>OK</v>
      </c>
      <c r="Z5047" s="210"/>
      <c r="AA5047" s="204"/>
      <c r="AB5047" s="202"/>
      <c r="AC5047" s="202"/>
      <c r="AD5047" s="202"/>
      <c r="AE5047" s="202"/>
      <c r="AF5047" s="202"/>
      <c r="AG5047" s="132" t="str">
        <f t="shared" si="3881"/>
        <v>OK</v>
      </c>
      <c r="AH5047" s="138"/>
      <c r="AI5047" s="138"/>
      <c r="AJ5047" s="139"/>
      <c r="AK5047" s="139"/>
      <c r="AL5047" s="132" t="str">
        <f t="shared" si="3882"/>
        <v>OK</v>
      </c>
      <c r="AM5047" s="140"/>
      <c r="AN5047" s="119">
        <f t="shared" si="3883"/>
        <v>3</v>
      </c>
      <c r="AO5047" s="120">
        <f t="shared" si="3884"/>
        <v>67</v>
      </c>
      <c r="AP5047" s="39">
        <f t="shared" si="3885"/>
        <v>3</v>
      </c>
      <c r="AQ5047" s="141">
        <f t="shared" si="3886"/>
        <v>3</v>
      </c>
      <c r="AR5047" s="142">
        <f t="shared" si="3887"/>
        <v>0</v>
      </c>
      <c r="AS5047" s="143">
        <f t="shared" si="3888"/>
        <v>0</v>
      </c>
      <c r="AT5047" s="144">
        <f t="shared" si="3889"/>
        <v>67</v>
      </c>
      <c r="AU5047" s="141">
        <f t="shared" si="3890"/>
        <v>67</v>
      </c>
      <c r="AV5047" s="142">
        <f t="shared" si="3891"/>
        <v>0</v>
      </c>
      <c r="AW5047" s="143">
        <f t="shared" si="3892"/>
        <v>0</v>
      </c>
      <c r="AY5047" s="146" t="str">
        <f t="shared" si="3893"/>
        <v>12.11</v>
      </c>
      <c r="AZ5047" s="1957" t="b">
        <f>COUNTIF('[1]Codes SEC'!$B$2:$B$250,Ministres!AY5047)&gt;0</f>
        <v>1</v>
      </c>
    </row>
    <row r="5048" spans="1:64" ht="35.1" customHeight="1" x14ac:dyDescent="0.25">
      <c r="A5048" s="356" t="s">
        <v>5356</v>
      </c>
      <c r="B5048" s="225">
        <v>15</v>
      </c>
      <c r="C5048" s="122" t="s">
        <v>1245</v>
      </c>
      <c r="D5048" s="123">
        <v>1000</v>
      </c>
      <c r="E5048" s="226"/>
      <c r="F5048" s="122">
        <v>12</v>
      </c>
      <c r="G5048" s="227">
        <v>1</v>
      </c>
      <c r="H5048" s="228" t="str">
        <f t="shared" si="3800"/>
        <v>056</v>
      </c>
      <c r="I5048" s="229" t="s">
        <v>96</v>
      </c>
      <c r="J5048" s="492" t="s">
        <v>5525</v>
      </c>
      <c r="K5048" s="244" t="s">
        <v>5526</v>
      </c>
      <c r="L5048" s="232">
        <v>376</v>
      </c>
      <c r="M5048" s="233">
        <v>376</v>
      </c>
      <c r="N5048" s="130"/>
      <c r="O5048" s="131"/>
      <c r="P5048" s="131"/>
      <c r="Q5048" s="131"/>
      <c r="R5048" s="131"/>
      <c r="S5048" s="131"/>
      <c r="T5048" s="132" t="str">
        <f t="shared" si="3879"/>
        <v>OK</v>
      </c>
      <c r="U5048" s="138"/>
      <c r="V5048" s="138"/>
      <c r="W5048" s="139"/>
      <c r="X5048" s="139"/>
      <c r="Y5048" s="132" t="str">
        <f t="shared" si="3880"/>
        <v>OK</v>
      </c>
      <c r="Z5048" s="210"/>
      <c r="AA5048" s="204"/>
      <c r="AB5048" s="202"/>
      <c r="AC5048" s="202"/>
      <c r="AD5048" s="202"/>
      <c r="AE5048" s="202"/>
      <c r="AF5048" s="202"/>
      <c r="AG5048" s="132" t="str">
        <f t="shared" si="3881"/>
        <v>OK</v>
      </c>
      <c r="AH5048" s="138"/>
      <c r="AI5048" s="138"/>
      <c r="AJ5048" s="139"/>
      <c r="AK5048" s="139"/>
      <c r="AL5048" s="132" t="str">
        <f t="shared" si="3882"/>
        <v>OK</v>
      </c>
      <c r="AM5048" s="140"/>
      <c r="AN5048" s="119">
        <f t="shared" si="3883"/>
        <v>376</v>
      </c>
      <c r="AO5048" s="120">
        <f t="shared" si="3884"/>
        <v>376</v>
      </c>
      <c r="AP5048" s="39">
        <f t="shared" si="3885"/>
        <v>376</v>
      </c>
      <c r="AQ5048" s="141">
        <f t="shared" si="3886"/>
        <v>376</v>
      </c>
      <c r="AR5048" s="142">
        <f t="shared" si="3887"/>
        <v>0</v>
      </c>
      <c r="AS5048" s="143">
        <f t="shared" si="3888"/>
        <v>0</v>
      </c>
      <c r="AT5048" s="144">
        <f t="shared" si="3889"/>
        <v>376</v>
      </c>
      <c r="AU5048" s="141">
        <f t="shared" si="3890"/>
        <v>376</v>
      </c>
      <c r="AV5048" s="142">
        <f t="shared" si="3891"/>
        <v>0</v>
      </c>
      <c r="AW5048" s="143">
        <f t="shared" si="3892"/>
        <v>0</v>
      </c>
      <c r="AY5048" s="146" t="str">
        <f t="shared" si="3893"/>
        <v>12.11</v>
      </c>
      <c r="AZ5048" s="1957" t="b">
        <f>COUNTIF('[1]Codes SEC'!$B$2:$B$250,Ministres!AY5048)&gt;0</f>
        <v>1</v>
      </c>
    </row>
    <row r="5049" spans="1:64" ht="35.1" customHeight="1" x14ac:dyDescent="0.25">
      <c r="A5049" s="356" t="s">
        <v>5356</v>
      </c>
      <c r="B5049" s="225">
        <v>15</v>
      </c>
      <c r="C5049" s="122" t="s">
        <v>1245</v>
      </c>
      <c r="D5049" s="123">
        <v>1000</v>
      </c>
      <c r="E5049" s="494"/>
      <c r="F5049" s="122">
        <v>6</v>
      </c>
      <c r="G5049" s="227">
        <v>1</v>
      </c>
      <c r="H5049" s="228" t="str">
        <f t="shared" si="3800"/>
        <v>056</v>
      </c>
      <c r="I5049" s="229" t="s">
        <v>96</v>
      </c>
      <c r="J5049" s="492" t="s">
        <v>5527</v>
      </c>
      <c r="K5049" s="231" t="s">
        <v>5528</v>
      </c>
      <c r="L5049" s="232">
        <v>0</v>
      </c>
      <c r="M5049" s="129">
        <v>0</v>
      </c>
      <c r="N5049" s="130"/>
      <c r="O5049" s="131"/>
      <c r="P5049" s="131"/>
      <c r="Q5049" s="131"/>
      <c r="R5049" s="131"/>
      <c r="S5049" s="131"/>
      <c r="T5049" s="132" t="str">
        <f t="shared" si="3879"/>
        <v>OK</v>
      </c>
      <c r="U5049" s="138"/>
      <c r="V5049" s="138"/>
      <c r="W5049" s="139"/>
      <c r="X5049" s="139"/>
      <c r="Y5049" s="132" t="str">
        <f t="shared" si="3880"/>
        <v>OK</v>
      </c>
      <c r="Z5049" s="210"/>
      <c r="AA5049" s="204"/>
      <c r="AB5049" s="202"/>
      <c r="AC5049" s="202"/>
      <c r="AD5049" s="202"/>
      <c r="AE5049" s="202"/>
      <c r="AF5049" s="202"/>
      <c r="AG5049" s="132" t="str">
        <f t="shared" si="3881"/>
        <v>OK</v>
      </c>
      <c r="AH5049" s="138"/>
      <c r="AI5049" s="138"/>
      <c r="AJ5049" s="139"/>
      <c r="AK5049" s="139"/>
      <c r="AL5049" s="132" t="str">
        <f t="shared" si="3882"/>
        <v>OK</v>
      </c>
      <c r="AM5049" s="140"/>
      <c r="AN5049" s="119">
        <f t="shared" si="3883"/>
        <v>0</v>
      </c>
      <c r="AO5049" s="120">
        <f t="shared" si="3884"/>
        <v>0</v>
      </c>
      <c r="AP5049" s="39">
        <f t="shared" si="3885"/>
        <v>0</v>
      </c>
      <c r="AQ5049" s="141">
        <f t="shared" si="3886"/>
        <v>0</v>
      </c>
      <c r="AR5049" s="142">
        <f t="shared" si="3887"/>
        <v>0</v>
      </c>
      <c r="AS5049" s="143" t="e">
        <f t="shared" si="3888"/>
        <v>#DIV/0!</v>
      </c>
      <c r="AT5049" s="144">
        <f t="shared" si="3889"/>
        <v>0</v>
      </c>
      <c r="AU5049" s="141">
        <f t="shared" si="3890"/>
        <v>0</v>
      </c>
      <c r="AV5049" s="142">
        <f t="shared" si="3891"/>
        <v>0</v>
      </c>
      <c r="AW5049" s="143" t="e">
        <f t="shared" si="3892"/>
        <v>#DIV/0!</v>
      </c>
      <c r="AY5049" s="146" t="str">
        <f t="shared" si="3893"/>
        <v>12.11</v>
      </c>
      <c r="AZ5049" s="1957" t="b">
        <f>COUNTIF('[1]Codes SEC'!$B$2:$B$250,Ministres!AY5049)&gt;0</f>
        <v>1</v>
      </c>
    </row>
    <row r="5050" spans="1:64" ht="35.1" customHeight="1" x14ac:dyDescent="0.25">
      <c r="A5050" s="15" t="s">
        <v>5356</v>
      </c>
      <c r="B5050" s="225">
        <v>15</v>
      </c>
      <c r="C5050" s="122" t="s">
        <v>1245</v>
      </c>
      <c r="D5050" s="123">
        <v>1000</v>
      </c>
      <c r="E5050" s="226"/>
      <c r="F5050" s="122">
        <v>12</v>
      </c>
      <c r="G5050" s="227">
        <v>1</v>
      </c>
      <c r="H5050" s="228" t="str">
        <f t="shared" si="3800"/>
        <v>056</v>
      </c>
      <c r="I5050" s="229" t="s">
        <v>96</v>
      </c>
      <c r="J5050" s="492" t="s">
        <v>5529</v>
      </c>
      <c r="K5050" s="493" t="s">
        <v>5530</v>
      </c>
      <c r="L5050" s="232">
        <v>56</v>
      </c>
      <c r="M5050" s="233">
        <v>88</v>
      </c>
      <c r="N5050" s="130"/>
      <c r="O5050" s="131"/>
      <c r="P5050" s="131"/>
      <c r="Q5050" s="131"/>
      <c r="R5050" s="131"/>
      <c r="S5050" s="131"/>
      <c r="T5050" s="132" t="str">
        <f t="shared" si="3879"/>
        <v>OK</v>
      </c>
      <c r="U5050" s="138"/>
      <c r="V5050" s="138"/>
      <c r="W5050" s="139"/>
      <c r="X5050" s="139"/>
      <c r="Y5050" s="132" t="str">
        <f t="shared" si="3880"/>
        <v>OK</v>
      </c>
      <c r="Z5050" s="210"/>
      <c r="AA5050" s="204"/>
      <c r="AB5050" s="202"/>
      <c r="AC5050" s="202"/>
      <c r="AD5050" s="202"/>
      <c r="AE5050" s="202"/>
      <c r="AF5050" s="202"/>
      <c r="AG5050" s="132" t="str">
        <f t="shared" si="3881"/>
        <v>OK</v>
      </c>
      <c r="AH5050" s="138"/>
      <c r="AI5050" s="138"/>
      <c r="AJ5050" s="139"/>
      <c r="AK5050" s="139"/>
      <c r="AL5050" s="132" t="str">
        <f t="shared" si="3882"/>
        <v>OK</v>
      </c>
      <c r="AM5050" s="140"/>
      <c r="AN5050" s="119">
        <f t="shared" si="3883"/>
        <v>56</v>
      </c>
      <c r="AO5050" s="120">
        <f t="shared" si="3884"/>
        <v>88</v>
      </c>
      <c r="AP5050" s="39">
        <f t="shared" si="3885"/>
        <v>56</v>
      </c>
      <c r="AQ5050" s="141">
        <f t="shared" si="3886"/>
        <v>56</v>
      </c>
      <c r="AR5050" s="142">
        <f t="shared" si="3887"/>
        <v>0</v>
      </c>
      <c r="AS5050" s="143">
        <f t="shared" si="3888"/>
        <v>0</v>
      </c>
      <c r="AT5050" s="144">
        <f t="shared" si="3889"/>
        <v>88</v>
      </c>
      <c r="AU5050" s="141">
        <f t="shared" si="3890"/>
        <v>88</v>
      </c>
      <c r="AV5050" s="142">
        <f t="shared" si="3891"/>
        <v>0</v>
      </c>
      <c r="AW5050" s="143">
        <f t="shared" si="3892"/>
        <v>0</v>
      </c>
      <c r="AY5050" s="146" t="str">
        <f t="shared" si="3893"/>
        <v>12.11</v>
      </c>
      <c r="AZ5050" s="1957" t="b">
        <f>COUNTIF('[1]Codes SEC'!$B$2:$B$250,Ministres!AY5050)&gt;0</f>
        <v>1</v>
      </c>
    </row>
    <row r="5051" spans="1:64" ht="35.1" customHeight="1" x14ac:dyDescent="0.25">
      <c r="A5051" s="356" t="s">
        <v>5356</v>
      </c>
      <c r="B5051" s="225">
        <v>15</v>
      </c>
      <c r="C5051" s="122" t="s">
        <v>1245</v>
      </c>
      <c r="D5051" s="123">
        <v>1000</v>
      </c>
      <c r="E5051" s="494"/>
      <c r="F5051" s="122">
        <v>12</v>
      </c>
      <c r="G5051" s="227">
        <v>1</v>
      </c>
      <c r="H5051" s="228" t="str">
        <f t="shared" si="3800"/>
        <v>056</v>
      </c>
      <c r="I5051" s="229">
        <v>81211000</v>
      </c>
      <c r="J5051" s="492" t="s">
        <v>5531</v>
      </c>
      <c r="K5051" s="231" t="s">
        <v>5532</v>
      </c>
      <c r="L5051" s="232">
        <v>0</v>
      </c>
      <c r="M5051" s="233">
        <v>0</v>
      </c>
      <c r="N5051" s="130"/>
      <c r="O5051" s="131"/>
      <c r="P5051" s="131"/>
      <c r="Q5051" s="131"/>
      <c r="R5051" s="131"/>
      <c r="S5051" s="131"/>
      <c r="T5051" s="132" t="str">
        <f>IF(SUM(N5051:S5051)=U5051,"OK",SUM(N5051:S5051)-U5051)</f>
        <v>OK</v>
      </c>
      <c r="U5051" s="138"/>
      <c r="V5051" s="138"/>
      <c r="W5051" s="139"/>
      <c r="X5051" s="139"/>
      <c r="Y5051" s="132" t="str">
        <f>IF(SUM(W5051:X5051)=Z5051,"OK",SUM(W5051:X5051)-Z5051)</f>
        <v>OK</v>
      </c>
      <c r="Z5051" s="210"/>
      <c r="AA5051" s="204"/>
      <c r="AB5051" s="202"/>
      <c r="AC5051" s="202"/>
      <c r="AD5051" s="202"/>
      <c r="AE5051" s="202"/>
      <c r="AF5051" s="202"/>
      <c r="AG5051" s="132" t="str">
        <f>IF(SUM(AA5051:AF5051)=AH5051,"OK",SUM(AA5051:AF5051)-AH5051)</f>
        <v>OK</v>
      </c>
      <c r="AH5051" s="138"/>
      <c r="AI5051" s="138"/>
      <c r="AJ5051" s="139"/>
      <c r="AK5051" s="139"/>
      <c r="AL5051" s="132" t="str">
        <f>IF(SUM(AJ5051:AK5051)=AM5051,"OK",SUM(AJ5051:AK5051)-AM5051)</f>
        <v>OK</v>
      </c>
      <c r="AM5051" s="140"/>
      <c r="AN5051" s="119">
        <f>L5051+U5051+V5051+Z5051</f>
        <v>0</v>
      </c>
      <c r="AO5051" s="120">
        <f>M5051+AH5051+AI5051+AM5051</f>
        <v>0</v>
      </c>
      <c r="AP5051" s="39">
        <f>L5051</f>
        <v>0</v>
      </c>
      <c r="AQ5051" s="141">
        <f>AN5051</f>
        <v>0</v>
      </c>
      <c r="AR5051" s="142">
        <f t="shared" si="3887"/>
        <v>0</v>
      </c>
      <c r="AS5051" s="143" t="e">
        <f t="shared" si="3888"/>
        <v>#DIV/0!</v>
      </c>
      <c r="AT5051" s="144">
        <f>M5051</f>
        <v>0</v>
      </c>
      <c r="AU5051" s="141">
        <f t="shared" si="3890"/>
        <v>0</v>
      </c>
      <c r="AV5051" s="142">
        <f t="shared" si="3891"/>
        <v>0</v>
      </c>
      <c r="AW5051" s="143" t="e">
        <f t="shared" si="3892"/>
        <v>#DIV/0!</v>
      </c>
      <c r="AY5051" s="146" t="str">
        <f t="shared" si="3893"/>
        <v>12.11</v>
      </c>
      <c r="AZ5051" s="1957" t="b">
        <f>COUNTIF('[1]Codes SEC'!$B$2:$B$250,Ministres!AY5051)&gt;0</f>
        <v>1</v>
      </c>
    </row>
    <row r="5052" spans="1:64" s="1958" customFormat="1" ht="35.1" customHeight="1" x14ac:dyDescent="0.25">
      <c r="A5052" s="15" t="s">
        <v>5356</v>
      </c>
      <c r="B5052" s="121">
        <v>15</v>
      </c>
      <c r="C5052" s="122" t="s">
        <v>1245</v>
      </c>
      <c r="D5052" s="123">
        <v>1000</v>
      </c>
      <c r="E5052" s="124"/>
      <c r="F5052" s="125">
        <v>12</v>
      </c>
      <c r="G5052" s="126">
        <v>1</v>
      </c>
      <c r="H5052" s="35" t="str">
        <f t="shared" si="3800"/>
        <v>056</v>
      </c>
      <c r="I5052" s="36">
        <v>81212000</v>
      </c>
      <c r="J5052" s="37" t="s">
        <v>5533</v>
      </c>
      <c r="K5052" s="281" t="s">
        <v>5534</v>
      </c>
      <c r="L5052" s="128">
        <v>17</v>
      </c>
      <c r="M5052" s="129">
        <v>17</v>
      </c>
      <c r="N5052" s="130"/>
      <c r="O5052" s="131"/>
      <c r="P5052" s="131"/>
      <c r="Q5052" s="131"/>
      <c r="R5052" s="131"/>
      <c r="S5052" s="131"/>
      <c r="T5052" s="132" t="str">
        <f>IF(SUM(N5052:S5052)=U5052,"OK",SUM(N5052:S5052)-U5052)</f>
        <v>OK</v>
      </c>
      <c r="U5052" s="138"/>
      <c r="V5052" s="138"/>
      <c r="W5052" s="139"/>
      <c r="X5052" s="139"/>
      <c r="Y5052" s="132" t="str">
        <f>IF(SUM(W5052:X5052)=Z5052,"OK",SUM(W5052:X5052)-Z5052)</f>
        <v>OK</v>
      </c>
      <c r="Z5052" s="210"/>
      <c r="AA5052" s="204"/>
      <c r="AB5052" s="202"/>
      <c r="AC5052" s="202"/>
      <c r="AD5052" s="202"/>
      <c r="AE5052" s="202"/>
      <c r="AF5052" s="202"/>
      <c r="AG5052" s="132" t="str">
        <f>IF(SUM(AA5052:AF5052)=AH5052,"OK",SUM(AA5052:AF5052)-AH5052)</f>
        <v>OK</v>
      </c>
      <c r="AH5052" s="138"/>
      <c r="AI5052" s="138"/>
      <c r="AJ5052" s="139"/>
      <c r="AK5052" s="139"/>
      <c r="AL5052" s="132" t="str">
        <f>IF(SUM(AJ5052:AK5052)=AM5052,"OK",SUM(AJ5052:AK5052)-AM5052)</f>
        <v>OK</v>
      </c>
      <c r="AM5052" s="140"/>
      <c r="AN5052" s="119">
        <f>L5052+U5052+V5052+Z5052</f>
        <v>17</v>
      </c>
      <c r="AO5052" s="120">
        <f>M5052+AH5052+AI5052+AM5052</f>
        <v>17</v>
      </c>
      <c r="AP5052" s="39">
        <f>L5052</f>
        <v>17</v>
      </c>
      <c r="AQ5052" s="141">
        <f>AN5052</f>
        <v>17</v>
      </c>
      <c r="AR5052" s="142">
        <f t="shared" si="3887"/>
        <v>0</v>
      </c>
      <c r="AS5052" s="143">
        <f t="shared" si="3888"/>
        <v>0</v>
      </c>
      <c r="AT5052" s="144">
        <f>M5052</f>
        <v>17</v>
      </c>
      <c r="AU5052" s="141">
        <f t="shared" si="3890"/>
        <v>17</v>
      </c>
      <c r="AV5052" s="142">
        <f t="shared" si="3891"/>
        <v>0</v>
      </c>
      <c r="AW5052" s="143">
        <f t="shared" si="3892"/>
        <v>0</v>
      </c>
      <c r="AX5052"/>
      <c r="AY5052" s="146" t="str">
        <f t="shared" si="3893"/>
        <v>12.12</v>
      </c>
      <c r="AZ5052" s="1957" t="b">
        <f>COUNTIF('[1]Codes SEC'!$B$2:$B$250,Ministres!AY5052)&gt;0</f>
        <v>1</v>
      </c>
      <c r="BA5052"/>
      <c r="BB5052"/>
      <c r="BC5052"/>
      <c r="BD5052"/>
      <c r="BE5052"/>
      <c r="BF5052"/>
      <c r="BG5052"/>
      <c r="BH5052"/>
      <c r="BI5052"/>
      <c r="BJ5052"/>
      <c r="BK5052"/>
      <c r="BL5052"/>
    </row>
    <row r="5053" spans="1:64" ht="35.1" customHeight="1" x14ac:dyDescent="0.25">
      <c r="A5053" s="15" t="s">
        <v>5356</v>
      </c>
      <c r="B5053" s="225">
        <v>15</v>
      </c>
      <c r="C5053" s="122" t="s">
        <v>1245</v>
      </c>
      <c r="D5053" s="123">
        <v>1000</v>
      </c>
      <c r="E5053" s="226"/>
      <c r="F5053" s="122">
        <v>12</v>
      </c>
      <c r="G5053" s="227">
        <v>1</v>
      </c>
      <c r="H5053" s="228" t="str">
        <f t="shared" si="3800"/>
        <v>056</v>
      </c>
      <c r="I5053" s="229">
        <v>81221000</v>
      </c>
      <c r="J5053" s="492" t="s">
        <v>5535</v>
      </c>
      <c r="K5053" s="493" t="s">
        <v>5536</v>
      </c>
      <c r="L5053" s="232">
        <v>0</v>
      </c>
      <c r="M5053" s="233">
        <v>0</v>
      </c>
      <c r="N5053" s="130"/>
      <c r="O5053" s="131"/>
      <c r="P5053" s="131"/>
      <c r="Q5053" s="131"/>
      <c r="R5053" s="131"/>
      <c r="S5053" s="131"/>
      <c r="T5053" s="132" t="str">
        <f>IF(SUM(N5053:S5053)=U5053,"OK",SUM(N5053:S5053)-U5053)</f>
        <v>OK</v>
      </c>
      <c r="U5053" s="138"/>
      <c r="V5053" s="138"/>
      <c r="W5053" s="139"/>
      <c r="X5053" s="139"/>
      <c r="Y5053" s="132" t="str">
        <f>IF(SUM(W5053:X5053)=Z5053,"OK",SUM(W5053:X5053)-Z5053)</f>
        <v>OK</v>
      </c>
      <c r="Z5053" s="210"/>
      <c r="AA5053" s="204"/>
      <c r="AB5053" s="202"/>
      <c r="AC5053" s="202"/>
      <c r="AD5053" s="202"/>
      <c r="AE5053" s="202"/>
      <c r="AF5053" s="202"/>
      <c r="AG5053" s="132" t="str">
        <f>IF(SUM(AA5053:AF5053)=AH5053,"OK",SUM(AA5053:AF5053)-AH5053)</f>
        <v>OK</v>
      </c>
      <c r="AH5053" s="138"/>
      <c r="AI5053" s="138"/>
      <c r="AJ5053" s="139"/>
      <c r="AK5053" s="139"/>
      <c r="AL5053" s="132" t="str">
        <f>IF(SUM(AJ5053:AK5053)=AM5053,"OK",SUM(AJ5053:AK5053)-AM5053)</f>
        <v>OK</v>
      </c>
      <c r="AM5053" s="140"/>
      <c r="AN5053" s="119">
        <f>L5053+U5053+V5053+Z5053</f>
        <v>0</v>
      </c>
      <c r="AO5053" s="120">
        <f>M5053+AH5053+AI5053+AM5053</f>
        <v>0</v>
      </c>
      <c r="AP5053" s="39">
        <f>L5053</f>
        <v>0</v>
      </c>
      <c r="AQ5053" s="141">
        <f>AN5053</f>
        <v>0</v>
      </c>
      <c r="AR5053" s="142">
        <f t="shared" si="3887"/>
        <v>0</v>
      </c>
      <c r="AS5053" s="143" t="e">
        <f t="shared" si="3888"/>
        <v>#DIV/0!</v>
      </c>
      <c r="AT5053" s="144">
        <f>M5053</f>
        <v>0</v>
      </c>
      <c r="AU5053" s="141">
        <f t="shared" si="3890"/>
        <v>0</v>
      </c>
      <c r="AV5053" s="142">
        <f t="shared" si="3891"/>
        <v>0</v>
      </c>
      <c r="AW5053" s="143" t="e">
        <f t="shared" si="3892"/>
        <v>#DIV/0!</v>
      </c>
      <c r="AY5053" s="146" t="str">
        <f t="shared" si="3893"/>
        <v>12.21</v>
      </c>
      <c r="AZ5053" s="1957" t="b">
        <f>COUNTIF('[1]Codes SEC'!$B$2:$B$250,Ministres!AY5053)&gt;0</f>
        <v>1</v>
      </c>
    </row>
    <row r="5054" spans="1:64" ht="35.1" customHeight="1" x14ac:dyDescent="0.25">
      <c r="A5054" s="15" t="s">
        <v>5356</v>
      </c>
      <c r="B5054" s="225" t="s">
        <v>1248</v>
      </c>
      <c r="C5054" s="122" t="s">
        <v>1245</v>
      </c>
      <c r="D5054" s="123">
        <v>1000</v>
      </c>
      <c r="E5054" s="226"/>
      <c r="F5054" s="122">
        <v>12</v>
      </c>
      <c r="G5054" s="227">
        <v>1</v>
      </c>
      <c r="H5054" s="228" t="str">
        <f t="shared" si="3800"/>
        <v>056</v>
      </c>
      <c r="I5054" s="229">
        <v>81221000</v>
      </c>
      <c r="J5054" s="230" t="s">
        <v>5537</v>
      </c>
      <c r="K5054" s="231" t="s">
        <v>5538</v>
      </c>
      <c r="L5054" s="232">
        <v>0</v>
      </c>
      <c r="M5054" s="233">
        <v>0</v>
      </c>
      <c r="N5054" s="130"/>
      <c r="O5054" s="131"/>
      <c r="P5054" s="131"/>
      <c r="Q5054" s="131"/>
      <c r="R5054" s="131"/>
      <c r="S5054" s="131"/>
      <c r="T5054" s="132" t="str">
        <f>IF(SUM(N5054:S5054)=U5054,"OK",SUM(N5054:S5054)-U5054)</f>
        <v>OK</v>
      </c>
      <c r="U5054" s="138"/>
      <c r="V5054" s="138"/>
      <c r="W5054" s="139"/>
      <c r="X5054" s="139"/>
      <c r="Y5054" s="132" t="str">
        <f>IF(SUM(W5054:X5054)=Z5054,"OK",SUM(W5054:X5054)-Z5054)</f>
        <v>OK</v>
      </c>
      <c r="Z5054" s="210"/>
      <c r="AA5054" s="204"/>
      <c r="AB5054" s="202"/>
      <c r="AC5054" s="202"/>
      <c r="AD5054" s="202"/>
      <c r="AE5054" s="202"/>
      <c r="AF5054" s="202"/>
      <c r="AG5054" s="132" t="str">
        <f>IF(SUM(AA5054:AF5054)=AH5054,"OK",SUM(AA5054:AF5054)-AH5054)</f>
        <v>OK</v>
      </c>
      <c r="AH5054" s="138"/>
      <c r="AI5054" s="138"/>
      <c r="AJ5054" s="139"/>
      <c r="AK5054" s="139"/>
      <c r="AL5054" s="132" t="str">
        <f>IF(SUM(AJ5054:AK5054)=AM5054,"OK",SUM(AJ5054:AK5054)-AM5054)</f>
        <v>OK</v>
      </c>
      <c r="AM5054" s="140"/>
      <c r="AN5054" s="119">
        <f>L5054+U5054+V5054+Z5054</f>
        <v>0</v>
      </c>
      <c r="AO5054" s="120">
        <f>M5054+AH5054+AI5054+AM5054</f>
        <v>0</v>
      </c>
      <c r="AP5054" s="39">
        <f>L5054</f>
        <v>0</v>
      </c>
      <c r="AQ5054" s="141">
        <f>AN5054</f>
        <v>0</v>
      </c>
      <c r="AR5054" s="142">
        <f t="shared" si="3887"/>
        <v>0</v>
      </c>
      <c r="AS5054" s="143" t="e">
        <f t="shared" si="3888"/>
        <v>#DIV/0!</v>
      </c>
      <c r="AT5054" s="144">
        <f>M5054</f>
        <v>0</v>
      </c>
      <c r="AU5054" s="141">
        <f t="shared" si="3890"/>
        <v>0</v>
      </c>
      <c r="AV5054" s="142">
        <f t="shared" si="3891"/>
        <v>0</v>
      </c>
      <c r="AW5054" s="143" t="e">
        <f t="shared" si="3892"/>
        <v>#DIV/0!</v>
      </c>
      <c r="AY5054" s="146" t="str">
        <f t="shared" si="3893"/>
        <v>12.21</v>
      </c>
      <c r="AZ5054" s="1957" t="b">
        <f>COUNTIF('[1]Codes SEC'!$B$2:$B$250,Ministres!AY5054)&gt;0</f>
        <v>1</v>
      </c>
    </row>
    <row r="5055" spans="1:64" ht="35.1" customHeight="1" x14ac:dyDescent="0.25">
      <c r="A5055" s="15" t="s">
        <v>5356</v>
      </c>
      <c r="B5055" s="225">
        <v>15</v>
      </c>
      <c r="C5055" s="122" t="s">
        <v>1245</v>
      </c>
      <c r="D5055" s="123">
        <v>1000</v>
      </c>
      <c r="F5055" s="125">
        <v>12</v>
      </c>
      <c r="G5055" s="126">
        <v>1</v>
      </c>
      <c r="H5055" s="35" t="str">
        <f t="shared" si="3800"/>
        <v>056</v>
      </c>
      <c r="I5055" s="36">
        <v>81410000</v>
      </c>
      <c r="J5055" s="37" t="s">
        <v>5539</v>
      </c>
      <c r="K5055" s="231" t="s">
        <v>5540</v>
      </c>
      <c r="L5055" s="128">
        <v>10</v>
      </c>
      <c r="M5055" s="129">
        <v>10</v>
      </c>
      <c r="N5055" s="130"/>
      <c r="O5055" s="131"/>
      <c r="P5055" s="131"/>
      <c r="Q5055" s="131"/>
      <c r="R5055" s="131"/>
      <c r="S5055" s="131"/>
      <c r="T5055" s="132" t="str">
        <f t="shared" si="3879"/>
        <v>OK</v>
      </c>
      <c r="U5055" s="138"/>
      <c r="V5055" s="138"/>
      <c r="W5055" s="139"/>
      <c r="X5055" s="139"/>
      <c r="Y5055" s="132" t="str">
        <f t="shared" si="3880"/>
        <v>OK</v>
      </c>
      <c r="Z5055" s="210"/>
      <c r="AA5055" s="204"/>
      <c r="AB5055" s="202"/>
      <c r="AC5055" s="202"/>
      <c r="AD5055" s="202"/>
      <c r="AE5055" s="202"/>
      <c r="AF5055" s="202"/>
      <c r="AG5055" s="132" t="str">
        <f t="shared" si="3881"/>
        <v>OK</v>
      </c>
      <c r="AH5055" s="138"/>
      <c r="AI5055" s="138"/>
      <c r="AJ5055" s="139"/>
      <c r="AK5055" s="139"/>
      <c r="AL5055" s="132" t="str">
        <f t="shared" si="3882"/>
        <v>OK</v>
      </c>
      <c r="AM5055" s="140"/>
      <c r="AN5055" s="119">
        <f t="shared" si="3883"/>
        <v>10</v>
      </c>
      <c r="AO5055" s="120">
        <f t="shared" si="3884"/>
        <v>10</v>
      </c>
      <c r="AP5055" s="39">
        <f t="shared" si="3885"/>
        <v>10</v>
      </c>
      <c r="AQ5055" s="141">
        <f t="shared" si="3886"/>
        <v>10</v>
      </c>
      <c r="AR5055" s="142">
        <f t="shared" si="3887"/>
        <v>0</v>
      </c>
      <c r="AS5055" s="143">
        <f t="shared" si="3888"/>
        <v>0</v>
      </c>
      <c r="AT5055" s="144">
        <f t="shared" si="3889"/>
        <v>10</v>
      </c>
      <c r="AU5055" s="141">
        <f t="shared" si="3890"/>
        <v>10</v>
      </c>
      <c r="AV5055" s="142">
        <f t="shared" si="3891"/>
        <v>0</v>
      </c>
      <c r="AW5055" s="143">
        <f t="shared" si="3892"/>
        <v>0</v>
      </c>
      <c r="AY5055" s="146" t="str">
        <f t="shared" si="3893"/>
        <v>14.10</v>
      </c>
      <c r="AZ5055" s="1957" t="b">
        <f>COUNTIF('[1]Codes SEC'!$B$2:$B$250,Ministres!AY5055)&gt;0</f>
        <v>1</v>
      </c>
    </row>
    <row r="5056" spans="1:64" ht="35.1" customHeight="1" x14ac:dyDescent="0.25">
      <c r="A5056" s="15" t="s">
        <v>5356</v>
      </c>
      <c r="B5056" s="225" t="s">
        <v>1248</v>
      </c>
      <c r="C5056" s="122" t="s">
        <v>1245</v>
      </c>
      <c r="D5056" s="123">
        <v>1000</v>
      </c>
      <c r="E5056" s="226"/>
      <c r="F5056" s="122" t="s">
        <v>1336</v>
      </c>
      <c r="G5056" s="227"/>
      <c r="H5056" s="228" t="str">
        <f t="shared" si="3800"/>
        <v>056</v>
      </c>
      <c r="I5056" s="229">
        <v>83122000</v>
      </c>
      <c r="J5056" s="230" t="s">
        <v>5541</v>
      </c>
      <c r="K5056" s="231" t="s">
        <v>5542</v>
      </c>
      <c r="L5056" s="232">
        <v>0</v>
      </c>
      <c r="M5056" s="233">
        <v>0</v>
      </c>
      <c r="N5056" s="130"/>
      <c r="O5056" s="131"/>
      <c r="P5056" s="131"/>
      <c r="Q5056" s="131"/>
      <c r="R5056" s="131"/>
      <c r="S5056" s="131"/>
      <c r="T5056" s="132" t="str">
        <f>IF(SUM(N5056:S5056)=U5056,"OK",SUM(N5056:S5056)-U5056)</f>
        <v>OK</v>
      </c>
      <c r="U5056" s="138"/>
      <c r="V5056" s="138"/>
      <c r="W5056" s="139"/>
      <c r="X5056" s="139"/>
      <c r="Y5056" s="132" t="str">
        <f>IF(SUM(W5056:X5056)=Z5056,"OK",SUM(W5056:X5056)-Z5056)</f>
        <v>OK</v>
      </c>
      <c r="Z5056" s="210"/>
      <c r="AA5056" s="204"/>
      <c r="AB5056" s="202"/>
      <c r="AC5056" s="202"/>
      <c r="AD5056" s="202"/>
      <c r="AE5056" s="202"/>
      <c r="AF5056" s="202"/>
      <c r="AG5056" s="132" t="str">
        <f>IF(SUM(AA5056:AF5056)=AH5056,"OK",SUM(AA5056:AF5056)-AH5056)</f>
        <v>OK</v>
      </c>
      <c r="AH5056" s="138"/>
      <c r="AI5056" s="138"/>
      <c r="AJ5056" s="139"/>
      <c r="AK5056" s="139"/>
      <c r="AL5056" s="132" t="str">
        <f>IF(SUM(AJ5056:AK5056)=AM5056,"OK",SUM(AJ5056:AK5056)-AM5056)</f>
        <v>OK</v>
      </c>
      <c r="AM5056" s="140"/>
      <c r="AN5056" s="119">
        <f>L5056+U5056+V5056+Z5056</f>
        <v>0</v>
      </c>
      <c r="AO5056" s="120">
        <f>M5056+AH5056+AI5056+AM5056</f>
        <v>0</v>
      </c>
      <c r="AP5056" s="39">
        <f>L5056</f>
        <v>0</v>
      </c>
      <c r="AQ5056" s="141">
        <f>AN5056</f>
        <v>0</v>
      </c>
      <c r="AR5056" s="142">
        <f>AQ5056-AP5056</f>
        <v>0</v>
      </c>
      <c r="AS5056" s="143" t="e">
        <f>AR5056/AP5056</f>
        <v>#DIV/0!</v>
      </c>
      <c r="AT5056" s="144">
        <f>M5056</f>
        <v>0</v>
      </c>
      <c r="AU5056" s="141">
        <f>AO5056</f>
        <v>0</v>
      </c>
      <c r="AV5056" s="142">
        <f>AU5056-AT5056</f>
        <v>0</v>
      </c>
      <c r="AW5056" s="143" t="e">
        <f>AV5056/AT5056</f>
        <v>#DIV/0!</v>
      </c>
      <c r="AY5056" s="146" t="str">
        <f t="shared" si="3893"/>
        <v>31.22</v>
      </c>
      <c r="AZ5056" s="1957" t="b">
        <f>COUNTIF('[1]Codes SEC'!$B$2:$B$250,Ministres!AY5056)&gt;0</f>
        <v>1</v>
      </c>
    </row>
    <row r="5057" spans="1:64" ht="35.1" customHeight="1" x14ac:dyDescent="0.25">
      <c r="A5057" s="15" t="s">
        <v>5356</v>
      </c>
      <c r="B5057" s="225">
        <v>15</v>
      </c>
      <c r="C5057" s="122" t="s">
        <v>1245</v>
      </c>
      <c r="D5057" s="123">
        <v>1000</v>
      </c>
      <c r="E5057" s="226"/>
      <c r="F5057" s="122">
        <v>12</v>
      </c>
      <c r="G5057" s="227"/>
      <c r="H5057" s="228" t="str">
        <f t="shared" ref="H5057:H5113" si="3894">LEFT(J5057,3)</f>
        <v>056</v>
      </c>
      <c r="I5057" s="229">
        <v>83122000</v>
      </c>
      <c r="J5057" s="230" t="s">
        <v>5543</v>
      </c>
      <c r="K5057" s="231" t="s">
        <v>5544</v>
      </c>
      <c r="L5057" s="232">
        <v>0</v>
      </c>
      <c r="M5057" s="233">
        <v>0</v>
      </c>
      <c r="N5057" s="130"/>
      <c r="O5057" s="131"/>
      <c r="P5057" s="131"/>
      <c r="Q5057" s="131"/>
      <c r="R5057" s="131"/>
      <c r="S5057" s="131"/>
      <c r="T5057" s="132" t="str">
        <f>IF(SUM(N5057:S5057)=U5057,"OK",SUM(N5057:S5057)-U5057)</f>
        <v>OK</v>
      </c>
      <c r="U5057" s="138"/>
      <c r="V5057" s="138"/>
      <c r="W5057" s="139"/>
      <c r="X5057" s="139"/>
      <c r="Y5057" s="132" t="str">
        <f>IF(SUM(W5057:X5057)=Z5057,"OK",SUM(W5057:X5057)-Z5057)</f>
        <v>OK</v>
      </c>
      <c r="Z5057" s="210"/>
      <c r="AA5057" s="204"/>
      <c r="AB5057" s="202"/>
      <c r="AC5057" s="202"/>
      <c r="AD5057" s="202"/>
      <c r="AE5057" s="202"/>
      <c r="AF5057" s="202"/>
      <c r="AG5057" s="132" t="str">
        <f>IF(SUM(AA5057:AF5057)=AH5057,"OK",SUM(AA5057:AF5057)-AH5057)</f>
        <v>OK</v>
      </c>
      <c r="AH5057" s="138"/>
      <c r="AI5057" s="138"/>
      <c r="AJ5057" s="139"/>
      <c r="AK5057" s="139"/>
      <c r="AL5057" s="132" t="str">
        <f>IF(SUM(AJ5057:AK5057)=AM5057,"OK",SUM(AJ5057:AK5057)-AM5057)</f>
        <v>OK</v>
      </c>
      <c r="AM5057" s="140"/>
      <c r="AN5057" s="119">
        <f>L5057+U5057+V5057+Z5057</f>
        <v>0</v>
      </c>
      <c r="AO5057" s="120">
        <f>M5057+AH5057+AI5057+AM5057</f>
        <v>0</v>
      </c>
      <c r="AP5057" s="39">
        <f>L5057</f>
        <v>0</v>
      </c>
      <c r="AQ5057" s="141">
        <f>AN5057</f>
        <v>0</v>
      </c>
      <c r="AR5057" s="142">
        <f t="shared" si="3887"/>
        <v>0</v>
      </c>
      <c r="AS5057" s="143" t="e">
        <f t="shared" si="3888"/>
        <v>#DIV/0!</v>
      </c>
      <c r="AT5057" s="144">
        <f>M5057</f>
        <v>0</v>
      </c>
      <c r="AU5057" s="141">
        <f t="shared" si="3890"/>
        <v>0</v>
      </c>
      <c r="AV5057" s="142">
        <f t="shared" si="3891"/>
        <v>0</v>
      </c>
      <c r="AW5057" s="143" t="e">
        <f t="shared" si="3892"/>
        <v>#DIV/0!</v>
      </c>
      <c r="AY5057" s="146" t="str">
        <f t="shared" si="3893"/>
        <v>31.22</v>
      </c>
      <c r="AZ5057" s="1957" t="b">
        <f>COUNTIF('[1]Codes SEC'!$B$2:$B$250,Ministres!AY5057)&gt;0</f>
        <v>1</v>
      </c>
    </row>
    <row r="5058" spans="1:64" ht="35.1" customHeight="1" x14ac:dyDescent="0.25">
      <c r="A5058" s="15" t="s">
        <v>5356</v>
      </c>
      <c r="B5058" s="225">
        <v>15</v>
      </c>
      <c r="C5058" s="122" t="s">
        <v>1245</v>
      </c>
      <c r="D5058" s="123">
        <v>1000</v>
      </c>
      <c r="F5058" s="125">
        <v>12</v>
      </c>
      <c r="G5058" s="126">
        <v>1</v>
      </c>
      <c r="H5058" s="35" t="str">
        <f t="shared" si="3894"/>
        <v>056</v>
      </c>
      <c r="I5058" s="229">
        <v>83132000</v>
      </c>
      <c r="J5058" s="492" t="s">
        <v>5545</v>
      </c>
      <c r="K5058" s="231" t="s">
        <v>5546</v>
      </c>
      <c r="L5058" s="241">
        <v>885</v>
      </c>
      <c r="M5058" s="242">
        <v>753</v>
      </c>
      <c r="N5058" s="201"/>
      <c r="O5058" s="202"/>
      <c r="P5058" s="202"/>
      <c r="Q5058" s="202"/>
      <c r="R5058" s="202"/>
      <c r="S5058" s="202"/>
      <c r="T5058" s="132" t="str">
        <f t="shared" si="3879"/>
        <v>OK</v>
      </c>
      <c r="U5058" s="138"/>
      <c r="V5058" s="138"/>
      <c r="W5058" s="139"/>
      <c r="X5058" s="139"/>
      <c r="Y5058" s="132" t="str">
        <f t="shared" si="3880"/>
        <v>OK</v>
      </c>
      <c r="Z5058" s="210"/>
      <c r="AA5058" s="204"/>
      <c r="AB5058" s="202"/>
      <c r="AC5058" s="202"/>
      <c r="AD5058" s="202"/>
      <c r="AE5058" s="202"/>
      <c r="AF5058" s="202"/>
      <c r="AG5058" s="132" t="str">
        <f t="shared" si="3881"/>
        <v>OK</v>
      </c>
      <c r="AH5058" s="138"/>
      <c r="AI5058" s="138"/>
      <c r="AJ5058" s="139"/>
      <c r="AK5058" s="139"/>
      <c r="AL5058" s="132" t="str">
        <f t="shared" si="3882"/>
        <v>OK</v>
      </c>
      <c r="AM5058" s="140"/>
      <c r="AN5058" s="119">
        <f t="shared" si="3883"/>
        <v>885</v>
      </c>
      <c r="AO5058" s="120">
        <f t="shared" si="3884"/>
        <v>753</v>
      </c>
      <c r="AP5058" s="39">
        <f t="shared" si="3885"/>
        <v>885</v>
      </c>
      <c r="AQ5058" s="141">
        <f t="shared" si="3886"/>
        <v>885</v>
      </c>
      <c r="AR5058" s="141">
        <f t="shared" si="3887"/>
        <v>0</v>
      </c>
      <c r="AS5058" s="143">
        <f t="shared" si="3888"/>
        <v>0</v>
      </c>
      <c r="AT5058" s="144">
        <f t="shared" si="3889"/>
        <v>753</v>
      </c>
      <c r="AU5058" s="141">
        <f t="shared" si="3890"/>
        <v>753</v>
      </c>
      <c r="AV5058" s="141">
        <f t="shared" si="3891"/>
        <v>0</v>
      </c>
      <c r="AW5058" s="143">
        <f t="shared" si="3892"/>
        <v>0</v>
      </c>
      <c r="AY5058" s="146" t="str">
        <f t="shared" si="3893"/>
        <v>31.32</v>
      </c>
      <c r="AZ5058" s="1957" t="b">
        <f>COUNTIF('[1]Codes SEC'!$B$2:$B$250,Ministres!AY5058)&gt;0</f>
        <v>1</v>
      </c>
    </row>
    <row r="5059" spans="1:64" ht="35.1" customHeight="1" x14ac:dyDescent="0.25">
      <c r="A5059" s="15" t="s">
        <v>5356</v>
      </c>
      <c r="B5059" s="225">
        <v>15</v>
      </c>
      <c r="C5059" s="122" t="s">
        <v>1245</v>
      </c>
      <c r="D5059" s="123">
        <v>1000</v>
      </c>
      <c r="F5059" s="125">
        <v>6</v>
      </c>
      <c r="G5059" s="126">
        <v>1</v>
      </c>
      <c r="H5059" s="35" t="str">
        <f t="shared" si="3894"/>
        <v>056</v>
      </c>
      <c r="I5059" s="229">
        <v>83132000</v>
      </c>
      <c r="J5059" s="492" t="s">
        <v>5547</v>
      </c>
      <c r="K5059" s="281" t="s">
        <v>5548</v>
      </c>
      <c r="L5059" s="232">
        <v>0</v>
      </c>
      <c r="M5059" s="233">
        <v>0</v>
      </c>
      <c r="N5059" s="130"/>
      <c r="O5059" s="131"/>
      <c r="P5059" s="131"/>
      <c r="Q5059" s="131"/>
      <c r="R5059" s="131"/>
      <c r="S5059" s="131"/>
      <c r="T5059" s="132" t="str">
        <f t="shared" si="3879"/>
        <v>OK</v>
      </c>
      <c r="U5059" s="138"/>
      <c r="V5059" s="138"/>
      <c r="W5059" s="139"/>
      <c r="X5059" s="139"/>
      <c r="Y5059" s="132" t="str">
        <f t="shared" si="3880"/>
        <v>OK</v>
      </c>
      <c r="Z5059" s="210"/>
      <c r="AA5059" s="204"/>
      <c r="AB5059" s="202"/>
      <c r="AC5059" s="202"/>
      <c r="AD5059" s="202"/>
      <c r="AE5059" s="202"/>
      <c r="AF5059" s="202"/>
      <c r="AG5059" s="132" t="str">
        <f t="shared" si="3881"/>
        <v>OK</v>
      </c>
      <c r="AH5059" s="138"/>
      <c r="AI5059" s="138"/>
      <c r="AJ5059" s="139"/>
      <c r="AK5059" s="139"/>
      <c r="AL5059" s="132" t="str">
        <f t="shared" si="3882"/>
        <v>OK</v>
      </c>
      <c r="AM5059" s="140"/>
      <c r="AN5059" s="119">
        <f t="shared" si="3883"/>
        <v>0</v>
      </c>
      <c r="AO5059" s="120">
        <f t="shared" si="3884"/>
        <v>0</v>
      </c>
      <c r="AP5059" s="39">
        <f t="shared" si="3885"/>
        <v>0</v>
      </c>
      <c r="AQ5059" s="141">
        <f t="shared" si="3886"/>
        <v>0</v>
      </c>
      <c r="AR5059" s="142">
        <f t="shared" si="3887"/>
        <v>0</v>
      </c>
      <c r="AS5059" s="143" t="e">
        <f t="shared" si="3888"/>
        <v>#DIV/0!</v>
      </c>
      <c r="AT5059" s="144">
        <f t="shared" si="3889"/>
        <v>0</v>
      </c>
      <c r="AU5059" s="141">
        <f t="shared" si="3890"/>
        <v>0</v>
      </c>
      <c r="AV5059" s="142">
        <f t="shared" si="3891"/>
        <v>0</v>
      </c>
      <c r="AW5059" s="143" t="e">
        <f t="shared" si="3892"/>
        <v>#DIV/0!</v>
      </c>
      <c r="AY5059" s="146" t="str">
        <f t="shared" si="3893"/>
        <v>31.32</v>
      </c>
      <c r="AZ5059" s="1957" t="b">
        <f>COUNTIF('[1]Codes SEC'!$B$2:$B$250,Ministres!AY5059)&gt;0</f>
        <v>1</v>
      </c>
    </row>
    <row r="5060" spans="1:64" ht="35.1" customHeight="1" x14ac:dyDescent="0.25">
      <c r="A5060" s="15" t="s">
        <v>5356</v>
      </c>
      <c r="B5060" s="225">
        <v>15</v>
      </c>
      <c r="C5060" s="122" t="s">
        <v>1245</v>
      </c>
      <c r="D5060" s="123">
        <v>1000</v>
      </c>
      <c r="F5060" s="125">
        <v>12</v>
      </c>
      <c r="G5060" s="126">
        <v>1</v>
      </c>
      <c r="H5060" s="35" t="str">
        <f t="shared" si="3894"/>
        <v>056</v>
      </c>
      <c r="I5060" s="36">
        <v>83132000</v>
      </c>
      <c r="J5060" s="37" t="s">
        <v>5549</v>
      </c>
      <c r="K5060" s="231" t="s">
        <v>5550</v>
      </c>
      <c r="L5060" s="232">
        <v>0</v>
      </c>
      <c r="M5060" s="233">
        <v>0</v>
      </c>
      <c r="N5060" s="130"/>
      <c r="O5060" s="131"/>
      <c r="P5060" s="131"/>
      <c r="Q5060" s="131"/>
      <c r="R5060" s="131"/>
      <c r="S5060" s="131"/>
      <c r="T5060" s="132" t="str">
        <f t="shared" si="3879"/>
        <v>OK</v>
      </c>
      <c r="U5060" s="138"/>
      <c r="V5060" s="138"/>
      <c r="W5060" s="139"/>
      <c r="X5060" s="139"/>
      <c r="Y5060" s="132" t="str">
        <f t="shared" si="3880"/>
        <v>OK</v>
      </c>
      <c r="Z5060" s="210"/>
      <c r="AA5060" s="204"/>
      <c r="AB5060" s="202"/>
      <c r="AC5060" s="202"/>
      <c r="AD5060" s="202"/>
      <c r="AE5060" s="202"/>
      <c r="AF5060" s="202"/>
      <c r="AG5060" s="132" t="str">
        <f t="shared" si="3881"/>
        <v>OK</v>
      </c>
      <c r="AH5060" s="138"/>
      <c r="AI5060" s="138"/>
      <c r="AJ5060" s="139"/>
      <c r="AK5060" s="139"/>
      <c r="AL5060" s="132" t="str">
        <f t="shared" si="3882"/>
        <v>OK</v>
      </c>
      <c r="AM5060" s="140"/>
      <c r="AN5060" s="119">
        <f t="shared" si="3883"/>
        <v>0</v>
      </c>
      <c r="AO5060" s="120">
        <f t="shared" si="3884"/>
        <v>0</v>
      </c>
      <c r="AP5060" s="39">
        <f t="shared" si="3885"/>
        <v>0</v>
      </c>
      <c r="AQ5060" s="141">
        <f t="shared" si="3886"/>
        <v>0</v>
      </c>
      <c r="AR5060" s="142">
        <f t="shared" si="3887"/>
        <v>0</v>
      </c>
      <c r="AS5060" s="143" t="e">
        <f t="shared" si="3888"/>
        <v>#DIV/0!</v>
      </c>
      <c r="AT5060" s="144">
        <f t="shared" si="3889"/>
        <v>0</v>
      </c>
      <c r="AU5060" s="141">
        <f t="shared" si="3890"/>
        <v>0</v>
      </c>
      <c r="AV5060" s="142">
        <f t="shared" si="3891"/>
        <v>0</v>
      </c>
      <c r="AW5060" s="143" t="e">
        <f t="shared" si="3892"/>
        <v>#DIV/0!</v>
      </c>
      <c r="AY5060" s="146" t="str">
        <f t="shared" si="3893"/>
        <v>31.32</v>
      </c>
      <c r="AZ5060" s="1957" t="b">
        <f>COUNTIF('[1]Codes SEC'!$B$2:$B$250,Ministres!AY5060)&gt;0</f>
        <v>1</v>
      </c>
    </row>
    <row r="5061" spans="1:64" ht="35.1" customHeight="1" x14ac:dyDescent="0.25">
      <c r="A5061" s="15" t="s">
        <v>5356</v>
      </c>
      <c r="B5061" s="225">
        <v>15</v>
      </c>
      <c r="C5061" s="122" t="s">
        <v>1245</v>
      </c>
      <c r="D5061" s="123">
        <v>1000</v>
      </c>
      <c r="F5061" s="125">
        <v>12</v>
      </c>
      <c r="G5061" s="126">
        <v>1</v>
      </c>
      <c r="H5061" s="35" t="str">
        <f t="shared" si="3894"/>
        <v>056</v>
      </c>
      <c r="I5061" s="36">
        <v>83132000</v>
      </c>
      <c r="J5061" s="37" t="s">
        <v>5551</v>
      </c>
      <c r="K5061" s="231" t="s">
        <v>5552</v>
      </c>
      <c r="L5061" s="241">
        <v>0</v>
      </c>
      <c r="M5061" s="242">
        <v>0</v>
      </c>
      <c r="N5061" s="130"/>
      <c r="O5061" s="131"/>
      <c r="P5061" s="131"/>
      <c r="Q5061" s="131"/>
      <c r="R5061" s="131"/>
      <c r="S5061" s="131"/>
      <c r="T5061" s="132" t="str">
        <f t="shared" si="3879"/>
        <v>OK</v>
      </c>
      <c r="U5061" s="138"/>
      <c r="V5061" s="138"/>
      <c r="W5061" s="139"/>
      <c r="X5061" s="139"/>
      <c r="Y5061" s="132" t="str">
        <f t="shared" si="3880"/>
        <v>OK</v>
      </c>
      <c r="Z5061" s="210"/>
      <c r="AA5061" s="204"/>
      <c r="AB5061" s="202"/>
      <c r="AC5061" s="202"/>
      <c r="AD5061" s="202"/>
      <c r="AE5061" s="202"/>
      <c r="AF5061" s="202"/>
      <c r="AG5061" s="132" t="str">
        <f t="shared" si="3881"/>
        <v>OK</v>
      </c>
      <c r="AH5061" s="138"/>
      <c r="AI5061" s="138"/>
      <c r="AJ5061" s="139"/>
      <c r="AK5061" s="139"/>
      <c r="AL5061" s="132" t="str">
        <f t="shared" si="3882"/>
        <v>OK</v>
      </c>
      <c r="AM5061" s="140"/>
      <c r="AN5061" s="119">
        <f t="shared" si="3883"/>
        <v>0</v>
      </c>
      <c r="AO5061" s="120">
        <f t="shared" si="3884"/>
        <v>0</v>
      </c>
      <c r="AP5061" s="39">
        <f t="shared" si="3885"/>
        <v>0</v>
      </c>
      <c r="AQ5061" s="141">
        <f t="shared" si="3886"/>
        <v>0</v>
      </c>
      <c r="AR5061" s="141">
        <f t="shared" si="3887"/>
        <v>0</v>
      </c>
      <c r="AS5061" s="143" t="e">
        <f t="shared" si="3888"/>
        <v>#DIV/0!</v>
      </c>
      <c r="AT5061" s="144">
        <f t="shared" si="3889"/>
        <v>0</v>
      </c>
      <c r="AU5061" s="141">
        <f t="shared" si="3890"/>
        <v>0</v>
      </c>
      <c r="AV5061" s="141">
        <f t="shared" si="3891"/>
        <v>0</v>
      </c>
      <c r="AW5061" s="143" t="e">
        <f t="shared" si="3892"/>
        <v>#DIV/0!</v>
      </c>
      <c r="AY5061" s="146" t="str">
        <f t="shared" si="3893"/>
        <v>31.32</v>
      </c>
      <c r="AZ5061" s="1957" t="b">
        <f>COUNTIF('[1]Codes SEC'!$B$2:$B$250,Ministres!AY5061)&gt;0</f>
        <v>1</v>
      </c>
    </row>
    <row r="5062" spans="1:64" ht="35.1" customHeight="1" x14ac:dyDescent="0.25">
      <c r="A5062" s="15" t="s">
        <v>5356</v>
      </c>
      <c r="B5062" s="225" t="s">
        <v>1248</v>
      </c>
      <c r="C5062" s="122" t="s">
        <v>1245</v>
      </c>
      <c r="D5062" s="123">
        <v>1000</v>
      </c>
      <c r="E5062" s="226"/>
      <c r="F5062" s="122" t="s">
        <v>1336</v>
      </c>
      <c r="G5062" s="227"/>
      <c r="H5062" s="228" t="str">
        <f t="shared" si="3894"/>
        <v>056</v>
      </c>
      <c r="I5062" s="229">
        <v>83132000</v>
      </c>
      <c r="J5062" s="230" t="s">
        <v>5553</v>
      </c>
      <c r="K5062" s="231" t="s">
        <v>5554</v>
      </c>
      <c r="L5062" s="232">
        <v>0</v>
      </c>
      <c r="M5062" s="233">
        <v>0</v>
      </c>
      <c r="N5062" s="130"/>
      <c r="O5062" s="131"/>
      <c r="P5062" s="131"/>
      <c r="Q5062" s="131"/>
      <c r="R5062" s="131"/>
      <c r="S5062" s="131"/>
      <c r="T5062" s="132" t="str">
        <f t="shared" si="3879"/>
        <v>OK</v>
      </c>
      <c r="U5062" s="138"/>
      <c r="V5062" s="138"/>
      <c r="W5062" s="139"/>
      <c r="X5062" s="139"/>
      <c r="Y5062" s="132" t="str">
        <f t="shared" si="3880"/>
        <v>OK</v>
      </c>
      <c r="Z5062" s="210"/>
      <c r="AA5062" s="204"/>
      <c r="AB5062" s="202"/>
      <c r="AC5062" s="202"/>
      <c r="AD5062" s="202"/>
      <c r="AE5062" s="202"/>
      <c r="AF5062" s="202"/>
      <c r="AG5062" s="132" t="str">
        <f t="shared" si="3881"/>
        <v>OK</v>
      </c>
      <c r="AH5062" s="138"/>
      <c r="AI5062" s="138"/>
      <c r="AJ5062" s="139"/>
      <c r="AK5062" s="139"/>
      <c r="AL5062" s="132" t="str">
        <f t="shared" si="3882"/>
        <v>OK</v>
      </c>
      <c r="AM5062" s="140"/>
      <c r="AN5062" s="119">
        <f t="shared" si="3883"/>
        <v>0</v>
      </c>
      <c r="AO5062" s="120">
        <f t="shared" si="3884"/>
        <v>0</v>
      </c>
      <c r="AP5062" s="39">
        <f t="shared" si="3885"/>
        <v>0</v>
      </c>
      <c r="AQ5062" s="141">
        <f t="shared" si="3886"/>
        <v>0</v>
      </c>
      <c r="AR5062" s="142">
        <f t="shared" si="3887"/>
        <v>0</v>
      </c>
      <c r="AS5062" s="143" t="e">
        <f t="shared" si="3888"/>
        <v>#DIV/0!</v>
      </c>
      <c r="AT5062" s="144">
        <f t="shared" si="3889"/>
        <v>0</v>
      </c>
      <c r="AU5062" s="141">
        <f t="shared" si="3890"/>
        <v>0</v>
      </c>
      <c r="AV5062" s="142">
        <f t="shared" si="3891"/>
        <v>0</v>
      </c>
      <c r="AW5062" s="143" t="e">
        <f t="shared" si="3892"/>
        <v>#DIV/0!</v>
      </c>
      <c r="AY5062" s="146" t="str">
        <f t="shared" si="3893"/>
        <v>31.32</v>
      </c>
      <c r="AZ5062" s="1957" t="b">
        <f>COUNTIF('[1]Codes SEC'!$B$2:$B$250,Ministres!AY5062)&gt;0</f>
        <v>1</v>
      </c>
    </row>
    <row r="5063" spans="1:64" ht="35.1" customHeight="1" x14ac:dyDescent="0.25">
      <c r="A5063" s="15" t="s">
        <v>5356</v>
      </c>
      <c r="B5063" s="225" t="s">
        <v>1248</v>
      </c>
      <c r="C5063" s="122" t="s">
        <v>1245</v>
      </c>
      <c r="D5063" s="123">
        <v>1000</v>
      </c>
      <c r="E5063" s="226"/>
      <c r="F5063" s="122">
        <v>6</v>
      </c>
      <c r="G5063" s="227"/>
      <c r="H5063" s="228" t="str">
        <f t="shared" si="3894"/>
        <v>056</v>
      </c>
      <c r="I5063" s="229">
        <v>83132000</v>
      </c>
      <c r="J5063" s="230" t="s">
        <v>5555</v>
      </c>
      <c r="K5063" s="231" t="s">
        <v>5556</v>
      </c>
      <c r="L5063" s="232">
        <v>0</v>
      </c>
      <c r="M5063" s="233">
        <v>0</v>
      </c>
      <c r="N5063" s="130"/>
      <c r="O5063" s="131"/>
      <c r="P5063" s="131"/>
      <c r="Q5063" s="131"/>
      <c r="R5063" s="131"/>
      <c r="S5063" s="131"/>
      <c r="T5063" s="132" t="str">
        <f t="shared" si="3879"/>
        <v>OK</v>
      </c>
      <c r="U5063" s="138"/>
      <c r="V5063" s="138"/>
      <c r="W5063" s="139"/>
      <c r="X5063" s="139"/>
      <c r="Y5063" s="132" t="str">
        <f t="shared" si="3880"/>
        <v>OK</v>
      </c>
      <c r="Z5063" s="210"/>
      <c r="AA5063" s="204"/>
      <c r="AB5063" s="202"/>
      <c r="AC5063" s="202"/>
      <c r="AD5063" s="202"/>
      <c r="AE5063" s="202"/>
      <c r="AF5063" s="202"/>
      <c r="AG5063" s="132" t="str">
        <f t="shared" si="3881"/>
        <v>OK</v>
      </c>
      <c r="AH5063" s="138"/>
      <c r="AI5063" s="138"/>
      <c r="AJ5063" s="139"/>
      <c r="AK5063" s="139"/>
      <c r="AL5063" s="132" t="str">
        <f t="shared" si="3882"/>
        <v>OK</v>
      </c>
      <c r="AM5063" s="140"/>
      <c r="AN5063" s="119">
        <f t="shared" si="3883"/>
        <v>0</v>
      </c>
      <c r="AO5063" s="120">
        <f t="shared" si="3884"/>
        <v>0</v>
      </c>
      <c r="AP5063" s="39">
        <f t="shared" si="3885"/>
        <v>0</v>
      </c>
      <c r="AQ5063" s="141">
        <f t="shared" si="3886"/>
        <v>0</v>
      </c>
      <c r="AR5063" s="142">
        <f t="shared" si="3887"/>
        <v>0</v>
      </c>
      <c r="AS5063" s="143" t="e">
        <f t="shared" si="3888"/>
        <v>#DIV/0!</v>
      </c>
      <c r="AT5063" s="144">
        <f t="shared" si="3889"/>
        <v>0</v>
      </c>
      <c r="AU5063" s="141">
        <f t="shared" si="3890"/>
        <v>0</v>
      </c>
      <c r="AV5063" s="142">
        <f t="shared" si="3891"/>
        <v>0</v>
      </c>
      <c r="AW5063" s="143" t="e">
        <f t="shared" si="3892"/>
        <v>#DIV/0!</v>
      </c>
      <c r="AY5063" s="146" t="str">
        <f t="shared" si="3893"/>
        <v>31.32</v>
      </c>
      <c r="AZ5063" s="1957" t="b">
        <f>COUNTIF('[1]Codes SEC'!$B$2:$B$250,Ministres!AY5063)&gt;0</f>
        <v>1</v>
      </c>
    </row>
    <row r="5064" spans="1:64" ht="35.1" customHeight="1" x14ac:dyDescent="0.25">
      <c r="A5064" s="15" t="s">
        <v>5356</v>
      </c>
      <c r="B5064" s="225" t="s">
        <v>1248</v>
      </c>
      <c r="C5064" s="122" t="s">
        <v>1245</v>
      </c>
      <c r="D5064" s="123">
        <v>1000</v>
      </c>
      <c r="E5064" s="226"/>
      <c r="F5064" s="122">
        <v>12</v>
      </c>
      <c r="G5064" s="227"/>
      <c r="H5064" s="228" t="str">
        <f t="shared" si="3894"/>
        <v>056</v>
      </c>
      <c r="I5064" s="229">
        <v>83132000</v>
      </c>
      <c r="J5064" s="230" t="s">
        <v>5557</v>
      </c>
      <c r="K5064" s="231" t="s">
        <v>5558</v>
      </c>
      <c r="L5064" s="232">
        <v>0</v>
      </c>
      <c r="M5064" s="233">
        <v>0</v>
      </c>
      <c r="N5064" s="130"/>
      <c r="O5064" s="131"/>
      <c r="P5064" s="131"/>
      <c r="Q5064" s="131"/>
      <c r="R5064" s="131"/>
      <c r="S5064" s="131"/>
      <c r="T5064" s="132" t="str">
        <f t="shared" si="3879"/>
        <v>OK</v>
      </c>
      <c r="U5064" s="138"/>
      <c r="V5064" s="138"/>
      <c r="W5064" s="139"/>
      <c r="X5064" s="139"/>
      <c r="Y5064" s="132" t="str">
        <f t="shared" si="3880"/>
        <v>OK</v>
      </c>
      <c r="Z5064" s="210"/>
      <c r="AA5064" s="204"/>
      <c r="AB5064" s="202"/>
      <c r="AC5064" s="202"/>
      <c r="AD5064" s="202"/>
      <c r="AE5064" s="202"/>
      <c r="AF5064" s="202"/>
      <c r="AG5064" s="132" t="str">
        <f t="shared" si="3881"/>
        <v>OK</v>
      </c>
      <c r="AH5064" s="138"/>
      <c r="AI5064" s="138"/>
      <c r="AJ5064" s="139"/>
      <c r="AK5064" s="139"/>
      <c r="AL5064" s="132" t="str">
        <f t="shared" si="3882"/>
        <v>OK</v>
      </c>
      <c r="AM5064" s="140"/>
      <c r="AN5064" s="119">
        <f t="shared" si="3883"/>
        <v>0</v>
      </c>
      <c r="AO5064" s="120">
        <f t="shared" si="3884"/>
        <v>0</v>
      </c>
      <c r="AP5064" s="39">
        <f t="shared" si="3885"/>
        <v>0</v>
      </c>
      <c r="AQ5064" s="141">
        <f t="shared" si="3886"/>
        <v>0</v>
      </c>
      <c r="AR5064" s="142">
        <f t="shared" si="3887"/>
        <v>0</v>
      </c>
      <c r="AS5064" s="143" t="e">
        <f t="shared" si="3888"/>
        <v>#DIV/0!</v>
      </c>
      <c r="AT5064" s="144">
        <f t="shared" si="3889"/>
        <v>0</v>
      </c>
      <c r="AU5064" s="141">
        <f t="shared" si="3890"/>
        <v>0</v>
      </c>
      <c r="AV5064" s="142">
        <f t="shared" si="3891"/>
        <v>0</v>
      </c>
      <c r="AW5064" s="143" t="e">
        <f t="shared" si="3892"/>
        <v>#DIV/0!</v>
      </c>
      <c r="AY5064" s="146" t="str">
        <f t="shared" si="3893"/>
        <v>31.32</v>
      </c>
      <c r="AZ5064" s="1957" t="b">
        <f>COUNTIF('[1]Codes SEC'!$B$2:$B$250,Ministres!AY5064)&gt;0</f>
        <v>1</v>
      </c>
    </row>
    <row r="5065" spans="1:64" ht="35.1" customHeight="1" x14ac:dyDescent="0.25">
      <c r="A5065" s="15" t="s">
        <v>5356</v>
      </c>
      <c r="B5065" s="225" t="s">
        <v>1248</v>
      </c>
      <c r="C5065" s="122" t="s">
        <v>1245</v>
      </c>
      <c r="D5065" s="123">
        <v>1000</v>
      </c>
      <c r="E5065" s="226"/>
      <c r="F5065" s="122">
        <v>12</v>
      </c>
      <c r="G5065" s="227"/>
      <c r="H5065" s="228" t="str">
        <f t="shared" si="3894"/>
        <v>056</v>
      </c>
      <c r="I5065" s="229">
        <v>83200000</v>
      </c>
      <c r="J5065" s="230" t="s">
        <v>5559</v>
      </c>
      <c r="K5065" s="231" t="s">
        <v>5560</v>
      </c>
      <c r="L5065" s="232">
        <v>0</v>
      </c>
      <c r="M5065" s="233">
        <v>0</v>
      </c>
      <c r="N5065" s="130"/>
      <c r="O5065" s="131"/>
      <c r="P5065" s="131"/>
      <c r="Q5065" s="131"/>
      <c r="R5065" s="131"/>
      <c r="S5065" s="131"/>
      <c r="T5065" s="132" t="str">
        <f t="shared" si="3879"/>
        <v>OK</v>
      </c>
      <c r="U5065" s="138"/>
      <c r="V5065" s="138"/>
      <c r="W5065" s="139"/>
      <c r="X5065" s="139"/>
      <c r="Y5065" s="132" t="str">
        <f t="shared" si="3880"/>
        <v>OK</v>
      </c>
      <c r="Z5065" s="210"/>
      <c r="AA5065" s="204"/>
      <c r="AB5065" s="202"/>
      <c r="AC5065" s="202"/>
      <c r="AD5065" s="202"/>
      <c r="AE5065" s="202"/>
      <c r="AF5065" s="202"/>
      <c r="AG5065" s="132" t="str">
        <f t="shared" si="3881"/>
        <v>OK</v>
      </c>
      <c r="AH5065" s="138"/>
      <c r="AI5065" s="138"/>
      <c r="AJ5065" s="139"/>
      <c r="AK5065" s="139"/>
      <c r="AL5065" s="132" t="str">
        <f t="shared" si="3882"/>
        <v>OK</v>
      </c>
      <c r="AM5065" s="140"/>
      <c r="AN5065" s="119">
        <f t="shared" si="3883"/>
        <v>0</v>
      </c>
      <c r="AO5065" s="120">
        <f t="shared" si="3884"/>
        <v>0</v>
      </c>
      <c r="AP5065" s="39">
        <f t="shared" si="3885"/>
        <v>0</v>
      </c>
      <c r="AQ5065" s="141">
        <f t="shared" si="3886"/>
        <v>0</v>
      </c>
      <c r="AR5065" s="142">
        <f t="shared" si="3887"/>
        <v>0</v>
      </c>
      <c r="AS5065" s="143" t="e">
        <f t="shared" si="3888"/>
        <v>#DIV/0!</v>
      </c>
      <c r="AT5065" s="144">
        <f t="shared" si="3889"/>
        <v>0</v>
      </c>
      <c r="AU5065" s="141">
        <f t="shared" si="3890"/>
        <v>0</v>
      </c>
      <c r="AV5065" s="142">
        <f t="shared" si="3891"/>
        <v>0</v>
      </c>
      <c r="AW5065" s="143" t="e">
        <f t="shared" si="3892"/>
        <v>#DIV/0!</v>
      </c>
      <c r="AY5065" s="146" t="str">
        <f t="shared" si="3893"/>
        <v>32.00</v>
      </c>
      <c r="AZ5065" s="1957" t="b">
        <f>COUNTIF('[1]Codes SEC'!$B$2:$B$250,Ministres!AY5065)&gt;0</f>
        <v>1</v>
      </c>
    </row>
    <row r="5066" spans="1:64" s="1958" customFormat="1" ht="35.1" customHeight="1" x14ac:dyDescent="0.25">
      <c r="A5066" s="356" t="s">
        <v>5356</v>
      </c>
      <c r="B5066" s="225">
        <v>15</v>
      </c>
      <c r="C5066" s="122" t="s">
        <v>1245</v>
      </c>
      <c r="D5066" s="123">
        <v>1000</v>
      </c>
      <c r="E5066" s="226"/>
      <c r="F5066" s="125">
        <v>12</v>
      </c>
      <c r="G5066" s="227">
        <v>1</v>
      </c>
      <c r="H5066" s="228" t="str">
        <f t="shared" si="3894"/>
        <v>056</v>
      </c>
      <c r="I5066" s="229" t="s">
        <v>207</v>
      </c>
      <c r="J5066" s="492" t="s">
        <v>5561</v>
      </c>
      <c r="K5066" s="244" t="s">
        <v>5562</v>
      </c>
      <c r="L5066" s="232">
        <v>0</v>
      </c>
      <c r="M5066" s="233">
        <v>0</v>
      </c>
      <c r="N5066" s="130"/>
      <c r="O5066" s="131"/>
      <c r="P5066" s="131"/>
      <c r="Q5066" s="131"/>
      <c r="R5066" s="131"/>
      <c r="S5066" s="131"/>
      <c r="T5066" s="132" t="str">
        <f t="shared" si="3879"/>
        <v>OK</v>
      </c>
      <c r="U5066" s="138"/>
      <c r="V5066" s="138"/>
      <c r="W5066" s="139"/>
      <c r="X5066" s="139"/>
      <c r="Y5066" s="132" t="str">
        <f t="shared" si="3880"/>
        <v>OK</v>
      </c>
      <c r="Z5066" s="210"/>
      <c r="AA5066" s="204"/>
      <c r="AB5066" s="202"/>
      <c r="AC5066" s="202"/>
      <c r="AD5066" s="202"/>
      <c r="AE5066" s="202"/>
      <c r="AF5066" s="202"/>
      <c r="AG5066" s="132" t="str">
        <f t="shared" si="3881"/>
        <v>OK</v>
      </c>
      <c r="AH5066" s="138"/>
      <c r="AI5066" s="138"/>
      <c r="AJ5066" s="139"/>
      <c r="AK5066" s="139"/>
      <c r="AL5066" s="132" t="str">
        <f t="shared" si="3882"/>
        <v>OK</v>
      </c>
      <c r="AM5066" s="140"/>
      <c r="AN5066" s="119">
        <f t="shared" si="3883"/>
        <v>0</v>
      </c>
      <c r="AO5066" s="120">
        <f t="shared" si="3884"/>
        <v>0</v>
      </c>
      <c r="AP5066" s="39">
        <f t="shared" si="3885"/>
        <v>0</v>
      </c>
      <c r="AQ5066" s="141">
        <f t="shared" si="3886"/>
        <v>0</v>
      </c>
      <c r="AR5066" s="142">
        <f t="shared" si="3887"/>
        <v>0</v>
      </c>
      <c r="AS5066" s="143" t="e">
        <f t="shared" si="3888"/>
        <v>#DIV/0!</v>
      </c>
      <c r="AT5066" s="144">
        <f t="shared" si="3889"/>
        <v>0</v>
      </c>
      <c r="AU5066" s="141">
        <f t="shared" si="3890"/>
        <v>0</v>
      </c>
      <c r="AV5066" s="142">
        <f t="shared" si="3891"/>
        <v>0</v>
      </c>
      <c r="AW5066" s="143" t="e">
        <f t="shared" si="3892"/>
        <v>#DIV/0!</v>
      </c>
      <c r="AX5066"/>
      <c r="AY5066" s="146" t="str">
        <f t="shared" si="3893"/>
        <v>33.00</v>
      </c>
      <c r="AZ5066" s="1957" t="b">
        <f>COUNTIF('[1]Codes SEC'!$B$2:$B$250,Ministres!AY5066)&gt;0</f>
        <v>1</v>
      </c>
      <c r="BA5066"/>
      <c r="BB5066"/>
      <c r="BC5066"/>
      <c r="BD5066"/>
      <c r="BE5066"/>
      <c r="BF5066"/>
      <c r="BG5066"/>
      <c r="BH5066"/>
      <c r="BI5066"/>
      <c r="BJ5066"/>
      <c r="BK5066"/>
      <c r="BL5066"/>
    </row>
    <row r="5067" spans="1:64" ht="35.1" customHeight="1" x14ac:dyDescent="0.25">
      <c r="A5067" s="15" t="s">
        <v>5356</v>
      </c>
      <c r="B5067" s="225">
        <v>15</v>
      </c>
      <c r="C5067" s="122" t="s">
        <v>1245</v>
      </c>
      <c r="D5067" s="123">
        <v>1000</v>
      </c>
      <c r="E5067" s="226"/>
      <c r="F5067" s="122">
        <v>6</v>
      </c>
      <c r="G5067" s="227">
        <v>1</v>
      </c>
      <c r="H5067" s="228" t="str">
        <f t="shared" si="3894"/>
        <v>056</v>
      </c>
      <c r="I5067" s="229" t="s">
        <v>207</v>
      </c>
      <c r="J5067" s="492" t="s">
        <v>5563</v>
      </c>
      <c r="K5067" s="244" t="s">
        <v>5564</v>
      </c>
      <c r="L5067" s="232">
        <v>0</v>
      </c>
      <c r="M5067" s="233">
        <v>0</v>
      </c>
      <c r="N5067" s="130"/>
      <c r="O5067" s="131"/>
      <c r="P5067" s="131"/>
      <c r="Q5067" s="131"/>
      <c r="R5067" s="131"/>
      <c r="S5067" s="131"/>
      <c r="T5067" s="132" t="str">
        <f t="shared" ref="T5067:T5072" si="3895">IF(SUM(N5067:S5067)=U5067,"OK",SUM(N5067:S5067)-U5067)</f>
        <v>OK</v>
      </c>
      <c r="U5067" s="138"/>
      <c r="V5067" s="138"/>
      <c r="W5067" s="139"/>
      <c r="X5067" s="139"/>
      <c r="Y5067" s="132" t="str">
        <f t="shared" si="3880"/>
        <v>OK</v>
      </c>
      <c r="Z5067" s="210"/>
      <c r="AA5067" s="204"/>
      <c r="AB5067" s="202"/>
      <c r="AC5067" s="202"/>
      <c r="AD5067" s="202"/>
      <c r="AE5067" s="202"/>
      <c r="AF5067" s="202"/>
      <c r="AG5067" s="132" t="str">
        <f t="shared" si="3881"/>
        <v>OK</v>
      </c>
      <c r="AH5067" s="138"/>
      <c r="AI5067" s="138"/>
      <c r="AJ5067" s="139"/>
      <c r="AK5067" s="139"/>
      <c r="AL5067" s="132" t="str">
        <f t="shared" si="3882"/>
        <v>OK</v>
      </c>
      <c r="AM5067" s="140"/>
      <c r="AN5067" s="119">
        <f t="shared" si="3883"/>
        <v>0</v>
      </c>
      <c r="AO5067" s="120">
        <f t="shared" si="3884"/>
        <v>0</v>
      </c>
      <c r="AP5067" s="39">
        <f t="shared" si="3885"/>
        <v>0</v>
      </c>
      <c r="AQ5067" s="141">
        <f t="shared" si="3886"/>
        <v>0</v>
      </c>
      <c r="AR5067" s="142">
        <f t="shared" si="3887"/>
        <v>0</v>
      </c>
      <c r="AS5067" s="143" t="e">
        <f t="shared" si="3888"/>
        <v>#DIV/0!</v>
      </c>
      <c r="AT5067" s="144">
        <f t="shared" si="3889"/>
        <v>0</v>
      </c>
      <c r="AU5067" s="141">
        <f t="shared" si="3890"/>
        <v>0</v>
      </c>
      <c r="AV5067" s="142">
        <f t="shared" si="3891"/>
        <v>0</v>
      </c>
      <c r="AW5067" s="143" t="e">
        <f t="shared" si="3892"/>
        <v>#DIV/0!</v>
      </c>
      <c r="AY5067" s="146" t="str">
        <f t="shared" si="3893"/>
        <v>33.00</v>
      </c>
      <c r="AZ5067" s="1957" t="b">
        <f>COUNTIF('[1]Codes SEC'!$B$2:$B$250,Ministres!AY5067)&gt;0</f>
        <v>1</v>
      </c>
    </row>
    <row r="5068" spans="1:64" s="197" customFormat="1" ht="35.1" customHeight="1" x14ac:dyDescent="0.25">
      <c r="A5068" s="356" t="s">
        <v>5356</v>
      </c>
      <c r="B5068" s="225">
        <v>15</v>
      </c>
      <c r="C5068" s="122" t="s">
        <v>1245</v>
      </c>
      <c r="D5068" s="123">
        <v>1000</v>
      </c>
      <c r="E5068" s="226"/>
      <c r="F5068" s="122">
        <v>6</v>
      </c>
      <c r="G5068" s="227">
        <v>1</v>
      </c>
      <c r="H5068" s="228" t="str">
        <f t="shared" si="3894"/>
        <v>056</v>
      </c>
      <c r="I5068" s="229" t="s">
        <v>207</v>
      </c>
      <c r="J5068" s="492" t="s">
        <v>5565</v>
      </c>
      <c r="K5068" s="244" t="s">
        <v>5566</v>
      </c>
      <c r="L5068" s="232">
        <v>0</v>
      </c>
      <c r="M5068" s="233">
        <v>0</v>
      </c>
      <c r="N5068" s="130"/>
      <c r="O5068" s="131"/>
      <c r="P5068" s="131"/>
      <c r="Q5068" s="131"/>
      <c r="R5068" s="131"/>
      <c r="S5068" s="131"/>
      <c r="T5068" s="132" t="str">
        <f t="shared" si="3895"/>
        <v>OK</v>
      </c>
      <c r="U5068" s="138"/>
      <c r="V5068" s="138"/>
      <c r="W5068" s="139"/>
      <c r="X5068" s="139"/>
      <c r="Y5068" s="132" t="str">
        <f t="shared" si="3880"/>
        <v>OK</v>
      </c>
      <c r="Z5068" s="210"/>
      <c r="AA5068" s="204"/>
      <c r="AB5068" s="202"/>
      <c r="AC5068" s="202"/>
      <c r="AD5068" s="202"/>
      <c r="AE5068" s="202"/>
      <c r="AF5068" s="202"/>
      <c r="AG5068" s="132" t="str">
        <f t="shared" si="3881"/>
        <v>OK</v>
      </c>
      <c r="AH5068" s="138"/>
      <c r="AI5068" s="138"/>
      <c r="AJ5068" s="139"/>
      <c r="AK5068" s="139"/>
      <c r="AL5068" s="132" t="str">
        <f t="shared" si="3882"/>
        <v>OK</v>
      </c>
      <c r="AM5068" s="140"/>
      <c r="AN5068" s="119">
        <f t="shared" si="3883"/>
        <v>0</v>
      </c>
      <c r="AO5068" s="120">
        <f t="shared" si="3884"/>
        <v>0</v>
      </c>
      <c r="AP5068" s="39">
        <f t="shared" si="3885"/>
        <v>0</v>
      </c>
      <c r="AQ5068" s="141">
        <f t="shared" si="3886"/>
        <v>0</v>
      </c>
      <c r="AR5068" s="142">
        <f t="shared" si="3887"/>
        <v>0</v>
      </c>
      <c r="AS5068" s="143" t="e">
        <f t="shared" si="3888"/>
        <v>#DIV/0!</v>
      </c>
      <c r="AT5068" s="144">
        <f t="shared" si="3889"/>
        <v>0</v>
      </c>
      <c r="AU5068" s="141">
        <f t="shared" si="3890"/>
        <v>0</v>
      </c>
      <c r="AV5068" s="142">
        <f t="shared" si="3891"/>
        <v>0</v>
      </c>
      <c r="AW5068" s="143" t="e">
        <f t="shared" si="3892"/>
        <v>#DIV/0!</v>
      </c>
      <c r="AX5068"/>
      <c r="AY5068" s="146" t="str">
        <f t="shared" si="3893"/>
        <v>33.00</v>
      </c>
      <c r="AZ5068" s="1957" t="b">
        <f>COUNTIF('[1]Codes SEC'!$B$2:$B$250,Ministres!AY5068)&gt;0</f>
        <v>1</v>
      </c>
      <c r="BA5068" s="12"/>
      <c r="BB5068" s="12"/>
      <c r="BC5068" s="12"/>
      <c r="BD5068" s="12"/>
      <c r="BE5068" s="12"/>
      <c r="BF5068" s="12"/>
      <c r="BG5068" s="12"/>
      <c r="BH5068" s="12"/>
      <c r="BI5068" s="12"/>
      <c r="BJ5068" s="12"/>
      <c r="BK5068" s="12"/>
      <c r="BL5068" s="12"/>
    </row>
    <row r="5069" spans="1:64" s="197" customFormat="1" ht="35.1" customHeight="1" x14ac:dyDescent="0.25">
      <c r="A5069" s="15" t="s">
        <v>5356</v>
      </c>
      <c r="B5069" s="225">
        <v>15</v>
      </c>
      <c r="C5069" s="122" t="s">
        <v>1245</v>
      </c>
      <c r="D5069" s="123">
        <v>1000</v>
      </c>
      <c r="E5069" s="226"/>
      <c r="F5069" s="122">
        <v>12</v>
      </c>
      <c r="G5069" s="227">
        <v>1</v>
      </c>
      <c r="H5069" s="228" t="str">
        <f t="shared" si="3894"/>
        <v>056</v>
      </c>
      <c r="I5069" s="229" t="s">
        <v>207</v>
      </c>
      <c r="J5069" s="492" t="s">
        <v>5567</v>
      </c>
      <c r="K5069" s="244" t="s">
        <v>5568</v>
      </c>
      <c r="L5069" s="232">
        <v>0</v>
      </c>
      <c r="M5069" s="233">
        <v>12</v>
      </c>
      <c r="N5069" s="130"/>
      <c r="O5069" s="131"/>
      <c r="P5069" s="131"/>
      <c r="Q5069" s="131"/>
      <c r="R5069" s="131"/>
      <c r="S5069" s="131"/>
      <c r="T5069" s="132" t="str">
        <f t="shared" si="3895"/>
        <v>OK</v>
      </c>
      <c r="U5069" s="138"/>
      <c r="V5069" s="138"/>
      <c r="W5069" s="139"/>
      <c r="X5069" s="139"/>
      <c r="Y5069" s="132" t="str">
        <f t="shared" si="3880"/>
        <v>OK</v>
      </c>
      <c r="Z5069" s="210"/>
      <c r="AA5069" s="204"/>
      <c r="AB5069" s="202"/>
      <c r="AC5069" s="202"/>
      <c r="AD5069" s="202"/>
      <c r="AE5069" s="202"/>
      <c r="AF5069" s="202"/>
      <c r="AG5069" s="132" t="str">
        <f t="shared" si="3881"/>
        <v>OK</v>
      </c>
      <c r="AH5069" s="138"/>
      <c r="AI5069" s="138"/>
      <c r="AJ5069" s="139"/>
      <c r="AK5069" s="139"/>
      <c r="AL5069" s="132" t="str">
        <f t="shared" si="3882"/>
        <v>OK</v>
      </c>
      <c r="AM5069" s="140"/>
      <c r="AN5069" s="119">
        <f t="shared" si="3883"/>
        <v>0</v>
      </c>
      <c r="AO5069" s="120">
        <f t="shared" si="3884"/>
        <v>12</v>
      </c>
      <c r="AP5069" s="39">
        <f t="shared" si="3885"/>
        <v>0</v>
      </c>
      <c r="AQ5069" s="141">
        <f t="shared" si="3886"/>
        <v>0</v>
      </c>
      <c r="AR5069" s="142">
        <f t="shared" si="3887"/>
        <v>0</v>
      </c>
      <c r="AS5069" s="143" t="e">
        <f t="shared" si="3888"/>
        <v>#DIV/0!</v>
      </c>
      <c r="AT5069" s="144">
        <f t="shared" si="3889"/>
        <v>12</v>
      </c>
      <c r="AU5069" s="141">
        <f t="shared" si="3890"/>
        <v>12</v>
      </c>
      <c r="AV5069" s="142">
        <f t="shared" si="3891"/>
        <v>0</v>
      </c>
      <c r="AW5069" s="143">
        <f t="shared" si="3892"/>
        <v>0</v>
      </c>
      <c r="AX5069"/>
      <c r="AY5069" s="146" t="str">
        <f t="shared" si="3893"/>
        <v>33.00</v>
      </c>
      <c r="AZ5069" s="1957" t="b">
        <f>COUNTIF('[1]Codes SEC'!$B$2:$B$250,Ministres!AY5069)&gt;0</f>
        <v>1</v>
      </c>
      <c r="BA5069" s="12"/>
      <c r="BB5069" s="12"/>
      <c r="BC5069" s="12"/>
      <c r="BD5069" s="12"/>
      <c r="BE5069" s="12"/>
      <c r="BF5069" s="12"/>
      <c r="BG5069" s="12"/>
      <c r="BH5069" s="12"/>
      <c r="BI5069" s="12"/>
      <c r="BJ5069" s="12"/>
      <c r="BK5069" s="12"/>
      <c r="BL5069" s="12"/>
    </row>
    <row r="5070" spans="1:64" ht="35.1" customHeight="1" x14ac:dyDescent="0.25">
      <c r="A5070" s="356" t="s">
        <v>5356</v>
      </c>
      <c r="B5070" s="225">
        <v>15</v>
      </c>
      <c r="C5070" s="122" t="s">
        <v>1245</v>
      </c>
      <c r="D5070" s="123">
        <v>1000</v>
      </c>
      <c r="E5070" s="226"/>
      <c r="F5070" s="122">
        <v>12</v>
      </c>
      <c r="G5070" s="227">
        <v>1</v>
      </c>
      <c r="H5070" s="228" t="str">
        <f t="shared" si="3894"/>
        <v>056</v>
      </c>
      <c r="I5070" s="229" t="s">
        <v>207</v>
      </c>
      <c r="J5070" s="492" t="s">
        <v>5569</v>
      </c>
      <c r="K5070" s="244" t="s">
        <v>5570</v>
      </c>
      <c r="L5070" s="232">
        <v>353</v>
      </c>
      <c r="M5070" s="233">
        <v>1338</v>
      </c>
      <c r="N5070" s="130"/>
      <c r="O5070" s="131"/>
      <c r="P5070" s="131"/>
      <c r="Q5070" s="131"/>
      <c r="R5070" s="131"/>
      <c r="S5070" s="131"/>
      <c r="T5070" s="132" t="str">
        <f t="shared" si="3895"/>
        <v>OK</v>
      </c>
      <c r="U5070" s="138"/>
      <c r="V5070" s="138"/>
      <c r="W5070" s="139"/>
      <c r="X5070" s="139"/>
      <c r="Y5070" s="132" t="str">
        <f t="shared" si="3880"/>
        <v>OK</v>
      </c>
      <c r="Z5070" s="210"/>
      <c r="AA5070" s="204"/>
      <c r="AB5070" s="202"/>
      <c r="AC5070" s="202"/>
      <c r="AD5070" s="202"/>
      <c r="AE5070" s="202"/>
      <c r="AF5070" s="202"/>
      <c r="AG5070" s="132" t="str">
        <f t="shared" si="3881"/>
        <v>OK</v>
      </c>
      <c r="AH5070" s="138"/>
      <c r="AI5070" s="138"/>
      <c r="AJ5070" s="139"/>
      <c r="AK5070" s="139"/>
      <c r="AL5070" s="132" t="str">
        <f t="shared" si="3882"/>
        <v>OK</v>
      </c>
      <c r="AM5070" s="140"/>
      <c r="AN5070" s="119">
        <f t="shared" si="3883"/>
        <v>353</v>
      </c>
      <c r="AO5070" s="120">
        <f t="shared" si="3884"/>
        <v>1338</v>
      </c>
      <c r="AP5070" s="39">
        <f t="shared" si="3885"/>
        <v>353</v>
      </c>
      <c r="AQ5070" s="141">
        <f t="shared" si="3886"/>
        <v>353</v>
      </c>
      <c r="AR5070" s="142">
        <f t="shared" si="3887"/>
        <v>0</v>
      </c>
      <c r="AS5070" s="143">
        <f t="shared" si="3888"/>
        <v>0</v>
      </c>
      <c r="AT5070" s="144">
        <f t="shared" si="3889"/>
        <v>1338</v>
      </c>
      <c r="AU5070" s="141">
        <f t="shared" si="3890"/>
        <v>1338</v>
      </c>
      <c r="AV5070" s="142">
        <f t="shared" si="3891"/>
        <v>0</v>
      </c>
      <c r="AW5070" s="143">
        <f t="shared" si="3892"/>
        <v>0</v>
      </c>
      <c r="AY5070" s="146" t="str">
        <f t="shared" si="3893"/>
        <v>33.00</v>
      </c>
      <c r="AZ5070" s="1957" t="b">
        <f>COUNTIF('[1]Codes SEC'!$B$2:$B$250,Ministres!AY5070)&gt;0</f>
        <v>1</v>
      </c>
    </row>
    <row r="5071" spans="1:64" ht="35.1" customHeight="1" x14ac:dyDescent="0.25">
      <c r="A5071" s="356" t="s">
        <v>5356</v>
      </c>
      <c r="B5071" s="225">
        <v>15</v>
      </c>
      <c r="C5071" s="122" t="s">
        <v>1245</v>
      </c>
      <c r="D5071" s="123">
        <v>1000</v>
      </c>
      <c r="E5071" s="226"/>
      <c r="F5071" s="122">
        <v>12</v>
      </c>
      <c r="G5071" s="227">
        <v>1</v>
      </c>
      <c r="H5071" s="228" t="str">
        <f t="shared" si="3894"/>
        <v>056</v>
      </c>
      <c r="I5071" s="229" t="s">
        <v>207</v>
      </c>
      <c r="J5071" s="492" t="s">
        <v>5571</v>
      </c>
      <c r="K5071" s="244" t="s">
        <v>5572</v>
      </c>
      <c r="L5071" s="232">
        <v>0</v>
      </c>
      <c r="M5071" s="233">
        <v>0</v>
      </c>
      <c r="N5071" s="130"/>
      <c r="O5071" s="131"/>
      <c r="P5071" s="131"/>
      <c r="Q5071" s="131"/>
      <c r="R5071" s="131"/>
      <c r="S5071" s="131"/>
      <c r="T5071" s="132" t="str">
        <f t="shared" si="3895"/>
        <v>OK</v>
      </c>
      <c r="U5071" s="138"/>
      <c r="V5071" s="138"/>
      <c r="W5071" s="139"/>
      <c r="X5071" s="139"/>
      <c r="Y5071" s="132" t="str">
        <f t="shared" si="3880"/>
        <v>OK</v>
      </c>
      <c r="Z5071" s="210"/>
      <c r="AA5071" s="204"/>
      <c r="AB5071" s="202"/>
      <c r="AC5071" s="202"/>
      <c r="AD5071" s="202"/>
      <c r="AE5071" s="202"/>
      <c r="AF5071" s="202"/>
      <c r="AG5071" s="132" t="str">
        <f t="shared" si="3881"/>
        <v>OK</v>
      </c>
      <c r="AH5071" s="138"/>
      <c r="AI5071" s="138"/>
      <c r="AJ5071" s="139"/>
      <c r="AK5071" s="139"/>
      <c r="AL5071" s="132" t="str">
        <f t="shared" si="3882"/>
        <v>OK</v>
      </c>
      <c r="AM5071" s="140"/>
      <c r="AN5071" s="119">
        <f t="shared" si="3883"/>
        <v>0</v>
      </c>
      <c r="AO5071" s="120">
        <f t="shared" si="3884"/>
        <v>0</v>
      </c>
      <c r="AP5071" s="39">
        <f t="shared" si="3885"/>
        <v>0</v>
      </c>
      <c r="AQ5071" s="141">
        <f t="shared" si="3886"/>
        <v>0</v>
      </c>
      <c r="AR5071" s="142">
        <f t="shared" si="3887"/>
        <v>0</v>
      </c>
      <c r="AS5071" s="143" t="e">
        <f t="shared" si="3888"/>
        <v>#DIV/0!</v>
      </c>
      <c r="AT5071" s="144">
        <f t="shared" si="3889"/>
        <v>0</v>
      </c>
      <c r="AU5071" s="141">
        <f t="shared" si="3890"/>
        <v>0</v>
      </c>
      <c r="AV5071" s="142">
        <f t="shared" si="3891"/>
        <v>0</v>
      </c>
      <c r="AW5071" s="143" t="e">
        <f t="shared" si="3892"/>
        <v>#DIV/0!</v>
      </c>
      <c r="AY5071" s="146" t="str">
        <f t="shared" si="3893"/>
        <v>33.00</v>
      </c>
      <c r="AZ5071" s="1957" t="b">
        <f>COUNTIF('[1]Codes SEC'!$B$2:$B$250,Ministres!AY5071)&gt;0</f>
        <v>1</v>
      </c>
    </row>
    <row r="5072" spans="1:64" ht="35.1" customHeight="1" x14ac:dyDescent="0.25">
      <c r="A5072" s="356" t="s">
        <v>5356</v>
      </c>
      <c r="B5072" s="225">
        <v>15</v>
      </c>
      <c r="C5072" s="122" t="s">
        <v>1245</v>
      </c>
      <c r="D5072" s="123">
        <v>1000</v>
      </c>
      <c r="E5072" s="226"/>
      <c r="F5072" s="122">
        <v>12</v>
      </c>
      <c r="G5072" s="227">
        <v>1</v>
      </c>
      <c r="H5072" s="228" t="str">
        <f t="shared" si="3894"/>
        <v>056</v>
      </c>
      <c r="I5072" s="229" t="s">
        <v>207</v>
      </c>
      <c r="J5072" s="492" t="s">
        <v>5573</v>
      </c>
      <c r="K5072" s="244" t="s">
        <v>5574</v>
      </c>
      <c r="L5072" s="232">
        <v>130</v>
      </c>
      <c r="M5072" s="233">
        <v>130</v>
      </c>
      <c r="N5072" s="130"/>
      <c r="O5072" s="131"/>
      <c r="P5072" s="131"/>
      <c r="Q5072" s="131"/>
      <c r="R5072" s="131"/>
      <c r="S5072" s="131"/>
      <c r="T5072" s="132" t="str">
        <f t="shared" si="3895"/>
        <v>OK</v>
      </c>
      <c r="U5072" s="138"/>
      <c r="V5072" s="138"/>
      <c r="W5072" s="139"/>
      <c r="X5072" s="139"/>
      <c r="Y5072" s="132" t="str">
        <f t="shared" si="3880"/>
        <v>OK</v>
      </c>
      <c r="Z5072" s="210"/>
      <c r="AA5072" s="204"/>
      <c r="AB5072" s="202"/>
      <c r="AC5072" s="202"/>
      <c r="AD5072" s="202"/>
      <c r="AE5072" s="202"/>
      <c r="AF5072" s="202"/>
      <c r="AG5072" s="132" t="str">
        <f t="shared" si="3881"/>
        <v>OK</v>
      </c>
      <c r="AH5072" s="138"/>
      <c r="AI5072" s="138"/>
      <c r="AJ5072" s="139"/>
      <c r="AK5072" s="139"/>
      <c r="AL5072" s="132" t="str">
        <f t="shared" si="3882"/>
        <v>OK</v>
      </c>
      <c r="AM5072" s="140"/>
      <c r="AN5072" s="119">
        <f t="shared" si="3883"/>
        <v>130</v>
      </c>
      <c r="AO5072" s="120">
        <f t="shared" si="3884"/>
        <v>130</v>
      </c>
      <c r="AP5072" s="39">
        <f t="shared" si="3885"/>
        <v>130</v>
      </c>
      <c r="AQ5072" s="141">
        <f t="shared" si="3886"/>
        <v>130</v>
      </c>
      <c r="AR5072" s="142">
        <f t="shared" si="3887"/>
        <v>0</v>
      </c>
      <c r="AS5072" s="143">
        <f t="shared" si="3888"/>
        <v>0</v>
      </c>
      <c r="AT5072" s="144">
        <f t="shared" si="3889"/>
        <v>130</v>
      </c>
      <c r="AU5072" s="141">
        <f t="shared" si="3890"/>
        <v>130</v>
      </c>
      <c r="AV5072" s="142">
        <f t="shared" si="3891"/>
        <v>0</v>
      </c>
      <c r="AW5072" s="143">
        <f t="shared" si="3892"/>
        <v>0</v>
      </c>
      <c r="AX5072" s="12"/>
      <c r="AY5072" s="146" t="str">
        <f t="shared" si="3893"/>
        <v>33.00</v>
      </c>
      <c r="AZ5072" s="1957" t="b">
        <f>COUNTIF('[1]Codes SEC'!$B$2:$B$250,Ministres!AY5072)&gt;0</f>
        <v>1</v>
      </c>
    </row>
    <row r="5073" spans="1:52" ht="35.1" customHeight="1" x14ac:dyDescent="0.25">
      <c r="A5073" s="15" t="s">
        <v>5356</v>
      </c>
      <c r="B5073" s="225" t="s">
        <v>1248</v>
      </c>
      <c r="C5073" s="122" t="s">
        <v>1245</v>
      </c>
      <c r="D5073" s="123">
        <v>1000</v>
      </c>
      <c r="E5073" s="226"/>
      <c r="F5073" s="122" t="s">
        <v>1336</v>
      </c>
      <c r="G5073" s="227"/>
      <c r="H5073" s="228" t="str">
        <f t="shared" si="3894"/>
        <v>056</v>
      </c>
      <c r="I5073" s="229">
        <v>83300000</v>
      </c>
      <c r="J5073" s="230" t="s">
        <v>5575</v>
      </c>
      <c r="K5073" s="231" t="s">
        <v>5576</v>
      </c>
      <c r="L5073" s="232">
        <v>0</v>
      </c>
      <c r="M5073" s="233">
        <v>0</v>
      </c>
      <c r="N5073" s="130"/>
      <c r="O5073" s="131"/>
      <c r="P5073" s="131"/>
      <c r="Q5073" s="131"/>
      <c r="R5073" s="131"/>
      <c r="S5073" s="131"/>
      <c r="T5073" s="132" t="str">
        <f t="shared" si="3879"/>
        <v>OK</v>
      </c>
      <c r="U5073" s="138"/>
      <c r="V5073" s="138"/>
      <c r="W5073" s="139"/>
      <c r="X5073" s="139"/>
      <c r="Y5073" s="132" t="str">
        <f t="shared" si="3880"/>
        <v>OK</v>
      </c>
      <c r="Z5073" s="210"/>
      <c r="AA5073" s="204"/>
      <c r="AB5073" s="202"/>
      <c r="AC5073" s="202"/>
      <c r="AD5073" s="202"/>
      <c r="AE5073" s="202"/>
      <c r="AF5073" s="202"/>
      <c r="AG5073" s="132" t="str">
        <f t="shared" si="3881"/>
        <v>OK</v>
      </c>
      <c r="AH5073" s="138"/>
      <c r="AI5073" s="138"/>
      <c r="AJ5073" s="139"/>
      <c r="AK5073" s="139"/>
      <c r="AL5073" s="132" t="str">
        <f t="shared" si="3882"/>
        <v>OK</v>
      </c>
      <c r="AM5073" s="140"/>
      <c r="AN5073" s="119">
        <f t="shared" si="3883"/>
        <v>0</v>
      </c>
      <c r="AO5073" s="120">
        <f t="shared" si="3884"/>
        <v>0</v>
      </c>
      <c r="AP5073" s="39">
        <f t="shared" si="3885"/>
        <v>0</v>
      </c>
      <c r="AQ5073" s="141">
        <f t="shared" si="3886"/>
        <v>0</v>
      </c>
      <c r="AR5073" s="142">
        <f t="shared" si="3887"/>
        <v>0</v>
      </c>
      <c r="AS5073" s="143" t="e">
        <f t="shared" si="3888"/>
        <v>#DIV/0!</v>
      </c>
      <c r="AT5073" s="144">
        <f t="shared" si="3889"/>
        <v>0</v>
      </c>
      <c r="AU5073" s="141">
        <f t="shared" si="3890"/>
        <v>0</v>
      </c>
      <c r="AV5073" s="142">
        <f t="shared" si="3891"/>
        <v>0</v>
      </c>
      <c r="AW5073" s="143" t="e">
        <f t="shared" si="3892"/>
        <v>#DIV/0!</v>
      </c>
      <c r="AY5073" s="146" t="str">
        <f t="shared" si="3893"/>
        <v>33.00</v>
      </c>
      <c r="AZ5073" s="1957" t="b">
        <f>COUNTIF('[1]Codes SEC'!$B$2:$B$250,Ministres!AY5073)&gt;0</f>
        <v>1</v>
      </c>
    </row>
    <row r="5074" spans="1:52" ht="35.1" customHeight="1" x14ac:dyDescent="0.25">
      <c r="A5074" s="356" t="s">
        <v>5356</v>
      </c>
      <c r="B5074" s="225">
        <v>15</v>
      </c>
      <c r="C5074" s="122" t="s">
        <v>1245</v>
      </c>
      <c r="D5074" s="123">
        <v>1000</v>
      </c>
      <c r="E5074" s="226"/>
      <c r="F5074" s="122">
        <v>12</v>
      </c>
      <c r="G5074" s="227">
        <v>1</v>
      </c>
      <c r="H5074" s="228" t="str">
        <f t="shared" si="3894"/>
        <v>056</v>
      </c>
      <c r="I5074" s="229">
        <v>83300000</v>
      </c>
      <c r="J5074" s="492" t="s">
        <v>5577</v>
      </c>
      <c r="K5074" s="244" t="s">
        <v>5578</v>
      </c>
      <c r="L5074" s="232">
        <v>764</v>
      </c>
      <c r="M5074" s="233">
        <v>831</v>
      </c>
      <c r="N5074" s="130"/>
      <c r="O5074" s="131"/>
      <c r="P5074" s="131"/>
      <c r="Q5074" s="131"/>
      <c r="R5074" s="131"/>
      <c r="S5074" s="131"/>
      <c r="T5074" s="132" t="str">
        <f t="shared" si="3879"/>
        <v>OK</v>
      </c>
      <c r="U5074" s="138"/>
      <c r="V5074" s="138"/>
      <c r="W5074" s="139"/>
      <c r="X5074" s="139"/>
      <c r="Y5074" s="132" t="str">
        <f t="shared" si="3880"/>
        <v>OK</v>
      </c>
      <c r="Z5074" s="210"/>
      <c r="AA5074" s="204"/>
      <c r="AB5074" s="202"/>
      <c r="AC5074" s="202"/>
      <c r="AD5074" s="202"/>
      <c r="AE5074" s="202"/>
      <c r="AF5074" s="202"/>
      <c r="AG5074" s="132" t="str">
        <f t="shared" si="3881"/>
        <v>OK</v>
      </c>
      <c r="AH5074" s="138"/>
      <c r="AI5074" s="138"/>
      <c r="AJ5074" s="139"/>
      <c r="AK5074" s="139"/>
      <c r="AL5074" s="132" t="str">
        <f t="shared" si="3882"/>
        <v>OK</v>
      </c>
      <c r="AM5074" s="140"/>
      <c r="AN5074" s="119">
        <f t="shared" si="3883"/>
        <v>764</v>
      </c>
      <c r="AO5074" s="120">
        <f t="shared" si="3884"/>
        <v>831</v>
      </c>
      <c r="AP5074" s="39">
        <f t="shared" si="3885"/>
        <v>764</v>
      </c>
      <c r="AQ5074" s="141">
        <f t="shared" si="3886"/>
        <v>764</v>
      </c>
      <c r="AR5074" s="142">
        <f t="shared" si="3887"/>
        <v>0</v>
      </c>
      <c r="AS5074" s="143">
        <f t="shared" si="3888"/>
        <v>0</v>
      </c>
      <c r="AT5074" s="144">
        <f t="shared" si="3889"/>
        <v>831</v>
      </c>
      <c r="AU5074" s="141">
        <f t="shared" si="3890"/>
        <v>831</v>
      </c>
      <c r="AV5074" s="142">
        <f t="shared" si="3891"/>
        <v>0</v>
      </c>
      <c r="AW5074" s="143">
        <f t="shared" si="3892"/>
        <v>0</v>
      </c>
      <c r="AY5074" s="146" t="str">
        <f t="shared" si="3893"/>
        <v>33.00</v>
      </c>
      <c r="AZ5074" s="1957" t="b">
        <f>COUNTIF('[1]Codes SEC'!$B$2:$B$250,Ministres!AY5074)&gt;0</f>
        <v>1</v>
      </c>
    </row>
    <row r="5075" spans="1:52" ht="35.1" customHeight="1" x14ac:dyDescent="0.25">
      <c r="A5075" s="15" t="s">
        <v>5356</v>
      </c>
      <c r="B5075" s="225">
        <v>15</v>
      </c>
      <c r="C5075" s="122" t="s">
        <v>1245</v>
      </c>
      <c r="D5075" s="123">
        <v>1000</v>
      </c>
      <c r="E5075" s="226"/>
      <c r="F5075" s="122">
        <v>12</v>
      </c>
      <c r="G5075" s="227"/>
      <c r="H5075" s="228" t="str">
        <f t="shared" si="3894"/>
        <v>056</v>
      </c>
      <c r="I5075" s="229">
        <v>83450000</v>
      </c>
      <c r="J5075" s="230" t="s">
        <v>5579</v>
      </c>
      <c r="K5075" s="231" t="s">
        <v>5580</v>
      </c>
      <c r="L5075" s="232">
        <v>0</v>
      </c>
      <c r="M5075" s="233">
        <v>0</v>
      </c>
      <c r="N5075" s="130"/>
      <c r="O5075" s="131"/>
      <c r="P5075" s="131"/>
      <c r="Q5075" s="131"/>
      <c r="R5075" s="131"/>
      <c r="S5075" s="131"/>
      <c r="T5075" s="132" t="str">
        <f t="shared" si="3879"/>
        <v>OK</v>
      </c>
      <c r="U5075" s="138"/>
      <c r="V5075" s="138"/>
      <c r="W5075" s="139"/>
      <c r="X5075" s="139"/>
      <c r="Y5075" s="132" t="str">
        <f t="shared" si="3880"/>
        <v>OK</v>
      </c>
      <c r="Z5075" s="210"/>
      <c r="AA5075" s="204"/>
      <c r="AB5075" s="202"/>
      <c r="AC5075" s="202"/>
      <c r="AD5075" s="202"/>
      <c r="AE5075" s="202"/>
      <c r="AF5075" s="202"/>
      <c r="AG5075" s="132" t="str">
        <f t="shared" si="3881"/>
        <v>OK</v>
      </c>
      <c r="AH5075" s="138"/>
      <c r="AI5075" s="138"/>
      <c r="AJ5075" s="139"/>
      <c r="AK5075" s="139"/>
      <c r="AL5075" s="132" t="str">
        <f t="shared" si="3882"/>
        <v>OK</v>
      </c>
      <c r="AM5075" s="140"/>
      <c r="AN5075" s="119">
        <f t="shared" si="3883"/>
        <v>0</v>
      </c>
      <c r="AO5075" s="120">
        <f t="shared" si="3884"/>
        <v>0</v>
      </c>
      <c r="AP5075" s="39">
        <f t="shared" si="3885"/>
        <v>0</v>
      </c>
      <c r="AQ5075" s="141">
        <f t="shared" si="3886"/>
        <v>0</v>
      </c>
      <c r="AR5075" s="142">
        <f>AQ5075-AP5075</f>
        <v>0</v>
      </c>
      <c r="AS5075" s="143" t="e">
        <f>AR5075/AP5075</f>
        <v>#DIV/0!</v>
      </c>
      <c r="AT5075" s="144">
        <f t="shared" si="3889"/>
        <v>0</v>
      </c>
      <c r="AU5075" s="141">
        <f>AO5075</f>
        <v>0</v>
      </c>
      <c r="AV5075" s="142">
        <f>AU5075-AT5075</f>
        <v>0</v>
      </c>
      <c r="AW5075" s="143" t="e">
        <f>AV5075/AT5075</f>
        <v>#DIV/0!</v>
      </c>
      <c r="AY5075" s="146" t="str">
        <f t="shared" si="3893"/>
        <v>34.50</v>
      </c>
      <c r="AZ5075" s="1957" t="b">
        <f>COUNTIF('[1]Codes SEC'!$B$2:$B$250,Ministres!AY5075)&gt;0</f>
        <v>1</v>
      </c>
    </row>
    <row r="5076" spans="1:52" ht="35.1" customHeight="1" x14ac:dyDescent="0.25">
      <c r="A5076" s="356" t="s">
        <v>5356</v>
      </c>
      <c r="B5076" s="225">
        <v>15</v>
      </c>
      <c r="C5076" s="122" t="s">
        <v>1245</v>
      </c>
      <c r="D5076" s="123">
        <v>1000</v>
      </c>
      <c r="E5076" s="226"/>
      <c r="F5076" s="122">
        <v>12</v>
      </c>
      <c r="G5076" s="227">
        <v>1</v>
      </c>
      <c r="H5076" s="228" t="str">
        <f t="shared" si="3894"/>
        <v>056</v>
      </c>
      <c r="I5076" s="229" t="s">
        <v>1275</v>
      </c>
      <c r="J5076" s="492" t="s">
        <v>5581</v>
      </c>
      <c r="K5076" s="244" t="s">
        <v>5582</v>
      </c>
      <c r="L5076" s="232">
        <v>7</v>
      </c>
      <c r="M5076" s="129">
        <v>7</v>
      </c>
      <c r="N5076" s="130"/>
      <c r="O5076" s="131"/>
      <c r="P5076" s="131"/>
      <c r="Q5076" s="131"/>
      <c r="R5076" s="131"/>
      <c r="S5076" s="131"/>
      <c r="T5076" s="132" t="str">
        <f t="shared" si="3879"/>
        <v>OK</v>
      </c>
      <c r="U5076" s="138"/>
      <c r="V5076" s="138"/>
      <c r="W5076" s="139"/>
      <c r="X5076" s="139"/>
      <c r="Y5076" s="132" t="str">
        <f t="shared" si="3880"/>
        <v>OK</v>
      </c>
      <c r="Z5076" s="210"/>
      <c r="AA5076" s="204"/>
      <c r="AB5076" s="202"/>
      <c r="AC5076" s="202"/>
      <c r="AD5076" s="202"/>
      <c r="AE5076" s="202"/>
      <c r="AF5076" s="202"/>
      <c r="AG5076" s="132" t="str">
        <f t="shared" si="3881"/>
        <v>OK</v>
      </c>
      <c r="AH5076" s="138"/>
      <c r="AI5076" s="138"/>
      <c r="AJ5076" s="139"/>
      <c r="AK5076" s="139"/>
      <c r="AL5076" s="132" t="str">
        <f t="shared" si="3882"/>
        <v>OK</v>
      </c>
      <c r="AM5076" s="140"/>
      <c r="AN5076" s="119">
        <f t="shared" si="3883"/>
        <v>7</v>
      </c>
      <c r="AO5076" s="120">
        <f t="shared" si="3884"/>
        <v>7</v>
      </c>
      <c r="AP5076" s="39">
        <f t="shared" si="3885"/>
        <v>7</v>
      </c>
      <c r="AQ5076" s="141">
        <f t="shared" si="3886"/>
        <v>7</v>
      </c>
      <c r="AR5076" s="142">
        <f t="shared" si="3887"/>
        <v>0</v>
      </c>
      <c r="AS5076" s="143">
        <f t="shared" si="3888"/>
        <v>0</v>
      </c>
      <c r="AT5076" s="144">
        <f t="shared" si="3889"/>
        <v>7</v>
      </c>
      <c r="AU5076" s="141">
        <f t="shared" si="3890"/>
        <v>7</v>
      </c>
      <c r="AV5076" s="142">
        <f t="shared" si="3891"/>
        <v>0</v>
      </c>
      <c r="AW5076" s="143">
        <f t="shared" si="3892"/>
        <v>0</v>
      </c>
      <c r="AY5076" s="146" t="str">
        <f t="shared" ref="AY5076:AY5095" si="3896">RIGHT(LEFT(I5076,3),2)&amp;"."&amp;RIGHT(LEFT(I5076,5),2)</f>
        <v>35.40</v>
      </c>
      <c r="AZ5076" s="1957" t="b">
        <f>COUNTIF('[1]Codes SEC'!$B$2:$B$250,Ministres!AY5076)&gt;0</f>
        <v>1</v>
      </c>
    </row>
    <row r="5077" spans="1:52" ht="35.1" customHeight="1" x14ac:dyDescent="0.25">
      <c r="A5077" s="356" t="s">
        <v>5356</v>
      </c>
      <c r="B5077" s="225">
        <v>15</v>
      </c>
      <c r="C5077" s="122" t="s">
        <v>1245</v>
      </c>
      <c r="D5077" s="123">
        <v>1000</v>
      </c>
      <c r="E5077" s="226"/>
      <c r="F5077" s="122">
        <v>12</v>
      </c>
      <c r="G5077" s="227">
        <v>1</v>
      </c>
      <c r="H5077" s="228" t="str">
        <f t="shared" si="3894"/>
        <v>056</v>
      </c>
      <c r="I5077" s="229" t="s">
        <v>1275</v>
      </c>
      <c r="J5077" s="492" t="s">
        <v>5583</v>
      </c>
      <c r="K5077" s="244" t="s">
        <v>5584</v>
      </c>
      <c r="L5077" s="232">
        <v>173</v>
      </c>
      <c r="M5077" s="129">
        <v>173</v>
      </c>
      <c r="N5077" s="130"/>
      <c r="O5077" s="131"/>
      <c r="P5077" s="131"/>
      <c r="Q5077" s="131"/>
      <c r="R5077" s="131"/>
      <c r="S5077" s="131"/>
      <c r="T5077" s="132" t="str">
        <f t="shared" si="3879"/>
        <v>OK</v>
      </c>
      <c r="U5077" s="138"/>
      <c r="V5077" s="138"/>
      <c r="W5077" s="139"/>
      <c r="X5077" s="139"/>
      <c r="Y5077" s="132" t="str">
        <f t="shared" si="3880"/>
        <v>OK</v>
      </c>
      <c r="Z5077" s="210"/>
      <c r="AA5077" s="204"/>
      <c r="AB5077" s="202"/>
      <c r="AC5077" s="202"/>
      <c r="AD5077" s="202"/>
      <c r="AE5077" s="202"/>
      <c r="AF5077" s="202"/>
      <c r="AG5077" s="132" t="str">
        <f t="shared" si="3881"/>
        <v>OK</v>
      </c>
      <c r="AH5077" s="138"/>
      <c r="AI5077" s="138"/>
      <c r="AJ5077" s="139"/>
      <c r="AK5077" s="139"/>
      <c r="AL5077" s="132" t="str">
        <f t="shared" si="3882"/>
        <v>OK</v>
      </c>
      <c r="AM5077" s="140"/>
      <c r="AN5077" s="119">
        <f t="shared" si="3883"/>
        <v>173</v>
      </c>
      <c r="AO5077" s="120">
        <f t="shared" si="3884"/>
        <v>173</v>
      </c>
      <c r="AP5077" s="39">
        <f t="shared" si="3885"/>
        <v>173</v>
      </c>
      <c r="AQ5077" s="141">
        <f t="shared" si="3886"/>
        <v>173</v>
      </c>
      <c r="AR5077" s="142">
        <f>AQ5077-AP5077</f>
        <v>0</v>
      </c>
      <c r="AS5077" s="143">
        <f>AR5077/AP5077</f>
        <v>0</v>
      </c>
      <c r="AT5077" s="144">
        <f t="shared" si="3889"/>
        <v>173</v>
      </c>
      <c r="AU5077" s="141">
        <f>AO5077</f>
        <v>173</v>
      </c>
      <c r="AV5077" s="142">
        <f>AU5077-AT5077</f>
        <v>0</v>
      </c>
      <c r="AW5077" s="143">
        <f>AV5077/AT5077</f>
        <v>0</v>
      </c>
      <c r="AY5077" s="146" t="str">
        <f t="shared" si="3896"/>
        <v>35.40</v>
      </c>
      <c r="AZ5077" s="1957" t="b">
        <f>COUNTIF('[1]Codes SEC'!$B$2:$B$250,Ministres!AY5077)&gt;0</f>
        <v>1</v>
      </c>
    </row>
    <row r="5078" spans="1:52" ht="35.1" customHeight="1" x14ac:dyDescent="0.25">
      <c r="A5078" s="15" t="s">
        <v>5356</v>
      </c>
      <c r="B5078" s="225" t="s">
        <v>1248</v>
      </c>
      <c r="C5078" s="122" t="s">
        <v>1245</v>
      </c>
      <c r="D5078" s="123">
        <v>1000</v>
      </c>
      <c r="E5078" s="226"/>
      <c r="F5078" s="122" t="s">
        <v>1336</v>
      </c>
      <c r="G5078" s="227"/>
      <c r="H5078" s="228" t="str">
        <f t="shared" si="3894"/>
        <v>056</v>
      </c>
      <c r="I5078" s="229">
        <v>84140000</v>
      </c>
      <c r="J5078" s="230" t="s">
        <v>5585</v>
      </c>
      <c r="K5078" s="231" t="s">
        <v>5586</v>
      </c>
      <c r="L5078" s="232">
        <v>0</v>
      </c>
      <c r="M5078" s="233">
        <v>0</v>
      </c>
      <c r="N5078" s="130"/>
      <c r="O5078" s="131"/>
      <c r="P5078" s="131"/>
      <c r="Q5078" s="131"/>
      <c r="R5078" s="131"/>
      <c r="S5078" s="131"/>
      <c r="T5078" s="132" t="str">
        <f t="shared" si="3879"/>
        <v>OK</v>
      </c>
      <c r="U5078" s="138"/>
      <c r="V5078" s="138"/>
      <c r="W5078" s="139"/>
      <c r="X5078" s="139"/>
      <c r="Y5078" s="132" t="str">
        <f t="shared" si="3880"/>
        <v>OK</v>
      </c>
      <c r="Z5078" s="210"/>
      <c r="AA5078" s="204"/>
      <c r="AB5078" s="202"/>
      <c r="AC5078" s="202"/>
      <c r="AD5078" s="202"/>
      <c r="AE5078" s="202"/>
      <c r="AF5078" s="202"/>
      <c r="AG5078" s="132" t="str">
        <f t="shared" si="3881"/>
        <v>OK</v>
      </c>
      <c r="AH5078" s="138"/>
      <c r="AI5078" s="138"/>
      <c r="AJ5078" s="139"/>
      <c r="AK5078" s="139"/>
      <c r="AL5078" s="132" t="str">
        <f t="shared" si="3882"/>
        <v>OK</v>
      </c>
      <c r="AM5078" s="140"/>
      <c r="AN5078" s="119">
        <f t="shared" si="3883"/>
        <v>0</v>
      </c>
      <c r="AO5078" s="120">
        <f t="shared" si="3884"/>
        <v>0</v>
      </c>
      <c r="AP5078" s="39">
        <f t="shared" si="3885"/>
        <v>0</v>
      </c>
      <c r="AQ5078" s="141">
        <f t="shared" si="3886"/>
        <v>0</v>
      </c>
      <c r="AR5078" s="142">
        <f>AQ5078-AP5078</f>
        <v>0</v>
      </c>
      <c r="AS5078" s="143" t="e">
        <f>AR5078/AP5078</f>
        <v>#DIV/0!</v>
      </c>
      <c r="AT5078" s="144">
        <f t="shared" si="3889"/>
        <v>0</v>
      </c>
      <c r="AU5078" s="141">
        <f>AO5078</f>
        <v>0</v>
      </c>
      <c r="AV5078" s="142">
        <f>AU5078-AT5078</f>
        <v>0</v>
      </c>
      <c r="AW5078" s="143" t="e">
        <f>AV5078/AT5078</f>
        <v>#DIV/0!</v>
      </c>
      <c r="AY5078" s="146" t="str">
        <f t="shared" si="3896"/>
        <v>41.40</v>
      </c>
      <c r="AZ5078" s="1957" t="b">
        <f>COUNTIF('[1]Codes SEC'!$B$2:$B$250,Ministres!AY5078)&gt;0</f>
        <v>1</v>
      </c>
    </row>
    <row r="5079" spans="1:52" ht="35.1" customHeight="1" x14ac:dyDescent="0.25">
      <c r="A5079" s="15" t="s">
        <v>5356</v>
      </c>
      <c r="B5079" s="225" t="s">
        <v>1248</v>
      </c>
      <c r="C5079" s="122" t="s">
        <v>1245</v>
      </c>
      <c r="D5079" s="123">
        <v>1000</v>
      </c>
      <c r="E5079" s="226"/>
      <c r="F5079" s="122">
        <v>6</v>
      </c>
      <c r="G5079" s="227"/>
      <c r="H5079" s="228" t="str">
        <f t="shared" si="3894"/>
        <v>056</v>
      </c>
      <c r="I5079" s="229">
        <v>84140000</v>
      </c>
      <c r="J5079" s="230" t="s">
        <v>5587</v>
      </c>
      <c r="K5079" s="231" t="s">
        <v>5588</v>
      </c>
      <c r="L5079" s="232">
        <v>0</v>
      </c>
      <c r="M5079" s="233">
        <v>0</v>
      </c>
      <c r="N5079" s="130"/>
      <c r="O5079" s="131"/>
      <c r="P5079" s="131"/>
      <c r="Q5079" s="131"/>
      <c r="R5079" s="131"/>
      <c r="S5079" s="131"/>
      <c r="T5079" s="132" t="str">
        <f t="shared" si="3879"/>
        <v>OK</v>
      </c>
      <c r="U5079" s="138"/>
      <c r="V5079" s="138"/>
      <c r="W5079" s="139"/>
      <c r="X5079" s="139"/>
      <c r="Y5079" s="132" t="str">
        <f t="shared" si="3880"/>
        <v>OK</v>
      </c>
      <c r="Z5079" s="210"/>
      <c r="AA5079" s="204"/>
      <c r="AB5079" s="202"/>
      <c r="AC5079" s="202"/>
      <c r="AD5079" s="202"/>
      <c r="AE5079" s="202"/>
      <c r="AF5079" s="202"/>
      <c r="AG5079" s="132" t="str">
        <f t="shared" si="3881"/>
        <v>OK</v>
      </c>
      <c r="AH5079" s="138"/>
      <c r="AI5079" s="138"/>
      <c r="AJ5079" s="139"/>
      <c r="AK5079" s="139"/>
      <c r="AL5079" s="132" t="str">
        <f t="shared" si="3882"/>
        <v>OK</v>
      </c>
      <c r="AM5079" s="140"/>
      <c r="AN5079" s="119">
        <f t="shared" si="3883"/>
        <v>0</v>
      </c>
      <c r="AO5079" s="120">
        <f t="shared" si="3884"/>
        <v>0</v>
      </c>
      <c r="AP5079" s="39">
        <f t="shared" si="3885"/>
        <v>0</v>
      </c>
      <c r="AQ5079" s="141">
        <f t="shared" si="3886"/>
        <v>0</v>
      </c>
      <c r="AR5079" s="142">
        <f>AQ5079-AP5079</f>
        <v>0</v>
      </c>
      <c r="AS5079" s="143" t="e">
        <f>AR5079/AP5079</f>
        <v>#DIV/0!</v>
      </c>
      <c r="AT5079" s="144">
        <f t="shared" si="3889"/>
        <v>0</v>
      </c>
      <c r="AU5079" s="141">
        <f>AO5079</f>
        <v>0</v>
      </c>
      <c r="AV5079" s="142">
        <f>AU5079-AT5079</f>
        <v>0</v>
      </c>
      <c r="AW5079" s="143" t="e">
        <f>AV5079/AT5079</f>
        <v>#DIV/0!</v>
      </c>
      <c r="AY5079" s="146" t="str">
        <f t="shared" si="3896"/>
        <v>41.40</v>
      </c>
      <c r="AZ5079" s="1957" t="b">
        <f>COUNTIF('[1]Codes SEC'!$B$2:$B$250,Ministres!AY5079)&gt;0</f>
        <v>1</v>
      </c>
    </row>
    <row r="5080" spans="1:52" ht="35.1" customHeight="1" x14ac:dyDescent="0.25">
      <c r="A5080" s="15" t="s">
        <v>5356</v>
      </c>
      <c r="B5080" s="225">
        <v>15</v>
      </c>
      <c r="C5080" s="122" t="s">
        <v>1245</v>
      </c>
      <c r="D5080" s="123">
        <v>1000</v>
      </c>
      <c r="F5080" s="125">
        <v>12</v>
      </c>
      <c r="G5080" s="126">
        <v>1</v>
      </c>
      <c r="H5080" s="35" t="str">
        <f t="shared" si="3894"/>
        <v>056</v>
      </c>
      <c r="I5080" s="36">
        <v>84160000</v>
      </c>
      <c r="J5080" s="37" t="s">
        <v>5589</v>
      </c>
      <c r="K5080" s="231" t="s">
        <v>5590</v>
      </c>
      <c r="L5080" s="241">
        <v>0</v>
      </c>
      <c r="M5080" s="242">
        <v>0</v>
      </c>
      <c r="N5080" s="130"/>
      <c r="O5080" s="131"/>
      <c r="P5080" s="131"/>
      <c r="Q5080" s="131"/>
      <c r="R5080" s="131"/>
      <c r="S5080" s="131"/>
      <c r="T5080" s="132" t="str">
        <f>IF(SUM(N5080:S5080)=U5080,"OK",SUM(N5080:S5080)-U5080)</f>
        <v>OK</v>
      </c>
      <c r="U5080" s="138"/>
      <c r="V5080" s="138"/>
      <c r="W5080" s="139"/>
      <c r="X5080" s="139"/>
      <c r="Y5080" s="132" t="str">
        <f>IF(SUM(W5080:X5080)=Z5080,"OK",SUM(W5080:X5080)-Z5080)</f>
        <v>OK</v>
      </c>
      <c r="Z5080" s="210"/>
      <c r="AA5080" s="204"/>
      <c r="AB5080" s="202"/>
      <c r="AC5080" s="202"/>
      <c r="AD5080" s="202"/>
      <c r="AE5080" s="202"/>
      <c r="AF5080" s="202"/>
      <c r="AG5080" s="132" t="str">
        <f>IF(SUM(AA5080:AF5080)=AH5080,"OK",SUM(AA5080:AF5080)-AH5080)</f>
        <v>OK</v>
      </c>
      <c r="AH5080" s="138"/>
      <c r="AI5080" s="138"/>
      <c r="AJ5080" s="139"/>
      <c r="AK5080" s="139"/>
      <c r="AL5080" s="132" t="str">
        <f>IF(SUM(AJ5080:AK5080)=AM5080,"OK",SUM(AJ5080:AK5080)-AM5080)</f>
        <v>OK</v>
      </c>
      <c r="AM5080" s="140"/>
      <c r="AN5080" s="119">
        <f>L5080+U5080+V5080+Z5080</f>
        <v>0</v>
      </c>
      <c r="AO5080" s="120">
        <f>M5080+AH5080+AI5080+AM5080</f>
        <v>0</v>
      </c>
      <c r="AP5080" s="39">
        <f>L5080</f>
        <v>0</v>
      </c>
      <c r="AQ5080" s="141">
        <f>AN5080</f>
        <v>0</v>
      </c>
      <c r="AR5080" s="141">
        <f>AQ5080-AP5080</f>
        <v>0</v>
      </c>
      <c r="AS5080" s="143" t="e">
        <f>AR5080/AP5080</f>
        <v>#DIV/0!</v>
      </c>
      <c r="AT5080" s="144">
        <f>M5080</f>
        <v>0</v>
      </c>
      <c r="AU5080" s="141">
        <f>AO5080</f>
        <v>0</v>
      </c>
      <c r="AV5080" s="141">
        <f>AU5080-AT5080</f>
        <v>0</v>
      </c>
      <c r="AW5080" s="143" t="e">
        <f>AV5080/AT5080</f>
        <v>#DIV/0!</v>
      </c>
      <c r="AY5080" s="146" t="str">
        <f t="shared" si="3896"/>
        <v>41.60</v>
      </c>
      <c r="AZ5080" s="1957" t="b">
        <f>COUNTIF('[1]Codes SEC'!$B$2:$B$250,Ministres!AY5080)&gt;0</f>
        <v>1</v>
      </c>
    </row>
    <row r="5081" spans="1:52" ht="35.1" customHeight="1" x14ac:dyDescent="0.25">
      <c r="A5081" s="356" t="s">
        <v>5356</v>
      </c>
      <c r="B5081" s="225">
        <v>15</v>
      </c>
      <c r="C5081" s="122" t="s">
        <v>1245</v>
      </c>
      <c r="D5081" s="123">
        <v>1000</v>
      </c>
      <c r="E5081" s="226"/>
      <c r="F5081" s="125">
        <v>12</v>
      </c>
      <c r="G5081" s="227">
        <v>1</v>
      </c>
      <c r="H5081" s="228" t="str">
        <f t="shared" si="3894"/>
        <v>056</v>
      </c>
      <c r="I5081" s="229" t="s">
        <v>296</v>
      </c>
      <c r="J5081" s="492" t="s">
        <v>5591</v>
      </c>
      <c r="K5081" s="244" t="s">
        <v>5592</v>
      </c>
      <c r="L5081" s="232">
        <v>160</v>
      </c>
      <c r="M5081" s="233">
        <v>80</v>
      </c>
      <c r="N5081" s="130"/>
      <c r="O5081" s="131"/>
      <c r="P5081" s="131"/>
      <c r="Q5081" s="131"/>
      <c r="R5081" s="131"/>
      <c r="S5081" s="131"/>
      <c r="T5081" s="132" t="str">
        <f t="shared" si="3879"/>
        <v>OK</v>
      </c>
      <c r="U5081" s="138"/>
      <c r="V5081" s="138"/>
      <c r="W5081" s="139"/>
      <c r="X5081" s="139"/>
      <c r="Y5081" s="132" t="str">
        <f t="shared" si="3880"/>
        <v>OK</v>
      </c>
      <c r="Z5081" s="210"/>
      <c r="AA5081" s="204"/>
      <c r="AB5081" s="202"/>
      <c r="AC5081" s="202"/>
      <c r="AD5081" s="202"/>
      <c r="AE5081" s="202"/>
      <c r="AF5081" s="202"/>
      <c r="AG5081" s="132" t="str">
        <f t="shared" si="3881"/>
        <v>OK</v>
      </c>
      <c r="AH5081" s="138"/>
      <c r="AI5081" s="138"/>
      <c r="AJ5081" s="139"/>
      <c r="AK5081" s="139"/>
      <c r="AL5081" s="132" t="str">
        <f t="shared" si="3882"/>
        <v>OK</v>
      </c>
      <c r="AM5081" s="140"/>
      <c r="AN5081" s="119">
        <f t="shared" si="3883"/>
        <v>160</v>
      </c>
      <c r="AO5081" s="120">
        <f t="shared" si="3884"/>
        <v>80</v>
      </c>
      <c r="AP5081" s="39">
        <f t="shared" si="3885"/>
        <v>160</v>
      </c>
      <c r="AQ5081" s="141">
        <f t="shared" si="3886"/>
        <v>160</v>
      </c>
      <c r="AR5081" s="142">
        <f t="shared" si="3887"/>
        <v>0</v>
      </c>
      <c r="AS5081" s="143">
        <f t="shared" si="3888"/>
        <v>0</v>
      </c>
      <c r="AT5081" s="144">
        <f t="shared" si="3889"/>
        <v>80</v>
      </c>
      <c r="AU5081" s="141">
        <f t="shared" si="3890"/>
        <v>80</v>
      </c>
      <c r="AV5081" s="142">
        <f t="shared" si="3891"/>
        <v>0</v>
      </c>
      <c r="AW5081" s="143">
        <f t="shared" si="3892"/>
        <v>0</v>
      </c>
      <c r="AY5081" s="146" t="str">
        <f t="shared" si="3896"/>
        <v>43.22</v>
      </c>
      <c r="AZ5081" s="1957" t="b">
        <f>COUNTIF('[1]Codes SEC'!$B$2:$B$250,Ministres!AY5081)&gt;0</f>
        <v>1</v>
      </c>
    </row>
    <row r="5082" spans="1:52" ht="35.1" customHeight="1" x14ac:dyDescent="0.25">
      <c r="A5082" s="15" t="s">
        <v>5356</v>
      </c>
      <c r="B5082" s="225">
        <v>15</v>
      </c>
      <c r="C5082" s="122" t="s">
        <v>1245</v>
      </c>
      <c r="D5082" s="123">
        <v>1000</v>
      </c>
      <c r="F5082" s="125">
        <v>12</v>
      </c>
      <c r="G5082" s="126">
        <v>1</v>
      </c>
      <c r="H5082" s="35" t="str">
        <f t="shared" si="3894"/>
        <v>056</v>
      </c>
      <c r="I5082" s="229">
        <v>84322000</v>
      </c>
      <c r="J5082" s="492" t="s">
        <v>5593</v>
      </c>
      <c r="K5082" s="231" t="s">
        <v>5594</v>
      </c>
      <c r="L5082" s="241">
        <v>15</v>
      </c>
      <c r="M5082" s="242">
        <v>15</v>
      </c>
      <c r="N5082" s="201"/>
      <c r="O5082" s="202"/>
      <c r="P5082" s="202"/>
      <c r="Q5082" s="202"/>
      <c r="R5082" s="202"/>
      <c r="S5082" s="202"/>
      <c r="T5082" s="132" t="str">
        <f t="shared" si="3879"/>
        <v>OK</v>
      </c>
      <c r="U5082" s="138"/>
      <c r="V5082" s="138"/>
      <c r="W5082" s="139"/>
      <c r="X5082" s="139"/>
      <c r="Y5082" s="132" t="str">
        <f t="shared" si="3880"/>
        <v>OK</v>
      </c>
      <c r="Z5082" s="210"/>
      <c r="AA5082" s="204"/>
      <c r="AB5082" s="202"/>
      <c r="AC5082" s="202"/>
      <c r="AD5082" s="202"/>
      <c r="AE5082" s="202"/>
      <c r="AF5082" s="202"/>
      <c r="AG5082" s="132" t="str">
        <f t="shared" si="3881"/>
        <v>OK</v>
      </c>
      <c r="AH5082" s="138"/>
      <c r="AI5082" s="138"/>
      <c r="AJ5082" s="139"/>
      <c r="AK5082" s="139"/>
      <c r="AL5082" s="132" t="str">
        <f t="shared" si="3882"/>
        <v>OK</v>
      </c>
      <c r="AM5082" s="140"/>
      <c r="AN5082" s="119">
        <f t="shared" si="3883"/>
        <v>15</v>
      </c>
      <c r="AO5082" s="120">
        <f t="shared" si="3884"/>
        <v>15</v>
      </c>
      <c r="AP5082" s="39">
        <f t="shared" si="3885"/>
        <v>15</v>
      </c>
      <c r="AQ5082" s="141">
        <f t="shared" si="3886"/>
        <v>15</v>
      </c>
      <c r="AR5082" s="141">
        <f t="shared" si="3887"/>
        <v>0</v>
      </c>
      <c r="AS5082" s="143">
        <f t="shared" si="3888"/>
        <v>0</v>
      </c>
      <c r="AT5082" s="144">
        <f t="shared" si="3889"/>
        <v>15</v>
      </c>
      <c r="AU5082" s="141">
        <f t="shared" si="3890"/>
        <v>15</v>
      </c>
      <c r="AV5082" s="141">
        <f t="shared" si="3891"/>
        <v>0</v>
      </c>
      <c r="AW5082" s="143">
        <f t="shared" si="3892"/>
        <v>0</v>
      </c>
      <c r="AY5082" s="146" t="str">
        <f t="shared" si="3896"/>
        <v>43.22</v>
      </c>
      <c r="AZ5082" s="1957" t="b">
        <f>COUNTIF('[1]Codes SEC'!$B$2:$B$250,Ministres!AY5082)&gt;0</f>
        <v>1</v>
      </c>
    </row>
    <row r="5083" spans="1:52" ht="35.1" customHeight="1" x14ac:dyDescent="0.25">
      <c r="A5083" s="15" t="s">
        <v>5356</v>
      </c>
      <c r="B5083" s="225" t="s">
        <v>1248</v>
      </c>
      <c r="C5083" s="122" t="s">
        <v>1245</v>
      </c>
      <c r="D5083" s="123">
        <v>1000</v>
      </c>
      <c r="E5083" s="226"/>
      <c r="F5083" s="122">
        <v>12</v>
      </c>
      <c r="G5083" s="227"/>
      <c r="H5083" s="228" t="str">
        <f t="shared" si="3894"/>
        <v>056</v>
      </c>
      <c r="I5083" s="229">
        <v>84322000</v>
      </c>
      <c r="J5083" s="230" t="s">
        <v>5595</v>
      </c>
      <c r="K5083" s="231" t="s">
        <v>5596</v>
      </c>
      <c r="L5083" s="232">
        <v>0</v>
      </c>
      <c r="M5083" s="233">
        <v>0</v>
      </c>
      <c r="N5083" s="130"/>
      <c r="O5083" s="131"/>
      <c r="P5083" s="131"/>
      <c r="Q5083" s="131"/>
      <c r="R5083" s="131"/>
      <c r="S5083" s="131"/>
      <c r="T5083" s="132" t="str">
        <f>IF(SUM(N5083:S5083)=U5083,"OK",SUM(N5083:S5083)-U5083)</f>
        <v>OK</v>
      </c>
      <c r="U5083" s="138"/>
      <c r="V5083" s="138"/>
      <c r="W5083" s="139"/>
      <c r="X5083" s="139"/>
      <c r="Y5083" s="132" t="str">
        <f>IF(SUM(W5083:X5083)=Z5083,"OK",SUM(W5083:X5083)-Z5083)</f>
        <v>OK</v>
      </c>
      <c r="Z5083" s="210"/>
      <c r="AA5083" s="204"/>
      <c r="AB5083" s="202"/>
      <c r="AC5083" s="202"/>
      <c r="AD5083" s="202"/>
      <c r="AE5083" s="202"/>
      <c r="AF5083" s="202"/>
      <c r="AG5083" s="132" t="str">
        <f>IF(SUM(AA5083:AF5083)=AH5083,"OK",SUM(AA5083:AF5083)-AH5083)</f>
        <v>OK</v>
      </c>
      <c r="AH5083" s="138"/>
      <c r="AI5083" s="138"/>
      <c r="AJ5083" s="139"/>
      <c r="AK5083" s="139"/>
      <c r="AL5083" s="132" t="str">
        <f>IF(SUM(AJ5083:AK5083)=AM5083,"OK",SUM(AJ5083:AK5083)-AM5083)</f>
        <v>OK</v>
      </c>
      <c r="AM5083" s="140"/>
      <c r="AN5083" s="119">
        <f>L5083+U5083+V5083+Z5083</f>
        <v>0</v>
      </c>
      <c r="AO5083" s="120">
        <f>M5083+AH5083+AI5083+AM5083</f>
        <v>0</v>
      </c>
      <c r="AP5083" s="39">
        <f>L5083</f>
        <v>0</v>
      </c>
      <c r="AQ5083" s="141">
        <f>AN5083</f>
        <v>0</v>
      </c>
      <c r="AR5083" s="142">
        <f>AQ5083-AP5083</f>
        <v>0</v>
      </c>
      <c r="AS5083" s="143" t="e">
        <f>AR5083/AP5083</f>
        <v>#DIV/0!</v>
      </c>
      <c r="AT5083" s="144">
        <f>M5083</f>
        <v>0</v>
      </c>
      <c r="AU5083" s="141">
        <f>AO5083</f>
        <v>0</v>
      </c>
      <c r="AV5083" s="142">
        <f>AU5083-AT5083</f>
        <v>0</v>
      </c>
      <c r="AW5083" s="143" t="e">
        <f>AV5083/AT5083</f>
        <v>#DIV/0!</v>
      </c>
      <c r="AY5083" s="146" t="str">
        <f t="shared" si="3896"/>
        <v>43.22</v>
      </c>
      <c r="AZ5083" s="1957" t="b">
        <f>COUNTIF('[1]Codes SEC'!$B$2:$B$250,Ministres!AY5083)&gt;0</f>
        <v>1</v>
      </c>
    </row>
    <row r="5084" spans="1:52" ht="35.1" customHeight="1" x14ac:dyDescent="0.25">
      <c r="A5084" s="15" t="s">
        <v>5356</v>
      </c>
      <c r="B5084" s="225" t="s">
        <v>1248</v>
      </c>
      <c r="C5084" s="122" t="s">
        <v>1245</v>
      </c>
      <c r="D5084" s="123">
        <v>1000</v>
      </c>
      <c r="E5084" s="226"/>
      <c r="F5084" s="122" t="s">
        <v>1336</v>
      </c>
      <c r="G5084" s="227"/>
      <c r="H5084" s="228" t="str">
        <f t="shared" si="3894"/>
        <v>056</v>
      </c>
      <c r="I5084" s="229">
        <v>84322000</v>
      </c>
      <c r="J5084" s="230" t="s">
        <v>5597</v>
      </c>
      <c r="K5084" s="231" t="s">
        <v>5598</v>
      </c>
      <c r="L5084" s="232">
        <v>0</v>
      </c>
      <c r="M5084" s="233">
        <v>0</v>
      </c>
      <c r="N5084" s="130"/>
      <c r="O5084" s="131"/>
      <c r="P5084" s="131"/>
      <c r="Q5084" s="131"/>
      <c r="R5084" s="131"/>
      <c r="S5084" s="131"/>
      <c r="T5084" s="132" t="str">
        <f>IF(SUM(N5084:S5084)=U5084,"OK",SUM(N5084:S5084)-U5084)</f>
        <v>OK</v>
      </c>
      <c r="U5084" s="138"/>
      <c r="V5084" s="138"/>
      <c r="W5084" s="139"/>
      <c r="X5084" s="139"/>
      <c r="Y5084" s="132" t="str">
        <f>IF(SUM(W5084:X5084)=Z5084,"OK",SUM(W5084:X5084)-Z5084)</f>
        <v>OK</v>
      </c>
      <c r="Z5084" s="210"/>
      <c r="AA5084" s="204"/>
      <c r="AB5084" s="202"/>
      <c r="AC5084" s="202"/>
      <c r="AD5084" s="202"/>
      <c r="AE5084" s="202"/>
      <c r="AF5084" s="202"/>
      <c r="AG5084" s="132" t="str">
        <f>IF(SUM(AA5084:AF5084)=AH5084,"OK",SUM(AA5084:AF5084)-AH5084)</f>
        <v>OK</v>
      </c>
      <c r="AH5084" s="138"/>
      <c r="AI5084" s="138"/>
      <c r="AJ5084" s="139"/>
      <c r="AK5084" s="139"/>
      <c r="AL5084" s="132" t="str">
        <f>IF(SUM(AJ5084:AK5084)=AM5084,"OK",SUM(AJ5084:AK5084)-AM5084)</f>
        <v>OK</v>
      </c>
      <c r="AM5084" s="140"/>
      <c r="AN5084" s="119">
        <f>L5084+U5084+V5084+Z5084</f>
        <v>0</v>
      </c>
      <c r="AO5084" s="120">
        <f>M5084+AH5084+AI5084+AM5084</f>
        <v>0</v>
      </c>
      <c r="AP5084" s="39">
        <f>L5084</f>
        <v>0</v>
      </c>
      <c r="AQ5084" s="141">
        <f>AN5084</f>
        <v>0</v>
      </c>
      <c r="AR5084" s="142">
        <f>AQ5084-AP5084</f>
        <v>0</v>
      </c>
      <c r="AS5084" s="143" t="e">
        <f>AR5084/AP5084</f>
        <v>#DIV/0!</v>
      </c>
      <c r="AT5084" s="144">
        <f>M5084</f>
        <v>0</v>
      </c>
      <c r="AU5084" s="141">
        <f>AO5084</f>
        <v>0</v>
      </c>
      <c r="AV5084" s="142">
        <f>AU5084-AT5084</f>
        <v>0</v>
      </c>
      <c r="AW5084" s="143" t="e">
        <f>AV5084/AT5084</f>
        <v>#DIV/0!</v>
      </c>
      <c r="AY5084" s="146" t="str">
        <f t="shared" si="3896"/>
        <v>43.22</v>
      </c>
      <c r="AZ5084" s="1957" t="b">
        <f>COUNTIF('[1]Codes SEC'!$B$2:$B$250,Ministres!AY5084)&gt;0</f>
        <v>1</v>
      </c>
    </row>
    <row r="5085" spans="1:52" ht="35.1" customHeight="1" x14ac:dyDescent="0.25">
      <c r="A5085" s="15" t="s">
        <v>5356</v>
      </c>
      <c r="B5085" s="225">
        <v>15</v>
      </c>
      <c r="C5085" s="122" t="s">
        <v>1245</v>
      </c>
      <c r="D5085" s="123">
        <v>1000</v>
      </c>
      <c r="F5085" s="125">
        <v>12</v>
      </c>
      <c r="G5085" s="126">
        <v>1</v>
      </c>
      <c r="H5085" s="35" t="str">
        <f t="shared" si="3894"/>
        <v>056</v>
      </c>
      <c r="I5085" s="36">
        <v>84340000</v>
      </c>
      <c r="J5085" s="37" t="s">
        <v>5599</v>
      </c>
      <c r="K5085" s="231" t="s">
        <v>5600</v>
      </c>
      <c r="L5085" s="241">
        <v>0</v>
      </c>
      <c r="M5085" s="242">
        <v>0</v>
      </c>
      <c r="N5085" s="130"/>
      <c r="O5085" s="131"/>
      <c r="P5085" s="131"/>
      <c r="Q5085" s="131"/>
      <c r="R5085" s="131"/>
      <c r="S5085" s="131"/>
      <c r="T5085" s="132" t="str">
        <f t="shared" si="3879"/>
        <v>OK</v>
      </c>
      <c r="U5085" s="138"/>
      <c r="V5085" s="138"/>
      <c r="W5085" s="139"/>
      <c r="X5085" s="139"/>
      <c r="Y5085" s="132" t="str">
        <f t="shared" si="3880"/>
        <v>OK</v>
      </c>
      <c r="Z5085" s="210"/>
      <c r="AA5085" s="204"/>
      <c r="AB5085" s="202"/>
      <c r="AC5085" s="202"/>
      <c r="AD5085" s="202"/>
      <c r="AE5085" s="202"/>
      <c r="AF5085" s="202"/>
      <c r="AG5085" s="132" t="str">
        <f t="shared" si="3881"/>
        <v>OK</v>
      </c>
      <c r="AH5085" s="138"/>
      <c r="AI5085" s="138"/>
      <c r="AJ5085" s="139"/>
      <c r="AK5085" s="139"/>
      <c r="AL5085" s="132" t="str">
        <f t="shared" si="3882"/>
        <v>OK</v>
      </c>
      <c r="AM5085" s="140"/>
      <c r="AN5085" s="119">
        <f t="shared" si="3883"/>
        <v>0</v>
      </c>
      <c r="AO5085" s="120">
        <f t="shared" si="3884"/>
        <v>0</v>
      </c>
      <c r="AP5085" s="39">
        <f t="shared" si="3885"/>
        <v>0</v>
      </c>
      <c r="AQ5085" s="141">
        <f t="shared" si="3886"/>
        <v>0</v>
      </c>
      <c r="AR5085" s="141">
        <f>AQ5085-AP5085</f>
        <v>0</v>
      </c>
      <c r="AS5085" s="143" t="e">
        <f>AR5085/AP5085</f>
        <v>#DIV/0!</v>
      </c>
      <c r="AT5085" s="144">
        <f t="shared" si="3889"/>
        <v>0</v>
      </c>
      <c r="AU5085" s="141">
        <f>AO5085</f>
        <v>0</v>
      </c>
      <c r="AV5085" s="141">
        <f>AU5085-AT5085</f>
        <v>0</v>
      </c>
      <c r="AW5085" s="143" t="e">
        <f>AV5085/AT5085</f>
        <v>#DIV/0!</v>
      </c>
      <c r="AY5085" s="146" t="str">
        <f t="shared" si="3896"/>
        <v>43.40</v>
      </c>
      <c r="AZ5085" s="1957" t="b">
        <f>COUNTIF('[1]Codes SEC'!$B$2:$B$250,Ministres!AY5085)&gt;0</f>
        <v>1</v>
      </c>
    </row>
    <row r="5086" spans="1:52" ht="35.1" customHeight="1" x14ac:dyDescent="0.25">
      <c r="A5086" s="15" t="s">
        <v>5356</v>
      </c>
      <c r="B5086" s="225" t="s">
        <v>1248</v>
      </c>
      <c r="C5086" s="122" t="s">
        <v>1245</v>
      </c>
      <c r="D5086" s="123">
        <v>1000</v>
      </c>
      <c r="E5086" s="226"/>
      <c r="F5086" s="122" t="s">
        <v>1336</v>
      </c>
      <c r="G5086" s="227"/>
      <c r="H5086" s="228" t="str">
        <f t="shared" si="3894"/>
        <v>056</v>
      </c>
      <c r="I5086" s="229">
        <v>84340000</v>
      </c>
      <c r="J5086" s="230" t="s">
        <v>5601</v>
      </c>
      <c r="K5086" s="231" t="s">
        <v>5602</v>
      </c>
      <c r="L5086" s="232">
        <v>0</v>
      </c>
      <c r="M5086" s="233">
        <v>0</v>
      </c>
      <c r="N5086" s="130"/>
      <c r="O5086" s="131"/>
      <c r="P5086" s="131"/>
      <c r="Q5086" s="131"/>
      <c r="R5086" s="131"/>
      <c r="S5086" s="131"/>
      <c r="T5086" s="132" t="str">
        <f t="shared" ref="T5086" si="3897">IF(SUM(N5086:S5086)=U5086,"OK",SUM(N5086:S5086)-U5086)</f>
        <v>OK</v>
      </c>
      <c r="U5086" s="138"/>
      <c r="V5086" s="138"/>
      <c r="W5086" s="139"/>
      <c r="X5086" s="139"/>
      <c r="Y5086" s="132" t="str">
        <f t="shared" si="3880"/>
        <v>OK</v>
      </c>
      <c r="Z5086" s="210"/>
      <c r="AA5086" s="204"/>
      <c r="AB5086" s="202"/>
      <c r="AC5086" s="202"/>
      <c r="AD5086" s="202"/>
      <c r="AE5086" s="202"/>
      <c r="AF5086" s="202"/>
      <c r="AG5086" s="132" t="str">
        <f t="shared" si="3881"/>
        <v>OK</v>
      </c>
      <c r="AH5086" s="138"/>
      <c r="AI5086" s="138"/>
      <c r="AJ5086" s="139"/>
      <c r="AK5086" s="139"/>
      <c r="AL5086" s="132" t="str">
        <f t="shared" si="3882"/>
        <v>OK</v>
      </c>
      <c r="AM5086" s="140"/>
      <c r="AN5086" s="119">
        <f t="shared" si="3883"/>
        <v>0</v>
      </c>
      <c r="AO5086" s="120">
        <f t="shared" si="3884"/>
        <v>0</v>
      </c>
      <c r="AP5086" s="39">
        <f t="shared" si="3885"/>
        <v>0</v>
      </c>
      <c r="AQ5086" s="141">
        <f t="shared" si="3886"/>
        <v>0</v>
      </c>
      <c r="AR5086" s="142">
        <f t="shared" ref="AR5086" si="3898">AQ5086-AP5086</f>
        <v>0</v>
      </c>
      <c r="AS5086" s="143" t="e">
        <f t="shared" ref="AS5086" si="3899">AR5086/AP5086</f>
        <v>#DIV/0!</v>
      </c>
      <c r="AT5086" s="144">
        <f t="shared" si="3889"/>
        <v>0</v>
      </c>
      <c r="AU5086" s="141">
        <f t="shared" ref="AU5086" si="3900">AO5086</f>
        <v>0</v>
      </c>
      <c r="AV5086" s="142">
        <f t="shared" ref="AV5086" si="3901">AU5086-AT5086</f>
        <v>0</v>
      </c>
      <c r="AW5086" s="143" t="e">
        <f t="shared" ref="AW5086" si="3902">AV5086/AT5086</f>
        <v>#DIV/0!</v>
      </c>
      <c r="AY5086" s="146" t="str">
        <f t="shared" si="3896"/>
        <v>43.40</v>
      </c>
      <c r="AZ5086" s="1957" t="b">
        <f>COUNTIF('[1]Codes SEC'!$B$2:$B$250,Ministres!AY5086)&gt;0</f>
        <v>1</v>
      </c>
    </row>
    <row r="5087" spans="1:52" ht="35.1" customHeight="1" x14ac:dyDescent="0.25">
      <c r="A5087" s="15" t="s">
        <v>5356</v>
      </c>
      <c r="B5087" s="225">
        <v>15</v>
      </c>
      <c r="C5087" s="122" t="s">
        <v>1245</v>
      </c>
      <c r="D5087" s="123">
        <v>1000</v>
      </c>
      <c r="F5087" s="125">
        <v>12</v>
      </c>
      <c r="G5087" s="126">
        <v>1</v>
      </c>
      <c r="H5087" s="35" t="str">
        <f t="shared" si="3894"/>
        <v>056</v>
      </c>
      <c r="I5087" s="36">
        <v>84353000</v>
      </c>
      <c r="J5087" s="37" t="s">
        <v>5603</v>
      </c>
      <c r="K5087" s="231" t="s">
        <v>5604</v>
      </c>
      <c r="L5087" s="241">
        <v>0</v>
      </c>
      <c r="M5087" s="242">
        <v>0</v>
      </c>
      <c r="N5087" s="130"/>
      <c r="O5087" s="131"/>
      <c r="P5087" s="131"/>
      <c r="Q5087" s="131"/>
      <c r="R5087" s="131"/>
      <c r="S5087" s="131"/>
      <c r="T5087" s="132" t="str">
        <f t="shared" si="3879"/>
        <v>OK</v>
      </c>
      <c r="U5087" s="138"/>
      <c r="V5087" s="138"/>
      <c r="W5087" s="139"/>
      <c r="X5087" s="139"/>
      <c r="Y5087" s="132" t="str">
        <f t="shared" si="3880"/>
        <v>OK</v>
      </c>
      <c r="Z5087" s="210"/>
      <c r="AA5087" s="204"/>
      <c r="AB5087" s="202"/>
      <c r="AC5087" s="202"/>
      <c r="AD5087" s="202"/>
      <c r="AE5087" s="202"/>
      <c r="AF5087" s="202"/>
      <c r="AG5087" s="132" t="str">
        <f t="shared" si="3881"/>
        <v>OK</v>
      </c>
      <c r="AH5087" s="138"/>
      <c r="AI5087" s="138"/>
      <c r="AJ5087" s="139"/>
      <c r="AK5087" s="139"/>
      <c r="AL5087" s="132" t="str">
        <f t="shared" si="3882"/>
        <v>OK</v>
      </c>
      <c r="AM5087" s="140"/>
      <c r="AN5087" s="119">
        <f t="shared" si="3883"/>
        <v>0</v>
      </c>
      <c r="AO5087" s="120">
        <f t="shared" si="3884"/>
        <v>0</v>
      </c>
      <c r="AP5087" s="39">
        <f t="shared" si="3885"/>
        <v>0</v>
      </c>
      <c r="AQ5087" s="141">
        <f t="shared" si="3886"/>
        <v>0</v>
      </c>
      <c r="AR5087" s="141">
        <f>AQ5087-AP5087</f>
        <v>0</v>
      </c>
      <c r="AS5087" s="143" t="e">
        <f>AR5087/AP5087</f>
        <v>#DIV/0!</v>
      </c>
      <c r="AT5087" s="144">
        <f t="shared" si="3889"/>
        <v>0</v>
      </c>
      <c r="AU5087" s="141">
        <f>AO5087</f>
        <v>0</v>
      </c>
      <c r="AV5087" s="141">
        <f>AU5087-AT5087</f>
        <v>0</v>
      </c>
      <c r="AW5087" s="143" t="e">
        <f>AV5087/AT5087</f>
        <v>#DIV/0!</v>
      </c>
      <c r="AY5087" s="146" t="str">
        <f t="shared" si="3896"/>
        <v>43.53</v>
      </c>
      <c r="AZ5087" s="1957" t="b">
        <f>COUNTIF('[1]Codes SEC'!$B$2:$B$250,Ministres!AY5087)&gt;0</f>
        <v>1</v>
      </c>
    </row>
    <row r="5088" spans="1:52" ht="35.1" customHeight="1" x14ac:dyDescent="0.25">
      <c r="A5088" s="15" t="s">
        <v>5356</v>
      </c>
      <c r="B5088" s="225">
        <v>15</v>
      </c>
      <c r="C5088" s="122" t="s">
        <v>1245</v>
      </c>
      <c r="D5088" s="123">
        <v>1000</v>
      </c>
      <c r="E5088" s="226"/>
      <c r="F5088" s="122">
        <v>12</v>
      </c>
      <c r="G5088" s="227"/>
      <c r="H5088" s="228" t="str">
        <f t="shared" si="3894"/>
        <v>056</v>
      </c>
      <c r="I5088" s="229">
        <v>84353000</v>
      </c>
      <c r="J5088" s="230" t="s">
        <v>5605</v>
      </c>
      <c r="K5088" s="231" t="s">
        <v>5606</v>
      </c>
      <c r="L5088" s="232">
        <v>0</v>
      </c>
      <c r="M5088" s="233">
        <v>0</v>
      </c>
      <c r="N5088" s="130"/>
      <c r="O5088" s="131"/>
      <c r="P5088" s="131"/>
      <c r="Q5088" s="131"/>
      <c r="R5088" s="131"/>
      <c r="S5088" s="131"/>
      <c r="T5088" s="132" t="str">
        <f t="shared" si="3879"/>
        <v>OK</v>
      </c>
      <c r="U5088" s="138"/>
      <c r="V5088" s="138"/>
      <c r="W5088" s="139"/>
      <c r="X5088" s="139"/>
      <c r="Y5088" s="132" t="str">
        <f t="shared" si="3880"/>
        <v>OK</v>
      </c>
      <c r="Z5088" s="210"/>
      <c r="AA5088" s="204"/>
      <c r="AB5088" s="202"/>
      <c r="AC5088" s="202"/>
      <c r="AD5088" s="202"/>
      <c r="AE5088" s="202"/>
      <c r="AF5088" s="202"/>
      <c r="AG5088" s="132" t="str">
        <f t="shared" si="3881"/>
        <v>OK</v>
      </c>
      <c r="AH5088" s="138"/>
      <c r="AI5088" s="138"/>
      <c r="AJ5088" s="139"/>
      <c r="AK5088" s="139"/>
      <c r="AL5088" s="132" t="str">
        <f t="shared" si="3882"/>
        <v>OK</v>
      </c>
      <c r="AM5088" s="140"/>
      <c r="AN5088" s="119">
        <f t="shared" si="3883"/>
        <v>0</v>
      </c>
      <c r="AO5088" s="120">
        <f t="shared" si="3884"/>
        <v>0</v>
      </c>
      <c r="AP5088" s="39">
        <f t="shared" si="3885"/>
        <v>0</v>
      </c>
      <c r="AQ5088" s="141">
        <f t="shared" si="3886"/>
        <v>0</v>
      </c>
      <c r="AR5088" s="142">
        <f>AQ5088-AP5088</f>
        <v>0</v>
      </c>
      <c r="AS5088" s="143" t="e">
        <f>AR5088/AP5088</f>
        <v>#DIV/0!</v>
      </c>
      <c r="AT5088" s="144">
        <f t="shared" si="3889"/>
        <v>0</v>
      </c>
      <c r="AU5088" s="141">
        <f>AO5088</f>
        <v>0</v>
      </c>
      <c r="AV5088" s="142">
        <f>AU5088-AT5088</f>
        <v>0</v>
      </c>
      <c r="AW5088" s="143" t="e">
        <f>AV5088/AT5088</f>
        <v>#DIV/0!</v>
      </c>
      <c r="AY5088" s="146" t="str">
        <f t="shared" si="3896"/>
        <v>43.53</v>
      </c>
      <c r="AZ5088" s="1957" t="b">
        <f>COUNTIF('[1]Codes SEC'!$B$2:$B$250,Ministres!AY5088)&gt;0</f>
        <v>1</v>
      </c>
    </row>
    <row r="5089" spans="1:64" ht="35.1" customHeight="1" x14ac:dyDescent="0.25">
      <c r="A5089" s="356" t="s">
        <v>5356</v>
      </c>
      <c r="B5089" s="225">
        <v>15</v>
      </c>
      <c r="C5089" s="122" t="s">
        <v>1245</v>
      </c>
      <c r="D5089" s="123">
        <v>1000</v>
      </c>
      <c r="E5089" s="226"/>
      <c r="F5089" s="122">
        <v>6</v>
      </c>
      <c r="G5089" s="227">
        <v>1</v>
      </c>
      <c r="H5089" s="228" t="str">
        <f t="shared" si="3894"/>
        <v>056</v>
      </c>
      <c r="I5089" s="229" t="s">
        <v>301</v>
      </c>
      <c r="J5089" s="492" t="s">
        <v>5607</v>
      </c>
      <c r="K5089" s="244" t="s">
        <v>5608</v>
      </c>
      <c r="L5089" s="232">
        <v>0</v>
      </c>
      <c r="M5089" s="233">
        <v>0</v>
      </c>
      <c r="N5089" s="130"/>
      <c r="O5089" s="131"/>
      <c r="P5089" s="131"/>
      <c r="Q5089" s="131"/>
      <c r="R5089" s="131"/>
      <c r="S5089" s="131"/>
      <c r="T5089" s="132" t="str">
        <f t="shared" si="3879"/>
        <v>OK</v>
      </c>
      <c r="U5089" s="138"/>
      <c r="V5089" s="138"/>
      <c r="W5089" s="139"/>
      <c r="X5089" s="139"/>
      <c r="Y5089" s="132" t="str">
        <f t="shared" si="3880"/>
        <v>OK</v>
      </c>
      <c r="Z5089" s="210"/>
      <c r="AA5089" s="204"/>
      <c r="AB5089" s="202"/>
      <c r="AC5089" s="202"/>
      <c r="AD5089" s="202"/>
      <c r="AE5089" s="202"/>
      <c r="AF5089" s="202"/>
      <c r="AG5089" s="132" t="str">
        <f t="shared" si="3881"/>
        <v>OK</v>
      </c>
      <c r="AH5089" s="138"/>
      <c r="AI5089" s="138"/>
      <c r="AJ5089" s="139"/>
      <c r="AK5089" s="139"/>
      <c r="AL5089" s="132" t="str">
        <f t="shared" si="3882"/>
        <v>OK</v>
      </c>
      <c r="AM5089" s="140"/>
      <c r="AN5089" s="119">
        <f t="shared" si="3883"/>
        <v>0</v>
      </c>
      <c r="AO5089" s="120">
        <f t="shared" si="3884"/>
        <v>0</v>
      </c>
      <c r="AP5089" s="39">
        <f t="shared" si="3885"/>
        <v>0</v>
      </c>
      <c r="AQ5089" s="141">
        <f t="shared" si="3886"/>
        <v>0</v>
      </c>
      <c r="AR5089" s="142">
        <f t="shared" si="3887"/>
        <v>0</v>
      </c>
      <c r="AS5089" s="143" t="e">
        <f t="shared" si="3888"/>
        <v>#DIV/0!</v>
      </c>
      <c r="AT5089" s="144">
        <f t="shared" si="3889"/>
        <v>0</v>
      </c>
      <c r="AU5089" s="141">
        <f t="shared" si="3890"/>
        <v>0</v>
      </c>
      <c r="AV5089" s="142">
        <f t="shared" si="3891"/>
        <v>0</v>
      </c>
      <c r="AW5089" s="143" t="e">
        <f t="shared" si="3892"/>
        <v>#DIV/0!</v>
      </c>
      <c r="AY5089" s="146" t="str">
        <f t="shared" si="3896"/>
        <v>45.24</v>
      </c>
      <c r="AZ5089" s="1957" t="b">
        <f>COUNTIF('[1]Codes SEC'!$B$2:$B$250,Ministres!AY5089)&gt;0</f>
        <v>1</v>
      </c>
    </row>
    <row r="5090" spans="1:64" ht="35.1" customHeight="1" x14ac:dyDescent="0.25">
      <c r="A5090" s="15" t="s">
        <v>5356</v>
      </c>
      <c r="B5090" s="225">
        <v>15</v>
      </c>
      <c r="C5090" s="122" t="s">
        <v>1245</v>
      </c>
      <c r="D5090" s="123">
        <v>1000</v>
      </c>
      <c r="E5090" s="226"/>
      <c r="F5090" s="122">
        <v>12</v>
      </c>
      <c r="G5090" s="227">
        <v>1</v>
      </c>
      <c r="H5090" s="228" t="str">
        <f t="shared" si="3894"/>
        <v>056</v>
      </c>
      <c r="I5090" s="229" t="s">
        <v>301</v>
      </c>
      <c r="J5090" s="492" t="s">
        <v>5609</v>
      </c>
      <c r="K5090" s="231" t="s">
        <v>5610</v>
      </c>
      <c r="L5090" s="232">
        <v>0</v>
      </c>
      <c r="M5090" s="233">
        <v>0</v>
      </c>
      <c r="N5090" s="130"/>
      <c r="O5090" s="131"/>
      <c r="P5090" s="131"/>
      <c r="Q5090" s="131"/>
      <c r="R5090" s="131"/>
      <c r="S5090" s="131"/>
      <c r="T5090" s="132" t="str">
        <f t="shared" si="3879"/>
        <v>OK</v>
      </c>
      <c r="U5090" s="138"/>
      <c r="V5090" s="138"/>
      <c r="W5090" s="139"/>
      <c r="X5090" s="139"/>
      <c r="Y5090" s="132" t="str">
        <f t="shared" si="3880"/>
        <v>OK</v>
      </c>
      <c r="Z5090" s="210"/>
      <c r="AA5090" s="204"/>
      <c r="AB5090" s="202"/>
      <c r="AC5090" s="202"/>
      <c r="AD5090" s="202"/>
      <c r="AE5090" s="202"/>
      <c r="AF5090" s="202"/>
      <c r="AG5090" s="132" t="str">
        <f t="shared" si="3881"/>
        <v>OK</v>
      </c>
      <c r="AH5090" s="138"/>
      <c r="AI5090" s="138"/>
      <c r="AJ5090" s="139"/>
      <c r="AK5090" s="139"/>
      <c r="AL5090" s="132" t="str">
        <f t="shared" si="3882"/>
        <v>OK</v>
      </c>
      <c r="AM5090" s="140"/>
      <c r="AN5090" s="119">
        <f t="shared" si="3883"/>
        <v>0</v>
      </c>
      <c r="AO5090" s="120">
        <f t="shared" si="3884"/>
        <v>0</v>
      </c>
      <c r="AP5090" s="39">
        <f t="shared" si="3885"/>
        <v>0</v>
      </c>
      <c r="AQ5090" s="141">
        <f t="shared" si="3886"/>
        <v>0</v>
      </c>
      <c r="AR5090" s="142">
        <f>AQ5090-AP5090</f>
        <v>0</v>
      </c>
      <c r="AS5090" s="143" t="e">
        <f>AR5090/AP5090</f>
        <v>#DIV/0!</v>
      </c>
      <c r="AT5090" s="144">
        <f t="shared" si="3889"/>
        <v>0</v>
      </c>
      <c r="AU5090" s="141">
        <f>AO5090</f>
        <v>0</v>
      </c>
      <c r="AV5090" s="142">
        <f>AU5090-AT5090</f>
        <v>0</v>
      </c>
      <c r="AW5090" s="143" t="e">
        <f>AV5090/AT5090</f>
        <v>#DIV/0!</v>
      </c>
      <c r="AY5090" s="146" t="str">
        <f t="shared" si="3896"/>
        <v>45.24</v>
      </c>
      <c r="AZ5090" s="1957" t="b">
        <f>COUNTIF('[1]Codes SEC'!$B$2:$B$250,Ministres!AY5090)&gt;0</f>
        <v>1</v>
      </c>
    </row>
    <row r="5091" spans="1:64" ht="35.1" customHeight="1" x14ac:dyDescent="0.25">
      <c r="A5091" s="356" t="s">
        <v>5356</v>
      </c>
      <c r="B5091" s="225">
        <v>15</v>
      </c>
      <c r="C5091" s="122" t="s">
        <v>1245</v>
      </c>
      <c r="D5091" s="123">
        <v>1000</v>
      </c>
      <c r="E5091" s="494"/>
      <c r="F5091" s="122">
        <v>12</v>
      </c>
      <c r="G5091" s="227">
        <v>1</v>
      </c>
      <c r="H5091" s="228" t="str">
        <f t="shared" si="3894"/>
        <v>056</v>
      </c>
      <c r="I5091" s="229" t="s">
        <v>301</v>
      </c>
      <c r="J5091" s="492" t="s">
        <v>5611</v>
      </c>
      <c r="K5091" s="331" t="s">
        <v>5612</v>
      </c>
      <c r="L5091" s="232">
        <v>155</v>
      </c>
      <c r="M5091" s="233">
        <v>121</v>
      </c>
      <c r="N5091" s="130"/>
      <c r="O5091" s="131"/>
      <c r="P5091" s="131"/>
      <c r="Q5091" s="131"/>
      <c r="R5091" s="131"/>
      <c r="S5091" s="131"/>
      <c r="T5091" s="132" t="str">
        <f>IF(SUM(N5091:S5091)=U5091,"OK",SUM(N5091:S5091)-U5091)</f>
        <v>OK</v>
      </c>
      <c r="U5091" s="138"/>
      <c r="V5091" s="138"/>
      <c r="W5091" s="139"/>
      <c r="X5091" s="139"/>
      <c r="Y5091" s="132" t="str">
        <f>IF(SUM(W5091:X5091)=Z5091,"OK",SUM(W5091:X5091)-Z5091)</f>
        <v>OK</v>
      </c>
      <c r="Z5091" s="210"/>
      <c r="AA5091" s="204"/>
      <c r="AB5091" s="202"/>
      <c r="AC5091" s="202"/>
      <c r="AD5091" s="202"/>
      <c r="AE5091" s="202"/>
      <c r="AF5091" s="202"/>
      <c r="AG5091" s="132" t="str">
        <f>IF(SUM(AA5091:AF5091)=AH5091,"OK",SUM(AA5091:AF5091)-AH5091)</f>
        <v>OK</v>
      </c>
      <c r="AH5091" s="138"/>
      <c r="AI5091" s="138"/>
      <c r="AJ5091" s="139"/>
      <c r="AK5091" s="139"/>
      <c r="AL5091" s="132" t="str">
        <f>IF(SUM(AJ5091:AK5091)=AM5091,"OK",SUM(AJ5091:AK5091)-AM5091)</f>
        <v>OK</v>
      </c>
      <c r="AM5091" s="140"/>
      <c r="AN5091" s="119">
        <f>L5091+U5091+V5091+Z5091</f>
        <v>155</v>
      </c>
      <c r="AO5091" s="120">
        <f>M5091+AH5091+AI5091+AM5091</f>
        <v>121</v>
      </c>
      <c r="AP5091" s="39">
        <f>L5091</f>
        <v>155</v>
      </c>
      <c r="AQ5091" s="141">
        <f>AN5091</f>
        <v>155</v>
      </c>
      <c r="AR5091" s="142">
        <f>AQ5091-AP5091</f>
        <v>0</v>
      </c>
      <c r="AS5091" s="143">
        <f>AR5091/AP5091</f>
        <v>0</v>
      </c>
      <c r="AT5091" s="144">
        <f>M5091</f>
        <v>121</v>
      </c>
      <c r="AU5091" s="141">
        <f>AO5091</f>
        <v>121</v>
      </c>
      <c r="AV5091" s="142">
        <f>AU5091-AT5091</f>
        <v>0</v>
      </c>
      <c r="AW5091" s="143">
        <f>AV5091/AT5091</f>
        <v>0</v>
      </c>
      <c r="AY5091" s="146" t="str">
        <f t="shared" si="3896"/>
        <v>45.24</v>
      </c>
      <c r="AZ5091" s="1957" t="b">
        <f>COUNTIF('[1]Codes SEC'!$B$2:$B$250,Ministres!AY5091)&gt;0</f>
        <v>1</v>
      </c>
    </row>
    <row r="5092" spans="1:64" ht="35.1" customHeight="1" x14ac:dyDescent="0.25">
      <c r="A5092" s="356" t="s">
        <v>5356</v>
      </c>
      <c r="B5092" s="225">
        <v>15</v>
      </c>
      <c r="C5092" s="122" t="s">
        <v>1245</v>
      </c>
      <c r="D5092" s="123">
        <v>1000</v>
      </c>
      <c r="E5092" s="226"/>
      <c r="F5092" s="122">
        <v>6</v>
      </c>
      <c r="G5092" s="227">
        <v>1</v>
      </c>
      <c r="H5092" s="228" t="str">
        <f t="shared" si="3894"/>
        <v>056</v>
      </c>
      <c r="I5092" s="229" t="s">
        <v>301</v>
      </c>
      <c r="J5092" s="492" t="s">
        <v>5613</v>
      </c>
      <c r="K5092" s="281" t="s">
        <v>5614</v>
      </c>
      <c r="L5092" s="232">
        <v>0</v>
      </c>
      <c r="M5092" s="233">
        <v>0</v>
      </c>
      <c r="N5092" s="130"/>
      <c r="O5092" s="131"/>
      <c r="P5092" s="131"/>
      <c r="Q5092" s="131"/>
      <c r="R5092" s="131"/>
      <c r="S5092" s="131"/>
      <c r="T5092" s="132" t="str">
        <f>IF(SUM(N5092:S5092)=U5092,"OK",SUM(N5092:S5092)-U5092)</f>
        <v>OK</v>
      </c>
      <c r="U5092" s="138"/>
      <c r="V5092" s="138"/>
      <c r="W5092" s="139"/>
      <c r="X5092" s="139"/>
      <c r="Y5092" s="132" t="str">
        <f>IF(SUM(W5092:X5092)=Z5092,"OK",SUM(W5092:X5092)-Z5092)</f>
        <v>OK</v>
      </c>
      <c r="Z5092" s="210"/>
      <c r="AA5092" s="204"/>
      <c r="AB5092" s="202"/>
      <c r="AC5092" s="202"/>
      <c r="AD5092" s="202"/>
      <c r="AE5092" s="202"/>
      <c r="AF5092" s="202"/>
      <c r="AG5092" s="132" t="str">
        <f>IF(SUM(AA5092:AF5092)=AH5092,"OK",SUM(AA5092:AF5092)-AH5092)</f>
        <v>OK</v>
      </c>
      <c r="AH5092" s="138"/>
      <c r="AI5092" s="138"/>
      <c r="AJ5092" s="139"/>
      <c r="AK5092" s="139"/>
      <c r="AL5092" s="132" t="str">
        <f>IF(SUM(AJ5092:AK5092)=AM5092,"OK",SUM(AJ5092:AK5092)-AM5092)</f>
        <v>OK</v>
      </c>
      <c r="AM5092" s="140"/>
      <c r="AN5092" s="119">
        <f>L5092+U5092+V5092+Z5092</f>
        <v>0</v>
      </c>
      <c r="AO5092" s="120">
        <f>M5092+AH5092+AI5092+AM5092</f>
        <v>0</v>
      </c>
      <c r="AP5092" s="39">
        <f>L5092</f>
        <v>0</v>
      </c>
      <c r="AQ5092" s="141">
        <f>AN5092</f>
        <v>0</v>
      </c>
      <c r="AR5092" s="142">
        <f>AQ5092-AP5092</f>
        <v>0</v>
      </c>
      <c r="AS5092" s="143" t="e">
        <f>AR5092/AP5092</f>
        <v>#DIV/0!</v>
      </c>
      <c r="AT5092" s="144">
        <f>M5092</f>
        <v>0</v>
      </c>
      <c r="AU5092" s="141">
        <f>AO5092</f>
        <v>0</v>
      </c>
      <c r="AV5092" s="142">
        <f>AU5092-AT5092</f>
        <v>0</v>
      </c>
      <c r="AW5092" s="143" t="e">
        <f>AV5092/AT5092</f>
        <v>#DIV/0!</v>
      </c>
      <c r="AX5092" s="12"/>
      <c r="AY5092" s="146" t="str">
        <f t="shared" si="3896"/>
        <v>45.24</v>
      </c>
      <c r="AZ5092" s="1957" t="b">
        <f>COUNTIF('[1]Codes SEC'!$B$2:$B$250,Ministres!AY5092)&gt;0</f>
        <v>1</v>
      </c>
    </row>
    <row r="5093" spans="1:64" ht="35.1" customHeight="1" x14ac:dyDescent="0.25">
      <c r="A5093" s="15" t="s">
        <v>5356</v>
      </c>
      <c r="B5093" s="225">
        <v>15</v>
      </c>
      <c r="C5093" s="122" t="s">
        <v>1245</v>
      </c>
      <c r="D5093" s="123">
        <v>1000</v>
      </c>
      <c r="F5093" s="125">
        <v>6</v>
      </c>
      <c r="G5093" s="126">
        <v>1</v>
      </c>
      <c r="H5093" s="35" t="str">
        <f t="shared" si="3894"/>
        <v>056</v>
      </c>
      <c r="I5093" s="229">
        <v>84524000</v>
      </c>
      <c r="J5093" s="1959" t="s">
        <v>5615</v>
      </c>
      <c r="K5093" s="1960" t="s">
        <v>5616</v>
      </c>
      <c r="L5093" s="232">
        <v>0</v>
      </c>
      <c r="M5093" s="233">
        <v>0</v>
      </c>
      <c r="N5093" s="130"/>
      <c r="O5093" s="131"/>
      <c r="P5093" s="131"/>
      <c r="Q5093" s="131"/>
      <c r="R5093" s="131"/>
      <c r="S5093" s="131"/>
      <c r="T5093" s="132" t="str">
        <f>IF(SUM(N5093:S5093)=U5093,"OK",SUM(N5093:S5093)-U5093)</f>
        <v>OK</v>
      </c>
      <c r="U5093" s="138"/>
      <c r="V5093" s="138"/>
      <c r="W5093" s="139"/>
      <c r="X5093" s="139"/>
      <c r="Y5093" s="132" t="str">
        <f>IF(SUM(W5093:X5093)=Z5093,"OK",SUM(W5093:X5093)-Z5093)</f>
        <v>OK</v>
      </c>
      <c r="Z5093" s="210"/>
      <c r="AA5093" s="204"/>
      <c r="AB5093" s="202"/>
      <c r="AC5093" s="202"/>
      <c r="AD5093" s="202"/>
      <c r="AE5093" s="202"/>
      <c r="AF5093" s="202"/>
      <c r="AG5093" s="132" t="str">
        <f>IF(SUM(AA5093:AF5093)=AH5093,"OK",SUM(AA5093:AF5093)-AH5093)</f>
        <v>OK</v>
      </c>
      <c r="AH5093" s="138"/>
      <c r="AI5093" s="138"/>
      <c r="AJ5093" s="139"/>
      <c r="AK5093" s="139"/>
      <c r="AL5093" s="132" t="str">
        <f>IF(SUM(AJ5093:AK5093)=AM5093,"OK",SUM(AJ5093:AK5093)-AM5093)</f>
        <v>OK</v>
      </c>
      <c r="AM5093" s="140"/>
      <c r="AN5093" s="119">
        <f>L5093+U5093+V5093+Z5093</f>
        <v>0</v>
      </c>
      <c r="AO5093" s="120">
        <f>M5093+AH5093+AI5093+AM5093</f>
        <v>0</v>
      </c>
      <c r="AP5093" s="39">
        <f>L5093</f>
        <v>0</v>
      </c>
      <c r="AQ5093" s="141">
        <f>AN5093</f>
        <v>0</v>
      </c>
      <c r="AR5093" s="142">
        <f>AQ5093-AP5093</f>
        <v>0</v>
      </c>
      <c r="AS5093" s="143" t="e">
        <f>AR5093/AP5093</f>
        <v>#DIV/0!</v>
      </c>
      <c r="AT5093" s="144">
        <f>M5093</f>
        <v>0</v>
      </c>
      <c r="AU5093" s="141">
        <f>AO5093</f>
        <v>0</v>
      </c>
      <c r="AV5093" s="142">
        <f>AU5093-AT5093</f>
        <v>0</v>
      </c>
      <c r="AW5093" s="143" t="e">
        <f>AV5093/AT5093</f>
        <v>#DIV/0!</v>
      </c>
      <c r="AY5093" s="146" t="str">
        <f t="shared" si="3896"/>
        <v>45.24</v>
      </c>
      <c r="AZ5093" s="1957" t="b">
        <f>COUNTIF('[1]Codes SEC'!$B$2:$B$250,Ministres!AY5093)&gt;0</f>
        <v>1</v>
      </c>
    </row>
    <row r="5094" spans="1:64" ht="35.1" customHeight="1" x14ac:dyDescent="0.25">
      <c r="A5094" s="15" t="s">
        <v>5356</v>
      </c>
      <c r="B5094" s="225">
        <v>15</v>
      </c>
      <c r="C5094" s="122" t="s">
        <v>1245</v>
      </c>
      <c r="D5094" s="123">
        <v>1000</v>
      </c>
      <c r="F5094" s="125">
        <v>12</v>
      </c>
      <c r="G5094" s="126">
        <v>1</v>
      </c>
      <c r="H5094" s="35" t="str">
        <f t="shared" si="3894"/>
        <v>056</v>
      </c>
      <c r="I5094" s="36" t="s">
        <v>301</v>
      </c>
      <c r="J5094" s="37" t="s">
        <v>5617</v>
      </c>
      <c r="K5094" s="231" t="s">
        <v>5618</v>
      </c>
      <c r="L5094" s="232">
        <v>0</v>
      </c>
      <c r="M5094" s="233">
        <v>0</v>
      </c>
      <c r="N5094" s="130"/>
      <c r="O5094" s="131"/>
      <c r="P5094" s="131"/>
      <c r="Q5094" s="131"/>
      <c r="R5094" s="131"/>
      <c r="S5094" s="131"/>
      <c r="T5094" s="132" t="str">
        <f t="shared" si="3879"/>
        <v>OK</v>
      </c>
      <c r="U5094" s="138"/>
      <c r="V5094" s="138"/>
      <c r="W5094" s="139"/>
      <c r="X5094" s="139"/>
      <c r="Y5094" s="132" t="str">
        <f t="shared" si="3880"/>
        <v>OK</v>
      </c>
      <c r="Z5094" s="210"/>
      <c r="AA5094" s="204"/>
      <c r="AB5094" s="202"/>
      <c r="AC5094" s="202"/>
      <c r="AD5094" s="202"/>
      <c r="AE5094" s="202"/>
      <c r="AF5094" s="202"/>
      <c r="AG5094" s="132" t="str">
        <f t="shared" si="3881"/>
        <v>OK</v>
      </c>
      <c r="AH5094" s="138"/>
      <c r="AI5094" s="138"/>
      <c r="AJ5094" s="139"/>
      <c r="AK5094" s="139"/>
      <c r="AL5094" s="132" t="str">
        <f t="shared" si="3882"/>
        <v>OK</v>
      </c>
      <c r="AM5094" s="140"/>
      <c r="AN5094" s="119">
        <f t="shared" si="3883"/>
        <v>0</v>
      </c>
      <c r="AO5094" s="120">
        <f t="shared" si="3884"/>
        <v>0</v>
      </c>
      <c r="AP5094" s="39">
        <f t="shared" si="3885"/>
        <v>0</v>
      </c>
      <c r="AQ5094" s="141">
        <f t="shared" si="3886"/>
        <v>0</v>
      </c>
      <c r="AR5094" s="142">
        <f>AQ5094-AP5094</f>
        <v>0</v>
      </c>
      <c r="AS5094" s="143" t="e">
        <f>AR5094/AP5094</f>
        <v>#DIV/0!</v>
      </c>
      <c r="AT5094" s="144">
        <f t="shared" si="3889"/>
        <v>0</v>
      </c>
      <c r="AU5094" s="141">
        <f>AO5094</f>
        <v>0</v>
      </c>
      <c r="AV5094" s="142">
        <f>AU5094-AT5094</f>
        <v>0</v>
      </c>
      <c r="AW5094" s="143" t="e">
        <f>AV5094/AT5094</f>
        <v>#DIV/0!</v>
      </c>
      <c r="AY5094" s="146" t="str">
        <f t="shared" si="3896"/>
        <v>45.24</v>
      </c>
      <c r="AZ5094" s="1957" t="b">
        <f>COUNTIF('[1]Codes SEC'!$B$2:$B$250,Ministres!AY5094)&gt;0</f>
        <v>1</v>
      </c>
    </row>
    <row r="5095" spans="1:64" ht="36.6" customHeight="1" x14ac:dyDescent="0.25">
      <c r="A5095" s="15" t="s">
        <v>5356</v>
      </c>
      <c r="B5095" s="225" t="s">
        <v>1248</v>
      </c>
      <c r="C5095" s="122" t="s">
        <v>1245</v>
      </c>
      <c r="D5095" s="123">
        <v>1000</v>
      </c>
      <c r="E5095" s="226"/>
      <c r="F5095" s="122" t="s">
        <v>1336</v>
      </c>
      <c r="G5095" s="227"/>
      <c r="H5095" s="228" t="str">
        <f t="shared" si="3894"/>
        <v>056</v>
      </c>
      <c r="I5095" s="229">
        <v>84524000</v>
      </c>
      <c r="J5095" s="230" t="s">
        <v>5619</v>
      </c>
      <c r="K5095" s="231" t="s">
        <v>5620</v>
      </c>
      <c r="L5095" s="232">
        <v>0</v>
      </c>
      <c r="M5095" s="233">
        <v>0</v>
      </c>
      <c r="N5095" s="130"/>
      <c r="O5095" s="131"/>
      <c r="P5095" s="131"/>
      <c r="Q5095" s="131"/>
      <c r="R5095" s="131"/>
      <c r="S5095" s="131"/>
      <c r="T5095" s="132" t="str">
        <f t="shared" si="3879"/>
        <v>OK</v>
      </c>
      <c r="U5095" s="138"/>
      <c r="V5095" s="138"/>
      <c r="W5095" s="139"/>
      <c r="X5095" s="139"/>
      <c r="Y5095" s="132" t="str">
        <f t="shared" si="3880"/>
        <v>OK</v>
      </c>
      <c r="Z5095" s="210"/>
      <c r="AA5095" s="204"/>
      <c r="AB5095" s="202"/>
      <c r="AC5095" s="202"/>
      <c r="AD5095" s="202"/>
      <c r="AE5095" s="202"/>
      <c r="AF5095" s="202"/>
      <c r="AG5095" s="132" t="str">
        <f t="shared" si="3881"/>
        <v>OK</v>
      </c>
      <c r="AH5095" s="138"/>
      <c r="AI5095" s="138"/>
      <c r="AJ5095" s="139"/>
      <c r="AK5095" s="139"/>
      <c r="AL5095" s="132" t="str">
        <f t="shared" si="3882"/>
        <v>OK</v>
      </c>
      <c r="AM5095" s="140"/>
      <c r="AN5095" s="119">
        <f t="shared" si="3883"/>
        <v>0</v>
      </c>
      <c r="AO5095" s="120">
        <f t="shared" si="3884"/>
        <v>0</v>
      </c>
      <c r="AP5095" s="39">
        <f t="shared" si="3885"/>
        <v>0</v>
      </c>
      <c r="AQ5095" s="141">
        <f t="shared" si="3886"/>
        <v>0</v>
      </c>
      <c r="AR5095" s="142">
        <f t="shared" si="3887"/>
        <v>0</v>
      </c>
      <c r="AS5095" s="143" t="e">
        <f t="shared" si="3888"/>
        <v>#DIV/0!</v>
      </c>
      <c r="AT5095" s="144">
        <f t="shared" si="3889"/>
        <v>0</v>
      </c>
      <c r="AU5095" s="141">
        <f t="shared" si="3890"/>
        <v>0</v>
      </c>
      <c r="AV5095" s="142">
        <f t="shared" si="3891"/>
        <v>0</v>
      </c>
      <c r="AW5095" s="143" t="e">
        <f t="shared" si="3892"/>
        <v>#DIV/0!</v>
      </c>
      <c r="AY5095" s="146" t="str">
        <f t="shared" si="3896"/>
        <v>45.24</v>
      </c>
      <c r="AZ5095" s="1957" t="b">
        <f>COUNTIF('[1]Codes SEC'!$B$2:$B$250,Ministres!AY5095)&gt;0</f>
        <v>1</v>
      </c>
    </row>
    <row r="5096" spans="1:64" ht="12.75" customHeight="1" x14ac:dyDescent="0.25">
      <c r="A5096" s="350"/>
      <c r="B5096" s="1961"/>
      <c r="C5096" s="150"/>
      <c r="D5096" s="352"/>
      <c r="E5096" s="1962"/>
      <c r="F5096" s="150"/>
      <c r="G5096" s="495"/>
      <c r="H5096" s="496"/>
      <c r="I5096" s="497"/>
      <c r="J5096" s="498"/>
      <c r="K5096" s="158" t="s">
        <v>70</v>
      </c>
      <c r="L5096" s="236">
        <f>L5044+L5047+L5048+L5066+L5068+L5076+L5081+L5089+L5072+L5071+L5058+L5082+L5052+L5059+L5093+L5054+L5095+L5078+L5073+L5062+L5063+L5064+L5079+L5051+L5045+L5053+L5049+L5055+L5060+L5061+L5065+L5067+L5069+L5070+L5077+L5080+L5085+L5087+L5083+L5090+L5094+L5092+L5057+L5075+L5088+L5091+L5046+L5050+L5074+L5056+L5084+L5086</f>
        <v>3927</v>
      </c>
      <c r="M5096" s="1963">
        <f t="shared" ref="M5096:AW5096" si="3903">M5044+M5047+M5048+M5066+M5068+M5076+M5081+M5089+M5072+M5071+M5058+M5082+M5052+M5059+M5093+M5054+M5095+M5078+M5073+M5062+M5063+M5064+M5079+M5051+M5045+M5053+M5049+M5055+M5060+M5061+M5065+M5067+M5069+M5070+M5077+M5080+M5085+M5087+M5083+M5090+M5094+M5092+M5057+M5075+M5088+M5091+M5046+M5050+M5074+M5056+M5084+M5086</f>
        <v>4985</v>
      </c>
      <c r="N5096" s="1964">
        <f t="shared" si="3903"/>
        <v>0</v>
      </c>
      <c r="O5096" s="1965">
        <f t="shared" si="3903"/>
        <v>0</v>
      </c>
      <c r="P5096" s="1965">
        <f t="shared" si="3903"/>
        <v>0</v>
      </c>
      <c r="Q5096" s="1965">
        <f t="shared" si="3903"/>
        <v>0</v>
      </c>
      <c r="R5096" s="1965">
        <f t="shared" si="3903"/>
        <v>0</v>
      </c>
      <c r="S5096" s="1965">
        <f t="shared" si="3903"/>
        <v>0</v>
      </c>
      <c r="T5096" s="1966"/>
      <c r="U5096" s="1967">
        <f t="shared" si="3903"/>
        <v>0</v>
      </c>
      <c r="V5096" s="1967">
        <f t="shared" si="3903"/>
        <v>0</v>
      </c>
      <c r="W5096" s="1965">
        <f t="shared" si="3903"/>
        <v>0</v>
      </c>
      <c r="X5096" s="1965">
        <f t="shared" si="3903"/>
        <v>0</v>
      </c>
      <c r="Y5096" s="1966"/>
      <c r="Z5096" s="1967">
        <f t="shared" si="3903"/>
        <v>0</v>
      </c>
      <c r="AA5096" s="165">
        <f t="shared" si="3903"/>
        <v>0</v>
      </c>
      <c r="AB5096" s="1965">
        <f t="shared" si="3903"/>
        <v>0</v>
      </c>
      <c r="AC5096" s="1965">
        <f t="shared" si="3903"/>
        <v>0</v>
      </c>
      <c r="AD5096" s="1965">
        <f t="shared" si="3903"/>
        <v>0</v>
      </c>
      <c r="AE5096" s="1965">
        <f t="shared" si="3903"/>
        <v>0</v>
      </c>
      <c r="AF5096" s="1965">
        <f t="shared" si="3903"/>
        <v>0</v>
      </c>
      <c r="AG5096" s="1966"/>
      <c r="AH5096" s="1967">
        <f t="shared" si="3903"/>
        <v>0</v>
      </c>
      <c r="AI5096" s="1967">
        <f t="shared" si="3903"/>
        <v>0</v>
      </c>
      <c r="AJ5096" s="1965">
        <f t="shared" si="3903"/>
        <v>0</v>
      </c>
      <c r="AK5096" s="1965">
        <f t="shared" si="3903"/>
        <v>0</v>
      </c>
      <c r="AL5096" s="1966"/>
      <c r="AM5096" s="1968">
        <f t="shared" si="3903"/>
        <v>0</v>
      </c>
      <c r="AN5096" s="167">
        <f t="shared" si="3903"/>
        <v>3927</v>
      </c>
      <c r="AO5096" s="1969">
        <f t="shared" si="3903"/>
        <v>4985</v>
      </c>
      <c r="AP5096" s="169">
        <f t="shared" si="3903"/>
        <v>3927</v>
      </c>
      <c r="AQ5096" s="1970">
        <f t="shared" si="3903"/>
        <v>3927</v>
      </c>
      <c r="AR5096" s="1971">
        <f t="shared" si="3903"/>
        <v>0</v>
      </c>
      <c r="AS5096" s="1972" t="e">
        <f t="shared" si="3903"/>
        <v>#DIV/0!</v>
      </c>
      <c r="AT5096" s="1973">
        <f t="shared" si="3903"/>
        <v>4985</v>
      </c>
      <c r="AU5096" s="1970">
        <f t="shared" si="3903"/>
        <v>4985</v>
      </c>
      <c r="AV5096" s="1971">
        <f t="shared" si="3903"/>
        <v>0</v>
      </c>
      <c r="AW5096" s="1972" t="e">
        <f t="shared" si="3903"/>
        <v>#DIV/0!</v>
      </c>
      <c r="AY5096" s="146"/>
      <c r="AZ5096" s="1957"/>
    </row>
    <row r="5097" spans="1:64" ht="12.75" customHeight="1" x14ac:dyDescent="0.25">
      <c r="A5097" s="356"/>
      <c r="B5097" s="225"/>
      <c r="C5097" s="122"/>
      <c r="D5097" s="357"/>
      <c r="E5097" s="226"/>
      <c r="F5097" s="122"/>
      <c r="G5097" s="227"/>
      <c r="H5097" s="228"/>
      <c r="I5097" s="229"/>
      <c r="J5097" s="492"/>
      <c r="K5097" s="1974"/>
      <c r="L5097" s="241"/>
      <c r="M5097" s="242"/>
      <c r="N5097" s="201"/>
      <c r="O5097" s="202"/>
      <c r="P5097" s="202"/>
      <c r="Q5097" s="202"/>
      <c r="R5097" s="202"/>
      <c r="S5097" s="202"/>
      <c r="T5097" s="224"/>
      <c r="U5097" s="138"/>
      <c r="V5097" s="138"/>
      <c r="W5097" s="139"/>
      <c r="X5097" s="139"/>
      <c r="Y5097" s="224"/>
      <c r="Z5097" s="210"/>
      <c r="AA5097" s="204"/>
      <c r="AB5097" s="202"/>
      <c r="AC5097" s="202"/>
      <c r="AD5097" s="202"/>
      <c r="AE5097" s="202"/>
      <c r="AF5097" s="202"/>
      <c r="AG5097" s="224"/>
      <c r="AH5097" s="138"/>
      <c r="AI5097" s="138"/>
      <c r="AJ5097" s="139"/>
      <c r="AK5097" s="139"/>
      <c r="AL5097" s="224"/>
      <c r="AM5097" s="140"/>
      <c r="AN5097" s="211"/>
      <c r="AO5097" s="212"/>
      <c r="AP5097" s="39"/>
      <c r="AQ5097" s="141"/>
      <c r="AR5097" s="141"/>
      <c r="AS5097" s="143"/>
      <c r="AU5097" s="141"/>
      <c r="AV5097" s="141"/>
      <c r="AW5097" s="143"/>
      <c r="AY5097" s="146"/>
      <c r="AZ5097" s="1957"/>
    </row>
    <row r="5098" spans="1:64" ht="12.75" customHeight="1" x14ac:dyDescent="0.25">
      <c r="A5098" s="356"/>
      <c r="B5098" s="225"/>
      <c r="C5098" s="122"/>
      <c r="D5098" s="357"/>
      <c r="E5098" s="226"/>
      <c r="F5098" s="122"/>
      <c r="G5098" s="227"/>
      <c r="H5098" s="228"/>
      <c r="I5098" s="229"/>
      <c r="J5098" s="492"/>
      <c r="K5098" s="1975"/>
      <c r="L5098" s="241"/>
      <c r="M5098" s="242"/>
      <c r="N5098" s="201"/>
      <c r="O5098" s="202"/>
      <c r="P5098" s="202"/>
      <c r="Q5098" s="202"/>
      <c r="R5098" s="202"/>
      <c r="S5098" s="202"/>
      <c r="T5098" s="224"/>
      <c r="U5098" s="138"/>
      <c r="V5098" s="138"/>
      <c r="W5098" s="139"/>
      <c r="X5098" s="139"/>
      <c r="Y5098" s="224"/>
      <c r="Z5098" s="210"/>
      <c r="AA5098" s="204"/>
      <c r="AB5098" s="202"/>
      <c r="AC5098" s="202"/>
      <c r="AD5098" s="202"/>
      <c r="AE5098" s="202"/>
      <c r="AF5098" s="202"/>
      <c r="AG5098" s="224"/>
      <c r="AH5098" s="138"/>
      <c r="AI5098" s="138"/>
      <c r="AJ5098" s="139"/>
      <c r="AK5098" s="139"/>
      <c r="AL5098" s="224"/>
      <c r="AM5098" s="140"/>
      <c r="AN5098" s="211"/>
      <c r="AO5098" s="212"/>
      <c r="AP5098" s="39"/>
      <c r="AQ5098" s="141"/>
      <c r="AR5098" s="141"/>
      <c r="AS5098" s="143"/>
      <c r="AU5098" s="141"/>
      <c r="AV5098" s="141"/>
      <c r="AW5098" s="143"/>
      <c r="AY5098" s="146"/>
      <c r="AZ5098" s="1957"/>
    </row>
    <row r="5099" spans="1:64" ht="12.75" customHeight="1" x14ac:dyDescent="0.25">
      <c r="A5099" s="356"/>
      <c r="B5099" s="225"/>
      <c r="C5099" s="122"/>
      <c r="D5099" s="357"/>
      <c r="E5099" s="226"/>
      <c r="F5099" s="122"/>
      <c r="G5099" s="227"/>
      <c r="H5099" s="228"/>
      <c r="I5099" s="229"/>
      <c r="J5099" s="492"/>
      <c r="K5099" s="243" t="s">
        <v>109</v>
      </c>
      <c r="L5099" s="241"/>
      <c r="M5099" s="242"/>
      <c r="N5099" s="201"/>
      <c r="O5099" s="202"/>
      <c r="P5099" s="202"/>
      <c r="Q5099" s="202"/>
      <c r="R5099" s="202"/>
      <c r="S5099" s="202"/>
      <c r="T5099" s="224"/>
      <c r="U5099" s="138"/>
      <c r="V5099" s="138"/>
      <c r="W5099" s="139"/>
      <c r="X5099" s="139"/>
      <c r="Y5099" s="224"/>
      <c r="Z5099" s="210"/>
      <c r="AA5099" s="204"/>
      <c r="AB5099" s="202"/>
      <c r="AC5099" s="202"/>
      <c r="AD5099" s="202"/>
      <c r="AE5099" s="202"/>
      <c r="AF5099" s="202"/>
      <c r="AG5099" s="224"/>
      <c r="AH5099" s="138"/>
      <c r="AI5099" s="138"/>
      <c r="AJ5099" s="139"/>
      <c r="AK5099" s="139"/>
      <c r="AL5099" s="224"/>
      <c r="AM5099" s="140"/>
      <c r="AN5099" s="211"/>
      <c r="AO5099" s="212"/>
      <c r="AP5099" s="39"/>
      <c r="AQ5099" s="141"/>
      <c r="AR5099" s="141"/>
      <c r="AS5099" s="143"/>
      <c r="AU5099" s="141"/>
      <c r="AV5099" s="141"/>
      <c r="AW5099" s="143"/>
      <c r="AY5099" s="146"/>
      <c r="AZ5099" s="1957"/>
    </row>
    <row r="5100" spans="1:64" ht="12.75" customHeight="1" x14ac:dyDescent="0.25">
      <c r="A5100" s="356"/>
      <c r="B5100" s="225"/>
      <c r="C5100" s="122"/>
      <c r="D5100" s="357"/>
      <c r="E5100" s="226"/>
      <c r="F5100" s="122"/>
      <c r="G5100" s="227"/>
      <c r="H5100" s="228"/>
      <c r="I5100" s="229"/>
      <c r="J5100" s="492"/>
      <c r="K5100" s="231"/>
      <c r="L5100" s="241"/>
      <c r="M5100" s="242"/>
      <c r="N5100" s="201"/>
      <c r="O5100" s="202"/>
      <c r="P5100" s="202"/>
      <c r="Q5100" s="202"/>
      <c r="R5100" s="202"/>
      <c r="S5100" s="202"/>
      <c r="T5100" s="224"/>
      <c r="U5100" s="138"/>
      <c r="V5100" s="138"/>
      <c r="W5100" s="139"/>
      <c r="X5100" s="139"/>
      <c r="Y5100" s="224"/>
      <c r="Z5100" s="210"/>
      <c r="AA5100" s="204"/>
      <c r="AB5100" s="202"/>
      <c r="AC5100" s="202"/>
      <c r="AD5100" s="202"/>
      <c r="AE5100" s="202"/>
      <c r="AF5100" s="202"/>
      <c r="AG5100" s="224"/>
      <c r="AH5100" s="138"/>
      <c r="AI5100" s="138"/>
      <c r="AJ5100" s="139"/>
      <c r="AK5100" s="139"/>
      <c r="AL5100" s="224"/>
      <c r="AM5100" s="140"/>
      <c r="AN5100" s="211"/>
      <c r="AO5100" s="212"/>
      <c r="AP5100" s="39"/>
      <c r="AQ5100" s="141"/>
      <c r="AR5100" s="141"/>
      <c r="AS5100" s="143"/>
      <c r="AU5100" s="141"/>
      <c r="AV5100" s="141"/>
      <c r="AW5100" s="143"/>
      <c r="AY5100" s="146"/>
      <c r="AZ5100" s="1957"/>
    </row>
    <row r="5101" spans="1:64" ht="12.75" customHeight="1" x14ac:dyDescent="0.25">
      <c r="A5101" s="356"/>
      <c r="B5101" s="225"/>
      <c r="C5101" s="122"/>
      <c r="D5101" s="357"/>
      <c r="E5101" s="226"/>
      <c r="F5101" s="122"/>
      <c r="G5101" s="227"/>
      <c r="H5101" s="228"/>
      <c r="I5101" s="229"/>
      <c r="J5101" s="492"/>
      <c r="K5101" s="231"/>
      <c r="L5101" s="241"/>
      <c r="M5101" s="242"/>
      <c r="N5101" s="201"/>
      <c r="O5101" s="202"/>
      <c r="P5101" s="202"/>
      <c r="Q5101" s="202"/>
      <c r="R5101" s="202"/>
      <c r="S5101" s="202"/>
      <c r="T5101" s="224"/>
      <c r="U5101" s="138"/>
      <c r="V5101" s="138"/>
      <c r="W5101" s="139"/>
      <c r="X5101" s="139"/>
      <c r="Y5101" s="224"/>
      <c r="Z5101" s="210"/>
      <c r="AA5101" s="204"/>
      <c r="AB5101" s="202"/>
      <c r="AC5101" s="202"/>
      <c r="AD5101" s="202"/>
      <c r="AE5101" s="202"/>
      <c r="AF5101" s="202"/>
      <c r="AG5101" s="224"/>
      <c r="AH5101" s="138"/>
      <c r="AI5101" s="138"/>
      <c r="AJ5101" s="139"/>
      <c r="AK5101" s="139"/>
      <c r="AL5101" s="224"/>
      <c r="AM5101" s="140"/>
      <c r="AN5101" s="211"/>
      <c r="AO5101" s="212"/>
      <c r="AP5101" s="39"/>
      <c r="AQ5101" s="141"/>
      <c r="AR5101" s="141"/>
      <c r="AS5101" s="143"/>
      <c r="AU5101" s="141"/>
      <c r="AV5101" s="141"/>
      <c r="AW5101" s="143"/>
      <c r="AY5101" s="146"/>
      <c r="AZ5101" s="1957"/>
    </row>
    <row r="5102" spans="1:64" s="1958" customFormat="1" ht="35.1" customHeight="1" x14ac:dyDescent="0.25">
      <c r="A5102" s="356" t="s">
        <v>5356</v>
      </c>
      <c r="B5102" s="225">
        <v>15</v>
      </c>
      <c r="C5102" s="122" t="s">
        <v>1245</v>
      </c>
      <c r="D5102" s="123">
        <v>1000</v>
      </c>
      <c r="E5102" s="124"/>
      <c r="F5102" s="125">
        <v>12</v>
      </c>
      <c r="G5102" s="126">
        <v>1</v>
      </c>
      <c r="H5102" s="35" t="str">
        <f t="shared" si="3894"/>
        <v>056</v>
      </c>
      <c r="I5102" s="36">
        <v>85112000</v>
      </c>
      <c r="J5102" s="37" t="s">
        <v>5621</v>
      </c>
      <c r="K5102" s="281" t="s">
        <v>5622</v>
      </c>
      <c r="L5102" s="128">
        <v>67</v>
      </c>
      <c r="M5102" s="129">
        <v>9</v>
      </c>
      <c r="N5102" s="130"/>
      <c r="O5102" s="131"/>
      <c r="P5102" s="131"/>
      <c r="Q5102" s="131"/>
      <c r="R5102" s="131"/>
      <c r="S5102" s="131"/>
      <c r="T5102" s="132" t="str">
        <f t="shared" ref="T5102:T5113" si="3904">IF(SUM(N5102:S5102)=U5102,"OK",SUM(N5102:S5102)-U5102)</f>
        <v>OK</v>
      </c>
      <c r="U5102" s="138"/>
      <c r="V5102" s="138"/>
      <c r="W5102" s="139"/>
      <c r="X5102" s="139"/>
      <c r="Y5102" s="132" t="str">
        <f t="shared" ref="Y5102:Y5113" si="3905">IF(SUM(W5102:X5102)=Z5102,"OK",SUM(W5102:X5102)-Z5102)</f>
        <v>OK</v>
      </c>
      <c r="Z5102" s="210"/>
      <c r="AA5102" s="204"/>
      <c r="AB5102" s="202"/>
      <c r="AC5102" s="202"/>
      <c r="AD5102" s="202"/>
      <c r="AE5102" s="202"/>
      <c r="AF5102" s="202"/>
      <c r="AG5102" s="132" t="str">
        <f t="shared" ref="AG5102:AG5113" si="3906">IF(SUM(AA5102:AF5102)=AH5102,"OK",SUM(AA5102:AF5102)-AH5102)</f>
        <v>OK</v>
      </c>
      <c r="AH5102" s="138"/>
      <c r="AI5102" s="138"/>
      <c r="AJ5102" s="139"/>
      <c r="AK5102" s="139"/>
      <c r="AL5102" s="132" t="str">
        <f t="shared" ref="AL5102:AL5113" si="3907">IF(SUM(AJ5102:AK5102)=AM5102,"OK",SUM(AJ5102:AK5102)-AM5102)</f>
        <v>OK</v>
      </c>
      <c r="AM5102" s="140"/>
      <c r="AN5102" s="119">
        <f t="shared" ref="AN5102:AN5113" si="3908">L5102+U5102+V5102+Z5102</f>
        <v>67</v>
      </c>
      <c r="AO5102" s="120">
        <f t="shared" ref="AO5102:AO5113" si="3909">M5102+AH5102+AI5102+AM5102</f>
        <v>9</v>
      </c>
      <c r="AP5102" s="39">
        <f t="shared" ref="AP5102:AP5113" si="3910">L5102</f>
        <v>67</v>
      </c>
      <c r="AQ5102" s="141">
        <f t="shared" ref="AQ5102:AQ5113" si="3911">AN5102</f>
        <v>67</v>
      </c>
      <c r="AR5102" s="142">
        <f t="shared" ref="AR5102:AR5113" si="3912">AQ5102-AP5102</f>
        <v>0</v>
      </c>
      <c r="AS5102" s="143">
        <f>AR5102/AP5102</f>
        <v>0</v>
      </c>
      <c r="AT5102" s="144">
        <f t="shared" ref="AT5102:AT5113" si="3913">M5102</f>
        <v>9</v>
      </c>
      <c r="AU5102" s="141">
        <f t="shared" ref="AU5102:AU5113" si="3914">AO5102</f>
        <v>9</v>
      </c>
      <c r="AV5102" s="142">
        <f t="shared" ref="AV5102:AV5113" si="3915">AU5102-AT5102</f>
        <v>0</v>
      </c>
      <c r="AW5102" s="143">
        <f>AV5102/AT5102</f>
        <v>0</v>
      </c>
      <c r="AX5102"/>
      <c r="AY5102" s="146" t="str">
        <f t="shared" ref="AY5102:AY5113" si="3916">RIGHT(LEFT(I5102,3),2)&amp;"."&amp;RIGHT(LEFT(I5102,5),2)</f>
        <v>51.12</v>
      </c>
      <c r="AZ5102" s="1957" t="b">
        <f>COUNTIF('[1]Codes SEC'!$B$2:$B$250,Ministres!AY5102)&gt;0</f>
        <v>1</v>
      </c>
      <c r="BA5102"/>
      <c r="BB5102"/>
      <c r="BC5102"/>
      <c r="BD5102"/>
      <c r="BE5102"/>
      <c r="BF5102"/>
      <c r="BG5102"/>
      <c r="BH5102"/>
      <c r="BI5102"/>
      <c r="BJ5102"/>
      <c r="BK5102"/>
      <c r="BL5102"/>
    </row>
    <row r="5103" spans="1:64" ht="35.1" customHeight="1" x14ac:dyDescent="0.25">
      <c r="A5103" s="356" t="s">
        <v>5356</v>
      </c>
      <c r="B5103" s="225">
        <v>15</v>
      </c>
      <c r="C5103" s="122" t="s">
        <v>1245</v>
      </c>
      <c r="D5103" s="123">
        <v>1000</v>
      </c>
      <c r="E5103" s="226"/>
      <c r="F5103" s="122">
        <v>6</v>
      </c>
      <c r="G5103" s="227">
        <v>1</v>
      </c>
      <c r="H5103" s="228" t="str">
        <f t="shared" si="3894"/>
        <v>056</v>
      </c>
      <c r="I5103" s="229" t="s">
        <v>1265</v>
      </c>
      <c r="J5103" s="492" t="s">
        <v>5623</v>
      </c>
      <c r="K5103" s="493" t="s">
        <v>5624</v>
      </c>
      <c r="L5103" s="232">
        <v>0</v>
      </c>
      <c r="M5103" s="233">
        <v>0</v>
      </c>
      <c r="N5103" s="130"/>
      <c r="O5103" s="131"/>
      <c r="P5103" s="131"/>
      <c r="Q5103" s="131"/>
      <c r="R5103" s="131"/>
      <c r="S5103" s="131"/>
      <c r="T5103" s="132" t="str">
        <f t="shared" si="3904"/>
        <v>OK</v>
      </c>
      <c r="U5103" s="138"/>
      <c r="V5103" s="138"/>
      <c r="W5103" s="139"/>
      <c r="X5103" s="139"/>
      <c r="Y5103" s="132" t="str">
        <f t="shared" si="3905"/>
        <v>OK</v>
      </c>
      <c r="Z5103" s="210"/>
      <c r="AA5103" s="204"/>
      <c r="AB5103" s="202"/>
      <c r="AC5103" s="202"/>
      <c r="AD5103" s="202"/>
      <c r="AE5103" s="202"/>
      <c r="AF5103" s="202"/>
      <c r="AG5103" s="132" t="str">
        <f t="shared" si="3906"/>
        <v>OK</v>
      </c>
      <c r="AH5103" s="138"/>
      <c r="AI5103" s="138"/>
      <c r="AJ5103" s="139"/>
      <c r="AK5103" s="139"/>
      <c r="AL5103" s="132" t="str">
        <f t="shared" si="3907"/>
        <v>OK</v>
      </c>
      <c r="AM5103" s="140"/>
      <c r="AN5103" s="119">
        <f t="shared" si="3908"/>
        <v>0</v>
      </c>
      <c r="AO5103" s="120">
        <f t="shared" si="3909"/>
        <v>0</v>
      </c>
      <c r="AP5103" s="39">
        <f t="shared" si="3910"/>
        <v>0</v>
      </c>
      <c r="AQ5103" s="141">
        <f t="shared" si="3911"/>
        <v>0</v>
      </c>
      <c r="AR5103" s="142">
        <f t="shared" si="3912"/>
        <v>0</v>
      </c>
      <c r="AS5103" s="143" t="e">
        <f t="shared" ref="AS5103:AS5113" si="3917">AR5103/AP5103</f>
        <v>#DIV/0!</v>
      </c>
      <c r="AT5103" s="144">
        <f t="shared" si="3913"/>
        <v>0</v>
      </c>
      <c r="AU5103" s="141">
        <f t="shared" si="3914"/>
        <v>0</v>
      </c>
      <c r="AV5103" s="142">
        <f t="shared" si="3915"/>
        <v>0</v>
      </c>
      <c r="AW5103" s="143" t="e">
        <f t="shared" ref="AW5103:AW5113" si="3918">AV5103/AT5103</f>
        <v>#DIV/0!</v>
      </c>
      <c r="AY5103" s="146" t="str">
        <f t="shared" si="3916"/>
        <v>52.10</v>
      </c>
      <c r="AZ5103" s="1957" t="b">
        <f>COUNTIF('[1]Codes SEC'!$B$2:$B$250,Ministres!AY5103)&gt;0</f>
        <v>1</v>
      </c>
    </row>
    <row r="5104" spans="1:64" ht="35.1" customHeight="1" x14ac:dyDescent="0.25">
      <c r="A5104" s="356" t="s">
        <v>5356</v>
      </c>
      <c r="B5104" s="225">
        <v>15</v>
      </c>
      <c r="C5104" s="122" t="s">
        <v>1245</v>
      </c>
      <c r="D5104" s="123">
        <v>1000</v>
      </c>
      <c r="E5104" s="226"/>
      <c r="F5104" s="125">
        <v>12</v>
      </c>
      <c r="G5104" s="227">
        <v>1</v>
      </c>
      <c r="H5104" s="228" t="str">
        <f t="shared" si="3894"/>
        <v>056</v>
      </c>
      <c r="I5104" s="229" t="s">
        <v>3471</v>
      </c>
      <c r="J5104" s="492" t="s">
        <v>5625</v>
      </c>
      <c r="K5104" s="493" t="s">
        <v>5626</v>
      </c>
      <c r="L5104" s="232">
        <v>0</v>
      </c>
      <c r="M5104" s="233">
        <v>0</v>
      </c>
      <c r="N5104" s="130"/>
      <c r="O5104" s="131"/>
      <c r="P5104" s="131"/>
      <c r="Q5104" s="131"/>
      <c r="R5104" s="131"/>
      <c r="S5104" s="131"/>
      <c r="T5104" s="132" t="str">
        <f t="shared" si="3904"/>
        <v>OK</v>
      </c>
      <c r="U5104" s="138"/>
      <c r="V5104" s="138"/>
      <c r="W5104" s="139"/>
      <c r="X5104" s="139"/>
      <c r="Y5104" s="132" t="str">
        <f t="shared" si="3905"/>
        <v>OK</v>
      </c>
      <c r="Z5104" s="210"/>
      <c r="AA5104" s="204"/>
      <c r="AB5104" s="202"/>
      <c r="AC5104" s="202"/>
      <c r="AD5104" s="202"/>
      <c r="AE5104" s="202"/>
      <c r="AF5104" s="202"/>
      <c r="AG5104" s="132" t="str">
        <f t="shared" si="3906"/>
        <v>OK</v>
      </c>
      <c r="AH5104" s="138"/>
      <c r="AI5104" s="138"/>
      <c r="AJ5104" s="139"/>
      <c r="AK5104" s="139"/>
      <c r="AL5104" s="132" t="str">
        <f t="shared" si="3907"/>
        <v>OK</v>
      </c>
      <c r="AM5104" s="140"/>
      <c r="AN5104" s="119">
        <f t="shared" si="3908"/>
        <v>0</v>
      </c>
      <c r="AO5104" s="120">
        <f t="shared" si="3909"/>
        <v>0</v>
      </c>
      <c r="AP5104" s="39">
        <f t="shared" si="3910"/>
        <v>0</v>
      </c>
      <c r="AQ5104" s="141">
        <f t="shared" si="3911"/>
        <v>0</v>
      </c>
      <c r="AR5104" s="142">
        <f t="shared" si="3912"/>
        <v>0</v>
      </c>
      <c r="AS5104" s="143" t="e">
        <f>AR5104/AP5104</f>
        <v>#DIV/0!</v>
      </c>
      <c r="AT5104" s="144">
        <f t="shared" si="3913"/>
        <v>0</v>
      </c>
      <c r="AU5104" s="141">
        <f t="shared" si="3914"/>
        <v>0</v>
      </c>
      <c r="AV5104" s="142">
        <f t="shared" si="3915"/>
        <v>0</v>
      </c>
      <c r="AW5104" s="143" t="e">
        <f>AV5104/AT5104</f>
        <v>#DIV/0!</v>
      </c>
      <c r="AY5104" s="146" t="str">
        <f t="shared" si="3916"/>
        <v>52.20</v>
      </c>
      <c r="AZ5104" s="1957" t="b">
        <f>COUNTIF('[1]Codes SEC'!$B$2:$B$250,Ministres!AY5104)&gt;0</f>
        <v>1</v>
      </c>
    </row>
    <row r="5105" spans="1:64" ht="35.1" customHeight="1" x14ac:dyDescent="0.25">
      <c r="A5105" s="356" t="s">
        <v>5356</v>
      </c>
      <c r="B5105" s="225">
        <v>15</v>
      </c>
      <c r="C5105" s="122" t="s">
        <v>1245</v>
      </c>
      <c r="D5105" s="123">
        <v>1000</v>
      </c>
      <c r="E5105" s="226"/>
      <c r="F5105" s="122">
        <v>12</v>
      </c>
      <c r="G5105" s="227">
        <v>1</v>
      </c>
      <c r="H5105" s="228" t="str">
        <f t="shared" si="3894"/>
        <v>056</v>
      </c>
      <c r="I5105" s="229" t="s">
        <v>3471</v>
      </c>
      <c r="J5105" s="492" t="s">
        <v>5627</v>
      </c>
      <c r="K5105" s="244" t="s">
        <v>5570</v>
      </c>
      <c r="L5105" s="232">
        <v>0</v>
      </c>
      <c r="M5105" s="233">
        <v>0</v>
      </c>
      <c r="N5105" s="130"/>
      <c r="O5105" s="131"/>
      <c r="P5105" s="131"/>
      <c r="Q5105" s="131"/>
      <c r="R5105" s="131"/>
      <c r="S5105" s="131"/>
      <c r="T5105" s="132" t="str">
        <f t="shared" si="3904"/>
        <v>OK</v>
      </c>
      <c r="U5105" s="138"/>
      <c r="V5105" s="138"/>
      <c r="W5105" s="139"/>
      <c r="X5105" s="139"/>
      <c r="Y5105" s="132" t="str">
        <f t="shared" si="3905"/>
        <v>OK</v>
      </c>
      <c r="Z5105" s="210"/>
      <c r="AA5105" s="204"/>
      <c r="AB5105" s="202"/>
      <c r="AC5105" s="202"/>
      <c r="AD5105" s="202"/>
      <c r="AE5105" s="202"/>
      <c r="AF5105" s="202"/>
      <c r="AG5105" s="132" t="str">
        <f t="shared" si="3906"/>
        <v>OK</v>
      </c>
      <c r="AH5105" s="138"/>
      <c r="AI5105" s="138"/>
      <c r="AJ5105" s="139"/>
      <c r="AK5105" s="139"/>
      <c r="AL5105" s="132" t="str">
        <f t="shared" si="3907"/>
        <v>OK</v>
      </c>
      <c r="AM5105" s="140"/>
      <c r="AN5105" s="119">
        <f t="shared" si="3908"/>
        <v>0</v>
      </c>
      <c r="AO5105" s="120">
        <f t="shared" si="3909"/>
        <v>0</v>
      </c>
      <c r="AP5105" s="39">
        <f t="shared" si="3910"/>
        <v>0</v>
      </c>
      <c r="AQ5105" s="141">
        <f t="shared" si="3911"/>
        <v>0</v>
      </c>
      <c r="AR5105" s="142">
        <f>AQ5105-AP5105</f>
        <v>0</v>
      </c>
      <c r="AS5105" s="143" t="e">
        <f>AR5105/AP5105</f>
        <v>#DIV/0!</v>
      </c>
      <c r="AT5105" s="144">
        <f t="shared" si="3913"/>
        <v>0</v>
      </c>
      <c r="AU5105" s="141">
        <f>AO5105</f>
        <v>0</v>
      </c>
      <c r="AV5105" s="142">
        <f>AU5105-AT5105</f>
        <v>0</v>
      </c>
      <c r="AW5105" s="143" t="e">
        <f>AV5105/AT5105</f>
        <v>#DIV/0!</v>
      </c>
      <c r="AY5105" s="146" t="str">
        <f t="shared" si="3916"/>
        <v>52.20</v>
      </c>
      <c r="AZ5105" s="1957" t="b">
        <f>COUNTIF('[1]Codes SEC'!$B$2:$B$250,Ministres!AY5105)&gt;0</f>
        <v>1</v>
      </c>
    </row>
    <row r="5106" spans="1:64" ht="35.1" customHeight="1" x14ac:dyDescent="0.25">
      <c r="A5106" s="15" t="s">
        <v>5356</v>
      </c>
      <c r="B5106" s="225" t="s">
        <v>1248</v>
      </c>
      <c r="C5106" s="122" t="s">
        <v>1245</v>
      </c>
      <c r="D5106" s="123">
        <v>1000</v>
      </c>
      <c r="E5106" s="226"/>
      <c r="F5106" s="122" t="s">
        <v>1336</v>
      </c>
      <c r="G5106" s="227"/>
      <c r="H5106" s="228" t="str">
        <f t="shared" si="3894"/>
        <v>056</v>
      </c>
      <c r="I5106" s="229">
        <v>85310000</v>
      </c>
      <c r="J5106" s="230" t="s">
        <v>5628</v>
      </c>
      <c r="K5106" s="231" t="s">
        <v>5629</v>
      </c>
      <c r="L5106" s="232">
        <v>0</v>
      </c>
      <c r="M5106" s="233">
        <v>0</v>
      </c>
      <c r="N5106" s="130"/>
      <c r="O5106" s="131"/>
      <c r="P5106" s="131"/>
      <c r="Q5106" s="131"/>
      <c r="R5106" s="131"/>
      <c r="S5106" s="131"/>
      <c r="T5106" s="132" t="str">
        <f>IF(SUM(N5106:S5106)=U5106,"OK",SUM(N5106:S5106)-U5106)</f>
        <v>OK</v>
      </c>
      <c r="U5106" s="138"/>
      <c r="V5106" s="138"/>
      <c r="W5106" s="139"/>
      <c r="X5106" s="139"/>
      <c r="Y5106" s="132" t="str">
        <f>IF(SUM(W5106:X5106)=Z5106,"OK",SUM(W5106:X5106)-Z5106)</f>
        <v>OK</v>
      </c>
      <c r="Z5106" s="210"/>
      <c r="AA5106" s="204"/>
      <c r="AB5106" s="202"/>
      <c r="AC5106" s="202"/>
      <c r="AD5106" s="202"/>
      <c r="AE5106" s="202"/>
      <c r="AF5106" s="202"/>
      <c r="AG5106" s="132" t="str">
        <f>IF(SUM(AA5106:AF5106)=AH5106,"OK",SUM(AA5106:AF5106)-AH5106)</f>
        <v>OK</v>
      </c>
      <c r="AH5106" s="138"/>
      <c r="AI5106" s="138"/>
      <c r="AJ5106" s="139"/>
      <c r="AK5106" s="139"/>
      <c r="AL5106" s="132" t="str">
        <f>IF(SUM(AJ5106:AK5106)=AM5106,"OK",SUM(AJ5106:AK5106)-AM5106)</f>
        <v>OK</v>
      </c>
      <c r="AM5106" s="140"/>
      <c r="AN5106" s="119">
        <f>L5106+U5106+V5106+Z5106</f>
        <v>0</v>
      </c>
      <c r="AO5106" s="120">
        <f>M5106+AH5106+AI5106+AM5106</f>
        <v>0</v>
      </c>
      <c r="AP5106" s="39">
        <f>L5106</f>
        <v>0</v>
      </c>
      <c r="AQ5106" s="141">
        <f>AN5106</f>
        <v>0</v>
      </c>
      <c r="AR5106" s="142">
        <f>AQ5106-AP5106</f>
        <v>0</v>
      </c>
      <c r="AS5106" s="143" t="e">
        <f>AR5106/AP5106</f>
        <v>#DIV/0!</v>
      </c>
      <c r="AT5106" s="144">
        <f>M5106</f>
        <v>0</v>
      </c>
      <c r="AU5106" s="141">
        <f>AO5106</f>
        <v>0</v>
      </c>
      <c r="AV5106" s="142">
        <f>AU5106-AT5106</f>
        <v>0</v>
      </c>
      <c r="AW5106" s="143" t="e">
        <f>AV5106/AT5106</f>
        <v>#DIV/0!</v>
      </c>
      <c r="AY5106" s="146" t="str">
        <f t="shared" si="3916"/>
        <v>53.10</v>
      </c>
      <c r="AZ5106" s="1957" t="b">
        <f>COUNTIF('[1]Codes SEC'!$B$2:$B$250,Ministres!AY5106)&gt;0</f>
        <v>1</v>
      </c>
    </row>
    <row r="5107" spans="1:64" ht="35.1" customHeight="1" x14ac:dyDescent="0.25">
      <c r="A5107" s="356" t="s">
        <v>5356</v>
      </c>
      <c r="B5107" s="225">
        <v>15</v>
      </c>
      <c r="C5107" s="122" t="s">
        <v>1245</v>
      </c>
      <c r="D5107" s="123">
        <v>1000</v>
      </c>
      <c r="E5107" s="226"/>
      <c r="F5107" s="125">
        <v>12</v>
      </c>
      <c r="G5107" s="227">
        <v>1</v>
      </c>
      <c r="H5107" s="228" t="str">
        <f t="shared" si="3894"/>
        <v>056</v>
      </c>
      <c r="I5107" s="229" t="s">
        <v>304</v>
      </c>
      <c r="J5107" s="492" t="s">
        <v>5630</v>
      </c>
      <c r="K5107" s="493" t="s">
        <v>5631</v>
      </c>
      <c r="L5107" s="232">
        <v>0</v>
      </c>
      <c r="M5107" s="233">
        <v>0</v>
      </c>
      <c r="N5107" s="130"/>
      <c r="O5107" s="131"/>
      <c r="P5107" s="131"/>
      <c r="Q5107" s="131"/>
      <c r="R5107" s="131"/>
      <c r="S5107" s="131"/>
      <c r="T5107" s="132" t="str">
        <f t="shared" si="3904"/>
        <v>OK</v>
      </c>
      <c r="U5107" s="138"/>
      <c r="V5107" s="138"/>
      <c r="W5107" s="139"/>
      <c r="X5107" s="139"/>
      <c r="Y5107" s="132" t="str">
        <f t="shared" si="3905"/>
        <v>OK</v>
      </c>
      <c r="Z5107" s="210"/>
      <c r="AA5107" s="204"/>
      <c r="AB5107" s="202"/>
      <c r="AC5107" s="202"/>
      <c r="AD5107" s="202"/>
      <c r="AE5107" s="202"/>
      <c r="AF5107" s="202"/>
      <c r="AG5107" s="132" t="str">
        <f t="shared" si="3906"/>
        <v>OK</v>
      </c>
      <c r="AH5107" s="138"/>
      <c r="AI5107" s="138"/>
      <c r="AJ5107" s="139"/>
      <c r="AK5107" s="139"/>
      <c r="AL5107" s="132" t="str">
        <f t="shared" si="3907"/>
        <v>OK</v>
      </c>
      <c r="AM5107" s="140"/>
      <c r="AN5107" s="119">
        <f t="shared" si="3908"/>
        <v>0</v>
      </c>
      <c r="AO5107" s="120">
        <f t="shared" si="3909"/>
        <v>0</v>
      </c>
      <c r="AP5107" s="39">
        <f t="shared" si="3910"/>
        <v>0</v>
      </c>
      <c r="AQ5107" s="141">
        <f t="shared" si="3911"/>
        <v>0</v>
      </c>
      <c r="AR5107" s="142">
        <f t="shared" si="3912"/>
        <v>0</v>
      </c>
      <c r="AS5107" s="143" t="e">
        <f t="shared" si="3917"/>
        <v>#DIV/0!</v>
      </c>
      <c r="AT5107" s="144">
        <f t="shared" si="3913"/>
        <v>0</v>
      </c>
      <c r="AU5107" s="141">
        <f t="shared" si="3914"/>
        <v>0</v>
      </c>
      <c r="AV5107" s="142">
        <f t="shared" si="3915"/>
        <v>0</v>
      </c>
      <c r="AW5107" s="143" t="e">
        <f t="shared" si="3918"/>
        <v>#DIV/0!</v>
      </c>
      <c r="AY5107" s="146" t="str">
        <f t="shared" si="3916"/>
        <v>63.21</v>
      </c>
      <c r="AZ5107" s="1957" t="b">
        <f>COUNTIF('[1]Codes SEC'!$B$2:$B$250,Ministres!AY5107)&gt;0</f>
        <v>1</v>
      </c>
    </row>
    <row r="5108" spans="1:64" s="1958" customFormat="1" ht="35.1" customHeight="1" x14ac:dyDescent="0.25">
      <c r="A5108" s="15" t="s">
        <v>5356</v>
      </c>
      <c r="B5108" s="225">
        <v>15</v>
      </c>
      <c r="C5108" s="122" t="s">
        <v>1245</v>
      </c>
      <c r="D5108" s="123">
        <v>1000</v>
      </c>
      <c r="E5108" s="226"/>
      <c r="F5108" s="122">
        <v>6</v>
      </c>
      <c r="G5108" s="227">
        <v>1</v>
      </c>
      <c r="H5108" s="228" t="str">
        <f t="shared" si="3894"/>
        <v>056</v>
      </c>
      <c r="I5108" s="229" t="s">
        <v>304</v>
      </c>
      <c r="J5108" s="492" t="s">
        <v>5632</v>
      </c>
      <c r="K5108" s="493" t="s">
        <v>5633</v>
      </c>
      <c r="L5108" s="232">
        <v>0</v>
      </c>
      <c r="M5108" s="233">
        <v>0</v>
      </c>
      <c r="N5108" s="130"/>
      <c r="O5108" s="131"/>
      <c r="P5108" s="131"/>
      <c r="Q5108" s="131"/>
      <c r="R5108" s="131"/>
      <c r="S5108" s="131"/>
      <c r="T5108" s="132" t="str">
        <f t="shared" si="3904"/>
        <v>OK</v>
      </c>
      <c r="U5108" s="138"/>
      <c r="V5108" s="138"/>
      <c r="W5108" s="139"/>
      <c r="X5108" s="139"/>
      <c r="Y5108" s="132" t="str">
        <f t="shared" si="3905"/>
        <v>OK</v>
      </c>
      <c r="Z5108" s="210"/>
      <c r="AA5108" s="204"/>
      <c r="AB5108" s="202"/>
      <c r="AC5108" s="202"/>
      <c r="AD5108" s="202"/>
      <c r="AE5108" s="202"/>
      <c r="AF5108" s="202"/>
      <c r="AG5108" s="132" t="str">
        <f t="shared" si="3906"/>
        <v>OK</v>
      </c>
      <c r="AH5108" s="138"/>
      <c r="AI5108" s="138"/>
      <c r="AJ5108" s="139"/>
      <c r="AK5108" s="139"/>
      <c r="AL5108" s="132" t="str">
        <f t="shared" si="3907"/>
        <v>OK</v>
      </c>
      <c r="AM5108" s="140"/>
      <c r="AN5108" s="119">
        <f t="shared" si="3908"/>
        <v>0</v>
      </c>
      <c r="AO5108" s="120">
        <f t="shared" si="3909"/>
        <v>0</v>
      </c>
      <c r="AP5108" s="39">
        <f t="shared" si="3910"/>
        <v>0</v>
      </c>
      <c r="AQ5108" s="141">
        <f t="shared" si="3911"/>
        <v>0</v>
      </c>
      <c r="AR5108" s="142">
        <f>AQ5108-AP5108</f>
        <v>0</v>
      </c>
      <c r="AS5108" s="143" t="e">
        <f>AR5108/AP5108</f>
        <v>#DIV/0!</v>
      </c>
      <c r="AT5108" s="144">
        <f t="shared" si="3913"/>
        <v>0</v>
      </c>
      <c r="AU5108" s="141">
        <f>AO5108</f>
        <v>0</v>
      </c>
      <c r="AV5108" s="142">
        <f>AU5108-AT5108</f>
        <v>0</v>
      </c>
      <c r="AW5108" s="143" t="e">
        <f>AV5108/AT5108</f>
        <v>#DIV/0!</v>
      </c>
      <c r="AX5108"/>
      <c r="AY5108" s="146" t="str">
        <f t="shared" si="3916"/>
        <v>63.21</v>
      </c>
      <c r="AZ5108" s="1957" t="b">
        <f>COUNTIF('[1]Codes SEC'!$B$2:$B$250,Ministres!AY5108)&gt;0</f>
        <v>1</v>
      </c>
      <c r="BA5108"/>
      <c r="BB5108"/>
      <c r="BC5108"/>
      <c r="BD5108"/>
      <c r="BE5108"/>
      <c r="BF5108"/>
      <c r="BG5108"/>
      <c r="BH5108"/>
      <c r="BI5108"/>
      <c r="BJ5108"/>
      <c r="BK5108"/>
      <c r="BL5108"/>
    </row>
    <row r="5109" spans="1:64" ht="35.1" customHeight="1" x14ac:dyDescent="0.25">
      <c r="A5109" s="356" t="s">
        <v>5356</v>
      </c>
      <c r="B5109" s="225">
        <v>15</v>
      </c>
      <c r="C5109" s="122" t="s">
        <v>1245</v>
      </c>
      <c r="D5109" s="123">
        <v>1000</v>
      </c>
      <c r="E5109" s="226"/>
      <c r="F5109" s="122">
        <v>6</v>
      </c>
      <c r="G5109" s="227">
        <v>1</v>
      </c>
      <c r="H5109" s="228" t="str">
        <f t="shared" si="3894"/>
        <v>056</v>
      </c>
      <c r="I5109" s="229" t="s">
        <v>304</v>
      </c>
      <c r="J5109" s="492" t="s">
        <v>5634</v>
      </c>
      <c r="K5109" s="493" t="s">
        <v>5635</v>
      </c>
      <c r="L5109" s="232">
        <v>0</v>
      </c>
      <c r="M5109" s="233">
        <v>0</v>
      </c>
      <c r="N5109" s="130"/>
      <c r="O5109" s="131"/>
      <c r="P5109" s="131"/>
      <c r="Q5109" s="131"/>
      <c r="R5109" s="131"/>
      <c r="S5109" s="131"/>
      <c r="T5109" s="132" t="str">
        <f t="shared" si="3904"/>
        <v>OK</v>
      </c>
      <c r="U5109" s="138"/>
      <c r="V5109" s="138"/>
      <c r="W5109" s="139"/>
      <c r="X5109" s="139"/>
      <c r="Y5109" s="132" t="str">
        <f t="shared" si="3905"/>
        <v>OK</v>
      </c>
      <c r="Z5109" s="210"/>
      <c r="AA5109" s="204"/>
      <c r="AB5109" s="202"/>
      <c r="AC5109" s="202"/>
      <c r="AD5109" s="202"/>
      <c r="AE5109" s="202"/>
      <c r="AF5109" s="202"/>
      <c r="AG5109" s="132" t="str">
        <f t="shared" si="3906"/>
        <v>OK</v>
      </c>
      <c r="AH5109" s="138"/>
      <c r="AI5109" s="138"/>
      <c r="AJ5109" s="139"/>
      <c r="AK5109" s="139"/>
      <c r="AL5109" s="132" t="str">
        <f t="shared" si="3907"/>
        <v>OK</v>
      </c>
      <c r="AM5109" s="140"/>
      <c r="AN5109" s="119">
        <f t="shared" si="3908"/>
        <v>0</v>
      </c>
      <c r="AO5109" s="120">
        <f t="shared" si="3909"/>
        <v>0</v>
      </c>
      <c r="AP5109" s="39">
        <f t="shared" si="3910"/>
        <v>0</v>
      </c>
      <c r="AQ5109" s="141">
        <f t="shared" si="3911"/>
        <v>0</v>
      </c>
      <c r="AR5109" s="142">
        <f t="shared" si="3912"/>
        <v>0</v>
      </c>
      <c r="AS5109" s="143" t="e">
        <f>AR5109/AP5109</f>
        <v>#DIV/0!</v>
      </c>
      <c r="AT5109" s="144">
        <f t="shared" si="3913"/>
        <v>0</v>
      </c>
      <c r="AU5109" s="141">
        <f t="shared" si="3914"/>
        <v>0</v>
      </c>
      <c r="AV5109" s="142">
        <f t="shared" si="3915"/>
        <v>0</v>
      </c>
      <c r="AW5109" s="143" t="e">
        <f>AV5109/AT5109</f>
        <v>#DIV/0!</v>
      </c>
      <c r="AY5109" s="146" t="str">
        <f t="shared" si="3916"/>
        <v>63.21</v>
      </c>
      <c r="AZ5109" s="1957" t="b">
        <f>COUNTIF('[1]Codes SEC'!$B$2:$B$250,Ministres!AY5109)&gt;0</f>
        <v>1</v>
      </c>
    </row>
    <row r="5110" spans="1:64" ht="35.1" customHeight="1" x14ac:dyDescent="0.25">
      <c r="A5110" s="15" t="s">
        <v>5356</v>
      </c>
      <c r="B5110" s="225" t="s">
        <v>1248</v>
      </c>
      <c r="C5110" s="122" t="s">
        <v>1245</v>
      </c>
      <c r="D5110" s="123">
        <v>1000</v>
      </c>
      <c r="E5110" s="226"/>
      <c r="F5110" s="122" t="s">
        <v>1336</v>
      </c>
      <c r="G5110" s="227"/>
      <c r="H5110" s="228" t="str">
        <f t="shared" si="3894"/>
        <v>056</v>
      </c>
      <c r="I5110" s="229">
        <v>86341000</v>
      </c>
      <c r="J5110" s="230" t="s">
        <v>5636</v>
      </c>
      <c r="K5110" s="231" t="s">
        <v>5637</v>
      </c>
      <c r="L5110" s="232">
        <v>0</v>
      </c>
      <c r="M5110" s="233">
        <v>0</v>
      </c>
      <c r="N5110" s="130"/>
      <c r="O5110" s="131"/>
      <c r="P5110" s="131"/>
      <c r="Q5110" s="131"/>
      <c r="R5110" s="131"/>
      <c r="S5110" s="131"/>
      <c r="T5110" s="132" t="str">
        <f>IF(SUM(N5110:S5110)=U5110,"OK",SUM(N5110:S5110)-U5110)</f>
        <v>OK</v>
      </c>
      <c r="U5110" s="138"/>
      <c r="V5110" s="138"/>
      <c r="W5110" s="139"/>
      <c r="X5110" s="139"/>
      <c r="Y5110" s="132" t="str">
        <f>IF(SUM(W5110:X5110)=Z5110,"OK",SUM(W5110:X5110)-Z5110)</f>
        <v>OK</v>
      </c>
      <c r="Z5110" s="210"/>
      <c r="AA5110" s="204"/>
      <c r="AB5110" s="202"/>
      <c r="AC5110" s="202"/>
      <c r="AD5110" s="202"/>
      <c r="AE5110" s="202"/>
      <c r="AF5110" s="202"/>
      <c r="AG5110" s="132" t="str">
        <f>IF(SUM(AA5110:AF5110)=AH5110,"OK",SUM(AA5110:AF5110)-AH5110)</f>
        <v>OK</v>
      </c>
      <c r="AH5110" s="138"/>
      <c r="AI5110" s="138"/>
      <c r="AJ5110" s="139"/>
      <c r="AK5110" s="139"/>
      <c r="AL5110" s="132" t="str">
        <f>IF(SUM(AJ5110:AK5110)=AM5110,"OK",SUM(AJ5110:AK5110)-AM5110)</f>
        <v>OK</v>
      </c>
      <c r="AM5110" s="140"/>
      <c r="AN5110" s="119">
        <f>L5110+U5110+V5110+Z5110</f>
        <v>0</v>
      </c>
      <c r="AO5110" s="120">
        <f>M5110+AH5110+AI5110+AM5110</f>
        <v>0</v>
      </c>
      <c r="AP5110" s="39">
        <f>L5110</f>
        <v>0</v>
      </c>
      <c r="AQ5110" s="141">
        <f>AN5110</f>
        <v>0</v>
      </c>
      <c r="AR5110" s="142">
        <f>AQ5110-AP5110</f>
        <v>0</v>
      </c>
      <c r="AS5110" s="143" t="e">
        <f>AR5110/AP5110</f>
        <v>#DIV/0!</v>
      </c>
      <c r="AT5110" s="144">
        <f>M5110</f>
        <v>0</v>
      </c>
      <c r="AU5110" s="141">
        <f>AO5110</f>
        <v>0</v>
      </c>
      <c r="AV5110" s="142">
        <f>AU5110-AT5110</f>
        <v>0</v>
      </c>
      <c r="AW5110" s="143" t="e">
        <f>AV5110/AT5110</f>
        <v>#DIV/0!</v>
      </c>
      <c r="AY5110" s="146" t="str">
        <f t="shared" si="3916"/>
        <v>63.41</v>
      </c>
      <c r="AZ5110" s="1957" t="b">
        <f>COUNTIF('[1]Codes SEC'!$B$2:$B$250,Ministres!AY5110)&gt;0</f>
        <v>1</v>
      </c>
    </row>
    <row r="5111" spans="1:64" ht="35.1" customHeight="1" x14ac:dyDescent="0.25">
      <c r="A5111" s="15" t="s">
        <v>5356</v>
      </c>
      <c r="B5111" s="225">
        <v>15</v>
      </c>
      <c r="C5111" s="122" t="s">
        <v>1245</v>
      </c>
      <c r="D5111" s="123">
        <v>1000</v>
      </c>
      <c r="E5111" s="226"/>
      <c r="F5111" s="122">
        <v>12</v>
      </c>
      <c r="G5111" s="227">
        <v>1</v>
      </c>
      <c r="H5111" s="228" t="str">
        <f t="shared" si="3894"/>
        <v>056</v>
      </c>
      <c r="I5111" s="229" t="s">
        <v>1579</v>
      </c>
      <c r="J5111" s="492" t="s">
        <v>5638</v>
      </c>
      <c r="K5111" s="231" t="s">
        <v>5639</v>
      </c>
      <c r="L5111" s="232">
        <v>474</v>
      </c>
      <c r="M5111" s="233">
        <v>525</v>
      </c>
      <c r="N5111" s="130"/>
      <c r="O5111" s="131"/>
      <c r="P5111" s="131"/>
      <c r="Q5111" s="131"/>
      <c r="R5111" s="131"/>
      <c r="S5111" s="131"/>
      <c r="T5111" s="132" t="str">
        <f t="shared" si="3904"/>
        <v>OK</v>
      </c>
      <c r="U5111" s="138"/>
      <c r="V5111" s="138"/>
      <c r="W5111" s="139"/>
      <c r="X5111" s="139"/>
      <c r="Y5111" s="132" t="str">
        <f t="shared" si="3905"/>
        <v>OK</v>
      </c>
      <c r="Z5111" s="210"/>
      <c r="AA5111" s="204"/>
      <c r="AB5111" s="202"/>
      <c r="AC5111" s="202"/>
      <c r="AD5111" s="202"/>
      <c r="AE5111" s="202"/>
      <c r="AF5111" s="202"/>
      <c r="AG5111" s="132" t="str">
        <f t="shared" si="3906"/>
        <v>OK</v>
      </c>
      <c r="AH5111" s="138"/>
      <c r="AI5111" s="138"/>
      <c r="AJ5111" s="139"/>
      <c r="AK5111" s="139"/>
      <c r="AL5111" s="132" t="str">
        <f t="shared" si="3907"/>
        <v>OK</v>
      </c>
      <c r="AM5111" s="140"/>
      <c r="AN5111" s="119">
        <f t="shared" si="3908"/>
        <v>474</v>
      </c>
      <c r="AO5111" s="120">
        <f t="shared" si="3909"/>
        <v>525</v>
      </c>
      <c r="AP5111" s="39">
        <f t="shared" si="3910"/>
        <v>474</v>
      </c>
      <c r="AQ5111" s="141">
        <f t="shared" si="3911"/>
        <v>474</v>
      </c>
      <c r="AR5111" s="142">
        <f>AQ5111-AP5111</f>
        <v>0</v>
      </c>
      <c r="AS5111" s="143">
        <f>AR5111/AP5111</f>
        <v>0</v>
      </c>
      <c r="AT5111" s="144">
        <f t="shared" si="3913"/>
        <v>525</v>
      </c>
      <c r="AU5111" s="141">
        <f>AO5111</f>
        <v>525</v>
      </c>
      <c r="AV5111" s="142">
        <f>AU5111-AT5111</f>
        <v>0</v>
      </c>
      <c r="AW5111" s="143">
        <f>AV5111/AT5111</f>
        <v>0</v>
      </c>
      <c r="AY5111" s="146" t="str">
        <f t="shared" si="3916"/>
        <v>72.00</v>
      </c>
      <c r="AZ5111" s="1957" t="b">
        <f>COUNTIF('[1]Codes SEC'!$B$2:$B$250,Ministres!AY5111)&gt;0</f>
        <v>1</v>
      </c>
    </row>
    <row r="5112" spans="1:64" ht="35.1" customHeight="1" x14ac:dyDescent="0.25">
      <c r="A5112" s="356" t="s">
        <v>5356</v>
      </c>
      <c r="B5112" s="225">
        <v>15</v>
      </c>
      <c r="C5112" s="122" t="s">
        <v>1245</v>
      </c>
      <c r="D5112" s="123">
        <v>1000</v>
      </c>
      <c r="F5112" s="125">
        <v>12</v>
      </c>
      <c r="G5112" s="126">
        <v>1</v>
      </c>
      <c r="H5112" s="35" t="str">
        <f t="shared" si="3894"/>
        <v>056</v>
      </c>
      <c r="I5112" s="36" t="s">
        <v>2143</v>
      </c>
      <c r="J5112" s="37" t="s">
        <v>5640</v>
      </c>
      <c r="K5112" s="244" t="s">
        <v>5641</v>
      </c>
      <c r="L5112" s="128">
        <v>0</v>
      </c>
      <c r="M5112" s="129">
        <v>0</v>
      </c>
      <c r="N5112" s="130"/>
      <c r="O5112" s="131"/>
      <c r="P5112" s="131"/>
      <c r="Q5112" s="131"/>
      <c r="R5112" s="131"/>
      <c r="S5112" s="131"/>
      <c r="T5112" s="132" t="str">
        <f t="shared" si="3904"/>
        <v>OK</v>
      </c>
      <c r="U5112" s="138"/>
      <c r="V5112" s="138"/>
      <c r="W5112" s="139"/>
      <c r="X5112" s="139"/>
      <c r="Y5112" s="132" t="str">
        <f t="shared" si="3905"/>
        <v>OK</v>
      </c>
      <c r="Z5112" s="210"/>
      <c r="AA5112" s="204"/>
      <c r="AB5112" s="202"/>
      <c r="AC5112" s="202"/>
      <c r="AD5112" s="202"/>
      <c r="AE5112" s="202"/>
      <c r="AF5112" s="202"/>
      <c r="AG5112" s="132" t="str">
        <f t="shared" si="3906"/>
        <v>OK</v>
      </c>
      <c r="AH5112" s="138"/>
      <c r="AI5112" s="138"/>
      <c r="AJ5112" s="139"/>
      <c r="AK5112" s="139"/>
      <c r="AL5112" s="132" t="str">
        <f t="shared" si="3907"/>
        <v>OK</v>
      </c>
      <c r="AM5112" s="140"/>
      <c r="AN5112" s="119">
        <f t="shared" si="3908"/>
        <v>0</v>
      </c>
      <c r="AO5112" s="120">
        <f t="shared" si="3909"/>
        <v>0</v>
      </c>
      <c r="AP5112" s="39">
        <f t="shared" si="3910"/>
        <v>0</v>
      </c>
      <c r="AQ5112" s="141">
        <f t="shared" si="3911"/>
        <v>0</v>
      </c>
      <c r="AR5112" s="142">
        <f t="shared" si="3912"/>
        <v>0</v>
      </c>
      <c r="AS5112" s="143" t="e">
        <f t="shared" si="3917"/>
        <v>#DIV/0!</v>
      </c>
      <c r="AT5112" s="144">
        <f t="shared" si="3913"/>
        <v>0</v>
      </c>
      <c r="AU5112" s="141">
        <f t="shared" si="3914"/>
        <v>0</v>
      </c>
      <c r="AV5112" s="142">
        <f t="shared" si="3915"/>
        <v>0</v>
      </c>
      <c r="AW5112" s="143" t="e">
        <f t="shared" si="3918"/>
        <v>#DIV/0!</v>
      </c>
      <c r="AY5112" s="146" t="str">
        <f t="shared" si="3916"/>
        <v>73.20</v>
      </c>
      <c r="AZ5112" s="1957" t="b">
        <f>COUNTIF('[1]Codes SEC'!$B$2:$B$250,Ministres!AY5112)&gt;0</f>
        <v>1</v>
      </c>
    </row>
    <row r="5113" spans="1:64" ht="35.1" customHeight="1" x14ac:dyDescent="0.25">
      <c r="A5113" s="356" t="s">
        <v>5356</v>
      </c>
      <c r="B5113" s="225">
        <v>15</v>
      </c>
      <c r="C5113" s="122" t="s">
        <v>1245</v>
      </c>
      <c r="D5113" s="123">
        <v>1000</v>
      </c>
      <c r="E5113" s="494"/>
      <c r="F5113" s="122">
        <v>6</v>
      </c>
      <c r="G5113" s="227">
        <v>1</v>
      </c>
      <c r="H5113" s="228" t="str">
        <f t="shared" si="3894"/>
        <v>056</v>
      </c>
      <c r="I5113" s="229" t="s">
        <v>113</v>
      </c>
      <c r="J5113" s="492" t="s">
        <v>5642</v>
      </c>
      <c r="K5113" s="281" t="s">
        <v>5643</v>
      </c>
      <c r="L5113" s="232">
        <v>0</v>
      </c>
      <c r="M5113" s="233">
        <v>0</v>
      </c>
      <c r="N5113" s="130"/>
      <c r="O5113" s="131"/>
      <c r="P5113" s="131"/>
      <c r="Q5113" s="131"/>
      <c r="R5113" s="131"/>
      <c r="S5113" s="131"/>
      <c r="T5113" s="132" t="str">
        <f t="shared" si="3904"/>
        <v>OK</v>
      </c>
      <c r="U5113" s="138"/>
      <c r="V5113" s="138"/>
      <c r="W5113" s="139"/>
      <c r="X5113" s="139"/>
      <c r="Y5113" s="132" t="str">
        <f t="shared" si="3905"/>
        <v>OK</v>
      </c>
      <c r="Z5113" s="210"/>
      <c r="AA5113" s="204"/>
      <c r="AB5113" s="202"/>
      <c r="AC5113" s="202"/>
      <c r="AD5113" s="202"/>
      <c r="AE5113" s="202"/>
      <c r="AF5113" s="202"/>
      <c r="AG5113" s="132" t="str">
        <f t="shared" si="3906"/>
        <v>OK</v>
      </c>
      <c r="AH5113" s="138"/>
      <c r="AI5113" s="138"/>
      <c r="AJ5113" s="139"/>
      <c r="AK5113" s="139"/>
      <c r="AL5113" s="132" t="str">
        <f t="shared" si="3907"/>
        <v>OK</v>
      </c>
      <c r="AM5113" s="140"/>
      <c r="AN5113" s="119">
        <f t="shared" si="3908"/>
        <v>0</v>
      </c>
      <c r="AO5113" s="120">
        <f t="shared" si="3909"/>
        <v>0</v>
      </c>
      <c r="AP5113" s="39">
        <f t="shared" si="3910"/>
        <v>0</v>
      </c>
      <c r="AQ5113" s="141">
        <f t="shared" si="3911"/>
        <v>0</v>
      </c>
      <c r="AR5113" s="142">
        <f t="shared" si="3912"/>
        <v>0</v>
      </c>
      <c r="AS5113" s="143" t="e">
        <f t="shared" si="3917"/>
        <v>#DIV/0!</v>
      </c>
      <c r="AT5113" s="144">
        <f t="shared" si="3913"/>
        <v>0</v>
      </c>
      <c r="AU5113" s="141">
        <f t="shared" si="3914"/>
        <v>0</v>
      </c>
      <c r="AV5113" s="142">
        <f t="shared" si="3915"/>
        <v>0</v>
      </c>
      <c r="AW5113" s="143" t="e">
        <f t="shared" si="3918"/>
        <v>#DIV/0!</v>
      </c>
      <c r="AY5113" s="146" t="str">
        <f t="shared" si="3916"/>
        <v>74.22</v>
      </c>
      <c r="AZ5113" s="1957" t="b">
        <f>COUNTIF('[1]Codes SEC'!$B$2:$B$250,Ministres!AY5113)&gt;0</f>
        <v>1</v>
      </c>
    </row>
    <row r="5114" spans="1:64" ht="12.75" customHeight="1" x14ac:dyDescent="0.25">
      <c r="A5114" s="350"/>
      <c r="B5114" s="1961"/>
      <c r="C5114" s="150"/>
      <c r="D5114" s="352"/>
      <c r="E5114" s="1962"/>
      <c r="F5114" s="150"/>
      <c r="G5114" s="154"/>
      <c r="H5114" s="155"/>
      <c r="I5114" s="156"/>
      <c r="J5114" s="157"/>
      <c r="K5114" s="158" t="s">
        <v>70</v>
      </c>
      <c r="L5114" s="236">
        <f>L5104+L5103+L5109+L5107+L5112+L5113+L5102+L5105+L5108+L5111+L5106+L5110</f>
        <v>541</v>
      </c>
      <c r="M5114" s="1963">
        <f t="shared" ref="M5114:AW5114" si="3919">M5104+M5103+M5109+M5107+M5112+M5113+M5102+M5105+M5108+M5111+M5106+M5110</f>
        <v>534</v>
      </c>
      <c r="N5114" s="1964">
        <f t="shared" si="3919"/>
        <v>0</v>
      </c>
      <c r="O5114" s="1965">
        <f t="shared" si="3919"/>
        <v>0</v>
      </c>
      <c r="P5114" s="1965">
        <f t="shared" si="3919"/>
        <v>0</v>
      </c>
      <c r="Q5114" s="1965">
        <f t="shared" si="3919"/>
        <v>0</v>
      </c>
      <c r="R5114" s="1965">
        <f t="shared" si="3919"/>
        <v>0</v>
      </c>
      <c r="S5114" s="1965">
        <f t="shared" si="3919"/>
        <v>0</v>
      </c>
      <c r="T5114" s="1966"/>
      <c r="U5114" s="1967">
        <f t="shared" si="3919"/>
        <v>0</v>
      </c>
      <c r="V5114" s="1967">
        <f t="shared" si="3919"/>
        <v>0</v>
      </c>
      <c r="W5114" s="1965">
        <f t="shared" si="3919"/>
        <v>0</v>
      </c>
      <c r="X5114" s="1965">
        <f t="shared" si="3919"/>
        <v>0</v>
      </c>
      <c r="Y5114" s="1966"/>
      <c r="Z5114" s="1967">
        <f t="shared" si="3919"/>
        <v>0</v>
      </c>
      <c r="AA5114" s="165">
        <f t="shared" si="3919"/>
        <v>0</v>
      </c>
      <c r="AB5114" s="1965">
        <f t="shared" si="3919"/>
        <v>0</v>
      </c>
      <c r="AC5114" s="1965">
        <f t="shared" si="3919"/>
        <v>0</v>
      </c>
      <c r="AD5114" s="1965">
        <f t="shared" si="3919"/>
        <v>0</v>
      </c>
      <c r="AE5114" s="1965">
        <f t="shared" si="3919"/>
        <v>0</v>
      </c>
      <c r="AF5114" s="1965">
        <f t="shared" si="3919"/>
        <v>0</v>
      </c>
      <c r="AG5114" s="1966"/>
      <c r="AH5114" s="1967">
        <f t="shared" si="3919"/>
        <v>0</v>
      </c>
      <c r="AI5114" s="1967">
        <f t="shared" si="3919"/>
        <v>0</v>
      </c>
      <c r="AJ5114" s="1965">
        <f t="shared" si="3919"/>
        <v>0</v>
      </c>
      <c r="AK5114" s="1965">
        <f t="shared" si="3919"/>
        <v>0</v>
      </c>
      <c r="AL5114" s="1966"/>
      <c r="AM5114" s="1968">
        <f t="shared" si="3919"/>
        <v>0</v>
      </c>
      <c r="AN5114" s="167">
        <f t="shared" si="3919"/>
        <v>541</v>
      </c>
      <c r="AO5114" s="1969">
        <f t="shared" si="3919"/>
        <v>534</v>
      </c>
      <c r="AP5114" s="169">
        <f t="shared" si="3919"/>
        <v>541</v>
      </c>
      <c r="AQ5114" s="1970">
        <f t="shared" si="3919"/>
        <v>541</v>
      </c>
      <c r="AR5114" s="1971">
        <f t="shared" si="3919"/>
        <v>0</v>
      </c>
      <c r="AS5114" s="1972" t="e">
        <f t="shared" si="3919"/>
        <v>#DIV/0!</v>
      </c>
      <c r="AT5114" s="1973">
        <f t="shared" si="3919"/>
        <v>534</v>
      </c>
      <c r="AU5114" s="1970">
        <f t="shared" si="3919"/>
        <v>534</v>
      </c>
      <c r="AV5114" s="1971">
        <f t="shared" si="3919"/>
        <v>0</v>
      </c>
      <c r="AW5114" s="1972" t="e">
        <f t="shared" si="3919"/>
        <v>#DIV/0!</v>
      </c>
      <c r="AY5114" s="146"/>
      <c r="AZ5114" s="1957"/>
    </row>
    <row r="5115" spans="1:64" ht="12.75" customHeight="1" x14ac:dyDescent="0.25">
      <c r="A5115" s="174"/>
      <c r="B5115" s="175"/>
      <c r="C5115" s="176"/>
      <c r="D5115" s="177"/>
      <c r="E5115" s="178"/>
      <c r="F5115" s="177"/>
      <c r="G5115" s="179"/>
      <c r="H5115" s="180"/>
      <c r="I5115" s="181"/>
      <c r="J5115" s="182"/>
      <c r="K5115" s="183" t="s">
        <v>3699</v>
      </c>
      <c r="L5115" s="184">
        <f t="shared" ref="L5115:S5115" si="3920">L5114+L5096</f>
        <v>4468</v>
      </c>
      <c r="M5115" s="185">
        <f t="shared" si="3920"/>
        <v>5519</v>
      </c>
      <c r="N5115" s="186">
        <f t="shared" si="3920"/>
        <v>0</v>
      </c>
      <c r="O5115" s="187">
        <f t="shared" si="3920"/>
        <v>0</v>
      </c>
      <c r="P5115" s="187">
        <f t="shared" si="3920"/>
        <v>0</v>
      </c>
      <c r="Q5115" s="187">
        <f t="shared" si="3920"/>
        <v>0</v>
      </c>
      <c r="R5115" s="187">
        <f t="shared" si="3920"/>
        <v>0</v>
      </c>
      <c r="S5115" s="187">
        <f t="shared" si="3920"/>
        <v>0</v>
      </c>
      <c r="T5115" s="188"/>
      <c r="U5115" s="187">
        <f>U5114+U5096</f>
        <v>0</v>
      </c>
      <c r="V5115" s="187">
        <f>V5114+V5096</f>
        <v>0</v>
      </c>
      <c r="W5115" s="187">
        <f>W5114+W5096</f>
        <v>0</v>
      </c>
      <c r="X5115" s="187">
        <f>X5114+X5096</f>
        <v>0</v>
      </c>
      <c r="Y5115" s="188"/>
      <c r="Z5115" s="187">
        <f t="shared" ref="Z5115:AF5115" si="3921">Z5114+Z5096</f>
        <v>0</v>
      </c>
      <c r="AA5115" s="189">
        <f t="shared" si="3921"/>
        <v>0</v>
      </c>
      <c r="AB5115" s="187">
        <f t="shared" si="3921"/>
        <v>0</v>
      </c>
      <c r="AC5115" s="187">
        <f t="shared" si="3921"/>
        <v>0</v>
      </c>
      <c r="AD5115" s="187">
        <f t="shared" si="3921"/>
        <v>0</v>
      </c>
      <c r="AE5115" s="187">
        <f t="shared" si="3921"/>
        <v>0</v>
      </c>
      <c r="AF5115" s="187">
        <f t="shared" si="3921"/>
        <v>0</v>
      </c>
      <c r="AG5115" s="188"/>
      <c r="AH5115" s="187">
        <f>AH5114+AH5096</f>
        <v>0</v>
      </c>
      <c r="AI5115" s="187">
        <f>AI5114+AI5096</f>
        <v>0</v>
      </c>
      <c r="AJ5115" s="187">
        <f>AJ5114+AJ5096</f>
        <v>0</v>
      </c>
      <c r="AK5115" s="187">
        <f>AK5114+AK5096</f>
        <v>0</v>
      </c>
      <c r="AL5115" s="188"/>
      <c r="AM5115" s="190">
        <f t="shared" ref="AM5115:AW5115" si="3922">AM5114+AM5096</f>
        <v>0</v>
      </c>
      <c r="AN5115" s="191">
        <f t="shared" si="3922"/>
        <v>4468</v>
      </c>
      <c r="AO5115" s="190">
        <f t="shared" si="3922"/>
        <v>5519</v>
      </c>
      <c r="AP5115" s="184">
        <f t="shared" si="3922"/>
        <v>4468</v>
      </c>
      <c r="AQ5115" s="192">
        <f t="shared" si="3922"/>
        <v>4468</v>
      </c>
      <c r="AR5115" s="193">
        <f t="shared" si="3922"/>
        <v>0</v>
      </c>
      <c r="AS5115" s="194" t="e">
        <f t="shared" si="3922"/>
        <v>#DIV/0!</v>
      </c>
      <c r="AT5115" s="195">
        <f t="shared" si="3922"/>
        <v>5519</v>
      </c>
      <c r="AU5115" s="192">
        <f t="shared" si="3922"/>
        <v>5519</v>
      </c>
      <c r="AV5115" s="193">
        <f t="shared" si="3922"/>
        <v>0</v>
      </c>
      <c r="AW5115" s="194" t="e">
        <f t="shared" si="3922"/>
        <v>#DIV/0!</v>
      </c>
      <c r="AY5115" s="146"/>
      <c r="AZ5115" s="1957"/>
    </row>
    <row r="5116" spans="1:64" ht="12.75" customHeight="1" x14ac:dyDescent="0.25">
      <c r="A5116" s="15"/>
      <c r="C5116" s="122"/>
      <c r="D5116" s="123"/>
      <c r="F5116" s="125"/>
      <c r="G5116" s="34"/>
      <c r="H5116" s="35"/>
      <c r="I5116" s="36"/>
      <c r="J5116" s="37"/>
      <c r="K5116" s="198" t="s">
        <v>72</v>
      </c>
      <c r="L5116" s="199">
        <v>0</v>
      </c>
      <c r="M5116" s="200">
        <v>0</v>
      </c>
      <c r="N5116" s="201">
        <v>0</v>
      </c>
      <c r="O5116" s="202">
        <v>0</v>
      </c>
      <c r="P5116" s="202">
        <v>0</v>
      </c>
      <c r="Q5116" s="202">
        <v>0</v>
      </c>
      <c r="R5116" s="202">
        <v>0</v>
      </c>
      <c r="S5116" s="202">
        <v>0</v>
      </c>
      <c r="T5116" s="203"/>
      <c r="U5116" s="135">
        <v>0</v>
      </c>
      <c r="V5116" s="135">
        <v>0</v>
      </c>
      <c r="W5116" s="202">
        <v>0</v>
      </c>
      <c r="X5116" s="202">
        <v>0</v>
      </c>
      <c r="Y5116" s="203"/>
      <c r="Z5116" s="135">
        <v>0</v>
      </c>
      <c r="AA5116" s="204">
        <v>0</v>
      </c>
      <c r="AB5116" s="202">
        <v>0</v>
      </c>
      <c r="AC5116" s="202">
        <v>0</v>
      </c>
      <c r="AD5116" s="202">
        <v>0</v>
      </c>
      <c r="AE5116" s="202">
        <v>0</v>
      </c>
      <c r="AF5116" s="202">
        <v>0</v>
      </c>
      <c r="AG5116" s="203"/>
      <c r="AH5116" s="135">
        <v>0</v>
      </c>
      <c r="AI5116" s="135">
        <v>0</v>
      </c>
      <c r="AJ5116" s="202">
        <v>0</v>
      </c>
      <c r="AK5116" s="202">
        <v>0</v>
      </c>
      <c r="AL5116" s="203"/>
      <c r="AM5116" s="205">
        <v>0</v>
      </c>
      <c r="AN5116" s="119">
        <v>0</v>
      </c>
      <c r="AO5116" s="120">
        <v>0</v>
      </c>
      <c r="AP5116" s="39">
        <v>0</v>
      </c>
      <c r="AQ5116" s="141">
        <v>0</v>
      </c>
      <c r="AR5116" s="141">
        <v>0</v>
      </c>
      <c r="AS5116" s="143">
        <v>0</v>
      </c>
      <c r="AT5116" s="144">
        <v>0</v>
      </c>
      <c r="AU5116" s="141">
        <v>0</v>
      </c>
      <c r="AV5116" s="141">
        <v>0</v>
      </c>
      <c r="AW5116" s="143">
        <v>0</v>
      </c>
      <c r="AY5116" s="146"/>
      <c r="AZ5116" s="1957"/>
    </row>
    <row r="5117" spans="1:64" ht="12.75" customHeight="1" x14ac:dyDescent="0.25">
      <c r="A5117" s="356"/>
      <c r="B5117" s="225"/>
      <c r="C5117" s="122"/>
      <c r="D5117" s="357"/>
      <c r="E5117" s="226"/>
      <c r="F5117" s="122"/>
      <c r="G5117" s="126"/>
      <c r="H5117" s="35"/>
      <c r="I5117" s="36"/>
      <c r="J5117" s="37"/>
      <c r="K5117" s="198" t="s">
        <v>73</v>
      </c>
      <c r="L5117" s="241">
        <v>0</v>
      </c>
      <c r="M5117" s="242">
        <v>0</v>
      </c>
      <c r="N5117" s="201">
        <v>0</v>
      </c>
      <c r="O5117" s="202">
        <v>0</v>
      </c>
      <c r="P5117" s="202">
        <v>0</v>
      </c>
      <c r="Q5117" s="202">
        <v>0</v>
      </c>
      <c r="R5117" s="202">
        <v>0</v>
      </c>
      <c r="S5117" s="202">
        <v>0</v>
      </c>
      <c r="T5117" s="203"/>
      <c r="U5117" s="135">
        <v>0</v>
      </c>
      <c r="V5117" s="135">
        <v>0</v>
      </c>
      <c r="W5117" s="202">
        <v>0</v>
      </c>
      <c r="X5117" s="202">
        <v>0</v>
      </c>
      <c r="Y5117" s="203"/>
      <c r="Z5117" s="135">
        <v>0</v>
      </c>
      <c r="AA5117" s="204">
        <v>0</v>
      </c>
      <c r="AB5117" s="202">
        <v>0</v>
      </c>
      <c r="AC5117" s="202">
        <v>0</v>
      </c>
      <c r="AD5117" s="202">
        <v>0</v>
      </c>
      <c r="AE5117" s="202">
        <v>0</v>
      </c>
      <c r="AF5117" s="202">
        <v>0</v>
      </c>
      <c r="AG5117" s="203"/>
      <c r="AH5117" s="135">
        <v>0</v>
      </c>
      <c r="AI5117" s="135">
        <v>0</v>
      </c>
      <c r="AJ5117" s="202">
        <v>0</v>
      </c>
      <c r="AK5117" s="202">
        <v>0</v>
      </c>
      <c r="AL5117" s="203"/>
      <c r="AM5117" s="205">
        <v>0</v>
      </c>
      <c r="AN5117" s="119">
        <v>0</v>
      </c>
      <c r="AO5117" s="120">
        <v>0</v>
      </c>
      <c r="AP5117" s="39">
        <v>0</v>
      </c>
      <c r="AQ5117" s="141">
        <v>0</v>
      </c>
      <c r="AR5117" s="141">
        <v>0</v>
      </c>
      <c r="AS5117" s="143">
        <v>0</v>
      </c>
      <c r="AT5117" s="144">
        <v>0</v>
      </c>
      <c r="AU5117" s="141">
        <v>0</v>
      </c>
      <c r="AV5117" s="141">
        <v>0</v>
      </c>
      <c r="AW5117" s="143">
        <v>0</v>
      </c>
      <c r="AY5117" s="146"/>
      <c r="AZ5117" s="1957"/>
    </row>
    <row r="5118" spans="1:64" ht="12.75" customHeight="1" x14ac:dyDescent="0.25">
      <c r="A5118" s="356"/>
      <c r="B5118" s="225"/>
      <c r="C5118" s="122"/>
      <c r="D5118" s="357"/>
      <c r="E5118" s="226"/>
      <c r="F5118" s="122"/>
      <c r="G5118" s="126"/>
      <c r="H5118" s="35"/>
      <c r="I5118" s="36"/>
      <c r="J5118" s="37"/>
      <c r="K5118" s="198" t="s">
        <v>74</v>
      </c>
      <c r="L5118" s="241">
        <v>0</v>
      </c>
      <c r="M5118" s="242">
        <v>0</v>
      </c>
      <c r="N5118" s="201">
        <v>0</v>
      </c>
      <c r="O5118" s="202">
        <v>0</v>
      </c>
      <c r="P5118" s="202">
        <v>0</v>
      </c>
      <c r="Q5118" s="202">
        <v>0</v>
      </c>
      <c r="R5118" s="202">
        <v>0</v>
      </c>
      <c r="S5118" s="202">
        <v>0</v>
      </c>
      <c r="T5118" s="203"/>
      <c r="U5118" s="135">
        <v>0</v>
      </c>
      <c r="V5118" s="135">
        <v>0</v>
      </c>
      <c r="W5118" s="202">
        <v>0</v>
      </c>
      <c r="X5118" s="202">
        <v>0</v>
      </c>
      <c r="Y5118" s="203"/>
      <c r="Z5118" s="135">
        <v>0</v>
      </c>
      <c r="AA5118" s="204">
        <v>0</v>
      </c>
      <c r="AB5118" s="202">
        <v>0</v>
      </c>
      <c r="AC5118" s="202">
        <v>0</v>
      </c>
      <c r="AD5118" s="202">
        <v>0</v>
      </c>
      <c r="AE5118" s="202">
        <v>0</v>
      </c>
      <c r="AF5118" s="202">
        <v>0</v>
      </c>
      <c r="AG5118" s="203"/>
      <c r="AH5118" s="135">
        <v>0</v>
      </c>
      <c r="AI5118" s="135">
        <v>0</v>
      </c>
      <c r="AJ5118" s="202">
        <v>0</v>
      </c>
      <c r="AK5118" s="202">
        <v>0</v>
      </c>
      <c r="AL5118" s="203"/>
      <c r="AM5118" s="205">
        <v>0</v>
      </c>
      <c r="AN5118" s="119">
        <v>0</v>
      </c>
      <c r="AO5118" s="120">
        <v>0</v>
      </c>
      <c r="AP5118" s="39">
        <v>0</v>
      </c>
      <c r="AQ5118" s="141">
        <v>0</v>
      </c>
      <c r="AR5118" s="141">
        <v>0</v>
      </c>
      <c r="AS5118" s="143">
        <v>0</v>
      </c>
      <c r="AT5118" s="144">
        <v>0</v>
      </c>
      <c r="AU5118" s="141">
        <v>0</v>
      </c>
      <c r="AV5118" s="141">
        <v>0</v>
      </c>
      <c r="AW5118" s="143">
        <v>0</v>
      </c>
      <c r="AY5118" s="146"/>
      <c r="AZ5118" s="1957"/>
    </row>
    <row r="5119" spans="1:64" ht="12.75" customHeight="1" x14ac:dyDescent="0.25">
      <c r="A5119" s="356"/>
      <c r="B5119" s="225"/>
      <c r="C5119" s="122"/>
      <c r="D5119" s="357"/>
      <c r="E5119" s="226"/>
      <c r="F5119" s="122"/>
      <c r="G5119" s="126"/>
      <c r="H5119" s="35"/>
      <c r="I5119" s="36"/>
      <c r="J5119" s="37"/>
      <c r="K5119" s="198" t="s">
        <v>75</v>
      </c>
      <c r="L5119" s="241">
        <v>0</v>
      </c>
      <c r="M5119" s="242">
        <v>0</v>
      </c>
      <c r="N5119" s="201">
        <v>0</v>
      </c>
      <c r="O5119" s="202">
        <v>0</v>
      </c>
      <c r="P5119" s="202">
        <v>0</v>
      </c>
      <c r="Q5119" s="202">
        <v>0</v>
      </c>
      <c r="R5119" s="202">
        <v>0</v>
      </c>
      <c r="S5119" s="202">
        <v>0</v>
      </c>
      <c r="T5119" s="203"/>
      <c r="U5119" s="135">
        <v>0</v>
      </c>
      <c r="V5119" s="135">
        <v>0</v>
      </c>
      <c r="W5119" s="202">
        <v>0</v>
      </c>
      <c r="X5119" s="202">
        <v>0</v>
      </c>
      <c r="Y5119" s="203"/>
      <c r="Z5119" s="135">
        <v>0</v>
      </c>
      <c r="AA5119" s="204">
        <v>0</v>
      </c>
      <c r="AB5119" s="202">
        <v>0</v>
      </c>
      <c r="AC5119" s="202">
        <v>0</v>
      </c>
      <c r="AD5119" s="202">
        <v>0</v>
      </c>
      <c r="AE5119" s="202">
        <v>0</v>
      </c>
      <c r="AF5119" s="202">
        <v>0</v>
      </c>
      <c r="AG5119" s="203"/>
      <c r="AH5119" s="135">
        <v>0</v>
      </c>
      <c r="AI5119" s="135">
        <v>0</v>
      </c>
      <c r="AJ5119" s="202">
        <v>0</v>
      </c>
      <c r="AK5119" s="202">
        <v>0</v>
      </c>
      <c r="AL5119" s="203"/>
      <c r="AM5119" s="205">
        <v>0</v>
      </c>
      <c r="AN5119" s="119">
        <v>0</v>
      </c>
      <c r="AO5119" s="120">
        <v>0</v>
      </c>
      <c r="AP5119" s="39">
        <v>0</v>
      </c>
      <c r="AQ5119" s="141">
        <v>0</v>
      </c>
      <c r="AR5119" s="141">
        <v>0</v>
      </c>
      <c r="AS5119" s="143">
        <v>0</v>
      </c>
      <c r="AT5119" s="144">
        <v>0</v>
      </c>
      <c r="AU5119" s="141">
        <v>0</v>
      </c>
      <c r="AV5119" s="141">
        <v>0</v>
      </c>
      <c r="AW5119" s="143">
        <v>0</v>
      </c>
      <c r="AY5119" s="146"/>
      <c r="AZ5119" s="1957"/>
    </row>
    <row r="5120" spans="1:64" s="1958" customFormat="1" ht="12.75" customHeight="1" x14ac:dyDescent="0.25">
      <c r="A5120" s="356"/>
      <c r="B5120" s="225"/>
      <c r="C5120" s="122"/>
      <c r="D5120" s="357"/>
      <c r="E5120" s="226"/>
      <c r="F5120" s="122"/>
      <c r="G5120" s="126"/>
      <c r="H5120" s="35"/>
      <c r="I5120" s="36"/>
      <c r="J5120" s="37"/>
      <c r="K5120" s="206" t="s">
        <v>76</v>
      </c>
      <c r="L5120" s="241">
        <f t="shared" ref="L5120:S5120" si="3923">L5068+L5089+L5103+L5109+L5113+L5049+L5059+L5062+L5073+L5067+L5078+L5093+L5095+L5092+L5108</f>
        <v>0</v>
      </c>
      <c r="M5120" s="242">
        <f t="shared" si="3923"/>
        <v>0</v>
      </c>
      <c r="N5120" s="201">
        <f t="shared" si="3923"/>
        <v>0</v>
      </c>
      <c r="O5120" s="202">
        <f t="shared" si="3923"/>
        <v>0</v>
      </c>
      <c r="P5120" s="202">
        <f t="shared" si="3923"/>
        <v>0</v>
      </c>
      <c r="Q5120" s="202">
        <f t="shared" si="3923"/>
        <v>0</v>
      </c>
      <c r="R5120" s="202">
        <f t="shared" si="3923"/>
        <v>0</v>
      </c>
      <c r="S5120" s="202">
        <f t="shared" si="3923"/>
        <v>0</v>
      </c>
      <c r="T5120" s="203"/>
      <c r="U5120" s="135">
        <f>U5068+U5089+U5103+U5109+U5113+U5049+U5059+U5062+U5073+U5067+U5078+U5093+U5095+U5092+U5108</f>
        <v>0</v>
      </c>
      <c r="V5120" s="135">
        <f>V5068+V5089+V5103+V5109+V5113+V5049+V5059+V5062+V5073+V5067+V5078+V5093+V5095+V5092+V5108</f>
        <v>0</v>
      </c>
      <c r="W5120" s="202">
        <f>W5068+W5089+W5103+W5109+W5113+W5049+W5059+W5062+W5073+W5067+W5078+W5093+W5095+W5092+W5108</f>
        <v>0</v>
      </c>
      <c r="X5120" s="202">
        <f>X5068+X5089+X5103+X5109+X5113+X5049+X5059+X5062+X5073+X5067+X5078+X5093+X5095+X5092+X5108</f>
        <v>0</v>
      </c>
      <c r="Y5120" s="203"/>
      <c r="Z5120" s="135">
        <f t="shared" ref="Z5120:AF5120" si="3924">Z5068+Z5089+Z5103+Z5109+Z5113+Z5049+Z5059+Z5062+Z5073+Z5067+Z5078+Z5093+Z5095+Z5092+Z5108</f>
        <v>0</v>
      </c>
      <c r="AA5120" s="204">
        <f t="shared" si="3924"/>
        <v>0</v>
      </c>
      <c r="AB5120" s="202">
        <f t="shared" si="3924"/>
        <v>0</v>
      </c>
      <c r="AC5120" s="202">
        <f t="shared" si="3924"/>
        <v>0</v>
      </c>
      <c r="AD5120" s="202">
        <f t="shared" si="3924"/>
        <v>0</v>
      </c>
      <c r="AE5120" s="202">
        <f t="shared" si="3924"/>
        <v>0</v>
      </c>
      <c r="AF5120" s="202">
        <f t="shared" si="3924"/>
        <v>0</v>
      </c>
      <c r="AG5120" s="203"/>
      <c r="AH5120" s="135">
        <f>AH5068+AH5089+AH5103+AH5109+AH5113+AH5049+AH5059+AH5062+AH5073+AH5067+AH5078+AH5093+AH5095+AH5092+AH5108</f>
        <v>0</v>
      </c>
      <c r="AI5120" s="135">
        <f>AI5068+AI5089+AI5103+AI5109+AI5113+AI5049+AI5059+AI5062+AI5073+AI5067+AI5078+AI5093+AI5095+AI5092+AI5108</f>
        <v>0</v>
      </c>
      <c r="AJ5120" s="202">
        <f>AJ5068+AJ5089+AJ5103+AJ5109+AJ5113+AJ5049+AJ5059+AJ5062+AJ5073+AJ5067+AJ5078+AJ5093+AJ5095+AJ5092+AJ5108</f>
        <v>0</v>
      </c>
      <c r="AK5120" s="202">
        <f>AK5068+AK5089+AK5103+AK5109+AK5113+AK5049+AK5059+AK5062+AK5073+AK5067+AK5078+AK5093+AK5095+AK5092+AK5108</f>
        <v>0</v>
      </c>
      <c r="AL5120" s="203"/>
      <c r="AM5120" s="205">
        <f t="shared" ref="AM5120:AW5120" si="3925">AM5068+AM5089+AM5103+AM5109+AM5113+AM5049+AM5059+AM5062+AM5073+AM5067+AM5078+AM5093+AM5095+AM5092+AM5108</f>
        <v>0</v>
      </c>
      <c r="AN5120" s="119">
        <f t="shared" si="3925"/>
        <v>0</v>
      </c>
      <c r="AO5120" s="120">
        <f t="shared" si="3925"/>
        <v>0</v>
      </c>
      <c r="AP5120" s="39">
        <f t="shared" si="3925"/>
        <v>0</v>
      </c>
      <c r="AQ5120" s="141">
        <f t="shared" si="3925"/>
        <v>0</v>
      </c>
      <c r="AR5120" s="141">
        <f t="shared" si="3925"/>
        <v>0</v>
      </c>
      <c r="AS5120" s="143" t="e">
        <f t="shared" si="3925"/>
        <v>#DIV/0!</v>
      </c>
      <c r="AT5120" s="144">
        <f t="shared" si="3925"/>
        <v>0</v>
      </c>
      <c r="AU5120" s="141">
        <f t="shared" si="3925"/>
        <v>0</v>
      </c>
      <c r="AV5120" s="141">
        <f t="shared" si="3925"/>
        <v>0</v>
      </c>
      <c r="AW5120" s="143" t="e">
        <f t="shared" si="3925"/>
        <v>#DIV/0!</v>
      </c>
      <c r="AX5120" s="374"/>
      <c r="AY5120" s="146"/>
      <c r="AZ5120" s="1957"/>
      <c r="BA5120"/>
      <c r="BB5120"/>
      <c r="BC5120"/>
      <c r="BD5120"/>
      <c r="BE5120"/>
      <c r="BF5120"/>
      <c r="BG5120"/>
      <c r="BH5120"/>
      <c r="BI5120"/>
      <c r="BJ5120"/>
      <c r="BK5120"/>
      <c r="BL5120"/>
    </row>
    <row r="5121" spans="1:64" ht="12.75" customHeight="1" x14ac:dyDescent="0.25">
      <c r="A5121" s="356"/>
      <c r="B5121" s="225"/>
      <c r="C5121" s="122"/>
      <c r="D5121" s="357"/>
      <c r="E5121" s="226"/>
      <c r="F5121" s="122"/>
      <c r="G5121" s="227"/>
      <c r="H5121" s="228"/>
      <c r="I5121" s="229"/>
      <c r="J5121" s="492"/>
      <c r="K5121" s="206"/>
      <c r="L5121" s="241"/>
      <c r="M5121" s="242"/>
      <c r="N5121" s="258"/>
      <c r="O5121" s="259"/>
      <c r="P5121" s="259"/>
      <c r="Q5121" s="259"/>
      <c r="R5121" s="259"/>
      <c r="S5121" s="259"/>
      <c r="T5121" s="260"/>
      <c r="U5121" s="261"/>
      <c r="V5121" s="261"/>
      <c r="W5121" s="262"/>
      <c r="X5121" s="262"/>
      <c r="Y5121" s="260"/>
      <c r="Z5121" s="263"/>
      <c r="AA5121" s="264"/>
      <c r="AB5121" s="259"/>
      <c r="AC5121" s="259"/>
      <c r="AD5121" s="259"/>
      <c r="AE5121" s="259"/>
      <c r="AF5121" s="259"/>
      <c r="AG5121" s="260"/>
      <c r="AH5121" s="261"/>
      <c r="AI5121" s="261"/>
      <c r="AJ5121" s="262"/>
      <c r="AK5121" s="262"/>
      <c r="AL5121" s="260"/>
      <c r="AM5121" s="265"/>
      <c r="AN5121" s="266"/>
      <c r="AO5121" s="267"/>
      <c r="AP5121" s="268"/>
      <c r="AQ5121" s="269"/>
      <c r="AR5121" s="269"/>
      <c r="AS5121" s="270"/>
      <c r="AT5121" s="271"/>
      <c r="AU5121" s="269"/>
      <c r="AV5121" s="269"/>
      <c r="AW5121" s="270"/>
      <c r="AY5121" s="146"/>
      <c r="AZ5121" s="1957"/>
    </row>
    <row r="5122" spans="1:64" ht="12.75" customHeight="1" x14ac:dyDescent="0.25">
      <c r="A5122" s="356"/>
      <c r="B5122" s="225"/>
      <c r="C5122" s="122"/>
      <c r="D5122" s="357"/>
      <c r="E5122" s="226"/>
      <c r="F5122" s="122"/>
      <c r="G5122" s="227"/>
      <c r="H5122" s="228"/>
      <c r="I5122" s="229"/>
      <c r="J5122" s="492"/>
      <c r="K5122" s="206"/>
      <c r="L5122" s="241"/>
      <c r="M5122" s="242"/>
      <c r="N5122" s="258"/>
      <c r="O5122" s="259"/>
      <c r="P5122" s="259"/>
      <c r="Q5122" s="259"/>
      <c r="R5122" s="259"/>
      <c r="S5122" s="259"/>
      <c r="T5122" s="260"/>
      <c r="U5122" s="261"/>
      <c r="V5122" s="261"/>
      <c r="W5122" s="262"/>
      <c r="X5122" s="262"/>
      <c r="Y5122" s="260"/>
      <c r="Z5122" s="263"/>
      <c r="AA5122" s="264"/>
      <c r="AB5122" s="259"/>
      <c r="AC5122" s="259"/>
      <c r="AD5122" s="259"/>
      <c r="AE5122" s="259"/>
      <c r="AF5122" s="259"/>
      <c r="AG5122" s="260"/>
      <c r="AH5122" s="261"/>
      <c r="AI5122" s="261"/>
      <c r="AJ5122" s="262"/>
      <c r="AK5122" s="262"/>
      <c r="AL5122" s="260"/>
      <c r="AM5122" s="265"/>
      <c r="AN5122" s="266"/>
      <c r="AO5122" s="267"/>
      <c r="AP5122" s="268"/>
      <c r="AQ5122" s="269"/>
      <c r="AR5122" s="269"/>
      <c r="AS5122" s="270"/>
      <c r="AT5122" s="271"/>
      <c r="AU5122" s="269"/>
      <c r="AV5122" s="269"/>
      <c r="AW5122" s="270"/>
      <c r="AY5122" s="146"/>
      <c r="AZ5122" s="1957"/>
    </row>
    <row r="5123" spans="1:64" ht="12.75" customHeight="1" x14ac:dyDescent="0.25">
      <c r="A5123" s="356"/>
      <c r="B5123" s="225"/>
      <c r="C5123" s="122"/>
      <c r="D5123" s="357"/>
      <c r="E5123" s="226"/>
      <c r="F5123" s="122"/>
      <c r="G5123" s="227"/>
      <c r="H5123" s="228"/>
      <c r="I5123" s="229"/>
      <c r="J5123" s="492"/>
      <c r="K5123" s="116" t="s">
        <v>3700</v>
      </c>
      <c r="L5123" s="241"/>
      <c r="M5123" s="242"/>
      <c r="N5123" s="201"/>
      <c r="O5123" s="202"/>
      <c r="P5123" s="202"/>
      <c r="Q5123" s="202"/>
      <c r="R5123" s="202"/>
      <c r="S5123" s="202"/>
      <c r="T5123" s="224"/>
      <c r="U5123" s="138"/>
      <c r="V5123" s="138"/>
      <c r="W5123" s="139"/>
      <c r="X5123" s="139"/>
      <c r="Y5123" s="224"/>
      <c r="Z5123" s="210"/>
      <c r="AA5123" s="204"/>
      <c r="AB5123" s="202"/>
      <c r="AC5123" s="202"/>
      <c r="AD5123" s="202"/>
      <c r="AE5123" s="202"/>
      <c r="AF5123" s="202"/>
      <c r="AG5123" s="224"/>
      <c r="AH5123" s="138"/>
      <c r="AI5123" s="138"/>
      <c r="AJ5123" s="139"/>
      <c r="AK5123" s="139"/>
      <c r="AL5123" s="224"/>
      <c r="AM5123" s="140"/>
      <c r="AN5123" s="211"/>
      <c r="AO5123" s="212"/>
      <c r="AP5123" s="39"/>
      <c r="AQ5123" s="141"/>
      <c r="AR5123" s="141"/>
      <c r="AS5123" s="143"/>
      <c r="AU5123" s="141"/>
      <c r="AV5123" s="141"/>
      <c r="AW5123" s="143"/>
      <c r="AY5123" s="146"/>
      <c r="AZ5123" s="1957"/>
    </row>
    <row r="5124" spans="1:64" ht="12.75" customHeight="1" x14ac:dyDescent="0.25">
      <c r="A5124" s="356"/>
      <c r="B5124" s="225"/>
      <c r="C5124" s="122"/>
      <c r="D5124" s="357"/>
      <c r="E5124" s="226"/>
      <c r="F5124" s="122"/>
      <c r="G5124" s="227"/>
      <c r="H5124" s="228"/>
      <c r="I5124" s="229"/>
      <c r="J5124" s="492"/>
      <c r="K5124" s="116" t="s">
        <v>5644</v>
      </c>
      <c r="L5124" s="241"/>
      <c r="M5124" s="242"/>
      <c r="N5124" s="201"/>
      <c r="O5124" s="202"/>
      <c r="P5124" s="202"/>
      <c r="Q5124" s="202"/>
      <c r="R5124" s="202"/>
      <c r="S5124" s="202"/>
      <c r="T5124" s="224"/>
      <c r="U5124" s="138"/>
      <c r="V5124" s="138"/>
      <c r="W5124" s="139"/>
      <c r="X5124" s="139"/>
      <c r="Y5124" s="224"/>
      <c r="Z5124" s="210"/>
      <c r="AA5124" s="204"/>
      <c r="AB5124" s="202"/>
      <c r="AC5124" s="202"/>
      <c r="AD5124" s="202"/>
      <c r="AE5124" s="202"/>
      <c r="AF5124" s="202"/>
      <c r="AG5124" s="224"/>
      <c r="AH5124" s="138"/>
      <c r="AI5124" s="138"/>
      <c r="AJ5124" s="139"/>
      <c r="AK5124" s="139"/>
      <c r="AL5124" s="224"/>
      <c r="AM5124" s="140"/>
      <c r="AN5124" s="211"/>
      <c r="AO5124" s="212"/>
      <c r="AP5124" s="39"/>
      <c r="AQ5124" s="141"/>
      <c r="AR5124" s="141"/>
      <c r="AS5124" s="143"/>
      <c r="AU5124" s="141"/>
      <c r="AV5124" s="141"/>
      <c r="AW5124" s="143"/>
      <c r="AY5124" s="146"/>
      <c r="AZ5124" s="1957"/>
    </row>
    <row r="5125" spans="1:64" ht="12.75" customHeight="1" x14ac:dyDescent="0.25">
      <c r="A5125" s="356"/>
      <c r="B5125" s="225"/>
      <c r="C5125" s="122"/>
      <c r="D5125" s="357"/>
      <c r="E5125" s="226"/>
      <c r="F5125" s="122"/>
      <c r="G5125" s="227"/>
      <c r="H5125" s="228"/>
      <c r="I5125" s="229"/>
      <c r="J5125" s="492"/>
      <c r="K5125" s="244"/>
      <c r="L5125" s="241"/>
      <c r="M5125" s="242"/>
      <c r="N5125" s="201"/>
      <c r="O5125" s="202"/>
      <c r="P5125" s="202"/>
      <c r="Q5125" s="202"/>
      <c r="R5125" s="202"/>
      <c r="S5125" s="202"/>
      <c r="T5125" s="224"/>
      <c r="U5125" s="138"/>
      <c r="V5125" s="138"/>
      <c r="W5125" s="139"/>
      <c r="X5125" s="139"/>
      <c r="Y5125" s="224"/>
      <c r="Z5125" s="210"/>
      <c r="AA5125" s="204"/>
      <c r="AB5125" s="202"/>
      <c r="AC5125" s="202"/>
      <c r="AD5125" s="202"/>
      <c r="AE5125" s="202"/>
      <c r="AF5125" s="202"/>
      <c r="AG5125" s="224"/>
      <c r="AH5125" s="138"/>
      <c r="AI5125" s="138"/>
      <c r="AJ5125" s="139"/>
      <c r="AK5125" s="139"/>
      <c r="AL5125" s="224"/>
      <c r="AM5125" s="140"/>
      <c r="AN5125" s="211"/>
      <c r="AO5125" s="212"/>
      <c r="AP5125" s="39"/>
      <c r="AQ5125" s="141"/>
      <c r="AR5125" s="141"/>
      <c r="AS5125" s="143"/>
      <c r="AU5125" s="141"/>
      <c r="AV5125" s="141"/>
      <c r="AW5125" s="143"/>
      <c r="AY5125" s="146"/>
      <c r="AZ5125" s="1957"/>
    </row>
    <row r="5126" spans="1:64" ht="35.1" customHeight="1" x14ac:dyDescent="0.25">
      <c r="A5126" s="356" t="s">
        <v>5356</v>
      </c>
      <c r="B5126" s="225">
        <v>15</v>
      </c>
      <c r="C5126" s="122" t="s">
        <v>1245</v>
      </c>
      <c r="D5126" s="123">
        <v>1000</v>
      </c>
      <c r="E5126" s="226"/>
      <c r="F5126" s="122">
        <v>12</v>
      </c>
      <c r="G5126" s="227">
        <v>1</v>
      </c>
      <c r="H5126" s="228" t="str">
        <f t="shared" ref="H5126:H5164" si="3926">LEFT(J5126,3)</f>
        <v>057</v>
      </c>
      <c r="I5126" s="229" t="s">
        <v>96</v>
      </c>
      <c r="J5126" s="492" t="s">
        <v>5645</v>
      </c>
      <c r="K5126" s="244" t="s">
        <v>5646</v>
      </c>
      <c r="L5126" s="232">
        <v>238</v>
      </c>
      <c r="M5126" s="233">
        <v>238</v>
      </c>
      <c r="N5126" s="130"/>
      <c r="O5126" s="131"/>
      <c r="P5126" s="131"/>
      <c r="Q5126" s="131"/>
      <c r="R5126" s="131"/>
      <c r="S5126" s="131"/>
      <c r="T5126" s="132" t="str">
        <f t="shared" ref="T5126:T5155" si="3927">IF(SUM(N5126:S5126)=U5126,"OK",SUM(N5126:S5126)-U5126)</f>
        <v>OK</v>
      </c>
      <c r="U5126" s="138"/>
      <c r="V5126" s="138"/>
      <c r="W5126" s="139"/>
      <c r="X5126" s="139"/>
      <c r="Y5126" s="132" t="str">
        <f t="shared" ref="Y5126:Y5155" si="3928">IF(SUM(W5126:X5126)=Z5126,"OK",SUM(W5126:X5126)-Z5126)</f>
        <v>OK</v>
      </c>
      <c r="Z5126" s="210"/>
      <c r="AA5126" s="204"/>
      <c r="AB5126" s="202"/>
      <c r="AC5126" s="202"/>
      <c r="AD5126" s="202"/>
      <c r="AE5126" s="202"/>
      <c r="AF5126" s="202"/>
      <c r="AG5126" s="132" t="str">
        <f t="shared" ref="AG5126:AG5155" si="3929">IF(SUM(AA5126:AF5126)=AH5126,"OK",SUM(AA5126:AF5126)-AH5126)</f>
        <v>OK</v>
      </c>
      <c r="AH5126" s="138"/>
      <c r="AI5126" s="138"/>
      <c r="AJ5126" s="139"/>
      <c r="AK5126" s="139"/>
      <c r="AL5126" s="132" t="str">
        <f t="shared" ref="AL5126:AL5155" si="3930">IF(SUM(AJ5126:AK5126)=AM5126,"OK",SUM(AJ5126:AK5126)-AM5126)</f>
        <v>OK</v>
      </c>
      <c r="AM5126" s="140"/>
      <c r="AN5126" s="119">
        <f t="shared" ref="AN5126:AN5155" si="3931">L5126+U5126+V5126+Z5126</f>
        <v>238</v>
      </c>
      <c r="AO5126" s="120">
        <f t="shared" ref="AO5126:AO5155" si="3932">M5126+AH5126+AI5126+AM5126</f>
        <v>238</v>
      </c>
      <c r="AP5126" s="39">
        <f t="shared" ref="AP5126:AP5155" si="3933">L5126</f>
        <v>238</v>
      </c>
      <c r="AQ5126" s="141">
        <f t="shared" ref="AQ5126:AQ5155" si="3934">AN5126</f>
        <v>238</v>
      </c>
      <c r="AR5126" s="142">
        <f t="shared" ref="AR5126:AR5129" si="3935">AQ5126-AP5126</f>
        <v>0</v>
      </c>
      <c r="AS5126" s="143">
        <f t="shared" ref="AS5126:AS5154" si="3936">AR5126/AP5126</f>
        <v>0</v>
      </c>
      <c r="AT5126" s="144">
        <f t="shared" ref="AT5126:AT5155" si="3937">M5126</f>
        <v>238</v>
      </c>
      <c r="AU5126" s="141">
        <f t="shared" ref="AU5126:AU5146" si="3938">AO5126</f>
        <v>238</v>
      </c>
      <c r="AV5126" s="142">
        <f t="shared" ref="AV5126:AV5129" si="3939">AU5126-AT5126</f>
        <v>0</v>
      </c>
      <c r="AW5126" s="143">
        <f t="shared" ref="AW5126:AW5154" si="3940">AV5126/AT5126</f>
        <v>0</v>
      </c>
      <c r="AY5126" s="146" t="str">
        <f t="shared" ref="AY5126:AY5157" si="3941">RIGHT(LEFT(I5126,3),2)&amp;"."&amp;RIGHT(LEFT(I5126,5),2)</f>
        <v>12.11</v>
      </c>
      <c r="AZ5126" s="1957" t="b">
        <f>COUNTIF('[1]Codes SEC'!$B$2:$B$250,Ministres!AY5126)&gt;0</f>
        <v>1</v>
      </c>
    </row>
    <row r="5127" spans="1:64" ht="35.1" customHeight="1" x14ac:dyDescent="0.25">
      <c r="A5127" s="356" t="s">
        <v>5356</v>
      </c>
      <c r="B5127" s="225">
        <v>15</v>
      </c>
      <c r="C5127" s="122" t="s">
        <v>1245</v>
      </c>
      <c r="D5127" s="123">
        <v>1000</v>
      </c>
      <c r="E5127" s="226"/>
      <c r="F5127" s="122">
        <v>12</v>
      </c>
      <c r="G5127" s="227">
        <v>1</v>
      </c>
      <c r="H5127" s="228" t="str">
        <f t="shared" si="3926"/>
        <v>057</v>
      </c>
      <c r="I5127" s="229" t="s">
        <v>96</v>
      </c>
      <c r="J5127" s="492" t="s">
        <v>5647</v>
      </c>
      <c r="K5127" s="244" t="s">
        <v>5648</v>
      </c>
      <c r="L5127" s="128">
        <v>321</v>
      </c>
      <c r="M5127" s="129">
        <v>321</v>
      </c>
      <c r="N5127" s="130"/>
      <c r="O5127" s="131"/>
      <c r="P5127" s="131"/>
      <c r="Q5127" s="131"/>
      <c r="R5127" s="131"/>
      <c r="S5127" s="131"/>
      <c r="T5127" s="132" t="str">
        <f t="shared" si="3927"/>
        <v>OK</v>
      </c>
      <c r="U5127" s="138"/>
      <c r="V5127" s="138"/>
      <c r="W5127" s="139"/>
      <c r="X5127" s="139"/>
      <c r="Y5127" s="132" t="str">
        <f t="shared" si="3928"/>
        <v>OK</v>
      </c>
      <c r="Z5127" s="210"/>
      <c r="AA5127" s="204"/>
      <c r="AB5127" s="202"/>
      <c r="AC5127" s="202"/>
      <c r="AD5127" s="202"/>
      <c r="AE5127" s="202"/>
      <c r="AF5127" s="202"/>
      <c r="AG5127" s="132" t="str">
        <f t="shared" si="3929"/>
        <v>OK</v>
      </c>
      <c r="AH5127" s="138"/>
      <c r="AI5127" s="138"/>
      <c r="AJ5127" s="139"/>
      <c r="AK5127" s="139"/>
      <c r="AL5127" s="132" t="str">
        <f t="shared" si="3930"/>
        <v>OK</v>
      </c>
      <c r="AM5127" s="140"/>
      <c r="AN5127" s="119">
        <f t="shared" si="3931"/>
        <v>321</v>
      </c>
      <c r="AO5127" s="120">
        <f t="shared" si="3932"/>
        <v>321</v>
      </c>
      <c r="AP5127" s="39">
        <f t="shared" si="3933"/>
        <v>321</v>
      </c>
      <c r="AQ5127" s="141">
        <f t="shared" si="3934"/>
        <v>321</v>
      </c>
      <c r="AR5127" s="142">
        <f t="shared" si="3935"/>
        <v>0</v>
      </c>
      <c r="AS5127" s="143">
        <f t="shared" si="3936"/>
        <v>0</v>
      </c>
      <c r="AT5127" s="144">
        <f t="shared" si="3937"/>
        <v>321</v>
      </c>
      <c r="AU5127" s="141">
        <f t="shared" si="3938"/>
        <v>321</v>
      </c>
      <c r="AV5127" s="142">
        <f t="shared" si="3939"/>
        <v>0</v>
      </c>
      <c r="AW5127" s="143">
        <f t="shared" si="3940"/>
        <v>0</v>
      </c>
      <c r="AY5127" s="146" t="str">
        <f t="shared" si="3941"/>
        <v>12.11</v>
      </c>
      <c r="AZ5127" s="1957" t="b">
        <f>COUNTIF('[1]Codes SEC'!$B$2:$B$250,Ministres!AY5127)&gt;0</f>
        <v>1</v>
      </c>
    </row>
    <row r="5128" spans="1:64" ht="35.1" customHeight="1" x14ac:dyDescent="0.25">
      <c r="A5128" s="15" t="s">
        <v>5356</v>
      </c>
      <c r="B5128" s="225">
        <v>15</v>
      </c>
      <c r="C5128" s="122" t="s">
        <v>1245</v>
      </c>
      <c r="D5128" s="123">
        <v>1000</v>
      </c>
      <c r="E5128" s="226"/>
      <c r="F5128" s="122">
        <v>12</v>
      </c>
      <c r="G5128" s="227">
        <v>1</v>
      </c>
      <c r="H5128" s="228" t="str">
        <f t="shared" si="3926"/>
        <v>057</v>
      </c>
      <c r="I5128" s="229" t="s">
        <v>96</v>
      </c>
      <c r="J5128" s="492" t="s">
        <v>5649</v>
      </c>
      <c r="K5128" s="231" t="s">
        <v>3703</v>
      </c>
      <c r="L5128" s="232">
        <v>512</v>
      </c>
      <c r="M5128" s="233">
        <v>512</v>
      </c>
      <c r="N5128" s="130"/>
      <c r="O5128" s="131"/>
      <c r="P5128" s="131"/>
      <c r="Q5128" s="131"/>
      <c r="R5128" s="131"/>
      <c r="S5128" s="131"/>
      <c r="T5128" s="132" t="str">
        <f t="shared" si="3927"/>
        <v>OK</v>
      </c>
      <c r="U5128" s="138"/>
      <c r="V5128" s="138"/>
      <c r="W5128" s="139"/>
      <c r="X5128" s="139"/>
      <c r="Y5128" s="132" t="str">
        <f t="shared" si="3928"/>
        <v>OK</v>
      </c>
      <c r="Z5128" s="210"/>
      <c r="AA5128" s="204"/>
      <c r="AB5128" s="202"/>
      <c r="AC5128" s="202"/>
      <c r="AD5128" s="202"/>
      <c r="AE5128" s="202"/>
      <c r="AF5128" s="202"/>
      <c r="AG5128" s="132" t="str">
        <f t="shared" si="3929"/>
        <v>OK</v>
      </c>
      <c r="AH5128" s="138"/>
      <c r="AI5128" s="138"/>
      <c r="AJ5128" s="139"/>
      <c r="AK5128" s="139"/>
      <c r="AL5128" s="132" t="str">
        <f t="shared" si="3930"/>
        <v>OK</v>
      </c>
      <c r="AM5128" s="140"/>
      <c r="AN5128" s="119">
        <f t="shared" si="3931"/>
        <v>512</v>
      </c>
      <c r="AO5128" s="120">
        <f t="shared" si="3932"/>
        <v>512</v>
      </c>
      <c r="AP5128" s="39">
        <f t="shared" si="3933"/>
        <v>512</v>
      </c>
      <c r="AQ5128" s="141">
        <f t="shared" si="3934"/>
        <v>512</v>
      </c>
      <c r="AR5128" s="142">
        <f t="shared" si="3935"/>
        <v>0</v>
      </c>
      <c r="AS5128" s="143">
        <f>AR5128/AP5128</f>
        <v>0</v>
      </c>
      <c r="AT5128" s="144">
        <f t="shared" si="3937"/>
        <v>512</v>
      </c>
      <c r="AU5128" s="141">
        <f>AO5128</f>
        <v>512</v>
      </c>
      <c r="AV5128" s="142">
        <f t="shared" si="3939"/>
        <v>0</v>
      </c>
      <c r="AW5128" s="143">
        <f>AV5128/AT5128</f>
        <v>0</v>
      </c>
      <c r="AY5128" s="146" t="str">
        <f t="shared" si="3941"/>
        <v>12.11</v>
      </c>
      <c r="AZ5128" s="1957" t="b">
        <f>COUNTIF('[1]Codes SEC'!$B$2:$B$250,Ministres!AY5128)&gt;0</f>
        <v>1</v>
      </c>
    </row>
    <row r="5129" spans="1:64" ht="35.1" customHeight="1" x14ac:dyDescent="0.25">
      <c r="A5129" s="15" t="s">
        <v>5356</v>
      </c>
      <c r="B5129" s="225">
        <v>15</v>
      </c>
      <c r="C5129" s="122" t="s">
        <v>1245</v>
      </c>
      <c r="D5129" s="123">
        <v>1000</v>
      </c>
      <c r="E5129" s="226"/>
      <c r="F5129" s="122">
        <v>12</v>
      </c>
      <c r="G5129" s="227">
        <v>1</v>
      </c>
      <c r="H5129" s="228" t="str">
        <f t="shared" si="3926"/>
        <v>057</v>
      </c>
      <c r="I5129" s="229">
        <v>81221000</v>
      </c>
      <c r="J5129" s="492" t="s">
        <v>5650</v>
      </c>
      <c r="K5129" s="1976" t="s">
        <v>3705</v>
      </c>
      <c r="L5129" s="232">
        <v>532</v>
      </c>
      <c r="M5129" s="233">
        <v>69</v>
      </c>
      <c r="N5129" s="130"/>
      <c r="O5129" s="131"/>
      <c r="P5129" s="131"/>
      <c r="Q5129" s="131"/>
      <c r="R5129" s="131"/>
      <c r="S5129" s="131"/>
      <c r="T5129" s="132" t="str">
        <f t="shared" si="3927"/>
        <v>OK</v>
      </c>
      <c r="U5129" s="138"/>
      <c r="V5129" s="138"/>
      <c r="W5129" s="139"/>
      <c r="X5129" s="139"/>
      <c r="Y5129" s="132" t="str">
        <f t="shared" si="3928"/>
        <v>OK</v>
      </c>
      <c r="Z5129" s="210"/>
      <c r="AA5129" s="204"/>
      <c r="AB5129" s="202"/>
      <c r="AC5129" s="202"/>
      <c r="AD5129" s="202"/>
      <c r="AE5129" s="202"/>
      <c r="AF5129" s="202"/>
      <c r="AG5129" s="132" t="str">
        <f t="shared" si="3929"/>
        <v>OK</v>
      </c>
      <c r="AH5129" s="138"/>
      <c r="AI5129" s="138"/>
      <c r="AJ5129" s="139"/>
      <c r="AK5129" s="139"/>
      <c r="AL5129" s="132" t="str">
        <f t="shared" si="3930"/>
        <v>OK</v>
      </c>
      <c r="AM5129" s="140"/>
      <c r="AN5129" s="119">
        <f t="shared" si="3931"/>
        <v>532</v>
      </c>
      <c r="AO5129" s="120">
        <f t="shared" si="3932"/>
        <v>69</v>
      </c>
      <c r="AP5129" s="39">
        <f t="shared" si="3933"/>
        <v>532</v>
      </c>
      <c r="AQ5129" s="141">
        <f t="shared" si="3934"/>
        <v>532</v>
      </c>
      <c r="AR5129" s="142">
        <f t="shared" si="3935"/>
        <v>0</v>
      </c>
      <c r="AS5129" s="143">
        <f>AR5129/AP5129</f>
        <v>0</v>
      </c>
      <c r="AT5129" s="144">
        <f t="shared" si="3937"/>
        <v>69</v>
      </c>
      <c r="AU5129" s="141">
        <f>AO5129</f>
        <v>69</v>
      </c>
      <c r="AV5129" s="142">
        <f t="shared" si="3939"/>
        <v>0</v>
      </c>
      <c r="AW5129" s="143">
        <f>AV5129/AT5129</f>
        <v>0</v>
      </c>
      <c r="AY5129" s="146" t="str">
        <f t="shared" si="3941"/>
        <v>12.21</v>
      </c>
      <c r="AZ5129" s="1957" t="b">
        <f>COUNTIF('[1]Codes SEC'!$B$2:$B$250,Ministres!AY5129)&gt;0</f>
        <v>1</v>
      </c>
    </row>
    <row r="5130" spans="1:64" ht="35.1" customHeight="1" x14ac:dyDescent="0.25">
      <c r="A5130" s="15" t="s">
        <v>5356</v>
      </c>
      <c r="B5130" s="225" t="s">
        <v>1248</v>
      </c>
      <c r="C5130" s="122" t="s">
        <v>1245</v>
      </c>
      <c r="D5130" s="123">
        <v>1000</v>
      </c>
      <c r="E5130" s="226"/>
      <c r="F5130" s="122">
        <v>12</v>
      </c>
      <c r="G5130" s="227">
        <v>1</v>
      </c>
      <c r="H5130" s="228" t="str">
        <f t="shared" si="3926"/>
        <v>057</v>
      </c>
      <c r="I5130" s="229">
        <v>81221000</v>
      </c>
      <c r="J5130" s="230" t="s">
        <v>5651</v>
      </c>
      <c r="K5130" s="231" t="s">
        <v>5652</v>
      </c>
      <c r="L5130" s="232">
        <v>0</v>
      </c>
      <c r="M5130" s="233">
        <v>0</v>
      </c>
      <c r="N5130" s="130"/>
      <c r="O5130" s="131"/>
      <c r="P5130" s="131"/>
      <c r="Q5130" s="131"/>
      <c r="R5130" s="131"/>
      <c r="S5130" s="131"/>
      <c r="T5130" s="132" t="str">
        <f>IF(SUM(N5130:S5130)=U5130,"OK",SUM(N5130:S5130)-U5130)</f>
        <v>OK</v>
      </c>
      <c r="U5130" s="138"/>
      <c r="V5130" s="138"/>
      <c r="W5130" s="139"/>
      <c r="X5130" s="139"/>
      <c r="Y5130" s="132" t="str">
        <f>IF(SUM(W5130:X5130)=Z5130,"OK",SUM(W5130:X5130)-Z5130)</f>
        <v>OK</v>
      </c>
      <c r="Z5130" s="210"/>
      <c r="AA5130" s="204"/>
      <c r="AB5130" s="202"/>
      <c r="AC5130" s="202"/>
      <c r="AD5130" s="202"/>
      <c r="AE5130" s="202"/>
      <c r="AF5130" s="202"/>
      <c r="AG5130" s="132" t="str">
        <f>IF(SUM(AA5130:AF5130)=AH5130,"OK",SUM(AA5130:AF5130)-AH5130)</f>
        <v>OK</v>
      </c>
      <c r="AH5130" s="138"/>
      <c r="AI5130" s="138"/>
      <c r="AJ5130" s="139"/>
      <c r="AK5130" s="139"/>
      <c r="AL5130" s="132" t="str">
        <f>IF(SUM(AJ5130:AK5130)=AM5130,"OK",SUM(AJ5130:AK5130)-AM5130)</f>
        <v>OK</v>
      </c>
      <c r="AM5130" s="140"/>
      <c r="AN5130" s="119">
        <f>L5130+U5130+V5130+Z5130</f>
        <v>0</v>
      </c>
      <c r="AO5130" s="120">
        <f>M5130+AH5130+AI5130+AM5130</f>
        <v>0</v>
      </c>
      <c r="AP5130" s="39">
        <f>L5130</f>
        <v>0</v>
      </c>
      <c r="AQ5130" s="141">
        <f>AN5130</f>
        <v>0</v>
      </c>
      <c r="AR5130" s="142">
        <f>AQ5130-AP5130</f>
        <v>0</v>
      </c>
      <c r="AS5130" s="143" t="e">
        <f>AR5130/AP5130</f>
        <v>#DIV/0!</v>
      </c>
      <c r="AT5130" s="144">
        <f>M5130</f>
        <v>0</v>
      </c>
      <c r="AU5130" s="141">
        <f>AO5130</f>
        <v>0</v>
      </c>
      <c r="AV5130" s="142">
        <f>AU5130-AT5130</f>
        <v>0</v>
      </c>
      <c r="AW5130" s="143" t="e">
        <f>AV5130/AT5130</f>
        <v>#DIV/0!</v>
      </c>
      <c r="AY5130" s="146" t="str">
        <f t="shared" si="3941"/>
        <v>12.21</v>
      </c>
      <c r="AZ5130" s="1957" t="b">
        <f>COUNTIF('[1]Codes SEC'!$B$2:$B$250,Ministres!AY5130)&gt;0</f>
        <v>1</v>
      </c>
    </row>
    <row r="5131" spans="1:64" ht="35.1" customHeight="1" x14ac:dyDescent="0.25">
      <c r="A5131" s="15" t="s">
        <v>5356</v>
      </c>
      <c r="B5131" s="225" t="s">
        <v>1248</v>
      </c>
      <c r="C5131" s="122" t="s">
        <v>1245</v>
      </c>
      <c r="D5131" s="123">
        <v>1000</v>
      </c>
      <c r="E5131" s="226"/>
      <c r="F5131" s="122">
        <v>12</v>
      </c>
      <c r="G5131" s="227"/>
      <c r="H5131" s="228" t="str">
        <f t="shared" si="3926"/>
        <v>057</v>
      </c>
      <c r="I5131" s="229">
        <v>81221000</v>
      </c>
      <c r="J5131" s="230" t="s">
        <v>5653</v>
      </c>
      <c r="K5131" s="231" t="s">
        <v>5654</v>
      </c>
      <c r="L5131" s="232">
        <v>0</v>
      </c>
      <c r="M5131" s="233">
        <v>0</v>
      </c>
      <c r="N5131" s="130"/>
      <c r="O5131" s="131"/>
      <c r="P5131" s="131"/>
      <c r="Q5131" s="131"/>
      <c r="R5131" s="131"/>
      <c r="S5131" s="131"/>
      <c r="T5131" s="132" t="str">
        <f>IF(SUM(N5131:S5131)=U5131,"OK",SUM(N5131:S5131)-U5131)</f>
        <v>OK</v>
      </c>
      <c r="U5131" s="138"/>
      <c r="V5131" s="138"/>
      <c r="W5131" s="139"/>
      <c r="X5131" s="139"/>
      <c r="Y5131" s="132" t="str">
        <f>IF(SUM(W5131:X5131)=Z5131,"OK",SUM(W5131:X5131)-Z5131)</f>
        <v>OK</v>
      </c>
      <c r="Z5131" s="210"/>
      <c r="AA5131" s="204"/>
      <c r="AB5131" s="202"/>
      <c r="AC5131" s="202"/>
      <c r="AD5131" s="202"/>
      <c r="AE5131" s="202"/>
      <c r="AF5131" s="202"/>
      <c r="AG5131" s="132" t="str">
        <f>IF(SUM(AA5131:AF5131)=AH5131,"OK",SUM(AA5131:AF5131)-AH5131)</f>
        <v>OK</v>
      </c>
      <c r="AH5131" s="138"/>
      <c r="AI5131" s="138"/>
      <c r="AJ5131" s="139"/>
      <c r="AK5131" s="139"/>
      <c r="AL5131" s="132" t="str">
        <f>IF(SUM(AJ5131:AK5131)=AM5131,"OK",SUM(AJ5131:AK5131)-AM5131)</f>
        <v>OK</v>
      </c>
      <c r="AM5131" s="140"/>
      <c r="AN5131" s="119">
        <f>L5131+U5131+V5131+Z5131</f>
        <v>0</v>
      </c>
      <c r="AO5131" s="120">
        <f>M5131+AH5131+AI5131+AM5131</f>
        <v>0</v>
      </c>
      <c r="AP5131" s="39">
        <f>L5131</f>
        <v>0</v>
      </c>
      <c r="AQ5131" s="141">
        <f>AN5131</f>
        <v>0</v>
      </c>
      <c r="AR5131" s="142">
        <f>AQ5131-AP5131</f>
        <v>0</v>
      </c>
      <c r="AS5131" s="143" t="e">
        <f>AR5131/AP5131</f>
        <v>#DIV/0!</v>
      </c>
      <c r="AT5131" s="144">
        <f>M5131</f>
        <v>0</v>
      </c>
      <c r="AU5131" s="141">
        <f>AO5131</f>
        <v>0</v>
      </c>
      <c r="AV5131" s="142">
        <f>AU5131-AT5131</f>
        <v>0</v>
      </c>
      <c r="AW5131" s="143" t="e">
        <f>AV5131/AT5131</f>
        <v>#DIV/0!</v>
      </c>
      <c r="AY5131" s="146" t="str">
        <f t="shared" si="3941"/>
        <v>12.21</v>
      </c>
      <c r="AZ5131" s="1957" t="b">
        <f>COUNTIF('[1]Codes SEC'!$B$2:$B$250,Ministres!AY5131)&gt;0</f>
        <v>1</v>
      </c>
    </row>
    <row r="5132" spans="1:64" ht="35.1" customHeight="1" x14ac:dyDescent="0.25">
      <c r="A5132" s="15" t="s">
        <v>5356</v>
      </c>
      <c r="B5132" s="225" t="s">
        <v>1248</v>
      </c>
      <c r="C5132" s="122" t="s">
        <v>1245</v>
      </c>
      <c r="D5132" s="123">
        <v>1000</v>
      </c>
      <c r="E5132" s="226"/>
      <c r="F5132" s="122">
        <v>12</v>
      </c>
      <c r="G5132" s="227"/>
      <c r="H5132" s="228" t="str">
        <f t="shared" si="3926"/>
        <v>057</v>
      </c>
      <c r="I5132" s="229">
        <v>83122000</v>
      </c>
      <c r="J5132" s="230" t="s">
        <v>5655</v>
      </c>
      <c r="K5132" s="231" t="s">
        <v>5656</v>
      </c>
      <c r="L5132" s="232">
        <v>0</v>
      </c>
      <c r="M5132" s="233">
        <v>0</v>
      </c>
      <c r="N5132" s="130"/>
      <c r="O5132" s="131"/>
      <c r="P5132" s="131"/>
      <c r="Q5132" s="131"/>
      <c r="R5132" s="131"/>
      <c r="S5132" s="131"/>
      <c r="T5132" s="132" t="str">
        <f t="shared" si="3927"/>
        <v>OK</v>
      </c>
      <c r="U5132" s="138"/>
      <c r="V5132" s="138"/>
      <c r="W5132" s="139"/>
      <c r="X5132" s="139"/>
      <c r="Y5132" s="132" t="str">
        <f t="shared" si="3928"/>
        <v>OK</v>
      </c>
      <c r="Z5132" s="210"/>
      <c r="AA5132" s="204"/>
      <c r="AB5132" s="202"/>
      <c r="AC5132" s="202"/>
      <c r="AD5132" s="202"/>
      <c r="AE5132" s="202"/>
      <c r="AF5132" s="202"/>
      <c r="AG5132" s="132" t="str">
        <f t="shared" si="3929"/>
        <v>OK</v>
      </c>
      <c r="AH5132" s="138"/>
      <c r="AI5132" s="138"/>
      <c r="AJ5132" s="139"/>
      <c r="AK5132" s="139"/>
      <c r="AL5132" s="132" t="str">
        <f t="shared" si="3930"/>
        <v>OK</v>
      </c>
      <c r="AM5132" s="140"/>
      <c r="AN5132" s="119">
        <f t="shared" si="3931"/>
        <v>0</v>
      </c>
      <c r="AO5132" s="120">
        <f t="shared" si="3932"/>
        <v>0</v>
      </c>
      <c r="AP5132" s="39">
        <f t="shared" si="3933"/>
        <v>0</v>
      </c>
      <c r="AQ5132" s="141">
        <f t="shared" si="3934"/>
        <v>0</v>
      </c>
      <c r="AR5132" s="142">
        <f t="shared" ref="AR5132" si="3942">AQ5132-AP5132</f>
        <v>0</v>
      </c>
      <c r="AS5132" s="143" t="e">
        <f t="shared" ref="AS5132" si="3943">AR5132/AP5132</f>
        <v>#DIV/0!</v>
      </c>
      <c r="AT5132" s="144">
        <f t="shared" si="3937"/>
        <v>0</v>
      </c>
      <c r="AU5132" s="141">
        <f t="shared" ref="AU5132" si="3944">AO5132</f>
        <v>0</v>
      </c>
      <c r="AV5132" s="142">
        <f t="shared" ref="AV5132" si="3945">AU5132-AT5132</f>
        <v>0</v>
      </c>
      <c r="AW5132" s="143" t="e">
        <f t="shared" ref="AW5132" si="3946">AV5132/AT5132</f>
        <v>#DIV/0!</v>
      </c>
      <c r="AY5132" s="146" t="str">
        <f t="shared" si="3941"/>
        <v>31.22</v>
      </c>
      <c r="AZ5132" s="1957" t="b">
        <f>COUNTIF('[1]Codes SEC'!$B$2:$B$250,Ministres!AY5132)&gt;0</f>
        <v>1</v>
      </c>
    </row>
    <row r="5133" spans="1:64" s="1958" customFormat="1" ht="35.1" customHeight="1" x14ac:dyDescent="0.25">
      <c r="A5133" s="356" t="s">
        <v>5356</v>
      </c>
      <c r="B5133" s="225">
        <v>15</v>
      </c>
      <c r="C5133" s="122" t="s">
        <v>1245</v>
      </c>
      <c r="D5133" s="123">
        <v>1000</v>
      </c>
      <c r="E5133" s="226"/>
      <c r="F5133" s="122">
        <v>12</v>
      </c>
      <c r="G5133" s="227">
        <v>1</v>
      </c>
      <c r="H5133" s="228" t="str">
        <f t="shared" si="3926"/>
        <v>057</v>
      </c>
      <c r="I5133" s="229" t="s">
        <v>204</v>
      </c>
      <c r="J5133" s="492" t="s">
        <v>5657</v>
      </c>
      <c r="K5133" s="244" t="s">
        <v>5658</v>
      </c>
      <c r="L5133" s="128">
        <v>97</v>
      </c>
      <c r="M5133" s="129">
        <v>163</v>
      </c>
      <c r="N5133" s="130"/>
      <c r="O5133" s="131"/>
      <c r="P5133" s="131"/>
      <c r="Q5133" s="131"/>
      <c r="R5133" s="131"/>
      <c r="S5133" s="131"/>
      <c r="T5133" s="132" t="str">
        <f>IF(SUM(N5133:S5133)=U5133,"OK",SUM(N5133:S5133)-U5133)</f>
        <v>OK</v>
      </c>
      <c r="U5133" s="138"/>
      <c r="V5133" s="138"/>
      <c r="W5133" s="139"/>
      <c r="X5133" s="139"/>
      <c r="Y5133" s="132" t="str">
        <f>IF(SUM(W5133:X5133)=Z5133,"OK",SUM(W5133:X5133)-Z5133)</f>
        <v>OK</v>
      </c>
      <c r="Z5133" s="210"/>
      <c r="AA5133" s="204"/>
      <c r="AB5133" s="202"/>
      <c r="AC5133" s="202"/>
      <c r="AD5133" s="202"/>
      <c r="AE5133" s="202"/>
      <c r="AF5133" s="202"/>
      <c r="AG5133" s="132" t="str">
        <f>IF(SUM(AA5133:AF5133)=AH5133,"OK",SUM(AA5133:AF5133)-AH5133)</f>
        <v>OK</v>
      </c>
      <c r="AH5133" s="138"/>
      <c r="AI5133" s="138"/>
      <c r="AJ5133" s="139"/>
      <c r="AK5133" s="139"/>
      <c r="AL5133" s="132" t="str">
        <f>IF(SUM(AJ5133:AK5133)=AM5133,"OK",SUM(AJ5133:AK5133)-AM5133)</f>
        <v>OK</v>
      </c>
      <c r="AM5133" s="140"/>
      <c r="AN5133" s="119">
        <f>L5133+U5133+V5133+Z5133</f>
        <v>97</v>
      </c>
      <c r="AO5133" s="120">
        <f>M5133+AH5133+AI5133+AM5133</f>
        <v>163</v>
      </c>
      <c r="AP5133" s="39">
        <f>L5133</f>
        <v>97</v>
      </c>
      <c r="AQ5133" s="141">
        <f>AN5133</f>
        <v>97</v>
      </c>
      <c r="AR5133" s="142">
        <f>AQ5133-AP5133</f>
        <v>0</v>
      </c>
      <c r="AS5133" s="143">
        <f>AR5133/AP5133</f>
        <v>0</v>
      </c>
      <c r="AT5133" s="144">
        <f>M5133</f>
        <v>163</v>
      </c>
      <c r="AU5133" s="141">
        <f>AO5133</f>
        <v>163</v>
      </c>
      <c r="AV5133" s="142">
        <f>AU5133-AT5133</f>
        <v>0</v>
      </c>
      <c r="AW5133" s="143">
        <f>AV5133/AT5133</f>
        <v>0</v>
      </c>
      <c r="AX5133"/>
      <c r="AY5133" s="146" t="str">
        <f t="shared" si="3941"/>
        <v>31.32</v>
      </c>
      <c r="AZ5133" s="1957" t="b">
        <f>COUNTIF('[1]Codes SEC'!$B$2:$B$250,Ministres!AY5133)&gt;0</f>
        <v>1</v>
      </c>
      <c r="BA5133"/>
      <c r="BB5133"/>
      <c r="BC5133"/>
      <c r="BD5133"/>
      <c r="BE5133"/>
      <c r="BF5133"/>
      <c r="BG5133"/>
      <c r="BH5133"/>
      <c r="BI5133"/>
      <c r="BJ5133"/>
      <c r="BK5133"/>
      <c r="BL5133"/>
    </row>
    <row r="5134" spans="1:64" ht="35.1" customHeight="1" x14ac:dyDescent="0.25">
      <c r="A5134" s="15" t="s">
        <v>5356</v>
      </c>
      <c r="B5134" s="225" t="s">
        <v>1248</v>
      </c>
      <c r="C5134" s="122" t="s">
        <v>1245</v>
      </c>
      <c r="D5134" s="123">
        <v>1000</v>
      </c>
      <c r="E5134" s="226"/>
      <c r="F5134" s="122">
        <v>12</v>
      </c>
      <c r="G5134" s="227"/>
      <c r="H5134" s="228" t="str">
        <f t="shared" si="3926"/>
        <v>057</v>
      </c>
      <c r="I5134" s="229">
        <v>83132000</v>
      </c>
      <c r="J5134" s="230" t="s">
        <v>5659</v>
      </c>
      <c r="K5134" s="231" t="s">
        <v>5660</v>
      </c>
      <c r="L5134" s="232">
        <v>0</v>
      </c>
      <c r="M5134" s="233">
        <v>0</v>
      </c>
      <c r="N5134" s="130"/>
      <c r="O5134" s="131"/>
      <c r="P5134" s="131"/>
      <c r="Q5134" s="131"/>
      <c r="R5134" s="131"/>
      <c r="S5134" s="131"/>
      <c r="T5134" s="132" t="str">
        <f t="shared" si="3927"/>
        <v>OK</v>
      </c>
      <c r="U5134" s="138"/>
      <c r="V5134" s="138"/>
      <c r="W5134" s="139"/>
      <c r="X5134" s="139"/>
      <c r="Y5134" s="132" t="str">
        <f t="shared" si="3928"/>
        <v>OK</v>
      </c>
      <c r="Z5134" s="210"/>
      <c r="AA5134" s="204"/>
      <c r="AB5134" s="202"/>
      <c r="AC5134" s="202"/>
      <c r="AD5134" s="202"/>
      <c r="AE5134" s="202"/>
      <c r="AF5134" s="202"/>
      <c r="AG5134" s="132" t="str">
        <f t="shared" si="3929"/>
        <v>OK</v>
      </c>
      <c r="AH5134" s="138"/>
      <c r="AI5134" s="138"/>
      <c r="AJ5134" s="139"/>
      <c r="AK5134" s="139"/>
      <c r="AL5134" s="132" t="str">
        <f t="shared" si="3930"/>
        <v>OK</v>
      </c>
      <c r="AM5134" s="140"/>
      <c r="AN5134" s="119">
        <f t="shared" si="3931"/>
        <v>0</v>
      </c>
      <c r="AO5134" s="120">
        <f t="shared" si="3932"/>
        <v>0</v>
      </c>
      <c r="AP5134" s="39">
        <f t="shared" si="3933"/>
        <v>0</v>
      </c>
      <c r="AQ5134" s="141">
        <f t="shared" si="3934"/>
        <v>0</v>
      </c>
      <c r="AR5134" s="142">
        <f>AQ5134-AP5134</f>
        <v>0</v>
      </c>
      <c r="AS5134" s="143" t="e">
        <f>AR5134/AP5134</f>
        <v>#DIV/0!</v>
      </c>
      <c r="AT5134" s="144">
        <f t="shared" si="3937"/>
        <v>0</v>
      </c>
      <c r="AU5134" s="141">
        <f>AO5134</f>
        <v>0</v>
      </c>
      <c r="AV5134" s="142">
        <f>AU5134-AT5134</f>
        <v>0</v>
      </c>
      <c r="AW5134" s="143" t="e">
        <f>AV5134/AT5134</f>
        <v>#DIV/0!</v>
      </c>
      <c r="AY5134" s="146" t="str">
        <f t="shared" si="3941"/>
        <v>31.32</v>
      </c>
      <c r="AZ5134" s="1957" t="b">
        <f>COUNTIF('[1]Codes SEC'!$B$2:$B$250,Ministres!AY5134)&gt;0</f>
        <v>1</v>
      </c>
    </row>
    <row r="5135" spans="1:64" ht="35.1" customHeight="1" x14ac:dyDescent="0.25">
      <c r="A5135" s="15" t="s">
        <v>5356</v>
      </c>
      <c r="B5135" s="225">
        <v>15</v>
      </c>
      <c r="C5135" s="122" t="s">
        <v>1245</v>
      </c>
      <c r="D5135" s="123">
        <v>1000</v>
      </c>
      <c r="E5135" s="226"/>
      <c r="F5135" s="122">
        <v>12</v>
      </c>
      <c r="G5135" s="126">
        <v>1</v>
      </c>
      <c r="H5135" s="35" t="str">
        <f t="shared" si="3926"/>
        <v>057</v>
      </c>
      <c r="I5135" s="36">
        <v>83200000</v>
      </c>
      <c r="J5135" s="37" t="s">
        <v>5661</v>
      </c>
      <c r="K5135" s="581" t="s">
        <v>5662</v>
      </c>
      <c r="L5135" s="128">
        <v>7</v>
      </c>
      <c r="M5135" s="129">
        <v>7</v>
      </c>
      <c r="N5135" s="130"/>
      <c r="O5135" s="131"/>
      <c r="P5135" s="131"/>
      <c r="Q5135" s="131"/>
      <c r="R5135" s="131"/>
      <c r="S5135" s="131"/>
      <c r="T5135" s="132" t="str">
        <f t="shared" si="3927"/>
        <v>OK</v>
      </c>
      <c r="U5135" s="138"/>
      <c r="V5135" s="138"/>
      <c r="W5135" s="139"/>
      <c r="X5135" s="139"/>
      <c r="Y5135" s="132" t="str">
        <f t="shared" si="3928"/>
        <v>OK</v>
      </c>
      <c r="Z5135" s="210"/>
      <c r="AA5135" s="204"/>
      <c r="AB5135" s="202"/>
      <c r="AC5135" s="202"/>
      <c r="AD5135" s="202"/>
      <c r="AE5135" s="202"/>
      <c r="AF5135" s="202"/>
      <c r="AG5135" s="132" t="str">
        <f t="shared" si="3929"/>
        <v>OK</v>
      </c>
      <c r="AH5135" s="138"/>
      <c r="AI5135" s="138"/>
      <c r="AJ5135" s="139"/>
      <c r="AK5135" s="139"/>
      <c r="AL5135" s="132" t="str">
        <f t="shared" si="3930"/>
        <v>OK</v>
      </c>
      <c r="AM5135" s="140"/>
      <c r="AN5135" s="119">
        <f t="shared" si="3931"/>
        <v>7</v>
      </c>
      <c r="AO5135" s="120">
        <f t="shared" si="3932"/>
        <v>7</v>
      </c>
      <c r="AP5135" s="39">
        <f t="shared" si="3933"/>
        <v>7</v>
      </c>
      <c r="AQ5135" s="141">
        <f t="shared" si="3934"/>
        <v>7</v>
      </c>
      <c r="AR5135" s="142">
        <f t="shared" ref="AR5135:AR5146" si="3947">AQ5135-AP5135</f>
        <v>0</v>
      </c>
      <c r="AS5135" s="143">
        <f t="shared" si="3936"/>
        <v>0</v>
      </c>
      <c r="AT5135" s="144">
        <f t="shared" si="3937"/>
        <v>7</v>
      </c>
      <c r="AU5135" s="141">
        <f t="shared" si="3938"/>
        <v>7</v>
      </c>
      <c r="AV5135" s="142">
        <f t="shared" ref="AV5135:AV5146" si="3948">AU5135-AT5135</f>
        <v>0</v>
      </c>
      <c r="AW5135" s="143">
        <f t="shared" si="3940"/>
        <v>0</v>
      </c>
      <c r="AY5135" s="146" t="str">
        <f t="shared" si="3941"/>
        <v>32.00</v>
      </c>
      <c r="AZ5135" s="1957" t="b">
        <f>COUNTIF('[1]Codes SEC'!$B$2:$B$250,Ministres!AY5135)&gt;0</f>
        <v>1</v>
      </c>
    </row>
    <row r="5136" spans="1:64" ht="35.1" customHeight="1" x14ac:dyDescent="0.25">
      <c r="A5136" s="356" t="s">
        <v>5356</v>
      </c>
      <c r="B5136" s="225">
        <v>15</v>
      </c>
      <c r="C5136" s="122" t="s">
        <v>1245</v>
      </c>
      <c r="D5136" s="123">
        <v>1000</v>
      </c>
      <c r="E5136" s="226"/>
      <c r="F5136" s="122">
        <v>12</v>
      </c>
      <c r="G5136" s="227">
        <v>1</v>
      </c>
      <c r="H5136" s="228" t="str">
        <f t="shared" si="3926"/>
        <v>057</v>
      </c>
      <c r="I5136" s="229" t="s">
        <v>207</v>
      </c>
      <c r="J5136" s="492" t="s">
        <v>5663</v>
      </c>
      <c r="K5136" s="244" t="s">
        <v>5664</v>
      </c>
      <c r="L5136" s="232">
        <v>75</v>
      </c>
      <c r="M5136" s="233">
        <v>75</v>
      </c>
      <c r="N5136" s="130"/>
      <c r="O5136" s="131"/>
      <c r="P5136" s="131"/>
      <c r="Q5136" s="131"/>
      <c r="R5136" s="131"/>
      <c r="S5136" s="131"/>
      <c r="T5136" s="132" t="str">
        <f t="shared" si="3927"/>
        <v>OK</v>
      </c>
      <c r="U5136" s="138"/>
      <c r="V5136" s="138"/>
      <c r="W5136" s="139"/>
      <c r="X5136" s="139"/>
      <c r="Y5136" s="132" t="str">
        <f t="shared" si="3928"/>
        <v>OK</v>
      </c>
      <c r="Z5136" s="210"/>
      <c r="AA5136" s="204"/>
      <c r="AB5136" s="202"/>
      <c r="AC5136" s="202"/>
      <c r="AD5136" s="202"/>
      <c r="AE5136" s="202"/>
      <c r="AF5136" s="202"/>
      <c r="AG5136" s="132" t="str">
        <f t="shared" si="3929"/>
        <v>OK</v>
      </c>
      <c r="AH5136" s="138"/>
      <c r="AI5136" s="138"/>
      <c r="AJ5136" s="139"/>
      <c r="AK5136" s="139"/>
      <c r="AL5136" s="132" t="str">
        <f t="shared" si="3930"/>
        <v>OK</v>
      </c>
      <c r="AM5136" s="140"/>
      <c r="AN5136" s="119">
        <f t="shared" si="3931"/>
        <v>75</v>
      </c>
      <c r="AO5136" s="120">
        <f t="shared" si="3932"/>
        <v>75</v>
      </c>
      <c r="AP5136" s="39">
        <f t="shared" si="3933"/>
        <v>75</v>
      </c>
      <c r="AQ5136" s="141">
        <f t="shared" si="3934"/>
        <v>75</v>
      </c>
      <c r="AR5136" s="142">
        <f t="shared" si="3947"/>
        <v>0</v>
      </c>
      <c r="AS5136" s="143">
        <f>AR5136/AP5136</f>
        <v>0</v>
      </c>
      <c r="AT5136" s="144">
        <f t="shared" si="3937"/>
        <v>75</v>
      </c>
      <c r="AU5136" s="141">
        <f>AO5136</f>
        <v>75</v>
      </c>
      <c r="AV5136" s="142">
        <f t="shared" si="3948"/>
        <v>0</v>
      </c>
      <c r="AW5136" s="143">
        <f>AV5136/AT5136</f>
        <v>0</v>
      </c>
      <c r="AY5136" s="146" t="str">
        <f t="shared" si="3941"/>
        <v>33.00</v>
      </c>
      <c r="AZ5136" s="1957" t="b">
        <f>COUNTIF('[1]Codes SEC'!$B$2:$B$250,Ministres!AY5136)&gt;0</f>
        <v>1</v>
      </c>
    </row>
    <row r="5137" spans="1:52" ht="35.1" customHeight="1" x14ac:dyDescent="0.25">
      <c r="A5137" s="15" t="s">
        <v>5356</v>
      </c>
      <c r="B5137" s="225">
        <v>15</v>
      </c>
      <c r="C5137" s="122" t="s">
        <v>1245</v>
      </c>
      <c r="D5137" s="123">
        <v>1000</v>
      </c>
      <c r="E5137" s="226"/>
      <c r="F5137" s="122">
        <v>12</v>
      </c>
      <c r="G5137" s="227">
        <v>1</v>
      </c>
      <c r="H5137" s="228" t="str">
        <f t="shared" si="3926"/>
        <v>057</v>
      </c>
      <c r="I5137" s="229" t="s">
        <v>207</v>
      </c>
      <c r="J5137" s="492" t="s">
        <v>5665</v>
      </c>
      <c r="K5137" s="244" t="s">
        <v>5666</v>
      </c>
      <c r="L5137" s="232">
        <v>0</v>
      </c>
      <c r="M5137" s="233">
        <v>0</v>
      </c>
      <c r="N5137" s="130"/>
      <c r="O5137" s="131"/>
      <c r="P5137" s="131"/>
      <c r="Q5137" s="131"/>
      <c r="R5137" s="131"/>
      <c r="S5137" s="131"/>
      <c r="T5137" s="132" t="str">
        <f t="shared" si="3927"/>
        <v>OK</v>
      </c>
      <c r="U5137" s="138"/>
      <c r="V5137" s="138"/>
      <c r="W5137" s="139"/>
      <c r="X5137" s="139"/>
      <c r="Y5137" s="132" t="str">
        <f t="shared" si="3928"/>
        <v>OK</v>
      </c>
      <c r="Z5137" s="210"/>
      <c r="AA5137" s="204"/>
      <c r="AB5137" s="202"/>
      <c r="AC5137" s="202"/>
      <c r="AD5137" s="202"/>
      <c r="AE5137" s="202"/>
      <c r="AF5137" s="202"/>
      <c r="AG5137" s="132" t="str">
        <f t="shared" si="3929"/>
        <v>OK</v>
      </c>
      <c r="AH5137" s="138"/>
      <c r="AI5137" s="138"/>
      <c r="AJ5137" s="139"/>
      <c r="AK5137" s="139"/>
      <c r="AL5137" s="132" t="str">
        <f t="shared" si="3930"/>
        <v>OK</v>
      </c>
      <c r="AM5137" s="140"/>
      <c r="AN5137" s="119">
        <f t="shared" si="3931"/>
        <v>0</v>
      </c>
      <c r="AO5137" s="120">
        <f t="shared" si="3932"/>
        <v>0</v>
      </c>
      <c r="AP5137" s="39">
        <f t="shared" si="3933"/>
        <v>0</v>
      </c>
      <c r="AQ5137" s="141">
        <f t="shared" si="3934"/>
        <v>0</v>
      </c>
      <c r="AR5137" s="142">
        <f t="shared" si="3947"/>
        <v>0</v>
      </c>
      <c r="AS5137" s="143" t="e">
        <f>AR5137/AP5137</f>
        <v>#DIV/0!</v>
      </c>
      <c r="AT5137" s="144">
        <f t="shared" si="3937"/>
        <v>0</v>
      </c>
      <c r="AU5137" s="141">
        <f>AO5137</f>
        <v>0</v>
      </c>
      <c r="AV5137" s="142">
        <f t="shared" si="3948"/>
        <v>0</v>
      </c>
      <c r="AW5137" s="143" t="e">
        <f>AV5137/AT5137</f>
        <v>#DIV/0!</v>
      </c>
      <c r="AY5137" s="146" t="str">
        <f t="shared" si="3941"/>
        <v>33.00</v>
      </c>
      <c r="AZ5137" s="1957" t="b">
        <f>COUNTIF('[1]Codes SEC'!$B$2:$B$250,Ministres!AY5137)&gt;0</f>
        <v>1</v>
      </c>
    </row>
    <row r="5138" spans="1:52" ht="35.1" customHeight="1" x14ac:dyDescent="0.25">
      <c r="A5138" s="356" t="s">
        <v>5356</v>
      </c>
      <c r="B5138" s="225">
        <v>15</v>
      </c>
      <c r="C5138" s="122" t="s">
        <v>1245</v>
      </c>
      <c r="D5138" s="123">
        <v>1000</v>
      </c>
      <c r="E5138" s="226"/>
      <c r="F5138" s="122">
        <v>12</v>
      </c>
      <c r="G5138" s="227">
        <v>1</v>
      </c>
      <c r="H5138" s="228" t="str">
        <f t="shared" si="3926"/>
        <v>057</v>
      </c>
      <c r="I5138" s="229" t="s">
        <v>207</v>
      </c>
      <c r="J5138" s="492" t="s">
        <v>5667</v>
      </c>
      <c r="K5138" s="493" t="s">
        <v>5668</v>
      </c>
      <c r="L5138" s="232">
        <v>0</v>
      </c>
      <c r="M5138" s="233">
        <v>0</v>
      </c>
      <c r="N5138" s="130"/>
      <c r="O5138" s="131"/>
      <c r="P5138" s="131"/>
      <c r="Q5138" s="131"/>
      <c r="R5138" s="131"/>
      <c r="S5138" s="131"/>
      <c r="T5138" s="132" t="str">
        <f t="shared" si="3927"/>
        <v>OK</v>
      </c>
      <c r="U5138" s="138"/>
      <c r="V5138" s="138"/>
      <c r="W5138" s="139"/>
      <c r="X5138" s="139"/>
      <c r="Y5138" s="132" t="str">
        <f t="shared" si="3928"/>
        <v>OK</v>
      </c>
      <c r="Z5138" s="210"/>
      <c r="AA5138" s="204"/>
      <c r="AB5138" s="202"/>
      <c r="AC5138" s="202"/>
      <c r="AD5138" s="202"/>
      <c r="AE5138" s="202"/>
      <c r="AF5138" s="202"/>
      <c r="AG5138" s="132" t="str">
        <f t="shared" si="3929"/>
        <v>OK</v>
      </c>
      <c r="AH5138" s="138"/>
      <c r="AI5138" s="138"/>
      <c r="AJ5138" s="139"/>
      <c r="AK5138" s="139"/>
      <c r="AL5138" s="132" t="str">
        <f t="shared" si="3930"/>
        <v>OK</v>
      </c>
      <c r="AM5138" s="140"/>
      <c r="AN5138" s="119">
        <f t="shared" si="3931"/>
        <v>0</v>
      </c>
      <c r="AO5138" s="120">
        <f t="shared" si="3932"/>
        <v>0</v>
      </c>
      <c r="AP5138" s="39">
        <f t="shared" si="3933"/>
        <v>0</v>
      </c>
      <c r="AQ5138" s="141">
        <f t="shared" si="3934"/>
        <v>0</v>
      </c>
      <c r="AR5138" s="142">
        <f t="shared" si="3947"/>
        <v>0</v>
      </c>
      <c r="AS5138" s="143" t="e">
        <f t="shared" si="3936"/>
        <v>#DIV/0!</v>
      </c>
      <c r="AT5138" s="144">
        <f t="shared" si="3937"/>
        <v>0</v>
      </c>
      <c r="AU5138" s="141">
        <f t="shared" si="3938"/>
        <v>0</v>
      </c>
      <c r="AV5138" s="142">
        <f t="shared" si="3948"/>
        <v>0</v>
      </c>
      <c r="AW5138" s="143" t="e">
        <f t="shared" si="3940"/>
        <v>#DIV/0!</v>
      </c>
      <c r="AX5138" s="12"/>
      <c r="AY5138" s="146" t="str">
        <f t="shared" si="3941"/>
        <v>33.00</v>
      </c>
      <c r="AZ5138" s="1957" t="b">
        <f>COUNTIF('[1]Codes SEC'!$B$2:$B$250,Ministres!AY5138)&gt;0</f>
        <v>1</v>
      </c>
    </row>
    <row r="5139" spans="1:52" ht="35.1" customHeight="1" x14ac:dyDescent="0.25">
      <c r="A5139" s="15" t="s">
        <v>5356</v>
      </c>
      <c r="B5139" s="225">
        <v>15</v>
      </c>
      <c r="C5139" s="122" t="s">
        <v>1245</v>
      </c>
      <c r="D5139" s="123">
        <v>1000</v>
      </c>
      <c r="E5139" s="226"/>
      <c r="F5139" s="122">
        <v>12</v>
      </c>
      <c r="G5139" s="227">
        <v>1</v>
      </c>
      <c r="H5139" s="228" t="str">
        <f t="shared" si="3926"/>
        <v>057</v>
      </c>
      <c r="I5139" s="229" t="s">
        <v>207</v>
      </c>
      <c r="J5139" s="492" t="s">
        <v>5669</v>
      </c>
      <c r="K5139" s="244" t="s">
        <v>5670</v>
      </c>
      <c r="L5139" s="232">
        <v>200</v>
      </c>
      <c r="M5139" s="233">
        <v>200</v>
      </c>
      <c r="N5139" s="130"/>
      <c r="O5139" s="131"/>
      <c r="P5139" s="131"/>
      <c r="Q5139" s="131"/>
      <c r="R5139" s="131"/>
      <c r="S5139" s="131"/>
      <c r="T5139" s="132" t="str">
        <f t="shared" si="3927"/>
        <v>OK</v>
      </c>
      <c r="U5139" s="138"/>
      <c r="V5139" s="138"/>
      <c r="W5139" s="139"/>
      <c r="X5139" s="139"/>
      <c r="Y5139" s="132" t="str">
        <f t="shared" si="3928"/>
        <v>OK</v>
      </c>
      <c r="Z5139" s="210"/>
      <c r="AA5139" s="204"/>
      <c r="AB5139" s="202"/>
      <c r="AC5139" s="202"/>
      <c r="AD5139" s="202"/>
      <c r="AE5139" s="202"/>
      <c r="AF5139" s="202"/>
      <c r="AG5139" s="132" t="str">
        <f t="shared" si="3929"/>
        <v>OK</v>
      </c>
      <c r="AH5139" s="138"/>
      <c r="AI5139" s="138"/>
      <c r="AJ5139" s="139"/>
      <c r="AK5139" s="139"/>
      <c r="AL5139" s="132" t="str">
        <f t="shared" si="3930"/>
        <v>OK</v>
      </c>
      <c r="AM5139" s="140"/>
      <c r="AN5139" s="119">
        <f t="shared" si="3931"/>
        <v>200</v>
      </c>
      <c r="AO5139" s="120">
        <f t="shared" si="3932"/>
        <v>200</v>
      </c>
      <c r="AP5139" s="39">
        <f t="shared" si="3933"/>
        <v>200</v>
      </c>
      <c r="AQ5139" s="141">
        <f t="shared" si="3934"/>
        <v>200</v>
      </c>
      <c r="AR5139" s="142">
        <f t="shared" si="3947"/>
        <v>0</v>
      </c>
      <c r="AS5139" s="143">
        <f>AR5139/AP5139</f>
        <v>0</v>
      </c>
      <c r="AT5139" s="144">
        <f t="shared" si="3937"/>
        <v>200</v>
      </c>
      <c r="AU5139" s="141">
        <f>AO5139</f>
        <v>200</v>
      </c>
      <c r="AV5139" s="142">
        <f t="shared" si="3948"/>
        <v>0</v>
      </c>
      <c r="AW5139" s="143">
        <f>AV5139/AT5139</f>
        <v>0</v>
      </c>
      <c r="AY5139" s="146" t="str">
        <f t="shared" si="3941"/>
        <v>33.00</v>
      </c>
      <c r="AZ5139" s="1957" t="b">
        <f>COUNTIF('[1]Codes SEC'!$B$2:$B$250,Ministres!AY5139)&gt;0</f>
        <v>1</v>
      </c>
    </row>
    <row r="5140" spans="1:52" ht="61.2" x14ac:dyDescent="0.25">
      <c r="A5140" s="356" t="s">
        <v>5356</v>
      </c>
      <c r="B5140" s="225">
        <v>15</v>
      </c>
      <c r="C5140" s="122" t="s">
        <v>1245</v>
      </c>
      <c r="D5140" s="123">
        <v>1000</v>
      </c>
      <c r="E5140" s="226"/>
      <c r="F5140" s="122">
        <v>12</v>
      </c>
      <c r="G5140" s="227">
        <v>1</v>
      </c>
      <c r="H5140" s="228" t="str">
        <f t="shared" si="3926"/>
        <v>057</v>
      </c>
      <c r="I5140" s="229" t="s">
        <v>207</v>
      </c>
      <c r="J5140" s="492" t="s">
        <v>5671</v>
      </c>
      <c r="K5140" s="244" t="s">
        <v>5672</v>
      </c>
      <c r="L5140" s="128">
        <v>7561</v>
      </c>
      <c r="M5140" s="129">
        <v>6613</v>
      </c>
      <c r="N5140" s="130"/>
      <c r="O5140" s="131"/>
      <c r="P5140" s="131"/>
      <c r="Q5140" s="131"/>
      <c r="R5140" s="131"/>
      <c r="S5140" s="131"/>
      <c r="T5140" s="132" t="str">
        <f t="shared" si="3927"/>
        <v>OK</v>
      </c>
      <c r="U5140" s="138"/>
      <c r="V5140" s="138"/>
      <c r="W5140" s="139"/>
      <c r="X5140" s="139"/>
      <c r="Y5140" s="132" t="str">
        <f t="shared" si="3928"/>
        <v>OK</v>
      </c>
      <c r="Z5140" s="210"/>
      <c r="AA5140" s="204"/>
      <c r="AB5140" s="202"/>
      <c r="AC5140" s="202"/>
      <c r="AD5140" s="202"/>
      <c r="AE5140" s="202"/>
      <c r="AF5140" s="202"/>
      <c r="AG5140" s="132" t="str">
        <f t="shared" si="3929"/>
        <v>OK</v>
      </c>
      <c r="AH5140" s="138"/>
      <c r="AI5140" s="138"/>
      <c r="AJ5140" s="139"/>
      <c r="AK5140" s="139"/>
      <c r="AL5140" s="132" t="str">
        <f t="shared" si="3930"/>
        <v>OK</v>
      </c>
      <c r="AM5140" s="140"/>
      <c r="AN5140" s="119">
        <f t="shared" si="3931"/>
        <v>7561</v>
      </c>
      <c r="AO5140" s="120">
        <f t="shared" si="3932"/>
        <v>6613</v>
      </c>
      <c r="AP5140" s="39">
        <f t="shared" si="3933"/>
        <v>7561</v>
      </c>
      <c r="AQ5140" s="141">
        <f t="shared" si="3934"/>
        <v>7561</v>
      </c>
      <c r="AR5140" s="142">
        <f t="shared" si="3947"/>
        <v>0</v>
      </c>
      <c r="AS5140" s="143">
        <f t="shared" si="3936"/>
        <v>0</v>
      </c>
      <c r="AT5140" s="144">
        <f t="shared" si="3937"/>
        <v>6613</v>
      </c>
      <c r="AU5140" s="141">
        <f t="shared" si="3938"/>
        <v>6613</v>
      </c>
      <c r="AV5140" s="142">
        <f t="shared" si="3948"/>
        <v>0</v>
      </c>
      <c r="AW5140" s="143">
        <f t="shared" si="3940"/>
        <v>0</v>
      </c>
      <c r="AY5140" s="146" t="str">
        <f t="shared" si="3941"/>
        <v>33.00</v>
      </c>
      <c r="AZ5140" s="1957" t="b">
        <f>COUNTIF('[1]Codes SEC'!$B$2:$B$250,Ministres!AY5140)&gt;0</f>
        <v>1</v>
      </c>
    </row>
    <row r="5141" spans="1:52" ht="35.1" customHeight="1" x14ac:dyDescent="0.25">
      <c r="A5141" s="356" t="s">
        <v>5356</v>
      </c>
      <c r="B5141" s="225">
        <v>15</v>
      </c>
      <c r="C5141" s="122" t="s">
        <v>1245</v>
      </c>
      <c r="D5141" s="123">
        <v>1000</v>
      </c>
      <c r="E5141" s="226"/>
      <c r="F5141" s="122">
        <v>12</v>
      </c>
      <c r="G5141" s="227">
        <v>1</v>
      </c>
      <c r="H5141" s="228" t="str">
        <f t="shared" si="3926"/>
        <v>057</v>
      </c>
      <c r="I5141" s="229" t="s">
        <v>207</v>
      </c>
      <c r="J5141" s="492" t="s">
        <v>5673</v>
      </c>
      <c r="K5141" s="244" t="s">
        <v>5674</v>
      </c>
      <c r="L5141" s="232">
        <v>14116</v>
      </c>
      <c r="M5141" s="129">
        <v>13411</v>
      </c>
      <c r="N5141" s="130"/>
      <c r="O5141" s="131"/>
      <c r="P5141" s="131"/>
      <c r="Q5141" s="131"/>
      <c r="R5141" s="131"/>
      <c r="S5141" s="131"/>
      <c r="T5141" s="132" t="str">
        <f t="shared" si="3927"/>
        <v>OK</v>
      </c>
      <c r="U5141" s="138"/>
      <c r="V5141" s="138"/>
      <c r="W5141" s="139"/>
      <c r="X5141" s="139"/>
      <c r="Y5141" s="132" t="str">
        <f t="shared" si="3928"/>
        <v>OK</v>
      </c>
      <c r="Z5141" s="210"/>
      <c r="AA5141" s="204"/>
      <c r="AB5141" s="202"/>
      <c r="AC5141" s="202"/>
      <c r="AD5141" s="202"/>
      <c r="AE5141" s="202"/>
      <c r="AF5141" s="202"/>
      <c r="AG5141" s="132" t="str">
        <f t="shared" si="3929"/>
        <v>OK</v>
      </c>
      <c r="AH5141" s="138"/>
      <c r="AI5141" s="138"/>
      <c r="AJ5141" s="139"/>
      <c r="AK5141" s="139"/>
      <c r="AL5141" s="132" t="str">
        <f t="shared" si="3930"/>
        <v>OK</v>
      </c>
      <c r="AM5141" s="140"/>
      <c r="AN5141" s="119">
        <f t="shared" si="3931"/>
        <v>14116</v>
      </c>
      <c r="AO5141" s="120">
        <f t="shared" si="3932"/>
        <v>13411</v>
      </c>
      <c r="AP5141" s="39">
        <f t="shared" si="3933"/>
        <v>14116</v>
      </c>
      <c r="AQ5141" s="141">
        <f t="shared" si="3934"/>
        <v>14116</v>
      </c>
      <c r="AR5141" s="142">
        <f t="shared" si="3947"/>
        <v>0</v>
      </c>
      <c r="AS5141" s="143">
        <f t="shared" si="3936"/>
        <v>0</v>
      </c>
      <c r="AT5141" s="144">
        <f t="shared" si="3937"/>
        <v>13411</v>
      </c>
      <c r="AU5141" s="141">
        <f t="shared" si="3938"/>
        <v>13411</v>
      </c>
      <c r="AV5141" s="142">
        <f t="shared" si="3948"/>
        <v>0</v>
      </c>
      <c r="AW5141" s="143">
        <f t="shared" si="3940"/>
        <v>0</v>
      </c>
      <c r="AY5141" s="146" t="str">
        <f t="shared" si="3941"/>
        <v>33.00</v>
      </c>
      <c r="AZ5141" s="1957" t="b">
        <f>COUNTIF('[1]Codes SEC'!$B$2:$B$250,Ministres!AY5141)&gt;0</f>
        <v>1</v>
      </c>
    </row>
    <row r="5142" spans="1:52" ht="35.1" customHeight="1" x14ac:dyDescent="0.25">
      <c r="A5142" s="356" t="s">
        <v>5356</v>
      </c>
      <c r="B5142" s="225">
        <v>15</v>
      </c>
      <c r="C5142" s="122" t="s">
        <v>1245</v>
      </c>
      <c r="D5142" s="123">
        <v>1000</v>
      </c>
      <c r="E5142" s="226"/>
      <c r="F5142" s="122">
        <v>12</v>
      </c>
      <c r="G5142" s="227">
        <v>1</v>
      </c>
      <c r="H5142" s="228" t="str">
        <f t="shared" si="3926"/>
        <v>057</v>
      </c>
      <c r="I5142" s="229" t="s">
        <v>207</v>
      </c>
      <c r="J5142" s="492" t="s">
        <v>5675</v>
      </c>
      <c r="K5142" s="244" t="s">
        <v>5676</v>
      </c>
      <c r="L5142" s="232">
        <v>1050</v>
      </c>
      <c r="M5142" s="129">
        <v>1022</v>
      </c>
      <c r="N5142" s="130"/>
      <c r="O5142" s="131"/>
      <c r="P5142" s="131"/>
      <c r="Q5142" s="131"/>
      <c r="R5142" s="131"/>
      <c r="S5142" s="131"/>
      <c r="T5142" s="132" t="str">
        <f t="shared" si="3927"/>
        <v>OK</v>
      </c>
      <c r="U5142" s="138"/>
      <c r="V5142" s="138"/>
      <c r="W5142" s="139"/>
      <c r="X5142" s="139"/>
      <c r="Y5142" s="132" t="str">
        <f t="shared" si="3928"/>
        <v>OK</v>
      </c>
      <c r="Z5142" s="210"/>
      <c r="AA5142" s="204"/>
      <c r="AB5142" s="202"/>
      <c r="AC5142" s="202"/>
      <c r="AD5142" s="202"/>
      <c r="AE5142" s="202"/>
      <c r="AF5142" s="202"/>
      <c r="AG5142" s="132" t="str">
        <f t="shared" si="3929"/>
        <v>OK</v>
      </c>
      <c r="AH5142" s="138"/>
      <c r="AI5142" s="138"/>
      <c r="AJ5142" s="139"/>
      <c r="AK5142" s="139"/>
      <c r="AL5142" s="132" t="str">
        <f t="shared" si="3930"/>
        <v>OK</v>
      </c>
      <c r="AM5142" s="140"/>
      <c r="AN5142" s="119">
        <f t="shared" si="3931"/>
        <v>1050</v>
      </c>
      <c r="AO5142" s="120">
        <f t="shared" si="3932"/>
        <v>1022</v>
      </c>
      <c r="AP5142" s="39">
        <f t="shared" si="3933"/>
        <v>1050</v>
      </c>
      <c r="AQ5142" s="141">
        <f t="shared" si="3934"/>
        <v>1050</v>
      </c>
      <c r="AR5142" s="142">
        <f t="shared" si="3947"/>
        <v>0</v>
      </c>
      <c r="AS5142" s="143">
        <f t="shared" si="3936"/>
        <v>0</v>
      </c>
      <c r="AT5142" s="144">
        <f t="shared" si="3937"/>
        <v>1022</v>
      </c>
      <c r="AU5142" s="141">
        <f t="shared" si="3938"/>
        <v>1022</v>
      </c>
      <c r="AV5142" s="142">
        <f t="shared" si="3948"/>
        <v>0</v>
      </c>
      <c r="AW5142" s="143">
        <f t="shared" si="3940"/>
        <v>0</v>
      </c>
      <c r="AY5142" s="146" t="str">
        <f t="shared" si="3941"/>
        <v>33.00</v>
      </c>
      <c r="AZ5142" s="1957" t="b">
        <f>COUNTIF('[1]Codes SEC'!$B$2:$B$250,Ministres!AY5142)&gt;0</f>
        <v>1</v>
      </c>
    </row>
    <row r="5143" spans="1:52" ht="35.1" customHeight="1" x14ac:dyDescent="0.25">
      <c r="A5143" s="356" t="s">
        <v>5356</v>
      </c>
      <c r="B5143" s="225">
        <v>15</v>
      </c>
      <c r="C5143" s="122" t="s">
        <v>1245</v>
      </c>
      <c r="D5143" s="123">
        <v>1000</v>
      </c>
      <c r="E5143" s="226"/>
      <c r="F5143" s="122">
        <v>12</v>
      </c>
      <c r="G5143" s="227"/>
      <c r="H5143" s="228" t="str">
        <f t="shared" si="3926"/>
        <v>057</v>
      </c>
      <c r="I5143" s="229">
        <v>83450000</v>
      </c>
      <c r="J5143" s="230" t="s">
        <v>5677</v>
      </c>
      <c r="K5143" s="244" t="s">
        <v>5678</v>
      </c>
      <c r="L5143" s="232">
        <v>0</v>
      </c>
      <c r="M5143" s="129">
        <v>0</v>
      </c>
      <c r="N5143" s="130"/>
      <c r="O5143" s="131"/>
      <c r="P5143" s="131"/>
      <c r="Q5143" s="131"/>
      <c r="R5143" s="131"/>
      <c r="S5143" s="131"/>
      <c r="T5143" s="132" t="str">
        <f t="shared" si="3927"/>
        <v>OK</v>
      </c>
      <c r="U5143" s="138"/>
      <c r="V5143" s="138"/>
      <c r="W5143" s="139"/>
      <c r="X5143" s="139"/>
      <c r="Y5143" s="132" t="str">
        <f t="shared" si="3928"/>
        <v>OK</v>
      </c>
      <c r="Z5143" s="210"/>
      <c r="AA5143" s="204"/>
      <c r="AB5143" s="202"/>
      <c r="AC5143" s="202"/>
      <c r="AD5143" s="202"/>
      <c r="AE5143" s="202"/>
      <c r="AF5143" s="202"/>
      <c r="AG5143" s="132" t="str">
        <f t="shared" si="3929"/>
        <v>OK</v>
      </c>
      <c r="AH5143" s="138"/>
      <c r="AI5143" s="138"/>
      <c r="AJ5143" s="139"/>
      <c r="AK5143" s="139"/>
      <c r="AL5143" s="132" t="str">
        <f t="shared" si="3930"/>
        <v>OK</v>
      </c>
      <c r="AM5143" s="140"/>
      <c r="AN5143" s="119">
        <f t="shared" si="3931"/>
        <v>0</v>
      </c>
      <c r="AO5143" s="120">
        <f t="shared" si="3932"/>
        <v>0</v>
      </c>
      <c r="AP5143" s="39">
        <f t="shared" si="3933"/>
        <v>0</v>
      </c>
      <c r="AQ5143" s="141">
        <f t="shared" si="3934"/>
        <v>0</v>
      </c>
      <c r="AR5143" s="142">
        <f t="shared" si="3947"/>
        <v>0</v>
      </c>
      <c r="AS5143" s="143" t="e">
        <f t="shared" si="3936"/>
        <v>#DIV/0!</v>
      </c>
      <c r="AT5143" s="144">
        <f t="shared" si="3937"/>
        <v>0</v>
      </c>
      <c r="AU5143" s="141">
        <f t="shared" si="3938"/>
        <v>0</v>
      </c>
      <c r="AV5143" s="142">
        <f t="shared" si="3948"/>
        <v>0</v>
      </c>
      <c r="AW5143" s="143" t="e">
        <f t="shared" si="3940"/>
        <v>#DIV/0!</v>
      </c>
      <c r="AY5143" s="146" t="str">
        <f t="shared" si="3941"/>
        <v>34.50</v>
      </c>
      <c r="AZ5143" s="1957" t="b">
        <f>COUNTIF('[1]Codes SEC'!$B$2:$B$250,Ministres!AY5143)&gt;0</f>
        <v>1</v>
      </c>
    </row>
    <row r="5144" spans="1:52" ht="35.1" customHeight="1" x14ac:dyDescent="0.25">
      <c r="A5144" s="356" t="s">
        <v>5356</v>
      </c>
      <c r="B5144" s="225">
        <v>15</v>
      </c>
      <c r="C5144" s="122" t="s">
        <v>1245</v>
      </c>
      <c r="D5144" s="123">
        <v>1000</v>
      </c>
      <c r="E5144" s="226"/>
      <c r="F5144" s="122">
        <v>5</v>
      </c>
      <c r="G5144" s="227">
        <v>1</v>
      </c>
      <c r="H5144" s="228" t="str">
        <f t="shared" si="3926"/>
        <v>057</v>
      </c>
      <c r="I5144" s="229" t="s">
        <v>121</v>
      </c>
      <c r="J5144" s="492" t="s">
        <v>5679</v>
      </c>
      <c r="K5144" s="244" t="s">
        <v>5680</v>
      </c>
      <c r="L5144" s="128">
        <v>26911</v>
      </c>
      <c r="M5144" s="129">
        <v>26911</v>
      </c>
      <c r="N5144" s="130"/>
      <c r="O5144" s="131"/>
      <c r="P5144" s="131"/>
      <c r="Q5144" s="131"/>
      <c r="R5144" s="131"/>
      <c r="S5144" s="131"/>
      <c r="T5144" s="132" t="str">
        <f t="shared" si="3927"/>
        <v>OK</v>
      </c>
      <c r="U5144" s="138"/>
      <c r="V5144" s="138"/>
      <c r="W5144" s="139"/>
      <c r="X5144" s="139"/>
      <c r="Y5144" s="132" t="str">
        <f t="shared" si="3928"/>
        <v>OK</v>
      </c>
      <c r="Z5144" s="210"/>
      <c r="AA5144" s="204"/>
      <c r="AB5144" s="202"/>
      <c r="AC5144" s="202"/>
      <c r="AD5144" s="202"/>
      <c r="AE5144" s="202"/>
      <c r="AF5144" s="202"/>
      <c r="AG5144" s="132" t="str">
        <f t="shared" si="3929"/>
        <v>OK</v>
      </c>
      <c r="AH5144" s="138"/>
      <c r="AI5144" s="138"/>
      <c r="AJ5144" s="139"/>
      <c r="AK5144" s="139"/>
      <c r="AL5144" s="132" t="str">
        <f t="shared" si="3930"/>
        <v>OK</v>
      </c>
      <c r="AM5144" s="140"/>
      <c r="AN5144" s="119">
        <f t="shared" si="3931"/>
        <v>26911</v>
      </c>
      <c r="AO5144" s="120">
        <f t="shared" si="3932"/>
        <v>26911</v>
      </c>
      <c r="AP5144" s="39">
        <f t="shared" si="3933"/>
        <v>26911</v>
      </c>
      <c r="AQ5144" s="141">
        <f t="shared" si="3934"/>
        <v>26911</v>
      </c>
      <c r="AR5144" s="142">
        <f t="shared" si="3947"/>
        <v>0</v>
      </c>
      <c r="AS5144" s="143">
        <f t="shared" si="3936"/>
        <v>0</v>
      </c>
      <c r="AT5144" s="144">
        <f t="shared" si="3937"/>
        <v>26911</v>
      </c>
      <c r="AU5144" s="141">
        <f t="shared" si="3938"/>
        <v>26911</v>
      </c>
      <c r="AV5144" s="142">
        <f t="shared" si="3948"/>
        <v>0</v>
      </c>
      <c r="AW5144" s="143">
        <f t="shared" si="3940"/>
        <v>0</v>
      </c>
      <c r="AY5144" s="146" t="str">
        <f t="shared" si="3941"/>
        <v>41.40</v>
      </c>
      <c r="AZ5144" s="1957" t="b">
        <f>COUNTIF('[1]Codes SEC'!$B$2:$B$250,Ministres!AY5144)&gt;0</f>
        <v>1</v>
      </c>
    </row>
    <row r="5145" spans="1:52" ht="35.1" customHeight="1" x14ac:dyDescent="0.25">
      <c r="A5145" s="356" t="s">
        <v>5356</v>
      </c>
      <c r="B5145" s="225">
        <v>15</v>
      </c>
      <c r="C5145" s="122" t="s">
        <v>1245</v>
      </c>
      <c r="D5145" s="123">
        <v>1000</v>
      </c>
      <c r="E5145" s="226"/>
      <c r="F5145" s="122">
        <v>5</v>
      </c>
      <c r="G5145" s="227">
        <v>3</v>
      </c>
      <c r="H5145" s="228" t="str">
        <f t="shared" si="3926"/>
        <v>057</v>
      </c>
      <c r="I5145" s="229" t="s">
        <v>121</v>
      </c>
      <c r="J5145" s="492" t="s">
        <v>5681</v>
      </c>
      <c r="K5145" s="244" t="s">
        <v>5682</v>
      </c>
      <c r="L5145" s="128">
        <v>6445</v>
      </c>
      <c r="M5145" s="129">
        <v>6445</v>
      </c>
      <c r="N5145" s="130"/>
      <c r="O5145" s="131"/>
      <c r="P5145" s="131"/>
      <c r="Q5145" s="131"/>
      <c r="R5145" s="131"/>
      <c r="S5145" s="131"/>
      <c r="T5145" s="132" t="str">
        <f t="shared" si="3927"/>
        <v>OK</v>
      </c>
      <c r="U5145" s="138"/>
      <c r="V5145" s="138"/>
      <c r="W5145" s="139"/>
      <c r="X5145" s="139"/>
      <c r="Y5145" s="132" t="str">
        <f t="shared" si="3928"/>
        <v>OK</v>
      </c>
      <c r="Z5145" s="210"/>
      <c r="AA5145" s="204"/>
      <c r="AB5145" s="202"/>
      <c r="AC5145" s="202"/>
      <c r="AD5145" s="202"/>
      <c r="AE5145" s="202"/>
      <c r="AF5145" s="202"/>
      <c r="AG5145" s="132" t="str">
        <f t="shared" si="3929"/>
        <v>OK</v>
      </c>
      <c r="AH5145" s="138"/>
      <c r="AI5145" s="138"/>
      <c r="AJ5145" s="139"/>
      <c r="AK5145" s="139"/>
      <c r="AL5145" s="132" t="str">
        <f t="shared" si="3930"/>
        <v>OK</v>
      </c>
      <c r="AM5145" s="140"/>
      <c r="AN5145" s="119">
        <f t="shared" si="3931"/>
        <v>6445</v>
      </c>
      <c r="AO5145" s="120">
        <f t="shared" si="3932"/>
        <v>6445</v>
      </c>
      <c r="AP5145" s="39">
        <f t="shared" si="3933"/>
        <v>6445</v>
      </c>
      <c r="AQ5145" s="141">
        <f t="shared" si="3934"/>
        <v>6445</v>
      </c>
      <c r="AR5145" s="142">
        <f t="shared" si="3947"/>
        <v>0</v>
      </c>
      <c r="AS5145" s="143">
        <f t="shared" si="3936"/>
        <v>0</v>
      </c>
      <c r="AT5145" s="144">
        <f t="shared" si="3937"/>
        <v>6445</v>
      </c>
      <c r="AU5145" s="141">
        <f t="shared" si="3938"/>
        <v>6445</v>
      </c>
      <c r="AV5145" s="142">
        <f t="shared" si="3948"/>
        <v>0</v>
      </c>
      <c r="AW5145" s="143">
        <f t="shared" si="3940"/>
        <v>0</v>
      </c>
      <c r="AY5145" s="146" t="str">
        <f t="shared" si="3941"/>
        <v>41.40</v>
      </c>
      <c r="AZ5145" s="1957" t="b">
        <f>COUNTIF('[1]Codes SEC'!$B$2:$B$250,Ministres!AY5145)&gt;0</f>
        <v>1</v>
      </c>
    </row>
    <row r="5146" spans="1:52" ht="35.1" customHeight="1" x14ac:dyDescent="0.25">
      <c r="A5146" s="356" t="s">
        <v>5356</v>
      </c>
      <c r="B5146" s="225">
        <v>15</v>
      </c>
      <c r="C5146" s="122" t="s">
        <v>1245</v>
      </c>
      <c r="D5146" s="123">
        <v>1000</v>
      </c>
      <c r="E5146" s="226"/>
      <c r="F5146" s="122">
        <v>12</v>
      </c>
      <c r="G5146" s="227">
        <v>1</v>
      </c>
      <c r="H5146" s="228" t="str">
        <f t="shared" si="3926"/>
        <v>057</v>
      </c>
      <c r="I5146" s="229" t="s">
        <v>121</v>
      </c>
      <c r="J5146" s="492" t="s">
        <v>5683</v>
      </c>
      <c r="K5146" s="493" t="s">
        <v>5684</v>
      </c>
      <c r="L5146" s="128">
        <v>715</v>
      </c>
      <c r="M5146" s="129">
        <v>1994</v>
      </c>
      <c r="N5146" s="130"/>
      <c r="O5146" s="131"/>
      <c r="P5146" s="131"/>
      <c r="Q5146" s="131"/>
      <c r="R5146" s="131"/>
      <c r="S5146" s="131"/>
      <c r="T5146" s="132" t="str">
        <f t="shared" si="3927"/>
        <v>OK</v>
      </c>
      <c r="U5146" s="138"/>
      <c r="V5146" s="138"/>
      <c r="W5146" s="139"/>
      <c r="X5146" s="139"/>
      <c r="Y5146" s="132" t="str">
        <f t="shared" si="3928"/>
        <v>OK</v>
      </c>
      <c r="Z5146" s="210"/>
      <c r="AA5146" s="204"/>
      <c r="AB5146" s="202"/>
      <c r="AC5146" s="202"/>
      <c r="AD5146" s="202"/>
      <c r="AE5146" s="202"/>
      <c r="AF5146" s="202"/>
      <c r="AG5146" s="132" t="str">
        <f t="shared" si="3929"/>
        <v>OK</v>
      </c>
      <c r="AH5146" s="138"/>
      <c r="AI5146" s="138"/>
      <c r="AJ5146" s="139"/>
      <c r="AK5146" s="139"/>
      <c r="AL5146" s="132" t="str">
        <f t="shared" si="3930"/>
        <v>OK</v>
      </c>
      <c r="AM5146" s="140"/>
      <c r="AN5146" s="119">
        <f t="shared" si="3931"/>
        <v>715</v>
      </c>
      <c r="AO5146" s="120">
        <f t="shared" si="3932"/>
        <v>1994</v>
      </c>
      <c r="AP5146" s="39">
        <f t="shared" si="3933"/>
        <v>715</v>
      </c>
      <c r="AQ5146" s="141">
        <f t="shared" si="3934"/>
        <v>715</v>
      </c>
      <c r="AR5146" s="142">
        <f t="shared" si="3947"/>
        <v>0</v>
      </c>
      <c r="AS5146" s="143">
        <f t="shared" si="3936"/>
        <v>0</v>
      </c>
      <c r="AT5146" s="144">
        <f t="shared" si="3937"/>
        <v>1994</v>
      </c>
      <c r="AU5146" s="141">
        <f t="shared" si="3938"/>
        <v>1994</v>
      </c>
      <c r="AV5146" s="142">
        <f t="shared" si="3948"/>
        <v>0</v>
      </c>
      <c r="AW5146" s="143">
        <f t="shared" si="3940"/>
        <v>0</v>
      </c>
      <c r="AY5146" s="146" t="str">
        <f t="shared" si="3941"/>
        <v>41.40</v>
      </c>
      <c r="AZ5146" s="1957" t="b">
        <f>COUNTIF('[1]Codes SEC'!$B$2:$B$250,Ministres!AY5146)&gt;0</f>
        <v>1</v>
      </c>
    </row>
    <row r="5147" spans="1:52" ht="35.1" customHeight="1" x14ac:dyDescent="0.25">
      <c r="A5147" s="356" t="s">
        <v>5356</v>
      </c>
      <c r="B5147" s="225">
        <v>15</v>
      </c>
      <c r="C5147" s="122" t="s">
        <v>1245</v>
      </c>
      <c r="D5147" s="123">
        <v>1000</v>
      </c>
      <c r="E5147" s="226"/>
      <c r="F5147" s="122">
        <v>12</v>
      </c>
      <c r="G5147" s="227">
        <v>1</v>
      </c>
      <c r="H5147" s="228" t="str">
        <f t="shared" si="3926"/>
        <v>057</v>
      </c>
      <c r="I5147" s="229" t="s">
        <v>121</v>
      </c>
      <c r="J5147" s="492" t="s">
        <v>5685</v>
      </c>
      <c r="K5147" s="244" t="s">
        <v>5686</v>
      </c>
      <c r="L5147" s="232">
        <v>0</v>
      </c>
      <c r="M5147" s="233">
        <v>0</v>
      </c>
      <c r="N5147" s="130"/>
      <c r="O5147" s="131"/>
      <c r="P5147" s="131"/>
      <c r="Q5147" s="131"/>
      <c r="R5147" s="131"/>
      <c r="S5147" s="131"/>
      <c r="T5147" s="132" t="str">
        <f>IF(SUM(N5147:S5147)=U5147,"OK",SUM(N5147:S5147)-U5147)</f>
        <v>OK</v>
      </c>
      <c r="U5147" s="138"/>
      <c r="V5147" s="138"/>
      <c r="W5147" s="139"/>
      <c r="X5147" s="139"/>
      <c r="Y5147" s="132" t="str">
        <f>IF(SUM(W5147:X5147)=Z5147,"OK",SUM(W5147:X5147)-Z5147)</f>
        <v>OK</v>
      </c>
      <c r="Z5147" s="210"/>
      <c r="AA5147" s="204"/>
      <c r="AB5147" s="202"/>
      <c r="AC5147" s="202"/>
      <c r="AD5147" s="202"/>
      <c r="AE5147" s="202"/>
      <c r="AF5147" s="202"/>
      <c r="AG5147" s="132" t="str">
        <f>IF(SUM(AA5147:AF5147)=AH5147,"OK",SUM(AA5147:AF5147)-AH5147)</f>
        <v>OK</v>
      </c>
      <c r="AH5147" s="138"/>
      <c r="AI5147" s="138"/>
      <c r="AJ5147" s="139"/>
      <c r="AK5147" s="139"/>
      <c r="AL5147" s="132" t="str">
        <f>IF(SUM(AJ5147:AK5147)=AM5147,"OK",SUM(AJ5147:AK5147)-AM5147)</f>
        <v>OK</v>
      </c>
      <c r="AM5147" s="140"/>
      <c r="AN5147" s="119">
        <f>L5147+U5147+V5147+Z5147</f>
        <v>0</v>
      </c>
      <c r="AO5147" s="120">
        <f>M5147+AH5147+AI5147+AM5147</f>
        <v>0</v>
      </c>
      <c r="AP5147" s="39">
        <f>L5147</f>
        <v>0</v>
      </c>
      <c r="AQ5147" s="141">
        <f>AN5147</f>
        <v>0</v>
      </c>
      <c r="AR5147" s="142">
        <f>AQ5147-AP5147</f>
        <v>0</v>
      </c>
      <c r="AS5147" s="143" t="e">
        <f>AR5147/AP5147</f>
        <v>#DIV/0!</v>
      </c>
      <c r="AT5147" s="144">
        <f>M5147</f>
        <v>0</v>
      </c>
      <c r="AU5147" s="141">
        <f>AO5147</f>
        <v>0</v>
      </c>
      <c r="AV5147" s="142">
        <f>AU5147-AT5147</f>
        <v>0</v>
      </c>
      <c r="AW5147" s="143" t="e">
        <f>AV5147/AT5147</f>
        <v>#DIV/0!</v>
      </c>
      <c r="AY5147" s="146" t="str">
        <f t="shared" si="3941"/>
        <v>41.40</v>
      </c>
      <c r="AZ5147" s="1957" t="b">
        <f>COUNTIF('[1]Codes SEC'!$B$2:$B$250,Ministres!AY5147)&gt;0</f>
        <v>1</v>
      </c>
    </row>
    <row r="5148" spans="1:52" ht="35.1" customHeight="1" x14ac:dyDescent="0.25">
      <c r="A5148" s="15" t="s">
        <v>5356</v>
      </c>
      <c r="B5148" s="225">
        <v>15</v>
      </c>
      <c r="C5148" s="122" t="s">
        <v>1245</v>
      </c>
      <c r="D5148" s="123">
        <v>1000</v>
      </c>
      <c r="E5148" s="226"/>
      <c r="F5148" s="122">
        <v>5</v>
      </c>
      <c r="G5148" s="227">
        <v>1</v>
      </c>
      <c r="H5148" s="228" t="str">
        <f t="shared" si="3926"/>
        <v>057</v>
      </c>
      <c r="I5148" s="229">
        <v>84140000</v>
      </c>
      <c r="J5148" s="492" t="s">
        <v>5687</v>
      </c>
      <c r="K5148" s="493" t="s">
        <v>5688</v>
      </c>
      <c r="L5148" s="232">
        <v>783</v>
      </c>
      <c r="M5148" s="233">
        <v>783</v>
      </c>
      <c r="N5148" s="130"/>
      <c r="O5148" s="131"/>
      <c r="P5148" s="131"/>
      <c r="Q5148" s="131"/>
      <c r="R5148" s="131"/>
      <c r="S5148" s="131"/>
      <c r="T5148" s="132" t="str">
        <f t="shared" si="3927"/>
        <v>OK</v>
      </c>
      <c r="U5148" s="138"/>
      <c r="V5148" s="138"/>
      <c r="W5148" s="139"/>
      <c r="X5148" s="139"/>
      <c r="Y5148" s="132" t="str">
        <f t="shared" si="3928"/>
        <v>OK</v>
      </c>
      <c r="Z5148" s="210"/>
      <c r="AA5148" s="204"/>
      <c r="AB5148" s="202"/>
      <c r="AC5148" s="202"/>
      <c r="AD5148" s="202"/>
      <c r="AE5148" s="202"/>
      <c r="AF5148" s="202"/>
      <c r="AG5148" s="132" t="str">
        <f t="shared" si="3929"/>
        <v>OK</v>
      </c>
      <c r="AH5148" s="138"/>
      <c r="AI5148" s="138"/>
      <c r="AJ5148" s="139"/>
      <c r="AK5148" s="139"/>
      <c r="AL5148" s="132" t="str">
        <f t="shared" si="3930"/>
        <v>OK</v>
      </c>
      <c r="AM5148" s="140"/>
      <c r="AN5148" s="119">
        <f t="shared" si="3931"/>
        <v>783</v>
      </c>
      <c r="AO5148" s="120">
        <f t="shared" si="3932"/>
        <v>783</v>
      </c>
      <c r="AP5148" s="39">
        <f t="shared" si="3933"/>
        <v>783</v>
      </c>
      <c r="AQ5148" s="141">
        <f t="shared" si="3934"/>
        <v>783</v>
      </c>
      <c r="AR5148" s="142">
        <f>AQ5148-AP5148</f>
        <v>0</v>
      </c>
      <c r="AS5148" s="143">
        <f>AR5148/AP5148</f>
        <v>0</v>
      </c>
      <c r="AT5148" s="144">
        <f t="shared" si="3937"/>
        <v>783</v>
      </c>
      <c r="AU5148" s="141">
        <f>AO5148</f>
        <v>783</v>
      </c>
      <c r="AV5148" s="142">
        <f>AU5148-AT5148</f>
        <v>0</v>
      </c>
      <c r="AW5148" s="143">
        <f>AV5148/AT5148</f>
        <v>0</v>
      </c>
      <c r="AY5148" s="146" t="str">
        <f t="shared" si="3941"/>
        <v>41.40</v>
      </c>
      <c r="AZ5148" s="1957" t="b">
        <f>COUNTIF('[1]Codes SEC'!$B$2:$B$250,Ministres!AY5148)&gt;0</f>
        <v>1</v>
      </c>
    </row>
    <row r="5149" spans="1:52" ht="35.1" customHeight="1" x14ac:dyDescent="0.25">
      <c r="A5149" s="15" t="s">
        <v>5356</v>
      </c>
      <c r="B5149" s="225">
        <v>15</v>
      </c>
      <c r="C5149" s="122" t="s">
        <v>1245</v>
      </c>
      <c r="D5149" s="123">
        <v>1000</v>
      </c>
      <c r="F5149" s="125">
        <v>12</v>
      </c>
      <c r="G5149" s="126">
        <v>1</v>
      </c>
      <c r="H5149" s="35" t="str">
        <f t="shared" si="3926"/>
        <v>057</v>
      </c>
      <c r="I5149" s="36">
        <v>84312000</v>
      </c>
      <c r="J5149" s="37" t="s">
        <v>5689</v>
      </c>
      <c r="K5149" s="231" t="s">
        <v>5690</v>
      </c>
      <c r="L5149" s="128">
        <v>0</v>
      </c>
      <c r="M5149" s="129">
        <v>0</v>
      </c>
      <c r="N5149" s="130"/>
      <c r="O5149" s="131"/>
      <c r="P5149" s="131"/>
      <c r="Q5149" s="131"/>
      <c r="R5149" s="131"/>
      <c r="S5149" s="131"/>
      <c r="T5149" s="132" t="str">
        <f t="shared" si="3927"/>
        <v>OK</v>
      </c>
      <c r="U5149" s="138"/>
      <c r="V5149" s="138"/>
      <c r="W5149" s="139"/>
      <c r="X5149" s="139"/>
      <c r="Y5149" s="132" t="str">
        <f t="shared" si="3928"/>
        <v>OK</v>
      </c>
      <c r="Z5149" s="210"/>
      <c r="AA5149" s="204"/>
      <c r="AB5149" s="202"/>
      <c r="AC5149" s="202"/>
      <c r="AD5149" s="202"/>
      <c r="AE5149" s="202"/>
      <c r="AF5149" s="202"/>
      <c r="AG5149" s="132" t="str">
        <f t="shared" si="3929"/>
        <v>OK</v>
      </c>
      <c r="AH5149" s="138"/>
      <c r="AI5149" s="138"/>
      <c r="AJ5149" s="139"/>
      <c r="AK5149" s="139"/>
      <c r="AL5149" s="132" t="str">
        <f t="shared" si="3930"/>
        <v>OK</v>
      </c>
      <c r="AM5149" s="140"/>
      <c r="AN5149" s="119">
        <f t="shared" si="3931"/>
        <v>0</v>
      </c>
      <c r="AO5149" s="120">
        <f t="shared" si="3932"/>
        <v>0</v>
      </c>
      <c r="AP5149" s="39">
        <f t="shared" si="3933"/>
        <v>0</v>
      </c>
      <c r="AQ5149" s="141">
        <f t="shared" si="3934"/>
        <v>0</v>
      </c>
      <c r="AR5149" s="142">
        <f t="shared" ref="AR5149:AR5154" si="3949">AQ5149-AP5149</f>
        <v>0</v>
      </c>
      <c r="AS5149" s="143" t="e">
        <f t="shared" si="3936"/>
        <v>#DIV/0!</v>
      </c>
      <c r="AT5149" s="144">
        <f t="shared" si="3937"/>
        <v>0</v>
      </c>
      <c r="AU5149" s="141">
        <f t="shared" ref="AU5149:AU5154" si="3950">AO5149</f>
        <v>0</v>
      </c>
      <c r="AV5149" s="142">
        <f t="shared" ref="AV5149:AV5154" si="3951">AU5149-AT5149</f>
        <v>0</v>
      </c>
      <c r="AW5149" s="143" t="e">
        <f t="shared" si="3940"/>
        <v>#DIV/0!</v>
      </c>
      <c r="AY5149" s="146" t="str">
        <f t="shared" si="3941"/>
        <v>43.12</v>
      </c>
      <c r="AZ5149" s="1957" t="b">
        <f>COUNTIF('[1]Codes SEC'!$B$2:$B$250,Ministres!AY5149)&gt;0</f>
        <v>1</v>
      </c>
    </row>
    <row r="5150" spans="1:52" ht="35.1" customHeight="1" x14ac:dyDescent="0.25">
      <c r="A5150" s="15" t="s">
        <v>5356</v>
      </c>
      <c r="B5150" s="225">
        <v>15</v>
      </c>
      <c r="C5150" s="122" t="s">
        <v>1245</v>
      </c>
      <c r="D5150" s="123">
        <v>1000</v>
      </c>
      <c r="E5150" s="226"/>
      <c r="F5150" s="122">
        <v>12</v>
      </c>
      <c r="G5150" s="126">
        <v>1</v>
      </c>
      <c r="H5150" s="35" t="str">
        <f t="shared" si="3926"/>
        <v>057</v>
      </c>
      <c r="I5150" s="36">
        <v>84312000</v>
      </c>
      <c r="J5150" s="37" t="s">
        <v>5691</v>
      </c>
      <c r="K5150" s="581" t="s">
        <v>5692</v>
      </c>
      <c r="L5150" s="232">
        <v>0</v>
      </c>
      <c r="M5150" s="233">
        <v>0</v>
      </c>
      <c r="N5150" s="130"/>
      <c r="O5150" s="131"/>
      <c r="P5150" s="131"/>
      <c r="Q5150" s="131"/>
      <c r="R5150" s="131"/>
      <c r="S5150" s="131"/>
      <c r="T5150" s="132" t="str">
        <f>IF(SUM(N5150:S5150)=U5150,"OK",SUM(N5150:S5150)-U5150)</f>
        <v>OK</v>
      </c>
      <c r="U5150" s="138"/>
      <c r="V5150" s="138"/>
      <c r="W5150" s="139"/>
      <c r="X5150" s="139"/>
      <c r="Y5150" s="132" t="str">
        <f>IF(SUM(W5150:X5150)=Z5150,"OK",SUM(W5150:X5150)-Z5150)</f>
        <v>OK</v>
      </c>
      <c r="Z5150" s="210"/>
      <c r="AA5150" s="204"/>
      <c r="AB5150" s="202"/>
      <c r="AC5150" s="202"/>
      <c r="AD5150" s="202"/>
      <c r="AE5150" s="202"/>
      <c r="AF5150" s="202"/>
      <c r="AG5150" s="132" t="str">
        <f>IF(SUM(AA5150:AF5150)=AH5150,"OK",SUM(AA5150:AF5150)-AH5150)</f>
        <v>OK</v>
      </c>
      <c r="AH5150" s="138"/>
      <c r="AI5150" s="138"/>
      <c r="AJ5150" s="139"/>
      <c r="AK5150" s="139"/>
      <c r="AL5150" s="132" t="str">
        <f>IF(SUM(AJ5150:AK5150)=AM5150,"OK",SUM(AJ5150:AK5150)-AM5150)</f>
        <v>OK</v>
      </c>
      <c r="AM5150" s="140"/>
      <c r="AN5150" s="119">
        <f>L5150+U5150+V5150+Z5150</f>
        <v>0</v>
      </c>
      <c r="AO5150" s="120">
        <f>M5150+AH5150+AI5150+AM5150</f>
        <v>0</v>
      </c>
      <c r="AP5150" s="39">
        <f>L5150</f>
        <v>0</v>
      </c>
      <c r="AQ5150" s="141">
        <f>AN5150</f>
        <v>0</v>
      </c>
      <c r="AR5150" s="142">
        <f>AQ5150-AP5150</f>
        <v>0</v>
      </c>
      <c r="AS5150" s="143" t="e">
        <f>AR5150/AP5150</f>
        <v>#DIV/0!</v>
      </c>
      <c r="AT5150" s="144">
        <f>M5150</f>
        <v>0</v>
      </c>
      <c r="AU5150" s="141">
        <f>AO5150</f>
        <v>0</v>
      </c>
      <c r="AV5150" s="142">
        <f>AU5150-AT5150</f>
        <v>0</v>
      </c>
      <c r="AW5150" s="143" t="e">
        <f>AV5150/AT5150</f>
        <v>#DIV/0!</v>
      </c>
      <c r="AY5150" s="146" t="str">
        <f t="shared" si="3941"/>
        <v>43.12</v>
      </c>
      <c r="AZ5150" s="1957" t="b">
        <f>COUNTIF('[1]Codes SEC'!$B$2:$B$250,Ministres!AY5150)&gt;0</f>
        <v>1</v>
      </c>
    </row>
    <row r="5151" spans="1:52" ht="35.1" customHeight="1" x14ac:dyDescent="0.25">
      <c r="A5151" s="15" t="s">
        <v>5356</v>
      </c>
      <c r="B5151" s="225" t="s">
        <v>1248</v>
      </c>
      <c r="C5151" s="122" t="s">
        <v>1245</v>
      </c>
      <c r="D5151" s="123">
        <v>1000</v>
      </c>
      <c r="E5151" s="226"/>
      <c r="F5151" s="122">
        <v>12</v>
      </c>
      <c r="G5151" s="227"/>
      <c r="H5151" s="228" t="str">
        <f t="shared" si="3926"/>
        <v>057</v>
      </c>
      <c r="I5151" s="229">
        <v>84312000</v>
      </c>
      <c r="J5151" s="230" t="s">
        <v>5693</v>
      </c>
      <c r="K5151" s="231" t="s">
        <v>5694</v>
      </c>
      <c r="L5151" s="232">
        <v>0</v>
      </c>
      <c r="M5151" s="233">
        <v>0</v>
      </c>
      <c r="N5151" s="130"/>
      <c r="O5151" s="131"/>
      <c r="P5151" s="131"/>
      <c r="Q5151" s="131"/>
      <c r="R5151" s="131"/>
      <c r="S5151" s="131"/>
      <c r="T5151" s="132" t="str">
        <f>IF(SUM(N5151:S5151)=U5151,"OK",SUM(N5151:S5151)-U5151)</f>
        <v>OK</v>
      </c>
      <c r="U5151" s="138"/>
      <c r="V5151" s="138"/>
      <c r="W5151" s="139"/>
      <c r="X5151" s="139"/>
      <c r="Y5151" s="132" t="str">
        <f>IF(SUM(W5151:X5151)=Z5151,"OK",SUM(W5151:X5151)-Z5151)</f>
        <v>OK</v>
      </c>
      <c r="Z5151" s="210"/>
      <c r="AA5151" s="204"/>
      <c r="AB5151" s="202"/>
      <c r="AC5151" s="202"/>
      <c r="AD5151" s="202"/>
      <c r="AE5151" s="202"/>
      <c r="AF5151" s="202"/>
      <c r="AG5151" s="132" t="str">
        <f>IF(SUM(AA5151:AF5151)=AH5151,"OK",SUM(AA5151:AF5151)-AH5151)</f>
        <v>OK</v>
      </c>
      <c r="AH5151" s="138"/>
      <c r="AI5151" s="138"/>
      <c r="AJ5151" s="139"/>
      <c r="AK5151" s="139"/>
      <c r="AL5151" s="132" t="str">
        <f>IF(SUM(AJ5151:AK5151)=AM5151,"OK",SUM(AJ5151:AK5151)-AM5151)</f>
        <v>OK</v>
      </c>
      <c r="AM5151" s="140"/>
      <c r="AN5151" s="119">
        <f>L5151+U5151+V5151+Z5151</f>
        <v>0</v>
      </c>
      <c r="AO5151" s="120">
        <f>M5151+AH5151+AI5151+AM5151</f>
        <v>0</v>
      </c>
      <c r="AP5151" s="39">
        <f>L5151</f>
        <v>0</v>
      </c>
      <c r="AQ5151" s="141">
        <f>AN5151</f>
        <v>0</v>
      </c>
      <c r="AR5151" s="142">
        <f>AQ5151-AP5151</f>
        <v>0</v>
      </c>
      <c r="AS5151" s="143" t="e">
        <f>AR5151/AP5151</f>
        <v>#DIV/0!</v>
      </c>
      <c r="AT5151" s="144">
        <f>M5151</f>
        <v>0</v>
      </c>
      <c r="AU5151" s="141">
        <f>AO5151</f>
        <v>0</v>
      </c>
      <c r="AV5151" s="142">
        <f>AU5151-AT5151</f>
        <v>0</v>
      </c>
      <c r="AW5151" s="143" t="e">
        <f>AV5151/AT5151</f>
        <v>#DIV/0!</v>
      </c>
      <c r="AY5151" s="146" t="str">
        <f t="shared" si="3941"/>
        <v>43.12</v>
      </c>
      <c r="AZ5151" s="1957" t="b">
        <f>COUNTIF('[1]Codes SEC'!$B$2:$B$250,Ministres!AY5151)&gt;0</f>
        <v>1</v>
      </c>
    </row>
    <row r="5152" spans="1:52" ht="35.1" customHeight="1" x14ac:dyDescent="0.25">
      <c r="A5152" s="15" t="s">
        <v>5356</v>
      </c>
      <c r="B5152" s="225">
        <v>15</v>
      </c>
      <c r="C5152" s="122" t="s">
        <v>1245</v>
      </c>
      <c r="D5152" s="123">
        <v>1000</v>
      </c>
      <c r="F5152" s="125">
        <v>12</v>
      </c>
      <c r="G5152" s="126">
        <v>1</v>
      </c>
      <c r="H5152" s="35" t="str">
        <f t="shared" si="3926"/>
        <v>057</v>
      </c>
      <c r="I5152" s="36" t="s">
        <v>1178</v>
      </c>
      <c r="J5152" s="37" t="s">
        <v>5695</v>
      </c>
      <c r="K5152" s="231" t="s">
        <v>5696</v>
      </c>
      <c r="L5152" s="241">
        <v>0</v>
      </c>
      <c r="M5152" s="242">
        <v>0</v>
      </c>
      <c r="N5152" s="201"/>
      <c r="O5152" s="202"/>
      <c r="P5152" s="202"/>
      <c r="Q5152" s="202"/>
      <c r="R5152" s="202"/>
      <c r="S5152" s="202"/>
      <c r="T5152" s="132" t="str">
        <f t="shared" si="3927"/>
        <v>OK</v>
      </c>
      <c r="U5152" s="138"/>
      <c r="V5152" s="138"/>
      <c r="W5152" s="139"/>
      <c r="X5152" s="139"/>
      <c r="Y5152" s="132" t="str">
        <f t="shared" si="3928"/>
        <v>OK</v>
      </c>
      <c r="Z5152" s="210"/>
      <c r="AA5152" s="204"/>
      <c r="AB5152" s="202"/>
      <c r="AC5152" s="202"/>
      <c r="AD5152" s="202"/>
      <c r="AE5152" s="202"/>
      <c r="AF5152" s="202"/>
      <c r="AG5152" s="132" t="str">
        <f t="shared" si="3929"/>
        <v>OK</v>
      </c>
      <c r="AH5152" s="138"/>
      <c r="AI5152" s="138"/>
      <c r="AJ5152" s="139"/>
      <c r="AK5152" s="139"/>
      <c r="AL5152" s="132" t="str">
        <f t="shared" si="3930"/>
        <v>OK</v>
      </c>
      <c r="AM5152" s="140"/>
      <c r="AN5152" s="119">
        <f t="shared" si="3931"/>
        <v>0</v>
      </c>
      <c r="AO5152" s="120">
        <f t="shared" si="3932"/>
        <v>0</v>
      </c>
      <c r="AP5152" s="39">
        <f t="shared" si="3933"/>
        <v>0</v>
      </c>
      <c r="AQ5152" s="141">
        <f t="shared" si="3934"/>
        <v>0</v>
      </c>
      <c r="AR5152" s="141">
        <f t="shared" si="3949"/>
        <v>0</v>
      </c>
      <c r="AS5152" s="143" t="e">
        <f t="shared" si="3936"/>
        <v>#DIV/0!</v>
      </c>
      <c r="AT5152" s="144">
        <f t="shared" si="3937"/>
        <v>0</v>
      </c>
      <c r="AU5152" s="141">
        <f t="shared" si="3950"/>
        <v>0</v>
      </c>
      <c r="AV5152" s="141">
        <f t="shared" si="3951"/>
        <v>0</v>
      </c>
      <c r="AW5152" s="143" t="e">
        <f t="shared" si="3940"/>
        <v>#DIV/0!</v>
      </c>
      <c r="AY5152" s="146" t="str">
        <f t="shared" si="3941"/>
        <v>43.40</v>
      </c>
      <c r="AZ5152" s="1957" t="b">
        <f>COUNTIF('[1]Codes SEC'!$B$2:$B$250,Ministres!AY5152)&gt;0</f>
        <v>1</v>
      </c>
    </row>
    <row r="5153" spans="1:52" ht="35.1" customHeight="1" x14ac:dyDescent="0.25">
      <c r="A5153" s="15" t="s">
        <v>5356</v>
      </c>
      <c r="B5153" s="225" t="s">
        <v>1248</v>
      </c>
      <c r="C5153" s="122" t="s">
        <v>1245</v>
      </c>
      <c r="D5153" s="123">
        <v>1000</v>
      </c>
      <c r="E5153" s="226"/>
      <c r="F5153" s="122">
        <v>12</v>
      </c>
      <c r="G5153" s="227"/>
      <c r="H5153" s="228" t="str">
        <f t="shared" si="3926"/>
        <v>057</v>
      </c>
      <c r="I5153" s="229">
        <v>84340000</v>
      </c>
      <c r="J5153" s="230" t="s">
        <v>5697</v>
      </c>
      <c r="K5153" s="231" t="s">
        <v>5698</v>
      </c>
      <c r="L5153" s="232">
        <v>0</v>
      </c>
      <c r="M5153" s="233">
        <v>0</v>
      </c>
      <c r="N5153" s="130"/>
      <c r="O5153" s="131"/>
      <c r="P5153" s="131"/>
      <c r="Q5153" s="131"/>
      <c r="R5153" s="131"/>
      <c r="S5153" s="131"/>
      <c r="T5153" s="132" t="str">
        <f t="shared" si="3927"/>
        <v>OK</v>
      </c>
      <c r="U5153" s="138"/>
      <c r="V5153" s="138"/>
      <c r="W5153" s="139"/>
      <c r="X5153" s="139"/>
      <c r="Y5153" s="132" t="str">
        <f t="shared" si="3928"/>
        <v>OK</v>
      </c>
      <c r="Z5153" s="210"/>
      <c r="AA5153" s="204"/>
      <c r="AB5153" s="202"/>
      <c r="AC5153" s="202"/>
      <c r="AD5153" s="202"/>
      <c r="AE5153" s="202"/>
      <c r="AF5153" s="202"/>
      <c r="AG5153" s="132" t="str">
        <f t="shared" si="3929"/>
        <v>OK</v>
      </c>
      <c r="AH5153" s="138"/>
      <c r="AI5153" s="138"/>
      <c r="AJ5153" s="139"/>
      <c r="AK5153" s="139"/>
      <c r="AL5153" s="132" t="str">
        <f t="shared" si="3930"/>
        <v>OK</v>
      </c>
      <c r="AM5153" s="140"/>
      <c r="AN5153" s="119">
        <f t="shared" si="3931"/>
        <v>0</v>
      </c>
      <c r="AO5153" s="120">
        <f t="shared" si="3932"/>
        <v>0</v>
      </c>
      <c r="AP5153" s="39">
        <f t="shared" si="3933"/>
        <v>0</v>
      </c>
      <c r="AQ5153" s="141">
        <f t="shared" si="3934"/>
        <v>0</v>
      </c>
      <c r="AR5153" s="142">
        <f>AQ5153-AP5153</f>
        <v>0</v>
      </c>
      <c r="AS5153" s="143" t="e">
        <f>AR5153/AP5153</f>
        <v>#DIV/0!</v>
      </c>
      <c r="AT5153" s="144">
        <f t="shared" si="3937"/>
        <v>0</v>
      </c>
      <c r="AU5153" s="141">
        <f>AO5153</f>
        <v>0</v>
      </c>
      <c r="AV5153" s="142">
        <f>AU5153-AT5153</f>
        <v>0</v>
      </c>
      <c r="AW5153" s="143" t="e">
        <f>AV5153/AT5153</f>
        <v>#DIV/0!</v>
      </c>
      <c r="AY5153" s="146" t="str">
        <f t="shared" si="3941"/>
        <v>43.40</v>
      </c>
      <c r="AZ5153" s="1957" t="b">
        <f>COUNTIF('[1]Codes SEC'!$B$2:$B$250,Ministres!AY5153)&gt;0</f>
        <v>1</v>
      </c>
    </row>
    <row r="5154" spans="1:52" ht="35.1" customHeight="1" x14ac:dyDescent="0.25">
      <c r="A5154" s="356" t="s">
        <v>5356</v>
      </c>
      <c r="B5154" s="225">
        <v>15</v>
      </c>
      <c r="C5154" s="122" t="s">
        <v>1245</v>
      </c>
      <c r="D5154" s="123">
        <v>1000</v>
      </c>
      <c r="E5154" s="494"/>
      <c r="F5154" s="122">
        <v>12</v>
      </c>
      <c r="G5154" s="227">
        <v>1</v>
      </c>
      <c r="H5154" s="228" t="str">
        <f t="shared" si="3926"/>
        <v>057</v>
      </c>
      <c r="I5154" s="229" t="s">
        <v>301</v>
      </c>
      <c r="J5154" s="492" t="s">
        <v>5699</v>
      </c>
      <c r="K5154" s="500" t="s">
        <v>5700</v>
      </c>
      <c r="L5154" s="232">
        <v>1060</v>
      </c>
      <c r="M5154" s="233">
        <v>2676</v>
      </c>
      <c r="N5154" s="130"/>
      <c r="O5154" s="131"/>
      <c r="P5154" s="131"/>
      <c r="Q5154" s="131"/>
      <c r="R5154" s="131"/>
      <c r="S5154" s="131"/>
      <c r="T5154" s="132" t="str">
        <f t="shared" si="3927"/>
        <v>OK</v>
      </c>
      <c r="U5154" s="138"/>
      <c r="V5154" s="138"/>
      <c r="W5154" s="139"/>
      <c r="X5154" s="139"/>
      <c r="Y5154" s="132" t="str">
        <f t="shared" si="3928"/>
        <v>OK</v>
      </c>
      <c r="Z5154" s="210"/>
      <c r="AA5154" s="204"/>
      <c r="AB5154" s="202"/>
      <c r="AC5154" s="202"/>
      <c r="AD5154" s="202"/>
      <c r="AE5154" s="202"/>
      <c r="AF5154" s="202"/>
      <c r="AG5154" s="132" t="str">
        <f t="shared" si="3929"/>
        <v>OK</v>
      </c>
      <c r="AH5154" s="138"/>
      <c r="AI5154" s="138"/>
      <c r="AJ5154" s="139"/>
      <c r="AK5154" s="139"/>
      <c r="AL5154" s="132" t="str">
        <f t="shared" si="3930"/>
        <v>OK</v>
      </c>
      <c r="AM5154" s="140"/>
      <c r="AN5154" s="119">
        <f t="shared" si="3931"/>
        <v>1060</v>
      </c>
      <c r="AO5154" s="120">
        <f t="shared" si="3932"/>
        <v>2676</v>
      </c>
      <c r="AP5154" s="39">
        <f t="shared" si="3933"/>
        <v>1060</v>
      </c>
      <c r="AQ5154" s="141">
        <f t="shared" si="3934"/>
        <v>1060</v>
      </c>
      <c r="AR5154" s="142">
        <f t="shared" si="3949"/>
        <v>0</v>
      </c>
      <c r="AS5154" s="143">
        <f t="shared" si="3936"/>
        <v>0</v>
      </c>
      <c r="AT5154" s="144">
        <f t="shared" si="3937"/>
        <v>2676</v>
      </c>
      <c r="AU5154" s="141">
        <f t="shared" si="3950"/>
        <v>2676</v>
      </c>
      <c r="AV5154" s="142">
        <f t="shared" si="3951"/>
        <v>0</v>
      </c>
      <c r="AW5154" s="143">
        <f t="shared" si="3940"/>
        <v>0</v>
      </c>
      <c r="AY5154" s="146" t="str">
        <f t="shared" si="3941"/>
        <v>45.24</v>
      </c>
      <c r="AZ5154" s="1957" t="b">
        <f>COUNTIF('[1]Codes SEC'!$B$2:$B$250,Ministres!AY5154)&gt;0</f>
        <v>1</v>
      </c>
    </row>
    <row r="5155" spans="1:52" ht="35.1" customHeight="1" x14ac:dyDescent="0.25">
      <c r="A5155" s="356" t="s">
        <v>5356</v>
      </c>
      <c r="B5155" s="225">
        <v>15</v>
      </c>
      <c r="C5155" s="122" t="s">
        <v>1245</v>
      </c>
      <c r="D5155" s="123">
        <v>1000</v>
      </c>
      <c r="E5155" s="494"/>
      <c r="F5155" s="122">
        <v>12</v>
      </c>
      <c r="G5155" s="227">
        <v>1</v>
      </c>
      <c r="H5155" s="228" t="str">
        <f t="shared" si="3926"/>
        <v>057</v>
      </c>
      <c r="I5155" s="229" t="s">
        <v>301</v>
      </c>
      <c r="J5155" s="492" t="s">
        <v>5701</v>
      </c>
      <c r="K5155" s="500" t="s">
        <v>5702</v>
      </c>
      <c r="L5155" s="232">
        <v>300</v>
      </c>
      <c r="M5155" s="233">
        <v>300</v>
      </c>
      <c r="N5155" s="130"/>
      <c r="O5155" s="131"/>
      <c r="P5155" s="131"/>
      <c r="Q5155" s="131"/>
      <c r="R5155" s="131"/>
      <c r="S5155" s="131"/>
      <c r="T5155" s="132" t="str">
        <f t="shared" si="3927"/>
        <v>OK</v>
      </c>
      <c r="U5155" s="138"/>
      <c r="V5155" s="138"/>
      <c r="W5155" s="139"/>
      <c r="X5155" s="139"/>
      <c r="Y5155" s="132" t="str">
        <f t="shared" si="3928"/>
        <v>OK</v>
      </c>
      <c r="Z5155" s="210"/>
      <c r="AA5155" s="204"/>
      <c r="AB5155" s="202"/>
      <c r="AC5155" s="202"/>
      <c r="AD5155" s="202"/>
      <c r="AE5155" s="202"/>
      <c r="AF5155" s="202"/>
      <c r="AG5155" s="132" t="str">
        <f t="shared" si="3929"/>
        <v>OK</v>
      </c>
      <c r="AH5155" s="138"/>
      <c r="AI5155" s="138"/>
      <c r="AJ5155" s="139"/>
      <c r="AK5155" s="139"/>
      <c r="AL5155" s="132" t="str">
        <f t="shared" si="3930"/>
        <v>OK</v>
      </c>
      <c r="AM5155" s="140"/>
      <c r="AN5155" s="119">
        <f t="shared" si="3931"/>
        <v>300</v>
      </c>
      <c r="AO5155" s="120">
        <f t="shared" si="3932"/>
        <v>300</v>
      </c>
      <c r="AP5155" s="39">
        <f t="shared" si="3933"/>
        <v>300</v>
      </c>
      <c r="AQ5155" s="141">
        <f t="shared" si="3934"/>
        <v>300</v>
      </c>
      <c r="AR5155" s="142">
        <f>AQ5155-AP5155</f>
        <v>0</v>
      </c>
      <c r="AS5155" s="143">
        <f>AR5155/AP5155</f>
        <v>0</v>
      </c>
      <c r="AT5155" s="144">
        <f t="shared" si="3937"/>
        <v>300</v>
      </c>
      <c r="AU5155" s="141">
        <f>AO5155</f>
        <v>300</v>
      </c>
      <c r="AV5155" s="142">
        <f>AU5155-AT5155</f>
        <v>0</v>
      </c>
      <c r="AW5155" s="143">
        <f>AV5155/AT5155</f>
        <v>0</v>
      </c>
      <c r="AY5155" s="146" t="str">
        <f t="shared" si="3941"/>
        <v>45.24</v>
      </c>
      <c r="AZ5155" s="1957" t="b">
        <f>COUNTIF('[1]Codes SEC'!$B$2:$B$250,Ministres!AY5155)&gt;0</f>
        <v>1</v>
      </c>
    </row>
    <row r="5156" spans="1:52" ht="35.1" customHeight="1" x14ac:dyDescent="0.25">
      <c r="A5156" s="356" t="s">
        <v>5356</v>
      </c>
      <c r="B5156" s="225">
        <v>15</v>
      </c>
      <c r="C5156" s="122" t="s">
        <v>1245</v>
      </c>
      <c r="D5156" s="123">
        <v>1000</v>
      </c>
      <c r="E5156" s="226"/>
      <c r="F5156" s="122">
        <v>12</v>
      </c>
      <c r="G5156" s="227">
        <v>1</v>
      </c>
      <c r="H5156" s="228" t="str">
        <f t="shared" si="3926"/>
        <v>057</v>
      </c>
      <c r="I5156" s="229" t="s">
        <v>301</v>
      </c>
      <c r="J5156" s="492" t="s">
        <v>5703</v>
      </c>
      <c r="K5156" s="244" t="s">
        <v>5704</v>
      </c>
      <c r="L5156" s="232">
        <v>0</v>
      </c>
      <c r="M5156" s="233">
        <v>0</v>
      </c>
      <c r="N5156" s="130"/>
      <c r="O5156" s="131"/>
      <c r="P5156" s="131"/>
      <c r="Q5156" s="131"/>
      <c r="R5156" s="131"/>
      <c r="S5156" s="131"/>
      <c r="T5156" s="132" t="str">
        <f>IF(SUM(N5156:S5156)=U5156,"OK",SUM(N5156:S5156)-U5156)</f>
        <v>OK</v>
      </c>
      <c r="U5156" s="138"/>
      <c r="V5156" s="138"/>
      <c r="W5156" s="139"/>
      <c r="X5156" s="139"/>
      <c r="Y5156" s="132" t="str">
        <f>IF(SUM(W5156:X5156)=Z5156,"OK",SUM(W5156:X5156)-Z5156)</f>
        <v>OK</v>
      </c>
      <c r="Z5156" s="210"/>
      <c r="AA5156" s="204"/>
      <c r="AB5156" s="202"/>
      <c r="AC5156" s="202"/>
      <c r="AD5156" s="202"/>
      <c r="AE5156" s="202"/>
      <c r="AF5156" s="202"/>
      <c r="AG5156" s="132" t="str">
        <f>IF(SUM(AA5156:AF5156)=AH5156,"OK",SUM(AA5156:AF5156)-AH5156)</f>
        <v>OK</v>
      </c>
      <c r="AH5156" s="138"/>
      <c r="AI5156" s="138"/>
      <c r="AJ5156" s="139"/>
      <c r="AK5156" s="139"/>
      <c r="AL5156" s="132" t="str">
        <f>IF(SUM(AJ5156:AK5156)=AM5156,"OK",SUM(AJ5156:AK5156)-AM5156)</f>
        <v>OK</v>
      </c>
      <c r="AM5156" s="140"/>
      <c r="AN5156" s="119">
        <f>L5156+U5156+V5156+Z5156</f>
        <v>0</v>
      </c>
      <c r="AO5156" s="120">
        <f>M5156+AH5156+AI5156+AM5156</f>
        <v>0</v>
      </c>
      <c r="AP5156" s="39">
        <f>L5156</f>
        <v>0</v>
      </c>
      <c r="AQ5156" s="141">
        <f>AN5156</f>
        <v>0</v>
      </c>
      <c r="AR5156" s="142">
        <f>AQ5156-AP5156</f>
        <v>0</v>
      </c>
      <c r="AS5156" s="143" t="e">
        <f>AR5156/AP5156</f>
        <v>#DIV/0!</v>
      </c>
      <c r="AT5156" s="144">
        <f>M5156</f>
        <v>0</v>
      </c>
      <c r="AU5156" s="141">
        <f>AO5156</f>
        <v>0</v>
      </c>
      <c r="AV5156" s="142">
        <f>AU5156-AT5156</f>
        <v>0</v>
      </c>
      <c r="AW5156" s="143" t="e">
        <f>AV5156/AT5156</f>
        <v>#DIV/0!</v>
      </c>
      <c r="AY5156" s="146" t="str">
        <f t="shared" si="3941"/>
        <v>45.24</v>
      </c>
      <c r="AZ5156" s="1957" t="b">
        <f>COUNTIF('[1]Codes SEC'!$B$2:$B$250,Ministres!AY5156)&gt;0</f>
        <v>1</v>
      </c>
    </row>
    <row r="5157" spans="1:52" ht="35.1" customHeight="1" x14ac:dyDescent="0.25">
      <c r="A5157" s="15" t="s">
        <v>5356</v>
      </c>
      <c r="B5157" s="225">
        <v>15</v>
      </c>
      <c r="C5157" s="122" t="s">
        <v>1245</v>
      </c>
      <c r="D5157" s="123">
        <v>1000</v>
      </c>
      <c r="F5157" s="125">
        <v>12</v>
      </c>
      <c r="G5157" s="126">
        <v>1</v>
      </c>
      <c r="H5157" s="35" t="str">
        <f t="shared" si="3926"/>
        <v>057</v>
      </c>
      <c r="I5157" s="36">
        <v>84524000</v>
      </c>
      <c r="J5157" s="37" t="s">
        <v>5705</v>
      </c>
      <c r="K5157" s="231" t="s">
        <v>5706</v>
      </c>
      <c r="L5157" s="128">
        <v>837</v>
      </c>
      <c r="M5157" s="129">
        <v>225</v>
      </c>
      <c r="N5157" s="130"/>
      <c r="O5157" s="131"/>
      <c r="P5157" s="131"/>
      <c r="Q5157" s="131"/>
      <c r="R5157" s="131"/>
      <c r="S5157" s="131"/>
      <c r="T5157" s="132" t="str">
        <f>IF(SUM(N5157:S5157)=U5157,"OK",SUM(N5157:S5157)-U5157)</f>
        <v>OK</v>
      </c>
      <c r="U5157" s="138"/>
      <c r="V5157" s="138"/>
      <c r="W5157" s="139"/>
      <c r="X5157" s="139"/>
      <c r="Y5157" s="132" t="str">
        <f>IF(SUM(W5157:X5157)=Z5157,"OK",SUM(W5157:X5157)-Z5157)</f>
        <v>OK</v>
      </c>
      <c r="Z5157" s="210"/>
      <c r="AA5157" s="204"/>
      <c r="AB5157" s="202"/>
      <c r="AC5157" s="202"/>
      <c r="AD5157" s="202"/>
      <c r="AE5157" s="202"/>
      <c r="AF5157" s="202"/>
      <c r="AG5157" s="132" t="str">
        <f>IF(SUM(AA5157:AF5157)=AH5157,"OK",SUM(AA5157:AF5157)-AH5157)</f>
        <v>OK</v>
      </c>
      <c r="AH5157" s="138"/>
      <c r="AI5157" s="138"/>
      <c r="AJ5157" s="139"/>
      <c r="AK5157" s="139"/>
      <c r="AL5157" s="132" t="str">
        <f>IF(SUM(AJ5157:AK5157)=AM5157,"OK",SUM(AJ5157:AK5157)-AM5157)</f>
        <v>OK</v>
      </c>
      <c r="AM5157" s="140"/>
      <c r="AN5157" s="119">
        <f>L5157+U5157+V5157+Z5157</f>
        <v>837</v>
      </c>
      <c r="AO5157" s="120">
        <f>M5157+AH5157+AI5157+AM5157</f>
        <v>225</v>
      </c>
      <c r="AP5157" s="39">
        <f>L5157</f>
        <v>837</v>
      </c>
      <c r="AQ5157" s="141">
        <f>AN5157</f>
        <v>837</v>
      </c>
      <c r="AR5157" s="142">
        <f>AQ5157-AP5157</f>
        <v>0</v>
      </c>
      <c r="AS5157" s="143">
        <f>AR5157/AP5157</f>
        <v>0</v>
      </c>
      <c r="AT5157" s="144">
        <f>M5157</f>
        <v>225</v>
      </c>
      <c r="AU5157" s="141">
        <f>AO5157</f>
        <v>225</v>
      </c>
      <c r="AV5157" s="142">
        <f>AU5157-AT5157</f>
        <v>0</v>
      </c>
      <c r="AW5157" s="143">
        <f>AV5157/AT5157</f>
        <v>0</v>
      </c>
      <c r="AY5157" s="146" t="str">
        <f t="shared" si="3941"/>
        <v>45.24</v>
      </c>
      <c r="AZ5157" s="1957" t="b">
        <f>COUNTIF('[1]Codes SEC'!$B$2:$B$250,Ministres!AY5157)&gt;0</f>
        <v>1</v>
      </c>
    </row>
    <row r="5158" spans="1:52" ht="12.75" customHeight="1" x14ac:dyDescent="0.25">
      <c r="A5158" s="350"/>
      <c r="B5158" s="1961"/>
      <c r="C5158" s="150"/>
      <c r="D5158" s="352"/>
      <c r="E5158" s="1962"/>
      <c r="F5158" s="150"/>
      <c r="G5158" s="495"/>
      <c r="H5158" s="496"/>
      <c r="I5158" s="497"/>
      <c r="J5158" s="498"/>
      <c r="K5158" s="158" t="s">
        <v>70</v>
      </c>
      <c r="L5158" s="236">
        <f t="shared" ref="L5158:S5158" si="3952">L5126+L5127+L5140+L5133+L5138+L5141+L5142+L5144+L5145+L5146+L5154+L5152+L5156+L5147+L5135+L5149+L5157+L5150+L5131+L5132+L5134+L5153+L5151+L5143+L5128+L5129+L5130+L5136+L5137+L5139+L5148+L5155</f>
        <v>61760</v>
      </c>
      <c r="M5158" s="1963">
        <f t="shared" si="3952"/>
        <v>61965</v>
      </c>
      <c r="N5158" s="1964">
        <f t="shared" si="3952"/>
        <v>0</v>
      </c>
      <c r="O5158" s="1965">
        <f t="shared" si="3952"/>
        <v>0</v>
      </c>
      <c r="P5158" s="1965">
        <f t="shared" si="3952"/>
        <v>0</v>
      </c>
      <c r="Q5158" s="1965">
        <f t="shared" si="3952"/>
        <v>0</v>
      </c>
      <c r="R5158" s="1965">
        <f t="shared" si="3952"/>
        <v>0</v>
      </c>
      <c r="S5158" s="1965">
        <f t="shared" si="3952"/>
        <v>0</v>
      </c>
      <c r="T5158" s="1966"/>
      <c r="U5158" s="1967">
        <f>U5126+U5127+U5140+U5133+U5138+U5141+U5142+U5144+U5145+U5146+U5154+U5152+U5156+U5147+U5135+U5149+U5157+U5150+U5131+U5132+U5134+U5153+U5151+U5143+U5128+U5129+U5130+U5136+U5137+U5139+U5148+U5155</f>
        <v>0</v>
      </c>
      <c r="V5158" s="1967">
        <f>V5126+V5127+V5140+V5133+V5138+V5141+V5142+V5144+V5145+V5146+V5154+V5152+V5156+V5147+V5135+V5149+V5157+V5150+V5131+V5132+V5134+V5153+V5151+V5143+V5128+V5129+V5130+V5136+V5137+V5139+V5148+V5155</f>
        <v>0</v>
      </c>
      <c r="W5158" s="1965">
        <f>W5126+W5127+W5140+W5133+W5138+W5141+W5142+W5144+W5145+W5146+W5154+W5152+W5156+W5147+W5135+W5149+W5157+W5150+W5131+W5132+W5134+W5153+W5151+W5143+W5128+W5129+W5130+W5136+W5137+W5139+W5148+W5155</f>
        <v>0</v>
      </c>
      <c r="X5158" s="1965">
        <f>X5126+X5127+X5140+X5133+X5138+X5141+X5142+X5144+X5145+X5146+X5154+X5152+X5156+X5147+X5135+X5149+X5157+X5150+X5131+X5132+X5134+X5153+X5151+X5143+X5128+X5129+X5130+X5136+X5137+X5139+X5148+X5155</f>
        <v>0</v>
      </c>
      <c r="Y5158" s="1966"/>
      <c r="Z5158" s="1967">
        <f t="shared" ref="Z5158:AF5158" si="3953">Z5126+Z5127+Z5140+Z5133+Z5138+Z5141+Z5142+Z5144+Z5145+Z5146+Z5154+Z5152+Z5156+Z5147+Z5135+Z5149+Z5157+Z5150+Z5131+Z5132+Z5134+Z5153+Z5151+Z5143+Z5128+Z5129+Z5130+Z5136+Z5137+Z5139+Z5148+Z5155</f>
        <v>0</v>
      </c>
      <c r="AA5158" s="165">
        <f t="shared" si="3953"/>
        <v>0</v>
      </c>
      <c r="AB5158" s="1965">
        <f t="shared" si="3953"/>
        <v>0</v>
      </c>
      <c r="AC5158" s="1965">
        <f t="shared" si="3953"/>
        <v>0</v>
      </c>
      <c r="AD5158" s="1965">
        <f t="shared" si="3953"/>
        <v>0</v>
      </c>
      <c r="AE5158" s="1965">
        <f t="shared" si="3953"/>
        <v>0</v>
      </c>
      <c r="AF5158" s="1965">
        <f t="shared" si="3953"/>
        <v>0</v>
      </c>
      <c r="AG5158" s="1966"/>
      <c r="AH5158" s="1967">
        <f>AH5126+AH5127+AH5140+AH5133+AH5138+AH5141+AH5142+AH5144+AH5145+AH5146+AH5154+AH5152+AH5156+AH5147+AH5135+AH5149+AH5157+AH5150+AH5131+AH5132+AH5134+AH5153+AH5151+AH5143+AH5128+AH5129+AH5130+AH5136+AH5137+AH5139+AH5148+AH5155</f>
        <v>0</v>
      </c>
      <c r="AI5158" s="1967">
        <f>AI5126+AI5127+AI5140+AI5133+AI5138+AI5141+AI5142+AI5144+AI5145+AI5146+AI5154+AI5152+AI5156+AI5147+AI5135+AI5149+AI5157+AI5150+AI5131+AI5132+AI5134+AI5153+AI5151+AI5143+AI5128+AI5129+AI5130+AI5136+AI5137+AI5139+AI5148+AI5155</f>
        <v>0</v>
      </c>
      <c r="AJ5158" s="1965">
        <f>AJ5126+AJ5127+AJ5140+AJ5133+AJ5138+AJ5141+AJ5142+AJ5144+AJ5145+AJ5146+AJ5154+AJ5152+AJ5156+AJ5147+AJ5135+AJ5149+AJ5157+AJ5150+AJ5131+AJ5132+AJ5134+AJ5153+AJ5151+AJ5143+AJ5128+AJ5129+AJ5130+AJ5136+AJ5137+AJ5139+AJ5148+AJ5155</f>
        <v>0</v>
      </c>
      <c r="AK5158" s="1965">
        <f>AK5126+AK5127+AK5140+AK5133+AK5138+AK5141+AK5142+AK5144+AK5145+AK5146+AK5154+AK5152+AK5156+AK5147+AK5135+AK5149+AK5157+AK5150+AK5131+AK5132+AK5134+AK5153+AK5151+AK5143+AK5128+AK5129+AK5130+AK5136+AK5137+AK5139+AK5148+AK5155</f>
        <v>0</v>
      </c>
      <c r="AL5158" s="1966"/>
      <c r="AM5158" s="1968">
        <f t="shared" ref="AM5158:AW5158" si="3954">AM5126+AM5127+AM5140+AM5133+AM5138+AM5141+AM5142+AM5144+AM5145+AM5146+AM5154+AM5152+AM5156+AM5147+AM5135+AM5149+AM5157+AM5150+AM5131+AM5132+AM5134+AM5153+AM5151+AM5143+AM5128+AM5129+AM5130+AM5136+AM5137+AM5139+AM5148+AM5155</f>
        <v>0</v>
      </c>
      <c r="AN5158" s="167">
        <f t="shared" si="3954"/>
        <v>61760</v>
      </c>
      <c r="AO5158" s="1969">
        <f t="shared" si="3954"/>
        <v>61965</v>
      </c>
      <c r="AP5158" s="169">
        <f t="shared" si="3954"/>
        <v>61760</v>
      </c>
      <c r="AQ5158" s="1970">
        <f t="shared" si="3954"/>
        <v>61760</v>
      </c>
      <c r="AR5158" s="1971">
        <f t="shared" si="3954"/>
        <v>0</v>
      </c>
      <c r="AS5158" s="1972" t="e">
        <f t="shared" si="3954"/>
        <v>#DIV/0!</v>
      </c>
      <c r="AT5158" s="1973">
        <f t="shared" si="3954"/>
        <v>61965</v>
      </c>
      <c r="AU5158" s="1970">
        <f t="shared" si="3954"/>
        <v>61965</v>
      </c>
      <c r="AV5158" s="1971">
        <f t="shared" si="3954"/>
        <v>0</v>
      </c>
      <c r="AW5158" s="1972" t="e">
        <f t="shared" si="3954"/>
        <v>#DIV/0!</v>
      </c>
      <c r="AY5158" s="146"/>
      <c r="AZ5158" s="1957"/>
    </row>
    <row r="5159" spans="1:52" ht="12.75" customHeight="1" x14ac:dyDescent="0.25">
      <c r="A5159" s="356"/>
      <c r="B5159" s="225"/>
      <c r="C5159" s="122"/>
      <c r="D5159" s="357"/>
      <c r="E5159" s="226"/>
      <c r="F5159" s="122"/>
      <c r="G5159" s="227"/>
      <c r="H5159" s="228"/>
      <c r="I5159" s="229"/>
      <c r="J5159" s="492"/>
      <c r="K5159" s="240"/>
      <c r="L5159" s="241"/>
      <c r="M5159" s="242"/>
      <c r="N5159" s="201"/>
      <c r="O5159" s="202"/>
      <c r="P5159" s="202"/>
      <c r="Q5159" s="202"/>
      <c r="R5159" s="202"/>
      <c r="S5159" s="202"/>
      <c r="T5159" s="224"/>
      <c r="U5159" s="138"/>
      <c r="V5159" s="138"/>
      <c r="W5159" s="139"/>
      <c r="X5159" s="139"/>
      <c r="Y5159" s="224"/>
      <c r="Z5159" s="210"/>
      <c r="AA5159" s="204"/>
      <c r="AB5159" s="202"/>
      <c r="AC5159" s="202"/>
      <c r="AD5159" s="202"/>
      <c r="AE5159" s="202"/>
      <c r="AF5159" s="202"/>
      <c r="AG5159" s="224"/>
      <c r="AH5159" s="138"/>
      <c r="AI5159" s="138"/>
      <c r="AJ5159" s="139"/>
      <c r="AK5159" s="139"/>
      <c r="AL5159" s="224"/>
      <c r="AM5159" s="140"/>
      <c r="AN5159" s="211"/>
      <c r="AO5159" s="212"/>
      <c r="AP5159" s="39"/>
      <c r="AQ5159" s="141"/>
      <c r="AR5159" s="141"/>
      <c r="AS5159" s="143"/>
      <c r="AU5159" s="141"/>
      <c r="AV5159" s="141"/>
      <c r="AW5159" s="143"/>
      <c r="AY5159" s="146"/>
      <c r="AZ5159" s="1957"/>
    </row>
    <row r="5160" spans="1:52" ht="12.75" customHeight="1" x14ac:dyDescent="0.25">
      <c r="A5160" s="356"/>
      <c r="B5160" s="225"/>
      <c r="C5160" s="122"/>
      <c r="D5160" s="357"/>
      <c r="E5160" s="226"/>
      <c r="F5160" s="122"/>
      <c r="G5160" s="227"/>
      <c r="H5160" s="228"/>
      <c r="I5160" s="229"/>
      <c r="J5160" s="492"/>
      <c r="K5160" s="243" t="s">
        <v>109</v>
      </c>
      <c r="L5160" s="241"/>
      <c r="M5160" s="242"/>
      <c r="N5160" s="201"/>
      <c r="O5160" s="202"/>
      <c r="P5160" s="202"/>
      <c r="Q5160" s="202"/>
      <c r="R5160" s="202"/>
      <c r="S5160" s="202"/>
      <c r="T5160" s="224"/>
      <c r="U5160" s="138"/>
      <c r="V5160" s="138"/>
      <c r="W5160" s="139"/>
      <c r="X5160" s="139"/>
      <c r="Y5160" s="224"/>
      <c r="Z5160" s="210"/>
      <c r="AA5160" s="204"/>
      <c r="AB5160" s="202"/>
      <c r="AC5160" s="202"/>
      <c r="AD5160" s="202"/>
      <c r="AE5160" s="202"/>
      <c r="AF5160" s="202"/>
      <c r="AG5160" s="224"/>
      <c r="AH5160" s="138"/>
      <c r="AI5160" s="138"/>
      <c r="AJ5160" s="139"/>
      <c r="AK5160" s="139"/>
      <c r="AL5160" s="224"/>
      <c r="AM5160" s="140"/>
      <c r="AN5160" s="211"/>
      <c r="AO5160" s="212"/>
      <c r="AP5160" s="39"/>
      <c r="AQ5160" s="141"/>
      <c r="AR5160" s="141"/>
      <c r="AS5160" s="143"/>
      <c r="AU5160" s="141"/>
      <c r="AV5160" s="141"/>
      <c r="AW5160" s="143"/>
      <c r="AY5160" s="146"/>
      <c r="AZ5160" s="1957"/>
    </row>
    <row r="5161" spans="1:52" ht="12.75" customHeight="1" x14ac:dyDescent="0.25">
      <c r="A5161" s="356"/>
      <c r="B5161" s="225"/>
      <c r="C5161" s="122"/>
      <c r="D5161" s="357"/>
      <c r="E5161" s="226"/>
      <c r="F5161" s="122"/>
      <c r="G5161" s="227"/>
      <c r="H5161" s="228"/>
      <c r="I5161" s="229"/>
      <c r="J5161" s="492"/>
      <c r="K5161" s="231"/>
      <c r="L5161" s="241"/>
      <c r="M5161" s="242"/>
      <c r="N5161" s="201"/>
      <c r="O5161" s="202"/>
      <c r="P5161" s="202"/>
      <c r="Q5161" s="202"/>
      <c r="R5161" s="202"/>
      <c r="S5161" s="202"/>
      <c r="T5161" s="224"/>
      <c r="U5161" s="138"/>
      <c r="V5161" s="138"/>
      <c r="W5161" s="139"/>
      <c r="X5161" s="139"/>
      <c r="Y5161" s="224"/>
      <c r="Z5161" s="210"/>
      <c r="AA5161" s="204"/>
      <c r="AB5161" s="202"/>
      <c r="AC5161" s="202"/>
      <c r="AD5161" s="202"/>
      <c r="AE5161" s="202"/>
      <c r="AF5161" s="202"/>
      <c r="AG5161" s="224"/>
      <c r="AH5161" s="138"/>
      <c r="AI5161" s="138"/>
      <c r="AJ5161" s="139"/>
      <c r="AK5161" s="139"/>
      <c r="AL5161" s="224"/>
      <c r="AM5161" s="140"/>
      <c r="AN5161" s="211"/>
      <c r="AO5161" s="212"/>
      <c r="AP5161" s="39"/>
      <c r="AQ5161" s="141"/>
      <c r="AR5161" s="141"/>
      <c r="AS5161" s="143"/>
      <c r="AU5161" s="141"/>
      <c r="AV5161" s="141"/>
      <c r="AW5161" s="143"/>
      <c r="AY5161" s="146"/>
      <c r="AZ5161" s="1957"/>
    </row>
    <row r="5162" spans="1:52" ht="35.1" customHeight="1" x14ac:dyDescent="0.25">
      <c r="A5162" s="356" t="s">
        <v>5356</v>
      </c>
      <c r="B5162" s="225">
        <v>15</v>
      </c>
      <c r="C5162" s="122" t="s">
        <v>1245</v>
      </c>
      <c r="D5162" s="123">
        <v>1000</v>
      </c>
      <c r="E5162" s="226"/>
      <c r="F5162" s="122">
        <v>12</v>
      </c>
      <c r="G5162" s="227">
        <v>1</v>
      </c>
      <c r="H5162" s="228" t="str">
        <f t="shared" si="3926"/>
        <v>057</v>
      </c>
      <c r="I5162" s="229" t="s">
        <v>1500</v>
      </c>
      <c r="J5162" s="492" t="s">
        <v>5707</v>
      </c>
      <c r="K5162" s="244" t="s">
        <v>5708</v>
      </c>
      <c r="L5162" s="128">
        <v>0</v>
      </c>
      <c r="M5162" s="129">
        <v>53</v>
      </c>
      <c r="N5162" s="130"/>
      <c r="O5162" s="131"/>
      <c r="P5162" s="131"/>
      <c r="Q5162" s="131"/>
      <c r="R5162" s="131"/>
      <c r="S5162" s="131"/>
      <c r="T5162" s="132" t="str">
        <f t="shared" ref="T5162:T5164" si="3955">IF(SUM(N5162:S5162)=U5162,"OK",SUM(N5162:S5162)-U5162)</f>
        <v>OK</v>
      </c>
      <c r="U5162" s="138"/>
      <c r="V5162" s="138"/>
      <c r="W5162" s="139"/>
      <c r="X5162" s="139"/>
      <c r="Y5162" s="132" t="str">
        <f t="shared" ref="Y5162:Y5164" si="3956">IF(SUM(W5162:X5162)=Z5162,"OK",SUM(W5162:X5162)-Z5162)</f>
        <v>OK</v>
      </c>
      <c r="Z5162" s="210"/>
      <c r="AA5162" s="204"/>
      <c r="AB5162" s="202"/>
      <c r="AC5162" s="202"/>
      <c r="AD5162" s="202"/>
      <c r="AE5162" s="202"/>
      <c r="AF5162" s="202"/>
      <c r="AG5162" s="132" t="str">
        <f t="shared" ref="AG5162:AG5164" si="3957">IF(SUM(AA5162:AF5162)=AH5162,"OK",SUM(AA5162:AF5162)-AH5162)</f>
        <v>OK</v>
      </c>
      <c r="AH5162" s="138"/>
      <c r="AI5162" s="138"/>
      <c r="AJ5162" s="139"/>
      <c r="AK5162" s="139"/>
      <c r="AL5162" s="132" t="str">
        <f t="shared" ref="AL5162:AL5164" si="3958">IF(SUM(AJ5162:AK5162)=AM5162,"OK",SUM(AJ5162:AK5162)-AM5162)</f>
        <v>OK</v>
      </c>
      <c r="AM5162" s="140"/>
      <c r="AN5162" s="119">
        <f t="shared" ref="AN5162:AN5164" si="3959">L5162+U5162+V5162+Z5162</f>
        <v>0</v>
      </c>
      <c r="AO5162" s="120">
        <f t="shared" ref="AO5162:AO5164" si="3960">M5162+AH5162+AI5162+AM5162</f>
        <v>53</v>
      </c>
      <c r="AP5162" s="39">
        <f>L5162</f>
        <v>0</v>
      </c>
      <c r="AQ5162" s="141">
        <f>AN5162</f>
        <v>0</v>
      </c>
      <c r="AR5162" s="142">
        <f>AQ5162-AP5162</f>
        <v>0</v>
      </c>
      <c r="AS5162" s="143" t="e">
        <f>AR5162/AP5162</f>
        <v>#DIV/0!</v>
      </c>
      <c r="AT5162" s="144">
        <f>M5162</f>
        <v>53</v>
      </c>
      <c r="AU5162" s="141">
        <f>AO5162</f>
        <v>53</v>
      </c>
      <c r="AV5162" s="142">
        <f>AU5162-AT5162</f>
        <v>0</v>
      </c>
      <c r="AW5162" s="143">
        <f>AV5162/AT5162</f>
        <v>0</v>
      </c>
      <c r="AY5162" s="146" t="str">
        <f>RIGHT(LEFT(I5162,3),2)&amp;"."&amp;RIGHT(LEFT(I5162,5),2)</f>
        <v>51.12</v>
      </c>
      <c r="AZ5162" s="1957" t="b">
        <f>COUNTIF('[1]Codes SEC'!$B$2:$B$250,Ministres!AY5162)&gt;0</f>
        <v>1</v>
      </c>
    </row>
    <row r="5163" spans="1:52" ht="35.1" customHeight="1" x14ac:dyDescent="0.25">
      <c r="A5163" s="356" t="s">
        <v>5356</v>
      </c>
      <c r="B5163" s="225">
        <v>15</v>
      </c>
      <c r="C5163" s="122" t="s">
        <v>1245</v>
      </c>
      <c r="D5163" s="123">
        <v>1000</v>
      </c>
      <c r="E5163" s="226"/>
      <c r="F5163" s="122">
        <v>12</v>
      </c>
      <c r="G5163" s="227">
        <v>1</v>
      </c>
      <c r="H5163" s="228" t="str">
        <f t="shared" si="3926"/>
        <v>057</v>
      </c>
      <c r="I5163" s="229" t="s">
        <v>1265</v>
      </c>
      <c r="J5163" s="492" t="s">
        <v>5709</v>
      </c>
      <c r="K5163" s="244" t="s">
        <v>5710</v>
      </c>
      <c r="L5163" s="128">
        <v>0</v>
      </c>
      <c r="M5163" s="129">
        <v>0</v>
      </c>
      <c r="N5163" s="130"/>
      <c r="O5163" s="131"/>
      <c r="P5163" s="131"/>
      <c r="Q5163" s="131"/>
      <c r="R5163" s="131"/>
      <c r="S5163" s="131"/>
      <c r="T5163" s="132" t="str">
        <f t="shared" si="3955"/>
        <v>OK</v>
      </c>
      <c r="U5163" s="138"/>
      <c r="V5163" s="138"/>
      <c r="W5163" s="139"/>
      <c r="X5163" s="139"/>
      <c r="Y5163" s="132" t="str">
        <f t="shared" si="3956"/>
        <v>OK</v>
      </c>
      <c r="Z5163" s="210"/>
      <c r="AA5163" s="204"/>
      <c r="AB5163" s="202"/>
      <c r="AC5163" s="202"/>
      <c r="AD5163" s="202"/>
      <c r="AE5163" s="202"/>
      <c r="AF5163" s="202"/>
      <c r="AG5163" s="132" t="str">
        <f t="shared" si="3957"/>
        <v>OK</v>
      </c>
      <c r="AH5163" s="138"/>
      <c r="AI5163" s="138"/>
      <c r="AJ5163" s="139"/>
      <c r="AK5163" s="139"/>
      <c r="AL5163" s="132" t="str">
        <f t="shared" si="3958"/>
        <v>OK</v>
      </c>
      <c r="AM5163" s="140"/>
      <c r="AN5163" s="119">
        <f t="shared" si="3959"/>
        <v>0</v>
      </c>
      <c r="AO5163" s="120">
        <f t="shared" si="3960"/>
        <v>0</v>
      </c>
      <c r="AP5163" s="39">
        <f>L5163</f>
        <v>0</v>
      </c>
      <c r="AQ5163" s="141">
        <f>AN5163</f>
        <v>0</v>
      </c>
      <c r="AR5163" s="142">
        <f>AQ5163-AP5163</f>
        <v>0</v>
      </c>
      <c r="AS5163" s="143" t="e">
        <f>AR5163/AP5163</f>
        <v>#DIV/0!</v>
      </c>
      <c r="AT5163" s="144">
        <f>M5163</f>
        <v>0</v>
      </c>
      <c r="AU5163" s="141">
        <f>AO5163</f>
        <v>0</v>
      </c>
      <c r="AV5163" s="142">
        <f>AU5163-AT5163</f>
        <v>0</v>
      </c>
      <c r="AW5163" s="143" t="e">
        <f>AV5163/AT5163</f>
        <v>#DIV/0!</v>
      </c>
      <c r="AY5163" s="146" t="str">
        <f>RIGHT(LEFT(I5163,3),2)&amp;"."&amp;RIGHT(LEFT(I5163,5),2)</f>
        <v>52.10</v>
      </c>
      <c r="AZ5163" s="1957" t="b">
        <f>COUNTIF('[1]Codes SEC'!$B$2:$B$250,Ministres!AY5163)&gt;0</f>
        <v>1</v>
      </c>
    </row>
    <row r="5164" spans="1:52" ht="35.1" customHeight="1" x14ac:dyDescent="0.25">
      <c r="A5164" s="356" t="s">
        <v>5356</v>
      </c>
      <c r="B5164" s="225">
        <v>15</v>
      </c>
      <c r="C5164" s="122" t="s">
        <v>1245</v>
      </c>
      <c r="D5164" s="123">
        <v>1000</v>
      </c>
      <c r="E5164" s="226"/>
      <c r="F5164" s="125">
        <v>5</v>
      </c>
      <c r="G5164" s="227">
        <v>1</v>
      </c>
      <c r="H5164" s="228" t="str">
        <f t="shared" si="3926"/>
        <v>057</v>
      </c>
      <c r="I5164" s="229" t="s">
        <v>1441</v>
      </c>
      <c r="J5164" s="492" t="s">
        <v>5711</v>
      </c>
      <c r="K5164" s="244" t="s">
        <v>5712</v>
      </c>
      <c r="L5164" s="128">
        <v>1512</v>
      </c>
      <c r="M5164" s="129">
        <v>1512</v>
      </c>
      <c r="N5164" s="130"/>
      <c r="O5164" s="131"/>
      <c r="P5164" s="131"/>
      <c r="Q5164" s="131"/>
      <c r="R5164" s="131"/>
      <c r="S5164" s="131"/>
      <c r="T5164" s="132" t="str">
        <f t="shared" si="3955"/>
        <v>OK</v>
      </c>
      <c r="U5164" s="138"/>
      <c r="V5164" s="138"/>
      <c r="W5164" s="139"/>
      <c r="X5164" s="139"/>
      <c r="Y5164" s="132" t="str">
        <f t="shared" si="3956"/>
        <v>OK</v>
      </c>
      <c r="Z5164" s="210"/>
      <c r="AA5164" s="204"/>
      <c r="AB5164" s="202"/>
      <c r="AC5164" s="202"/>
      <c r="AD5164" s="202"/>
      <c r="AE5164" s="202"/>
      <c r="AF5164" s="202"/>
      <c r="AG5164" s="132" t="str">
        <f t="shared" si="3957"/>
        <v>OK</v>
      </c>
      <c r="AH5164" s="138"/>
      <c r="AI5164" s="138"/>
      <c r="AJ5164" s="139"/>
      <c r="AK5164" s="139"/>
      <c r="AL5164" s="132" t="str">
        <f t="shared" si="3958"/>
        <v>OK</v>
      </c>
      <c r="AM5164" s="140"/>
      <c r="AN5164" s="119">
        <f t="shared" si="3959"/>
        <v>1512</v>
      </c>
      <c r="AO5164" s="120">
        <f t="shared" si="3960"/>
        <v>1512</v>
      </c>
      <c r="AP5164" s="39">
        <f>L5164</f>
        <v>1512</v>
      </c>
      <c r="AQ5164" s="141">
        <f>AN5164</f>
        <v>1512</v>
      </c>
      <c r="AR5164" s="142">
        <f>AQ5164-AP5164</f>
        <v>0</v>
      </c>
      <c r="AS5164" s="143">
        <f>AR5164/AP5164</f>
        <v>0</v>
      </c>
      <c r="AT5164" s="144">
        <f>M5164</f>
        <v>1512</v>
      </c>
      <c r="AU5164" s="141">
        <f>AO5164</f>
        <v>1512</v>
      </c>
      <c r="AV5164" s="142">
        <f>AU5164-AT5164</f>
        <v>0</v>
      </c>
      <c r="AW5164" s="143">
        <f>AV5164/AT5164</f>
        <v>0</v>
      </c>
      <c r="AY5164" s="146" t="str">
        <f>RIGHT(LEFT(I5164,3),2)&amp;"."&amp;RIGHT(LEFT(I5164,5),2)</f>
        <v>61.41</v>
      </c>
      <c r="AZ5164" s="1957" t="b">
        <f>COUNTIF('[1]Codes SEC'!$B$2:$B$250,Ministres!AY5164)&gt;0</f>
        <v>1</v>
      </c>
    </row>
    <row r="5165" spans="1:52" ht="12.75" customHeight="1" x14ac:dyDescent="0.25">
      <c r="A5165" s="350"/>
      <c r="B5165" s="1961"/>
      <c r="C5165" s="150"/>
      <c r="D5165" s="352"/>
      <c r="E5165" s="1962"/>
      <c r="F5165" s="150"/>
      <c r="G5165" s="495"/>
      <c r="H5165" s="496"/>
      <c r="I5165" s="497"/>
      <c r="J5165" s="498"/>
      <c r="K5165" s="158" t="s">
        <v>116</v>
      </c>
      <c r="L5165" s="159">
        <f t="shared" ref="L5165:S5165" si="3961">L5162+L5163+L5164</f>
        <v>1512</v>
      </c>
      <c r="M5165" s="1977">
        <f t="shared" si="3961"/>
        <v>1565</v>
      </c>
      <c r="N5165" s="1964">
        <f t="shared" si="3961"/>
        <v>0</v>
      </c>
      <c r="O5165" s="1965">
        <f t="shared" si="3961"/>
        <v>0</v>
      </c>
      <c r="P5165" s="1965">
        <f t="shared" si="3961"/>
        <v>0</v>
      </c>
      <c r="Q5165" s="1965">
        <f t="shared" si="3961"/>
        <v>0</v>
      </c>
      <c r="R5165" s="1965">
        <f t="shared" si="3961"/>
        <v>0</v>
      </c>
      <c r="S5165" s="1965">
        <f t="shared" si="3961"/>
        <v>0</v>
      </c>
      <c r="T5165" s="1966"/>
      <c r="U5165" s="1967">
        <f>U5162+U5163+U5164</f>
        <v>0</v>
      </c>
      <c r="V5165" s="1967">
        <f>V5162+V5163+V5164</f>
        <v>0</v>
      </c>
      <c r="W5165" s="1965">
        <f>W5162+W5163+W5164</f>
        <v>0</v>
      </c>
      <c r="X5165" s="1965">
        <f>X5162+X5163+X5164</f>
        <v>0</v>
      </c>
      <c r="Y5165" s="1966"/>
      <c r="Z5165" s="1967">
        <f t="shared" ref="Z5165:AF5165" si="3962">Z5162+Z5163+Z5164</f>
        <v>0</v>
      </c>
      <c r="AA5165" s="165">
        <f t="shared" si="3962"/>
        <v>0</v>
      </c>
      <c r="AB5165" s="1965">
        <f t="shared" si="3962"/>
        <v>0</v>
      </c>
      <c r="AC5165" s="1965">
        <f t="shared" si="3962"/>
        <v>0</v>
      </c>
      <c r="AD5165" s="1965">
        <f t="shared" si="3962"/>
        <v>0</v>
      </c>
      <c r="AE5165" s="1965">
        <f t="shared" si="3962"/>
        <v>0</v>
      </c>
      <c r="AF5165" s="1965">
        <f t="shared" si="3962"/>
        <v>0</v>
      </c>
      <c r="AG5165" s="1966"/>
      <c r="AH5165" s="1967">
        <f>AH5162+AH5163+AH5164</f>
        <v>0</v>
      </c>
      <c r="AI5165" s="1967">
        <f>AI5162+AI5163+AI5164</f>
        <v>0</v>
      </c>
      <c r="AJ5165" s="1965">
        <f>AJ5162+AJ5163+AJ5164</f>
        <v>0</v>
      </c>
      <c r="AK5165" s="1965">
        <f>AK5162+AK5163+AK5164</f>
        <v>0</v>
      </c>
      <c r="AL5165" s="1966"/>
      <c r="AM5165" s="1968">
        <f t="shared" ref="AM5165:AW5165" si="3963">AM5162+AM5163+AM5164</f>
        <v>0</v>
      </c>
      <c r="AN5165" s="167">
        <f>AN5162+AN5163+AN5164</f>
        <v>1512</v>
      </c>
      <c r="AO5165" s="1969">
        <f t="shared" si="3963"/>
        <v>1565</v>
      </c>
      <c r="AP5165" s="169">
        <f t="shared" si="3963"/>
        <v>1512</v>
      </c>
      <c r="AQ5165" s="1970">
        <f t="shared" si="3963"/>
        <v>1512</v>
      </c>
      <c r="AR5165" s="1970">
        <f t="shared" si="3963"/>
        <v>0</v>
      </c>
      <c r="AS5165" s="1978" t="e">
        <f t="shared" si="3963"/>
        <v>#DIV/0!</v>
      </c>
      <c r="AT5165" s="1973">
        <f t="shared" si="3963"/>
        <v>1565</v>
      </c>
      <c r="AU5165" s="1970">
        <f t="shared" si="3963"/>
        <v>1565</v>
      </c>
      <c r="AV5165" s="1970">
        <f t="shared" si="3963"/>
        <v>0</v>
      </c>
      <c r="AW5165" s="1978" t="e">
        <f t="shared" si="3963"/>
        <v>#DIV/0!</v>
      </c>
      <c r="AY5165" s="146"/>
      <c r="AZ5165" s="1957"/>
    </row>
    <row r="5166" spans="1:52" ht="12.75" customHeight="1" x14ac:dyDescent="0.25">
      <c r="A5166" s="174"/>
      <c r="B5166" s="175"/>
      <c r="C5166" s="176"/>
      <c r="D5166" s="177"/>
      <c r="E5166" s="178"/>
      <c r="F5166" s="177"/>
      <c r="G5166" s="179"/>
      <c r="H5166" s="180"/>
      <c r="I5166" s="181"/>
      <c r="J5166" s="182"/>
      <c r="K5166" s="183" t="s">
        <v>3714</v>
      </c>
      <c r="L5166" s="184">
        <f t="shared" ref="L5166:S5166" si="3964">L5165+L5158</f>
        <v>63272</v>
      </c>
      <c r="M5166" s="185">
        <f t="shared" si="3964"/>
        <v>63530</v>
      </c>
      <c r="N5166" s="186">
        <f t="shared" si="3964"/>
        <v>0</v>
      </c>
      <c r="O5166" s="187">
        <f t="shared" si="3964"/>
        <v>0</v>
      </c>
      <c r="P5166" s="187">
        <f t="shared" si="3964"/>
        <v>0</v>
      </c>
      <c r="Q5166" s="187">
        <f t="shared" si="3964"/>
        <v>0</v>
      </c>
      <c r="R5166" s="187">
        <f t="shared" si="3964"/>
        <v>0</v>
      </c>
      <c r="S5166" s="187">
        <f t="shared" si="3964"/>
        <v>0</v>
      </c>
      <c r="T5166" s="188"/>
      <c r="U5166" s="187">
        <f>U5165+U5158</f>
        <v>0</v>
      </c>
      <c r="V5166" s="187">
        <f>V5165+V5158</f>
        <v>0</v>
      </c>
      <c r="W5166" s="187">
        <f>W5165+W5158</f>
        <v>0</v>
      </c>
      <c r="X5166" s="187">
        <f>X5165+X5158</f>
        <v>0</v>
      </c>
      <c r="Y5166" s="188"/>
      <c r="Z5166" s="187">
        <f t="shared" ref="Z5166:AF5166" si="3965">Z5165+Z5158</f>
        <v>0</v>
      </c>
      <c r="AA5166" s="189">
        <f t="shared" si="3965"/>
        <v>0</v>
      </c>
      <c r="AB5166" s="187">
        <f t="shared" si="3965"/>
        <v>0</v>
      </c>
      <c r="AC5166" s="187">
        <f t="shared" si="3965"/>
        <v>0</v>
      </c>
      <c r="AD5166" s="187">
        <f t="shared" si="3965"/>
        <v>0</v>
      </c>
      <c r="AE5166" s="187">
        <f t="shared" si="3965"/>
        <v>0</v>
      </c>
      <c r="AF5166" s="187">
        <f t="shared" si="3965"/>
        <v>0</v>
      </c>
      <c r="AG5166" s="188"/>
      <c r="AH5166" s="187">
        <f>AH5165+AH5158</f>
        <v>0</v>
      </c>
      <c r="AI5166" s="187">
        <f>AI5165+AI5158</f>
        <v>0</v>
      </c>
      <c r="AJ5166" s="187">
        <f>AJ5165+AJ5158</f>
        <v>0</v>
      </c>
      <c r="AK5166" s="187">
        <f>AK5165+AK5158</f>
        <v>0</v>
      </c>
      <c r="AL5166" s="188"/>
      <c r="AM5166" s="190">
        <f t="shared" ref="AM5166:AW5166" si="3966">AM5165+AM5158</f>
        <v>0</v>
      </c>
      <c r="AN5166" s="191">
        <f>AN5165+AN5158</f>
        <v>63272</v>
      </c>
      <c r="AO5166" s="190">
        <f t="shared" si="3966"/>
        <v>63530</v>
      </c>
      <c r="AP5166" s="184">
        <f t="shared" si="3966"/>
        <v>63272</v>
      </c>
      <c r="AQ5166" s="192">
        <f t="shared" si="3966"/>
        <v>63272</v>
      </c>
      <c r="AR5166" s="193">
        <f t="shared" si="3966"/>
        <v>0</v>
      </c>
      <c r="AS5166" s="194" t="e">
        <f t="shared" si="3966"/>
        <v>#DIV/0!</v>
      </c>
      <c r="AT5166" s="195">
        <f t="shared" si="3966"/>
        <v>63530</v>
      </c>
      <c r="AU5166" s="192">
        <f t="shared" si="3966"/>
        <v>63530</v>
      </c>
      <c r="AV5166" s="193">
        <f t="shared" si="3966"/>
        <v>0</v>
      </c>
      <c r="AW5166" s="194" t="e">
        <f t="shared" si="3966"/>
        <v>#DIV/0!</v>
      </c>
      <c r="AY5166" s="146"/>
      <c r="AZ5166" s="1957"/>
    </row>
    <row r="5167" spans="1:52" ht="12.75" customHeight="1" x14ac:dyDescent="0.25">
      <c r="A5167" s="15"/>
      <c r="C5167" s="122"/>
      <c r="D5167" s="123"/>
      <c r="F5167" s="125"/>
      <c r="G5167" s="34"/>
      <c r="H5167" s="35"/>
      <c r="I5167" s="36"/>
      <c r="J5167" s="37"/>
      <c r="K5167" s="198" t="s">
        <v>72</v>
      </c>
      <c r="L5167" s="199">
        <v>0</v>
      </c>
      <c r="M5167" s="200">
        <v>0</v>
      </c>
      <c r="N5167" s="201">
        <v>0</v>
      </c>
      <c r="O5167" s="202">
        <v>0</v>
      </c>
      <c r="P5167" s="202">
        <v>0</v>
      </c>
      <c r="Q5167" s="202">
        <v>0</v>
      </c>
      <c r="R5167" s="202">
        <v>0</v>
      </c>
      <c r="S5167" s="202">
        <v>0</v>
      </c>
      <c r="T5167" s="203"/>
      <c r="U5167" s="135">
        <v>0</v>
      </c>
      <c r="V5167" s="135">
        <v>0</v>
      </c>
      <c r="W5167" s="202">
        <v>0</v>
      </c>
      <c r="X5167" s="202">
        <v>0</v>
      </c>
      <c r="Y5167" s="203"/>
      <c r="Z5167" s="135">
        <v>0</v>
      </c>
      <c r="AA5167" s="204">
        <v>0</v>
      </c>
      <c r="AB5167" s="202">
        <v>0</v>
      </c>
      <c r="AC5167" s="202">
        <v>0</v>
      </c>
      <c r="AD5167" s="202">
        <v>0</v>
      </c>
      <c r="AE5167" s="202">
        <v>0</v>
      </c>
      <c r="AF5167" s="202">
        <v>0</v>
      </c>
      <c r="AG5167" s="203"/>
      <c r="AH5167" s="135">
        <v>0</v>
      </c>
      <c r="AI5167" s="135">
        <v>0</v>
      </c>
      <c r="AJ5167" s="202">
        <v>0</v>
      </c>
      <c r="AK5167" s="202">
        <v>0</v>
      </c>
      <c r="AL5167" s="203"/>
      <c r="AM5167" s="205">
        <v>0</v>
      </c>
      <c r="AN5167" s="119">
        <v>0</v>
      </c>
      <c r="AO5167" s="120">
        <v>0</v>
      </c>
      <c r="AP5167" s="39">
        <v>0</v>
      </c>
      <c r="AQ5167" s="141">
        <v>0</v>
      </c>
      <c r="AR5167" s="141">
        <v>0</v>
      </c>
      <c r="AS5167" s="143">
        <v>0</v>
      </c>
      <c r="AT5167" s="144">
        <v>0</v>
      </c>
      <c r="AU5167" s="141">
        <v>0</v>
      </c>
      <c r="AV5167" s="141">
        <v>0</v>
      </c>
      <c r="AW5167" s="143">
        <v>0</v>
      </c>
      <c r="AY5167" s="146"/>
      <c r="AZ5167" s="1957"/>
    </row>
    <row r="5168" spans="1:52" ht="12.75" customHeight="1" x14ac:dyDescent="0.25">
      <c r="A5168" s="356"/>
      <c r="B5168" s="225"/>
      <c r="C5168" s="122"/>
      <c r="D5168" s="357"/>
      <c r="E5168" s="226"/>
      <c r="F5168" s="122"/>
      <c r="G5168" s="227"/>
      <c r="H5168" s="228"/>
      <c r="I5168" s="229"/>
      <c r="J5168" s="492"/>
      <c r="K5168" s="198" t="s">
        <v>73</v>
      </c>
      <c r="L5168" s="199">
        <v>0</v>
      </c>
      <c r="M5168" s="200">
        <v>0</v>
      </c>
      <c r="N5168" s="201">
        <v>0</v>
      </c>
      <c r="O5168" s="202">
        <v>0</v>
      </c>
      <c r="P5168" s="202">
        <v>0</v>
      </c>
      <c r="Q5168" s="202">
        <v>0</v>
      </c>
      <c r="R5168" s="202">
        <v>0</v>
      </c>
      <c r="S5168" s="202">
        <v>0</v>
      </c>
      <c r="T5168" s="203"/>
      <c r="U5168" s="135">
        <v>0</v>
      </c>
      <c r="V5168" s="135">
        <v>0</v>
      </c>
      <c r="W5168" s="202">
        <v>0</v>
      </c>
      <c r="X5168" s="202">
        <v>0</v>
      </c>
      <c r="Y5168" s="203"/>
      <c r="Z5168" s="135">
        <v>0</v>
      </c>
      <c r="AA5168" s="204">
        <v>0</v>
      </c>
      <c r="AB5168" s="202">
        <v>0</v>
      </c>
      <c r="AC5168" s="202">
        <v>0</v>
      </c>
      <c r="AD5168" s="202">
        <v>0</v>
      </c>
      <c r="AE5168" s="202">
        <v>0</v>
      </c>
      <c r="AF5168" s="202">
        <v>0</v>
      </c>
      <c r="AG5168" s="203"/>
      <c r="AH5168" s="135">
        <v>0</v>
      </c>
      <c r="AI5168" s="135">
        <v>0</v>
      </c>
      <c r="AJ5168" s="202">
        <v>0</v>
      </c>
      <c r="AK5168" s="202">
        <v>0</v>
      </c>
      <c r="AL5168" s="203"/>
      <c r="AM5168" s="205">
        <v>0</v>
      </c>
      <c r="AN5168" s="119">
        <v>0</v>
      </c>
      <c r="AO5168" s="120">
        <v>0</v>
      </c>
      <c r="AP5168" s="39">
        <v>0</v>
      </c>
      <c r="AQ5168" s="141">
        <v>0</v>
      </c>
      <c r="AR5168" s="141">
        <v>0</v>
      </c>
      <c r="AS5168" s="143">
        <v>0</v>
      </c>
      <c r="AT5168" s="144">
        <v>0</v>
      </c>
      <c r="AU5168" s="141">
        <v>0</v>
      </c>
      <c r="AV5168" s="141">
        <v>0</v>
      </c>
      <c r="AW5168" s="143">
        <v>0</v>
      </c>
      <c r="AY5168" s="146"/>
      <c r="AZ5168" s="1957"/>
    </row>
    <row r="5169" spans="1:52" ht="12.75" customHeight="1" x14ac:dyDescent="0.25">
      <c r="A5169" s="356"/>
      <c r="B5169" s="225"/>
      <c r="C5169" s="122"/>
      <c r="D5169" s="357"/>
      <c r="E5169" s="226"/>
      <c r="F5169" s="122"/>
      <c r="G5169" s="227"/>
      <c r="H5169" s="228"/>
      <c r="I5169" s="229"/>
      <c r="J5169" s="492"/>
      <c r="K5169" s="198" t="s">
        <v>74</v>
      </c>
      <c r="L5169" s="199">
        <v>0</v>
      </c>
      <c r="M5169" s="200">
        <v>0</v>
      </c>
      <c r="N5169" s="201">
        <v>0</v>
      </c>
      <c r="O5169" s="202">
        <v>0</v>
      </c>
      <c r="P5169" s="202">
        <v>0</v>
      </c>
      <c r="Q5169" s="202">
        <v>0</v>
      </c>
      <c r="R5169" s="202">
        <v>0</v>
      </c>
      <c r="S5169" s="202">
        <v>0</v>
      </c>
      <c r="T5169" s="203"/>
      <c r="U5169" s="135">
        <v>0</v>
      </c>
      <c r="V5169" s="135">
        <v>0</v>
      </c>
      <c r="W5169" s="202">
        <v>0</v>
      </c>
      <c r="X5169" s="202">
        <v>0</v>
      </c>
      <c r="Y5169" s="203"/>
      <c r="Z5169" s="135">
        <v>0</v>
      </c>
      <c r="AA5169" s="204">
        <v>0</v>
      </c>
      <c r="AB5169" s="202">
        <v>0</v>
      </c>
      <c r="AC5169" s="202">
        <v>0</v>
      </c>
      <c r="AD5169" s="202">
        <v>0</v>
      </c>
      <c r="AE5169" s="202">
        <v>0</v>
      </c>
      <c r="AF5169" s="202">
        <v>0</v>
      </c>
      <c r="AG5169" s="203"/>
      <c r="AH5169" s="135">
        <v>0</v>
      </c>
      <c r="AI5169" s="135">
        <v>0</v>
      </c>
      <c r="AJ5169" s="202">
        <v>0</v>
      </c>
      <c r="AK5169" s="202">
        <v>0</v>
      </c>
      <c r="AL5169" s="203"/>
      <c r="AM5169" s="205">
        <v>0</v>
      </c>
      <c r="AN5169" s="119">
        <v>0</v>
      </c>
      <c r="AO5169" s="120">
        <v>0</v>
      </c>
      <c r="AP5169" s="39">
        <v>0</v>
      </c>
      <c r="AQ5169" s="141">
        <v>0</v>
      </c>
      <c r="AR5169" s="141">
        <v>0</v>
      </c>
      <c r="AS5169" s="143">
        <v>0</v>
      </c>
      <c r="AT5169" s="144">
        <v>0</v>
      </c>
      <c r="AU5169" s="141">
        <v>0</v>
      </c>
      <c r="AV5169" s="141">
        <v>0</v>
      </c>
      <c r="AW5169" s="143">
        <v>0</v>
      </c>
      <c r="AY5169" s="146"/>
      <c r="AZ5169" s="1957"/>
    </row>
    <row r="5170" spans="1:52" ht="12.75" customHeight="1" x14ac:dyDescent="0.25">
      <c r="A5170" s="356"/>
      <c r="B5170" s="225"/>
      <c r="C5170" s="122"/>
      <c r="D5170" s="357"/>
      <c r="E5170" s="226"/>
      <c r="F5170" s="122"/>
      <c r="G5170" s="227"/>
      <c r="H5170" s="228"/>
      <c r="I5170" s="229"/>
      <c r="J5170" s="492"/>
      <c r="K5170" s="198" t="s">
        <v>75</v>
      </c>
      <c r="L5170" s="199">
        <v>0</v>
      </c>
      <c r="M5170" s="200">
        <v>0</v>
      </c>
      <c r="N5170" s="201">
        <v>0</v>
      </c>
      <c r="O5170" s="202">
        <v>0</v>
      </c>
      <c r="P5170" s="202">
        <v>0</v>
      </c>
      <c r="Q5170" s="202">
        <v>0</v>
      </c>
      <c r="R5170" s="202">
        <v>0</v>
      </c>
      <c r="S5170" s="202">
        <v>0</v>
      </c>
      <c r="T5170" s="203"/>
      <c r="U5170" s="135">
        <v>0</v>
      </c>
      <c r="V5170" s="135">
        <v>0</v>
      </c>
      <c r="W5170" s="202">
        <v>0</v>
      </c>
      <c r="X5170" s="202">
        <v>0</v>
      </c>
      <c r="Y5170" s="203"/>
      <c r="Z5170" s="135">
        <v>0</v>
      </c>
      <c r="AA5170" s="204">
        <v>0</v>
      </c>
      <c r="AB5170" s="202">
        <v>0</v>
      </c>
      <c r="AC5170" s="202">
        <v>0</v>
      </c>
      <c r="AD5170" s="202">
        <v>0</v>
      </c>
      <c r="AE5170" s="202">
        <v>0</v>
      </c>
      <c r="AF5170" s="202">
        <v>0</v>
      </c>
      <c r="AG5170" s="203"/>
      <c r="AH5170" s="135">
        <v>0</v>
      </c>
      <c r="AI5170" s="135">
        <v>0</v>
      </c>
      <c r="AJ5170" s="202">
        <v>0</v>
      </c>
      <c r="AK5170" s="202">
        <v>0</v>
      </c>
      <c r="AL5170" s="203"/>
      <c r="AM5170" s="205">
        <v>0</v>
      </c>
      <c r="AN5170" s="119">
        <v>0</v>
      </c>
      <c r="AO5170" s="120">
        <v>0</v>
      </c>
      <c r="AP5170" s="39">
        <v>0</v>
      </c>
      <c r="AQ5170" s="141">
        <v>0</v>
      </c>
      <c r="AR5170" s="141">
        <v>0</v>
      </c>
      <c r="AS5170" s="143">
        <v>0</v>
      </c>
      <c r="AT5170" s="144">
        <v>0</v>
      </c>
      <c r="AU5170" s="141">
        <v>0</v>
      </c>
      <c r="AV5170" s="141">
        <v>0</v>
      </c>
      <c r="AW5170" s="143">
        <v>0</v>
      </c>
      <c r="AY5170" s="146"/>
      <c r="AZ5170" s="1957"/>
    </row>
    <row r="5171" spans="1:52" ht="12.75" customHeight="1" x14ac:dyDescent="0.25">
      <c r="A5171" s="356"/>
      <c r="B5171" s="225"/>
      <c r="C5171" s="122"/>
      <c r="D5171" s="357"/>
      <c r="E5171" s="226"/>
      <c r="F5171" s="122"/>
      <c r="G5171" s="227"/>
      <c r="H5171" s="228"/>
      <c r="I5171" s="229"/>
      <c r="J5171" s="492"/>
      <c r="K5171" s="206" t="s">
        <v>76</v>
      </c>
      <c r="L5171" s="199">
        <v>0</v>
      </c>
      <c r="M5171" s="200">
        <v>0</v>
      </c>
      <c r="N5171" s="201">
        <v>0</v>
      </c>
      <c r="O5171" s="202">
        <v>0</v>
      </c>
      <c r="P5171" s="202">
        <v>0</v>
      </c>
      <c r="Q5171" s="202">
        <v>0</v>
      </c>
      <c r="R5171" s="202">
        <v>0</v>
      </c>
      <c r="S5171" s="202">
        <v>0</v>
      </c>
      <c r="T5171" s="203"/>
      <c r="U5171" s="135">
        <v>0</v>
      </c>
      <c r="V5171" s="135">
        <v>0</v>
      </c>
      <c r="W5171" s="202">
        <v>0</v>
      </c>
      <c r="X5171" s="202">
        <v>0</v>
      </c>
      <c r="Y5171" s="203"/>
      <c r="Z5171" s="135">
        <v>0</v>
      </c>
      <c r="AA5171" s="204">
        <v>0</v>
      </c>
      <c r="AB5171" s="202">
        <v>0</v>
      </c>
      <c r="AC5171" s="202">
        <v>0</v>
      </c>
      <c r="AD5171" s="202">
        <v>0</v>
      </c>
      <c r="AE5171" s="202">
        <v>0</v>
      </c>
      <c r="AF5171" s="202">
        <v>0</v>
      </c>
      <c r="AG5171" s="203"/>
      <c r="AH5171" s="135">
        <v>0</v>
      </c>
      <c r="AI5171" s="135">
        <v>0</v>
      </c>
      <c r="AJ5171" s="202">
        <v>0</v>
      </c>
      <c r="AK5171" s="202">
        <v>0</v>
      </c>
      <c r="AL5171" s="203"/>
      <c r="AM5171" s="205">
        <v>0</v>
      </c>
      <c r="AN5171" s="119">
        <v>0</v>
      </c>
      <c r="AO5171" s="120">
        <v>0</v>
      </c>
      <c r="AP5171" s="39">
        <v>0</v>
      </c>
      <c r="AQ5171" s="141">
        <v>0</v>
      </c>
      <c r="AR5171" s="141">
        <v>0</v>
      </c>
      <c r="AS5171" s="143">
        <v>0</v>
      </c>
      <c r="AT5171" s="144">
        <v>0</v>
      </c>
      <c r="AU5171" s="141">
        <v>0</v>
      </c>
      <c r="AV5171" s="141">
        <v>0</v>
      </c>
      <c r="AW5171" s="143">
        <v>0</v>
      </c>
      <c r="AY5171" s="146"/>
      <c r="AZ5171" s="1957"/>
    </row>
    <row r="5172" spans="1:52" ht="12.75" customHeight="1" x14ac:dyDescent="0.25">
      <c r="A5172" s="356"/>
      <c r="B5172" s="225"/>
      <c r="C5172" s="122"/>
      <c r="D5172" s="357"/>
      <c r="E5172" s="226"/>
      <c r="F5172" s="122"/>
      <c r="G5172" s="227"/>
      <c r="H5172" s="228"/>
      <c r="I5172" s="229"/>
      <c r="J5172" s="492"/>
      <c r="K5172" s="206"/>
      <c r="L5172" s="199"/>
      <c r="M5172" s="200"/>
      <c r="N5172" s="201"/>
      <c r="O5172" s="202"/>
      <c r="P5172" s="202"/>
      <c r="Q5172" s="202"/>
      <c r="R5172" s="202"/>
      <c r="S5172" s="202"/>
      <c r="T5172" s="224"/>
      <c r="U5172" s="133"/>
      <c r="V5172" s="133"/>
      <c r="W5172" s="134"/>
      <c r="X5172" s="134"/>
      <c r="Y5172" s="224"/>
      <c r="Z5172" s="135"/>
      <c r="AA5172" s="204"/>
      <c r="AB5172" s="202"/>
      <c r="AC5172" s="202"/>
      <c r="AD5172" s="202"/>
      <c r="AE5172" s="202"/>
      <c r="AF5172" s="202"/>
      <c r="AG5172" s="224"/>
      <c r="AH5172" s="133"/>
      <c r="AI5172" s="133"/>
      <c r="AJ5172" s="134"/>
      <c r="AK5172" s="134"/>
      <c r="AL5172" s="224"/>
      <c r="AM5172" s="205"/>
      <c r="AN5172" s="119"/>
      <c r="AO5172" s="120"/>
      <c r="AP5172" s="39"/>
      <c r="AQ5172" s="141"/>
      <c r="AR5172" s="141"/>
      <c r="AS5172" s="143"/>
      <c r="AU5172" s="141"/>
      <c r="AV5172" s="141"/>
      <c r="AW5172" s="143"/>
      <c r="AY5172" s="146"/>
      <c r="AZ5172" s="1957"/>
    </row>
    <row r="5173" spans="1:52" ht="12.75" customHeight="1" x14ac:dyDescent="0.25">
      <c r="A5173" s="356"/>
      <c r="B5173" s="225"/>
      <c r="C5173" s="122"/>
      <c r="D5173" s="357"/>
      <c r="E5173" s="226"/>
      <c r="F5173" s="122"/>
      <c r="G5173" s="227"/>
      <c r="H5173" s="228"/>
      <c r="I5173" s="229"/>
      <c r="J5173" s="492"/>
      <c r="K5173" s="244"/>
      <c r="L5173" s="199"/>
      <c r="M5173" s="200"/>
      <c r="N5173" s="201"/>
      <c r="O5173" s="202"/>
      <c r="P5173" s="202"/>
      <c r="Q5173" s="202"/>
      <c r="R5173" s="202"/>
      <c r="S5173" s="202"/>
      <c r="T5173" s="224"/>
      <c r="U5173" s="138"/>
      <c r="V5173" s="138"/>
      <c r="W5173" s="139"/>
      <c r="X5173" s="139"/>
      <c r="Y5173" s="224"/>
      <c r="Z5173" s="210"/>
      <c r="AA5173" s="204"/>
      <c r="AB5173" s="202"/>
      <c r="AC5173" s="202"/>
      <c r="AD5173" s="202"/>
      <c r="AE5173" s="202"/>
      <c r="AF5173" s="202"/>
      <c r="AG5173" s="224"/>
      <c r="AH5173" s="138"/>
      <c r="AI5173" s="138"/>
      <c r="AJ5173" s="139"/>
      <c r="AK5173" s="139"/>
      <c r="AL5173" s="224"/>
      <c r="AM5173" s="140"/>
      <c r="AN5173" s="211"/>
      <c r="AO5173" s="212"/>
      <c r="AP5173" s="39"/>
      <c r="AQ5173" s="141"/>
      <c r="AR5173" s="141"/>
      <c r="AS5173" s="143"/>
      <c r="AU5173" s="141"/>
      <c r="AV5173" s="141"/>
      <c r="AW5173" s="143"/>
      <c r="AY5173" s="146"/>
      <c r="AZ5173" s="1957"/>
    </row>
    <row r="5174" spans="1:52" ht="12.75" customHeight="1" x14ac:dyDescent="0.25">
      <c r="A5174" s="356"/>
      <c r="B5174" s="225"/>
      <c r="C5174" s="122"/>
      <c r="D5174" s="357"/>
      <c r="E5174" s="226"/>
      <c r="F5174" s="122"/>
      <c r="G5174" s="227"/>
      <c r="H5174" s="228"/>
      <c r="I5174" s="229"/>
      <c r="J5174" s="492"/>
      <c r="K5174" s="116" t="s">
        <v>5713</v>
      </c>
      <c r="L5174" s="199"/>
      <c r="M5174" s="200"/>
      <c r="N5174" s="201"/>
      <c r="O5174" s="202"/>
      <c r="P5174" s="202"/>
      <c r="Q5174" s="202"/>
      <c r="R5174" s="202"/>
      <c r="S5174" s="202"/>
      <c r="T5174" s="224"/>
      <c r="U5174" s="138"/>
      <c r="V5174" s="138"/>
      <c r="W5174" s="139"/>
      <c r="X5174" s="139"/>
      <c r="Y5174" s="224"/>
      <c r="Z5174" s="210"/>
      <c r="AA5174" s="204"/>
      <c r="AB5174" s="202"/>
      <c r="AC5174" s="202"/>
      <c r="AD5174" s="202"/>
      <c r="AE5174" s="202"/>
      <c r="AF5174" s="202"/>
      <c r="AG5174" s="224"/>
      <c r="AH5174" s="138"/>
      <c r="AI5174" s="138"/>
      <c r="AJ5174" s="139"/>
      <c r="AK5174" s="139"/>
      <c r="AL5174" s="224"/>
      <c r="AM5174" s="140"/>
      <c r="AN5174" s="211"/>
      <c r="AO5174" s="212"/>
      <c r="AP5174" s="39"/>
      <c r="AQ5174" s="141"/>
      <c r="AR5174" s="141"/>
      <c r="AS5174" s="143"/>
      <c r="AU5174" s="141"/>
      <c r="AV5174" s="141"/>
      <c r="AW5174" s="143"/>
      <c r="AY5174" s="146"/>
      <c r="AZ5174" s="1957"/>
    </row>
    <row r="5175" spans="1:52" ht="12.75" customHeight="1" x14ac:dyDescent="0.25">
      <c r="A5175" s="356"/>
      <c r="B5175" s="225"/>
      <c r="C5175" s="122"/>
      <c r="D5175" s="357"/>
      <c r="E5175" s="226"/>
      <c r="F5175" s="122"/>
      <c r="G5175" s="227"/>
      <c r="H5175" s="228"/>
      <c r="I5175" s="229"/>
      <c r="J5175" s="492"/>
      <c r="K5175" s="116" t="s">
        <v>5714</v>
      </c>
      <c r="L5175" s="199"/>
      <c r="M5175" s="200"/>
      <c r="N5175" s="201"/>
      <c r="O5175" s="202"/>
      <c r="P5175" s="202"/>
      <c r="Q5175" s="202"/>
      <c r="R5175" s="202"/>
      <c r="S5175" s="202"/>
      <c r="T5175" s="224"/>
      <c r="U5175" s="138"/>
      <c r="V5175" s="138"/>
      <c r="W5175" s="139"/>
      <c r="X5175" s="139"/>
      <c r="Y5175" s="224"/>
      <c r="Z5175" s="210"/>
      <c r="AA5175" s="204"/>
      <c r="AB5175" s="202"/>
      <c r="AC5175" s="202"/>
      <c r="AD5175" s="202"/>
      <c r="AE5175" s="202"/>
      <c r="AF5175" s="202"/>
      <c r="AG5175" s="224"/>
      <c r="AH5175" s="138"/>
      <c r="AI5175" s="138"/>
      <c r="AJ5175" s="139"/>
      <c r="AK5175" s="139"/>
      <c r="AL5175" s="224"/>
      <c r="AM5175" s="140"/>
      <c r="AN5175" s="211"/>
      <c r="AO5175" s="212"/>
      <c r="AP5175" s="39"/>
      <c r="AQ5175" s="141"/>
      <c r="AR5175" s="141"/>
      <c r="AS5175" s="143"/>
      <c r="AU5175" s="141"/>
      <c r="AV5175" s="141"/>
      <c r="AW5175" s="143"/>
      <c r="AY5175" s="146"/>
      <c r="AZ5175" s="1957"/>
    </row>
    <row r="5176" spans="1:52" ht="12.75" customHeight="1" x14ac:dyDescent="0.25">
      <c r="A5176" s="356"/>
      <c r="B5176" s="225"/>
      <c r="C5176" s="122"/>
      <c r="D5176" s="357"/>
      <c r="E5176" s="226"/>
      <c r="F5176" s="122"/>
      <c r="G5176" s="227"/>
      <c r="H5176" s="228"/>
      <c r="I5176" s="229"/>
      <c r="J5176" s="492"/>
      <c r="K5176" s="244"/>
      <c r="L5176" s="199"/>
      <c r="M5176" s="200"/>
      <c r="N5176" s="201"/>
      <c r="O5176" s="202"/>
      <c r="P5176" s="202"/>
      <c r="Q5176" s="202"/>
      <c r="R5176" s="202"/>
      <c r="S5176" s="202"/>
      <c r="T5176" s="224"/>
      <c r="U5176" s="138"/>
      <c r="V5176" s="138"/>
      <c r="W5176" s="139"/>
      <c r="X5176" s="139"/>
      <c r="Y5176" s="224"/>
      <c r="Z5176" s="210"/>
      <c r="AA5176" s="204"/>
      <c r="AB5176" s="202"/>
      <c r="AC5176" s="202"/>
      <c r="AD5176" s="202"/>
      <c r="AE5176" s="202"/>
      <c r="AF5176" s="202"/>
      <c r="AG5176" s="224"/>
      <c r="AH5176" s="138"/>
      <c r="AI5176" s="138"/>
      <c r="AJ5176" s="139"/>
      <c r="AK5176" s="139"/>
      <c r="AL5176" s="224"/>
      <c r="AM5176" s="140"/>
      <c r="AN5176" s="211"/>
      <c r="AO5176" s="212"/>
      <c r="AP5176" s="39"/>
      <c r="AQ5176" s="141"/>
      <c r="AR5176" s="141"/>
      <c r="AS5176" s="143"/>
      <c r="AU5176" s="141"/>
      <c r="AV5176" s="141"/>
      <c r="AW5176" s="143"/>
      <c r="AY5176" s="146"/>
      <c r="AZ5176" s="1957"/>
    </row>
    <row r="5177" spans="1:52" ht="35.1" customHeight="1" x14ac:dyDescent="0.25">
      <c r="A5177" s="356" t="s">
        <v>5356</v>
      </c>
      <c r="B5177" s="225">
        <v>15</v>
      </c>
      <c r="C5177" s="122" t="s">
        <v>1245</v>
      </c>
      <c r="D5177" s="123">
        <v>1000</v>
      </c>
      <c r="E5177" s="226"/>
      <c r="F5177" s="122">
        <v>12</v>
      </c>
      <c r="G5177" s="227">
        <v>1</v>
      </c>
      <c r="H5177" s="228" t="str">
        <f t="shared" ref="H5177:H5240" si="3967">LEFT(J5177,3)</f>
        <v>058</v>
      </c>
      <c r="I5177" s="36" t="s">
        <v>96</v>
      </c>
      <c r="J5177" s="492" t="s">
        <v>5715</v>
      </c>
      <c r="K5177" s="244" t="s">
        <v>5716</v>
      </c>
      <c r="L5177" s="128">
        <v>478</v>
      </c>
      <c r="M5177" s="129">
        <v>478</v>
      </c>
      <c r="N5177" s="130"/>
      <c r="O5177" s="131"/>
      <c r="P5177" s="131"/>
      <c r="Q5177" s="131"/>
      <c r="R5177" s="131"/>
      <c r="S5177" s="131"/>
      <c r="T5177" s="132" t="str">
        <f t="shared" ref="T5177:T5189" si="3968">IF(SUM(N5177:S5177)=U5177,"OK",SUM(N5177:S5177)-U5177)</f>
        <v>OK</v>
      </c>
      <c r="U5177" s="138"/>
      <c r="V5177" s="138"/>
      <c r="W5177" s="139"/>
      <c r="X5177" s="139"/>
      <c r="Y5177" s="132" t="str">
        <f t="shared" ref="Y5177:Y5189" si="3969">IF(SUM(W5177:X5177)=Z5177,"OK",SUM(W5177:X5177)-Z5177)</f>
        <v>OK</v>
      </c>
      <c r="Z5177" s="210"/>
      <c r="AA5177" s="204"/>
      <c r="AB5177" s="202"/>
      <c r="AC5177" s="202"/>
      <c r="AD5177" s="202"/>
      <c r="AE5177" s="202"/>
      <c r="AF5177" s="202"/>
      <c r="AG5177" s="132" t="str">
        <f t="shared" ref="AG5177:AG5189" si="3970">IF(SUM(AA5177:AF5177)=AH5177,"OK",SUM(AA5177:AF5177)-AH5177)</f>
        <v>OK</v>
      </c>
      <c r="AH5177" s="138"/>
      <c r="AI5177" s="138"/>
      <c r="AJ5177" s="139"/>
      <c r="AK5177" s="139"/>
      <c r="AL5177" s="132" t="str">
        <f t="shared" ref="AL5177:AL5189" si="3971">IF(SUM(AJ5177:AK5177)=AM5177,"OK",SUM(AJ5177:AK5177)-AM5177)</f>
        <v>OK</v>
      </c>
      <c r="AM5177" s="140"/>
      <c r="AN5177" s="119">
        <f t="shared" ref="AN5177:AN5189" si="3972">L5177+U5177+V5177+Z5177</f>
        <v>478</v>
      </c>
      <c r="AO5177" s="120">
        <f t="shared" ref="AO5177:AO5189" si="3973">M5177+AH5177+AI5177+AM5177</f>
        <v>478</v>
      </c>
      <c r="AP5177" s="39">
        <f t="shared" ref="AP5177:AP5189" si="3974">L5177</f>
        <v>478</v>
      </c>
      <c r="AQ5177" s="141">
        <f t="shared" ref="AQ5177:AQ5189" si="3975">AN5177</f>
        <v>478</v>
      </c>
      <c r="AR5177" s="142">
        <f t="shared" ref="AR5177:AR5189" si="3976">AQ5177-AP5177</f>
        <v>0</v>
      </c>
      <c r="AS5177" s="143">
        <f t="shared" ref="AS5177:AS5189" si="3977">AR5177/AP5177</f>
        <v>0</v>
      </c>
      <c r="AT5177" s="144">
        <f t="shared" ref="AT5177:AT5189" si="3978">M5177</f>
        <v>478</v>
      </c>
      <c r="AU5177" s="141">
        <f t="shared" ref="AU5177:AU5189" si="3979">AO5177</f>
        <v>478</v>
      </c>
      <c r="AV5177" s="142">
        <f t="shared" ref="AV5177:AV5189" si="3980">AU5177-AT5177</f>
        <v>0</v>
      </c>
      <c r="AW5177" s="143">
        <f t="shared" ref="AW5177:AW5189" si="3981">AV5177/AT5177</f>
        <v>0</v>
      </c>
      <c r="AY5177" s="146" t="str">
        <f t="shared" ref="AY5177:AY5189" si="3982">RIGHT(LEFT(I5177,3),2)&amp;"."&amp;RIGHT(LEFT(I5177,5),2)</f>
        <v>12.11</v>
      </c>
      <c r="AZ5177" s="1957" t="b">
        <f>COUNTIF('[1]Codes SEC'!$B$2:$B$250,Ministres!AY5177)&gt;0</f>
        <v>1</v>
      </c>
    </row>
    <row r="5178" spans="1:52" ht="35.1" customHeight="1" x14ac:dyDescent="0.25">
      <c r="A5178" s="356" t="s">
        <v>5356</v>
      </c>
      <c r="B5178" s="225">
        <v>15</v>
      </c>
      <c r="C5178" s="122" t="s">
        <v>1245</v>
      </c>
      <c r="D5178" s="123">
        <v>1000</v>
      </c>
      <c r="E5178" s="226"/>
      <c r="F5178" s="122">
        <v>12</v>
      </c>
      <c r="G5178" s="227">
        <v>1</v>
      </c>
      <c r="H5178" s="228" t="str">
        <f t="shared" si="3967"/>
        <v>058</v>
      </c>
      <c r="I5178" s="229" t="s">
        <v>204</v>
      </c>
      <c r="J5178" s="492" t="s">
        <v>5717</v>
      </c>
      <c r="K5178" s="244" t="s">
        <v>5718</v>
      </c>
      <c r="L5178" s="128">
        <v>250</v>
      </c>
      <c r="M5178" s="129">
        <v>250</v>
      </c>
      <c r="N5178" s="130"/>
      <c r="O5178" s="131"/>
      <c r="P5178" s="131"/>
      <c r="Q5178" s="131"/>
      <c r="R5178" s="131"/>
      <c r="S5178" s="131"/>
      <c r="T5178" s="132" t="str">
        <f t="shared" si="3968"/>
        <v>OK</v>
      </c>
      <c r="U5178" s="138"/>
      <c r="V5178" s="138"/>
      <c r="W5178" s="139"/>
      <c r="X5178" s="139"/>
      <c r="Y5178" s="132" t="str">
        <f t="shared" si="3969"/>
        <v>OK</v>
      </c>
      <c r="Z5178" s="210"/>
      <c r="AA5178" s="204"/>
      <c r="AB5178" s="202"/>
      <c r="AC5178" s="202"/>
      <c r="AD5178" s="202"/>
      <c r="AE5178" s="202"/>
      <c r="AF5178" s="202"/>
      <c r="AG5178" s="132" t="str">
        <f t="shared" si="3970"/>
        <v>OK</v>
      </c>
      <c r="AH5178" s="138"/>
      <c r="AI5178" s="138"/>
      <c r="AJ5178" s="139"/>
      <c r="AK5178" s="139"/>
      <c r="AL5178" s="132" t="str">
        <f t="shared" si="3971"/>
        <v>OK</v>
      </c>
      <c r="AM5178" s="140"/>
      <c r="AN5178" s="119">
        <f t="shared" si="3972"/>
        <v>250</v>
      </c>
      <c r="AO5178" s="120">
        <f t="shared" si="3973"/>
        <v>250</v>
      </c>
      <c r="AP5178" s="39">
        <f t="shared" si="3974"/>
        <v>250</v>
      </c>
      <c r="AQ5178" s="141">
        <f t="shared" si="3975"/>
        <v>250</v>
      </c>
      <c r="AR5178" s="142">
        <f t="shared" si="3976"/>
        <v>0</v>
      </c>
      <c r="AS5178" s="143">
        <f t="shared" si="3977"/>
        <v>0</v>
      </c>
      <c r="AT5178" s="144">
        <f t="shared" si="3978"/>
        <v>250</v>
      </c>
      <c r="AU5178" s="141">
        <f t="shared" si="3979"/>
        <v>250</v>
      </c>
      <c r="AV5178" s="142">
        <f t="shared" si="3980"/>
        <v>0</v>
      </c>
      <c r="AW5178" s="143">
        <f t="shared" si="3981"/>
        <v>0</v>
      </c>
      <c r="AY5178" s="146" t="str">
        <f t="shared" si="3982"/>
        <v>31.32</v>
      </c>
      <c r="AZ5178" s="1957" t="b">
        <f>COUNTIF('[1]Codes SEC'!$B$2:$B$250,Ministres!AY5178)&gt;0</f>
        <v>1</v>
      </c>
    </row>
    <row r="5179" spans="1:52" ht="35.1" customHeight="1" x14ac:dyDescent="0.25">
      <c r="A5179" s="356" t="s">
        <v>5356</v>
      </c>
      <c r="B5179" s="225">
        <v>15</v>
      </c>
      <c r="C5179" s="122" t="s">
        <v>1245</v>
      </c>
      <c r="D5179" s="123">
        <v>1000</v>
      </c>
      <c r="E5179" s="226"/>
      <c r="F5179" s="122">
        <v>10</v>
      </c>
      <c r="G5179" s="227">
        <v>1</v>
      </c>
      <c r="H5179" s="228" t="str">
        <f t="shared" si="3967"/>
        <v>058</v>
      </c>
      <c r="I5179" s="229" t="s">
        <v>204</v>
      </c>
      <c r="J5179" s="492" t="s">
        <v>5719</v>
      </c>
      <c r="K5179" s="244" t="s">
        <v>5720</v>
      </c>
      <c r="L5179" s="128">
        <v>0</v>
      </c>
      <c r="M5179" s="129">
        <v>0</v>
      </c>
      <c r="N5179" s="130"/>
      <c r="O5179" s="131"/>
      <c r="P5179" s="131"/>
      <c r="Q5179" s="131"/>
      <c r="R5179" s="131"/>
      <c r="S5179" s="131"/>
      <c r="T5179" s="132" t="str">
        <f t="shared" si="3968"/>
        <v>OK</v>
      </c>
      <c r="U5179" s="138"/>
      <c r="V5179" s="138"/>
      <c r="W5179" s="139"/>
      <c r="X5179" s="139"/>
      <c r="Y5179" s="132" t="str">
        <f t="shared" si="3969"/>
        <v>OK</v>
      </c>
      <c r="Z5179" s="210"/>
      <c r="AA5179" s="204"/>
      <c r="AB5179" s="202"/>
      <c r="AC5179" s="202"/>
      <c r="AD5179" s="202"/>
      <c r="AE5179" s="202"/>
      <c r="AF5179" s="202"/>
      <c r="AG5179" s="132" t="str">
        <f t="shared" si="3970"/>
        <v>OK</v>
      </c>
      <c r="AH5179" s="138"/>
      <c r="AI5179" s="138"/>
      <c r="AJ5179" s="139"/>
      <c r="AK5179" s="139"/>
      <c r="AL5179" s="132" t="str">
        <f t="shared" si="3971"/>
        <v>OK</v>
      </c>
      <c r="AM5179" s="140"/>
      <c r="AN5179" s="119">
        <f t="shared" si="3972"/>
        <v>0</v>
      </c>
      <c r="AO5179" s="120">
        <f t="shared" si="3973"/>
        <v>0</v>
      </c>
      <c r="AP5179" s="39">
        <f t="shared" si="3974"/>
        <v>0</v>
      </c>
      <c r="AQ5179" s="141">
        <f t="shared" si="3975"/>
        <v>0</v>
      </c>
      <c r="AR5179" s="142">
        <f t="shared" si="3976"/>
        <v>0</v>
      </c>
      <c r="AS5179" s="143" t="e">
        <f t="shared" si="3977"/>
        <v>#DIV/0!</v>
      </c>
      <c r="AT5179" s="144">
        <f t="shared" si="3978"/>
        <v>0</v>
      </c>
      <c r="AU5179" s="141">
        <f t="shared" si="3979"/>
        <v>0</v>
      </c>
      <c r="AV5179" s="142">
        <f t="shared" si="3980"/>
        <v>0</v>
      </c>
      <c r="AW5179" s="143" t="e">
        <f t="shared" si="3981"/>
        <v>#DIV/0!</v>
      </c>
      <c r="AY5179" s="146" t="str">
        <f t="shared" si="3982"/>
        <v>31.32</v>
      </c>
      <c r="AZ5179" s="1957" t="b">
        <f>COUNTIF('[1]Codes SEC'!$B$2:$B$250,Ministres!AY5179)&gt;0</f>
        <v>1</v>
      </c>
    </row>
    <row r="5180" spans="1:52" ht="35.1" customHeight="1" x14ac:dyDescent="0.25">
      <c r="A5180" s="356" t="s">
        <v>5356</v>
      </c>
      <c r="B5180" s="225">
        <v>15</v>
      </c>
      <c r="C5180" s="122" t="s">
        <v>1245</v>
      </c>
      <c r="D5180" s="123">
        <v>1000</v>
      </c>
      <c r="E5180" s="226"/>
      <c r="F5180" s="122">
        <v>12</v>
      </c>
      <c r="G5180" s="227"/>
      <c r="H5180" s="228" t="str">
        <f t="shared" si="3967"/>
        <v>058</v>
      </c>
      <c r="I5180" s="229">
        <v>83132000</v>
      </c>
      <c r="J5180" s="492" t="s">
        <v>5721</v>
      </c>
      <c r="K5180" s="244" t="s">
        <v>5722</v>
      </c>
      <c r="L5180" s="128">
        <v>0</v>
      </c>
      <c r="M5180" s="129">
        <v>0</v>
      </c>
      <c r="N5180" s="130"/>
      <c r="O5180" s="131"/>
      <c r="P5180" s="131"/>
      <c r="Q5180" s="131"/>
      <c r="R5180" s="131"/>
      <c r="S5180" s="131"/>
      <c r="T5180" s="132" t="str">
        <f t="shared" si="3968"/>
        <v>OK</v>
      </c>
      <c r="U5180" s="138"/>
      <c r="V5180" s="138"/>
      <c r="W5180" s="139"/>
      <c r="X5180" s="139"/>
      <c r="Y5180" s="132" t="str">
        <f t="shared" si="3969"/>
        <v>OK</v>
      </c>
      <c r="Z5180" s="210"/>
      <c r="AA5180" s="204"/>
      <c r="AB5180" s="202"/>
      <c r="AC5180" s="202"/>
      <c r="AD5180" s="202"/>
      <c r="AE5180" s="202"/>
      <c r="AF5180" s="202"/>
      <c r="AG5180" s="132" t="str">
        <f t="shared" si="3970"/>
        <v>OK</v>
      </c>
      <c r="AH5180" s="138"/>
      <c r="AI5180" s="138"/>
      <c r="AJ5180" s="139"/>
      <c r="AK5180" s="139"/>
      <c r="AL5180" s="132" t="str">
        <f t="shared" si="3971"/>
        <v>OK</v>
      </c>
      <c r="AM5180" s="140"/>
      <c r="AN5180" s="119">
        <f t="shared" si="3972"/>
        <v>0</v>
      </c>
      <c r="AO5180" s="120">
        <f t="shared" si="3973"/>
        <v>0</v>
      </c>
      <c r="AP5180" s="39">
        <f t="shared" si="3974"/>
        <v>0</v>
      </c>
      <c r="AQ5180" s="141">
        <f t="shared" si="3975"/>
        <v>0</v>
      </c>
      <c r="AR5180" s="142">
        <f t="shared" si="3976"/>
        <v>0</v>
      </c>
      <c r="AS5180" s="143" t="e">
        <f t="shared" si="3977"/>
        <v>#DIV/0!</v>
      </c>
      <c r="AT5180" s="144">
        <f t="shared" si="3978"/>
        <v>0</v>
      </c>
      <c r="AU5180" s="141">
        <f t="shared" si="3979"/>
        <v>0</v>
      </c>
      <c r="AV5180" s="142">
        <f t="shared" si="3980"/>
        <v>0</v>
      </c>
      <c r="AW5180" s="143" t="e">
        <f t="shared" si="3981"/>
        <v>#DIV/0!</v>
      </c>
      <c r="AY5180" s="146" t="str">
        <f t="shared" si="3982"/>
        <v>31.32</v>
      </c>
      <c r="AZ5180" s="1957" t="b">
        <f>COUNTIF('[1]Codes SEC'!$B$2:$B$250,Ministres!AY5180)&gt;0</f>
        <v>1</v>
      </c>
    </row>
    <row r="5181" spans="1:52" ht="35.1" customHeight="1" x14ac:dyDescent="0.25">
      <c r="A5181" s="356" t="s">
        <v>5356</v>
      </c>
      <c r="B5181" s="225">
        <v>15</v>
      </c>
      <c r="C5181" s="122" t="s">
        <v>1245</v>
      </c>
      <c r="D5181" s="123">
        <v>1000</v>
      </c>
      <c r="E5181" s="226"/>
      <c r="F5181" s="122">
        <v>12</v>
      </c>
      <c r="G5181" s="227"/>
      <c r="H5181" s="228" t="str">
        <f t="shared" si="3967"/>
        <v>058</v>
      </c>
      <c r="I5181" s="229">
        <v>83450000</v>
      </c>
      <c r="J5181" s="492" t="s">
        <v>5723</v>
      </c>
      <c r="K5181" s="244" t="s">
        <v>5724</v>
      </c>
      <c r="L5181" s="128">
        <v>0</v>
      </c>
      <c r="M5181" s="129">
        <v>0</v>
      </c>
      <c r="N5181" s="130"/>
      <c r="O5181" s="131"/>
      <c r="P5181" s="131"/>
      <c r="Q5181" s="131"/>
      <c r="R5181" s="131"/>
      <c r="S5181" s="131"/>
      <c r="T5181" s="132" t="str">
        <f t="shared" si="3968"/>
        <v>OK</v>
      </c>
      <c r="U5181" s="138"/>
      <c r="V5181" s="138"/>
      <c r="W5181" s="139"/>
      <c r="X5181" s="139"/>
      <c r="Y5181" s="132" t="str">
        <f t="shared" si="3969"/>
        <v>OK</v>
      </c>
      <c r="Z5181" s="210"/>
      <c r="AA5181" s="204"/>
      <c r="AB5181" s="202"/>
      <c r="AC5181" s="202"/>
      <c r="AD5181" s="202"/>
      <c r="AE5181" s="202"/>
      <c r="AF5181" s="202"/>
      <c r="AG5181" s="132" t="str">
        <f t="shared" si="3970"/>
        <v>OK</v>
      </c>
      <c r="AH5181" s="138"/>
      <c r="AI5181" s="138"/>
      <c r="AJ5181" s="139"/>
      <c r="AK5181" s="139"/>
      <c r="AL5181" s="132" t="str">
        <f t="shared" si="3971"/>
        <v>OK</v>
      </c>
      <c r="AM5181" s="140"/>
      <c r="AN5181" s="119">
        <f t="shared" si="3972"/>
        <v>0</v>
      </c>
      <c r="AO5181" s="120">
        <f t="shared" si="3973"/>
        <v>0</v>
      </c>
      <c r="AP5181" s="39">
        <f t="shared" si="3974"/>
        <v>0</v>
      </c>
      <c r="AQ5181" s="141">
        <f t="shared" si="3975"/>
        <v>0</v>
      </c>
      <c r="AR5181" s="142">
        <f t="shared" si="3976"/>
        <v>0</v>
      </c>
      <c r="AS5181" s="143" t="e">
        <f t="shared" si="3977"/>
        <v>#DIV/0!</v>
      </c>
      <c r="AT5181" s="144">
        <f t="shared" si="3978"/>
        <v>0</v>
      </c>
      <c r="AU5181" s="141">
        <f t="shared" si="3979"/>
        <v>0</v>
      </c>
      <c r="AV5181" s="142">
        <f t="shared" si="3980"/>
        <v>0</v>
      </c>
      <c r="AW5181" s="143" t="e">
        <f t="shared" si="3981"/>
        <v>#DIV/0!</v>
      </c>
      <c r="AY5181" s="146" t="str">
        <f t="shared" si="3982"/>
        <v>34.50</v>
      </c>
      <c r="AZ5181" s="1957" t="b">
        <f>COUNTIF('[1]Codes SEC'!$B$2:$B$250,Ministres!AY5181)&gt;0</f>
        <v>1</v>
      </c>
    </row>
    <row r="5182" spans="1:52" ht="35.1" customHeight="1" x14ac:dyDescent="0.25">
      <c r="A5182" s="356" t="s">
        <v>5356</v>
      </c>
      <c r="B5182" s="225">
        <v>15</v>
      </c>
      <c r="C5182" s="122" t="s">
        <v>1245</v>
      </c>
      <c r="D5182" s="123">
        <v>1000</v>
      </c>
      <c r="E5182" s="226"/>
      <c r="F5182" s="122">
        <v>12</v>
      </c>
      <c r="G5182" s="227">
        <v>1</v>
      </c>
      <c r="H5182" s="228" t="str">
        <f t="shared" si="3967"/>
        <v>058</v>
      </c>
      <c r="I5182" s="229">
        <v>84130000</v>
      </c>
      <c r="J5182" s="492" t="s">
        <v>5725</v>
      </c>
      <c r="K5182" s="244" t="s">
        <v>5726</v>
      </c>
      <c r="L5182" s="232">
        <v>1535</v>
      </c>
      <c r="M5182" s="233">
        <v>1535</v>
      </c>
      <c r="N5182" s="130"/>
      <c r="O5182" s="131"/>
      <c r="P5182" s="131"/>
      <c r="Q5182" s="131"/>
      <c r="R5182" s="131"/>
      <c r="S5182" s="131"/>
      <c r="T5182" s="132" t="str">
        <f>IF(SUM(N5182:S5182)=U5182,"OK",SUM(N5182:S5182)-U5182)</f>
        <v>OK</v>
      </c>
      <c r="U5182" s="138"/>
      <c r="V5182" s="138"/>
      <c r="W5182" s="139"/>
      <c r="X5182" s="139"/>
      <c r="Y5182" s="132" t="str">
        <f>IF(SUM(W5182:X5182)=Z5182,"OK",SUM(W5182:X5182)-Z5182)</f>
        <v>OK</v>
      </c>
      <c r="Z5182" s="210"/>
      <c r="AA5182" s="204"/>
      <c r="AB5182" s="202"/>
      <c r="AC5182" s="202"/>
      <c r="AD5182" s="202"/>
      <c r="AE5182" s="202"/>
      <c r="AF5182" s="202"/>
      <c r="AG5182" s="132" t="str">
        <f>IF(SUM(AA5182:AF5182)=AH5182,"OK",SUM(AA5182:AF5182)-AH5182)</f>
        <v>OK</v>
      </c>
      <c r="AH5182" s="138"/>
      <c r="AI5182" s="138"/>
      <c r="AJ5182" s="139"/>
      <c r="AK5182" s="139"/>
      <c r="AL5182" s="132" t="str">
        <f>IF(SUM(AJ5182:AK5182)=AM5182,"OK",SUM(AJ5182:AK5182)-AM5182)</f>
        <v>OK</v>
      </c>
      <c r="AM5182" s="140"/>
      <c r="AN5182" s="119">
        <f>L5182+U5182+V5182+Z5182</f>
        <v>1535</v>
      </c>
      <c r="AO5182" s="120">
        <f>M5182+AH5182+AI5182+AM5182</f>
        <v>1535</v>
      </c>
      <c r="AP5182" s="39">
        <f>L5182</f>
        <v>1535</v>
      </c>
      <c r="AQ5182" s="141">
        <f>AN5182</f>
        <v>1535</v>
      </c>
      <c r="AR5182" s="142">
        <f>AQ5182-AP5182</f>
        <v>0</v>
      </c>
      <c r="AS5182" s="143">
        <f>AR5182/AP5182</f>
        <v>0</v>
      </c>
      <c r="AT5182" s="144">
        <f>M5182</f>
        <v>1535</v>
      </c>
      <c r="AU5182" s="141">
        <f t="shared" si="3979"/>
        <v>1535</v>
      </c>
      <c r="AV5182" s="142">
        <f>AU5182-AT5182</f>
        <v>0</v>
      </c>
      <c r="AW5182" s="143">
        <f>AV5182/AT5182</f>
        <v>0</v>
      </c>
      <c r="AY5182" s="146" t="str">
        <f t="shared" si="3982"/>
        <v>41.30</v>
      </c>
      <c r="AZ5182" s="1957" t="b">
        <f>COUNTIF('[1]Codes SEC'!$B$2:$B$250,Ministres!AY5182)&gt;0</f>
        <v>1</v>
      </c>
    </row>
    <row r="5183" spans="1:52" ht="35.1" customHeight="1" x14ac:dyDescent="0.25">
      <c r="A5183" s="356" t="s">
        <v>5356</v>
      </c>
      <c r="B5183" s="225">
        <v>15</v>
      </c>
      <c r="C5183" s="122" t="s">
        <v>1245</v>
      </c>
      <c r="D5183" s="123">
        <v>1000</v>
      </c>
      <c r="E5183" s="226"/>
      <c r="F5183" s="122">
        <v>5</v>
      </c>
      <c r="G5183" s="227">
        <v>1</v>
      </c>
      <c r="H5183" s="228" t="str">
        <f t="shared" si="3967"/>
        <v>058</v>
      </c>
      <c r="I5183" s="229">
        <v>84130000</v>
      </c>
      <c r="J5183" s="492" t="s">
        <v>5727</v>
      </c>
      <c r="K5183" s="244" t="s">
        <v>5728</v>
      </c>
      <c r="L5183" s="232">
        <v>29800</v>
      </c>
      <c r="M5183" s="233">
        <v>29800</v>
      </c>
      <c r="N5183" s="130"/>
      <c r="O5183" s="131"/>
      <c r="P5183" s="131"/>
      <c r="Q5183" s="131"/>
      <c r="R5183" s="131"/>
      <c r="S5183" s="131"/>
      <c r="T5183" s="132" t="str">
        <f t="shared" si="3968"/>
        <v>OK</v>
      </c>
      <c r="U5183" s="138"/>
      <c r="V5183" s="138"/>
      <c r="W5183" s="139"/>
      <c r="X5183" s="139"/>
      <c r="Y5183" s="132" t="str">
        <f t="shared" si="3969"/>
        <v>OK</v>
      </c>
      <c r="Z5183" s="210"/>
      <c r="AA5183" s="204"/>
      <c r="AB5183" s="202"/>
      <c r="AC5183" s="202"/>
      <c r="AD5183" s="202"/>
      <c r="AE5183" s="202"/>
      <c r="AF5183" s="202"/>
      <c r="AG5183" s="132" t="str">
        <f t="shared" si="3970"/>
        <v>OK</v>
      </c>
      <c r="AH5183" s="138"/>
      <c r="AI5183" s="138"/>
      <c r="AJ5183" s="139"/>
      <c r="AK5183" s="139"/>
      <c r="AL5183" s="132" t="str">
        <f t="shared" si="3971"/>
        <v>OK</v>
      </c>
      <c r="AM5183" s="140"/>
      <c r="AN5183" s="119">
        <f t="shared" si="3972"/>
        <v>29800</v>
      </c>
      <c r="AO5183" s="120">
        <f t="shared" si="3973"/>
        <v>29800</v>
      </c>
      <c r="AP5183" s="39">
        <f t="shared" si="3974"/>
        <v>29800</v>
      </c>
      <c r="AQ5183" s="141">
        <f t="shared" si="3975"/>
        <v>29800</v>
      </c>
      <c r="AR5183" s="142">
        <f t="shared" si="3976"/>
        <v>0</v>
      </c>
      <c r="AS5183" s="143">
        <f t="shared" si="3977"/>
        <v>0</v>
      </c>
      <c r="AT5183" s="144">
        <f t="shared" si="3978"/>
        <v>29800</v>
      </c>
      <c r="AU5183" s="141">
        <f t="shared" si="3979"/>
        <v>29800</v>
      </c>
      <c r="AV5183" s="142">
        <f t="shared" si="3980"/>
        <v>0</v>
      </c>
      <c r="AW5183" s="143">
        <f t="shared" si="3981"/>
        <v>0</v>
      </c>
      <c r="AY5183" s="146" t="str">
        <f t="shared" si="3982"/>
        <v>41.30</v>
      </c>
      <c r="AZ5183" s="1957" t="b">
        <f>COUNTIF('[1]Codes SEC'!$B$2:$B$250,Ministres!AY5183)&gt;0</f>
        <v>1</v>
      </c>
    </row>
    <row r="5184" spans="1:52" ht="35.1" customHeight="1" x14ac:dyDescent="0.25">
      <c r="A5184" s="356" t="s">
        <v>5356</v>
      </c>
      <c r="B5184" s="225">
        <v>15</v>
      </c>
      <c r="C5184" s="122" t="s">
        <v>1245</v>
      </c>
      <c r="D5184" s="123">
        <v>1000</v>
      </c>
      <c r="E5184" s="226"/>
      <c r="F5184" s="122">
        <v>5</v>
      </c>
      <c r="G5184" s="126">
        <v>1</v>
      </c>
      <c r="H5184" s="35" t="str">
        <f t="shared" si="3967"/>
        <v>058</v>
      </c>
      <c r="I5184" s="36">
        <v>84130000</v>
      </c>
      <c r="J5184" s="37" t="s">
        <v>5729</v>
      </c>
      <c r="K5184" s="244" t="s">
        <v>5730</v>
      </c>
      <c r="L5184" s="232">
        <v>3656</v>
      </c>
      <c r="M5184" s="233">
        <v>3656</v>
      </c>
      <c r="N5184" s="130"/>
      <c r="O5184" s="131"/>
      <c r="P5184" s="131"/>
      <c r="Q5184" s="131"/>
      <c r="R5184" s="131"/>
      <c r="S5184" s="131"/>
      <c r="T5184" s="132" t="str">
        <f t="shared" si="3968"/>
        <v>OK</v>
      </c>
      <c r="U5184" s="138"/>
      <c r="V5184" s="138"/>
      <c r="W5184" s="139"/>
      <c r="X5184" s="139"/>
      <c r="Y5184" s="132" t="str">
        <f t="shared" si="3969"/>
        <v>OK</v>
      </c>
      <c r="Z5184" s="210"/>
      <c r="AA5184" s="204"/>
      <c r="AB5184" s="202"/>
      <c r="AC5184" s="202"/>
      <c r="AD5184" s="202"/>
      <c r="AE5184" s="202"/>
      <c r="AF5184" s="202"/>
      <c r="AG5184" s="132" t="str">
        <f t="shared" si="3970"/>
        <v>OK</v>
      </c>
      <c r="AH5184" s="138"/>
      <c r="AI5184" s="138"/>
      <c r="AJ5184" s="139"/>
      <c r="AK5184" s="139"/>
      <c r="AL5184" s="132" t="str">
        <f t="shared" si="3971"/>
        <v>OK</v>
      </c>
      <c r="AM5184" s="140"/>
      <c r="AN5184" s="119">
        <f t="shared" si="3972"/>
        <v>3656</v>
      </c>
      <c r="AO5184" s="120">
        <f t="shared" si="3973"/>
        <v>3656</v>
      </c>
      <c r="AP5184" s="39">
        <f t="shared" si="3974"/>
        <v>3656</v>
      </c>
      <c r="AQ5184" s="141">
        <f t="shared" si="3975"/>
        <v>3656</v>
      </c>
      <c r="AR5184" s="142">
        <f>AQ5184-AP5184</f>
        <v>0</v>
      </c>
      <c r="AS5184" s="143">
        <f>AR5184/AP5184</f>
        <v>0</v>
      </c>
      <c r="AT5184" s="144">
        <f t="shared" si="3978"/>
        <v>3656</v>
      </c>
      <c r="AU5184" s="141">
        <f t="shared" si="3979"/>
        <v>3656</v>
      </c>
      <c r="AV5184" s="142">
        <f>AU5184-AT5184</f>
        <v>0</v>
      </c>
      <c r="AW5184" s="143">
        <f>AV5184/AT5184</f>
        <v>0</v>
      </c>
      <c r="AY5184" s="146" t="str">
        <f t="shared" si="3982"/>
        <v>41.30</v>
      </c>
      <c r="AZ5184" s="1957" t="b">
        <f>COUNTIF('[1]Codes SEC'!$B$2:$B$250,Ministres!AY5184)&gt;0</f>
        <v>1</v>
      </c>
    </row>
    <row r="5185" spans="1:52" ht="35.1" customHeight="1" x14ac:dyDescent="0.25">
      <c r="A5185" s="356" t="s">
        <v>5356</v>
      </c>
      <c r="B5185" s="225">
        <v>15</v>
      </c>
      <c r="C5185" s="122" t="s">
        <v>1245</v>
      </c>
      <c r="D5185" s="123">
        <v>1000</v>
      </c>
      <c r="E5185" s="226"/>
      <c r="F5185" s="122">
        <v>5</v>
      </c>
      <c r="G5185" s="227">
        <v>1</v>
      </c>
      <c r="H5185" s="228" t="str">
        <f t="shared" si="3967"/>
        <v>058</v>
      </c>
      <c r="I5185" s="229">
        <v>84130000</v>
      </c>
      <c r="J5185" s="492" t="s">
        <v>5731</v>
      </c>
      <c r="K5185" s="244" t="s">
        <v>5732</v>
      </c>
      <c r="L5185" s="232">
        <v>16747</v>
      </c>
      <c r="M5185" s="233">
        <v>16747</v>
      </c>
      <c r="N5185" s="130"/>
      <c r="O5185" s="131"/>
      <c r="P5185" s="131"/>
      <c r="Q5185" s="131"/>
      <c r="R5185" s="131"/>
      <c r="S5185" s="131"/>
      <c r="T5185" s="132" t="str">
        <f>IF(SUM(N5185:S5185)=U5185,"OK",SUM(N5185:S5185)-U5185)</f>
        <v>OK</v>
      </c>
      <c r="U5185" s="138"/>
      <c r="V5185" s="138"/>
      <c r="W5185" s="139"/>
      <c r="X5185" s="139"/>
      <c r="Y5185" s="132" t="str">
        <f>IF(SUM(W5185:X5185)=Z5185,"OK",SUM(W5185:X5185)-Z5185)</f>
        <v>OK</v>
      </c>
      <c r="Z5185" s="210"/>
      <c r="AA5185" s="204"/>
      <c r="AB5185" s="202"/>
      <c r="AC5185" s="202"/>
      <c r="AD5185" s="202"/>
      <c r="AE5185" s="202"/>
      <c r="AF5185" s="202"/>
      <c r="AG5185" s="132" t="str">
        <f>IF(SUM(AA5185:AF5185)=AH5185,"OK",SUM(AA5185:AF5185)-AH5185)</f>
        <v>OK</v>
      </c>
      <c r="AH5185" s="138"/>
      <c r="AI5185" s="138"/>
      <c r="AJ5185" s="139"/>
      <c r="AK5185" s="139"/>
      <c r="AL5185" s="132" t="str">
        <f>IF(SUM(AJ5185:AK5185)=AM5185,"OK",SUM(AJ5185:AK5185)-AM5185)</f>
        <v>OK</v>
      </c>
      <c r="AM5185" s="140"/>
      <c r="AN5185" s="119">
        <f>L5185+U5185+V5185+Z5185</f>
        <v>16747</v>
      </c>
      <c r="AO5185" s="120">
        <f>M5185+AH5185+AI5185+AM5185</f>
        <v>16747</v>
      </c>
      <c r="AP5185" s="39">
        <f>L5185</f>
        <v>16747</v>
      </c>
      <c r="AQ5185" s="141">
        <f>AN5185</f>
        <v>16747</v>
      </c>
      <c r="AR5185" s="142">
        <f>AQ5185-AP5185</f>
        <v>0</v>
      </c>
      <c r="AS5185" s="143">
        <f>AR5185/AP5185</f>
        <v>0</v>
      </c>
      <c r="AT5185" s="144">
        <f>M5185</f>
        <v>16747</v>
      </c>
      <c r="AU5185" s="141">
        <f t="shared" si="3979"/>
        <v>16747</v>
      </c>
      <c r="AV5185" s="142">
        <f>AU5185-AT5185</f>
        <v>0</v>
      </c>
      <c r="AW5185" s="143">
        <f>AV5185/AT5185</f>
        <v>0</v>
      </c>
      <c r="AY5185" s="146" t="str">
        <f t="shared" si="3982"/>
        <v>41.30</v>
      </c>
      <c r="AZ5185" s="1957" t="b">
        <f>COUNTIF('[1]Codes SEC'!$B$2:$B$250,Ministres!AY5185)&gt;0</f>
        <v>1</v>
      </c>
    </row>
    <row r="5186" spans="1:52" ht="35.1" customHeight="1" x14ac:dyDescent="0.25">
      <c r="A5186" s="356" t="s">
        <v>5356</v>
      </c>
      <c r="B5186" s="225">
        <v>15</v>
      </c>
      <c r="C5186" s="122" t="s">
        <v>1245</v>
      </c>
      <c r="D5186" s="123">
        <v>1000</v>
      </c>
      <c r="E5186" s="226"/>
      <c r="F5186" s="122">
        <v>16</v>
      </c>
      <c r="G5186" s="227">
        <v>1</v>
      </c>
      <c r="H5186" s="228" t="str">
        <f t="shared" si="3967"/>
        <v>058</v>
      </c>
      <c r="I5186" s="229" t="s">
        <v>121</v>
      </c>
      <c r="J5186" s="492" t="s">
        <v>5733</v>
      </c>
      <c r="K5186" s="244" t="s">
        <v>5734</v>
      </c>
      <c r="L5186" s="232">
        <v>9300</v>
      </c>
      <c r="M5186" s="233">
        <v>9300</v>
      </c>
      <c r="N5186" s="130"/>
      <c r="O5186" s="131"/>
      <c r="P5186" s="131"/>
      <c r="Q5186" s="131"/>
      <c r="R5186" s="131"/>
      <c r="S5186" s="131"/>
      <c r="T5186" s="132" t="str">
        <f>IF(SUM(N5186:S5186)=U5186,"OK",SUM(N5186:S5186)-U5186)</f>
        <v>OK</v>
      </c>
      <c r="U5186" s="138"/>
      <c r="V5186" s="138"/>
      <c r="W5186" s="139"/>
      <c r="X5186" s="139"/>
      <c r="Y5186" s="132" t="str">
        <f>IF(SUM(W5186:X5186)=Z5186,"OK",SUM(W5186:X5186)-Z5186)</f>
        <v>OK</v>
      </c>
      <c r="Z5186" s="210"/>
      <c r="AA5186" s="204"/>
      <c r="AB5186" s="202"/>
      <c r="AC5186" s="202"/>
      <c r="AD5186" s="202"/>
      <c r="AE5186" s="202"/>
      <c r="AF5186" s="202"/>
      <c r="AG5186" s="132" t="str">
        <f>IF(SUM(AA5186:AF5186)=AH5186,"OK",SUM(AA5186:AF5186)-AH5186)</f>
        <v>OK</v>
      </c>
      <c r="AH5186" s="138"/>
      <c r="AI5186" s="138"/>
      <c r="AJ5186" s="139"/>
      <c r="AK5186" s="139"/>
      <c r="AL5186" s="132" t="str">
        <f>IF(SUM(AJ5186:AK5186)=AM5186,"OK",SUM(AJ5186:AK5186)-AM5186)</f>
        <v>OK</v>
      </c>
      <c r="AM5186" s="140"/>
      <c r="AN5186" s="119">
        <f>L5186+U5186+V5186+Z5186</f>
        <v>9300</v>
      </c>
      <c r="AO5186" s="120">
        <f>M5186+AH5186+AI5186+AM5186</f>
        <v>9300</v>
      </c>
      <c r="AP5186" s="39">
        <f>L5186</f>
        <v>9300</v>
      </c>
      <c r="AQ5186" s="141">
        <f>AN5186</f>
        <v>9300</v>
      </c>
      <c r="AR5186" s="142">
        <f>AQ5186-AP5186</f>
        <v>0</v>
      </c>
      <c r="AS5186" s="143">
        <f>AR5186/AP5186</f>
        <v>0</v>
      </c>
      <c r="AT5186" s="144">
        <f>M5186</f>
        <v>9300</v>
      </c>
      <c r="AU5186" s="141">
        <f t="shared" si="3979"/>
        <v>9300</v>
      </c>
      <c r="AV5186" s="142">
        <f>AU5186-AT5186</f>
        <v>0</v>
      </c>
      <c r="AW5186" s="143">
        <f>AV5186/AT5186</f>
        <v>0</v>
      </c>
      <c r="AY5186" s="146" t="str">
        <f t="shared" si="3982"/>
        <v>41.40</v>
      </c>
      <c r="AZ5186" s="1957" t="b">
        <f>COUNTIF('[1]Codes SEC'!$B$2:$B$250,Ministres!AY5186)&gt;0</f>
        <v>1</v>
      </c>
    </row>
    <row r="5187" spans="1:52" ht="35.1" customHeight="1" x14ac:dyDescent="0.25">
      <c r="A5187" s="356" t="s">
        <v>5356</v>
      </c>
      <c r="B5187" s="225">
        <v>15</v>
      </c>
      <c r="C5187" s="122" t="s">
        <v>1245</v>
      </c>
      <c r="D5187" s="123">
        <v>1000</v>
      </c>
      <c r="E5187" s="226"/>
      <c r="F5187" s="122">
        <v>10</v>
      </c>
      <c r="G5187" s="227">
        <v>1</v>
      </c>
      <c r="H5187" s="228" t="str">
        <f t="shared" si="3967"/>
        <v>058</v>
      </c>
      <c r="I5187" s="229" t="s">
        <v>1173</v>
      </c>
      <c r="J5187" s="492" t="s">
        <v>5735</v>
      </c>
      <c r="K5187" s="244" t="s">
        <v>5736</v>
      </c>
      <c r="L5187" s="128">
        <v>0</v>
      </c>
      <c r="M5187" s="129">
        <v>0</v>
      </c>
      <c r="N5187" s="130"/>
      <c r="O5187" s="131"/>
      <c r="P5187" s="131"/>
      <c r="Q5187" s="131"/>
      <c r="R5187" s="131"/>
      <c r="S5187" s="131"/>
      <c r="T5187" s="132" t="str">
        <f>IF(SUM(N5187:S5187)=U5187,"OK",SUM(N5187:S5187)-U5187)</f>
        <v>OK</v>
      </c>
      <c r="U5187" s="138"/>
      <c r="V5187" s="138"/>
      <c r="W5187" s="139"/>
      <c r="X5187" s="139"/>
      <c r="Y5187" s="132" t="str">
        <f>IF(SUM(W5187:X5187)=Z5187,"OK",SUM(W5187:X5187)-Z5187)</f>
        <v>OK</v>
      </c>
      <c r="Z5187" s="210"/>
      <c r="AA5187" s="204"/>
      <c r="AB5187" s="202"/>
      <c r="AC5187" s="202"/>
      <c r="AD5187" s="202"/>
      <c r="AE5187" s="202"/>
      <c r="AF5187" s="202"/>
      <c r="AG5187" s="132" t="str">
        <f>IF(SUM(AA5187:AF5187)=AH5187,"OK",SUM(AA5187:AF5187)-AH5187)</f>
        <v>OK</v>
      </c>
      <c r="AH5187" s="138"/>
      <c r="AI5187" s="138"/>
      <c r="AJ5187" s="139"/>
      <c r="AK5187" s="139"/>
      <c r="AL5187" s="132" t="str">
        <f>IF(SUM(AJ5187:AK5187)=AM5187,"OK",SUM(AJ5187:AK5187)-AM5187)</f>
        <v>OK</v>
      </c>
      <c r="AM5187" s="140"/>
      <c r="AN5187" s="119">
        <f>L5187+U5187+V5187+Z5187</f>
        <v>0</v>
      </c>
      <c r="AO5187" s="120">
        <f>M5187+AH5187+AI5187+AM5187</f>
        <v>0</v>
      </c>
      <c r="AP5187" s="39">
        <f>L5187</f>
        <v>0</v>
      </c>
      <c r="AQ5187" s="141">
        <f>AN5187</f>
        <v>0</v>
      </c>
      <c r="AR5187" s="142">
        <f>AQ5187-AP5187</f>
        <v>0</v>
      </c>
      <c r="AS5187" s="143" t="e">
        <f>AR5187/AP5187</f>
        <v>#DIV/0!</v>
      </c>
      <c r="AT5187" s="144">
        <f>M5187</f>
        <v>0</v>
      </c>
      <c r="AU5187" s="141">
        <f t="shared" si="3979"/>
        <v>0</v>
      </c>
      <c r="AV5187" s="142">
        <f>AU5187-AT5187</f>
        <v>0</v>
      </c>
      <c r="AW5187" s="143" t="e">
        <f>AV5187/AT5187</f>
        <v>#DIV/0!</v>
      </c>
      <c r="AY5187" s="146" t="str">
        <f t="shared" si="3982"/>
        <v>43.12</v>
      </c>
      <c r="AZ5187" s="1957" t="b">
        <f>COUNTIF('[1]Codes SEC'!$B$2:$B$250,Ministres!AY5187)&gt;0</f>
        <v>1</v>
      </c>
    </row>
    <row r="5188" spans="1:52" ht="35.1" customHeight="1" x14ac:dyDescent="0.25">
      <c r="A5188" s="356" t="s">
        <v>5356</v>
      </c>
      <c r="B5188" s="225">
        <v>15</v>
      </c>
      <c r="C5188" s="122" t="s">
        <v>1245</v>
      </c>
      <c r="D5188" s="123">
        <v>1000</v>
      </c>
      <c r="E5188" s="226"/>
      <c r="F5188" s="122">
        <v>10</v>
      </c>
      <c r="G5188" s="227">
        <v>1</v>
      </c>
      <c r="H5188" s="228" t="str">
        <f t="shared" si="3967"/>
        <v>058</v>
      </c>
      <c r="I5188" s="229" t="s">
        <v>296</v>
      </c>
      <c r="J5188" s="492" t="s">
        <v>5737</v>
      </c>
      <c r="K5188" s="244" t="s">
        <v>5738</v>
      </c>
      <c r="L5188" s="128">
        <v>0</v>
      </c>
      <c r="M5188" s="129">
        <v>0</v>
      </c>
      <c r="N5188" s="130"/>
      <c r="O5188" s="131"/>
      <c r="P5188" s="131"/>
      <c r="Q5188" s="131"/>
      <c r="R5188" s="131"/>
      <c r="S5188" s="131"/>
      <c r="T5188" s="132" t="str">
        <f t="shared" si="3968"/>
        <v>OK</v>
      </c>
      <c r="U5188" s="138"/>
      <c r="V5188" s="138"/>
      <c r="W5188" s="139"/>
      <c r="X5188" s="139"/>
      <c r="Y5188" s="132" t="str">
        <f t="shared" si="3969"/>
        <v>OK</v>
      </c>
      <c r="Z5188" s="210"/>
      <c r="AA5188" s="204"/>
      <c r="AB5188" s="202"/>
      <c r="AC5188" s="202"/>
      <c r="AD5188" s="202"/>
      <c r="AE5188" s="202"/>
      <c r="AF5188" s="202"/>
      <c r="AG5188" s="132" t="str">
        <f t="shared" si="3970"/>
        <v>OK</v>
      </c>
      <c r="AH5188" s="138"/>
      <c r="AI5188" s="138"/>
      <c r="AJ5188" s="139"/>
      <c r="AK5188" s="139"/>
      <c r="AL5188" s="132" t="str">
        <f t="shared" si="3971"/>
        <v>OK</v>
      </c>
      <c r="AM5188" s="140"/>
      <c r="AN5188" s="119">
        <f t="shared" si="3972"/>
        <v>0</v>
      </c>
      <c r="AO5188" s="120">
        <f t="shared" si="3973"/>
        <v>0</v>
      </c>
      <c r="AP5188" s="39">
        <f t="shared" si="3974"/>
        <v>0</v>
      </c>
      <c r="AQ5188" s="141">
        <f t="shared" si="3975"/>
        <v>0</v>
      </c>
      <c r="AR5188" s="142">
        <f t="shared" si="3976"/>
        <v>0</v>
      </c>
      <c r="AS5188" s="143" t="e">
        <f t="shared" si="3977"/>
        <v>#DIV/0!</v>
      </c>
      <c r="AT5188" s="144">
        <f t="shared" si="3978"/>
        <v>0</v>
      </c>
      <c r="AU5188" s="141">
        <f t="shared" si="3979"/>
        <v>0</v>
      </c>
      <c r="AV5188" s="142">
        <f t="shared" si="3980"/>
        <v>0</v>
      </c>
      <c r="AW5188" s="143" t="e">
        <f t="shared" si="3981"/>
        <v>#DIV/0!</v>
      </c>
      <c r="AY5188" s="146" t="str">
        <f t="shared" si="3982"/>
        <v>43.22</v>
      </c>
      <c r="AZ5188" s="1957" t="b">
        <f>COUNTIF('[1]Codes SEC'!$B$2:$B$250,Ministres!AY5188)&gt;0</f>
        <v>1</v>
      </c>
    </row>
    <row r="5189" spans="1:52" ht="35.1" customHeight="1" x14ac:dyDescent="0.25">
      <c r="A5189" s="356" t="s">
        <v>5356</v>
      </c>
      <c r="B5189" s="225">
        <v>15</v>
      </c>
      <c r="C5189" s="122" t="s">
        <v>1245</v>
      </c>
      <c r="D5189" s="123">
        <v>1000</v>
      </c>
      <c r="E5189" s="226"/>
      <c r="F5189" s="122">
        <v>10</v>
      </c>
      <c r="G5189" s="227">
        <v>1</v>
      </c>
      <c r="H5189" s="228" t="str">
        <f t="shared" si="3967"/>
        <v>058</v>
      </c>
      <c r="I5189" s="229" t="s">
        <v>2701</v>
      </c>
      <c r="J5189" s="492" t="s">
        <v>5739</v>
      </c>
      <c r="K5189" s="244" t="s">
        <v>5740</v>
      </c>
      <c r="L5189" s="128">
        <v>0</v>
      </c>
      <c r="M5189" s="129">
        <v>0</v>
      </c>
      <c r="N5189" s="130"/>
      <c r="O5189" s="131"/>
      <c r="P5189" s="131"/>
      <c r="Q5189" s="131"/>
      <c r="R5189" s="131"/>
      <c r="S5189" s="131"/>
      <c r="T5189" s="132" t="str">
        <f t="shared" si="3968"/>
        <v>OK</v>
      </c>
      <c r="U5189" s="138"/>
      <c r="V5189" s="138"/>
      <c r="W5189" s="139"/>
      <c r="X5189" s="139"/>
      <c r="Y5189" s="132" t="str">
        <f t="shared" si="3969"/>
        <v>OK</v>
      </c>
      <c r="Z5189" s="210"/>
      <c r="AA5189" s="204"/>
      <c r="AB5189" s="202"/>
      <c r="AC5189" s="202"/>
      <c r="AD5189" s="202"/>
      <c r="AE5189" s="202"/>
      <c r="AF5189" s="202"/>
      <c r="AG5189" s="132" t="str">
        <f t="shared" si="3970"/>
        <v>OK</v>
      </c>
      <c r="AH5189" s="138"/>
      <c r="AI5189" s="138"/>
      <c r="AJ5189" s="139"/>
      <c r="AK5189" s="139"/>
      <c r="AL5189" s="132" t="str">
        <f t="shared" si="3971"/>
        <v>OK</v>
      </c>
      <c r="AM5189" s="140"/>
      <c r="AN5189" s="119">
        <f t="shared" si="3972"/>
        <v>0</v>
      </c>
      <c r="AO5189" s="120">
        <f t="shared" si="3973"/>
        <v>0</v>
      </c>
      <c r="AP5189" s="39">
        <f t="shared" si="3974"/>
        <v>0</v>
      </c>
      <c r="AQ5189" s="141">
        <f t="shared" si="3975"/>
        <v>0</v>
      </c>
      <c r="AR5189" s="142">
        <f t="shared" si="3976"/>
        <v>0</v>
      </c>
      <c r="AS5189" s="143" t="e">
        <f t="shared" si="3977"/>
        <v>#DIV/0!</v>
      </c>
      <c r="AT5189" s="144">
        <f t="shared" si="3978"/>
        <v>0</v>
      </c>
      <c r="AU5189" s="141">
        <f t="shared" si="3979"/>
        <v>0</v>
      </c>
      <c r="AV5189" s="142">
        <f t="shared" si="3980"/>
        <v>0</v>
      </c>
      <c r="AW5189" s="143" t="e">
        <f t="shared" si="3981"/>
        <v>#DIV/0!</v>
      </c>
      <c r="AY5189" s="146" t="str">
        <f t="shared" si="3982"/>
        <v>43.59</v>
      </c>
      <c r="AZ5189" s="1957" t="b">
        <f>COUNTIF('[1]Codes SEC'!$B$2:$B$250,Ministres!AY5189)&gt;0</f>
        <v>1</v>
      </c>
    </row>
    <row r="5190" spans="1:52" ht="12.75" customHeight="1" x14ac:dyDescent="0.25">
      <c r="A5190" s="350"/>
      <c r="B5190" s="1961"/>
      <c r="C5190" s="150"/>
      <c r="D5190" s="352"/>
      <c r="E5190" s="1962"/>
      <c r="F5190" s="150"/>
      <c r="G5190" s="495"/>
      <c r="H5190" s="496"/>
      <c r="I5190" s="497"/>
      <c r="J5190" s="498"/>
      <c r="K5190" s="158" t="s">
        <v>70</v>
      </c>
      <c r="L5190" s="159">
        <f t="shared" ref="L5190:S5190" si="3983">L5177+L5178+L5179+L5186+L5188+L5187+L5189+L5182+L5183+L5185+L5184+L5181+L5180</f>
        <v>61766</v>
      </c>
      <c r="M5190" s="1977">
        <f t="shared" si="3983"/>
        <v>61766</v>
      </c>
      <c r="N5190" s="1964">
        <f t="shared" si="3983"/>
        <v>0</v>
      </c>
      <c r="O5190" s="1965">
        <f t="shared" si="3983"/>
        <v>0</v>
      </c>
      <c r="P5190" s="1965">
        <f t="shared" si="3983"/>
        <v>0</v>
      </c>
      <c r="Q5190" s="1965">
        <f t="shared" si="3983"/>
        <v>0</v>
      </c>
      <c r="R5190" s="1965">
        <f t="shared" si="3983"/>
        <v>0</v>
      </c>
      <c r="S5190" s="1965">
        <f t="shared" si="3983"/>
        <v>0</v>
      </c>
      <c r="T5190" s="1966"/>
      <c r="U5190" s="1967">
        <f>U5177+U5178+U5179+U5186+U5188+U5187+U5189+U5182+U5183+U5185+U5184+U5181+U5180</f>
        <v>0</v>
      </c>
      <c r="V5190" s="1967">
        <f>V5177+V5178+V5179+V5186+V5188+V5187+V5189+V5182+V5183+V5185+V5184+V5181+V5180</f>
        <v>0</v>
      </c>
      <c r="W5190" s="1965">
        <f>W5177+W5178+W5179+W5186+W5188+W5187+W5189+W5182+W5183+W5185+W5184+W5181+W5180</f>
        <v>0</v>
      </c>
      <c r="X5190" s="1965">
        <f>X5177+X5178+X5179+X5186+X5188+X5187+X5189+X5182+X5183+X5185+X5184+X5181+X5180</f>
        <v>0</v>
      </c>
      <c r="Y5190" s="1966"/>
      <c r="Z5190" s="1967">
        <f t="shared" ref="Z5190:AF5190" si="3984">Z5177+Z5178+Z5179+Z5186+Z5188+Z5187+Z5189+Z5182+Z5183+Z5185+Z5184+Z5181+Z5180</f>
        <v>0</v>
      </c>
      <c r="AA5190" s="165">
        <f t="shared" si="3984"/>
        <v>0</v>
      </c>
      <c r="AB5190" s="1965">
        <f t="shared" si="3984"/>
        <v>0</v>
      </c>
      <c r="AC5190" s="1965">
        <f t="shared" si="3984"/>
        <v>0</v>
      </c>
      <c r="AD5190" s="1965">
        <f t="shared" si="3984"/>
        <v>0</v>
      </c>
      <c r="AE5190" s="1965">
        <f t="shared" si="3984"/>
        <v>0</v>
      </c>
      <c r="AF5190" s="1965">
        <f t="shared" si="3984"/>
        <v>0</v>
      </c>
      <c r="AG5190" s="1966"/>
      <c r="AH5190" s="1967">
        <f>AH5177+AH5178+AH5179+AH5186+AH5188+AH5187+AH5189+AH5182+AH5183+AH5185+AH5184+AH5181+AH5180</f>
        <v>0</v>
      </c>
      <c r="AI5190" s="1967">
        <f>AI5177+AI5178+AI5179+AI5186+AI5188+AI5187+AI5189+AI5182+AI5183+AI5185+AI5184+AI5181+AI5180</f>
        <v>0</v>
      </c>
      <c r="AJ5190" s="1965">
        <f>AJ5177+AJ5178+AJ5179+AJ5186+AJ5188+AJ5187+AJ5189+AJ5182+AJ5183+AJ5185+AJ5184+AJ5181+AJ5180</f>
        <v>0</v>
      </c>
      <c r="AK5190" s="1965">
        <f>AK5177+AK5178+AK5179+AK5186+AK5188+AK5187+AK5189+AK5182+AK5183+AK5185+AK5184+AK5181+AK5180</f>
        <v>0</v>
      </c>
      <c r="AL5190" s="1966"/>
      <c r="AM5190" s="1968">
        <f t="shared" ref="AM5190:AW5190" si="3985">AM5177+AM5178+AM5179+AM5186+AM5188+AM5187+AM5189+AM5182+AM5183+AM5185+AM5184+AM5181+AM5180</f>
        <v>0</v>
      </c>
      <c r="AN5190" s="167">
        <f t="shared" si="3985"/>
        <v>61766</v>
      </c>
      <c r="AO5190" s="1969">
        <f t="shared" si="3985"/>
        <v>61766</v>
      </c>
      <c r="AP5190" s="958">
        <f t="shared" si="3985"/>
        <v>61766</v>
      </c>
      <c r="AQ5190" s="1979">
        <f t="shared" si="3985"/>
        <v>61766</v>
      </c>
      <c r="AR5190" s="1979">
        <f t="shared" si="3985"/>
        <v>0</v>
      </c>
      <c r="AS5190" s="1980" t="e">
        <f t="shared" si="3985"/>
        <v>#DIV/0!</v>
      </c>
      <c r="AT5190" s="1981">
        <f t="shared" si="3985"/>
        <v>61766</v>
      </c>
      <c r="AU5190" s="1979">
        <f t="shared" si="3985"/>
        <v>61766</v>
      </c>
      <c r="AV5190" s="1979">
        <f t="shared" si="3985"/>
        <v>0</v>
      </c>
      <c r="AW5190" s="1980" t="e">
        <f t="shared" si="3985"/>
        <v>#DIV/0!</v>
      </c>
      <c r="AX5190" s="12"/>
      <c r="AY5190" s="146"/>
      <c r="AZ5190" s="1982"/>
    </row>
    <row r="5191" spans="1:52" ht="12.75" customHeight="1" x14ac:dyDescent="0.25">
      <c r="A5191" s="356"/>
      <c r="B5191" s="225"/>
      <c r="C5191" s="122"/>
      <c r="D5191" s="357"/>
      <c r="E5191" s="226"/>
      <c r="F5191" s="122"/>
      <c r="G5191" s="227"/>
      <c r="H5191" s="228"/>
      <c r="I5191" s="229"/>
      <c r="J5191" s="492"/>
      <c r="K5191" s="240"/>
      <c r="L5191" s="199"/>
      <c r="M5191" s="200"/>
      <c r="N5191" s="201"/>
      <c r="O5191" s="202"/>
      <c r="P5191" s="202"/>
      <c r="Q5191" s="202"/>
      <c r="R5191" s="202"/>
      <c r="S5191" s="202"/>
      <c r="T5191" s="224"/>
      <c r="U5191" s="138"/>
      <c r="V5191" s="138"/>
      <c r="W5191" s="139"/>
      <c r="X5191" s="139"/>
      <c r="Y5191" s="224"/>
      <c r="Z5191" s="210"/>
      <c r="AA5191" s="204"/>
      <c r="AB5191" s="202"/>
      <c r="AC5191" s="202"/>
      <c r="AD5191" s="202"/>
      <c r="AE5191" s="202"/>
      <c r="AF5191" s="202"/>
      <c r="AG5191" s="224"/>
      <c r="AH5191" s="138"/>
      <c r="AI5191" s="138"/>
      <c r="AJ5191" s="139"/>
      <c r="AK5191" s="139"/>
      <c r="AL5191" s="224"/>
      <c r="AM5191" s="140"/>
      <c r="AN5191" s="211"/>
      <c r="AO5191" s="212"/>
      <c r="AP5191" s="39"/>
      <c r="AQ5191" s="141"/>
      <c r="AR5191" s="141"/>
      <c r="AS5191" s="143"/>
      <c r="AU5191" s="141"/>
      <c r="AV5191" s="141"/>
      <c r="AW5191" s="143"/>
      <c r="AY5191" s="146"/>
      <c r="AZ5191" s="1957"/>
    </row>
    <row r="5192" spans="1:52" ht="12.75" customHeight="1" x14ac:dyDescent="0.25">
      <c r="A5192" s="356"/>
      <c r="B5192" s="225"/>
      <c r="C5192" s="122"/>
      <c r="D5192" s="357"/>
      <c r="E5192" s="226"/>
      <c r="F5192" s="122"/>
      <c r="G5192" s="227"/>
      <c r="H5192" s="228"/>
      <c r="I5192" s="229"/>
      <c r="J5192" s="492"/>
      <c r="K5192" s="243" t="s">
        <v>109</v>
      </c>
      <c r="L5192" s="199"/>
      <c r="M5192" s="200"/>
      <c r="N5192" s="201"/>
      <c r="O5192" s="202"/>
      <c r="P5192" s="202"/>
      <c r="Q5192" s="202"/>
      <c r="R5192" s="202"/>
      <c r="S5192" s="202"/>
      <c r="T5192" s="224"/>
      <c r="U5192" s="138"/>
      <c r="V5192" s="138"/>
      <c r="W5192" s="139"/>
      <c r="X5192" s="139"/>
      <c r="Y5192" s="224"/>
      <c r="Z5192" s="210"/>
      <c r="AA5192" s="204"/>
      <c r="AB5192" s="202"/>
      <c r="AC5192" s="202"/>
      <c r="AD5192" s="202"/>
      <c r="AE5192" s="202"/>
      <c r="AF5192" s="202"/>
      <c r="AG5192" s="224"/>
      <c r="AH5192" s="138"/>
      <c r="AI5192" s="138"/>
      <c r="AJ5192" s="139"/>
      <c r="AK5192" s="139"/>
      <c r="AL5192" s="224"/>
      <c r="AM5192" s="140"/>
      <c r="AN5192" s="211"/>
      <c r="AO5192" s="212"/>
      <c r="AP5192" s="39"/>
      <c r="AQ5192" s="141"/>
      <c r="AR5192" s="141"/>
      <c r="AS5192" s="143"/>
      <c r="AU5192" s="141"/>
      <c r="AV5192" s="141"/>
      <c r="AW5192" s="143"/>
      <c r="AY5192" s="146"/>
      <c r="AZ5192" s="1982"/>
    </row>
    <row r="5193" spans="1:52" ht="12.75" customHeight="1" x14ac:dyDescent="0.25">
      <c r="A5193" s="356"/>
      <c r="B5193" s="225"/>
      <c r="C5193" s="122"/>
      <c r="D5193" s="357"/>
      <c r="E5193" s="226"/>
      <c r="F5193" s="122"/>
      <c r="G5193" s="227"/>
      <c r="H5193" s="228"/>
      <c r="I5193" s="229"/>
      <c r="J5193" s="492"/>
      <c r="K5193" s="231"/>
      <c r="L5193" s="199"/>
      <c r="M5193" s="200"/>
      <c r="N5193" s="201"/>
      <c r="O5193" s="202"/>
      <c r="P5193" s="202"/>
      <c r="Q5193" s="202"/>
      <c r="R5193" s="202"/>
      <c r="S5193" s="202"/>
      <c r="T5193" s="224"/>
      <c r="U5193" s="138"/>
      <c r="V5193" s="138"/>
      <c r="W5193" s="139"/>
      <c r="X5193" s="139"/>
      <c r="Y5193" s="224"/>
      <c r="Z5193" s="210"/>
      <c r="AA5193" s="204"/>
      <c r="AB5193" s="202"/>
      <c r="AC5193" s="202"/>
      <c r="AD5193" s="202"/>
      <c r="AE5193" s="202"/>
      <c r="AF5193" s="202"/>
      <c r="AG5193" s="224"/>
      <c r="AH5193" s="138"/>
      <c r="AI5193" s="138"/>
      <c r="AJ5193" s="139"/>
      <c r="AK5193" s="139"/>
      <c r="AL5193" s="224"/>
      <c r="AM5193" s="140"/>
      <c r="AN5193" s="211"/>
      <c r="AO5193" s="212"/>
      <c r="AP5193" s="39"/>
      <c r="AQ5193" s="141"/>
      <c r="AR5193" s="141"/>
      <c r="AS5193" s="143"/>
      <c r="AU5193" s="141"/>
      <c r="AV5193" s="141"/>
      <c r="AW5193" s="143"/>
      <c r="AY5193" s="146"/>
      <c r="AZ5193" s="1982"/>
    </row>
    <row r="5194" spans="1:52" ht="35.1" customHeight="1" x14ac:dyDescent="0.25">
      <c r="A5194" s="356" t="s">
        <v>5356</v>
      </c>
      <c r="B5194" s="225">
        <v>15</v>
      </c>
      <c r="C5194" s="122" t="s">
        <v>1245</v>
      </c>
      <c r="D5194" s="123">
        <v>1000</v>
      </c>
      <c r="E5194" s="226"/>
      <c r="F5194" s="122">
        <v>10</v>
      </c>
      <c r="G5194" s="227">
        <v>1</v>
      </c>
      <c r="H5194" s="228" t="str">
        <f t="shared" si="3967"/>
        <v>058</v>
      </c>
      <c r="I5194" s="229" t="s">
        <v>1500</v>
      </c>
      <c r="J5194" s="492" t="s">
        <v>5741</v>
      </c>
      <c r="K5194" s="244" t="s">
        <v>5720</v>
      </c>
      <c r="L5194" s="128">
        <v>0</v>
      </c>
      <c r="M5194" s="129">
        <v>0</v>
      </c>
      <c r="N5194" s="130"/>
      <c r="O5194" s="131"/>
      <c r="P5194" s="131"/>
      <c r="Q5194" s="131"/>
      <c r="R5194" s="131"/>
      <c r="S5194" s="131"/>
      <c r="T5194" s="132" t="str">
        <f t="shared" ref="T5194:T5204" si="3986">IF(SUM(N5194:S5194)=U5194,"OK",SUM(N5194:S5194)-U5194)</f>
        <v>OK</v>
      </c>
      <c r="U5194" s="138"/>
      <c r="V5194" s="138"/>
      <c r="W5194" s="139"/>
      <c r="X5194" s="139"/>
      <c r="Y5194" s="132" t="str">
        <f t="shared" ref="Y5194:Y5204" si="3987">IF(SUM(W5194:X5194)=Z5194,"OK",SUM(W5194:X5194)-Z5194)</f>
        <v>OK</v>
      </c>
      <c r="Z5194" s="210"/>
      <c r="AA5194" s="204"/>
      <c r="AB5194" s="202"/>
      <c r="AC5194" s="202"/>
      <c r="AD5194" s="202"/>
      <c r="AE5194" s="202"/>
      <c r="AF5194" s="202"/>
      <c r="AG5194" s="132" t="str">
        <f t="shared" ref="AG5194:AG5204" si="3988">IF(SUM(AA5194:AF5194)=AH5194,"OK",SUM(AA5194:AF5194)-AH5194)</f>
        <v>OK</v>
      </c>
      <c r="AH5194" s="138"/>
      <c r="AI5194" s="138"/>
      <c r="AJ5194" s="139"/>
      <c r="AK5194" s="139"/>
      <c r="AL5194" s="132" t="str">
        <f t="shared" ref="AL5194:AL5204" si="3989">IF(SUM(AJ5194:AK5194)=AM5194,"OK",SUM(AJ5194:AK5194)-AM5194)</f>
        <v>OK</v>
      </c>
      <c r="AM5194" s="140"/>
      <c r="AN5194" s="119">
        <f t="shared" ref="AN5194:AN5204" si="3990">L5194+U5194+V5194+Z5194</f>
        <v>0</v>
      </c>
      <c r="AO5194" s="120">
        <f t="shared" ref="AO5194:AO5204" si="3991">M5194+AH5194+AI5194+AM5194</f>
        <v>0</v>
      </c>
      <c r="AP5194" s="39">
        <f t="shared" ref="AP5194:AP5204" si="3992">L5194</f>
        <v>0</v>
      </c>
      <c r="AQ5194" s="141">
        <f t="shared" ref="AQ5194:AQ5204" si="3993">AN5194</f>
        <v>0</v>
      </c>
      <c r="AR5194" s="142">
        <f t="shared" ref="AR5194:AR5201" si="3994">AQ5194-AP5194</f>
        <v>0</v>
      </c>
      <c r="AS5194" s="143" t="e">
        <f t="shared" ref="AS5194:AS5204" si="3995">AR5194/AP5194</f>
        <v>#DIV/0!</v>
      </c>
      <c r="AT5194" s="144">
        <f t="shared" ref="AT5194:AT5204" si="3996">M5194</f>
        <v>0</v>
      </c>
      <c r="AU5194" s="141">
        <f t="shared" ref="AU5194:AU5204" si="3997">AO5194</f>
        <v>0</v>
      </c>
      <c r="AV5194" s="142">
        <f t="shared" ref="AV5194:AV5201" si="3998">AU5194-AT5194</f>
        <v>0</v>
      </c>
      <c r="AW5194" s="143" t="e">
        <f t="shared" ref="AW5194:AW5204" si="3999">AV5194/AT5194</f>
        <v>#DIV/0!</v>
      </c>
      <c r="AY5194" s="146" t="str">
        <f t="shared" ref="AY5194:AY5204" si="4000">RIGHT(LEFT(I5194,3),2)&amp;"."&amp;RIGHT(LEFT(I5194,5),2)</f>
        <v>51.12</v>
      </c>
      <c r="AZ5194" s="1982" t="b">
        <f>COUNTIF('[1]Codes SEC'!$B$2:$B$250,Ministres!AY5194)&gt;0</f>
        <v>1</v>
      </c>
    </row>
    <row r="5195" spans="1:52" ht="35.1" customHeight="1" x14ac:dyDescent="0.25">
      <c r="A5195" s="356" t="s">
        <v>5356</v>
      </c>
      <c r="B5195" s="225">
        <v>15</v>
      </c>
      <c r="C5195" s="122" t="s">
        <v>1245</v>
      </c>
      <c r="D5195" s="123">
        <v>1000</v>
      </c>
      <c r="E5195" s="226"/>
      <c r="F5195" s="122">
        <v>12</v>
      </c>
      <c r="G5195" s="227">
        <v>1</v>
      </c>
      <c r="H5195" s="228" t="str">
        <f t="shared" si="3967"/>
        <v>058</v>
      </c>
      <c r="I5195" s="229" t="s">
        <v>1500</v>
      </c>
      <c r="J5195" s="492" t="s">
        <v>5742</v>
      </c>
      <c r="K5195" s="244" t="s">
        <v>5743</v>
      </c>
      <c r="L5195" s="128">
        <v>0</v>
      </c>
      <c r="M5195" s="129">
        <v>0</v>
      </c>
      <c r="N5195" s="130"/>
      <c r="O5195" s="131"/>
      <c r="P5195" s="131"/>
      <c r="Q5195" s="131"/>
      <c r="R5195" s="131"/>
      <c r="S5195" s="131"/>
      <c r="T5195" s="132" t="str">
        <f t="shared" si="3986"/>
        <v>OK</v>
      </c>
      <c r="U5195" s="138"/>
      <c r="V5195" s="138"/>
      <c r="W5195" s="139"/>
      <c r="X5195" s="139"/>
      <c r="Y5195" s="132" t="str">
        <f t="shared" si="3987"/>
        <v>OK</v>
      </c>
      <c r="Z5195" s="210"/>
      <c r="AA5195" s="204"/>
      <c r="AB5195" s="202"/>
      <c r="AC5195" s="202"/>
      <c r="AD5195" s="202"/>
      <c r="AE5195" s="202"/>
      <c r="AF5195" s="202"/>
      <c r="AG5195" s="132" t="str">
        <f t="shared" si="3988"/>
        <v>OK</v>
      </c>
      <c r="AH5195" s="138"/>
      <c r="AI5195" s="138"/>
      <c r="AJ5195" s="139"/>
      <c r="AK5195" s="139"/>
      <c r="AL5195" s="132" t="str">
        <f t="shared" si="3989"/>
        <v>OK</v>
      </c>
      <c r="AM5195" s="140"/>
      <c r="AN5195" s="119">
        <f t="shared" si="3990"/>
        <v>0</v>
      </c>
      <c r="AO5195" s="120">
        <f t="shared" si="3991"/>
        <v>0</v>
      </c>
      <c r="AP5195" s="39">
        <f t="shared" si="3992"/>
        <v>0</v>
      </c>
      <c r="AQ5195" s="141">
        <f t="shared" si="3993"/>
        <v>0</v>
      </c>
      <c r="AR5195" s="142">
        <f t="shared" si="3994"/>
        <v>0</v>
      </c>
      <c r="AS5195" s="143" t="e">
        <f t="shared" si="3995"/>
        <v>#DIV/0!</v>
      </c>
      <c r="AT5195" s="144">
        <f t="shared" si="3996"/>
        <v>0</v>
      </c>
      <c r="AU5195" s="141">
        <f t="shared" si="3997"/>
        <v>0</v>
      </c>
      <c r="AV5195" s="142">
        <f t="shared" si="3998"/>
        <v>0</v>
      </c>
      <c r="AW5195" s="143" t="e">
        <f t="shared" si="3999"/>
        <v>#DIV/0!</v>
      </c>
      <c r="AY5195" s="146" t="str">
        <f t="shared" si="4000"/>
        <v>51.12</v>
      </c>
      <c r="AZ5195" s="1982" t="b">
        <f>COUNTIF('[1]Codes SEC'!$B$2:$B$250,Ministres!AY5195)&gt;0</f>
        <v>1</v>
      </c>
    </row>
    <row r="5196" spans="1:52" ht="35.1" customHeight="1" x14ac:dyDescent="0.25">
      <c r="A5196" s="15" t="s">
        <v>5356</v>
      </c>
      <c r="B5196" s="225" t="s">
        <v>1248</v>
      </c>
      <c r="C5196" s="122" t="s">
        <v>1245</v>
      </c>
      <c r="D5196" s="123">
        <v>1000</v>
      </c>
      <c r="E5196" s="226"/>
      <c r="F5196" s="122">
        <v>12</v>
      </c>
      <c r="G5196" s="227"/>
      <c r="H5196" s="228" t="str">
        <f t="shared" si="3967"/>
        <v>058</v>
      </c>
      <c r="I5196" s="229">
        <v>85310000</v>
      </c>
      <c r="J5196" s="230" t="s">
        <v>5744</v>
      </c>
      <c r="K5196" s="231" t="s">
        <v>5745</v>
      </c>
      <c r="L5196" s="232">
        <v>0</v>
      </c>
      <c r="M5196" s="233">
        <v>0</v>
      </c>
      <c r="N5196" s="130"/>
      <c r="O5196" s="131"/>
      <c r="P5196" s="131"/>
      <c r="Q5196" s="131"/>
      <c r="R5196" s="131"/>
      <c r="S5196" s="131"/>
      <c r="T5196" s="132" t="str">
        <f t="shared" si="3986"/>
        <v>OK</v>
      </c>
      <c r="U5196" s="138"/>
      <c r="V5196" s="138"/>
      <c r="W5196" s="139"/>
      <c r="X5196" s="139"/>
      <c r="Y5196" s="132" t="str">
        <f t="shared" si="3987"/>
        <v>OK</v>
      </c>
      <c r="Z5196" s="210"/>
      <c r="AA5196" s="204"/>
      <c r="AB5196" s="202"/>
      <c r="AC5196" s="202"/>
      <c r="AD5196" s="202"/>
      <c r="AE5196" s="202"/>
      <c r="AF5196" s="202"/>
      <c r="AG5196" s="132" t="str">
        <f t="shared" si="3988"/>
        <v>OK</v>
      </c>
      <c r="AH5196" s="138"/>
      <c r="AI5196" s="138"/>
      <c r="AJ5196" s="139"/>
      <c r="AK5196" s="139"/>
      <c r="AL5196" s="132" t="str">
        <f t="shared" si="3989"/>
        <v>OK</v>
      </c>
      <c r="AM5196" s="140"/>
      <c r="AN5196" s="119">
        <f t="shared" si="3990"/>
        <v>0</v>
      </c>
      <c r="AO5196" s="120">
        <f t="shared" si="3991"/>
        <v>0</v>
      </c>
      <c r="AP5196" s="39">
        <f t="shared" si="3992"/>
        <v>0</v>
      </c>
      <c r="AQ5196" s="141">
        <f t="shared" si="3993"/>
        <v>0</v>
      </c>
      <c r="AR5196" s="142">
        <f>AQ5196-AP5196</f>
        <v>0</v>
      </c>
      <c r="AS5196" s="143" t="e">
        <f>AR5196/AP5196</f>
        <v>#DIV/0!</v>
      </c>
      <c r="AT5196" s="144">
        <f t="shared" si="3996"/>
        <v>0</v>
      </c>
      <c r="AU5196" s="141">
        <f t="shared" si="3997"/>
        <v>0</v>
      </c>
      <c r="AV5196" s="142">
        <f>AU5196-AT5196</f>
        <v>0</v>
      </c>
      <c r="AW5196" s="143" t="e">
        <f>AV5196/AT5196</f>
        <v>#DIV/0!</v>
      </c>
      <c r="AY5196" s="146" t="str">
        <f t="shared" si="4000"/>
        <v>53.10</v>
      </c>
      <c r="AZ5196" s="1982" t="b">
        <f>COUNTIF('[1]Codes SEC'!$B$2:$B$250,Ministres!AY5196)&gt;0</f>
        <v>1</v>
      </c>
    </row>
    <row r="5197" spans="1:52" ht="35.1" customHeight="1" x14ac:dyDescent="0.25">
      <c r="A5197" s="15" t="s">
        <v>5356</v>
      </c>
      <c r="B5197" s="225">
        <v>15</v>
      </c>
      <c r="C5197" s="122" t="s">
        <v>1245</v>
      </c>
      <c r="D5197" s="123">
        <v>1000</v>
      </c>
      <c r="F5197" s="122">
        <v>12</v>
      </c>
      <c r="G5197" s="227">
        <v>1</v>
      </c>
      <c r="H5197" s="228" t="str">
        <f t="shared" si="3967"/>
        <v>058</v>
      </c>
      <c r="I5197" s="229">
        <v>86131000</v>
      </c>
      <c r="J5197" s="492" t="s">
        <v>5746</v>
      </c>
      <c r="K5197" s="231" t="s">
        <v>5747</v>
      </c>
      <c r="L5197" s="241">
        <v>63</v>
      </c>
      <c r="M5197" s="242">
        <v>63</v>
      </c>
      <c r="N5197" s="201"/>
      <c r="O5197" s="202"/>
      <c r="P5197" s="202"/>
      <c r="Q5197" s="202"/>
      <c r="R5197" s="202"/>
      <c r="S5197" s="202"/>
      <c r="T5197" s="132" t="str">
        <f t="shared" si="3986"/>
        <v>OK</v>
      </c>
      <c r="U5197" s="138"/>
      <c r="V5197" s="138"/>
      <c r="W5197" s="139"/>
      <c r="X5197" s="139"/>
      <c r="Y5197" s="132" t="str">
        <f t="shared" si="3987"/>
        <v>OK</v>
      </c>
      <c r="Z5197" s="210"/>
      <c r="AA5197" s="204"/>
      <c r="AB5197" s="202"/>
      <c r="AC5197" s="202"/>
      <c r="AD5197" s="202"/>
      <c r="AE5197" s="202"/>
      <c r="AF5197" s="202"/>
      <c r="AG5197" s="132" t="str">
        <f t="shared" si="3988"/>
        <v>OK</v>
      </c>
      <c r="AH5197" s="138"/>
      <c r="AI5197" s="138"/>
      <c r="AJ5197" s="139"/>
      <c r="AK5197" s="139"/>
      <c r="AL5197" s="132" t="str">
        <f t="shared" si="3989"/>
        <v>OK</v>
      </c>
      <c r="AM5197" s="140"/>
      <c r="AN5197" s="119">
        <f t="shared" si="3990"/>
        <v>63</v>
      </c>
      <c r="AO5197" s="120">
        <f t="shared" si="3991"/>
        <v>63</v>
      </c>
      <c r="AP5197" s="39">
        <f t="shared" si="3992"/>
        <v>63</v>
      </c>
      <c r="AQ5197" s="141">
        <f t="shared" si="3993"/>
        <v>63</v>
      </c>
      <c r="AR5197" s="141">
        <f>AQ5197-AP5197</f>
        <v>0</v>
      </c>
      <c r="AS5197" s="143">
        <f t="shared" si="3995"/>
        <v>0</v>
      </c>
      <c r="AT5197" s="144">
        <f t="shared" si="3996"/>
        <v>63</v>
      </c>
      <c r="AU5197" s="141">
        <f t="shared" si="3997"/>
        <v>63</v>
      </c>
      <c r="AV5197" s="141">
        <f>AU5197-AT5197</f>
        <v>0</v>
      </c>
      <c r="AW5197" s="143">
        <f t="shared" si="3999"/>
        <v>0</v>
      </c>
      <c r="AY5197" s="146" t="str">
        <f t="shared" si="4000"/>
        <v>61.31</v>
      </c>
      <c r="AZ5197" s="1982" t="b">
        <f>COUNTIF('[1]Codes SEC'!$B$2:$B$250,Ministres!AY5197)&gt;0</f>
        <v>1</v>
      </c>
    </row>
    <row r="5198" spans="1:52" ht="35.1" customHeight="1" x14ac:dyDescent="0.25">
      <c r="A5198" s="15" t="s">
        <v>5356</v>
      </c>
      <c r="B5198" s="225">
        <v>15</v>
      </c>
      <c r="C5198" s="122" t="s">
        <v>1245</v>
      </c>
      <c r="D5198" s="123">
        <v>1000</v>
      </c>
      <c r="F5198" s="122">
        <v>12</v>
      </c>
      <c r="G5198" s="227">
        <v>1</v>
      </c>
      <c r="H5198" s="228" t="str">
        <f t="shared" si="3967"/>
        <v>058</v>
      </c>
      <c r="I5198" s="229">
        <v>86132000</v>
      </c>
      <c r="J5198" s="492" t="s">
        <v>5748</v>
      </c>
      <c r="K5198" s="231" t="s">
        <v>5749</v>
      </c>
      <c r="L5198" s="241">
        <v>32159</v>
      </c>
      <c r="M5198" s="242">
        <v>32159</v>
      </c>
      <c r="N5198" s="201"/>
      <c r="O5198" s="202"/>
      <c r="P5198" s="202"/>
      <c r="Q5198" s="202"/>
      <c r="R5198" s="202"/>
      <c r="S5198" s="202"/>
      <c r="T5198" s="132" t="str">
        <f t="shared" si="3986"/>
        <v>OK</v>
      </c>
      <c r="U5198" s="138"/>
      <c r="V5198" s="138"/>
      <c r="W5198" s="139"/>
      <c r="X5198" s="139"/>
      <c r="Y5198" s="132" t="str">
        <f t="shared" si="3987"/>
        <v>OK</v>
      </c>
      <c r="Z5198" s="210"/>
      <c r="AA5198" s="204"/>
      <c r="AB5198" s="202"/>
      <c r="AC5198" s="202"/>
      <c r="AD5198" s="202"/>
      <c r="AE5198" s="202"/>
      <c r="AF5198" s="202"/>
      <c r="AG5198" s="132" t="str">
        <f t="shared" si="3988"/>
        <v>OK</v>
      </c>
      <c r="AH5198" s="138"/>
      <c r="AI5198" s="138"/>
      <c r="AJ5198" s="139"/>
      <c r="AK5198" s="139"/>
      <c r="AL5198" s="132" t="str">
        <f t="shared" si="3989"/>
        <v>OK</v>
      </c>
      <c r="AM5198" s="140"/>
      <c r="AN5198" s="119">
        <f t="shared" si="3990"/>
        <v>32159</v>
      </c>
      <c r="AO5198" s="120">
        <f t="shared" si="3991"/>
        <v>32159</v>
      </c>
      <c r="AP5198" s="39">
        <f t="shared" si="3992"/>
        <v>32159</v>
      </c>
      <c r="AQ5198" s="141">
        <f t="shared" si="3993"/>
        <v>32159</v>
      </c>
      <c r="AR5198" s="141">
        <f>AQ5198-AP5198</f>
        <v>0</v>
      </c>
      <c r="AS5198" s="143">
        <f t="shared" si="3995"/>
        <v>0</v>
      </c>
      <c r="AT5198" s="144">
        <f t="shared" si="3996"/>
        <v>32159</v>
      </c>
      <c r="AU5198" s="141">
        <f t="shared" si="3997"/>
        <v>32159</v>
      </c>
      <c r="AV5198" s="141">
        <f>AU5198-AT5198</f>
        <v>0</v>
      </c>
      <c r="AW5198" s="143">
        <f t="shared" si="3999"/>
        <v>0</v>
      </c>
      <c r="AY5198" s="146" t="str">
        <f t="shared" si="4000"/>
        <v>61.32</v>
      </c>
      <c r="AZ5198" s="1982" t="b">
        <f>COUNTIF('[1]Codes SEC'!$B$2:$B$250,Ministres!AY5198)&gt;0</f>
        <v>1</v>
      </c>
    </row>
    <row r="5199" spans="1:52" ht="35.1" customHeight="1" x14ac:dyDescent="0.25">
      <c r="A5199" s="356" t="s">
        <v>5356</v>
      </c>
      <c r="B5199" s="225">
        <v>15</v>
      </c>
      <c r="C5199" s="122" t="s">
        <v>1245</v>
      </c>
      <c r="D5199" s="123">
        <v>1000</v>
      </c>
      <c r="E5199" s="226"/>
      <c r="F5199" s="122">
        <v>10</v>
      </c>
      <c r="G5199" s="227">
        <v>1</v>
      </c>
      <c r="H5199" s="228" t="str">
        <f t="shared" si="3967"/>
        <v>058</v>
      </c>
      <c r="I5199" s="229" t="s">
        <v>3115</v>
      </c>
      <c r="J5199" s="492" t="s">
        <v>5750</v>
      </c>
      <c r="K5199" s="244" t="s">
        <v>5751</v>
      </c>
      <c r="L5199" s="128">
        <v>0</v>
      </c>
      <c r="M5199" s="129">
        <v>0</v>
      </c>
      <c r="N5199" s="130"/>
      <c r="O5199" s="131"/>
      <c r="P5199" s="131"/>
      <c r="Q5199" s="131"/>
      <c r="R5199" s="131"/>
      <c r="S5199" s="131"/>
      <c r="T5199" s="132" t="str">
        <f>IF(SUM(N5199:S5199)=U5199,"OK",SUM(N5199:S5199)-U5199)</f>
        <v>OK</v>
      </c>
      <c r="U5199" s="138"/>
      <c r="V5199" s="138"/>
      <c r="W5199" s="139"/>
      <c r="X5199" s="139"/>
      <c r="Y5199" s="132" t="str">
        <f>IF(SUM(W5199:X5199)=Z5199,"OK",SUM(W5199:X5199)-Z5199)</f>
        <v>OK</v>
      </c>
      <c r="Z5199" s="210"/>
      <c r="AA5199" s="204"/>
      <c r="AB5199" s="202"/>
      <c r="AC5199" s="202"/>
      <c r="AD5199" s="202"/>
      <c r="AE5199" s="202"/>
      <c r="AF5199" s="202"/>
      <c r="AG5199" s="132" t="str">
        <f>IF(SUM(AA5199:AF5199)=AH5199,"OK",SUM(AA5199:AF5199)-AH5199)</f>
        <v>OK</v>
      </c>
      <c r="AH5199" s="138"/>
      <c r="AI5199" s="138"/>
      <c r="AJ5199" s="139"/>
      <c r="AK5199" s="139"/>
      <c r="AL5199" s="132" t="str">
        <f>IF(SUM(AJ5199:AK5199)=AM5199,"OK",SUM(AJ5199:AK5199)-AM5199)</f>
        <v>OK</v>
      </c>
      <c r="AM5199" s="140"/>
      <c r="AN5199" s="119">
        <f>L5199+U5199+V5199+Z5199</f>
        <v>0</v>
      </c>
      <c r="AO5199" s="120">
        <f>M5199+AH5199+AI5199+AM5199</f>
        <v>0</v>
      </c>
      <c r="AP5199" s="39">
        <f>L5199</f>
        <v>0</v>
      </c>
      <c r="AQ5199" s="141">
        <f>AN5199</f>
        <v>0</v>
      </c>
      <c r="AR5199" s="142">
        <f>AQ5199-AP5199</f>
        <v>0</v>
      </c>
      <c r="AS5199" s="143" t="e">
        <f>AR5199/AP5199</f>
        <v>#DIV/0!</v>
      </c>
      <c r="AT5199" s="144">
        <f>M5199</f>
        <v>0</v>
      </c>
      <c r="AU5199" s="141">
        <f t="shared" si="3997"/>
        <v>0</v>
      </c>
      <c r="AV5199" s="142">
        <f>AU5199-AT5199</f>
        <v>0</v>
      </c>
      <c r="AW5199" s="143" t="e">
        <f>AV5199/AT5199</f>
        <v>#DIV/0!</v>
      </c>
      <c r="AY5199" s="146" t="str">
        <f t="shared" si="4000"/>
        <v>63.11</v>
      </c>
      <c r="AZ5199" s="1982" t="b">
        <f>COUNTIF('[1]Codes SEC'!$B$2:$B$250,Ministres!AY5199)&gt;0</f>
        <v>1</v>
      </c>
    </row>
    <row r="5200" spans="1:52" ht="35.1" customHeight="1" x14ac:dyDescent="0.25">
      <c r="A5200" s="356" t="s">
        <v>5356</v>
      </c>
      <c r="B5200" s="225">
        <v>15</v>
      </c>
      <c r="C5200" s="122" t="s">
        <v>1245</v>
      </c>
      <c r="D5200" s="123">
        <v>1000</v>
      </c>
      <c r="E5200" s="226"/>
      <c r="F5200" s="122">
        <v>12</v>
      </c>
      <c r="G5200" s="227">
        <v>1</v>
      </c>
      <c r="H5200" s="228" t="str">
        <f t="shared" si="3967"/>
        <v>058</v>
      </c>
      <c r="I5200" s="229" t="s">
        <v>304</v>
      </c>
      <c r="J5200" s="492" t="s">
        <v>5752</v>
      </c>
      <c r="K5200" s="244" t="s">
        <v>5753</v>
      </c>
      <c r="L5200" s="232">
        <v>0</v>
      </c>
      <c r="M5200" s="233">
        <v>0</v>
      </c>
      <c r="N5200" s="130"/>
      <c r="O5200" s="131"/>
      <c r="P5200" s="131"/>
      <c r="Q5200" s="131"/>
      <c r="R5200" s="131"/>
      <c r="S5200" s="131"/>
      <c r="T5200" s="132" t="str">
        <f t="shared" si="3986"/>
        <v>OK</v>
      </c>
      <c r="U5200" s="138"/>
      <c r="V5200" s="138"/>
      <c r="W5200" s="139"/>
      <c r="X5200" s="139"/>
      <c r="Y5200" s="132" t="str">
        <f t="shared" si="3987"/>
        <v>OK</v>
      </c>
      <c r="Z5200" s="210"/>
      <c r="AA5200" s="204"/>
      <c r="AB5200" s="202"/>
      <c r="AC5200" s="202"/>
      <c r="AD5200" s="202"/>
      <c r="AE5200" s="202"/>
      <c r="AF5200" s="202"/>
      <c r="AG5200" s="132" t="str">
        <f t="shared" si="3988"/>
        <v>OK</v>
      </c>
      <c r="AH5200" s="138"/>
      <c r="AI5200" s="138"/>
      <c r="AJ5200" s="139"/>
      <c r="AK5200" s="139"/>
      <c r="AL5200" s="132" t="str">
        <f t="shared" si="3989"/>
        <v>OK</v>
      </c>
      <c r="AM5200" s="140"/>
      <c r="AN5200" s="119">
        <f t="shared" si="3990"/>
        <v>0</v>
      </c>
      <c r="AO5200" s="120">
        <f t="shared" si="3991"/>
        <v>0</v>
      </c>
      <c r="AP5200" s="39">
        <f t="shared" si="3992"/>
        <v>0</v>
      </c>
      <c r="AQ5200" s="141">
        <f t="shared" si="3993"/>
        <v>0</v>
      </c>
      <c r="AR5200" s="142">
        <f t="shared" si="3994"/>
        <v>0</v>
      </c>
      <c r="AS5200" s="143" t="e">
        <f t="shared" si="3995"/>
        <v>#DIV/0!</v>
      </c>
      <c r="AT5200" s="144">
        <f t="shared" si="3996"/>
        <v>0</v>
      </c>
      <c r="AU5200" s="141">
        <f t="shared" si="3997"/>
        <v>0</v>
      </c>
      <c r="AV5200" s="142">
        <f t="shared" si="3998"/>
        <v>0</v>
      </c>
      <c r="AW5200" s="143" t="e">
        <f t="shared" si="3999"/>
        <v>#DIV/0!</v>
      </c>
      <c r="AY5200" s="146" t="str">
        <f t="shared" si="4000"/>
        <v>63.21</v>
      </c>
      <c r="AZ5200" s="1982" t="b">
        <f>COUNTIF('[1]Codes SEC'!$B$2:$B$250,Ministres!AY5200)&gt;0</f>
        <v>1</v>
      </c>
    </row>
    <row r="5201" spans="1:64" s="1983" customFormat="1" ht="35.1" customHeight="1" x14ac:dyDescent="0.25">
      <c r="A5201" s="356" t="s">
        <v>5356</v>
      </c>
      <c r="B5201" s="225">
        <v>15</v>
      </c>
      <c r="C5201" s="122" t="s">
        <v>1245</v>
      </c>
      <c r="D5201" s="123">
        <v>1000</v>
      </c>
      <c r="E5201" s="226"/>
      <c r="F5201" s="122">
        <v>10</v>
      </c>
      <c r="G5201" s="227">
        <v>1</v>
      </c>
      <c r="H5201" s="228" t="str">
        <f t="shared" si="3967"/>
        <v>058</v>
      </c>
      <c r="I5201" s="229" t="s">
        <v>304</v>
      </c>
      <c r="J5201" s="492" t="s">
        <v>5754</v>
      </c>
      <c r="K5201" s="244" t="s">
        <v>5738</v>
      </c>
      <c r="L5201" s="232">
        <v>0</v>
      </c>
      <c r="M5201" s="233">
        <v>0</v>
      </c>
      <c r="N5201" s="130"/>
      <c r="O5201" s="131"/>
      <c r="P5201" s="131"/>
      <c r="Q5201" s="131"/>
      <c r="R5201" s="131"/>
      <c r="S5201" s="131"/>
      <c r="T5201" s="132" t="str">
        <f t="shared" si="3986"/>
        <v>OK</v>
      </c>
      <c r="U5201" s="138"/>
      <c r="V5201" s="138"/>
      <c r="W5201" s="139"/>
      <c r="X5201" s="139"/>
      <c r="Y5201" s="132" t="str">
        <f t="shared" si="3987"/>
        <v>OK</v>
      </c>
      <c r="Z5201" s="210"/>
      <c r="AA5201" s="204"/>
      <c r="AB5201" s="202"/>
      <c r="AC5201" s="202"/>
      <c r="AD5201" s="202"/>
      <c r="AE5201" s="202"/>
      <c r="AF5201" s="202"/>
      <c r="AG5201" s="132" t="str">
        <f t="shared" si="3988"/>
        <v>OK</v>
      </c>
      <c r="AH5201" s="138"/>
      <c r="AI5201" s="138"/>
      <c r="AJ5201" s="139"/>
      <c r="AK5201" s="139"/>
      <c r="AL5201" s="132" t="str">
        <f t="shared" si="3989"/>
        <v>OK</v>
      </c>
      <c r="AM5201" s="205"/>
      <c r="AN5201" s="119">
        <f t="shared" si="3990"/>
        <v>0</v>
      </c>
      <c r="AO5201" s="120">
        <f t="shared" si="3991"/>
        <v>0</v>
      </c>
      <c r="AP5201" s="39">
        <f t="shared" si="3992"/>
        <v>0</v>
      </c>
      <c r="AQ5201" s="141">
        <f t="shared" si="3993"/>
        <v>0</v>
      </c>
      <c r="AR5201" s="142">
        <f t="shared" si="3994"/>
        <v>0</v>
      </c>
      <c r="AS5201" s="143" t="e">
        <f t="shared" si="3995"/>
        <v>#DIV/0!</v>
      </c>
      <c r="AT5201" s="144">
        <f t="shared" si="3996"/>
        <v>0</v>
      </c>
      <c r="AU5201" s="141">
        <f t="shared" si="3997"/>
        <v>0</v>
      </c>
      <c r="AV5201" s="142">
        <f t="shared" si="3998"/>
        <v>0</v>
      </c>
      <c r="AW5201" s="143" t="e">
        <f t="shared" si="3999"/>
        <v>#DIV/0!</v>
      </c>
      <c r="AX5201"/>
      <c r="AY5201" s="146" t="str">
        <f t="shared" si="4000"/>
        <v>63.21</v>
      </c>
      <c r="AZ5201" s="1982" t="b">
        <f>COUNTIF('[1]Codes SEC'!$B$2:$B$250,Ministres!AY5201)&gt;0</f>
        <v>1</v>
      </c>
      <c r="BA5201"/>
      <c r="BB5201"/>
      <c r="BC5201"/>
      <c r="BD5201"/>
      <c r="BE5201"/>
      <c r="BF5201"/>
      <c r="BG5201"/>
      <c r="BH5201"/>
      <c r="BI5201"/>
      <c r="BJ5201"/>
      <c r="BK5201"/>
      <c r="BL5201"/>
    </row>
    <row r="5202" spans="1:64" ht="35.1" customHeight="1" x14ac:dyDescent="0.25">
      <c r="A5202" s="356" t="s">
        <v>5356</v>
      </c>
      <c r="B5202" s="225">
        <v>15</v>
      </c>
      <c r="C5202" s="122" t="s">
        <v>1245</v>
      </c>
      <c r="D5202" s="123">
        <v>1000</v>
      </c>
      <c r="E5202" s="226"/>
      <c r="F5202" s="122">
        <v>12</v>
      </c>
      <c r="G5202" s="227">
        <v>1</v>
      </c>
      <c r="H5202" s="228" t="str">
        <f t="shared" si="3967"/>
        <v>058</v>
      </c>
      <c r="I5202" s="229" t="s">
        <v>2773</v>
      </c>
      <c r="J5202" s="492" t="s">
        <v>5755</v>
      </c>
      <c r="K5202" s="244" t="s">
        <v>5756</v>
      </c>
      <c r="L5202" s="232">
        <v>0</v>
      </c>
      <c r="M5202" s="233">
        <v>0</v>
      </c>
      <c r="N5202" s="130"/>
      <c r="O5202" s="131"/>
      <c r="P5202" s="131"/>
      <c r="Q5202" s="131"/>
      <c r="R5202" s="131"/>
      <c r="S5202" s="131"/>
      <c r="T5202" s="132" t="str">
        <f>IF(SUM(N5202:S5202)=U5202,"OK",SUM(N5202:S5202)-U5202)</f>
        <v>OK</v>
      </c>
      <c r="U5202" s="138"/>
      <c r="V5202" s="138"/>
      <c r="W5202" s="139"/>
      <c r="X5202" s="139"/>
      <c r="Y5202" s="132" t="str">
        <f>IF(SUM(W5202:X5202)=Z5202,"OK",SUM(W5202:X5202)-Z5202)</f>
        <v>OK</v>
      </c>
      <c r="Z5202" s="210"/>
      <c r="AA5202" s="204"/>
      <c r="AB5202" s="202"/>
      <c r="AC5202" s="202"/>
      <c r="AD5202" s="202"/>
      <c r="AE5202" s="202"/>
      <c r="AF5202" s="202"/>
      <c r="AG5202" s="132" t="str">
        <f>IF(SUM(AA5202:AF5202)=AH5202,"OK",SUM(AA5202:AF5202)-AH5202)</f>
        <v>OK</v>
      </c>
      <c r="AH5202" s="138"/>
      <c r="AI5202" s="138"/>
      <c r="AJ5202" s="139"/>
      <c r="AK5202" s="139"/>
      <c r="AL5202" s="132" t="str">
        <f>IF(SUM(AJ5202:AK5202)=AM5202,"OK",SUM(AJ5202:AK5202)-AM5202)</f>
        <v>OK</v>
      </c>
      <c r="AM5202" s="140"/>
      <c r="AN5202" s="119">
        <f>L5202+U5202+V5202+Z5202</f>
        <v>0</v>
      </c>
      <c r="AO5202" s="120">
        <f>M5202+AH5202+AI5202+AM5202</f>
        <v>0</v>
      </c>
      <c r="AP5202" s="39">
        <f>L5202</f>
        <v>0</v>
      </c>
      <c r="AQ5202" s="141">
        <f>AN5202</f>
        <v>0</v>
      </c>
      <c r="AR5202" s="142">
        <f>AQ5202-AP5202</f>
        <v>0</v>
      </c>
      <c r="AS5202" s="143" t="e">
        <f>AR5202/AP5202</f>
        <v>#DIV/0!</v>
      </c>
      <c r="AT5202" s="144">
        <f>M5202</f>
        <v>0</v>
      </c>
      <c r="AU5202" s="141">
        <f>AO5202</f>
        <v>0</v>
      </c>
      <c r="AV5202" s="142">
        <f>AU5202-AT5202</f>
        <v>0</v>
      </c>
      <c r="AW5202" s="143" t="e">
        <f>AV5202/AT5202</f>
        <v>#DIV/0!</v>
      </c>
      <c r="AY5202" s="146" t="str">
        <f t="shared" si="4000"/>
        <v>63.22</v>
      </c>
      <c r="AZ5202" s="1982" t="b">
        <f>COUNTIF('[1]Codes SEC'!$B$2:$B$250,Ministres!AY5202)&gt;0</f>
        <v>1</v>
      </c>
    </row>
    <row r="5203" spans="1:64" ht="35.1" customHeight="1" x14ac:dyDescent="0.25">
      <c r="A5203" s="356" t="s">
        <v>5356</v>
      </c>
      <c r="B5203" s="225">
        <v>15</v>
      </c>
      <c r="C5203" s="122" t="s">
        <v>1245</v>
      </c>
      <c r="D5203" s="123">
        <v>1000</v>
      </c>
      <c r="E5203" s="226"/>
      <c r="F5203" s="122">
        <v>17</v>
      </c>
      <c r="G5203" s="227">
        <v>1</v>
      </c>
      <c r="H5203" s="228" t="str">
        <f t="shared" si="3967"/>
        <v>058</v>
      </c>
      <c r="I5203" s="229" t="s">
        <v>5757</v>
      </c>
      <c r="J5203" s="492" t="s">
        <v>5758</v>
      </c>
      <c r="K5203" s="244" t="s">
        <v>5759</v>
      </c>
      <c r="L5203" s="232">
        <v>222</v>
      </c>
      <c r="M5203" s="233">
        <v>122</v>
      </c>
      <c r="N5203" s="130"/>
      <c r="O5203" s="131"/>
      <c r="P5203" s="131"/>
      <c r="Q5203" s="131"/>
      <c r="R5203" s="131"/>
      <c r="S5203" s="131"/>
      <c r="T5203" s="132" t="str">
        <f>IF(SUM(N5203:S5203)=U5203,"OK",SUM(N5203:S5203)-U5203)</f>
        <v>OK</v>
      </c>
      <c r="U5203" s="138"/>
      <c r="V5203" s="138"/>
      <c r="W5203" s="139"/>
      <c r="X5203" s="139"/>
      <c r="Y5203" s="132" t="str">
        <f>IF(SUM(W5203:X5203)=Z5203,"OK",SUM(W5203:X5203)-Z5203)</f>
        <v>OK</v>
      </c>
      <c r="Z5203" s="210"/>
      <c r="AA5203" s="204"/>
      <c r="AB5203" s="202"/>
      <c r="AC5203" s="202"/>
      <c r="AD5203" s="202"/>
      <c r="AE5203" s="202"/>
      <c r="AF5203" s="202"/>
      <c r="AG5203" s="132" t="str">
        <f>IF(SUM(AA5203:AF5203)=AH5203,"OK",SUM(AA5203:AF5203)-AH5203)</f>
        <v>OK</v>
      </c>
      <c r="AH5203" s="138"/>
      <c r="AI5203" s="138"/>
      <c r="AJ5203" s="139"/>
      <c r="AK5203" s="139"/>
      <c r="AL5203" s="132" t="str">
        <f>IF(SUM(AJ5203:AK5203)=AM5203,"OK",SUM(AJ5203:AK5203)-AM5203)</f>
        <v>OK</v>
      </c>
      <c r="AM5203" s="140"/>
      <c r="AN5203" s="119">
        <f>L5203+U5203+V5203+Z5203</f>
        <v>222</v>
      </c>
      <c r="AO5203" s="120">
        <f>M5203+AH5203+AI5203+AM5203</f>
        <v>122</v>
      </c>
      <c r="AP5203" s="39">
        <f>L5203</f>
        <v>222</v>
      </c>
      <c r="AQ5203" s="141">
        <f>AN5203</f>
        <v>222</v>
      </c>
      <c r="AR5203" s="142">
        <f>AQ5203-AP5203</f>
        <v>0</v>
      </c>
      <c r="AS5203" s="143">
        <f>AR5203/AP5203</f>
        <v>0</v>
      </c>
      <c r="AT5203" s="144">
        <f>M5203</f>
        <v>122</v>
      </c>
      <c r="AU5203" s="141">
        <f>AO5203</f>
        <v>122</v>
      </c>
      <c r="AV5203" s="142">
        <f>AU5203-AT5203</f>
        <v>0</v>
      </c>
      <c r="AW5203" s="143">
        <f>AV5203/AT5203</f>
        <v>0</v>
      </c>
      <c r="AY5203" s="146" t="str">
        <f t="shared" si="4000"/>
        <v>63.42</v>
      </c>
      <c r="AZ5203" s="1982" t="b">
        <f>COUNTIF('[1]Codes SEC'!$B$2:$B$250,Ministres!AY5203)&gt;0</f>
        <v>1</v>
      </c>
    </row>
    <row r="5204" spans="1:64" ht="35.1" customHeight="1" x14ac:dyDescent="0.25">
      <c r="A5204" s="356" t="s">
        <v>5356</v>
      </c>
      <c r="B5204" s="225">
        <v>15</v>
      </c>
      <c r="C5204" s="122" t="s">
        <v>1245</v>
      </c>
      <c r="D5204" s="123">
        <v>1000</v>
      </c>
      <c r="E5204" s="226"/>
      <c r="F5204" s="122">
        <v>10</v>
      </c>
      <c r="G5204" s="227">
        <v>1</v>
      </c>
      <c r="H5204" s="228" t="str">
        <f t="shared" si="3967"/>
        <v>058</v>
      </c>
      <c r="I5204" s="229" t="s">
        <v>5760</v>
      </c>
      <c r="J5204" s="492" t="s">
        <v>5761</v>
      </c>
      <c r="K5204" s="244" t="s">
        <v>5762</v>
      </c>
      <c r="L5204" s="128">
        <v>0</v>
      </c>
      <c r="M5204" s="129">
        <v>0</v>
      </c>
      <c r="N5204" s="130"/>
      <c r="O5204" s="131"/>
      <c r="P5204" s="131"/>
      <c r="Q5204" s="131"/>
      <c r="R5204" s="131"/>
      <c r="S5204" s="131"/>
      <c r="T5204" s="132" t="str">
        <f t="shared" si="3986"/>
        <v>OK</v>
      </c>
      <c r="U5204" s="138"/>
      <c r="V5204" s="138"/>
      <c r="W5204" s="139"/>
      <c r="X5204" s="139"/>
      <c r="Y5204" s="132" t="str">
        <f t="shared" si="3987"/>
        <v>OK</v>
      </c>
      <c r="Z5204" s="210"/>
      <c r="AA5204" s="204"/>
      <c r="AB5204" s="202"/>
      <c r="AC5204" s="202"/>
      <c r="AD5204" s="202"/>
      <c r="AE5204" s="202"/>
      <c r="AF5204" s="202"/>
      <c r="AG5204" s="132" t="str">
        <f t="shared" si="3988"/>
        <v>OK</v>
      </c>
      <c r="AH5204" s="138"/>
      <c r="AI5204" s="138"/>
      <c r="AJ5204" s="139"/>
      <c r="AK5204" s="139"/>
      <c r="AL5204" s="132" t="str">
        <f t="shared" si="3989"/>
        <v>OK</v>
      </c>
      <c r="AM5204" s="140"/>
      <c r="AN5204" s="119">
        <f t="shared" si="3990"/>
        <v>0</v>
      </c>
      <c r="AO5204" s="120">
        <f t="shared" si="3991"/>
        <v>0</v>
      </c>
      <c r="AP5204" s="39">
        <f t="shared" si="3992"/>
        <v>0</v>
      </c>
      <c r="AQ5204" s="141">
        <f t="shared" si="3993"/>
        <v>0</v>
      </c>
      <c r="AR5204" s="142">
        <f>AQ5204-AP5204</f>
        <v>0</v>
      </c>
      <c r="AS5204" s="143" t="e">
        <f t="shared" si="3995"/>
        <v>#DIV/0!</v>
      </c>
      <c r="AT5204" s="144">
        <f t="shared" si="3996"/>
        <v>0</v>
      </c>
      <c r="AU5204" s="141">
        <f t="shared" si="3997"/>
        <v>0</v>
      </c>
      <c r="AV5204" s="142">
        <f>AU5204-AT5204</f>
        <v>0</v>
      </c>
      <c r="AW5204" s="143" t="e">
        <f t="shared" si="3999"/>
        <v>#DIV/0!</v>
      </c>
      <c r="AY5204" s="146" t="str">
        <f t="shared" si="4000"/>
        <v>63.59</v>
      </c>
      <c r="AZ5204" s="1982" t="b">
        <f>COUNTIF('[1]Codes SEC'!$B$2:$B$250,Ministres!AY5204)&gt;0</f>
        <v>1</v>
      </c>
    </row>
    <row r="5205" spans="1:64" ht="12.75" customHeight="1" x14ac:dyDescent="0.25">
      <c r="A5205" s="350"/>
      <c r="B5205" s="1984"/>
      <c r="C5205" s="150"/>
      <c r="D5205" s="352"/>
      <c r="E5205" s="1985"/>
      <c r="F5205" s="150"/>
      <c r="G5205" s="495"/>
      <c r="H5205" s="496"/>
      <c r="I5205" s="497"/>
      <c r="J5205" s="498"/>
      <c r="K5205" s="158" t="s">
        <v>116</v>
      </c>
      <c r="L5205" s="159">
        <f t="shared" ref="L5205:S5205" si="4001">L5194+L5195+L5202+L5203+L5200+L5201+L5199+L5204+L5197+L5198+L5196</f>
        <v>32444</v>
      </c>
      <c r="M5205" s="1986">
        <f t="shared" si="4001"/>
        <v>32344</v>
      </c>
      <c r="N5205" s="1987">
        <f t="shared" si="4001"/>
        <v>0</v>
      </c>
      <c r="O5205" s="1988">
        <f t="shared" si="4001"/>
        <v>0</v>
      </c>
      <c r="P5205" s="1988">
        <f t="shared" si="4001"/>
        <v>0</v>
      </c>
      <c r="Q5205" s="1988">
        <f t="shared" si="4001"/>
        <v>0</v>
      </c>
      <c r="R5205" s="1988">
        <f t="shared" si="4001"/>
        <v>0</v>
      </c>
      <c r="S5205" s="1988">
        <f t="shared" si="4001"/>
        <v>0</v>
      </c>
      <c r="T5205" s="1989"/>
      <c r="U5205" s="1990">
        <f>U5194+U5195+U5202+U5203+U5200+U5201+U5199+U5204+U5197+U5198+U5196</f>
        <v>0</v>
      </c>
      <c r="V5205" s="1990">
        <f>V5194+V5195+V5202+V5203+V5200+V5201+V5199+V5204+V5197+V5198+V5196</f>
        <v>0</v>
      </c>
      <c r="W5205" s="1988">
        <f>W5194+W5195+W5202+W5203+W5200+W5201+W5199+W5204+W5197+W5198+W5196</f>
        <v>0</v>
      </c>
      <c r="X5205" s="1988">
        <f>X5194+X5195+X5202+X5203+X5200+X5201+X5199+X5204+X5197+X5198+X5196</f>
        <v>0</v>
      </c>
      <c r="Y5205" s="1989"/>
      <c r="Z5205" s="1990">
        <f t="shared" ref="Z5205:AF5205" si="4002">Z5194+Z5195+Z5202+Z5203+Z5200+Z5201+Z5199+Z5204+Z5197+Z5198+Z5196</f>
        <v>0</v>
      </c>
      <c r="AA5205" s="165">
        <f t="shared" si="4002"/>
        <v>0</v>
      </c>
      <c r="AB5205" s="1988">
        <f t="shared" si="4002"/>
        <v>0</v>
      </c>
      <c r="AC5205" s="1988">
        <f t="shared" si="4002"/>
        <v>0</v>
      </c>
      <c r="AD5205" s="1988">
        <f t="shared" si="4002"/>
        <v>0</v>
      </c>
      <c r="AE5205" s="1988">
        <f t="shared" si="4002"/>
        <v>0</v>
      </c>
      <c r="AF5205" s="1988">
        <f t="shared" si="4002"/>
        <v>0</v>
      </c>
      <c r="AG5205" s="1989"/>
      <c r="AH5205" s="1990">
        <f>AH5194+AH5195+AH5202+AH5203+AH5200+AH5201+AH5199+AH5204+AH5197+AH5198+AH5196</f>
        <v>0</v>
      </c>
      <c r="AI5205" s="1990">
        <f>AI5194+AI5195+AI5202+AI5203+AI5200+AI5201+AI5199+AI5204+AI5197+AI5198+AI5196</f>
        <v>0</v>
      </c>
      <c r="AJ5205" s="1988">
        <f>AJ5194+AJ5195+AJ5202+AJ5203+AJ5200+AJ5201+AJ5199+AJ5204+AJ5197+AJ5198+AJ5196</f>
        <v>0</v>
      </c>
      <c r="AK5205" s="1988">
        <f>AK5194+AK5195+AK5202+AK5203+AK5200+AK5201+AK5199+AK5204+AK5197+AK5198+AK5196</f>
        <v>0</v>
      </c>
      <c r="AL5205" s="1989"/>
      <c r="AM5205" s="1991">
        <f t="shared" ref="AM5205:AW5205" si="4003">AM5194+AM5195+AM5202+AM5203+AM5200+AM5201+AM5199+AM5204+AM5197+AM5198+AM5196</f>
        <v>0</v>
      </c>
      <c r="AN5205" s="167">
        <f t="shared" si="4003"/>
        <v>32444</v>
      </c>
      <c r="AO5205" s="1992">
        <f t="shared" si="4003"/>
        <v>32344</v>
      </c>
      <c r="AP5205" s="169">
        <f t="shared" si="4003"/>
        <v>32444</v>
      </c>
      <c r="AQ5205" s="1993">
        <f t="shared" si="4003"/>
        <v>32444</v>
      </c>
      <c r="AR5205" s="1994">
        <f t="shared" si="4003"/>
        <v>0</v>
      </c>
      <c r="AS5205" s="1995" t="e">
        <f t="shared" si="4003"/>
        <v>#DIV/0!</v>
      </c>
      <c r="AT5205" s="1996">
        <f t="shared" si="4003"/>
        <v>32344</v>
      </c>
      <c r="AU5205" s="1993">
        <f t="shared" si="4003"/>
        <v>32344</v>
      </c>
      <c r="AV5205" s="1994">
        <f t="shared" si="4003"/>
        <v>0</v>
      </c>
      <c r="AW5205" s="1995" t="e">
        <f t="shared" si="4003"/>
        <v>#DIV/0!</v>
      </c>
      <c r="AY5205" s="146"/>
      <c r="AZ5205" s="1982"/>
    </row>
    <row r="5206" spans="1:64" ht="12.75" customHeight="1" x14ac:dyDescent="0.25">
      <c r="A5206" s="174"/>
      <c r="B5206" s="175"/>
      <c r="C5206" s="176"/>
      <c r="D5206" s="177"/>
      <c r="E5206" s="178"/>
      <c r="F5206" s="177"/>
      <c r="G5206" s="179"/>
      <c r="H5206" s="180"/>
      <c r="I5206" s="181"/>
      <c r="J5206" s="182"/>
      <c r="K5206" s="183" t="s">
        <v>5763</v>
      </c>
      <c r="L5206" s="184">
        <f t="shared" ref="L5206:S5206" si="4004">L5205+L5190</f>
        <v>94210</v>
      </c>
      <c r="M5206" s="185">
        <f t="shared" si="4004"/>
        <v>94110</v>
      </c>
      <c r="N5206" s="186">
        <f t="shared" si="4004"/>
        <v>0</v>
      </c>
      <c r="O5206" s="187">
        <f t="shared" si="4004"/>
        <v>0</v>
      </c>
      <c r="P5206" s="187">
        <f t="shared" si="4004"/>
        <v>0</v>
      </c>
      <c r="Q5206" s="187">
        <f t="shared" si="4004"/>
        <v>0</v>
      </c>
      <c r="R5206" s="187">
        <f t="shared" si="4004"/>
        <v>0</v>
      </c>
      <c r="S5206" s="187">
        <f t="shared" si="4004"/>
        <v>0</v>
      </c>
      <c r="T5206" s="188"/>
      <c r="U5206" s="187">
        <f>U5205+U5190</f>
        <v>0</v>
      </c>
      <c r="V5206" s="187">
        <f>V5205+V5190</f>
        <v>0</v>
      </c>
      <c r="W5206" s="187">
        <f>W5205+W5190</f>
        <v>0</v>
      </c>
      <c r="X5206" s="187">
        <f>X5205+X5190</f>
        <v>0</v>
      </c>
      <c r="Y5206" s="188"/>
      <c r="Z5206" s="187">
        <f t="shared" ref="Z5206:AF5206" si="4005">Z5205+Z5190</f>
        <v>0</v>
      </c>
      <c r="AA5206" s="189">
        <f t="shared" si="4005"/>
        <v>0</v>
      </c>
      <c r="AB5206" s="187">
        <f t="shared" si="4005"/>
        <v>0</v>
      </c>
      <c r="AC5206" s="187">
        <f t="shared" si="4005"/>
        <v>0</v>
      </c>
      <c r="AD5206" s="187">
        <f t="shared" si="4005"/>
        <v>0</v>
      </c>
      <c r="AE5206" s="187">
        <f t="shared" si="4005"/>
        <v>0</v>
      </c>
      <c r="AF5206" s="187">
        <f t="shared" si="4005"/>
        <v>0</v>
      </c>
      <c r="AG5206" s="188"/>
      <c r="AH5206" s="187">
        <f>AH5205+AH5190</f>
        <v>0</v>
      </c>
      <c r="AI5206" s="187">
        <f>AI5205+AI5190</f>
        <v>0</v>
      </c>
      <c r="AJ5206" s="187">
        <f>AJ5205+AJ5190</f>
        <v>0</v>
      </c>
      <c r="AK5206" s="187">
        <f>AK5205+AK5190</f>
        <v>0</v>
      </c>
      <c r="AL5206" s="188"/>
      <c r="AM5206" s="190">
        <f t="shared" ref="AM5206:AW5206" si="4006">AM5205+AM5190</f>
        <v>0</v>
      </c>
      <c r="AN5206" s="191">
        <f t="shared" si="4006"/>
        <v>94210</v>
      </c>
      <c r="AO5206" s="190">
        <f t="shared" si="4006"/>
        <v>94110</v>
      </c>
      <c r="AP5206" s="184">
        <f t="shared" si="4006"/>
        <v>94210</v>
      </c>
      <c r="AQ5206" s="192">
        <f t="shared" si="4006"/>
        <v>94210</v>
      </c>
      <c r="AR5206" s="193">
        <f t="shared" si="4006"/>
        <v>0</v>
      </c>
      <c r="AS5206" s="194" t="e">
        <f t="shared" si="4006"/>
        <v>#DIV/0!</v>
      </c>
      <c r="AT5206" s="195">
        <f t="shared" si="4006"/>
        <v>94110</v>
      </c>
      <c r="AU5206" s="192">
        <f t="shared" si="4006"/>
        <v>94110</v>
      </c>
      <c r="AV5206" s="193">
        <f t="shared" si="4006"/>
        <v>0</v>
      </c>
      <c r="AW5206" s="194" t="e">
        <f t="shared" si="4006"/>
        <v>#DIV/0!</v>
      </c>
      <c r="AY5206" s="146"/>
      <c r="AZ5206" s="1982"/>
    </row>
    <row r="5207" spans="1:64" ht="12.75" customHeight="1" x14ac:dyDescent="0.25">
      <c r="A5207" s="15"/>
      <c r="C5207" s="122"/>
      <c r="D5207" s="123"/>
      <c r="F5207" s="125"/>
      <c r="G5207" s="34"/>
      <c r="H5207" s="35"/>
      <c r="I5207" s="36"/>
      <c r="J5207" s="37"/>
      <c r="K5207" s="198" t="s">
        <v>72</v>
      </c>
      <c r="L5207" s="199">
        <v>0</v>
      </c>
      <c r="M5207" s="200">
        <v>0</v>
      </c>
      <c r="N5207" s="201">
        <v>0</v>
      </c>
      <c r="O5207" s="202">
        <v>0</v>
      </c>
      <c r="P5207" s="202">
        <v>0</v>
      </c>
      <c r="Q5207" s="202">
        <v>0</v>
      </c>
      <c r="R5207" s="202">
        <v>0</v>
      </c>
      <c r="S5207" s="202">
        <v>0</v>
      </c>
      <c r="T5207" s="203"/>
      <c r="U5207" s="135">
        <v>0</v>
      </c>
      <c r="V5207" s="135">
        <v>0</v>
      </c>
      <c r="W5207" s="202">
        <v>0</v>
      </c>
      <c r="X5207" s="202">
        <v>0</v>
      </c>
      <c r="Y5207" s="203"/>
      <c r="Z5207" s="135">
        <v>0</v>
      </c>
      <c r="AA5207" s="204">
        <v>0</v>
      </c>
      <c r="AB5207" s="202">
        <v>0</v>
      </c>
      <c r="AC5207" s="202">
        <v>0</v>
      </c>
      <c r="AD5207" s="202">
        <v>0</v>
      </c>
      <c r="AE5207" s="202">
        <v>0</v>
      </c>
      <c r="AF5207" s="202">
        <v>0</v>
      </c>
      <c r="AG5207" s="203"/>
      <c r="AH5207" s="135">
        <v>0</v>
      </c>
      <c r="AI5207" s="135">
        <v>0</v>
      </c>
      <c r="AJ5207" s="202">
        <v>0</v>
      </c>
      <c r="AK5207" s="202">
        <v>0</v>
      </c>
      <c r="AL5207" s="203"/>
      <c r="AM5207" s="205">
        <v>0</v>
      </c>
      <c r="AN5207" s="119">
        <v>0</v>
      </c>
      <c r="AO5207" s="120">
        <v>0</v>
      </c>
      <c r="AP5207" s="39">
        <v>0</v>
      </c>
      <c r="AQ5207" s="141">
        <v>0</v>
      </c>
      <c r="AR5207" s="141">
        <v>0</v>
      </c>
      <c r="AS5207" s="143">
        <v>0</v>
      </c>
      <c r="AT5207" s="144">
        <v>0</v>
      </c>
      <c r="AU5207" s="141">
        <v>0</v>
      </c>
      <c r="AV5207" s="141">
        <v>0</v>
      </c>
      <c r="AW5207" s="143">
        <v>0</v>
      </c>
      <c r="AY5207" s="146"/>
      <c r="AZ5207" s="1982"/>
    </row>
    <row r="5208" spans="1:64" ht="12.75" customHeight="1" x14ac:dyDescent="0.25">
      <c r="A5208" s="356"/>
      <c r="B5208" s="225"/>
      <c r="C5208" s="122"/>
      <c r="D5208" s="357"/>
      <c r="E5208" s="226"/>
      <c r="F5208" s="122"/>
      <c r="G5208" s="227"/>
      <c r="H5208" s="228"/>
      <c r="I5208" s="229"/>
      <c r="J5208" s="492"/>
      <c r="K5208" s="198" t="s">
        <v>73</v>
      </c>
      <c r="L5208" s="199">
        <v>0</v>
      </c>
      <c r="M5208" s="200">
        <v>0</v>
      </c>
      <c r="N5208" s="201">
        <v>0</v>
      </c>
      <c r="O5208" s="202">
        <v>0</v>
      </c>
      <c r="P5208" s="202">
        <v>0</v>
      </c>
      <c r="Q5208" s="202">
        <v>0</v>
      </c>
      <c r="R5208" s="202">
        <v>0</v>
      </c>
      <c r="S5208" s="202">
        <v>0</v>
      </c>
      <c r="T5208" s="203"/>
      <c r="U5208" s="135">
        <v>0</v>
      </c>
      <c r="V5208" s="135">
        <v>0</v>
      </c>
      <c r="W5208" s="202">
        <v>0</v>
      </c>
      <c r="X5208" s="202">
        <v>0</v>
      </c>
      <c r="Y5208" s="203"/>
      <c r="Z5208" s="135">
        <v>0</v>
      </c>
      <c r="AA5208" s="204">
        <v>0</v>
      </c>
      <c r="AB5208" s="202">
        <v>0</v>
      </c>
      <c r="AC5208" s="202">
        <v>0</v>
      </c>
      <c r="AD5208" s="202">
        <v>0</v>
      </c>
      <c r="AE5208" s="202">
        <v>0</v>
      </c>
      <c r="AF5208" s="202">
        <v>0</v>
      </c>
      <c r="AG5208" s="203"/>
      <c r="AH5208" s="135">
        <v>0</v>
      </c>
      <c r="AI5208" s="135">
        <v>0</v>
      </c>
      <c r="AJ5208" s="202">
        <v>0</v>
      </c>
      <c r="AK5208" s="202">
        <v>0</v>
      </c>
      <c r="AL5208" s="203"/>
      <c r="AM5208" s="205">
        <v>0</v>
      </c>
      <c r="AN5208" s="119">
        <v>0</v>
      </c>
      <c r="AO5208" s="120">
        <v>0</v>
      </c>
      <c r="AP5208" s="39">
        <v>0</v>
      </c>
      <c r="AQ5208" s="141">
        <v>0</v>
      </c>
      <c r="AR5208" s="141">
        <v>0</v>
      </c>
      <c r="AS5208" s="143">
        <v>0</v>
      </c>
      <c r="AT5208" s="144">
        <v>0</v>
      </c>
      <c r="AU5208" s="141">
        <v>0</v>
      </c>
      <c r="AV5208" s="141">
        <v>0</v>
      </c>
      <c r="AW5208" s="143">
        <v>0</v>
      </c>
      <c r="AY5208" s="146"/>
      <c r="AZ5208" s="1982"/>
    </row>
    <row r="5209" spans="1:64" ht="12.75" customHeight="1" x14ac:dyDescent="0.25">
      <c r="A5209" s="356"/>
      <c r="B5209" s="225"/>
      <c r="C5209" s="122"/>
      <c r="D5209" s="357"/>
      <c r="E5209" s="226"/>
      <c r="F5209" s="122"/>
      <c r="G5209" s="227"/>
      <c r="H5209" s="228"/>
      <c r="I5209" s="229"/>
      <c r="J5209" s="492"/>
      <c r="K5209" s="198" t="s">
        <v>74</v>
      </c>
      <c r="L5209" s="199">
        <v>0</v>
      </c>
      <c r="M5209" s="200">
        <v>0</v>
      </c>
      <c r="N5209" s="201">
        <v>0</v>
      </c>
      <c r="O5209" s="202">
        <v>0</v>
      </c>
      <c r="P5209" s="202">
        <v>0</v>
      </c>
      <c r="Q5209" s="202">
        <v>0</v>
      </c>
      <c r="R5209" s="202">
        <v>0</v>
      </c>
      <c r="S5209" s="202">
        <v>0</v>
      </c>
      <c r="T5209" s="203"/>
      <c r="U5209" s="135">
        <v>0</v>
      </c>
      <c r="V5209" s="135">
        <v>0</v>
      </c>
      <c r="W5209" s="202">
        <v>0</v>
      </c>
      <c r="X5209" s="202">
        <v>0</v>
      </c>
      <c r="Y5209" s="203"/>
      <c r="Z5209" s="135">
        <v>0</v>
      </c>
      <c r="AA5209" s="204">
        <v>0</v>
      </c>
      <c r="AB5209" s="202">
        <v>0</v>
      </c>
      <c r="AC5209" s="202">
        <v>0</v>
      </c>
      <c r="AD5209" s="202">
        <v>0</v>
      </c>
      <c r="AE5209" s="202">
        <v>0</v>
      </c>
      <c r="AF5209" s="202">
        <v>0</v>
      </c>
      <c r="AG5209" s="203"/>
      <c r="AH5209" s="135">
        <v>0</v>
      </c>
      <c r="AI5209" s="135">
        <v>0</v>
      </c>
      <c r="AJ5209" s="202">
        <v>0</v>
      </c>
      <c r="AK5209" s="202">
        <v>0</v>
      </c>
      <c r="AL5209" s="203"/>
      <c r="AM5209" s="205">
        <v>0</v>
      </c>
      <c r="AN5209" s="119">
        <v>0</v>
      </c>
      <c r="AO5209" s="120">
        <v>0</v>
      </c>
      <c r="AP5209" s="39">
        <v>0</v>
      </c>
      <c r="AQ5209" s="141">
        <v>0</v>
      </c>
      <c r="AR5209" s="141">
        <v>0</v>
      </c>
      <c r="AS5209" s="143">
        <v>0</v>
      </c>
      <c r="AT5209" s="144">
        <v>0</v>
      </c>
      <c r="AU5209" s="141">
        <v>0</v>
      </c>
      <c r="AV5209" s="141">
        <v>0</v>
      </c>
      <c r="AW5209" s="143">
        <v>0</v>
      </c>
      <c r="AY5209" s="146"/>
      <c r="AZ5209" s="1982"/>
    </row>
    <row r="5210" spans="1:64" s="1983" customFormat="1" ht="12.75" customHeight="1" x14ac:dyDescent="0.25">
      <c r="A5210" s="356"/>
      <c r="B5210" s="225"/>
      <c r="C5210" s="122"/>
      <c r="D5210" s="357"/>
      <c r="E5210" s="226"/>
      <c r="F5210" s="122"/>
      <c r="G5210" s="227"/>
      <c r="H5210" s="228"/>
      <c r="I5210" s="229"/>
      <c r="J5210" s="492"/>
      <c r="K5210" s="198" t="s">
        <v>75</v>
      </c>
      <c r="L5210" s="199">
        <v>0</v>
      </c>
      <c r="M5210" s="200">
        <v>0</v>
      </c>
      <c r="N5210" s="201">
        <v>0</v>
      </c>
      <c r="O5210" s="202">
        <v>0</v>
      </c>
      <c r="P5210" s="202">
        <v>0</v>
      </c>
      <c r="Q5210" s="202">
        <v>0</v>
      </c>
      <c r="R5210" s="202">
        <v>0</v>
      </c>
      <c r="S5210" s="202">
        <v>0</v>
      </c>
      <c r="T5210" s="203"/>
      <c r="U5210" s="135">
        <v>0</v>
      </c>
      <c r="V5210" s="135">
        <v>0</v>
      </c>
      <c r="W5210" s="202">
        <v>0</v>
      </c>
      <c r="X5210" s="202">
        <v>0</v>
      </c>
      <c r="Y5210" s="203"/>
      <c r="Z5210" s="135">
        <v>0</v>
      </c>
      <c r="AA5210" s="204">
        <v>0</v>
      </c>
      <c r="AB5210" s="202">
        <v>0</v>
      </c>
      <c r="AC5210" s="202">
        <v>0</v>
      </c>
      <c r="AD5210" s="202">
        <v>0</v>
      </c>
      <c r="AE5210" s="202">
        <v>0</v>
      </c>
      <c r="AF5210" s="202">
        <v>0</v>
      </c>
      <c r="AG5210" s="203"/>
      <c r="AH5210" s="135">
        <v>0</v>
      </c>
      <c r="AI5210" s="135">
        <v>0</v>
      </c>
      <c r="AJ5210" s="202">
        <v>0</v>
      </c>
      <c r="AK5210" s="202">
        <v>0</v>
      </c>
      <c r="AL5210" s="203"/>
      <c r="AM5210" s="205">
        <v>0</v>
      </c>
      <c r="AN5210" s="119">
        <v>0</v>
      </c>
      <c r="AO5210" s="120">
        <v>0</v>
      </c>
      <c r="AP5210" s="39">
        <v>0</v>
      </c>
      <c r="AQ5210" s="141">
        <v>0</v>
      </c>
      <c r="AR5210" s="141">
        <v>0</v>
      </c>
      <c r="AS5210" s="143">
        <v>0</v>
      </c>
      <c r="AT5210" s="144">
        <v>0</v>
      </c>
      <c r="AU5210" s="141">
        <v>0</v>
      </c>
      <c r="AV5210" s="141">
        <v>0</v>
      </c>
      <c r="AW5210" s="143">
        <v>0</v>
      </c>
      <c r="AX5210"/>
      <c r="AY5210" s="146"/>
      <c r="AZ5210" s="1982"/>
      <c r="BA5210"/>
      <c r="BB5210"/>
      <c r="BC5210"/>
      <c r="BD5210"/>
      <c r="BE5210"/>
      <c r="BF5210"/>
      <c r="BG5210"/>
      <c r="BH5210"/>
      <c r="BI5210"/>
      <c r="BJ5210"/>
      <c r="BK5210"/>
      <c r="BL5210"/>
    </row>
    <row r="5211" spans="1:64" s="197" customFormat="1" ht="12.75" customHeight="1" x14ac:dyDescent="0.25">
      <c r="A5211" s="356"/>
      <c r="B5211" s="225"/>
      <c r="C5211" s="122"/>
      <c r="D5211" s="357"/>
      <c r="E5211" s="226"/>
      <c r="F5211" s="122"/>
      <c r="G5211" s="227"/>
      <c r="H5211" s="228"/>
      <c r="I5211" s="229"/>
      <c r="J5211" s="492"/>
      <c r="K5211" s="206" t="s">
        <v>76</v>
      </c>
      <c r="L5211" s="199">
        <v>0</v>
      </c>
      <c r="M5211" s="200">
        <v>0</v>
      </c>
      <c r="N5211" s="201">
        <v>0</v>
      </c>
      <c r="O5211" s="202">
        <v>0</v>
      </c>
      <c r="P5211" s="202">
        <v>0</v>
      </c>
      <c r="Q5211" s="202">
        <v>0</v>
      </c>
      <c r="R5211" s="202">
        <v>0</v>
      </c>
      <c r="S5211" s="202">
        <v>0</v>
      </c>
      <c r="T5211" s="203"/>
      <c r="U5211" s="135">
        <v>0</v>
      </c>
      <c r="V5211" s="135">
        <v>0</v>
      </c>
      <c r="W5211" s="202">
        <v>0</v>
      </c>
      <c r="X5211" s="202">
        <v>0</v>
      </c>
      <c r="Y5211" s="203"/>
      <c r="Z5211" s="135">
        <v>0</v>
      </c>
      <c r="AA5211" s="204">
        <v>0</v>
      </c>
      <c r="AB5211" s="202">
        <v>0</v>
      </c>
      <c r="AC5211" s="202">
        <v>0</v>
      </c>
      <c r="AD5211" s="202">
        <v>0</v>
      </c>
      <c r="AE5211" s="202">
        <v>0</v>
      </c>
      <c r="AF5211" s="202">
        <v>0</v>
      </c>
      <c r="AG5211" s="203"/>
      <c r="AH5211" s="135">
        <v>0</v>
      </c>
      <c r="AI5211" s="135">
        <v>0</v>
      </c>
      <c r="AJ5211" s="202">
        <v>0</v>
      </c>
      <c r="AK5211" s="202">
        <v>0</v>
      </c>
      <c r="AL5211" s="203"/>
      <c r="AM5211" s="205">
        <v>0</v>
      </c>
      <c r="AN5211" s="119">
        <v>0</v>
      </c>
      <c r="AO5211" s="120">
        <v>0</v>
      </c>
      <c r="AP5211" s="39">
        <v>0</v>
      </c>
      <c r="AQ5211" s="141">
        <v>0</v>
      </c>
      <c r="AR5211" s="141">
        <v>0</v>
      </c>
      <c r="AS5211" s="143">
        <v>0</v>
      </c>
      <c r="AT5211" s="144">
        <v>0</v>
      </c>
      <c r="AU5211" s="141">
        <v>0</v>
      </c>
      <c r="AV5211" s="141">
        <v>0</v>
      </c>
      <c r="AW5211" s="143">
        <v>0</v>
      </c>
      <c r="AX5211"/>
      <c r="AY5211" s="146"/>
      <c r="AZ5211" s="1982"/>
      <c r="BA5211" s="12"/>
      <c r="BB5211" s="12"/>
      <c r="BC5211" s="12"/>
      <c r="BD5211" s="12"/>
      <c r="BE5211" s="12"/>
      <c r="BF5211" s="12"/>
      <c r="BG5211" s="12"/>
      <c r="BH5211" s="12"/>
      <c r="BI5211" s="12"/>
      <c r="BJ5211" s="12"/>
      <c r="BK5211" s="12"/>
      <c r="BL5211" s="12"/>
    </row>
    <row r="5212" spans="1:64" ht="12.75" customHeight="1" x14ac:dyDescent="0.25">
      <c r="A5212" s="356"/>
      <c r="B5212" s="225"/>
      <c r="C5212" s="122"/>
      <c r="D5212" s="357"/>
      <c r="E5212" s="226"/>
      <c r="F5212" s="122"/>
      <c r="G5212" s="227"/>
      <c r="H5212" s="228"/>
      <c r="I5212" s="229"/>
      <c r="J5212" s="492"/>
      <c r="K5212" s="206"/>
      <c r="L5212" s="199"/>
      <c r="M5212" s="200"/>
      <c r="N5212" s="201"/>
      <c r="O5212" s="202"/>
      <c r="P5212" s="202"/>
      <c r="Q5212" s="202"/>
      <c r="R5212" s="202"/>
      <c r="S5212" s="202"/>
      <c r="T5212" s="224"/>
      <c r="U5212" s="133"/>
      <c r="V5212" s="133"/>
      <c r="W5212" s="134"/>
      <c r="X5212" s="134"/>
      <c r="Y5212" s="224"/>
      <c r="Z5212" s="135"/>
      <c r="AA5212" s="204"/>
      <c r="AB5212" s="202"/>
      <c r="AC5212" s="202"/>
      <c r="AD5212" s="202"/>
      <c r="AE5212" s="202"/>
      <c r="AF5212" s="202"/>
      <c r="AG5212" s="224"/>
      <c r="AH5212" s="133"/>
      <c r="AI5212" s="133"/>
      <c r="AJ5212" s="134"/>
      <c r="AK5212" s="134"/>
      <c r="AL5212" s="224"/>
      <c r="AM5212" s="205"/>
      <c r="AN5212" s="119"/>
      <c r="AO5212" s="120"/>
      <c r="AP5212" s="39"/>
      <c r="AQ5212" s="141"/>
      <c r="AR5212" s="141"/>
      <c r="AS5212" s="143"/>
      <c r="AU5212" s="141"/>
      <c r="AV5212" s="141"/>
      <c r="AW5212" s="143"/>
      <c r="AX5212" s="12"/>
      <c r="AY5212" s="146"/>
      <c r="AZ5212" s="1982"/>
    </row>
    <row r="5213" spans="1:64" ht="12.75" customHeight="1" x14ac:dyDescent="0.25">
      <c r="A5213" s="356"/>
      <c r="B5213" s="225"/>
      <c r="C5213" s="122"/>
      <c r="D5213" s="357"/>
      <c r="F5213" s="125"/>
      <c r="G5213" s="126"/>
      <c r="H5213" s="35"/>
      <c r="I5213" s="36"/>
      <c r="J5213" s="37"/>
      <c r="K5213" s="244"/>
      <c r="L5213" s="241"/>
      <c r="M5213" s="242"/>
      <c r="N5213" s="201"/>
      <c r="O5213" s="202"/>
      <c r="P5213" s="202"/>
      <c r="Q5213" s="202"/>
      <c r="R5213" s="202"/>
      <c r="S5213" s="202"/>
      <c r="T5213" s="224"/>
      <c r="U5213" s="138"/>
      <c r="V5213" s="138"/>
      <c r="W5213" s="139"/>
      <c r="X5213" s="139"/>
      <c r="Y5213" s="224"/>
      <c r="Z5213" s="210"/>
      <c r="AA5213" s="204"/>
      <c r="AB5213" s="202"/>
      <c r="AC5213" s="202"/>
      <c r="AD5213" s="202"/>
      <c r="AE5213" s="202"/>
      <c r="AF5213" s="202"/>
      <c r="AG5213" s="224"/>
      <c r="AH5213" s="138"/>
      <c r="AI5213" s="138"/>
      <c r="AJ5213" s="139"/>
      <c r="AK5213" s="139"/>
      <c r="AL5213" s="224"/>
      <c r="AM5213" s="140"/>
      <c r="AN5213" s="211"/>
      <c r="AO5213" s="212"/>
      <c r="AP5213" s="39"/>
      <c r="AQ5213" s="141"/>
      <c r="AR5213" s="141"/>
      <c r="AS5213" s="143"/>
      <c r="AU5213" s="141"/>
      <c r="AV5213" s="141"/>
      <c r="AW5213" s="143"/>
      <c r="AY5213" s="146"/>
      <c r="AZ5213" s="1982"/>
    </row>
    <row r="5214" spans="1:64" ht="12.75" customHeight="1" x14ac:dyDescent="0.25">
      <c r="A5214" s="356"/>
      <c r="B5214" s="225"/>
      <c r="C5214" s="122"/>
      <c r="D5214" s="357"/>
      <c r="E5214" s="226"/>
      <c r="F5214" s="122"/>
      <c r="G5214" s="227"/>
      <c r="H5214" s="228"/>
      <c r="I5214" s="229"/>
      <c r="J5214" s="492"/>
      <c r="K5214" s="116" t="s">
        <v>5764</v>
      </c>
      <c r="L5214" s="199"/>
      <c r="M5214" s="200"/>
      <c r="N5214" s="201"/>
      <c r="O5214" s="202"/>
      <c r="P5214" s="202"/>
      <c r="Q5214" s="202"/>
      <c r="R5214" s="202"/>
      <c r="S5214" s="202"/>
      <c r="T5214" s="224"/>
      <c r="U5214" s="138"/>
      <c r="V5214" s="138"/>
      <c r="W5214" s="139"/>
      <c r="X5214" s="139"/>
      <c r="Y5214" s="224"/>
      <c r="Z5214" s="210"/>
      <c r="AA5214" s="204"/>
      <c r="AB5214" s="202"/>
      <c r="AC5214" s="202"/>
      <c r="AD5214" s="202"/>
      <c r="AE5214" s="202"/>
      <c r="AF5214" s="202"/>
      <c r="AG5214" s="224"/>
      <c r="AH5214" s="138"/>
      <c r="AI5214" s="138"/>
      <c r="AJ5214" s="139"/>
      <c r="AK5214" s="139"/>
      <c r="AL5214" s="224"/>
      <c r="AM5214" s="140"/>
      <c r="AN5214" s="211"/>
      <c r="AO5214" s="212"/>
      <c r="AP5214" s="39"/>
      <c r="AQ5214" s="141"/>
      <c r="AR5214" s="141"/>
      <c r="AS5214" s="143"/>
      <c r="AU5214" s="141"/>
      <c r="AV5214" s="141"/>
      <c r="AW5214" s="143"/>
      <c r="AY5214" s="146"/>
      <c r="AZ5214" s="1982"/>
    </row>
    <row r="5215" spans="1:64" x14ac:dyDescent="0.25">
      <c r="A5215" s="356"/>
      <c r="B5215" s="225"/>
      <c r="C5215" s="122"/>
      <c r="D5215" s="357"/>
      <c r="E5215" s="226"/>
      <c r="F5215" s="122"/>
      <c r="G5215" s="227"/>
      <c r="H5215" s="228"/>
      <c r="I5215" s="229"/>
      <c r="J5215" s="492"/>
      <c r="K5215" s="116" t="s">
        <v>5765</v>
      </c>
      <c r="L5215" s="199"/>
      <c r="M5215" s="200"/>
      <c r="N5215" s="201"/>
      <c r="O5215" s="202"/>
      <c r="P5215" s="202"/>
      <c r="Q5215" s="202"/>
      <c r="R5215" s="202"/>
      <c r="S5215" s="202"/>
      <c r="T5215" s="224"/>
      <c r="U5215" s="138"/>
      <c r="V5215" s="138"/>
      <c r="W5215" s="139"/>
      <c r="X5215" s="139"/>
      <c r="Y5215" s="224"/>
      <c r="Z5215" s="210"/>
      <c r="AA5215" s="204"/>
      <c r="AB5215" s="202"/>
      <c r="AC5215" s="202"/>
      <c r="AD5215" s="202"/>
      <c r="AE5215" s="202"/>
      <c r="AF5215" s="202"/>
      <c r="AG5215" s="224"/>
      <c r="AH5215" s="138"/>
      <c r="AI5215" s="138"/>
      <c r="AJ5215" s="139"/>
      <c r="AK5215" s="139"/>
      <c r="AL5215" s="224"/>
      <c r="AM5215" s="140"/>
      <c r="AN5215" s="211"/>
      <c r="AO5215" s="212"/>
      <c r="AP5215" s="39"/>
      <c r="AQ5215" s="141"/>
      <c r="AR5215" s="141"/>
      <c r="AS5215" s="143"/>
      <c r="AU5215" s="141"/>
      <c r="AV5215" s="141"/>
      <c r="AW5215" s="143"/>
      <c r="AY5215" s="146"/>
      <c r="AZ5215" s="1982"/>
    </row>
    <row r="5216" spans="1:64" ht="12.75" customHeight="1" x14ac:dyDescent="0.25">
      <c r="A5216" s="15"/>
      <c r="C5216" s="122"/>
      <c r="D5216" s="123"/>
      <c r="F5216" s="125"/>
      <c r="G5216" s="126"/>
      <c r="H5216" s="35"/>
      <c r="I5216" s="36"/>
      <c r="J5216" s="37"/>
      <c r="K5216" s="1052"/>
      <c r="L5216" s="199"/>
      <c r="M5216" s="200"/>
      <c r="N5216" s="201"/>
      <c r="O5216" s="202"/>
      <c r="P5216" s="202"/>
      <c r="Q5216" s="202"/>
      <c r="R5216" s="202"/>
      <c r="S5216" s="202"/>
      <c r="T5216" s="224"/>
      <c r="U5216" s="133"/>
      <c r="V5216" s="133"/>
      <c r="W5216" s="134"/>
      <c r="X5216" s="134"/>
      <c r="Y5216" s="224"/>
      <c r="Z5216" s="135"/>
      <c r="AA5216" s="204"/>
      <c r="AB5216" s="202"/>
      <c r="AC5216" s="202"/>
      <c r="AD5216" s="202"/>
      <c r="AE5216" s="202"/>
      <c r="AF5216" s="202"/>
      <c r="AG5216" s="224"/>
      <c r="AH5216" s="133"/>
      <c r="AI5216" s="133"/>
      <c r="AJ5216" s="134"/>
      <c r="AK5216" s="134"/>
      <c r="AL5216" s="224"/>
      <c r="AM5216" s="205"/>
      <c r="AN5216" s="119"/>
      <c r="AO5216" s="120"/>
      <c r="AP5216" s="39"/>
      <c r="AQ5216" s="141"/>
      <c r="AR5216" s="141"/>
      <c r="AS5216" s="143"/>
      <c r="AU5216" s="141"/>
      <c r="AV5216" s="141"/>
      <c r="AW5216" s="143"/>
      <c r="AY5216" s="146"/>
      <c r="AZ5216" s="1982"/>
    </row>
    <row r="5217" spans="1:64" ht="35.1" customHeight="1" x14ac:dyDescent="0.25">
      <c r="A5217" s="356" t="s">
        <v>5356</v>
      </c>
      <c r="B5217" s="225">
        <v>15</v>
      </c>
      <c r="C5217" s="122" t="s">
        <v>1245</v>
      </c>
      <c r="D5217" s="123">
        <v>1000</v>
      </c>
      <c r="E5217" s="226"/>
      <c r="F5217" s="122">
        <v>12</v>
      </c>
      <c r="G5217" s="227">
        <v>1</v>
      </c>
      <c r="H5217" s="228" t="str">
        <f t="shared" si="3967"/>
        <v>060</v>
      </c>
      <c r="I5217" s="229" t="s">
        <v>1157</v>
      </c>
      <c r="J5217" s="492" t="s">
        <v>5766</v>
      </c>
      <c r="K5217" s="244" t="s">
        <v>5767</v>
      </c>
      <c r="L5217" s="232">
        <v>0</v>
      </c>
      <c r="M5217" s="233">
        <v>0</v>
      </c>
      <c r="N5217" s="130"/>
      <c r="O5217" s="131"/>
      <c r="P5217" s="131"/>
      <c r="Q5217" s="131"/>
      <c r="R5217" s="131"/>
      <c r="S5217" s="131"/>
      <c r="T5217" s="132" t="str">
        <f t="shared" ref="T5217:T5267" si="4007">IF(SUM(N5217:S5217)=U5217,"OK",SUM(N5217:S5217)-U5217)</f>
        <v>OK</v>
      </c>
      <c r="U5217" s="138"/>
      <c r="V5217" s="138"/>
      <c r="W5217" s="139"/>
      <c r="X5217" s="139"/>
      <c r="Y5217" s="132" t="str">
        <f t="shared" ref="Y5217:Y5267" si="4008">IF(SUM(W5217:X5217)=Z5217,"OK",SUM(W5217:X5217)-Z5217)</f>
        <v>OK</v>
      </c>
      <c r="Z5217" s="210"/>
      <c r="AA5217" s="204"/>
      <c r="AB5217" s="202"/>
      <c r="AC5217" s="202"/>
      <c r="AD5217" s="202"/>
      <c r="AE5217" s="202"/>
      <c r="AF5217" s="202"/>
      <c r="AG5217" s="132" t="str">
        <f t="shared" ref="AG5217:AG5267" si="4009">IF(SUM(AA5217:AF5217)=AH5217,"OK",SUM(AA5217:AF5217)-AH5217)</f>
        <v>OK</v>
      </c>
      <c r="AH5217" s="138"/>
      <c r="AI5217" s="138"/>
      <c r="AJ5217" s="139"/>
      <c r="AK5217" s="139"/>
      <c r="AL5217" s="132" t="str">
        <f t="shared" ref="AL5217:AL5267" si="4010">IF(SUM(AJ5217:AK5217)=AM5217,"OK",SUM(AJ5217:AK5217)-AM5217)</f>
        <v>OK</v>
      </c>
      <c r="AM5217" s="140"/>
      <c r="AN5217" s="119">
        <f t="shared" ref="AN5217:AN5267" si="4011">L5217+U5217+V5217+Z5217</f>
        <v>0</v>
      </c>
      <c r="AO5217" s="120">
        <f t="shared" ref="AO5217:AO5267" si="4012">M5217+AH5217+AI5217+AM5217</f>
        <v>0</v>
      </c>
      <c r="AP5217" s="39">
        <f t="shared" ref="AP5217:AP5246" si="4013">L5217</f>
        <v>0</v>
      </c>
      <c r="AQ5217" s="141">
        <f t="shared" ref="AQ5217:AQ5246" si="4014">AN5217</f>
        <v>0</v>
      </c>
      <c r="AR5217" s="142">
        <f t="shared" ref="AR5217:AR5255" si="4015">AQ5217-AP5217</f>
        <v>0</v>
      </c>
      <c r="AS5217" s="143" t="e">
        <f t="shared" ref="AS5217:AS5265" si="4016">AR5217/AP5217</f>
        <v>#DIV/0!</v>
      </c>
      <c r="AT5217" s="144">
        <f t="shared" ref="AT5217:AT5246" si="4017">M5217</f>
        <v>0</v>
      </c>
      <c r="AU5217" s="141">
        <f t="shared" ref="AU5217:AU5255" si="4018">AO5217</f>
        <v>0</v>
      </c>
      <c r="AV5217" s="142">
        <f t="shared" ref="AV5217:AV5255" si="4019">AU5217-AT5217</f>
        <v>0</v>
      </c>
      <c r="AW5217" s="143" t="e">
        <f t="shared" ref="AW5217:AW5265" si="4020">AV5217/AT5217</f>
        <v>#DIV/0!</v>
      </c>
      <c r="AY5217" s="146" t="str">
        <f t="shared" ref="AY5217:AY5248" si="4021">RIGHT(LEFT(I5217,3),2)&amp;"."&amp;RIGHT(LEFT(I5217,5),2)</f>
        <v>01.00</v>
      </c>
      <c r="AZ5217" s="1982" t="b">
        <f>COUNTIF('[1]Codes SEC'!$B$2:$B$250,Ministres!AY5217)&gt;0</f>
        <v>1</v>
      </c>
    </row>
    <row r="5218" spans="1:64" s="1983" customFormat="1" ht="35.1" customHeight="1" x14ac:dyDescent="0.25">
      <c r="A5218" s="356" t="s">
        <v>5356</v>
      </c>
      <c r="B5218" s="225">
        <v>15</v>
      </c>
      <c r="C5218" s="122" t="s">
        <v>1245</v>
      </c>
      <c r="D5218" s="123">
        <v>1000</v>
      </c>
      <c r="E5218" s="226"/>
      <c r="F5218" s="122">
        <v>12</v>
      </c>
      <c r="G5218" s="227">
        <v>1</v>
      </c>
      <c r="H5218" s="228" t="str">
        <f t="shared" si="3967"/>
        <v>060</v>
      </c>
      <c r="I5218" s="229" t="s">
        <v>1157</v>
      </c>
      <c r="J5218" s="492" t="s">
        <v>5768</v>
      </c>
      <c r="K5218" s="244" t="s">
        <v>5769</v>
      </c>
      <c r="L5218" s="232">
        <v>3064</v>
      </c>
      <c r="M5218" s="233">
        <v>2408</v>
      </c>
      <c r="N5218" s="130"/>
      <c r="O5218" s="131"/>
      <c r="P5218" s="131"/>
      <c r="Q5218" s="131"/>
      <c r="R5218" s="131"/>
      <c r="S5218" s="131"/>
      <c r="T5218" s="132" t="str">
        <f t="shared" si="4007"/>
        <v>OK</v>
      </c>
      <c r="U5218" s="138"/>
      <c r="V5218" s="138"/>
      <c r="W5218" s="139"/>
      <c r="X5218" s="139"/>
      <c r="Y5218" s="132" t="str">
        <f t="shared" si="4008"/>
        <v>OK</v>
      </c>
      <c r="Z5218" s="210"/>
      <c r="AA5218" s="204"/>
      <c r="AB5218" s="202"/>
      <c r="AC5218" s="202"/>
      <c r="AD5218" s="202"/>
      <c r="AE5218" s="202"/>
      <c r="AF5218" s="202"/>
      <c r="AG5218" s="132" t="str">
        <f t="shared" si="4009"/>
        <v>OK</v>
      </c>
      <c r="AH5218" s="138"/>
      <c r="AI5218" s="138"/>
      <c r="AJ5218" s="139"/>
      <c r="AK5218" s="139"/>
      <c r="AL5218" s="132" t="str">
        <f t="shared" si="4010"/>
        <v>OK</v>
      </c>
      <c r="AM5218" s="140"/>
      <c r="AN5218" s="119">
        <f t="shared" si="4011"/>
        <v>3064</v>
      </c>
      <c r="AO5218" s="120">
        <f t="shared" si="4012"/>
        <v>2408</v>
      </c>
      <c r="AP5218" s="39">
        <f t="shared" si="4013"/>
        <v>3064</v>
      </c>
      <c r="AQ5218" s="141">
        <f t="shared" si="4014"/>
        <v>3064</v>
      </c>
      <c r="AR5218" s="142">
        <f t="shared" si="4015"/>
        <v>0</v>
      </c>
      <c r="AS5218" s="143">
        <f t="shared" si="4016"/>
        <v>0</v>
      </c>
      <c r="AT5218" s="144">
        <f t="shared" si="4017"/>
        <v>2408</v>
      </c>
      <c r="AU5218" s="141">
        <f t="shared" si="4018"/>
        <v>2408</v>
      </c>
      <c r="AV5218" s="142">
        <f t="shared" si="4019"/>
        <v>0</v>
      </c>
      <c r="AW5218" s="143">
        <f t="shared" si="4020"/>
        <v>0</v>
      </c>
      <c r="AX5218"/>
      <c r="AY5218" s="146" t="str">
        <f t="shared" si="4021"/>
        <v>01.00</v>
      </c>
      <c r="AZ5218" s="1982" t="b">
        <f>COUNTIF('[1]Codes SEC'!$B$2:$B$250,Ministres!AY5218)&gt;0</f>
        <v>1</v>
      </c>
      <c r="BA5218"/>
      <c r="BB5218"/>
      <c r="BC5218"/>
      <c r="BD5218"/>
      <c r="BE5218"/>
      <c r="BF5218"/>
      <c r="BG5218"/>
      <c r="BH5218"/>
      <c r="BI5218"/>
      <c r="BJ5218"/>
      <c r="BK5218"/>
      <c r="BL5218"/>
    </row>
    <row r="5219" spans="1:64" ht="35.1" customHeight="1" x14ac:dyDescent="0.25">
      <c r="A5219" s="356" t="s">
        <v>5356</v>
      </c>
      <c r="B5219" s="225">
        <v>15</v>
      </c>
      <c r="C5219" s="122" t="s">
        <v>1245</v>
      </c>
      <c r="D5219" s="123">
        <v>1000</v>
      </c>
      <c r="E5219" s="226"/>
      <c r="F5219" s="122">
        <v>12</v>
      </c>
      <c r="G5219" s="227">
        <v>1</v>
      </c>
      <c r="H5219" s="228" t="str">
        <f t="shared" si="3967"/>
        <v>060</v>
      </c>
      <c r="I5219" s="229" t="s">
        <v>96</v>
      </c>
      <c r="J5219" s="492" t="s">
        <v>5770</v>
      </c>
      <c r="K5219" s="244" t="s">
        <v>5771</v>
      </c>
      <c r="L5219" s="232">
        <v>88</v>
      </c>
      <c r="M5219" s="233">
        <v>95</v>
      </c>
      <c r="N5219" s="130"/>
      <c r="O5219" s="131"/>
      <c r="P5219" s="131"/>
      <c r="Q5219" s="131"/>
      <c r="R5219" s="131"/>
      <c r="S5219" s="131"/>
      <c r="T5219" s="132" t="str">
        <f t="shared" si="4007"/>
        <v>OK</v>
      </c>
      <c r="U5219" s="138"/>
      <c r="V5219" s="138"/>
      <c r="W5219" s="139"/>
      <c r="X5219" s="139"/>
      <c r="Y5219" s="132" t="str">
        <f t="shared" si="4008"/>
        <v>OK</v>
      </c>
      <c r="Z5219" s="210"/>
      <c r="AA5219" s="204"/>
      <c r="AB5219" s="202"/>
      <c r="AC5219" s="202"/>
      <c r="AD5219" s="202"/>
      <c r="AE5219" s="202"/>
      <c r="AF5219" s="202"/>
      <c r="AG5219" s="132" t="str">
        <f t="shared" si="4009"/>
        <v>OK</v>
      </c>
      <c r="AH5219" s="138"/>
      <c r="AI5219" s="138"/>
      <c r="AJ5219" s="139"/>
      <c r="AK5219" s="139"/>
      <c r="AL5219" s="132" t="str">
        <f t="shared" si="4010"/>
        <v>OK</v>
      </c>
      <c r="AM5219" s="140"/>
      <c r="AN5219" s="119">
        <f t="shared" si="4011"/>
        <v>88</v>
      </c>
      <c r="AO5219" s="120">
        <f t="shared" si="4012"/>
        <v>95</v>
      </c>
      <c r="AP5219" s="39">
        <f t="shared" si="4013"/>
        <v>88</v>
      </c>
      <c r="AQ5219" s="141">
        <f t="shared" si="4014"/>
        <v>88</v>
      </c>
      <c r="AR5219" s="142">
        <f t="shared" si="4015"/>
        <v>0</v>
      </c>
      <c r="AS5219" s="143">
        <f t="shared" si="4016"/>
        <v>0</v>
      </c>
      <c r="AT5219" s="144">
        <f t="shared" si="4017"/>
        <v>95</v>
      </c>
      <c r="AU5219" s="141">
        <f t="shared" si="4018"/>
        <v>95</v>
      </c>
      <c r="AV5219" s="142">
        <f t="shared" si="4019"/>
        <v>0</v>
      </c>
      <c r="AW5219" s="143">
        <f t="shared" si="4020"/>
        <v>0</v>
      </c>
      <c r="AY5219" s="146" t="str">
        <f t="shared" si="4021"/>
        <v>12.11</v>
      </c>
      <c r="AZ5219" s="1982" t="b">
        <f>COUNTIF('[1]Codes SEC'!$B$2:$B$250,Ministres!AY5219)&gt;0</f>
        <v>1</v>
      </c>
    </row>
    <row r="5220" spans="1:64" ht="35.1" customHeight="1" x14ac:dyDescent="0.25">
      <c r="A5220" s="356" t="s">
        <v>5356</v>
      </c>
      <c r="B5220" s="225">
        <v>15</v>
      </c>
      <c r="C5220" s="122" t="s">
        <v>1245</v>
      </c>
      <c r="D5220" s="123">
        <v>1000</v>
      </c>
      <c r="E5220" s="226"/>
      <c r="F5220" s="122">
        <v>12</v>
      </c>
      <c r="G5220" s="227">
        <v>1</v>
      </c>
      <c r="H5220" s="228" t="str">
        <f t="shared" si="3967"/>
        <v>060</v>
      </c>
      <c r="I5220" s="229" t="s">
        <v>96</v>
      </c>
      <c r="J5220" s="492" t="s">
        <v>5772</v>
      </c>
      <c r="K5220" s="331" t="s">
        <v>5773</v>
      </c>
      <c r="L5220" s="232">
        <v>690</v>
      </c>
      <c r="M5220" s="233">
        <v>733</v>
      </c>
      <c r="N5220" s="130"/>
      <c r="O5220" s="131"/>
      <c r="P5220" s="131"/>
      <c r="Q5220" s="131"/>
      <c r="R5220" s="131"/>
      <c r="S5220" s="131"/>
      <c r="T5220" s="132" t="str">
        <f t="shared" si="4007"/>
        <v>OK</v>
      </c>
      <c r="U5220" s="138"/>
      <c r="V5220" s="138"/>
      <c r="W5220" s="139"/>
      <c r="X5220" s="139"/>
      <c r="Y5220" s="132" t="str">
        <f t="shared" si="4008"/>
        <v>OK</v>
      </c>
      <c r="Z5220" s="210"/>
      <c r="AA5220" s="204"/>
      <c r="AB5220" s="202"/>
      <c r="AC5220" s="202"/>
      <c r="AD5220" s="202"/>
      <c r="AE5220" s="202"/>
      <c r="AF5220" s="202"/>
      <c r="AG5220" s="132" t="str">
        <f t="shared" si="4009"/>
        <v>OK</v>
      </c>
      <c r="AH5220" s="138"/>
      <c r="AI5220" s="138"/>
      <c r="AJ5220" s="139"/>
      <c r="AK5220" s="139"/>
      <c r="AL5220" s="132" t="str">
        <f t="shared" si="4010"/>
        <v>OK</v>
      </c>
      <c r="AM5220" s="140"/>
      <c r="AN5220" s="119">
        <f t="shared" si="4011"/>
        <v>690</v>
      </c>
      <c r="AO5220" s="120">
        <f t="shared" si="4012"/>
        <v>733</v>
      </c>
      <c r="AP5220" s="39">
        <f t="shared" si="4013"/>
        <v>690</v>
      </c>
      <c r="AQ5220" s="141">
        <f t="shared" si="4014"/>
        <v>690</v>
      </c>
      <c r="AR5220" s="142">
        <f t="shared" si="4015"/>
        <v>0</v>
      </c>
      <c r="AS5220" s="143">
        <f t="shared" si="4016"/>
        <v>0</v>
      </c>
      <c r="AT5220" s="144">
        <f t="shared" si="4017"/>
        <v>733</v>
      </c>
      <c r="AU5220" s="141">
        <f t="shared" si="4018"/>
        <v>733</v>
      </c>
      <c r="AV5220" s="142">
        <f t="shared" si="4019"/>
        <v>0</v>
      </c>
      <c r="AW5220" s="143">
        <f t="shared" si="4020"/>
        <v>0</v>
      </c>
      <c r="AY5220" s="146" t="str">
        <f t="shared" si="4021"/>
        <v>12.11</v>
      </c>
      <c r="AZ5220" s="1982" t="b">
        <f>COUNTIF('[1]Codes SEC'!$B$2:$B$250,Ministres!AY5220)&gt;0</f>
        <v>1</v>
      </c>
    </row>
    <row r="5221" spans="1:64" ht="35.1" customHeight="1" x14ac:dyDescent="0.25">
      <c r="A5221" s="356" t="s">
        <v>5356</v>
      </c>
      <c r="B5221" s="225">
        <v>15</v>
      </c>
      <c r="C5221" s="122" t="s">
        <v>1245</v>
      </c>
      <c r="D5221" s="123">
        <v>1000</v>
      </c>
      <c r="E5221" s="226"/>
      <c r="F5221" s="122">
        <v>12</v>
      </c>
      <c r="G5221" s="227">
        <v>1</v>
      </c>
      <c r="H5221" s="228" t="str">
        <f t="shared" si="3967"/>
        <v>060</v>
      </c>
      <c r="I5221" s="229" t="s">
        <v>96</v>
      </c>
      <c r="J5221" s="492" t="s">
        <v>5774</v>
      </c>
      <c r="K5221" s="244" t="s">
        <v>5775</v>
      </c>
      <c r="L5221" s="232">
        <v>263</v>
      </c>
      <c r="M5221" s="233">
        <v>263</v>
      </c>
      <c r="N5221" s="130"/>
      <c r="O5221" s="131"/>
      <c r="P5221" s="131"/>
      <c r="Q5221" s="131"/>
      <c r="R5221" s="131"/>
      <c r="S5221" s="131"/>
      <c r="T5221" s="132" t="str">
        <f t="shared" si="4007"/>
        <v>OK</v>
      </c>
      <c r="U5221" s="138"/>
      <c r="V5221" s="138"/>
      <c r="W5221" s="139"/>
      <c r="X5221" s="139"/>
      <c r="Y5221" s="132" t="str">
        <f t="shared" si="4008"/>
        <v>OK</v>
      </c>
      <c r="Z5221" s="210"/>
      <c r="AA5221" s="204"/>
      <c r="AB5221" s="202"/>
      <c r="AC5221" s="202"/>
      <c r="AD5221" s="202"/>
      <c r="AE5221" s="202"/>
      <c r="AF5221" s="202"/>
      <c r="AG5221" s="132" t="str">
        <f t="shared" si="4009"/>
        <v>OK</v>
      </c>
      <c r="AH5221" s="138"/>
      <c r="AI5221" s="138"/>
      <c r="AJ5221" s="139"/>
      <c r="AK5221" s="139"/>
      <c r="AL5221" s="132" t="str">
        <f t="shared" si="4010"/>
        <v>OK</v>
      </c>
      <c r="AM5221" s="140"/>
      <c r="AN5221" s="119">
        <f t="shared" si="4011"/>
        <v>263</v>
      </c>
      <c r="AO5221" s="120">
        <f t="shared" si="4012"/>
        <v>263</v>
      </c>
      <c r="AP5221" s="39">
        <f t="shared" si="4013"/>
        <v>263</v>
      </c>
      <c r="AQ5221" s="141">
        <f t="shared" si="4014"/>
        <v>263</v>
      </c>
      <c r="AR5221" s="142">
        <f>AQ5221-AP5221</f>
        <v>0</v>
      </c>
      <c r="AS5221" s="143">
        <f>AR5221/AP5221</f>
        <v>0</v>
      </c>
      <c r="AT5221" s="144">
        <f t="shared" si="4017"/>
        <v>263</v>
      </c>
      <c r="AU5221" s="141">
        <f>AO5221</f>
        <v>263</v>
      </c>
      <c r="AV5221" s="142">
        <f>AU5221-AT5221</f>
        <v>0</v>
      </c>
      <c r="AW5221" s="143">
        <f>AV5221/AT5221</f>
        <v>0</v>
      </c>
      <c r="AY5221" s="146" t="str">
        <f t="shared" si="4021"/>
        <v>12.11</v>
      </c>
      <c r="AZ5221" s="1982" t="b">
        <f>COUNTIF('[1]Codes SEC'!$B$2:$B$250,Ministres!AY5221)&gt;0</f>
        <v>1</v>
      </c>
    </row>
    <row r="5222" spans="1:64" ht="45" customHeight="1" x14ac:dyDescent="0.25">
      <c r="A5222" s="356" t="s">
        <v>5356</v>
      </c>
      <c r="B5222" s="225">
        <v>15</v>
      </c>
      <c r="C5222" s="122" t="s">
        <v>1245</v>
      </c>
      <c r="D5222" s="123">
        <v>1000</v>
      </c>
      <c r="E5222" s="226"/>
      <c r="F5222" s="122">
        <v>12</v>
      </c>
      <c r="G5222" s="227">
        <v>1</v>
      </c>
      <c r="H5222" s="228" t="str">
        <f t="shared" si="3967"/>
        <v>060</v>
      </c>
      <c r="I5222" s="229" t="s">
        <v>96</v>
      </c>
      <c r="J5222" s="492" t="s">
        <v>5776</v>
      </c>
      <c r="K5222" s="244" t="s">
        <v>5777</v>
      </c>
      <c r="L5222" s="232">
        <v>485</v>
      </c>
      <c r="M5222" s="233">
        <v>585</v>
      </c>
      <c r="N5222" s="130"/>
      <c r="O5222" s="131"/>
      <c r="P5222" s="131"/>
      <c r="Q5222" s="131"/>
      <c r="R5222" s="131"/>
      <c r="S5222" s="131"/>
      <c r="T5222" s="132" t="str">
        <f t="shared" si="4007"/>
        <v>OK</v>
      </c>
      <c r="U5222" s="138"/>
      <c r="V5222" s="138"/>
      <c r="W5222" s="139"/>
      <c r="X5222" s="139"/>
      <c r="Y5222" s="132" t="str">
        <f t="shared" si="4008"/>
        <v>OK</v>
      </c>
      <c r="Z5222" s="210"/>
      <c r="AA5222" s="204"/>
      <c r="AB5222" s="202"/>
      <c r="AC5222" s="202"/>
      <c r="AD5222" s="202"/>
      <c r="AE5222" s="202"/>
      <c r="AF5222" s="202"/>
      <c r="AG5222" s="132" t="str">
        <f t="shared" si="4009"/>
        <v>OK</v>
      </c>
      <c r="AH5222" s="138"/>
      <c r="AI5222" s="138"/>
      <c r="AJ5222" s="139"/>
      <c r="AK5222" s="139"/>
      <c r="AL5222" s="132" t="str">
        <f t="shared" si="4010"/>
        <v>OK</v>
      </c>
      <c r="AM5222" s="140"/>
      <c r="AN5222" s="119">
        <f t="shared" si="4011"/>
        <v>485</v>
      </c>
      <c r="AO5222" s="120">
        <f t="shared" si="4012"/>
        <v>585</v>
      </c>
      <c r="AP5222" s="39">
        <f t="shared" si="4013"/>
        <v>485</v>
      </c>
      <c r="AQ5222" s="141">
        <f t="shared" si="4014"/>
        <v>485</v>
      </c>
      <c r="AR5222" s="142">
        <f t="shared" si="4015"/>
        <v>0</v>
      </c>
      <c r="AS5222" s="143">
        <f t="shared" si="4016"/>
        <v>0</v>
      </c>
      <c r="AT5222" s="144">
        <f t="shared" si="4017"/>
        <v>585</v>
      </c>
      <c r="AU5222" s="141">
        <f t="shared" si="4018"/>
        <v>585</v>
      </c>
      <c r="AV5222" s="142">
        <f t="shared" si="4019"/>
        <v>0</v>
      </c>
      <c r="AW5222" s="143">
        <f t="shared" si="4020"/>
        <v>0</v>
      </c>
      <c r="AY5222" s="146" t="str">
        <f t="shared" si="4021"/>
        <v>12.11</v>
      </c>
      <c r="AZ5222" s="1982" t="b">
        <f>COUNTIF('[1]Codes SEC'!$B$2:$B$250,Ministres!AY5222)&gt;0</f>
        <v>1</v>
      </c>
    </row>
    <row r="5223" spans="1:64" ht="35.1" customHeight="1" x14ac:dyDescent="0.25">
      <c r="A5223" s="356" t="s">
        <v>5356</v>
      </c>
      <c r="B5223" s="225">
        <v>15</v>
      </c>
      <c r="C5223" s="122" t="s">
        <v>1245</v>
      </c>
      <c r="D5223" s="123">
        <v>1000</v>
      </c>
      <c r="E5223" s="226"/>
      <c r="F5223" s="122">
        <v>12</v>
      </c>
      <c r="G5223" s="227">
        <v>1</v>
      </c>
      <c r="H5223" s="228" t="str">
        <f t="shared" si="3967"/>
        <v>060</v>
      </c>
      <c r="I5223" s="229" t="s">
        <v>96</v>
      </c>
      <c r="J5223" s="492" t="s">
        <v>5778</v>
      </c>
      <c r="K5223" s="244" t="s">
        <v>5779</v>
      </c>
      <c r="L5223" s="232">
        <v>674</v>
      </c>
      <c r="M5223" s="233">
        <v>381</v>
      </c>
      <c r="N5223" s="130"/>
      <c r="O5223" s="131"/>
      <c r="P5223" s="131"/>
      <c r="Q5223" s="131"/>
      <c r="R5223" s="131"/>
      <c r="S5223" s="131"/>
      <c r="T5223" s="132" t="str">
        <f t="shared" si="4007"/>
        <v>OK</v>
      </c>
      <c r="U5223" s="138"/>
      <c r="V5223" s="138"/>
      <c r="W5223" s="139"/>
      <c r="X5223" s="139"/>
      <c r="Y5223" s="132" t="str">
        <f t="shared" si="4008"/>
        <v>OK</v>
      </c>
      <c r="Z5223" s="210"/>
      <c r="AA5223" s="204"/>
      <c r="AB5223" s="202"/>
      <c r="AC5223" s="202"/>
      <c r="AD5223" s="202"/>
      <c r="AE5223" s="202"/>
      <c r="AF5223" s="202"/>
      <c r="AG5223" s="132" t="str">
        <f t="shared" si="4009"/>
        <v>OK</v>
      </c>
      <c r="AH5223" s="138"/>
      <c r="AI5223" s="138"/>
      <c r="AJ5223" s="139"/>
      <c r="AK5223" s="139"/>
      <c r="AL5223" s="132" t="str">
        <f t="shared" si="4010"/>
        <v>OK</v>
      </c>
      <c r="AM5223" s="140"/>
      <c r="AN5223" s="119">
        <f t="shared" si="4011"/>
        <v>674</v>
      </c>
      <c r="AO5223" s="120">
        <f t="shared" si="4012"/>
        <v>381</v>
      </c>
      <c r="AP5223" s="39">
        <f t="shared" si="4013"/>
        <v>674</v>
      </c>
      <c r="AQ5223" s="141">
        <f t="shared" si="4014"/>
        <v>674</v>
      </c>
      <c r="AR5223" s="142">
        <f t="shared" si="4015"/>
        <v>0</v>
      </c>
      <c r="AS5223" s="143">
        <f t="shared" si="4016"/>
        <v>0</v>
      </c>
      <c r="AT5223" s="144">
        <f t="shared" si="4017"/>
        <v>381</v>
      </c>
      <c r="AU5223" s="141">
        <f t="shared" si="4018"/>
        <v>381</v>
      </c>
      <c r="AV5223" s="142">
        <f t="shared" si="4019"/>
        <v>0</v>
      </c>
      <c r="AW5223" s="143">
        <f t="shared" si="4020"/>
        <v>0</v>
      </c>
      <c r="AY5223" s="146" t="str">
        <f t="shared" si="4021"/>
        <v>12.11</v>
      </c>
      <c r="AZ5223" s="1982" t="b">
        <f>COUNTIF('[1]Codes SEC'!$B$2:$B$250,Ministres!AY5223)&gt;0</f>
        <v>1</v>
      </c>
    </row>
    <row r="5224" spans="1:64" ht="35.1" customHeight="1" x14ac:dyDescent="0.25">
      <c r="A5224" s="356" t="s">
        <v>5356</v>
      </c>
      <c r="B5224" s="225">
        <v>15</v>
      </c>
      <c r="C5224" s="122" t="s">
        <v>1245</v>
      </c>
      <c r="D5224" s="123">
        <v>1000</v>
      </c>
      <c r="E5224" s="226"/>
      <c r="F5224" s="122">
        <v>12</v>
      </c>
      <c r="G5224" s="227">
        <v>1</v>
      </c>
      <c r="H5224" s="228" t="str">
        <f t="shared" si="3967"/>
        <v>060</v>
      </c>
      <c r="I5224" s="229" t="s">
        <v>96</v>
      </c>
      <c r="J5224" s="492" t="s">
        <v>5780</v>
      </c>
      <c r="K5224" s="348" t="s">
        <v>5781</v>
      </c>
      <c r="L5224" s="232">
        <v>206</v>
      </c>
      <c r="M5224" s="233">
        <v>206</v>
      </c>
      <c r="N5224" s="130"/>
      <c r="O5224" s="131"/>
      <c r="P5224" s="131"/>
      <c r="Q5224" s="131"/>
      <c r="R5224" s="131"/>
      <c r="S5224" s="131"/>
      <c r="T5224" s="132" t="str">
        <f t="shared" si="4007"/>
        <v>OK</v>
      </c>
      <c r="U5224" s="138"/>
      <c r="V5224" s="138"/>
      <c r="W5224" s="139"/>
      <c r="X5224" s="139"/>
      <c r="Y5224" s="132" t="str">
        <f t="shared" si="4008"/>
        <v>OK</v>
      </c>
      <c r="Z5224" s="210"/>
      <c r="AA5224" s="204"/>
      <c r="AB5224" s="202"/>
      <c r="AC5224" s="202"/>
      <c r="AD5224" s="202"/>
      <c r="AE5224" s="202"/>
      <c r="AF5224" s="202"/>
      <c r="AG5224" s="132" t="str">
        <f t="shared" si="4009"/>
        <v>OK</v>
      </c>
      <c r="AH5224" s="138"/>
      <c r="AI5224" s="138"/>
      <c r="AJ5224" s="139"/>
      <c r="AK5224" s="139"/>
      <c r="AL5224" s="132" t="str">
        <f t="shared" si="4010"/>
        <v>OK</v>
      </c>
      <c r="AM5224" s="140"/>
      <c r="AN5224" s="119">
        <f t="shared" si="4011"/>
        <v>206</v>
      </c>
      <c r="AO5224" s="120">
        <f t="shared" si="4012"/>
        <v>206</v>
      </c>
      <c r="AP5224" s="39">
        <f t="shared" si="4013"/>
        <v>206</v>
      </c>
      <c r="AQ5224" s="141">
        <f t="shared" si="4014"/>
        <v>206</v>
      </c>
      <c r="AR5224" s="142">
        <f t="shared" si="4015"/>
        <v>0</v>
      </c>
      <c r="AS5224" s="143">
        <f t="shared" si="4016"/>
        <v>0</v>
      </c>
      <c r="AT5224" s="144">
        <f t="shared" si="4017"/>
        <v>206</v>
      </c>
      <c r="AU5224" s="141">
        <f t="shared" si="4018"/>
        <v>206</v>
      </c>
      <c r="AV5224" s="142">
        <f t="shared" si="4019"/>
        <v>0</v>
      </c>
      <c r="AW5224" s="143">
        <f t="shared" si="4020"/>
        <v>0</v>
      </c>
      <c r="AY5224" s="146" t="str">
        <f t="shared" si="4021"/>
        <v>12.11</v>
      </c>
      <c r="AZ5224" s="1982" t="b">
        <f>COUNTIF('[1]Codes SEC'!$B$2:$B$250,Ministres!AY5224)&gt;0</f>
        <v>1</v>
      </c>
    </row>
    <row r="5225" spans="1:64" ht="35.1" customHeight="1" x14ac:dyDescent="0.25">
      <c r="A5225" s="356" t="s">
        <v>5356</v>
      </c>
      <c r="B5225" s="225">
        <v>15</v>
      </c>
      <c r="C5225" s="122" t="s">
        <v>1245</v>
      </c>
      <c r="D5225" s="123">
        <v>1000</v>
      </c>
      <c r="E5225" s="226"/>
      <c r="F5225" s="122">
        <v>12</v>
      </c>
      <c r="G5225" s="227">
        <v>1</v>
      </c>
      <c r="H5225" s="228" t="str">
        <f t="shared" si="3967"/>
        <v>060</v>
      </c>
      <c r="I5225" s="229" t="s">
        <v>96</v>
      </c>
      <c r="J5225" s="492" t="s">
        <v>5782</v>
      </c>
      <c r="K5225" s="348" t="s">
        <v>5783</v>
      </c>
      <c r="L5225" s="232">
        <v>24</v>
      </c>
      <c r="M5225" s="233">
        <v>24</v>
      </c>
      <c r="N5225" s="130"/>
      <c r="O5225" s="131"/>
      <c r="P5225" s="131"/>
      <c r="Q5225" s="131"/>
      <c r="R5225" s="131"/>
      <c r="S5225" s="131"/>
      <c r="T5225" s="132" t="str">
        <f t="shared" si="4007"/>
        <v>OK</v>
      </c>
      <c r="U5225" s="138"/>
      <c r="V5225" s="138"/>
      <c r="W5225" s="139"/>
      <c r="X5225" s="139"/>
      <c r="Y5225" s="132" t="str">
        <f t="shared" si="4008"/>
        <v>OK</v>
      </c>
      <c r="Z5225" s="210"/>
      <c r="AA5225" s="204"/>
      <c r="AB5225" s="202"/>
      <c r="AC5225" s="202"/>
      <c r="AD5225" s="202"/>
      <c r="AE5225" s="202"/>
      <c r="AF5225" s="202"/>
      <c r="AG5225" s="132" t="str">
        <f t="shared" si="4009"/>
        <v>OK</v>
      </c>
      <c r="AH5225" s="138"/>
      <c r="AI5225" s="138"/>
      <c r="AJ5225" s="139"/>
      <c r="AK5225" s="139"/>
      <c r="AL5225" s="132" t="str">
        <f t="shared" si="4010"/>
        <v>OK</v>
      </c>
      <c r="AM5225" s="140"/>
      <c r="AN5225" s="119">
        <f t="shared" si="4011"/>
        <v>24</v>
      </c>
      <c r="AO5225" s="120">
        <f t="shared" si="4012"/>
        <v>24</v>
      </c>
      <c r="AP5225" s="39">
        <f t="shared" si="4013"/>
        <v>24</v>
      </c>
      <c r="AQ5225" s="141">
        <f t="shared" si="4014"/>
        <v>24</v>
      </c>
      <c r="AR5225" s="142">
        <f t="shared" si="4015"/>
        <v>0</v>
      </c>
      <c r="AS5225" s="143">
        <f t="shared" si="4016"/>
        <v>0</v>
      </c>
      <c r="AT5225" s="144">
        <f t="shared" si="4017"/>
        <v>24</v>
      </c>
      <c r="AU5225" s="141">
        <f t="shared" si="4018"/>
        <v>24</v>
      </c>
      <c r="AV5225" s="142">
        <f t="shared" si="4019"/>
        <v>0</v>
      </c>
      <c r="AW5225" s="143">
        <f t="shared" si="4020"/>
        <v>0</v>
      </c>
      <c r="AY5225" s="146" t="str">
        <f t="shared" si="4021"/>
        <v>12.11</v>
      </c>
      <c r="AZ5225" s="1982" t="b">
        <f>COUNTIF('[1]Codes SEC'!$B$2:$B$250,Ministres!AY5225)&gt;0</f>
        <v>1</v>
      </c>
    </row>
    <row r="5226" spans="1:64" ht="35.1" customHeight="1" x14ac:dyDescent="0.25">
      <c r="A5226" s="356" t="s">
        <v>5356</v>
      </c>
      <c r="B5226" s="225">
        <v>15</v>
      </c>
      <c r="C5226" s="122" t="s">
        <v>1245</v>
      </c>
      <c r="D5226" s="123">
        <v>1000</v>
      </c>
      <c r="E5226" s="226"/>
      <c r="F5226" s="122">
        <v>12</v>
      </c>
      <c r="G5226" s="227">
        <v>1</v>
      </c>
      <c r="H5226" s="228" t="str">
        <f t="shared" si="3967"/>
        <v>060</v>
      </c>
      <c r="I5226" s="229" t="s">
        <v>163</v>
      </c>
      <c r="J5226" s="492" t="s">
        <v>5784</v>
      </c>
      <c r="K5226" s="244" t="s">
        <v>5785</v>
      </c>
      <c r="L5226" s="232">
        <v>46</v>
      </c>
      <c r="M5226" s="233">
        <v>71</v>
      </c>
      <c r="N5226" s="130"/>
      <c r="O5226" s="131"/>
      <c r="P5226" s="131"/>
      <c r="Q5226" s="131"/>
      <c r="R5226" s="131"/>
      <c r="S5226" s="131"/>
      <c r="T5226" s="132" t="str">
        <f t="shared" si="4007"/>
        <v>OK</v>
      </c>
      <c r="U5226" s="138"/>
      <c r="V5226" s="138"/>
      <c r="W5226" s="139"/>
      <c r="X5226" s="139"/>
      <c r="Y5226" s="132" t="str">
        <f t="shared" si="4008"/>
        <v>OK</v>
      </c>
      <c r="Z5226" s="210"/>
      <c r="AA5226" s="204"/>
      <c r="AB5226" s="202"/>
      <c r="AC5226" s="202"/>
      <c r="AD5226" s="202"/>
      <c r="AE5226" s="202"/>
      <c r="AF5226" s="202"/>
      <c r="AG5226" s="132" t="str">
        <f t="shared" si="4009"/>
        <v>OK</v>
      </c>
      <c r="AH5226" s="138"/>
      <c r="AI5226" s="138"/>
      <c r="AJ5226" s="139"/>
      <c r="AK5226" s="139"/>
      <c r="AL5226" s="132" t="str">
        <f t="shared" si="4010"/>
        <v>OK</v>
      </c>
      <c r="AM5226" s="140"/>
      <c r="AN5226" s="119">
        <f t="shared" si="4011"/>
        <v>46</v>
      </c>
      <c r="AO5226" s="120">
        <f t="shared" si="4012"/>
        <v>71</v>
      </c>
      <c r="AP5226" s="39">
        <f t="shared" si="4013"/>
        <v>46</v>
      </c>
      <c r="AQ5226" s="141">
        <f t="shared" si="4014"/>
        <v>46</v>
      </c>
      <c r="AR5226" s="142">
        <f t="shared" si="4015"/>
        <v>0</v>
      </c>
      <c r="AS5226" s="143">
        <f t="shared" si="4016"/>
        <v>0</v>
      </c>
      <c r="AT5226" s="144">
        <f t="shared" si="4017"/>
        <v>71</v>
      </c>
      <c r="AU5226" s="141">
        <f t="shared" si="4018"/>
        <v>71</v>
      </c>
      <c r="AV5226" s="142">
        <f t="shared" si="4019"/>
        <v>0</v>
      </c>
      <c r="AW5226" s="143">
        <f t="shared" si="4020"/>
        <v>0</v>
      </c>
      <c r="AY5226" s="146" t="str">
        <f t="shared" si="4021"/>
        <v>12.21</v>
      </c>
      <c r="AZ5226" s="1982" t="b">
        <f>COUNTIF('[1]Codes SEC'!$B$2:$B$250,Ministres!AY5226)&gt;0</f>
        <v>1</v>
      </c>
    </row>
    <row r="5227" spans="1:64" ht="35.1" customHeight="1" x14ac:dyDescent="0.25">
      <c r="A5227" s="356" t="s">
        <v>5356</v>
      </c>
      <c r="B5227" s="225">
        <v>15</v>
      </c>
      <c r="C5227" s="122" t="s">
        <v>1245</v>
      </c>
      <c r="D5227" s="123">
        <v>1000</v>
      </c>
      <c r="E5227" s="226"/>
      <c r="F5227" s="122">
        <v>12</v>
      </c>
      <c r="G5227" s="227">
        <v>1</v>
      </c>
      <c r="H5227" s="228" t="str">
        <f t="shared" si="3967"/>
        <v>060</v>
      </c>
      <c r="I5227" s="229">
        <v>81221000</v>
      </c>
      <c r="J5227" s="492" t="s">
        <v>5786</v>
      </c>
      <c r="K5227" s="244" t="s">
        <v>5787</v>
      </c>
      <c r="L5227" s="232">
        <v>56</v>
      </c>
      <c r="M5227" s="233">
        <v>56</v>
      </c>
      <c r="N5227" s="130"/>
      <c r="O5227" s="131"/>
      <c r="P5227" s="131"/>
      <c r="Q5227" s="131"/>
      <c r="R5227" s="131"/>
      <c r="S5227" s="131"/>
      <c r="T5227" s="132" t="str">
        <f t="shared" si="4007"/>
        <v>OK</v>
      </c>
      <c r="U5227" s="138"/>
      <c r="V5227" s="138"/>
      <c r="W5227" s="139"/>
      <c r="X5227" s="139"/>
      <c r="Y5227" s="132" t="str">
        <f t="shared" si="4008"/>
        <v>OK</v>
      </c>
      <c r="Z5227" s="210"/>
      <c r="AA5227" s="204"/>
      <c r="AB5227" s="202"/>
      <c r="AC5227" s="202"/>
      <c r="AD5227" s="202"/>
      <c r="AE5227" s="202"/>
      <c r="AF5227" s="202"/>
      <c r="AG5227" s="132" t="str">
        <f t="shared" si="4009"/>
        <v>OK</v>
      </c>
      <c r="AH5227" s="138"/>
      <c r="AI5227" s="138"/>
      <c r="AJ5227" s="139"/>
      <c r="AK5227" s="139"/>
      <c r="AL5227" s="132" t="str">
        <f t="shared" si="4010"/>
        <v>OK</v>
      </c>
      <c r="AM5227" s="140"/>
      <c r="AN5227" s="119">
        <f t="shared" si="4011"/>
        <v>56</v>
      </c>
      <c r="AO5227" s="120">
        <f t="shared" si="4012"/>
        <v>56</v>
      </c>
      <c r="AP5227" s="39">
        <f t="shared" si="4013"/>
        <v>56</v>
      </c>
      <c r="AQ5227" s="141">
        <f t="shared" si="4014"/>
        <v>56</v>
      </c>
      <c r="AR5227" s="142">
        <f>AQ5227-AP5227</f>
        <v>0</v>
      </c>
      <c r="AS5227" s="143">
        <f>AR5227/AP5227</f>
        <v>0</v>
      </c>
      <c r="AT5227" s="144">
        <f t="shared" si="4017"/>
        <v>56</v>
      </c>
      <c r="AU5227" s="141">
        <f>AO5227</f>
        <v>56</v>
      </c>
      <c r="AV5227" s="142">
        <f>AU5227-AT5227</f>
        <v>0</v>
      </c>
      <c r="AW5227" s="143">
        <f>AV5227/AT5227</f>
        <v>0</v>
      </c>
      <c r="AY5227" s="146" t="str">
        <f t="shared" si="4021"/>
        <v>12.21</v>
      </c>
      <c r="AZ5227" s="1982" t="b">
        <f>COUNTIF('[1]Codes SEC'!$B$2:$B$250,Ministres!AY5227)&gt;0</f>
        <v>1</v>
      </c>
    </row>
    <row r="5228" spans="1:64" ht="35.1" customHeight="1" x14ac:dyDescent="0.25">
      <c r="A5228" s="15" t="s">
        <v>5356</v>
      </c>
      <c r="B5228" s="225">
        <v>15</v>
      </c>
      <c r="C5228" s="122" t="s">
        <v>1245</v>
      </c>
      <c r="D5228" s="123">
        <v>1000</v>
      </c>
      <c r="F5228" s="125">
        <v>12</v>
      </c>
      <c r="G5228" s="126">
        <v>1</v>
      </c>
      <c r="H5228" s="35" t="str">
        <f t="shared" si="3967"/>
        <v>060</v>
      </c>
      <c r="I5228" s="36" t="s">
        <v>2000</v>
      </c>
      <c r="J5228" s="37" t="s">
        <v>5788</v>
      </c>
      <c r="K5228" s="231" t="s">
        <v>5789</v>
      </c>
      <c r="L5228" s="241">
        <v>1316</v>
      </c>
      <c r="M5228" s="242">
        <v>1316</v>
      </c>
      <c r="N5228" s="130"/>
      <c r="O5228" s="131"/>
      <c r="P5228" s="131"/>
      <c r="Q5228" s="131"/>
      <c r="R5228" s="131"/>
      <c r="S5228" s="131"/>
      <c r="T5228" s="132" t="str">
        <f t="shared" si="4007"/>
        <v>OK</v>
      </c>
      <c r="U5228" s="138"/>
      <c r="V5228" s="138"/>
      <c r="W5228" s="139"/>
      <c r="X5228" s="139"/>
      <c r="Y5228" s="132" t="str">
        <f t="shared" si="4008"/>
        <v>OK</v>
      </c>
      <c r="Z5228" s="210"/>
      <c r="AA5228" s="204"/>
      <c r="AB5228" s="202"/>
      <c r="AC5228" s="202"/>
      <c r="AD5228" s="202"/>
      <c r="AE5228" s="202"/>
      <c r="AF5228" s="202"/>
      <c r="AG5228" s="132" t="str">
        <f t="shared" si="4009"/>
        <v>OK</v>
      </c>
      <c r="AH5228" s="138"/>
      <c r="AI5228" s="138"/>
      <c r="AJ5228" s="139"/>
      <c r="AK5228" s="139"/>
      <c r="AL5228" s="132" t="str">
        <f t="shared" si="4010"/>
        <v>OK</v>
      </c>
      <c r="AM5228" s="140"/>
      <c r="AN5228" s="119">
        <f t="shared" si="4011"/>
        <v>1316</v>
      </c>
      <c r="AO5228" s="120">
        <f t="shared" si="4012"/>
        <v>1316</v>
      </c>
      <c r="AP5228" s="39">
        <f t="shared" si="4013"/>
        <v>1316</v>
      </c>
      <c r="AQ5228" s="141">
        <f t="shared" si="4014"/>
        <v>1316</v>
      </c>
      <c r="AR5228" s="141">
        <f t="shared" si="4015"/>
        <v>0</v>
      </c>
      <c r="AS5228" s="143">
        <f t="shared" si="4016"/>
        <v>0</v>
      </c>
      <c r="AT5228" s="144">
        <f t="shared" si="4017"/>
        <v>1316</v>
      </c>
      <c r="AU5228" s="141">
        <f t="shared" si="4018"/>
        <v>1316</v>
      </c>
      <c r="AV5228" s="141">
        <f t="shared" si="4019"/>
        <v>0</v>
      </c>
      <c r="AW5228" s="143">
        <f t="shared" si="4020"/>
        <v>0</v>
      </c>
      <c r="AY5228" s="146" t="str">
        <f t="shared" si="4021"/>
        <v>14.10</v>
      </c>
      <c r="AZ5228" s="1982" t="b">
        <f>COUNTIF('[1]Codes SEC'!$B$2:$B$250,Ministres!AY5228)&gt;0</f>
        <v>1</v>
      </c>
    </row>
    <row r="5229" spans="1:64" ht="35.1" customHeight="1" x14ac:dyDescent="0.25">
      <c r="A5229" s="15" t="s">
        <v>5356</v>
      </c>
      <c r="B5229" s="225">
        <v>15</v>
      </c>
      <c r="C5229" s="122" t="s">
        <v>1245</v>
      </c>
      <c r="D5229" s="123">
        <v>1000</v>
      </c>
      <c r="F5229" s="125">
        <v>12</v>
      </c>
      <c r="G5229" s="126">
        <v>1</v>
      </c>
      <c r="H5229" s="35" t="str">
        <f t="shared" si="3967"/>
        <v>060</v>
      </c>
      <c r="I5229" s="36">
        <v>81410000</v>
      </c>
      <c r="J5229" s="37" t="s">
        <v>5790</v>
      </c>
      <c r="K5229" s="231" t="s">
        <v>5791</v>
      </c>
      <c r="L5229" s="241">
        <v>360</v>
      </c>
      <c r="M5229" s="242">
        <v>430</v>
      </c>
      <c r="N5229" s="130"/>
      <c r="O5229" s="131"/>
      <c r="P5229" s="131"/>
      <c r="Q5229" s="131"/>
      <c r="R5229" s="131"/>
      <c r="S5229" s="131"/>
      <c r="T5229" s="132" t="str">
        <f t="shared" si="4007"/>
        <v>OK</v>
      </c>
      <c r="U5229" s="138"/>
      <c r="V5229" s="138"/>
      <c r="W5229" s="139"/>
      <c r="X5229" s="139"/>
      <c r="Y5229" s="132" t="str">
        <f t="shared" si="4008"/>
        <v>OK</v>
      </c>
      <c r="Z5229" s="210"/>
      <c r="AA5229" s="204"/>
      <c r="AB5229" s="202"/>
      <c r="AC5229" s="202"/>
      <c r="AD5229" s="202"/>
      <c r="AE5229" s="202"/>
      <c r="AF5229" s="202"/>
      <c r="AG5229" s="132" t="str">
        <f t="shared" si="4009"/>
        <v>OK</v>
      </c>
      <c r="AH5229" s="138"/>
      <c r="AI5229" s="138"/>
      <c r="AJ5229" s="139"/>
      <c r="AK5229" s="139"/>
      <c r="AL5229" s="132" t="str">
        <f t="shared" si="4010"/>
        <v>OK</v>
      </c>
      <c r="AM5229" s="140"/>
      <c r="AN5229" s="119">
        <f t="shared" si="4011"/>
        <v>360</v>
      </c>
      <c r="AO5229" s="120">
        <f t="shared" si="4012"/>
        <v>430</v>
      </c>
      <c r="AP5229" s="39">
        <f t="shared" si="4013"/>
        <v>360</v>
      </c>
      <c r="AQ5229" s="141">
        <f t="shared" si="4014"/>
        <v>360</v>
      </c>
      <c r="AR5229" s="141">
        <f t="shared" si="4015"/>
        <v>0</v>
      </c>
      <c r="AS5229" s="143">
        <f t="shared" si="4016"/>
        <v>0</v>
      </c>
      <c r="AT5229" s="144">
        <f t="shared" si="4017"/>
        <v>430</v>
      </c>
      <c r="AU5229" s="141">
        <f t="shared" si="4018"/>
        <v>430</v>
      </c>
      <c r="AV5229" s="141">
        <f t="shared" si="4019"/>
        <v>0</v>
      </c>
      <c r="AW5229" s="143">
        <f t="shared" si="4020"/>
        <v>0</v>
      </c>
      <c r="AY5229" s="146" t="str">
        <f t="shared" si="4021"/>
        <v>14.10</v>
      </c>
      <c r="AZ5229" s="1982" t="b">
        <f>COUNTIF('[1]Codes SEC'!$B$2:$B$250,Ministres!AY5229)&gt;0</f>
        <v>1</v>
      </c>
    </row>
    <row r="5230" spans="1:64" ht="35.1" customHeight="1" x14ac:dyDescent="0.25">
      <c r="A5230" s="356" t="s">
        <v>5356</v>
      </c>
      <c r="B5230" s="225">
        <v>15</v>
      </c>
      <c r="C5230" s="122" t="s">
        <v>1245</v>
      </c>
      <c r="D5230" s="123">
        <v>1000</v>
      </c>
      <c r="E5230" s="226"/>
      <c r="F5230" s="122">
        <v>12</v>
      </c>
      <c r="G5230" s="227">
        <v>1</v>
      </c>
      <c r="H5230" s="228" t="str">
        <f t="shared" si="3967"/>
        <v>060</v>
      </c>
      <c r="I5230" s="229">
        <v>81420000</v>
      </c>
      <c r="J5230" s="492" t="s">
        <v>5792</v>
      </c>
      <c r="K5230" s="244" t="s">
        <v>5793</v>
      </c>
      <c r="L5230" s="128">
        <v>0</v>
      </c>
      <c r="M5230" s="129">
        <v>0</v>
      </c>
      <c r="N5230" s="130"/>
      <c r="O5230" s="131"/>
      <c r="P5230" s="131"/>
      <c r="Q5230" s="131"/>
      <c r="R5230" s="131"/>
      <c r="S5230" s="131"/>
      <c r="T5230" s="132" t="str">
        <f t="shared" si="4007"/>
        <v>OK</v>
      </c>
      <c r="U5230" s="138"/>
      <c r="V5230" s="138"/>
      <c r="W5230" s="139"/>
      <c r="X5230" s="139"/>
      <c r="Y5230" s="132" t="str">
        <f t="shared" si="4008"/>
        <v>OK</v>
      </c>
      <c r="Z5230" s="210"/>
      <c r="AA5230" s="204"/>
      <c r="AB5230" s="202"/>
      <c r="AC5230" s="202"/>
      <c r="AD5230" s="202"/>
      <c r="AE5230" s="202"/>
      <c r="AF5230" s="202"/>
      <c r="AG5230" s="132" t="str">
        <f t="shared" si="4009"/>
        <v>OK</v>
      </c>
      <c r="AH5230" s="138"/>
      <c r="AI5230" s="138"/>
      <c r="AJ5230" s="139"/>
      <c r="AK5230" s="139"/>
      <c r="AL5230" s="132" t="str">
        <f t="shared" si="4010"/>
        <v>OK</v>
      </c>
      <c r="AM5230" s="140"/>
      <c r="AN5230" s="119">
        <f t="shared" si="4011"/>
        <v>0</v>
      </c>
      <c r="AO5230" s="120">
        <f t="shared" si="4012"/>
        <v>0</v>
      </c>
      <c r="AP5230" s="39">
        <f t="shared" si="4013"/>
        <v>0</v>
      </c>
      <c r="AQ5230" s="141">
        <f t="shared" si="4014"/>
        <v>0</v>
      </c>
      <c r="AR5230" s="142">
        <f t="shared" si="4015"/>
        <v>0</v>
      </c>
      <c r="AS5230" s="143" t="e">
        <f t="shared" si="4016"/>
        <v>#DIV/0!</v>
      </c>
      <c r="AT5230" s="144">
        <f t="shared" si="4017"/>
        <v>0</v>
      </c>
      <c r="AU5230" s="141">
        <f t="shared" si="4018"/>
        <v>0</v>
      </c>
      <c r="AV5230" s="142">
        <f t="shared" si="4019"/>
        <v>0</v>
      </c>
      <c r="AW5230" s="143" t="e">
        <f t="shared" si="4020"/>
        <v>#DIV/0!</v>
      </c>
      <c r="AY5230" s="146" t="str">
        <f t="shared" si="4021"/>
        <v>14.20</v>
      </c>
      <c r="AZ5230" s="1982" t="b">
        <f>COUNTIF('[1]Codes SEC'!$B$2:$B$250,Ministres!AY5230)&gt;0</f>
        <v>1</v>
      </c>
    </row>
    <row r="5231" spans="1:64" ht="35.1" customHeight="1" x14ac:dyDescent="0.25">
      <c r="A5231" s="356" t="s">
        <v>5356</v>
      </c>
      <c r="B5231" s="225">
        <v>15</v>
      </c>
      <c r="C5231" s="122" t="s">
        <v>1245</v>
      </c>
      <c r="D5231" s="123">
        <v>1000</v>
      </c>
      <c r="E5231" s="226"/>
      <c r="F5231" s="122">
        <v>12</v>
      </c>
      <c r="G5231" s="227">
        <v>1</v>
      </c>
      <c r="H5231" s="228" t="str">
        <f t="shared" si="3967"/>
        <v>060</v>
      </c>
      <c r="I5231" s="229" t="s">
        <v>322</v>
      </c>
      <c r="J5231" s="492" t="s">
        <v>5794</v>
      </c>
      <c r="K5231" s="244" t="s">
        <v>5795</v>
      </c>
      <c r="L5231" s="232">
        <v>0</v>
      </c>
      <c r="M5231" s="233">
        <v>0</v>
      </c>
      <c r="N5231" s="130"/>
      <c r="O5231" s="131"/>
      <c r="P5231" s="131"/>
      <c r="Q5231" s="131"/>
      <c r="R5231" s="131"/>
      <c r="S5231" s="131"/>
      <c r="T5231" s="132" t="str">
        <f t="shared" si="4007"/>
        <v>OK</v>
      </c>
      <c r="U5231" s="138"/>
      <c r="V5231" s="138"/>
      <c r="W5231" s="139"/>
      <c r="X5231" s="139"/>
      <c r="Y5231" s="132" t="str">
        <f t="shared" si="4008"/>
        <v>OK</v>
      </c>
      <c r="Z5231" s="210"/>
      <c r="AA5231" s="204"/>
      <c r="AB5231" s="202"/>
      <c r="AC5231" s="202"/>
      <c r="AD5231" s="202"/>
      <c r="AE5231" s="202"/>
      <c r="AF5231" s="202"/>
      <c r="AG5231" s="132" t="str">
        <f t="shared" si="4009"/>
        <v>OK</v>
      </c>
      <c r="AH5231" s="138"/>
      <c r="AI5231" s="138"/>
      <c r="AJ5231" s="139"/>
      <c r="AK5231" s="139"/>
      <c r="AL5231" s="132" t="str">
        <f t="shared" si="4010"/>
        <v>OK</v>
      </c>
      <c r="AM5231" s="140"/>
      <c r="AN5231" s="119">
        <f t="shared" si="4011"/>
        <v>0</v>
      </c>
      <c r="AO5231" s="120">
        <f t="shared" si="4012"/>
        <v>0</v>
      </c>
      <c r="AP5231" s="39">
        <f t="shared" si="4013"/>
        <v>0</v>
      </c>
      <c r="AQ5231" s="141">
        <f t="shared" si="4014"/>
        <v>0</v>
      </c>
      <c r="AR5231" s="142">
        <f t="shared" si="4015"/>
        <v>0</v>
      </c>
      <c r="AS5231" s="143" t="e">
        <f t="shared" si="4016"/>
        <v>#DIV/0!</v>
      </c>
      <c r="AT5231" s="144">
        <f t="shared" si="4017"/>
        <v>0</v>
      </c>
      <c r="AU5231" s="141">
        <f t="shared" si="4018"/>
        <v>0</v>
      </c>
      <c r="AV5231" s="142">
        <f t="shared" si="4019"/>
        <v>0</v>
      </c>
      <c r="AW5231" s="143" t="e">
        <f t="shared" si="4020"/>
        <v>#DIV/0!</v>
      </c>
      <c r="AY5231" s="146" t="str">
        <f t="shared" si="4021"/>
        <v>31.22</v>
      </c>
      <c r="AZ5231" s="1982" t="b">
        <f>COUNTIF('[1]Codes SEC'!$B$2:$B$250,Ministres!AY5231)&gt;0</f>
        <v>1</v>
      </c>
    </row>
    <row r="5232" spans="1:64" ht="35.1" customHeight="1" x14ac:dyDescent="0.25">
      <c r="A5232" s="15" t="s">
        <v>5356</v>
      </c>
      <c r="B5232" s="225" t="s">
        <v>1248</v>
      </c>
      <c r="C5232" s="122" t="s">
        <v>1245</v>
      </c>
      <c r="D5232" s="123">
        <v>1000</v>
      </c>
      <c r="E5232" s="226"/>
      <c r="F5232" s="122">
        <v>12</v>
      </c>
      <c r="G5232" s="227"/>
      <c r="H5232" s="228" t="str">
        <f t="shared" si="3967"/>
        <v>060</v>
      </c>
      <c r="I5232" s="229">
        <v>83122000</v>
      </c>
      <c r="J5232" s="230" t="s">
        <v>5796</v>
      </c>
      <c r="K5232" s="231" t="s">
        <v>5656</v>
      </c>
      <c r="L5232" s="232">
        <v>0</v>
      </c>
      <c r="M5232" s="233">
        <v>0</v>
      </c>
      <c r="N5232" s="130"/>
      <c r="O5232" s="131"/>
      <c r="P5232" s="131"/>
      <c r="Q5232" s="131"/>
      <c r="R5232" s="131"/>
      <c r="S5232" s="131"/>
      <c r="T5232" s="132" t="str">
        <f>IF(SUM(N5232:S5232)=U5232,"OK",SUM(N5232:S5232)-U5232)</f>
        <v>OK</v>
      </c>
      <c r="U5232" s="138"/>
      <c r="V5232" s="138"/>
      <c r="W5232" s="139"/>
      <c r="X5232" s="139"/>
      <c r="Y5232" s="132" t="str">
        <f>IF(SUM(W5232:X5232)=Z5232,"OK",SUM(W5232:X5232)-Z5232)</f>
        <v>OK</v>
      </c>
      <c r="Z5232" s="210"/>
      <c r="AA5232" s="204"/>
      <c r="AB5232" s="202"/>
      <c r="AC5232" s="202"/>
      <c r="AD5232" s="202"/>
      <c r="AE5232" s="202"/>
      <c r="AF5232" s="202"/>
      <c r="AG5232" s="132" t="str">
        <f>IF(SUM(AA5232:AF5232)=AH5232,"OK",SUM(AA5232:AF5232)-AH5232)</f>
        <v>OK</v>
      </c>
      <c r="AH5232" s="138"/>
      <c r="AI5232" s="138"/>
      <c r="AJ5232" s="139"/>
      <c r="AK5232" s="139"/>
      <c r="AL5232" s="132" t="str">
        <f>IF(SUM(AJ5232:AK5232)=AM5232,"OK",SUM(AJ5232:AK5232)-AM5232)</f>
        <v>OK</v>
      </c>
      <c r="AM5232" s="140"/>
      <c r="AN5232" s="119">
        <f>L5232+U5232+V5232+Z5232</f>
        <v>0</v>
      </c>
      <c r="AO5232" s="120">
        <f>M5232+AH5232+AI5232+AM5232</f>
        <v>0</v>
      </c>
      <c r="AP5232" s="39">
        <f>L5232</f>
        <v>0</v>
      </c>
      <c r="AQ5232" s="141">
        <f>AN5232</f>
        <v>0</v>
      </c>
      <c r="AR5232" s="142">
        <f>AQ5232-AP5232</f>
        <v>0</v>
      </c>
      <c r="AS5232" s="143" t="e">
        <f>AR5232/AP5232</f>
        <v>#DIV/0!</v>
      </c>
      <c r="AT5232" s="144">
        <f>M5232</f>
        <v>0</v>
      </c>
      <c r="AU5232" s="141">
        <f>AO5232</f>
        <v>0</v>
      </c>
      <c r="AV5232" s="142">
        <f>AU5232-AT5232</f>
        <v>0</v>
      </c>
      <c r="AW5232" s="143" t="e">
        <f>AV5232/AT5232</f>
        <v>#DIV/0!</v>
      </c>
      <c r="AY5232" s="146" t="str">
        <f t="shared" si="4021"/>
        <v>31.22</v>
      </c>
      <c r="AZ5232" s="1982" t="b">
        <f>COUNTIF('[1]Codes SEC'!$B$2:$B$250,Ministres!AY5232)&gt;0</f>
        <v>1</v>
      </c>
    </row>
    <row r="5233" spans="1:64" ht="35.1" customHeight="1" x14ac:dyDescent="0.25">
      <c r="A5233" s="356" t="s">
        <v>5356</v>
      </c>
      <c r="B5233" s="225">
        <v>15</v>
      </c>
      <c r="C5233" s="122" t="s">
        <v>1245</v>
      </c>
      <c r="D5233" s="123">
        <v>1000</v>
      </c>
      <c r="E5233" s="226"/>
      <c r="F5233" s="122">
        <v>12</v>
      </c>
      <c r="G5233" s="227">
        <v>1</v>
      </c>
      <c r="H5233" s="228" t="str">
        <f t="shared" si="3967"/>
        <v>060</v>
      </c>
      <c r="I5233" s="229" t="s">
        <v>204</v>
      </c>
      <c r="J5233" s="492" t="s">
        <v>5797</v>
      </c>
      <c r="K5233" s="244" t="s">
        <v>5798</v>
      </c>
      <c r="L5233" s="232">
        <v>0</v>
      </c>
      <c r="M5233" s="233">
        <v>0</v>
      </c>
      <c r="N5233" s="130"/>
      <c r="O5233" s="131"/>
      <c r="P5233" s="131"/>
      <c r="Q5233" s="131"/>
      <c r="R5233" s="131"/>
      <c r="S5233" s="131"/>
      <c r="T5233" s="132" t="str">
        <f>IF(SUM(N5233:S5233)=U5233,"OK",SUM(N5233:S5233)-U5233)</f>
        <v>OK</v>
      </c>
      <c r="U5233" s="138"/>
      <c r="V5233" s="138"/>
      <c r="W5233" s="139"/>
      <c r="X5233" s="139"/>
      <c r="Y5233" s="132" t="str">
        <f>IF(SUM(W5233:X5233)=Z5233,"OK",SUM(W5233:X5233)-Z5233)</f>
        <v>OK</v>
      </c>
      <c r="Z5233" s="210"/>
      <c r="AA5233" s="204"/>
      <c r="AB5233" s="202"/>
      <c r="AC5233" s="202"/>
      <c r="AD5233" s="202"/>
      <c r="AE5233" s="202"/>
      <c r="AF5233" s="202"/>
      <c r="AG5233" s="132" t="str">
        <f>IF(SUM(AA5233:AF5233)=AH5233,"OK",SUM(AA5233:AF5233)-AH5233)</f>
        <v>OK</v>
      </c>
      <c r="AH5233" s="138"/>
      <c r="AI5233" s="138"/>
      <c r="AJ5233" s="139"/>
      <c r="AK5233" s="139"/>
      <c r="AL5233" s="132" t="str">
        <f>IF(SUM(AJ5233:AK5233)=AM5233,"OK",SUM(AJ5233:AK5233)-AM5233)</f>
        <v>OK</v>
      </c>
      <c r="AM5233" s="140"/>
      <c r="AN5233" s="119">
        <f>L5233+U5233+V5233+Z5233</f>
        <v>0</v>
      </c>
      <c r="AO5233" s="120">
        <f>M5233+AH5233+AI5233+AM5233</f>
        <v>0</v>
      </c>
      <c r="AP5233" s="39">
        <f>L5233</f>
        <v>0</v>
      </c>
      <c r="AQ5233" s="141">
        <f>AN5233</f>
        <v>0</v>
      </c>
      <c r="AR5233" s="142">
        <f>AQ5233-AP5233</f>
        <v>0</v>
      </c>
      <c r="AS5233" s="143" t="e">
        <f>AR5233/AP5233</f>
        <v>#DIV/0!</v>
      </c>
      <c r="AT5233" s="144">
        <f>M5233</f>
        <v>0</v>
      </c>
      <c r="AU5233" s="141">
        <f>AO5233</f>
        <v>0</v>
      </c>
      <c r="AV5233" s="142">
        <f>AU5233-AT5233</f>
        <v>0</v>
      </c>
      <c r="AW5233" s="143" t="e">
        <f>AV5233/AT5233</f>
        <v>#DIV/0!</v>
      </c>
      <c r="AY5233" s="146" t="str">
        <f t="shared" si="4021"/>
        <v>31.32</v>
      </c>
      <c r="AZ5233" s="1982" t="b">
        <f>COUNTIF('[1]Codes SEC'!$B$2:$B$250,Ministres!AY5233)&gt;0</f>
        <v>1</v>
      </c>
    </row>
    <row r="5234" spans="1:64" s="374" customFormat="1" ht="35.1" customHeight="1" x14ac:dyDescent="0.25">
      <c r="A5234" s="356" t="s">
        <v>5356</v>
      </c>
      <c r="B5234" s="501">
        <v>15</v>
      </c>
      <c r="C5234" s="122" t="s">
        <v>1245</v>
      </c>
      <c r="D5234" s="123">
        <v>1000</v>
      </c>
      <c r="E5234" s="226"/>
      <c r="F5234" s="122">
        <v>12</v>
      </c>
      <c r="G5234" s="126">
        <v>1</v>
      </c>
      <c r="H5234" s="35" t="str">
        <f t="shared" si="3967"/>
        <v>060</v>
      </c>
      <c r="I5234" s="36">
        <v>83132000</v>
      </c>
      <c r="J5234" s="37" t="s">
        <v>5799</v>
      </c>
      <c r="K5234" s="244" t="s">
        <v>4701</v>
      </c>
      <c r="L5234" s="232">
        <v>300</v>
      </c>
      <c r="M5234" s="233">
        <v>300</v>
      </c>
      <c r="N5234" s="130"/>
      <c r="O5234" s="131"/>
      <c r="P5234" s="131"/>
      <c r="Q5234" s="131"/>
      <c r="R5234" s="131"/>
      <c r="S5234" s="131"/>
      <c r="T5234" s="132" t="str">
        <f t="shared" si="4007"/>
        <v>OK</v>
      </c>
      <c r="U5234" s="138"/>
      <c r="V5234" s="138"/>
      <c r="W5234" s="139"/>
      <c r="X5234" s="139"/>
      <c r="Y5234" s="132" t="str">
        <f t="shared" si="4008"/>
        <v>OK</v>
      </c>
      <c r="Z5234" s="210"/>
      <c r="AA5234" s="204"/>
      <c r="AB5234" s="202"/>
      <c r="AC5234" s="202"/>
      <c r="AD5234" s="202"/>
      <c r="AE5234" s="202"/>
      <c r="AF5234" s="202"/>
      <c r="AG5234" s="132" t="str">
        <f t="shared" si="4009"/>
        <v>OK</v>
      </c>
      <c r="AH5234" s="138"/>
      <c r="AI5234" s="138"/>
      <c r="AJ5234" s="139"/>
      <c r="AK5234" s="139"/>
      <c r="AL5234" s="132" t="str">
        <f t="shared" si="4010"/>
        <v>OK</v>
      </c>
      <c r="AM5234" s="140"/>
      <c r="AN5234" s="119">
        <f t="shared" si="4011"/>
        <v>300</v>
      </c>
      <c r="AO5234" s="120">
        <f t="shared" si="4012"/>
        <v>300</v>
      </c>
      <c r="AP5234" s="39">
        <f t="shared" si="4013"/>
        <v>300</v>
      </c>
      <c r="AQ5234" s="141">
        <f t="shared" si="4014"/>
        <v>300</v>
      </c>
      <c r="AR5234" s="142">
        <f t="shared" si="4015"/>
        <v>0</v>
      </c>
      <c r="AS5234" s="143">
        <f t="shared" si="4016"/>
        <v>0</v>
      </c>
      <c r="AT5234" s="144">
        <f t="shared" si="4017"/>
        <v>300</v>
      </c>
      <c r="AU5234" s="141">
        <f t="shared" si="4018"/>
        <v>300</v>
      </c>
      <c r="AV5234" s="142">
        <f t="shared" si="4019"/>
        <v>0</v>
      </c>
      <c r="AW5234" s="143">
        <f t="shared" si="4020"/>
        <v>0</v>
      </c>
      <c r="AY5234" s="146" t="str">
        <f t="shared" si="4021"/>
        <v>31.32</v>
      </c>
      <c r="AZ5234" s="1997" t="b">
        <f>COUNTIF('[1]Codes SEC'!$B$2:$B$250,Ministres!AY5234)&gt;0</f>
        <v>1</v>
      </c>
    </row>
    <row r="5235" spans="1:64" ht="35.1" customHeight="1" x14ac:dyDescent="0.25">
      <c r="A5235" s="15" t="s">
        <v>5356</v>
      </c>
      <c r="B5235" s="225" t="s">
        <v>1248</v>
      </c>
      <c r="C5235" s="122" t="s">
        <v>1245</v>
      </c>
      <c r="D5235" s="123">
        <v>1000</v>
      </c>
      <c r="E5235" s="226"/>
      <c r="F5235" s="122">
        <v>12</v>
      </c>
      <c r="G5235" s="227"/>
      <c r="H5235" s="228" t="str">
        <f t="shared" si="3967"/>
        <v>060</v>
      </c>
      <c r="I5235" s="229">
        <v>83132000</v>
      </c>
      <c r="J5235" s="230" t="s">
        <v>5800</v>
      </c>
      <c r="K5235" s="231" t="s">
        <v>5801</v>
      </c>
      <c r="L5235" s="232">
        <v>0</v>
      </c>
      <c r="M5235" s="233">
        <v>0</v>
      </c>
      <c r="N5235" s="130"/>
      <c r="O5235" s="131"/>
      <c r="P5235" s="131"/>
      <c r="Q5235" s="131"/>
      <c r="R5235" s="131"/>
      <c r="S5235" s="131"/>
      <c r="T5235" s="132" t="str">
        <f t="shared" si="4007"/>
        <v>OK</v>
      </c>
      <c r="U5235" s="138"/>
      <c r="V5235" s="138"/>
      <c r="W5235" s="139"/>
      <c r="X5235" s="139"/>
      <c r="Y5235" s="132" t="str">
        <f t="shared" si="4008"/>
        <v>OK</v>
      </c>
      <c r="Z5235" s="210"/>
      <c r="AA5235" s="204"/>
      <c r="AB5235" s="202"/>
      <c r="AC5235" s="202"/>
      <c r="AD5235" s="202"/>
      <c r="AE5235" s="202"/>
      <c r="AF5235" s="202"/>
      <c r="AG5235" s="132" t="str">
        <f t="shared" si="4009"/>
        <v>OK</v>
      </c>
      <c r="AH5235" s="138"/>
      <c r="AI5235" s="138"/>
      <c r="AJ5235" s="139"/>
      <c r="AK5235" s="139"/>
      <c r="AL5235" s="132" t="str">
        <f t="shared" si="4010"/>
        <v>OK</v>
      </c>
      <c r="AM5235" s="140"/>
      <c r="AN5235" s="119">
        <f t="shared" si="4011"/>
        <v>0</v>
      </c>
      <c r="AO5235" s="120">
        <f t="shared" si="4012"/>
        <v>0</v>
      </c>
      <c r="AP5235" s="39">
        <f t="shared" si="4013"/>
        <v>0</v>
      </c>
      <c r="AQ5235" s="141">
        <f t="shared" si="4014"/>
        <v>0</v>
      </c>
      <c r="AR5235" s="142">
        <f>AQ5235-AP5235</f>
        <v>0</v>
      </c>
      <c r="AS5235" s="143" t="e">
        <f>AR5235/AP5235</f>
        <v>#DIV/0!</v>
      </c>
      <c r="AT5235" s="144">
        <f t="shared" si="4017"/>
        <v>0</v>
      </c>
      <c r="AU5235" s="141">
        <f>AO5235</f>
        <v>0</v>
      </c>
      <c r="AV5235" s="142">
        <f>AU5235-AT5235</f>
        <v>0</v>
      </c>
      <c r="AW5235" s="143" t="e">
        <f>AV5235/AT5235</f>
        <v>#DIV/0!</v>
      </c>
      <c r="AY5235" s="146" t="str">
        <f t="shared" si="4021"/>
        <v>31.32</v>
      </c>
      <c r="AZ5235" s="1982" t="b">
        <f>COUNTIF('[1]Codes SEC'!$B$2:$B$250,Ministres!AY5235)&gt;0</f>
        <v>1</v>
      </c>
    </row>
    <row r="5236" spans="1:64" ht="35.1" customHeight="1" x14ac:dyDescent="0.25">
      <c r="A5236" s="356" t="s">
        <v>5356</v>
      </c>
      <c r="B5236" s="225">
        <v>15</v>
      </c>
      <c r="C5236" s="122" t="s">
        <v>1245</v>
      </c>
      <c r="D5236" s="123">
        <v>1000</v>
      </c>
      <c r="E5236" s="226"/>
      <c r="F5236" s="122">
        <v>12</v>
      </c>
      <c r="G5236" s="227">
        <v>1</v>
      </c>
      <c r="H5236" s="228" t="str">
        <f t="shared" si="3967"/>
        <v>060</v>
      </c>
      <c r="I5236" s="229" t="s">
        <v>207</v>
      </c>
      <c r="J5236" s="492" t="s">
        <v>5802</v>
      </c>
      <c r="K5236" s="331" t="s">
        <v>5803</v>
      </c>
      <c r="L5236" s="232">
        <v>1225</v>
      </c>
      <c r="M5236" s="233">
        <v>1125</v>
      </c>
      <c r="N5236" s="130"/>
      <c r="O5236" s="131"/>
      <c r="P5236" s="131"/>
      <c r="Q5236" s="131"/>
      <c r="R5236" s="131"/>
      <c r="S5236" s="131"/>
      <c r="T5236" s="132" t="str">
        <f t="shared" si="4007"/>
        <v>OK</v>
      </c>
      <c r="U5236" s="138"/>
      <c r="V5236" s="138"/>
      <c r="W5236" s="139"/>
      <c r="X5236" s="139"/>
      <c r="Y5236" s="132" t="str">
        <f t="shared" si="4008"/>
        <v>OK</v>
      </c>
      <c r="Z5236" s="210"/>
      <c r="AA5236" s="204"/>
      <c r="AB5236" s="202"/>
      <c r="AC5236" s="202"/>
      <c r="AD5236" s="202"/>
      <c r="AE5236" s="202"/>
      <c r="AF5236" s="202"/>
      <c r="AG5236" s="132" t="str">
        <f t="shared" si="4009"/>
        <v>OK</v>
      </c>
      <c r="AH5236" s="138"/>
      <c r="AI5236" s="138"/>
      <c r="AJ5236" s="139"/>
      <c r="AK5236" s="139"/>
      <c r="AL5236" s="132" t="str">
        <f t="shared" si="4010"/>
        <v>OK</v>
      </c>
      <c r="AM5236" s="140"/>
      <c r="AN5236" s="119">
        <f t="shared" si="4011"/>
        <v>1225</v>
      </c>
      <c r="AO5236" s="120">
        <f t="shared" si="4012"/>
        <v>1125</v>
      </c>
      <c r="AP5236" s="39">
        <f t="shared" si="4013"/>
        <v>1225</v>
      </c>
      <c r="AQ5236" s="141">
        <f t="shared" si="4014"/>
        <v>1225</v>
      </c>
      <c r="AR5236" s="142">
        <f t="shared" si="4015"/>
        <v>0</v>
      </c>
      <c r="AS5236" s="143">
        <f t="shared" si="4016"/>
        <v>0</v>
      </c>
      <c r="AT5236" s="144">
        <f t="shared" si="4017"/>
        <v>1125</v>
      </c>
      <c r="AU5236" s="141">
        <f t="shared" si="4018"/>
        <v>1125</v>
      </c>
      <c r="AV5236" s="142">
        <f t="shared" si="4019"/>
        <v>0</v>
      </c>
      <c r="AW5236" s="143">
        <f t="shared" si="4020"/>
        <v>0</v>
      </c>
      <c r="AY5236" s="146" t="str">
        <f t="shared" si="4021"/>
        <v>33.00</v>
      </c>
      <c r="AZ5236" s="1982" t="b">
        <f>COUNTIF('[1]Codes SEC'!$B$2:$B$250,Ministres!AY5236)&gt;0</f>
        <v>1</v>
      </c>
    </row>
    <row r="5237" spans="1:64" ht="35.1" customHeight="1" x14ac:dyDescent="0.25">
      <c r="A5237" s="356" t="s">
        <v>5356</v>
      </c>
      <c r="B5237" s="225">
        <v>15</v>
      </c>
      <c r="C5237" s="122" t="s">
        <v>1245</v>
      </c>
      <c r="D5237" s="123">
        <v>1000</v>
      </c>
      <c r="E5237" s="226"/>
      <c r="F5237" s="122">
        <v>12</v>
      </c>
      <c r="G5237" s="227">
        <v>1</v>
      </c>
      <c r="H5237" s="228" t="str">
        <f t="shared" si="3967"/>
        <v>060</v>
      </c>
      <c r="I5237" s="229" t="s">
        <v>207</v>
      </c>
      <c r="J5237" s="492" t="s">
        <v>5804</v>
      </c>
      <c r="K5237" s="244" t="s">
        <v>5805</v>
      </c>
      <c r="L5237" s="232">
        <v>195</v>
      </c>
      <c r="M5237" s="233">
        <v>195</v>
      </c>
      <c r="N5237" s="130"/>
      <c r="O5237" s="131"/>
      <c r="P5237" s="131"/>
      <c r="Q5237" s="131"/>
      <c r="R5237" s="131"/>
      <c r="S5237" s="131"/>
      <c r="T5237" s="132" t="str">
        <f t="shared" si="4007"/>
        <v>OK</v>
      </c>
      <c r="U5237" s="138"/>
      <c r="V5237" s="138"/>
      <c r="W5237" s="139"/>
      <c r="X5237" s="139"/>
      <c r="Y5237" s="132" t="str">
        <f t="shared" si="4008"/>
        <v>OK</v>
      </c>
      <c r="Z5237" s="210"/>
      <c r="AA5237" s="204"/>
      <c r="AB5237" s="202"/>
      <c r="AC5237" s="202"/>
      <c r="AD5237" s="202"/>
      <c r="AE5237" s="202"/>
      <c r="AF5237" s="202"/>
      <c r="AG5237" s="132" t="str">
        <f t="shared" si="4009"/>
        <v>OK</v>
      </c>
      <c r="AH5237" s="138"/>
      <c r="AI5237" s="138"/>
      <c r="AJ5237" s="139"/>
      <c r="AK5237" s="139"/>
      <c r="AL5237" s="132" t="str">
        <f t="shared" si="4010"/>
        <v>OK</v>
      </c>
      <c r="AM5237" s="140"/>
      <c r="AN5237" s="119">
        <f t="shared" si="4011"/>
        <v>195</v>
      </c>
      <c r="AO5237" s="120">
        <f t="shared" si="4012"/>
        <v>195</v>
      </c>
      <c r="AP5237" s="39">
        <f t="shared" si="4013"/>
        <v>195</v>
      </c>
      <c r="AQ5237" s="141">
        <f t="shared" si="4014"/>
        <v>195</v>
      </c>
      <c r="AR5237" s="142">
        <f>AQ5237-AP5237</f>
        <v>0</v>
      </c>
      <c r="AS5237" s="143">
        <f>AR5237/AP5237</f>
        <v>0</v>
      </c>
      <c r="AT5237" s="144">
        <f t="shared" si="4017"/>
        <v>195</v>
      </c>
      <c r="AU5237" s="141">
        <f>AO5237</f>
        <v>195</v>
      </c>
      <c r="AV5237" s="142">
        <f>AU5237-AT5237</f>
        <v>0</v>
      </c>
      <c r="AW5237" s="143">
        <f>AV5237/AT5237</f>
        <v>0</v>
      </c>
      <c r="AY5237" s="146" t="str">
        <f t="shared" si="4021"/>
        <v>33.00</v>
      </c>
      <c r="AZ5237" s="1982" t="b">
        <f>COUNTIF('[1]Codes SEC'!$B$2:$B$250,Ministres!AY5237)&gt;0</f>
        <v>1</v>
      </c>
    </row>
    <row r="5238" spans="1:64" ht="35.1" customHeight="1" x14ac:dyDescent="0.25">
      <c r="A5238" s="356" t="s">
        <v>5356</v>
      </c>
      <c r="B5238" s="225">
        <v>15</v>
      </c>
      <c r="C5238" s="122" t="s">
        <v>1245</v>
      </c>
      <c r="D5238" s="123">
        <v>1000</v>
      </c>
      <c r="E5238" s="226"/>
      <c r="F5238" s="122">
        <v>12</v>
      </c>
      <c r="G5238" s="227">
        <v>1</v>
      </c>
      <c r="H5238" s="228" t="str">
        <f t="shared" si="3967"/>
        <v>060</v>
      </c>
      <c r="I5238" s="229" t="s">
        <v>207</v>
      </c>
      <c r="J5238" s="492" t="s">
        <v>5806</v>
      </c>
      <c r="K5238" s="244" t="s">
        <v>5807</v>
      </c>
      <c r="L5238" s="232">
        <v>100</v>
      </c>
      <c r="M5238" s="233">
        <v>100</v>
      </c>
      <c r="N5238" s="130"/>
      <c r="O5238" s="131"/>
      <c r="P5238" s="131"/>
      <c r="Q5238" s="131"/>
      <c r="R5238" s="131"/>
      <c r="S5238" s="131"/>
      <c r="T5238" s="132" t="str">
        <f t="shared" si="4007"/>
        <v>OK</v>
      </c>
      <c r="U5238" s="138"/>
      <c r="V5238" s="138"/>
      <c r="W5238" s="139"/>
      <c r="X5238" s="139"/>
      <c r="Y5238" s="132" t="str">
        <f t="shared" si="4008"/>
        <v>OK</v>
      </c>
      <c r="Z5238" s="210"/>
      <c r="AA5238" s="204"/>
      <c r="AB5238" s="202"/>
      <c r="AC5238" s="202"/>
      <c r="AD5238" s="202"/>
      <c r="AE5238" s="202"/>
      <c r="AF5238" s="202"/>
      <c r="AG5238" s="132" t="str">
        <f t="shared" si="4009"/>
        <v>OK</v>
      </c>
      <c r="AH5238" s="138"/>
      <c r="AI5238" s="138"/>
      <c r="AJ5238" s="139"/>
      <c r="AK5238" s="139"/>
      <c r="AL5238" s="132" t="str">
        <f t="shared" si="4010"/>
        <v>OK</v>
      </c>
      <c r="AM5238" s="140"/>
      <c r="AN5238" s="119">
        <f t="shared" si="4011"/>
        <v>100</v>
      </c>
      <c r="AO5238" s="120">
        <f t="shared" si="4012"/>
        <v>100</v>
      </c>
      <c r="AP5238" s="39">
        <f t="shared" si="4013"/>
        <v>100</v>
      </c>
      <c r="AQ5238" s="141">
        <f t="shared" si="4014"/>
        <v>100</v>
      </c>
      <c r="AR5238" s="142">
        <f t="shared" si="4015"/>
        <v>0</v>
      </c>
      <c r="AS5238" s="143">
        <f t="shared" si="4016"/>
        <v>0</v>
      </c>
      <c r="AT5238" s="144">
        <f t="shared" si="4017"/>
        <v>100</v>
      </c>
      <c r="AU5238" s="141">
        <f t="shared" si="4018"/>
        <v>100</v>
      </c>
      <c r="AV5238" s="142">
        <f t="shared" si="4019"/>
        <v>0</v>
      </c>
      <c r="AW5238" s="143">
        <f t="shared" si="4020"/>
        <v>0</v>
      </c>
      <c r="AY5238" s="146" t="str">
        <f t="shared" si="4021"/>
        <v>33.00</v>
      </c>
      <c r="AZ5238" s="1982" t="b">
        <f>COUNTIF('[1]Codes SEC'!$B$2:$B$250,Ministres!AY5238)&gt;0</f>
        <v>1</v>
      </c>
    </row>
    <row r="5239" spans="1:64" ht="35.1" customHeight="1" x14ac:dyDescent="0.25">
      <c r="A5239" s="356" t="s">
        <v>5356</v>
      </c>
      <c r="B5239" s="225">
        <v>15</v>
      </c>
      <c r="C5239" s="122" t="s">
        <v>1245</v>
      </c>
      <c r="D5239" s="123">
        <v>1000</v>
      </c>
      <c r="E5239" s="226"/>
      <c r="F5239" s="122">
        <v>12</v>
      </c>
      <c r="G5239" s="227">
        <v>1</v>
      </c>
      <c r="H5239" s="228" t="str">
        <f t="shared" si="3967"/>
        <v>060</v>
      </c>
      <c r="I5239" s="229" t="s">
        <v>207</v>
      </c>
      <c r="J5239" s="492" t="s">
        <v>5808</v>
      </c>
      <c r="K5239" s="244" t="s">
        <v>5809</v>
      </c>
      <c r="L5239" s="232">
        <v>180</v>
      </c>
      <c r="M5239" s="233">
        <v>180</v>
      </c>
      <c r="N5239" s="130"/>
      <c r="O5239" s="131"/>
      <c r="P5239" s="131"/>
      <c r="Q5239" s="131"/>
      <c r="R5239" s="131"/>
      <c r="S5239" s="131"/>
      <c r="T5239" s="132" t="str">
        <f t="shared" si="4007"/>
        <v>OK</v>
      </c>
      <c r="U5239" s="138"/>
      <c r="V5239" s="138"/>
      <c r="W5239" s="139"/>
      <c r="X5239" s="139"/>
      <c r="Y5239" s="132" t="str">
        <f t="shared" si="4008"/>
        <v>OK</v>
      </c>
      <c r="Z5239" s="210"/>
      <c r="AA5239" s="204"/>
      <c r="AB5239" s="202"/>
      <c r="AC5239" s="202"/>
      <c r="AD5239" s="202"/>
      <c r="AE5239" s="202"/>
      <c r="AF5239" s="202"/>
      <c r="AG5239" s="132" t="str">
        <f t="shared" si="4009"/>
        <v>OK</v>
      </c>
      <c r="AH5239" s="138"/>
      <c r="AI5239" s="138"/>
      <c r="AJ5239" s="139"/>
      <c r="AK5239" s="139"/>
      <c r="AL5239" s="132" t="str">
        <f t="shared" si="4010"/>
        <v>OK</v>
      </c>
      <c r="AM5239" s="140"/>
      <c r="AN5239" s="119">
        <f t="shared" si="4011"/>
        <v>180</v>
      </c>
      <c r="AO5239" s="120">
        <f t="shared" si="4012"/>
        <v>180</v>
      </c>
      <c r="AP5239" s="39">
        <f t="shared" si="4013"/>
        <v>180</v>
      </c>
      <c r="AQ5239" s="141">
        <f t="shared" si="4014"/>
        <v>180</v>
      </c>
      <c r="AR5239" s="142">
        <f t="shared" si="4015"/>
        <v>0</v>
      </c>
      <c r="AS5239" s="143">
        <f t="shared" si="4016"/>
        <v>0</v>
      </c>
      <c r="AT5239" s="144">
        <f t="shared" si="4017"/>
        <v>180</v>
      </c>
      <c r="AU5239" s="141">
        <f t="shared" si="4018"/>
        <v>180</v>
      </c>
      <c r="AV5239" s="142">
        <f t="shared" si="4019"/>
        <v>0</v>
      </c>
      <c r="AW5239" s="143">
        <f t="shared" si="4020"/>
        <v>0</v>
      </c>
      <c r="AY5239" s="146" t="str">
        <f t="shared" si="4021"/>
        <v>33.00</v>
      </c>
      <c r="AZ5239" s="1982" t="b">
        <f>COUNTIF('[1]Codes SEC'!$B$2:$B$250,Ministres!AY5239)&gt;0</f>
        <v>1</v>
      </c>
    </row>
    <row r="5240" spans="1:64" ht="35.1" customHeight="1" x14ac:dyDescent="0.25">
      <c r="A5240" s="356" t="s">
        <v>5356</v>
      </c>
      <c r="B5240" s="225">
        <v>15</v>
      </c>
      <c r="C5240" s="122" t="s">
        <v>1245</v>
      </c>
      <c r="D5240" s="123">
        <v>1000</v>
      </c>
      <c r="E5240" s="226"/>
      <c r="F5240" s="122">
        <v>12</v>
      </c>
      <c r="G5240" s="227">
        <v>1</v>
      </c>
      <c r="H5240" s="228" t="str">
        <f t="shared" si="3967"/>
        <v>060</v>
      </c>
      <c r="I5240" s="229" t="s">
        <v>207</v>
      </c>
      <c r="J5240" s="492" t="s">
        <v>5810</v>
      </c>
      <c r="K5240" s="244" t="s">
        <v>5811</v>
      </c>
      <c r="L5240" s="128">
        <v>0</v>
      </c>
      <c r="M5240" s="129">
        <v>5</v>
      </c>
      <c r="N5240" s="130"/>
      <c r="O5240" s="131"/>
      <c r="P5240" s="131"/>
      <c r="Q5240" s="131"/>
      <c r="R5240" s="131"/>
      <c r="S5240" s="131"/>
      <c r="T5240" s="132" t="str">
        <f t="shared" si="4007"/>
        <v>OK</v>
      </c>
      <c r="U5240" s="138"/>
      <c r="V5240" s="138"/>
      <c r="W5240" s="139"/>
      <c r="X5240" s="139"/>
      <c r="Y5240" s="132" t="str">
        <f t="shared" si="4008"/>
        <v>OK</v>
      </c>
      <c r="Z5240" s="210"/>
      <c r="AA5240" s="204"/>
      <c r="AB5240" s="202"/>
      <c r="AC5240" s="202"/>
      <c r="AD5240" s="202"/>
      <c r="AE5240" s="202"/>
      <c r="AF5240" s="202"/>
      <c r="AG5240" s="132" t="str">
        <f t="shared" si="4009"/>
        <v>OK</v>
      </c>
      <c r="AH5240" s="138"/>
      <c r="AI5240" s="138"/>
      <c r="AJ5240" s="139"/>
      <c r="AK5240" s="139"/>
      <c r="AL5240" s="132" t="str">
        <f t="shared" si="4010"/>
        <v>OK</v>
      </c>
      <c r="AM5240" s="140"/>
      <c r="AN5240" s="119">
        <f t="shared" si="4011"/>
        <v>0</v>
      </c>
      <c r="AO5240" s="120">
        <f t="shared" si="4012"/>
        <v>5</v>
      </c>
      <c r="AP5240" s="39">
        <f t="shared" si="4013"/>
        <v>0</v>
      </c>
      <c r="AQ5240" s="141">
        <f t="shared" si="4014"/>
        <v>0</v>
      </c>
      <c r="AR5240" s="142">
        <f t="shared" si="4015"/>
        <v>0</v>
      </c>
      <c r="AS5240" s="143" t="e">
        <f t="shared" si="4016"/>
        <v>#DIV/0!</v>
      </c>
      <c r="AT5240" s="144">
        <f t="shared" si="4017"/>
        <v>5</v>
      </c>
      <c r="AU5240" s="141">
        <f>AO5240</f>
        <v>5</v>
      </c>
      <c r="AV5240" s="142">
        <f t="shared" si="4019"/>
        <v>0</v>
      </c>
      <c r="AW5240" s="143">
        <f t="shared" si="4020"/>
        <v>0</v>
      </c>
      <c r="AY5240" s="146" t="str">
        <f t="shared" si="4021"/>
        <v>33.00</v>
      </c>
      <c r="AZ5240" s="1982" t="b">
        <f>COUNTIF('[1]Codes SEC'!$B$2:$B$250,Ministres!AY5240)&gt;0</f>
        <v>1</v>
      </c>
    </row>
    <row r="5241" spans="1:64" ht="35.1" customHeight="1" x14ac:dyDescent="0.25">
      <c r="A5241" s="356" t="s">
        <v>5356</v>
      </c>
      <c r="B5241" s="225">
        <v>15</v>
      </c>
      <c r="C5241" s="122" t="s">
        <v>1245</v>
      </c>
      <c r="D5241" s="123">
        <v>1000</v>
      </c>
      <c r="E5241" s="226"/>
      <c r="F5241" s="122">
        <v>12</v>
      </c>
      <c r="G5241" s="227">
        <v>1</v>
      </c>
      <c r="H5241" s="228" t="str">
        <f t="shared" ref="H5241:H5298" si="4022">LEFT(J5241,3)</f>
        <v>060</v>
      </c>
      <c r="I5241" s="229" t="s">
        <v>207</v>
      </c>
      <c r="J5241" s="492" t="s">
        <v>5812</v>
      </c>
      <c r="K5241" s="244" t="s">
        <v>5813</v>
      </c>
      <c r="L5241" s="232">
        <v>300</v>
      </c>
      <c r="M5241" s="233">
        <v>300</v>
      </c>
      <c r="N5241" s="130"/>
      <c r="O5241" s="131"/>
      <c r="P5241" s="131"/>
      <c r="Q5241" s="131"/>
      <c r="R5241" s="131"/>
      <c r="S5241" s="131"/>
      <c r="T5241" s="132" t="str">
        <f t="shared" si="4007"/>
        <v>OK</v>
      </c>
      <c r="U5241" s="138"/>
      <c r="V5241" s="138"/>
      <c r="W5241" s="139"/>
      <c r="X5241" s="139"/>
      <c r="Y5241" s="132" t="str">
        <f t="shared" si="4008"/>
        <v>OK</v>
      </c>
      <c r="Z5241" s="210"/>
      <c r="AA5241" s="204"/>
      <c r="AB5241" s="202"/>
      <c r="AC5241" s="202"/>
      <c r="AD5241" s="202"/>
      <c r="AE5241" s="202"/>
      <c r="AF5241" s="202"/>
      <c r="AG5241" s="132" t="str">
        <f t="shared" si="4009"/>
        <v>OK</v>
      </c>
      <c r="AH5241" s="138"/>
      <c r="AI5241" s="138"/>
      <c r="AJ5241" s="139"/>
      <c r="AK5241" s="139"/>
      <c r="AL5241" s="132" t="str">
        <f t="shared" si="4010"/>
        <v>OK</v>
      </c>
      <c r="AM5241" s="140"/>
      <c r="AN5241" s="119">
        <f t="shared" si="4011"/>
        <v>300</v>
      </c>
      <c r="AO5241" s="120">
        <f t="shared" si="4012"/>
        <v>300</v>
      </c>
      <c r="AP5241" s="39">
        <f t="shared" si="4013"/>
        <v>300</v>
      </c>
      <c r="AQ5241" s="141">
        <f t="shared" si="4014"/>
        <v>300</v>
      </c>
      <c r="AR5241" s="142">
        <f t="shared" si="4015"/>
        <v>0</v>
      </c>
      <c r="AS5241" s="143">
        <f t="shared" si="4016"/>
        <v>0</v>
      </c>
      <c r="AT5241" s="144">
        <f t="shared" si="4017"/>
        <v>300</v>
      </c>
      <c r="AU5241" s="141">
        <f t="shared" si="4018"/>
        <v>300</v>
      </c>
      <c r="AV5241" s="142">
        <f t="shared" si="4019"/>
        <v>0</v>
      </c>
      <c r="AW5241" s="143">
        <f t="shared" si="4020"/>
        <v>0</v>
      </c>
      <c r="AY5241" s="146" t="str">
        <f t="shared" si="4021"/>
        <v>33.00</v>
      </c>
      <c r="AZ5241" s="1982" t="b">
        <f>COUNTIF('[1]Codes SEC'!$B$2:$B$250,Ministres!AY5241)&gt;0</f>
        <v>1</v>
      </c>
    </row>
    <row r="5242" spans="1:64" ht="35.1" customHeight="1" x14ac:dyDescent="0.25">
      <c r="A5242" s="356" t="s">
        <v>5356</v>
      </c>
      <c r="B5242" s="225">
        <v>15</v>
      </c>
      <c r="C5242" s="122" t="s">
        <v>1245</v>
      </c>
      <c r="D5242" s="123">
        <v>1000</v>
      </c>
      <c r="E5242" s="226"/>
      <c r="F5242" s="122">
        <v>12</v>
      </c>
      <c r="G5242" s="227">
        <v>1</v>
      </c>
      <c r="H5242" s="228" t="str">
        <f t="shared" si="4022"/>
        <v>060</v>
      </c>
      <c r="I5242" s="229" t="s">
        <v>207</v>
      </c>
      <c r="J5242" s="492" t="s">
        <v>5814</v>
      </c>
      <c r="K5242" s="244" t="s">
        <v>5815</v>
      </c>
      <c r="L5242" s="232">
        <v>0</v>
      </c>
      <c r="M5242" s="233">
        <v>5</v>
      </c>
      <c r="N5242" s="130"/>
      <c r="O5242" s="131"/>
      <c r="P5242" s="131"/>
      <c r="Q5242" s="131"/>
      <c r="R5242" s="131"/>
      <c r="S5242" s="131"/>
      <c r="T5242" s="132" t="str">
        <f t="shared" si="4007"/>
        <v>OK</v>
      </c>
      <c r="U5242" s="138"/>
      <c r="V5242" s="138"/>
      <c r="W5242" s="139"/>
      <c r="X5242" s="139"/>
      <c r="Y5242" s="132" t="str">
        <f t="shared" si="4008"/>
        <v>OK</v>
      </c>
      <c r="Z5242" s="210"/>
      <c r="AA5242" s="204"/>
      <c r="AB5242" s="202"/>
      <c r="AC5242" s="202"/>
      <c r="AD5242" s="202"/>
      <c r="AE5242" s="202"/>
      <c r="AF5242" s="202"/>
      <c r="AG5242" s="132" t="str">
        <f t="shared" si="4009"/>
        <v>OK</v>
      </c>
      <c r="AH5242" s="138"/>
      <c r="AI5242" s="138"/>
      <c r="AJ5242" s="139"/>
      <c r="AK5242" s="139"/>
      <c r="AL5242" s="132" t="str">
        <f t="shared" si="4010"/>
        <v>OK</v>
      </c>
      <c r="AM5242" s="140"/>
      <c r="AN5242" s="119">
        <f t="shared" si="4011"/>
        <v>0</v>
      </c>
      <c r="AO5242" s="120">
        <f t="shared" si="4012"/>
        <v>5</v>
      </c>
      <c r="AP5242" s="39">
        <f t="shared" si="4013"/>
        <v>0</v>
      </c>
      <c r="AQ5242" s="141">
        <f t="shared" si="4014"/>
        <v>0</v>
      </c>
      <c r="AR5242" s="142">
        <f t="shared" si="4015"/>
        <v>0</v>
      </c>
      <c r="AS5242" s="143" t="e">
        <f t="shared" si="4016"/>
        <v>#DIV/0!</v>
      </c>
      <c r="AT5242" s="144">
        <f t="shared" si="4017"/>
        <v>5</v>
      </c>
      <c r="AU5242" s="141">
        <f>AO5242</f>
        <v>5</v>
      </c>
      <c r="AV5242" s="142">
        <f t="shared" si="4019"/>
        <v>0</v>
      </c>
      <c r="AW5242" s="143">
        <f t="shared" si="4020"/>
        <v>0</v>
      </c>
      <c r="AY5242" s="146" t="str">
        <f t="shared" si="4021"/>
        <v>33.00</v>
      </c>
      <c r="AZ5242" s="1982" t="b">
        <f>COUNTIF('[1]Codes SEC'!$B$2:$B$250,Ministres!AY5242)&gt;0</f>
        <v>1</v>
      </c>
    </row>
    <row r="5243" spans="1:64" ht="35.1" customHeight="1" x14ac:dyDescent="0.25">
      <c r="A5243" s="356" t="s">
        <v>5356</v>
      </c>
      <c r="B5243" s="225">
        <v>15</v>
      </c>
      <c r="C5243" s="122" t="s">
        <v>1245</v>
      </c>
      <c r="D5243" s="123">
        <v>1000</v>
      </c>
      <c r="E5243" s="226"/>
      <c r="F5243" s="122">
        <v>12</v>
      </c>
      <c r="G5243" s="227">
        <v>1</v>
      </c>
      <c r="H5243" s="228" t="str">
        <f t="shared" si="4022"/>
        <v>060</v>
      </c>
      <c r="I5243" s="229" t="s">
        <v>207</v>
      </c>
      <c r="J5243" s="492" t="s">
        <v>5816</v>
      </c>
      <c r="K5243" s="244" t="s">
        <v>5817</v>
      </c>
      <c r="L5243" s="232">
        <v>175</v>
      </c>
      <c r="M5243" s="233">
        <v>175</v>
      </c>
      <c r="N5243" s="130"/>
      <c r="O5243" s="131"/>
      <c r="P5243" s="131"/>
      <c r="Q5243" s="131"/>
      <c r="R5243" s="131"/>
      <c r="S5243" s="131"/>
      <c r="T5243" s="132" t="str">
        <f t="shared" si="4007"/>
        <v>OK</v>
      </c>
      <c r="U5243" s="138"/>
      <c r="V5243" s="138"/>
      <c r="W5243" s="139"/>
      <c r="X5243" s="139"/>
      <c r="Y5243" s="132" t="str">
        <f t="shared" si="4008"/>
        <v>OK</v>
      </c>
      <c r="Z5243" s="210"/>
      <c r="AA5243" s="204"/>
      <c r="AB5243" s="202"/>
      <c r="AC5243" s="202"/>
      <c r="AD5243" s="202"/>
      <c r="AE5243" s="202"/>
      <c r="AF5243" s="202"/>
      <c r="AG5243" s="132" t="str">
        <f t="shared" si="4009"/>
        <v>OK</v>
      </c>
      <c r="AH5243" s="138"/>
      <c r="AI5243" s="138"/>
      <c r="AJ5243" s="139"/>
      <c r="AK5243" s="139"/>
      <c r="AL5243" s="132" t="str">
        <f t="shared" si="4010"/>
        <v>OK</v>
      </c>
      <c r="AM5243" s="140"/>
      <c r="AN5243" s="119">
        <f t="shared" si="4011"/>
        <v>175</v>
      </c>
      <c r="AO5243" s="120">
        <f t="shared" si="4012"/>
        <v>175</v>
      </c>
      <c r="AP5243" s="39">
        <f t="shared" si="4013"/>
        <v>175</v>
      </c>
      <c r="AQ5243" s="141">
        <f t="shared" si="4014"/>
        <v>175</v>
      </c>
      <c r="AR5243" s="142">
        <f t="shared" si="4015"/>
        <v>0</v>
      </c>
      <c r="AS5243" s="143">
        <f t="shared" si="4016"/>
        <v>0</v>
      </c>
      <c r="AT5243" s="144">
        <f t="shared" si="4017"/>
        <v>175</v>
      </c>
      <c r="AU5243" s="141">
        <f t="shared" si="4018"/>
        <v>175</v>
      </c>
      <c r="AV5243" s="142">
        <f t="shared" si="4019"/>
        <v>0</v>
      </c>
      <c r="AW5243" s="143">
        <f t="shared" si="4020"/>
        <v>0</v>
      </c>
      <c r="AY5243" s="146" t="str">
        <f t="shared" si="4021"/>
        <v>33.00</v>
      </c>
      <c r="AZ5243" s="1982" t="b">
        <f>COUNTIF('[1]Codes SEC'!$B$2:$B$250,Ministres!AY5243)&gt;0</f>
        <v>1</v>
      </c>
    </row>
    <row r="5244" spans="1:64" ht="35.1" customHeight="1" x14ac:dyDescent="0.25">
      <c r="A5244" s="356" t="s">
        <v>5356</v>
      </c>
      <c r="B5244" s="225">
        <v>15</v>
      </c>
      <c r="C5244" s="122" t="s">
        <v>1245</v>
      </c>
      <c r="D5244" s="123">
        <v>1000</v>
      </c>
      <c r="E5244" s="226"/>
      <c r="F5244" s="122">
        <v>12</v>
      </c>
      <c r="G5244" s="227">
        <v>1</v>
      </c>
      <c r="H5244" s="228" t="str">
        <f t="shared" si="4022"/>
        <v>060</v>
      </c>
      <c r="I5244" s="229" t="s">
        <v>207</v>
      </c>
      <c r="J5244" s="492" t="s">
        <v>5818</v>
      </c>
      <c r="K5244" s="244" t="s">
        <v>5819</v>
      </c>
      <c r="L5244" s="232">
        <v>549</v>
      </c>
      <c r="M5244" s="233">
        <v>1466</v>
      </c>
      <c r="N5244" s="130"/>
      <c r="O5244" s="131"/>
      <c r="P5244" s="131"/>
      <c r="Q5244" s="131"/>
      <c r="R5244" s="131"/>
      <c r="S5244" s="131"/>
      <c r="T5244" s="132" t="str">
        <f t="shared" si="4007"/>
        <v>OK</v>
      </c>
      <c r="U5244" s="138"/>
      <c r="V5244" s="138"/>
      <c r="W5244" s="139"/>
      <c r="X5244" s="139"/>
      <c r="Y5244" s="132" t="str">
        <f t="shared" si="4008"/>
        <v>OK</v>
      </c>
      <c r="Z5244" s="210"/>
      <c r="AA5244" s="204"/>
      <c r="AB5244" s="202"/>
      <c r="AC5244" s="202"/>
      <c r="AD5244" s="202"/>
      <c r="AE5244" s="202"/>
      <c r="AF5244" s="202"/>
      <c r="AG5244" s="132" t="str">
        <f t="shared" si="4009"/>
        <v>OK</v>
      </c>
      <c r="AH5244" s="138"/>
      <c r="AI5244" s="138"/>
      <c r="AJ5244" s="139"/>
      <c r="AK5244" s="139"/>
      <c r="AL5244" s="132" t="str">
        <f t="shared" si="4010"/>
        <v>OK</v>
      </c>
      <c r="AM5244" s="140"/>
      <c r="AN5244" s="119">
        <f t="shared" si="4011"/>
        <v>549</v>
      </c>
      <c r="AO5244" s="120">
        <f t="shared" si="4012"/>
        <v>1466</v>
      </c>
      <c r="AP5244" s="39">
        <f t="shared" si="4013"/>
        <v>549</v>
      </c>
      <c r="AQ5244" s="141">
        <f t="shared" si="4014"/>
        <v>549</v>
      </c>
      <c r="AR5244" s="142">
        <f t="shared" si="4015"/>
        <v>0</v>
      </c>
      <c r="AS5244" s="143">
        <f t="shared" si="4016"/>
        <v>0</v>
      </c>
      <c r="AT5244" s="144">
        <f t="shared" si="4017"/>
        <v>1466</v>
      </c>
      <c r="AU5244" s="141">
        <f t="shared" si="4018"/>
        <v>1466</v>
      </c>
      <c r="AV5244" s="142">
        <f t="shared" si="4019"/>
        <v>0</v>
      </c>
      <c r="AW5244" s="143">
        <f t="shared" si="4020"/>
        <v>0</v>
      </c>
      <c r="AY5244" s="146" t="str">
        <f t="shared" si="4021"/>
        <v>33.00</v>
      </c>
      <c r="AZ5244" s="1982" t="b">
        <f>COUNTIF('[1]Codes SEC'!$B$2:$B$250,Ministres!AY5244)&gt;0</f>
        <v>1</v>
      </c>
    </row>
    <row r="5245" spans="1:64" s="1983" customFormat="1" ht="35.1" customHeight="1" x14ac:dyDescent="0.25">
      <c r="A5245" s="356" t="s">
        <v>5356</v>
      </c>
      <c r="B5245" s="225">
        <v>15</v>
      </c>
      <c r="C5245" s="122" t="s">
        <v>1245</v>
      </c>
      <c r="D5245" s="123">
        <v>1000</v>
      </c>
      <c r="E5245" s="226"/>
      <c r="F5245" s="122">
        <v>12</v>
      </c>
      <c r="G5245" s="227">
        <v>1</v>
      </c>
      <c r="H5245" s="228" t="str">
        <f t="shared" si="4022"/>
        <v>060</v>
      </c>
      <c r="I5245" s="229" t="s">
        <v>1570</v>
      </c>
      <c r="J5245" s="492" t="s">
        <v>5820</v>
      </c>
      <c r="K5245" s="244" t="s">
        <v>5821</v>
      </c>
      <c r="L5245" s="232">
        <v>150</v>
      </c>
      <c r="M5245" s="233">
        <v>150</v>
      </c>
      <c r="N5245" s="130"/>
      <c r="O5245" s="131"/>
      <c r="P5245" s="131"/>
      <c r="Q5245" s="131"/>
      <c r="R5245" s="131"/>
      <c r="S5245" s="131"/>
      <c r="T5245" s="132" t="str">
        <f t="shared" si="4007"/>
        <v>OK</v>
      </c>
      <c r="U5245" s="138"/>
      <c r="V5245" s="138"/>
      <c r="W5245" s="139"/>
      <c r="X5245" s="139"/>
      <c r="Y5245" s="132" t="str">
        <f t="shared" si="4008"/>
        <v>OK</v>
      </c>
      <c r="Z5245" s="210"/>
      <c r="AA5245" s="204"/>
      <c r="AB5245" s="202"/>
      <c r="AC5245" s="202"/>
      <c r="AD5245" s="202"/>
      <c r="AE5245" s="202"/>
      <c r="AF5245" s="202"/>
      <c r="AG5245" s="132" t="str">
        <f t="shared" si="4009"/>
        <v>OK</v>
      </c>
      <c r="AH5245" s="138"/>
      <c r="AI5245" s="138"/>
      <c r="AJ5245" s="139"/>
      <c r="AK5245" s="139"/>
      <c r="AL5245" s="132" t="str">
        <f t="shared" si="4010"/>
        <v>OK</v>
      </c>
      <c r="AM5245" s="140"/>
      <c r="AN5245" s="119">
        <f t="shared" si="4011"/>
        <v>150</v>
      </c>
      <c r="AO5245" s="120">
        <f t="shared" si="4012"/>
        <v>150</v>
      </c>
      <c r="AP5245" s="39">
        <f t="shared" si="4013"/>
        <v>150</v>
      </c>
      <c r="AQ5245" s="141">
        <f t="shared" si="4014"/>
        <v>150</v>
      </c>
      <c r="AR5245" s="142">
        <f t="shared" si="4015"/>
        <v>0</v>
      </c>
      <c r="AS5245" s="143">
        <f t="shared" si="4016"/>
        <v>0</v>
      </c>
      <c r="AT5245" s="144">
        <f t="shared" si="4017"/>
        <v>150</v>
      </c>
      <c r="AU5245" s="141">
        <f t="shared" si="4018"/>
        <v>150</v>
      </c>
      <c r="AV5245" s="142">
        <f t="shared" si="4019"/>
        <v>0</v>
      </c>
      <c r="AW5245" s="143">
        <f t="shared" si="4020"/>
        <v>0</v>
      </c>
      <c r="AX5245"/>
      <c r="AY5245" s="146" t="str">
        <f t="shared" si="4021"/>
        <v>34.41</v>
      </c>
      <c r="AZ5245" s="1982" t="b">
        <f>COUNTIF('[1]Codes SEC'!$B$2:$B$250,Ministres!AY5245)&gt;0</f>
        <v>1</v>
      </c>
      <c r="BA5245"/>
      <c r="BB5245"/>
      <c r="BC5245"/>
      <c r="BD5245"/>
      <c r="BE5245"/>
      <c r="BF5245"/>
      <c r="BG5245"/>
      <c r="BH5245"/>
      <c r="BI5245"/>
      <c r="BJ5245"/>
      <c r="BK5245"/>
      <c r="BL5245"/>
    </row>
    <row r="5246" spans="1:64" ht="35.1" customHeight="1" x14ac:dyDescent="0.25">
      <c r="A5246" s="356" t="s">
        <v>5356</v>
      </c>
      <c r="B5246" s="225">
        <v>15</v>
      </c>
      <c r="C5246" s="122" t="s">
        <v>1245</v>
      </c>
      <c r="D5246" s="123">
        <v>1000</v>
      </c>
      <c r="E5246" s="226"/>
      <c r="F5246" s="122">
        <v>12</v>
      </c>
      <c r="G5246" s="227">
        <v>1</v>
      </c>
      <c r="H5246" s="228" t="str">
        <f t="shared" si="4022"/>
        <v>060</v>
      </c>
      <c r="I5246" s="229" t="s">
        <v>1570</v>
      </c>
      <c r="J5246" s="492" t="s">
        <v>5822</v>
      </c>
      <c r="K5246" s="244" t="s">
        <v>5823</v>
      </c>
      <c r="L5246" s="232">
        <v>20</v>
      </c>
      <c r="M5246" s="233">
        <v>20</v>
      </c>
      <c r="N5246" s="130"/>
      <c r="O5246" s="131"/>
      <c r="P5246" s="131"/>
      <c r="Q5246" s="131"/>
      <c r="R5246" s="131"/>
      <c r="S5246" s="131"/>
      <c r="T5246" s="132" t="str">
        <f t="shared" si="4007"/>
        <v>OK</v>
      </c>
      <c r="U5246" s="138"/>
      <c r="V5246" s="138"/>
      <c r="W5246" s="139"/>
      <c r="X5246" s="139"/>
      <c r="Y5246" s="132" t="str">
        <f t="shared" si="4008"/>
        <v>OK</v>
      </c>
      <c r="Z5246" s="210"/>
      <c r="AA5246" s="204"/>
      <c r="AB5246" s="202"/>
      <c r="AC5246" s="202"/>
      <c r="AD5246" s="202"/>
      <c r="AE5246" s="202"/>
      <c r="AF5246" s="202"/>
      <c r="AG5246" s="132" t="str">
        <f t="shared" si="4009"/>
        <v>OK</v>
      </c>
      <c r="AH5246" s="138"/>
      <c r="AI5246" s="138"/>
      <c r="AJ5246" s="139"/>
      <c r="AK5246" s="139"/>
      <c r="AL5246" s="132" t="str">
        <f t="shared" si="4010"/>
        <v>OK</v>
      </c>
      <c r="AM5246" s="140"/>
      <c r="AN5246" s="119">
        <f t="shared" si="4011"/>
        <v>20</v>
      </c>
      <c r="AO5246" s="120">
        <f t="shared" si="4012"/>
        <v>20</v>
      </c>
      <c r="AP5246" s="39">
        <f t="shared" si="4013"/>
        <v>20</v>
      </c>
      <c r="AQ5246" s="141">
        <f t="shared" si="4014"/>
        <v>20</v>
      </c>
      <c r="AR5246" s="142">
        <f t="shared" si="4015"/>
        <v>0</v>
      </c>
      <c r="AS5246" s="143">
        <f t="shared" si="4016"/>
        <v>0</v>
      </c>
      <c r="AT5246" s="144">
        <f t="shared" si="4017"/>
        <v>20</v>
      </c>
      <c r="AU5246" s="141">
        <f t="shared" si="4018"/>
        <v>20</v>
      </c>
      <c r="AV5246" s="142">
        <f t="shared" si="4019"/>
        <v>0</v>
      </c>
      <c r="AW5246" s="143">
        <f t="shared" si="4020"/>
        <v>0</v>
      </c>
      <c r="AY5246" s="146" t="str">
        <f t="shared" si="4021"/>
        <v>34.41</v>
      </c>
      <c r="AZ5246" s="1982" t="b">
        <f>COUNTIF('[1]Codes SEC'!$B$2:$B$250,Ministres!AY5246)&gt;0</f>
        <v>1</v>
      </c>
    </row>
    <row r="5247" spans="1:64" ht="35.1" customHeight="1" x14ac:dyDescent="0.25">
      <c r="A5247" s="356" t="s">
        <v>5356</v>
      </c>
      <c r="B5247" s="225">
        <v>15</v>
      </c>
      <c r="C5247" s="122" t="s">
        <v>1245</v>
      </c>
      <c r="D5247" s="123">
        <v>1000</v>
      </c>
      <c r="E5247" s="226"/>
      <c r="F5247" s="122">
        <v>12</v>
      </c>
      <c r="G5247" s="227">
        <v>1</v>
      </c>
      <c r="H5247" s="228" t="str">
        <f t="shared" si="4022"/>
        <v>060</v>
      </c>
      <c r="I5247" s="229">
        <v>83441000</v>
      </c>
      <c r="J5247" s="492" t="s">
        <v>5824</v>
      </c>
      <c r="K5247" s="244" t="s">
        <v>5825</v>
      </c>
      <c r="L5247" s="128">
        <v>3</v>
      </c>
      <c r="M5247" s="129">
        <v>3</v>
      </c>
      <c r="N5247" s="130"/>
      <c r="O5247" s="131"/>
      <c r="P5247" s="131"/>
      <c r="Q5247" s="131"/>
      <c r="R5247" s="131"/>
      <c r="S5247" s="131"/>
      <c r="T5247" s="132" t="str">
        <f>IF(SUM(N5247:S5247)=U5247,"OK",SUM(N5247:S5247)-U5247)</f>
        <v>OK</v>
      </c>
      <c r="U5247" s="138"/>
      <c r="V5247" s="138"/>
      <c r="W5247" s="139"/>
      <c r="X5247" s="139"/>
      <c r="Y5247" s="132" t="str">
        <f>IF(SUM(W5247:X5247)=Z5247,"OK",SUM(W5247:X5247)-Z5247)</f>
        <v>OK</v>
      </c>
      <c r="Z5247" s="210"/>
      <c r="AA5247" s="204"/>
      <c r="AB5247" s="202"/>
      <c r="AC5247" s="202"/>
      <c r="AD5247" s="202"/>
      <c r="AE5247" s="202"/>
      <c r="AF5247" s="202"/>
      <c r="AG5247" s="132" t="str">
        <f>IF(SUM(AA5247:AF5247)=AH5247,"OK",SUM(AA5247:AF5247)-AH5247)</f>
        <v>OK</v>
      </c>
      <c r="AH5247" s="138"/>
      <c r="AI5247" s="138"/>
      <c r="AJ5247" s="139"/>
      <c r="AK5247" s="139"/>
      <c r="AL5247" s="132" t="str">
        <f>IF(SUM(AJ5247:AK5247)=AM5247,"OK",SUM(AJ5247:AK5247)-AM5247)</f>
        <v>OK</v>
      </c>
      <c r="AM5247" s="140"/>
      <c r="AN5247" s="119">
        <f>L5247+U5247+V5247+Z5247</f>
        <v>3</v>
      </c>
      <c r="AO5247" s="120">
        <f>M5247+AH5247+AI5247+AM5247</f>
        <v>3</v>
      </c>
      <c r="AP5247" s="39">
        <f>L5247</f>
        <v>3</v>
      </c>
      <c r="AQ5247" s="141">
        <f>AN5247</f>
        <v>3</v>
      </c>
      <c r="AR5247" s="142">
        <f>AQ5247-AP5247</f>
        <v>0</v>
      </c>
      <c r="AS5247" s="143">
        <f>AR5247/AP5247</f>
        <v>0</v>
      </c>
      <c r="AT5247" s="144">
        <f>M5247</f>
        <v>3</v>
      </c>
      <c r="AU5247" s="141">
        <f t="shared" si="4018"/>
        <v>3</v>
      </c>
      <c r="AV5247" s="142">
        <f>AU5247-AT5247</f>
        <v>0</v>
      </c>
      <c r="AW5247" s="143">
        <f>AV5247/AT5247</f>
        <v>0</v>
      </c>
      <c r="AY5247" s="146" t="str">
        <f t="shared" si="4021"/>
        <v>34.41</v>
      </c>
      <c r="AZ5247" s="1982" t="b">
        <f>COUNTIF('[1]Codes SEC'!$B$2:$B$250,Ministres!AY5247)&gt;0</f>
        <v>1</v>
      </c>
    </row>
    <row r="5248" spans="1:64" s="197" customFormat="1" ht="35.1" customHeight="1" x14ac:dyDescent="0.25">
      <c r="A5248" s="15" t="s">
        <v>5356</v>
      </c>
      <c r="B5248" s="225">
        <v>15</v>
      </c>
      <c r="C5248" s="122" t="s">
        <v>1245</v>
      </c>
      <c r="D5248" s="123">
        <v>1000</v>
      </c>
      <c r="E5248" s="124"/>
      <c r="F5248" s="125">
        <v>12</v>
      </c>
      <c r="G5248" s="126">
        <v>1</v>
      </c>
      <c r="H5248" s="35" t="str">
        <f t="shared" si="4022"/>
        <v>060</v>
      </c>
      <c r="I5248" s="36" t="s">
        <v>5826</v>
      </c>
      <c r="J5248" s="37" t="s">
        <v>5827</v>
      </c>
      <c r="K5248" s="231" t="s">
        <v>5828</v>
      </c>
      <c r="L5248" s="241">
        <v>0</v>
      </c>
      <c r="M5248" s="242">
        <v>0</v>
      </c>
      <c r="N5248" s="130"/>
      <c r="O5248" s="131"/>
      <c r="P5248" s="131"/>
      <c r="Q5248" s="131"/>
      <c r="R5248" s="131"/>
      <c r="S5248" s="131"/>
      <c r="T5248" s="132" t="str">
        <f>IF(SUM(N5248:S5248)=U5248,"OK",SUM(N5248:S5248)-U5248)</f>
        <v>OK</v>
      </c>
      <c r="U5248" s="138"/>
      <c r="V5248" s="138"/>
      <c r="W5248" s="139"/>
      <c r="X5248" s="139"/>
      <c r="Y5248" s="132" t="str">
        <f>IF(SUM(W5248:X5248)=Z5248,"OK",SUM(W5248:X5248)-Z5248)</f>
        <v>OK</v>
      </c>
      <c r="Z5248" s="210"/>
      <c r="AA5248" s="204"/>
      <c r="AB5248" s="202"/>
      <c r="AC5248" s="202"/>
      <c r="AD5248" s="202"/>
      <c r="AE5248" s="202"/>
      <c r="AF5248" s="202"/>
      <c r="AG5248" s="132" t="str">
        <f>IF(SUM(AA5248:AF5248)=AH5248,"OK",SUM(AA5248:AF5248)-AH5248)</f>
        <v>OK</v>
      </c>
      <c r="AH5248" s="138"/>
      <c r="AI5248" s="138"/>
      <c r="AJ5248" s="139"/>
      <c r="AK5248" s="139"/>
      <c r="AL5248" s="132" t="str">
        <f>IF(SUM(AJ5248:AK5248)=AM5248,"OK",SUM(AJ5248:AK5248)-AM5248)</f>
        <v>OK</v>
      </c>
      <c r="AM5248" s="140"/>
      <c r="AN5248" s="119">
        <f>L5248+U5248+V5248+Z5248</f>
        <v>0</v>
      </c>
      <c r="AO5248" s="120">
        <f>M5248+AH5248+AI5248+AM5248</f>
        <v>0</v>
      </c>
      <c r="AP5248" s="39">
        <f>L5248</f>
        <v>0</v>
      </c>
      <c r="AQ5248" s="141">
        <f>AN5248</f>
        <v>0</v>
      </c>
      <c r="AR5248" s="141">
        <f>AQ5248-AP5248</f>
        <v>0</v>
      </c>
      <c r="AS5248" s="143" t="e">
        <f>AR5248/AP5248</f>
        <v>#DIV/0!</v>
      </c>
      <c r="AT5248" s="144">
        <f>M5248</f>
        <v>0</v>
      </c>
      <c r="AU5248" s="141">
        <f t="shared" si="4018"/>
        <v>0</v>
      </c>
      <c r="AV5248" s="141">
        <f>AU5248-AT5248</f>
        <v>0</v>
      </c>
      <c r="AW5248" s="143" t="e">
        <f>AV5248/AT5248</f>
        <v>#DIV/0!</v>
      </c>
      <c r="AX5248"/>
      <c r="AY5248" s="146" t="str">
        <f t="shared" si="4021"/>
        <v>34.42</v>
      </c>
      <c r="AZ5248" s="1982" t="b">
        <f>COUNTIF('[1]Codes SEC'!$B$2:$B$250,Ministres!AY5248)&gt;0</f>
        <v>1</v>
      </c>
      <c r="BA5248" s="12"/>
      <c r="BB5248" s="12"/>
      <c r="BC5248" s="12"/>
      <c r="BD5248" s="12"/>
      <c r="BE5248" s="12"/>
      <c r="BF5248" s="12"/>
      <c r="BG5248" s="12"/>
      <c r="BH5248" s="12"/>
      <c r="BI5248" s="12"/>
      <c r="BJ5248" s="12"/>
      <c r="BK5248" s="12"/>
      <c r="BL5248" s="12"/>
    </row>
    <row r="5249" spans="1:64" ht="35.1" customHeight="1" x14ac:dyDescent="0.25">
      <c r="A5249" s="15" t="s">
        <v>5356</v>
      </c>
      <c r="B5249" s="225" t="s">
        <v>1248</v>
      </c>
      <c r="C5249" s="122" t="s">
        <v>1245</v>
      </c>
      <c r="D5249" s="123">
        <v>1000</v>
      </c>
      <c r="E5249" s="226"/>
      <c r="F5249" s="122">
        <v>12</v>
      </c>
      <c r="G5249" s="227"/>
      <c r="H5249" s="228" t="str">
        <f t="shared" si="4022"/>
        <v>060</v>
      </c>
      <c r="I5249" s="229">
        <v>83450000</v>
      </c>
      <c r="J5249" s="230" t="s">
        <v>5829</v>
      </c>
      <c r="K5249" s="231" t="s">
        <v>5830</v>
      </c>
      <c r="L5249" s="232">
        <v>0</v>
      </c>
      <c r="M5249" s="233">
        <v>0</v>
      </c>
      <c r="N5249" s="130"/>
      <c r="O5249" s="131"/>
      <c r="P5249" s="131"/>
      <c r="Q5249" s="131"/>
      <c r="R5249" s="131"/>
      <c r="S5249" s="131"/>
      <c r="T5249" s="132" t="str">
        <f t="shared" si="4007"/>
        <v>OK</v>
      </c>
      <c r="U5249" s="138"/>
      <c r="V5249" s="138"/>
      <c r="W5249" s="139"/>
      <c r="X5249" s="139"/>
      <c r="Y5249" s="132" t="str">
        <f t="shared" si="4008"/>
        <v>OK</v>
      </c>
      <c r="Z5249" s="210"/>
      <c r="AA5249" s="204"/>
      <c r="AB5249" s="202"/>
      <c r="AC5249" s="202"/>
      <c r="AD5249" s="202"/>
      <c r="AE5249" s="202"/>
      <c r="AF5249" s="202"/>
      <c r="AG5249" s="132" t="str">
        <f t="shared" si="4009"/>
        <v>OK</v>
      </c>
      <c r="AH5249" s="138"/>
      <c r="AI5249" s="138"/>
      <c r="AJ5249" s="139"/>
      <c r="AK5249" s="139"/>
      <c r="AL5249" s="132" t="str">
        <f t="shared" si="4010"/>
        <v>OK</v>
      </c>
      <c r="AM5249" s="140"/>
      <c r="AN5249" s="119">
        <f t="shared" si="4011"/>
        <v>0</v>
      </c>
      <c r="AO5249" s="120">
        <f t="shared" si="4012"/>
        <v>0</v>
      </c>
      <c r="AP5249" s="39">
        <f t="shared" ref="AP5249:AP5267" si="4023">L5249</f>
        <v>0</v>
      </c>
      <c r="AQ5249" s="141">
        <f t="shared" ref="AQ5249:AQ5267" si="4024">AN5249</f>
        <v>0</v>
      </c>
      <c r="AR5249" s="142">
        <f>AQ5249-AP5249</f>
        <v>0</v>
      </c>
      <c r="AS5249" s="143" t="e">
        <f>AR5249/AP5249</f>
        <v>#DIV/0!</v>
      </c>
      <c r="AT5249" s="144">
        <f t="shared" ref="AT5249:AT5267" si="4025">M5249</f>
        <v>0</v>
      </c>
      <c r="AU5249" s="141">
        <f t="shared" si="4018"/>
        <v>0</v>
      </c>
      <c r="AV5249" s="142">
        <f>AU5249-AT5249</f>
        <v>0</v>
      </c>
      <c r="AW5249" s="143" t="e">
        <f>AV5249/AT5249</f>
        <v>#DIV/0!</v>
      </c>
      <c r="AY5249" s="146" t="str">
        <f t="shared" ref="AY5249:AY5267" si="4026">RIGHT(LEFT(I5249,3),2)&amp;"."&amp;RIGHT(LEFT(I5249,5),2)</f>
        <v>34.50</v>
      </c>
      <c r="AZ5249" s="1982" t="b">
        <f>COUNTIF('[1]Codes SEC'!$B$2:$B$250,Ministres!AY5249)&gt;0</f>
        <v>1</v>
      </c>
    </row>
    <row r="5250" spans="1:64" ht="35.1" customHeight="1" x14ac:dyDescent="0.25">
      <c r="A5250" s="356" t="s">
        <v>5356</v>
      </c>
      <c r="B5250" s="225">
        <v>15</v>
      </c>
      <c r="C5250" s="122" t="s">
        <v>1245</v>
      </c>
      <c r="D5250" s="123">
        <v>1000</v>
      </c>
      <c r="E5250" s="226"/>
      <c r="F5250" s="122">
        <v>12</v>
      </c>
      <c r="G5250" s="227">
        <v>1</v>
      </c>
      <c r="H5250" s="228" t="str">
        <f t="shared" si="4022"/>
        <v>060</v>
      </c>
      <c r="I5250" s="229" t="s">
        <v>121</v>
      </c>
      <c r="J5250" s="492" t="s">
        <v>5831</v>
      </c>
      <c r="K5250" s="244" t="s">
        <v>5832</v>
      </c>
      <c r="L5250" s="232">
        <v>15</v>
      </c>
      <c r="M5250" s="233">
        <v>55</v>
      </c>
      <c r="N5250" s="130"/>
      <c r="O5250" s="131"/>
      <c r="P5250" s="131"/>
      <c r="Q5250" s="131"/>
      <c r="R5250" s="131"/>
      <c r="S5250" s="131"/>
      <c r="T5250" s="132" t="str">
        <f t="shared" si="4007"/>
        <v>OK</v>
      </c>
      <c r="U5250" s="138"/>
      <c r="V5250" s="138"/>
      <c r="W5250" s="139"/>
      <c r="X5250" s="139"/>
      <c r="Y5250" s="132" t="str">
        <f t="shared" si="4008"/>
        <v>OK</v>
      </c>
      <c r="Z5250" s="210"/>
      <c r="AA5250" s="204"/>
      <c r="AB5250" s="202"/>
      <c r="AC5250" s="202"/>
      <c r="AD5250" s="202"/>
      <c r="AE5250" s="202"/>
      <c r="AF5250" s="202"/>
      <c r="AG5250" s="132" t="str">
        <f t="shared" si="4009"/>
        <v>OK</v>
      </c>
      <c r="AH5250" s="138"/>
      <c r="AI5250" s="138"/>
      <c r="AJ5250" s="139"/>
      <c r="AK5250" s="139"/>
      <c r="AL5250" s="132" t="str">
        <f t="shared" si="4010"/>
        <v>OK</v>
      </c>
      <c r="AM5250" s="140"/>
      <c r="AN5250" s="119">
        <f t="shared" si="4011"/>
        <v>15</v>
      </c>
      <c r="AO5250" s="120">
        <f t="shared" si="4012"/>
        <v>55</v>
      </c>
      <c r="AP5250" s="39">
        <f t="shared" si="4023"/>
        <v>15</v>
      </c>
      <c r="AQ5250" s="141">
        <f t="shared" si="4024"/>
        <v>15</v>
      </c>
      <c r="AR5250" s="142">
        <f t="shared" si="4015"/>
        <v>0</v>
      </c>
      <c r="AS5250" s="143">
        <f t="shared" si="4016"/>
        <v>0</v>
      </c>
      <c r="AT5250" s="144">
        <f t="shared" si="4025"/>
        <v>55</v>
      </c>
      <c r="AU5250" s="141">
        <f t="shared" si="4018"/>
        <v>55</v>
      </c>
      <c r="AV5250" s="142">
        <f t="shared" si="4019"/>
        <v>0</v>
      </c>
      <c r="AW5250" s="143">
        <f t="shared" si="4020"/>
        <v>0</v>
      </c>
      <c r="AY5250" s="146" t="str">
        <f t="shared" si="4026"/>
        <v>41.40</v>
      </c>
      <c r="AZ5250" s="1982" t="b">
        <f>COUNTIF('[1]Codes SEC'!$B$2:$B$250,Ministres!AY5250)&gt;0</f>
        <v>1</v>
      </c>
    </row>
    <row r="5251" spans="1:64" ht="35.1" customHeight="1" x14ac:dyDescent="0.25">
      <c r="A5251" s="356" t="s">
        <v>5356</v>
      </c>
      <c r="B5251" s="225">
        <v>15</v>
      </c>
      <c r="C5251" s="122" t="s">
        <v>1245</v>
      </c>
      <c r="D5251" s="123">
        <v>1000</v>
      </c>
      <c r="E5251" s="226"/>
      <c r="F5251" s="122">
        <v>12</v>
      </c>
      <c r="G5251" s="227">
        <v>1</v>
      </c>
      <c r="H5251" s="228" t="str">
        <f t="shared" si="4022"/>
        <v>060</v>
      </c>
      <c r="I5251" s="229" t="s">
        <v>1173</v>
      </c>
      <c r="J5251" s="492" t="s">
        <v>5833</v>
      </c>
      <c r="K5251" s="244" t="s">
        <v>5834</v>
      </c>
      <c r="L5251" s="128">
        <v>0</v>
      </c>
      <c r="M5251" s="129">
        <v>20</v>
      </c>
      <c r="N5251" s="130"/>
      <c r="O5251" s="131"/>
      <c r="P5251" s="131"/>
      <c r="Q5251" s="131"/>
      <c r="R5251" s="131"/>
      <c r="S5251" s="131"/>
      <c r="T5251" s="132" t="str">
        <f>IF(SUM(N5251:S5251)=U5251,"OK",SUM(N5251:S5251)-U5251)</f>
        <v>OK</v>
      </c>
      <c r="U5251" s="138"/>
      <c r="V5251" s="138"/>
      <c r="W5251" s="139"/>
      <c r="X5251" s="139"/>
      <c r="Y5251" s="132" t="str">
        <f>IF(SUM(W5251:X5251)=Z5251,"OK",SUM(W5251:X5251)-Z5251)</f>
        <v>OK</v>
      </c>
      <c r="Z5251" s="210"/>
      <c r="AA5251" s="204"/>
      <c r="AB5251" s="202"/>
      <c r="AC5251" s="202"/>
      <c r="AD5251" s="202"/>
      <c r="AE5251" s="202"/>
      <c r="AF5251" s="202"/>
      <c r="AG5251" s="132" t="str">
        <f>IF(SUM(AA5251:AF5251)=AH5251,"OK",SUM(AA5251:AF5251)-AH5251)</f>
        <v>OK</v>
      </c>
      <c r="AH5251" s="138"/>
      <c r="AI5251" s="138"/>
      <c r="AJ5251" s="139"/>
      <c r="AK5251" s="139"/>
      <c r="AL5251" s="132" t="str">
        <f>IF(SUM(AJ5251:AK5251)=AM5251,"OK",SUM(AJ5251:AK5251)-AM5251)</f>
        <v>OK</v>
      </c>
      <c r="AM5251" s="140"/>
      <c r="AN5251" s="119">
        <f>L5251+U5251+V5251+Z5251</f>
        <v>0</v>
      </c>
      <c r="AO5251" s="120">
        <f>M5251+AH5251+AI5251+AM5251</f>
        <v>20</v>
      </c>
      <c r="AP5251" s="39">
        <f>L5251</f>
        <v>0</v>
      </c>
      <c r="AQ5251" s="141">
        <f>AN5251</f>
        <v>0</v>
      </c>
      <c r="AR5251" s="142">
        <f>AQ5251-AP5251</f>
        <v>0</v>
      </c>
      <c r="AS5251" s="143" t="e">
        <f>AR5251/AP5251</f>
        <v>#DIV/0!</v>
      </c>
      <c r="AT5251" s="144">
        <f>M5251</f>
        <v>20</v>
      </c>
      <c r="AU5251" s="141">
        <f t="shared" si="4018"/>
        <v>20</v>
      </c>
      <c r="AV5251" s="142">
        <f>AU5251-AT5251</f>
        <v>0</v>
      </c>
      <c r="AW5251" s="143">
        <f>AV5251/AT5251</f>
        <v>0</v>
      </c>
      <c r="AY5251" s="146" t="str">
        <f t="shared" si="4026"/>
        <v>43.12</v>
      </c>
      <c r="AZ5251" s="1982" t="b">
        <f>COUNTIF('[1]Codes SEC'!$B$2:$B$250,Ministres!AY5251)&gt;0</f>
        <v>1</v>
      </c>
    </row>
    <row r="5252" spans="1:64" ht="35.1" customHeight="1" x14ac:dyDescent="0.25">
      <c r="A5252" s="356" t="s">
        <v>5356</v>
      </c>
      <c r="B5252" s="225">
        <v>15</v>
      </c>
      <c r="C5252" s="122" t="s">
        <v>1245</v>
      </c>
      <c r="D5252" s="123">
        <v>1000</v>
      </c>
      <c r="E5252" s="226"/>
      <c r="F5252" s="122">
        <v>12</v>
      </c>
      <c r="G5252" s="227">
        <v>1</v>
      </c>
      <c r="H5252" s="228" t="str">
        <f t="shared" si="4022"/>
        <v>060</v>
      </c>
      <c r="I5252" s="229">
        <v>84312000</v>
      </c>
      <c r="J5252" s="492" t="s">
        <v>5835</v>
      </c>
      <c r="K5252" s="244" t="s">
        <v>5836</v>
      </c>
      <c r="L5252" s="128">
        <v>8</v>
      </c>
      <c r="M5252" s="129">
        <v>8</v>
      </c>
      <c r="N5252" s="130"/>
      <c r="O5252" s="131"/>
      <c r="P5252" s="131"/>
      <c r="Q5252" s="131"/>
      <c r="R5252" s="131"/>
      <c r="S5252" s="131"/>
      <c r="T5252" s="132" t="str">
        <f>IF(SUM(N5252:S5252)=U5252,"OK",SUM(N5252:S5252)-U5252)</f>
        <v>OK</v>
      </c>
      <c r="U5252" s="138"/>
      <c r="V5252" s="138"/>
      <c r="W5252" s="139"/>
      <c r="X5252" s="139"/>
      <c r="Y5252" s="132" t="str">
        <f>IF(SUM(W5252:X5252)=Z5252,"OK",SUM(W5252:X5252)-Z5252)</f>
        <v>OK</v>
      </c>
      <c r="Z5252" s="210"/>
      <c r="AA5252" s="204"/>
      <c r="AB5252" s="202"/>
      <c r="AC5252" s="202"/>
      <c r="AD5252" s="202"/>
      <c r="AE5252" s="202"/>
      <c r="AF5252" s="202"/>
      <c r="AG5252" s="132" t="str">
        <f>IF(SUM(AA5252:AF5252)=AH5252,"OK",SUM(AA5252:AF5252)-AH5252)</f>
        <v>OK</v>
      </c>
      <c r="AH5252" s="138"/>
      <c r="AI5252" s="138"/>
      <c r="AJ5252" s="139"/>
      <c r="AK5252" s="139"/>
      <c r="AL5252" s="132" t="str">
        <f>IF(SUM(AJ5252:AK5252)=AM5252,"OK",SUM(AJ5252:AK5252)-AM5252)</f>
        <v>OK</v>
      </c>
      <c r="AM5252" s="140"/>
      <c r="AN5252" s="119">
        <f>L5252+U5252+V5252+Z5252</f>
        <v>8</v>
      </c>
      <c r="AO5252" s="120">
        <f>M5252+AH5252+AI5252+AM5252</f>
        <v>8</v>
      </c>
      <c r="AP5252" s="39">
        <f>L5252</f>
        <v>8</v>
      </c>
      <c r="AQ5252" s="141">
        <f>AN5252</f>
        <v>8</v>
      </c>
      <c r="AR5252" s="142">
        <f>AQ5252-AP5252</f>
        <v>0</v>
      </c>
      <c r="AS5252" s="143">
        <f>AR5252/AP5252</f>
        <v>0</v>
      </c>
      <c r="AT5252" s="144">
        <f>M5252</f>
        <v>8</v>
      </c>
      <c r="AU5252" s="141">
        <f t="shared" si="4018"/>
        <v>8</v>
      </c>
      <c r="AV5252" s="142">
        <f>AU5252-AT5252</f>
        <v>0</v>
      </c>
      <c r="AW5252" s="143">
        <f>AV5252/AT5252</f>
        <v>0</v>
      </c>
      <c r="AY5252" s="146" t="str">
        <f t="shared" si="4026"/>
        <v>43.12</v>
      </c>
      <c r="AZ5252" s="1982" t="b">
        <f>COUNTIF('[1]Codes SEC'!$B$2:$B$250,Ministres!AY5252)&gt;0</f>
        <v>1</v>
      </c>
    </row>
    <row r="5253" spans="1:64" ht="35.1" customHeight="1" x14ac:dyDescent="0.25">
      <c r="A5253" s="15" t="s">
        <v>5356</v>
      </c>
      <c r="B5253" s="225">
        <v>15</v>
      </c>
      <c r="C5253" s="122" t="s">
        <v>1245</v>
      </c>
      <c r="D5253" s="123">
        <v>1000</v>
      </c>
      <c r="E5253" s="226"/>
      <c r="F5253" s="122">
        <v>12</v>
      </c>
      <c r="G5253" s="227"/>
      <c r="H5253" s="228" t="str">
        <f t="shared" si="4022"/>
        <v>060</v>
      </c>
      <c r="I5253" s="229">
        <v>84312000</v>
      </c>
      <c r="J5253" s="230" t="s">
        <v>5837</v>
      </c>
      <c r="K5253" s="231" t="s">
        <v>5838</v>
      </c>
      <c r="L5253" s="232">
        <v>0</v>
      </c>
      <c r="M5253" s="233">
        <v>0</v>
      </c>
      <c r="N5253" s="130"/>
      <c r="O5253" s="131"/>
      <c r="P5253" s="131"/>
      <c r="Q5253" s="131"/>
      <c r="R5253" s="131"/>
      <c r="S5253" s="131"/>
      <c r="T5253" s="132" t="str">
        <f>IF(SUM(N5253:S5253)=U5253,"OK",SUM(N5253:S5253)-U5253)</f>
        <v>OK</v>
      </c>
      <c r="U5253" s="138"/>
      <c r="V5253" s="138"/>
      <c r="W5253" s="139"/>
      <c r="X5253" s="139"/>
      <c r="Y5253" s="132" t="str">
        <f>IF(SUM(W5253:X5253)=Z5253,"OK",SUM(W5253:X5253)-Z5253)</f>
        <v>OK</v>
      </c>
      <c r="Z5253" s="210"/>
      <c r="AA5253" s="204"/>
      <c r="AB5253" s="202"/>
      <c r="AC5253" s="202"/>
      <c r="AD5253" s="202"/>
      <c r="AE5253" s="202"/>
      <c r="AF5253" s="202"/>
      <c r="AG5253" s="132" t="str">
        <f>IF(SUM(AA5253:AF5253)=AH5253,"OK",SUM(AA5253:AF5253)-AH5253)</f>
        <v>OK</v>
      </c>
      <c r="AH5253" s="138"/>
      <c r="AI5253" s="138"/>
      <c r="AJ5253" s="139"/>
      <c r="AK5253" s="139"/>
      <c r="AL5253" s="132" t="str">
        <f>IF(SUM(AJ5253:AK5253)=AM5253,"OK",SUM(AJ5253:AK5253)-AM5253)</f>
        <v>OK</v>
      </c>
      <c r="AM5253" s="140"/>
      <c r="AN5253" s="119">
        <f>L5253+U5253+V5253+Z5253</f>
        <v>0</v>
      </c>
      <c r="AO5253" s="120">
        <f>M5253+AH5253+AI5253+AM5253</f>
        <v>0</v>
      </c>
      <c r="AP5253" s="39">
        <f>L5253</f>
        <v>0</v>
      </c>
      <c r="AQ5253" s="141">
        <f>AN5253</f>
        <v>0</v>
      </c>
      <c r="AR5253" s="142">
        <f>AQ5253-AP5253</f>
        <v>0</v>
      </c>
      <c r="AS5253" s="143" t="e">
        <f>AR5253/AP5253</f>
        <v>#DIV/0!</v>
      </c>
      <c r="AT5253" s="144">
        <f>M5253</f>
        <v>0</v>
      </c>
      <c r="AU5253" s="141">
        <f t="shared" si="4018"/>
        <v>0</v>
      </c>
      <c r="AV5253" s="142">
        <f>AU5253-AT5253</f>
        <v>0</v>
      </c>
      <c r="AW5253" s="143" t="e">
        <f>AV5253/AT5253</f>
        <v>#DIV/0!</v>
      </c>
      <c r="AY5253" s="146" t="str">
        <f t="shared" si="4026"/>
        <v>43.12</v>
      </c>
      <c r="AZ5253" s="1982" t="b">
        <f>COUNTIF('[1]Codes SEC'!$B$2:$B$250,Ministres!AY5253)&gt;0</f>
        <v>1</v>
      </c>
    </row>
    <row r="5254" spans="1:64" ht="35.1" customHeight="1" x14ac:dyDescent="0.25">
      <c r="A5254" s="356" t="s">
        <v>5356</v>
      </c>
      <c r="B5254" s="225">
        <v>15</v>
      </c>
      <c r="C5254" s="122" t="s">
        <v>1245</v>
      </c>
      <c r="D5254" s="123">
        <v>1000</v>
      </c>
      <c r="E5254" s="226"/>
      <c r="F5254" s="122">
        <v>12</v>
      </c>
      <c r="G5254" s="227">
        <v>1</v>
      </c>
      <c r="H5254" s="228" t="str">
        <f t="shared" si="4022"/>
        <v>060</v>
      </c>
      <c r="I5254" s="229" t="s">
        <v>296</v>
      </c>
      <c r="J5254" s="492" t="s">
        <v>5839</v>
      </c>
      <c r="K5254" s="331" t="s">
        <v>5840</v>
      </c>
      <c r="L5254" s="232">
        <v>430</v>
      </c>
      <c r="M5254" s="233">
        <v>497</v>
      </c>
      <c r="N5254" s="130"/>
      <c r="O5254" s="131"/>
      <c r="P5254" s="131"/>
      <c r="Q5254" s="131"/>
      <c r="R5254" s="131"/>
      <c r="S5254" s="131"/>
      <c r="T5254" s="132" t="str">
        <f t="shared" si="4007"/>
        <v>OK</v>
      </c>
      <c r="U5254" s="138"/>
      <c r="V5254" s="138"/>
      <c r="W5254" s="139"/>
      <c r="X5254" s="139"/>
      <c r="Y5254" s="132" t="str">
        <f t="shared" si="4008"/>
        <v>OK</v>
      </c>
      <c r="Z5254" s="210"/>
      <c r="AA5254" s="204"/>
      <c r="AB5254" s="202"/>
      <c r="AC5254" s="202"/>
      <c r="AD5254" s="202"/>
      <c r="AE5254" s="202"/>
      <c r="AF5254" s="202"/>
      <c r="AG5254" s="132" t="str">
        <f t="shared" si="4009"/>
        <v>OK</v>
      </c>
      <c r="AH5254" s="138"/>
      <c r="AI5254" s="138"/>
      <c r="AJ5254" s="139"/>
      <c r="AK5254" s="139"/>
      <c r="AL5254" s="132" t="str">
        <f t="shared" si="4010"/>
        <v>OK</v>
      </c>
      <c r="AM5254" s="140"/>
      <c r="AN5254" s="119">
        <f t="shared" si="4011"/>
        <v>430</v>
      </c>
      <c r="AO5254" s="120">
        <f t="shared" si="4012"/>
        <v>497</v>
      </c>
      <c r="AP5254" s="39">
        <f t="shared" si="4023"/>
        <v>430</v>
      </c>
      <c r="AQ5254" s="141">
        <f t="shared" si="4024"/>
        <v>430</v>
      </c>
      <c r="AR5254" s="142">
        <f t="shared" si="4015"/>
        <v>0</v>
      </c>
      <c r="AS5254" s="143">
        <f t="shared" si="4016"/>
        <v>0</v>
      </c>
      <c r="AT5254" s="144">
        <f t="shared" si="4025"/>
        <v>497</v>
      </c>
      <c r="AU5254" s="141">
        <f t="shared" si="4018"/>
        <v>497</v>
      </c>
      <c r="AV5254" s="142">
        <f t="shared" si="4019"/>
        <v>0</v>
      </c>
      <c r="AW5254" s="143">
        <f t="shared" si="4020"/>
        <v>0</v>
      </c>
      <c r="AY5254" s="146" t="str">
        <f t="shared" si="4026"/>
        <v>43.22</v>
      </c>
      <c r="AZ5254" s="1982" t="b">
        <f>COUNTIF('[1]Codes SEC'!$B$2:$B$250,Ministres!AY5254)&gt;0</f>
        <v>1</v>
      </c>
    </row>
    <row r="5255" spans="1:64" ht="35.1" customHeight="1" x14ac:dyDescent="0.25">
      <c r="A5255" s="356" t="s">
        <v>5356</v>
      </c>
      <c r="B5255" s="225">
        <v>15</v>
      </c>
      <c r="C5255" s="122" t="s">
        <v>1245</v>
      </c>
      <c r="D5255" s="123">
        <v>1000</v>
      </c>
      <c r="E5255" s="226"/>
      <c r="F5255" s="122">
        <v>12</v>
      </c>
      <c r="G5255" s="227">
        <v>1</v>
      </c>
      <c r="H5255" s="228" t="str">
        <f t="shared" si="4022"/>
        <v>060</v>
      </c>
      <c r="I5255" s="229" t="s">
        <v>296</v>
      </c>
      <c r="J5255" s="492" t="s">
        <v>5841</v>
      </c>
      <c r="K5255" s="244" t="s">
        <v>5842</v>
      </c>
      <c r="L5255" s="232">
        <v>1309</v>
      </c>
      <c r="M5255" s="233">
        <v>1309</v>
      </c>
      <c r="N5255" s="130"/>
      <c r="O5255" s="131"/>
      <c r="P5255" s="131"/>
      <c r="Q5255" s="131"/>
      <c r="R5255" s="131"/>
      <c r="S5255" s="131"/>
      <c r="T5255" s="132" t="str">
        <f t="shared" si="4007"/>
        <v>OK</v>
      </c>
      <c r="U5255" s="138"/>
      <c r="V5255" s="138"/>
      <c r="W5255" s="139"/>
      <c r="X5255" s="139"/>
      <c r="Y5255" s="132" t="str">
        <f t="shared" si="4008"/>
        <v>OK</v>
      </c>
      <c r="Z5255" s="210"/>
      <c r="AA5255" s="204"/>
      <c r="AB5255" s="202"/>
      <c r="AC5255" s="202"/>
      <c r="AD5255" s="202"/>
      <c r="AE5255" s="202"/>
      <c r="AF5255" s="202"/>
      <c r="AG5255" s="132" t="str">
        <f t="shared" si="4009"/>
        <v>OK</v>
      </c>
      <c r="AH5255" s="138"/>
      <c r="AI5255" s="138"/>
      <c r="AJ5255" s="139"/>
      <c r="AK5255" s="139"/>
      <c r="AL5255" s="132" t="str">
        <f t="shared" si="4010"/>
        <v>OK</v>
      </c>
      <c r="AM5255" s="140"/>
      <c r="AN5255" s="119">
        <f t="shared" si="4011"/>
        <v>1309</v>
      </c>
      <c r="AO5255" s="120">
        <f t="shared" si="4012"/>
        <v>1309</v>
      </c>
      <c r="AP5255" s="39">
        <f t="shared" si="4023"/>
        <v>1309</v>
      </c>
      <c r="AQ5255" s="141">
        <f t="shared" si="4024"/>
        <v>1309</v>
      </c>
      <c r="AR5255" s="142">
        <f t="shared" si="4015"/>
        <v>0</v>
      </c>
      <c r="AS5255" s="143">
        <f t="shared" si="4016"/>
        <v>0</v>
      </c>
      <c r="AT5255" s="144">
        <f t="shared" si="4025"/>
        <v>1309</v>
      </c>
      <c r="AU5255" s="141">
        <f t="shared" si="4018"/>
        <v>1309</v>
      </c>
      <c r="AV5255" s="142">
        <f t="shared" si="4019"/>
        <v>0</v>
      </c>
      <c r="AW5255" s="143">
        <f t="shared" si="4020"/>
        <v>0</v>
      </c>
      <c r="AY5255" s="146" t="str">
        <f t="shared" si="4026"/>
        <v>43.22</v>
      </c>
      <c r="AZ5255" s="1982" t="b">
        <f>COUNTIF('[1]Codes SEC'!$B$2:$B$250,Ministres!AY5255)&gt;0</f>
        <v>1</v>
      </c>
    </row>
    <row r="5256" spans="1:64" ht="35.1" customHeight="1" x14ac:dyDescent="0.25">
      <c r="A5256" s="356" t="s">
        <v>5356</v>
      </c>
      <c r="B5256" s="225">
        <v>15</v>
      </c>
      <c r="C5256" s="122" t="s">
        <v>1245</v>
      </c>
      <c r="D5256" s="123">
        <v>1000</v>
      </c>
      <c r="E5256" s="226"/>
      <c r="F5256" s="122">
        <v>12</v>
      </c>
      <c r="G5256" s="227">
        <v>1</v>
      </c>
      <c r="H5256" s="228" t="str">
        <f t="shared" si="4022"/>
        <v>060</v>
      </c>
      <c r="I5256" s="229">
        <v>84322000</v>
      </c>
      <c r="J5256" s="492" t="s">
        <v>5843</v>
      </c>
      <c r="K5256" s="244" t="s">
        <v>5844</v>
      </c>
      <c r="L5256" s="128">
        <v>150</v>
      </c>
      <c r="M5256" s="129">
        <v>150</v>
      </c>
      <c r="N5256" s="130"/>
      <c r="O5256" s="131"/>
      <c r="P5256" s="131"/>
      <c r="Q5256" s="131"/>
      <c r="R5256" s="131"/>
      <c r="S5256" s="131"/>
      <c r="T5256" s="132" t="str">
        <f>IF(SUM(N5256:S5256)=U5256,"OK",SUM(N5256:S5256)-U5256)</f>
        <v>OK</v>
      </c>
      <c r="U5256" s="138"/>
      <c r="V5256" s="138"/>
      <c r="W5256" s="139"/>
      <c r="X5256" s="139"/>
      <c r="Y5256" s="132" t="str">
        <f>IF(SUM(W5256:X5256)=Z5256,"OK",SUM(W5256:X5256)-Z5256)</f>
        <v>OK</v>
      </c>
      <c r="Z5256" s="210"/>
      <c r="AA5256" s="204"/>
      <c r="AB5256" s="202"/>
      <c r="AC5256" s="202"/>
      <c r="AD5256" s="202"/>
      <c r="AE5256" s="202"/>
      <c r="AF5256" s="202"/>
      <c r="AG5256" s="132" t="str">
        <f>IF(SUM(AA5256:AF5256)=AH5256,"OK",SUM(AA5256:AF5256)-AH5256)</f>
        <v>OK</v>
      </c>
      <c r="AH5256" s="138"/>
      <c r="AI5256" s="138"/>
      <c r="AJ5256" s="139"/>
      <c r="AK5256" s="139"/>
      <c r="AL5256" s="132" t="str">
        <f>IF(SUM(AJ5256:AK5256)=AM5256,"OK",SUM(AJ5256:AK5256)-AM5256)</f>
        <v>OK</v>
      </c>
      <c r="AM5256" s="140"/>
      <c r="AN5256" s="119">
        <f>L5256+U5256+V5256+Z5256</f>
        <v>150</v>
      </c>
      <c r="AO5256" s="120">
        <f>M5256+AH5256+AI5256+AM5256</f>
        <v>150</v>
      </c>
      <c r="AP5256" s="39">
        <f>L5256</f>
        <v>150</v>
      </c>
      <c r="AQ5256" s="141">
        <f>AN5256</f>
        <v>150</v>
      </c>
      <c r="AR5256" s="142">
        <f>AQ5256-AP5256</f>
        <v>0</v>
      </c>
      <c r="AS5256" s="143">
        <f t="shared" si="4016"/>
        <v>0</v>
      </c>
      <c r="AT5256" s="144">
        <f>M5256</f>
        <v>150</v>
      </c>
      <c r="AU5256" s="141">
        <f>AO5256</f>
        <v>150</v>
      </c>
      <c r="AV5256" s="142">
        <f>AU5256-AT5256</f>
        <v>0</v>
      </c>
      <c r="AW5256" s="143">
        <f t="shared" si="4020"/>
        <v>0</v>
      </c>
      <c r="AY5256" s="146" t="str">
        <f t="shared" si="4026"/>
        <v>43.22</v>
      </c>
      <c r="AZ5256" s="1982" t="b">
        <f>COUNTIF('[1]Codes SEC'!$B$2:$B$250,Ministres!AY5256)&gt;0</f>
        <v>1</v>
      </c>
    </row>
    <row r="5257" spans="1:64" ht="35.1" customHeight="1" x14ac:dyDescent="0.25">
      <c r="A5257" s="356" t="s">
        <v>5356</v>
      </c>
      <c r="B5257" s="225">
        <v>15</v>
      </c>
      <c r="C5257" s="122" t="s">
        <v>1245</v>
      </c>
      <c r="D5257" s="123">
        <v>1000</v>
      </c>
      <c r="E5257" s="226"/>
      <c r="F5257" s="122">
        <v>5</v>
      </c>
      <c r="G5257" s="227">
        <v>1</v>
      </c>
      <c r="H5257" s="228" t="str">
        <f t="shared" si="4022"/>
        <v>060</v>
      </c>
      <c r="I5257" s="229">
        <v>84340000</v>
      </c>
      <c r="J5257" s="492" t="s">
        <v>5845</v>
      </c>
      <c r="K5257" s="244" t="s">
        <v>5846</v>
      </c>
      <c r="L5257" s="232">
        <v>3254</v>
      </c>
      <c r="M5257" s="233">
        <v>3155</v>
      </c>
      <c r="N5257" s="130"/>
      <c r="O5257" s="131"/>
      <c r="P5257" s="131"/>
      <c r="Q5257" s="131"/>
      <c r="R5257" s="131"/>
      <c r="S5257" s="131"/>
      <c r="T5257" s="132" t="str">
        <f>IF(SUM(N5257:S5257)=U5257,"OK",SUM(N5257:S5257)-U5257)</f>
        <v>OK</v>
      </c>
      <c r="U5257" s="138"/>
      <c r="V5257" s="138"/>
      <c r="W5257" s="139"/>
      <c r="X5257" s="139"/>
      <c r="Y5257" s="132" t="str">
        <f>IF(SUM(W5257:X5257)=Z5257,"OK",SUM(W5257:X5257)-Z5257)</f>
        <v>OK</v>
      </c>
      <c r="Z5257" s="210"/>
      <c r="AA5257" s="204"/>
      <c r="AB5257" s="202"/>
      <c r="AC5257" s="202"/>
      <c r="AD5257" s="202"/>
      <c r="AE5257" s="202"/>
      <c r="AF5257" s="202"/>
      <c r="AG5257" s="132" t="str">
        <f>IF(SUM(AA5257:AF5257)=AH5257,"OK",SUM(AA5257:AF5257)-AH5257)</f>
        <v>OK</v>
      </c>
      <c r="AH5257" s="138"/>
      <c r="AI5257" s="138"/>
      <c r="AJ5257" s="139"/>
      <c r="AK5257" s="139"/>
      <c r="AL5257" s="132" t="str">
        <f>IF(SUM(AJ5257:AK5257)=AM5257,"OK",SUM(AJ5257:AK5257)-AM5257)</f>
        <v>OK</v>
      </c>
      <c r="AM5257" s="140"/>
      <c r="AN5257" s="119">
        <f>L5257+U5257+V5257+Z5257</f>
        <v>3254</v>
      </c>
      <c r="AO5257" s="120">
        <f>M5257+AH5257+AI5257+AM5257</f>
        <v>3155</v>
      </c>
      <c r="AP5257" s="39">
        <f>L5257</f>
        <v>3254</v>
      </c>
      <c r="AQ5257" s="141">
        <f>AN5257</f>
        <v>3254</v>
      </c>
      <c r="AR5257" s="142">
        <f>AQ5257-AP5257</f>
        <v>0</v>
      </c>
      <c r="AS5257" s="143">
        <f t="shared" si="4016"/>
        <v>0</v>
      </c>
      <c r="AT5257" s="144">
        <f>M5257</f>
        <v>3155</v>
      </c>
      <c r="AU5257" s="141">
        <f>AO5257</f>
        <v>3155</v>
      </c>
      <c r="AV5257" s="142">
        <f>AU5257-AT5257</f>
        <v>0</v>
      </c>
      <c r="AW5257" s="143">
        <f t="shared" si="4020"/>
        <v>0</v>
      </c>
      <c r="AY5257" s="146" t="str">
        <f t="shared" si="4026"/>
        <v>43.40</v>
      </c>
      <c r="AZ5257" s="1982" t="b">
        <f>COUNTIF('[1]Codes SEC'!$B$2:$B$250,Ministres!AY5257)&gt;0</f>
        <v>1</v>
      </c>
    </row>
    <row r="5258" spans="1:64" s="1983" customFormat="1" ht="35.1" customHeight="1" x14ac:dyDescent="0.25">
      <c r="A5258" s="356" t="s">
        <v>5356</v>
      </c>
      <c r="B5258" s="225">
        <v>15</v>
      </c>
      <c r="C5258" s="122" t="s">
        <v>1245</v>
      </c>
      <c r="D5258" s="123">
        <v>1000</v>
      </c>
      <c r="E5258" s="124"/>
      <c r="F5258" s="125">
        <v>12</v>
      </c>
      <c r="G5258" s="126">
        <v>1</v>
      </c>
      <c r="H5258" s="35" t="str">
        <f t="shared" si="4022"/>
        <v>060</v>
      </c>
      <c r="I5258" s="36">
        <v>84340000</v>
      </c>
      <c r="J5258" s="37" t="s">
        <v>5847</v>
      </c>
      <c r="K5258" s="281" t="s">
        <v>5848</v>
      </c>
      <c r="L5258" s="128">
        <v>0</v>
      </c>
      <c r="M5258" s="129">
        <v>0</v>
      </c>
      <c r="N5258" s="130"/>
      <c r="O5258" s="131"/>
      <c r="P5258" s="131"/>
      <c r="Q5258" s="131"/>
      <c r="R5258" s="131"/>
      <c r="S5258" s="131"/>
      <c r="T5258" s="132" t="str">
        <f>IF(SUM(N5258:S5258)=U5258,"OK",SUM(N5258:S5258)-U5258)</f>
        <v>OK</v>
      </c>
      <c r="U5258" s="138"/>
      <c r="V5258" s="138"/>
      <c r="W5258" s="139"/>
      <c r="X5258" s="139"/>
      <c r="Y5258" s="132" t="str">
        <f>IF(SUM(W5258:X5258)=Z5258,"OK",SUM(W5258:X5258)-Z5258)</f>
        <v>OK</v>
      </c>
      <c r="Z5258" s="210"/>
      <c r="AA5258" s="204"/>
      <c r="AB5258" s="202"/>
      <c r="AC5258" s="202"/>
      <c r="AD5258" s="202"/>
      <c r="AE5258" s="202"/>
      <c r="AF5258" s="202"/>
      <c r="AG5258" s="132" t="str">
        <f>IF(SUM(AA5258:AF5258)=AH5258,"OK",SUM(AA5258:AF5258)-AH5258)</f>
        <v>OK</v>
      </c>
      <c r="AH5258" s="138"/>
      <c r="AI5258" s="138"/>
      <c r="AJ5258" s="139"/>
      <c r="AK5258" s="139"/>
      <c r="AL5258" s="132" t="str">
        <f>IF(SUM(AJ5258:AK5258)=AM5258,"OK",SUM(AJ5258:AK5258)-AM5258)</f>
        <v>OK</v>
      </c>
      <c r="AM5258" s="140"/>
      <c r="AN5258" s="119">
        <f>L5258+U5258+V5258+Z5258</f>
        <v>0</v>
      </c>
      <c r="AO5258" s="120">
        <f>M5258+AH5258+AI5258+AM5258</f>
        <v>0</v>
      </c>
      <c r="AP5258" s="39">
        <f>L5258</f>
        <v>0</v>
      </c>
      <c r="AQ5258" s="141">
        <f>AN5258</f>
        <v>0</v>
      </c>
      <c r="AR5258" s="142">
        <f>AQ5258-AP5258</f>
        <v>0</v>
      </c>
      <c r="AS5258" s="143" t="e">
        <f t="shared" si="4016"/>
        <v>#DIV/0!</v>
      </c>
      <c r="AT5258" s="144">
        <f>M5258</f>
        <v>0</v>
      </c>
      <c r="AU5258" s="141">
        <f>AO5258</f>
        <v>0</v>
      </c>
      <c r="AV5258" s="142">
        <f>AU5258-AT5258</f>
        <v>0</v>
      </c>
      <c r="AW5258" s="143" t="e">
        <f t="shared" si="4020"/>
        <v>#DIV/0!</v>
      </c>
      <c r="AX5258"/>
      <c r="AY5258" s="146" t="str">
        <f t="shared" si="4026"/>
        <v>43.40</v>
      </c>
      <c r="AZ5258" s="1982" t="b">
        <f>COUNTIF('[1]Codes SEC'!$B$2:$B$250,Ministres!AY5258)&gt;0</f>
        <v>1</v>
      </c>
      <c r="BA5258"/>
      <c r="BB5258"/>
      <c r="BC5258"/>
      <c r="BD5258"/>
      <c r="BE5258"/>
      <c r="BF5258"/>
      <c r="BG5258"/>
      <c r="BH5258"/>
      <c r="BI5258"/>
      <c r="BJ5258"/>
      <c r="BK5258"/>
      <c r="BL5258"/>
    </row>
    <row r="5259" spans="1:64" s="1983" customFormat="1" ht="35.1" customHeight="1" x14ac:dyDescent="0.25">
      <c r="A5259" s="356" t="s">
        <v>5356</v>
      </c>
      <c r="B5259" s="225">
        <v>15</v>
      </c>
      <c r="C5259" s="122" t="s">
        <v>1245</v>
      </c>
      <c r="D5259" s="123">
        <v>1000</v>
      </c>
      <c r="E5259" s="226"/>
      <c r="F5259" s="122">
        <v>12</v>
      </c>
      <c r="G5259" s="126">
        <v>1</v>
      </c>
      <c r="H5259" s="35" t="str">
        <f t="shared" si="4022"/>
        <v>060</v>
      </c>
      <c r="I5259" s="36">
        <v>84340000</v>
      </c>
      <c r="J5259" s="37" t="s">
        <v>5849</v>
      </c>
      <c r="K5259" s="281" t="s">
        <v>5850</v>
      </c>
      <c r="L5259" s="128">
        <v>0</v>
      </c>
      <c r="M5259" s="129">
        <v>0</v>
      </c>
      <c r="N5259" s="130"/>
      <c r="O5259" s="131"/>
      <c r="P5259" s="131"/>
      <c r="Q5259" s="131"/>
      <c r="R5259" s="131"/>
      <c r="S5259" s="131"/>
      <c r="T5259" s="132" t="str">
        <f>IF(SUM(N5259:S5259)=U5259,"OK",SUM(N5259:S5259)-U5259)</f>
        <v>OK</v>
      </c>
      <c r="U5259" s="138"/>
      <c r="V5259" s="138"/>
      <c r="W5259" s="139"/>
      <c r="X5259" s="139"/>
      <c r="Y5259" s="132" t="str">
        <f>IF(SUM(W5259:X5259)=Z5259,"OK",SUM(W5259:X5259)-Z5259)</f>
        <v>OK</v>
      </c>
      <c r="Z5259" s="210"/>
      <c r="AA5259" s="204"/>
      <c r="AB5259" s="202"/>
      <c r="AC5259" s="202"/>
      <c r="AD5259" s="202"/>
      <c r="AE5259" s="202"/>
      <c r="AF5259" s="202"/>
      <c r="AG5259" s="132" t="str">
        <f>IF(SUM(AA5259:AF5259)=AH5259,"OK",SUM(AA5259:AF5259)-AH5259)</f>
        <v>OK</v>
      </c>
      <c r="AH5259" s="138"/>
      <c r="AI5259" s="138"/>
      <c r="AJ5259" s="139"/>
      <c r="AK5259" s="139"/>
      <c r="AL5259" s="132" t="str">
        <f>IF(SUM(AJ5259:AK5259)=AM5259,"OK",SUM(AJ5259:AK5259)-AM5259)</f>
        <v>OK</v>
      </c>
      <c r="AM5259" s="140"/>
      <c r="AN5259" s="119">
        <f>L5259+U5259+V5259+Z5259</f>
        <v>0</v>
      </c>
      <c r="AO5259" s="120">
        <f>M5259+AH5259+AI5259+AM5259</f>
        <v>0</v>
      </c>
      <c r="AP5259" s="39">
        <f>L5259</f>
        <v>0</v>
      </c>
      <c r="AQ5259" s="141">
        <f>AN5259</f>
        <v>0</v>
      </c>
      <c r="AR5259" s="142">
        <f>AQ5259-AP5259</f>
        <v>0</v>
      </c>
      <c r="AS5259" s="143" t="e">
        <f t="shared" si="4016"/>
        <v>#DIV/0!</v>
      </c>
      <c r="AT5259" s="144">
        <f>M5259</f>
        <v>0</v>
      </c>
      <c r="AU5259" s="141">
        <f>AO5259</f>
        <v>0</v>
      </c>
      <c r="AV5259" s="142">
        <f>AU5259-AT5259</f>
        <v>0</v>
      </c>
      <c r="AW5259" s="143" t="e">
        <f t="shared" si="4020"/>
        <v>#DIV/0!</v>
      </c>
      <c r="AX5259"/>
      <c r="AY5259" s="146" t="str">
        <f t="shared" si="4026"/>
        <v>43.40</v>
      </c>
      <c r="AZ5259" s="1982" t="b">
        <f>COUNTIF('[1]Codes SEC'!$B$2:$B$250,Ministres!AY5259)&gt;0</f>
        <v>1</v>
      </c>
      <c r="BA5259"/>
      <c r="BB5259"/>
      <c r="BC5259"/>
      <c r="BD5259"/>
      <c r="BE5259"/>
      <c r="BF5259"/>
      <c r="BG5259"/>
      <c r="BH5259"/>
      <c r="BI5259"/>
      <c r="BJ5259"/>
      <c r="BK5259"/>
      <c r="BL5259"/>
    </row>
    <row r="5260" spans="1:64" ht="35.1" customHeight="1" x14ac:dyDescent="0.25">
      <c r="A5260" s="15" t="s">
        <v>5356</v>
      </c>
      <c r="B5260" s="225">
        <v>15</v>
      </c>
      <c r="C5260" s="122" t="s">
        <v>1245</v>
      </c>
      <c r="D5260" s="123">
        <v>1000</v>
      </c>
      <c r="E5260" s="226"/>
      <c r="F5260" s="122">
        <v>12</v>
      </c>
      <c r="G5260" s="227"/>
      <c r="H5260" s="228" t="str">
        <f t="shared" si="4022"/>
        <v>060</v>
      </c>
      <c r="I5260" s="229">
        <v>84352000</v>
      </c>
      <c r="J5260" s="230" t="s">
        <v>5851</v>
      </c>
      <c r="K5260" s="231" t="s">
        <v>5852</v>
      </c>
      <c r="L5260" s="232">
        <v>0</v>
      </c>
      <c r="M5260" s="233">
        <v>0</v>
      </c>
      <c r="N5260" s="130"/>
      <c r="O5260" s="131"/>
      <c r="P5260" s="131"/>
      <c r="Q5260" s="131"/>
      <c r="R5260" s="131"/>
      <c r="S5260" s="131"/>
      <c r="T5260" s="132" t="str">
        <f>IF(SUM(N5260:S5260)=U5260,"OK",SUM(N5260:S5260)-U5260)</f>
        <v>OK</v>
      </c>
      <c r="U5260" s="138"/>
      <c r="V5260" s="138"/>
      <c r="W5260" s="139"/>
      <c r="X5260" s="139"/>
      <c r="Y5260" s="132" t="str">
        <f>IF(SUM(W5260:X5260)=Z5260,"OK",SUM(W5260:X5260)-Z5260)</f>
        <v>OK</v>
      </c>
      <c r="Z5260" s="210"/>
      <c r="AA5260" s="204"/>
      <c r="AB5260" s="202"/>
      <c r="AC5260" s="202"/>
      <c r="AD5260" s="202"/>
      <c r="AE5260" s="202"/>
      <c r="AF5260" s="202"/>
      <c r="AG5260" s="132" t="str">
        <f>IF(SUM(AA5260:AF5260)=AH5260,"OK",SUM(AA5260:AF5260)-AH5260)</f>
        <v>OK</v>
      </c>
      <c r="AH5260" s="138"/>
      <c r="AI5260" s="138"/>
      <c r="AJ5260" s="139"/>
      <c r="AK5260" s="139"/>
      <c r="AL5260" s="132" t="str">
        <f>IF(SUM(AJ5260:AK5260)=AM5260,"OK",SUM(AJ5260:AK5260)-AM5260)</f>
        <v>OK</v>
      </c>
      <c r="AM5260" s="140"/>
      <c r="AN5260" s="119">
        <f>L5260+U5260+V5260+Z5260</f>
        <v>0</v>
      </c>
      <c r="AO5260" s="120">
        <f>M5260+AH5260+AI5260+AM5260</f>
        <v>0</v>
      </c>
      <c r="AP5260" s="39">
        <f>L5260</f>
        <v>0</v>
      </c>
      <c r="AQ5260" s="141">
        <f>AN5260</f>
        <v>0</v>
      </c>
      <c r="AR5260" s="142">
        <f>AQ5260-AP5260</f>
        <v>0</v>
      </c>
      <c r="AS5260" s="143" t="e">
        <f t="shared" si="4016"/>
        <v>#DIV/0!</v>
      </c>
      <c r="AT5260" s="144">
        <f>M5260</f>
        <v>0</v>
      </c>
      <c r="AU5260" s="141">
        <f>AO5260</f>
        <v>0</v>
      </c>
      <c r="AV5260" s="142">
        <f>AU5260-AT5260</f>
        <v>0</v>
      </c>
      <c r="AW5260" s="143" t="e">
        <f t="shared" si="4020"/>
        <v>#DIV/0!</v>
      </c>
      <c r="AY5260" s="146" t="str">
        <f t="shared" si="4026"/>
        <v>43.52</v>
      </c>
      <c r="AZ5260" s="1982" t="b">
        <f>COUNTIF('[1]Codes SEC'!$B$2:$B$250,Ministres!AY5260)&gt;0</f>
        <v>1</v>
      </c>
    </row>
    <row r="5261" spans="1:64" ht="35.1" customHeight="1" x14ac:dyDescent="0.25">
      <c r="A5261" s="356" t="s">
        <v>5356</v>
      </c>
      <c r="B5261" s="225">
        <v>15</v>
      </c>
      <c r="C5261" s="122" t="s">
        <v>1245</v>
      </c>
      <c r="D5261" s="123">
        <v>1000</v>
      </c>
      <c r="E5261" s="226"/>
      <c r="F5261" s="122">
        <v>12</v>
      </c>
      <c r="G5261" s="227">
        <v>1</v>
      </c>
      <c r="H5261" s="228" t="str">
        <f t="shared" si="4022"/>
        <v>060</v>
      </c>
      <c r="I5261" s="229">
        <v>84353000</v>
      </c>
      <c r="J5261" s="492" t="s">
        <v>5853</v>
      </c>
      <c r="K5261" s="244" t="s">
        <v>5854</v>
      </c>
      <c r="L5261" s="128">
        <v>2</v>
      </c>
      <c r="M5261" s="129">
        <v>2</v>
      </c>
      <c r="N5261" s="130"/>
      <c r="O5261" s="131"/>
      <c r="P5261" s="131"/>
      <c r="Q5261" s="131"/>
      <c r="R5261" s="131"/>
      <c r="S5261" s="131"/>
      <c r="T5261" s="132" t="str">
        <f t="shared" si="4007"/>
        <v>OK</v>
      </c>
      <c r="U5261" s="138"/>
      <c r="V5261" s="138"/>
      <c r="W5261" s="139"/>
      <c r="X5261" s="139"/>
      <c r="Y5261" s="132" t="str">
        <f t="shared" si="4008"/>
        <v>OK</v>
      </c>
      <c r="Z5261" s="210"/>
      <c r="AA5261" s="204"/>
      <c r="AB5261" s="202"/>
      <c r="AC5261" s="202"/>
      <c r="AD5261" s="202"/>
      <c r="AE5261" s="202"/>
      <c r="AF5261" s="202"/>
      <c r="AG5261" s="132" t="str">
        <f t="shared" si="4009"/>
        <v>OK</v>
      </c>
      <c r="AH5261" s="138"/>
      <c r="AI5261" s="138"/>
      <c r="AJ5261" s="139"/>
      <c r="AK5261" s="139"/>
      <c r="AL5261" s="132" t="str">
        <f t="shared" si="4010"/>
        <v>OK</v>
      </c>
      <c r="AM5261" s="140"/>
      <c r="AN5261" s="119">
        <f t="shared" si="4011"/>
        <v>2</v>
      </c>
      <c r="AO5261" s="120">
        <f t="shared" si="4012"/>
        <v>2</v>
      </c>
      <c r="AP5261" s="39">
        <f t="shared" si="4023"/>
        <v>2</v>
      </c>
      <c r="AQ5261" s="141">
        <f t="shared" si="4024"/>
        <v>2</v>
      </c>
      <c r="AR5261" s="142">
        <f t="shared" ref="AR5261:AR5262" si="4027">AQ5261-AP5261</f>
        <v>0</v>
      </c>
      <c r="AS5261" s="143">
        <f t="shared" si="4016"/>
        <v>0</v>
      </c>
      <c r="AT5261" s="144">
        <f t="shared" si="4025"/>
        <v>2</v>
      </c>
      <c r="AU5261" s="141">
        <f t="shared" ref="AU5261:AU5262" si="4028">AO5261</f>
        <v>2</v>
      </c>
      <c r="AV5261" s="142">
        <f t="shared" ref="AV5261:AV5262" si="4029">AU5261-AT5261</f>
        <v>0</v>
      </c>
      <c r="AW5261" s="143">
        <f t="shared" si="4020"/>
        <v>0</v>
      </c>
      <c r="AY5261" s="146" t="str">
        <f t="shared" si="4026"/>
        <v>43.53</v>
      </c>
      <c r="AZ5261" s="1982" t="b">
        <f>COUNTIF('[1]Codes SEC'!$B$2:$B$250,Ministres!AY5261)&gt;0</f>
        <v>1</v>
      </c>
    </row>
    <row r="5262" spans="1:64" s="1983" customFormat="1" ht="35.1" customHeight="1" x14ac:dyDescent="0.25">
      <c r="A5262" s="356" t="s">
        <v>5356</v>
      </c>
      <c r="B5262" s="225">
        <v>15</v>
      </c>
      <c r="C5262" s="122" t="s">
        <v>1245</v>
      </c>
      <c r="D5262" s="123">
        <v>1000</v>
      </c>
      <c r="E5262" s="226"/>
      <c r="F5262" s="122">
        <v>12</v>
      </c>
      <c r="G5262" s="126">
        <v>1</v>
      </c>
      <c r="H5262" s="35" t="str">
        <f t="shared" si="4022"/>
        <v>060</v>
      </c>
      <c r="I5262" s="36">
        <v>84353000</v>
      </c>
      <c r="J5262" s="37" t="s">
        <v>5855</v>
      </c>
      <c r="K5262" s="281" t="s">
        <v>5856</v>
      </c>
      <c r="L5262" s="128">
        <v>0</v>
      </c>
      <c r="M5262" s="129">
        <v>6</v>
      </c>
      <c r="N5262" s="130"/>
      <c r="O5262" s="131"/>
      <c r="P5262" s="131"/>
      <c r="Q5262" s="131"/>
      <c r="R5262" s="131"/>
      <c r="S5262" s="131"/>
      <c r="T5262" s="132" t="str">
        <f t="shared" si="4007"/>
        <v>OK</v>
      </c>
      <c r="U5262" s="138"/>
      <c r="V5262" s="138"/>
      <c r="W5262" s="139"/>
      <c r="X5262" s="139"/>
      <c r="Y5262" s="132" t="str">
        <f t="shared" si="4008"/>
        <v>OK</v>
      </c>
      <c r="Z5262" s="210"/>
      <c r="AA5262" s="204"/>
      <c r="AB5262" s="202"/>
      <c r="AC5262" s="202"/>
      <c r="AD5262" s="202"/>
      <c r="AE5262" s="202"/>
      <c r="AF5262" s="202"/>
      <c r="AG5262" s="132" t="str">
        <f t="shared" si="4009"/>
        <v>OK</v>
      </c>
      <c r="AH5262" s="138"/>
      <c r="AI5262" s="138"/>
      <c r="AJ5262" s="139"/>
      <c r="AK5262" s="139"/>
      <c r="AL5262" s="132" t="str">
        <f t="shared" si="4010"/>
        <v>OK</v>
      </c>
      <c r="AM5262" s="140"/>
      <c r="AN5262" s="119">
        <f t="shared" si="4011"/>
        <v>0</v>
      </c>
      <c r="AO5262" s="120">
        <f t="shared" si="4012"/>
        <v>6</v>
      </c>
      <c r="AP5262" s="39">
        <f t="shared" si="4023"/>
        <v>0</v>
      </c>
      <c r="AQ5262" s="141">
        <f t="shared" si="4024"/>
        <v>0</v>
      </c>
      <c r="AR5262" s="142">
        <f t="shared" si="4027"/>
        <v>0</v>
      </c>
      <c r="AS5262" s="143" t="e">
        <f t="shared" si="4016"/>
        <v>#DIV/0!</v>
      </c>
      <c r="AT5262" s="144">
        <f t="shared" si="4025"/>
        <v>6</v>
      </c>
      <c r="AU5262" s="141">
        <f t="shared" si="4028"/>
        <v>6</v>
      </c>
      <c r="AV5262" s="142">
        <f t="shared" si="4029"/>
        <v>0</v>
      </c>
      <c r="AW5262" s="143">
        <f t="shared" si="4020"/>
        <v>0</v>
      </c>
      <c r="AX5262"/>
      <c r="AY5262" s="146" t="str">
        <f t="shared" si="4026"/>
        <v>43.53</v>
      </c>
      <c r="AZ5262" s="1982" t="b">
        <f>COUNTIF('[1]Codes SEC'!$B$2:$B$250,Ministres!AY5262)&gt;0</f>
        <v>1</v>
      </c>
      <c r="BA5262"/>
      <c r="BB5262"/>
      <c r="BC5262"/>
      <c r="BD5262"/>
      <c r="BE5262"/>
      <c r="BF5262"/>
      <c r="BG5262"/>
      <c r="BH5262"/>
      <c r="BI5262"/>
      <c r="BJ5262"/>
      <c r="BK5262"/>
      <c r="BL5262"/>
    </row>
    <row r="5263" spans="1:64" ht="35.1" customHeight="1" x14ac:dyDescent="0.25">
      <c r="A5263" s="356" t="s">
        <v>5356</v>
      </c>
      <c r="B5263" s="225">
        <v>15</v>
      </c>
      <c r="C5263" s="122" t="s">
        <v>1245</v>
      </c>
      <c r="D5263" s="123">
        <v>1000</v>
      </c>
      <c r="E5263" s="226"/>
      <c r="F5263" s="122">
        <v>12</v>
      </c>
      <c r="G5263" s="227">
        <v>1</v>
      </c>
      <c r="H5263" s="228" t="str">
        <f t="shared" si="4022"/>
        <v>060</v>
      </c>
      <c r="I5263" s="229" t="s">
        <v>301</v>
      </c>
      <c r="J5263" s="492" t="s">
        <v>5857</v>
      </c>
      <c r="K5263" s="244" t="s">
        <v>5858</v>
      </c>
      <c r="L5263" s="232">
        <v>0</v>
      </c>
      <c r="M5263" s="233">
        <v>0</v>
      </c>
      <c r="N5263" s="130"/>
      <c r="O5263" s="131"/>
      <c r="P5263" s="131"/>
      <c r="Q5263" s="131"/>
      <c r="R5263" s="131"/>
      <c r="S5263" s="131"/>
      <c r="T5263" s="132" t="str">
        <f t="shared" si="4007"/>
        <v>OK</v>
      </c>
      <c r="U5263" s="138"/>
      <c r="V5263" s="138"/>
      <c r="W5263" s="139"/>
      <c r="X5263" s="139"/>
      <c r="Y5263" s="132" t="str">
        <f t="shared" si="4008"/>
        <v>OK</v>
      </c>
      <c r="Z5263" s="210"/>
      <c r="AA5263" s="204"/>
      <c r="AB5263" s="202"/>
      <c r="AC5263" s="202"/>
      <c r="AD5263" s="202"/>
      <c r="AE5263" s="202"/>
      <c r="AF5263" s="202"/>
      <c r="AG5263" s="132" t="str">
        <f t="shared" si="4009"/>
        <v>OK</v>
      </c>
      <c r="AH5263" s="138"/>
      <c r="AI5263" s="138"/>
      <c r="AJ5263" s="139"/>
      <c r="AK5263" s="139"/>
      <c r="AL5263" s="132" t="str">
        <f t="shared" si="4010"/>
        <v>OK</v>
      </c>
      <c r="AM5263" s="140"/>
      <c r="AN5263" s="119">
        <f t="shared" si="4011"/>
        <v>0</v>
      </c>
      <c r="AO5263" s="120">
        <f t="shared" si="4012"/>
        <v>0</v>
      </c>
      <c r="AP5263" s="39">
        <f t="shared" si="4023"/>
        <v>0</v>
      </c>
      <c r="AQ5263" s="141">
        <f t="shared" si="4024"/>
        <v>0</v>
      </c>
      <c r="AR5263" s="142">
        <f>AQ5263-AP5263</f>
        <v>0</v>
      </c>
      <c r="AS5263" s="143" t="e">
        <f t="shared" si="4016"/>
        <v>#DIV/0!</v>
      </c>
      <c r="AT5263" s="144">
        <f t="shared" si="4025"/>
        <v>0</v>
      </c>
      <c r="AU5263" s="141">
        <f>AO5263</f>
        <v>0</v>
      </c>
      <c r="AV5263" s="142">
        <f>AU5263-AT5263</f>
        <v>0</v>
      </c>
      <c r="AW5263" s="143" t="e">
        <f t="shared" si="4020"/>
        <v>#DIV/0!</v>
      </c>
      <c r="AY5263" s="146" t="str">
        <f t="shared" si="4026"/>
        <v>45.24</v>
      </c>
      <c r="AZ5263" s="1982" t="b">
        <f>COUNTIF('[1]Codes SEC'!$B$2:$B$250,Ministres!AY5263)&gt;0</f>
        <v>1</v>
      </c>
    </row>
    <row r="5264" spans="1:64" ht="35.1" customHeight="1" x14ac:dyDescent="0.25">
      <c r="A5264" s="356" t="s">
        <v>5356</v>
      </c>
      <c r="B5264" s="225">
        <v>15</v>
      </c>
      <c r="C5264" s="122" t="s">
        <v>1245</v>
      </c>
      <c r="D5264" s="123">
        <v>1000</v>
      </c>
      <c r="E5264" s="226"/>
      <c r="F5264" s="122">
        <v>12</v>
      </c>
      <c r="G5264" s="227">
        <v>1</v>
      </c>
      <c r="H5264" s="228" t="str">
        <f t="shared" si="4022"/>
        <v>060</v>
      </c>
      <c r="I5264" s="229" t="s">
        <v>301</v>
      </c>
      <c r="J5264" s="492" t="s">
        <v>5859</v>
      </c>
      <c r="K5264" s="281" t="s">
        <v>5860</v>
      </c>
      <c r="L5264" s="128">
        <v>1247</v>
      </c>
      <c r="M5264" s="129">
        <v>1172</v>
      </c>
      <c r="N5264" s="130"/>
      <c r="O5264" s="131"/>
      <c r="P5264" s="131"/>
      <c r="Q5264" s="131"/>
      <c r="R5264" s="131"/>
      <c r="S5264" s="131"/>
      <c r="T5264" s="132" t="str">
        <f t="shared" si="4007"/>
        <v>OK</v>
      </c>
      <c r="U5264" s="138"/>
      <c r="V5264" s="138"/>
      <c r="W5264" s="139"/>
      <c r="X5264" s="139"/>
      <c r="Y5264" s="132" t="str">
        <f t="shared" si="4008"/>
        <v>OK</v>
      </c>
      <c r="Z5264" s="210"/>
      <c r="AA5264" s="204"/>
      <c r="AB5264" s="202"/>
      <c r="AC5264" s="202"/>
      <c r="AD5264" s="202"/>
      <c r="AE5264" s="202"/>
      <c r="AF5264" s="202"/>
      <c r="AG5264" s="132" t="str">
        <f t="shared" si="4009"/>
        <v>OK</v>
      </c>
      <c r="AH5264" s="138"/>
      <c r="AI5264" s="138"/>
      <c r="AJ5264" s="139"/>
      <c r="AK5264" s="139"/>
      <c r="AL5264" s="132" t="str">
        <f t="shared" si="4010"/>
        <v>OK</v>
      </c>
      <c r="AM5264" s="140"/>
      <c r="AN5264" s="119">
        <f t="shared" si="4011"/>
        <v>1247</v>
      </c>
      <c r="AO5264" s="120">
        <f t="shared" si="4012"/>
        <v>1172</v>
      </c>
      <c r="AP5264" s="39">
        <f t="shared" si="4023"/>
        <v>1247</v>
      </c>
      <c r="AQ5264" s="141">
        <f t="shared" si="4024"/>
        <v>1247</v>
      </c>
      <c r="AR5264" s="142">
        <f>AQ5264-AP5264</f>
        <v>0</v>
      </c>
      <c r="AS5264" s="143">
        <f t="shared" si="4016"/>
        <v>0</v>
      </c>
      <c r="AT5264" s="144">
        <f t="shared" si="4025"/>
        <v>1172</v>
      </c>
      <c r="AU5264" s="141">
        <f>AO5264</f>
        <v>1172</v>
      </c>
      <c r="AV5264" s="142">
        <f>AU5264-AT5264</f>
        <v>0</v>
      </c>
      <c r="AW5264" s="143">
        <f t="shared" si="4020"/>
        <v>0</v>
      </c>
      <c r="AY5264" s="146" t="str">
        <f t="shared" si="4026"/>
        <v>45.24</v>
      </c>
      <c r="AZ5264" s="1982" t="b">
        <f>COUNTIF('[1]Codes SEC'!$B$2:$B$250,Ministres!AY5264)&gt;0</f>
        <v>1</v>
      </c>
    </row>
    <row r="5265" spans="1:52" ht="35.1" customHeight="1" x14ac:dyDescent="0.25">
      <c r="A5265" s="15" t="s">
        <v>5356</v>
      </c>
      <c r="B5265" s="225">
        <v>15</v>
      </c>
      <c r="C5265" s="122" t="s">
        <v>1245</v>
      </c>
      <c r="D5265" s="123">
        <v>1000</v>
      </c>
      <c r="F5265" s="125">
        <v>12</v>
      </c>
      <c r="G5265" s="126">
        <v>1</v>
      </c>
      <c r="H5265" s="35" t="str">
        <f t="shared" si="4022"/>
        <v>060</v>
      </c>
      <c r="I5265" s="36" t="s">
        <v>301</v>
      </c>
      <c r="J5265" s="37" t="s">
        <v>5861</v>
      </c>
      <c r="K5265" s="281" t="s">
        <v>5862</v>
      </c>
      <c r="L5265" s="241">
        <v>150</v>
      </c>
      <c r="M5265" s="242">
        <v>150</v>
      </c>
      <c r="N5265" s="201"/>
      <c r="O5265" s="202"/>
      <c r="P5265" s="202"/>
      <c r="Q5265" s="202"/>
      <c r="R5265" s="202"/>
      <c r="S5265" s="202"/>
      <c r="T5265" s="132" t="str">
        <f>IF(SUM(N5265:S5265)=U5265,"OK",SUM(N5265:S5265)-U5265)</f>
        <v>OK</v>
      </c>
      <c r="U5265" s="138"/>
      <c r="V5265" s="138"/>
      <c r="W5265" s="139"/>
      <c r="X5265" s="139"/>
      <c r="Y5265" s="132" t="str">
        <f>IF(SUM(W5265:X5265)=Z5265,"OK",SUM(W5265:X5265)-Z5265)</f>
        <v>OK</v>
      </c>
      <c r="Z5265" s="210"/>
      <c r="AA5265" s="204"/>
      <c r="AB5265" s="202"/>
      <c r="AC5265" s="202"/>
      <c r="AD5265" s="202"/>
      <c r="AE5265" s="202"/>
      <c r="AF5265" s="202"/>
      <c r="AG5265" s="132" t="str">
        <f>IF(SUM(AA5265:AF5265)=AH5265,"OK",SUM(AA5265:AF5265)-AH5265)</f>
        <v>OK</v>
      </c>
      <c r="AH5265" s="138"/>
      <c r="AI5265" s="138"/>
      <c r="AJ5265" s="139"/>
      <c r="AK5265" s="139"/>
      <c r="AL5265" s="132" t="str">
        <f>IF(SUM(AJ5265:AK5265)=AM5265,"OK",SUM(AJ5265:AK5265)-AM5265)</f>
        <v>OK</v>
      </c>
      <c r="AM5265" s="140"/>
      <c r="AN5265" s="119">
        <f>L5265+U5265+V5265+Z5265</f>
        <v>150</v>
      </c>
      <c r="AO5265" s="120">
        <f>M5265+AH5265+AI5265+AM5265</f>
        <v>150</v>
      </c>
      <c r="AP5265" s="39">
        <f>L5265</f>
        <v>150</v>
      </c>
      <c r="AQ5265" s="141">
        <f>AN5265</f>
        <v>150</v>
      </c>
      <c r="AR5265" s="141">
        <f t="shared" ref="AR5265" si="4030">AQ5265-AP5265</f>
        <v>0</v>
      </c>
      <c r="AS5265" s="143">
        <f t="shared" si="4016"/>
        <v>0</v>
      </c>
      <c r="AT5265" s="144">
        <f>M5265</f>
        <v>150</v>
      </c>
      <c r="AU5265" s="141">
        <f t="shared" ref="AU5265" si="4031">AO5265</f>
        <v>150</v>
      </c>
      <c r="AV5265" s="141">
        <f t="shared" ref="AV5265" si="4032">AU5265-AT5265</f>
        <v>0</v>
      </c>
      <c r="AW5265" s="143">
        <f t="shared" si="4020"/>
        <v>0</v>
      </c>
      <c r="AY5265" s="146" t="str">
        <f t="shared" si="4026"/>
        <v>45.24</v>
      </c>
      <c r="AZ5265" s="1982" t="b">
        <f>COUNTIF('[1]Codes SEC'!$B$2:$B$250,Ministres!AY5265)&gt;0</f>
        <v>1</v>
      </c>
    </row>
    <row r="5266" spans="1:52" ht="35.1" customHeight="1" x14ac:dyDescent="0.25">
      <c r="A5266" s="356" t="s">
        <v>5356</v>
      </c>
      <c r="B5266" s="225">
        <v>15</v>
      </c>
      <c r="C5266" s="122" t="s">
        <v>1245</v>
      </c>
      <c r="D5266" s="123">
        <v>1000</v>
      </c>
      <c r="E5266" s="226"/>
      <c r="F5266" s="122">
        <v>12</v>
      </c>
      <c r="G5266" s="227">
        <v>1</v>
      </c>
      <c r="H5266" s="228" t="str">
        <f t="shared" si="4022"/>
        <v>060</v>
      </c>
      <c r="I5266" s="229" t="s">
        <v>1186</v>
      </c>
      <c r="J5266" s="492" t="s">
        <v>5863</v>
      </c>
      <c r="K5266" s="244" t="s">
        <v>5864</v>
      </c>
      <c r="L5266" s="128">
        <v>88</v>
      </c>
      <c r="M5266" s="129">
        <v>88</v>
      </c>
      <c r="N5266" s="130"/>
      <c r="O5266" s="131"/>
      <c r="P5266" s="131"/>
      <c r="Q5266" s="131"/>
      <c r="R5266" s="131"/>
      <c r="S5266" s="131"/>
      <c r="T5266" s="132" t="str">
        <f>IF(SUM(N5266:S5266)=U5266,"OK",SUM(N5266:S5266)-U5266)</f>
        <v>OK</v>
      </c>
      <c r="U5266" s="138"/>
      <c r="V5266" s="138"/>
      <c r="W5266" s="139"/>
      <c r="X5266" s="139"/>
      <c r="Y5266" s="132" t="str">
        <f>IF(SUM(W5266:X5266)=Z5266,"OK",SUM(W5266:X5266)-Z5266)</f>
        <v>OK</v>
      </c>
      <c r="Z5266" s="210"/>
      <c r="AA5266" s="204"/>
      <c r="AB5266" s="202"/>
      <c r="AC5266" s="202"/>
      <c r="AD5266" s="202"/>
      <c r="AE5266" s="202"/>
      <c r="AF5266" s="202"/>
      <c r="AG5266" s="132" t="str">
        <f>IF(SUM(AA5266:AF5266)=AH5266,"OK",SUM(AA5266:AF5266)-AH5266)</f>
        <v>OK</v>
      </c>
      <c r="AH5266" s="138"/>
      <c r="AI5266" s="138"/>
      <c r="AJ5266" s="139"/>
      <c r="AK5266" s="139"/>
      <c r="AL5266" s="132" t="str">
        <f>IF(SUM(AJ5266:AK5266)=AM5266,"OK",SUM(AJ5266:AK5266)-AM5266)</f>
        <v>OK</v>
      </c>
      <c r="AM5266" s="140"/>
      <c r="AN5266" s="119">
        <f>L5266+U5266+V5266+Z5266</f>
        <v>88</v>
      </c>
      <c r="AO5266" s="120">
        <f>M5266+AH5266+AI5266+AM5266</f>
        <v>88</v>
      </c>
      <c r="AP5266" s="39">
        <f>L5266</f>
        <v>88</v>
      </c>
      <c r="AQ5266" s="141">
        <f>AN5266</f>
        <v>88</v>
      </c>
      <c r="AR5266" s="142">
        <f>AQ5266-AP5266</f>
        <v>0</v>
      </c>
      <c r="AS5266" s="143">
        <f>AR5266/AP5266</f>
        <v>0</v>
      </c>
      <c r="AT5266" s="144">
        <f>M5266</f>
        <v>88</v>
      </c>
      <c r="AU5266" s="141">
        <f>AO5266</f>
        <v>88</v>
      </c>
      <c r="AV5266" s="142">
        <f>AU5266-AT5266</f>
        <v>0</v>
      </c>
      <c r="AW5266" s="143">
        <f>AV5266/AT5266</f>
        <v>0</v>
      </c>
      <c r="AY5266" s="146" t="str">
        <f t="shared" si="4026"/>
        <v>45.40</v>
      </c>
      <c r="AZ5266" s="1982" t="b">
        <f>COUNTIF('[1]Codes SEC'!$B$2:$B$250,Ministres!AY5266)&gt;0</f>
        <v>1</v>
      </c>
    </row>
    <row r="5267" spans="1:52" ht="35.1" customHeight="1" x14ac:dyDescent="0.25">
      <c r="A5267" s="15" t="s">
        <v>5356</v>
      </c>
      <c r="B5267" s="225" t="s">
        <v>1248</v>
      </c>
      <c r="C5267" s="122" t="s">
        <v>1245</v>
      </c>
      <c r="D5267" s="123">
        <v>1000</v>
      </c>
      <c r="E5267" s="226"/>
      <c r="F5267" s="122">
        <v>12</v>
      </c>
      <c r="G5267" s="227"/>
      <c r="H5267" s="228" t="str">
        <f t="shared" si="4022"/>
        <v>060</v>
      </c>
      <c r="I5267" s="229">
        <v>84550000</v>
      </c>
      <c r="J5267" s="230" t="s">
        <v>5865</v>
      </c>
      <c r="K5267" s="231" t="s">
        <v>5866</v>
      </c>
      <c r="L5267" s="232">
        <v>0</v>
      </c>
      <c r="M5267" s="233">
        <v>0</v>
      </c>
      <c r="N5267" s="130"/>
      <c r="O5267" s="131"/>
      <c r="P5267" s="131"/>
      <c r="Q5267" s="131"/>
      <c r="R5267" s="131"/>
      <c r="S5267" s="131"/>
      <c r="T5267" s="132" t="str">
        <f t="shared" si="4007"/>
        <v>OK</v>
      </c>
      <c r="U5267" s="138"/>
      <c r="V5267" s="138"/>
      <c r="W5267" s="139"/>
      <c r="X5267" s="139"/>
      <c r="Y5267" s="132" t="str">
        <f t="shared" si="4008"/>
        <v>OK</v>
      </c>
      <c r="Z5267" s="210"/>
      <c r="AA5267" s="204"/>
      <c r="AB5267" s="202"/>
      <c r="AC5267" s="202"/>
      <c r="AD5267" s="202"/>
      <c r="AE5267" s="202"/>
      <c r="AF5267" s="202"/>
      <c r="AG5267" s="132" t="str">
        <f t="shared" si="4009"/>
        <v>OK</v>
      </c>
      <c r="AH5267" s="138"/>
      <c r="AI5267" s="138"/>
      <c r="AJ5267" s="139"/>
      <c r="AK5267" s="139"/>
      <c r="AL5267" s="132" t="str">
        <f t="shared" si="4010"/>
        <v>OK</v>
      </c>
      <c r="AM5267" s="140"/>
      <c r="AN5267" s="119">
        <f t="shared" si="4011"/>
        <v>0</v>
      </c>
      <c r="AO5267" s="120">
        <f t="shared" si="4012"/>
        <v>0</v>
      </c>
      <c r="AP5267" s="39">
        <f t="shared" si="4023"/>
        <v>0</v>
      </c>
      <c r="AQ5267" s="141">
        <f t="shared" si="4024"/>
        <v>0</v>
      </c>
      <c r="AR5267" s="142">
        <f>AQ5267-AP5267</f>
        <v>0</v>
      </c>
      <c r="AS5267" s="143" t="e">
        <f>AR5267/AP5267</f>
        <v>#DIV/0!</v>
      </c>
      <c r="AT5267" s="144">
        <f t="shared" si="4025"/>
        <v>0</v>
      </c>
      <c r="AU5267" s="141">
        <f>AO5267</f>
        <v>0</v>
      </c>
      <c r="AV5267" s="142">
        <f>AU5267-AT5267</f>
        <v>0</v>
      </c>
      <c r="AW5267" s="143" t="e">
        <f>AV5267/AT5267</f>
        <v>#DIV/0!</v>
      </c>
      <c r="AY5267" s="146" t="str">
        <f t="shared" si="4026"/>
        <v>45.50</v>
      </c>
      <c r="AZ5267" s="1982" t="b">
        <f>COUNTIF('[1]Codes SEC'!$B$2:$B$250,Ministres!AY5267)&gt;0</f>
        <v>1</v>
      </c>
    </row>
    <row r="5268" spans="1:52" ht="12.75" customHeight="1" x14ac:dyDescent="0.25">
      <c r="A5268" s="350"/>
      <c r="B5268" s="1984"/>
      <c r="C5268" s="150"/>
      <c r="D5268" s="352"/>
      <c r="E5268" s="1985"/>
      <c r="F5268" s="150"/>
      <c r="G5268" s="495"/>
      <c r="H5268" s="496"/>
      <c r="I5268" s="497"/>
      <c r="J5268" s="498"/>
      <c r="K5268" s="158" t="s">
        <v>70</v>
      </c>
      <c r="L5268" s="236">
        <f t="shared" ref="L5268:S5268" si="4033">L5218+L5219+L5220+L5222+L5223+L5224+L5225+L5233+L5238+L5239+L5241+L5242+L5243+L5244+L5245+L5246+L5254+L5250+L5255+L5257+L5264+L5240+L5266+L5263+L5236+L5217+L5226+L5231+L5228+L5248+L5251+L5229+L5259+L5230+L5262+L5234+L5249+L5267+L5221+L5227+L5232+L5235+L5237+L5247+L5258+L5252+L5256+L5261+L5265+L5253+L5260</f>
        <v>17122</v>
      </c>
      <c r="M5268" s="1998">
        <f t="shared" si="4033"/>
        <v>17204</v>
      </c>
      <c r="N5268" s="1987">
        <f t="shared" si="4033"/>
        <v>0</v>
      </c>
      <c r="O5268" s="1988">
        <f t="shared" si="4033"/>
        <v>0</v>
      </c>
      <c r="P5268" s="1988">
        <f t="shared" si="4033"/>
        <v>0</v>
      </c>
      <c r="Q5268" s="1988">
        <f t="shared" si="4033"/>
        <v>0</v>
      </c>
      <c r="R5268" s="1988">
        <f t="shared" si="4033"/>
        <v>0</v>
      </c>
      <c r="S5268" s="1988">
        <f t="shared" si="4033"/>
        <v>0</v>
      </c>
      <c r="T5268" s="1989"/>
      <c r="U5268" s="1990">
        <f>U5218+U5219+U5220+U5222+U5223+U5224+U5225+U5233+U5238+U5239+U5241+U5242+U5243+U5244+U5245+U5246+U5254+U5250+U5255+U5257+U5264+U5240+U5266+U5263+U5236+U5217+U5226+U5231+U5228+U5248+U5251+U5229+U5259+U5230+U5262+U5234+U5249+U5267+U5221+U5227+U5232+U5235+U5237+U5247+U5258+U5252+U5256+U5261+U5265+U5253+U5260</f>
        <v>0</v>
      </c>
      <c r="V5268" s="1990">
        <f>V5218+V5219+V5220+V5222+V5223+V5224+V5225+V5233+V5238+V5239+V5241+V5242+V5243+V5244+V5245+V5246+V5254+V5250+V5255+V5257+V5264+V5240+V5266+V5263+V5236+V5217+V5226+V5231+V5228+V5248+V5251+V5229+V5259+V5230+V5262+V5234+V5249+V5267+V5221+V5227+V5232+V5235+V5237+V5247+V5258+V5252+V5256+V5261+V5265+V5253+V5260</f>
        <v>0</v>
      </c>
      <c r="W5268" s="1988">
        <f>W5218+W5219+W5220+W5222+W5223+W5224+W5225+W5233+W5238+W5239+W5241+W5242+W5243+W5244+W5245+W5246+W5254+W5250+W5255+W5257+W5264+W5240+W5266+W5263+W5236+W5217+W5226+W5231+W5228+W5248+W5251+W5229+W5259+W5230+W5262+W5234+W5249+W5267+W5221+W5227+W5232+W5235+W5237+W5247+W5258+W5252+W5256+W5261+W5265+W5253+W5260</f>
        <v>0</v>
      </c>
      <c r="X5268" s="1988">
        <f>X5218+X5219+X5220+X5222+X5223+X5224+X5225+X5233+X5238+X5239+X5241+X5242+X5243+X5244+X5245+X5246+X5254+X5250+X5255+X5257+X5264+X5240+X5266+X5263+X5236+X5217+X5226+X5231+X5228+X5248+X5251+X5229+X5259+X5230+X5262+X5234+X5249+X5267+X5221+X5227+X5232+X5235+X5237+X5247+X5258+X5252+X5256+X5261+X5265+X5253+X5260</f>
        <v>0</v>
      </c>
      <c r="Y5268" s="1989"/>
      <c r="Z5268" s="1990">
        <f t="shared" ref="Z5268:AF5268" si="4034">Z5218+Z5219+Z5220+Z5222+Z5223+Z5224+Z5225+Z5233+Z5238+Z5239+Z5241+Z5242+Z5243+Z5244+Z5245+Z5246+Z5254+Z5250+Z5255+Z5257+Z5264+Z5240+Z5266+Z5263+Z5236+Z5217+Z5226+Z5231+Z5228+Z5248+Z5251+Z5229+Z5259+Z5230+Z5262+Z5234+Z5249+Z5267+Z5221+Z5227+Z5232+Z5235+Z5237+Z5247+Z5258+Z5252+Z5256+Z5261+Z5265+Z5253+Z5260</f>
        <v>0</v>
      </c>
      <c r="AA5268" s="165">
        <f t="shared" si="4034"/>
        <v>0</v>
      </c>
      <c r="AB5268" s="1988">
        <f t="shared" si="4034"/>
        <v>0</v>
      </c>
      <c r="AC5268" s="1988">
        <f t="shared" si="4034"/>
        <v>0</v>
      </c>
      <c r="AD5268" s="1988">
        <f t="shared" si="4034"/>
        <v>0</v>
      </c>
      <c r="AE5268" s="1988">
        <f t="shared" si="4034"/>
        <v>0</v>
      </c>
      <c r="AF5268" s="1988">
        <f t="shared" si="4034"/>
        <v>0</v>
      </c>
      <c r="AG5268" s="1989"/>
      <c r="AH5268" s="1990">
        <f>AH5218+AH5219+AH5220+AH5222+AH5223+AH5224+AH5225+AH5233+AH5238+AH5239+AH5241+AH5242+AH5243+AH5244+AH5245+AH5246+AH5254+AH5250+AH5255+AH5257+AH5264+AH5240+AH5266+AH5263+AH5236+AH5217+AH5226+AH5231+AH5228+AH5248+AH5251+AH5229+AH5259+AH5230+AH5262+AH5234+AH5249+AH5267+AH5221+AH5227+AH5232+AH5235+AH5237+AH5247+AH5258+AH5252+AH5256+AH5261+AH5265+AH5253+AH5260</f>
        <v>0</v>
      </c>
      <c r="AI5268" s="1990">
        <f>AI5218+AI5219+AI5220+AI5222+AI5223+AI5224+AI5225+AI5233+AI5238+AI5239+AI5241+AI5242+AI5243+AI5244+AI5245+AI5246+AI5254+AI5250+AI5255+AI5257+AI5264+AI5240+AI5266+AI5263+AI5236+AI5217+AI5226+AI5231+AI5228+AI5248+AI5251+AI5229+AI5259+AI5230+AI5262+AI5234+AI5249+AI5267+AI5221+AI5227+AI5232+AI5235+AI5237+AI5247+AI5258+AI5252+AI5256+AI5261+AI5265+AI5253+AI5260</f>
        <v>0</v>
      </c>
      <c r="AJ5268" s="1988">
        <f>AJ5218+AJ5219+AJ5220+AJ5222+AJ5223+AJ5224+AJ5225+AJ5233+AJ5238+AJ5239+AJ5241+AJ5242+AJ5243+AJ5244+AJ5245+AJ5246+AJ5254+AJ5250+AJ5255+AJ5257+AJ5264+AJ5240+AJ5266+AJ5263+AJ5236+AJ5217+AJ5226+AJ5231+AJ5228+AJ5248+AJ5251+AJ5229+AJ5259+AJ5230+AJ5262+AJ5234+AJ5249+AJ5267+AJ5221+AJ5227+AJ5232+AJ5235+AJ5237+AJ5247+AJ5258+AJ5252+AJ5256+AJ5261+AJ5265+AJ5253+AJ5260</f>
        <v>0</v>
      </c>
      <c r="AK5268" s="1988">
        <f>AK5218+AK5219+AK5220+AK5222+AK5223+AK5224+AK5225+AK5233+AK5238+AK5239+AK5241+AK5242+AK5243+AK5244+AK5245+AK5246+AK5254+AK5250+AK5255+AK5257+AK5264+AK5240+AK5266+AK5263+AK5236+AK5217+AK5226+AK5231+AK5228+AK5248+AK5251+AK5229+AK5259+AK5230+AK5262+AK5234+AK5249+AK5267+AK5221+AK5227+AK5232+AK5235+AK5237+AK5247+AK5258+AK5252+AK5256+AK5261+AK5265+AK5253+AK5260</f>
        <v>0</v>
      </c>
      <c r="AL5268" s="1989"/>
      <c r="AM5268" s="1991">
        <f t="shared" ref="AM5268:AW5268" si="4035">AM5218+AM5219+AM5220+AM5222+AM5223+AM5224+AM5225+AM5233+AM5238+AM5239+AM5241+AM5242+AM5243+AM5244+AM5245+AM5246+AM5254+AM5250+AM5255+AM5257+AM5264+AM5240+AM5266+AM5263+AM5236+AM5217+AM5226+AM5231+AM5228+AM5248+AM5251+AM5229+AM5259+AM5230+AM5262+AM5234+AM5249+AM5267+AM5221+AM5227+AM5232+AM5235+AM5237+AM5247+AM5258+AM5252+AM5256+AM5261+AM5265+AM5253+AM5260</f>
        <v>0</v>
      </c>
      <c r="AN5268" s="167">
        <f t="shared" si="4035"/>
        <v>17122</v>
      </c>
      <c r="AO5268" s="1992">
        <f t="shared" si="4035"/>
        <v>17204</v>
      </c>
      <c r="AP5268" s="958">
        <f t="shared" si="4035"/>
        <v>17122</v>
      </c>
      <c r="AQ5268" s="1999">
        <f t="shared" si="4035"/>
        <v>17122</v>
      </c>
      <c r="AR5268" s="1999">
        <f t="shared" si="4035"/>
        <v>0</v>
      </c>
      <c r="AS5268" s="2000" t="e">
        <f t="shared" si="4035"/>
        <v>#DIV/0!</v>
      </c>
      <c r="AT5268" s="2001">
        <f t="shared" si="4035"/>
        <v>17204</v>
      </c>
      <c r="AU5268" s="1999">
        <f t="shared" si="4035"/>
        <v>17204</v>
      </c>
      <c r="AV5268" s="1999">
        <f t="shared" si="4035"/>
        <v>0</v>
      </c>
      <c r="AW5268" s="2000" t="e">
        <f t="shared" si="4035"/>
        <v>#DIV/0!</v>
      </c>
      <c r="AY5268" s="146"/>
      <c r="AZ5268" s="2002"/>
    </row>
    <row r="5269" spans="1:52" ht="12.75" customHeight="1" x14ac:dyDescent="0.25">
      <c r="A5269" s="356"/>
      <c r="B5269" s="225"/>
      <c r="C5269" s="122"/>
      <c r="D5269" s="357"/>
      <c r="E5269" s="226"/>
      <c r="F5269" s="122"/>
      <c r="G5269" s="227"/>
      <c r="H5269" s="228"/>
      <c r="I5269" s="229"/>
      <c r="J5269" s="492"/>
      <c r="K5269" s="240"/>
      <c r="L5269" s="241"/>
      <c r="M5269" s="242"/>
      <c r="N5269" s="201"/>
      <c r="O5269" s="202"/>
      <c r="P5269" s="202"/>
      <c r="Q5269" s="202"/>
      <c r="R5269" s="202"/>
      <c r="S5269" s="202"/>
      <c r="T5269" s="224"/>
      <c r="U5269" s="138"/>
      <c r="V5269" s="138"/>
      <c r="W5269" s="139"/>
      <c r="X5269" s="139"/>
      <c r="Y5269" s="224"/>
      <c r="Z5269" s="210"/>
      <c r="AA5269" s="204"/>
      <c r="AB5269" s="202"/>
      <c r="AC5269" s="202"/>
      <c r="AD5269" s="202"/>
      <c r="AE5269" s="202"/>
      <c r="AF5269" s="202"/>
      <c r="AG5269" s="224"/>
      <c r="AH5269" s="138"/>
      <c r="AI5269" s="138"/>
      <c r="AJ5269" s="139"/>
      <c r="AK5269" s="139"/>
      <c r="AL5269" s="224"/>
      <c r="AM5269" s="140"/>
      <c r="AN5269" s="211"/>
      <c r="AO5269" s="212"/>
      <c r="AP5269" s="39"/>
      <c r="AQ5269" s="141"/>
      <c r="AR5269" s="141"/>
      <c r="AS5269" s="143"/>
      <c r="AU5269" s="141"/>
      <c r="AV5269" s="141"/>
      <c r="AW5269" s="143"/>
      <c r="AY5269" s="146"/>
      <c r="AZ5269" s="1982"/>
    </row>
    <row r="5270" spans="1:52" ht="12.75" customHeight="1" x14ac:dyDescent="0.25">
      <c r="A5270" s="356"/>
      <c r="B5270" s="225"/>
      <c r="C5270" s="122"/>
      <c r="D5270" s="357"/>
      <c r="E5270" s="226"/>
      <c r="F5270" s="122"/>
      <c r="G5270" s="227"/>
      <c r="H5270" s="228"/>
      <c r="I5270" s="229"/>
      <c r="J5270" s="492"/>
      <c r="K5270" s="243" t="s">
        <v>109</v>
      </c>
      <c r="L5270" s="241"/>
      <c r="M5270" s="242"/>
      <c r="N5270" s="201"/>
      <c r="O5270" s="202"/>
      <c r="P5270" s="202"/>
      <c r="Q5270" s="202"/>
      <c r="R5270" s="202"/>
      <c r="S5270" s="202"/>
      <c r="T5270" s="224"/>
      <c r="U5270" s="138"/>
      <c r="V5270" s="138"/>
      <c r="W5270" s="139"/>
      <c r="X5270" s="139"/>
      <c r="Y5270" s="224"/>
      <c r="Z5270" s="210"/>
      <c r="AA5270" s="204"/>
      <c r="AB5270" s="202"/>
      <c r="AC5270" s="202"/>
      <c r="AD5270" s="202"/>
      <c r="AE5270" s="202"/>
      <c r="AF5270" s="202"/>
      <c r="AG5270" s="224"/>
      <c r="AH5270" s="138"/>
      <c r="AI5270" s="138"/>
      <c r="AJ5270" s="139"/>
      <c r="AK5270" s="139"/>
      <c r="AL5270" s="224"/>
      <c r="AM5270" s="140"/>
      <c r="AN5270" s="211"/>
      <c r="AO5270" s="212"/>
      <c r="AP5270" s="39"/>
      <c r="AQ5270" s="141"/>
      <c r="AR5270" s="141"/>
      <c r="AS5270" s="143"/>
      <c r="AU5270" s="141"/>
      <c r="AV5270" s="141"/>
      <c r="AW5270" s="143"/>
      <c r="AY5270" s="146"/>
      <c r="AZ5270" s="1982"/>
    </row>
    <row r="5271" spans="1:52" ht="12.75" customHeight="1" x14ac:dyDescent="0.25">
      <c r="A5271" s="356"/>
      <c r="B5271" s="225"/>
      <c r="C5271" s="122"/>
      <c r="D5271" s="357"/>
      <c r="E5271" s="226"/>
      <c r="F5271" s="122"/>
      <c r="G5271" s="227"/>
      <c r="H5271" s="228"/>
      <c r="I5271" s="229"/>
      <c r="J5271" s="492"/>
      <c r="K5271" s="231"/>
      <c r="L5271" s="241"/>
      <c r="M5271" s="242"/>
      <c r="N5271" s="201"/>
      <c r="O5271" s="202"/>
      <c r="P5271" s="202"/>
      <c r="Q5271" s="202"/>
      <c r="R5271" s="202"/>
      <c r="S5271" s="202"/>
      <c r="T5271" s="224"/>
      <c r="U5271" s="138"/>
      <c r="V5271" s="138"/>
      <c r="W5271" s="139"/>
      <c r="X5271" s="139"/>
      <c r="Y5271" s="224"/>
      <c r="Z5271" s="210"/>
      <c r="AA5271" s="204"/>
      <c r="AB5271" s="202"/>
      <c r="AC5271" s="202"/>
      <c r="AD5271" s="202"/>
      <c r="AE5271" s="202"/>
      <c r="AF5271" s="202"/>
      <c r="AG5271" s="224"/>
      <c r="AH5271" s="138"/>
      <c r="AI5271" s="138"/>
      <c r="AJ5271" s="139"/>
      <c r="AK5271" s="139"/>
      <c r="AL5271" s="224"/>
      <c r="AM5271" s="140"/>
      <c r="AN5271" s="211"/>
      <c r="AO5271" s="212"/>
      <c r="AP5271" s="39"/>
      <c r="AQ5271" s="141"/>
      <c r="AR5271" s="141"/>
      <c r="AS5271" s="143"/>
      <c r="AU5271" s="141"/>
      <c r="AV5271" s="141"/>
      <c r="AW5271" s="143"/>
      <c r="AY5271" s="146"/>
      <c r="AZ5271" s="1982"/>
    </row>
    <row r="5272" spans="1:52" ht="35.1" customHeight="1" x14ac:dyDescent="0.25">
      <c r="A5272" s="15" t="s">
        <v>5356</v>
      </c>
      <c r="B5272" s="501">
        <v>15</v>
      </c>
      <c r="C5272" s="122" t="s">
        <v>1245</v>
      </c>
      <c r="D5272" s="123">
        <v>1000</v>
      </c>
      <c r="E5272" s="226"/>
      <c r="F5272" s="122">
        <v>12</v>
      </c>
      <c r="G5272" s="227">
        <v>1</v>
      </c>
      <c r="H5272" s="228" t="str">
        <f t="shared" si="4022"/>
        <v>060</v>
      </c>
      <c r="I5272" s="229">
        <v>85111000</v>
      </c>
      <c r="J5272" s="230" t="s">
        <v>5867</v>
      </c>
      <c r="K5272" s="231" t="s">
        <v>5868</v>
      </c>
      <c r="L5272" s="232">
        <v>0</v>
      </c>
      <c r="M5272" s="233">
        <v>0</v>
      </c>
      <c r="N5272" s="130"/>
      <c r="O5272" s="131"/>
      <c r="P5272" s="131"/>
      <c r="Q5272" s="131"/>
      <c r="R5272" s="131"/>
      <c r="S5272" s="131"/>
      <c r="T5272" s="132" t="str">
        <f t="shared" ref="T5272:T5298" si="4036">IF(SUM(N5272:S5272)=U5272,"OK",SUM(N5272:S5272)-U5272)</f>
        <v>OK</v>
      </c>
      <c r="U5272" s="138"/>
      <c r="V5272" s="138"/>
      <c r="W5272" s="139"/>
      <c r="X5272" s="139"/>
      <c r="Y5272" s="132" t="str">
        <f t="shared" ref="Y5272:Y5298" si="4037">IF(SUM(W5272:X5272)=Z5272,"OK",SUM(W5272:X5272)-Z5272)</f>
        <v>OK</v>
      </c>
      <c r="Z5272" s="210"/>
      <c r="AA5272" s="204"/>
      <c r="AB5272" s="202"/>
      <c r="AC5272" s="202"/>
      <c r="AD5272" s="202"/>
      <c r="AE5272" s="202"/>
      <c r="AF5272" s="202"/>
      <c r="AG5272" s="132" t="str">
        <f t="shared" ref="AG5272:AG5298" si="4038">IF(SUM(AA5272:AF5272)=AH5272,"OK",SUM(AA5272:AF5272)-AH5272)</f>
        <v>OK</v>
      </c>
      <c r="AH5272" s="138"/>
      <c r="AI5272" s="138"/>
      <c r="AJ5272" s="139"/>
      <c r="AK5272" s="139"/>
      <c r="AL5272" s="132" t="str">
        <f t="shared" ref="AL5272:AL5298" si="4039">IF(SUM(AJ5272:AK5272)=AM5272,"OK",SUM(AJ5272:AK5272)-AM5272)</f>
        <v>OK</v>
      </c>
      <c r="AM5272" s="140"/>
      <c r="AN5272" s="119">
        <f t="shared" ref="AN5272:AN5298" si="4040">L5272+U5272+V5272+Z5272</f>
        <v>0</v>
      </c>
      <c r="AO5272" s="120">
        <f t="shared" ref="AO5272:AO5298" si="4041">M5272+AH5272+AI5272+AM5272</f>
        <v>0</v>
      </c>
      <c r="AP5272" s="39">
        <f t="shared" ref="AP5272:AP5298" si="4042">L5272</f>
        <v>0</v>
      </c>
      <c r="AQ5272" s="141">
        <f t="shared" ref="AQ5272:AQ5298" si="4043">AN5272</f>
        <v>0</v>
      </c>
      <c r="AR5272" s="142">
        <f t="shared" ref="AR5272:AR5289" si="4044">AQ5272-AP5272</f>
        <v>0</v>
      </c>
      <c r="AS5272" s="143" t="e">
        <f t="shared" ref="AS5272:AS5289" si="4045">AR5272/AP5272</f>
        <v>#DIV/0!</v>
      </c>
      <c r="AT5272" s="144">
        <f t="shared" ref="AT5272:AT5298" si="4046">M5272</f>
        <v>0</v>
      </c>
      <c r="AU5272" s="141">
        <f t="shared" ref="AU5272:AU5289" si="4047">AO5272</f>
        <v>0</v>
      </c>
      <c r="AV5272" s="142">
        <f t="shared" ref="AV5272:AV5289" si="4048">AU5272-AT5272</f>
        <v>0</v>
      </c>
      <c r="AW5272" s="143" t="e">
        <f t="shared" ref="AW5272:AW5289" si="4049">AV5272/AT5272</f>
        <v>#DIV/0!</v>
      </c>
      <c r="AY5272" s="146" t="str">
        <f t="shared" ref="AY5272:AY5298" si="4050">RIGHT(LEFT(I5272,3),2)&amp;"."&amp;RIGHT(LEFT(I5272,5),2)</f>
        <v>51.11</v>
      </c>
      <c r="AZ5272" s="1982" t="b">
        <f>COUNTIF('[1]Codes SEC'!$B$2:$B$250,Ministres!AY5272)&gt;0</f>
        <v>1</v>
      </c>
    </row>
    <row r="5273" spans="1:52" ht="35.1" customHeight="1" x14ac:dyDescent="0.25">
      <c r="A5273" s="15" t="s">
        <v>5356</v>
      </c>
      <c r="B5273" s="225">
        <v>15</v>
      </c>
      <c r="C5273" s="122" t="s">
        <v>1245</v>
      </c>
      <c r="D5273" s="123">
        <v>1000</v>
      </c>
      <c r="F5273" s="125">
        <v>12</v>
      </c>
      <c r="G5273" s="126">
        <v>1</v>
      </c>
      <c r="H5273" s="35" t="str">
        <f t="shared" si="4022"/>
        <v>060</v>
      </c>
      <c r="I5273" s="36">
        <v>85111000</v>
      </c>
      <c r="J5273" s="37" t="s">
        <v>5869</v>
      </c>
      <c r="K5273" s="231" t="s">
        <v>5870</v>
      </c>
      <c r="L5273" s="241">
        <v>0</v>
      </c>
      <c r="M5273" s="242">
        <v>0</v>
      </c>
      <c r="N5273" s="130"/>
      <c r="O5273" s="131"/>
      <c r="P5273" s="131"/>
      <c r="Q5273" s="131"/>
      <c r="R5273" s="131"/>
      <c r="S5273" s="131"/>
      <c r="T5273" s="132" t="str">
        <f t="shared" si="4036"/>
        <v>OK</v>
      </c>
      <c r="U5273" s="138"/>
      <c r="V5273" s="138"/>
      <c r="W5273" s="139"/>
      <c r="X5273" s="139"/>
      <c r="Y5273" s="132" t="str">
        <f t="shared" si="4037"/>
        <v>OK</v>
      </c>
      <c r="Z5273" s="210"/>
      <c r="AA5273" s="204"/>
      <c r="AB5273" s="202"/>
      <c r="AC5273" s="202"/>
      <c r="AD5273" s="202"/>
      <c r="AE5273" s="202"/>
      <c r="AF5273" s="202"/>
      <c r="AG5273" s="132" t="str">
        <f t="shared" si="4038"/>
        <v>OK</v>
      </c>
      <c r="AH5273" s="138"/>
      <c r="AI5273" s="138"/>
      <c r="AJ5273" s="139"/>
      <c r="AK5273" s="139"/>
      <c r="AL5273" s="132" t="str">
        <f t="shared" si="4039"/>
        <v>OK</v>
      </c>
      <c r="AM5273" s="140"/>
      <c r="AN5273" s="119">
        <f t="shared" si="4040"/>
        <v>0</v>
      </c>
      <c r="AO5273" s="120">
        <f t="shared" si="4041"/>
        <v>0</v>
      </c>
      <c r="AP5273" s="39">
        <f t="shared" si="4042"/>
        <v>0</v>
      </c>
      <c r="AQ5273" s="141">
        <f t="shared" si="4043"/>
        <v>0</v>
      </c>
      <c r="AR5273" s="141">
        <f t="shared" si="4044"/>
        <v>0</v>
      </c>
      <c r="AS5273" s="143" t="e">
        <f t="shared" si="4045"/>
        <v>#DIV/0!</v>
      </c>
      <c r="AT5273" s="144">
        <f t="shared" si="4046"/>
        <v>0</v>
      </c>
      <c r="AU5273" s="141">
        <f t="shared" si="4047"/>
        <v>0</v>
      </c>
      <c r="AV5273" s="141">
        <f t="shared" si="4048"/>
        <v>0</v>
      </c>
      <c r="AW5273" s="143" t="e">
        <f t="shared" si="4049"/>
        <v>#DIV/0!</v>
      </c>
      <c r="AX5273" s="12"/>
      <c r="AY5273" s="146" t="str">
        <f t="shared" si="4050"/>
        <v>51.11</v>
      </c>
      <c r="AZ5273" s="1982" t="b">
        <f>COUNTIF('[1]Codes SEC'!$B$2:$B$250,Ministres!AY5273)&gt;0</f>
        <v>1</v>
      </c>
    </row>
    <row r="5274" spans="1:52" ht="35.1" customHeight="1" x14ac:dyDescent="0.25">
      <c r="A5274" s="15" t="s">
        <v>5356</v>
      </c>
      <c r="B5274" s="225">
        <v>15</v>
      </c>
      <c r="C5274" s="122" t="s">
        <v>1245</v>
      </c>
      <c r="D5274" s="123">
        <v>1000</v>
      </c>
      <c r="F5274" s="125">
        <v>12</v>
      </c>
      <c r="G5274" s="126">
        <v>1</v>
      </c>
      <c r="H5274" s="35" t="str">
        <f t="shared" si="4022"/>
        <v>060</v>
      </c>
      <c r="I5274" s="36" t="s">
        <v>1500</v>
      </c>
      <c r="J5274" s="37" t="s">
        <v>5871</v>
      </c>
      <c r="K5274" s="231" t="s">
        <v>5872</v>
      </c>
      <c r="L5274" s="241">
        <v>0</v>
      </c>
      <c r="M5274" s="242">
        <v>0</v>
      </c>
      <c r="N5274" s="130"/>
      <c r="O5274" s="131"/>
      <c r="P5274" s="131"/>
      <c r="Q5274" s="131"/>
      <c r="R5274" s="131"/>
      <c r="S5274" s="131"/>
      <c r="T5274" s="132" t="str">
        <f>IF(SUM(N5274:S5274)=U5274,"OK",SUM(N5274:S5274)-U5274)</f>
        <v>OK</v>
      </c>
      <c r="U5274" s="138"/>
      <c r="V5274" s="138"/>
      <c r="W5274" s="139"/>
      <c r="X5274" s="139"/>
      <c r="Y5274" s="132" t="str">
        <f>IF(SUM(W5274:X5274)=Z5274,"OK",SUM(W5274:X5274)-Z5274)</f>
        <v>OK</v>
      </c>
      <c r="Z5274" s="210"/>
      <c r="AA5274" s="204"/>
      <c r="AB5274" s="202"/>
      <c r="AC5274" s="202"/>
      <c r="AD5274" s="202"/>
      <c r="AE5274" s="202"/>
      <c r="AF5274" s="202"/>
      <c r="AG5274" s="132" t="str">
        <f>IF(SUM(AA5274:AF5274)=AH5274,"OK",SUM(AA5274:AF5274)-AH5274)</f>
        <v>OK</v>
      </c>
      <c r="AH5274" s="138"/>
      <c r="AI5274" s="138"/>
      <c r="AJ5274" s="139"/>
      <c r="AK5274" s="139"/>
      <c r="AL5274" s="132" t="str">
        <f>IF(SUM(AJ5274:AK5274)=AM5274,"OK",SUM(AJ5274:AK5274)-AM5274)</f>
        <v>OK</v>
      </c>
      <c r="AM5274" s="140"/>
      <c r="AN5274" s="119">
        <f>L5274+U5274+V5274+Z5274</f>
        <v>0</v>
      </c>
      <c r="AO5274" s="120">
        <f>M5274+AH5274+AI5274+AM5274</f>
        <v>0</v>
      </c>
      <c r="AP5274" s="39">
        <f>L5274</f>
        <v>0</v>
      </c>
      <c r="AQ5274" s="141">
        <f>AN5274</f>
        <v>0</v>
      </c>
      <c r="AR5274" s="141">
        <f>AQ5274-AP5274</f>
        <v>0</v>
      </c>
      <c r="AS5274" s="143" t="e">
        <f>AR5274/AP5274</f>
        <v>#DIV/0!</v>
      </c>
      <c r="AT5274" s="144">
        <f>M5274</f>
        <v>0</v>
      </c>
      <c r="AU5274" s="141">
        <f>AO5274</f>
        <v>0</v>
      </c>
      <c r="AV5274" s="141">
        <f>AU5274-AT5274</f>
        <v>0</v>
      </c>
      <c r="AW5274" s="143" t="e">
        <f>AV5274/AT5274</f>
        <v>#DIV/0!</v>
      </c>
      <c r="AX5274" s="12"/>
      <c r="AY5274" s="146" t="str">
        <f t="shared" si="4050"/>
        <v>51.12</v>
      </c>
      <c r="AZ5274" s="1982" t="b">
        <f>COUNTIF('[1]Codes SEC'!$B$2:$B$250,Ministres!AY5274)&gt;0</f>
        <v>1</v>
      </c>
    </row>
    <row r="5275" spans="1:52" ht="35.1" customHeight="1" x14ac:dyDescent="0.25">
      <c r="A5275" s="356" t="s">
        <v>5356</v>
      </c>
      <c r="B5275" s="225">
        <v>15</v>
      </c>
      <c r="C5275" s="122" t="s">
        <v>1245</v>
      </c>
      <c r="D5275" s="123">
        <v>1000</v>
      </c>
      <c r="E5275" s="226"/>
      <c r="F5275" s="122">
        <v>12</v>
      </c>
      <c r="G5275" s="227">
        <v>1</v>
      </c>
      <c r="H5275" s="228" t="str">
        <f t="shared" si="4022"/>
        <v>060</v>
      </c>
      <c r="I5275" s="229" t="s">
        <v>1265</v>
      </c>
      <c r="J5275" s="492" t="s">
        <v>5873</v>
      </c>
      <c r="K5275" s="244" t="s">
        <v>5874</v>
      </c>
      <c r="L5275" s="232">
        <v>250</v>
      </c>
      <c r="M5275" s="233">
        <v>250</v>
      </c>
      <c r="N5275" s="130"/>
      <c r="O5275" s="131"/>
      <c r="P5275" s="131"/>
      <c r="Q5275" s="131"/>
      <c r="R5275" s="131"/>
      <c r="S5275" s="131"/>
      <c r="T5275" s="132" t="str">
        <f t="shared" si="4036"/>
        <v>OK</v>
      </c>
      <c r="U5275" s="138"/>
      <c r="V5275" s="138"/>
      <c r="W5275" s="139"/>
      <c r="X5275" s="139"/>
      <c r="Y5275" s="132" t="str">
        <f t="shared" si="4037"/>
        <v>OK</v>
      </c>
      <c r="Z5275" s="210"/>
      <c r="AA5275" s="204"/>
      <c r="AB5275" s="202"/>
      <c r="AC5275" s="202"/>
      <c r="AD5275" s="202"/>
      <c r="AE5275" s="202"/>
      <c r="AF5275" s="202"/>
      <c r="AG5275" s="132" t="str">
        <f t="shared" si="4038"/>
        <v>OK</v>
      </c>
      <c r="AH5275" s="138"/>
      <c r="AI5275" s="138"/>
      <c r="AJ5275" s="139"/>
      <c r="AK5275" s="139"/>
      <c r="AL5275" s="132" t="str">
        <f t="shared" si="4039"/>
        <v>OK</v>
      </c>
      <c r="AM5275" s="140"/>
      <c r="AN5275" s="119">
        <f t="shared" si="4040"/>
        <v>250</v>
      </c>
      <c r="AO5275" s="120">
        <f t="shared" si="4041"/>
        <v>250</v>
      </c>
      <c r="AP5275" s="39">
        <f t="shared" si="4042"/>
        <v>250</v>
      </c>
      <c r="AQ5275" s="141">
        <f t="shared" si="4043"/>
        <v>250</v>
      </c>
      <c r="AR5275" s="142">
        <f t="shared" si="4044"/>
        <v>0</v>
      </c>
      <c r="AS5275" s="143">
        <f t="shared" si="4045"/>
        <v>0</v>
      </c>
      <c r="AT5275" s="144">
        <f t="shared" si="4046"/>
        <v>250</v>
      </c>
      <c r="AU5275" s="141">
        <f t="shared" si="4047"/>
        <v>250</v>
      </c>
      <c r="AV5275" s="142">
        <f t="shared" si="4048"/>
        <v>0</v>
      </c>
      <c r="AW5275" s="143">
        <f t="shared" si="4049"/>
        <v>0</v>
      </c>
      <c r="AY5275" s="146" t="str">
        <f t="shared" si="4050"/>
        <v>52.10</v>
      </c>
      <c r="AZ5275" s="1982" t="b">
        <f>COUNTIF('[1]Codes SEC'!$B$2:$B$250,Ministres!AY5275)&gt;0</f>
        <v>1</v>
      </c>
    </row>
    <row r="5276" spans="1:52" ht="35.1" customHeight="1" x14ac:dyDescent="0.25">
      <c r="A5276" s="356" t="s">
        <v>5356</v>
      </c>
      <c r="B5276" s="225">
        <v>15</v>
      </c>
      <c r="C5276" s="122" t="s">
        <v>1245</v>
      </c>
      <c r="D5276" s="123">
        <v>1000</v>
      </c>
      <c r="E5276" s="226"/>
      <c r="F5276" s="122">
        <v>12</v>
      </c>
      <c r="G5276" s="227">
        <v>1</v>
      </c>
      <c r="H5276" s="228" t="str">
        <f t="shared" si="4022"/>
        <v>060</v>
      </c>
      <c r="I5276" s="229" t="s">
        <v>1265</v>
      </c>
      <c r="J5276" s="492" t="s">
        <v>5875</v>
      </c>
      <c r="K5276" s="244" t="s">
        <v>5876</v>
      </c>
      <c r="L5276" s="232">
        <v>290</v>
      </c>
      <c r="M5276" s="233">
        <v>290</v>
      </c>
      <c r="N5276" s="130"/>
      <c r="O5276" s="131"/>
      <c r="P5276" s="131"/>
      <c r="Q5276" s="131"/>
      <c r="R5276" s="131"/>
      <c r="S5276" s="131"/>
      <c r="T5276" s="132" t="str">
        <f t="shared" si="4036"/>
        <v>OK</v>
      </c>
      <c r="U5276" s="138"/>
      <c r="V5276" s="138"/>
      <c r="W5276" s="139"/>
      <c r="X5276" s="139"/>
      <c r="Y5276" s="132" t="str">
        <f t="shared" si="4037"/>
        <v>OK</v>
      </c>
      <c r="Z5276" s="210"/>
      <c r="AA5276" s="204"/>
      <c r="AB5276" s="202"/>
      <c r="AC5276" s="202"/>
      <c r="AD5276" s="202"/>
      <c r="AE5276" s="202"/>
      <c r="AF5276" s="202"/>
      <c r="AG5276" s="132" t="str">
        <f t="shared" si="4038"/>
        <v>OK</v>
      </c>
      <c r="AH5276" s="138"/>
      <c r="AI5276" s="138"/>
      <c r="AJ5276" s="139"/>
      <c r="AK5276" s="139"/>
      <c r="AL5276" s="132" t="str">
        <f t="shared" si="4039"/>
        <v>OK</v>
      </c>
      <c r="AM5276" s="140"/>
      <c r="AN5276" s="119">
        <f t="shared" si="4040"/>
        <v>290</v>
      </c>
      <c r="AO5276" s="120">
        <f t="shared" si="4041"/>
        <v>290</v>
      </c>
      <c r="AP5276" s="39">
        <f t="shared" si="4042"/>
        <v>290</v>
      </c>
      <c r="AQ5276" s="141">
        <f t="shared" si="4043"/>
        <v>290</v>
      </c>
      <c r="AR5276" s="142">
        <f t="shared" si="4044"/>
        <v>0</v>
      </c>
      <c r="AS5276" s="143">
        <f t="shared" si="4045"/>
        <v>0</v>
      </c>
      <c r="AT5276" s="144">
        <f t="shared" si="4046"/>
        <v>290</v>
      </c>
      <c r="AU5276" s="141">
        <f t="shared" si="4047"/>
        <v>290</v>
      </c>
      <c r="AV5276" s="142">
        <f t="shared" si="4048"/>
        <v>0</v>
      </c>
      <c r="AW5276" s="143">
        <f t="shared" si="4049"/>
        <v>0</v>
      </c>
      <c r="AY5276" s="146" t="str">
        <f t="shared" si="4050"/>
        <v>52.10</v>
      </c>
      <c r="AZ5276" s="1982" t="b">
        <f>COUNTIF('[1]Codes SEC'!$B$2:$B$250,Ministres!AY5276)&gt;0</f>
        <v>1</v>
      </c>
    </row>
    <row r="5277" spans="1:52" ht="51" x14ac:dyDescent="0.25">
      <c r="A5277" s="356" t="s">
        <v>5356</v>
      </c>
      <c r="B5277" s="225">
        <v>15</v>
      </c>
      <c r="C5277" s="122" t="s">
        <v>1245</v>
      </c>
      <c r="D5277" s="123">
        <v>1000</v>
      </c>
      <c r="E5277" s="226"/>
      <c r="F5277" s="122">
        <v>12</v>
      </c>
      <c r="G5277" s="227">
        <v>1</v>
      </c>
      <c r="H5277" s="228" t="str">
        <f t="shared" si="4022"/>
        <v>060</v>
      </c>
      <c r="I5277" s="229" t="s">
        <v>1265</v>
      </c>
      <c r="J5277" s="492" t="s">
        <v>5877</v>
      </c>
      <c r="K5277" s="244" t="s">
        <v>5878</v>
      </c>
      <c r="L5277" s="232">
        <v>500</v>
      </c>
      <c r="M5277" s="233">
        <v>399</v>
      </c>
      <c r="N5277" s="130"/>
      <c r="O5277" s="131"/>
      <c r="P5277" s="131"/>
      <c r="Q5277" s="131"/>
      <c r="R5277" s="131"/>
      <c r="S5277" s="131"/>
      <c r="T5277" s="132" t="str">
        <f t="shared" si="4036"/>
        <v>OK</v>
      </c>
      <c r="U5277" s="138"/>
      <c r="V5277" s="138"/>
      <c r="W5277" s="139"/>
      <c r="X5277" s="139"/>
      <c r="Y5277" s="132" t="str">
        <f t="shared" si="4037"/>
        <v>OK</v>
      </c>
      <c r="Z5277" s="210"/>
      <c r="AA5277" s="204"/>
      <c r="AB5277" s="202"/>
      <c r="AC5277" s="202"/>
      <c r="AD5277" s="202"/>
      <c r="AE5277" s="202"/>
      <c r="AF5277" s="202"/>
      <c r="AG5277" s="132" t="str">
        <f t="shared" si="4038"/>
        <v>OK</v>
      </c>
      <c r="AH5277" s="138"/>
      <c r="AI5277" s="138"/>
      <c r="AJ5277" s="139"/>
      <c r="AK5277" s="139"/>
      <c r="AL5277" s="132" t="str">
        <f t="shared" si="4039"/>
        <v>OK</v>
      </c>
      <c r="AM5277" s="140"/>
      <c r="AN5277" s="119">
        <f t="shared" si="4040"/>
        <v>500</v>
      </c>
      <c r="AO5277" s="120">
        <f t="shared" si="4041"/>
        <v>399</v>
      </c>
      <c r="AP5277" s="39">
        <f t="shared" si="4042"/>
        <v>500</v>
      </c>
      <c r="AQ5277" s="141">
        <f t="shared" si="4043"/>
        <v>500</v>
      </c>
      <c r="AR5277" s="142">
        <f t="shared" si="4044"/>
        <v>0</v>
      </c>
      <c r="AS5277" s="143">
        <f t="shared" si="4045"/>
        <v>0</v>
      </c>
      <c r="AT5277" s="144">
        <f t="shared" si="4046"/>
        <v>399</v>
      </c>
      <c r="AU5277" s="141">
        <f t="shared" si="4047"/>
        <v>399</v>
      </c>
      <c r="AV5277" s="142">
        <f t="shared" si="4048"/>
        <v>0</v>
      </c>
      <c r="AW5277" s="143">
        <f t="shared" si="4049"/>
        <v>0</v>
      </c>
      <c r="AY5277" s="146" t="str">
        <f t="shared" si="4050"/>
        <v>52.10</v>
      </c>
      <c r="AZ5277" s="1982" t="b">
        <f>COUNTIF('[1]Codes SEC'!$B$2:$B$250,Ministres!AY5277)&gt;0</f>
        <v>1</v>
      </c>
    </row>
    <row r="5278" spans="1:52" ht="35.1" customHeight="1" x14ac:dyDescent="0.25">
      <c r="A5278" s="356" t="s">
        <v>5356</v>
      </c>
      <c r="B5278" s="225">
        <v>15</v>
      </c>
      <c r="C5278" s="122" t="s">
        <v>1245</v>
      </c>
      <c r="D5278" s="123">
        <v>1000</v>
      </c>
      <c r="E5278" s="226"/>
      <c r="F5278" s="122">
        <v>12</v>
      </c>
      <c r="G5278" s="227">
        <v>1</v>
      </c>
      <c r="H5278" s="228" t="str">
        <f t="shared" si="4022"/>
        <v>060</v>
      </c>
      <c r="I5278" s="229">
        <v>85210000</v>
      </c>
      <c r="J5278" s="492" t="s">
        <v>5879</v>
      </c>
      <c r="K5278" s="244" t="s">
        <v>5880</v>
      </c>
      <c r="L5278" s="232">
        <v>0</v>
      </c>
      <c r="M5278" s="233">
        <v>0</v>
      </c>
      <c r="N5278" s="130"/>
      <c r="O5278" s="131"/>
      <c r="P5278" s="131"/>
      <c r="Q5278" s="131"/>
      <c r="R5278" s="131"/>
      <c r="S5278" s="131"/>
      <c r="T5278" s="132" t="str">
        <f>IF(SUM(N5278:S5278)=U5278,"OK",SUM(N5278:S5278)-U5278)</f>
        <v>OK</v>
      </c>
      <c r="U5278" s="138"/>
      <c r="V5278" s="138"/>
      <c r="W5278" s="139"/>
      <c r="X5278" s="139"/>
      <c r="Y5278" s="132" t="str">
        <f>IF(SUM(W5278:X5278)=Z5278,"OK",SUM(W5278:X5278)-Z5278)</f>
        <v>OK</v>
      </c>
      <c r="Z5278" s="210"/>
      <c r="AA5278" s="204"/>
      <c r="AB5278" s="202"/>
      <c r="AC5278" s="202"/>
      <c r="AD5278" s="202"/>
      <c r="AE5278" s="202"/>
      <c r="AF5278" s="202"/>
      <c r="AG5278" s="132" t="str">
        <f>IF(SUM(AA5278:AF5278)=AH5278,"OK",SUM(AA5278:AF5278)-AH5278)</f>
        <v>OK</v>
      </c>
      <c r="AH5278" s="138"/>
      <c r="AI5278" s="138"/>
      <c r="AJ5278" s="139"/>
      <c r="AK5278" s="139"/>
      <c r="AL5278" s="132" t="str">
        <f>IF(SUM(AJ5278:AK5278)=AM5278,"OK",SUM(AJ5278:AK5278)-AM5278)</f>
        <v>OK</v>
      </c>
      <c r="AM5278" s="140"/>
      <c r="AN5278" s="119">
        <f>L5278+U5278+V5278+Z5278</f>
        <v>0</v>
      </c>
      <c r="AO5278" s="120">
        <f>M5278+AH5278+AI5278+AM5278</f>
        <v>0</v>
      </c>
      <c r="AP5278" s="39">
        <f>L5278</f>
        <v>0</v>
      </c>
      <c r="AQ5278" s="141">
        <f>AN5278</f>
        <v>0</v>
      </c>
      <c r="AR5278" s="142">
        <f>AQ5278-AP5278</f>
        <v>0</v>
      </c>
      <c r="AS5278" s="143" t="e">
        <f>AR5278/AP5278</f>
        <v>#DIV/0!</v>
      </c>
      <c r="AT5278" s="144">
        <f>M5278</f>
        <v>0</v>
      </c>
      <c r="AU5278" s="141">
        <f>AO5278</f>
        <v>0</v>
      </c>
      <c r="AV5278" s="142">
        <f>AU5278-AT5278</f>
        <v>0</v>
      </c>
      <c r="AW5278" s="143" t="e">
        <f>AV5278/AT5278</f>
        <v>#DIV/0!</v>
      </c>
      <c r="AY5278" s="146" t="str">
        <f t="shared" si="4050"/>
        <v>52.10</v>
      </c>
      <c r="AZ5278" s="1982" t="b">
        <f>COUNTIF('[1]Codes SEC'!$B$2:$B$250,Ministres!AY5278)&gt;0</f>
        <v>1</v>
      </c>
    </row>
    <row r="5279" spans="1:52" ht="35.1" customHeight="1" x14ac:dyDescent="0.25">
      <c r="A5279" s="356" t="s">
        <v>5356</v>
      </c>
      <c r="B5279" s="225">
        <v>15</v>
      </c>
      <c r="C5279" s="122" t="s">
        <v>1245</v>
      </c>
      <c r="D5279" s="123">
        <v>1000</v>
      </c>
      <c r="E5279" s="226"/>
      <c r="F5279" s="122">
        <v>12</v>
      </c>
      <c r="G5279" s="227">
        <v>1</v>
      </c>
      <c r="H5279" s="228" t="str">
        <f t="shared" si="4022"/>
        <v>060</v>
      </c>
      <c r="I5279" s="229" t="s">
        <v>1799</v>
      </c>
      <c r="J5279" s="492" t="s">
        <v>5881</v>
      </c>
      <c r="K5279" s="493" t="s">
        <v>5882</v>
      </c>
      <c r="L5279" s="232">
        <v>673</v>
      </c>
      <c r="M5279" s="233">
        <v>700</v>
      </c>
      <c r="N5279" s="130"/>
      <c r="O5279" s="131"/>
      <c r="P5279" s="131"/>
      <c r="Q5279" s="131"/>
      <c r="R5279" s="131"/>
      <c r="S5279" s="131"/>
      <c r="T5279" s="132" t="str">
        <f t="shared" si="4036"/>
        <v>OK</v>
      </c>
      <c r="U5279" s="138"/>
      <c r="V5279" s="138"/>
      <c r="W5279" s="139"/>
      <c r="X5279" s="139"/>
      <c r="Y5279" s="132" t="str">
        <f t="shared" si="4037"/>
        <v>OK</v>
      </c>
      <c r="Z5279" s="210"/>
      <c r="AA5279" s="204"/>
      <c r="AB5279" s="202"/>
      <c r="AC5279" s="202"/>
      <c r="AD5279" s="202"/>
      <c r="AE5279" s="202"/>
      <c r="AF5279" s="202"/>
      <c r="AG5279" s="132" t="str">
        <f t="shared" si="4038"/>
        <v>OK</v>
      </c>
      <c r="AH5279" s="138"/>
      <c r="AI5279" s="138"/>
      <c r="AJ5279" s="139"/>
      <c r="AK5279" s="139"/>
      <c r="AL5279" s="132" t="str">
        <f t="shared" si="4039"/>
        <v>OK</v>
      </c>
      <c r="AM5279" s="140"/>
      <c r="AN5279" s="119">
        <f t="shared" si="4040"/>
        <v>673</v>
      </c>
      <c r="AO5279" s="120">
        <f t="shared" si="4041"/>
        <v>700</v>
      </c>
      <c r="AP5279" s="39">
        <f t="shared" si="4042"/>
        <v>673</v>
      </c>
      <c r="AQ5279" s="141">
        <f t="shared" si="4043"/>
        <v>673</v>
      </c>
      <c r="AR5279" s="142">
        <f t="shared" si="4044"/>
        <v>0</v>
      </c>
      <c r="AS5279" s="143">
        <f t="shared" si="4045"/>
        <v>0</v>
      </c>
      <c r="AT5279" s="144">
        <f t="shared" si="4046"/>
        <v>700</v>
      </c>
      <c r="AU5279" s="141">
        <f t="shared" si="4047"/>
        <v>700</v>
      </c>
      <c r="AV5279" s="142">
        <f t="shared" si="4048"/>
        <v>0</v>
      </c>
      <c r="AW5279" s="143">
        <f t="shared" si="4049"/>
        <v>0</v>
      </c>
      <c r="AY5279" s="146" t="str">
        <f t="shared" si="4050"/>
        <v>53.10</v>
      </c>
      <c r="AZ5279" s="1982" t="b">
        <f>COUNTIF('[1]Codes SEC'!$B$2:$B$250,Ministres!AY5279)&gt;0</f>
        <v>1</v>
      </c>
    </row>
    <row r="5280" spans="1:52" ht="35.1" customHeight="1" x14ac:dyDescent="0.25">
      <c r="A5280" s="15" t="s">
        <v>5356</v>
      </c>
      <c r="B5280" s="225">
        <v>15</v>
      </c>
      <c r="C5280" s="122" t="s">
        <v>1245</v>
      </c>
      <c r="D5280" s="123">
        <v>1000</v>
      </c>
      <c r="F5280" s="125">
        <v>12</v>
      </c>
      <c r="G5280" s="126">
        <v>1</v>
      </c>
      <c r="H5280" s="35" t="str">
        <f t="shared" si="4022"/>
        <v>060</v>
      </c>
      <c r="I5280" s="36" t="s">
        <v>1799</v>
      </c>
      <c r="J5280" s="37" t="s">
        <v>5883</v>
      </c>
      <c r="K5280" s="231" t="s">
        <v>5884</v>
      </c>
      <c r="L5280" s="241">
        <v>5</v>
      </c>
      <c r="M5280" s="242">
        <v>5</v>
      </c>
      <c r="N5280" s="201"/>
      <c r="O5280" s="202"/>
      <c r="P5280" s="202"/>
      <c r="Q5280" s="202"/>
      <c r="R5280" s="202"/>
      <c r="S5280" s="202"/>
      <c r="T5280" s="132" t="str">
        <f t="shared" si="4036"/>
        <v>OK</v>
      </c>
      <c r="U5280" s="138"/>
      <c r="V5280" s="138"/>
      <c r="W5280" s="139"/>
      <c r="X5280" s="139"/>
      <c r="Y5280" s="132" t="str">
        <f t="shared" si="4037"/>
        <v>OK</v>
      </c>
      <c r="Z5280" s="210"/>
      <c r="AA5280" s="204"/>
      <c r="AB5280" s="202"/>
      <c r="AC5280" s="202"/>
      <c r="AD5280" s="202"/>
      <c r="AE5280" s="202"/>
      <c r="AF5280" s="202"/>
      <c r="AG5280" s="132" t="str">
        <f t="shared" si="4038"/>
        <v>OK</v>
      </c>
      <c r="AH5280" s="138"/>
      <c r="AI5280" s="138"/>
      <c r="AJ5280" s="139"/>
      <c r="AK5280" s="139"/>
      <c r="AL5280" s="132" t="str">
        <f t="shared" si="4039"/>
        <v>OK</v>
      </c>
      <c r="AM5280" s="140"/>
      <c r="AN5280" s="119">
        <f t="shared" si="4040"/>
        <v>5</v>
      </c>
      <c r="AO5280" s="120">
        <f t="shared" si="4041"/>
        <v>5</v>
      </c>
      <c r="AP5280" s="39">
        <f t="shared" si="4042"/>
        <v>5</v>
      </c>
      <c r="AQ5280" s="141">
        <f t="shared" si="4043"/>
        <v>5</v>
      </c>
      <c r="AR5280" s="141">
        <f>AQ5280-AP5280</f>
        <v>0</v>
      </c>
      <c r="AS5280" s="143">
        <f>AR5280/AP5280</f>
        <v>0</v>
      </c>
      <c r="AT5280" s="144">
        <f t="shared" si="4046"/>
        <v>5</v>
      </c>
      <c r="AU5280" s="141">
        <f>AO5280</f>
        <v>5</v>
      </c>
      <c r="AV5280" s="141">
        <f>AU5280-AT5280</f>
        <v>0</v>
      </c>
      <c r="AW5280" s="143">
        <f>AV5280/AT5280</f>
        <v>0</v>
      </c>
      <c r="AY5280" s="146" t="str">
        <f t="shared" si="4050"/>
        <v>53.10</v>
      </c>
      <c r="AZ5280" s="1982" t="b">
        <f>COUNTIF('[1]Codes SEC'!$B$2:$B$250,Ministres!AY5280)&gt;0</f>
        <v>1</v>
      </c>
    </row>
    <row r="5281" spans="1:64" ht="36.6" customHeight="1" x14ac:dyDescent="0.25">
      <c r="A5281" s="15" t="s">
        <v>5356</v>
      </c>
      <c r="B5281" s="225" t="s">
        <v>1248</v>
      </c>
      <c r="C5281" s="122" t="s">
        <v>1245</v>
      </c>
      <c r="D5281" s="123">
        <v>1000</v>
      </c>
      <c r="E5281" s="226"/>
      <c r="F5281" s="122">
        <v>12</v>
      </c>
      <c r="G5281" s="227"/>
      <c r="H5281" s="228" t="str">
        <f t="shared" si="4022"/>
        <v>060</v>
      </c>
      <c r="I5281" s="229">
        <v>86141000</v>
      </c>
      <c r="J5281" s="230" t="s">
        <v>5885</v>
      </c>
      <c r="K5281" s="231" t="s">
        <v>5886</v>
      </c>
      <c r="L5281" s="232">
        <v>0</v>
      </c>
      <c r="M5281" s="233">
        <v>0</v>
      </c>
      <c r="N5281" s="130"/>
      <c r="O5281" s="131"/>
      <c r="P5281" s="131"/>
      <c r="Q5281" s="131"/>
      <c r="R5281" s="131"/>
      <c r="S5281" s="131"/>
      <c r="T5281" s="132" t="str">
        <f t="shared" si="4036"/>
        <v>OK</v>
      </c>
      <c r="U5281" s="138"/>
      <c r="V5281" s="138"/>
      <c r="W5281" s="139"/>
      <c r="X5281" s="139"/>
      <c r="Y5281" s="132" t="str">
        <f t="shared" si="4037"/>
        <v>OK</v>
      </c>
      <c r="Z5281" s="210"/>
      <c r="AA5281" s="204"/>
      <c r="AB5281" s="202"/>
      <c r="AC5281" s="202"/>
      <c r="AD5281" s="202"/>
      <c r="AE5281" s="202"/>
      <c r="AF5281" s="202"/>
      <c r="AG5281" s="132" t="str">
        <f t="shared" si="4038"/>
        <v>OK</v>
      </c>
      <c r="AH5281" s="138"/>
      <c r="AI5281" s="138"/>
      <c r="AJ5281" s="139"/>
      <c r="AK5281" s="139"/>
      <c r="AL5281" s="132" t="str">
        <f t="shared" si="4039"/>
        <v>OK</v>
      </c>
      <c r="AM5281" s="140"/>
      <c r="AN5281" s="119">
        <f t="shared" si="4040"/>
        <v>0</v>
      </c>
      <c r="AO5281" s="120">
        <f t="shared" si="4041"/>
        <v>0</v>
      </c>
      <c r="AP5281" s="39">
        <f t="shared" si="4042"/>
        <v>0</v>
      </c>
      <c r="AQ5281" s="141">
        <f t="shared" si="4043"/>
        <v>0</v>
      </c>
      <c r="AR5281" s="142">
        <f t="shared" si="4044"/>
        <v>0</v>
      </c>
      <c r="AS5281" s="143" t="e">
        <f t="shared" si="4045"/>
        <v>#DIV/0!</v>
      </c>
      <c r="AT5281" s="144">
        <f t="shared" si="4046"/>
        <v>0</v>
      </c>
      <c r="AU5281" s="141">
        <f t="shared" si="4047"/>
        <v>0</v>
      </c>
      <c r="AV5281" s="142">
        <f t="shared" si="4048"/>
        <v>0</v>
      </c>
      <c r="AW5281" s="143" t="e">
        <f t="shared" si="4049"/>
        <v>#DIV/0!</v>
      </c>
      <c r="AY5281" s="146" t="str">
        <f t="shared" si="4050"/>
        <v>61.41</v>
      </c>
      <c r="AZ5281" s="1982" t="b">
        <f>COUNTIF('[1]Codes SEC'!$B$2:$B$250,Ministres!AY5281)&gt;0</f>
        <v>1</v>
      </c>
    </row>
    <row r="5282" spans="1:64" ht="35.1" customHeight="1" x14ac:dyDescent="0.25">
      <c r="A5282" s="15" t="s">
        <v>5356</v>
      </c>
      <c r="B5282" s="225" t="s">
        <v>1248</v>
      </c>
      <c r="C5282" s="122" t="s">
        <v>1245</v>
      </c>
      <c r="D5282" s="123">
        <v>1000</v>
      </c>
      <c r="E5282" s="226"/>
      <c r="F5282" s="122">
        <v>12</v>
      </c>
      <c r="G5282" s="227">
        <v>1</v>
      </c>
      <c r="H5282" s="228" t="str">
        <f t="shared" si="4022"/>
        <v>060</v>
      </c>
      <c r="I5282" s="229">
        <v>86311000</v>
      </c>
      <c r="J5282" s="230" t="s">
        <v>5887</v>
      </c>
      <c r="K5282" s="231" t="s">
        <v>5888</v>
      </c>
      <c r="L5282" s="232">
        <v>0</v>
      </c>
      <c r="M5282" s="233">
        <v>0</v>
      </c>
      <c r="N5282" s="130"/>
      <c r="O5282" s="131"/>
      <c r="P5282" s="131"/>
      <c r="Q5282" s="131"/>
      <c r="R5282" s="131"/>
      <c r="S5282" s="131"/>
      <c r="T5282" s="132" t="str">
        <f>IF(SUM(N5282:S5282)=U5282,"OK",SUM(N5282:S5282)-U5282)</f>
        <v>OK</v>
      </c>
      <c r="U5282" s="138"/>
      <c r="V5282" s="138"/>
      <c r="W5282" s="139"/>
      <c r="X5282" s="139"/>
      <c r="Y5282" s="132" t="str">
        <f>IF(SUM(W5282:X5282)=Z5282,"OK",SUM(W5282:X5282)-Z5282)</f>
        <v>OK</v>
      </c>
      <c r="Z5282" s="210"/>
      <c r="AA5282" s="204"/>
      <c r="AB5282" s="202"/>
      <c r="AC5282" s="202"/>
      <c r="AD5282" s="202"/>
      <c r="AE5282" s="202"/>
      <c r="AF5282" s="202"/>
      <c r="AG5282" s="132" t="str">
        <f>IF(SUM(AA5282:AF5282)=AH5282,"OK",SUM(AA5282:AF5282)-AH5282)</f>
        <v>OK</v>
      </c>
      <c r="AH5282" s="138"/>
      <c r="AI5282" s="138"/>
      <c r="AJ5282" s="139"/>
      <c r="AK5282" s="139"/>
      <c r="AL5282" s="132" t="str">
        <f>IF(SUM(AJ5282:AK5282)=AM5282,"OK",SUM(AJ5282:AK5282)-AM5282)</f>
        <v>OK</v>
      </c>
      <c r="AM5282" s="140"/>
      <c r="AN5282" s="119">
        <f>L5282+U5282+V5282+Z5282</f>
        <v>0</v>
      </c>
      <c r="AO5282" s="120">
        <f>M5282+AH5282+AI5282+AM5282</f>
        <v>0</v>
      </c>
      <c r="AP5282" s="39">
        <f>L5282</f>
        <v>0</v>
      </c>
      <c r="AQ5282" s="141">
        <f>AN5282</f>
        <v>0</v>
      </c>
      <c r="AR5282" s="142">
        <f>AQ5282-AP5282</f>
        <v>0</v>
      </c>
      <c r="AS5282" s="143" t="e">
        <f>AR5282/AP5282</f>
        <v>#DIV/0!</v>
      </c>
      <c r="AT5282" s="144">
        <f>M5282</f>
        <v>0</v>
      </c>
      <c r="AU5282" s="141">
        <f>AO5282</f>
        <v>0</v>
      </c>
      <c r="AV5282" s="142">
        <f>AU5282-AT5282</f>
        <v>0</v>
      </c>
      <c r="AW5282" s="143" t="e">
        <f>AV5282/AT5282</f>
        <v>#DIV/0!</v>
      </c>
      <c r="AY5282" s="146" t="str">
        <f t="shared" si="4050"/>
        <v>63.11</v>
      </c>
      <c r="AZ5282" s="1982" t="b">
        <f>COUNTIF('[1]Codes SEC'!$B$2:$B$250,Ministres!AY5282)&gt;0</f>
        <v>1</v>
      </c>
    </row>
    <row r="5283" spans="1:64" ht="35.1" customHeight="1" x14ac:dyDescent="0.25">
      <c r="A5283" s="356" t="s">
        <v>5356</v>
      </c>
      <c r="B5283" s="225">
        <v>15</v>
      </c>
      <c r="C5283" s="122" t="s">
        <v>1245</v>
      </c>
      <c r="D5283" s="123">
        <v>1000</v>
      </c>
      <c r="E5283" s="226"/>
      <c r="F5283" s="122">
        <v>12</v>
      </c>
      <c r="G5283" s="227">
        <v>1</v>
      </c>
      <c r="H5283" s="228" t="str">
        <f t="shared" si="4022"/>
        <v>060</v>
      </c>
      <c r="I5283" s="229" t="s">
        <v>304</v>
      </c>
      <c r="J5283" s="492" t="s">
        <v>5889</v>
      </c>
      <c r="K5283" s="331" t="s">
        <v>5890</v>
      </c>
      <c r="L5283" s="232">
        <v>334</v>
      </c>
      <c r="M5283" s="233">
        <v>870</v>
      </c>
      <c r="N5283" s="130"/>
      <c r="O5283" s="131"/>
      <c r="P5283" s="131"/>
      <c r="Q5283" s="131"/>
      <c r="R5283" s="131"/>
      <c r="S5283" s="131"/>
      <c r="T5283" s="132" t="str">
        <f t="shared" si="4036"/>
        <v>OK</v>
      </c>
      <c r="U5283" s="138"/>
      <c r="V5283" s="138"/>
      <c r="W5283" s="139"/>
      <c r="X5283" s="139"/>
      <c r="Y5283" s="132" t="str">
        <f t="shared" si="4037"/>
        <v>OK</v>
      </c>
      <c r="Z5283" s="210"/>
      <c r="AA5283" s="204"/>
      <c r="AB5283" s="202"/>
      <c r="AC5283" s="202"/>
      <c r="AD5283" s="202"/>
      <c r="AE5283" s="202"/>
      <c r="AF5283" s="202"/>
      <c r="AG5283" s="132" t="str">
        <f t="shared" si="4038"/>
        <v>OK</v>
      </c>
      <c r="AH5283" s="138"/>
      <c r="AI5283" s="138"/>
      <c r="AJ5283" s="139"/>
      <c r="AK5283" s="139"/>
      <c r="AL5283" s="132" t="str">
        <f t="shared" si="4039"/>
        <v>OK</v>
      </c>
      <c r="AM5283" s="140"/>
      <c r="AN5283" s="119">
        <f t="shared" si="4040"/>
        <v>334</v>
      </c>
      <c r="AO5283" s="120">
        <f t="shared" si="4041"/>
        <v>870</v>
      </c>
      <c r="AP5283" s="39">
        <f t="shared" si="4042"/>
        <v>334</v>
      </c>
      <c r="AQ5283" s="141">
        <f t="shared" si="4043"/>
        <v>334</v>
      </c>
      <c r="AR5283" s="142">
        <f t="shared" si="4044"/>
        <v>0</v>
      </c>
      <c r="AS5283" s="143">
        <f t="shared" si="4045"/>
        <v>0</v>
      </c>
      <c r="AT5283" s="144">
        <f t="shared" si="4046"/>
        <v>870</v>
      </c>
      <c r="AU5283" s="141">
        <f t="shared" si="4047"/>
        <v>870</v>
      </c>
      <c r="AV5283" s="142">
        <f t="shared" si="4048"/>
        <v>0</v>
      </c>
      <c r="AW5283" s="143">
        <f t="shared" si="4049"/>
        <v>0</v>
      </c>
      <c r="AY5283" s="146" t="str">
        <f t="shared" si="4050"/>
        <v>63.21</v>
      </c>
      <c r="AZ5283" s="1982" t="b">
        <f>COUNTIF('[1]Codes SEC'!$B$2:$B$250,Ministres!AY5283)&gt;0</f>
        <v>1</v>
      </c>
    </row>
    <row r="5284" spans="1:64" s="2003" customFormat="1" ht="35.1" customHeight="1" x14ac:dyDescent="0.25">
      <c r="A5284" s="356" t="s">
        <v>5356</v>
      </c>
      <c r="B5284" s="225">
        <v>15</v>
      </c>
      <c r="C5284" s="122" t="s">
        <v>1245</v>
      </c>
      <c r="D5284" s="123">
        <v>1000</v>
      </c>
      <c r="E5284" s="226"/>
      <c r="F5284" s="122">
        <v>12</v>
      </c>
      <c r="G5284" s="227">
        <v>1</v>
      </c>
      <c r="H5284" s="228" t="str">
        <f t="shared" si="4022"/>
        <v>060</v>
      </c>
      <c r="I5284" s="36" t="s">
        <v>304</v>
      </c>
      <c r="J5284" s="37" t="s">
        <v>5891</v>
      </c>
      <c r="K5284" s="231" t="s">
        <v>5892</v>
      </c>
      <c r="L5284" s="232">
        <v>5</v>
      </c>
      <c r="M5284" s="233">
        <v>5</v>
      </c>
      <c r="N5284" s="201"/>
      <c r="O5284" s="202"/>
      <c r="P5284" s="202"/>
      <c r="Q5284" s="202"/>
      <c r="R5284" s="202"/>
      <c r="S5284" s="202"/>
      <c r="T5284" s="132" t="str">
        <f t="shared" si="4036"/>
        <v>OK</v>
      </c>
      <c r="U5284" s="138"/>
      <c r="V5284" s="138"/>
      <c r="W5284" s="139"/>
      <c r="X5284" s="139"/>
      <c r="Y5284" s="132" t="str">
        <f t="shared" si="4037"/>
        <v>OK</v>
      </c>
      <c r="Z5284" s="210"/>
      <c r="AA5284" s="204"/>
      <c r="AB5284" s="202"/>
      <c r="AC5284" s="202"/>
      <c r="AD5284" s="202"/>
      <c r="AE5284" s="202"/>
      <c r="AF5284" s="202"/>
      <c r="AG5284" s="132" t="str">
        <f t="shared" si="4038"/>
        <v>OK</v>
      </c>
      <c r="AH5284" s="138"/>
      <c r="AI5284" s="138"/>
      <c r="AJ5284" s="139"/>
      <c r="AK5284" s="139"/>
      <c r="AL5284" s="132" t="str">
        <f t="shared" si="4039"/>
        <v>OK</v>
      </c>
      <c r="AM5284" s="140"/>
      <c r="AN5284" s="119">
        <f t="shared" si="4040"/>
        <v>5</v>
      </c>
      <c r="AO5284" s="120">
        <f t="shared" si="4041"/>
        <v>5</v>
      </c>
      <c r="AP5284" s="39">
        <f t="shared" si="4042"/>
        <v>5</v>
      </c>
      <c r="AQ5284" s="141">
        <f t="shared" si="4043"/>
        <v>5</v>
      </c>
      <c r="AR5284" s="142">
        <f>AQ5284-AP5284</f>
        <v>0</v>
      </c>
      <c r="AS5284" s="143">
        <f>AR5284/AP5284</f>
        <v>0</v>
      </c>
      <c r="AT5284" s="144">
        <f t="shared" si="4046"/>
        <v>5</v>
      </c>
      <c r="AU5284" s="141">
        <f>AO5284</f>
        <v>5</v>
      </c>
      <c r="AV5284" s="142">
        <f>AU5284-AT5284</f>
        <v>0</v>
      </c>
      <c r="AW5284" s="143">
        <f>AV5284/AT5284</f>
        <v>0</v>
      </c>
      <c r="AX5284"/>
      <c r="AY5284" s="146" t="str">
        <f t="shared" si="4050"/>
        <v>63.21</v>
      </c>
      <c r="AZ5284" s="1982" t="b">
        <f>COUNTIF('[1]Codes SEC'!$B$2:$B$250,Ministres!AY5284)&gt;0</f>
        <v>1</v>
      </c>
      <c r="BA5284"/>
      <c r="BB5284"/>
      <c r="BC5284"/>
      <c r="BD5284"/>
      <c r="BE5284"/>
      <c r="BF5284"/>
      <c r="BG5284"/>
      <c r="BH5284"/>
      <c r="BI5284"/>
      <c r="BJ5284"/>
      <c r="BK5284"/>
      <c r="BL5284"/>
    </row>
    <row r="5285" spans="1:64" ht="51" x14ac:dyDescent="0.25">
      <c r="A5285" s="356" t="s">
        <v>5356</v>
      </c>
      <c r="B5285" s="225">
        <v>15</v>
      </c>
      <c r="C5285" s="122" t="s">
        <v>1245</v>
      </c>
      <c r="D5285" s="123">
        <v>1000</v>
      </c>
      <c r="E5285" s="226"/>
      <c r="F5285" s="122">
        <v>12</v>
      </c>
      <c r="G5285" s="227">
        <v>1</v>
      </c>
      <c r="H5285" s="228" t="str">
        <f t="shared" si="4022"/>
        <v>060</v>
      </c>
      <c r="I5285" s="229">
        <v>86341000</v>
      </c>
      <c r="J5285" s="492" t="s">
        <v>5893</v>
      </c>
      <c r="K5285" s="244" t="s">
        <v>5894</v>
      </c>
      <c r="L5285" s="232">
        <v>356</v>
      </c>
      <c r="M5285" s="233">
        <v>356</v>
      </c>
      <c r="N5285" s="130"/>
      <c r="O5285" s="131"/>
      <c r="P5285" s="131"/>
      <c r="Q5285" s="131"/>
      <c r="R5285" s="131"/>
      <c r="S5285" s="131"/>
      <c r="T5285" s="132" t="str">
        <f>IF(SUM(N5285:S5285)=U5285,"OK",SUM(N5285:S5285)-U5285)</f>
        <v>OK</v>
      </c>
      <c r="U5285" s="138"/>
      <c r="V5285" s="138"/>
      <c r="W5285" s="139"/>
      <c r="X5285" s="139"/>
      <c r="Y5285" s="132" t="str">
        <f>IF(SUM(W5285:X5285)=Z5285,"OK",SUM(W5285:X5285)-Z5285)</f>
        <v>OK</v>
      </c>
      <c r="Z5285" s="210"/>
      <c r="AA5285" s="204"/>
      <c r="AB5285" s="202"/>
      <c r="AC5285" s="202"/>
      <c r="AD5285" s="202"/>
      <c r="AE5285" s="202"/>
      <c r="AF5285" s="202"/>
      <c r="AG5285" s="132" t="str">
        <f>IF(SUM(AA5285:AF5285)=AH5285,"OK",SUM(AA5285:AF5285)-AH5285)</f>
        <v>OK</v>
      </c>
      <c r="AH5285" s="138"/>
      <c r="AI5285" s="138"/>
      <c r="AJ5285" s="139"/>
      <c r="AK5285" s="139"/>
      <c r="AL5285" s="132" t="str">
        <f>IF(SUM(AJ5285:AK5285)=AM5285,"OK",SUM(AJ5285:AK5285)-AM5285)</f>
        <v>OK</v>
      </c>
      <c r="AM5285" s="140"/>
      <c r="AN5285" s="119">
        <f>L5285+U5285+V5285+Z5285</f>
        <v>356</v>
      </c>
      <c r="AO5285" s="120">
        <f>M5285+AH5285+AI5285+AM5285</f>
        <v>356</v>
      </c>
      <c r="AP5285" s="39">
        <f>L5285</f>
        <v>356</v>
      </c>
      <c r="AQ5285" s="141">
        <f>AN5285</f>
        <v>356</v>
      </c>
      <c r="AR5285" s="142">
        <f>AQ5285-AP5285</f>
        <v>0</v>
      </c>
      <c r="AS5285" s="143">
        <f>AR5285/AP5285</f>
        <v>0</v>
      </c>
      <c r="AT5285" s="144">
        <f>M5285</f>
        <v>356</v>
      </c>
      <c r="AU5285" s="141">
        <f>AO5285</f>
        <v>356</v>
      </c>
      <c r="AV5285" s="142">
        <f>AU5285-AT5285</f>
        <v>0</v>
      </c>
      <c r="AW5285" s="143">
        <f>AV5285/AT5285</f>
        <v>0</v>
      </c>
      <c r="AY5285" s="146" t="str">
        <f t="shared" si="4050"/>
        <v>63.41</v>
      </c>
      <c r="AZ5285" s="2002" t="b">
        <f>COUNTIF('[1]Codes SEC'!$B$2:$B$250,Ministres!AY5285)&gt;0</f>
        <v>1</v>
      </c>
    </row>
    <row r="5286" spans="1:64" ht="35.1" customHeight="1" x14ac:dyDescent="0.25">
      <c r="A5286" s="356" t="s">
        <v>5356</v>
      </c>
      <c r="B5286" s="225">
        <v>15</v>
      </c>
      <c r="C5286" s="122" t="s">
        <v>1245</v>
      </c>
      <c r="D5286" s="123">
        <v>1000</v>
      </c>
      <c r="E5286" s="226"/>
      <c r="F5286" s="122">
        <v>12</v>
      </c>
      <c r="G5286" s="227">
        <v>1</v>
      </c>
      <c r="H5286" s="228" t="str">
        <f t="shared" si="4022"/>
        <v>060</v>
      </c>
      <c r="I5286" s="229">
        <v>86341000</v>
      </c>
      <c r="J5286" s="492" t="s">
        <v>5895</v>
      </c>
      <c r="K5286" s="244" t="s">
        <v>5896</v>
      </c>
      <c r="L5286" s="232">
        <v>0</v>
      </c>
      <c r="M5286" s="233">
        <v>0</v>
      </c>
      <c r="N5286" s="130"/>
      <c r="O5286" s="131"/>
      <c r="P5286" s="131"/>
      <c r="Q5286" s="131"/>
      <c r="R5286" s="131"/>
      <c r="S5286" s="131"/>
      <c r="T5286" s="132" t="str">
        <f t="shared" si="4036"/>
        <v>OK</v>
      </c>
      <c r="U5286" s="138"/>
      <c r="V5286" s="138"/>
      <c r="W5286" s="139"/>
      <c r="X5286" s="139"/>
      <c r="Y5286" s="132" t="str">
        <f t="shared" si="4037"/>
        <v>OK</v>
      </c>
      <c r="Z5286" s="210"/>
      <c r="AA5286" s="204"/>
      <c r="AB5286" s="202"/>
      <c r="AC5286" s="202"/>
      <c r="AD5286" s="202"/>
      <c r="AE5286" s="202"/>
      <c r="AF5286" s="202"/>
      <c r="AG5286" s="132" t="str">
        <f t="shared" si="4038"/>
        <v>OK</v>
      </c>
      <c r="AH5286" s="138"/>
      <c r="AI5286" s="138"/>
      <c r="AJ5286" s="139"/>
      <c r="AK5286" s="139"/>
      <c r="AL5286" s="132" t="str">
        <f t="shared" si="4039"/>
        <v>OK</v>
      </c>
      <c r="AM5286" s="140"/>
      <c r="AN5286" s="119">
        <f t="shared" si="4040"/>
        <v>0</v>
      </c>
      <c r="AO5286" s="120">
        <f t="shared" si="4041"/>
        <v>0</v>
      </c>
      <c r="AP5286" s="39">
        <f t="shared" si="4042"/>
        <v>0</v>
      </c>
      <c r="AQ5286" s="141">
        <f t="shared" si="4043"/>
        <v>0</v>
      </c>
      <c r="AR5286" s="142">
        <f t="shared" si="4044"/>
        <v>0</v>
      </c>
      <c r="AS5286" s="143" t="e">
        <f t="shared" si="4045"/>
        <v>#DIV/0!</v>
      </c>
      <c r="AT5286" s="144">
        <f t="shared" si="4046"/>
        <v>0</v>
      </c>
      <c r="AU5286" s="141">
        <f t="shared" si="4047"/>
        <v>0</v>
      </c>
      <c r="AV5286" s="142">
        <f t="shared" si="4048"/>
        <v>0</v>
      </c>
      <c r="AW5286" s="143" t="e">
        <f t="shared" si="4049"/>
        <v>#DIV/0!</v>
      </c>
      <c r="AY5286" s="146" t="str">
        <f t="shared" si="4050"/>
        <v>63.41</v>
      </c>
      <c r="AZ5286" s="2002" t="b">
        <f>COUNTIF('[1]Codes SEC'!$B$2:$B$250,Ministres!AY5286)&gt;0</f>
        <v>1</v>
      </c>
    </row>
    <row r="5287" spans="1:64" s="2003" customFormat="1" ht="35.1" customHeight="1" x14ac:dyDescent="0.25">
      <c r="A5287" s="356" t="s">
        <v>5356</v>
      </c>
      <c r="B5287" s="225">
        <v>15</v>
      </c>
      <c r="C5287" s="122" t="s">
        <v>1245</v>
      </c>
      <c r="D5287" s="123">
        <v>1000</v>
      </c>
      <c r="E5287" s="226"/>
      <c r="F5287" s="122">
        <v>12</v>
      </c>
      <c r="G5287" s="227">
        <v>1</v>
      </c>
      <c r="H5287" s="228" t="str">
        <f t="shared" si="4022"/>
        <v>060</v>
      </c>
      <c r="I5287" s="229">
        <v>86353000</v>
      </c>
      <c r="J5287" s="492" t="s">
        <v>5897</v>
      </c>
      <c r="K5287" s="244" t="s">
        <v>5898</v>
      </c>
      <c r="L5287" s="232">
        <v>0</v>
      </c>
      <c r="M5287" s="233">
        <v>0</v>
      </c>
      <c r="N5287" s="130"/>
      <c r="O5287" s="131"/>
      <c r="P5287" s="131"/>
      <c r="Q5287" s="131"/>
      <c r="R5287" s="131"/>
      <c r="S5287" s="131"/>
      <c r="T5287" s="132" t="str">
        <f>IF(SUM(N5287:S5287)=U5287,"OK",SUM(N5287:S5287)-U5287)</f>
        <v>OK</v>
      </c>
      <c r="U5287" s="138"/>
      <c r="V5287" s="138"/>
      <c r="W5287" s="139"/>
      <c r="X5287" s="139"/>
      <c r="Y5287" s="132" t="str">
        <f>IF(SUM(W5287:X5287)=Z5287,"OK",SUM(W5287:X5287)-Z5287)</f>
        <v>OK</v>
      </c>
      <c r="Z5287" s="210"/>
      <c r="AA5287" s="204"/>
      <c r="AB5287" s="202"/>
      <c r="AC5287" s="202"/>
      <c r="AD5287" s="202"/>
      <c r="AE5287" s="202"/>
      <c r="AF5287" s="202"/>
      <c r="AG5287" s="132" t="str">
        <f>IF(SUM(AA5287:AF5287)=AH5287,"OK",SUM(AA5287:AF5287)-AH5287)</f>
        <v>OK</v>
      </c>
      <c r="AH5287" s="138"/>
      <c r="AI5287" s="138"/>
      <c r="AJ5287" s="139"/>
      <c r="AK5287" s="139"/>
      <c r="AL5287" s="132" t="str">
        <f>IF(SUM(AJ5287:AK5287)=AM5287,"OK",SUM(AJ5287:AK5287)-AM5287)</f>
        <v>OK</v>
      </c>
      <c r="AM5287" s="140"/>
      <c r="AN5287" s="119">
        <f>L5287+U5287+V5287+Z5287</f>
        <v>0</v>
      </c>
      <c r="AO5287" s="120">
        <f>M5287+AH5287+AI5287+AM5287</f>
        <v>0</v>
      </c>
      <c r="AP5287" s="39">
        <f>L5287</f>
        <v>0</v>
      </c>
      <c r="AQ5287" s="141">
        <f>AN5287</f>
        <v>0</v>
      </c>
      <c r="AR5287" s="142">
        <f>AQ5287-AP5287</f>
        <v>0</v>
      </c>
      <c r="AS5287" s="143" t="e">
        <f>AR5287/AP5287</f>
        <v>#DIV/0!</v>
      </c>
      <c r="AT5287" s="144">
        <f>M5287</f>
        <v>0</v>
      </c>
      <c r="AU5287" s="141">
        <f>AO5287</f>
        <v>0</v>
      </c>
      <c r="AV5287" s="142">
        <f>AU5287-AT5287</f>
        <v>0</v>
      </c>
      <c r="AW5287" s="143" t="e">
        <f>AV5287/AT5287</f>
        <v>#DIV/0!</v>
      </c>
      <c r="AX5287"/>
      <c r="AY5287" s="146" t="str">
        <f t="shared" si="4050"/>
        <v>63.53</v>
      </c>
      <c r="AZ5287" s="2002" t="b">
        <f>COUNTIF('[1]Codes SEC'!$B$2:$B$250,Ministres!AY5287)&gt;0</f>
        <v>1</v>
      </c>
      <c r="BA5287"/>
      <c r="BB5287"/>
      <c r="BC5287"/>
      <c r="BD5287"/>
      <c r="BE5287"/>
      <c r="BF5287"/>
      <c r="BG5287"/>
      <c r="BH5287"/>
      <c r="BI5287"/>
      <c r="BJ5287"/>
      <c r="BK5287"/>
      <c r="BL5287"/>
    </row>
    <row r="5288" spans="1:64" s="374" customFormat="1" ht="35.1" customHeight="1" x14ac:dyDescent="0.25">
      <c r="A5288" s="356" t="s">
        <v>5356</v>
      </c>
      <c r="B5288" s="225" t="s">
        <v>1248</v>
      </c>
      <c r="C5288" s="122" t="s">
        <v>1245</v>
      </c>
      <c r="D5288" s="123">
        <v>1000</v>
      </c>
      <c r="E5288" s="226"/>
      <c r="F5288" s="122">
        <v>12</v>
      </c>
      <c r="G5288" s="126">
        <v>1</v>
      </c>
      <c r="H5288" s="35" t="str">
        <f t="shared" si="4022"/>
        <v>060</v>
      </c>
      <c r="I5288" s="36">
        <v>87111000</v>
      </c>
      <c r="J5288" s="37" t="s">
        <v>5899</v>
      </c>
      <c r="K5288" s="244" t="s">
        <v>5900</v>
      </c>
      <c r="L5288" s="232">
        <v>0</v>
      </c>
      <c r="M5288" s="233">
        <v>0</v>
      </c>
      <c r="N5288" s="130"/>
      <c r="O5288" s="131"/>
      <c r="P5288" s="131"/>
      <c r="Q5288" s="131"/>
      <c r="R5288" s="131"/>
      <c r="S5288" s="131"/>
      <c r="T5288" s="132" t="str">
        <f>IF(SUM(N5288:S5288)=U5288,"OK",SUM(N5288:S5288)-U5288)</f>
        <v>OK</v>
      </c>
      <c r="U5288" s="138"/>
      <c r="V5288" s="138"/>
      <c r="W5288" s="139"/>
      <c r="X5288" s="139"/>
      <c r="Y5288" s="132" t="str">
        <f>IF(SUM(W5288:X5288)=Z5288,"OK",SUM(W5288:X5288)-Z5288)</f>
        <v>OK</v>
      </c>
      <c r="Z5288" s="210"/>
      <c r="AA5288" s="204"/>
      <c r="AB5288" s="202"/>
      <c r="AC5288" s="202"/>
      <c r="AD5288" s="202"/>
      <c r="AE5288" s="202"/>
      <c r="AF5288" s="202"/>
      <c r="AG5288" s="132" t="str">
        <f>IF(SUM(AA5288:AF5288)=AH5288,"OK",SUM(AA5288:AF5288)-AH5288)</f>
        <v>OK</v>
      </c>
      <c r="AH5288" s="138"/>
      <c r="AI5288" s="138"/>
      <c r="AJ5288" s="139"/>
      <c r="AK5288" s="139"/>
      <c r="AL5288" s="132" t="str">
        <f>IF(SUM(AJ5288:AK5288)=AM5288,"OK",SUM(AJ5288:AK5288)-AM5288)</f>
        <v>OK</v>
      </c>
      <c r="AM5288" s="140"/>
      <c r="AN5288" s="119">
        <f>L5288+U5288+V5288+Z5288</f>
        <v>0</v>
      </c>
      <c r="AO5288" s="120">
        <f>M5288+AH5288+AI5288+AM5288</f>
        <v>0</v>
      </c>
      <c r="AP5288" s="39">
        <f>L5288</f>
        <v>0</v>
      </c>
      <c r="AQ5288" s="141">
        <f>AN5288</f>
        <v>0</v>
      </c>
      <c r="AR5288" s="142">
        <f>AQ5288-AP5288</f>
        <v>0</v>
      </c>
      <c r="AS5288" s="143" t="e">
        <f>AR5288/AP5288</f>
        <v>#DIV/0!</v>
      </c>
      <c r="AT5288" s="144">
        <f>M5288</f>
        <v>0</v>
      </c>
      <c r="AU5288" s="141">
        <f>AO5288</f>
        <v>0</v>
      </c>
      <c r="AV5288" s="142">
        <f>AU5288-AT5288</f>
        <v>0</v>
      </c>
      <c r="AW5288" s="143" t="e">
        <f>AV5288/AT5288</f>
        <v>#DIV/0!</v>
      </c>
      <c r="AY5288" s="146" t="str">
        <f t="shared" si="4050"/>
        <v>71.11</v>
      </c>
      <c r="AZ5288" s="2004" t="b">
        <f>COUNTIF('[1]Codes SEC'!$B$2:$B$250,Ministres!AY5288)&gt;0</f>
        <v>1</v>
      </c>
    </row>
    <row r="5289" spans="1:64" s="2003" customFormat="1" ht="35.1" customHeight="1" x14ac:dyDescent="0.25">
      <c r="A5289" s="356" t="s">
        <v>5356</v>
      </c>
      <c r="B5289" s="225">
        <v>15</v>
      </c>
      <c r="C5289" s="122" t="s">
        <v>1245</v>
      </c>
      <c r="D5289" s="123">
        <v>1000</v>
      </c>
      <c r="E5289" s="226" t="s">
        <v>407</v>
      </c>
      <c r="F5289" s="122">
        <v>12</v>
      </c>
      <c r="G5289" s="227">
        <v>1</v>
      </c>
      <c r="H5289" s="228" t="str">
        <f t="shared" si="4022"/>
        <v>060</v>
      </c>
      <c r="I5289" s="229" t="s">
        <v>2100</v>
      </c>
      <c r="J5289" s="492" t="s">
        <v>5901</v>
      </c>
      <c r="K5289" s="244" t="s">
        <v>5902</v>
      </c>
      <c r="L5289" s="232">
        <v>215</v>
      </c>
      <c r="M5289" s="233">
        <v>215</v>
      </c>
      <c r="N5289" s="130"/>
      <c r="O5289" s="131"/>
      <c r="P5289" s="131"/>
      <c r="Q5289" s="131"/>
      <c r="R5289" s="131"/>
      <c r="S5289" s="131"/>
      <c r="T5289" s="132" t="str">
        <f t="shared" si="4036"/>
        <v>OK</v>
      </c>
      <c r="U5289" s="138"/>
      <c r="V5289" s="138"/>
      <c r="W5289" s="139"/>
      <c r="X5289" s="139"/>
      <c r="Y5289" s="132" t="str">
        <f t="shared" si="4037"/>
        <v>OK</v>
      </c>
      <c r="Z5289" s="210"/>
      <c r="AA5289" s="204"/>
      <c r="AB5289" s="202"/>
      <c r="AC5289" s="202"/>
      <c r="AD5289" s="202"/>
      <c r="AE5289" s="202"/>
      <c r="AF5289" s="202"/>
      <c r="AG5289" s="132" t="str">
        <f t="shared" si="4038"/>
        <v>OK</v>
      </c>
      <c r="AH5289" s="138"/>
      <c r="AI5289" s="138"/>
      <c r="AJ5289" s="139"/>
      <c r="AK5289" s="139"/>
      <c r="AL5289" s="132" t="str">
        <f t="shared" si="4039"/>
        <v>OK</v>
      </c>
      <c r="AM5289" s="140"/>
      <c r="AN5289" s="119">
        <f t="shared" si="4040"/>
        <v>215</v>
      </c>
      <c r="AO5289" s="120">
        <f t="shared" si="4041"/>
        <v>215</v>
      </c>
      <c r="AP5289" s="39">
        <f t="shared" si="4042"/>
        <v>215</v>
      </c>
      <c r="AQ5289" s="141">
        <f t="shared" si="4043"/>
        <v>215</v>
      </c>
      <c r="AR5289" s="142">
        <f t="shared" si="4044"/>
        <v>0</v>
      </c>
      <c r="AS5289" s="143">
        <f t="shared" si="4045"/>
        <v>0</v>
      </c>
      <c r="AT5289" s="144">
        <f t="shared" si="4046"/>
        <v>215</v>
      </c>
      <c r="AU5289" s="141">
        <f t="shared" si="4047"/>
        <v>215</v>
      </c>
      <c r="AV5289" s="142">
        <f t="shared" si="4048"/>
        <v>0</v>
      </c>
      <c r="AW5289" s="143">
        <f t="shared" si="4049"/>
        <v>0</v>
      </c>
      <c r="AX5289"/>
      <c r="AY5289" s="146" t="str">
        <f t="shared" si="4050"/>
        <v>71.12</v>
      </c>
      <c r="AZ5289" s="2002" t="b">
        <f>COUNTIF('[1]Codes SEC'!$B$2:$B$250,Ministres!AY5289)&gt;0</f>
        <v>1</v>
      </c>
      <c r="BA5289"/>
      <c r="BB5289"/>
      <c r="BC5289"/>
      <c r="BD5289"/>
      <c r="BE5289"/>
      <c r="BF5289"/>
      <c r="BG5289"/>
      <c r="BH5289"/>
      <c r="BI5289"/>
      <c r="BJ5289"/>
      <c r="BK5289"/>
      <c r="BL5289"/>
    </row>
    <row r="5290" spans="1:64" ht="35.1" customHeight="1" x14ac:dyDescent="0.25">
      <c r="A5290" s="15" t="s">
        <v>5356</v>
      </c>
      <c r="B5290" s="225" t="s">
        <v>1248</v>
      </c>
      <c r="C5290" s="122" t="s">
        <v>1245</v>
      </c>
      <c r="D5290" s="123">
        <v>1000</v>
      </c>
      <c r="E5290" s="226"/>
      <c r="F5290" s="122">
        <v>12</v>
      </c>
      <c r="G5290" s="227">
        <v>1</v>
      </c>
      <c r="H5290" s="228" t="str">
        <f t="shared" si="4022"/>
        <v>060</v>
      </c>
      <c r="I5290" s="229">
        <v>87131000</v>
      </c>
      <c r="J5290" s="230" t="s">
        <v>5903</v>
      </c>
      <c r="K5290" s="231" t="s">
        <v>5904</v>
      </c>
      <c r="L5290" s="232">
        <v>50</v>
      </c>
      <c r="M5290" s="233">
        <v>50</v>
      </c>
      <c r="N5290" s="130"/>
      <c r="O5290" s="131"/>
      <c r="P5290" s="131"/>
      <c r="Q5290" s="131"/>
      <c r="R5290" s="131"/>
      <c r="S5290" s="131"/>
      <c r="T5290" s="132" t="str">
        <f t="shared" si="4036"/>
        <v>OK</v>
      </c>
      <c r="U5290" s="138"/>
      <c r="V5290" s="138"/>
      <c r="W5290" s="139"/>
      <c r="X5290" s="139"/>
      <c r="Y5290" s="132" t="str">
        <f t="shared" si="4037"/>
        <v>OK</v>
      </c>
      <c r="Z5290" s="210"/>
      <c r="AA5290" s="204"/>
      <c r="AB5290" s="202"/>
      <c r="AC5290" s="202"/>
      <c r="AD5290" s="202"/>
      <c r="AE5290" s="202"/>
      <c r="AF5290" s="202"/>
      <c r="AG5290" s="132" t="str">
        <f t="shared" si="4038"/>
        <v>OK</v>
      </c>
      <c r="AH5290" s="138"/>
      <c r="AI5290" s="138"/>
      <c r="AJ5290" s="139"/>
      <c r="AK5290" s="139"/>
      <c r="AL5290" s="132" t="str">
        <f t="shared" si="4039"/>
        <v>OK</v>
      </c>
      <c r="AM5290" s="140"/>
      <c r="AN5290" s="119">
        <f t="shared" si="4040"/>
        <v>50</v>
      </c>
      <c r="AO5290" s="120">
        <f t="shared" si="4041"/>
        <v>50</v>
      </c>
      <c r="AP5290" s="39">
        <f t="shared" si="4042"/>
        <v>50</v>
      </c>
      <c r="AQ5290" s="141">
        <f t="shared" si="4043"/>
        <v>50</v>
      </c>
      <c r="AR5290" s="142">
        <f>AQ5290-AP5290</f>
        <v>0</v>
      </c>
      <c r="AS5290" s="143">
        <f>AR5290/AP5290</f>
        <v>0</v>
      </c>
      <c r="AT5290" s="144">
        <f t="shared" si="4046"/>
        <v>50</v>
      </c>
      <c r="AU5290" s="141">
        <f>AO5290</f>
        <v>50</v>
      </c>
      <c r="AV5290" s="142">
        <f>AU5290-AT5290</f>
        <v>0</v>
      </c>
      <c r="AW5290" s="143">
        <f>AV5290/AT5290</f>
        <v>0</v>
      </c>
      <c r="AY5290" s="146" t="str">
        <f t="shared" si="4050"/>
        <v>71.31</v>
      </c>
      <c r="AZ5290" s="2002" t="b">
        <f>COUNTIF('[1]Codes SEC'!$B$2:$B$250,Ministres!AY5290)&gt;0</f>
        <v>1</v>
      </c>
    </row>
    <row r="5291" spans="1:64" ht="35.1" customHeight="1" x14ac:dyDescent="0.25">
      <c r="A5291" s="15" t="s">
        <v>5356</v>
      </c>
      <c r="B5291" s="225" t="s">
        <v>1248</v>
      </c>
      <c r="C5291" s="122" t="s">
        <v>1245</v>
      </c>
      <c r="D5291" s="123">
        <v>1000</v>
      </c>
      <c r="E5291" s="226"/>
      <c r="F5291" s="122">
        <v>12</v>
      </c>
      <c r="G5291" s="227">
        <v>1</v>
      </c>
      <c r="H5291" s="228" t="str">
        <f t="shared" si="4022"/>
        <v>060</v>
      </c>
      <c r="I5291" s="229">
        <v>87132000</v>
      </c>
      <c r="J5291" s="230" t="s">
        <v>5905</v>
      </c>
      <c r="K5291" s="231" t="s">
        <v>5906</v>
      </c>
      <c r="L5291" s="232">
        <v>50</v>
      </c>
      <c r="M5291" s="233">
        <v>50</v>
      </c>
      <c r="N5291" s="130"/>
      <c r="O5291" s="131"/>
      <c r="P5291" s="131"/>
      <c r="Q5291" s="131"/>
      <c r="R5291" s="131"/>
      <c r="S5291" s="131"/>
      <c r="T5291" s="132" t="str">
        <f t="shared" si="4036"/>
        <v>OK</v>
      </c>
      <c r="U5291" s="138"/>
      <c r="V5291" s="138"/>
      <c r="W5291" s="139"/>
      <c r="X5291" s="139"/>
      <c r="Y5291" s="132" t="str">
        <f t="shared" si="4037"/>
        <v>OK</v>
      </c>
      <c r="Z5291" s="210"/>
      <c r="AA5291" s="204"/>
      <c r="AB5291" s="202"/>
      <c r="AC5291" s="202"/>
      <c r="AD5291" s="202"/>
      <c r="AE5291" s="202"/>
      <c r="AF5291" s="202"/>
      <c r="AG5291" s="132" t="str">
        <f t="shared" si="4038"/>
        <v>OK</v>
      </c>
      <c r="AH5291" s="138"/>
      <c r="AI5291" s="138"/>
      <c r="AJ5291" s="139"/>
      <c r="AK5291" s="139"/>
      <c r="AL5291" s="132" t="str">
        <f t="shared" si="4039"/>
        <v>OK</v>
      </c>
      <c r="AM5291" s="140"/>
      <c r="AN5291" s="119">
        <f t="shared" si="4040"/>
        <v>50</v>
      </c>
      <c r="AO5291" s="120">
        <f t="shared" si="4041"/>
        <v>50</v>
      </c>
      <c r="AP5291" s="39">
        <f t="shared" si="4042"/>
        <v>50</v>
      </c>
      <c r="AQ5291" s="141">
        <f t="shared" si="4043"/>
        <v>50</v>
      </c>
      <c r="AR5291" s="142">
        <f>AQ5291-AP5291</f>
        <v>0</v>
      </c>
      <c r="AS5291" s="143">
        <f>AR5291/AP5291</f>
        <v>0</v>
      </c>
      <c r="AT5291" s="144">
        <f t="shared" si="4046"/>
        <v>50</v>
      </c>
      <c r="AU5291" s="141">
        <f>AO5291</f>
        <v>50</v>
      </c>
      <c r="AV5291" s="142">
        <f>AU5291-AT5291</f>
        <v>0</v>
      </c>
      <c r="AW5291" s="143">
        <f>AV5291/AT5291</f>
        <v>0</v>
      </c>
      <c r="AY5291" s="146" t="str">
        <f t="shared" si="4050"/>
        <v>71.32</v>
      </c>
      <c r="AZ5291" s="2002" t="b">
        <f>COUNTIF('[1]Codes SEC'!$B$2:$B$250,Ministres!AY5291)&gt;0</f>
        <v>1</v>
      </c>
    </row>
    <row r="5292" spans="1:64" ht="35.1" customHeight="1" x14ac:dyDescent="0.25">
      <c r="A5292" s="356" t="s">
        <v>5356</v>
      </c>
      <c r="B5292" s="225">
        <v>15</v>
      </c>
      <c r="C5292" s="122" t="s">
        <v>1245</v>
      </c>
      <c r="D5292" s="123">
        <v>1000</v>
      </c>
      <c r="E5292" s="226"/>
      <c r="F5292" s="122">
        <v>12</v>
      </c>
      <c r="G5292" s="227">
        <v>1</v>
      </c>
      <c r="H5292" s="228" t="str">
        <f t="shared" si="4022"/>
        <v>060</v>
      </c>
      <c r="I5292" s="229" t="s">
        <v>1579</v>
      </c>
      <c r="J5292" s="492" t="s">
        <v>5907</v>
      </c>
      <c r="K5292" s="244" t="s">
        <v>5908</v>
      </c>
      <c r="L5292" s="232">
        <v>220</v>
      </c>
      <c r="M5292" s="233">
        <v>220</v>
      </c>
      <c r="N5292" s="130"/>
      <c r="O5292" s="131"/>
      <c r="P5292" s="131"/>
      <c r="Q5292" s="131"/>
      <c r="R5292" s="131"/>
      <c r="S5292" s="131"/>
      <c r="T5292" s="132" t="str">
        <f t="shared" si="4036"/>
        <v>OK</v>
      </c>
      <c r="U5292" s="138"/>
      <c r="V5292" s="138"/>
      <c r="W5292" s="139"/>
      <c r="X5292" s="139"/>
      <c r="Y5292" s="132" t="str">
        <f t="shared" si="4037"/>
        <v>OK</v>
      </c>
      <c r="Z5292" s="210"/>
      <c r="AA5292" s="204"/>
      <c r="AB5292" s="202"/>
      <c r="AC5292" s="202"/>
      <c r="AD5292" s="202"/>
      <c r="AE5292" s="202"/>
      <c r="AF5292" s="202"/>
      <c r="AG5292" s="132" t="str">
        <f t="shared" si="4038"/>
        <v>OK</v>
      </c>
      <c r="AH5292" s="138"/>
      <c r="AI5292" s="138"/>
      <c r="AJ5292" s="139"/>
      <c r="AK5292" s="139"/>
      <c r="AL5292" s="132" t="str">
        <f t="shared" si="4039"/>
        <v>OK</v>
      </c>
      <c r="AM5292" s="140"/>
      <c r="AN5292" s="119">
        <f t="shared" si="4040"/>
        <v>220</v>
      </c>
      <c r="AO5292" s="120">
        <f t="shared" si="4041"/>
        <v>220</v>
      </c>
      <c r="AP5292" s="39">
        <f t="shared" si="4042"/>
        <v>220</v>
      </c>
      <c r="AQ5292" s="141">
        <f t="shared" si="4043"/>
        <v>220</v>
      </c>
      <c r="AR5292" s="142">
        <f>AQ5292-AP5292</f>
        <v>0</v>
      </c>
      <c r="AS5292" s="143">
        <f>AR5292/AP5292</f>
        <v>0</v>
      </c>
      <c r="AT5292" s="144">
        <f t="shared" si="4046"/>
        <v>220</v>
      </c>
      <c r="AU5292" s="141">
        <f>AO5292</f>
        <v>220</v>
      </c>
      <c r="AV5292" s="142">
        <f>AU5292-AT5292</f>
        <v>0</v>
      </c>
      <c r="AW5292" s="143">
        <f>AV5292/AT5292</f>
        <v>0</v>
      </c>
      <c r="AY5292" s="146" t="str">
        <f t="shared" si="4050"/>
        <v>72.00</v>
      </c>
      <c r="AZ5292" s="2002" t="b">
        <f>COUNTIF('[1]Codes SEC'!$B$2:$B$250,Ministres!AY5292)&gt;0</f>
        <v>1</v>
      </c>
    </row>
    <row r="5293" spans="1:64" ht="35.1" customHeight="1" x14ac:dyDescent="0.25">
      <c r="A5293" s="356" t="s">
        <v>5356</v>
      </c>
      <c r="B5293" s="225">
        <v>15</v>
      </c>
      <c r="C5293" s="122" t="s">
        <v>1245</v>
      </c>
      <c r="D5293" s="123">
        <v>1000</v>
      </c>
      <c r="E5293" s="226"/>
      <c r="F5293" s="122">
        <v>12</v>
      </c>
      <c r="G5293" s="227">
        <v>1</v>
      </c>
      <c r="H5293" s="228" t="str">
        <f t="shared" si="4022"/>
        <v>060</v>
      </c>
      <c r="I5293" s="229" t="s">
        <v>2161</v>
      </c>
      <c r="J5293" s="492" t="s">
        <v>5909</v>
      </c>
      <c r="K5293" s="244" t="s">
        <v>5910</v>
      </c>
      <c r="L5293" s="232">
        <v>747</v>
      </c>
      <c r="M5293" s="233">
        <v>877</v>
      </c>
      <c r="N5293" s="130"/>
      <c r="O5293" s="131"/>
      <c r="P5293" s="131"/>
      <c r="Q5293" s="131"/>
      <c r="R5293" s="131"/>
      <c r="S5293" s="131"/>
      <c r="T5293" s="132" t="str">
        <f t="shared" si="4036"/>
        <v>OK</v>
      </c>
      <c r="U5293" s="138"/>
      <c r="V5293" s="138"/>
      <c r="W5293" s="139"/>
      <c r="X5293" s="139"/>
      <c r="Y5293" s="132" t="str">
        <f t="shared" si="4037"/>
        <v>OK</v>
      </c>
      <c r="Z5293" s="210"/>
      <c r="AA5293" s="204"/>
      <c r="AB5293" s="202"/>
      <c r="AC5293" s="202"/>
      <c r="AD5293" s="202"/>
      <c r="AE5293" s="202"/>
      <c r="AF5293" s="202"/>
      <c r="AG5293" s="132" t="str">
        <f t="shared" si="4038"/>
        <v>OK</v>
      </c>
      <c r="AH5293" s="138"/>
      <c r="AI5293" s="138"/>
      <c r="AJ5293" s="139"/>
      <c r="AK5293" s="139"/>
      <c r="AL5293" s="132" t="str">
        <f t="shared" si="4039"/>
        <v>OK</v>
      </c>
      <c r="AM5293" s="140"/>
      <c r="AN5293" s="119">
        <f t="shared" si="4040"/>
        <v>747</v>
      </c>
      <c r="AO5293" s="120">
        <f t="shared" si="4041"/>
        <v>877</v>
      </c>
      <c r="AP5293" s="39">
        <f t="shared" si="4042"/>
        <v>747</v>
      </c>
      <c r="AQ5293" s="141">
        <f t="shared" si="4043"/>
        <v>747</v>
      </c>
      <c r="AR5293" s="142">
        <f t="shared" ref="AR5293:AR5295" si="4051">AQ5293-AP5293</f>
        <v>0</v>
      </c>
      <c r="AS5293" s="143">
        <f t="shared" ref="AS5293:AS5295" si="4052">AR5293/AP5293</f>
        <v>0</v>
      </c>
      <c r="AT5293" s="144">
        <f t="shared" si="4046"/>
        <v>877</v>
      </c>
      <c r="AU5293" s="141">
        <f t="shared" ref="AU5293:AU5295" si="4053">AO5293</f>
        <v>877</v>
      </c>
      <c r="AV5293" s="142">
        <f t="shared" ref="AV5293:AV5295" si="4054">AU5293-AT5293</f>
        <v>0</v>
      </c>
      <c r="AW5293" s="143">
        <f t="shared" ref="AW5293:AW5295" si="4055">AV5293/AT5293</f>
        <v>0</v>
      </c>
      <c r="AY5293" s="146" t="str">
        <f t="shared" si="4050"/>
        <v>73.40</v>
      </c>
      <c r="AZ5293" s="2002" t="b">
        <f>COUNTIF('[1]Codes SEC'!$B$2:$B$250,Ministres!AY5293)&gt;0</f>
        <v>1</v>
      </c>
    </row>
    <row r="5294" spans="1:64" ht="35.1" customHeight="1" x14ac:dyDescent="0.25">
      <c r="A5294" s="356" t="s">
        <v>5356</v>
      </c>
      <c r="B5294" s="225">
        <v>15</v>
      </c>
      <c r="C5294" s="122" t="s">
        <v>1245</v>
      </c>
      <c r="D5294" s="123">
        <v>1000</v>
      </c>
      <c r="E5294" s="226"/>
      <c r="F5294" s="122">
        <v>12</v>
      </c>
      <c r="G5294" s="227">
        <v>1</v>
      </c>
      <c r="H5294" s="228" t="str">
        <f t="shared" si="4022"/>
        <v>060</v>
      </c>
      <c r="I5294" s="229" t="s">
        <v>2161</v>
      </c>
      <c r="J5294" s="492" t="s">
        <v>5911</v>
      </c>
      <c r="K5294" s="244" t="s">
        <v>5912</v>
      </c>
      <c r="L5294" s="232">
        <v>550</v>
      </c>
      <c r="M5294" s="233">
        <v>385</v>
      </c>
      <c r="N5294" s="130"/>
      <c r="O5294" s="131"/>
      <c r="P5294" s="131"/>
      <c r="Q5294" s="131"/>
      <c r="R5294" s="131"/>
      <c r="S5294" s="131"/>
      <c r="T5294" s="132" t="str">
        <f t="shared" si="4036"/>
        <v>OK</v>
      </c>
      <c r="U5294" s="138"/>
      <c r="V5294" s="138"/>
      <c r="W5294" s="139"/>
      <c r="X5294" s="139"/>
      <c r="Y5294" s="132" t="str">
        <f t="shared" si="4037"/>
        <v>OK</v>
      </c>
      <c r="Z5294" s="210"/>
      <c r="AA5294" s="204"/>
      <c r="AB5294" s="202"/>
      <c r="AC5294" s="202"/>
      <c r="AD5294" s="202"/>
      <c r="AE5294" s="202"/>
      <c r="AF5294" s="202"/>
      <c r="AG5294" s="132" t="str">
        <f t="shared" si="4038"/>
        <v>OK</v>
      </c>
      <c r="AH5294" s="138"/>
      <c r="AI5294" s="138"/>
      <c r="AJ5294" s="139"/>
      <c r="AK5294" s="139"/>
      <c r="AL5294" s="132" t="str">
        <f t="shared" si="4039"/>
        <v>OK</v>
      </c>
      <c r="AM5294" s="140"/>
      <c r="AN5294" s="119">
        <f t="shared" si="4040"/>
        <v>550</v>
      </c>
      <c r="AO5294" s="120">
        <f t="shared" si="4041"/>
        <v>385</v>
      </c>
      <c r="AP5294" s="39">
        <f t="shared" si="4042"/>
        <v>550</v>
      </c>
      <c r="AQ5294" s="141">
        <f t="shared" si="4043"/>
        <v>550</v>
      </c>
      <c r="AR5294" s="142">
        <f t="shared" si="4051"/>
        <v>0</v>
      </c>
      <c r="AS5294" s="143">
        <f t="shared" si="4052"/>
        <v>0</v>
      </c>
      <c r="AT5294" s="144">
        <f t="shared" si="4046"/>
        <v>385</v>
      </c>
      <c r="AU5294" s="141">
        <f t="shared" si="4053"/>
        <v>385</v>
      </c>
      <c r="AV5294" s="142">
        <f t="shared" si="4054"/>
        <v>0</v>
      </c>
      <c r="AW5294" s="143">
        <f t="shared" si="4055"/>
        <v>0</v>
      </c>
      <c r="AY5294" s="146" t="str">
        <f t="shared" si="4050"/>
        <v>73.40</v>
      </c>
      <c r="AZ5294" s="2002" t="b">
        <f>COUNTIF('[1]Codes SEC'!$B$2:$B$250,Ministres!AY5294)&gt;0</f>
        <v>1</v>
      </c>
    </row>
    <row r="5295" spans="1:64" ht="35.1" customHeight="1" x14ac:dyDescent="0.25">
      <c r="A5295" s="356" t="s">
        <v>5356</v>
      </c>
      <c r="B5295" s="225">
        <v>15</v>
      </c>
      <c r="C5295" s="122" t="s">
        <v>1245</v>
      </c>
      <c r="D5295" s="123">
        <v>1000</v>
      </c>
      <c r="E5295" s="226"/>
      <c r="F5295" s="122">
        <v>12</v>
      </c>
      <c r="G5295" s="227">
        <v>1</v>
      </c>
      <c r="H5295" s="228" t="str">
        <f t="shared" si="4022"/>
        <v>060</v>
      </c>
      <c r="I5295" s="229" t="s">
        <v>2161</v>
      </c>
      <c r="J5295" s="492" t="s">
        <v>5913</v>
      </c>
      <c r="K5295" s="244" t="s">
        <v>5914</v>
      </c>
      <c r="L5295" s="232">
        <v>75</v>
      </c>
      <c r="M5295" s="233">
        <v>75</v>
      </c>
      <c r="N5295" s="130"/>
      <c r="O5295" s="131"/>
      <c r="P5295" s="131"/>
      <c r="Q5295" s="131"/>
      <c r="R5295" s="131"/>
      <c r="S5295" s="131"/>
      <c r="T5295" s="132" t="str">
        <f t="shared" si="4036"/>
        <v>OK</v>
      </c>
      <c r="U5295" s="138"/>
      <c r="V5295" s="138"/>
      <c r="W5295" s="139"/>
      <c r="X5295" s="139"/>
      <c r="Y5295" s="132" t="str">
        <f t="shared" si="4037"/>
        <v>OK</v>
      </c>
      <c r="Z5295" s="210"/>
      <c r="AA5295" s="204"/>
      <c r="AB5295" s="202"/>
      <c r="AC5295" s="202"/>
      <c r="AD5295" s="202"/>
      <c r="AE5295" s="202"/>
      <c r="AF5295" s="202"/>
      <c r="AG5295" s="132" t="str">
        <f t="shared" si="4038"/>
        <v>OK</v>
      </c>
      <c r="AH5295" s="138"/>
      <c r="AI5295" s="138"/>
      <c r="AJ5295" s="139"/>
      <c r="AK5295" s="139"/>
      <c r="AL5295" s="132" t="str">
        <f t="shared" si="4039"/>
        <v>OK</v>
      </c>
      <c r="AM5295" s="140"/>
      <c r="AN5295" s="119">
        <f t="shared" si="4040"/>
        <v>75</v>
      </c>
      <c r="AO5295" s="120">
        <f t="shared" si="4041"/>
        <v>75</v>
      </c>
      <c r="AP5295" s="39">
        <f t="shared" si="4042"/>
        <v>75</v>
      </c>
      <c r="AQ5295" s="141">
        <f t="shared" si="4043"/>
        <v>75</v>
      </c>
      <c r="AR5295" s="142">
        <f t="shared" si="4051"/>
        <v>0</v>
      </c>
      <c r="AS5295" s="143">
        <f t="shared" si="4052"/>
        <v>0</v>
      </c>
      <c r="AT5295" s="144">
        <f t="shared" si="4046"/>
        <v>75</v>
      </c>
      <c r="AU5295" s="141">
        <f t="shared" si="4053"/>
        <v>75</v>
      </c>
      <c r="AV5295" s="142">
        <f t="shared" si="4054"/>
        <v>0</v>
      </c>
      <c r="AW5295" s="143">
        <f t="shared" si="4055"/>
        <v>0</v>
      </c>
      <c r="AY5295" s="146" t="str">
        <f t="shared" si="4050"/>
        <v>73.40</v>
      </c>
      <c r="AZ5295" s="2002" t="b">
        <f>COUNTIF('[1]Codes SEC'!$B$2:$B$250,Ministres!AY5295)&gt;0</f>
        <v>1</v>
      </c>
    </row>
    <row r="5296" spans="1:64" s="197" customFormat="1" ht="35.1" customHeight="1" x14ac:dyDescent="0.25">
      <c r="A5296" s="15" t="s">
        <v>5356</v>
      </c>
      <c r="B5296" s="225">
        <v>15</v>
      </c>
      <c r="C5296" s="122" t="s">
        <v>1245</v>
      </c>
      <c r="D5296" s="123">
        <v>1000</v>
      </c>
      <c r="E5296" s="124"/>
      <c r="F5296" s="125">
        <v>12</v>
      </c>
      <c r="G5296" s="126">
        <v>1</v>
      </c>
      <c r="H5296" s="35" t="str">
        <f t="shared" si="4022"/>
        <v>060</v>
      </c>
      <c r="I5296" s="36" t="s">
        <v>2161</v>
      </c>
      <c r="J5296" s="37" t="s">
        <v>5915</v>
      </c>
      <c r="K5296" s="231" t="s">
        <v>5916</v>
      </c>
      <c r="L5296" s="241">
        <v>50</v>
      </c>
      <c r="M5296" s="242">
        <v>50</v>
      </c>
      <c r="N5296" s="201"/>
      <c r="O5296" s="202"/>
      <c r="P5296" s="202"/>
      <c r="Q5296" s="202"/>
      <c r="R5296" s="202"/>
      <c r="S5296" s="202"/>
      <c r="T5296" s="132" t="str">
        <f t="shared" si="4036"/>
        <v>OK</v>
      </c>
      <c r="U5296" s="138"/>
      <c r="V5296" s="138"/>
      <c r="W5296" s="139"/>
      <c r="X5296" s="139"/>
      <c r="Y5296" s="132" t="str">
        <f t="shared" si="4037"/>
        <v>OK</v>
      </c>
      <c r="Z5296" s="210"/>
      <c r="AA5296" s="204"/>
      <c r="AB5296" s="202"/>
      <c r="AC5296" s="202"/>
      <c r="AD5296" s="202"/>
      <c r="AE5296" s="202"/>
      <c r="AF5296" s="202"/>
      <c r="AG5296" s="132" t="str">
        <f t="shared" si="4038"/>
        <v>OK</v>
      </c>
      <c r="AH5296" s="138"/>
      <c r="AI5296" s="138"/>
      <c r="AJ5296" s="139"/>
      <c r="AK5296" s="139"/>
      <c r="AL5296" s="132" t="str">
        <f t="shared" si="4039"/>
        <v>OK</v>
      </c>
      <c r="AM5296" s="140"/>
      <c r="AN5296" s="119">
        <f t="shared" si="4040"/>
        <v>50</v>
      </c>
      <c r="AO5296" s="120">
        <f t="shared" si="4041"/>
        <v>50</v>
      </c>
      <c r="AP5296" s="39">
        <f t="shared" si="4042"/>
        <v>50</v>
      </c>
      <c r="AQ5296" s="141">
        <f t="shared" si="4043"/>
        <v>50</v>
      </c>
      <c r="AR5296" s="141">
        <f>AQ5296-AP5296</f>
        <v>0</v>
      </c>
      <c r="AS5296" s="143">
        <f>AR5296/AP5296</f>
        <v>0</v>
      </c>
      <c r="AT5296" s="144">
        <f t="shared" si="4046"/>
        <v>50</v>
      </c>
      <c r="AU5296" s="141">
        <f>AO5296</f>
        <v>50</v>
      </c>
      <c r="AV5296" s="141">
        <f>AU5296-AT5296</f>
        <v>0</v>
      </c>
      <c r="AW5296" s="143">
        <f>AV5296/AT5296</f>
        <v>0</v>
      </c>
      <c r="AX5296"/>
      <c r="AY5296" s="146" t="str">
        <f t="shared" si="4050"/>
        <v>73.40</v>
      </c>
      <c r="AZ5296" s="2002" t="b">
        <f>COUNTIF('[1]Codes SEC'!$B$2:$B$250,Ministres!AY5296)&gt;0</f>
        <v>1</v>
      </c>
      <c r="BA5296" s="12"/>
      <c r="BB5296" s="12"/>
      <c r="BC5296" s="12"/>
      <c r="BD5296" s="12"/>
      <c r="BE5296" s="12"/>
      <c r="BF5296" s="12"/>
      <c r="BG5296" s="12"/>
      <c r="BH5296" s="12"/>
      <c r="BI5296" s="12"/>
      <c r="BJ5296" s="12"/>
      <c r="BK5296" s="12"/>
      <c r="BL5296" s="12"/>
    </row>
    <row r="5297" spans="1:64" ht="35.1" customHeight="1" x14ac:dyDescent="0.25">
      <c r="A5297" s="356" t="s">
        <v>5356</v>
      </c>
      <c r="B5297" s="225">
        <v>15</v>
      </c>
      <c r="C5297" s="122" t="s">
        <v>1245</v>
      </c>
      <c r="D5297" s="123">
        <v>1000</v>
      </c>
      <c r="E5297" s="226"/>
      <c r="F5297" s="122">
        <v>12</v>
      </c>
      <c r="G5297" s="227">
        <v>1</v>
      </c>
      <c r="H5297" s="228" t="str">
        <f t="shared" si="4022"/>
        <v>060</v>
      </c>
      <c r="I5297" s="229" t="s">
        <v>113</v>
      </c>
      <c r="J5297" s="492" t="s">
        <v>5917</v>
      </c>
      <c r="K5297" s="2005" t="s">
        <v>5918</v>
      </c>
      <c r="L5297" s="232">
        <v>105</v>
      </c>
      <c r="M5297" s="233">
        <v>105</v>
      </c>
      <c r="N5297" s="130"/>
      <c r="O5297" s="131"/>
      <c r="P5297" s="131"/>
      <c r="Q5297" s="131"/>
      <c r="R5297" s="131"/>
      <c r="S5297" s="131"/>
      <c r="T5297" s="132" t="str">
        <f t="shared" si="4036"/>
        <v>OK</v>
      </c>
      <c r="U5297" s="138"/>
      <c r="V5297" s="138"/>
      <c r="W5297" s="139"/>
      <c r="X5297" s="139"/>
      <c r="Y5297" s="132" t="str">
        <f t="shared" si="4037"/>
        <v>OK</v>
      </c>
      <c r="Z5297" s="210"/>
      <c r="AA5297" s="204"/>
      <c r="AB5297" s="202"/>
      <c r="AC5297" s="202"/>
      <c r="AD5297" s="202"/>
      <c r="AE5297" s="202"/>
      <c r="AF5297" s="202"/>
      <c r="AG5297" s="132" t="str">
        <f t="shared" si="4038"/>
        <v>OK</v>
      </c>
      <c r="AH5297" s="138"/>
      <c r="AI5297" s="138"/>
      <c r="AJ5297" s="139"/>
      <c r="AK5297" s="139"/>
      <c r="AL5297" s="132" t="str">
        <f t="shared" si="4039"/>
        <v>OK</v>
      </c>
      <c r="AM5297" s="140"/>
      <c r="AN5297" s="119">
        <f t="shared" si="4040"/>
        <v>105</v>
      </c>
      <c r="AO5297" s="120">
        <f t="shared" si="4041"/>
        <v>105</v>
      </c>
      <c r="AP5297" s="39">
        <f t="shared" si="4042"/>
        <v>105</v>
      </c>
      <c r="AQ5297" s="141">
        <f t="shared" si="4043"/>
        <v>105</v>
      </c>
      <c r="AR5297" s="142">
        <f>AQ5297-AP5297</f>
        <v>0</v>
      </c>
      <c r="AS5297" s="143">
        <f>AR5297/AP5297</f>
        <v>0</v>
      </c>
      <c r="AT5297" s="144">
        <f t="shared" si="4046"/>
        <v>105</v>
      </c>
      <c r="AU5297" s="141">
        <f>AO5297</f>
        <v>105</v>
      </c>
      <c r="AV5297" s="142">
        <f>AU5297-AT5297</f>
        <v>0</v>
      </c>
      <c r="AW5297" s="143">
        <f>AV5297/AT5297</f>
        <v>0</v>
      </c>
      <c r="AY5297" s="146" t="str">
        <f t="shared" si="4050"/>
        <v>74.22</v>
      </c>
      <c r="AZ5297" s="2002" t="b">
        <f>COUNTIF('[1]Codes SEC'!$B$2:$B$250,Ministres!AY5297)&gt;0</f>
        <v>1</v>
      </c>
    </row>
    <row r="5298" spans="1:64" ht="35.1" customHeight="1" x14ac:dyDescent="0.25">
      <c r="A5298" s="15" t="s">
        <v>5356</v>
      </c>
      <c r="B5298" s="225" t="s">
        <v>1248</v>
      </c>
      <c r="C5298" s="122" t="s">
        <v>1245</v>
      </c>
      <c r="D5298" s="123">
        <v>1000</v>
      </c>
      <c r="E5298" s="226"/>
      <c r="F5298" s="122">
        <v>12</v>
      </c>
      <c r="G5298" s="227">
        <v>1</v>
      </c>
      <c r="H5298" s="228" t="str">
        <f t="shared" si="4022"/>
        <v>060</v>
      </c>
      <c r="I5298" s="229">
        <v>88561000</v>
      </c>
      <c r="J5298" s="230" t="s">
        <v>5919</v>
      </c>
      <c r="K5298" s="231" t="s">
        <v>3074</v>
      </c>
      <c r="L5298" s="232">
        <v>0</v>
      </c>
      <c r="M5298" s="233">
        <v>0</v>
      </c>
      <c r="N5298" s="130"/>
      <c r="O5298" s="131"/>
      <c r="P5298" s="131"/>
      <c r="Q5298" s="131"/>
      <c r="R5298" s="131"/>
      <c r="S5298" s="131"/>
      <c r="T5298" s="132" t="str">
        <f t="shared" si="4036"/>
        <v>OK</v>
      </c>
      <c r="U5298" s="138"/>
      <c r="V5298" s="138"/>
      <c r="W5298" s="139"/>
      <c r="X5298" s="139"/>
      <c r="Y5298" s="132" t="str">
        <f t="shared" si="4037"/>
        <v>OK</v>
      </c>
      <c r="Z5298" s="210"/>
      <c r="AA5298" s="204"/>
      <c r="AB5298" s="202"/>
      <c r="AC5298" s="202"/>
      <c r="AD5298" s="202"/>
      <c r="AE5298" s="202"/>
      <c r="AF5298" s="202"/>
      <c r="AG5298" s="132" t="str">
        <f t="shared" si="4038"/>
        <v>OK</v>
      </c>
      <c r="AH5298" s="138"/>
      <c r="AI5298" s="138"/>
      <c r="AJ5298" s="139"/>
      <c r="AK5298" s="139"/>
      <c r="AL5298" s="132" t="str">
        <f t="shared" si="4039"/>
        <v>OK</v>
      </c>
      <c r="AM5298" s="140"/>
      <c r="AN5298" s="119">
        <f t="shared" si="4040"/>
        <v>0</v>
      </c>
      <c r="AO5298" s="120">
        <f t="shared" si="4041"/>
        <v>0</v>
      </c>
      <c r="AP5298" s="39">
        <f t="shared" si="4042"/>
        <v>0</v>
      </c>
      <c r="AQ5298" s="141">
        <f t="shared" si="4043"/>
        <v>0</v>
      </c>
      <c r="AR5298" s="142">
        <f>AQ5298-AP5298</f>
        <v>0</v>
      </c>
      <c r="AS5298" s="143" t="e">
        <f>AR5298/AP5298</f>
        <v>#DIV/0!</v>
      </c>
      <c r="AT5298" s="144">
        <f t="shared" si="4046"/>
        <v>0</v>
      </c>
      <c r="AU5298" s="141">
        <f>AO5298</f>
        <v>0</v>
      </c>
      <c r="AV5298" s="142">
        <f>AU5298-AT5298</f>
        <v>0</v>
      </c>
      <c r="AW5298" s="143" t="e">
        <f>AV5298/AT5298</f>
        <v>#DIV/0!</v>
      </c>
      <c r="AY5298" s="146" t="str">
        <f t="shared" si="4050"/>
        <v>85.61</v>
      </c>
      <c r="AZ5298" s="2002" t="b">
        <f>COUNTIF('[1]Codes SEC'!$B$2:$B$250,Ministres!AY5298)&gt;0</f>
        <v>1</v>
      </c>
    </row>
    <row r="5299" spans="1:64" ht="12.75" customHeight="1" x14ac:dyDescent="0.25">
      <c r="A5299" s="350"/>
      <c r="B5299" s="2006"/>
      <c r="C5299" s="150"/>
      <c r="D5299" s="352"/>
      <c r="E5299" s="2007"/>
      <c r="F5299" s="150"/>
      <c r="G5299" s="495"/>
      <c r="H5299" s="496"/>
      <c r="I5299" s="497"/>
      <c r="J5299" s="498"/>
      <c r="K5299" s="158" t="s">
        <v>116</v>
      </c>
      <c r="L5299" s="236">
        <f t="shared" ref="L5299:S5299" si="4056">L5275+L5276+L5277+L5279+L5283+L5285+L5289+L5293+L5294+L5295+L5292+L5274+L5297+L5287+L5288+L5273+L5278+L5286+L5282+L5290+L5291+L5272+L5298+L5281+L5280+L5284+L5296</f>
        <v>4475</v>
      </c>
      <c r="M5299" s="2008">
        <f t="shared" si="4056"/>
        <v>4902</v>
      </c>
      <c r="N5299" s="2009">
        <f t="shared" si="4056"/>
        <v>0</v>
      </c>
      <c r="O5299" s="2010">
        <f t="shared" si="4056"/>
        <v>0</v>
      </c>
      <c r="P5299" s="2010">
        <f t="shared" si="4056"/>
        <v>0</v>
      </c>
      <c r="Q5299" s="2010">
        <f t="shared" si="4056"/>
        <v>0</v>
      </c>
      <c r="R5299" s="2010">
        <f t="shared" si="4056"/>
        <v>0</v>
      </c>
      <c r="S5299" s="2010">
        <f t="shared" si="4056"/>
        <v>0</v>
      </c>
      <c r="T5299" s="2011"/>
      <c r="U5299" s="2012">
        <f>U5275+U5276+U5277+U5279+U5283+U5285+U5289+U5293+U5294+U5295+U5292+U5274+U5297+U5287+U5288+U5273+U5278+U5286+U5282+U5290+U5291+U5272+U5298+U5281+U5280+U5284+U5296</f>
        <v>0</v>
      </c>
      <c r="V5299" s="2012">
        <f>V5275+V5276+V5277+V5279+V5283+V5285+V5289+V5293+V5294+V5295+V5292+V5274+V5297+V5287+V5288+V5273+V5278+V5286+V5282+V5290+V5291+V5272+V5298+V5281+V5280+V5284+V5296</f>
        <v>0</v>
      </c>
      <c r="W5299" s="2010">
        <f>W5275+W5276+W5277+W5279+W5283+W5285+W5289+W5293+W5294+W5295+W5292+W5274+W5297+W5287+W5288+W5273+W5278+W5286+W5282+W5290+W5291+W5272+W5298+W5281+W5280+W5284+W5296</f>
        <v>0</v>
      </c>
      <c r="X5299" s="2010">
        <f>X5275+X5276+X5277+X5279+X5283+X5285+X5289+X5293+X5294+X5295+X5292+X5274+X5297+X5287+X5288+X5273+X5278+X5286+X5282+X5290+X5291+X5272+X5298+X5281+X5280+X5284+X5296</f>
        <v>0</v>
      </c>
      <c r="Y5299" s="2011"/>
      <c r="Z5299" s="2012">
        <f t="shared" ref="Z5299:AF5299" si="4057">Z5275+Z5276+Z5277+Z5279+Z5283+Z5285+Z5289+Z5293+Z5294+Z5295+Z5292+Z5274+Z5297+Z5287+Z5288+Z5273+Z5278+Z5286+Z5282+Z5290+Z5291+Z5272+Z5298+Z5281+Z5280+Z5284+Z5296</f>
        <v>0</v>
      </c>
      <c r="AA5299" s="165">
        <f t="shared" si="4057"/>
        <v>0</v>
      </c>
      <c r="AB5299" s="2010">
        <f t="shared" si="4057"/>
        <v>0</v>
      </c>
      <c r="AC5299" s="2010">
        <f t="shared" si="4057"/>
        <v>0</v>
      </c>
      <c r="AD5299" s="2010">
        <f t="shared" si="4057"/>
        <v>0</v>
      </c>
      <c r="AE5299" s="2010">
        <f t="shared" si="4057"/>
        <v>0</v>
      </c>
      <c r="AF5299" s="2010">
        <f t="shared" si="4057"/>
        <v>0</v>
      </c>
      <c r="AG5299" s="2011"/>
      <c r="AH5299" s="2012">
        <f>AH5275+AH5276+AH5277+AH5279+AH5283+AH5285+AH5289+AH5293+AH5294+AH5295+AH5292+AH5274+AH5297+AH5287+AH5288+AH5273+AH5278+AH5286+AH5282+AH5290+AH5291+AH5272+AH5298+AH5281+AH5280+AH5284+AH5296</f>
        <v>0</v>
      </c>
      <c r="AI5299" s="2012">
        <f>AI5275+AI5276+AI5277+AI5279+AI5283+AI5285+AI5289+AI5293+AI5294+AI5295+AI5292+AI5274+AI5297+AI5287+AI5288+AI5273+AI5278+AI5286+AI5282+AI5290+AI5291+AI5272+AI5298+AI5281+AI5280+AI5284+AI5296</f>
        <v>0</v>
      </c>
      <c r="AJ5299" s="2010">
        <f>AJ5275+AJ5276+AJ5277+AJ5279+AJ5283+AJ5285+AJ5289+AJ5293+AJ5294+AJ5295+AJ5292+AJ5274+AJ5297+AJ5287+AJ5288+AJ5273+AJ5278+AJ5286+AJ5282+AJ5290+AJ5291+AJ5272+AJ5298+AJ5281+AJ5280+AJ5284+AJ5296</f>
        <v>0</v>
      </c>
      <c r="AK5299" s="2010">
        <f>AK5275+AK5276+AK5277+AK5279+AK5283+AK5285+AK5289+AK5293+AK5294+AK5295+AK5292+AK5274+AK5297+AK5287+AK5288+AK5273+AK5278+AK5286+AK5282+AK5290+AK5291+AK5272+AK5298+AK5281+AK5280+AK5284+AK5296</f>
        <v>0</v>
      </c>
      <c r="AL5299" s="2011"/>
      <c r="AM5299" s="2013">
        <f t="shared" ref="AM5299:AW5299" si="4058">AM5275+AM5276+AM5277+AM5279+AM5283+AM5285+AM5289+AM5293+AM5294+AM5295+AM5292+AM5274+AM5297+AM5287+AM5288+AM5273+AM5278+AM5286+AM5282+AM5290+AM5291+AM5272+AM5298+AM5281+AM5280+AM5284+AM5296</f>
        <v>0</v>
      </c>
      <c r="AN5299" s="167">
        <f t="shared" si="4058"/>
        <v>4475</v>
      </c>
      <c r="AO5299" s="2014">
        <f t="shared" si="4058"/>
        <v>4902</v>
      </c>
      <c r="AP5299" s="169">
        <f t="shared" si="4058"/>
        <v>4475</v>
      </c>
      <c r="AQ5299" s="2015">
        <f t="shared" si="4058"/>
        <v>4475</v>
      </c>
      <c r="AR5299" s="2016">
        <f t="shared" si="4058"/>
        <v>0</v>
      </c>
      <c r="AS5299" s="2017" t="e">
        <f t="shared" si="4058"/>
        <v>#DIV/0!</v>
      </c>
      <c r="AT5299" s="2018">
        <f t="shared" si="4058"/>
        <v>4902</v>
      </c>
      <c r="AU5299" s="2015">
        <f t="shared" si="4058"/>
        <v>4902</v>
      </c>
      <c r="AV5299" s="2016">
        <f t="shared" si="4058"/>
        <v>0</v>
      </c>
      <c r="AW5299" s="2017" t="e">
        <f t="shared" si="4058"/>
        <v>#DIV/0!</v>
      </c>
      <c r="AY5299" s="146"/>
      <c r="AZ5299" s="2019"/>
    </row>
    <row r="5300" spans="1:64" s="2020" customFormat="1" ht="12.75" customHeight="1" x14ac:dyDescent="0.25">
      <c r="A5300" s="174"/>
      <c r="B5300" s="175"/>
      <c r="C5300" s="176"/>
      <c r="D5300" s="177"/>
      <c r="E5300" s="178"/>
      <c r="F5300" s="177"/>
      <c r="G5300" s="179"/>
      <c r="H5300" s="180"/>
      <c r="I5300" s="181"/>
      <c r="J5300" s="182"/>
      <c r="K5300" s="183" t="s">
        <v>5920</v>
      </c>
      <c r="L5300" s="184">
        <f t="shared" ref="L5300:S5300" si="4059">L5299+L5268</f>
        <v>21597</v>
      </c>
      <c r="M5300" s="185">
        <f t="shared" si="4059"/>
        <v>22106</v>
      </c>
      <c r="N5300" s="186">
        <f t="shared" si="4059"/>
        <v>0</v>
      </c>
      <c r="O5300" s="187">
        <f t="shared" si="4059"/>
        <v>0</v>
      </c>
      <c r="P5300" s="187">
        <f t="shared" si="4059"/>
        <v>0</v>
      </c>
      <c r="Q5300" s="187">
        <f t="shared" si="4059"/>
        <v>0</v>
      </c>
      <c r="R5300" s="187">
        <f t="shared" si="4059"/>
        <v>0</v>
      </c>
      <c r="S5300" s="187">
        <f t="shared" si="4059"/>
        <v>0</v>
      </c>
      <c r="T5300" s="188"/>
      <c r="U5300" s="187">
        <f>U5299+U5268</f>
        <v>0</v>
      </c>
      <c r="V5300" s="187">
        <f>V5299+V5268</f>
        <v>0</v>
      </c>
      <c r="W5300" s="187">
        <f>W5299+W5268</f>
        <v>0</v>
      </c>
      <c r="X5300" s="187">
        <f>X5299+X5268</f>
        <v>0</v>
      </c>
      <c r="Y5300" s="188"/>
      <c r="Z5300" s="187">
        <f t="shared" ref="Z5300:AF5300" si="4060">Z5299+Z5268</f>
        <v>0</v>
      </c>
      <c r="AA5300" s="189">
        <f t="shared" si="4060"/>
        <v>0</v>
      </c>
      <c r="AB5300" s="187">
        <f t="shared" si="4060"/>
        <v>0</v>
      </c>
      <c r="AC5300" s="187">
        <f t="shared" si="4060"/>
        <v>0</v>
      </c>
      <c r="AD5300" s="187">
        <f t="shared" si="4060"/>
        <v>0</v>
      </c>
      <c r="AE5300" s="187">
        <f t="shared" si="4060"/>
        <v>0</v>
      </c>
      <c r="AF5300" s="187">
        <f t="shared" si="4060"/>
        <v>0</v>
      </c>
      <c r="AG5300" s="188"/>
      <c r="AH5300" s="187">
        <f>AH5299+AH5268</f>
        <v>0</v>
      </c>
      <c r="AI5300" s="187">
        <f>AI5299+AI5268</f>
        <v>0</v>
      </c>
      <c r="AJ5300" s="187">
        <f>AJ5299+AJ5268</f>
        <v>0</v>
      </c>
      <c r="AK5300" s="187">
        <f>AK5299+AK5268</f>
        <v>0</v>
      </c>
      <c r="AL5300" s="188"/>
      <c r="AM5300" s="190">
        <f t="shared" ref="AM5300:AW5300" si="4061">AM5299+AM5268</f>
        <v>0</v>
      </c>
      <c r="AN5300" s="191">
        <f t="shared" si="4061"/>
        <v>21597</v>
      </c>
      <c r="AO5300" s="190">
        <f t="shared" si="4061"/>
        <v>22106</v>
      </c>
      <c r="AP5300" s="184">
        <f t="shared" si="4061"/>
        <v>21597</v>
      </c>
      <c r="AQ5300" s="192">
        <f t="shared" si="4061"/>
        <v>21597</v>
      </c>
      <c r="AR5300" s="193">
        <f t="shared" si="4061"/>
        <v>0</v>
      </c>
      <c r="AS5300" s="194" t="e">
        <f t="shared" si="4061"/>
        <v>#DIV/0!</v>
      </c>
      <c r="AT5300" s="195">
        <f t="shared" si="4061"/>
        <v>22106</v>
      </c>
      <c r="AU5300" s="192">
        <f t="shared" si="4061"/>
        <v>22106</v>
      </c>
      <c r="AV5300" s="193">
        <f t="shared" si="4061"/>
        <v>0</v>
      </c>
      <c r="AW5300" s="194" t="e">
        <f t="shared" si="4061"/>
        <v>#DIV/0!</v>
      </c>
      <c r="AX5300"/>
      <c r="AY5300" s="146"/>
      <c r="AZ5300" s="2019"/>
      <c r="BA5300"/>
      <c r="BB5300"/>
      <c r="BC5300"/>
      <c r="BD5300"/>
      <c r="BE5300"/>
      <c r="BF5300"/>
      <c r="BG5300"/>
      <c r="BH5300"/>
      <c r="BI5300"/>
      <c r="BJ5300"/>
      <c r="BK5300"/>
      <c r="BL5300"/>
    </row>
    <row r="5301" spans="1:64" s="197" customFormat="1" ht="12.75" customHeight="1" x14ac:dyDescent="0.25">
      <c r="A5301" s="15"/>
      <c r="B5301" s="121"/>
      <c r="C5301" s="122"/>
      <c r="D5301" s="123"/>
      <c r="E5301" s="124"/>
      <c r="F5301" s="125"/>
      <c r="G5301" s="34"/>
      <c r="H5301" s="35"/>
      <c r="I5301" s="36"/>
      <c r="J5301" s="37"/>
      <c r="K5301" s="198" t="s">
        <v>72</v>
      </c>
      <c r="L5301" s="199">
        <v>0</v>
      </c>
      <c r="M5301" s="200">
        <v>0</v>
      </c>
      <c r="N5301" s="201">
        <v>0</v>
      </c>
      <c r="O5301" s="202">
        <v>0</v>
      </c>
      <c r="P5301" s="202">
        <v>0</v>
      </c>
      <c r="Q5301" s="202">
        <v>0</v>
      </c>
      <c r="R5301" s="202">
        <v>0</v>
      </c>
      <c r="S5301" s="202">
        <v>0</v>
      </c>
      <c r="T5301" s="203"/>
      <c r="U5301" s="135">
        <v>0</v>
      </c>
      <c r="V5301" s="135">
        <v>0</v>
      </c>
      <c r="W5301" s="202">
        <v>0</v>
      </c>
      <c r="X5301" s="202">
        <v>0</v>
      </c>
      <c r="Y5301" s="203"/>
      <c r="Z5301" s="135">
        <v>0</v>
      </c>
      <c r="AA5301" s="204">
        <v>0</v>
      </c>
      <c r="AB5301" s="202">
        <v>0</v>
      </c>
      <c r="AC5301" s="202">
        <v>0</v>
      </c>
      <c r="AD5301" s="202">
        <v>0</v>
      </c>
      <c r="AE5301" s="202">
        <v>0</v>
      </c>
      <c r="AF5301" s="202">
        <v>0</v>
      </c>
      <c r="AG5301" s="203"/>
      <c r="AH5301" s="135">
        <v>0</v>
      </c>
      <c r="AI5301" s="135">
        <v>0</v>
      </c>
      <c r="AJ5301" s="202">
        <v>0</v>
      </c>
      <c r="AK5301" s="202">
        <v>0</v>
      </c>
      <c r="AL5301" s="203"/>
      <c r="AM5301" s="205">
        <v>0</v>
      </c>
      <c r="AN5301" s="119">
        <v>0</v>
      </c>
      <c r="AO5301" s="120">
        <v>0</v>
      </c>
      <c r="AP5301" s="39">
        <v>0</v>
      </c>
      <c r="AQ5301" s="141">
        <v>0</v>
      </c>
      <c r="AR5301" s="141">
        <v>0</v>
      </c>
      <c r="AS5301" s="143">
        <v>0</v>
      </c>
      <c r="AT5301" s="144">
        <v>0</v>
      </c>
      <c r="AU5301" s="141">
        <v>0</v>
      </c>
      <c r="AV5301" s="141">
        <v>0</v>
      </c>
      <c r="AW5301" s="143">
        <v>0</v>
      </c>
      <c r="AX5301"/>
      <c r="AY5301" s="146"/>
      <c r="AZ5301" s="2019"/>
      <c r="BA5301" s="12"/>
      <c r="BB5301" s="12"/>
      <c r="BC5301" s="12"/>
      <c r="BD5301" s="12"/>
      <c r="BE5301" s="12"/>
      <c r="BF5301" s="12"/>
      <c r="BG5301" s="12"/>
      <c r="BH5301" s="12"/>
      <c r="BI5301" s="12"/>
      <c r="BJ5301" s="12"/>
      <c r="BK5301" s="12"/>
      <c r="BL5301" s="12"/>
    </row>
    <row r="5302" spans="1:64" ht="12.75" customHeight="1" x14ac:dyDescent="0.25">
      <c r="A5302" s="356"/>
      <c r="B5302" s="225"/>
      <c r="C5302" s="122"/>
      <c r="D5302" s="357"/>
      <c r="E5302" s="226"/>
      <c r="F5302" s="122"/>
      <c r="G5302" s="227"/>
      <c r="H5302" s="228"/>
      <c r="I5302" s="229"/>
      <c r="J5302" s="492"/>
      <c r="K5302" s="198" t="s">
        <v>73</v>
      </c>
      <c r="L5302" s="241">
        <f t="shared" ref="L5302:S5302" si="4062">L5289</f>
        <v>215</v>
      </c>
      <c r="M5302" s="242">
        <f t="shared" si="4062"/>
        <v>215</v>
      </c>
      <c r="N5302" s="201">
        <f t="shared" si="4062"/>
        <v>0</v>
      </c>
      <c r="O5302" s="202">
        <f t="shared" si="4062"/>
        <v>0</v>
      </c>
      <c r="P5302" s="202">
        <f t="shared" si="4062"/>
        <v>0</v>
      </c>
      <c r="Q5302" s="202">
        <f t="shared" si="4062"/>
        <v>0</v>
      </c>
      <c r="R5302" s="202">
        <f t="shared" si="4062"/>
        <v>0</v>
      </c>
      <c r="S5302" s="202">
        <f t="shared" si="4062"/>
        <v>0</v>
      </c>
      <c r="T5302" s="203"/>
      <c r="U5302" s="135">
        <f>U5289</f>
        <v>0</v>
      </c>
      <c r="V5302" s="135">
        <f>V5289</f>
        <v>0</v>
      </c>
      <c r="W5302" s="202">
        <f>W5289</f>
        <v>0</v>
      </c>
      <c r="X5302" s="202">
        <f>X5289</f>
        <v>0</v>
      </c>
      <c r="Y5302" s="203"/>
      <c r="Z5302" s="135">
        <f t="shared" ref="Z5302:AF5302" si="4063">Z5289</f>
        <v>0</v>
      </c>
      <c r="AA5302" s="204">
        <f t="shared" si="4063"/>
        <v>0</v>
      </c>
      <c r="AB5302" s="202">
        <f t="shared" si="4063"/>
        <v>0</v>
      </c>
      <c r="AC5302" s="202">
        <f t="shared" si="4063"/>
        <v>0</v>
      </c>
      <c r="AD5302" s="202">
        <f t="shared" si="4063"/>
        <v>0</v>
      </c>
      <c r="AE5302" s="202">
        <f t="shared" si="4063"/>
        <v>0</v>
      </c>
      <c r="AF5302" s="202">
        <f t="shared" si="4063"/>
        <v>0</v>
      </c>
      <c r="AG5302" s="203"/>
      <c r="AH5302" s="135">
        <f>AH5289</f>
        <v>0</v>
      </c>
      <c r="AI5302" s="135">
        <f>AI5289</f>
        <v>0</v>
      </c>
      <c r="AJ5302" s="202">
        <f>AJ5289</f>
        <v>0</v>
      </c>
      <c r="AK5302" s="202">
        <f>AK5289</f>
        <v>0</v>
      </c>
      <c r="AL5302" s="203"/>
      <c r="AM5302" s="205">
        <f t="shared" ref="AM5302:AW5302" si="4064">AM5289</f>
        <v>0</v>
      </c>
      <c r="AN5302" s="119">
        <f t="shared" si="4064"/>
        <v>215</v>
      </c>
      <c r="AO5302" s="120">
        <f t="shared" si="4064"/>
        <v>215</v>
      </c>
      <c r="AP5302" s="39">
        <f t="shared" si="4064"/>
        <v>215</v>
      </c>
      <c r="AQ5302" s="141">
        <f t="shared" si="4064"/>
        <v>215</v>
      </c>
      <c r="AR5302" s="141">
        <f t="shared" si="4064"/>
        <v>0</v>
      </c>
      <c r="AS5302" s="143">
        <f t="shared" si="4064"/>
        <v>0</v>
      </c>
      <c r="AT5302" s="144">
        <f t="shared" si="4064"/>
        <v>215</v>
      </c>
      <c r="AU5302" s="141">
        <f t="shared" si="4064"/>
        <v>215</v>
      </c>
      <c r="AV5302" s="141">
        <f t="shared" si="4064"/>
        <v>0</v>
      </c>
      <c r="AW5302" s="143">
        <f t="shared" si="4064"/>
        <v>0</v>
      </c>
      <c r="AY5302" s="146"/>
      <c r="AZ5302" s="2019"/>
    </row>
    <row r="5303" spans="1:64" ht="12.75" customHeight="1" x14ac:dyDescent="0.25">
      <c r="A5303" s="356"/>
      <c r="B5303" s="225"/>
      <c r="C5303" s="122"/>
      <c r="D5303" s="357"/>
      <c r="E5303" s="226"/>
      <c r="F5303" s="122"/>
      <c r="G5303" s="227"/>
      <c r="H5303" s="228"/>
      <c r="I5303" s="229"/>
      <c r="J5303" s="492"/>
      <c r="K5303" s="198" t="s">
        <v>74</v>
      </c>
      <c r="L5303" s="241">
        <v>0</v>
      </c>
      <c r="M5303" s="242">
        <v>0</v>
      </c>
      <c r="N5303" s="201">
        <v>0</v>
      </c>
      <c r="O5303" s="202">
        <v>0</v>
      </c>
      <c r="P5303" s="202">
        <v>0</v>
      </c>
      <c r="Q5303" s="202">
        <v>0</v>
      </c>
      <c r="R5303" s="202">
        <v>0</v>
      </c>
      <c r="S5303" s="202">
        <v>0</v>
      </c>
      <c r="T5303" s="203"/>
      <c r="U5303" s="135">
        <v>0</v>
      </c>
      <c r="V5303" s="135">
        <v>0</v>
      </c>
      <c r="W5303" s="202">
        <v>0</v>
      </c>
      <c r="X5303" s="202">
        <v>0</v>
      </c>
      <c r="Y5303" s="203"/>
      <c r="Z5303" s="135">
        <v>0</v>
      </c>
      <c r="AA5303" s="204">
        <v>0</v>
      </c>
      <c r="AB5303" s="202">
        <v>0</v>
      </c>
      <c r="AC5303" s="202">
        <v>0</v>
      </c>
      <c r="AD5303" s="202">
        <v>0</v>
      </c>
      <c r="AE5303" s="202">
        <v>0</v>
      </c>
      <c r="AF5303" s="202">
        <v>0</v>
      </c>
      <c r="AG5303" s="203"/>
      <c r="AH5303" s="135">
        <v>0</v>
      </c>
      <c r="AI5303" s="135">
        <v>0</v>
      </c>
      <c r="AJ5303" s="202">
        <v>0</v>
      </c>
      <c r="AK5303" s="202">
        <v>0</v>
      </c>
      <c r="AL5303" s="203"/>
      <c r="AM5303" s="205">
        <v>0</v>
      </c>
      <c r="AN5303" s="119">
        <v>0</v>
      </c>
      <c r="AO5303" s="120">
        <v>0</v>
      </c>
      <c r="AP5303" s="39">
        <v>0</v>
      </c>
      <c r="AQ5303" s="141">
        <v>0</v>
      </c>
      <c r="AR5303" s="141">
        <v>0</v>
      </c>
      <c r="AS5303" s="143">
        <v>0</v>
      </c>
      <c r="AT5303" s="144">
        <v>0</v>
      </c>
      <c r="AU5303" s="141">
        <v>0</v>
      </c>
      <c r="AV5303" s="141">
        <v>0</v>
      </c>
      <c r="AW5303" s="143">
        <v>0</v>
      </c>
      <c r="AY5303" s="146"/>
      <c r="AZ5303" s="2019"/>
    </row>
    <row r="5304" spans="1:64" ht="12.75" customHeight="1" x14ac:dyDescent="0.25">
      <c r="A5304" s="356"/>
      <c r="B5304" s="225"/>
      <c r="C5304" s="122"/>
      <c r="D5304" s="357"/>
      <c r="E5304" s="226"/>
      <c r="F5304" s="122"/>
      <c r="G5304" s="227"/>
      <c r="H5304" s="228"/>
      <c r="I5304" s="229"/>
      <c r="J5304" s="492"/>
      <c r="K5304" s="198" t="s">
        <v>75</v>
      </c>
      <c r="L5304" s="241">
        <v>0</v>
      </c>
      <c r="M5304" s="242">
        <v>0</v>
      </c>
      <c r="N5304" s="201">
        <v>0</v>
      </c>
      <c r="O5304" s="202">
        <v>0</v>
      </c>
      <c r="P5304" s="202">
        <v>0</v>
      </c>
      <c r="Q5304" s="202">
        <v>0</v>
      </c>
      <c r="R5304" s="202">
        <v>0</v>
      </c>
      <c r="S5304" s="202">
        <v>0</v>
      </c>
      <c r="T5304" s="203"/>
      <c r="U5304" s="135">
        <v>0</v>
      </c>
      <c r="V5304" s="135">
        <v>0</v>
      </c>
      <c r="W5304" s="202">
        <v>0</v>
      </c>
      <c r="X5304" s="202">
        <v>0</v>
      </c>
      <c r="Y5304" s="203"/>
      <c r="Z5304" s="135">
        <v>0</v>
      </c>
      <c r="AA5304" s="204">
        <v>0</v>
      </c>
      <c r="AB5304" s="202">
        <v>0</v>
      </c>
      <c r="AC5304" s="202">
        <v>0</v>
      </c>
      <c r="AD5304" s="202">
        <v>0</v>
      </c>
      <c r="AE5304" s="202">
        <v>0</v>
      </c>
      <c r="AF5304" s="202">
        <v>0</v>
      </c>
      <c r="AG5304" s="203"/>
      <c r="AH5304" s="135">
        <v>0</v>
      </c>
      <c r="AI5304" s="135">
        <v>0</v>
      </c>
      <c r="AJ5304" s="202">
        <v>0</v>
      </c>
      <c r="AK5304" s="202">
        <v>0</v>
      </c>
      <c r="AL5304" s="203"/>
      <c r="AM5304" s="205">
        <v>0</v>
      </c>
      <c r="AN5304" s="119">
        <v>0</v>
      </c>
      <c r="AO5304" s="120">
        <v>0</v>
      </c>
      <c r="AP5304" s="39">
        <v>0</v>
      </c>
      <c r="AQ5304" s="141">
        <v>0</v>
      </c>
      <c r="AR5304" s="141">
        <v>0</v>
      </c>
      <c r="AS5304" s="143">
        <v>0</v>
      </c>
      <c r="AT5304" s="144">
        <v>0</v>
      </c>
      <c r="AU5304" s="141">
        <v>0</v>
      </c>
      <c r="AV5304" s="141">
        <v>0</v>
      </c>
      <c r="AW5304" s="143">
        <v>0</v>
      </c>
      <c r="AY5304" s="146"/>
      <c r="AZ5304" s="2019"/>
    </row>
    <row r="5305" spans="1:64" ht="12.75" customHeight="1" x14ac:dyDescent="0.25">
      <c r="A5305" s="356"/>
      <c r="B5305" s="225"/>
      <c r="C5305" s="122"/>
      <c r="D5305" s="357"/>
      <c r="E5305" s="226"/>
      <c r="F5305" s="122"/>
      <c r="G5305" s="227"/>
      <c r="H5305" s="228"/>
      <c r="I5305" s="229"/>
      <c r="J5305" s="492"/>
      <c r="K5305" s="206" t="s">
        <v>76</v>
      </c>
      <c r="L5305" s="241">
        <v>0</v>
      </c>
      <c r="M5305" s="242">
        <v>0</v>
      </c>
      <c r="N5305" s="201">
        <v>0</v>
      </c>
      <c r="O5305" s="202">
        <v>0</v>
      </c>
      <c r="P5305" s="202">
        <v>0</v>
      </c>
      <c r="Q5305" s="202">
        <v>0</v>
      </c>
      <c r="R5305" s="202">
        <v>0</v>
      </c>
      <c r="S5305" s="202">
        <v>0</v>
      </c>
      <c r="T5305" s="203"/>
      <c r="U5305" s="135">
        <v>0</v>
      </c>
      <c r="V5305" s="135">
        <v>0</v>
      </c>
      <c r="W5305" s="202">
        <v>0</v>
      </c>
      <c r="X5305" s="202">
        <v>0</v>
      </c>
      <c r="Y5305" s="203"/>
      <c r="Z5305" s="135">
        <v>0</v>
      </c>
      <c r="AA5305" s="204">
        <v>0</v>
      </c>
      <c r="AB5305" s="202">
        <v>0</v>
      </c>
      <c r="AC5305" s="202">
        <v>0</v>
      </c>
      <c r="AD5305" s="202">
        <v>0</v>
      </c>
      <c r="AE5305" s="202">
        <v>0</v>
      </c>
      <c r="AF5305" s="202">
        <v>0</v>
      </c>
      <c r="AG5305" s="203"/>
      <c r="AH5305" s="135">
        <v>0</v>
      </c>
      <c r="AI5305" s="135">
        <v>0</v>
      </c>
      <c r="AJ5305" s="202">
        <v>0</v>
      </c>
      <c r="AK5305" s="202">
        <v>0</v>
      </c>
      <c r="AL5305" s="203"/>
      <c r="AM5305" s="205">
        <v>0</v>
      </c>
      <c r="AN5305" s="119">
        <v>0</v>
      </c>
      <c r="AO5305" s="120">
        <v>0</v>
      </c>
      <c r="AP5305" s="39">
        <v>0</v>
      </c>
      <c r="AQ5305" s="141">
        <v>0</v>
      </c>
      <c r="AR5305" s="141">
        <v>0</v>
      </c>
      <c r="AS5305" s="143">
        <v>0</v>
      </c>
      <c r="AT5305" s="144">
        <v>0</v>
      </c>
      <c r="AU5305" s="141">
        <v>0</v>
      </c>
      <c r="AV5305" s="141">
        <v>0</v>
      </c>
      <c r="AW5305" s="143">
        <v>0</v>
      </c>
      <c r="AY5305" s="146"/>
      <c r="AZ5305" s="2019"/>
    </row>
    <row r="5306" spans="1:64" ht="12.75" customHeight="1" x14ac:dyDescent="0.25">
      <c r="A5306" s="356"/>
      <c r="B5306" s="225"/>
      <c r="C5306" s="122"/>
      <c r="D5306" s="357"/>
      <c r="E5306" s="226"/>
      <c r="F5306" s="122"/>
      <c r="G5306" s="227"/>
      <c r="H5306" s="228"/>
      <c r="I5306" s="229"/>
      <c r="J5306" s="492"/>
      <c r="K5306" s="206"/>
      <c r="L5306" s="241"/>
      <c r="M5306" s="242"/>
      <c r="N5306" s="201"/>
      <c r="O5306" s="202"/>
      <c r="P5306" s="202"/>
      <c r="Q5306" s="202"/>
      <c r="R5306" s="202"/>
      <c r="S5306" s="202"/>
      <c r="T5306" s="224"/>
      <c r="U5306" s="133"/>
      <c r="V5306" s="133"/>
      <c r="W5306" s="134"/>
      <c r="X5306" s="134"/>
      <c r="Y5306" s="224"/>
      <c r="Z5306" s="135"/>
      <c r="AA5306" s="204"/>
      <c r="AB5306" s="202"/>
      <c r="AC5306" s="202"/>
      <c r="AD5306" s="202"/>
      <c r="AE5306" s="202"/>
      <c r="AF5306" s="202"/>
      <c r="AG5306" s="224"/>
      <c r="AH5306" s="133"/>
      <c r="AI5306" s="133"/>
      <c r="AJ5306" s="134"/>
      <c r="AK5306" s="134"/>
      <c r="AL5306" s="224"/>
      <c r="AM5306" s="205"/>
      <c r="AN5306" s="119"/>
      <c r="AO5306" s="120"/>
      <c r="AP5306" s="39"/>
      <c r="AQ5306" s="141"/>
      <c r="AR5306" s="141"/>
      <c r="AS5306" s="143"/>
      <c r="AU5306" s="141"/>
      <c r="AV5306" s="141"/>
      <c r="AW5306" s="143"/>
      <c r="AY5306" s="146"/>
      <c r="AZ5306" s="2019"/>
    </row>
    <row r="5307" spans="1:64" ht="12.75" customHeight="1" x14ac:dyDescent="0.25">
      <c r="A5307" s="356"/>
      <c r="B5307" s="225"/>
      <c r="C5307" s="122"/>
      <c r="D5307" s="357"/>
      <c r="E5307" s="226"/>
      <c r="F5307" s="122"/>
      <c r="G5307" s="227"/>
      <c r="H5307" s="228"/>
      <c r="I5307" s="229"/>
      <c r="J5307" s="492"/>
      <c r="K5307" s="244"/>
      <c r="L5307" s="241"/>
      <c r="M5307" s="242"/>
      <c r="N5307" s="201"/>
      <c r="O5307" s="202"/>
      <c r="P5307" s="202"/>
      <c r="Q5307" s="202"/>
      <c r="R5307" s="202"/>
      <c r="S5307" s="202"/>
      <c r="T5307" s="224"/>
      <c r="U5307" s="138"/>
      <c r="V5307" s="138"/>
      <c r="W5307" s="139"/>
      <c r="X5307" s="139"/>
      <c r="Y5307" s="224"/>
      <c r="Z5307" s="210"/>
      <c r="AA5307" s="204"/>
      <c r="AB5307" s="202"/>
      <c r="AC5307" s="202"/>
      <c r="AD5307" s="202"/>
      <c r="AE5307" s="202"/>
      <c r="AF5307" s="202"/>
      <c r="AG5307" s="224"/>
      <c r="AH5307" s="138"/>
      <c r="AI5307" s="138"/>
      <c r="AJ5307" s="139"/>
      <c r="AK5307" s="139"/>
      <c r="AL5307" s="224"/>
      <c r="AM5307" s="140"/>
      <c r="AN5307" s="211"/>
      <c r="AO5307" s="212"/>
      <c r="AP5307" s="39"/>
      <c r="AQ5307" s="141"/>
      <c r="AR5307" s="141"/>
      <c r="AS5307" s="143"/>
      <c r="AU5307" s="141"/>
      <c r="AV5307" s="141"/>
      <c r="AW5307" s="143"/>
      <c r="AY5307" s="146"/>
      <c r="AZ5307" s="2019"/>
    </row>
    <row r="5308" spans="1:64" ht="12.75" customHeight="1" x14ac:dyDescent="0.25">
      <c r="A5308" s="356"/>
      <c r="B5308" s="225"/>
      <c r="C5308" s="122"/>
      <c r="D5308" s="357"/>
      <c r="E5308" s="226"/>
      <c r="F5308" s="122"/>
      <c r="G5308" s="227"/>
      <c r="H5308" s="228"/>
      <c r="I5308" s="229"/>
      <c r="J5308" s="492"/>
      <c r="K5308" s="116" t="s">
        <v>5921</v>
      </c>
      <c r="L5308" s="241"/>
      <c r="M5308" s="242"/>
      <c r="N5308" s="201"/>
      <c r="O5308" s="202"/>
      <c r="P5308" s="202"/>
      <c r="Q5308" s="202"/>
      <c r="R5308" s="202"/>
      <c r="S5308" s="202"/>
      <c r="T5308" s="224"/>
      <c r="U5308" s="138"/>
      <c r="V5308" s="138"/>
      <c r="W5308" s="139"/>
      <c r="X5308" s="139"/>
      <c r="Y5308" s="224"/>
      <c r="Z5308" s="210"/>
      <c r="AA5308" s="204"/>
      <c r="AB5308" s="202"/>
      <c r="AC5308" s="202"/>
      <c r="AD5308" s="202"/>
      <c r="AE5308" s="202"/>
      <c r="AF5308" s="202"/>
      <c r="AG5308" s="224"/>
      <c r="AH5308" s="138"/>
      <c r="AI5308" s="138"/>
      <c r="AJ5308" s="139"/>
      <c r="AK5308" s="139"/>
      <c r="AL5308" s="224"/>
      <c r="AM5308" s="140"/>
      <c r="AN5308" s="211"/>
      <c r="AO5308" s="212"/>
      <c r="AP5308" s="39"/>
      <c r="AQ5308" s="141"/>
      <c r="AR5308" s="141"/>
      <c r="AS5308" s="143"/>
      <c r="AU5308" s="141"/>
      <c r="AV5308" s="141"/>
      <c r="AW5308" s="143"/>
      <c r="AY5308" s="146"/>
      <c r="AZ5308" s="2019"/>
    </row>
    <row r="5309" spans="1:64" x14ac:dyDescent="0.25">
      <c r="A5309" s="356"/>
      <c r="B5309" s="225"/>
      <c r="C5309" s="122"/>
      <c r="D5309" s="357"/>
      <c r="E5309" s="226"/>
      <c r="F5309" s="122"/>
      <c r="G5309" s="227"/>
      <c r="H5309" s="228"/>
      <c r="I5309" s="229"/>
      <c r="J5309" s="492"/>
      <c r="K5309" s="116" t="s">
        <v>5922</v>
      </c>
      <c r="L5309" s="241"/>
      <c r="M5309" s="242"/>
      <c r="N5309" s="201"/>
      <c r="O5309" s="202"/>
      <c r="P5309" s="202"/>
      <c r="Q5309" s="202"/>
      <c r="R5309" s="202"/>
      <c r="S5309" s="202"/>
      <c r="T5309" s="224"/>
      <c r="U5309" s="138"/>
      <c r="V5309" s="138"/>
      <c r="W5309" s="139"/>
      <c r="X5309" s="139"/>
      <c r="Y5309" s="224"/>
      <c r="Z5309" s="210"/>
      <c r="AA5309" s="204"/>
      <c r="AB5309" s="202"/>
      <c r="AC5309" s="202"/>
      <c r="AD5309" s="202"/>
      <c r="AE5309" s="202"/>
      <c r="AF5309" s="202"/>
      <c r="AG5309" s="224"/>
      <c r="AH5309" s="138"/>
      <c r="AI5309" s="138"/>
      <c r="AJ5309" s="139"/>
      <c r="AK5309" s="139"/>
      <c r="AL5309" s="224"/>
      <c r="AM5309" s="140"/>
      <c r="AN5309" s="211"/>
      <c r="AO5309" s="212"/>
      <c r="AP5309" s="39"/>
      <c r="AQ5309" s="141"/>
      <c r="AR5309" s="141"/>
      <c r="AS5309" s="143"/>
      <c r="AU5309" s="141"/>
      <c r="AV5309" s="141"/>
      <c r="AW5309" s="143"/>
      <c r="AY5309" s="146"/>
      <c r="AZ5309" s="2019"/>
    </row>
    <row r="5310" spans="1:64" ht="12.75" customHeight="1" x14ac:dyDescent="0.25">
      <c r="A5310" s="15"/>
      <c r="C5310" s="122"/>
      <c r="D5310" s="123"/>
      <c r="F5310" s="125"/>
      <c r="G5310" s="126"/>
      <c r="H5310" s="35"/>
      <c r="I5310" s="36"/>
      <c r="J5310" s="37"/>
      <c r="K5310" s="1052"/>
      <c r="L5310" s="199"/>
      <c r="M5310" s="200"/>
      <c r="N5310" s="201"/>
      <c r="O5310" s="202"/>
      <c r="P5310" s="202"/>
      <c r="Q5310" s="202"/>
      <c r="R5310" s="202"/>
      <c r="S5310" s="202"/>
      <c r="T5310" s="224"/>
      <c r="U5310" s="133"/>
      <c r="V5310" s="133"/>
      <c r="W5310" s="134"/>
      <c r="X5310" s="134"/>
      <c r="Y5310" s="224"/>
      <c r="Z5310" s="135"/>
      <c r="AA5310" s="204"/>
      <c r="AB5310" s="202"/>
      <c r="AC5310" s="202"/>
      <c r="AD5310" s="202"/>
      <c r="AE5310" s="202"/>
      <c r="AF5310" s="202"/>
      <c r="AG5310" s="224"/>
      <c r="AH5310" s="133"/>
      <c r="AI5310" s="133"/>
      <c r="AJ5310" s="134"/>
      <c r="AK5310" s="134"/>
      <c r="AL5310" s="224"/>
      <c r="AM5310" s="205"/>
      <c r="AN5310" s="119"/>
      <c r="AO5310" s="120"/>
      <c r="AP5310" s="39"/>
      <c r="AQ5310" s="141"/>
      <c r="AR5310" s="141"/>
      <c r="AS5310" s="143"/>
      <c r="AU5310" s="141"/>
      <c r="AV5310" s="141"/>
      <c r="AW5310" s="143"/>
      <c r="AY5310" s="146"/>
      <c r="AZ5310" s="2019"/>
    </row>
    <row r="5311" spans="1:64" ht="35.1" customHeight="1" x14ac:dyDescent="0.25">
      <c r="A5311" s="356" t="s">
        <v>5356</v>
      </c>
      <c r="B5311" s="225">
        <v>15</v>
      </c>
      <c r="C5311" s="122" t="s">
        <v>1245</v>
      </c>
      <c r="D5311" s="123">
        <v>1000</v>
      </c>
      <c r="E5311" s="226"/>
      <c r="F5311" s="122">
        <v>12</v>
      </c>
      <c r="G5311" s="227">
        <v>1</v>
      </c>
      <c r="H5311" s="228" t="str">
        <f t="shared" ref="H5311:H5366" si="4065">LEFT(J5311,3)</f>
        <v>061</v>
      </c>
      <c r="I5311" s="229" t="s">
        <v>96</v>
      </c>
      <c r="J5311" s="492" t="s">
        <v>5923</v>
      </c>
      <c r="K5311" s="281" t="s">
        <v>5924</v>
      </c>
      <c r="L5311" s="232">
        <v>92</v>
      </c>
      <c r="M5311" s="233">
        <v>92</v>
      </c>
      <c r="N5311" s="130"/>
      <c r="O5311" s="131"/>
      <c r="P5311" s="131"/>
      <c r="Q5311" s="131"/>
      <c r="R5311" s="131"/>
      <c r="S5311" s="131"/>
      <c r="T5311" s="132" t="str">
        <f t="shared" ref="T5311:T5328" si="4066">IF(SUM(N5311:S5311)=U5311,"OK",SUM(N5311:S5311)-U5311)</f>
        <v>OK</v>
      </c>
      <c r="U5311" s="138"/>
      <c r="V5311" s="138"/>
      <c r="W5311" s="139"/>
      <c r="X5311" s="139"/>
      <c r="Y5311" s="132" t="str">
        <f t="shared" ref="Y5311:Y5328" si="4067">IF(SUM(W5311:X5311)=Z5311,"OK",SUM(W5311:X5311)-Z5311)</f>
        <v>OK</v>
      </c>
      <c r="Z5311" s="210"/>
      <c r="AA5311" s="204"/>
      <c r="AB5311" s="202"/>
      <c r="AC5311" s="202"/>
      <c r="AD5311" s="202"/>
      <c r="AE5311" s="202"/>
      <c r="AF5311" s="202"/>
      <c r="AG5311" s="132" t="str">
        <f t="shared" ref="AG5311:AG5328" si="4068">IF(SUM(AA5311:AF5311)=AH5311,"OK",SUM(AA5311:AF5311)-AH5311)</f>
        <v>OK</v>
      </c>
      <c r="AH5311" s="138"/>
      <c r="AI5311" s="138"/>
      <c r="AJ5311" s="139"/>
      <c r="AK5311" s="139"/>
      <c r="AL5311" s="132" t="str">
        <f t="shared" ref="AL5311:AL5328" si="4069">IF(SUM(AJ5311:AK5311)=AM5311,"OK",SUM(AJ5311:AK5311)-AM5311)</f>
        <v>OK</v>
      </c>
      <c r="AM5311" s="140"/>
      <c r="AN5311" s="119">
        <f t="shared" ref="AN5311:AN5328" si="4070">L5311+U5311+V5311+Z5311</f>
        <v>92</v>
      </c>
      <c r="AO5311" s="120">
        <f t="shared" ref="AO5311:AO5328" si="4071">M5311+AH5311+AI5311+AM5311</f>
        <v>92</v>
      </c>
      <c r="AP5311" s="39">
        <f t="shared" ref="AP5311:AP5328" si="4072">L5311</f>
        <v>92</v>
      </c>
      <c r="AQ5311" s="141">
        <f t="shared" ref="AQ5311:AQ5328" si="4073">AN5311</f>
        <v>92</v>
      </c>
      <c r="AR5311" s="142">
        <f>AQ5311-AP5311</f>
        <v>0</v>
      </c>
      <c r="AS5311" s="143">
        <f>AR5311/AP5311</f>
        <v>0</v>
      </c>
      <c r="AT5311" s="144">
        <f t="shared" ref="AT5311:AT5328" si="4074">M5311</f>
        <v>92</v>
      </c>
      <c r="AU5311" s="141">
        <f>AO5311</f>
        <v>92</v>
      </c>
      <c r="AV5311" s="142">
        <f>AU5311-AT5311</f>
        <v>0</v>
      </c>
      <c r="AW5311" s="143">
        <f>AV5311/AT5311</f>
        <v>0</v>
      </c>
      <c r="AY5311" s="146" t="str">
        <f t="shared" ref="AY5311:AY5328" si="4075">RIGHT(LEFT(I5311,3),2)&amp;"."&amp;RIGHT(LEFT(I5311,5),2)</f>
        <v>12.11</v>
      </c>
      <c r="AZ5311" s="2019" t="b">
        <f>COUNTIF('[1]Codes SEC'!$B$2:$B$250,Ministres!AY5311)&gt;0</f>
        <v>1</v>
      </c>
    </row>
    <row r="5312" spans="1:64" ht="35.1" customHeight="1" x14ac:dyDescent="0.25">
      <c r="A5312" s="356" t="s">
        <v>5356</v>
      </c>
      <c r="B5312" s="225">
        <v>15</v>
      </c>
      <c r="C5312" s="122" t="s">
        <v>1245</v>
      </c>
      <c r="D5312" s="123">
        <v>1000</v>
      </c>
      <c r="E5312" s="226"/>
      <c r="F5312" s="122">
        <v>12</v>
      </c>
      <c r="G5312" s="227">
        <v>1</v>
      </c>
      <c r="H5312" s="228" t="str">
        <f t="shared" si="4065"/>
        <v>061</v>
      </c>
      <c r="I5312" s="229" t="s">
        <v>96</v>
      </c>
      <c r="J5312" s="492" t="s">
        <v>5925</v>
      </c>
      <c r="K5312" s="244" t="s">
        <v>5926</v>
      </c>
      <c r="L5312" s="232">
        <v>2190</v>
      </c>
      <c r="M5312" s="233">
        <v>2669</v>
      </c>
      <c r="N5312" s="130"/>
      <c r="O5312" s="131"/>
      <c r="P5312" s="131"/>
      <c r="Q5312" s="131"/>
      <c r="R5312" s="131"/>
      <c r="S5312" s="131"/>
      <c r="T5312" s="132" t="str">
        <f t="shared" si="4066"/>
        <v>OK</v>
      </c>
      <c r="U5312" s="138"/>
      <c r="V5312" s="138"/>
      <c r="W5312" s="139"/>
      <c r="X5312" s="139"/>
      <c r="Y5312" s="132" t="str">
        <f t="shared" si="4067"/>
        <v>OK</v>
      </c>
      <c r="Z5312" s="210"/>
      <c r="AA5312" s="204"/>
      <c r="AB5312" s="202"/>
      <c r="AC5312" s="202"/>
      <c r="AD5312" s="202"/>
      <c r="AE5312" s="202"/>
      <c r="AF5312" s="202"/>
      <c r="AG5312" s="132" t="str">
        <f t="shared" si="4068"/>
        <v>OK</v>
      </c>
      <c r="AH5312" s="138"/>
      <c r="AI5312" s="138"/>
      <c r="AJ5312" s="139"/>
      <c r="AK5312" s="139"/>
      <c r="AL5312" s="132" t="str">
        <f t="shared" si="4069"/>
        <v>OK</v>
      </c>
      <c r="AM5312" s="140"/>
      <c r="AN5312" s="119">
        <f t="shared" si="4070"/>
        <v>2190</v>
      </c>
      <c r="AO5312" s="120">
        <f t="shared" si="4071"/>
        <v>2669</v>
      </c>
      <c r="AP5312" s="39">
        <f t="shared" si="4072"/>
        <v>2190</v>
      </c>
      <c r="AQ5312" s="141">
        <f t="shared" si="4073"/>
        <v>2190</v>
      </c>
      <c r="AR5312" s="142">
        <f t="shared" ref="AR5312:AR5322" si="4076">AQ5312-AP5312</f>
        <v>0</v>
      </c>
      <c r="AS5312" s="143">
        <f t="shared" ref="AS5312:AS5322" si="4077">AR5312/AP5312</f>
        <v>0</v>
      </c>
      <c r="AT5312" s="144">
        <f t="shared" si="4074"/>
        <v>2669</v>
      </c>
      <c r="AU5312" s="141">
        <f t="shared" ref="AU5312:AU5322" si="4078">AO5312</f>
        <v>2669</v>
      </c>
      <c r="AV5312" s="142">
        <f t="shared" ref="AV5312:AV5322" si="4079">AU5312-AT5312</f>
        <v>0</v>
      </c>
      <c r="AW5312" s="143">
        <f t="shared" ref="AW5312:AW5322" si="4080">AV5312/AT5312</f>
        <v>0</v>
      </c>
      <c r="AY5312" s="146" t="str">
        <f t="shared" si="4075"/>
        <v>12.11</v>
      </c>
      <c r="AZ5312" s="2019" t="b">
        <f>COUNTIF('[1]Codes SEC'!$B$2:$B$250,Ministres!AY5312)&gt;0</f>
        <v>1</v>
      </c>
    </row>
    <row r="5313" spans="1:52" ht="35.1" customHeight="1" x14ac:dyDescent="0.25">
      <c r="A5313" s="356" t="s">
        <v>5356</v>
      </c>
      <c r="B5313" s="225">
        <v>15</v>
      </c>
      <c r="C5313" s="122" t="s">
        <v>1245</v>
      </c>
      <c r="D5313" s="123">
        <v>1000</v>
      </c>
      <c r="E5313" s="494"/>
      <c r="F5313" s="122">
        <v>12</v>
      </c>
      <c r="G5313" s="227">
        <v>1</v>
      </c>
      <c r="H5313" s="228" t="str">
        <f t="shared" si="4065"/>
        <v>061</v>
      </c>
      <c r="I5313" s="229" t="s">
        <v>96</v>
      </c>
      <c r="J5313" s="492" t="s">
        <v>5927</v>
      </c>
      <c r="K5313" s="244" t="s">
        <v>5928</v>
      </c>
      <c r="L5313" s="232">
        <v>298</v>
      </c>
      <c r="M5313" s="233">
        <v>298</v>
      </c>
      <c r="N5313" s="130"/>
      <c r="O5313" s="131"/>
      <c r="P5313" s="131"/>
      <c r="Q5313" s="131"/>
      <c r="R5313" s="131"/>
      <c r="S5313" s="131"/>
      <c r="T5313" s="132" t="str">
        <f t="shared" si="4066"/>
        <v>OK</v>
      </c>
      <c r="U5313" s="138"/>
      <c r="V5313" s="138"/>
      <c r="W5313" s="139"/>
      <c r="X5313" s="139"/>
      <c r="Y5313" s="132" t="str">
        <f t="shared" si="4067"/>
        <v>OK</v>
      </c>
      <c r="Z5313" s="210"/>
      <c r="AA5313" s="204"/>
      <c r="AB5313" s="202"/>
      <c r="AC5313" s="202"/>
      <c r="AD5313" s="202"/>
      <c r="AE5313" s="202"/>
      <c r="AF5313" s="202"/>
      <c r="AG5313" s="132" t="str">
        <f t="shared" si="4068"/>
        <v>OK</v>
      </c>
      <c r="AH5313" s="138"/>
      <c r="AI5313" s="138"/>
      <c r="AJ5313" s="139"/>
      <c r="AK5313" s="139"/>
      <c r="AL5313" s="132" t="str">
        <f t="shared" si="4069"/>
        <v>OK</v>
      </c>
      <c r="AM5313" s="140"/>
      <c r="AN5313" s="119">
        <f t="shared" si="4070"/>
        <v>298</v>
      </c>
      <c r="AO5313" s="120">
        <f t="shared" si="4071"/>
        <v>298</v>
      </c>
      <c r="AP5313" s="39">
        <f t="shared" si="4072"/>
        <v>298</v>
      </c>
      <c r="AQ5313" s="141">
        <f t="shared" si="4073"/>
        <v>298</v>
      </c>
      <c r="AR5313" s="142">
        <f t="shared" si="4076"/>
        <v>0</v>
      </c>
      <c r="AS5313" s="143">
        <f t="shared" si="4077"/>
        <v>0</v>
      </c>
      <c r="AT5313" s="144">
        <f t="shared" si="4074"/>
        <v>298</v>
      </c>
      <c r="AU5313" s="141">
        <f t="shared" si="4078"/>
        <v>298</v>
      </c>
      <c r="AV5313" s="142">
        <f t="shared" si="4079"/>
        <v>0</v>
      </c>
      <c r="AW5313" s="143">
        <f t="shared" si="4080"/>
        <v>0</v>
      </c>
      <c r="AY5313" s="146" t="str">
        <f t="shared" si="4075"/>
        <v>12.11</v>
      </c>
      <c r="AZ5313" s="2019" t="b">
        <f>COUNTIF('[1]Codes SEC'!$B$2:$B$250,Ministres!AY5313)&gt;0</f>
        <v>1</v>
      </c>
    </row>
    <row r="5314" spans="1:52" ht="35.1" customHeight="1" x14ac:dyDescent="0.25">
      <c r="A5314" s="356" t="s">
        <v>5356</v>
      </c>
      <c r="B5314" s="225">
        <v>15</v>
      </c>
      <c r="C5314" s="122" t="s">
        <v>1245</v>
      </c>
      <c r="D5314" s="123">
        <v>1000</v>
      </c>
      <c r="E5314" s="226"/>
      <c r="F5314" s="122">
        <v>12</v>
      </c>
      <c r="G5314" s="227">
        <v>1</v>
      </c>
      <c r="H5314" s="228" t="str">
        <f t="shared" si="4065"/>
        <v>061</v>
      </c>
      <c r="I5314" s="229" t="s">
        <v>96</v>
      </c>
      <c r="J5314" s="492" t="s">
        <v>5929</v>
      </c>
      <c r="K5314" s="244" t="s">
        <v>5930</v>
      </c>
      <c r="L5314" s="232">
        <v>0</v>
      </c>
      <c r="M5314" s="233">
        <v>0</v>
      </c>
      <c r="N5314" s="130"/>
      <c r="O5314" s="131"/>
      <c r="P5314" s="131"/>
      <c r="Q5314" s="131"/>
      <c r="R5314" s="131"/>
      <c r="S5314" s="131"/>
      <c r="T5314" s="132" t="str">
        <f>IF(SUM(N5314:S5314)=U5314,"OK",SUM(N5314:S5314)-U5314)</f>
        <v>OK</v>
      </c>
      <c r="U5314" s="138"/>
      <c r="V5314" s="138"/>
      <c r="W5314" s="139"/>
      <c r="X5314" s="139"/>
      <c r="Y5314" s="132" t="str">
        <f>IF(SUM(W5314:X5314)=Z5314,"OK",SUM(W5314:X5314)-Z5314)</f>
        <v>OK</v>
      </c>
      <c r="Z5314" s="210"/>
      <c r="AA5314" s="204"/>
      <c r="AB5314" s="202"/>
      <c r="AC5314" s="202"/>
      <c r="AD5314" s="202"/>
      <c r="AE5314" s="202"/>
      <c r="AF5314" s="202"/>
      <c r="AG5314" s="132" t="str">
        <f>IF(SUM(AA5314:AF5314)=AH5314,"OK",SUM(AA5314:AF5314)-AH5314)</f>
        <v>OK</v>
      </c>
      <c r="AH5314" s="138"/>
      <c r="AI5314" s="138"/>
      <c r="AJ5314" s="139"/>
      <c r="AK5314" s="139"/>
      <c r="AL5314" s="132" t="str">
        <f>IF(SUM(AJ5314:AK5314)=AM5314,"OK",SUM(AJ5314:AK5314)-AM5314)</f>
        <v>OK</v>
      </c>
      <c r="AM5314" s="140"/>
      <c r="AN5314" s="119">
        <f>L5314+U5314+V5314+Z5314</f>
        <v>0</v>
      </c>
      <c r="AO5314" s="120">
        <f>M5314+AH5314+AI5314+AM5314</f>
        <v>0</v>
      </c>
      <c r="AP5314" s="39">
        <f>L5314</f>
        <v>0</v>
      </c>
      <c r="AQ5314" s="141">
        <f>AN5314</f>
        <v>0</v>
      </c>
      <c r="AR5314" s="142">
        <f>AQ5314-AP5314</f>
        <v>0</v>
      </c>
      <c r="AS5314" s="143" t="e">
        <f>AR5314/AP5314</f>
        <v>#DIV/0!</v>
      </c>
      <c r="AT5314" s="144">
        <f>M5314</f>
        <v>0</v>
      </c>
      <c r="AU5314" s="141">
        <f>AO5314</f>
        <v>0</v>
      </c>
      <c r="AV5314" s="142">
        <f>AU5314-AT5314</f>
        <v>0</v>
      </c>
      <c r="AW5314" s="143" t="e">
        <f>AV5314/AT5314</f>
        <v>#DIV/0!</v>
      </c>
      <c r="AY5314" s="146" t="str">
        <f t="shared" si="4075"/>
        <v>12.11</v>
      </c>
      <c r="AZ5314" s="2019" t="b">
        <f>COUNTIF('[1]Codes SEC'!$B$2:$B$250,Ministres!AY5314)&gt;0</f>
        <v>1</v>
      </c>
    </row>
    <row r="5315" spans="1:52" ht="35.1" customHeight="1" x14ac:dyDescent="0.25">
      <c r="A5315" s="356" t="s">
        <v>5356</v>
      </c>
      <c r="B5315" s="225">
        <v>15</v>
      </c>
      <c r="C5315" s="122" t="s">
        <v>1245</v>
      </c>
      <c r="D5315" s="123">
        <v>1000</v>
      </c>
      <c r="E5315" s="226"/>
      <c r="F5315" s="122">
        <v>12</v>
      </c>
      <c r="G5315" s="227">
        <v>1</v>
      </c>
      <c r="H5315" s="228" t="str">
        <f t="shared" si="4065"/>
        <v>061</v>
      </c>
      <c r="I5315" s="229">
        <v>81221000</v>
      </c>
      <c r="J5315" s="492" t="s">
        <v>5931</v>
      </c>
      <c r="K5315" s="244" t="s">
        <v>5932</v>
      </c>
      <c r="L5315" s="232">
        <v>0</v>
      </c>
      <c r="M5315" s="233">
        <v>0</v>
      </c>
      <c r="N5315" s="130"/>
      <c r="O5315" s="131"/>
      <c r="P5315" s="131"/>
      <c r="Q5315" s="131"/>
      <c r="R5315" s="131"/>
      <c r="S5315" s="131"/>
      <c r="T5315" s="132" t="str">
        <f>IF(SUM(N5315:S5315)=U5315,"OK",SUM(N5315:S5315)-U5315)</f>
        <v>OK</v>
      </c>
      <c r="U5315" s="138"/>
      <c r="V5315" s="138"/>
      <c r="W5315" s="139"/>
      <c r="X5315" s="139"/>
      <c r="Y5315" s="132" t="str">
        <f>IF(SUM(W5315:X5315)=Z5315,"OK",SUM(W5315:X5315)-Z5315)</f>
        <v>OK</v>
      </c>
      <c r="Z5315" s="210"/>
      <c r="AA5315" s="204"/>
      <c r="AB5315" s="202"/>
      <c r="AC5315" s="202"/>
      <c r="AD5315" s="202"/>
      <c r="AE5315" s="202"/>
      <c r="AF5315" s="202"/>
      <c r="AG5315" s="132" t="str">
        <f>IF(SUM(AA5315:AF5315)=AH5315,"OK",SUM(AA5315:AF5315)-AH5315)</f>
        <v>OK</v>
      </c>
      <c r="AH5315" s="138"/>
      <c r="AI5315" s="138"/>
      <c r="AJ5315" s="139"/>
      <c r="AK5315" s="139"/>
      <c r="AL5315" s="132" t="str">
        <f>IF(SUM(AJ5315:AK5315)=AM5315,"OK",SUM(AJ5315:AK5315)-AM5315)</f>
        <v>OK</v>
      </c>
      <c r="AM5315" s="140"/>
      <c r="AN5315" s="119">
        <f>L5315+U5315+V5315+Z5315</f>
        <v>0</v>
      </c>
      <c r="AO5315" s="120">
        <f>M5315+AH5315+AI5315+AM5315</f>
        <v>0</v>
      </c>
      <c r="AP5315" s="39">
        <f>L5315</f>
        <v>0</v>
      </c>
      <c r="AQ5315" s="141">
        <f>AN5315</f>
        <v>0</v>
      </c>
      <c r="AR5315" s="142">
        <f>AQ5315-AP5315</f>
        <v>0</v>
      </c>
      <c r="AS5315" s="143" t="e">
        <f>AR5315/AP5315</f>
        <v>#DIV/0!</v>
      </c>
      <c r="AT5315" s="144">
        <f>M5315</f>
        <v>0</v>
      </c>
      <c r="AU5315" s="141">
        <f>AO5315</f>
        <v>0</v>
      </c>
      <c r="AV5315" s="142">
        <f>AU5315-AT5315</f>
        <v>0</v>
      </c>
      <c r="AW5315" s="143" t="e">
        <f>AV5315/AT5315</f>
        <v>#DIV/0!</v>
      </c>
      <c r="AY5315" s="146" t="str">
        <f t="shared" si="4075"/>
        <v>12.21</v>
      </c>
      <c r="AZ5315" s="2019" t="b">
        <f>COUNTIF('[1]Codes SEC'!$B$2:$B$250,Ministres!AY5315)&gt;0</f>
        <v>1</v>
      </c>
    </row>
    <row r="5316" spans="1:52" ht="35.1" customHeight="1" x14ac:dyDescent="0.25">
      <c r="A5316" s="15" t="s">
        <v>5356</v>
      </c>
      <c r="B5316" s="225" t="s">
        <v>1248</v>
      </c>
      <c r="C5316" s="122" t="s">
        <v>1245</v>
      </c>
      <c r="D5316" s="123">
        <v>1000</v>
      </c>
      <c r="E5316" s="226"/>
      <c r="F5316" s="122">
        <v>12</v>
      </c>
      <c r="G5316" s="227"/>
      <c r="H5316" s="228" t="str">
        <f t="shared" si="4065"/>
        <v>061</v>
      </c>
      <c r="I5316" s="229">
        <v>81221000</v>
      </c>
      <c r="J5316" s="230" t="s">
        <v>5933</v>
      </c>
      <c r="K5316" s="231" t="s">
        <v>5934</v>
      </c>
      <c r="L5316" s="232">
        <v>0</v>
      </c>
      <c r="M5316" s="233">
        <v>0</v>
      </c>
      <c r="N5316" s="130"/>
      <c r="O5316" s="131"/>
      <c r="P5316" s="131"/>
      <c r="Q5316" s="131"/>
      <c r="R5316" s="131"/>
      <c r="S5316" s="131"/>
      <c r="T5316" s="132" t="str">
        <f>IF(SUM(N5316:S5316)=U5316,"OK",SUM(N5316:S5316)-U5316)</f>
        <v>OK</v>
      </c>
      <c r="U5316" s="138"/>
      <c r="V5316" s="138"/>
      <c r="W5316" s="139"/>
      <c r="X5316" s="139"/>
      <c r="Y5316" s="132" t="str">
        <f>IF(SUM(W5316:X5316)=Z5316,"OK",SUM(W5316:X5316)-Z5316)</f>
        <v>OK</v>
      </c>
      <c r="Z5316" s="210"/>
      <c r="AA5316" s="204"/>
      <c r="AB5316" s="202"/>
      <c r="AC5316" s="202"/>
      <c r="AD5316" s="202"/>
      <c r="AE5316" s="202"/>
      <c r="AF5316" s="202"/>
      <c r="AG5316" s="132" t="str">
        <f>IF(SUM(AA5316:AF5316)=AH5316,"OK",SUM(AA5316:AF5316)-AH5316)</f>
        <v>OK</v>
      </c>
      <c r="AH5316" s="138"/>
      <c r="AI5316" s="138"/>
      <c r="AJ5316" s="139"/>
      <c r="AK5316" s="139"/>
      <c r="AL5316" s="132" t="str">
        <f>IF(SUM(AJ5316:AK5316)=AM5316,"OK",SUM(AJ5316:AK5316)-AM5316)</f>
        <v>OK</v>
      </c>
      <c r="AM5316" s="140"/>
      <c r="AN5316" s="119">
        <f>L5316+U5316+V5316+Z5316</f>
        <v>0</v>
      </c>
      <c r="AO5316" s="120">
        <f>M5316+AH5316+AI5316+AM5316</f>
        <v>0</v>
      </c>
      <c r="AP5316" s="39">
        <f>L5316</f>
        <v>0</v>
      </c>
      <c r="AQ5316" s="141">
        <f>AN5316</f>
        <v>0</v>
      </c>
      <c r="AR5316" s="142">
        <f>AQ5316-AP5316</f>
        <v>0</v>
      </c>
      <c r="AS5316" s="143" t="e">
        <f>AR5316/AP5316</f>
        <v>#DIV/0!</v>
      </c>
      <c r="AT5316" s="144">
        <f>M5316</f>
        <v>0</v>
      </c>
      <c r="AU5316" s="141">
        <f>AO5316</f>
        <v>0</v>
      </c>
      <c r="AV5316" s="142">
        <f>AU5316-AT5316</f>
        <v>0</v>
      </c>
      <c r="AW5316" s="143" t="e">
        <f>AV5316/AT5316</f>
        <v>#DIV/0!</v>
      </c>
      <c r="AY5316" s="146" t="str">
        <f t="shared" si="4075"/>
        <v>12.21</v>
      </c>
      <c r="AZ5316" s="2019" t="b">
        <f>COUNTIF('[1]Codes SEC'!$B$2:$B$250,Ministres!AY5316)&gt;0</f>
        <v>1</v>
      </c>
    </row>
    <row r="5317" spans="1:52" ht="35.1" customHeight="1" x14ac:dyDescent="0.25">
      <c r="A5317" s="356" t="s">
        <v>5356</v>
      </c>
      <c r="B5317" s="225">
        <v>15</v>
      </c>
      <c r="C5317" s="122" t="s">
        <v>1245</v>
      </c>
      <c r="D5317" s="123">
        <v>1000</v>
      </c>
      <c r="E5317" s="226"/>
      <c r="F5317" s="122">
        <v>12</v>
      </c>
      <c r="G5317" s="227">
        <v>1</v>
      </c>
      <c r="H5317" s="228" t="str">
        <f t="shared" si="4065"/>
        <v>061</v>
      </c>
      <c r="I5317" s="229" t="s">
        <v>2000</v>
      </c>
      <c r="J5317" s="492" t="s">
        <v>5935</v>
      </c>
      <c r="K5317" s="244" t="s">
        <v>5936</v>
      </c>
      <c r="L5317" s="232">
        <v>3745</v>
      </c>
      <c r="M5317" s="233">
        <v>3308</v>
      </c>
      <c r="N5317" s="130"/>
      <c r="O5317" s="131"/>
      <c r="P5317" s="131"/>
      <c r="Q5317" s="131"/>
      <c r="R5317" s="131"/>
      <c r="S5317" s="131"/>
      <c r="T5317" s="132" t="str">
        <f t="shared" si="4066"/>
        <v>OK</v>
      </c>
      <c r="U5317" s="138"/>
      <c r="V5317" s="138"/>
      <c r="W5317" s="139"/>
      <c r="X5317" s="139"/>
      <c r="Y5317" s="132" t="str">
        <f t="shared" si="4067"/>
        <v>OK</v>
      </c>
      <c r="Z5317" s="210"/>
      <c r="AA5317" s="204"/>
      <c r="AB5317" s="202"/>
      <c r="AC5317" s="202"/>
      <c r="AD5317" s="202"/>
      <c r="AE5317" s="202"/>
      <c r="AF5317" s="202"/>
      <c r="AG5317" s="132" t="str">
        <f t="shared" si="4068"/>
        <v>OK</v>
      </c>
      <c r="AH5317" s="138"/>
      <c r="AI5317" s="138"/>
      <c r="AJ5317" s="139"/>
      <c r="AK5317" s="139"/>
      <c r="AL5317" s="132" t="str">
        <f t="shared" si="4069"/>
        <v>OK</v>
      </c>
      <c r="AM5317" s="140"/>
      <c r="AN5317" s="119">
        <f t="shared" si="4070"/>
        <v>3745</v>
      </c>
      <c r="AO5317" s="120">
        <f t="shared" si="4071"/>
        <v>3308</v>
      </c>
      <c r="AP5317" s="39">
        <f t="shared" si="4072"/>
        <v>3745</v>
      </c>
      <c r="AQ5317" s="141">
        <f t="shared" si="4073"/>
        <v>3745</v>
      </c>
      <c r="AR5317" s="142">
        <f t="shared" si="4076"/>
        <v>0</v>
      </c>
      <c r="AS5317" s="143">
        <f t="shared" si="4077"/>
        <v>0</v>
      </c>
      <c r="AT5317" s="144">
        <f t="shared" si="4074"/>
        <v>3308</v>
      </c>
      <c r="AU5317" s="141">
        <f t="shared" si="4078"/>
        <v>3308</v>
      </c>
      <c r="AV5317" s="142">
        <f t="shared" si="4079"/>
        <v>0</v>
      </c>
      <c r="AW5317" s="143">
        <f t="shared" si="4080"/>
        <v>0</v>
      </c>
      <c r="AY5317" s="146" t="str">
        <f t="shared" si="4075"/>
        <v>14.10</v>
      </c>
      <c r="AZ5317" s="2019" t="b">
        <f>COUNTIF('[1]Codes SEC'!$B$2:$B$250,Ministres!AY5317)&gt;0</f>
        <v>1</v>
      </c>
    </row>
    <row r="5318" spans="1:52" s="374" customFormat="1" ht="35.1" customHeight="1" x14ac:dyDescent="0.25">
      <c r="A5318" s="356" t="s">
        <v>5356</v>
      </c>
      <c r="B5318" s="225" t="s">
        <v>1248</v>
      </c>
      <c r="C5318" s="122" t="s">
        <v>1245</v>
      </c>
      <c r="D5318" s="123">
        <v>1000</v>
      </c>
      <c r="E5318" s="226"/>
      <c r="F5318" s="122">
        <v>12</v>
      </c>
      <c r="G5318" s="126">
        <v>1</v>
      </c>
      <c r="H5318" s="35" t="str">
        <f t="shared" si="4065"/>
        <v>061</v>
      </c>
      <c r="I5318" s="36">
        <v>81410000</v>
      </c>
      <c r="J5318" s="37" t="s">
        <v>5937</v>
      </c>
      <c r="K5318" s="244" t="s">
        <v>5938</v>
      </c>
      <c r="L5318" s="232">
        <v>810</v>
      </c>
      <c r="M5318" s="233">
        <v>1010</v>
      </c>
      <c r="N5318" s="130"/>
      <c r="O5318" s="131"/>
      <c r="P5318" s="131"/>
      <c r="Q5318" s="131"/>
      <c r="R5318" s="131"/>
      <c r="S5318" s="131"/>
      <c r="T5318" s="132" t="str">
        <f t="shared" si="4066"/>
        <v>OK</v>
      </c>
      <c r="U5318" s="138"/>
      <c r="V5318" s="138"/>
      <c r="W5318" s="139"/>
      <c r="X5318" s="139"/>
      <c r="Y5318" s="132" t="str">
        <f t="shared" si="4067"/>
        <v>OK</v>
      </c>
      <c r="Z5318" s="210"/>
      <c r="AA5318" s="204"/>
      <c r="AB5318" s="202"/>
      <c r="AC5318" s="202"/>
      <c r="AD5318" s="202"/>
      <c r="AE5318" s="202"/>
      <c r="AF5318" s="202"/>
      <c r="AG5318" s="132" t="str">
        <f t="shared" si="4068"/>
        <v>OK</v>
      </c>
      <c r="AH5318" s="138"/>
      <c r="AI5318" s="138"/>
      <c r="AJ5318" s="139"/>
      <c r="AK5318" s="139"/>
      <c r="AL5318" s="132" t="str">
        <f t="shared" si="4069"/>
        <v>OK</v>
      </c>
      <c r="AM5318" s="140"/>
      <c r="AN5318" s="119">
        <f t="shared" si="4070"/>
        <v>810</v>
      </c>
      <c r="AO5318" s="120">
        <f t="shared" si="4071"/>
        <v>1010</v>
      </c>
      <c r="AP5318" s="39">
        <f t="shared" si="4072"/>
        <v>810</v>
      </c>
      <c r="AQ5318" s="141">
        <f t="shared" si="4073"/>
        <v>810</v>
      </c>
      <c r="AR5318" s="142">
        <f t="shared" si="4076"/>
        <v>0</v>
      </c>
      <c r="AS5318" s="143">
        <f t="shared" si="4077"/>
        <v>0</v>
      </c>
      <c r="AT5318" s="144">
        <f t="shared" si="4074"/>
        <v>1010</v>
      </c>
      <c r="AU5318" s="141">
        <f t="shared" si="4078"/>
        <v>1010</v>
      </c>
      <c r="AV5318" s="142">
        <f t="shared" si="4079"/>
        <v>0</v>
      </c>
      <c r="AW5318" s="143">
        <f t="shared" si="4080"/>
        <v>0</v>
      </c>
      <c r="AY5318" s="146" t="str">
        <f t="shared" si="4075"/>
        <v>14.10</v>
      </c>
      <c r="AZ5318" s="2021" t="b">
        <f>COUNTIF('[1]Codes SEC'!$B$2:$B$250,Ministres!AY5318)&gt;0</f>
        <v>1</v>
      </c>
    </row>
    <row r="5319" spans="1:52" ht="35.1" customHeight="1" x14ac:dyDescent="0.25">
      <c r="A5319" s="356" t="s">
        <v>5356</v>
      </c>
      <c r="B5319" s="225">
        <v>15</v>
      </c>
      <c r="C5319" s="122" t="s">
        <v>1245</v>
      </c>
      <c r="D5319" s="123">
        <v>1000</v>
      </c>
      <c r="E5319" s="226"/>
      <c r="F5319" s="122">
        <v>12</v>
      </c>
      <c r="G5319" s="227">
        <v>1</v>
      </c>
      <c r="H5319" s="228" t="str">
        <f t="shared" si="4065"/>
        <v>061</v>
      </c>
      <c r="I5319" s="229">
        <v>83122000</v>
      </c>
      <c r="J5319" s="492" t="s">
        <v>5939</v>
      </c>
      <c r="K5319" s="244" t="s">
        <v>5940</v>
      </c>
      <c r="L5319" s="232">
        <v>134</v>
      </c>
      <c r="M5319" s="233">
        <v>180</v>
      </c>
      <c r="N5319" s="130"/>
      <c r="O5319" s="131"/>
      <c r="P5319" s="131"/>
      <c r="Q5319" s="131"/>
      <c r="R5319" s="131"/>
      <c r="S5319" s="131"/>
      <c r="T5319" s="132" t="str">
        <f>IF(SUM(N5319:S5319)=U5319,"OK",SUM(N5319:S5319)-U5319)</f>
        <v>OK</v>
      </c>
      <c r="U5319" s="138"/>
      <c r="V5319" s="138"/>
      <c r="W5319" s="139"/>
      <c r="X5319" s="139"/>
      <c r="Y5319" s="132" t="str">
        <f>IF(SUM(W5319:X5319)=Z5319,"OK",SUM(W5319:X5319)-Z5319)</f>
        <v>OK</v>
      </c>
      <c r="Z5319" s="210"/>
      <c r="AA5319" s="204"/>
      <c r="AB5319" s="202"/>
      <c r="AC5319" s="202"/>
      <c r="AD5319" s="202"/>
      <c r="AE5319" s="202"/>
      <c r="AF5319" s="202"/>
      <c r="AG5319" s="132" t="str">
        <f>IF(SUM(AA5319:AF5319)=AH5319,"OK",SUM(AA5319:AF5319)-AH5319)</f>
        <v>OK</v>
      </c>
      <c r="AH5319" s="138"/>
      <c r="AI5319" s="138"/>
      <c r="AJ5319" s="139"/>
      <c r="AK5319" s="139"/>
      <c r="AL5319" s="132" t="str">
        <f>IF(SUM(AJ5319:AK5319)=AM5319,"OK",SUM(AJ5319:AK5319)-AM5319)</f>
        <v>OK</v>
      </c>
      <c r="AM5319" s="140"/>
      <c r="AN5319" s="119">
        <f>L5319+U5319+V5319+Z5319</f>
        <v>134</v>
      </c>
      <c r="AO5319" s="120">
        <f>M5319+AH5319+AI5319+AM5319</f>
        <v>180</v>
      </c>
      <c r="AP5319" s="39">
        <f>L5319</f>
        <v>134</v>
      </c>
      <c r="AQ5319" s="141">
        <f>AN5319</f>
        <v>134</v>
      </c>
      <c r="AR5319" s="142">
        <f>AQ5319-AP5319</f>
        <v>0</v>
      </c>
      <c r="AS5319" s="143">
        <f>AR5319/AP5319</f>
        <v>0</v>
      </c>
      <c r="AT5319" s="144">
        <f>M5319</f>
        <v>180</v>
      </c>
      <c r="AU5319" s="141">
        <f>AO5319</f>
        <v>180</v>
      </c>
      <c r="AV5319" s="142">
        <f>AU5319-AT5319</f>
        <v>0</v>
      </c>
      <c r="AW5319" s="143">
        <f>AV5319/AT5319</f>
        <v>0</v>
      </c>
      <c r="AY5319" s="146" t="str">
        <f t="shared" si="4075"/>
        <v>31.22</v>
      </c>
      <c r="AZ5319" s="2019" t="b">
        <f>COUNTIF('[1]Codes SEC'!$B$2:$B$250,Ministres!AY5319)&gt;0</f>
        <v>1</v>
      </c>
    </row>
    <row r="5320" spans="1:52" ht="35.1" customHeight="1" x14ac:dyDescent="0.25">
      <c r="A5320" s="356" t="s">
        <v>5356</v>
      </c>
      <c r="B5320" s="225">
        <v>15</v>
      </c>
      <c r="C5320" s="122" t="s">
        <v>1245</v>
      </c>
      <c r="D5320" s="123">
        <v>1000</v>
      </c>
      <c r="E5320" s="226"/>
      <c r="F5320" s="122">
        <v>12</v>
      </c>
      <c r="G5320" s="227">
        <v>1</v>
      </c>
      <c r="H5320" s="228" t="str">
        <f t="shared" si="4065"/>
        <v>061</v>
      </c>
      <c r="I5320" s="229">
        <v>83132000</v>
      </c>
      <c r="J5320" s="492" t="s">
        <v>5941</v>
      </c>
      <c r="K5320" s="244" t="s">
        <v>5942</v>
      </c>
      <c r="L5320" s="232">
        <v>96</v>
      </c>
      <c r="M5320" s="233">
        <v>145</v>
      </c>
      <c r="N5320" s="130"/>
      <c r="O5320" s="131"/>
      <c r="P5320" s="131"/>
      <c r="Q5320" s="131"/>
      <c r="R5320" s="131"/>
      <c r="S5320" s="131"/>
      <c r="T5320" s="132" t="str">
        <f t="shared" si="4066"/>
        <v>OK</v>
      </c>
      <c r="U5320" s="138"/>
      <c r="V5320" s="138"/>
      <c r="W5320" s="139"/>
      <c r="X5320" s="139"/>
      <c r="Y5320" s="132" t="str">
        <f t="shared" si="4067"/>
        <v>OK</v>
      </c>
      <c r="Z5320" s="210"/>
      <c r="AA5320" s="204"/>
      <c r="AB5320" s="202"/>
      <c r="AC5320" s="202"/>
      <c r="AD5320" s="202"/>
      <c r="AE5320" s="202"/>
      <c r="AF5320" s="202"/>
      <c r="AG5320" s="132" t="str">
        <f t="shared" si="4068"/>
        <v>OK</v>
      </c>
      <c r="AH5320" s="138"/>
      <c r="AI5320" s="138"/>
      <c r="AJ5320" s="139"/>
      <c r="AK5320" s="139"/>
      <c r="AL5320" s="132" t="str">
        <f t="shared" si="4069"/>
        <v>OK</v>
      </c>
      <c r="AM5320" s="140"/>
      <c r="AN5320" s="119">
        <f t="shared" si="4070"/>
        <v>96</v>
      </c>
      <c r="AO5320" s="120">
        <f t="shared" si="4071"/>
        <v>145</v>
      </c>
      <c r="AP5320" s="39">
        <f t="shared" si="4072"/>
        <v>96</v>
      </c>
      <c r="AQ5320" s="141">
        <f t="shared" si="4073"/>
        <v>96</v>
      </c>
      <c r="AR5320" s="142">
        <f t="shared" si="4076"/>
        <v>0</v>
      </c>
      <c r="AS5320" s="143">
        <f t="shared" si="4077"/>
        <v>0</v>
      </c>
      <c r="AT5320" s="144">
        <f t="shared" si="4074"/>
        <v>145</v>
      </c>
      <c r="AU5320" s="141">
        <f t="shared" si="4078"/>
        <v>145</v>
      </c>
      <c r="AV5320" s="142">
        <f t="shared" si="4079"/>
        <v>0</v>
      </c>
      <c r="AW5320" s="143">
        <f t="shared" si="4080"/>
        <v>0</v>
      </c>
      <c r="AY5320" s="146" t="str">
        <f t="shared" si="4075"/>
        <v>31.32</v>
      </c>
      <c r="AZ5320" s="2019" t="b">
        <f>COUNTIF('[1]Codes SEC'!$B$2:$B$250,Ministres!AY5320)&gt;0</f>
        <v>1</v>
      </c>
    </row>
    <row r="5321" spans="1:52" ht="35.1" customHeight="1" x14ac:dyDescent="0.25">
      <c r="A5321" s="15" t="s">
        <v>5356</v>
      </c>
      <c r="B5321" s="225" t="s">
        <v>1248</v>
      </c>
      <c r="C5321" s="122" t="s">
        <v>1245</v>
      </c>
      <c r="D5321" s="123">
        <v>1000</v>
      </c>
      <c r="E5321" s="226"/>
      <c r="F5321" s="122">
        <v>12</v>
      </c>
      <c r="G5321" s="227"/>
      <c r="H5321" s="228" t="str">
        <f t="shared" si="4065"/>
        <v>061</v>
      </c>
      <c r="I5321" s="229">
        <v>83200000</v>
      </c>
      <c r="J5321" s="230" t="s">
        <v>5943</v>
      </c>
      <c r="K5321" s="231" t="s">
        <v>5944</v>
      </c>
      <c r="L5321" s="232">
        <v>0</v>
      </c>
      <c r="M5321" s="233">
        <v>0</v>
      </c>
      <c r="N5321" s="130"/>
      <c r="O5321" s="131"/>
      <c r="P5321" s="131"/>
      <c r="Q5321" s="131"/>
      <c r="R5321" s="131"/>
      <c r="S5321" s="131"/>
      <c r="T5321" s="132" t="str">
        <f t="shared" si="4066"/>
        <v>OK</v>
      </c>
      <c r="U5321" s="138"/>
      <c r="V5321" s="138"/>
      <c r="W5321" s="139"/>
      <c r="X5321" s="139"/>
      <c r="Y5321" s="132" t="str">
        <f t="shared" si="4067"/>
        <v>OK</v>
      </c>
      <c r="Z5321" s="210"/>
      <c r="AA5321" s="204"/>
      <c r="AB5321" s="202"/>
      <c r="AC5321" s="202"/>
      <c r="AD5321" s="202"/>
      <c r="AE5321" s="202"/>
      <c r="AF5321" s="202"/>
      <c r="AG5321" s="132" t="str">
        <f t="shared" si="4068"/>
        <v>OK</v>
      </c>
      <c r="AH5321" s="138"/>
      <c r="AI5321" s="138"/>
      <c r="AJ5321" s="139"/>
      <c r="AK5321" s="139"/>
      <c r="AL5321" s="132" t="str">
        <f t="shared" si="4069"/>
        <v>OK</v>
      </c>
      <c r="AM5321" s="140"/>
      <c r="AN5321" s="119">
        <f t="shared" si="4070"/>
        <v>0</v>
      </c>
      <c r="AO5321" s="120">
        <f t="shared" si="4071"/>
        <v>0</v>
      </c>
      <c r="AP5321" s="39">
        <f t="shared" si="4072"/>
        <v>0</v>
      </c>
      <c r="AQ5321" s="141">
        <f t="shared" si="4073"/>
        <v>0</v>
      </c>
      <c r="AR5321" s="142">
        <f>AQ5321-AP5321</f>
        <v>0</v>
      </c>
      <c r="AS5321" s="143" t="e">
        <f>AR5321/AP5321</f>
        <v>#DIV/0!</v>
      </c>
      <c r="AT5321" s="144">
        <f t="shared" si="4074"/>
        <v>0</v>
      </c>
      <c r="AU5321" s="141">
        <f>AO5321</f>
        <v>0</v>
      </c>
      <c r="AV5321" s="142">
        <f>AU5321-AT5321</f>
        <v>0</v>
      </c>
      <c r="AW5321" s="143" t="e">
        <f>AV5321/AT5321</f>
        <v>#DIV/0!</v>
      </c>
      <c r="AY5321" s="146" t="str">
        <f t="shared" si="4075"/>
        <v>32.00</v>
      </c>
      <c r="AZ5321" s="2019" t="b">
        <f>COUNTIF('[1]Codes SEC'!$B$2:$B$250,Ministres!AY5321)&gt;0</f>
        <v>1</v>
      </c>
    </row>
    <row r="5322" spans="1:52" ht="35.1" customHeight="1" x14ac:dyDescent="0.25">
      <c r="A5322" s="356" t="s">
        <v>5356</v>
      </c>
      <c r="B5322" s="225">
        <v>15</v>
      </c>
      <c r="C5322" s="122" t="s">
        <v>1245</v>
      </c>
      <c r="D5322" s="123">
        <v>1000</v>
      </c>
      <c r="E5322" s="226"/>
      <c r="F5322" s="122">
        <v>12</v>
      </c>
      <c r="G5322" s="227">
        <v>1</v>
      </c>
      <c r="H5322" s="228" t="str">
        <f t="shared" si="4065"/>
        <v>061</v>
      </c>
      <c r="I5322" s="229" t="s">
        <v>207</v>
      </c>
      <c r="J5322" s="492" t="s">
        <v>5945</v>
      </c>
      <c r="K5322" s="244" t="s">
        <v>5946</v>
      </c>
      <c r="L5322" s="232">
        <v>270</v>
      </c>
      <c r="M5322" s="233">
        <v>203</v>
      </c>
      <c r="N5322" s="130"/>
      <c r="O5322" s="131"/>
      <c r="P5322" s="131"/>
      <c r="Q5322" s="131"/>
      <c r="R5322" s="131"/>
      <c r="S5322" s="131"/>
      <c r="T5322" s="132" t="str">
        <f t="shared" si="4066"/>
        <v>OK</v>
      </c>
      <c r="U5322" s="138"/>
      <c r="V5322" s="138"/>
      <c r="W5322" s="139"/>
      <c r="X5322" s="139"/>
      <c r="Y5322" s="132" t="str">
        <f t="shared" si="4067"/>
        <v>OK</v>
      </c>
      <c r="Z5322" s="210"/>
      <c r="AA5322" s="204"/>
      <c r="AB5322" s="202"/>
      <c r="AC5322" s="202"/>
      <c r="AD5322" s="202"/>
      <c r="AE5322" s="202"/>
      <c r="AF5322" s="202"/>
      <c r="AG5322" s="132" t="str">
        <f t="shared" si="4068"/>
        <v>OK</v>
      </c>
      <c r="AH5322" s="138"/>
      <c r="AI5322" s="138"/>
      <c r="AJ5322" s="139"/>
      <c r="AK5322" s="139"/>
      <c r="AL5322" s="132" t="str">
        <f t="shared" si="4069"/>
        <v>OK</v>
      </c>
      <c r="AM5322" s="140"/>
      <c r="AN5322" s="119">
        <f t="shared" si="4070"/>
        <v>270</v>
      </c>
      <c r="AO5322" s="120">
        <f t="shared" si="4071"/>
        <v>203</v>
      </c>
      <c r="AP5322" s="39">
        <f t="shared" si="4072"/>
        <v>270</v>
      </c>
      <c r="AQ5322" s="141">
        <f t="shared" si="4073"/>
        <v>270</v>
      </c>
      <c r="AR5322" s="142">
        <f t="shared" si="4076"/>
        <v>0</v>
      </c>
      <c r="AS5322" s="143">
        <f t="shared" si="4077"/>
        <v>0</v>
      </c>
      <c r="AT5322" s="144">
        <f t="shared" si="4074"/>
        <v>203</v>
      </c>
      <c r="AU5322" s="141">
        <f t="shared" si="4078"/>
        <v>203</v>
      </c>
      <c r="AV5322" s="142">
        <f t="shared" si="4079"/>
        <v>0</v>
      </c>
      <c r="AW5322" s="143">
        <f t="shared" si="4080"/>
        <v>0</v>
      </c>
      <c r="AY5322" s="146" t="str">
        <f t="shared" si="4075"/>
        <v>33.00</v>
      </c>
      <c r="AZ5322" s="2019" t="b">
        <f>COUNTIF('[1]Codes SEC'!$B$2:$B$250,Ministres!AY5322)&gt;0</f>
        <v>1</v>
      </c>
    </row>
    <row r="5323" spans="1:52" ht="35.1" customHeight="1" x14ac:dyDescent="0.25">
      <c r="A5323" s="15" t="s">
        <v>5356</v>
      </c>
      <c r="B5323" s="225" t="s">
        <v>1248</v>
      </c>
      <c r="C5323" s="122" t="s">
        <v>1245</v>
      </c>
      <c r="D5323" s="123">
        <v>1000</v>
      </c>
      <c r="E5323" s="226"/>
      <c r="F5323" s="122">
        <v>12</v>
      </c>
      <c r="G5323" s="227"/>
      <c r="H5323" s="228" t="str">
        <f t="shared" si="4065"/>
        <v>061</v>
      </c>
      <c r="I5323" s="229">
        <v>83450000</v>
      </c>
      <c r="J5323" s="230" t="s">
        <v>5947</v>
      </c>
      <c r="K5323" s="231" t="s">
        <v>5948</v>
      </c>
      <c r="L5323" s="232">
        <v>0</v>
      </c>
      <c r="M5323" s="233">
        <v>0</v>
      </c>
      <c r="N5323" s="130"/>
      <c r="O5323" s="131"/>
      <c r="P5323" s="131"/>
      <c r="Q5323" s="131"/>
      <c r="R5323" s="131"/>
      <c r="S5323" s="131"/>
      <c r="T5323" s="132" t="str">
        <f t="shared" si="4066"/>
        <v>OK</v>
      </c>
      <c r="U5323" s="138"/>
      <c r="V5323" s="138"/>
      <c r="W5323" s="139"/>
      <c r="X5323" s="139"/>
      <c r="Y5323" s="132" t="str">
        <f t="shared" si="4067"/>
        <v>OK</v>
      </c>
      <c r="Z5323" s="210"/>
      <c r="AA5323" s="204"/>
      <c r="AB5323" s="202"/>
      <c r="AC5323" s="202"/>
      <c r="AD5323" s="202"/>
      <c r="AE5323" s="202"/>
      <c r="AF5323" s="202"/>
      <c r="AG5323" s="132" t="str">
        <f t="shared" si="4068"/>
        <v>OK</v>
      </c>
      <c r="AH5323" s="138"/>
      <c r="AI5323" s="138"/>
      <c r="AJ5323" s="139"/>
      <c r="AK5323" s="139"/>
      <c r="AL5323" s="132" t="str">
        <f t="shared" si="4069"/>
        <v>OK</v>
      </c>
      <c r="AM5323" s="140"/>
      <c r="AN5323" s="119">
        <f t="shared" si="4070"/>
        <v>0</v>
      </c>
      <c r="AO5323" s="120">
        <f t="shared" si="4071"/>
        <v>0</v>
      </c>
      <c r="AP5323" s="39">
        <f t="shared" si="4072"/>
        <v>0</v>
      </c>
      <c r="AQ5323" s="141">
        <f t="shared" si="4073"/>
        <v>0</v>
      </c>
      <c r="AR5323" s="142">
        <f>AQ5323-AP5323</f>
        <v>0</v>
      </c>
      <c r="AS5323" s="143" t="e">
        <f>AR5323/AP5323</f>
        <v>#DIV/0!</v>
      </c>
      <c r="AT5323" s="144">
        <f t="shared" si="4074"/>
        <v>0</v>
      </c>
      <c r="AU5323" s="141">
        <f>AO5323</f>
        <v>0</v>
      </c>
      <c r="AV5323" s="142">
        <f>AU5323-AT5323</f>
        <v>0</v>
      </c>
      <c r="AW5323" s="143" t="e">
        <f>AV5323/AT5323</f>
        <v>#DIV/0!</v>
      </c>
      <c r="AY5323" s="146" t="str">
        <f t="shared" si="4075"/>
        <v>34.50</v>
      </c>
      <c r="AZ5323" s="2019" t="b">
        <f>COUNTIF('[1]Codes SEC'!$B$2:$B$250,Ministres!AY5323)&gt;0</f>
        <v>1</v>
      </c>
    </row>
    <row r="5324" spans="1:52" ht="35.1" customHeight="1" x14ac:dyDescent="0.25">
      <c r="A5324" s="356" t="s">
        <v>5356</v>
      </c>
      <c r="B5324" s="225">
        <v>15</v>
      </c>
      <c r="C5324" s="122" t="s">
        <v>1245</v>
      </c>
      <c r="D5324" s="123">
        <v>1000</v>
      </c>
      <c r="E5324" s="226"/>
      <c r="F5324" s="122">
        <v>12</v>
      </c>
      <c r="G5324" s="227">
        <v>1</v>
      </c>
      <c r="H5324" s="228" t="str">
        <f t="shared" si="4065"/>
        <v>061</v>
      </c>
      <c r="I5324" s="229" t="s">
        <v>121</v>
      </c>
      <c r="J5324" s="492" t="s">
        <v>5949</v>
      </c>
      <c r="K5324" s="244" t="s">
        <v>5950</v>
      </c>
      <c r="L5324" s="232">
        <v>130</v>
      </c>
      <c r="M5324" s="233">
        <v>65</v>
      </c>
      <c r="N5324" s="130"/>
      <c r="O5324" s="131"/>
      <c r="P5324" s="131"/>
      <c r="Q5324" s="131"/>
      <c r="R5324" s="131"/>
      <c r="S5324" s="131"/>
      <c r="T5324" s="132" t="str">
        <f t="shared" si="4066"/>
        <v>OK</v>
      </c>
      <c r="U5324" s="138"/>
      <c r="V5324" s="138"/>
      <c r="W5324" s="139"/>
      <c r="X5324" s="139"/>
      <c r="Y5324" s="132" t="str">
        <f t="shared" si="4067"/>
        <v>OK</v>
      </c>
      <c r="Z5324" s="210"/>
      <c r="AA5324" s="204"/>
      <c r="AB5324" s="202"/>
      <c r="AC5324" s="202"/>
      <c r="AD5324" s="202"/>
      <c r="AE5324" s="202"/>
      <c r="AF5324" s="202"/>
      <c r="AG5324" s="132" t="str">
        <f t="shared" si="4068"/>
        <v>OK</v>
      </c>
      <c r="AH5324" s="138"/>
      <c r="AI5324" s="138"/>
      <c r="AJ5324" s="139"/>
      <c r="AK5324" s="139"/>
      <c r="AL5324" s="132" t="str">
        <f t="shared" si="4069"/>
        <v>OK</v>
      </c>
      <c r="AM5324" s="140"/>
      <c r="AN5324" s="119">
        <f t="shared" si="4070"/>
        <v>130</v>
      </c>
      <c r="AO5324" s="120">
        <f t="shared" si="4071"/>
        <v>65</v>
      </c>
      <c r="AP5324" s="39">
        <f t="shared" si="4072"/>
        <v>130</v>
      </c>
      <c r="AQ5324" s="141">
        <f t="shared" si="4073"/>
        <v>130</v>
      </c>
      <c r="AR5324" s="142">
        <f t="shared" ref="AR5324:AR5328" si="4081">AQ5324-AP5324</f>
        <v>0</v>
      </c>
      <c r="AS5324" s="143">
        <f t="shared" ref="AS5324:AS5328" si="4082">AR5324/AP5324</f>
        <v>0</v>
      </c>
      <c r="AT5324" s="144">
        <f t="shared" si="4074"/>
        <v>65</v>
      </c>
      <c r="AU5324" s="141">
        <f t="shared" ref="AU5324:AU5328" si="4083">AO5324</f>
        <v>65</v>
      </c>
      <c r="AV5324" s="142">
        <f t="shared" ref="AV5324:AV5328" si="4084">AU5324-AT5324</f>
        <v>0</v>
      </c>
      <c r="AW5324" s="143">
        <f t="shared" ref="AW5324:AW5328" si="4085">AV5324/AT5324</f>
        <v>0</v>
      </c>
      <c r="AY5324" s="146" t="str">
        <f t="shared" si="4075"/>
        <v>41.40</v>
      </c>
      <c r="AZ5324" s="2019" t="b">
        <f>COUNTIF('[1]Codes SEC'!$B$2:$B$250,Ministres!AY5324)&gt;0</f>
        <v>1</v>
      </c>
    </row>
    <row r="5325" spans="1:52" ht="35.1" customHeight="1" x14ac:dyDescent="0.25">
      <c r="A5325" s="356" t="s">
        <v>5356</v>
      </c>
      <c r="B5325" s="225">
        <v>15</v>
      </c>
      <c r="C5325" s="122" t="s">
        <v>1245</v>
      </c>
      <c r="D5325" s="123">
        <v>1000</v>
      </c>
      <c r="E5325" s="226"/>
      <c r="F5325" s="122">
        <v>12</v>
      </c>
      <c r="G5325" s="227">
        <v>1</v>
      </c>
      <c r="H5325" s="228" t="str">
        <f t="shared" si="4065"/>
        <v>061</v>
      </c>
      <c r="I5325" s="229" t="s">
        <v>296</v>
      </c>
      <c r="J5325" s="492" t="s">
        <v>5951</v>
      </c>
      <c r="K5325" s="244" t="s">
        <v>5952</v>
      </c>
      <c r="L5325" s="232">
        <v>0</v>
      </c>
      <c r="M5325" s="233">
        <v>102</v>
      </c>
      <c r="N5325" s="130"/>
      <c r="O5325" s="131"/>
      <c r="P5325" s="131"/>
      <c r="Q5325" s="131"/>
      <c r="R5325" s="131"/>
      <c r="S5325" s="131"/>
      <c r="T5325" s="132" t="str">
        <f t="shared" si="4066"/>
        <v>OK</v>
      </c>
      <c r="U5325" s="138"/>
      <c r="V5325" s="138"/>
      <c r="W5325" s="139"/>
      <c r="X5325" s="139"/>
      <c r="Y5325" s="132" t="str">
        <f t="shared" si="4067"/>
        <v>OK</v>
      </c>
      <c r="Z5325" s="210"/>
      <c r="AA5325" s="204"/>
      <c r="AB5325" s="202"/>
      <c r="AC5325" s="202"/>
      <c r="AD5325" s="202"/>
      <c r="AE5325" s="202"/>
      <c r="AF5325" s="202"/>
      <c r="AG5325" s="132" t="str">
        <f t="shared" si="4068"/>
        <v>OK</v>
      </c>
      <c r="AH5325" s="138"/>
      <c r="AI5325" s="138"/>
      <c r="AJ5325" s="139"/>
      <c r="AK5325" s="139"/>
      <c r="AL5325" s="132" t="str">
        <f t="shared" si="4069"/>
        <v>OK</v>
      </c>
      <c r="AM5325" s="140"/>
      <c r="AN5325" s="119">
        <f t="shared" si="4070"/>
        <v>0</v>
      </c>
      <c r="AO5325" s="120">
        <f t="shared" si="4071"/>
        <v>102</v>
      </c>
      <c r="AP5325" s="39">
        <f t="shared" si="4072"/>
        <v>0</v>
      </c>
      <c r="AQ5325" s="141">
        <f t="shared" si="4073"/>
        <v>0</v>
      </c>
      <c r="AR5325" s="142">
        <f t="shared" si="4081"/>
        <v>0</v>
      </c>
      <c r="AS5325" s="143" t="e">
        <f t="shared" si="4082"/>
        <v>#DIV/0!</v>
      </c>
      <c r="AT5325" s="144">
        <f t="shared" si="4074"/>
        <v>102</v>
      </c>
      <c r="AU5325" s="141">
        <f t="shared" si="4083"/>
        <v>102</v>
      </c>
      <c r="AV5325" s="142">
        <f t="shared" si="4084"/>
        <v>0</v>
      </c>
      <c r="AW5325" s="143">
        <f t="shared" si="4085"/>
        <v>0</v>
      </c>
      <c r="AY5325" s="146" t="str">
        <f t="shared" si="4075"/>
        <v>43.22</v>
      </c>
      <c r="AZ5325" s="2019" t="b">
        <f>COUNTIF('[1]Codes SEC'!$B$2:$B$250,Ministres!AY5325)&gt;0</f>
        <v>1</v>
      </c>
    </row>
    <row r="5326" spans="1:52" ht="35.1" customHeight="1" x14ac:dyDescent="0.25">
      <c r="A5326" s="356" t="s">
        <v>5356</v>
      </c>
      <c r="B5326" s="225">
        <v>15</v>
      </c>
      <c r="C5326" s="122" t="s">
        <v>1245</v>
      </c>
      <c r="D5326" s="123">
        <v>1000</v>
      </c>
      <c r="E5326" s="226"/>
      <c r="F5326" s="122">
        <v>5</v>
      </c>
      <c r="G5326" s="126">
        <v>1</v>
      </c>
      <c r="H5326" s="35" t="str">
        <f t="shared" si="4065"/>
        <v>061</v>
      </c>
      <c r="I5326" s="36">
        <v>84340000</v>
      </c>
      <c r="J5326" s="37" t="s">
        <v>5953</v>
      </c>
      <c r="K5326" s="244" t="s">
        <v>5954</v>
      </c>
      <c r="L5326" s="232">
        <v>3250</v>
      </c>
      <c r="M5326" s="233">
        <v>3250</v>
      </c>
      <c r="N5326" s="130"/>
      <c r="O5326" s="131"/>
      <c r="P5326" s="131"/>
      <c r="Q5326" s="131"/>
      <c r="R5326" s="131"/>
      <c r="S5326" s="131"/>
      <c r="T5326" s="132" t="str">
        <f t="shared" si="4066"/>
        <v>OK</v>
      </c>
      <c r="U5326" s="138"/>
      <c r="V5326" s="138"/>
      <c r="W5326" s="139"/>
      <c r="X5326" s="139"/>
      <c r="Y5326" s="132" t="str">
        <f t="shared" si="4067"/>
        <v>OK</v>
      </c>
      <c r="Z5326" s="210"/>
      <c r="AA5326" s="204"/>
      <c r="AB5326" s="202"/>
      <c r="AC5326" s="202"/>
      <c r="AD5326" s="202"/>
      <c r="AE5326" s="202"/>
      <c r="AF5326" s="202"/>
      <c r="AG5326" s="132" t="str">
        <f t="shared" si="4068"/>
        <v>OK</v>
      </c>
      <c r="AH5326" s="138"/>
      <c r="AI5326" s="138"/>
      <c r="AJ5326" s="139"/>
      <c r="AK5326" s="139"/>
      <c r="AL5326" s="132" t="str">
        <f t="shared" si="4069"/>
        <v>OK</v>
      </c>
      <c r="AM5326" s="140"/>
      <c r="AN5326" s="119">
        <f t="shared" si="4070"/>
        <v>3250</v>
      </c>
      <c r="AO5326" s="120">
        <f t="shared" si="4071"/>
        <v>3250</v>
      </c>
      <c r="AP5326" s="39">
        <f t="shared" si="4072"/>
        <v>3250</v>
      </c>
      <c r="AQ5326" s="141">
        <f t="shared" si="4073"/>
        <v>3250</v>
      </c>
      <c r="AR5326" s="142">
        <f t="shared" si="4081"/>
        <v>0</v>
      </c>
      <c r="AS5326" s="143">
        <f t="shared" si="4082"/>
        <v>0</v>
      </c>
      <c r="AT5326" s="144">
        <f t="shared" si="4074"/>
        <v>3250</v>
      </c>
      <c r="AU5326" s="141">
        <f t="shared" si="4083"/>
        <v>3250</v>
      </c>
      <c r="AV5326" s="142">
        <f t="shared" si="4084"/>
        <v>0</v>
      </c>
      <c r="AW5326" s="143">
        <f t="shared" si="4085"/>
        <v>0</v>
      </c>
      <c r="AY5326" s="146" t="str">
        <f t="shared" si="4075"/>
        <v>43.40</v>
      </c>
      <c r="AZ5326" s="2019" t="b">
        <f>COUNTIF('[1]Codes SEC'!$B$2:$B$250,Ministres!AY5326)&gt;0</f>
        <v>1</v>
      </c>
    </row>
    <row r="5327" spans="1:52" ht="35.1" customHeight="1" x14ac:dyDescent="0.25">
      <c r="A5327" s="356" t="s">
        <v>5356</v>
      </c>
      <c r="B5327" s="225">
        <v>15</v>
      </c>
      <c r="C5327" s="122" t="s">
        <v>1245</v>
      </c>
      <c r="D5327" s="123">
        <v>1000</v>
      </c>
      <c r="E5327" s="226"/>
      <c r="F5327" s="122">
        <v>12</v>
      </c>
      <c r="G5327" s="126">
        <v>1</v>
      </c>
      <c r="H5327" s="35" t="str">
        <f t="shared" si="4065"/>
        <v>061</v>
      </c>
      <c r="I5327" s="36">
        <v>84340000</v>
      </c>
      <c r="J5327" s="37" t="s">
        <v>5955</v>
      </c>
      <c r="K5327" s="244" t="s">
        <v>2419</v>
      </c>
      <c r="L5327" s="232">
        <v>0</v>
      </c>
      <c r="M5327" s="233">
        <v>0</v>
      </c>
      <c r="N5327" s="130"/>
      <c r="O5327" s="131"/>
      <c r="P5327" s="131"/>
      <c r="Q5327" s="131"/>
      <c r="R5327" s="131"/>
      <c r="S5327" s="131"/>
      <c r="T5327" s="132" t="str">
        <f t="shared" si="4066"/>
        <v>OK</v>
      </c>
      <c r="U5327" s="138"/>
      <c r="V5327" s="138"/>
      <c r="W5327" s="139"/>
      <c r="X5327" s="139"/>
      <c r="Y5327" s="132" t="str">
        <f t="shared" si="4067"/>
        <v>OK</v>
      </c>
      <c r="Z5327" s="210"/>
      <c r="AA5327" s="204"/>
      <c r="AB5327" s="202"/>
      <c r="AC5327" s="202"/>
      <c r="AD5327" s="202"/>
      <c r="AE5327" s="202"/>
      <c r="AF5327" s="202"/>
      <c r="AG5327" s="132" t="str">
        <f t="shared" si="4068"/>
        <v>OK</v>
      </c>
      <c r="AH5327" s="138"/>
      <c r="AI5327" s="138"/>
      <c r="AJ5327" s="139"/>
      <c r="AK5327" s="139"/>
      <c r="AL5327" s="132" t="str">
        <f t="shared" si="4069"/>
        <v>OK</v>
      </c>
      <c r="AM5327" s="140"/>
      <c r="AN5327" s="119">
        <f t="shared" si="4070"/>
        <v>0</v>
      </c>
      <c r="AO5327" s="120">
        <f t="shared" si="4071"/>
        <v>0</v>
      </c>
      <c r="AP5327" s="39">
        <f t="shared" si="4072"/>
        <v>0</v>
      </c>
      <c r="AQ5327" s="141">
        <f t="shared" si="4073"/>
        <v>0</v>
      </c>
      <c r="AR5327" s="142">
        <f>AQ5327-AP5327</f>
        <v>0</v>
      </c>
      <c r="AS5327" s="143" t="e">
        <f>AR5327/AP5327</f>
        <v>#DIV/0!</v>
      </c>
      <c r="AT5327" s="144">
        <f t="shared" si="4074"/>
        <v>0</v>
      </c>
      <c r="AU5327" s="141">
        <f>AO5327</f>
        <v>0</v>
      </c>
      <c r="AV5327" s="142">
        <f>AU5327-AT5327</f>
        <v>0</v>
      </c>
      <c r="AW5327" s="143" t="e">
        <f>AV5327/AT5327</f>
        <v>#DIV/0!</v>
      </c>
      <c r="AY5327" s="146" t="str">
        <f t="shared" si="4075"/>
        <v>43.40</v>
      </c>
      <c r="AZ5327" s="2019" t="b">
        <f>COUNTIF('[1]Codes SEC'!$B$2:$B$250,Ministres!AY5327)&gt;0</f>
        <v>1</v>
      </c>
    </row>
    <row r="5328" spans="1:52" ht="35.1" customHeight="1" x14ac:dyDescent="0.25">
      <c r="A5328" s="356" t="s">
        <v>5356</v>
      </c>
      <c r="B5328" s="225">
        <v>15</v>
      </c>
      <c r="C5328" s="122" t="s">
        <v>1245</v>
      </c>
      <c r="D5328" s="123">
        <v>1000</v>
      </c>
      <c r="E5328" s="226"/>
      <c r="F5328" s="122">
        <v>12</v>
      </c>
      <c r="G5328" s="227">
        <v>1</v>
      </c>
      <c r="H5328" s="228" t="str">
        <f t="shared" si="4065"/>
        <v>061</v>
      </c>
      <c r="I5328" s="229" t="s">
        <v>301</v>
      </c>
      <c r="J5328" s="492" t="s">
        <v>5956</v>
      </c>
      <c r="K5328" s="213" t="s">
        <v>5957</v>
      </c>
      <c r="L5328" s="232">
        <v>114</v>
      </c>
      <c r="M5328" s="233">
        <v>114</v>
      </c>
      <c r="N5328" s="130"/>
      <c r="O5328" s="131"/>
      <c r="P5328" s="131"/>
      <c r="Q5328" s="131"/>
      <c r="R5328" s="131"/>
      <c r="S5328" s="131"/>
      <c r="T5328" s="132" t="str">
        <f t="shared" si="4066"/>
        <v>OK</v>
      </c>
      <c r="U5328" s="138"/>
      <c r="V5328" s="138"/>
      <c r="W5328" s="139"/>
      <c r="X5328" s="139"/>
      <c r="Y5328" s="132" t="str">
        <f t="shared" si="4067"/>
        <v>OK</v>
      </c>
      <c r="Z5328" s="210"/>
      <c r="AA5328" s="204"/>
      <c r="AB5328" s="202"/>
      <c r="AC5328" s="202"/>
      <c r="AD5328" s="202"/>
      <c r="AE5328" s="202"/>
      <c r="AF5328" s="202"/>
      <c r="AG5328" s="132" t="str">
        <f t="shared" si="4068"/>
        <v>OK</v>
      </c>
      <c r="AH5328" s="138"/>
      <c r="AI5328" s="138"/>
      <c r="AJ5328" s="139"/>
      <c r="AK5328" s="139"/>
      <c r="AL5328" s="132" t="str">
        <f t="shared" si="4069"/>
        <v>OK</v>
      </c>
      <c r="AM5328" s="140"/>
      <c r="AN5328" s="119">
        <f t="shared" si="4070"/>
        <v>114</v>
      </c>
      <c r="AO5328" s="120">
        <f t="shared" si="4071"/>
        <v>114</v>
      </c>
      <c r="AP5328" s="39">
        <f t="shared" si="4072"/>
        <v>114</v>
      </c>
      <c r="AQ5328" s="141">
        <f t="shared" si="4073"/>
        <v>114</v>
      </c>
      <c r="AR5328" s="142">
        <f t="shared" si="4081"/>
        <v>0</v>
      </c>
      <c r="AS5328" s="143">
        <f t="shared" si="4082"/>
        <v>0</v>
      </c>
      <c r="AT5328" s="144">
        <f t="shared" si="4074"/>
        <v>114</v>
      </c>
      <c r="AU5328" s="141">
        <f t="shared" si="4083"/>
        <v>114</v>
      </c>
      <c r="AV5328" s="142">
        <f t="shared" si="4084"/>
        <v>0</v>
      </c>
      <c r="AW5328" s="143">
        <f t="shared" si="4085"/>
        <v>0</v>
      </c>
      <c r="AY5328" s="146" t="str">
        <f t="shared" si="4075"/>
        <v>45.24</v>
      </c>
      <c r="AZ5328" s="2019" t="b">
        <f>COUNTIF('[1]Codes SEC'!$B$2:$B$250,Ministres!AY5328)&gt;0</f>
        <v>1</v>
      </c>
    </row>
    <row r="5329" spans="1:64" ht="12.75" customHeight="1" x14ac:dyDescent="0.25">
      <c r="A5329" s="350"/>
      <c r="B5329" s="2022"/>
      <c r="C5329" s="150"/>
      <c r="D5329" s="352"/>
      <c r="E5329" s="2023"/>
      <c r="F5329" s="150"/>
      <c r="G5329" s="495"/>
      <c r="H5329" s="496"/>
      <c r="I5329" s="497"/>
      <c r="J5329" s="498"/>
      <c r="K5329" s="158" t="s">
        <v>70</v>
      </c>
      <c r="L5329" s="236">
        <f>L5312+L5317+L5313+L5322+L5328+L5324+L5325+L5326+L5327+L5320+L5319+L5318+L5314+L5315+L5321+L5323+L5311+L5316</f>
        <v>11129</v>
      </c>
      <c r="M5329" s="2024">
        <f t="shared" ref="M5329:AW5329" si="4086">M5312+M5317+M5313+M5322+M5328+M5324+M5325+M5326+M5327+M5320+M5319+M5318+M5314+M5315+M5321+M5323+M5311+M5316</f>
        <v>11436</v>
      </c>
      <c r="N5329" s="2025">
        <f t="shared" si="4086"/>
        <v>0</v>
      </c>
      <c r="O5329" s="2026">
        <f t="shared" si="4086"/>
        <v>0</v>
      </c>
      <c r="P5329" s="2026">
        <f t="shared" si="4086"/>
        <v>0</v>
      </c>
      <c r="Q5329" s="2026">
        <f t="shared" si="4086"/>
        <v>0</v>
      </c>
      <c r="R5329" s="2026">
        <f t="shared" si="4086"/>
        <v>0</v>
      </c>
      <c r="S5329" s="2026">
        <f t="shared" si="4086"/>
        <v>0</v>
      </c>
      <c r="T5329" s="2027"/>
      <c r="U5329" s="2028">
        <f t="shared" si="4086"/>
        <v>0</v>
      </c>
      <c r="V5329" s="2028">
        <f t="shared" si="4086"/>
        <v>0</v>
      </c>
      <c r="W5329" s="2026">
        <f t="shared" si="4086"/>
        <v>0</v>
      </c>
      <c r="X5329" s="2026">
        <f t="shared" si="4086"/>
        <v>0</v>
      </c>
      <c r="Y5329" s="2027"/>
      <c r="Z5329" s="2028">
        <f t="shared" si="4086"/>
        <v>0</v>
      </c>
      <c r="AA5329" s="165">
        <f t="shared" si="4086"/>
        <v>0</v>
      </c>
      <c r="AB5329" s="2026">
        <f t="shared" si="4086"/>
        <v>0</v>
      </c>
      <c r="AC5329" s="2026">
        <f t="shared" si="4086"/>
        <v>0</v>
      </c>
      <c r="AD5329" s="2026">
        <f t="shared" si="4086"/>
        <v>0</v>
      </c>
      <c r="AE5329" s="2026">
        <f t="shared" si="4086"/>
        <v>0</v>
      </c>
      <c r="AF5329" s="2026">
        <f t="shared" si="4086"/>
        <v>0</v>
      </c>
      <c r="AG5329" s="2027"/>
      <c r="AH5329" s="2028">
        <f t="shared" si="4086"/>
        <v>0</v>
      </c>
      <c r="AI5329" s="2028">
        <f t="shared" si="4086"/>
        <v>0</v>
      </c>
      <c r="AJ5329" s="2026">
        <f t="shared" si="4086"/>
        <v>0</v>
      </c>
      <c r="AK5329" s="2026">
        <f t="shared" si="4086"/>
        <v>0</v>
      </c>
      <c r="AL5329" s="2027"/>
      <c r="AM5329" s="2029">
        <f t="shared" si="4086"/>
        <v>0</v>
      </c>
      <c r="AN5329" s="167">
        <f t="shared" si="4086"/>
        <v>11129</v>
      </c>
      <c r="AO5329" s="2030">
        <f t="shared" si="4086"/>
        <v>11436</v>
      </c>
      <c r="AP5329" s="169">
        <f t="shared" si="4086"/>
        <v>11129</v>
      </c>
      <c r="AQ5329" s="2031">
        <f t="shared" si="4086"/>
        <v>11129</v>
      </c>
      <c r="AR5329" s="2032">
        <f t="shared" si="4086"/>
        <v>0</v>
      </c>
      <c r="AS5329" s="2033" t="e">
        <f t="shared" si="4086"/>
        <v>#DIV/0!</v>
      </c>
      <c r="AT5329" s="2034">
        <f t="shared" si="4086"/>
        <v>11436</v>
      </c>
      <c r="AU5329" s="2031">
        <f t="shared" si="4086"/>
        <v>11436</v>
      </c>
      <c r="AV5329" s="2032">
        <f t="shared" si="4086"/>
        <v>0</v>
      </c>
      <c r="AW5329" s="2033" t="e">
        <f t="shared" si="4086"/>
        <v>#DIV/0!</v>
      </c>
      <c r="AY5329" s="146"/>
      <c r="AZ5329" s="2019"/>
    </row>
    <row r="5330" spans="1:64" ht="12.75" customHeight="1" x14ac:dyDescent="0.25">
      <c r="A5330" s="356"/>
      <c r="B5330" s="225"/>
      <c r="C5330" s="122"/>
      <c r="D5330" s="357"/>
      <c r="E5330" s="226"/>
      <c r="F5330" s="122"/>
      <c r="G5330" s="227"/>
      <c r="H5330" s="228"/>
      <c r="I5330" s="229"/>
      <c r="J5330" s="492"/>
      <c r="K5330" s="240"/>
      <c r="L5330" s="241"/>
      <c r="M5330" s="242"/>
      <c r="N5330" s="201"/>
      <c r="O5330" s="202"/>
      <c r="P5330" s="202"/>
      <c r="Q5330" s="202"/>
      <c r="R5330" s="202"/>
      <c r="S5330" s="202"/>
      <c r="T5330" s="224"/>
      <c r="U5330" s="138"/>
      <c r="V5330" s="138"/>
      <c r="W5330" s="139"/>
      <c r="X5330" s="139"/>
      <c r="Y5330" s="224"/>
      <c r="Z5330" s="210"/>
      <c r="AA5330" s="204"/>
      <c r="AB5330" s="202"/>
      <c r="AC5330" s="202"/>
      <c r="AD5330" s="202"/>
      <c r="AE5330" s="202"/>
      <c r="AF5330" s="202"/>
      <c r="AG5330" s="224"/>
      <c r="AH5330" s="138"/>
      <c r="AI5330" s="138"/>
      <c r="AJ5330" s="139"/>
      <c r="AK5330" s="139"/>
      <c r="AL5330" s="224"/>
      <c r="AM5330" s="140"/>
      <c r="AN5330" s="211"/>
      <c r="AO5330" s="212"/>
      <c r="AP5330" s="39"/>
      <c r="AQ5330" s="141"/>
      <c r="AR5330" s="141"/>
      <c r="AS5330" s="143"/>
      <c r="AU5330" s="141"/>
      <c r="AV5330" s="141"/>
      <c r="AW5330" s="143"/>
      <c r="AY5330" s="146"/>
      <c r="AZ5330" s="2019"/>
    </row>
    <row r="5331" spans="1:64" ht="12.75" customHeight="1" x14ac:dyDescent="0.25">
      <c r="A5331" s="356"/>
      <c r="B5331" s="225"/>
      <c r="C5331" s="122"/>
      <c r="D5331" s="357"/>
      <c r="E5331" s="226"/>
      <c r="F5331" s="122"/>
      <c r="G5331" s="227"/>
      <c r="H5331" s="228"/>
      <c r="I5331" s="229"/>
      <c r="J5331" s="492"/>
      <c r="K5331" s="243" t="s">
        <v>109</v>
      </c>
      <c r="L5331" s="241"/>
      <c r="M5331" s="242"/>
      <c r="N5331" s="201"/>
      <c r="O5331" s="202"/>
      <c r="P5331" s="202"/>
      <c r="Q5331" s="202"/>
      <c r="R5331" s="202"/>
      <c r="S5331" s="202"/>
      <c r="T5331" s="224"/>
      <c r="U5331" s="138"/>
      <c r="V5331" s="138"/>
      <c r="W5331" s="139"/>
      <c r="X5331" s="139"/>
      <c r="Y5331" s="224"/>
      <c r="Z5331" s="210"/>
      <c r="AA5331" s="204"/>
      <c r="AB5331" s="202"/>
      <c r="AC5331" s="202"/>
      <c r="AD5331" s="202"/>
      <c r="AE5331" s="202"/>
      <c r="AF5331" s="202"/>
      <c r="AG5331" s="224"/>
      <c r="AH5331" s="138"/>
      <c r="AI5331" s="138"/>
      <c r="AJ5331" s="139"/>
      <c r="AK5331" s="139"/>
      <c r="AL5331" s="224"/>
      <c r="AM5331" s="140"/>
      <c r="AN5331" s="211"/>
      <c r="AO5331" s="212"/>
      <c r="AP5331" s="39"/>
      <c r="AQ5331" s="141"/>
      <c r="AR5331" s="141"/>
      <c r="AS5331" s="143"/>
      <c r="AU5331" s="141"/>
      <c r="AV5331" s="141"/>
      <c r="AW5331" s="143"/>
      <c r="AY5331" s="146"/>
      <c r="AZ5331" s="2019"/>
    </row>
    <row r="5332" spans="1:64" ht="12.75" customHeight="1" x14ac:dyDescent="0.25">
      <c r="A5332" s="356"/>
      <c r="B5332" s="225"/>
      <c r="C5332" s="122"/>
      <c r="D5332" s="357"/>
      <c r="E5332" s="226"/>
      <c r="F5332" s="122"/>
      <c r="G5332" s="227"/>
      <c r="H5332" s="228"/>
      <c r="I5332" s="229"/>
      <c r="J5332" s="492"/>
      <c r="K5332" s="231"/>
      <c r="L5332" s="241"/>
      <c r="M5332" s="242"/>
      <c r="N5332" s="201"/>
      <c r="O5332" s="202"/>
      <c r="P5332" s="202"/>
      <c r="Q5332" s="202"/>
      <c r="R5332" s="202"/>
      <c r="S5332" s="202"/>
      <c r="T5332" s="224"/>
      <c r="U5332" s="138"/>
      <c r="V5332" s="138"/>
      <c r="W5332" s="139"/>
      <c r="X5332" s="139"/>
      <c r="Y5332" s="224"/>
      <c r="Z5332" s="210"/>
      <c r="AA5332" s="204"/>
      <c r="AB5332" s="202"/>
      <c r="AC5332" s="202"/>
      <c r="AD5332" s="202"/>
      <c r="AE5332" s="202"/>
      <c r="AF5332" s="202"/>
      <c r="AG5332" s="224"/>
      <c r="AH5332" s="138"/>
      <c r="AI5332" s="138"/>
      <c r="AJ5332" s="139"/>
      <c r="AK5332" s="139"/>
      <c r="AL5332" s="224"/>
      <c r="AM5332" s="140"/>
      <c r="AN5332" s="211"/>
      <c r="AO5332" s="212"/>
      <c r="AP5332" s="39"/>
      <c r="AQ5332" s="141"/>
      <c r="AR5332" s="141"/>
      <c r="AS5332" s="143"/>
      <c r="AU5332" s="141"/>
      <c r="AV5332" s="141"/>
      <c r="AW5332" s="143"/>
      <c r="AY5332" s="146"/>
      <c r="AZ5332" s="2019"/>
    </row>
    <row r="5333" spans="1:64" ht="35.1" customHeight="1" x14ac:dyDescent="0.25">
      <c r="A5333" s="356" t="s">
        <v>5356</v>
      </c>
      <c r="B5333" s="225">
        <v>15</v>
      </c>
      <c r="C5333" s="122" t="s">
        <v>1245</v>
      </c>
      <c r="D5333" s="123">
        <v>1000</v>
      </c>
      <c r="E5333" s="226"/>
      <c r="F5333" s="122">
        <v>12</v>
      </c>
      <c r="G5333" s="227">
        <v>1</v>
      </c>
      <c r="H5333" s="228" t="str">
        <f t="shared" si="4065"/>
        <v>061</v>
      </c>
      <c r="I5333" s="229" t="s">
        <v>1265</v>
      </c>
      <c r="J5333" s="492" t="s">
        <v>5958</v>
      </c>
      <c r="K5333" s="331" t="s">
        <v>5959</v>
      </c>
      <c r="L5333" s="232">
        <v>0</v>
      </c>
      <c r="M5333" s="233">
        <v>0</v>
      </c>
      <c r="N5333" s="130"/>
      <c r="O5333" s="131"/>
      <c r="P5333" s="131"/>
      <c r="Q5333" s="131"/>
      <c r="R5333" s="131"/>
      <c r="S5333" s="131"/>
      <c r="T5333" s="132" t="str">
        <f t="shared" ref="T5333:T5347" si="4087">IF(SUM(N5333:S5333)=U5333,"OK",SUM(N5333:S5333)-U5333)</f>
        <v>OK</v>
      </c>
      <c r="U5333" s="138"/>
      <c r="V5333" s="138"/>
      <c r="W5333" s="139"/>
      <c r="X5333" s="139"/>
      <c r="Y5333" s="132" t="str">
        <f t="shared" ref="Y5333:Y5347" si="4088">IF(SUM(W5333:X5333)=Z5333,"OK",SUM(W5333:X5333)-Z5333)</f>
        <v>OK</v>
      </c>
      <c r="Z5333" s="210"/>
      <c r="AA5333" s="204"/>
      <c r="AB5333" s="202"/>
      <c r="AC5333" s="202"/>
      <c r="AD5333" s="202"/>
      <c r="AE5333" s="202"/>
      <c r="AF5333" s="202"/>
      <c r="AG5333" s="132" t="str">
        <f t="shared" ref="AG5333:AG5347" si="4089">IF(SUM(AA5333:AF5333)=AH5333,"OK",SUM(AA5333:AF5333)-AH5333)</f>
        <v>OK</v>
      </c>
      <c r="AH5333" s="138"/>
      <c r="AI5333" s="138"/>
      <c r="AJ5333" s="139"/>
      <c r="AK5333" s="139"/>
      <c r="AL5333" s="132" t="str">
        <f t="shared" ref="AL5333:AL5347" si="4090">IF(SUM(AJ5333:AK5333)=AM5333,"OK",SUM(AJ5333:AK5333)-AM5333)</f>
        <v>OK</v>
      </c>
      <c r="AM5333" s="140"/>
      <c r="AN5333" s="119">
        <f t="shared" ref="AN5333:AN5347" si="4091">L5333+U5333+V5333+Z5333</f>
        <v>0</v>
      </c>
      <c r="AO5333" s="120">
        <f t="shared" ref="AO5333:AO5347" si="4092">M5333+AH5333+AI5333+AM5333</f>
        <v>0</v>
      </c>
      <c r="AP5333" s="39">
        <f t="shared" ref="AP5333:AP5347" si="4093">L5333</f>
        <v>0</v>
      </c>
      <c r="AQ5333" s="141">
        <f t="shared" ref="AQ5333:AQ5347" si="4094">AN5333</f>
        <v>0</v>
      </c>
      <c r="AR5333" s="142">
        <f>AQ5333-AP5333</f>
        <v>0</v>
      </c>
      <c r="AS5333" s="143" t="e">
        <f t="shared" ref="AS5333:AS5347" si="4095">AR5333/AP5333</f>
        <v>#DIV/0!</v>
      </c>
      <c r="AT5333" s="144">
        <f t="shared" ref="AT5333:AT5347" si="4096">M5333</f>
        <v>0</v>
      </c>
      <c r="AU5333" s="141">
        <f t="shared" ref="AU5333:AU5347" si="4097">AO5333</f>
        <v>0</v>
      </c>
      <c r="AV5333" s="142">
        <f>AU5333-AT5333</f>
        <v>0</v>
      </c>
      <c r="AW5333" s="143" t="e">
        <f t="shared" ref="AW5333:AW5347" si="4098">AV5333/AT5333</f>
        <v>#DIV/0!</v>
      </c>
      <c r="AY5333" s="146" t="str">
        <f t="shared" ref="AY5333:AY5347" si="4099">RIGHT(LEFT(I5333,3),2)&amp;"."&amp;RIGHT(LEFT(I5333,5),2)</f>
        <v>52.10</v>
      </c>
      <c r="AZ5333" s="2019" t="b">
        <f>COUNTIF('[1]Codes SEC'!$B$2:$B$250,Ministres!AY5333)&gt;0</f>
        <v>1</v>
      </c>
    </row>
    <row r="5334" spans="1:64" s="2020" customFormat="1" ht="35.1" customHeight="1" x14ac:dyDescent="0.25">
      <c r="A5334" s="15" t="s">
        <v>5356</v>
      </c>
      <c r="B5334" s="121">
        <v>15</v>
      </c>
      <c r="C5334" s="122" t="s">
        <v>1245</v>
      </c>
      <c r="D5334" s="123">
        <v>1000</v>
      </c>
      <c r="E5334" s="124"/>
      <c r="F5334" s="125">
        <v>12</v>
      </c>
      <c r="G5334" s="126">
        <v>1</v>
      </c>
      <c r="H5334" s="35" t="str">
        <f t="shared" si="4065"/>
        <v>061</v>
      </c>
      <c r="I5334" s="36">
        <v>86311000</v>
      </c>
      <c r="J5334" s="37" t="s">
        <v>5960</v>
      </c>
      <c r="K5334" s="281" t="s">
        <v>5961</v>
      </c>
      <c r="L5334" s="128">
        <v>0</v>
      </c>
      <c r="M5334" s="129">
        <v>0</v>
      </c>
      <c r="N5334" s="130"/>
      <c r="O5334" s="131"/>
      <c r="P5334" s="131"/>
      <c r="Q5334" s="131"/>
      <c r="R5334" s="131"/>
      <c r="S5334" s="131"/>
      <c r="T5334" s="132" t="str">
        <f>IF(SUM(N5334:S5334)=U5334,"OK",SUM(N5334:S5334)-U5334)</f>
        <v>OK</v>
      </c>
      <c r="U5334" s="138"/>
      <c r="V5334" s="138"/>
      <c r="W5334" s="139"/>
      <c r="X5334" s="139"/>
      <c r="Y5334" s="132" t="str">
        <f>IF(SUM(W5334:X5334)=Z5334,"OK",SUM(W5334:X5334)-Z5334)</f>
        <v>OK</v>
      </c>
      <c r="Z5334" s="210"/>
      <c r="AA5334" s="204"/>
      <c r="AB5334" s="202"/>
      <c r="AC5334" s="202"/>
      <c r="AD5334" s="202"/>
      <c r="AE5334" s="202"/>
      <c r="AF5334" s="202"/>
      <c r="AG5334" s="132" t="str">
        <f>IF(SUM(AA5334:AF5334)=AH5334,"OK",SUM(AA5334:AF5334)-AH5334)</f>
        <v>OK</v>
      </c>
      <c r="AH5334" s="138"/>
      <c r="AI5334" s="138"/>
      <c r="AJ5334" s="139"/>
      <c r="AK5334" s="139"/>
      <c r="AL5334" s="132" t="str">
        <f>IF(SUM(AJ5334:AK5334)=AM5334,"OK",SUM(AJ5334:AK5334)-AM5334)</f>
        <v>OK</v>
      </c>
      <c r="AM5334" s="140"/>
      <c r="AN5334" s="119">
        <f>L5334+U5334+V5334+Z5334</f>
        <v>0</v>
      </c>
      <c r="AO5334" s="120">
        <f>M5334+AH5334+AI5334+AM5334</f>
        <v>0</v>
      </c>
      <c r="AP5334" s="39">
        <f>L5334</f>
        <v>0</v>
      </c>
      <c r="AQ5334" s="141">
        <f>AN5334</f>
        <v>0</v>
      </c>
      <c r="AR5334" s="142">
        <f>AQ5334-AP5334</f>
        <v>0</v>
      </c>
      <c r="AS5334" s="143" t="e">
        <f>AR5334/AP5334</f>
        <v>#DIV/0!</v>
      </c>
      <c r="AT5334" s="144">
        <f>M5334</f>
        <v>0</v>
      </c>
      <c r="AU5334" s="141">
        <f>AO5334</f>
        <v>0</v>
      </c>
      <c r="AV5334" s="142">
        <f>AU5334-AT5334</f>
        <v>0</v>
      </c>
      <c r="AW5334" s="143" t="e">
        <f>AV5334/AT5334</f>
        <v>#DIV/0!</v>
      </c>
      <c r="AX5334"/>
      <c r="AY5334" s="146" t="str">
        <f t="shared" si="4099"/>
        <v>63.11</v>
      </c>
      <c r="AZ5334" s="2019" t="b">
        <f>COUNTIF('[1]Codes SEC'!$B$2:$B$250,Ministres!AY5334)&gt;0</f>
        <v>1</v>
      </c>
      <c r="BA5334"/>
      <c r="BB5334"/>
      <c r="BC5334"/>
      <c r="BD5334"/>
      <c r="BE5334"/>
      <c r="BF5334"/>
      <c r="BG5334"/>
      <c r="BH5334"/>
      <c r="BI5334"/>
      <c r="BJ5334"/>
      <c r="BK5334"/>
      <c r="BL5334"/>
    </row>
    <row r="5335" spans="1:64" ht="35.1" customHeight="1" x14ac:dyDescent="0.25">
      <c r="A5335" s="356" t="s">
        <v>5356</v>
      </c>
      <c r="B5335" s="225">
        <v>15</v>
      </c>
      <c r="C5335" s="122" t="s">
        <v>1245</v>
      </c>
      <c r="D5335" s="123">
        <v>1000</v>
      </c>
      <c r="E5335" s="226" t="s">
        <v>407</v>
      </c>
      <c r="F5335" s="122">
        <v>12</v>
      </c>
      <c r="G5335" s="227">
        <v>1</v>
      </c>
      <c r="H5335" s="228" t="str">
        <f t="shared" si="4065"/>
        <v>061</v>
      </c>
      <c r="I5335" s="229" t="s">
        <v>304</v>
      </c>
      <c r="J5335" s="492" t="s">
        <v>5962</v>
      </c>
      <c r="K5335" s="244" t="s">
        <v>5963</v>
      </c>
      <c r="L5335" s="232">
        <v>175</v>
      </c>
      <c r="M5335" s="233">
        <v>80</v>
      </c>
      <c r="N5335" s="130"/>
      <c r="O5335" s="131"/>
      <c r="P5335" s="131"/>
      <c r="Q5335" s="131"/>
      <c r="R5335" s="131"/>
      <c r="S5335" s="131"/>
      <c r="T5335" s="132" t="str">
        <f t="shared" si="4087"/>
        <v>OK</v>
      </c>
      <c r="U5335" s="138"/>
      <c r="V5335" s="138"/>
      <c r="W5335" s="139"/>
      <c r="X5335" s="139"/>
      <c r="Y5335" s="132" t="str">
        <f t="shared" si="4088"/>
        <v>OK</v>
      </c>
      <c r="Z5335" s="210"/>
      <c r="AA5335" s="204"/>
      <c r="AB5335" s="202"/>
      <c r="AC5335" s="202"/>
      <c r="AD5335" s="202"/>
      <c r="AE5335" s="202"/>
      <c r="AF5335" s="202"/>
      <c r="AG5335" s="132" t="str">
        <f t="shared" si="4089"/>
        <v>OK</v>
      </c>
      <c r="AH5335" s="138"/>
      <c r="AI5335" s="138"/>
      <c r="AJ5335" s="139"/>
      <c r="AK5335" s="139"/>
      <c r="AL5335" s="132" t="str">
        <f t="shared" si="4090"/>
        <v>OK</v>
      </c>
      <c r="AM5335" s="140"/>
      <c r="AN5335" s="119">
        <f t="shared" si="4091"/>
        <v>175</v>
      </c>
      <c r="AO5335" s="120">
        <f t="shared" si="4092"/>
        <v>80</v>
      </c>
      <c r="AP5335" s="39">
        <f t="shared" si="4093"/>
        <v>175</v>
      </c>
      <c r="AQ5335" s="141">
        <f t="shared" si="4094"/>
        <v>175</v>
      </c>
      <c r="AR5335" s="142">
        <f t="shared" ref="AR5335:AR5347" si="4100">AQ5335-AP5335</f>
        <v>0</v>
      </c>
      <c r="AS5335" s="143">
        <f t="shared" si="4095"/>
        <v>0</v>
      </c>
      <c r="AT5335" s="144">
        <f t="shared" si="4096"/>
        <v>80</v>
      </c>
      <c r="AU5335" s="141">
        <f t="shared" si="4097"/>
        <v>80</v>
      </c>
      <c r="AV5335" s="142">
        <f t="shared" ref="AV5335:AV5347" si="4101">AU5335-AT5335</f>
        <v>0</v>
      </c>
      <c r="AW5335" s="143">
        <f t="shared" si="4098"/>
        <v>0</v>
      </c>
      <c r="AY5335" s="146" t="str">
        <f t="shared" si="4099"/>
        <v>63.21</v>
      </c>
      <c r="AZ5335" s="2019" t="b">
        <f>COUNTIF('[1]Codes SEC'!$B$2:$B$250,Ministres!AY5335)&gt;0</f>
        <v>1</v>
      </c>
    </row>
    <row r="5336" spans="1:64" ht="51" x14ac:dyDescent="0.25">
      <c r="A5336" s="356" t="s">
        <v>5356</v>
      </c>
      <c r="B5336" s="225">
        <v>15</v>
      </c>
      <c r="C5336" s="122" t="s">
        <v>1245</v>
      </c>
      <c r="D5336" s="123">
        <v>1000</v>
      </c>
      <c r="E5336" s="226" t="s">
        <v>407</v>
      </c>
      <c r="F5336" s="122">
        <v>12</v>
      </c>
      <c r="G5336" s="227">
        <v>1</v>
      </c>
      <c r="H5336" s="228" t="str">
        <f t="shared" si="4065"/>
        <v>061</v>
      </c>
      <c r="I5336" s="229" t="s">
        <v>304</v>
      </c>
      <c r="J5336" s="492" t="s">
        <v>5964</v>
      </c>
      <c r="K5336" s="281" t="s">
        <v>5965</v>
      </c>
      <c r="L5336" s="232">
        <v>1515</v>
      </c>
      <c r="M5336" s="233">
        <v>1815</v>
      </c>
      <c r="N5336" s="130"/>
      <c r="O5336" s="131"/>
      <c r="P5336" s="131"/>
      <c r="Q5336" s="131"/>
      <c r="R5336" s="131"/>
      <c r="S5336" s="131"/>
      <c r="T5336" s="132" t="str">
        <f t="shared" si="4087"/>
        <v>OK</v>
      </c>
      <c r="U5336" s="138"/>
      <c r="V5336" s="138"/>
      <c r="W5336" s="139"/>
      <c r="X5336" s="139"/>
      <c r="Y5336" s="132" t="str">
        <f t="shared" si="4088"/>
        <v>OK</v>
      </c>
      <c r="Z5336" s="210"/>
      <c r="AA5336" s="204"/>
      <c r="AB5336" s="202"/>
      <c r="AC5336" s="202"/>
      <c r="AD5336" s="202"/>
      <c r="AE5336" s="202"/>
      <c r="AF5336" s="202"/>
      <c r="AG5336" s="132" t="str">
        <f t="shared" si="4089"/>
        <v>OK</v>
      </c>
      <c r="AH5336" s="138"/>
      <c r="AI5336" s="138"/>
      <c r="AJ5336" s="139"/>
      <c r="AK5336" s="139"/>
      <c r="AL5336" s="132" t="str">
        <f t="shared" si="4090"/>
        <v>OK</v>
      </c>
      <c r="AM5336" s="140"/>
      <c r="AN5336" s="119">
        <f t="shared" si="4091"/>
        <v>1515</v>
      </c>
      <c r="AO5336" s="120">
        <f t="shared" si="4092"/>
        <v>1815</v>
      </c>
      <c r="AP5336" s="39">
        <f t="shared" si="4093"/>
        <v>1515</v>
      </c>
      <c r="AQ5336" s="141">
        <f t="shared" si="4094"/>
        <v>1515</v>
      </c>
      <c r="AR5336" s="142">
        <f>AQ5336-AP5336</f>
        <v>0</v>
      </c>
      <c r="AS5336" s="143">
        <f>AR5336/AP5336</f>
        <v>0</v>
      </c>
      <c r="AT5336" s="144">
        <f t="shared" si="4096"/>
        <v>1815</v>
      </c>
      <c r="AU5336" s="141">
        <f>AO5336</f>
        <v>1815</v>
      </c>
      <c r="AV5336" s="142">
        <f>AU5336-AT5336</f>
        <v>0</v>
      </c>
      <c r="AW5336" s="143">
        <f>AV5336/AT5336</f>
        <v>0</v>
      </c>
      <c r="AY5336" s="146" t="str">
        <f t="shared" si="4099"/>
        <v>63.21</v>
      </c>
      <c r="AZ5336" s="2019" t="b">
        <f>COUNTIF('[1]Codes SEC'!$B$2:$B$250,Ministres!AY5336)&gt;0</f>
        <v>1</v>
      </c>
    </row>
    <row r="5337" spans="1:64" s="2020" customFormat="1" ht="35.1" customHeight="1" x14ac:dyDescent="0.25">
      <c r="A5337" s="356" t="s">
        <v>5356</v>
      </c>
      <c r="B5337" s="225">
        <v>15</v>
      </c>
      <c r="C5337" s="122" t="s">
        <v>1245</v>
      </c>
      <c r="D5337" s="123">
        <v>1000</v>
      </c>
      <c r="E5337" s="226" t="s">
        <v>407</v>
      </c>
      <c r="F5337" s="122">
        <v>12</v>
      </c>
      <c r="G5337" s="227">
        <v>1</v>
      </c>
      <c r="H5337" s="228" t="str">
        <f t="shared" si="4065"/>
        <v>061</v>
      </c>
      <c r="I5337" s="229" t="s">
        <v>304</v>
      </c>
      <c r="J5337" s="492" t="s">
        <v>5966</v>
      </c>
      <c r="K5337" s="244" t="s">
        <v>5967</v>
      </c>
      <c r="L5337" s="232">
        <v>9905</v>
      </c>
      <c r="M5337" s="233">
        <v>11305</v>
      </c>
      <c r="N5337" s="130"/>
      <c r="O5337" s="131"/>
      <c r="P5337" s="131"/>
      <c r="Q5337" s="131"/>
      <c r="R5337" s="131"/>
      <c r="S5337" s="131"/>
      <c r="T5337" s="132" t="str">
        <f t="shared" si="4087"/>
        <v>OK</v>
      </c>
      <c r="U5337" s="138"/>
      <c r="V5337" s="138"/>
      <c r="W5337" s="139"/>
      <c r="X5337" s="139"/>
      <c r="Y5337" s="132" t="str">
        <f t="shared" si="4088"/>
        <v>OK</v>
      </c>
      <c r="Z5337" s="210"/>
      <c r="AA5337" s="204"/>
      <c r="AB5337" s="202"/>
      <c r="AC5337" s="202"/>
      <c r="AD5337" s="202"/>
      <c r="AE5337" s="202"/>
      <c r="AF5337" s="202"/>
      <c r="AG5337" s="132" t="str">
        <f t="shared" si="4089"/>
        <v>OK</v>
      </c>
      <c r="AH5337" s="138"/>
      <c r="AI5337" s="138"/>
      <c r="AJ5337" s="139"/>
      <c r="AK5337" s="139"/>
      <c r="AL5337" s="132" t="str">
        <f t="shared" si="4090"/>
        <v>OK</v>
      </c>
      <c r="AM5337" s="140"/>
      <c r="AN5337" s="119">
        <f t="shared" si="4091"/>
        <v>9905</v>
      </c>
      <c r="AO5337" s="120">
        <f t="shared" si="4092"/>
        <v>11305</v>
      </c>
      <c r="AP5337" s="39">
        <f t="shared" si="4093"/>
        <v>9905</v>
      </c>
      <c r="AQ5337" s="141">
        <f t="shared" si="4094"/>
        <v>9905</v>
      </c>
      <c r="AR5337" s="142">
        <f t="shared" si="4100"/>
        <v>0</v>
      </c>
      <c r="AS5337" s="143">
        <f t="shared" si="4095"/>
        <v>0</v>
      </c>
      <c r="AT5337" s="144">
        <f t="shared" si="4096"/>
        <v>11305</v>
      </c>
      <c r="AU5337" s="141">
        <f t="shared" si="4097"/>
        <v>11305</v>
      </c>
      <c r="AV5337" s="142">
        <f t="shared" si="4101"/>
        <v>0</v>
      </c>
      <c r="AW5337" s="143">
        <f t="shared" si="4098"/>
        <v>0</v>
      </c>
      <c r="AX5337"/>
      <c r="AY5337" s="146" t="str">
        <f t="shared" si="4099"/>
        <v>63.21</v>
      </c>
      <c r="AZ5337" s="2019" t="b">
        <f>COUNTIF('[1]Codes SEC'!$B$2:$B$250,Ministres!AY5337)&gt;0</f>
        <v>1</v>
      </c>
      <c r="BA5337"/>
      <c r="BB5337"/>
      <c r="BC5337"/>
      <c r="BD5337"/>
      <c r="BE5337"/>
      <c r="BF5337"/>
      <c r="BG5337"/>
      <c r="BH5337"/>
      <c r="BI5337"/>
      <c r="BJ5337"/>
      <c r="BK5337"/>
      <c r="BL5337"/>
    </row>
    <row r="5338" spans="1:64" s="197" customFormat="1" ht="35.1" customHeight="1" x14ac:dyDescent="0.25">
      <c r="A5338" s="356" t="s">
        <v>5356</v>
      </c>
      <c r="B5338" s="225">
        <v>15</v>
      </c>
      <c r="C5338" s="122" t="s">
        <v>1245</v>
      </c>
      <c r="D5338" s="123">
        <v>1000</v>
      </c>
      <c r="E5338" s="226"/>
      <c r="F5338" s="122">
        <v>12</v>
      </c>
      <c r="G5338" s="227">
        <v>3</v>
      </c>
      <c r="H5338" s="228" t="str">
        <f t="shared" si="4065"/>
        <v>061</v>
      </c>
      <c r="I5338" s="229" t="s">
        <v>304</v>
      </c>
      <c r="J5338" s="492" t="s">
        <v>5968</v>
      </c>
      <c r="K5338" s="244" t="s">
        <v>5969</v>
      </c>
      <c r="L5338" s="128">
        <v>0</v>
      </c>
      <c r="M5338" s="129">
        <v>439</v>
      </c>
      <c r="N5338" s="130"/>
      <c r="O5338" s="131"/>
      <c r="P5338" s="131"/>
      <c r="Q5338" s="131"/>
      <c r="R5338" s="131"/>
      <c r="S5338" s="131"/>
      <c r="T5338" s="132" t="str">
        <f t="shared" si="4087"/>
        <v>OK</v>
      </c>
      <c r="U5338" s="138"/>
      <c r="V5338" s="138"/>
      <c r="W5338" s="139"/>
      <c r="X5338" s="139"/>
      <c r="Y5338" s="132" t="str">
        <f t="shared" si="4088"/>
        <v>OK</v>
      </c>
      <c r="Z5338" s="210"/>
      <c r="AA5338" s="204"/>
      <c r="AB5338" s="202"/>
      <c r="AC5338" s="202"/>
      <c r="AD5338" s="202"/>
      <c r="AE5338" s="202"/>
      <c r="AF5338" s="202"/>
      <c r="AG5338" s="132" t="str">
        <f t="shared" si="4089"/>
        <v>OK</v>
      </c>
      <c r="AH5338" s="138"/>
      <c r="AI5338" s="138"/>
      <c r="AJ5338" s="139"/>
      <c r="AK5338" s="139"/>
      <c r="AL5338" s="132" t="str">
        <f t="shared" si="4090"/>
        <v>OK</v>
      </c>
      <c r="AM5338" s="140"/>
      <c r="AN5338" s="119">
        <f t="shared" si="4091"/>
        <v>0</v>
      </c>
      <c r="AO5338" s="120">
        <f t="shared" si="4092"/>
        <v>439</v>
      </c>
      <c r="AP5338" s="39">
        <f t="shared" si="4093"/>
        <v>0</v>
      </c>
      <c r="AQ5338" s="141">
        <f t="shared" si="4094"/>
        <v>0</v>
      </c>
      <c r="AR5338" s="142">
        <f t="shared" si="4100"/>
        <v>0</v>
      </c>
      <c r="AS5338" s="143" t="e">
        <f t="shared" si="4095"/>
        <v>#DIV/0!</v>
      </c>
      <c r="AT5338" s="144">
        <f t="shared" si="4096"/>
        <v>439</v>
      </c>
      <c r="AU5338" s="141">
        <f t="shared" si="4097"/>
        <v>439</v>
      </c>
      <c r="AV5338" s="142">
        <f t="shared" si="4101"/>
        <v>0</v>
      </c>
      <c r="AW5338" s="143">
        <f t="shared" si="4098"/>
        <v>0</v>
      </c>
      <c r="AX5338"/>
      <c r="AY5338" s="146" t="str">
        <f t="shared" si="4099"/>
        <v>63.21</v>
      </c>
      <c r="AZ5338" s="2019" t="b">
        <f>COUNTIF('[1]Codes SEC'!$B$2:$B$250,Ministres!AY5338)&gt;0</f>
        <v>1</v>
      </c>
      <c r="BA5338" s="12"/>
      <c r="BB5338" s="12"/>
      <c r="BC5338" s="12"/>
      <c r="BD5338" s="12"/>
      <c r="BE5338" s="12"/>
      <c r="BF5338" s="12"/>
      <c r="BG5338" s="12"/>
      <c r="BH5338" s="12"/>
      <c r="BI5338" s="12"/>
      <c r="BJ5338" s="12"/>
      <c r="BK5338" s="12"/>
      <c r="BL5338" s="12"/>
    </row>
    <row r="5339" spans="1:64" ht="35.1" customHeight="1" x14ac:dyDescent="0.25">
      <c r="A5339" s="356" t="s">
        <v>5356</v>
      </c>
      <c r="B5339" s="225">
        <v>15</v>
      </c>
      <c r="C5339" s="122" t="s">
        <v>1245</v>
      </c>
      <c r="D5339" s="123">
        <v>1000</v>
      </c>
      <c r="E5339" s="226"/>
      <c r="F5339" s="122">
        <v>12</v>
      </c>
      <c r="G5339" s="227">
        <v>3</v>
      </c>
      <c r="H5339" s="228" t="str">
        <f t="shared" si="4065"/>
        <v>061</v>
      </c>
      <c r="I5339" s="229" t="s">
        <v>304</v>
      </c>
      <c r="J5339" s="492" t="s">
        <v>5970</v>
      </c>
      <c r="K5339" s="331" t="s">
        <v>5971</v>
      </c>
      <c r="L5339" s="232">
        <v>300</v>
      </c>
      <c r="M5339" s="233">
        <v>300</v>
      </c>
      <c r="N5339" s="130"/>
      <c r="O5339" s="131"/>
      <c r="P5339" s="131"/>
      <c r="Q5339" s="131"/>
      <c r="R5339" s="131"/>
      <c r="S5339" s="131"/>
      <c r="T5339" s="132" t="str">
        <f t="shared" si="4087"/>
        <v>OK</v>
      </c>
      <c r="U5339" s="138"/>
      <c r="V5339" s="138"/>
      <c r="W5339" s="139"/>
      <c r="X5339" s="139"/>
      <c r="Y5339" s="132" t="str">
        <f t="shared" si="4088"/>
        <v>OK</v>
      </c>
      <c r="Z5339" s="210"/>
      <c r="AA5339" s="204"/>
      <c r="AB5339" s="202"/>
      <c r="AC5339" s="202"/>
      <c r="AD5339" s="202"/>
      <c r="AE5339" s="202"/>
      <c r="AF5339" s="202"/>
      <c r="AG5339" s="132" t="str">
        <f t="shared" si="4089"/>
        <v>OK</v>
      </c>
      <c r="AH5339" s="138"/>
      <c r="AI5339" s="138"/>
      <c r="AJ5339" s="139"/>
      <c r="AK5339" s="139"/>
      <c r="AL5339" s="132" t="str">
        <f t="shared" si="4090"/>
        <v>OK</v>
      </c>
      <c r="AM5339" s="140"/>
      <c r="AN5339" s="119">
        <f t="shared" si="4091"/>
        <v>300</v>
      </c>
      <c r="AO5339" s="120">
        <f t="shared" si="4092"/>
        <v>300</v>
      </c>
      <c r="AP5339" s="39">
        <f t="shared" si="4093"/>
        <v>300</v>
      </c>
      <c r="AQ5339" s="141">
        <f t="shared" si="4094"/>
        <v>300</v>
      </c>
      <c r="AR5339" s="142">
        <f t="shared" si="4100"/>
        <v>0</v>
      </c>
      <c r="AS5339" s="143">
        <f t="shared" si="4095"/>
        <v>0</v>
      </c>
      <c r="AT5339" s="144">
        <f t="shared" si="4096"/>
        <v>300</v>
      </c>
      <c r="AU5339" s="141">
        <f t="shared" si="4097"/>
        <v>300</v>
      </c>
      <c r="AV5339" s="142">
        <f t="shared" si="4101"/>
        <v>0</v>
      </c>
      <c r="AW5339" s="143">
        <f t="shared" si="4098"/>
        <v>0</v>
      </c>
      <c r="AY5339" s="146" t="str">
        <f t="shared" si="4099"/>
        <v>63.21</v>
      </c>
      <c r="AZ5339" s="2019" t="b">
        <f>COUNTIF('[1]Codes SEC'!$B$2:$B$250,Ministres!AY5339)&gt;0</f>
        <v>1</v>
      </c>
    </row>
    <row r="5340" spans="1:64" s="374" customFormat="1" ht="35.1" customHeight="1" x14ac:dyDescent="0.25">
      <c r="A5340" s="356" t="s">
        <v>5356</v>
      </c>
      <c r="B5340" s="225" t="s">
        <v>1248</v>
      </c>
      <c r="C5340" s="122" t="s">
        <v>1245</v>
      </c>
      <c r="D5340" s="123">
        <v>1000</v>
      </c>
      <c r="E5340" s="226"/>
      <c r="F5340" s="122">
        <v>18</v>
      </c>
      <c r="G5340" s="126">
        <v>1</v>
      </c>
      <c r="H5340" s="35" t="str">
        <f t="shared" si="4065"/>
        <v>061</v>
      </c>
      <c r="I5340" s="36">
        <v>86321000</v>
      </c>
      <c r="J5340" s="37" t="s">
        <v>5972</v>
      </c>
      <c r="K5340" s="244" t="s">
        <v>5973</v>
      </c>
      <c r="L5340" s="232">
        <v>0</v>
      </c>
      <c r="M5340" s="233">
        <v>0</v>
      </c>
      <c r="N5340" s="130"/>
      <c r="O5340" s="131"/>
      <c r="P5340" s="131"/>
      <c r="Q5340" s="131"/>
      <c r="R5340" s="131"/>
      <c r="S5340" s="131"/>
      <c r="T5340" s="132" t="str">
        <f>IF(SUM(N5340:S5340)=U5340,"OK",SUM(N5340:S5340)-U5340)</f>
        <v>OK</v>
      </c>
      <c r="U5340" s="138"/>
      <c r="V5340" s="138"/>
      <c r="W5340" s="139"/>
      <c r="X5340" s="139"/>
      <c r="Y5340" s="132" t="str">
        <f>IF(SUM(W5340:X5340)=Z5340,"OK",SUM(W5340:X5340)-Z5340)</f>
        <v>OK</v>
      </c>
      <c r="Z5340" s="210"/>
      <c r="AA5340" s="204"/>
      <c r="AB5340" s="202"/>
      <c r="AC5340" s="202"/>
      <c r="AD5340" s="202"/>
      <c r="AE5340" s="202"/>
      <c r="AF5340" s="202"/>
      <c r="AG5340" s="132" t="str">
        <f>IF(SUM(AA5340:AF5340)=AH5340,"OK",SUM(AA5340:AF5340)-AH5340)</f>
        <v>OK</v>
      </c>
      <c r="AH5340" s="138"/>
      <c r="AI5340" s="138"/>
      <c r="AJ5340" s="139"/>
      <c r="AK5340" s="139"/>
      <c r="AL5340" s="132" t="str">
        <f>IF(SUM(AJ5340:AK5340)=AM5340,"OK",SUM(AJ5340:AK5340)-AM5340)</f>
        <v>OK</v>
      </c>
      <c r="AM5340" s="140"/>
      <c r="AN5340" s="119">
        <f>L5340+U5340+V5340+Z5340</f>
        <v>0</v>
      </c>
      <c r="AO5340" s="120">
        <f>M5340+AH5340+AI5340+AM5340</f>
        <v>0</v>
      </c>
      <c r="AP5340" s="39">
        <f>L5340</f>
        <v>0</v>
      </c>
      <c r="AQ5340" s="141">
        <f>AN5340</f>
        <v>0</v>
      </c>
      <c r="AR5340" s="142">
        <f>AQ5340-AP5340</f>
        <v>0</v>
      </c>
      <c r="AS5340" s="143" t="e">
        <f>AR5340/AP5340</f>
        <v>#DIV/0!</v>
      </c>
      <c r="AT5340" s="144">
        <f>M5340</f>
        <v>0</v>
      </c>
      <c r="AU5340" s="141">
        <f>AO5340</f>
        <v>0</v>
      </c>
      <c r="AV5340" s="142">
        <f>AU5340-AT5340</f>
        <v>0</v>
      </c>
      <c r="AW5340" s="143" t="e">
        <f>AV5340/AT5340</f>
        <v>#DIV/0!</v>
      </c>
      <c r="AY5340" s="146" t="str">
        <f t="shared" si="4099"/>
        <v>63.21</v>
      </c>
      <c r="AZ5340" s="2021" t="b">
        <f>COUNTIF('[1]Codes SEC'!$B$2:$B$250,Ministres!AY5340)&gt;0</f>
        <v>1</v>
      </c>
    </row>
    <row r="5341" spans="1:64" ht="35.1" customHeight="1" x14ac:dyDescent="0.25">
      <c r="A5341" s="356" t="s">
        <v>5356</v>
      </c>
      <c r="B5341" s="225">
        <v>15</v>
      </c>
      <c r="C5341" s="122" t="s">
        <v>1245</v>
      </c>
      <c r="D5341" s="123">
        <v>1000</v>
      </c>
      <c r="E5341" s="226"/>
      <c r="F5341" s="122">
        <v>12</v>
      </c>
      <c r="G5341" s="227">
        <v>1</v>
      </c>
      <c r="H5341" s="228" t="str">
        <f t="shared" si="4065"/>
        <v>061</v>
      </c>
      <c r="I5341" s="229">
        <v>87111000</v>
      </c>
      <c r="J5341" s="492" t="s">
        <v>5974</v>
      </c>
      <c r="K5341" s="348" t="s">
        <v>5975</v>
      </c>
      <c r="L5341" s="128">
        <v>90</v>
      </c>
      <c r="M5341" s="129">
        <v>90</v>
      </c>
      <c r="N5341" s="130"/>
      <c r="O5341" s="131"/>
      <c r="P5341" s="131"/>
      <c r="Q5341" s="131"/>
      <c r="R5341" s="131"/>
      <c r="S5341" s="131"/>
      <c r="T5341" s="132" t="str">
        <f t="shared" si="4087"/>
        <v>OK</v>
      </c>
      <c r="U5341" s="138"/>
      <c r="V5341" s="138"/>
      <c r="W5341" s="139"/>
      <c r="X5341" s="139"/>
      <c r="Y5341" s="132" t="str">
        <f t="shared" si="4088"/>
        <v>OK</v>
      </c>
      <c r="Z5341" s="210"/>
      <c r="AA5341" s="204"/>
      <c r="AB5341" s="202"/>
      <c r="AC5341" s="202"/>
      <c r="AD5341" s="202"/>
      <c r="AE5341" s="202"/>
      <c r="AF5341" s="202"/>
      <c r="AG5341" s="132" t="str">
        <f t="shared" si="4089"/>
        <v>OK</v>
      </c>
      <c r="AH5341" s="138"/>
      <c r="AI5341" s="138"/>
      <c r="AJ5341" s="139"/>
      <c r="AK5341" s="139"/>
      <c r="AL5341" s="132" t="str">
        <f t="shared" si="4090"/>
        <v>OK</v>
      </c>
      <c r="AM5341" s="140"/>
      <c r="AN5341" s="119">
        <f t="shared" si="4091"/>
        <v>90</v>
      </c>
      <c r="AO5341" s="120">
        <f t="shared" si="4092"/>
        <v>90</v>
      </c>
      <c r="AP5341" s="39">
        <f t="shared" si="4093"/>
        <v>90</v>
      </c>
      <c r="AQ5341" s="141">
        <f t="shared" si="4094"/>
        <v>90</v>
      </c>
      <c r="AR5341" s="142">
        <f>AQ5341-AP5341</f>
        <v>0</v>
      </c>
      <c r="AS5341" s="143">
        <f t="shared" si="4095"/>
        <v>0</v>
      </c>
      <c r="AT5341" s="144">
        <f t="shared" si="4096"/>
        <v>90</v>
      </c>
      <c r="AU5341" s="141">
        <f t="shared" si="4097"/>
        <v>90</v>
      </c>
      <c r="AV5341" s="142">
        <f>AU5341-AT5341</f>
        <v>0</v>
      </c>
      <c r="AW5341" s="143">
        <f t="shared" si="4098"/>
        <v>0</v>
      </c>
      <c r="AY5341" s="146" t="str">
        <f t="shared" si="4099"/>
        <v>71.11</v>
      </c>
      <c r="AZ5341" s="2019" t="b">
        <f>COUNTIF('[1]Codes SEC'!$B$2:$B$250,Ministres!AY5341)&gt;0</f>
        <v>1</v>
      </c>
    </row>
    <row r="5342" spans="1:64" ht="35.1" customHeight="1" x14ac:dyDescent="0.25">
      <c r="A5342" s="356" t="s">
        <v>5356</v>
      </c>
      <c r="B5342" s="225">
        <v>15</v>
      </c>
      <c r="C5342" s="122" t="s">
        <v>1245</v>
      </c>
      <c r="D5342" s="123">
        <v>1000</v>
      </c>
      <c r="E5342" s="226"/>
      <c r="F5342" s="122">
        <v>12</v>
      </c>
      <c r="G5342" s="227">
        <v>1</v>
      </c>
      <c r="H5342" s="228" t="str">
        <f t="shared" si="4065"/>
        <v>061</v>
      </c>
      <c r="I5342" s="229" t="s">
        <v>2100</v>
      </c>
      <c r="J5342" s="492" t="s">
        <v>5976</v>
      </c>
      <c r="K5342" s="348" t="s">
        <v>5977</v>
      </c>
      <c r="L5342" s="128">
        <v>898</v>
      </c>
      <c r="M5342" s="129">
        <v>898</v>
      </c>
      <c r="N5342" s="130"/>
      <c r="O5342" s="131"/>
      <c r="P5342" s="131"/>
      <c r="Q5342" s="131"/>
      <c r="R5342" s="131"/>
      <c r="S5342" s="131"/>
      <c r="T5342" s="132" t="str">
        <f t="shared" si="4087"/>
        <v>OK</v>
      </c>
      <c r="U5342" s="138"/>
      <c r="V5342" s="138"/>
      <c r="W5342" s="139"/>
      <c r="X5342" s="139"/>
      <c r="Y5342" s="132" t="str">
        <f t="shared" si="4088"/>
        <v>OK</v>
      </c>
      <c r="Z5342" s="210"/>
      <c r="AA5342" s="204"/>
      <c r="AB5342" s="202"/>
      <c r="AC5342" s="202"/>
      <c r="AD5342" s="202"/>
      <c r="AE5342" s="202"/>
      <c r="AF5342" s="202"/>
      <c r="AG5342" s="132" t="str">
        <f t="shared" si="4089"/>
        <v>OK</v>
      </c>
      <c r="AH5342" s="138"/>
      <c r="AI5342" s="138"/>
      <c r="AJ5342" s="139"/>
      <c r="AK5342" s="139"/>
      <c r="AL5342" s="132" t="str">
        <f t="shared" si="4090"/>
        <v>OK</v>
      </c>
      <c r="AM5342" s="140"/>
      <c r="AN5342" s="119">
        <f t="shared" si="4091"/>
        <v>898</v>
      </c>
      <c r="AO5342" s="120">
        <f t="shared" si="4092"/>
        <v>898</v>
      </c>
      <c r="AP5342" s="39">
        <f t="shared" si="4093"/>
        <v>898</v>
      </c>
      <c r="AQ5342" s="141">
        <f t="shared" si="4094"/>
        <v>898</v>
      </c>
      <c r="AR5342" s="142">
        <f>AQ5342-AP5342</f>
        <v>0</v>
      </c>
      <c r="AS5342" s="143">
        <f t="shared" si="4095"/>
        <v>0</v>
      </c>
      <c r="AT5342" s="144">
        <f t="shared" si="4096"/>
        <v>898</v>
      </c>
      <c r="AU5342" s="141">
        <f t="shared" si="4097"/>
        <v>898</v>
      </c>
      <c r="AV5342" s="142">
        <f>AU5342-AT5342</f>
        <v>0</v>
      </c>
      <c r="AW5342" s="143">
        <f t="shared" si="4098"/>
        <v>0</v>
      </c>
      <c r="AY5342" s="146" t="str">
        <f t="shared" si="4099"/>
        <v>71.12</v>
      </c>
      <c r="AZ5342" s="2019" t="b">
        <f>COUNTIF('[1]Codes SEC'!$B$2:$B$250,Ministres!AY5342)&gt;0</f>
        <v>1</v>
      </c>
    </row>
    <row r="5343" spans="1:64" ht="51" x14ac:dyDescent="0.25">
      <c r="A5343" s="356" t="s">
        <v>5356</v>
      </c>
      <c r="B5343" s="225">
        <v>15</v>
      </c>
      <c r="C5343" s="122" t="s">
        <v>1245</v>
      </c>
      <c r="D5343" s="123">
        <v>1000</v>
      </c>
      <c r="E5343" s="226" t="s">
        <v>407</v>
      </c>
      <c r="F5343" s="122">
        <v>12</v>
      </c>
      <c r="G5343" s="227">
        <v>1</v>
      </c>
      <c r="H5343" s="228" t="str">
        <f t="shared" si="4065"/>
        <v>061</v>
      </c>
      <c r="I5343" s="229" t="s">
        <v>2143</v>
      </c>
      <c r="J5343" s="492" t="s">
        <v>5978</v>
      </c>
      <c r="K5343" s="331" t="s">
        <v>5979</v>
      </c>
      <c r="L5343" s="128">
        <v>688</v>
      </c>
      <c r="M5343" s="129">
        <v>2903</v>
      </c>
      <c r="N5343" s="130"/>
      <c r="O5343" s="131"/>
      <c r="P5343" s="131"/>
      <c r="Q5343" s="131"/>
      <c r="R5343" s="131"/>
      <c r="S5343" s="131"/>
      <c r="T5343" s="132" t="str">
        <f t="shared" si="4087"/>
        <v>OK</v>
      </c>
      <c r="U5343" s="138"/>
      <c r="V5343" s="138"/>
      <c r="W5343" s="139"/>
      <c r="X5343" s="139"/>
      <c r="Y5343" s="132" t="str">
        <f t="shared" si="4088"/>
        <v>OK</v>
      </c>
      <c r="Z5343" s="210"/>
      <c r="AA5343" s="204"/>
      <c r="AB5343" s="202"/>
      <c r="AC5343" s="202"/>
      <c r="AD5343" s="202"/>
      <c r="AE5343" s="202"/>
      <c r="AF5343" s="202"/>
      <c r="AG5343" s="132" t="str">
        <f t="shared" si="4089"/>
        <v>OK</v>
      </c>
      <c r="AH5343" s="138"/>
      <c r="AI5343" s="138"/>
      <c r="AJ5343" s="139"/>
      <c r="AK5343" s="139"/>
      <c r="AL5343" s="132" t="str">
        <f t="shared" si="4090"/>
        <v>OK</v>
      </c>
      <c r="AM5343" s="140"/>
      <c r="AN5343" s="119">
        <f t="shared" si="4091"/>
        <v>688</v>
      </c>
      <c r="AO5343" s="120">
        <f t="shared" si="4092"/>
        <v>2903</v>
      </c>
      <c r="AP5343" s="39">
        <f t="shared" si="4093"/>
        <v>688</v>
      </c>
      <c r="AQ5343" s="141">
        <f t="shared" si="4094"/>
        <v>688</v>
      </c>
      <c r="AR5343" s="142">
        <f t="shared" si="4100"/>
        <v>0</v>
      </c>
      <c r="AS5343" s="143">
        <f t="shared" si="4095"/>
        <v>0</v>
      </c>
      <c r="AT5343" s="144">
        <f t="shared" si="4096"/>
        <v>2903</v>
      </c>
      <c r="AU5343" s="141">
        <f t="shared" si="4097"/>
        <v>2903</v>
      </c>
      <c r="AV5343" s="142">
        <f t="shared" si="4101"/>
        <v>0</v>
      </c>
      <c r="AW5343" s="143">
        <f t="shared" si="4098"/>
        <v>0</v>
      </c>
      <c r="AY5343" s="146" t="str">
        <f t="shared" si="4099"/>
        <v>73.20</v>
      </c>
      <c r="AZ5343" s="2019" t="b">
        <f>COUNTIF('[1]Codes SEC'!$B$2:$B$250,Ministres!AY5343)&gt;0</f>
        <v>1</v>
      </c>
    </row>
    <row r="5344" spans="1:64" ht="35.1" customHeight="1" x14ac:dyDescent="0.25">
      <c r="A5344" s="15" t="s">
        <v>5356</v>
      </c>
      <c r="B5344" s="225" t="s">
        <v>1248</v>
      </c>
      <c r="C5344" s="122" t="s">
        <v>1245</v>
      </c>
      <c r="D5344" s="123">
        <v>1000</v>
      </c>
      <c r="E5344" s="226"/>
      <c r="F5344" s="122">
        <v>12</v>
      </c>
      <c r="G5344" s="227"/>
      <c r="H5344" s="228" t="str">
        <f t="shared" si="4065"/>
        <v>061</v>
      </c>
      <c r="I5344" s="229">
        <v>87340000</v>
      </c>
      <c r="J5344" s="230" t="s">
        <v>5980</v>
      </c>
      <c r="K5344" s="231" t="s">
        <v>5981</v>
      </c>
      <c r="L5344" s="232">
        <v>0</v>
      </c>
      <c r="M5344" s="233">
        <v>0</v>
      </c>
      <c r="N5344" s="130"/>
      <c r="O5344" s="131"/>
      <c r="P5344" s="131"/>
      <c r="Q5344" s="131"/>
      <c r="R5344" s="131"/>
      <c r="S5344" s="131"/>
      <c r="T5344" s="132" t="str">
        <f t="shared" si="4087"/>
        <v>OK</v>
      </c>
      <c r="U5344" s="138"/>
      <c r="V5344" s="138"/>
      <c r="W5344" s="139"/>
      <c r="X5344" s="139"/>
      <c r="Y5344" s="132" t="str">
        <f t="shared" si="4088"/>
        <v>OK</v>
      </c>
      <c r="Z5344" s="210"/>
      <c r="AA5344" s="204"/>
      <c r="AB5344" s="202"/>
      <c r="AC5344" s="202"/>
      <c r="AD5344" s="202"/>
      <c r="AE5344" s="202"/>
      <c r="AF5344" s="202"/>
      <c r="AG5344" s="132" t="str">
        <f t="shared" si="4089"/>
        <v>OK</v>
      </c>
      <c r="AH5344" s="138"/>
      <c r="AI5344" s="138"/>
      <c r="AJ5344" s="139"/>
      <c r="AK5344" s="139"/>
      <c r="AL5344" s="132" t="str">
        <f t="shared" si="4090"/>
        <v>OK</v>
      </c>
      <c r="AM5344" s="140"/>
      <c r="AN5344" s="119">
        <f t="shared" si="4091"/>
        <v>0</v>
      </c>
      <c r="AO5344" s="120">
        <f t="shared" si="4092"/>
        <v>0</v>
      </c>
      <c r="AP5344" s="39">
        <f t="shared" si="4093"/>
        <v>0</v>
      </c>
      <c r="AQ5344" s="141">
        <f t="shared" si="4094"/>
        <v>0</v>
      </c>
      <c r="AR5344" s="142">
        <f>AQ5344-AP5344</f>
        <v>0</v>
      </c>
      <c r="AS5344" s="143" t="e">
        <f>AR5344/AP5344</f>
        <v>#DIV/0!</v>
      </c>
      <c r="AT5344" s="144">
        <f t="shared" si="4096"/>
        <v>0</v>
      </c>
      <c r="AU5344" s="141">
        <f>AO5344</f>
        <v>0</v>
      </c>
      <c r="AV5344" s="142">
        <f>AU5344-AT5344</f>
        <v>0</v>
      </c>
      <c r="AW5344" s="143" t="e">
        <f>AV5344/AT5344</f>
        <v>#DIV/0!</v>
      </c>
      <c r="AY5344" s="146" t="str">
        <f t="shared" si="4099"/>
        <v>73.40</v>
      </c>
      <c r="AZ5344" s="2019" t="b">
        <f>COUNTIF('[1]Codes SEC'!$B$2:$B$250,Ministres!AY5344)&gt;0</f>
        <v>1</v>
      </c>
    </row>
    <row r="5345" spans="1:64" ht="35.1" customHeight="1" x14ac:dyDescent="0.25">
      <c r="A5345" s="356" t="s">
        <v>5356</v>
      </c>
      <c r="B5345" s="225">
        <v>15</v>
      </c>
      <c r="C5345" s="122" t="s">
        <v>1245</v>
      </c>
      <c r="D5345" s="123">
        <v>1000</v>
      </c>
      <c r="E5345" s="226"/>
      <c r="F5345" s="122">
        <v>12</v>
      </c>
      <c r="G5345" s="227">
        <v>1</v>
      </c>
      <c r="H5345" s="228" t="str">
        <f t="shared" si="4065"/>
        <v>061</v>
      </c>
      <c r="I5345" s="229">
        <v>87422000</v>
      </c>
      <c r="J5345" s="492" t="s">
        <v>5982</v>
      </c>
      <c r="K5345" s="348" t="s">
        <v>5983</v>
      </c>
      <c r="L5345" s="376">
        <v>100</v>
      </c>
      <c r="M5345" s="377">
        <v>100</v>
      </c>
      <c r="N5345" s="130"/>
      <c r="O5345" s="131"/>
      <c r="P5345" s="131"/>
      <c r="Q5345" s="131"/>
      <c r="R5345" s="131"/>
      <c r="S5345" s="131"/>
      <c r="T5345" s="132" t="str">
        <f t="shared" si="4087"/>
        <v>OK</v>
      </c>
      <c r="U5345" s="138"/>
      <c r="V5345" s="138"/>
      <c r="W5345" s="139"/>
      <c r="X5345" s="139"/>
      <c r="Y5345" s="132" t="str">
        <f t="shared" si="4088"/>
        <v>OK</v>
      </c>
      <c r="Z5345" s="210"/>
      <c r="AA5345" s="204"/>
      <c r="AB5345" s="202"/>
      <c r="AC5345" s="202"/>
      <c r="AD5345" s="202"/>
      <c r="AE5345" s="202"/>
      <c r="AF5345" s="202"/>
      <c r="AG5345" s="132" t="str">
        <f t="shared" si="4089"/>
        <v>OK</v>
      </c>
      <c r="AH5345" s="138"/>
      <c r="AI5345" s="138"/>
      <c r="AJ5345" s="139"/>
      <c r="AK5345" s="139"/>
      <c r="AL5345" s="132" t="str">
        <f t="shared" si="4090"/>
        <v>OK</v>
      </c>
      <c r="AM5345" s="140"/>
      <c r="AN5345" s="119">
        <f t="shared" si="4091"/>
        <v>100</v>
      </c>
      <c r="AO5345" s="120">
        <f t="shared" si="4092"/>
        <v>100</v>
      </c>
      <c r="AP5345" s="39">
        <f t="shared" si="4093"/>
        <v>100</v>
      </c>
      <c r="AQ5345" s="141">
        <f t="shared" si="4094"/>
        <v>100</v>
      </c>
      <c r="AR5345" s="142">
        <f>AQ5345-AP5345</f>
        <v>0</v>
      </c>
      <c r="AS5345" s="143">
        <f t="shared" si="4095"/>
        <v>0</v>
      </c>
      <c r="AT5345" s="144">
        <f t="shared" si="4096"/>
        <v>100</v>
      </c>
      <c r="AU5345" s="141">
        <f t="shared" si="4097"/>
        <v>100</v>
      </c>
      <c r="AV5345" s="142">
        <f>AU5345-AT5345</f>
        <v>0</v>
      </c>
      <c r="AW5345" s="143">
        <f t="shared" si="4098"/>
        <v>0</v>
      </c>
      <c r="AY5345" s="146" t="str">
        <f t="shared" si="4099"/>
        <v>74.22</v>
      </c>
      <c r="AZ5345" s="2019" t="b">
        <f>COUNTIF('[1]Codes SEC'!$B$2:$B$250,Ministres!AY5345)&gt;0</f>
        <v>1</v>
      </c>
    </row>
    <row r="5346" spans="1:64" ht="35.1" customHeight="1" x14ac:dyDescent="0.25">
      <c r="A5346" s="15" t="s">
        <v>5356</v>
      </c>
      <c r="B5346" s="225" t="s">
        <v>1248</v>
      </c>
      <c r="C5346" s="122" t="s">
        <v>1245</v>
      </c>
      <c r="D5346" s="123">
        <v>1000</v>
      </c>
      <c r="E5346" s="226"/>
      <c r="F5346" s="122">
        <v>12</v>
      </c>
      <c r="G5346" s="227"/>
      <c r="H5346" s="228" t="str">
        <f t="shared" si="4065"/>
        <v>061</v>
      </c>
      <c r="I5346" s="229">
        <v>88112000</v>
      </c>
      <c r="J5346" s="230" t="s">
        <v>5984</v>
      </c>
      <c r="K5346" s="231" t="s">
        <v>5985</v>
      </c>
      <c r="L5346" s="232">
        <v>0</v>
      </c>
      <c r="M5346" s="233">
        <v>0</v>
      </c>
      <c r="N5346" s="130"/>
      <c r="O5346" s="131"/>
      <c r="P5346" s="131"/>
      <c r="Q5346" s="131"/>
      <c r="R5346" s="131"/>
      <c r="S5346" s="131"/>
      <c r="T5346" s="132" t="str">
        <f t="shared" si="4087"/>
        <v>OK</v>
      </c>
      <c r="U5346" s="138"/>
      <c r="V5346" s="138"/>
      <c r="W5346" s="139"/>
      <c r="X5346" s="139"/>
      <c r="Y5346" s="132" t="str">
        <f t="shared" si="4088"/>
        <v>OK</v>
      </c>
      <c r="Z5346" s="210"/>
      <c r="AA5346" s="204"/>
      <c r="AB5346" s="202"/>
      <c r="AC5346" s="202"/>
      <c r="AD5346" s="202"/>
      <c r="AE5346" s="202"/>
      <c r="AF5346" s="202"/>
      <c r="AG5346" s="132" t="str">
        <f t="shared" si="4089"/>
        <v>OK</v>
      </c>
      <c r="AH5346" s="138"/>
      <c r="AI5346" s="138"/>
      <c r="AJ5346" s="139"/>
      <c r="AK5346" s="139"/>
      <c r="AL5346" s="132" t="str">
        <f t="shared" si="4090"/>
        <v>OK</v>
      </c>
      <c r="AM5346" s="140"/>
      <c r="AN5346" s="119">
        <f t="shared" si="4091"/>
        <v>0</v>
      </c>
      <c r="AO5346" s="120">
        <f t="shared" si="4092"/>
        <v>0</v>
      </c>
      <c r="AP5346" s="39">
        <f t="shared" si="4093"/>
        <v>0</v>
      </c>
      <c r="AQ5346" s="141">
        <f t="shared" si="4094"/>
        <v>0</v>
      </c>
      <c r="AR5346" s="142">
        <f>AQ5346-AP5346</f>
        <v>0</v>
      </c>
      <c r="AS5346" s="143" t="e">
        <f>AR5346/AP5346</f>
        <v>#DIV/0!</v>
      </c>
      <c r="AT5346" s="144">
        <f t="shared" si="4096"/>
        <v>0</v>
      </c>
      <c r="AU5346" s="141">
        <f>AO5346</f>
        <v>0</v>
      </c>
      <c r="AV5346" s="142">
        <f>AU5346-AT5346</f>
        <v>0</v>
      </c>
      <c r="AW5346" s="143" t="e">
        <f>AV5346/AT5346</f>
        <v>#DIV/0!</v>
      </c>
      <c r="AY5346" s="146" t="str">
        <f t="shared" si="4099"/>
        <v>81.12</v>
      </c>
      <c r="AZ5346" s="2019" t="b">
        <f>COUNTIF('[1]Codes SEC'!$B$2:$B$250,Ministres!AY5346)&gt;0</f>
        <v>1</v>
      </c>
    </row>
    <row r="5347" spans="1:64" ht="35.1" customHeight="1" x14ac:dyDescent="0.25">
      <c r="A5347" s="356" t="s">
        <v>5356</v>
      </c>
      <c r="B5347" s="225">
        <v>15</v>
      </c>
      <c r="C5347" s="122" t="s">
        <v>1245</v>
      </c>
      <c r="D5347" s="123">
        <v>1000</v>
      </c>
      <c r="E5347" s="226"/>
      <c r="F5347" s="122">
        <v>12</v>
      </c>
      <c r="G5347" s="227">
        <v>1</v>
      </c>
      <c r="H5347" s="228" t="str">
        <f t="shared" si="4065"/>
        <v>061</v>
      </c>
      <c r="I5347" s="229" t="s">
        <v>4944</v>
      </c>
      <c r="J5347" s="492" t="s">
        <v>5986</v>
      </c>
      <c r="K5347" s="213" t="s">
        <v>5987</v>
      </c>
      <c r="L5347" s="232">
        <v>825</v>
      </c>
      <c r="M5347" s="233">
        <v>825</v>
      </c>
      <c r="N5347" s="130"/>
      <c r="O5347" s="131"/>
      <c r="P5347" s="131"/>
      <c r="Q5347" s="131"/>
      <c r="R5347" s="131"/>
      <c r="S5347" s="131"/>
      <c r="T5347" s="132" t="str">
        <f t="shared" si="4087"/>
        <v>OK</v>
      </c>
      <c r="U5347" s="138"/>
      <c r="V5347" s="138"/>
      <c r="W5347" s="139"/>
      <c r="X5347" s="139"/>
      <c r="Y5347" s="132" t="str">
        <f t="shared" si="4088"/>
        <v>OK</v>
      </c>
      <c r="Z5347" s="210"/>
      <c r="AA5347" s="204"/>
      <c r="AB5347" s="202"/>
      <c r="AC5347" s="202"/>
      <c r="AD5347" s="202"/>
      <c r="AE5347" s="202"/>
      <c r="AF5347" s="202"/>
      <c r="AG5347" s="132" t="str">
        <f t="shared" si="4089"/>
        <v>OK</v>
      </c>
      <c r="AH5347" s="138"/>
      <c r="AI5347" s="138"/>
      <c r="AJ5347" s="139"/>
      <c r="AK5347" s="139"/>
      <c r="AL5347" s="132" t="str">
        <f t="shared" si="4090"/>
        <v>OK</v>
      </c>
      <c r="AM5347" s="140"/>
      <c r="AN5347" s="119">
        <f t="shared" si="4091"/>
        <v>825</v>
      </c>
      <c r="AO5347" s="120">
        <f t="shared" si="4092"/>
        <v>825</v>
      </c>
      <c r="AP5347" s="39">
        <f t="shared" si="4093"/>
        <v>825</v>
      </c>
      <c r="AQ5347" s="141">
        <f t="shared" si="4094"/>
        <v>825</v>
      </c>
      <c r="AR5347" s="142">
        <f t="shared" si="4100"/>
        <v>0</v>
      </c>
      <c r="AS5347" s="143">
        <f t="shared" si="4095"/>
        <v>0</v>
      </c>
      <c r="AT5347" s="144">
        <f t="shared" si="4096"/>
        <v>825</v>
      </c>
      <c r="AU5347" s="141">
        <f t="shared" si="4097"/>
        <v>825</v>
      </c>
      <c r="AV5347" s="142">
        <f t="shared" si="4101"/>
        <v>0</v>
      </c>
      <c r="AW5347" s="143">
        <f t="shared" si="4098"/>
        <v>0</v>
      </c>
      <c r="AY5347" s="146" t="str">
        <f t="shared" si="4099"/>
        <v>85.73</v>
      </c>
      <c r="AZ5347" s="2019" t="b">
        <f>COUNTIF('[1]Codes SEC'!$B$2:$B$250,Ministres!AY5347)&gt;0</f>
        <v>1</v>
      </c>
    </row>
    <row r="5348" spans="1:64" ht="12.75" customHeight="1" x14ac:dyDescent="0.25">
      <c r="A5348" s="350"/>
      <c r="B5348" s="2022"/>
      <c r="C5348" s="150"/>
      <c r="D5348" s="352"/>
      <c r="E5348" s="2023"/>
      <c r="F5348" s="150"/>
      <c r="G5348" s="495"/>
      <c r="H5348" s="496"/>
      <c r="I5348" s="497"/>
      <c r="J5348" s="498"/>
      <c r="K5348" s="158" t="s">
        <v>116</v>
      </c>
      <c r="L5348" s="236">
        <f t="shared" ref="L5348:S5348" si="4102">L5333+L5335+L5337+L5338+L5339+L5343+L5347+L5342+L5345+L5341+L5334+L5340+L5346+L5344+L5336</f>
        <v>14496</v>
      </c>
      <c r="M5348" s="2024">
        <f t="shared" si="4102"/>
        <v>18755</v>
      </c>
      <c r="N5348" s="2025">
        <f t="shared" si="4102"/>
        <v>0</v>
      </c>
      <c r="O5348" s="2026">
        <f t="shared" si="4102"/>
        <v>0</v>
      </c>
      <c r="P5348" s="2026">
        <f t="shared" si="4102"/>
        <v>0</v>
      </c>
      <c r="Q5348" s="2026">
        <f t="shared" si="4102"/>
        <v>0</v>
      </c>
      <c r="R5348" s="2026">
        <f t="shared" si="4102"/>
        <v>0</v>
      </c>
      <c r="S5348" s="2026">
        <f t="shared" si="4102"/>
        <v>0</v>
      </c>
      <c r="T5348" s="2027"/>
      <c r="U5348" s="2028">
        <f>U5333+U5335+U5337+U5338+U5339+U5343+U5347+U5342+U5345+U5341+U5334+U5340+U5346+U5344+U5336</f>
        <v>0</v>
      </c>
      <c r="V5348" s="2028">
        <f>V5333+V5335+V5337+V5338+V5339+V5343+V5347+V5342+V5345+V5341+V5334+V5340+V5346+V5344+V5336</f>
        <v>0</v>
      </c>
      <c r="W5348" s="2026">
        <f>W5333+W5335+W5337+W5338+W5339+W5343+W5347+W5342+W5345+W5341+W5334+W5340+W5346+W5344+W5336</f>
        <v>0</v>
      </c>
      <c r="X5348" s="2026">
        <f>X5333+X5335+X5337+X5338+X5339+X5343+X5347+X5342+X5345+X5341+X5334+X5340+X5346+X5344+X5336</f>
        <v>0</v>
      </c>
      <c r="Y5348" s="2027"/>
      <c r="Z5348" s="2028">
        <f t="shared" ref="Z5348:AF5348" si="4103">Z5333+Z5335+Z5337+Z5338+Z5339+Z5343+Z5347+Z5342+Z5345+Z5341+Z5334+Z5340+Z5346+Z5344+Z5336</f>
        <v>0</v>
      </c>
      <c r="AA5348" s="165">
        <f t="shared" si="4103"/>
        <v>0</v>
      </c>
      <c r="AB5348" s="2026">
        <f t="shared" si="4103"/>
        <v>0</v>
      </c>
      <c r="AC5348" s="2026">
        <f t="shared" si="4103"/>
        <v>0</v>
      </c>
      <c r="AD5348" s="2026">
        <f t="shared" si="4103"/>
        <v>0</v>
      </c>
      <c r="AE5348" s="2026">
        <f t="shared" si="4103"/>
        <v>0</v>
      </c>
      <c r="AF5348" s="2026">
        <f t="shared" si="4103"/>
        <v>0</v>
      </c>
      <c r="AG5348" s="2027"/>
      <c r="AH5348" s="2028">
        <f>AH5333+AH5335+AH5337+AH5338+AH5339+AH5343+AH5347+AH5342+AH5345+AH5341+AH5334+AH5340+AH5346+AH5344+AH5336</f>
        <v>0</v>
      </c>
      <c r="AI5348" s="2028">
        <f>AI5333+AI5335+AI5337+AI5338+AI5339+AI5343+AI5347+AI5342+AI5345+AI5341+AI5334+AI5340+AI5346+AI5344+AI5336</f>
        <v>0</v>
      </c>
      <c r="AJ5348" s="2026">
        <f>AJ5333+AJ5335+AJ5337+AJ5338+AJ5339+AJ5343+AJ5347+AJ5342+AJ5345+AJ5341+AJ5334+AJ5340+AJ5346+AJ5344+AJ5336</f>
        <v>0</v>
      </c>
      <c r="AK5348" s="2026">
        <f>AK5333+AK5335+AK5337+AK5338+AK5339+AK5343+AK5347+AK5342+AK5345+AK5341+AK5334+AK5340+AK5346+AK5344+AK5336</f>
        <v>0</v>
      </c>
      <c r="AL5348" s="2027"/>
      <c r="AM5348" s="2029">
        <f t="shared" ref="AM5348:AW5348" si="4104">AM5333+AM5335+AM5337+AM5338+AM5339+AM5343+AM5347+AM5342+AM5345+AM5341+AM5334+AM5340+AM5346+AM5344+AM5336</f>
        <v>0</v>
      </c>
      <c r="AN5348" s="167">
        <f t="shared" si="4104"/>
        <v>14496</v>
      </c>
      <c r="AO5348" s="2030">
        <f t="shared" si="4104"/>
        <v>18755</v>
      </c>
      <c r="AP5348" s="169">
        <f t="shared" si="4104"/>
        <v>14496</v>
      </c>
      <c r="AQ5348" s="2031">
        <f t="shared" si="4104"/>
        <v>14496</v>
      </c>
      <c r="AR5348" s="2031">
        <f t="shared" si="4104"/>
        <v>0</v>
      </c>
      <c r="AS5348" s="2035" t="e">
        <f t="shared" si="4104"/>
        <v>#DIV/0!</v>
      </c>
      <c r="AT5348" s="2034">
        <f t="shared" si="4104"/>
        <v>18755</v>
      </c>
      <c r="AU5348" s="2031">
        <f t="shared" si="4104"/>
        <v>18755</v>
      </c>
      <c r="AV5348" s="2031">
        <f t="shared" si="4104"/>
        <v>0</v>
      </c>
      <c r="AW5348" s="2035" t="e">
        <f t="shared" si="4104"/>
        <v>#DIV/0!</v>
      </c>
      <c r="AY5348" s="146"/>
      <c r="AZ5348" s="2019"/>
    </row>
    <row r="5349" spans="1:64" ht="12.75" customHeight="1" x14ac:dyDescent="0.25">
      <c r="A5349" s="174"/>
      <c r="B5349" s="175"/>
      <c r="C5349" s="176"/>
      <c r="D5349" s="177"/>
      <c r="E5349" s="178"/>
      <c r="F5349" s="177"/>
      <c r="G5349" s="179"/>
      <c r="H5349" s="180"/>
      <c r="I5349" s="181"/>
      <c r="J5349" s="182"/>
      <c r="K5349" s="183" t="s">
        <v>5988</v>
      </c>
      <c r="L5349" s="184">
        <f t="shared" ref="L5349:S5349" si="4105">L5348+L5329</f>
        <v>25625</v>
      </c>
      <c r="M5349" s="185">
        <f t="shared" si="4105"/>
        <v>30191</v>
      </c>
      <c r="N5349" s="186">
        <f t="shared" si="4105"/>
        <v>0</v>
      </c>
      <c r="O5349" s="187">
        <f t="shared" si="4105"/>
        <v>0</v>
      </c>
      <c r="P5349" s="187">
        <f t="shared" si="4105"/>
        <v>0</v>
      </c>
      <c r="Q5349" s="187">
        <f t="shared" si="4105"/>
        <v>0</v>
      </c>
      <c r="R5349" s="187">
        <f t="shared" si="4105"/>
        <v>0</v>
      </c>
      <c r="S5349" s="187">
        <f t="shared" si="4105"/>
        <v>0</v>
      </c>
      <c r="T5349" s="188"/>
      <c r="U5349" s="187">
        <f>U5348+U5329</f>
        <v>0</v>
      </c>
      <c r="V5349" s="187">
        <f>V5348+V5329</f>
        <v>0</v>
      </c>
      <c r="W5349" s="187">
        <f>W5348+W5329</f>
        <v>0</v>
      </c>
      <c r="X5349" s="187">
        <f>X5348+X5329</f>
        <v>0</v>
      </c>
      <c r="Y5349" s="188"/>
      <c r="Z5349" s="187">
        <f t="shared" ref="Z5349:AF5349" si="4106">Z5348+Z5329</f>
        <v>0</v>
      </c>
      <c r="AA5349" s="189">
        <f t="shared" si="4106"/>
        <v>0</v>
      </c>
      <c r="AB5349" s="187">
        <f t="shared" si="4106"/>
        <v>0</v>
      </c>
      <c r="AC5349" s="187">
        <f t="shared" si="4106"/>
        <v>0</v>
      </c>
      <c r="AD5349" s="187">
        <f t="shared" si="4106"/>
        <v>0</v>
      </c>
      <c r="AE5349" s="187">
        <f t="shared" si="4106"/>
        <v>0</v>
      </c>
      <c r="AF5349" s="187">
        <f t="shared" si="4106"/>
        <v>0</v>
      </c>
      <c r="AG5349" s="188"/>
      <c r="AH5349" s="187">
        <f>AH5348+AH5329</f>
        <v>0</v>
      </c>
      <c r="AI5349" s="187">
        <f>AI5348+AI5329</f>
        <v>0</v>
      </c>
      <c r="AJ5349" s="187">
        <f>AJ5348+AJ5329</f>
        <v>0</v>
      </c>
      <c r="AK5349" s="187">
        <f>AK5348+AK5329</f>
        <v>0</v>
      </c>
      <c r="AL5349" s="188"/>
      <c r="AM5349" s="190">
        <f t="shared" ref="AM5349:AW5349" si="4107">AM5348+AM5329</f>
        <v>0</v>
      </c>
      <c r="AN5349" s="191">
        <f t="shared" si="4107"/>
        <v>25625</v>
      </c>
      <c r="AO5349" s="190">
        <f t="shared" si="4107"/>
        <v>30191</v>
      </c>
      <c r="AP5349" s="184">
        <f t="shared" si="4107"/>
        <v>25625</v>
      </c>
      <c r="AQ5349" s="192">
        <f t="shared" si="4107"/>
        <v>25625</v>
      </c>
      <c r="AR5349" s="193">
        <f t="shared" si="4107"/>
        <v>0</v>
      </c>
      <c r="AS5349" s="194" t="e">
        <f t="shared" si="4107"/>
        <v>#DIV/0!</v>
      </c>
      <c r="AT5349" s="195">
        <f t="shared" si="4107"/>
        <v>30191</v>
      </c>
      <c r="AU5349" s="192">
        <f t="shared" si="4107"/>
        <v>30191</v>
      </c>
      <c r="AV5349" s="193">
        <f t="shared" si="4107"/>
        <v>0</v>
      </c>
      <c r="AW5349" s="194" t="e">
        <f t="shared" si="4107"/>
        <v>#DIV/0!</v>
      </c>
      <c r="AY5349" s="146"/>
      <c r="AZ5349" s="2019"/>
    </row>
    <row r="5350" spans="1:64" ht="12.75" customHeight="1" x14ac:dyDescent="0.25">
      <c r="A5350" s="15"/>
      <c r="C5350" s="122"/>
      <c r="D5350" s="123"/>
      <c r="F5350" s="125"/>
      <c r="G5350" s="34"/>
      <c r="H5350" s="35"/>
      <c r="I5350" s="36"/>
      <c r="J5350" s="37"/>
      <c r="K5350" s="198" t="s">
        <v>72</v>
      </c>
      <c r="L5350" s="199">
        <v>0</v>
      </c>
      <c r="M5350" s="200">
        <v>0</v>
      </c>
      <c r="N5350" s="201">
        <v>0</v>
      </c>
      <c r="O5350" s="202">
        <v>0</v>
      </c>
      <c r="P5350" s="202">
        <v>0</v>
      </c>
      <c r="Q5350" s="202">
        <v>0</v>
      </c>
      <c r="R5350" s="202">
        <v>0</v>
      </c>
      <c r="S5350" s="202">
        <v>0</v>
      </c>
      <c r="T5350" s="203"/>
      <c r="U5350" s="135">
        <v>0</v>
      </c>
      <c r="V5350" s="135">
        <v>0</v>
      </c>
      <c r="W5350" s="202">
        <v>0</v>
      </c>
      <c r="X5350" s="202">
        <v>0</v>
      </c>
      <c r="Y5350" s="203"/>
      <c r="Z5350" s="135">
        <v>0</v>
      </c>
      <c r="AA5350" s="204">
        <v>0</v>
      </c>
      <c r="AB5350" s="202">
        <v>0</v>
      </c>
      <c r="AC5350" s="202">
        <v>0</v>
      </c>
      <c r="AD5350" s="202">
        <v>0</v>
      </c>
      <c r="AE5350" s="202">
        <v>0</v>
      </c>
      <c r="AF5350" s="202">
        <v>0</v>
      </c>
      <c r="AG5350" s="203"/>
      <c r="AH5350" s="135">
        <v>0</v>
      </c>
      <c r="AI5350" s="135">
        <v>0</v>
      </c>
      <c r="AJ5350" s="202">
        <v>0</v>
      </c>
      <c r="AK5350" s="202">
        <v>0</v>
      </c>
      <c r="AL5350" s="203"/>
      <c r="AM5350" s="205">
        <v>0</v>
      </c>
      <c r="AN5350" s="119">
        <v>0</v>
      </c>
      <c r="AO5350" s="120">
        <v>0</v>
      </c>
      <c r="AP5350" s="39">
        <v>0</v>
      </c>
      <c r="AQ5350" s="141">
        <v>0</v>
      </c>
      <c r="AR5350" s="141">
        <v>0</v>
      </c>
      <c r="AS5350" s="143">
        <v>0</v>
      </c>
      <c r="AT5350" s="144">
        <v>0</v>
      </c>
      <c r="AU5350" s="141">
        <v>0</v>
      </c>
      <c r="AV5350" s="141">
        <v>0</v>
      </c>
      <c r="AW5350" s="143">
        <v>0</v>
      </c>
      <c r="AY5350" s="146"/>
      <c r="AZ5350" s="2019"/>
    </row>
    <row r="5351" spans="1:64" ht="12.75" customHeight="1" x14ac:dyDescent="0.25">
      <c r="A5351" s="356"/>
      <c r="B5351" s="225"/>
      <c r="C5351" s="122"/>
      <c r="D5351" s="357"/>
      <c r="E5351" s="226"/>
      <c r="F5351" s="122"/>
      <c r="G5351" s="227"/>
      <c r="H5351" s="228"/>
      <c r="I5351" s="229"/>
      <c r="J5351" s="492"/>
      <c r="K5351" s="198" t="s">
        <v>73</v>
      </c>
      <c r="L5351" s="241">
        <f t="shared" ref="L5351:S5351" si="4108">L5343+L5337+L5335+L5336</f>
        <v>12283</v>
      </c>
      <c r="M5351" s="242">
        <f t="shared" si="4108"/>
        <v>16103</v>
      </c>
      <c r="N5351" s="201">
        <f t="shared" si="4108"/>
        <v>0</v>
      </c>
      <c r="O5351" s="202">
        <f t="shared" si="4108"/>
        <v>0</v>
      </c>
      <c r="P5351" s="202">
        <f t="shared" si="4108"/>
        <v>0</v>
      </c>
      <c r="Q5351" s="202">
        <f t="shared" si="4108"/>
        <v>0</v>
      </c>
      <c r="R5351" s="202">
        <f t="shared" si="4108"/>
        <v>0</v>
      </c>
      <c r="S5351" s="202">
        <f t="shared" si="4108"/>
        <v>0</v>
      </c>
      <c r="T5351" s="203"/>
      <c r="U5351" s="135">
        <f>U5343+U5337+U5335+U5336</f>
        <v>0</v>
      </c>
      <c r="V5351" s="135">
        <f>V5343+V5337+V5335+V5336</f>
        <v>0</v>
      </c>
      <c r="W5351" s="202">
        <f>W5343+W5337+W5335+W5336</f>
        <v>0</v>
      </c>
      <c r="X5351" s="202">
        <f>X5343+X5337+X5335+X5336</f>
        <v>0</v>
      </c>
      <c r="Y5351" s="203"/>
      <c r="Z5351" s="135">
        <f t="shared" ref="Z5351:AF5351" si="4109">Z5343+Z5337+Z5335+Z5336</f>
        <v>0</v>
      </c>
      <c r="AA5351" s="204">
        <f t="shared" si="4109"/>
        <v>0</v>
      </c>
      <c r="AB5351" s="202">
        <f t="shared" si="4109"/>
        <v>0</v>
      </c>
      <c r="AC5351" s="202">
        <f t="shared" si="4109"/>
        <v>0</v>
      </c>
      <c r="AD5351" s="202">
        <f t="shared" si="4109"/>
        <v>0</v>
      </c>
      <c r="AE5351" s="202">
        <f t="shared" si="4109"/>
        <v>0</v>
      </c>
      <c r="AF5351" s="202">
        <f t="shared" si="4109"/>
        <v>0</v>
      </c>
      <c r="AG5351" s="203"/>
      <c r="AH5351" s="135">
        <f>AH5343+AH5337+AH5335+AH5336</f>
        <v>0</v>
      </c>
      <c r="AI5351" s="135">
        <f>AI5343+AI5337+AI5335+AI5336</f>
        <v>0</v>
      </c>
      <c r="AJ5351" s="202">
        <f>AJ5343+AJ5337+AJ5335+AJ5336</f>
        <v>0</v>
      </c>
      <c r="AK5351" s="202">
        <f>AK5343+AK5337+AK5335+AK5336</f>
        <v>0</v>
      </c>
      <c r="AL5351" s="203"/>
      <c r="AM5351" s="205">
        <f t="shared" ref="AM5351:AW5351" si="4110">AM5343+AM5337+AM5335+AM5336</f>
        <v>0</v>
      </c>
      <c r="AN5351" s="119">
        <f t="shared" si="4110"/>
        <v>12283</v>
      </c>
      <c r="AO5351" s="120">
        <f t="shared" si="4110"/>
        <v>16103</v>
      </c>
      <c r="AP5351" s="39">
        <f t="shared" si="4110"/>
        <v>12283</v>
      </c>
      <c r="AQ5351" s="141">
        <f t="shared" si="4110"/>
        <v>12283</v>
      </c>
      <c r="AR5351" s="141">
        <f t="shared" si="4110"/>
        <v>0</v>
      </c>
      <c r="AS5351" s="143">
        <f t="shared" si="4110"/>
        <v>0</v>
      </c>
      <c r="AT5351" s="144">
        <f t="shared" si="4110"/>
        <v>16103</v>
      </c>
      <c r="AU5351" s="141">
        <f t="shared" si="4110"/>
        <v>16103</v>
      </c>
      <c r="AV5351" s="141">
        <f t="shared" si="4110"/>
        <v>0</v>
      </c>
      <c r="AW5351" s="143">
        <f t="shared" si="4110"/>
        <v>0</v>
      </c>
      <c r="AX5351" s="374"/>
      <c r="AY5351" s="146"/>
      <c r="AZ5351" s="2019"/>
    </row>
    <row r="5352" spans="1:64" ht="12.75" customHeight="1" x14ac:dyDescent="0.25">
      <c r="A5352" s="356"/>
      <c r="B5352" s="225"/>
      <c r="C5352" s="122"/>
      <c r="D5352" s="357"/>
      <c r="E5352" s="226"/>
      <c r="F5352" s="122"/>
      <c r="G5352" s="227"/>
      <c r="H5352" s="228"/>
      <c r="I5352" s="229"/>
      <c r="J5352" s="492"/>
      <c r="K5352" s="198" t="s">
        <v>74</v>
      </c>
      <c r="L5352" s="241">
        <v>0</v>
      </c>
      <c r="M5352" s="242">
        <v>0</v>
      </c>
      <c r="N5352" s="201">
        <v>0</v>
      </c>
      <c r="O5352" s="202">
        <v>0</v>
      </c>
      <c r="P5352" s="202">
        <v>0</v>
      </c>
      <c r="Q5352" s="202">
        <v>0</v>
      </c>
      <c r="R5352" s="202">
        <v>0</v>
      </c>
      <c r="S5352" s="202">
        <v>0</v>
      </c>
      <c r="T5352" s="203"/>
      <c r="U5352" s="135">
        <v>0</v>
      </c>
      <c r="V5352" s="135">
        <v>0</v>
      </c>
      <c r="W5352" s="202">
        <v>0</v>
      </c>
      <c r="X5352" s="202">
        <v>0</v>
      </c>
      <c r="Y5352" s="203"/>
      <c r="Z5352" s="135">
        <v>0</v>
      </c>
      <c r="AA5352" s="204">
        <v>0</v>
      </c>
      <c r="AB5352" s="202">
        <v>0</v>
      </c>
      <c r="AC5352" s="202">
        <v>0</v>
      </c>
      <c r="AD5352" s="202">
        <v>0</v>
      </c>
      <c r="AE5352" s="202">
        <v>0</v>
      </c>
      <c r="AF5352" s="202">
        <v>0</v>
      </c>
      <c r="AG5352" s="203"/>
      <c r="AH5352" s="135">
        <v>0</v>
      </c>
      <c r="AI5352" s="135">
        <v>0</v>
      </c>
      <c r="AJ5352" s="202">
        <v>0</v>
      </c>
      <c r="AK5352" s="202">
        <v>0</v>
      </c>
      <c r="AL5352" s="203"/>
      <c r="AM5352" s="205">
        <v>0</v>
      </c>
      <c r="AN5352" s="119">
        <v>0</v>
      </c>
      <c r="AO5352" s="120">
        <v>0</v>
      </c>
      <c r="AP5352" s="39">
        <v>0</v>
      </c>
      <c r="AQ5352" s="141">
        <v>0</v>
      </c>
      <c r="AR5352" s="141">
        <v>0</v>
      </c>
      <c r="AS5352" s="143">
        <v>0</v>
      </c>
      <c r="AT5352" s="144">
        <v>0</v>
      </c>
      <c r="AU5352" s="141">
        <v>0</v>
      </c>
      <c r="AV5352" s="141">
        <v>0</v>
      </c>
      <c r="AW5352" s="143">
        <v>0</v>
      </c>
      <c r="AY5352" s="146"/>
      <c r="AZ5352" s="2019"/>
    </row>
    <row r="5353" spans="1:64" ht="12.75" customHeight="1" x14ac:dyDescent="0.25">
      <c r="A5353" s="356"/>
      <c r="B5353" s="225"/>
      <c r="C5353" s="122"/>
      <c r="D5353" s="357"/>
      <c r="E5353" s="226"/>
      <c r="F5353" s="122"/>
      <c r="G5353" s="227"/>
      <c r="H5353" s="228"/>
      <c r="I5353" s="229"/>
      <c r="J5353" s="492"/>
      <c r="K5353" s="198" t="s">
        <v>75</v>
      </c>
      <c r="L5353" s="241">
        <v>0</v>
      </c>
      <c r="M5353" s="242">
        <v>0</v>
      </c>
      <c r="N5353" s="201">
        <v>0</v>
      </c>
      <c r="O5353" s="202">
        <v>0</v>
      </c>
      <c r="P5353" s="202">
        <v>0</v>
      </c>
      <c r="Q5353" s="202">
        <v>0</v>
      </c>
      <c r="R5353" s="202">
        <v>0</v>
      </c>
      <c r="S5353" s="202">
        <v>0</v>
      </c>
      <c r="T5353" s="203"/>
      <c r="U5353" s="135">
        <v>0</v>
      </c>
      <c r="V5353" s="135">
        <v>0</v>
      </c>
      <c r="W5353" s="202">
        <v>0</v>
      </c>
      <c r="X5353" s="202">
        <v>0</v>
      </c>
      <c r="Y5353" s="203"/>
      <c r="Z5353" s="135">
        <v>0</v>
      </c>
      <c r="AA5353" s="204">
        <v>0</v>
      </c>
      <c r="AB5353" s="202">
        <v>0</v>
      </c>
      <c r="AC5353" s="202">
        <v>0</v>
      </c>
      <c r="AD5353" s="202">
        <v>0</v>
      </c>
      <c r="AE5353" s="202">
        <v>0</v>
      </c>
      <c r="AF5353" s="202">
        <v>0</v>
      </c>
      <c r="AG5353" s="203"/>
      <c r="AH5353" s="135">
        <v>0</v>
      </c>
      <c r="AI5353" s="135">
        <v>0</v>
      </c>
      <c r="AJ5353" s="202">
        <v>0</v>
      </c>
      <c r="AK5353" s="202">
        <v>0</v>
      </c>
      <c r="AL5353" s="203"/>
      <c r="AM5353" s="205">
        <v>0</v>
      </c>
      <c r="AN5353" s="119">
        <v>0</v>
      </c>
      <c r="AO5353" s="120">
        <v>0</v>
      </c>
      <c r="AP5353" s="39">
        <v>0</v>
      </c>
      <c r="AQ5353" s="141">
        <v>0</v>
      </c>
      <c r="AR5353" s="141">
        <v>0</v>
      </c>
      <c r="AS5353" s="143">
        <v>0</v>
      </c>
      <c r="AT5353" s="144">
        <v>0</v>
      </c>
      <c r="AU5353" s="141">
        <v>0</v>
      </c>
      <c r="AV5353" s="141">
        <v>0</v>
      </c>
      <c r="AW5353" s="143">
        <v>0</v>
      </c>
      <c r="AY5353" s="146"/>
      <c r="AZ5353" s="2019"/>
    </row>
    <row r="5354" spans="1:64" ht="12.75" customHeight="1" x14ac:dyDescent="0.25">
      <c r="A5354" s="356"/>
      <c r="B5354" s="225"/>
      <c r="C5354" s="122"/>
      <c r="D5354" s="357"/>
      <c r="E5354" s="226"/>
      <c r="F5354" s="122"/>
      <c r="G5354" s="227"/>
      <c r="H5354" s="228"/>
      <c r="I5354" s="229"/>
      <c r="J5354" s="492"/>
      <c r="K5354" s="206" t="s">
        <v>76</v>
      </c>
      <c r="L5354" s="241">
        <v>0</v>
      </c>
      <c r="M5354" s="242">
        <v>0</v>
      </c>
      <c r="N5354" s="201">
        <v>0</v>
      </c>
      <c r="O5354" s="202">
        <v>0</v>
      </c>
      <c r="P5354" s="202">
        <v>0</v>
      </c>
      <c r="Q5354" s="202">
        <v>0</v>
      </c>
      <c r="R5354" s="202">
        <v>0</v>
      </c>
      <c r="S5354" s="202">
        <v>0</v>
      </c>
      <c r="T5354" s="203"/>
      <c r="U5354" s="135">
        <v>0</v>
      </c>
      <c r="V5354" s="135">
        <v>0</v>
      </c>
      <c r="W5354" s="202">
        <v>0</v>
      </c>
      <c r="X5354" s="202">
        <v>0</v>
      </c>
      <c r="Y5354" s="203"/>
      <c r="Z5354" s="135">
        <v>0</v>
      </c>
      <c r="AA5354" s="204">
        <v>0</v>
      </c>
      <c r="AB5354" s="202">
        <v>0</v>
      </c>
      <c r="AC5354" s="202">
        <v>0</v>
      </c>
      <c r="AD5354" s="202">
        <v>0</v>
      </c>
      <c r="AE5354" s="202">
        <v>0</v>
      </c>
      <c r="AF5354" s="202">
        <v>0</v>
      </c>
      <c r="AG5354" s="203"/>
      <c r="AH5354" s="135">
        <v>0</v>
      </c>
      <c r="AI5354" s="135">
        <v>0</v>
      </c>
      <c r="AJ5354" s="202">
        <v>0</v>
      </c>
      <c r="AK5354" s="202">
        <v>0</v>
      </c>
      <c r="AL5354" s="203"/>
      <c r="AM5354" s="205">
        <v>0</v>
      </c>
      <c r="AN5354" s="119">
        <v>0</v>
      </c>
      <c r="AO5354" s="120">
        <v>0</v>
      </c>
      <c r="AP5354" s="39">
        <v>0</v>
      </c>
      <c r="AQ5354" s="141">
        <v>0</v>
      </c>
      <c r="AR5354" s="141">
        <v>0</v>
      </c>
      <c r="AS5354" s="143">
        <v>0</v>
      </c>
      <c r="AT5354" s="144">
        <v>0</v>
      </c>
      <c r="AU5354" s="141">
        <v>0</v>
      </c>
      <c r="AV5354" s="141">
        <v>0</v>
      </c>
      <c r="AW5354" s="143">
        <v>0</v>
      </c>
      <c r="AY5354" s="146"/>
      <c r="AZ5354" s="2019"/>
    </row>
    <row r="5355" spans="1:64" s="2020" customFormat="1" ht="12.75" customHeight="1" x14ac:dyDescent="0.25">
      <c r="A5355" s="356"/>
      <c r="B5355" s="225"/>
      <c r="C5355" s="122"/>
      <c r="D5355" s="357"/>
      <c r="E5355" s="226"/>
      <c r="F5355" s="122"/>
      <c r="G5355" s="227"/>
      <c r="H5355" s="228"/>
      <c r="I5355" s="229"/>
      <c r="J5355" s="492"/>
      <c r="K5355" s="206"/>
      <c r="L5355" s="241"/>
      <c r="M5355" s="242"/>
      <c r="N5355" s="258"/>
      <c r="O5355" s="259"/>
      <c r="P5355" s="259"/>
      <c r="Q5355" s="259"/>
      <c r="R5355" s="259"/>
      <c r="S5355" s="259"/>
      <c r="T5355" s="260"/>
      <c r="U5355" s="261"/>
      <c r="V5355" s="261"/>
      <c r="W5355" s="262"/>
      <c r="X5355" s="262"/>
      <c r="Y5355" s="260"/>
      <c r="Z5355" s="263"/>
      <c r="AA5355" s="264"/>
      <c r="AB5355" s="259"/>
      <c r="AC5355" s="259"/>
      <c r="AD5355" s="259"/>
      <c r="AE5355" s="259"/>
      <c r="AF5355" s="259"/>
      <c r="AG5355" s="260"/>
      <c r="AH5355" s="261"/>
      <c r="AI5355" s="261"/>
      <c r="AJ5355" s="262"/>
      <c r="AK5355" s="262"/>
      <c r="AL5355" s="260"/>
      <c r="AM5355" s="265"/>
      <c r="AN5355" s="266"/>
      <c r="AO5355" s="267"/>
      <c r="AP5355" s="268"/>
      <c r="AQ5355" s="269"/>
      <c r="AR5355" s="269"/>
      <c r="AS5355" s="270"/>
      <c r="AT5355" s="271"/>
      <c r="AU5355" s="269"/>
      <c r="AV5355" s="269"/>
      <c r="AW5355" s="270"/>
      <c r="AX5355"/>
      <c r="AY5355" s="146"/>
      <c r="AZ5355" s="2019"/>
      <c r="BA5355"/>
      <c r="BB5355"/>
      <c r="BC5355"/>
      <c r="BD5355"/>
      <c r="BE5355"/>
      <c r="BF5355"/>
      <c r="BG5355"/>
      <c r="BH5355"/>
      <c r="BI5355"/>
      <c r="BJ5355"/>
      <c r="BK5355"/>
      <c r="BL5355"/>
    </row>
    <row r="5356" spans="1:64" s="197" customFormat="1" ht="12.75" customHeight="1" x14ac:dyDescent="0.25">
      <c r="A5356" s="356"/>
      <c r="B5356" s="225"/>
      <c r="C5356" s="122"/>
      <c r="D5356" s="357"/>
      <c r="E5356" s="226"/>
      <c r="F5356" s="122"/>
      <c r="G5356" s="227"/>
      <c r="H5356" s="228"/>
      <c r="I5356" s="229"/>
      <c r="J5356" s="492"/>
      <c r="K5356" s="244"/>
      <c r="L5356" s="241"/>
      <c r="M5356" s="242"/>
      <c r="N5356" s="201"/>
      <c r="O5356" s="202"/>
      <c r="P5356" s="202"/>
      <c r="Q5356" s="202"/>
      <c r="R5356" s="202"/>
      <c r="S5356" s="202"/>
      <c r="T5356" s="224"/>
      <c r="U5356" s="138"/>
      <c r="V5356" s="138"/>
      <c r="W5356" s="139"/>
      <c r="X5356" s="139"/>
      <c r="Y5356" s="224"/>
      <c r="Z5356" s="210"/>
      <c r="AA5356" s="204"/>
      <c r="AB5356" s="202"/>
      <c r="AC5356" s="202"/>
      <c r="AD5356" s="202"/>
      <c r="AE5356" s="202"/>
      <c r="AF5356" s="202"/>
      <c r="AG5356" s="224"/>
      <c r="AH5356" s="138"/>
      <c r="AI5356" s="138"/>
      <c r="AJ5356" s="139"/>
      <c r="AK5356" s="139"/>
      <c r="AL5356" s="224"/>
      <c r="AM5356" s="140"/>
      <c r="AN5356" s="211"/>
      <c r="AO5356" s="212"/>
      <c r="AP5356" s="39"/>
      <c r="AQ5356" s="141"/>
      <c r="AR5356" s="141"/>
      <c r="AS5356" s="143"/>
      <c r="AT5356" s="144"/>
      <c r="AU5356" s="141"/>
      <c r="AV5356" s="141"/>
      <c r="AW5356" s="143"/>
      <c r="AX5356"/>
      <c r="AY5356" s="146"/>
      <c r="AZ5356" s="2019"/>
      <c r="BA5356" s="12"/>
      <c r="BB5356" s="12"/>
      <c r="BC5356" s="12"/>
      <c r="BD5356" s="12"/>
      <c r="BE5356" s="12"/>
      <c r="BF5356" s="12"/>
      <c r="BG5356" s="12"/>
      <c r="BH5356" s="12"/>
      <c r="BI5356" s="12"/>
      <c r="BJ5356" s="12"/>
      <c r="BK5356" s="12"/>
      <c r="BL5356" s="12"/>
    </row>
    <row r="5357" spans="1:64" ht="12.75" customHeight="1" x14ac:dyDescent="0.25">
      <c r="A5357" s="356"/>
      <c r="B5357" s="225"/>
      <c r="C5357" s="122"/>
      <c r="D5357" s="357"/>
      <c r="E5357" s="226"/>
      <c r="F5357" s="122"/>
      <c r="G5357" s="227"/>
      <c r="H5357" s="228"/>
      <c r="I5357" s="229"/>
      <c r="J5357" s="492"/>
      <c r="K5357" s="116" t="s">
        <v>1273</v>
      </c>
      <c r="L5357" s="241"/>
      <c r="M5357" s="242"/>
      <c r="N5357" s="201"/>
      <c r="O5357" s="202"/>
      <c r="P5357" s="202"/>
      <c r="Q5357" s="202"/>
      <c r="R5357" s="202"/>
      <c r="S5357" s="202"/>
      <c r="T5357" s="224"/>
      <c r="U5357" s="138"/>
      <c r="V5357" s="138"/>
      <c r="W5357" s="139"/>
      <c r="X5357" s="139"/>
      <c r="Y5357" s="224"/>
      <c r="Z5357" s="210"/>
      <c r="AA5357" s="204"/>
      <c r="AB5357" s="202"/>
      <c r="AC5357" s="202"/>
      <c r="AD5357" s="202"/>
      <c r="AE5357" s="202"/>
      <c r="AF5357" s="202"/>
      <c r="AG5357" s="224"/>
      <c r="AH5357" s="138"/>
      <c r="AI5357" s="138"/>
      <c r="AJ5357" s="139"/>
      <c r="AK5357" s="139"/>
      <c r="AL5357" s="224"/>
      <c r="AM5357" s="140"/>
      <c r="AN5357" s="211"/>
      <c r="AO5357" s="212"/>
      <c r="AP5357" s="39"/>
      <c r="AQ5357" s="141"/>
      <c r="AR5357" s="141"/>
      <c r="AS5357" s="143"/>
      <c r="AU5357" s="141"/>
      <c r="AV5357" s="141"/>
      <c r="AW5357" s="143"/>
      <c r="AY5357" s="146"/>
      <c r="AZ5357" s="2019"/>
    </row>
    <row r="5358" spans="1:64" x14ac:dyDescent="0.25">
      <c r="A5358" s="356"/>
      <c r="B5358" s="225"/>
      <c r="C5358" s="122"/>
      <c r="D5358" s="357"/>
      <c r="E5358" s="226"/>
      <c r="F5358" s="122"/>
      <c r="G5358" s="227"/>
      <c r="H5358" s="228"/>
      <c r="I5358" s="229"/>
      <c r="J5358" s="492"/>
      <c r="K5358" s="116" t="s">
        <v>5989</v>
      </c>
      <c r="L5358" s="241"/>
      <c r="M5358" s="242"/>
      <c r="N5358" s="201"/>
      <c r="O5358" s="202"/>
      <c r="P5358" s="202"/>
      <c r="Q5358" s="202"/>
      <c r="R5358" s="202"/>
      <c r="S5358" s="202"/>
      <c r="T5358" s="224"/>
      <c r="U5358" s="138"/>
      <c r="V5358" s="138"/>
      <c r="W5358" s="139"/>
      <c r="X5358" s="139"/>
      <c r="Y5358" s="224"/>
      <c r="Z5358" s="210"/>
      <c r="AA5358" s="204"/>
      <c r="AB5358" s="202"/>
      <c r="AC5358" s="202"/>
      <c r="AD5358" s="202"/>
      <c r="AE5358" s="202"/>
      <c r="AF5358" s="202"/>
      <c r="AG5358" s="224"/>
      <c r="AH5358" s="138"/>
      <c r="AI5358" s="138"/>
      <c r="AJ5358" s="139"/>
      <c r="AK5358" s="139"/>
      <c r="AL5358" s="224"/>
      <c r="AM5358" s="140"/>
      <c r="AN5358" s="211"/>
      <c r="AO5358" s="212"/>
      <c r="AP5358" s="39"/>
      <c r="AQ5358" s="141"/>
      <c r="AR5358" s="141"/>
      <c r="AS5358" s="143"/>
      <c r="AU5358" s="141"/>
      <c r="AV5358" s="141"/>
      <c r="AW5358" s="143"/>
      <c r="AY5358" s="146"/>
      <c r="AZ5358" s="2019"/>
    </row>
    <row r="5359" spans="1:64" ht="12.75" customHeight="1" x14ac:dyDescent="0.25">
      <c r="A5359" s="356"/>
      <c r="B5359" s="225"/>
      <c r="C5359" s="122"/>
      <c r="D5359" s="357"/>
      <c r="E5359" s="226"/>
      <c r="F5359" s="122"/>
      <c r="G5359" s="227"/>
      <c r="H5359" s="228"/>
      <c r="I5359" s="229"/>
      <c r="J5359" s="492"/>
      <c r="K5359" s="244"/>
      <c r="L5359" s="241"/>
      <c r="M5359" s="242"/>
      <c r="N5359" s="201"/>
      <c r="O5359" s="202"/>
      <c r="P5359" s="202"/>
      <c r="Q5359" s="202"/>
      <c r="R5359" s="202"/>
      <c r="S5359" s="202"/>
      <c r="T5359" s="224"/>
      <c r="U5359" s="138"/>
      <c r="V5359" s="138"/>
      <c r="W5359" s="139"/>
      <c r="X5359" s="139"/>
      <c r="Y5359" s="224"/>
      <c r="Z5359" s="210"/>
      <c r="AA5359" s="204"/>
      <c r="AB5359" s="202"/>
      <c r="AC5359" s="202"/>
      <c r="AD5359" s="202"/>
      <c r="AE5359" s="202"/>
      <c r="AF5359" s="202"/>
      <c r="AG5359" s="224"/>
      <c r="AH5359" s="138"/>
      <c r="AI5359" s="138"/>
      <c r="AJ5359" s="139"/>
      <c r="AK5359" s="139"/>
      <c r="AL5359" s="224"/>
      <c r="AM5359" s="140"/>
      <c r="AN5359" s="211"/>
      <c r="AO5359" s="212"/>
      <c r="AP5359" s="39"/>
      <c r="AQ5359" s="141"/>
      <c r="AR5359" s="141"/>
      <c r="AS5359" s="143"/>
      <c r="AU5359" s="141"/>
      <c r="AV5359" s="141"/>
      <c r="AW5359" s="143"/>
      <c r="AY5359" s="146"/>
      <c r="AZ5359" s="2019"/>
    </row>
    <row r="5360" spans="1:64" s="374" customFormat="1" ht="35.1" customHeight="1" x14ac:dyDescent="0.25">
      <c r="A5360" s="356" t="s">
        <v>5356</v>
      </c>
      <c r="B5360" s="225" t="s">
        <v>1248</v>
      </c>
      <c r="C5360" s="122" t="s">
        <v>1245</v>
      </c>
      <c r="D5360" s="123">
        <v>1000</v>
      </c>
      <c r="E5360" s="226"/>
      <c r="F5360" s="122">
        <v>12</v>
      </c>
      <c r="G5360" s="126">
        <v>1</v>
      </c>
      <c r="H5360" s="35" t="str">
        <f t="shared" si="4065"/>
        <v>062</v>
      </c>
      <c r="I5360" s="36">
        <v>83132000</v>
      </c>
      <c r="J5360" s="37" t="s">
        <v>5990</v>
      </c>
      <c r="K5360" s="244" t="s">
        <v>5991</v>
      </c>
      <c r="L5360" s="232">
        <v>0</v>
      </c>
      <c r="M5360" s="233">
        <v>0</v>
      </c>
      <c r="N5360" s="130"/>
      <c r="O5360" s="131"/>
      <c r="P5360" s="131"/>
      <c r="Q5360" s="131"/>
      <c r="R5360" s="131"/>
      <c r="S5360" s="131"/>
      <c r="T5360" s="132" t="str">
        <f t="shared" ref="T5360:T5366" si="4111">IF(SUM(N5360:S5360)=U5360,"OK",SUM(N5360:S5360)-U5360)</f>
        <v>OK</v>
      </c>
      <c r="U5360" s="138"/>
      <c r="V5360" s="138"/>
      <c r="W5360" s="139"/>
      <c r="X5360" s="139"/>
      <c r="Y5360" s="132" t="str">
        <f t="shared" ref="Y5360:Y5366" si="4112">IF(SUM(W5360:X5360)=Z5360,"OK",SUM(W5360:X5360)-Z5360)</f>
        <v>OK</v>
      </c>
      <c r="Z5360" s="210"/>
      <c r="AA5360" s="204"/>
      <c r="AB5360" s="202"/>
      <c r="AC5360" s="202"/>
      <c r="AD5360" s="202"/>
      <c r="AE5360" s="202"/>
      <c r="AF5360" s="202"/>
      <c r="AG5360" s="132" t="str">
        <f t="shared" ref="AG5360:AG5366" si="4113">IF(SUM(AA5360:AF5360)=AH5360,"OK",SUM(AA5360:AF5360)-AH5360)</f>
        <v>OK</v>
      </c>
      <c r="AH5360" s="138"/>
      <c r="AI5360" s="138"/>
      <c r="AJ5360" s="139"/>
      <c r="AK5360" s="139"/>
      <c r="AL5360" s="132" t="str">
        <f t="shared" ref="AL5360:AL5366" si="4114">IF(SUM(AJ5360:AK5360)=AM5360,"OK",SUM(AJ5360:AK5360)-AM5360)</f>
        <v>OK</v>
      </c>
      <c r="AM5360" s="140"/>
      <c r="AN5360" s="119">
        <f t="shared" ref="AN5360:AN5366" si="4115">L5360+U5360+V5360+Z5360</f>
        <v>0</v>
      </c>
      <c r="AO5360" s="120">
        <f t="shared" ref="AO5360:AO5366" si="4116">M5360+AH5360+AI5360+AM5360</f>
        <v>0</v>
      </c>
      <c r="AP5360" s="39">
        <f t="shared" ref="AP5360:AP5366" si="4117">L5360</f>
        <v>0</v>
      </c>
      <c r="AQ5360" s="141">
        <f t="shared" ref="AQ5360:AQ5366" si="4118">AN5360</f>
        <v>0</v>
      </c>
      <c r="AR5360" s="142">
        <f t="shared" ref="AR5360:AR5364" si="4119">AQ5360-AP5360</f>
        <v>0</v>
      </c>
      <c r="AS5360" s="143" t="e">
        <f t="shared" ref="AS5360:AS5364" si="4120">AR5360/AP5360</f>
        <v>#DIV/0!</v>
      </c>
      <c r="AT5360" s="144">
        <f t="shared" ref="AT5360:AT5366" si="4121">M5360</f>
        <v>0</v>
      </c>
      <c r="AU5360" s="141">
        <f t="shared" ref="AU5360:AU5364" si="4122">AO5360</f>
        <v>0</v>
      </c>
      <c r="AV5360" s="142">
        <f t="shared" ref="AV5360:AV5364" si="4123">AU5360-AT5360</f>
        <v>0</v>
      </c>
      <c r="AW5360" s="143" t="e">
        <f t="shared" ref="AW5360:AW5364" si="4124">AV5360/AT5360</f>
        <v>#DIV/0!</v>
      </c>
      <c r="AY5360" s="146" t="str">
        <f t="shared" ref="AY5360:AY5366" si="4125">RIGHT(LEFT(I5360,3),2)&amp;"."&amp;RIGHT(LEFT(I5360,5),2)</f>
        <v>31.32</v>
      </c>
      <c r="AZ5360" s="2021" t="b">
        <f>COUNTIF('[1]Codes SEC'!$B$2:$B$250,Ministres!AY5360)&gt;0</f>
        <v>1</v>
      </c>
    </row>
    <row r="5361" spans="1:52" ht="35.1" customHeight="1" x14ac:dyDescent="0.25">
      <c r="A5361" s="15" t="s">
        <v>5356</v>
      </c>
      <c r="B5361" s="225" t="s">
        <v>1248</v>
      </c>
      <c r="C5361" s="122" t="s">
        <v>1245</v>
      </c>
      <c r="D5361" s="123">
        <v>1000</v>
      </c>
      <c r="E5361" s="226"/>
      <c r="F5361" s="122">
        <v>12</v>
      </c>
      <c r="G5361" s="227"/>
      <c r="H5361" s="228" t="str">
        <f t="shared" si="4065"/>
        <v>062</v>
      </c>
      <c r="I5361" s="229">
        <v>83132000</v>
      </c>
      <c r="J5361" s="230" t="s">
        <v>5992</v>
      </c>
      <c r="K5361" s="231" t="s">
        <v>5993</v>
      </c>
      <c r="L5361" s="232">
        <v>0</v>
      </c>
      <c r="M5361" s="233">
        <v>0</v>
      </c>
      <c r="N5361" s="130"/>
      <c r="O5361" s="131"/>
      <c r="P5361" s="131"/>
      <c r="Q5361" s="131"/>
      <c r="R5361" s="131"/>
      <c r="S5361" s="131"/>
      <c r="T5361" s="132" t="str">
        <f>IF(SUM(N5361:S5361)=U5361,"OK",SUM(N5361:S5361)-U5361)</f>
        <v>OK</v>
      </c>
      <c r="U5361" s="138"/>
      <c r="V5361" s="138"/>
      <c r="W5361" s="139"/>
      <c r="X5361" s="139"/>
      <c r="Y5361" s="132" t="str">
        <f>IF(SUM(W5361:X5361)=Z5361,"OK",SUM(W5361:X5361)-Z5361)</f>
        <v>OK</v>
      </c>
      <c r="Z5361" s="210"/>
      <c r="AA5361" s="204"/>
      <c r="AB5361" s="202"/>
      <c r="AC5361" s="202"/>
      <c r="AD5361" s="202"/>
      <c r="AE5361" s="202"/>
      <c r="AF5361" s="202"/>
      <c r="AG5361" s="132" t="str">
        <f>IF(SUM(AA5361:AF5361)=AH5361,"OK",SUM(AA5361:AF5361)-AH5361)</f>
        <v>OK</v>
      </c>
      <c r="AH5361" s="138"/>
      <c r="AI5361" s="138"/>
      <c r="AJ5361" s="139"/>
      <c r="AK5361" s="139"/>
      <c r="AL5361" s="132" t="str">
        <f>IF(SUM(AJ5361:AK5361)=AM5361,"OK",SUM(AJ5361:AK5361)-AM5361)</f>
        <v>OK</v>
      </c>
      <c r="AM5361" s="140"/>
      <c r="AN5361" s="119">
        <f>L5361+U5361+V5361+Z5361</f>
        <v>0</v>
      </c>
      <c r="AO5361" s="120">
        <f>M5361+AH5361+AI5361+AM5361</f>
        <v>0</v>
      </c>
      <c r="AP5361" s="39">
        <f t="shared" si="4117"/>
        <v>0</v>
      </c>
      <c r="AQ5361" s="141">
        <f t="shared" si="4118"/>
        <v>0</v>
      </c>
      <c r="AR5361" s="142">
        <f>AQ5361-AP5361</f>
        <v>0</v>
      </c>
      <c r="AS5361" s="143" t="e">
        <f>AR5361/AP5361</f>
        <v>#DIV/0!</v>
      </c>
      <c r="AT5361" s="144">
        <f t="shared" si="4121"/>
        <v>0</v>
      </c>
      <c r="AU5361" s="141">
        <f>AO5361</f>
        <v>0</v>
      </c>
      <c r="AV5361" s="142">
        <f>AU5361-AT5361</f>
        <v>0</v>
      </c>
      <c r="AW5361" s="143" t="e">
        <f>AV5361/AT5361</f>
        <v>#DIV/0!</v>
      </c>
      <c r="AY5361" s="146" t="str">
        <f t="shared" si="4125"/>
        <v>31.32</v>
      </c>
      <c r="AZ5361" s="2019" t="b">
        <f>COUNTIF('[1]Codes SEC'!$B$2:$B$250,Ministres!AY5361)&gt;0</f>
        <v>1</v>
      </c>
    </row>
    <row r="5362" spans="1:52" ht="35.1" customHeight="1" x14ac:dyDescent="0.25">
      <c r="A5362" s="15" t="s">
        <v>5356</v>
      </c>
      <c r="B5362" s="225" t="s">
        <v>1248</v>
      </c>
      <c r="C5362" s="122" t="s">
        <v>1245</v>
      </c>
      <c r="D5362" s="123" t="s">
        <v>5994</v>
      </c>
      <c r="E5362" s="226"/>
      <c r="F5362" s="122">
        <v>12</v>
      </c>
      <c r="G5362" s="227"/>
      <c r="H5362" s="228" t="str">
        <f t="shared" si="4065"/>
        <v>062</v>
      </c>
      <c r="I5362" s="229">
        <v>83132000</v>
      </c>
      <c r="J5362" s="230" t="s">
        <v>5995</v>
      </c>
      <c r="K5362" s="231" t="s">
        <v>5996</v>
      </c>
      <c r="L5362" s="232">
        <v>0</v>
      </c>
      <c r="M5362" s="233">
        <v>0</v>
      </c>
      <c r="N5362" s="130"/>
      <c r="O5362" s="131"/>
      <c r="P5362" s="131"/>
      <c r="Q5362" s="131"/>
      <c r="R5362" s="131"/>
      <c r="S5362" s="131"/>
      <c r="T5362" s="132" t="str">
        <f>IF(SUM(N5362:S5362)=U5362,"OK",SUM(N5362:S5362)-U5362)</f>
        <v>OK</v>
      </c>
      <c r="U5362" s="138"/>
      <c r="V5362" s="138"/>
      <c r="W5362" s="139"/>
      <c r="X5362" s="139"/>
      <c r="Y5362" s="132" t="str">
        <f>IF(SUM(W5362:X5362)=Z5362,"OK",SUM(W5362:X5362)-Z5362)</f>
        <v>OK</v>
      </c>
      <c r="Z5362" s="210"/>
      <c r="AA5362" s="204"/>
      <c r="AB5362" s="202"/>
      <c r="AC5362" s="202"/>
      <c r="AD5362" s="202"/>
      <c r="AE5362" s="202"/>
      <c r="AF5362" s="202"/>
      <c r="AG5362" s="132" t="str">
        <f>IF(SUM(AA5362:AF5362)=AH5362,"OK",SUM(AA5362:AF5362)-AH5362)</f>
        <v>OK</v>
      </c>
      <c r="AH5362" s="138"/>
      <c r="AI5362" s="138"/>
      <c r="AJ5362" s="139"/>
      <c r="AK5362" s="139"/>
      <c r="AL5362" s="132" t="str">
        <f>IF(SUM(AJ5362:AK5362)=AM5362,"OK",SUM(AJ5362:AK5362)-AM5362)</f>
        <v>OK</v>
      </c>
      <c r="AM5362" s="140"/>
      <c r="AN5362" s="119">
        <f>L5362+U5362+V5362+Z5362</f>
        <v>0</v>
      </c>
      <c r="AO5362" s="120">
        <f>M5362+AH5362+AI5362+AM5362</f>
        <v>0</v>
      </c>
      <c r="AP5362" s="39">
        <f t="shared" si="4117"/>
        <v>0</v>
      </c>
      <c r="AQ5362" s="141">
        <f t="shared" si="4118"/>
        <v>0</v>
      </c>
      <c r="AR5362" s="142">
        <f>AQ5362-AP5362</f>
        <v>0</v>
      </c>
      <c r="AS5362" s="143" t="e">
        <f>AR5362/AP5362</f>
        <v>#DIV/0!</v>
      </c>
      <c r="AT5362" s="144">
        <f t="shared" si="4121"/>
        <v>0</v>
      </c>
      <c r="AU5362" s="141">
        <f>AO5362</f>
        <v>0</v>
      </c>
      <c r="AV5362" s="142">
        <f>AU5362-AT5362</f>
        <v>0</v>
      </c>
      <c r="AW5362" s="143" t="e">
        <f>AV5362/AT5362</f>
        <v>#DIV/0!</v>
      </c>
      <c r="AY5362" s="146" t="str">
        <f t="shared" si="4125"/>
        <v>31.32</v>
      </c>
      <c r="AZ5362" s="2019" t="b">
        <f>COUNTIF('[1]Codes SEC'!$B$2:$B$250,Ministres!AY5362)&gt;0</f>
        <v>1</v>
      </c>
    </row>
    <row r="5363" spans="1:52" ht="35.1" customHeight="1" x14ac:dyDescent="0.25">
      <c r="A5363" s="356" t="s">
        <v>5356</v>
      </c>
      <c r="B5363" s="225">
        <v>15</v>
      </c>
      <c r="C5363" s="122" t="s">
        <v>1245</v>
      </c>
      <c r="D5363" s="123">
        <v>1000</v>
      </c>
      <c r="E5363" s="226"/>
      <c r="F5363" s="122">
        <v>12</v>
      </c>
      <c r="G5363" s="227">
        <v>1</v>
      </c>
      <c r="H5363" s="228" t="str">
        <f t="shared" si="4065"/>
        <v>062</v>
      </c>
      <c r="I5363" s="229" t="s">
        <v>207</v>
      </c>
      <c r="J5363" s="492" t="s">
        <v>5997</v>
      </c>
      <c r="K5363" s="244" t="s">
        <v>5998</v>
      </c>
      <c r="L5363" s="232">
        <v>480</v>
      </c>
      <c r="M5363" s="233">
        <v>676</v>
      </c>
      <c r="N5363" s="130"/>
      <c r="O5363" s="131"/>
      <c r="P5363" s="131"/>
      <c r="Q5363" s="131"/>
      <c r="R5363" s="131"/>
      <c r="S5363" s="131"/>
      <c r="T5363" s="132" t="str">
        <f t="shared" si="4111"/>
        <v>OK</v>
      </c>
      <c r="U5363" s="138"/>
      <c r="V5363" s="138"/>
      <c r="W5363" s="139"/>
      <c r="X5363" s="139"/>
      <c r="Y5363" s="132" t="str">
        <f t="shared" si="4112"/>
        <v>OK</v>
      </c>
      <c r="Z5363" s="210"/>
      <c r="AA5363" s="204"/>
      <c r="AB5363" s="202"/>
      <c r="AC5363" s="202"/>
      <c r="AD5363" s="202"/>
      <c r="AE5363" s="202"/>
      <c r="AF5363" s="202"/>
      <c r="AG5363" s="132" t="str">
        <f t="shared" si="4113"/>
        <v>OK</v>
      </c>
      <c r="AH5363" s="138"/>
      <c r="AI5363" s="138"/>
      <c r="AJ5363" s="139"/>
      <c r="AK5363" s="139"/>
      <c r="AL5363" s="132" t="str">
        <f t="shared" si="4114"/>
        <v>OK</v>
      </c>
      <c r="AM5363" s="140"/>
      <c r="AN5363" s="119">
        <f t="shared" si="4115"/>
        <v>480</v>
      </c>
      <c r="AO5363" s="120">
        <f t="shared" si="4116"/>
        <v>676</v>
      </c>
      <c r="AP5363" s="39">
        <f t="shared" si="4117"/>
        <v>480</v>
      </c>
      <c r="AQ5363" s="141">
        <f t="shared" si="4118"/>
        <v>480</v>
      </c>
      <c r="AR5363" s="142">
        <f t="shared" si="4119"/>
        <v>0</v>
      </c>
      <c r="AS5363" s="143">
        <f t="shared" si="4120"/>
        <v>0</v>
      </c>
      <c r="AT5363" s="144">
        <f t="shared" si="4121"/>
        <v>676</v>
      </c>
      <c r="AU5363" s="141">
        <f t="shared" si="4122"/>
        <v>676</v>
      </c>
      <c r="AV5363" s="142">
        <f t="shared" si="4123"/>
        <v>0</v>
      </c>
      <c r="AW5363" s="143">
        <f t="shared" si="4124"/>
        <v>0</v>
      </c>
      <c r="AY5363" s="146" t="str">
        <f t="shared" si="4125"/>
        <v>33.00</v>
      </c>
      <c r="AZ5363" s="2019" t="b">
        <f>COUNTIF('[1]Codes SEC'!$B$2:$B$250,Ministres!AY5363)&gt;0</f>
        <v>1</v>
      </c>
    </row>
    <row r="5364" spans="1:52" ht="35.1" customHeight="1" x14ac:dyDescent="0.25">
      <c r="A5364" s="356" t="s">
        <v>5356</v>
      </c>
      <c r="B5364" s="225">
        <v>15</v>
      </c>
      <c r="C5364" s="122" t="s">
        <v>1245</v>
      </c>
      <c r="D5364" s="123">
        <v>1000</v>
      </c>
      <c r="E5364" s="226"/>
      <c r="F5364" s="122">
        <v>12</v>
      </c>
      <c r="G5364" s="227">
        <v>1</v>
      </c>
      <c r="H5364" s="228" t="str">
        <f t="shared" si="4065"/>
        <v>062</v>
      </c>
      <c r="I5364" s="229" t="s">
        <v>207</v>
      </c>
      <c r="J5364" s="492" t="s">
        <v>5999</v>
      </c>
      <c r="K5364" s="244" t="s">
        <v>6000</v>
      </c>
      <c r="L5364" s="232">
        <v>1910</v>
      </c>
      <c r="M5364" s="233">
        <v>1910</v>
      </c>
      <c r="N5364" s="130"/>
      <c r="O5364" s="131"/>
      <c r="P5364" s="131"/>
      <c r="Q5364" s="131"/>
      <c r="R5364" s="131"/>
      <c r="S5364" s="131"/>
      <c r="T5364" s="132" t="str">
        <f t="shared" si="4111"/>
        <v>OK</v>
      </c>
      <c r="U5364" s="138"/>
      <c r="V5364" s="138"/>
      <c r="W5364" s="139"/>
      <c r="X5364" s="139"/>
      <c r="Y5364" s="132" t="str">
        <f t="shared" si="4112"/>
        <v>OK</v>
      </c>
      <c r="Z5364" s="210"/>
      <c r="AA5364" s="204"/>
      <c r="AB5364" s="202"/>
      <c r="AC5364" s="202"/>
      <c r="AD5364" s="202"/>
      <c r="AE5364" s="202"/>
      <c r="AF5364" s="202"/>
      <c r="AG5364" s="132" t="str">
        <f t="shared" si="4113"/>
        <v>OK</v>
      </c>
      <c r="AH5364" s="138"/>
      <c r="AI5364" s="138"/>
      <c r="AJ5364" s="139"/>
      <c r="AK5364" s="139"/>
      <c r="AL5364" s="132" t="str">
        <f t="shared" si="4114"/>
        <v>OK</v>
      </c>
      <c r="AM5364" s="140"/>
      <c r="AN5364" s="119">
        <f t="shared" si="4115"/>
        <v>1910</v>
      </c>
      <c r="AO5364" s="120">
        <f t="shared" si="4116"/>
        <v>1910</v>
      </c>
      <c r="AP5364" s="39">
        <f t="shared" si="4117"/>
        <v>1910</v>
      </c>
      <c r="AQ5364" s="141">
        <f t="shared" si="4118"/>
        <v>1910</v>
      </c>
      <c r="AR5364" s="142">
        <f t="shared" si="4119"/>
        <v>0</v>
      </c>
      <c r="AS5364" s="143">
        <f t="shared" si="4120"/>
        <v>0</v>
      </c>
      <c r="AT5364" s="144">
        <f t="shared" si="4121"/>
        <v>1910</v>
      </c>
      <c r="AU5364" s="141">
        <f t="shared" si="4122"/>
        <v>1910</v>
      </c>
      <c r="AV5364" s="142">
        <f t="shared" si="4123"/>
        <v>0</v>
      </c>
      <c r="AW5364" s="143">
        <f t="shared" si="4124"/>
        <v>0</v>
      </c>
      <c r="AY5364" s="146" t="str">
        <f t="shared" si="4125"/>
        <v>33.00</v>
      </c>
      <c r="AZ5364" s="2019" t="b">
        <f>COUNTIF('[1]Codes SEC'!$B$2:$B$250,Ministres!AY5364)&gt;0</f>
        <v>1</v>
      </c>
    </row>
    <row r="5365" spans="1:52" ht="35.1" customHeight="1" x14ac:dyDescent="0.25">
      <c r="A5365" s="356" t="s">
        <v>5356</v>
      </c>
      <c r="B5365" s="225">
        <v>15</v>
      </c>
      <c r="C5365" s="122" t="s">
        <v>1245</v>
      </c>
      <c r="D5365" s="123">
        <v>1000</v>
      </c>
      <c r="E5365" s="226"/>
      <c r="F5365" s="122">
        <v>12</v>
      </c>
      <c r="G5365" s="227">
        <v>1</v>
      </c>
      <c r="H5365" s="228" t="str">
        <f t="shared" si="4065"/>
        <v>062</v>
      </c>
      <c r="I5365" s="229" t="s">
        <v>207</v>
      </c>
      <c r="J5365" s="492" t="s">
        <v>6001</v>
      </c>
      <c r="K5365" s="281" t="s">
        <v>5996</v>
      </c>
      <c r="L5365" s="232">
        <v>250</v>
      </c>
      <c r="M5365" s="233">
        <v>250</v>
      </c>
      <c r="N5365" s="130"/>
      <c r="O5365" s="131"/>
      <c r="P5365" s="131"/>
      <c r="Q5365" s="131"/>
      <c r="R5365" s="131"/>
      <c r="S5365" s="131"/>
      <c r="T5365" s="132" t="str">
        <f t="shared" si="4111"/>
        <v>OK</v>
      </c>
      <c r="U5365" s="138"/>
      <c r="V5365" s="138"/>
      <c r="W5365" s="139"/>
      <c r="X5365" s="139"/>
      <c r="Y5365" s="132" t="str">
        <f t="shared" si="4112"/>
        <v>OK</v>
      </c>
      <c r="Z5365" s="210"/>
      <c r="AA5365" s="204"/>
      <c r="AB5365" s="202"/>
      <c r="AC5365" s="202"/>
      <c r="AD5365" s="202"/>
      <c r="AE5365" s="202"/>
      <c r="AF5365" s="202"/>
      <c r="AG5365" s="132" t="str">
        <f t="shared" si="4113"/>
        <v>OK</v>
      </c>
      <c r="AH5365" s="138"/>
      <c r="AI5365" s="138"/>
      <c r="AJ5365" s="139"/>
      <c r="AK5365" s="139"/>
      <c r="AL5365" s="132" t="str">
        <f t="shared" si="4114"/>
        <v>OK</v>
      </c>
      <c r="AM5365" s="140"/>
      <c r="AN5365" s="119">
        <f t="shared" si="4115"/>
        <v>250</v>
      </c>
      <c r="AO5365" s="120">
        <f t="shared" si="4116"/>
        <v>250</v>
      </c>
      <c r="AP5365" s="39">
        <f t="shared" si="4117"/>
        <v>250</v>
      </c>
      <c r="AQ5365" s="141">
        <f t="shared" si="4118"/>
        <v>250</v>
      </c>
      <c r="AR5365" s="142">
        <f>AQ5365-AP5365</f>
        <v>0</v>
      </c>
      <c r="AS5365" s="143">
        <f>AR5365/AP5365</f>
        <v>0</v>
      </c>
      <c r="AT5365" s="144">
        <f t="shared" si="4121"/>
        <v>250</v>
      </c>
      <c r="AU5365" s="141">
        <f>AO5365</f>
        <v>250</v>
      </c>
      <c r="AV5365" s="142">
        <f>AU5365-AT5365</f>
        <v>0</v>
      </c>
      <c r="AW5365" s="143">
        <f>AV5365/AT5365</f>
        <v>0</v>
      </c>
      <c r="AY5365" s="146" t="str">
        <f t="shared" si="4125"/>
        <v>33.00</v>
      </c>
      <c r="AZ5365" s="2019" t="b">
        <f>COUNTIF('[1]Codes SEC'!$B$2:$B$250,Ministres!AY5365)&gt;0</f>
        <v>1</v>
      </c>
    </row>
    <row r="5366" spans="1:52" s="374" customFormat="1" ht="35.1" customHeight="1" x14ac:dyDescent="0.25">
      <c r="A5366" s="356" t="s">
        <v>5356</v>
      </c>
      <c r="B5366" s="225" t="s">
        <v>1248</v>
      </c>
      <c r="C5366" s="122" t="s">
        <v>1245</v>
      </c>
      <c r="D5366" s="123">
        <v>1000</v>
      </c>
      <c r="E5366" s="226"/>
      <c r="F5366" s="122">
        <v>12</v>
      </c>
      <c r="G5366" s="126">
        <v>1</v>
      </c>
      <c r="H5366" s="35" t="str">
        <f t="shared" si="4065"/>
        <v>062</v>
      </c>
      <c r="I5366" s="36">
        <v>84340000</v>
      </c>
      <c r="J5366" s="37" t="s">
        <v>6002</v>
      </c>
      <c r="K5366" s="244" t="s">
        <v>2419</v>
      </c>
      <c r="L5366" s="232">
        <v>0</v>
      </c>
      <c r="M5366" s="233">
        <v>50</v>
      </c>
      <c r="N5366" s="130"/>
      <c r="O5366" s="131"/>
      <c r="P5366" s="131"/>
      <c r="Q5366" s="131"/>
      <c r="R5366" s="131"/>
      <c r="S5366" s="131"/>
      <c r="T5366" s="132" t="str">
        <f t="shared" si="4111"/>
        <v>OK</v>
      </c>
      <c r="U5366" s="138"/>
      <c r="V5366" s="138"/>
      <c r="W5366" s="139"/>
      <c r="X5366" s="139"/>
      <c r="Y5366" s="132" t="str">
        <f t="shared" si="4112"/>
        <v>OK</v>
      </c>
      <c r="Z5366" s="210"/>
      <c r="AA5366" s="204"/>
      <c r="AB5366" s="202"/>
      <c r="AC5366" s="202"/>
      <c r="AD5366" s="202"/>
      <c r="AE5366" s="202"/>
      <c r="AF5366" s="202"/>
      <c r="AG5366" s="132" t="str">
        <f t="shared" si="4113"/>
        <v>OK</v>
      </c>
      <c r="AH5366" s="138"/>
      <c r="AI5366" s="138"/>
      <c r="AJ5366" s="139"/>
      <c r="AK5366" s="139"/>
      <c r="AL5366" s="132" t="str">
        <f t="shared" si="4114"/>
        <v>OK</v>
      </c>
      <c r="AM5366" s="140"/>
      <c r="AN5366" s="119">
        <f t="shared" si="4115"/>
        <v>0</v>
      </c>
      <c r="AO5366" s="120">
        <f t="shared" si="4116"/>
        <v>50</v>
      </c>
      <c r="AP5366" s="39">
        <f t="shared" si="4117"/>
        <v>0</v>
      </c>
      <c r="AQ5366" s="141">
        <f t="shared" si="4118"/>
        <v>0</v>
      </c>
      <c r="AR5366" s="142">
        <f>AQ5366-AP5366</f>
        <v>0</v>
      </c>
      <c r="AS5366" s="143" t="e">
        <f>AR5366/AP5366</f>
        <v>#DIV/0!</v>
      </c>
      <c r="AT5366" s="144">
        <f t="shared" si="4121"/>
        <v>50</v>
      </c>
      <c r="AU5366" s="141">
        <f>AO5366</f>
        <v>50</v>
      </c>
      <c r="AV5366" s="142">
        <f>AU5366-AT5366</f>
        <v>0</v>
      </c>
      <c r="AW5366" s="143">
        <f>AV5366/AT5366</f>
        <v>0</v>
      </c>
      <c r="AY5366" s="146" t="str">
        <f t="shared" si="4125"/>
        <v>43.40</v>
      </c>
      <c r="AZ5366" s="2021" t="b">
        <f>COUNTIF('[1]Codes SEC'!$B$2:$B$250,Ministres!AY5366)&gt;0</f>
        <v>1</v>
      </c>
    </row>
    <row r="5367" spans="1:52" ht="12.75" customHeight="1" x14ac:dyDescent="0.25">
      <c r="A5367" s="350"/>
      <c r="B5367" s="2022"/>
      <c r="C5367" s="150"/>
      <c r="D5367" s="352"/>
      <c r="E5367" s="2023"/>
      <c r="F5367" s="150"/>
      <c r="G5367" s="495"/>
      <c r="H5367" s="496"/>
      <c r="I5367" s="497"/>
      <c r="J5367" s="498"/>
      <c r="K5367" s="158" t="s">
        <v>70</v>
      </c>
      <c r="L5367" s="236">
        <f>L5360+L5363+L5364+L5365+L5366+L5361+L5362</f>
        <v>2640</v>
      </c>
      <c r="M5367" s="2024">
        <f t="shared" ref="M5367:AW5367" si="4126">M5360+M5363+M5364+M5365+M5366+M5361+M5362</f>
        <v>2886</v>
      </c>
      <c r="N5367" s="2025">
        <f t="shared" si="4126"/>
        <v>0</v>
      </c>
      <c r="O5367" s="2026">
        <f t="shared" si="4126"/>
        <v>0</v>
      </c>
      <c r="P5367" s="2026">
        <f t="shared" si="4126"/>
        <v>0</v>
      </c>
      <c r="Q5367" s="2026">
        <f t="shared" si="4126"/>
        <v>0</v>
      </c>
      <c r="R5367" s="2026">
        <f t="shared" si="4126"/>
        <v>0</v>
      </c>
      <c r="S5367" s="2026">
        <f t="shared" si="4126"/>
        <v>0</v>
      </c>
      <c r="T5367" s="2027"/>
      <c r="U5367" s="2028">
        <f t="shared" si="4126"/>
        <v>0</v>
      </c>
      <c r="V5367" s="2028">
        <f t="shared" si="4126"/>
        <v>0</v>
      </c>
      <c r="W5367" s="2026">
        <f t="shared" si="4126"/>
        <v>0</v>
      </c>
      <c r="X5367" s="2026">
        <f t="shared" si="4126"/>
        <v>0</v>
      </c>
      <c r="Y5367" s="2027"/>
      <c r="Z5367" s="2028">
        <f t="shared" si="4126"/>
        <v>0</v>
      </c>
      <c r="AA5367" s="165">
        <f t="shared" si="4126"/>
        <v>0</v>
      </c>
      <c r="AB5367" s="2026">
        <f t="shared" si="4126"/>
        <v>0</v>
      </c>
      <c r="AC5367" s="2026">
        <f t="shared" si="4126"/>
        <v>0</v>
      </c>
      <c r="AD5367" s="2026">
        <f t="shared" si="4126"/>
        <v>0</v>
      </c>
      <c r="AE5367" s="2026">
        <f t="shared" si="4126"/>
        <v>0</v>
      </c>
      <c r="AF5367" s="2026">
        <f t="shared" si="4126"/>
        <v>0</v>
      </c>
      <c r="AG5367" s="2027"/>
      <c r="AH5367" s="2028">
        <f t="shared" si="4126"/>
        <v>0</v>
      </c>
      <c r="AI5367" s="2028">
        <f t="shared" si="4126"/>
        <v>0</v>
      </c>
      <c r="AJ5367" s="2026">
        <f t="shared" si="4126"/>
        <v>0</v>
      </c>
      <c r="AK5367" s="2026">
        <f t="shared" si="4126"/>
        <v>0</v>
      </c>
      <c r="AL5367" s="2027"/>
      <c r="AM5367" s="2029">
        <f t="shared" si="4126"/>
        <v>0</v>
      </c>
      <c r="AN5367" s="167">
        <f t="shared" si="4126"/>
        <v>2640</v>
      </c>
      <c r="AO5367" s="2030">
        <f t="shared" si="4126"/>
        <v>2886</v>
      </c>
      <c r="AP5367" s="169">
        <f t="shared" si="4126"/>
        <v>2640</v>
      </c>
      <c r="AQ5367" s="2031">
        <f t="shared" si="4126"/>
        <v>2640</v>
      </c>
      <c r="AR5367" s="2032">
        <f t="shared" si="4126"/>
        <v>0</v>
      </c>
      <c r="AS5367" s="2033" t="e">
        <f t="shared" si="4126"/>
        <v>#DIV/0!</v>
      </c>
      <c r="AT5367" s="2034">
        <f t="shared" si="4126"/>
        <v>2886</v>
      </c>
      <c r="AU5367" s="2031">
        <f t="shared" si="4126"/>
        <v>2886</v>
      </c>
      <c r="AV5367" s="2032">
        <f t="shared" si="4126"/>
        <v>0</v>
      </c>
      <c r="AW5367" s="2033" t="e">
        <f t="shared" si="4126"/>
        <v>#DIV/0!</v>
      </c>
      <c r="AY5367" s="146"/>
      <c r="AZ5367" s="2036"/>
    </row>
    <row r="5368" spans="1:52" ht="12.75" customHeight="1" x14ac:dyDescent="0.25">
      <c r="A5368" s="356"/>
      <c r="B5368" s="225"/>
      <c r="C5368" s="122"/>
      <c r="D5368" s="357"/>
      <c r="E5368" s="226"/>
      <c r="F5368" s="122"/>
      <c r="G5368" s="227"/>
      <c r="H5368" s="228"/>
      <c r="I5368" s="229"/>
      <c r="J5368" s="492"/>
      <c r="K5368" s="240"/>
      <c r="L5368" s="241"/>
      <c r="M5368" s="242"/>
      <c r="N5368" s="201"/>
      <c r="O5368" s="202"/>
      <c r="P5368" s="202"/>
      <c r="Q5368" s="202"/>
      <c r="R5368" s="202"/>
      <c r="S5368" s="202"/>
      <c r="T5368" s="224"/>
      <c r="U5368" s="138"/>
      <c r="V5368" s="138"/>
      <c r="W5368" s="139"/>
      <c r="X5368" s="139"/>
      <c r="Y5368" s="224"/>
      <c r="Z5368" s="210"/>
      <c r="AA5368" s="204"/>
      <c r="AB5368" s="202"/>
      <c r="AC5368" s="202"/>
      <c r="AD5368" s="202"/>
      <c r="AE5368" s="202"/>
      <c r="AF5368" s="202"/>
      <c r="AG5368" s="224"/>
      <c r="AH5368" s="138"/>
      <c r="AI5368" s="138"/>
      <c r="AJ5368" s="139"/>
      <c r="AK5368" s="139"/>
      <c r="AL5368" s="224"/>
      <c r="AM5368" s="140"/>
      <c r="AN5368" s="211"/>
      <c r="AO5368" s="212"/>
      <c r="AP5368" s="39"/>
      <c r="AQ5368" s="141"/>
      <c r="AR5368" s="141"/>
      <c r="AS5368" s="143"/>
      <c r="AU5368" s="141"/>
      <c r="AV5368" s="141"/>
      <c r="AW5368" s="143"/>
      <c r="AY5368" s="146"/>
      <c r="AZ5368" s="2036"/>
    </row>
    <row r="5369" spans="1:52" ht="12.75" customHeight="1" x14ac:dyDescent="0.25">
      <c r="A5369" s="356"/>
      <c r="B5369" s="225"/>
      <c r="C5369" s="122"/>
      <c r="D5369" s="357"/>
      <c r="E5369" s="226"/>
      <c r="F5369" s="122"/>
      <c r="G5369" s="227"/>
      <c r="H5369" s="228"/>
      <c r="I5369" s="229"/>
      <c r="J5369" s="492"/>
      <c r="K5369" s="243" t="s">
        <v>109</v>
      </c>
      <c r="L5369" s="241"/>
      <c r="M5369" s="242"/>
      <c r="N5369" s="201"/>
      <c r="O5369" s="202"/>
      <c r="P5369" s="202"/>
      <c r="Q5369" s="202"/>
      <c r="R5369" s="202"/>
      <c r="S5369" s="202"/>
      <c r="T5369" s="224"/>
      <c r="U5369" s="138"/>
      <c r="V5369" s="138"/>
      <c r="W5369" s="139"/>
      <c r="X5369" s="139"/>
      <c r="Y5369" s="224"/>
      <c r="Z5369" s="210"/>
      <c r="AA5369" s="204"/>
      <c r="AB5369" s="202"/>
      <c r="AC5369" s="202"/>
      <c r="AD5369" s="202"/>
      <c r="AE5369" s="202"/>
      <c r="AF5369" s="202"/>
      <c r="AG5369" s="224"/>
      <c r="AH5369" s="138"/>
      <c r="AI5369" s="138"/>
      <c r="AJ5369" s="139"/>
      <c r="AK5369" s="139"/>
      <c r="AL5369" s="224"/>
      <c r="AM5369" s="140"/>
      <c r="AN5369" s="211"/>
      <c r="AO5369" s="212"/>
      <c r="AP5369" s="39"/>
      <c r="AQ5369" s="141"/>
      <c r="AR5369" s="141"/>
      <c r="AS5369" s="143"/>
      <c r="AU5369" s="141"/>
      <c r="AV5369" s="141"/>
      <c r="AW5369" s="143"/>
      <c r="AY5369" s="146"/>
      <c r="AZ5369" s="2036"/>
    </row>
    <row r="5370" spans="1:52" ht="12.75" customHeight="1" x14ac:dyDescent="0.25">
      <c r="A5370" s="356"/>
      <c r="B5370" s="225"/>
      <c r="C5370" s="122"/>
      <c r="D5370" s="357"/>
      <c r="E5370" s="226"/>
      <c r="F5370" s="122"/>
      <c r="G5370" s="227"/>
      <c r="H5370" s="228"/>
      <c r="I5370" s="229"/>
      <c r="J5370" s="492"/>
      <c r="K5370" s="231"/>
      <c r="L5370" s="241"/>
      <c r="M5370" s="242"/>
      <c r="N5370" s="201"/>
      <c r="O5370" s="202"/>
      <c r="P5370" s="202"/>
      <c r="Q5370" s="202"/>
      <c r="R5370" s="202"/>
      <c r="S5370" s="202"/>
      <c r="T5370" s="224"/>
      <c r="U5370" s="138"/>
      <c r="V5370" s="138"/>
      <c r="W5370" s="139"/>
      <c r="X5370" s="139"/>
      <c r="Y5370" s="224"/>
      <c r="Z5370" s="210"/>
      <c r="AA5370" s="204"/>
      <c r="AB5370" s="202"/>
      <c r="AC5370" s="202"/>
      <c r="AD5370" s="202"/>
      <c r="AE5370" s="202"/>
      <c r="AF5370" s="202"/>
      <c r="AG5370" s="224"/>
      <c r="AH5370" s="138"/>
      <c r="AI5370" s="138"/>
      <c r="AJ5370" s="139"/>
      <c r="AK5370" s="139"/>
      <c r="AL5370" s="224"/>
      <c r="AM5370" s="140"/>
      <c r="AN5370" s="211"/>
      <c r="AO5370" s="212"/>
      <c r="AP5370" s="39"/>
      <c r="AQ5370" s="141"/>
      <c r="AR5370" s="141"/>
      <c r="AS5370" s="143"/>
      <c r="AU5370" s="141"/>
      <c r="AV5370" s="141"/>
      <c r="AW5370" s="143"/>
      <c r="AX5370" s="12"/>
      <c r="AY5370" s="146"/>
      <c r="AZ5370" s="2036"/>
    </row>
    <row r="5371" spans="1:52" ht="36.6" customHeight="1" x14ac:dyDescent="0.25">
      <c r="A5371" s="15" t="s">
        <v>5356</v>
      </c>
      <c r="B5371" s="225" t="s">
        <v>1248</v>
      </c>
      <c r="C5371" s="122" t="s">
        <v>1245</v>
      </c>
      <c r="D5371" s="123">
        <v>1000</v>
      </c>
      <c r="E5371" s="226"/>
      <c r="F5371" s="122">
        <v>12</v>
      </c>
      <c r="G5371" s="227"/>
      <c r="H5371" s="228" t="str">
        <f t="shared" ref="H5371:H5424" si="4127">LEFT(J5371,3)</f>
        <v>062</v>
      </c>
      <c r="I5371" s="229">
        <v>85112000</v>
      </c>
      <c r="J5371" s="230" t="s">
        <v>6003</v>
      </c>
      <c r="K5371" s="231" t="s">
        <v>6004</v>
      </c>
      <c r="L5371" s="232">
        <v>0</v>
      </c>
      <c r="M5371" s="233">
        <v>0</v>
      </c>
      <c r="N5371" s="130"/>
      <c r="O5371" s="131"/>
      <c r="P5371" s="131"/>
      <c r="Q5371" s="131"/>
      <c r="R5371" s="131"/>
      <c r="S5371" s="131"/>
      <c r="T5371" s="132" t="str">
        <f t="shared" ref="T5371:T5372" si="4128">IF(SUM(N5371:S5371)=U5371,"OK",SUM(N5371:S5371)-U5371)</f>
        <v>OK</v>
      </c>
      <c r="U5371" s="138"/>
      <c r="V5371" s="138"/>
      <c r="W5371" s="139"/>
      <c r="X5371" s="139"/>
      <c r="Y5371" s="132" t="str">
        <f t="shared" ref="Y5371:Y5372" si="4129">IF(SUM(W5371:X5371)=Z5371,"OK",SUM(W5371:X5371)-Z5371)</f>
        <v>OK</v>
      </c>
      <c r="Z5371" s="210"/>
      <c r="AA5371" s="204"/>
      <c r="AB5371" s="202"/>
      <c r="AC5371" s="202"/>
      <c r="AD5371" s="202"/>
      <c r="AE5371" s="202"/>
      <c r="AF5371" s="202"/>
      <c r="AG5371" s="132" t="str">
        <f t="shared" ref="AG5371:AG5372" si="4130">IF(SUM(AA5371:AF5371)=AH5371,"OK",SUM(AA5371:AF5371)-AH5371)</f>
        <v>OK</v>
      </c>
      <c r="AH5371" s="138"/>
      <c r="AI5371" s="138"/>
      <c r="AJ5371" s="139"/>
      <c r="AK5371" s="139"/>
      <c r="AL5371" s="132" t="str">
        <f t="shared" ref="AL5371:AL5372" si="4131">IF(SUM(AJ5371:AK5371)=AM5371,"OK",SUM(AJ5371:AK5371)-AM5371)</f>
        <v>OK</v>
      </c>
      <c r="AM5371" s="140"/>
      <c r="AN5371" s="119">
        <f t="shared" ref="AN5371:AN5372" si="4132">L5371+U5371+V5371+Z5371</f>
        <v>0</v>
      </c>
      <c r="AO5371" s="120">
        <f t="shared" ref="AO5371:AO5372" si="4133">M5371+AH5371+AI5371+AM5371</f>
        <v>0</v>
      </c>
      <c r="AP5371" s="39">
        <f>L5371</f>
        <v>0</v>
      </c>
      <c r="AQ5371" s="141">
        <f>AN5371</f>
        <v>0</v>
      </c>
      <c r="AR5371" s="142">
        <f>AQ5371-AP5371</f>
        <v>0</v>
      </c>
      <c r="AS5371" s="143" t="e">
        <f>AR5371/AP5371</f>
        <v>#DIV/0!</v>
      </c>
      <c r="AT5371" s="144">
        <f>M5371</f>
        <v>0</v>
      </c>
      <c r="AU5371" s="141">
        <f>AO5371</f>
        <v>0</v>
      </c>
      <c r="AV5371" s="142">
        <f>AU5371-AT5371</f>
        <v>0</v>
      </c>
      <c r="AW5371" s="143" t="e">
        <f>AV5371/AT5371</f>
        <v>#DIV/0!</v>
      </c>
      <c r="AY5371" s="146" t="str">
        <f>RIGHT(LEFT(I5371,3),2)&amp;"."&amp;RIGHT(LEFT(I5371,5),2)</f>
        <v>51.12</v>
      </c>
      <c r="AZ5371" s="2036" t="b">
        <f>COUNTIF('[1]Codes SEC'!$B$2:$B$250,Ministres!AY5371)&gt;0</f>
        <v>1</v>
      </c>
    </row>
    <row r="5372" spans="1:52" ht="35.1" customHeight="1" x14ac:dyDescent="0.25">
      <c r="A5372" s="356" t="s">
        <v>5356</v>
      </c>
      <c r="B5372" s="225">
        <v>15</v>
      </c>
      <c r="C5372" s="122" t="s">
        <v>1245</v>
      </c>
      <c r="D5372" s="123">
        <v>1000</v>
      </c>
      <c r="E5372" s="226"/>
      <c r="F5372" s="122">
        <v>12</v>
      </c>
      <c r="G5372" s="227">
        <v>1</v>
      </c>
      <c r="H5372" s="228" t="str">
        <f t="shared" si="4127"/>
        <v>062</v>
      </c>
      <c r="I5372" s="229" t="s">
        <v>1265</v>
      </c>
      <c r="J5372" s="492" t="s">
        <v>6005</v>
      </c>
      <c r="K5372" s="244" t="s">
        <v>6006</v>
      </c>
      <c r="L5372" s="232">
        <v>10</v>
      </c>
      <c r="M5372" s="233">
        <v>10</v>
      </c>
      <c r="N5372" s="130"/>
      <c r="O5372" s="131"/>
      <c r="P5372" s="131"/>
      <c r="Q5372" s="131"/>
      <c r="R5372" s="131"/>
      <c r="S5372" s="131"/>
      <c r="T5372" s="132" t="str">
        <f t="shared" si="4128"/>
        <v>OK</v>
      </c>
      <c r="U5372" s="138"/>
      <c r="V5372" s="138"/>
      <c r="W5372" s="139"/>
      <c r="X5372" s="139"/>
      <c r="Y5372" s="132" t="str">
        <f t="shared" si="4129"/>
        <v>OK</v>
      </c>
      <c r="Z5372" s="210"/>
      <c r="AA5372" s="204"/>
      <c r="AB5372" s="202"/>
      <c r="AC5372" s="202"/>
      <c r="AD5372" s="202"/>
      <c r="AE5372" s="202"/>
      <c r="AF5372" s="202"/>
      <c r="AG5372" s="132" t="str">
        <f t="shared" si="4130"/>
        <v>OK</v>
      </c>
      <c r="AH5372" s="138"/>
      <c r="AI5372" s="138"/>
      <c r="AJ5372" s="139"/>
      <c r="AK5372" s="139"/>
      <c r="AL5372" s="132" t="str">
        <f t="shared" si="4131"/>
        <v>OK</v>
      </c>
      <c r="AM5372" s="140"/>
      <c r="AN5372" s="119">
        <f t="shared" si="4132"/>
        <v>10</v>
      </c>
      <c r="AO5372" s="120">
        <f t="shared" si="4133"/>
        <v>10</v>
      </c>
      <c r="AP5372" s="39">
        <f>L5372</f>
        <v>10</v>
      </c>
      <c r="AQ5372" s="141">
        <f>AN5372</f>
        <v>10</v>
      </c>
      <c r="AR5372" s="142">
        <f>AQ5372-AP5372</f>
        <v>0</v>
      </c>
      <c r="AS5372" s="143">
        <f>AR5372/AP5372</f>
        <v>0</v>
      </c>
      <c r="AT5372" s="144">
        <f>M5372</f>
        <v>10</v>
      </c>
      <c r="AU5372" s="141">
        <f>AO5372</f>
        <v>10</v>
      </c>
      <c r="AV5372" s="142">
        <f>AU5372-AT5372</f>
        <v>0</v>
      </c>
      <c r="AW5372" s="143">
        <f>AV5372/AT5372</f>
        <v>0</v>
      </c>
      <c r="AY5372" s="146" t="str">
        <f>RIGHT(LEFT(I5372,3),2)&amp;"."&amp;RIGHT(LEFT(I5372,5),2)</f>
        <v>52.10</v>
      </c>
      <c r="AZ5372" s="2036" t="b">
        <f>COUNTIF('[1]Codes SEC'!$B$2:$B$250,Ministres!AY5372)&gt;0</f>
        <v>1</v>
      </c>
    </row>
    <row r="5373" spans="1:52" ht="12.75" customHeight="1" x14ac:dyDescent="0.25">
      <c r="A5373" s="350"/>
      <c r="B5373" s="2037"/>
      <c r="C5373" s="150"/>
      <c r="D5373" s="352"/>
      <c r="E5373" s="2038"/>
      <c r="F5373" s="150"/>
      <c r="G5373" s="495"/>
      <c r="H5373" s="496"/>
      <c r="I5373" s="497"/>
      <c r="J5373" s="498"/>
      <c r="K5373" s="158" t="s">
        <v>116</v>
      </c>
      <c r="L5373" s="159">
        <f t="shared" ref="L5373:AW5373" si="4134">L5371+L5372</f>
        <v>10</v>
      </c>
      <c r="M5373" s="2039">
        <f t="shared" si="4134"/>
        <v>10</v>
      </c>
      <c r="N5373" s="2040">
        <f t="shared" si="4134"/>
        <v>0</v>
      </c>
      <c r="O5373" s="2041">
        <f t="shared" si="4134"/>
        <v>0</v>
      </c>
      <c r="P5373" s="2041">
        <f t="shared" si="4134"/>
        <v>0</v>
      </c>
      <c r="Q5373" s="2041">
        <f t="shared" si="4134"/>
        <v>0</v>
      </c>
      <c r="R5373" s="2041">
        <f t="shared" si="4134"/>
        <v>0</v>
      </c>
      <c r="S5373" s="2041">
        <f t="shared" si="4134"/>
        <v>0</v>
      </c>
      <c r="T5373" s="2042"/>
      <c r="U5373" s="2043">
        <f t="shared" si="4134"/>
        <v>0</v>
      </c>
      <c r="V5373" s="2043">
        <f t="shared" si="4134"/>
        <v>0</v>
      </c>
      <c r="W5373" s="2041">
        <f t="shared" si="4134"/>
        <v>0</v>
      </c>
      <c r="X5373" s="2041">
        <f t="shared" si="4134"/>
        <v>0</v>
      </c>
      <c r="Y5373" s="2042"/>
      <c r="Z5373" s="2043">
        <f t="shared" si="4134"/>
        <v>0</v>
      </c>
      <c r="AA5373" s="165">
        <f t="shared" si="4134"/>
        <v>0</v>
      </c>
      <c r="AB5373" s="2041">
        <f t="shared" si="4134"/>
        <v>0</v>
      </c>
      <c r="AC5373" s="2041">
        <f t="shared" si="4134"/>
        <v>0</v>
      </c>
      <c r="AD5373" s="2041">
        <f t="shared" si="4134"/>
        <v>0</v>
      </c>
      <c r="AE5373" s="2041">
        <f t="shared" si="4134"/>
        <v>0</v>
      </c>
      <c r="AF5373" s="2041">
        <f t="shared" si="4134"/>
        <v>0</v>
      </c>
      <c r="AG5373" s="2042"/>
      <c r="AH5373" s="2043">
        <f t="shared" si="4134"/>
        <v>0</v>
      </c>
      <c r="AI5373" s="2043">
        <f t="shared" si="4134"/>
        <v>0</v>
      </c>
      <c r="AJ5373" s="2041">
        <f t="shared" si="4134"/>
        <v>0</v>
      </c>
      <c r="AK5373" s="2041">
        <f t="shared" si="4134"/>
        <v>0</v>
      </c>
      <c r="AL5373" s="2042"/>
      <c r="AM5373" s="2044">
        <f t="shared" si="4134"/>
        <v>0</v>
      </c>
      <c r="AN5373" s="167">
        <f>AN5371+AN5372</f>
        <v>10</v>
      </c>
      <c r="AO5373" s="2045">
        <f t="shared" si="4134"/>
        <v>10</v>
      </c>
      <c r="AP5373" s="169">
        <f t="shared" si="4134"/>
        <v>10</v>
      </c>
      <c r="AQ5373" s="2046">
        <f t="shared" si="4134"/>
        <v>10</v>
      </c>
      <c r="AR5373" s="2047">
        <f t="shared" si="4134"/>
        <v>0</v>
      </c>
      <c r="AS5373" s="2048" t="e">
        <f t="shared" si="4134"/>
        <v>#DIV/0!</v>
      </c>
      <c r="AT5373" s="2049">
        <f t="shared" si="4134"/>
        <v>10</v>
      </c>
      <c r="AU5373" s="2046">
        <f t="shared" si="4134"/>
        <v>10</v>
      </c>
      <c r="AV5373" s="2047">
        <f t="shared" si="4134"/>
        <v>0</v>
      </c>
      <c r="AW5373" s="2048" t="e">
        <f t="shared" si="4134"/>
        <v>#DIV/0!</v>
      </c>
      <c r="AY5373" s="146"/>
      <c r="AZ5373" s="2036"/>
    </row>
    <row r="5374" spans="1:52" ht="12.75" customHeight="1" x14ac:dyDescent="0.25">
      <c r="A5374" s="174"/>
      <c r="B5374" s="175"/>
      <c r="C5374" s="176"/>
      <c r="D5374" s="177"/>
      <c r="E5374" s="178"/>
      <c r="F5374" s="177"/>
      <c r="G5374" s="179"/>
      <c r="H5374" s="180"/>
      <c r="I5374" s="181"/>
      <c r="J5374" s="182"/>
      <c r="K5374" s="183" t="s">
        <v>1278</v>
      </c>
      <c r="L5374" s="184">
        <f t="shared" ref="L5374:S5374" si="4135">L5373+L5367</f>
        <v>2650</v>
      </c>
      <c r="M5374" s="185">
        <f t="shared" si="4135"/>
        <v>2896</v>
      </c>
      <c r="N5374" s="186">
        <f t="shared" si="4135"/>
        <v>0</v>
      </c>
      <c r="O5374" s="187">
        <f t="shared" si="4135"/>
        <v>0</v>
      </c>
      <c r="P5374" s="187">
        <f t="shared" si="4135"/>
        <v>0</v>
      </c>
      <c r="Q5374" s="187">
        <f t="shared" si="4135"/>
        <v>0</v>
      </c>
      <c r="R5374" s="187">
        <f t="shared" si="4135"/>
        <v>0</v>
      </c>
      <c r="S5374" s="187">
        <f t="shared" si="4135"/>
        <v>0</v>
      </c>
      <c r="T5374" s="188"/>
      <c r="U5374" s="187">
        <f>U5373+U5367</f>
        <v>0</v>
      </c>
      <c r="V5374" s="187">
        <f>V5373+V5367</f>
        <v>0</v>
      </c>
      <c r="W5374" s="187">
        <f>W5373+W5367</f>
        <v>0</v>
      </c>
      <c r="X5374" s="187">
        <f>X5373+X5367</f>
        <v>0</v>
      </c>
      <c r="Y5374" s="188"/>
      <c r="Z5374" s="187">
        <f t="shared" ref="Z5374:AF5374" si="4136">Z5373+Z5367</f>
        <v>0</v>
      </c>
      <c r="AA5374" s="189">
        <f t="shared" si="4136"/>
        <v>0</v>
      </c>
      <c r="AB5374" s="187">
        <f t="shared" si="4136"/>
        <v>0</v>
      </c>
      <c r="AC5374" s="187">
        <f t="shared" si="4136"/>
        <v>0</v>
      </c>
      <c r="AD5374" s="187">
        <f t="shared" si="4136"/>
        <v>0</v>
      </c>
      <c r="AE5374" s="187">
        <f t="shared" si="4136"/>
        <v>0</v>
      </c>
      <c r="AF5374" s="187">
        <f t="shared" si="4136"/>
        <v>0</v>
      </c>
      <c r="AG5374" s="188"/>
      <c r="AH5374" s="187">
        <f>AH5373+AH5367</f>
        <v>0</v>
      </c>
      <c r="AI5374" s="187">
        <f>AI5373+AI5367</f>
        <v>0</v>
      </c>
      <c r="AJ5374" s="187">
        <f>AJ5373+AJ5367</f>
        <v>0</v>
      </c>
      <c r="AK5374" s="187">
        <f>AK5373+AK5367</f>
        <v>0</v>
      </c>
      <c r="AL5374" s="188"/>
      <c r="AM5374" s="190">
        <f t="shared" ref="AM5374:AW5374" si="4137">AM5373+AM5367</f>
        <v>0</v>
      </c>
      <c r="AN5374" s="191">
        <f>AN5373+AN5367</f>
        <v>2650</v>
      </c>
      <c r="AO5374" s="190">
        <f t="shared" si="4137"/>
        <v>2896</v>
      </c>
      <c r="AP5374" s="184">
        <f t="shared" si="4137"/>
        <v>2650</v>
      </c>
      <c r="AQ5374" s="192">
        <f t="shared" si="4137"/>
        <v>2650</v>
      </c>
      <c r="AR5374" s="193">
        <f t="shared" si="4137"/>
        <v>0</v>
      </c>
      <c r="AS5374" s="194" t="e">
        <f t="shared" si="4137"/>
        <v>#DIV/0!</v>
      </c>
      <c r="AT5374" s="195">
        <f t="shared" si="4137"/>
        <v>2896</v>
      </c>
      <c r="AU5374" s="192">
        <f t="shared" si="4137"/>
        <v>2896</v>
      </c>
      <c r="AV5374" s="193">
        <f t="shared" si="4137"/>
        <v>0</v>
      </c>
      <c r="AW5374" s="194" t="e">
        <f t="shared" si="4137"/>
        <v>#DIV/0!</v>
      </c>
      <c r="AY5374" s="146"/>
      <c r="AZ5374" s="2036"/>
    </row>
    <row r="5375" spans="1:52" ht="12.75" customHeight="1" x14ac:dyDescent="0.25">
      <c r="A5375" s="15"/>
      <c r="C5375" s="122"/>
      <c r="D5375" s="123"/>
      <c r="F5375" s="125"/>
      <c r="G5375" s="34"/>
      <c r="H5375" s="35"/>
      <c r="I5375" s="36"/>
      <c r="J5375" s="37"/>
      <c r="K5375" s="198" t="s">
        <v>72</v>
      </c>
      <c r="L5375" s="199">
        <v>0</v>
      </c>
      <c r="M5375" s="200">
        <v>0</v>
      </c>
      <c r="N5375" s="201">
        <v>0</v>
      </c>
      <c r="O5375" s="202">
        <v>0</v>
      </c>
      <c r="P5375" s="202">
        <v>0</v>
      </c>
      <c r="Q5375" s="202">
        <v>0</v>
      </c>
      <c r="R5375" s="202">
        <v>0</v>
      </c>
      <c r="S5375" s="202">
        <v>0</v>
      </c>
      <c r="T5375" s="203"/>
      <c r="U5375" s="135">
        <v>0</v>
      </c>
      <c r="V5375" s="135">
        <v>0</v>
      </c>
      <c r="W5375" s="202">
        <v>0</v>
      </c>
      <c r="X5375" s="202">
        <v>0</v>
      </c>
      <c r="Y5375" s="203"/>
      <c r="Z5375" s="135">
        <v>0</v>
      </c>
      <c r="AA5375" s="204">
        <v>0</v>
      </c>
      <c r="AB5375" s="202">
        <v>0</v>
      </c>
      <c r="AC5375" s="202">
        <v>0</v>
      </c>
      <c r="AD5375" s="202">
        <v>0</v>
      </c>
      <c r="AE5375" s="202">
        <v>0</v>
      </c>
      <c r="AF5375" s="202">
        <v>0</v>
      </c>
      <c r="AG5375" s="203"/>
      <c r="AH5375" s="135">
        <v>0</v>
      </c>
      <c r="AI5375" s="135">
        <v>0</v>
      </c>
      <c r="AJ5375" s="202">
        <v>0</v>
      </c>
      <c r="AK5375" s="202">
        <v>0</v>
      </c>
      <c r="AL5375" s="203"/>
      <c r="AM5375" s="205">
        <v>0</v>
      </c>
      <c r="AN5375" s="119">
        <v>0</v>
      </c>
      <c r="AO5375" s="120">
        <v>0</v>
      </c>
      <c r="AP5375" s="39">
        <v>0</v>
      </c>
      <c r="AQ5375" s="141">
        <v>0</v>
      </c>
      <c r="AR5375" s="141">
        <v>0</v>
      </c>
      <c r="AS5375" s="143">
        <v>0</v>
      </c>
      <c r="AT5375" s="144">
        <v>0</v>
      </c>
      <c r="AU5375" s="141">
        <v>0</v>
      </c>
      <c r="AV5375" s="141">
        <v>0</v>
      </c>
      <c r="AW5375" s="143">
        <v>0</v>
      </c>
      <c r="AY5375" s="146"/>
      <c r="AZ5375" s="2036"/>
    </row>
    <row r="5376" spans="1:52" ht="12.75" customHeight="1" x14ac:dyDescent="0.25">
      <c r="A5376" s="356"/>
      <c r="B5376" s="225"/>
      <c r="C5376" s="122"/>
      <c r="D5376" s="357"/>
      <c r="E5376" s="226"/>
      <c r="F5376" s="122"/>
      <c r="G5376" s="227"/>
      <c r="H5376" s="228"/>
      <c r="I5376" s="229"/>
      <c r="J5376" s="492"/>
      <c r="K5376" s="198" t="s">
        <v>73</v>
      </c>
      <c r="L5376" s="199">
        <v>0</v>
      </c>
      <c r="M5376" s="200">
        <v>0</v>
      </c>
      <c r="N5376" s="201">
        <v>0</v>
      </c>
      <c r="O5376" s="202">
        <v>0</v>
      </c>
      <c r="P5376" s="202">
        <v>0</v>
      </c>
      <c r="Q5376" s="202">
        <v>0</v>
      </c>
      <c r="R5376" s="202">
        <v>0</v>
      </c>
      <c r="S5376" s="202">
        <v>0</v>
      </c>
      <c r="T5376" s="203"/>
      <c r="U5376" s="135">
        <v>0</v>
      </c>
      <c r="V5376" s="135">
        <v>0</v>
      </c>
      <c r="W5376" s="202">
        <v>0</v>
      </c>
      <c r="X5376" s="202">
        <v>0</v>
      </c>
      <c r="Y5376" s="203"/>
      <c r="Z5376" s="135">
        <v>0</v>
      </c>
      <c r="AA5376" s="204">
        <v>0</v>
      </c>
      <c r="AB5376" s="202">
        <v>0</v>
      </c>
      <c r="AC5376" s="202">
        <v>0</v>
      </c>
      <c r="AD5376" s="202">
        <v>0</v>
      </c>
      <c r="AE5376" s="202">
        <v>0</v>
      </c>
      <c r="AF5376" s="202">
        <v>0</v>
      </c>
      <c r="AG5376" s="203"/>
      <c r="AH5376" s="135">
        <v>0</v>
      </c>
      <c r="AI5376" s="135">
        <v>0</v>
      </c>
      <c r="AJ5376" s="202">
        <v>0</v>
      </c>
      <c r="AK5376" s="202">
        <v>0</v>
      </c>
      <c r="AL5376" s="203"/>
      <c r="AM5376" s="205">
        <v>0</v>
      </c>
      <c r="AN5376" s="119">
        <v>0</v>
      </c>
      <c r="AO5376" s="120">
        <v>0</v>
      </c>
      <c r="AP5376" s="39">
        <v>0</v>
      </c>
      <c r="AQ5376" s="141">
        <v>0</v>
      </c>
      <c r="AR5376" s="141">
        <v>0</v>
      </c>
      <c r="AS5376" s="143">
        <v>0</v>
      </c>
      <c r="AT5376" s="144">
        <v>0</v>
      </c>
      <c r="AU5376" s="141">
        <v>0</v>
      </c>
      <c r="AV5376" s="141">
        <v>0</v>
      </c>
      <c r="AW5376" s="143">
        <v>0</v>
      </c>
      <c r="AY5376" s="146"/>
      <c r="AZ5376" s="2036"/>
    </row>
    <row r="5377" spans="1:64" s="197" customFormat="1" ht="12.75" customHeight="1" x14ac:dyDescent="0.25">
      <c r="A5377" s="356"/>
      <c r="B5377" s="225"/>
      <c r="C5377" s="122"/>
      <c r="D5377" s="357"/>
      <c r="E5377" s="226"/>
      <c r="F5377" s="122"/>
      <c r="G5377" s="227"/>
      <c r="H5377" s="228"/>
      <c r="I5377" s="229"/>
      <c r="J5377" s="492"/>
      <c r="K5377" s="198" t="s">
        <v>74</v>
      </c>
      <c r="L5377" s="199">
        <v>0</v>
      </c>
      <c r="M5377" s="200">
        <v>0</v>
      </c>
      <c r="N5377" s="201">
        <v>0</v>
      </c>
      <c r="O5377" s="202">
        <v>0</v>
      </c>
      <c r="P5377" s="202">
        <v>0</v>
      </c>
      <c r="Q5377" s="202">
        <v>0</v>
      </c>
      <c r="R5377" s="202">
        <v>0</v>
      </c>
      <c r="S5377" s="202">
        <v>0</v>
      </c>
      <c r="T5377" s="203"/>
      <c r="U5377" s="135">
        <v>0</v>
      </c>
      <c r="V5377" s="135">
        <v>0</v>
      </c>
      <c r="W5377" s="202">
        <v>0</v>
      </c>
      <c r="X5377" s="202">
        <v>0</v>
      </c>
      <c r="Y5377" s="203"/>
      <c r="Z5377" s="135">
        <v>0</v>
      </c>
      <c r="AA5377" s="204">
        <v>0</v>
      </c>
      <c r="AB5377" s="202">
        <v>0</v>
      </c>
      <c r="AC5377" s="202">
        <v>0</v>
      </c>
      <c r="AD5377" s="202">
        <v>0</v>
      </c>
      <c r="AE5377" s="202">
        <v>0</v>
      </c>
      <c r="AF5377" s="202">
        <v>0</v>
      </c>
      <c r="AG5377" s="203"/>
      <c r="AH5377" s="135">
        <v>0</v>
      </c>
      <c r="AI5377" s="135">
        <v>0</v>
      </c>
      <c r="AJ5377" s="202">
        <v>0</v>
      </c>
      <c r="AK5377" s="202">
        <v>0</v>
      </c>
      <c r="AL5377" s="203"/>
      <c r="AM5377" s="205">
        <v>0</v>
      </c>
      <c r="AN5377" s="119">
        <v>0</v>
      </c>
      <c r="AO5377" s="120">
        <v>0</v>
      </c>
      <c r="AP5377" s="39">
        <v>0</v>
      </c>
      <c r="AQ5377" s="141">
        <v>0</v>
      </c>
      <c r="AR5377" s="141">
        <v>0</v>
      </c>
      <c r="AS5377" s="143">
        <v>0</v>
      </c>
      <c r="AT5377" s="144">
        <v>0</v>
      </c>
      <c r="AU5377" s="141">
        <v>0</v>
      </c>
      <c r="AV5377" s="141">
        <v>0</v>
      </c>
      <c r="AW5377" s="143">
        <v>0</v>
      </c>
      <c r="AX5377"/>
      <c r="AY5377" s="146"/>
      <c r="AZ5377" s="2036"/>
      <c r="BA5377" s="12"/>
      <c r="BB5377" s="12"/>
      <c r="BC5377" s="12"/>
      <c r="BD5377" s="12"/>
      <c r="BE5377" s="12"/>
      <c r="BF5377" s="12"/>
      <c r="BG5377" s="12"/>
      <c r="BH5377" s="12"/>
      <c r="BI5377" s="12"/>
      <c r="BJ5377" s="12"/>
      <c r="BK5377" s="12"/>
      <c r="BL5377" s="12"/>
    </row>
    <row r="5378" spans="1:64" ht="12.75" customHeight="1" x14ac:dyDescent="0.25">
      <c r="A5378" s="356"/>
      <c r="B5378" s="225"/>
      <c r="C5378" s="122"/>
      <c r="D5378" s="357"/>
      <c r="E5378" s="226"/>
      <c r="F5378" s="122"/>
      <c r="G5378" s="227"/>
      <c r="H5378" s="228"/>
      <c r="I5378" s="229"/>
      <c r="J5378" s="492"/>
      <c r="K5378" s="198" t="s">
        <v>75</v>
      </c>
      <c r="L5378" s="199">
        <v>0</v>
      </c>
      <c r="M5378" s="200">
        <v>0</v>
      </c>
      <c r="N5378" s="201">
        <v>0</v>
      </c>
      <c r="O5378" s="202">
        <v>0</v>
      </c>
      <c r="P5378" s="202">
        <v>0</v>
      </c>
      <c r="Q5378" s="202">
        <v>0</v>
      </c>
      <c r="R5378" s="202">
        <v>0</v>
      </c>
      <c r="S5378" s="202">
        <v>0</v>
      </c>
      <c r="T5378" s="203"/>
      <c r="U5378" s="135">
        <v>0</v>
      </c>
      <c r="V5378" s="135">
        <v>0</v>
      </c>
      <c r="W5378" s="202">
        <v>0</v>
      </c>
      <c r="X5378" s="202">
        <v>0</v>
      </c>
      <c r="Y5378" s="203"/>
      <c r="Z5378" s="135">
        <v>0</v>
      </c>
      <c r="AA5378" s="204">
        <v>0</v>
      </c>
      <c r="AB5378" s="202">
        <v>0</v>
      </c>
      <c r="AC5378" s="202">
        <v>0</v>
      </c>
      <c r="AD5378" s="202">
        <v>0</v>
      </c>
      <c r="AE5378" s="202">
        <v>0</v>
      </c>
      <c r="AF5378" s="202">
        <v>0</v>
      </c>
      <c r="AG5378" s="203"/>
      <c r="AH5378" s="135">
        <v>0</v>
      </c>
      <c r="AI5378" s="135">
        <v>0</v>
      </c>
      <c r="AJ5378" s="202">
        <v>0</v>
      </c>
      <c r="AK5378" s="202">
        <v>0</v>
      </c>
      <c r="AL5378" s="203"/>
      <c r="AM5378" s="205">
        <v>0</v>
      </c>
      <c r="AN5378" s="119">
        <v>0</v>
      </c>
      <c r="AO5378" s="120">
        <v>0</v>
      </c>
      <c r="AP5378" s="39">
        <v>0</v>
      </c>
      <c r="AQ5378" s="141">
        <v>0</v>
      </c>
      <c r="AR5378" s="141">
        <v>0</v>
      </c>
      <c r="AS5378" s="143">
        <v>0</v>
      </c>
      <c r="AT5378" s="144">
        <v>0</v>
      </c>
      <c r="AU5378" s="141">
        <v>0</v>
      </c>
      <c r="AV5378" s="141">
        <v>0</v>
      </c>
      <c r="AW5378" s="143">
        <v>0</v>
      </c>
      <c r="AY5378" s="146"/>
      <c r="AZ5378" s="2036"/>
    </row>
    <row r="5379" spans="1:64" ht="12.75" customHeight="1" x14ac:dyDescent="0.25">
      <c r="A5379" s="356"/>
      <c r="B5379" s="225"/>
      <c r="C5379" s="122"/>
      <c r="D5379" s="357"/>
      <c r="E5379" s="226"/>
      <c r="F5379" s="122"/>
      <c r="G5379" s="227"/>
      <c r="H5379" s="228"/>
      <c r="I5379" s="229"/>
      <c r="J5379" s="492"/>
      <c r="K5379" s="206" t="s">
        <v>76</v>
      </c>
      <c r="L5379" s="199">
        <v>0</v>
      </c>
      <c r="M5379" s="200">
        <v>0</v>
      </c>
      <c r="N5379" s="201">
        <v>0</v>
      </c>
      <c r="O5379" s="202">
        <v>0</v>
      </c>
      <c r="P5379" s="202">
        <v>0</v>
      </c>
      <c r="Q5379" s="202">
        <v>0</v>
      </c>
      <c r="R5379" s="202">
        <v>0</v>
      </c>
      <c r="S5379" s="202">
        <v>0</v>
      </c>
      <c r="T5379" s="203"/>
      <c r="U5379" s="135">
        <v>0</v>
      </c>
      <c r="V5379" s="135">
        <v>0</v>
      </c>
      <c r="W5379" s="202">
        <v>0</v>
      </c>
      <c r="X5379" s="202">
        <v>0</v>
      </c>
      <c r="Y5379" s="203"/>
      <c r="Z5379" s="135">
        <v>0</v>
      </c>
      <c r="AA5379" s="204">
        <v>0</v>
      </c>
      <c r="AB5379" s="202">
        <v>0</v>
      </c>
      <c r="AC5379" s="202">
        <v>0</v>
      </c>
      <c r="AD5379" s="202">
        <v>0</v>
      </c>
      <c r="AE5379" s="202">
        <v>0</v>
      </c>
      <c r="AF5379" s="202">
        <v>0</v>
      </c>
      <c r="AG5379" s="203"/>
      <c r="AH5379" s="135">
        <v>0</v>
      </c>
      <c r="AI5379" s="135">
        <v>0</v>
      </c>
      <c r="AJ5379" s="202">
        <v>0</v>
      </c>
      <c r="AK5379" s="202">
        <v>0</v>
      </c>
      <c r="AL5379" s="203"/>
      <c r="AM5379" s="205">
        <v>0</v>
      </c>
      <c r="AN5379" s="119">
        <v>0</v>
      </c>
      <c r="AO5379" s="120">
        <v>0</v>
      </c>
      <c r="AP5379" s="39">
        <v>0</v>
      </c>
      <c r="AQ5379" s="141">
        <v>0</v>
      </c>
      <c r="AR5379" s="141">
        <v>0</v>
      </c>
      <c r="AS5379" s="143">
        <v>0</v>
      </c>
      <c r="AT5379" s="144">
        <v>0</v>
      </c>
      <c r="AU5379" s="141">
        <v>0</v>
      </c>
      <c r="AV5379" s="141">
        <v>0</v>
      </c>
      <c r="AW5379" s="143">
        <v>0</v>
      </c>
      <c r="AY5379" s="146"/>
      <c r="AZ5379" s="2036"/>
    </row>
    <row r="5380" spans="1:64" ht="12.75" customHeight="1" x14ac:dyDescent="0.25">
      <c r="A5380" s="356"/>
      <c r="B5380" s="225"/>
      <c r="C5380" s="122"/>
      <c r="D5380" s="357"/>
      <c r="E5380" s="226"/>
      <c r="F5380" s="122"/>
      <c r="G5380" s="227"/>
      <c r="H5380" s="228"/>
      <c r="I5380" s="229"/>
      <c r="J5380" s="492"/>
      <c r="K5380" s="206"/>
      <c r="L5380" s="199"/>
      <c r="M5380" s="200"/>
      <c r="N5380" s="201"/>
      <c r="O5380" s="202"/>
      <c r="P5380" s="202"/>
      <c r="Q5380" s="202"/>
      <c r="R5380" s="202"/>
      <c r="S5380" s="202"/>
      <c r="T5380" s="224"/>
      <c r="U5380" s="133"/>
      <c r="V5380" s="133"/>
      <c r="W5380" s="134"/>
      <c r="X5380" s="134"/>
      <c r="Y5380" s="224"/>
      <c r="Z5380" s="135"/>
      <c r="AA5380" s="204"/>
      <c r="AB5380" s="202"/>
      <c r="AC5380" s="202"/>
      <c r="AD5380" s="202"/>
      <c r="AE5380" s="202"/>
      <c r="AF5380" s="202"/>
      <c r="AG5380" s="224"/>
      <c r="AH5380" s="133"/>
      <c r="AI5380" s="133"/>
      <c r="AJ5380" s="134"/>
      <c r="AK5380" s="134"/>
      <c r="AL5380" s="224"/>
      <c r="AM5380" s="205"/>
      <c r="AN5380" s="119"/>
      <c r="AO5380" s="120"/>
      <c r="AP5380" s="39"/>
      <c r="AQ5380" s="141"/>
      <c r="AR5380" s="141"/>
      <c r="AS5380" s="143"/>
      <c r="AU5380" s="141"/>
      <c r="AV5380" s="141"/>
      <c r="AW5380" s="143"/>
      <c r="AY5380" s="146"/>
      <c r="AZ5380" s="2036"/>
    </row>
    <row r="5381" spans="1:64" ht="12.75" customHeight="1" x14ac:dyDescent="0.25">
      <c r="A5381" s="356"/>
      <c r="B5381" s="225"/>
      <c r="C5381" s="122"/>
      <c r="D5381" s="357"/>
      <c r="E5381" s="226"/>
      <c r="F5381" s="122"/>
      <c r="G5381" s="227"/>
      <c r="H5381" s="228"/>
      <c r="I5381" s="229"/>
      <c r="J5381" s="492"/>
      <c r="K5381" s="206"/>
      <c r="L5381" s="199"/>
      <c r="M5381" s="200"/>
      <c r="N5381" s="201"/>
      <c r="O5381" s="202"/>
      <c r="P5381" s="202"/>
      <c r="Q5381" s="202"/>
      <c r="R5381" s="202"/>
      <c r="S5381" s="202"/>
      <c r="T5381" s="224"/>
      <c r="U5381" s="133"/>
      <c r="V5381" s="133"/>
      <c r="W5381" s="134"/>
      <c r="X5381" s="134"/>
      <c r="Y5381" s="224"/>
      <c r="Z5381" s="135"/>
      <c r="AA5381" s="204"/>
      <c r="AB5381" s="202"/>
      <c r="AC5381" s="202"/>
      <c r="AD5381" s="202"/>
      <c r="AE5381" s="202"/>
      <c r="AF5381" s="202"/>
      <c r="AG5381" s="224"/>
      <c r="AH5381" s="133"/>
      <c r="AI5381" s="133"/>
      <c r="AJ5381" s="134"/>
      <c r="AK5381" s="134"/>
      <c r="AL5381" s="224"/>
      <c r="AM5381" s="205"/>
      <c r="AN5381" s="119"/>
      <c r="AO5381" s="120"/>
      <c r="AP5381" s="39"/>
      <c r="AQ5381" s="141"/>
      <c r="AR5381" s="141"/>
      <c r="AS5381" s="143"/>
      <c r="AU5381" s="141"/>
      <c r="AV5381" s="141"/>
      <c r="AW5381" s="143"/>
      <c r="AY5381" s="146"/>
      <c r="AZ5381" s="2036"/>
    </row>
    <row r="5382" spans="1:64" ht="12.75" customHeight="1" x14ac:dyDescent="0.25">
      <c r="A5382" s="356"/>
      <c r="B5382" s="225"/>
      <c r="C5382" s="122"/>
      <c r="D5382" s="357"/>
      <c r="E5382" s="226"/>
      <c r="F5382" s="122"/>
      <c r="G5382" s="227"/>
      <c r="H5382" s="228"/>
      <c r="I5382" s="229"/>
      <c r="J5382" s="492"/>
      <c r="K5382" s="116" t="s">
        <v>3747</v>
      </c>
      <c r="L5382" s="241"/>
      <c r="M5382" s="242"/>
      <c r="N5382" s="258"/>
      <c r="O5382" s="259"/>
      <c r="P5382" s="259"/>
      <c r="Q5382" s="259"/>
      <c r="R5382" s="259"/>
      <c r="S5382" s="259"/>
      <c r="T5382" s="260"/>
      <c r="U5382" s="261"/>
      <c r="V5382" s="261"/>
      <c r="W5382" s="262"/>
      <c r="X5382" s="262"/>
      <c r="Y5382" s="260"/>
      <c r="Z5382" s="263"/>
      <c r="AA5382" s="264"/>
      <c r="AB5382" s="259"/>
      <c r="AC5382" s="259"/>
      <c r="AD5382" s="259"/>
      <c r="AE5382" s="259"/>
      <c r="AF5382" s="259"/>
      <c r="AG5382" s="260"/>
      <c r="AH5382" s="261"/>
      <c r="AI5382" s="261"/>
      <c r="AJ5382" s="262"/>
      <c r="AK5382" s="262"/>
      <c r="AL5382" s="260"/>
      <c r="AM5382" s="265"/>
      <c r="AN5382" s="266"/>
      <c r="AO5382" s="267"/>
      <c r="AP5382" s="268"/>
      <c r="AQ5382" s="269"/>
      <c r="AR5382" s="269"/>
      <c r="AS5382" s="270"/>
      <c r="AT5382" s="271"/>
      <c r="AU5382" s="269"/>
      <c r="AV5382" s="269"/>
      <c r="AW5382" s="270"/>
      <c r="AY5382" s="146"/>
      <c r="AZ5382" s="2036"/>
    </row>
    <row r="5383" spans="1:64" x14ac:dyDescent="0.25">
      <c r="A5383" s="356"/>
      <c r="B5383" s="225"/>
      <c r="C5383" s="122"/>
      <c r="D5383" s="357"/>
      <c r="E5383" s="226"/>
      <c r="F5383" s="122"/>
      <c r="G5383" s="227"/>
      <c r="H5383" s="228"/>
      <c r="I5383" s="229"/>
      <c r="J5383" s="492"/>
      <c r="K5383" s="116" t="s">
        <v>3748</v>
      </c>
      <c r="L5383" s="241"/>
      <c r="M5383" s="242"/>
      <c r="N5383" s="258"/>
      <c r="O5383" s="259"/>
      <c r="P5383" s="259"/>
      <c r="Q5383" s="259"/>
      <c r="R5383" s="259"/>
      <c r="S5383" s="259"/>
      <c r="T5383" s="260"/>
      <c r="U5383" s="261"/>
      <c r="V5383" s="261"/>
      <c r="W5383" s="262"/>
      <c r="X5383" s="262"/>
      <c r="Y5383" s="260"/>
      <c r="Z5383" s="263"/>
      <c r="AA5383" s="264"/>
      <c r="AB5383" s="259"/>
      <c r="AC5383" s="259"/>
      <c r="AD5383" s="259"/>
      <c r="AE5383" s="259"/>
      <c r="AF5383" s="259"/>
      <c r="AG5383" s="260"/>
      <c r="AH5383" s="261"/>
      <c r="AI5383" s="261"/>
      <c r="AJ5383" s="262"/>
      <c r="AK5383" s="262"/>
      <c r="AL5383" s="260"/>
      <c r="AM5383" s="265"/>
      <c r="AN5383" s="266"/>
      <c r="AO5383" s="267"/>
      <c r="AP5383" s="268"/>
      <c r="AQ5383" s="269"/>
      <c r="AR5383" s="269"/>
      <c r="AS5383" s="270"/>
      <c r="AT5383" s="271"/>
      <c r="AU5383" s="269"/>
      <c r="AV5383" s="269"/>
      <c r="AW5383" s="270"/>
      <c r="AY5383" s="146"/>
      <c r="AZ5383" s="2036"/>
    </row>
    <row r="5384" spans="1:64" ht="12.75" customHeight="1" x14ac:dyDescent="0.25">
      <c r="A5384" s="356"/>
      <c r="B5384" s="225"/>
      <c r="C5384" s="122"/>
      <c r="D5384" s="357"/>
      <c r="E5384" s="226"/>
      <c r="F5384" s="122"/>
      <c r="G5384" s="227"/>
      <c r="H5384" s="228"/>
      <c r="I5384" s="229"/>
      <c r="J5384" s="492"/>
      <c r="K5384" s="206"/>
      <c r="L5384" s="241"/>
      <c r="M5384" s="242"/>
      <c r="N5384" s="258"/>
      <c r="O5384" s="259"/>
      <c r="P5384" s="259"/>
      <c r="Q5384" s="259"/>
      <c r="R5384" s="259"/>
      <c r="S5384" s="259"/>
      <c r="T5384" s="260"/>
      <c r="U5384" s="261"/>
      <c r="V5384" s="261"/>
      <c r="W5384" s="262"/>
      <c r="X5384" s="262"/>
      <c r="Y5384" s="260"/>
      <c r="Z5384" s="263"/>
      <c r="AA5384" s="264"/>
      <c r="AB5384" s="259"/>
      <c r="AC5384" s="259"/>
      <c r="AD5384" s="259"/>
      <c r="AE5384" s="259"/>
      <c r="AF5384" s="259"/>
      <c r="AG5384" s="260"/>
      <c r="AH5384" s="261"/>
      <c r="AI5384" s="261"/>
      <c r="AJ5384" s="262"/>
      <c r="AK5384" s="262"/>
      <c r="AL5384" s="260"/>
      <c r="AM5384" s="265"/>
      <c r="AN5384" s="266"/>
      <c r="AO5384" s="267"/>
      <c r="AP5384" s="268"/>
      <c r="AQ5384" s="269"/>
      <c r="AR5384" s="269"/>
      <c r="AS5384" s="270"/>
      <c r="AT5384" s="271"/>
      <c r="AU5384" s="269"/>
      <c r="AV5384" s="269"/>
      <c r="AW5384" s="270"/>
      <c r="AY5384" s="146"/>
      <c r="AZ5384" s="2036"/>
    </row>
    <row r="5385" spans="1:64" ht="35.1" customHeight="1" x14ac:dyDescent="0.25">
      <c r="A5385" s="356" t="s">
        <v>5356</v>
      </c>
      <c r="B5385" s="225">
        <v>15</v>
      </c>
      <c r="C5385" s="122" t="s">
        <v>1245</v>
      </c>
      <c r="D5385" s="123">
        <v>1000</v>
      </c>
      <c r="E5385" s="226"/>
      <c r="F5385" s="122">
        <v>12</v>
      </c>
      <c r="G5385" s="227">
        <v>1</v>
      </c>
      <c r="H5385" s="228" t="str">
        <f t="shared" si="4127"/>
        <v>063</v>
      </c>
      <c r="I5385" s="229" t="s">
        <v>96</v>
      </c>
      <c r="J5385" s="492" t="s">
        <v>6007</v>
      </c>
      <c r="K5385" s="500" t="s">
        <v>6008</v>
      </c>
      <c r="L5385" s="232">
        <v>37</v>
      </c>
      <c r="M5385" s="233">
        <v>37</v>
      </c>
      <c r="N5385" s="130"/>
      <c r="O5385" s="131"/>
      <c r="P5385" s="131"/>
      <c r="Q5385" s="131"/>
      <c r="R5385" s="131"/>
      <c r="S5385" s="131"/>
      <c r="T5385" s="132" t="str">
        <f>IF(SUM(N5385:S5385)=U5385,"OK",SUM(N5385:S5385)-U5385)</f>
        <v>OK</v>
      </c>
      <c r="U5385" s="138"/>
      <c r="V5385" s="138"/>
      <c r="W5385" s="139"/>
      <c r="X5385" s="139"/>
      <c r="Y5385" s="132" t="str">
        <f>IF(SUM(W5385:X5385)=Z5385,"OK",SUM(W5385:X5385)-Z5385)</f>
        <v>OK</v>
      </c>
      <c r="Z5385" s="210"/>
      <c r="AA5385" s="204"/>
      <c r="AB5385" s="202"/>
      <c r="AC5385" s="202"/>
      <c r="AD5385" s="202"/>
      <c r="AE5385" s="202"/>
      <c r="AF5385" s="202"/>
      <c r="AG5385" s="132" t="str">
        <f>IF(SUM(AA5385:AF5385)=AH5385,"OK",SUM(AA5385:AF5385)-AH5385)</f>
        <v>OK</v>
      </c>
      <c r="AH5385" s="138"/>
      <c r="AI5385" s="138"/>
      <c r="AJ5385" s="139"/>
      <c r="AK5385" s="139"/>
      <c r="AL5385" s="132" t="str">
        <f>IF(SUM(AJ5385:AK5385)=AM5385,"OK",SUM(AJ5385:AK5385)-AM5385)</f>
        <v>OK</v>
      </c>
      <c r="AM5385" s="140"/>
      <c r="AN5385" s="119">
        <f>L5385+U5385+V5385+Z5385</f>
        <v>37</v>
      </c>
      <c r="AO5385" s="120">
        <f>M5385+AH5385+AI5385+AM5385</f>
        <v>37</v>
      </c>
      <c r="AP5385" s="39">
        <f>L5385</f>
        <v>37</v>
      </c>
      <c r="AQ5385" s="141">
        <f>AN5385</f>
        <v>37</v>
      </c>
      <c r="AR5385" s="142">
        <f>AQ5385-AP5385</f>
        <v>0</v>
      </c>
      <c r="AS5385" s="143">
        <f>AR5385/AP5385</f>
        <v>0</v>
      </c>
      <c r="AT5385" s="144">
        <f>M5385</f>
        <v>37</v>
      </c>
      <c r="AU5385" s="141">
        <f>AO5385</f>
        <v>37</v>
      </c>
      <c r="AV5385" s="142">
        <f>AU5385-AT5385</f>
        <v>0</v>
      </c>
      <c r="AW5385" s="143">
        <f>AV5385/AT5385</f>
        <v>0</v>
      </c>
      <c r="AY5385" s="146" t="str">
        <f>RIGHT(LEFT(I5385,3),2)&amp;"."&amp;RIGHT(LEFT(I5385,5),2)</f>
        <v>12.11</v>
      </c>
      <c r="AZ5385" s="2036" t="b">
        <f>COUNTIF('[1]Codes SEC'!$B$2:$B$250,Ministres!AY5385)&gt;0</f>
        <v>1</v>
      </c>
    </row>
    <row r="5386" spans="1:64" ht="12.75" customHeight="1" x14ac:dyDescent="0.25">
      <c r="A5386" s="2050"/>
      <c r="B5386" s="2037"/>
      <c r="C5386" s="150"/>
      <c r="D5386" s="352"/>
      <c r="E5386" s="2038"/>
      <c r="F5386" s="150"/>
      <c r="G5386" s="495"/>
      <c r="H5386" s="496"/>
      <c r="I5386" s="497"/>
      <c r="J5386" s="498"/>
      <c r="K5386" s="158" t="s">
        <v>70</v>
      </c>
      <c r="L5386" s="236">
        <f t="shared" ref="L5386:X5387" si="4138">L5385</f>
        <v>37</v>
      </c>
      <c r="M5386" s="2051">
        <f t="shared" si="4138"/>
        <v>37</v>
      </c>
      <c r="N5386" s="2040">
        <f t="shared" si="4138"/>
        <v>0</v>
      </c>
      <c r="O5386" s="2041">
        <f t="shared" si="4138"/>
        <v>0</v>
      </c>
      <c r="P5386" s="2041">
        <f t="shared" si="4138"/>
        <v>0</v>
      </c>
      <c r="Q5386" s="2041">
        <f t="shared" si="4138"/>
        <v>0</v>
      </c>
      <c r="R5386" s="2041">
        <f t="shared" si="4138"/>
        <v>0</v>
      </c>
      <c r="S5386" s="2041">
        <f t="shared" si="4138"/>
        <v>0</v>
      </c>
      <c r="T5386" s="2042"/>
      <c r="U5386" s="2043">
        <f t="shared" si="4138"/>
        <v>0</v>
      </c>
      <c r="V5386" s="2043">
        <f t="shared" si="4138"/>
        <v>0</v>
      </c>
      <c r="W5386" s="2041">
        <f t="shared" si="4138"/>
        <v>0</v>
      </c>
      <c r="X5386" s="2041">
        <f t="shared" si="4138"/>
        <v>0</v>
      </c>
      <c r="Y5386" s="2042"/>
      <c r="Z5386" s="2043">
        <f t="shared" ref="Z5386:AK5387" si="4139">Z5385</f>
        <v>0</v>
      </c>
      <c r="AA5386" s="165">
        <f t="shared" si="4139"/>
        <v>0</v>
      </c>
      <c r="AB5386" s="2041">
        <f t="shared" si="4139"/>
        <v>0</v>
      </c>
      <c r="AC5386" s="2041">
        <f t="shared" si="4139"/>
        <v>0</v>
      </c>
      <c r="AD5386" s="2041">
        <f t="shared" si="4139"/>
        <v>0</v>
      </c>
      <c r="AE5386" s="2041">
        <f t="shared" si="4139"/>
        <v>0</v>
      </c>
      <c r="AF5386" s="2041">
        <f t="shared" si="4139"/>
        <v>0</v>
      </c>
      <c r="AG5386" s="2042"/>
      <c r="AH5386" s="2043">
        <f t="shared" si="4139"/>
        <v>0</v>
      </c>
      <c r="AI5386" s="2043">
        <f t="shared" si="4139"/>
        <v>0</v>
      </c>
      <c r="AJ5386" s="2041">
        <f t="shared" si="4139"/>
        <v>0</v>
      </c>
      <c r="AK5386" s="2041">
        <f t="shared" si="4139"/>
        <v>0</v>
      </c>
      <c r="AL5386" s="2042"/>
      <c r="AM5386" s="2044">
        <f t="shared" ref="AM5386:AW5387" si="4140">AM5385</f>
        <v>0</v>
      </c>
      <c r="AN5386" s="167">
        <f>AN5385</f>
        <v>37</v>
      </c>
      <c r="AO5386" s="2045">
        <f t="shared" si="4140"/>
        <v>37</v>
      </c>
      <c r="AP5386" s="169">
        <f t="shared" si="4140"/>
        <v>37</v>
      </c>
      <c r="AQ5386" s="2046">
        <f t="shared" si="4140"/>
        <v>37</v>
      </c>
      <c r="AR5386" s="2047">
        <f t="shared" si="4140"/>
        <v>0</v>
      </c>
      <c r="AS5386" s="2048">
        <f t="shared" si="4140"/>
        <v>0</v>
      </c>
      <c r="AT5386" s="2049">
        <f t="shared" si="4140"/>
        <v>37</v>
      </c>
      <c r="AU5386" s="2046">
        <f t="shared" si="4140"/>
        <v>37</v>
      </c>
      <c r="AV5386" s="2047">
        <f t="shared" si="4140"/>
        <v>0</v>
      </c>
      <c r="AW5386" s="2048">
        <f t="shared" si="4140"/>
        <v>0</v>
      </c>
      <c r="AY5386" s="146"/>
      <c r="AZ5386" s="2036"/>
    </row>
    <row r="5387" spans="1:64" ht="12.75" customHeight="1" x14ac:dyDescent="0.25">
      <c r="A5387" s="174"/>
      <c r="B5387" s="175"/>
      <c r="C5387" s="176"/>
      <c r="D5387" s="177"/>
      <c r="E5387" s="178"/>
      <c r="F5387" s="177"/>
      <c r="G5387" s="179"/>
      <c r="H5387" s="180"/>
      <c r="I5387" s="181"/>
      <c r="J5387" s="182"/>
      <c r="K5387" s="183" t="s">
        <v>3759</v>
      </c>
      <c r="L5387" s="184">
        <f t="shared" si="4138"/>
        <v>37</v>
      </c>
      <c r="M5387" s="185">
        <f t="shared" si="4138"/>
        <v>37</v>
      </c>
      <c r="N5387" s="186">
        <f t="shared" si="4138"/>
        <v>0</v>
      </c>
      <c r="O5387" s="187">
        <f t="shared" si="4138"/>
        <v>0</v>
      </c>
      <c r="P5387" s="187">
        <f t="shared" si="4138"/>
        <v>0</v>
      </c>
      <c r="Q5387" s="187">
        <f t="shared" si="4138"/>
        <v>0</v>
      </c>
      <c r="R5387" s="187">
        <f t="shared" si="4138"/>
        <v>0</v>
      </c>
      <c r="S5387" s="187">
        <f t="shared" si="4138"/>
        <v>0</v>
      </c>
      <c r="T5387" s="188"/>
      <c r="U5387" s="187">
        <f t="shared" si="4138"/>
        <v>0</v>
      </c>
      <c r="V5387" s="187">
        <f t="shared" si="4138"/>
        <v>0</v>
      </c>
      <c r="W5387" s="187">
        <f t="shared" si="4138"/>
        <v>0</v>
      </c>
      <c r="X5387" s="187">
        <f t="shared" si="4138"/>
        <v>0</v>
      </c>
      <c r="Y5387" s="188"/>
      <c r="Z5387" s="187">
        <f t="shared" si="4139"/>
        <v>0</v>
      </c>
      <c r="AA5387" s="189">
        <f t="shared" si="4139"/>
        <v>0</v>
      </c>
      <c r="AB5387" s="187">
        <f t="shared" si="4139"/>
        <v>0</v>
      </c>
      <c r="AC5387" s="187">
        <f t="shared" si="4139"/>
        <v>0</v>
      </c>
      <c r="AD5387" s="187">
        <f t="shared" si="4139"/>
        <v>0</v>
      </c>
      <c r="AE5387" s="187">
        <f t="shared" si="4139"/>
        <v>0</v>
      </c>
      <c r="AF5387" s="187">
        <f t="shared" si="4139"/>
        <v>0</v>
      </c>
      <c r="AG5387" s="188"/>
      <c r="AH5387" s="187">
        <f t="shared" si="4139"/>
        <v>0</v>
      </c>
      <c r="AI5387" s="187">
        <f t="shared" si="4139"/>
        <v>0</v>
      </c>
      <c r="AJ5387" s="187">
        <f t="shared" si="4139"/>
        <v>0</v>
      </c>
      <c r="AK5387" s="187">
        <f t="shared" si="4139"/>
        <v>0</v>
      </c>
      <c r="AL5387" s="188"/>
      <c r="AM5387" s="190">
        <f t="shared" si="4140"/>
        <v>0</v>
      </c>
      <c r="AN5387" s="191">
        <f>AN5386</f>
        <v>37</v>
      </c>
      <c r="AO5387" s="190">
        <f t="shared" si="4140"/>
        <v>37</v>
      </c>
      <c r="AP5387" s="184">
        <f t="shared" si="4140"/>
        <v>37</v>
      </c>
      <c r="AQ5387" s="192">
        <f t="shared" si="4140"/>
        <v>37</v>
      </c>
      <c r="AR5387" s="193">
        <f t="shared" si="4140"/>
        <v>0</v>
      </c>
      <c r="AS5387" s="194">
        <f t="shared" si="4140"/>
        <v>0</v>
      </c>
      <c r="AT5387" s="195">
        <f t="shared" si="4140"/>
        <v>37</v>
      </c>
      <c r="AU5387" s="192">
        <f t="shared" si="4140"/>
        <v>37</v>
      </c>
      <c r="AV5387" s="193">
        <f t="shared" si="4140"/>
        <v>0</v>
      </c>
      <c r="AW5387" s="194">
        <f t="shared" si="4140"/>
        <v>0</v>
      </c>
      <c r="AY5387" s="146"/>
      <c r="AZ5387" s="2036"/>
    </row>
    <row r="5388" spans="1:64" ht="12.75" customHeight="1" x14ac:dyDescent="0.25">
      <c r="A5388" s="15"/>
      <c r="C5388" s="122"/>
      <c r="D5388" s="123"/>
      <c r="F5388" s="125"/>
      <c r="G5388" s="34"/>
      <c r="H5388" s="35"/>
      <c r="I5388" s="36"/>
      <c r="J5388" s="37"/>
      <c r="K5388" s="198" t="s">
        <v>72</v>
      </c>
      <c r="L5388" s="199">
        <v>0</v>
      </c>
      <c r="M5388" s="200">
        <v>0</v>
      </c>
      <c r="N5388" s="201">
        <v>0</v>
      </c>
      <c r="O5388" s="202">
        <v>0</v>
      </c>
      <c r="P5388" s="202">
        <v>0</v>
      </c>
      <c r="Q5388" s="202">
        <v>0</v>
      </c>
      <c r="R5388" s="202">
        <v>0</v>
      </c>
      <c r="S5388" s="202">
        <v>0</v>
      </c>
      <c r="T5388" s="203"/>
      <c r="U5388" s="135">
        <v>0</v>
      </c>
      <c r="V5388" s="135">
        <v>0</v>
      </c>
      <c r="W5388" s="202">
        <v>0</v>
      </c>
      <c r="X5388" s="202">
        <v>0</v>
      </c>
      <c r="Y5388" s="203"/>
      <c r="Z5388" s="135">
        <v>0</v>
      </c>
      <c r="AA5388" s="204">
        <v>0</v>
      </c>
      <c r="AB5388" s="202">
        <v>0</v>
      </c>
      <c r="AC5388" s="202">
        <v>0</v>
      </c>
      <c r="AD5388" s="202">
        <v>0</v>
      </c>
      <c r="AE5388" s="202">
        <v>0</v>
      </c>
      <c r="AF5388" s="202">
        <v>0</v>
      </c>
      <c r="AG5388" s="203"/>
      <c r="AH5388" s="135">
        <v>0</v>
      </c>
      <c r="AI5388" s="135">
        <v>0</v>
      </c>
      <c r="AJ5388" s="202">
        <v>0</v>
      </c>
      <c r="AK5388" s="202">
        <v>0</v>
      </c>
      <c r="AL5388" s="203"/>
      <c r="AM5388" s="205">
        <v>0</v>
      </c>
      <c r="AN5388" s="119">
        <v>0</v>
      </c>
      <c r="AO5388" s="120">
        <v>0</v>
      </c>
      <c r="AP5388" s="39">
        <v>0</v>
      </c>
      <c r="AQ5388" s="141">
        <v>0</v>
      </c>
      <c r="AR5388" s="141">
        <v>0</v>
      </c>
      <c r="AS5388" s="143">
        <v>0</v>
      </c>
      <c r="AT5388" s="144">
        <v>0</v>
      </c>
      <c r="AU5388" s="141">
        <v>0</v>
      </c>
      <c r="AV5388" s="141">
        <v>0</v>
      </c>
      <c r="AW5388" s="143">
        <v>0</v>
      </c>
      <c r="AY5388" s="146"/>
      <c r="AZ5388" s="2036"/>
    </row>
    <row r="5389" spans="1:64" ht="12.75" customHeight="1" x14ac:dyDescent="0.25">
      <c r="A5389" s="356"/>
      <c r="B5389" s="225"/>
      <c r="C5389" s="122"/>
      <c r="D5389" s="357"/>
      <c r="E5389" s="226"/>
      <c r="F5389" s="122"/>
      <c r="G5389" s="227"/>
      <c r="H5389" s="228"/>
      <c r="I5389" s="229"/>
      <c r="J5389" s="492"/>
      <c r="K5389" s="198" t="s">
        <v>73</v>
      </c>
      <c r="L5389" s="241">
        <v>0</v>
      </c>
      <c r="M5389" s="242">
        <v>0</v>
      </c>
      <c r="N5389" s="201">
        <v>0</v>
      </c>
      <c r="O5389" s="202">
        <v>0</v>
      </c>
      <c r="P5389" s="202">
        <v>0</v>
      </c>
      <c r="Q5389" s="202">
        <v>0</v>
      </c>
      <c r="R5389" s="202">
        <v>0</v>
      </c>
      <c r="S5389" s="202">
        <v>0</v>
      </c>
      <c r="T5389" s="203"/>
      <c r="U5389" s="135">
        <v>0</v>
      </c>
      <c r="V5389" s="135">
        <v>0</v>
      </c>
      <c r="W5389" s="202">
        <v>0</v>
      </c>
      <c r="X5389" s="202">
        <v>0</v>
      </c>
      <c r="Y5389" s="203"/>
      <c r="Z5389" s="135">
        <v>0</v>
      </c>
      <c r="AA5389" s="204">
        <v>0</v>
      </c>
      <c r="AB5389" s="202">
        <v>0</v>
      </c>
      <c r="AC5389" s="202">
        <v>0</v>
      </c>
      <c r="AD5389" s="202">
        <v>0</v>
      </c>
      <c r="AE5389" s="202">
        <v>0</v>
      </c>
      <c r="AF5389" s="202">
        <v>0</v>
      </c>
      <c r="AG5389" s="203"/>
      <c r="AH5389" s="135">
        <v>0</v>
      </c>
      <c r="AI5389" s="135">
        <v>0</v>
      </c>
      <c r="AJ5389" s="202">
        <v>0</v>
      </c>
      <c r="AK5389" s="202">
        <v>0</v>
      </c>
      <c r="AL5389" s="203"/>
      <c r="AM5389" s="205">
        <v>0</v>
      </c>
      <c r="AN5389" s="119">
        <v>0</v>
      </c>
      <c r="AO5389" s="120">
        <v>0</v>
      </c>
      <c r="AP5389" s="39">
        <v>0</v>
      </c>
      <c r="AQ5389" s="141">
        <v>0</v>
      </c>
      <c r="AR5389" s="141">
        <v>0</v>
      </c>
      <c r="AS5389" s="143">
        <v>0</v>
      </c>
      <c r="AT5389" s="144">
        <v>0</v>
      </c>
      <c r="AU5389" s="141">
        <v>0</v>
      </c>
      <c r="AV5389" s="141">
        <v>0</v>
      </c>
      <c r="AW5389" s="143">
        <v>0</v>
      </c>
      <c r="AY5389" s="146"/>
      <c r="AZ5389" s="2036"/>
    </row>
    <row r="5390" spans="1:64" s="373" customFormat="1" ht="12.75" customHeight="1" x14ac:dyDescent="0.25">
      <c r="A5390" s="356"/>
      <c r="B5390" s="225"/>
      <c r="C5390" s="122"/>
      <c r="D5390" s="357"/>
      <c r="E5390" s="226"/>
      <c r="F5390" s="122"/>
      <c r="G5390" s="227"/>
      <c r="H5390" s="228"/>
      <c r="I5390" s="229"/>
      <c r="J5390" s="492"/>
      <c r="K5390" s="198" t="s">
        <v>74</v>
      </c>
      <c r="L5390" s="241">
        <v>0</v>
      </c>
      <c r="M5390" s="242">
        <v>0</v>
      </c>
      <c r="N5390" s="201">
        <v>0</v>
      </c>
      <c r="O5390" s="202">
        <v>0</v>
      </c>
      <c r="P5390" s="202">
        <v>0</v>
      </c>
      <c r="Q5390" s="202">
        <v>0</v>
      </c>
      <c r="R5390" s="202">
        <v>0</v>
      </c>
      <c r="S5390" s="202">
        <v>0</v>
      </c>
      <c r="T5390" s="203"/>
      <c r="U5390" s="135">
        <v>0</v>
      </c>
      <c r="V5390" s="135">
        <v>0</v>
      </c>
      <c r="W5390" s="202">
        <v>0</v>
      </c>
      <c r="X5390" s="202">
        <v>0</v>
      </c>
      <c r="Y5390" s="203"/>
      <c r="Z5390" s="135">
        <v>0</v>
      </c>
      <c r="AA5390" s="204">
        <v>0</v>
      </c>
      <c r="AB5390" s="202">
        <v>0</v>
      </c>
      <c r="AC5390" s="202">
        <v>0</v>
      </c>
      <c r="AD5390" s="202">
        <v>0</v>
      </c>
      <c r="AE5390" s="202">
        <v>0</v>
      </c>
      <c r="AF5390" s="202">
        <v>0</v>
      </c>
      <c r="AG5390" s="203"/>
      <c r="AH5390" s="135">
        <v>0</v>
      </c>
      <c r="AI5390" s="135">
        <v>0</v>
      </c>
      <c r="AJ5390" s="202">
        <v>0</v>
      </c>
      <c r="AK5390" s="202">
        <v>0</v>
      </c>
      <c r="AL5390" s="203"/>
      <c r="AM5390" s="205">
        <v>0</v>
      </c>
      <c r="AN5390" s="119">
        <v>0</v>
      </c>
      <c r="AO5390" s="120">
        <v>0</v>
      </c>
      <c r="AP5390" s="39">
        <v>0</v>
      </c>
      <c r="AQ5390" s="141">
        <v>0</v>
      </c>
      <c r="AR5390" s="141">
        <v>0</v>
      </c>
      <c r="AS5390" s="143">
        <v>0</v>
      </c>
      <c r="AT5390" s="144">
        <v>0</v>
      </c>
      <c r="AU5390" s="141">
        <v>0</v>
      </c>
      <c r="AV5390" s="141">
        <v>0</v>
      </c>
      <c r="AW5390" s="143">
        <v>0</v>
      </c>
      <c r="AX5390"/>
      <c r="AY5390" s="146"/>
      <c r="AZ5390" s="2036"/>
      <c r="BA5390"/>
      <c r="BB5390"/>
      <c r="BC5390"/>
      <c r="BD5390"/>
      <c r="BE5390"/>
      <c r="BF5390"/>
      <c r="BG5390"/>
      <c r="BH5390"/>
      <c r="BI5390"/>
      <c r="BJ5390"/>
      <c r="BK5390"/>
      <c r="BL5390"/>
    </row>
    <row r="5391" spans="1:64" ht="12.75" customHeight="1" x14ac:dyDescent="0.25">
      <c r="A5391" s="356"/>
      <c r="B5391" s="225"/>
      <c r="C5391" s="122"/>
      <c r="D5391" s="357"/>
      <c r="E5391" s="226"/>
      <c r="F5391" s="122"/>
      <c r="G5391" s="227"/>
      <c r="H5391" s="228"/>
      <c r="I5391" s="229"/>
      <c r="J5391" s="492"/>
      <c r="K5391" s="198" t="s">
        <v>75</v>
      </c>
      <c r="L5391" s="241">
        <v>0</v>
      </c>
      <c r="M5391" s="242">
        <v>0</v>
      </c>
      <c r="N5391" s="201">
        <v>0</v>
      </c>
      <c r="O5391" s="202">
        <v>0</v>
      </c>
      <c r="P5391" s="202">
        <v>0</v>
      </c>
      <c r="Q5391" s="202">
        <v>0</v>
      </c>
      <c r="R5391" s="202">
        <v>0</v>
      </c>
      <c r="S5391" s="202">
        <v>0</v>
      </c>
      <c r="T5391" s="203"/>
      <c r="U5391" s="135">
        <v>0</v>
      </c>
      <c r="V5391" s="135">
        <v>0</v>
      </c>
      <c r="W5391" s="202">
        <v>0</v>
      </c>
      <c r="X5391" s="202">
        <v>0</v>
      </c>
      <c r="Y5391" s="203"/>
      <c r="Z5391" s="135">
        <v>0</v>
      </c>
      <c r="AA5391" s="204">
        <v>0</v>
      </c>
      <c r="AB5391" s="202">
        <v>0</v>
      </c>
      <c r="AC5391" s="202">
        <v>0</v>
      </c>
      <c r="AD5391" s="202">
        <v>0</v>
      </c>
      <c r="AE5391" s="202">
        <v>0</v>
      </c>
      <c r="AF5391" s="202">
        <v>0</v>
      </c>
      <c r="AG5391" s="203"/>
      <c r="AH5391" s="135">
        <v>0</v>
      </c>
      <c r="AI5391" s="135">
        <v>0</v>
      </c>
      <c r="AJ5391" s="202">
        <v>0</v>
      </c>
      <c r="AK5391" s="202">
        <v>0</v>
      </c>
      <c r="AL5391" s="203"/>
      <c r="AM5391" s="205">
        <v>0</v>
      </c>
      <c r="AN5391" s="119">
        <v>0</v>
      </c>
      <c r="AO5391" s="120">
        <v>0</v>
      </c>
      <c r="AP5391" s="39">
        <v>0</v>
      </c>
      <c r="AQ5391" s="141">
        <v>0</v>
      </c>
      <c r="AR5391" s="141">
        <v>0</v>
      </c>
      <c r="AS5391" s="143">
        <v>0</v>
      </c>
      <c r="AT5391" s="144">
        <v>0</v>
      </c>
      <c r="AU5391" s="141">
        <v>0</v>
      </c>
      <c r="AV5391" s="141">
        <v>0</v>
      </c>
      <c r="AW5391" s="143">
        <v>0</v>
      </c>
      <c r="AY5391" s="146"/>
      <c r="AZ5391" s="2036"/>
    </row>
    <row r="5392" spans="1:64" ht="12.75" customHeight="1" x14ac:dyDescent="0.25">
      <c r="A5392" s="356"/>
      <c r="B5392" s="225"/>
      <c r="C5392" s="122"/>
      <c r="D5392" s="357"/>
      <c r="E5392" s="226"/>
      <c r="F5392" s="122"/>
      <c r="G5392" s="227"/>
      <c r="H5392" s="228"/>
      <c r="I5392" s="229"/>
      <c r="J5392" s="492"/>
      <c r="K5392" s="206" t="s">
        <v>76</v>
      </c>
      <c r="L5392" s="241">
        <v>0</v>
      </c>
      <c r="M5392" s="242">
        <v>0</v>
      </c>
      <c r="N5392" s="201">
        <v>0</v>
      </c>
      <c r="O5392" s="202">
        <v>0</v>
      </c>
      <c r="P5392" s="202">
        <v>0</v>
      </c>
      <c r="Q5392" s="202">
        <v>0</v>
      </c>
      <c r="R5392" s="202">
        <v>0</v>
      </c>
      <c r="S5392" s="202">
        <v>0</v>
      </c>
      <c r="T5392" s="203"/>
      <c r="U5392" s="135">
        <v>0</v>
      </c>
      <c r="V5392" s="135">
        <v>0</v>
      </c>
      <c r="W5392" s="202">
        <v>0</v>
      </c>
      <c r="X5392" s="202">
        <v>0</v>
      </c>
      <c r="Y5392" s="203"/>
      <c r="Z5392" s="135">
        <v>0</v>
      </c>
      <c r="AA5392" s="204">
        <v>0</v>
      </c>
      <c r="AB5392" s="202">
        <v>0</v>
      </c>
      <c r="AC5392" s="202">
        <v>0</v>
      </c>
      <c r="AD5392" s="202">
        <v>0</v>
      </c>
      <c r="AE5392" s="202">
        <v>0</v>
      </c>
      <c r="AF5392" s="202">
        <v>0</v>
      </c>
      <c r="AG5392" s="203"/>
      <c r="AH5392" s="135">
        <v>0</v>
      </c>
      <c r="AI5392" s="135">
        <v>0</v>
      </c>
      <c r="AJ5392" s="202">
        <v>0</v>
      </c>
      <c r="AK5392" s="202">
        <v>0</v>
      </c>
      <c r="AL5392" s="203"/>
      <c r="AM5392" s="205">
        <v>0</v>
      </c>
      <c r="AN5392" s="119">
        <v>0</v>
      </c>
      <c r="AO5392" s="120">
        <v>0</v>
      </c>
      <c r="AP5392" s="39">
        <v>0</v>
      </c>
      <c r="AQ5392" s="141">
        <v>0</v>
      </c>
      <c r="AR5392" s="141">
        <v>0</v>
      </c>
      <c r="AS5392" s="143">
        <v>0</v>
      </c>
      <c r="AT5392" s="144">
        <v>0</v>
      </c>
      <c r="AU5392" s="141">
        <v>0</v>
      </c>
      <c r="AV5392" s="141">
        <v>0</v>
      </c>
      <c r="AW5392" s="143">
        <v>0</v>
      </c>
      <c r="AY5392" s="146"/>
      <c r="AZ5392" s="2036"/>
    </row>
    <row r="5393" spans="1:52" ht="12.75" customHeight="1" x14ac:dyDescent="0.25">
      <c r="A5393" s="356"/>
      <c r="B5393" s="225"/>
      <c r="C5393" s="122"/>
      <c r="D5393" s="357"/>
      <c r="E5393" s="226"/>
      <c r="F5393" s="122"/>
      <c r="G5393" s="227"/>
      <c r="H5393" s="228"/>
      <c r="I5393" s="229"/>
      <c r="J5393" s="492"/>
      <c r="K5393" s="206"/>
      <c r="L5393" s="241"/>
      <c r="M5393" s="242"/>
      <c r="N5393" s="201"/>
      <c r="O5393" s="202"/>
      <c r="P5393" s="202"/>
      <c r="Q5393" s="202"/>
      <c r="R5393" s="202"/>
      <c r="S5393" s="202"/>
      <c r="T5393" s="224"/>
      <c r="U5393" s="133"/>
      <c r="V5393" s="133"/>
      <c r="W5393" s="134"/>
      <c r="X5393" s="134"/>
      <c r="Y5393" s="224"/>
      <c r="Z5393" s="135"/>
      <c r="AA5393" s="204"/>
      <c r="AB5393" s="202"/>
      <c r="AC5393" s="202"/>
      <c r="AD5393" s="202"/>
      <c r="AE5393" s="202"/>
      <c r="AF5393" s="202"/>
      <c r="AG5393" s="224"/>
      <c r="AH5393" s="133"/>
      <c r="AI5393" s="133"/>
      <c r="AJ5393" s="134"/>
      <c r="AK5393" s="134"/>
      <c r="AL5393" s="224"/>
      <c r="AM5393" s="205"/>
      <c r="AN5393" s="119"/>
      <c r="AO5393" s="120"/>
      <c r="AP5393" s="39"/>
      <c r="AQ5393" s="141"/>
      <c r="AR5393" s="141"/>
      <c r="AS5393" s="143"/>
      <c r="AU5393" s="141"/>
      <c r="AV5393" s="141"/>
      <c r="AW5393" s="143"/>
      <c r="AY5393" s="146"/>
      <c r="AZ5393" s="2036"/>
    </row>
    <row r="5394" spans="1:52" ht="12.75" customHeight="1" x14ac:dyDescent="0.25">
      <c r="A5394" s="356"/>
      <c r="B5394" s="225"/>
      <c r="C5394" s="122"/>
      <c r="D5394" s="357"/>
      <c r="E5394" s="226"/>
      <c r="F5394" s="122"/>
      <c r="G5394" s="227"/>
      <c r="H5394" s="228"/>
      <c r="I5394" s="229"/>
      <c r="J5394" s="492"/>
      <c r="K5394" s="206"/>
      <c r="L5394" s="241"/>
      <c r="M5394" s="242"/>
      <c r="N5394" s="201"/>
      <c r="O5394" s="202"/>
      <c r="P5394" s="202"/>
      <c r="Q5394" s="202"/>
      <c r="R5394" s="202"/>
      <c r="S5394" s="202"/>
      <c r="T5394" s="224"/>
      <c r="U5394" s="133"/>
      <c r="V5394" s="133"/>
      <c r="W5394" s="134"/>
      <c r="X5394" s="134"/>
      <c r="Y5394" s="224"/>
      <c r="Z5394" s="135"/>
      <c r="AA5394" s="204"/>
      <c r="AB5394" s="202"/>
      <c r="AC5394" s="202"/>
      <c r="AD5394" s="202"/>
      <c r="AE5394" s="202"/>
      <c r="AF5394" s="202"/>
      <c r="AG5394" s="224"/>
      <c r="AH5394" s="133"/>
      <c r="AI5394" s="133"/>
      <c r="AJ5394" s="134"/>
      <c r="AK5394" s="134"/>
      <c r="AL5394" s="224"/>
      <c r="AM5394" s="205"/>
      <c r="AN5394" s="119"/>
      <c r="AO5394" s="120"/>
      <c r="AP5394" s="39"/>
      <c r="AQ5394" s="141"/>
      <c r="AR5394" s="141"/>
      <c r="AS5394" s="143"/>
      <c r="AU5394" s="141"/>
      <c r="AV5394" s="141"/>
      <c r="AW5394" s="143"/>
      <c r="AY5394" s="146"/>
      <c r="AZ5394" s="2036"/>
    </row>
    <row r="5395" spans="1:52" ht="12.75" customHeight="1" x14ac:dyDescent="0.25">
      <c r="A5395" s="15"/>
      <c r="C5395" s="122"/>
      <c r="D5395" s="123"/>
      <c r="F5395" s="125"/>
      <c r="G5395" s="126"/>
      <c r="H5395" s="35"/>
      <c r="I5395" s="36"/>
      <c r="J5395" s="37"/>
      <c r="K5395" s="381" t="s">
        <v>6009</v>
      </c>
      <c r="L5395" s="199"/>
      <c r="M5395" s="200"/>
      <c r="N5395" s="201"/>
      <c r="O5395" s="202"/>
      <c r="P5395" s="202"/>
      <c r="Q5395" s="202"/>
      <c r="R5395" s="202"/>
      <c r="S5395" s="202"/>
      <c r="T5395" s="224"/>
      <c r="U5395" s="138"/>
      <c r="V5395" s="138"/>
      <c r="W5395" s="139"/>
      <c r="X5395" s="139"/>
      <c r="Y5395" s="224"/>
      <c r="Z5395" s="210"/>
      <c r="AA5395" s="204"/>
      <c r="AB5395" s="202"/>
      <c r="AC5395" s="202"/>
      <c r="AD5395" s="202"/>
      <c r="AE5395" s="202"/>
      <c r="AF5395" s="202"/>
      <c r="AG5395" s="224"/>
      <c r="AH5395" s="138"/>
      <c r="AI5395" s="138"/>
      <c r="AJ5395" s="139"/>
      <c r="AK5395" s="139"/>
      <c r="AL5395" s="224"/>
      <c r="AM5395" s="140"/>
      <c r="AN5395" s="211"/>
      <c r="AO5395" s="212"/>
      <c r="AP5395" s="39"/>
      <c r="AQ5395" s="141"/>
      <c r="AR5395" s="141"/>
      <c r="AS5395" s="143"/>
      <c r="AU5395" s="141"/>
      <c r="AV5395" s="141"/>
      <c r="AW5395" s="143"/>
      <c r="AY5395" s="146"/>
      <c r="AZ5395" s="2036"/>
    </row>
    <row r="5396" spans="1:52" ht="20.399999999999999" x14ac:dyDescent="0.25">
      <c r="A5396" s="15"/>
      <c r="C5396" s="122"/>
      <c r="D5396" s="123"/>
      <c r="F5396" s="125"/>
      <c r="G5396" s="126"/>
      <c r="H5396" s="35"/>
      <c r="I5396" s="36"/>
      <c r="J5396" s="37"/>
      <c r="K5396" s="585" t="s">
        <v>6010</v>
      </c>
      <c r="L5396" s="199"/>
      <c r="M5396" s="200"/>
      <c r="N5396" s="201"/>
      <c r="O5396" s="202"/>
      <c r="P5396" s="202"/>
      <c r="Q5396" s="202"/>
      <c r="R5396" s="202"/>
      <c r="S5396" s="202"/>
      <c r="T5396" s="224"/>
      <c r="U5396" s="138"/>
      <c r="V5396" s="138"/>
      <c r="W5396" s="139"/>
      <c r="X5396" s="139"/>
      <c r="Y5396" s="224"/>
      <c r="Z5396" s="210"/>
      <c r="AA5396" s="204"/>
      <c r="AB5396" s="202"/>
      <c r="AC5396" s="202"/>
      <c r="AD5396" s="202"/>
      <c r="AE5396" s="202"/>
      <c r="AF5396" s="202"/>
      <c r="AG5396" s="224"/>
      <c r="AH5396" s="138"/>
      <c r="AI5396" s="138"/>
      <c r="AJ5396" s="139"/>
      <c r="AK5396" s="139"/>
      <c r="AL5396" s="224"/>
      <c r="AM5396" s="140"/>
      <c r="AN5396" s="211"/>
      <c r="AO5396" s="212"/>
      <c r="AP5396" s="39"/>
      <c r="AQ5396" s="141"/>
      <c r="AR5396" s="141"/>
      <c r="AS5396" s="143"/>
      <c r="AU5396" s="141"/>
      <c r="AV5396" s="141"/>
      <c r="AW5396" s="143"/>
      <c r="AY5396" s="146"/>
      <c r="AZ5396" s="2036"/>
    </row>
    <row r="5397" spans="1:52" ht="12.75" customHeight="1" x14ac:dyDescent="0.25">
      <c r="A5397" s="15"/>
      <c r="C5397" s="122"/>
      <c r="D5397" s="123"/>
      <c r="F5397" s="125"/>
      <c r="G5397" s="126"/>
      <c r="H5397" s="35"/>
      <c r="I5397" s="36"/>
      <c r="J5397" s="37"/>
      <c r="K5397" s="244"/>
      <c r="L5397" s="199"/>
      <c r="M5397" s="200"/>
      <c r="N5397" s="201"/>
      <c r="O5397" s="202"/>
      <c r="P5397" s="202"/>
      <c r="Q5397" s="202"/>
      <c r="R5397" s="202"/>
      <c r="S5397" s="202"/>
      <c r="T5397" s="224"/>
      <c r="U5397" s="138"/>
      <c r="V5397" s="138"/>
      <c r="W5397" s="139"/>
      <c r="X5397" s="139"/>
      <c r="Y5397" s="224"/>
      <c r="Z5397" s="210"/>
      <c r="AA5397" s="204"/>
      <c r="AB5397" s="202"/>
      <c r="AC5397" s="202"/>
      <c r="AD5397" s="202"/>
      <c r="AE5397" s="202"/>
      <c r="AF5397" s="202"/>
      <c r="AG5397" s="224"/>
      <c r="AH5397" s="138"/>
      <c r="AI5397" s="138"/>
      <c r="AJ5397" s="139"/>
      <c r="AK5397" s="139"/>
      <c r="AL5397" s="224"/>
      <c r="AM5397" s="140"/>
      <c r="AN5397" s="211"/>
      <c r="AO5397" s="212"/>
      <c r="AP5397" s="39"/>
      <c r="AQ5397" s="141"/>
      <c r="AR5397" s="141"/>
      <c r="AS5397" s="143"/>
      <c r="AU5397" s="141"/>
      <c r="AV5397" s="141"/>
      <c r="AW5397" s="143"/>
      <c r="AY5397" s="146"/>
      <c r="AZ5397" s="2036"/>
    </row>
    <row r="5398" spans="1:52" ht="35.1" customHeight="1" x14ac:dyDescent="0.25">
      <c r="A5398" s="356" t="s">
        <v>5356</v>
      </c>
      <c r="B5398" s="225">
        <v>15</v>
      </c>
      <c r="C5398" s="122" t="s">
        <v>1245</v>
      </c>
      <c r="D5398" s="357">
        <v>2009</v>
      </c>
      <c r="E5398" s="494"/>
      <c r="F5398" s="122"/>
      <c r="G5398" s="227">
        <v>1</v>
      </c>
      <c r="H5398" s="228" t="str">
        <f t="shared" si="4127"/>
        <v>065</v>
      </c>
      <c r="I5398" s="36" t="s">
        <v>1157</v>
      </c>
      <c r="J5398" s="492" t="s">
        <v>6011</v>
      </c>
      <c r="K5398" s="244" t="s">
        <v>6012</v>
      </c>
      <c r="L5398" s="199"/>
      <c r="M5398" s="200"/>
      <c r="N5398" s="587"/>
      <c r="O5398" s="588"/>
      <c r="P5398" s="588"/>
      <c r="Q5398" s="588"/>
      <c r="R5398" s="588"/>
      <c r="S5398" s="588"/>
      <c r="T5398" s="589"/>
      <c r="U5398" s="133"/>
      <c r="V5398" s="133"/>
      <c r="W5398" s="134"/>
      <c r="X5398" s="134"/>
      <c r="Y5398" s="589"/>
      <c r="Z5398" s="135"/>
      <c r="AA5398" s="204"/>
      <c r="AB5398" s="202"/>
      <c r="AC5398" s="202"/>
      <c r="AD5398" s="202"/>
      <c r="AE5398" s="202"/>
      <c r="AF5398" s="202"/>
      <c r="AG5398" s="589"/>
      <c r="AH5398" s="133"/>
      <c r="AI5398" s="133"/>
      <c r="AJ5398" s="134"/>
      <c r="AK5398" s="134"/>
      <c r="AL5398" s="589"/>
      <c r="AM5398" s="205"/>
      <c r="AN5398" s="119"/>
      <c r="AO5398" s="120"/>
      <c r="AP5398" s="39"/>
      <c r="AQ5398" s="141"/>
      <c r="AR5398" s="141"/>
      <c r="AS5398" s="143"/>
      <c r="AU5398" s="141"/>
      <c r="AV5398" s="141"/>
      <c r="AW5398" s="143"/>
      <c r="AY5398" s="146" t="str">
        <f>RIGHT(LEFT(I5398,3),2)&amp;"."&amp;RIGHT(LEFT(I5398,5),2)</f>
        <v>01.00</v>
      </c>
      <c r="AZ5398" s="2036" t="b">
        <f>COUNTIF('[1]Codes SEC'!$B$2:$B$250,Ministres!AY5398)&gt;0</f>
        <v>1</v>
      </c>
    </row>
    <row r="5399" spans="1:52" ht="12.75" customHeight="1" x14ac:dyDescent="0.25">
      <c r="A5399" s="356"/>
      <c r="B5399" s="225"/>
      <c r="C5399" s="122"/>
      <c r="D5399" s="357"/>
      <c r="E5399" s="226"/>
      <c r="F5399" s="122"/>
      <c r="G5399" s="227"/>
      <c r="H5399" s="228"/>
      <c r="I5399" s="229"/>
      <c r="J5399" s="492"/>
      <c r="K5399" s="452" t="s">
        <v>5294</v>
      </c>
      <c r="L5399" s="199">
        <v>2106</v>
      </c>
      <c r="M5399" s="1385">
        <v>2586</v>
      </c>
      <c r="N5399" s="562"/>
      <c r="O5399" s="563"/>
      <c r="P5399" s="563"/>
      <c r="Q5399" s="563"/>
      <c r="R5399" s="563"/>
      <c r="S5399" s="563"/>
      <c r="T5399" s="592"/>
      <c r="U5399" s="138"/>
      <c r="V5399" s="138"/>
      <c r="W5399" s="139"/>
      <c r="X5399" s="139"/>
      <c r="Y5399" s="592"/>
      <c r="Z5399" s="210"/>
      <c r="AA5399" s="204"/>
      <c r="AB5399" s="202"/>
      <c r="AC5399" s="202"/>
      <c r="AD5399" s="202"/>
      <c r="AE5399" s="202"/>
      <c r="AF5399" s="202"/>
      <c r="AG5399" s="592"/>
      <c r="AH5399" s="138"/>
      <c r="AI5399" s="138"/>
      <c r="AJ5399" s="139"/>
      <c r="AK5399" s="139"/>
      <c r="AL5399" s="592"/>
      <c r="AM5399" s="140"/>
      <c r="AN5399" s="119">
        <f t="shared" ref="AN5399:AN5403" si="4141">L5399+U5399+V5399+Z5399</f>
        <v>2106</v>
      </c>
      <c r="AO5399" s="120">
        <f t="shared" ref="AO5399:AO5403" si="4142">M5399+AH5399+AI5399+AM5399</f>
        <v>2586</v>
      </c>
      <c r="AP5399" s="39">
        <f>L5399</f>
        <v>2106</v>
      </c>
      <c r="AQ5399" s="141">
        <f>AN5399</f>
        <v>2106</v>
      </c>
      <c r="AR5399" s="142">
        <f>AQ5399-AP5399</f>
        <v>0</v>
      </c>
      <c r="AS5399" s="143">
        <f>AR5399/AP5399</f>
        <v>0</v>
      </c>
      <c r="AT5399" s="144">
        <f>M5399</f>
        <v>2586</v>
      </c>
      <c r="AU5399" s="141">
        <f>AO5399</f>
        <v>2586</v>
      </c>
      <c r="AV5399" s="142">
        <f>AU5399-AT5399</f>
        <v>0</v>
      </c>
      <c r="AW5399" s="143">
        <f>AV5399/AT5399</f>
        <v>0</v>
      </c>
      <c r="AY5399" s="146"/>
      <c r="AZ5399" s="2036"/>
    </row>
    <row r="5400" spans="1:52" ht="12.75" customHeight="1" x14ac:dyDescent="0.25">
      <c r="A5400" s="356"/>
      <c r="B5400" s="225"/>
      <c r="C5400" s="122"/>
      <c r="D5400" s="357"/>
      <c r="E5400" s="226"/>
      <c r="F5400" s="122"/>
      <c r="G5400" s="227"/>
      <c r="H5400" s="228"/>
      <c r="I5400" s="229"/>
      <c r="J5400" s="492"/>
      <c r="K5400" s="452" t="s">
        <v>1161</v>
      </c>
      <c r="L5400" s="199">
        <v>794</v>
      </c>
      <c r="M5400" s="1385">
        <v>794</v>
      </c>
      <c r="N5400" s="562"/>
      <c r="O5400" s="563"/>
      <c r="P5400" s="563"/>
      <c r="Q5400" s="563"/>
      <c r="R5400" s="563"/>
      <c r="S5400" s="563"/>
      <c r="T5400" s="592"/>
      <c r="U5400" s="138"/>
      <c r="V5400" s="138"/>
      <c r="W5400" s="139"/>
      <c r="X5400" s="139"/>
      <c r="Y5400" s="592"/>
      <c r="Z5400" s="210"/>
      <c r="AA5400" s="204"/>
      <c r="AB5400" s="202"/>
      <c r="AC5400" s="202"/>
      <c r="AD5400" s="202"/>
      <c r="AE5400" s="202"/>
      <c r="AF5400" s="202"/>
      <c r="AG5400" s="592"/>
      <c r="AH5400" s="138"/>
      <c r="AI5400" s="138"/>
      <c r="AJ5400" s="139"/>
      <c r="AK5400" s="139"/>
      <c r="AL5400" s="592"/>
      <c r="AM5400" s="140"/>
      <c r="AN5400" s="119">
        <f t="shared" si="4141"/>
        <v>794</v>
      </c>
      <c r="AO5400" s="120">
        <f t="shared" si="4142"/>
        <v>794</v>
      </c>
      <c r="AP5400" s="39">
        <f>L5400</f>
        <v>794</v>
      </c>
      <c r="AQ5400" s="141">
        <f>AN5400</f>
        <v>794</v>
      </c>
      <c r="AR5400" s="142">
        <f>AQ5400-AP5400</f>
        <v>0</v>
      </c>
      <c r="AS5400" s="143">
        <f>AR5400/AP5400</f>
        <v>0</v>
      </c>
      <c r="AT5400" s="144">
        <f>M5400</f>
        <v>794</v>
      </c>
      <c r="AU5400" s="141">
        <f>AO5400</f>
        <v>794</v>
      </c>
      <c r="AV5400" s="142">
        <f>AU5400-AT5400</f>
        <v>0</v>
      </c>
      <c r="AW5400" s="143">
        <f>AV5400/AT5400</f>
        <v>0</v>
      </c>
      <c r="AY5400" s="146"/>
      <c r="AZ5400" s="2036"/>
    </row>
    <row r="5401" spans="1:52" ht="12.75" customHeight="1" x14ac:dyDescent="0.25">
      <c r="A5401" s="356"/>
      <c r="B5401" s="225"/>
      <c r="C5401" s="122"/>
      <c r="D5401" s="357"/>
      <c r="E5401" s="226"/>
      <c r="F5401" s="122"/>
      <c r="G5401" s="227"/>
      <c r="H5401" s="228"/>
      <c r="I5401" s="229"/>
      <c r="J5401" s="492"/>
      <c r="K5401" s="452" t="s">
        <v>1162</v>
      </c>
      <c r="L5401" s="199">
        <v>2900</v>
      </c>
      <c r="M5401" s="200">
        <v>3380</v>
      </c>
      <c r="N5401" s="562"/>
      <c r="O5401" s="563"/>
      <c r="P5401" s="563"/>
      <c r="Q5401" s="563"/>
      <c r="R5401" s="563"/>
      <c r="S5401" s="563"/>
      <c r="T5401" s="592"/>
      <c r="U5401" s="138">
        <f t="shared" ref="U5401:Z5401" si="4143">U5399+U5400</f>
        <v>0</v>
      </c>
      <c r="V5401" s="138">
        <f t="shared" si="4143"/>
        <v>0</v>
      </c>
      <c r="W5401" s="139"/>
      <c r="X5401" s="139"/>
      <c r="Y5401" s="592"/>
      <c r="Z5401" s="210">
        <f t="shared" si="4143"/>
        <v>0</v>
      </c>
      <c r="AA5401" s="204"/>
      <c r="AB5401" s="202"/>
      <c r="AC5401" s="202"/>
      <c r="AD5401" s="202"/>
      <c r="AE5401" s="202"/>
      <c r="AF5401" s="202"/>
      <c r="AG5401" s="592"/>
      <c r="AH5401" s="138">
        <f t="shared" ref="AH5401:AM5401" si="4144">AH5399+AH5400</f>
        <v>0</v>
      </c>
      <c r="AI5401" s="138">
        <f t="shared" si="4144"/>
        <v>0</v>
      </c>
      <c r="AJ5401" s="139"/>
      <c r="AK5401" s="139"/>
      <c r="AL5401" s="592"/>
      <c r="AM5401" s="140">
        <f t="shared" si="4144"/>
        <v>0</v>
      </c>
      <c r="AN5401" s="119">
        <f t="shared" si="4141"/>
        <v>2900</v>
      </c>
      <c r="AO5401" s="120">
        <f t="shared" si="4142"/>
        <v>3380</v>
      </c>
      <c r="AP5401" s="39">
        <f>AP5399+AP5400</f>
        <v>2900</v>
      </c>
      <c r="AQ5401" s="141">
        <f>AQ5399+AQ5400</f>
        <v>2900</v>
      </c>
      <c r="AR5401" s="142">
        <f>AR5399+AR5400</f>
        <v>0</v>
      </c>
      <c r="AS5401" s="143">
        <f>AR5401/AP5401</f>
        <v>0</v>
      </c>
      <c r="AT5401" s="144">
        <f>AT5399+AT5400</f>
        <v>3380</v>
      </c>
      <c r="AU5401" s="141">
        <f>AU5399+AU5400</f>
        <v>3380</v>
      </c>
      <c r="AV5401" s="142">
        <f>AV5399+AV5400</f>
        <v>0</v>
      </c>
      <c r="AW5401" s="143">
        <f>AV5401/AT5401</f>
        <v>0</v>
      </c>
      <c r="AY5401" s="146"/>
      <c r="AZ5401" s="2036"/>
    </row>
    <row r="5402" spans="1:52" ht="12.75" customHeight="1" x14ac:dyDescent="0.25">
      <c r="A5402" s="356"/>
      <c r="B5402" s="225"/>
      <c r="C5402" s="122"/>
      <c r="D5402" s="357"/>
      <c r="E5402" s="226"/>
      <c r="F5402" s="122">
        <v>13</v>
      </c>
      <c r="G5402" s="227"/>
      <c r="H5402" s="228"/>
      <c r="I5402" s="229"/>
      <c r="J5402" s="492"/>
      <c r="K5402" s="118" t="s">
        <v>1163</v>
      </c>
      <c r="L5402" s="128">
        <v>517</v>
      </c>
      <c r="M5402" s="1386">
        <v>517</v>
      </c>
      <c r="N5402" s="562"/>
      <c r="O5402" s="563"/>
      <c r="P5402" s="563"/>
      <c r="Q5402" s="563"/>
      <c r="R5402" s="563"/>
      <c r="S5402" s="563"/>
      <c r="T5402" s="592" t="str">
        <f>IF(SUM(N5402:S5402)=U5402,"OK",SUM(N5402:S5402)-U5402)</f>
        <v>OK</v>
      </c>
      <c r="U5402" s="138"/>
      <c r="V5402" s="138"/>
      <c r="W5402" s="139"/>
      <c r="X5402" s="139"/>
      <c r="Y5402" s="592" t="str">
        <f>IF(SUM(W5402:X5402)=Z5402,"OK",SUM(W5402:X5402)-Z5402)</f>
        <v>OK</v>
      </c>
      <c r="Z5402" s="210"/>
      <c r="AA5402" s="204"/>
      <c r="AB5402" s="202"/>
      <c r="AC5402" s="202"/>
      <c r="AD5402" s="202"/>
      <c r="AE5402" s="202"/>
      <c r="AF5402" s="202"/>
      <c r="AG5402" s="592" t="str">
        <f>IF(SUM(AA5402:AF5402)=AH5402,"OK",SUM(AA5402:AF5402)-AH5402)</f>
        <v>OK</v>
      </c>
      <c r="AH5402" s="138"/>
      <c r="AI5402" s="138"/>
      <c r="AJ5402" s="139"/>
      <c r="AK5402" s="139"/>
      <c r="AL5402" s="592" t="str">
        <f>IF(SUM(AJ5402:AK5402)=AM5402,"OK",SUM(AJ5402:AK5402)-AM5402)</f>
        <v>OK</v>
      </c>
      <c r="AM5402" s="140"/>
      <c r="AN5402" s="119">
        <f t="shared" si="4141"/>
        <v>517</v>
      </c>
      <c r="AO5402" s="120">
        <f t="shared" si="4142"/>
        <v>517</v>
      </c>
      <c r="AP5402" s="39">
        <f>L5402</f>
        <v>517</v>
      </c>
      <c r="AQ5402" s="141">
        <f>AN5402</f>
        <v>517</v>
      </c>
      <c r="AR5402" s="142">
        <f>AQ5402-AP5402</f>
        <v>0</v>
      </c>
      <c r="AS5402" s="143">
        <f>AR5402/AP5402</f>
        <v>0</v>
      </c>
      <c r="AT5402" s="144">
        <f>M5402</f>
        <v>517</v>
      </c>
      <c r="AU5402" s="141">
        <f>AO5402</f>
        <v>517</v>
      </c>
      <c r="AV5402" s="142">
        <f>AU5402-AT5402</f>
        <v>0</v>
      </c>
      <c r="AW5402" s="143">
        <f>AV5402/AT5402</f>
        <v>0</v>
      </c>
      <c r="AY5402" s="146"/>
      <c r="AZ5402" s="2036"/>
    </row>
    <row r="5403" spans="1:52" ht="12.75" customHeight="1" x14ac:dyDescent="0.25">
      <c r="A5403" s="356"/>
      <c r="B5403" s="225"/>
      <c r="C5403" s="122"/>
      <c r="D5403" s="357"/>
      <c r="E5403" s="226"/>
      <c r="F5403" s="122"/>
      <c r="G5403" s="227"/>
      <c r="H5403" s="228"/>
      <c r="I5403" s="229"/>
      <c r="J5403" s="492"/>
      <c r="K5403" s="591" t="s">
        <v>1164</v>
      </c>
      <c r="L5403" s="199">
        <v>2383</v>
      </c>
      <c r="M5403" s="200">
        <v>2863</v>
      </c>
      <c r="N5403" s="562"/>
      <c r="O5403" s="563"/>
      <c r="P5403" s="563"/>
      <c r="Q5403" s="563"/>
      <c r="R5403" s="563"/>
      <c r="S5403" s="563"/>
      <c r="T5403" s="592"/>
      <c r="U5403" s="138">
        <f t="shared" ref="U5403:Z5403" si="4145">U5401-U5402</f>
        <v>0</v>
      </c>
      <c r="V5403" s="138">
        <f t="shared" si="4145"/>
        <v>0</v>
      </c>
      <c r="W5403" s="139"/>
      <c r="X5403" s="139"/>
      <c r="Y5403" s="592"/>
      <c r="Z5403" s="210">
        <f t="shared" si="4145"/>
        <v>0</v>
      </c>
      <c r="AA5403" s="204"/>
      <c r="AB5403" s="202"/>
      <c r="AC5403" s="202"/>
      <c r="AD5403" s="202"/>
      <c r="AE5403" s="202"/>
      <c r="AF5403" s="202"/>
      <c r="AG5403" s="592"/>
      <c r="AH5403" s="138">
        <f t="shared" ref="AH5403:AM5403" si="4146">AH5401-AH5402</f>
        <v>0</v>
      </c>
      <c r="AI5403" s="138">
        <f t="shared" si="4146"/>
        <v>0</v>
      </c>
      <c r="AJ5403" s="139"/>
      <c r="AK5403" s="139"/>
      <c r="AL5403" s="592"/>
      <c r="AM5403" s="140">
        <f t="shared" si="4146"/>
        <v>0</v>
      </c>
      <c r="AN5403" s="119">
        <f t="shared" si="4141"/>
        <v>2383</v>
      </c>
      <c r="AO5403" s="120">
        <f t="shared" si="4142"/>
        <v>2863</v>
      </c>
      <c r="AP5403" s="39">
        <f>AP5401-AP5402</f>
        <v>2383</v>
      </c>
      <c r="AQ5403" s="141">
        <f>AQ5401-AQ5402</f>
        <v>2383</v>
      </c>
      <c r="AR5403" s="142">
        <f>AR5401-AR5402</f>
        <v>0</v>
      </c>
      <c r="AS5403" s="143">
        <f>AR5403/AP5403</f>
        <v>0</v>
      </c>
      <c r="AT5403" s="144">
        <f>AT5401-AT5402</f>
        <v>2863</v>
      </c>
      <c r="AU5403" s="141">
        <f>AU5401-AU5402</f>
        <v>2863</v>
      </c>
      <c r="AV5403" s="142">
        <f>AV5401-AV5402</f>
        <v>0</v>
      </c>
      <c r="AW5403" s="143">
        <f>AV5403/AT5403</f>
        <v>0</v>
      </c>
      <c r="AY5403" s="146"/>
      <c r="AZ5403" s="2036"/>
    </row>
    <row r="5404" spans="1:52" ht="12.75" customHeight="1" x14ac:dyDescent="0.25">
      <c r="A5404" s="15"/>
      <c r="C5404" s="122"/>
      <c r="D5404" s="123"/>
      <c r="F5404" s="125"/>
      <c r="G5404" s="126"/>
      <c r="H5404" s="35"/>
      <c r="I5404" s="36"/>
      <c r="J5404" s="37"/>
      <c r="K5404" s="456"/>
      <c r="L5404" s="199"/>
      <c r="M5404" s="200"/>
      <c r="N5404" s="201"/>
      <c r="O5404" s="202"/>
      <c r="P5404" s="202"/>
      <c r="Q5404" s="202"/>
      <c r="R5404" s="202"/>
      <c r="S5404" s="202"/>
      <c r="T5404" s="224"/>
      <c r="U5404" s="138"/>
      <c r="V5404" s="138"/>
      <c r="W5404" s="139"/>
      <c r="X5404" s="139"/>
      <c r="Y5404" s="224"/>
      <c r="Z5404" s="210"/>
      <c r="AA5404" s="204"/>
      <c r="AB5404" s="202"/>
      <c r="AC5404" s="202"/>
      <c r="AD5404" s="202"/>
      <c r="AE5404" s="202"/>
      <c r="AF5404" s="202"/>
      <c r="AG5404" s="224"/>
      <c r="AH5404" s="138"/>
      <c r="AI5404" s="138"/>
      <c r="AJ5404" s="139"/>
      <c r="AK5404" s="139"/>
      <c r="AL5404" s="224"/>
      <c r="AM5404" s="140"/>
      <c r="AN5404" s="211"/>
      <c r="AO5404" s="212"/>
      <c r="AP5404" s="39"/>
      <c r="AQ5404" s="141"/>
      <c r="AR5404" s="141"/>
      <c r="AS5404" s="143"/>
      <c r="AU5404" s="141"/>
      <c r="AV5404" s="141"/>
      <c r="AW5404" s="143"/>
      <c r="AY5404" s="146"/>
      <c r="AZ5404" s="2036"/>
    </row>
    <row r="5405" spans="1:52" ht="12.75" customHeight="1" x14ac:dyDescent="0.25">
      <c r="A5405" s="15"/>
      <c r="C5405" s="122"/>
      <c r="D5405" s="123"/>
      <c r="F5405" s="125"/>
      <c r="G5405" s="126"/>
      <c r="H5405" s="35"/>
      <c r="I5405" s="36"/>
      <c r="J5405" s="37"/>
      <c r="K5405" s="243" t="s">
        <v>65</v>
      </c>
      <c r="L5405" s="199"/>
      <c r="M5405" s="200"/>
      <c r="N5405" s="201"/>
      <c r="O5405" s="202"/>
      <c r="P5405" s="202"/>
      <c r="Q5405" s="202"/>
      <c r="R5405" s="202"/>
      <c r="S5405" s="202"/>
      <c r="T5405" s="224"/>
      <c r="U5405" s="138"/>
      <c r="V5405" s="138"/>
      <c r="W5405" s="139"/>
      <c r="X5405" s="139"/>
      <c r="Y5405" s="224"/>
      <c r="Z5405" s="210"/>
      <c r="AA5405" s="204"/>
      <c r="AB5405" s="202"/>
      <c r="AC5405" s="202"/>
      <c r="AD5405" s="202"/>
      <c r="AE5405" s="202"/>
      <c r="AF5405" s="202"/>
      <c r="AG5405" s="224"/>
      <c r="AH5405" s="138"/>
      <c r="AI5405" s="138"/>
      <c r="AJ5405" s="139"/>
      <c r="AK5405" s="139"/>
      <c r="AL5405" s="224"/>
      <c r="AM5405" s="140"/>
      <c r="AN5405" s="211"/>
      <c r="AO5405" s="212"/>
      <c r="AP5405" s="39"/>
      <c r="AQ5405" s="141"/>
      <c r="AR5405" s="141"/>
      <c r="AS5405" s="143"/>
      <c r="AU5405" s="141"/>
      <c r="AV5405" s="141"/>
      <c r="AW5405" s="143"/>
      <c r="AY5405" s="146"/>
      <c r="AZ5405" s="2036"/>
    </row>
    <row r="5406" spans="1:52" ht="12.75" customHeight="1" x14ac:dyDescent="0.25">
      <c r="A5406" s="15"/>
      <c r="C5406" s="122"/>
      <c r="D5406" s="123"/>
      <c r="F5406" s="125"/>
      <c r="G5406" s="126"/>
      <c r="H5406" s="35"/>
      <c r="I5406" s="36"/>
      <c r="J5406" s="37"/>
      <c r="K5406" s="244"/>
      <c r="L5406" s="199"/>
      <c r="M5406" s="200"/>
      <c r="N5406" s="201"/>
      <c r="O5406" s="202"/>
      <c r="P5406" s="202"/>
      <c r="Q5406" s="202"/>
      <c r="R5406" s="202"/>
      <c r="S5406" s="202"/>
      <c r="T5406" s="224"/>
      <c r="U5406" s="138"/>
      <c r="V5406" s="138"/>
      <c r="W5406" s="139"/>
      <c r="X5406" s="139"/>
      <c r="Y5406" s="224"/>
      <c r="Z5406" s="210"/>
      <c r="AA5406" s="204"/>
      <c r="AB5406" s="202"/>
      <c r="AC5406" s="202"/>
      <c r="AD5406" s="202"/>
      <c r="AE5406" s="202"/>
      <c r="AF5406" s="202"/>
      <c r="AG5406" s="224"/>
      <c r="AH5406" s="138"/>
      <c r="AI5406" s="138"/>
      <c r="AJ5406" s="139"/>
      <c r="AK5406" s="139"/>
      <c r="AL5406" s="224"/>
      <c r="AM5406" s="140"/>
      <c r="AN5406" s="211"/>
      <c r="AO5406" s="212"/>
      <c r="AP5406" s="39"/>
      <c r="AQ5406" s="141"/>
      <c r="AR5406" s="141"/>
      <c r="AS5406" s="143"/>
      <c r="AU5406" s="141"/>
      <c r="AV5406" s="141"/>
      <c r="AW5406" s="143"/>
      <c r="AY5406" s="146"/>
      <c r="AZ5406" s="2036"/>
    </row>
    <row r="5407" spans="1:52" ht="35.1" customHeight="1" x14ac:dyDescent="0.25">
      <c r="A5407" s="356" t="s">
        <v>5356</v>
      </c>
      <c r="B5407" s="225">
        <v>15</v>
      </c>
      <c r="C5407" s="122" t="s">
        <v>1245</v>
      </c>
      <c r="D5407" s="357">
        <v>2009</v>
      </c>
      <c r="F5407" s="125"/>
      <c r="G5407" s="126"/>
      <c r="H5407" s="35" t="str">
        <f t="shared" si="4127"/>
        <v>065</v>
      </c>
      <c r="I5407" s="36" t="s">
        <v>96</v>
      </c>
      <c r="J5407" s="37" t="s">
        <v>6013</v>
      </c>
      <c r="K5407" s="244" t="s">
        <v>6014</v>
      </c>
      <c r="L5407" s="199"/>
      <c r="M5407" s="200"/>
      <c r="N5407" s="201"/>
      <c r="O5407" s="202"/>
      <c r="P5407" s="202"/>
      <c r="Q5407" s="202"/>
      <c r="R5407" s="202"/>
      <c r="S5407" s="202"/>
      <c r="T5407" s="224"/>
      <c r="U5407" s="138"/>
      <c r="V5407" s="138"/>
      <c r="W5407" s="139"/>
      <c r="X5407" s="139"/>
      <c r="Y5407" s="224"/>
      <c r="Z5407" s="210"/>
      <c r="AA5407" s="204"/>
      <c r="AB5407" s="202"/>
      <c r="AC5407" s="202"/>
      <c r="AD5407" s="202"/>
      <c r="AE5407" s="202"/>
      <c r="AF5407" s="202"/>
      <c r="AG5407" s="224"/>
      <c r="AH5407" s="138"/>
      <c r="AI5407" s="138"/>
      <c r="AJ5407" s="139"/>
      <c r="AK5407" s="139"/>
      <c r="AL5407" s="224"/>
      <c r="AM5407" s="140"/>
      <c r="AN5407" s="211"/>
      <c r="AO5407" s="212"/>
      <c r="AP5407" s="39"/>
      <c r="AQ5407" s="141"/>
      <c r="AR5407" s="141"/>
      <c r="AS5407" s="143"/>
      <c r="AU5407" s="141"/>
      <c r="AV5407" s="141"/>
      <c r="AW5407" s="143"/>
      <c r="AY5407" s="146" t="str">
        <f t="shared" ref="AY5407:AY5412" si="4147">RIGHT(LEFT(I5407,3),2)&amp;"."&amp;RIGHT(LEFT(I5407,5),2)</f>
        <v>12.11</v>
      </c>
      <c r="AZ5407" s="2036" t="b">
        <f>COUNTIF('[1]Codes SEC'!$B$2:$B$250,Ministres!AY5407)&gt;0</f>
        <v>1</v>
      </c>
    </row>
    <row r="5408" spans="1:52" ht="35.1" customHeight="1" x14ac:dyDescent="0.25">
      <c r="A5408" s="356" t="s">
        <v>5356</v>
      </c>
      <c r="B5408" s="225">
        <v>15</v>
      </c>
      <c r="C5408" s="122" t="s">
        <v>1245</v>
      </c>
      <c r="D5408" s="357">
        <v>2009</v>
      </c>
      <c r="F5408" s="125"/>
      <c r="G5408" s="126"/>
      <c r="H5408" s="35" t="str">
        <f t="shared" si="4127"/>
        <v>065</v>
      </c>
      <c r="I5408" s="36" t="s">
        <v>163</v>
      </c>
      <c r="J5408" s="37" t="s">
        <v>6015</v>
      </c>
      <c r="K5408" s="244" t="s">
        <v>6016</v>
      </c>
      <c r="L5408" s="199"/>
      <c r="M5408" s="200"/>
      <c r="N5408" s="201"/>
      <c r="O5408" s="202"/>
      <c r="P5408" s="202"/>
      <c r="Q5408" s="202"/>
      <c r="R5408" s="202"/>
      <c r="S5408" s="202"/>
      <c r="T5408" s="224"/>
      <c r="U5408" s="138"/>
      <c r="V5408" s="138"/>
      <c r="W5408" s="139"/>
      <c r="X5408" s="139"/>
      <c r="Y5408" s="224"/>
      <c r="Z5408" s="210"/>
      <c r="AA5408" s="204"/>
      <c r="AB5408" s="202"/>
      <c r="AC5408" s="202"/>
      <c r="AD5408" s="202"/>
      <c r="AE5408" s="202"/>
      <c r="AF5408" s="202"/>
      <c r="AG5408" s="224"/>
      <c r="AH5408" s="138"/>
      <c r="AI5408" s="138"/>
      <c r="AJ5408" s="139"/>
      <c r="AK5408" s="139"/>
      <c r="AL5408" s="224"/>
      <c r="AM5408" s="140"/>
      <c r="AN5408" s="211"/>
      <c r="AO5408" s="212"/>
      <c r="AP5408" s="39"/>
      <c r="AQ5408" s="141"/>
      <c r="AR5408" s="141"/>
      <c r="AS5408" s="143"/>
      <c r="AU5408" s="141"/>
      <c r="AV5408" s="141"/>
      <c r="AW5408" s="143"/>
      <c r="AY5408" s="146" t="str">
        <f t="shared" si="4147"/>
        <v>12.21</v>
      </c>
      <c r="AZ5408" s="2036" t="b">
        <f>COUNTIF('[1]Codes SEC'!$B$2:$B$250,Ministres!AY5408)&gt;0</f>
        <v>1</v>
      </c>
    </row>
    <row r="5409" spans="1:64" ht="35.1" customHeight="1" x14ac:dyDescent="0.25">
      <c r="A5409" s="356" t="s">
        <v>5356</v>
      </c>
      <c r="B5409" s="225">
        <v>15</v>
      </c>
      <c r="C5409" s="122" t="s">
        <v>1245</v>
      </c>
      <c r="D5409" s="357">
        <v>2009</v>
      </c>
      <c r="F5409" s="125"/>
      <c r="G5409" s="126"/>
      <c r="H5409" s="35" t="str">
        <f t="shared" si="4127"/>
        <v>065</v>
      </c>
      <c r="I5409" s="36">
        <v>82410000</v>
      </c>
      <c r="J5409" s="37" t="s">
        <v>6017</v>
      </c>
      <c r="K5409" s="244" t="s">
        <v>6018</v>
      </c>
      <c r="L5409" s="128"/>
      <c r="M5409" s="129"/>
      <c r="N5409" s="130"/>
      <c r="O5409" s="131"/>
      <c r="P5409" s="131"/>
      <c r="Q5409" s="131"/>
      <c r="R5409" s="131"/>
      <c r="S5409" s="131"/>
      <c r="T5409" s="132"/>
      <c r="U5409" s="138"/>
      <c r="V5409" s="138"/>
      <c r="W5409" s="139"/>
      <c r="X5409" s="139"/>
      <c r="Y5409" s="132"/>
      <c r="Z5409" s="210"/>
      <c r="AA5409" s="204"/>
      <c r="AB5409" s="202"/>
      <c r="AC5409" s="202"/>
      <c r="AD5409" s="202"/>
      <c r="AE5409" s="202"/>
      <c r="AF5409" s="202"/>
      <c r="AG5409" s="132"/>
      <c r="AH5409" s="138"/>
      <c r="AI5409" s="138"/>
      <c r="AJ5409" s="139"/>
      <c r="AK5409" s="139"/>
      <c r="AL5409" s="132"/>
      <c r="AM5409" s="140"/>
      <c r="AN5409" s="119"/>
      <c r="AO5409" s="120"/>
      <c r="AP5409" s="39"/>
      <c r="AQ5409" s="141"/>
      <c r="AR5409" s="142"/>
      <c r="AS5409" s="143"/>
      <c r="AU5409" s="141"/>
      <c r="AV5409" s="142"/>
      <c r="AW5409" s="143"/>
      <c r="AY5409" s="146" t="str">
        <f t="shared" si="4147"/>
        <v>24.10</v>
      </c>
      <c r="AZ5409" s="2036" t="b">
        <f>COUNTIF('[1]Codes SEC'!$B$2:$B$250,Ministres!AY5409)&gt;0</f>
        <v>1</v>
      </c>
    </row>
    <row r="5410" spans="1:64" ht="35.1" customHeight="1" x14ac:dyDescent="0.25">
      <c r="A5410" s="356" t="s">
        <v>5356</v>
      </c>
      <c r="B5410" s="225">
        <v>15</v>
      </c>
      <c r="C5410" s="122" t="s">
        <v>1245</v>
      </c>
      <c r="D5410" s="357">
        <v>2009</v>
      </c>
      <c r="F5410" s="125"/>
      <c r="G5410" s="126"/>
      <c r="H5410" s="35" t="str">
        <f t="shared" si="4127"/>
        <v>065</v>
      </c>
      <c r="I5410" s="36">
        <v>82420000</v>
      </c>
      <c r="J5410" s="37" t="s">
        <v>6019</v>
      </c>
      <c r="K5410" s="244" t="s">
        <v>6020</v>
      </c>
      <c r="L5410" s="128"/>
      <c r="M5410" s="129"/>
      <c r="N5410" s="130"/>
      <c r="O5410" s="131"/>
      <c r="P5410" s="131"/>
      <c r="Q5410" s="131"/>
      <c r="R5410" s="131"/>
      <c r="S5410" s="131"/>
      <c r="T5410" s="132"/>
      <c r="U5410" s="138"/>
      <c r="V5410" s="138"/>
      <c r="W5410" s="139"/>
      <c r="X5410" s="139"/>
      <c r="Y5410" s="132"/>
      <c r="Z5410" s="210"/>
      <c r="AA5410" s="204"/>
      <c r="AB5410" s="202"/>
      <c r="AC5410" s="202"/>
      <c r="AD5410" s="202"/>
      <c r="AE5410" s="202"/>
      <c r="AF5410" s="202"/>
      <c r="AG5410" s="132"/>
      <c r="AH5410" s="138"/>
      <c r="AI5410" s="138"/>
      <c r="AJ5410" s="139"/>
      <c r="AK5410" s="139"/>
      <c r="AL5410" s="132"/>
      <c r="AM5410" s="140"/>
      <c r="AN5410" s="119"/>
      <c r="AO5410" s="120"/>
      <c r="AP5410" s="39"/>
      <c r="AQ5410" s="141"/>
      <c r="AR5410" s="142"/>
      <c r="AS5410" s="143"/>
      <c r="AU5410" s="141"/>
      <c r="AV5410" s="142"/>
      <c r="AW5410" s="143"/>
      <c r="AY5410" s="146" t="str">
        <f t="shared" si="4147"/>
        <v>24.20</v>
      </c>
      <c r="AZ5410" s="2036" t="b">
        <f>COUNTIF('[1]Codes SEC'!$B$2:$B$250,Ministres!AY5410)&gt;0</f>
        <v>1</v>
      </c>
    </row>
    <row r="5411" spans="1:64" ht="35.1" customHeight="1" x14ac:dyDescent="0.25">
      <c r="A5411" s="356" t="s">
        <v>5356</v>
      </c>
      <c r="B5411" s="225">
        <v>15</v>
      </c>
      <c r="C5411" s="122" t="s">
        <v>1245</v>
      </c>
      <c r="D5411" s="357">
        <v>2009</v>
      </c>
      <c r="F5411" s="125"/>
      <c r="G5411" s="126"/>
      <c r="H5411" s="35" t="str">
        <f t="shared" si="4127"/>
        <v>065</v>
      </c>
      <c r="I5411" s="36" t="s">
        <v>121</v>
      </c>
      <c r="J5411" s="37" t="s">
        <v>6021</v>
      </c>
      <c r="K5411" s="244" t="s">
        <v>6022</v>
      </c>
      <c r="L5411" s="199"/>
      <c r="M5411" s="200"/>
      <c r="N5411" s="201"/>
      <c r="O5411" s="202"/>
      <c r="P5411" s="202"/>
      <c r="Q5411" s="202"/>
      <c r="R5411" s="202"/>
      <c r="S5411" s="202"/>
      <c r="T5411" s="224"/>
      <c r="U5411" s="138"/>
      <c r="V5411" s="138"/>
      <c r="W5411" s="139"/>
      <c r="X5411" s="139"/>
      <c r="Y5411" s="224"/>
      <c r="Z5411" s="210"/>
      <c r="AA5411" s="204"/>
      <c r="AB5411" s="202"/>
      <c r="AC5411" s="202"/>
      <c r="AD5411" s="202"/>
      <c r="AE5411" s="202"/>
      <c r="AF5411" s="202"/>
      <c r="AG5411" s="224"/>
      <c r="AH5411" s="138"/>
      <c r="AI5411" s="138"/>
      <c r="AJ5411" s="139"/>
      <c r="AK5411" s="139"/>
      <c r="AL5411" s="224"/>
      <c r="AM5411" s="140"/>
      <c r="AN5411" s="211"/>
      <c r="AO5411" s="212"/>
      <c r="AP5411" s="39"/>
      <c r="AQ5411" s="141"/>
      <c r="AR5411" s="141"/>
      <c r="AS5411" s="143"/>
      <c r="AU5411" s="141"/>
      <c r="AV5411" s="141"/>
      <c r="AW5411" s="143"/>
      <c r="AY5411" s="146" t="str">
        <f t="shared" si="4147"/>
        <v>41.40</v>
      </c>
      <c r="AZ5411" s="2036" t="b">
        <f>COUNTIF('[1]Codes SEC'!$B$2:$B$250,Ministres!AY5411)&gt;0</f>
        <v>1</v>
      </c>
    </row>
    <row r="5412" spans="1:64" ht="35.1" customHeight="1" x14ac:dyDescent="0.25">
      <c r="A5412" s="356" t="s">
        <v>5356</v>
      </c>
      <c r="B5412" s="225">
        <v>15</v>
      </c>
      <c r="C5412" s="122" t="s">
        <v>1245</v>
      </c>
      <c r="D5412" s="357">
        <v>2009</v>
      </c>
      <c r="F5412" s="125"/>
      <c r="G5412" s="126"/>
      <c r="H5412" s="35" t="str">
        <f t="shared" si="4127"/>
        <v>065</v>
      </c>
      <c r="I5412" s="36" t="s">
        <v>301</v>
      </c>
      <c r="J5412" s="37" t="s">
        <v>6023</v>
      </c>
      <c r="K5412" s="244" t="s">
        <v>6024</v>
      </c>
      <c r="L5412" s="199"/>
      <c r="M5412" s="200"/>
      <c r="N5412" s="201"/>
      <c r="O5412" s="202"/>
      <c r="P5412" s="202"/>
      <c r="Q5412" s="202"/>
      <c r="R5412" s="202"/>
      <c r="S5412" s="202"/>
      <c r="T5412" s="224"/>
      <c r="U5412" s="138"/>
      <c r="V5412" s="138"/>
      <c r="W5412" s="139"/>
      <c r="X5412" s="139"/>
      <c r="Y5412" s="224"/>
      <c r="Z5412" s="210"/>
      <c r="AA5412" s="204"/>
      <c r="AB5412" s="202"/>
      <c r="AC5412" s="202"/>
      <c r="AD5412" s="202"/>
      <c r="AE5412" s="202"/>
      <c r="AF5412" s="202"/>
      <c r="AG5412" s="224"/>
      <c r="AH5412" s="138"/>
      <c r="AI5412" s="138"/>
      <c r="AJ5412" s="139"/>
      <c r="AK5412" s="139"/>
      <c r="AL5412" s="224"/>
      <c r="AM5412" s="140"/>
      <c r="AN5412" s="211"/>
      <c r="AO5412" s="212"/>
      <c r="AP5412" s="39"/>
      <c r="AQ5412" s="141"/>
      <c r="AR5412" s="141"/>
      <c r="AS5412" s="143"/>
      <c r="AU5412" s="141"/>
      <c r="AV5412" s="141"/>
      <c r="AW5412" s="143"/>
      <c r="AY5412" s="146" t="str">
        <f t="shared" si="4147"/>
        <v>45.24</v>
      </c>
      <c r="AZ5412" s="2036" t="b">
        <f>COUNTIF('[1]Codes SEC'!$B$2:$B$250,Ministres!AY5412)&gt;0</f>
        <v>1</v>
      </c>
    </row>
    <row r="5413" spans="1:64" ht="12.75" customHeight="1" x14ac:dyDescent="0.25">
      <c r="A5413" s="600"/>
      <c r="B5413" s="601"/>
      <c r="C5413" s="176"/>
      <c r="D5413" s="176"/>
      <c r="E5413" s="602"/>
      <c r="F5413" s="176"/>
      <c r="G5413" s="179"/>
      <c r="H5413" s="180"/>
      <c r="I5413" s="181"/>
      <c r="J5413" s="182"/>
      <c r="K5413" s="457" t="s">
        <v>6025</v>
      </c>
      <c r="L5413" s="184">
        <f t="shared" ref="L5413:X5413" si="4148">L5402</f>
        <v>517</v>
      </c>
      <c r="M5413" s="185">
        <f t="shared" si="4148"/>
        <v>517</v>
      </c>
      <c r="N5413" s="186">
        <f t="shared" si="4148"/>
        <v>0</v>
      </c>
      <c r="O5413" s="187">
        <f t="shared" si="4148"/>
        <v>0</v>
      </c>
      <c r="P5413" s="187">
        <f t="shared" si="4148"/>
        <v>0</v>
      </c>
      <c r="Q5413" s="187">
        <f t="shared" si="4148"/>
        <v>0</v>
      </c>
      <c r="R5413" s="187">
        <f t="shared" si="4148"/>
        <v>0</v>
      </c>
      <c r="S5413" s="187">
        <f t="shared" si="4148"/>
        <v>0</v>
      </c>
      <c r="T5413" s="188"/>
      <c r="U5413" s="187">
        <f t="shared" si="4148"/>
        <v>0</v>
      </c>
      <c r="V5413" s="187">
        <f t="shared" si="4148"/>
        <v>0</v>
      </c>
      <c r="W5413" s="187">
        <f t="shared" si="4148"/>
        <v>0</v>
      </c>
      <c r="X5413" s="187">
        <f t="shared" si="4148"/>
        <v>0</v>
      </c>
      <c r="Y5413" s="188"/>
      <c r="Z5413" s="187">
        <f t="shared" ref="Z5413:AK5413" si="4149">Z5402</f>
        <v>0</v>
      </c>
      <c r="AA5413" s="189">
        <f t="shared" si="4149"/>
        <v>0</v>
      </c>
      <c r="AB5413" s="187">
        <f t="shared" si="4149"/>
        <v>0</v>
      </c>
      <c r="AC5413" s="187">
        <f t="shared" si="4149"/>
        <v>0</v>
      </c>
      <c r="AD5413" s="187">
        <f t="shared" si="4149"/>
        <v>0</v>
      </c>
      <c r="AE5413" s="187">
        <f t="shared" si="4149"/>
        <v>0</v>
      </c>
      <c r="AF5413" s="187">
        <f t="shared" si="4149"/>
        <v>0</v>
      </c>
      <c r="AG5413" s="188"/>
      <c r="AH5413" s="187">
        <f t="shared" si="4149"/>
        <v>0</v>
      </c>
      <c r="AI5413" s="187">
        <f t="shared" si="4149"/>
        <v>0</v>
      </c>
      <c r="AJ5413" s="187">
        <f t="shared" si="4149"/>
        <v>0</v>
      </c>
      <c r="AK5413" s="187">
        <f t="shared" si="4149"/>
        <v>0</v>
      </c>
      <c r="AL5413" s="188"/>
      <c r="AM5413" s="190">
        <f t="shared" ref="AM5413:AW5413" si="4150">AM5402</f>
        <v>0</v>
      </c>
      <c r="AN5413" s="191">
        <f>AN5402</f>
        <v>517</v>
      </c>
      <c r="AO5413" s="190">
        <f t="shared" si="4150"/>
        <v>517</v>
      </c>
      <c r="AP5413" s="184">
        <f t="shared" si="4150"/>
        <v>517</v>
      </c>
      <c r="AQ5413" s="192">
        <f t="shared" si="4150"/>
        <v>517</v>
      </c>
      <c r="AR5413" s="193">
        <f t="shared" si="4150"/>
        <v>0</v>
      </c>
      <c r="AS5413" s="194">
        <f t="shared" si="4150"/>
        <v>0</v>
      </c>
      <c r="AT5413" s="195">
        <f t="shared" si="4150"/>
        <v>517</v>
      </c>
      <c r="AU5413" s="192">
        <f t="shared" si="4150"/>
        <v>517</v>
      </c>
      <c r="AV5413" s="193">
        <f t="shared" si="4150"/>
        <v>0</v>
      </c>
      <c r="AW5413" s="194">
        <f t="shared" si="4150"/>
        <v>0</v>
      </c>
      <c r="AY5413" s="146"/>
      <c r="AZ5413" s="2036"/>
    </row>
    <row r="5414" spans="1:64" s="373" customFormat="1" ht="12.75" customHeight="1" x14ac:dyDescent="0.25">
      <c r="A5414" s="15"/>
      <c r="B5414" s="121"/>
      <c r="C5414" s="122"/>
      <c r="D5414" s="123"/>
      <c r="E5414" s="124"/>
      <c r="F5414" s="125"/>
      <c r="G5414" s="34"/>
      <c r="H5414" s="35"/>
      <c r="I5414" s="36"/>
      <c r="J5414" s="37"/>
      <c r="K5414" s="198" t="s">
        <v>72</v>
      </c>
      <c r="L5414" s="199">
        <v>0</v>
      </c>
      <c r="M5414" s="200">
        <v>0</v>
      </c>
      <c r="N5414" s="201">
        <v>0</v>
      </c>
      <c r="O5414" s="202">
        <v>0</v>
      </c>
      <c r="P5414" s="202">
        <v>0</v>
      </c>
      <c r="Q5414" s="202">
        <v>0</v>
      </c>
      <c r="R5414" s="202">
        <v>0</v>
      </c>
      <c r="S5414" s="202">
        <v>0</v>
      </c>
      <c r="T5414" s="203"/>
      <c r="U5414" s="135">
        <v>0</v>
      </c>
      <c r="V5414" s="135">
        <v>0</v>
      </c>
      <c r="W5414" s="202">
        <v>0</v>
      </c>
      <c r="X5414" s="202">
        <v>0</v>
      </c>
      <c r="Y5414" s="203"/>
      <c r="Z5414" s="135">
        <v>0</v>
      </c>
      <c r="AA5414" s="204">
        <v>0</v>
      </c>
      <c r="AB5414" s="202">
        <v>0</v>
      </c>
      <c r="AC5414" s="202">
        <v>0</v>
      </c>
      <c r="AD5414" s="202">
        <v>0</v>
      </c>
      <c r="AE5414" s="202">
        <v>0</v>
      </c>
      <c r="AF5414" s="202">
        <v>0</v>
      </c>
      <c r="AG5414" s="203"/>
      <c r="AH5414" s="135">
        <v>0</v>
      </c>
      <c r="AI5414" s="135">
        <v>0</v>
      </c>
      <c r="AJ5414" s="202">
        <v>0</v>
      </c>
      <c r="AK5414" s="202">
        <v>0</v>
      </c>
      <c r="AL5414" s="203"/>
      <c r="AM5414" s="205">
        <v>0</v>
      </c>
      <c r="AN5414" s="119">
        <v>0</v>
      </c>
      <c r="AO5414" s="120">
        <v>0</v>
      </c>
      <c r="AP5414" s="39">
        <v>0</v>
      </c>
      <c r="AQ5414" s="141">
        <v>0</v>
      </c>
      <c r="AR5414" s="141">
        <v>0</v>
      </c>
      <c r="AS5414" s="143">
        <v>0</v>
      </c>
      <c r="AT5414" s="144">
        <v>0</v>
      </c>
      <c r="AU5414" s="141">
        <v>0</v>
      </c>
      <c r="AV5414" s="141">
        <v>0</v>
      </c>
      <c r="AW5414" s="143">
        <v>0</v>
      </c>
      <c r="AX5414"/>
      <c r="AY5414" s="146"/>
      <c r="AZ5414" s="2036"/>
      <c r="BA5414"/>
      <c r="BB5414"/>
      <c r="BC5414"/>
      <c r="BD5414"/>
      <c r="BE5414"/>
      <c r="BF5414"/>
      <c r="BG5414"/>
      <c r="BH5414"/>
      <c r="BI5414"/>
      <c r="BJ5414"/>
      <c r="BK5414"/>
      <c r="BL5414"/>
    </row>
    <row r="5415" spans="1:64" ht="12.75" customHeight="1" x14ac:dyDescent="0.25">
      <c r="A5415" s="15"/>
      <c r="C5415" s="122"/>
      <c r="D5415" s="123"/>
      <c r="F5415" s="125"/>
      <c r="G5415" s="126"/>
      <c r="H5415" s="35"/>
      <c r="I5415" s="36"/>
      <c r="J5415" s="37"/>
      <c r="K5415" s="198" t="s">
        <v>73</v>
      </c>
      <c r="L5415" s="199">
        <v>0</v>
      </c>
      <c r="M5415" s="200">
        <v>0</v>
      </c>
      <c r="N5415" s="201">
        <v>0</v>
      </c>
      <c r="O5415" s="202">
        <v>0</v>
      </c>
      <c r="P5415" s="202">
        <v>0</v>
      </c>
      <c r="Q5415" s="202">
        <v>0</v>
      </c>
      <c r="R5415" s="202">
        <v>0</v>
      </c>
      <c r="S5415" s="202">
        <v>0</v>
      </c>
      <c r="T5415" s="203"/>
      <c r="U5415" s="135">
        <v>0</v>
      </c>
      <c r="V5415" s="135">
        <v>0</v>
      </c>
      <c r="W5415" s="202">
        <v>0</v>
      </c>
      <c r="X5415" s="202">
        <v>0</v>
      </c>
      <c r="Y5415" s="203"/>
      <c r="Z5415" s="135">
        <v>0</v>
      </c>
      <c r="AA5415" s="204">
        <v>0</v>
      </c>
      <c r="AB5415" s="202">
        <v>0</v>
      </c>
      <c r="AC5415" s="202">
        <v>0</v>
      </c>
      <c r="AD5415" s="202">
        <v>0</v>
      </c>
      <c r="AE5415" s="202">
        <v>0</v>
      </c>
      <c r="AF5415" s="202">
        <v>0</v>
      </c>
      <c r="AG5415" s="203"/>
      <c r="AH5415" s="135">
        <v>0</v>
      </c>
      <c r="AI5415" s="135">
        <v>0</v>
      </c>
      <c r="AJ5415" s="202">
        <v>0</v>
      </c>
      <c r="AK5415" s="202">
        <v>0</v>
      </c>
      <c r="AL5415" s="203"/>
      <c r="AM5415" s="205">
        <v>0</v>
      </c>
      <c r="AN5415" s="119">
        <v>0</v>
      </c>
      <c r="AO5415" s="120">
        <v>0</v>
      </c>
      <c r="AP5415" s="39">
        <v>0</v>
      </c>
      <c r="AQ5415" s="141">
        <v>0</v>
      </c>
      <c r="AR5415" s="141">
        <v>0</v>
      </c>
      <c r="AS5415" s="143">
        <v>0</v>
      </c>
      <c r="AT5415" s="144">
        <v>0</v>
      </c>
      <c r="AU5415" s="141">
        <v>0</v>
      </c>
      <c r="AV5415" s="141">
        <v>0</v>
      </c>
      <c r="AW5415" s="143">
        <v>0</v>
      </c>
      <c r="AY5415" s="146"/>
      <c r="AZ5415" s="2036"/>
    </row>
    <row r="5416" spans="1:64" ht="12.75" customHeight="1" x14ac:dyDescent="0.25">
      <c r="A5416" s="15"/>
      <c r="C5416" s="122"/>
      <c r="D5416" s="123"/>
      <c r="F5416" s="125"/>
      <c r="G5416" s="126"/>
      <c r="H5416" s="35"/>
      <c r="I5416" s="36"/>
      <c r="J5416" s="37"/>
      <c r="K5416" s="198" t="s">
        <v>74</v>
      </c>
      <c r="L5416" s="199">
        <f t="shared" ref="L5416:X5417" si="4151">L5402</f>
        <v>517</v>
      </c>
      <c r="M5416" s="200">
        <f t="shared" si="4151"/>
        <v>517</v>
      </c>
      <c r="N5416" s="201">
        <f t="shared" si="4151"/>
        <v>0</v>
      </c>
      <c r="O5416" s="202">
        <f t="shared" si="4151"/>
        <v>0</v>
      </c>
      <c r="P5416" s="202">
        <f t="shared" si="4151"/>
        <v>0</v>
      </c>
      <c r="Q5416" s="202">
        <f t="shared" si="4151"/>
        <v>0</v>
      </c>
      <c r="R5416" s="202">
        <f t="shared" si="4151"/>
        <v>0</v>
      </c>
      <c r="S5416" s="202">
        <f t="shared" si="4151"/>
        <v>0</v>
      </c>
      <c r="T5416" s="203"/>
      <c r="U5416" s="135">
        <f t="shared" si="4151"/>
        <v>0</v>
      </c>
      <c r="V5416" s="135">
        <f t="shared" si="4151"/>
        <v>0</v>
      </c>
      <c r="W5416" s="202">
        <f t="shared" si="4151"/>
        <v>0</v>
      </c>
      <c r="X5416" s="202">
        <f t="shared" si="4151"/>
        <v>0</v>
      </c>
      <c r="Y5416" s="203"/>
      <c r="Z5416" s="135">
        <f t="shared" ref="Z5416:AK5417" si="4152">Z5402</f>
        <v>0</v>
      </c>
      <c r="AA5416" s="204">
        <f t="shared" si="4152"/>
        <v>0</v>
      </c>
      <c r="AB5416" s="202">
        <f t="shared" si="4152"/>
        <v>0</v>
      </c>
      <c r="AC5416" s="202">
        <f t="shared" si="4152"/>
        <v>0</v>
      </c>
      <c r="AD5416" s="202">
        <f t="shared" si="4152"/>
        <v>0</v>
      </c>
      <c r="AE5416" s="202">
        <f t="shared" si="4152"/>
        <v>0</v>
      </c>
      <c r="AF5416" s="202">
        <f t="shared" si="4152"/>
        <v>0</v>
      </c>
      <c r="AG5416" s="203"/>
      <c r="AH5416" s="135">
        <f t="shared" si="4152"/>
        <v>0</v>
      </c>
      <c r="AI5416" s="135">
        <f t="shared" si="4152"/>
        <v>0</v>
      </c>
      <c r="AJ5416" s="202">
        <f t="shared" si="4152"/>
        <v>0</v>
      </c>
      <c r="AK5416" s="202">
        <f t="shared" si="4152"/>
        <v>0</v>
      </c>
      <c r="AL5416" s="203"/>
      <c r="AM5416" s="205">
        <f t="shared" ref="AM5416:AW5417" si="4153">AM5402</f>
        <v>0</v>
      </c>
      <c r="AN5416" s="119">
        <f>AN5402</f>
        <v>517</v>
      </c>
      <c r="AO5416" s="120">
        <f t="shared" si="4153"/>
        <v>517</v>
      </c>
      <c r="AP5416" s="39">
        <f t="shared" si="4153"/>
        <v>517</v>
      </c>
      <c r="AQ5416" s="141">
        <f t="shared" si="4153"/>
        <v>517</v>
      </c>
      <c r="AR5416" s="141">
        <f t="shared" si="4153"/>
        <v>0</v>
      </c>
      <c r="AS5416" s="143">
        <f t="shared" si="4153"/>
        <v>0</v>
      </c>
      <c r="AT5416" s="144">
        <f t="shared" si="4153"/>
        <v>517</v>
      </c>
      <c r="AU5416" s="141">
        <f t="shared" si="4153"/>
        <v>517</v>
      </c>
      <c r="AV5416" s="141">
        <f t="shared" si="4153"/>
        <v>0</v>
      </c>
      <c r="AW5416" s="143">
        <f t="shared" si="4153"/>
        <v>0</v>
      </c>
      <c r="AY5416" s="146"/>
      <c r="AZ5416" s="2036"/>
    </row>
    <row r="5417" spans="1:64" ht="12.75" customHeight="1" x14ac:dyDescent="0.25">
      <c r="A5417" s="15"/>
      <c r="C5417" s="122"/>
      <c r="D5417" s="123"/>
      <c r="F5417" s="125"/>
      <c r="G5417" s="126"/>
      <c r="H5417" s="35"/>
      <c r="I5417" s="36"/>
      <c r="J5417" s="37"/>
      <c r="K5417" s="198" t="s">
        <v>75</v>
      </c>
      <c r="L5417" s="199">
        <f t="shared" si="4151"/>
        <v>2383</v>
      </c>
      <c r="M5417" s="200">
        <f t="shared" si="4151"/>
        <v>2863</v>
      </c>
      <c r="N5417" s="201">
        <f t="shared" si="4151"/>
        <v>0</v>
      </c>
      <c r="O5417" s="202">
        <f t="shared" si="4151"/>
        <v>0</v>
      </c>
      <c r="P5417" s="202">
        <f t="shared" si="4151"/>
        <v>0</v>
      </c>
      <c r="Q5417" s="202">
        <f t="shared" si="4151"/>
        <v>0</v>
      </c>
      <c r="R5417" s="202">
        <f t="shared" si="4151"/>
        <v>0</v>
      </c>
      <c r="S5417" s="202">
        <f t="shared" si="4151"/>
        <v>0</v>
      </c>
      <c r="T5417" s="203"/>
      <c r="U5417" s="135">
        <f t="shared" si="4151"/>
        <v>0</v>
      </c>
      <c r="V5417" s="135">
        <f t="shared" si="4151"/>
        <v>0</v>
      </c>
      <c r="W5417" s="202">
        <f t="shared" si="4151"/>
        <v>0</v>
      </c>
      <c r="X5417" s="202">
        <f t="shared" si="4151"/>
        <v>0</v>
      </c>
      <c r="Y5417" s="203"/>
      <c r="Z5417" s="135">
        <f t="shared" si="4152"/>
        <v>0</v>
      </c>
      <c r="AA5417" s="204">
        <f t="shared" si="4152"/>
        <v>0</v>
      </c>
      <c r="AB5417" s="202">
        <f t="shared" si="4152"/>
        <v>0</v>
      </c>
      <c r="AC5417" s="202">
        <f t="shared" si="4152"/>
        <v>0</v>
      </c>
      <c r="AD5417" s="202">
        <f t="shared" si="4152"/>
        <v>0</v>
      </c>
      <c r="AE5417" s="202">
        <f t="shared" si="4152"/>
        <v>0</v>
      </c>
      <c r="AF5417" s="202">
        <f t="shared" si="4152"/>
        <v>0</v>
      </c>
      <c r="AG5417" s="203"/>
      <c r="AH5417" s="135">
        <f t="shared" si="4152"/>
        <v>0</v>
      </c>
      <c r="AI5417" s="135">
        <f t="shared" si="4152"/>
        <v>0</v>
      </c>
      <c r="AJ5417" s="202">
        <f t="shared" si="4152"/>
        <v>0</v>
      </c>
      <c r="AK5417" s="202">
        <f t="shared" si="4152"/>
        <v>0</v>
      </c>
      <c r="AL5417" s="203"/>
      <c r="AM5417" s="205">
        <f t="shared" si="4153"/>
        <v>0</v>
      </c>
      <c r="AN5417" s="119">
        <f>AN5403</f>
        <v>2383</v>
      </c>
      <c r="AO5417" s="120">
        <f t="shared" si="4153"/>
        <v>2863</v>
      </c>
      <c r="AP5417" s="39">
        <f t="shared" si="4153"/>
        <v>2383</v>
      </c>
      <c r="AQ5417" s="141">
        <f t="shared" si="4153"/>
        <v>2383</v>
      </c>
      <c r="AR5417" s="141">
        <f t="shared" si="4153"/>
        <v>0</v>
      </c>
      <c r="AS5417" s="143">
        <f t="shared" si="4153"/>
        <v>0</v>
      </c>
      <c r="AT5417" s="144">
        <f t="shared" si="4153"/>
        <v>2863</v>
      </c>
      <c r="AU5417" s="141">
        <f t="shared" si="4153"/>
        <v>2863</v>
      </c>
      <c r="AV5417" s="141">
        <f t="shared" si="4153"/>
        <v>0</v>
      </c>
      <c r="AW5417" s="143">
        <f t="shared" si="4153"/>
        <v>0</v>
      </c>
      <c r="AY5417" s="146"/>
      <c r="AZ5417" s="2036"/>
    </row>
    <row r="5418" spans="1:64" ht="12.75" customHeight="1" x14ac:dyDescent="0.25">
      <c r="A5418" s="15"/>
      <c r="C5418" s="122"/>
      <c r="D5418" s="123"/>
      <c r="F5418" s="125"/>
      <c r="G5418" s="126"/>
      <c r="H5418" s="35"/>
      <c r="I5418" s="36"/>
      <c r="J5418" s="37"/>
      <c r="K5418" s="206" t="s">
        <v>76</v>
      </c>
      <c r="L5418" s="199">
        <v>0</v>
      </c>
      <c r="M5418" s="200">
        <v>0</v>
      </c>
      <c r="N5418" s="201">
        <v>0</v>
      </c>
      <c r="O5418" s="202">
        <v>0</v>
      </c>
      <c r="P5418" s="202">
        <v>0</v>
      </c>
      <c r="Q5418" s="202">
        <v>0</v>
      </c>
      <c r="R5418" s="202">
        <v>0</v>
      </c>
      <c r="S5418" s="202">
        <v>0</v>
      </c>
      <c r="T5418" s="203"/>
      <c r="U5418" s="135">
        <v>0</v>
      </c>
      <c r="V5418" s="135">
        <v>0</v>
      </c>
      <c r="W5418" s="202">
        <v>0</v>
      </c>
      <c r="X5418" s="202">
        <v>0</v>
      </c>
      <c r="Y5418" s="203"/>
      <c r="Z5418" s="135">
        <v>0</v>
      </c>
      <c r="AA5418" s="204">
        <v>0</v>
      </c>
      <c r="AB5418" s="202">
        <v>0</v>
      </c>
      <c r="AC5418" s="202">
        <v>0</v>
      </c>
      <c r="AD5418" s="202">
        <v>0</v>
      </c>
      <c r="AE5418" s="202">
        <v>0</v>
      </c>
      <c r="AF5418" s="202">
        <v>0</v>
      </c>
      <c r="AG5418" s="203"/>
      <c r="AH5418" s="135">
        <v>0</v>
      </c>
      <c r="AI5418" s="135">
        <v>0</v>
      </c>
      <c r="AJ5418" s="202">
        <v>0</v>
      </c>
      <c r="AK5418" s="202">
        <v>0</v>
      </c>
      <c r="AL5418" s="203"/>
      <c r="AM5418" s="205">
        <v>0</v>
      </c>
      <c r="AN5418" s="119">
        <v>0</v>
      </c>
      <c r="AO5418" s="120">
        <v>0</v>
      </c>
      <c r="AP5418" s="39">
        <v>0</v>
      </c>
      <c r="AQ5418" s="141">
        <v>0</v>
      </c>
      <c r="AR5418" s="141">
        <v>0</v>
      </c>
      <c r="AS5418" s="143">
        <v>0</v>
      </c>
      <c r="AT5418" s="144">
        <v>0</v>
      </c>
      <c r="AU5418" s="141">
        <v>0</v>
      </c>
      <c r="AV5418" s="141">
        <v>0</v>
      </c>
      <c r="AW5418" s="143">
        <v>0</v>
      </c>
      <c r="AY5418" s="146"/>
      <c r="AZ5418" s="2036"/>
    </row>
    <row r="5419" spans="1:64" ht="12.75" customHeight="1" x14ac:dyDescent="0.25">
      <c r="A5419" s="15"/>
      <c r="C5419" s="122"/>
      <c r="D5419" s="123"/>
      <c r="F5419" s="125"/>
      <c r="G5419" s="126"/>
      <c r="H5419" s="35"/>
      <c r="I5419" s="36"/>
      <c r="J5419" s="37"/>
      <c r="K5419" s="198"/>
      <c r="L5419" s="199"/>
      <c r="M5419" s="200"/>
      <c r="N5419" s="201"/>
      <c r="O5419" s="202"/>
      <c r="P5419" s="202"/>
      <c r="Q5419" s="202"/>
      <c r="R5419" s="202"/>
      <c r="S5419" s="202"/>
      <c r="T5419" s="224"/>
      <c r="U5419" s="138"/>
      <c r="V5419" s="138"/>
      <c r="W5419" s="139"/>
      <c r="X5419" s="139"/>
      <c r="Y5419" s="224"/>
      <c r="Z5419" s="210"/>
      <c r="AA5419" s="204"/>
      <c r="AB5419" s="202"/>
      <c r="AC5419" s="202"/>
      <c r="AD5419" s="202"/>
      <c r="AE5419" s="202"/>
      <c r="AF5419" s="202"/>
      <c r="AG5419" s="224"/>
      <c r="AH5419" s="138"/>
      <c r="AI5419" s="138"/>
      <c r="AJ5419" s="139"/>
      <c r="AK5419" s="139"/>
      <c r="AL5419" s="224"/>
      <c r="AM5419" s="140"/>
      <c r="AN5419" s="211"/>
      <c r="AO5419" s="212"/>
      <c r="AP5419" s="39"/>
      <c r="AQ5419" s="141"/>
      <c r="AR5419" s="141"/>
      <c r="AS5419" s="143"/>
      <c r="AU5419" s="141"/>
      <c r="AV5419" s="141"/>
      <c r="AW5419" s="143"/>
      <c r="AY5419" s="146"/>
      <c r="AZ5419" s="2036"/>
    </row>
    <row r="5420" spans="1:64" ht="12.75" customHeight="1" x14ac:dyDescent="0.25">
      <c r="A5420" s="15"/>
      <c r="C5420" s="122"/>
      <c r="D5420" s="123"/>
      <c r="F5420" s="125"/>
      <c r="G5420" s="126"/>
      <c r="H5420" s="35"/>
      <c r="I5420" s="36"/>
      <c r="J5420" s="37"/>
      <c r="K5420" s="198"/>
      <c r="L5420" s="199"/>
      <c r="M5420" s="200"/>
      <c r="N5420" s="201"/>
      <c r="O5420" s="202"/>
      <c r="P5420" s="202"/>
      <c r="Q5420" s="202"/>
      <c r="R5420" s="202"/>
      <c r="S5420" s="202"/>
      <c r="T5420" s="224"/>
      <c r="U5420" s="138"/>
      <c r="V5420" s="138"/>
      <c r="W5420" s="139"/>
      <c r="X5420" s="139"/>
      <c r="Y5420" s="224"/>
      <c r="Z5420" s="210"/>
      <c r="AA5420" s="204"/>
      <c r="AB5420" s="202"/>
      <c r="AC5420" s="202"/>
      <c r="AD5420" s="202"/>
      <c r="AE5420" s="202"/>
      <c r="AF5420" s="202"/>
      <c r="AG5420" s="224"/>
      <c r="AH5420" s="138"/>
      <c r="AI5420" s="138"/>
      <c r="AJ5420" s="139"/>
      <c r="AK5420" s="139"/>
      <c r="AL5420" s="224"/>
      <c r="AM5420" s="140"/>
      <c r="AN5420" s="211"/>
      <c r="AO5420" s="212"/>
      <c r="AP5420" s="39"/>
      <c r="AQ5420" s="141"/>
      <c r="AR5420" s="141"/>
      <c r="AS5420" s="143"/>
      <c r="AU5420" s="141"/>
      <c r="AV5420" s="141"/>
      <c r="AW5420" s="143"/>
      <c r="AY5420" s="146"/>
      <c r="AZ5420" s="2036"/>
    </row>
    <row r="5421" spans="1:64" ht="12.75" customHeight="1" x14ac:dyDescent="0.25">
      <c r="A5421" s="15"/>
      <c r="C5421" s="122"/>
      <c r="D5421" s="123"/>
      <c r="F5421" s="125"/>
      <c r="G5421" s="126"/>
      <c r="H5421" s="35"/>
      <c r="I5421" s="36"/>
      <c r="J5421" s="37"/>
      <c r="K5421" s="381" t="s">
        <v>6026</v>
      </c>
      <c r="L5421" s="199"/>
      <c r="M5421" s="200"/>
      <c r="N5421" s="201"/>
      <c r="O5421" s="202"/>
      <c r="P5421" s="202"/>
      <c r="Q5421" s="202"/>
      <c r="R5421" s="202"/>
      <c r="S5421" s="202"/>
      <c r="T5421" s="224"/>
      <c r="U5421" s="138"/>
      <c r="V5421" s="138"/>
      <c r="W5421" s="139"/>
      <c r="X5421" s="139"/>
      <c r="Y5421" s="224"/>
      <c r="Z5421" s="210"/>
      <c r="AA5421" s="204"/>
      <c r="AB5421" s="202"/>
      <c r="AC5421" s="202"/>
      <c r="AD5421" s="202"/>
      <c r="AE5421" s="202"/>
      <c r="AF5421" s="202"/>
      <c r="AG5421" s="224"/>
      <c r="AH5421" s="138"/>
      <c r="AI5421" s="138"/>
      <c r="AJ5421" s="139"/>
      <c r="AK5421" s="139"/>
      <c r="AL5421" s="224"/>
      <c r="AM5421" s="140"/>
      <c r="AN5421" s="211"/>
      <c r="AO5421" s="212"/>
      <c r="AP5421" s="39"/>
      <c r="AQ5421" s="141"/>
      <c r="AR5421" s="141"/>
      <c r="AS5421" s="143"/>
      <c r="AU5421" s="141"/>
      <c r="AV5421" s="141"/>
      <c r="AW5421" s="143"/>
      <c r="AY5421" s="146"/>
      <c r="AZ5421" s="2036"/>
    </row>
    <row r="5422" spans="1:64" ht="20.399999999999999" x14ac:dyDescent="0.25">
      <c r="A5422" s="15"/>
      <c r="C5422" s="122"/>
      <c r="D5422" s="123"/>
      <c r="F5422" s="125"/>
      <c r="G5422" s="126"/>
      <c r="H5422" s="35"/>
      <c r="I5422" s="36"/>
      <c r="J5422" s="37"/>
      <c r="K5422" s="585" t="s">
        <v>6027</v>
      </c>
      <c r="L5422" s="199"/>
      <c r="M5422" s="200"/>
      <c r="N5422" s="201"/>
      <c r="O5422" s="202"/>
      <c r="P5422" s="202"/>
      <c r="Q5422" s="202"/>
      <c r="R5422" s="202"/>
      <c r="S5422" s="202"/>
      <c r="T5422" s="224"/>
      <c r="U5422" s="138"/>
      <c r="V5422" s="138"/>
      <c r="W5422" s="139"/>
      <c r="X5422" s="139"/>
      <c r="Y5422" s="224"/>
      <c r="Z5422" s="210"/>
      <c r="AA5422" s="204"/>
      <c r="AB5422" s="202"/>
      <c r="AC5422" s="202"/>
      <c r="AD5422" s="202"/>
      <c r="AE5422" s="202"/>
      <c r="AF5422" s="202"/>
      <c r="AG5422" s="224"/>
      <c r="AH5422" s="138"/>
      <c r="AI5422" s="138"/>
      <c r="AJ5422" s="139"/>
      <c r="AK5422" s="139"/>
      <c r="AL5422" s="224"/>
      <c r="AM5422" s="140"/>
      <c r="AN5422" s="211"/>
      <c r="AO5422" s="212"/>
      <c r="AP5422" s="39"/>
      <c r="AQ5422" s="141"/>
      <c r="AR5422" s="141"/>
      <c r="AS5422" s="143"/>
      <c r="AU5422" s="141"/>
      <c r="AV5422" s="141"/>
      <c r="AW5422" s="143"/>
      <c r="AY5422" s="146"/>
      <c r="AZ5422" s="2036"/>
    </row>
    <row r="5423" spans="1:64" ht="12.75" customHeight="1" x14ac:dyDescent="0.25">
      <c r="A5423" s="15"/>
      <c r="C5423" s="122"/>
      <c r="D5423" s="123"/>
      <c r="F5423" s="125"/>
      <c r="G5423" s="126"/>
      <c r="H5423" s="35"/>
      <c r="I5423" s="36"/>
      <c r="J5423" s="37"/>
      <c r="K5423" s="244"/>
      <c r="L5423" s="199"/>
      <c r="M5423" s="200"/>
      <c r="N5423" s="201"/>
      <c r="O5423" s="202"/>
      <c r="P5423" s="202"/>
      <c r="Q5423" s="202"/>
      <c r="R5423" s="202"/>
      <c r="S5423" s="202"/>
      <c r="T5423" s="224"/>
      <c r="U5423" s="138"/>
      <c r="V5423" s="138"/>
      <c r="W5423" s="139"/>
      <c r="X5423" s="139"/>
      <c r="Y5423" s="224"/>
      <c r="Z5423" s="210"/>
      <c r="AA5423" s="204"/>
      <c r="AB5423" s="202"/>
      <c r="AC5423" s="202"/>
      <c r="AD5423" s="202"/>
      <c r="AE5423" s="202"/>
      <c r="AF5423" s="202"/>
      <c r="AG5423" s="224"/>
      <c r="AH5423" s="138"/>
      <c r="AI5423" s="138"/>
      <c r="AJ5423" s="139"/>
      <c r="AK5423" s="139"/>
      <c r="AL5423" s="224"/>
      <c r="AM5423" s="140"/>
      <c r="AN5423" s="211"/>
      <c r="AO5423" s="212"/>
      <c r="AP5423" s="39"/>
      <c r="AQ5423" s="141"/>
      <c r="AR5423" s="141"/>
      <c r="AS5423" s="143"/>
      <c r="AU5423" s="141"/>
      <c r="AV5423" s="141"/>
      <c r="AW5423" s="143"/>
      <c r="AY5423" s="146"/>
      <c r="AZ5423" s="2036"/>
    </row>
    <row r="5424" spans="1:64" ht="35.1" customHeight="1" x14ac:dyDescent="0.25">
      <c r="A5424" s="356" t="s">
        <v>5356</v>
      </c>
      <c r="B5424" s="225">
        <v>15</v>
      </c>
      <c r="C5424" s="122" t="s">
        <v>1245</v>
      </c>
      <c r="D5424" s="357">
        <v>2012</v>
      </c>
      <c r="E5424" s="226"/>
      <c r="F5424" s="122"/>
      <c r="G5424" s="126">
        <v>1</v>
      </c>
      <c r="H5424" s="35" t="str">
        <f t="shared" si="4127"/>
        <v>068</v>
      </c>
      <c r="I5424" s="36" t="s">
        <v>1157</v>
      </c>
      <c r="J5424" s="37" t="s">
        <v>6028</v>
      </c>
      <c r="K5424" s="331" t="s">
        <v>6029</v>
      </c>
      <c r="L5424" s="232"/>
      <c r="M5424" s="233"/>
      <c r="N5424" s="130"/>
      <c r="O5424" s="131"/>
      <c r="P5424" s="131"/>
      <c r="Q5424" s="131"/>
      <c r="R5424" s="131"/>
      <c r="S5424" s="131"/>
      <c r="T5424" s="132"/>
      <c r="U5424" s="138"/>
      <c r="V5424" s="138"/>
      <c r="W5424" s="139"/>
      <c r="X5424" s="139"/>
      <c r="Y5424" s="132"/>
      <c r="Z5424" s="210"/>
      <c r="AA5424" s="204"/>
      <c r="AB5424" s="202"/>
      <c r="AC5424" s="202"/>
      <c r="AD5424" s="202"/>
      <c r="AE5424" s="202"/>
      <c r="AF5424" s="202"/>
      <c r="AG5424" s="132"/>
      <c r="AH5424" s="138"/>
      <c r="AI5424" s="138"/>
      <c r="AJ5424" s="139"/>
      <c r="AK5424" s="139"/>
      <c r="AL5424" s="132"/>
      <c r="AM5424" s="140"/>
      <c r="AN5424" s="211"/>
      <c r="AO5424" s="212"/>
      <c r="AP5424" s="39"/>
      <c r="AQ5424" s="141"/>
      <c r="AR5424" s="142"/>
      <c r="AS5424" s="143"/>
      <c r="AU5424" s="141"/>
      <c r="AV5424" s="142"/>
      <c r="AW5424" s="143"/>
      <c r="AY5424" s="146" t="str">
        <f>RIGHT(LEFT(I5424,3),2)&amp;"."&amp;RIGHT(LEFT(I5424,5),2)</f>
        <v>01.00</v>
      </c>
      <c r="AZ5424" s="2036" t="b">
        <f>COUNTIF('[1]Codes SEC'!$B$2:$B$250,Ministres!AY5424)&gt;0</f>
        <v>1</v>
      </c>
    </row>
    <row r="5425" spans="1:64" ht="12.75" customHeight="1" x14ac:dyDescent="0.25">
      <c r="A5425" s="356"/>
      <c r="B5425" s="225"/>
      <c r="C5425" s="122"/>
      <c r="D5425" s="357"/>
      <c r="E5425" s="226"/>
      <c r="F5425" s="122"/>
      <c r="G5425" s="126"/>
      <c r="H5425" s="35"/>
      <c r="I5425" s="36"/>
      <c r="J5425" s="37"/>
      <c r="K5425" s="452" t="s">
        <v>5294</v>
      </c>
      <c r="L5425" s="232">
        <v>2447</v>
      </c>
      <c r="M5425" s="233">
        <v>2890</v>
      </c>
      <c r="N5425" s="130"/>
      <c r="O5425" s="131"/>
      <c r="P5425" s="131"/>
      <c r="Q5425" s="131"/>
      <c r="R5425" s="131"/>
      <c r="S5425" s="131"/>
      <c r="T5425" s="132"/>
      <c r="U5425" s="138"/>
      <c r="V5425" s="138"/>
      <c r="W5425" s="139"/>
      <c r="X5425" s="139"/>
      <c r="Y5425" s="132"/>
      <c r="Z5425" s="210"/>
      <c r="AA5425" s="204"/>
      <c r="AB5425" s="202"/>
      <c r="AC5425" s="202"/>
      <c r="AD5425" s="202"/>
      <c r="AE5425" s="202"/>
      <c r="AF5425" s="202"/>
      <c r="AG5425" s="132"/>
      <c r="AH5425" s="138"/>
      <c r="AI5425" s="138"/>
      <c r="AJ5425" s="139"/>
      <c r="AK5425" s="139"/>
      <c r="AL5425" s="132"/>
      <c r="AM5425" s="140"/>
      <c r="AN5425" s="119">
        <f t="shared" ref="AN5425:AN5429" si="4154">L5425+U5425+V5425+Z5425</f>
        <v>2447</v>
      </c>
      <c r="AO5425" s="120">
        <f t="shared" ref="AO5425:AO5429" si="4155">M5425+AH5425+AI5425+AM5425</f>
        <v>2890</v>
      </c>
      <c r="AP5425" s="268">
        <f>L5425</f>
        <v>2447</v>
      </c>
      <c r="AQ5425" s="141">
        <f>AN5425</f>
        <v>2447</v>
      </c>
      <c r="AR5425" s="642">
        <f>AQ5425-AP5425</f>
        <v>0</v>
      </c>
      <c r="AS5425" s="270">
        <f>AR5425/AP5425</f>
        <v>0</v>
      </c>
      <c r="AT5425" s="271">
        <f>M5425</f>
        <v>2890</v>
      </c>
      <c r="AU5425" s="141">
        <f>AO5425</f>
        <v>2890</v>
      </c>
      <c r="AV5425" s="642">
        <f>AU5425-AT5425</f>
        <v>0</v>
      </c>
      <c r="AW5425" s="270">
        <f>AV5425/AT5425</f>
        <v>0</v>
      </c>
      <c r="AY5425" s="146"/>
      <c r="AZ5425" s="2036"/>
    </row>
    <row r="5426" spans="1:64" ht="12.75" customHeight="1" x14ac:dyDescent="0.25">
      <c r="A5426" s="356"/>
      <c r="B5426" s="225"/>
      <c r="C5426" s="122"/>
      <c r="D5426" s="357"/>
      <c r="E5426" s="226"/>
      <c r="F5426" s="122"/>
      <c r="G5426" s="126"/>
      <c r="H5426" s="35"/>
      <c r="I5426" s="36"/>
      <c r="J5426" s="37"/>
      <c r="K5426" s="452" t="s">
        <v>1161</v>
      </c>
      <c r="L5426" s="232">
        <v>1500</v>
      </c>
      <c r="M5426" s="233">
        <v>1500</v>
      </c>
      <c r="N5426" s="130"/>
      <c r="O5426" s="131"/>
      <c r="P5426" s="131"/>
      <c r="Q5426" s="131"/>
      <c r="R5426" s="131"/>
      <c r="S5426" s="131"/>
      <c r="T5426" s="132"/>
      <c r="U5426" s="138"/>
      <c r="V5426" s="138"/>
      <c r="W5426" s="139"/>
      <c r="X5426" s="139"/>
      <c r="Y5426" s="132"/>
      <c r="Z5426" s="210"/>
      <c r="AA5426" s="204"/>
      <c r="AB5426" s="202"/>
      <c r="AC5426" s="202"/>
      <c r="AD5426" s="202"/>
      <c r="AE5426" s="202"/>
      <c r="AF5426" s="202"/>
      <c r="AG5426" s="132"/>
      <c r="AH5426" s="138"/>
      <c r="AI5426" s="138"/>
      <c r="AJ5426" s="139"/>
      <c r="AK5426" s="139"/>
      <c r="AL5426" s="132"/>
      <c r="AM5426" s="140"/>
      <c r="AN5426" s="119">
        <f t="shared" si="4154"/>
        <v>1500</v>
      </c>
      <c r="AO5426" s="120">
        <f t="shared" si="4155"/>
        <v>1500</v>
      </c>
      <c r="AP5426" s="268">
        <f>L5426</f>
        <v>1500</v>
      </c>
      <c r="AQ5426" s="141">
        <f>AN5426</f>
        <v>1500</v>
      </c>
      <c r="AR5426" s="642">
        <f>AQ5426-AP5426</f>
        <v>0</v>
      </c>
      <c r="AS5426" s="270">
        <f>AR5426/AP5426</f>
        <v>0</v>
      </c>
      <c r="AT5426" s="271">
        <f>M5426</f>
        <v>1500</v>
      </c>
      <c r="AU5426" s="141">
        <f>AO5426</f>
        <v>1500</v>
      </c>
      <c r="AV5426" s="642">
        <f>AU5426-AT5426</f>
        <v>0</v>
      </c>
      <c r="AW5426" s="270">
        <f>AV5426/AT5426</f>
        <v>0</v>
      </c>
      <c r="AY5426" s="146"/>
      <c r="AZ5426" s="2036"/>
    </row>
    <row r="5427" spans="1:64" ht="12.75" customHeight="1" x14ac:dyDescent="0.25">
      <c r="A5427" s="356"/>
      <c r="B5427" s="225"/>
      <c r="C5427" s="122"/>
      <c r="D5427" s="357"/>
      <c r="E5427" s="226"/>
      <c r="F5427" s="122"/>
      <c r="G5427" s="126"/>
      <c r="H5427" s="35"/>
      <c r="I5427" s="36"/>
      <c r="J5427" s="37"/>
      <c r="K5427" s="452" t="s">
        <v>1162</v>
      </c>
      <c r="L5427" s="232">
        <v>3947</v>
      </c>
      <c r="M5427" s="233">
        <v>4390</v>
      </c>
      <c r="N5427" s="130"/>
      <c r="O5427" s="131"/>
      <c r="P5427" s="131"/>
      <c r="Q5427" s="131"/>
      <c r="R5427" s="131"/>
      <c r="S5427" s="131"/>
      <c r="T5427" s="132"/>
      <c r="U5427" s="138">
        <f t="shared" ref="U5427:Z5427" si="4156">U5425+U5426</f>
        <v>0</v>
      </c>
      <c r="V5427" s="138">
        <f t="shared" si="4156"/>
        <v>0</v>
      </c>
      <c r="W5427" s="139"/>
      <c r="X5427" s="139"/>
      <c r="Y5427" s="132"/>
      <c r="Z5427" s="210">
        <f t="shared" si="4156"/>
        <v>0</v>
      </c>
      <c r="AA5427" s="204"/>
      <c r="AB5427" s="202"/>
      <c r="AC5427" s="202"/>
      <c r="AD5427" s="202"/>
      <c r="AE5427" s="202"/>
      <c r="AF5427" s="202"/>
      <c r="AG5427" s="132"/>
      <c r="AH5427" s="138">
        <f t="shared" ref="AH5427:AM5427" si="4157">AH5425+AH5426</f>
        <v>0</v>
      </c>
      <c r="AI5427" s="138">
        <f t="shared" si="4157"/>
        <v>0</v>
      </c>
      <c r="AJ5427" s="139"/>
      <c r="AK5427" s="139"/>
      <c r="AL5427" s="132"/>
      <c r="AM5427" s="140">
        <f t="shared" si="4157"/>
        <v>0</v>
      </c>
      <c r="AN5427" s="119">
        <f t="shared" si="4154"/>
        <v>3947</v>
      </c>
      <c r="AO5427" s="120">
        <f t="shared" si="4155"/>
        <v>4390</v>
      </c>
      <c r="AP5427" s="268">
        <f>AP5425+AP5426</f>
        <v>3947</v>
      </c>
      <c r="AQ5427" s="141">
        <f>AQ5425+AQ5426</f>
        <v>3947</v>
      </c>
      <c r="AR5427" s="642">
        <f>AR5425+AR5426</f>
        <v>0</v>
      </c>
      <c r="AS5427" s="270">
        <f>AR5427/AP5427</f>
        <v>0</v>
      </c>
      <c r="AT5427" s="271">
        <f>AT5425+AT5426</f>
        <v>4390</v>
      </c>
      <c r="AU5427" s="141">
        <f>AU5425+AU5426</f>
        <v>4390</v>
      </c>
      <c r="AV5427" s="642">
        <f>AV5425+AV5426</f>
        <v>0</v>
      </c>
      <c r="AW5427" s="270">
        <f>AV5427/AT5427</f>
        <v>0</v>
      </c>
      <c r="AY5427" s="146"/>
      <c r="AZ5427" s="2036"/>
    </row>
    <row r="5428" spans="1:64" ht="12.75" customHeight="1" x14ac:dyDescent="0.25">
      <c r="A5428" s="356"/>
      <c r="B5428" s="225"/>
      <c r="C5428" s="122"/>
      <c r="D5428" s="357"/>
      <c r="E5428" s="226"/>
      <c r="F5428" s="122">
        <v>13</v>
      </c>
      <c r="G5428" s="126"/>
      <c r="H5428" s="35"/>
      <c r="I5428" s="36"/>
      <c r="J5428" s="37"/>
      <c r="K5428" s="118" t="s">
        <v>1163</v>
      </c>
      <c r="L5428" s="232">
        <v>1450</v>
      </c>
      <c r="M5428" s="233">
        <v>1450</v>
      </c>
      <c r="N5428" s="130"/>
      <c r="O5428" s="131"/>
      <c r="P5428" s="131"/>
      <c r="Q5428" s="131"/>
      <c r="R5428" s="131"/>
      <c r="S5428" s="131"/>
      <c r="T5428" s="132" t="str">
        <f>IF(SUM(N5428:S5428)=U5428,"OK",SUM(N5428:S5428)-U5428)</f>
        <v>OK</v>
      </c>
      <c r="U5428" s="138"/>
      <c r="V5428" s="138"/>
      <c r="W5428" s="139"/>
      <c r="X5428" s="139"/>
      <c r="Y5428" s="132" t="str">
        <f>IF(SUM(W5428:X5428)=Z5428,"OK",SUM(W5428:X5428)-Z5428)</f>
        <v>OK</v>
      </c>
      <c r="Z5428" s="210"/>
      <c r="AA5428" s="204"/>
      <c r="AB5428" s="202"/>
      <c r="AC5428" s="202"/>
      <c r="AD5428" s="202"/>
      <c r="AE5428" s="202"/>
      <c r="AF5428" s="202"/>
      <c r="AG5428" s="132" t="str">
        <f>IF(SUM(AA5428:AF5428)=AH5428,"OK",SUM(AA5428:AF5428)-AH5428)</f>
        <v>OK</v>
      </c>
      <c r="AH5428" s="138"/>
      <c r="AI5428" s="138"/>
      <c r="AJ5428" s="139"/>
      <c r="AK5428" s="139"/>
      <c r="AL5428" s="132" t="str">
        <f>IF(SUM(AJ5428:AK5428)=AM5428,"OK",SUM(AJ5428:AK5428)-AM5428)</f>
        <v>OK</v>
      </c>
      <c r="AM5428" s="140"/>
      <c r="AN5428" s="119">
        <f t="shared" si="4154"/>
        <v>1450</v>
      </c>
      <c r="AO5428" s="120">
        <f t="shared" si="4155"/>
        <v>1450</v>
      </c>
      <c r="AP5428" s="39">
        <f>L5428</f>
        <v>1450</v>
      </c>
      <c r="AQ5428" s="141">
        <f>AN5428</f>
        <v>1450</v>
      </c>
      <c r="AR5428" s="142">
        <f>AQ5428-AP5428</f>
        <v>0</v>
      </c>
      <c r="AS5428" s="143">
        <f>AR5428/AP5428</f>
        <v>0</v>
      </c>
      <c r="AT5428" s="144">
        <f>M5428</f>
        <v>1450</v>
      </c>
      <c r="AU5428" s="141">
        <f>AO5428</f>
        <v>1450</v>
      </c>
      <c r="AV5428" s="142">
        <f>AU5428-AT5428</f>
        <v>0</v>
      </c>
      <c r="AW5428" s="143">
        <f>AV5428/AT5428</f>
        <v>0</v>
      </c>
      <c r="AY5428" s="146"/>
      <c r="AZ5428" s="2036"/>
    </row>
    <row r="5429" spans="1:64" ht="12.75" customHeight="1" x14ac:dyDescent="0.25">
      <c r="A5429" s="356"/>
      <c r="B5429" s="225"/>
      <c r="C5429" s="122"/>
      <c r="D5429" s="357"/>
      <c r="E5429" s="226"/>
      <c r="F5429" s="122"/>
      <c r="G5429" s="227"/>
      <c r="H5429" s="228"/>
      <c r="I5429" s="229"/>
      <c r="J5429" s="492"/>
      <c r="K5429" s="591" t="s">
        <v>1164</v>
      </c>
      <c r="L5429" s="199">
        <v>2497</v>
      </c>
      <c r="M5429" s="200">
        <v>2940</v>
      </c>
      <c r="N5429" s="562"/>
      <c r="O5429" s="563"/>
      <c r="P5429" s="563"/>
      <c r="Q5429" s="563"/>
      <c r="R5429" s="563"/>
      <c r="S5429" s="563"/>
      <c r="T5429" s="592"/>
      <c r="U5429" s="138">
        <f t="shared" ref="U5429:Z5429" si="4158">U5427-U5428</f>
        <v>0</v>
      </c>
      <c r="V5429" s="138">
        <f t="shared" si="4158"/>
        <v>0</v>
      </c>
      <c r="W5429" s="139"/>
      <c r="X5429" s="139"/>
      <c r="Y5429" s="592"/>
      <c r="Z5429" s="210">
        <f t="shared" si="4158"/>
        <v>0</v>
      </c>
      <c r="AA5429" s="204"/>
      <c r="AB5429" s="202"/>
      <c r="AC5429" s="202"/>
      <c r="AD5429" s="202"/>
      <c r="AE5429" s="202"/>
      <c r="AF5429" s="202"/>
      <c r="AG5429" s="592"/>
      <c r="AH5429" s="138">
        <f t="shared" ref="AH5429:AM5429" si="4159">AH5427-AH5428</f>
        <v>0</v>
      </c>
      <c r="AI5429" s="138">
        <f t="shared" si="4159"/>
        <v>0</v>
      </c>
      <c r="AJ5429" s="139"/>
      <c r="AK5429" s="139"/>
      <c r="AL5429" s="592"/>
      <c r="AM5429" s="140">
        <f t="shared" si="4159"/>
        <v>0</v>
      </c>
      <c r="AN5429" s="119">
        <f t="shared" si="4154"/>
        <v>2497</v>
      </c>
      <c r="AO5429" s="120">
        <f t="shared" si="4155"/>
        <v>2940</v>
      </c>
      <c r="AP5429" s="268">
        <f>AP5427-AP5428</f>
        <v>2497</v>
      </c>
      <c r="AQ5429" s="141">
        <f>AQ5427-AQ5428</f>
        <v>2497</v>
      </c>
      <c r="AR5429" s="642">
        <f>AR5427-AR5428</f>
        <v>0</v>
      </c>
      <c r="AS5429" s="270">
        <f>AR5429/AP5429</f>
        <v>0</v>
      </c>
      <c r="AT5429" s="271">
        <f>AT5427-AT5428</f>
        <v>2940</v>
      </c>
      <c r="AU5429" s="141">
        <f>AU5427-AU5428</f>
        <v>2940</v>
      </c>
      <c r="AV5429" s="642">
        <f>AV5427-AV5428</f>
        <v>0</v>
      </c>
      <c r="AW5429" s="270">
        <f>AV5429/AT5429</f>
        <v>0</v>
      </c>
      <c r="AY5429" s="146"/>
      <c r="AZ5429" s="2036"/>
    </row>
    <row r="5430" spans="1:64" ht="12.75" customHeight="1" x14ac:dyDescent="0.25">
      <c r="A5430" s="15"/>
      <c r="C5430" s="122"/>
      <c r="D5430" s="123"/>
      <c r="F5430" s="125"/>
      <c r="G5430" s="126"/>
      <c r="H5430" s="35"/>
      <c r="I5430" s="36"/>
      <c r="J5430" s="37"/>
      <c r="K5430" s="456"/>
      <c r="L5430" s="199"/>
      <c r="M5430" s="200"/>
      <c r="N5430" s="201"/>
      <c r="O5430" s="202"/>
      <c r="P5430" s="202"/>
      <c r="Q5430" s="202"/>
      <c r="R5430" s="202"/>
      <c r="S5430" s="202"/>
      <c r="T5430" s="224"/>
      <c r="U5430" s="138"/>
      <c r="V5430" s="138"/>
      <c r="W5430" s="139"/>
      <c r="X5430" s="139"/>
      <c r="Y5430" s="224"/>
      <c r="Z5430" s="210"/>
      <c r="AA5430" s="204"/>
      <c r="AB5430" s="202"/>
      <c r="AC5430" s="202"/>
      <c r="AD5430" s="202"/>
      <c r="AE5430" s="202"/>
      <c r="AF5430" s="202"/>
      <c r="AG5430" s="224"/>
      <c r="AH5430" s="138"/>
      <c r="AI5430" s="138"/>
      <c r="AJ5430" s="139"/>
      <c r="AK5430" s="139"/>
      <c r="AL5430" s="224"/>
      <c r="AM5430" s="140"/>
      <c r="AN5430" s="211"/>
      <c r="AO5430" s="212"/>
      <c r="AP5430" s="39"/>
      <c r="AQ5430" s="141"/>
      <c r="AR5430" s="141"/>
      <c r="AS5430" s="143"/>
      <c r="AU5430" s="141"/>
      <c r="AV5430" s="141"/>
      <c r="AW5430" s="143"/>
      <c r="AY5430" s="146"/>
      <c r="AZ5430" s="2036"/>
    </row>
    <row r="5431" spans="1:64" ht="12.75" customHeight="1" x14ac:dyDescent="0.25">
      <c r="A5431" s="15"/>
      <c r="C5431" s="122"/>
      <c r="D5431" s="123"/>
      <c r="F5431" s="125"/>
      <c r="G5431" s="126"/>
      <c r="H5431" s="35"/>
      <c r="I5431" s="36"/>
      <c r="J5431" s="37"/>
      <c r="K5431" s="243" t="s">
        <v>65</v>
      </c>
      <c r="L5431" s="199"/>
      <c r="M5431" s="200"/>
      <c r="N5431" s="201"/>
      <c r="O5431" s="202"/>
      <c r="P5431" s="202"/>
      <c r="Q5431" s="202"/>
      <c r="R5431" s="202"/>
      <c r="S5431" s="202"/>
      <c r="T5431" s="224"/>
      <c r="U5431" s="138"/>
      <c r="V5431" s="138"/>
      <c r="W5431" s="139"/>
      <c r="X5431" s="139"/>
      <c r="Y5431" s="224"/>
      <c r="Z5431" s="210"/>
      <c r="AA5431" s="204"/>
      <c r="AB5431" s="202"/>
      <c r="AC5431" s="202"/>
      <c r="AD5431" s="202"/>
      <c r="AE5431" s="202"/>
      <c r="AF5431" s="202"/>
      <c r="AG5431" s="224"/>
      <c r="AH5431" s="138"/>
      <c r="AI5431" s="138"/>
      <c r="AJ5431" s="139"/>
      <c r="AK5431" s="139"/>
      <c r="AL5431" s="224"/>
      <c r="AM5431" s="140"/>
      <c r="AN5431" s="211"/>
      <c r="AO5431" s="212"/>
      <c r="AP5431" s="39"/>
      <c r="AQ5431" s="141"/>
      <c r="AR5431" s="141"/>
      <c r="AS5431" s="143"/>
      <c r="AU5431" s="141"/>
      <c r="AV5431" s="141"/>
      <c r="AW5431" s="143"/>
      <c r="AY5431" s="146"/>
      <c r="AZ5431" s="2036"/>
    </row>
    <row r="5432" spans="1:64" ht="12.75" customHeight="1" x14ac:dyDescent="0.25">
      <c r="A5432" s="15"/>
      <c r="C5432" s="122"/>
      <c r="D5432" s="123"/>
      <c r="F5432" s="125"/>
      <c r="G5432" s="126"/>
      <c r="H5432" s="35"/>
      <c r="I5432" s="36"/>
      <c r="J5432" s="37"/>
      <c r="K5432" s="244"/>
      <c r="L5432" s="199"/>
      <c r="M5432" s="200"/>
      <c r="N5432" s="201"/>
      <c r="O5432" s="202"/>
      <c r="P5432" s="202"/>
      <c r="Q5432" s="202"/>
      <c r="R5432" s="202"/>
      <c r="S5432" s="202"/>
      <c r="T5432" s="224"/>
      <c r="U5432" s="138"/>
      <c r="V5432" s="138"/>
      <c r="W5432" s="139"/>
      <c r="X5432" s="139"/>
      <c r="Y5432" s="224"/>
      <c r="Z5432" s="210"/>
      <c r="AA5432" s="204"/>
      <c r="AB5432" s="202"/>
      <c r="AC5432" s="202"/>
      <c r="AD5432" s="202"/>
      <c r="AE5432" s="202"/>
      <c r="AF5432" s="202"/>
      <c r="AG5432" s="224"/>
      <c r="AH5432" s="138"/>
      <c r="AI5432" s="138"/>
      <c r="AJ5432" s="139"/>
      <c r="AK5432" s="139"/>
      <c r="AL5432" s="224"/>
      <c r="AM5432" s="140"/>
      <c r="AN5432" s="211"/>
      <c r="AO5432" s="212"/>
      <c r="AP5432" s="39"/>
      <c r="AQ5432" s="141"/>
      <c r="AR5432" s="141"/>
      <c r="AS5432" s="143"/>
      <c r="AU5432" s="141"/>
      <c r="AV5432" s="141"/>
      <c r="AW5432" s="143"/>
      <c r="AY5432" s="146"/>
      <c r="AZ5432" s="2036"/>
    </row>
    <row r="5433" spans="1:64" ht="35.1" customHeight="1" x14ac:dyDescent="0.25">
      <c r="A5433" s="356" t="s">
        <v>5356</v>
      </c>
      <c r="B5433" s="225">
        <v>15</v>
      </c>
      <c r="C5433" s="122" t="s">
        <v>1245</v>
      </c>
      <c r="D5433" s="357">
        <v>2012</v>
      </c>
      <c r="F5433" s="125"/>
      <c r="G5433" s="126"/>
      <c r="H5433" s="35" t="str">
        <f t="shared" ref="H5433:H5491" si="4160">LEFT(J5433,3)</f>
        <v>068</v>
      </c>
      <c r="I5433" s="36" t="s">
        <v>96</v>
      </c>
      <c r="J5433" s="37" t="s">
        <v>6030</v>
      </c>
      <c r="K5433" s="244" t="s">
        <v>6031</v>
      </c>
      <c r="L5433" s="199"/>
      <c r="M5433" s="200"/>
      <c r="N5433" s="201"/>
      <c r="O5433" s="202"/>
      <c r="P5433" s="202"/>
      <c r="Q5433" s="202"/>
      <c r="R5433" s="202"/>
      <c r="S5433" s="202"/>
      <c r="T5433" s="224"/>
      <c r="U5433" s="138"/>
      <c r="V5433" s="138"/>
      <c r="W5433" s="139"/>
      <c r="X5433" s="139"/>
      <c r="Y5433" s="224"/>
      <c r="Z5433" s="210"/>
      <c r="AA5433" s="204"/>
      <c r="AB5433" s="202"/>
      <c r="AC5433" s="202"/>
      <c r="AD5433" s="202"/>
      <c r="AE5433" s="202"/>
      <c r="AF5433" s="202"/>
      <c r="AG5433" s="224"/>
      <c r="AH5433" s="138"/>
      <c r="AI5433" s="138"/>
      <c r="AJ5433" s="139"/>
      <c r="AK5433" s="139"/>
      <c r="AL5433" s="224"/>
      <c r="AM5433" s="140"/>
      <c r="AN5433" s="211"/>
      <c r="AO5433" s="212"/>
      <c r="AP5433" s="39"/>
      <c r="AQ5433" s="141"/>
      <c r="AR5433" s="141"/>
      <c r="AS5433" s="143"/>
      <c r="AU5433" s="141"/>
      <c r="AV5433" s="141"/>
      <c r="AW5433" s="143"/>
      <c r="AY5433" s="146" t="str">
        <f>RIGHT(LEFT(I5433,3),2)&amp;"."&amp;RIGHT(LEFT(I5433,5),2)</f>
        <v>12.11</v>
      </c>
      <c r="AZ5433" s="2036" t="b">
        <f>COUNTIF('[1]Codes SEC'!$B$2:$B$250,Ministres!AY5433)&gt;0</f>
        <v>1</v>
      </c>
    </row>
    <row r="5434" spans="1:64" ht="35.1" customHeight="1" x14ac:dyDescent="0.25">
      <c r="A5434" s="356" t="s">
        <v>5356</v>
      </c>
      <c r="B5434" s="225">
        <v>15</v>
      </c>
      <c r="C5434" s="122" t="s">
        <v>1245</v>
      </c>
      <c r="D5434" s="357">
        <v>2012</v>
      </c>
      <c r="F5434" s="125"/>
      <c r="G5434" s="126"/>
      <c r="H5434" s="35" t="str">
        <f t="shared" si="4160"/>
        <v>068</v>
      </c>
      <c r="I5434" s="36">
        <v>81221000</v>
      </c>
      <c r="J5434" s="37" t="s">
        <v>6032</v>
      </c>
      <c r="K5434" s="244" t="s">
        <v>6033</v>
      </c>
      <c r="L5434" s="199"/>
      <c r="M5434" s="200"/>
      <c r="N5434" s="201"/>
      <c r="O5434" s="202"/>
      <c r="P5434" s="202"/>
      <c r="Q5434" s="202"/>
      <c r="R5434" s="202"/>
      <c r="S5434" s="202"/>
      <c r="T5434" s="224"/>
      <c r="U5434" s="138"/>
      <c r="V5434" s="138"/>
      <c r="W5434" s="139"/>
      <c r="X5434" s="139"/>
      <c r="Y5434" s="224"/>
      <c r="Z5434" s="210"/>
      <c r="AA5434" s="204"/>
      <c r="AB5434" s="202"/>
      <c r="AC5434" s="202"/>
      <c r="AD5434" s="202"/>
      <c r="AE5434" s="202"/>
      <c r="AF5434" s="202"/>
      <c r="AG5434" s="224"/>
      <c r="AH5434" s="138"/>
      <c r="AI5434" s="138"/>
      <c r="AJ5434" s="139"/>
      <c r="AK5434" s="139"/>
      <c r="AL5434" s="224"/>
      <c r="AM5434" s="140"/>
      <c r="AN5434" s="211"/>
      <c r="AO5434" s="212"/>
      <c r="AP5434" s="39"/>
      <c r="AQ5434" s="141"/>
      <c r="AR5434" s="141"/>
      <c r="AS5434" s="143"/>
      <c r="AU5434" s="141"/>
      <c r="AV5434" s="141"/>
      <c r="AW5434" s="143"/>
      <c r="AY5434" s="146" t="str">
        <f>RIGHT(LEFT(I5434,3),2)&amp;"."&amp;RIGHT(LEFT(I5434,5),2)</f>
        <v>12.21</v>
      </c>
      <c r="AZ5434" s="2036" t="b">
        <f>COUNTIF('[1]Codes SEC'!$B$2:$B$250,Ministres!AY5434)&gt;0</f>
        <v>1</v>
      </c>
    </row>
    <row r="5435" spans="1:64" ht="35.1" customHeight="1" x14ac:dyDescent="0.25">
      <c r="A5435" s="15" t="s">
        <v>5356</v>
      </c>
      <c r="B5435" s="225" t="s">
        <v>1248</v>
      </c>
      <c r="C5435" s="122" t="s">
        <v>1245</v>
      </c>
      <c r="D5435" s="123">
        <v>2012</v>
      </c>
      <c r="E5435" s="226"/>
      <c r="F5435" s="122"/>
      <c r="G5435" s="227"/>
      <c r="H5435" s="228" t="str">
        <f t="shared" si="4160"/>
        <v>068</v>
      </c>
      <c r="I5435" s="229">
        <v>83132000</v>
      </c>
      <c r="J5435" s="230" t="s">
        <v>6034</v>
      </c>
      <c r="K5435" s="231" t="s">
        <v>6035</v>
      </c>
      <c r="L5435" s="232"/>
      <c r="M5435" s="233"/>
      <c r="N5435" s="130"/>
      <c r="O5435" s="131"/>
      <c r="P5435" s="131"/>
      <c r="Q5435" s="131"/>
      <c r="R5435" s="131"/>
      <c r="S5435" s="131"/>
      <c r="T5435" s="132"/>
      <c r="U5435" s="138"/>
      <c r="V5435" s="138"/>
      <c r="W5435" s="139"/>
      <c r="X5435" s="139"/>
      <c r="Y5435" s="132"/>
      <c r="Z5435" s="210"/>
      <c r="AA5435" s="204"/>
      <c r="AB5435" s="202"/>
      <c r="AC5435" s="202"/>
      <c r="AD5435" s="202"/>
      <c r="AE5435" s="202"/>
      <c r="AF5435" s="202"/>
      <c r="AG5435" s="132"/>
      <c r="AH5435" s="138"/>
      <c r="AI5435" s="138"/>
      <c r="AJ5435" s="139"/>
      <c r="AK5435" s="139"/>
      <c r="AL5435" s="132"/>
      <c r="AM5435" s="140"/>
      <c r="AN5435" s="119"/>
      <c r="AO5435" s="120"/>
      <c r="AP5435" s="39"/>
      <c r="AQ5435" s="141"/>
      <c r="AR5435" s="142"/>
      <c r="AS5435" s="143"/>
      <c r="AU5435" s="141"/>
      <c r="AV5435" s="142"/>
      <c r="AW5435" s="143"/>
      <c r="AY5435" s="146" t="str">
        <f>RIGHT(LEFT(I5435,3),2)&amp;"."&amp;RIGHT(LEFT(I5435,5),2)</f>
        <v>31.32</v>
      </c>
      <c r="AZ5435" s="2036" t="b">
        <f>COUNTIF('[1]Codes SEC'!$B$2:$B$250,Ministres!AY5435)&gt;0</f>
        <v>1</v>
      </c>
    </row>
    <row r="5436" spans="1:64" ht="35.1" customHeight="1" x14ac:dyDescent="0.25">
      <c r="A5436" s="356" t="s">
        <v>5356</v>
      </c>
      <c r="B5436" s="225">
        <v>15</v>
      </c>
      <c r="C5436" s="122" t="s">
        <v>1245</v>
      </c>
      <c r="D5436" s="357">
        <v>2012</v>
      </c>
      <c r="F5436" s="125"/>
      <c r="G5436" s="126"/>
      <c r="H5436" s="35" t="str">
        <f t="shared" si="4160"/>
        <v>068</v>
      </c>
      <c r="I5436" s="36" t="s">
        <v>207</v>
      </c>
      <c r="J5436" s="37" t="s">
        <v>6036</v>
      </c>
      <c r="K5436" s="244" t="s">
        <v>6037</v>
      </c>
      <c r="L5436" s="199"/>
      <c r="M5436" s="200"/>
      <c r="N5436" s="201"/>
      <c r="O5436" s="202"/>
      <c r="P5436" s="202"/>
      <c r="Q5436" s="202"/>
      <c r="R5436" s="202"/>
      <c r="S5436" s="202"/>
      <c r="T5436" s="224"/>
      <c r="U5436" s="138"/>
      <c r="V5436" s="138"/>
      <c r="W5436" s="139"/>
      <c r="X5436" s="139"/>
      <c r="Y5436" s="224"/>
      <c r="Z5436" s="210"/>
      <c r="AA5436" s="204"/>
      <c r="AB5436" s="202"/>
      <c r="AC5436" s="202"/>
      <c r="AD5436" s="202"/>
      <c r="AE5436" s="202"/>
      <c r="AF5436" s="202"/>
      <c r="AG5436" s="224"/>
      <c r="AH5436" s="138"/>
      <c r="AI5436" s="138"/>
      <c r="AJ5436" s="139"/>
      <c r="AK5436" s="139"/>
      <c r="AL5436" s="224"/>
      <c r="AM5436" s="140"/>
      <c r="AN5436" s="211"/>
      <c r="AO5436" s="212"/>
      <c r="AP5436" s="39"/>
      <c r="AQ5436" s="141"/>
      <c r="AR5436" s="141"/>
      <c r="AS5436" s="143"/>
      <c r="AU5436" s="141"/>
      <c r="AV5436" s="141"/>
      <c r="AW5436" s="143"/>
      <c r="AY5436" s="146" t="str">
        <f>RIGHT(LEFT(I5436,3),2)&amp;"."&amp;RIGHT(LEFT(I5436,5),2)</f>
        <v>33.00</v>
      </c>
      <c r="AZ5436" s="2036" t="b">
        <f>COUNTIF('[1]Codes SEC'!$B$2:$B$250,Ministres!AY5436)&gt;0</f>
        <v>1</v>
      </c>
    </row>
    <row r="5437" spans="1:64" ht="35.1" customHeight="1" x14ac:dyDescent="0.25">
      <c r="A5437" s="356" t="s">
        <v>5356</v>
      </c>
      <c r="B5437" s="225">
        <v>15</v>
      </c>
      <c r="C5437" s="122" t="s">
        <v>1245</v>
      </c>
      <c r="D5437" s="357">
        <v>2012</v>
      </c>
      <c r="F5437" s="125"/>
      <c r="G5437" s="126"/>
      <c r="H5437" s="35" t="str">
        <f t="shared" si="4160"/>
        <v>068</v>
      </c>
      <c r="I5437" s="36" t="s">
        <v>1181</v>
      </c>
      <c r="J5437" s="37" t="s">
        <v>6038</v>
      </c>
      <c r="K5437" s="244" t="s">
        <v>6039</v>
      </c>
      <c r="L5437" s="199"/>
      <c r="M5437" s="200"/>
      <c r="N5437" s="201"/>
      <c r="O5437" s="202"/>
      <c r="P5437" s="202"/>
      <c r="Q5437" s="202"/>
      <c r="R5437" s="202"/>
      <c r="S5437" s="202"/>
      <c r="T5437" s="224"/>
      <c r="U5437" s="138"/>
      <c r="V5437" s="138"/>
      <c r="W5437" s="139"/>
      <c r="X5437" s="139"/>
      <c r="Y5437" s="224"/>
      <c r="Z5437" s="210"/>
      <c r="AA5437" s="204"/>
      <c r="AB5437" s="202"/>
      <c r="AC5437" s="202"/>
      <c r="AD5437" s="202"/>
      <c r="AE5437" s="202"/>
      <c r="AF5437" s="202"/>
      <c r="AG5437" s="224"/>
      <c r="AH5437" s="138"/>
      <c r="AI5437" s="138"/>
      <c r="AJ5437" s="139"/>
      <c r="AK5437" s="139"/>
      <c r="AL5437" s="224"/>
      <c r="AM5437" s="140"/>
      <c r="AN5437" s="211"/>
      <c r="AO5437" s="212"/>
      <c r="AP5437" s="39"/>
      <c r="AQ5437" s="141"/>
      <c r="AR5437" s="141"/>
      <c r="AS5437" s="143"/>
      <c r="AU5437" s="141"/>
      <c r="AV5437" s="141"/>
      <c r="AW5437" s="143"/>
      <c r="AY5437" s="146" t="str">
        <f>RIGHT(LEFT(I5437,3),2)&amp;"."&amp;RIGHT(LEFT(I5437,5),2)</f>
        <v>43.52</v>
      </c>
      <c r="AZ5437" s="2036" t="b">
        <f>COUNTIF('[1]Codes SEC'!$B$2:$B$250,Ministres!AY5437)&gt;0</f>
        <v>1</v>
      </c>
    </row>
    <row r="5438" spans="1:64" ht="12.75" customHeight="1" x14ac:dyDescent="0.25">
      <c r="A5438" s="15"/>
      <c r="C5438" s="122"/>
      <c r="D5438" s="123"/>
      <c r="F5438" s="125"/>
      <c r="G5438" s="126"/>
      <c r="H5438" s="35"/>
      <c r="I5438" s="36"/>
      <c r="J5438" s="37"/>
      <c r="K5438" s="244"/>
      <c r="L5438" s="199"/>
      <c r="M5438" s="200"/>
      <c r="N5438" s="201"/>
      <c r="O5438" s="202"/>
      <c r="P5438" s="202"/>
      <c r="Q5438" s="202"/>
      <c r="R5438" s="202"/>
      <c r="S5438" s="202"/>
      <c r="T5438" s="224"/>
      <c r="U5438" s="138"/>
      <c r="V5438" s="138"/>
      <c r="W5438" s="139"/>
      <c r="X5438" s="139"/>
      <c r="Y5438" s="224"/>
      <c r="Z5438" s="210"/>
      <c r="AA5438" s="204"/>
      <c r="AB5438" s="202"/>
      <c r="AC5438" s="202"/>
      <c r="AD5438" s="202"/>
      <c r="AE5438" s="202"/>
      <c r="AF5438" s="202"/>
      <c r="AG5438" s="224"/>
      <c r="AH5438" s="138"/>
      <c r="AI5438" s="138"/>
      <c r="AJ5438" s="139"/>
      <c r="AK5438" s="139"/>
      <c r="AL5438" s="224"/>
      <c r="AM5438" s="140"/>
      <c r="AN5438" s="211"/>
      <c r="AO5438" s="212"/>
      <c r="AP5438" s="39"/>
      <c r="AQ5438" s="141"/>
      <c r="AR5438" s="141"/>
      <c r="AS5438" s="143"/>
      <c r="AU5438" s="141"/>
      <c r="AV5438" s="141"/>
      <c r="AW5438" s="143"/>
      <c r="AY5438" s="146"/>
      <c r="AZ5438" s="2036"/>
    </row>
    <row r="5439" spans="1:64" s="2052" customFormat="1" ht="12.75" customHeight="1" x14ac:dyDescent="0.25">
      <c r="A5439" s="15"/>
      <c r="B5439" s="121"/>
      <c r="C5439" s="122"/>
      <c r="D5439" s="123"/>
      <c r="E5439" s="124"/>
      <c r="F5439" s="125"/>
      <c r="G5439" s="126"/>
      <c r="H5439" s="35"/>
      <c r="I5439" s="36"/>
      <c r="J5439" s="37"/>
      <c r="K5439" s="243" t="s">
        <v>109</v>
      </c>
      <c r="L5439" s="199"/>
      <c r="M5439" s="200"/>
      <c r="N5439" s="201"/>
      <c r="O5439" s="202"/>
      <c r="P5439" s="202"/>
      <c r="Q5439" s="202"/>
      <c r="R5439" s="202"/>
      <c r="S5439" s="202"/>
      <c r="T5439" s="224"/>
      <c r="U5439" s="138"/>
      <c r="V5439" s="138"/>
      <c r="W5439" s="139"/>
      <c r="X5439" s="139"/>
      <c r="Y5439" s="224"/>
      <c r="Z5439" s="210"/>
      <c r="AA5439" s="204"/>
      <c r="AB5439" s="202"/>
      <c r="AC5439" s="202"/>
      <c r="AD5439" s="202"/>
      <c r="AE5439" s="202"/>
      <c r="AF5439" s="202"/>
      <c r="AG5439" s="224"/>
      <c r="AH5439" s="138"/>
      <c r="AI5439" s="138"/>
      <c r="AJ5439" s="139"/>
      <c r="AK5439" s="139"/>
      <c r="AL5439" s="224"/>
      <c r="AM5439" s="140"/>
      <c r="AN5439" s="211"/>
      <c r="AO5439" s="212"/>
      <c r="AP5439" s="39"/>
      <c r="AQ5439" s="141"/>
      <c r="AR5439" s="141"/>
      <c r="AS5439" s="143"/>
      <c r="AT5439" s="144"/>
      <c r="AU5439" s="141"/>
      <c r="AV5439" s="141"/>
      <c r="AW5439" s="143"/>
      <c r="AX5439"/>
      <c r="AY5439" s="146"/>
      <c r="AZ5439" s="2036"/>
      <c r="BA5439"/>
      <c r="BB5439"/>
      <c r="BC5439"/>
      <c r="BD5439"/>
      <c r="BE5439"/>
      <c r="BF5439"/>
      <c r="BG5439"/>
      <c r="BH5439"/>
      <c r="BI5439"/>
      <c r="BJ5439"/>
      <c r="BK5439"/>
      <c r="BL5439"/>
    </row>
    <row r="5440" spans="1:64" s="373" customFormat="1" ht="12.75" customHeight="1" x14ac:dyDescent="0.25">
      <c r="A5440" s="15"/>
      <c r="B5440" s="121"/>
      <c r="C5440" s="122"/>
      <c r="D5440" s="123"/>
      <c r="E5440" s="124"/>
      <c r="F5440" s="125"/>
      <c r="G5440" s="126"/>
      <c r="H5440" s="35"/>
      <c r="I5440" s="36"/>
      <c r="J5440" s="37"/>
      <c r="K5440" s="244"/>
      <c r="L5440" s="199"/>
      <c r="M5440" s="200"/>
      <c r="N5440" s="201"/>
      <c r="O5440" s="202"/>
      <c r="P5440" s="202"/>
      <c r="Q5440" s="202"/>
      <c r="R5440" s="202"/>
      <c r="S5440" s="202"/>
      <c r="T5440" s="224"/>
      <c r="U5440" s="138"/>
      <c r="V5440" s="138"/>
      <c r="W5440" s="139"/>
      <c r="X5440" s="139"/>
      <c r="Y5440" s="224"/>
      <c r="Z5440" s="210"/>
      <c r="AA5440" s="204"/>
      <c r="AB5440" s="202"/>
      <c r="AC5440" s="202"/>
      <c r="AD5440" s="202"/>
      <c r="AE5440" s="202"/>
      <c r="AF5440" s="202"/>
      <c r="AG5440" s="224"/>
      <c r="AH5440" s="138"/>
      <c r="AI5440" s="138"/>
      <c r="AJ5440" s="139"/>
      <c r="AK5440" s="139"/>
      <c r="AL5440" s="224"/>
      <c r="AM5440" s="140"/>
      <c r="AN5440" s="211"/>
      <c r="AO5440" s="212"/>
      <c r="AP5440" s="39"/>
      <c r="AQ5440" s="141"/>
      <c r="AR5440" s="141"/>
      <c r="AS5440" s="143"/>
      <c r="AT5440" s="144"/>
      <c r="AU5440" s="141"/>
      <c r="AV5440" s="141"/>
      <c r="AW5440" s="143"/>
      <c r="AX5440"/>
      <c r="AY5440" s="146"/>
      <c r="AZ5440" s="2036"/>
      <c r="BA5440"/>
      <c r="BB5440"/>
      <c r="BC5440"/>
      <c r="BD5440"/>
      <c r="BE5440"/>
      <c r="BF5440"/>
      <c r="BG5440"/>
      <c r="BH5440"/>
      <c r="BI5440"/>
      <c r="BJ5440"/>
      <c r="BK5440"/>
      <c r="BL5440"/>
    </row>
    <row r="5441" spans="1:52" ht="35.1" customHeight="1" x14ac:dyDescent="0.25">
      <c r="A5441" s="356" t="s">
        <v>5356</v>
      </c>
      <c r="B5441" s="225">
        <v>15</v>
      </c>
      <c r="C5441" s="122" t="s">
        <v>1245</v>
      </c>
      <c r="D5441" s="357">
        <v>2012</v>
      </c>
      <c r="F5441" s="125"/>
      <c r="G5441" s="126"/>
      <c r="H5441" s="35" t="str">
        <f t="shared" si="4160"/>
        <v>068</v>
      </c>
      <c r="I5441" s="36">
        <v>85210000</v>
      </c>
      <c r="J5441" s="37" t="s">
        <v>6040</v>
      </c>
      <c r="K5441" s="244" t="s">
        <v>6041</v>
      </c>
      <c r="L5441" s="199"/>
      <c r="M5441" s="200"/>
      <c r="N5441" s="201"/>
      <c r="O5441" s="202"/>
      <c r="P5441" s="202"/>
      <c r="Q5441" s="202"/>
      <c r="R5441" s="202"/>
      <c r="S5441" s="202"/>
      <c r="T5441" s="224"/>
      <c r="U5441" s="138"/>
      <c r="V5441" s="138"/>
      <c r="W5441" s="139"/>
      <c r="X5441" s="139"/>
      <c r="Y5441" s="224"/>
      <c r="Z5441" s="210"/>
      <c r="AA5441" s="204"/>
      <c r="AB5441" s="202"/>
      <c r="AC5441" s="202"/>
      <c r="AD5441" s="202"/>
      <c r="AE5441" s="202"/>
      <c r="AF5441" s="202"/>
      <c r="AG5441" s="224"/>
      <c r="AH5441" s="138"/>
      <c r="AI5441" s="138"/>
      <c r="AJ5441" s="139"/>
      <c r="AK5441" s="139"/>
      <c r="AL5441" s="224"/>
      <c r="AM5441" s="140"/>
      <c r="AN5441" s="211"/>
      <c r="AO5441" s="212"/>
      <c r="AP5441" s="39"/>
      <c r="AQ5441" s="141"/>
      <c r="AR5441" s="141"/>
      <c r="AS5441" s="143"/>
      <c r="AU5441" s="141"/>
      <c r="AV5441" s="141"/>
      <c r="AW5441" s="143"/>
      <c r="AY5441" s="146" t="str">
        <f>RIGHT(LEFT(I5441,3),2)&amp;"."&amp;RIGHT(LEFT(I5441,5),2)</f>
        <v>52.10</v>
      </c>
      <c r="AZ5441" s="2036" t="b">
        <f>COUNTIF('[1]Codes SEC'!$B$2:$B$250,Ministres!AY5441)&gt;0</f>
        <v>1</v>
      </c>
    </row>
    <row r="5442" spans="1:52" ht="35.1" customHeight="1" x14ac:dyDescent="0.25">
      <c r="A5442" s="356" t="s">
        <v>5356</v>
      </c>
      <c r="B5442" s="225">
        <v>15</v>
      </c>
      <c r="C5442" s="122" t="s">
        <v>1245</v>
      </c>
      <c r="D5442" s="357">
        <v>2012</v>
      </c>
      <c r="F5442" s="125"/>
      <c r="G5442" s="126"/>
      <c r="H5442" s="35" t="str">
        <f t="shared" si="4160"/>
        <v>068</v>
      </c>
      <c r="I5442" s="36" t="s">
        <v>113</v>
      </c>
      <c r="J5442" s="37" t="s">
        <v>6042</v>
      </c>
      <c r="K5442" s="244" t="s">
        <v>6043</v>
      </c>
      <c r="L5442" s="199"/>
      <c r="M5442" s="200"/>
      <c r="N5442" s="201"/>
      <c r="O5442" s="202"/>
      <c r="P5442" s="202"/>
      <c r="Q5442" s="202"/>
      <c r="R5442" s="202"/>
      <c r="S5442" s="202"/>
      <c r="T5442" s="224"/>
      <c r="U5442" s="138"/>
      <c r="V5442" s="138"/>
      <c r="W5442" s="139"/>
      <c r="X5442" s="139"/>
      <c r="Y5442" s="224"/>
      <c r="Z5442" s="210"/>
      <c r="AA5442" s="204"/>
      <c r="AB5442" s="202"/>
      <c r="AC5442" s="202"/>
      <c r="AD5442" s="202"/>
      <c r="AE5442" s="202"/>
      <c r="AF5442" s="202"/>
      <c r="AG5442" s="224"/>
      <c r="AH5442" s="138"/>
      <c r="AI5442" s="138"/>
      <c r="AJ5442" s="139"/>
      <c r="AK5442" s="139"/>
      <c r="AL5442" s="224"/>
      <c r="AM5442" s="140"/>
      <c r="AN5442" s="211"/>
      <c r="AO5442" s="212"/>
      <c r="AP5442" s="39"/>
      <c r="AQ5442" s="141"/>
      <c r="AR5442" s="141"/>
      <c r="AS5442" s="143"/>
      <c r="AU5442" s="141"/>
      <c r="AV5442" s="141"/>
      <c r="AW5442" s="143"/>
      <c r="AY5442" s="146" t="str">
        <f>RIGHT(LEFT(I5442,3),2)&amp;"."&amp;RIGHT(LEFT(I5442,5),2)</f>
        <v>74.22</v>
      </c>
      <c r="AZ5442" s="2036" t="b">
        <f>COUNTIF('[1]Codes SEC'!$B$2:$B$250,Ministres!AY5442)&gt;0</f>
        <v>1</v>
      </c>
    </row>
    <row r="5443" spans="1:52" ht="12.75" customHeight="1" x14ac:dyDescent="0.25">
      <c r="A5443" s="600"/>
      <c r="B5443" s="601"/>
      <c r="C5443" s="176"/>
      <c r="D5443" s="176"/>
      <c r="E5443" s="602"/>
      <c r="F5443" s="176"/>
      <c r="G5443" s="179"/>
      <c r="H5443" s="180"/>
      <c r="I5443" s="181"/>
      <c r="J5443" s="182"/>
      <c r="K5443" s="457" t="s">
        <v>6044</v>
      </c>
      <c r="L5443" s="184">
        <f t="shared" ref="L5443:S5443" si="4161">L5428</f>
        <v>1450</v>
      </c>
      <c r="M5443" s="185">
        <f t="shared" si="4161"/>
        <v>1450</v>
      </c>
      <c r="N5443" s="186">
        <f t="shared" si="4161"/>
        <v>0</v>
      </c>
      <c r="O5443" s="187">
        <f t="shared" si="4161"/>
        <v>0</v>
      </c>
      <c r="P5443" s="187">
        <f t="shared" si="4161"/>
        <v>0</v>
      </c>
      <c r="Q5443" s="187">
        <f t="shared" si="4161"/>
        <v>0</v>
      </c>
      <c r="R5443" s="187">
        <f t="shared" si="4161"/>
        <v>0</v>
      </c>
      <c r="S5443" s="187">
        <f t="shared" si="4161"/>
        <v>0</v>
      </c>
      <c r="T5443" s="188"/>
      <c r="U5443" s="187">
        <f>U5428</f>
        <v>0</v>
      </c>
      <c r="V5443" s="187">
        <f>V5428</f>
        <v>0</v>
      </c>
      <c r="W5443" s="187">
        <f>W5428</f>
        <v>0</v>
      </c>
      <c r="X5443" s="187">
        <f>X5428</f>
        <v>0</v>
      </c>
      <c r="Y5443" s="188"/>
      <c r="Z5443" s="187">
        <f t="shared" ref="Z5443:AF5443" si="4162">Z5428</f>
        <v>0</v>
      </c>
      <c r="AA5443" s="189">
        <f t="shared" si="4162"/>
        <v>0</v>
      </c>
      <c r="AB5443" s="187">
        <f t="shared" si="4162"/>
        <v>0</v>
      </c>
      <c r="AC5443" s="187">
        <f t="shared" si="4162"/>
        <v>0</v>
      </c>
      <c r="AD5443" s="187">
        <f t="shared" si="4162"/>
        <v>0</v>
      </c>
      <c r="AE5443" s="187">
        <f t="shared" si="4162"/>
        <v>0</v>
      </c>
      <c r="AF5443" s="187">
        <f t="shared" si="4162"/>
        <v>0</v>
      </c>
      <c r="AG5443" s="188"/>
      <c r="AH5443" s="187">
        <f>AH5428</f>
        <v>0</v>
      </c>
      <c r="AI5443" s="187">
        <f>AI5428</f>
        <v>0</v>
      </c>
      <c r="AJ5443" s="187">
        <f>AJ5428</f>
        <v>0</v>
      </c>
      <c r="AK5443" s="187">
        <f>AK5428</f>
        <v>0</v>
      </c>
      <c r="AL5443" s="188"/>
      <c r="AM5443" s="190">
        <f t="shared" ref="AM5443:AW5443" si="4163">AM5428</f>
        <v>0</v>
      </c>
      <c r="AN5443" s="191">
        <f t="shared" si="4163"/>
        <v>1450</v>
      </c>
      <c r="AO5443" s="190">
        <f t="shared" si="4163"/>
        <v>1450</v>
      </c>
      <c r="AP5443" s="184">
        <f t="shared" si="4163"/>
        <v>1450</v>
      </c>
      <c r="AQ5443" s="192">
        <f t="shared" si="4163"/>
        <v>1450</v>
      </c>
      <c r="AR5443" s="193">
        <f t="shared" si="4163"/>
        <v>0</v>
      </c>
      <c r="AS5443" s="194">
        <f t="shared" si="4163"/>
        <v>0</v>
      </c>
      <c r="AT5443" s="195">
        <f t="shared" si="4163"/>
        <v>1450</v>
      </c>
      <c r="AU5443" s="192">
        <f t="shared" si="4163"/>
        <v>1450</v>
      </c>
      <c r="AV5443" s="193">
        <f t="shared" si="4163"/>
        <v>0</v>
      </c>
      <c r="AW5443" s="194">
        <f t="shared" si="4163"/>
        <v>0</v>
      </c>
      <c r="AY5443" s="146"/>
      <c r="AZ5443" s="2036"/>
    </row>
    <row r="5444" spans="1:52" ht="12.75" customHeight="1" x14ac:dyDescent="0.25">
      <c r="A5444" s="15"/>
      <c r="C5444" s="122"/>
      <c r="D5444" s="123"/>
      <c r="F5444" s="125"/>
      <c r="G5444" s="34"/>
      <c r="H5444" s="35"/>
      <c r="I5444" s="36"/>
      <c r="J5444" s="37"/>
      <c r="K5444" s="198" t="s">
        <v>72</v>
      </c>
      <c r="L5444" s="199">
        <v>0</v>
      </c>
      <c r="M5444" s="200">
        <v>0</v>
      </c>
      <c r="N5444" s="201">
        <v>0</v>
      </c>
      <c r="O5444" s="202">
        <v>0</v>
      </c>
      <c r="P5444" s="202">
        <v>0</v>
      </c>
      <c r="Q5444" s="202">
        <v>0</v>
      </c>
      <c r="R5444" s="202">
        <v>0</v>
      </c>
      <c r="S5444" s="202">
        <v>0</v>
      </c>
      <c r="T5444" s="203"/>
      <c r="U5444" s="135">
        <v>0</v>
      </c>
      <c r="V5444" s="135">
        <v>0</v>
      </c>
      <c r="W5444" s="202">
        <v>0</v>
      </c>
      <c r="X5444" s="202">
        <v>0</v>
      </c>
      <c r="Y5444" s="203"/>
      <c r="Z5444" s="135">
        <v>0</v>
      </c>
      <c r="AA5444" s="204">
        <v>0</v>
      </c>
      <c r="AB5444" s="202">
        <v>0</v>
      </c>
      <c r="AC5444" s="202">
        <v>0</v>
      </c>
      <c r="AD5444" s="202">
        <v>0</v>
      </c>
      <c r="AE5444" s="202">
        <v>0</v>
      </c>
      <c r="AF5444" s="202">
        <v>0</v>
      </c>
      <c r="AG5444" s="203"/>
      <c r="AH5444" s="135">
        <v>0</v>
      </c>
      <c r="AI5444" s="135">
        <v>0</v>
      </c>
      <c r="AJ5444" s="202">
        <v>0</v>
      </c>
      <c r="AK5444" s="202">
        <v>0</v>
      </c>
      <c r="AL5444" s="203"/>
      <c r="AM5444" s="205">
        <v>0</v>
      </c>
      <c r="AN5444" s="119">
        <v>0</v>
      </c>
      <c r="AO5444" s="120">
        <v>0</v>
      </c>
      <c r="AP5444" s="39">
        <v>0</v>
      </c>
      <c r="AQ5444" s="141">
        <v>0</v>
      </c>
      <c r="AR5444" s="141">
        <v>0</v>
      </c>
      <c r="AS5444" s="143">
        <v>0</v>
      </c>
      <c r="AT5444" s="144">
        <v>0</v>
      </c>
      <c r="AU5444" s="141">
        <v>0</v>
      </c>
      <c r="AV5444" s="141">
        <v>0</v>
      </c>
      <c r="AW5444" s="143">
        <v>0</v>
      </c>
      <c r="AY5444" s="146"/>
      <c r="AZ5444" s="2036"/>
    </row>
    <row r="5445" spans="1:52" ht="12.75" customHeight="1" x14ac:dyDescent="0.25">
      <c r="A5445" s="15"/>
      <c r="C5445" s="122"/>
      <c r="D5445" s="123"/>
      <c r="F5445" s="125"/>
      <c r="G5445" s="126"/>
      <c r="H5445" s="35"/>
      <c r="I5445" s="36"/>
      <c r="J5445" s="37"/>
      <c r="K5445" s="198" t="s">
        <v>73</v>
      </c>
      <c r="L5445" s="199">
        <v>0</v>
      </c>
      <c r="M5445" s="200">
        <v>0</v>
      </c>
      <c r="N5445" s="201">
        <v>0</v>
      </c>
      <c r="O5445" s="202">
        <v>0</v>
      </c>
      <c r="P5445" s="202">
        <v>0</v>
      </c>
      <c r="Q5445" s="202">
        <v>0</v>
      </c>
      <c r="R5445" s="202">
        <v>0</v>
      </c>
      <c r="S5445" s="202">
        <v>0</v>
      </c>
      <c r="T5445" s="203"/>
      <c r="U5445" s="135">
        <v>0</v>
      </c>
      <c r="V5445" s="135">
        <v>0</v>
      </c>
      <c r="W5445" s="202">
        <v>0</v>
      </c>
      <c r="X5445" s="202">
        <v>0</v>
      </c>
      <c r="Y5445" s="203"/>
      <c r="Z5445" s="135">
        <v>0</v>
      </c>
      <c r="AA5445" s="204">
        <v>0</v>
      </c>
      <c r="AB5445" s="202">
        <v>0</v>
      </c>
      <c r="AC5445" s="202">
        <v>0</v>
      </c>
      <c r="AD5445" s="202">
        <v>0</v>
      </c>
      <c r="AE5445" s="202">
        <v>0</v>
      </c>
      <c r="AF5445" s="202">
        <v>0</v>
      </c>
      <c r="AG5445" s="203"/>
      <c r="AH5445" s="135">
        <v>0</v>
      </c>
      <c r="AI5445" s="135">
        <v>0</v>
      </c>
      <c r="AJ5445" s="202">
        <v>0</v>
      </c>
      <c r="AK5445" s="202">
        <v>0</v>
      </c>
      <c r="AL5445" s="203"/>
      <c r="AM5445" s="205">
        <v>0</v>
      </c>
      <c r="AN5445" s="119">
        <v>0</v>
      </c>
      <c r="AO5445" s="120">
        <v>0</v>
      </c>
      <c r="AP5445" s="39">
        <v>0</v>
      </c>
      <c r="AQ5445" s="141">
        <v>0</v>
      </c>
      <c r="AR5445" s="141">
        <v>0</v>
      </c>
      <c r="AS5445" s="143">
        <v>0</v>
      </c>
      <c r="AT5445" s="144">
        <v>0</v>
      </c>
      <c r="AU5445" s="141">
        <v>0</v>
      </c>
      <c r="AV5445" s="141">
        <v>0</v>
      </c>
      <c r="AW5445" s="143">
        <v>0</v>
      </c>
      <c r="AY5445" s="146"/>
      <c r="AZ5445" s="2036"/>
    </row>
    <row r="5446" spans="1:52" ht="12.75" customHeight="1" x14ac:dyDescent="0.25">
      <c r="A5446" s="15"/>
      <c r="C5446" s="122"/>
      <c r="D5446" s="123"/>
      <c r="F5446" s="125"/>
      <c r="G5446" s="126"/>
      <c r="H5446" s="35"/>
      <c r="I5446" s="36"/>
      <c r="J5446" s="37"/>
      <c r="K5446" s="198" t="s">
        <v>74</v>
      </c>
      <c r="L5446" s="199">
        <f t="shared" ref="L5446:S5447" si="4164">L5428</f>
        <v>1450</v>
      </c>
      <c r="M5446" s="200">
        <f t="shared" si="4164"/>
        <v>1450</v>
      </c>
      <c r="N5446" s="201">
        <f t="shared" si="4164"/>
        <v>0</v>
      </c>
      <c r="O5446" s="202">
        <f t="shared" si="4164"/>
        <v>0</v>
      </c>
      <c r="P5446" s="202">
        <f t="shared" si="4164"/>
        <v>0</v>
      </c>
      <c r="Q5446" s="202">
        <f t="shared" si="4164"/>
        <v>0</v>
      </c>
      <c r="R5446" s="202">
        <f t="shared" si="4164"/>
        <v>0</v>
      </c>
      <c r="S5446" s="202">
        <f t="shared" si="4164"/>
        <v>0</v>
      </c>
      <c r="T5446" s="203"/>
      <c r="U5446" s="135">
        <f t="shared" ref="U5446:X5447" si="4165">U5428</f>
        <v>0</v>
      </c>
      <c r="V5446" s="135">
        <f t="shared" si="4165"/>
        <v>0</v>
      </c>
      <c r="W5446" s="202">
        <f t="shared" si="4165"/>
        <v>0</v>
      </c>
      <c r="X5446" s="202">
        <f t="shared" si="4165"/>
        <v>0</v>
      </c>
      <c r="Y5446" s="203"/>
      <c r="Z5446" s="135">
        <f t="shared" ref="Z5446:AF5447" si="4166">Z5428</f>
        <v>0</v>
      </c>
      <c r="AA5446" s="204">
        <f t="shared" si="4166"/>
        <v>0</v>
      </c>
      <c r="AB5446" s="202">
        <f t="shared" si="4166"/>
        <v>0</v>
      </c>
      <c r="AC5446" s="202">
        <f t="shared" si="4166"/>
        <v>0</v>
      </c>
      <c r="AD5446" s="202">
        <f t="shared" si="4166"/>
        <v>0</v>
      </c>
      <c r="AE5446" s="202">
        <f t="shared" si="4166"/>
        <v>0</v>
      </c>
      <c r="AF5446" s="202">
        <f t="shared" si="4166"/>
        <v>0</v>
      </c>
      <c r="AG5446" s="203"/>
      <c r="AH5446" s="135">
        <f t="shared" ref="AH5446:AK5447" si="4167">AH5428</f>
        <v>0</v>
      </c>
      <c r="AI5446" s="135">
        <f t="shared" si="4167"/>
        <v>0</v>
      </c>
      <c r="AJ5446" s="202">
        <f t="shared" si="4167"/>
        <v>0</v>
      </c>
      <c r="AK5446" s="202">
        <f t="shared" si="4167"/>
        <v>0</v>
      </c>
      <c r="AL5446" s="203"/>
      <c r="AM5446" s="205">
        <f t="shared" ref="AM5446:AW5447" si="4168">AM5428</f>
        <v>0</v>
      </c>
      <c r="AN5446" s="119">
        <f t="shared" si="4168"/>
        <v>1450</v>
      </c>
      <c r="AO5446" s="120">
        <f t="shared" si="4168"/>
        <v>1450</v>
      </c>
      <c r="AP5446" s="39">
        <f t="shared" si="4168"/>
        <v>1450</v>
      </c>
      <c r="AQ5446" s="141">
        <f t="shared" si="4168"/>
        <v>1450</v>
      </c>
      <c r="AR5446" s="141">
        <f t="shared" si="4168"/>
        <v>0</v>
      </c>
      <c r="AS5446" s="143">
        <f t="shared" si="4168"/>
        <v>0</v>
      </c>
      <c r="AT5446" s="144">
        <f t="shared" si="4168"/>
        <v>1450</v>
      </c>
      <c r="AU5446" s="141">
        <f t="shared" si="4168"/>
        <v>1450</v>
      </c>
      <c r="AV5446" s="141">
        <f t="shared" si="4168"/>
        <v>0</v>
      </c>
      <c r="AW5446" s="143">
        <f t="shared" si="4168"/>
        <v>0</v>
      </c>
      <c r="AY5446" s="146"/>
      <c r="AZ5446" s="2036"/>
    </row>
    <row r="5447" spans="1:52" ht="12.75" customHeight="1" x14ac:dyDescent="0.25">
      <c r="A5447" s="15"/>
      <c r="C5447" s="122"/>
      <c r="D5447" s="123"/>
      <c r="F5447" s="125"/>
      <c r="G5447" s="126"/>
      <c r="H5447" s="35"/>
      <c r="I5447" s="36"/>
      <c r="J5447" s="37"/>
      <c r="K5447" s="198" t="s">
        <v>75</v>
      </c>
      <c r="L5447" s="199">
        <f t="shared" si="4164"/>
        <v>2497</v>
      </c>
      <c r="M5447" s="200">
        <f t="shared" si="4164"/>
        <v>2940</v>
      </c>
      <c r="N5447" s="201">
        <f t="shared" si="4164"/>
        <v>0</v>
      </c>
      <c r="O5447" s="202">
        <f t="shared" si="4164"/>
        <v>0</v>
      </c>
      <c r="P5447" s="202">
        <f t="shared" si="4164"/>
        <v>0</v>
      </c>
      <c r="Q5447" s="202">
        <f t="shared" si="4164"/>
        <v>0</v>
      </c>
      <c r="R5447" s="202">
        <f t="shared" si="4164"/>
        <v>0</v>
      </c>
      <c r="S5447" s="202">
        <f t="shared" si="4164"/>
        <v>0</v>
      </c>
      <c r="T5447" s="203"/>
      <c r="U5447" s="135">
        <f t="shared" si="4165"/>
        <v>0</v>
      </c>
      <c r="V5447" s="135">
        <f t="shared" si="4165"/>
        <v>0</v>
      </c>
      <c r="W5447" s="202">
        <f t="shared" si="4165"/>
        <v>0</v>
      </c>
      <c r="X5447" s="202">
        <f t="shared" si="4165"/>
        <v>0</v>
      </c>
      <c r="Y5447" s="203"/>
      <c r="Z5447" s="135">
        <f t="shared" si="4166"/>
        <v>0</v>
      </c>
      <c r="AA5447" s="204">
        <f t="shared" si="4166"/>
        <v>0</v>
      </c>
      <c r="AB5447" s="202">
        <f t="shared" si="4166"/>
        <v>0</v>
      </c>
      <c r="AC5447" s="202">
        <f t="shared" si="4166"/>
        <v>0</v>
      </c>
      <c r="AD5447" s="202">
        <f t="shared" si="4166"/>
        <v>0</v>
      </c>
      <c r="AE5447" s="202">
        <f t="shared" si="4166"/>
        <v>0</v>
      </c>
      <c r="AF5447" s="202">
        <f t="shared" si="4166"/>
        <v>0</v>
      </c>
      <c r="AG5447" s="203"/>
      <c r="AH5447" s="135">
        <f t="shared" si="4167"/>
        <v>0</v>
      </c>
      <c r="AI5447" s="135">
        <f t="shared" si="4167"/>
        <v>0</v>
      </c>
      <c r="AJ5447" s="202">
        <f t="shared" si="4167"/>
        <v>0</v>
      </c>
      <c r="AK5447" s="202">
        <f t="shared" si="4167"/>
        <v>0</v>
      </c>
      <c r="AL5447" s="203"/>
      <c r="AM5447" s="205">
        <f t="shared" si="4168"/>
        <v>0</v>
      </c>
      <c r="AN5447" s="119">
        <f t="shared" si="4168"/>
        <v>2497</v>
      </c>
      <c r="AO5447" s="120">
        <f t="shared" si="4168"/>
        <v>2940</v>
      </c>
      <c r="AP5447" s="39">
        <f t="shared" si="4168"/>
        <v>2497</v>
      </c>
      <c r="AQ5447" s="141">
        <f t="shared" si="4168"/>
        <v>2497</v>
      </c>
      <c r="AR5447" s="141">
        <f t="shared" si="4168"/>
        <v>0</v>
      </c>
      <c r="AS5447" s="143">
        <f t="shared" si="4168"/>
        <v>0</v>
      </c>
      <c r="AT5447" s="144">
        <f t="shared" si="4168"/>
        <v>2940</v>
      </c>
      <c r="AU5447" s="141">
        <f t="shared" si="4168"/>
        <v>2940</v>
      </c>
      <c r="AV5447" s="141">
        <f t="shared" si="4168"/>
        <v>0</v>
      </c>
      <c r="AW5447" s="143">
        <f t="shared" si="4168"/>
        <v>0</v>
      </c>
      <c r="AY5447" s="146"/>
      <c r="AZ5447" s="2036"/>
    </row>
    <row r="5448" spans="1:52" ht="12.75" customHeight="1" x14ac:dyDescent="0.25">
      <c r="A5448" s="15"/>
      <c r="C5448" s="122"/>
      <c r="D5448" s="123"/>
      <c r="F5448" s="125"/>
      <c r="G5448" s="126"/>
      <c r="H5448" s="35"/>
      <c r="I5448" s="36"/>
      <c r="J5448" s="37"/>
      <c r="K5448" s="206" t="s">
        <v>76</v>
      </c>
      <c r="L5448" s="199">
        <v>0</v>
      </c>
      <c r="M5448" s="200">
        <v>0</v>
      </c>
      <c r="N5448" s="201">
        <v>0</v>
      </c>
      <c r="O5448" s="202">
        <v>0</v>
      </c>
      <c r="P5448" s="202">
        <v>0</v>
      </c>
      <c r="Q5448" s="202">
        <v>0</v>
      </c>
      <c r="R5448" s="202">
        <v>0</v>
      </c>
      <c r="S5448" s="202">
        <v>0</v>
      </c>
      <c r="T5448" s="203"/>
      <c r="U5448" s="135">
        <v>0</v>
      </c>
      <c r="V5448" s="135">
        <v>0</v>
      </c>
      <c r="W5448" s="202">
        <v>0</v>
      </c>
      <c r="X5448" s="202">
        <v>0</v>
      </c>
      <c r="Y5448" s="203"/>
      <c r="Z5448" s="135">
        <v>0</v>
      </c>
      <c r="AA5448" s="204">
        <v>0</v>
      </c>
      <c r="AB5448" s="202">
        <v>0</v>
      </c>
      <c r="AC5448" s="202">
        <v>0</v>
      </c>
      <c r="AD5448" s="202">
        <v>0</v>
      </c>
      <c r="AE5448" s="202">
        <v>0</v>
      </c>
      <c r="AF5448" s="202">
        <v>0</v>
      </c>
      <c r="AG5448" s="203"/>
      <c r="AH5448" s="135">
        <v>0</v>
      </c>
      <c r="AI5448" s="135">
        <v>0</v>
      </c>
      <c r="AJ5448" s="202">
        <v>0</v>
      </c>
      <c r="AK5448" s="202">
        <v>0</v>
      </c>
      <c r="AL5448" s="203"/>
      <c r="AM5448" s="205">
        <v>0</v>
      </c>
      <c r="AN5448" s="119">
        <v>0</v>
      </c>
      <c r="AO5448" s="120">
        <v>0</v>
      </c>
      <c r="AP5448" s="39">
        <v>0</v>
      </c>
      <c r="AQ5448" s="141">
        <v>0</v>
      </c>
      <c r="AR5448" s="141">
        <v>0</v>
      </c>
      <c r="AS5448" s="143">
        <v>0</v>
      </c>
      <c r="AT5448" s="144">
        <v>0</v>
      </c>
      <c r="AU5448" s="141">
        <v>0</v>
      </c>
      <c r="AV5448" s="141">
        <v>0</v>
      </c>
      <c r="AW5448" s="143">
        <v>0</v>
      </c>
      <c r="AY5448" s="146"/>
      <c r="AZ5448" s="2036"/>
    </row>
    <row r="5449" spans="1:52" ht="12.75" customHeight="1" x14ac:dyDescent="0.25">
      <c r="A5449" s="15"/>
      <c r="C5449" s="122"/>
      <c r="D5449" s="123"/>
      <c r="F5449" s="125"/>
      <c r="G5449" s="126"/>
      <c r="H5449" s="35"/>
      <c r="I5449" s="36"/>
      <c r="J5449" s="37"/>
      <c r="K5449" s="198"/>
      <c r="L5449" s="199"/>
      <c r="M5449" s="200"/>
      <c r="N5449" s="201"/>
      <c r="O5449" s="202"/>
      <c r="P5449" s="202"/>
      <c r="Q5449" s="202"/>
      <c r="R5449" s="202"/>
      <c r="S5449" s="202"/>
      <c r="T5449" s="224"/>
      <c r="U5449" s="138"/>
      <c r="V5449" s="138"/>
      <c r="W5449" s="139"/>
      <c r="X5449" s="139"/>
      <c r="Y5449" s="224"/>
      <c r="Z5449" s="210"/>
      <c r="AA5449" s="204"/>
      <c r="AB5449" s="202"/>
      <c r="AC5449" s="202"/>
      <c r="AD5449" s="202"/>
      <c r="AE5449" s="202"/>
      <c r="AF5449" s="202"/>
      <c r="AG5449" s="224"/>
      <c r="AH5449" s="138"/>
      <c r="AI5449" s="138"/>
      <c r="AJ5449" s="139"/>
      <c r="AK5449" s="139"/>
      <c r="AL5449" s="224"/>
      <c r="AM5449" s="140"/>
      <c r="AN5449" s="211"/>
      <c r="AO5449" s="212"/>
      <c r="AP5449" s="39"/>
      <c r="AQ5449" s="141"/>
      <c r="AR5449" s="141"/>
      <c r="AS5449" s="143"/>
      <c r="AU5449" s="141"/>
      <c r="AV5449" s="141"/>
      <c r="AW5449" s="143"/>
      <c r="AY5449" s="146"/>
      <c r="AZ5449" s="2036"/>
    </row>
    <row r="5450" spans="1:52" ht="12.75" customHeight="1" x14ac:dyDescent="0.25">
      <c r="A5450" s="15"/>
      <c r="C5450" s="122"/>
      <c r="D5450" s="123"/>
      <c r="F5450" s="125"/>
      <c r="G5450" s="126"/>
      <c r="H5450" s="35"/>
      <c r="I5450" s="36"/>
      <c r="J5450" s="37"/>
      <c r="K5450" s="198"/>
      <c r="L5450" s="199"/>
      <c r="M5450" s="200"/>
      <c r="N5450" s="201"/>
      <c r="O5450" s="202"/>
      <c r="P5450" s="202"/>
      <c r="Q5450" s="202"/>
      <c r="R5450" s="202"/>
      <c r="S5450" s="202"/>
      <c r="T5450" s="224"/>
      <c r="U5450" s="138"/>
      <c r="V5450" s="138"/>
      <c r="W5450" s="139"/>
      <c r="X5450" s="139"/>
      <c r="Y5450" s="224"/>
      <c r="Z5450" s="210"/>
      <c r="AA5450" s="204"/>
      <c r="AB5450" s="202"/>
      <c r="AC5450" s="202"/>
      <c r="AD5450" s="202"/>
      <c r="AE5450" s="202"/>
      <c r="AF5450" s="202"/>
      <c r="AG5450" s="224"/>
      <c r="AH5450" s="138"/>
      <c r="AI5450" s="138"/>
      <c r="AJ5450" s="139"/>
      <c r="AK5450" s="139"/>
      <c r="AL5450" s="224"/>
      <c r="AM5450" s="140"/>
      <c r="AN5450" s="211"/>
      <c r="AO5450" s="212"/>
      <c r="AP5450" s="39"/>
      <c r="AQ5450" s="141"/>
      <c r="AR5450" s="141"/>
      <c r="AS5450" s="143"/>
      <c r="AU5450" s="141"/>
      <c r="AV5450" s="141"/>
      <c r="AW5450" s="143"/>
      <c r="AY5450" s="146"/>
      <c r="AZ5450" s="2036"/>
    </row>
    <row r="5451" spans="1:52" ht="12.75" customHeight="1" x14ac:dyDescent="0.25">
      <c r="A5451" s="15"/>
      <c r="C5451" s="122"/>
      <c r="D5451" s="123"/>
      <c r="F5451" s="125"/>
      <c r="G5451" s="126"/>
      <c r="H5451" s="35"/>
      <c r="I5451" s="36"/>
      <c r="J5451" s="37"/>
      <c r="K5451" s="381" t="s">
        <v>6045</v>
      </c>
      <c r="L5451" s="199"/>
      <c r="M5451" s="200"/>
      <c r="N5451" s="201"/>
      <c r="O5451" s="202"/>
      <c r="P5451" s="202"/>
      <c r="Q5451" s="202"/>
      <c r="R5451" s="202"/>
      <c r="S5451" s="202"/>
      <c r="T5451" s="224"/>
      <c r="U5451" s="138"/>
      <c r="V5451" s="138"/>
      <c r="W5451" s="139"/>
      <c r="X5451" s="139"/>
      <c r="Y5451" s="224"/>
      <c r="Z5451" s="210"/>
      <c r="AA5451" s="204"/>
      <c r="AB5451" s="202"/>
      <c r="AC5451" s="202"/>
      <c r="AD5451" s="202"/>
      <c r="AE5451" s="202"/>
      <c r="AF5451" s="202"/>
      <c r="AG5451" s="224"/>
      <c r="AH5451" s="138"/>
      <c r="AI5451" s="138"/>
      <c r="AJ5451" s="139"/>
      <c r="AK5451" s="139"/>
      <c r="AL5451" s="224"/>
      <c r="AM5451" s="140"/>
      <c r="AN5451" s="211"/>
      <c r="AO5451" s="212"/>
      <c r="AP5451" s="39"/>
      <c r="AQ5451" s="141"/>
      <c r="AR5451" s="141"/>
      <c r="AS5451" s="143"/>
      <c r="AU5451" s="141"/>
      <c r="AV5451" s="141"/>
      <c r="AW5451" s="143"/>
      <c r="AY5451" s="146"/>
      <c r="AZ5451" s="2036"/>
    </row>
    <row r="5452" spans="1:52" ht="19.2" customHeight="1" x14ac:dyDescent="0.25">
      <c r="A5452" s="15"/>
      <c r="C5452" s="122"/>
      <c r="D5452" s="123"/>
      <c r="F5452" s="125"/>
      <c r="G5452" s="126"/>
      <c r="H5452" s="35"/>
      <c r="I5452" s="36"/>
      <c r="J5452" s="37"/>
      <c r="K5452" s="585" t="s">
        <v>6046</v>
      </c>
      <c r="L5452" s="199"/>
      <c r="M5452" s="200"/>
      <c r="N5452" s="201"/>
      <c r="O5452" s="202"/>
      <c r="P5452" s="202"/>
      <c r="Q5452" s="202"/>
      <c r="R5452" s="202"/>
      <c r="S5452" s="202"/>
      <c r="T5452" s="224"/>
      <c r="U5452" s="138"/>
      <c r="V5452" s="138"/>
      <c r="W5452" s="139"/>
      <c r="X5452" s="139"/>
      <c r="Y5452" s="224"/>
      <c r="Z5452" s="210"/>
      <c r="AA5452" s="204"/>
      <c r="AB5452" s="202"/>
      <c r="AC5452" s="202"/>
      <c r="AD5452" s="202"/>
      <c r="AE5452" s="202"/>
      <c r="AF5452" s="202"/>
      <c r="AG5452" s="224"/>
      <c r="AH5452" s="138"/>
      <c r="AI5452" s="138"/>
      <c r="AJ5452" s="139"/>
      <c r="AK5452" s="139"/>
      <c r="AL5452" s="224"/>
      <c r="AM5452" s="140"/>
      <c r="AN5452" s="211"/>
      <c r="AO5452" s="212"/>
      <c r="AP5452" s="39"/>
      <c r="AQ5452" s="141"/>
      <c r="AR5452" s="141"/>
      <c r="AS5452" s="143"/>
      <c r="AU5452" s="141"/>
      <c r="AV5452" s="141"/>
      <c r="AW5452" s="143"/>
      <c r="AY5452" s="146"/>
      <c r="AZ5452" s="2036"/>
    </row>
    <row r="5453" spans="1:52" ht="12.75" customHeight="1" x14ac:dyDescent="0.25">
      <c r="A5453" s="15"/>
      <c r="C5453" s="122"/>
      <c r="D5453" s="123"/>
      <c r="F5453" s="125"/>
      <c r="G5453" s="126"/>
      <c r="H5453" s="35"/>
      <c r="I5453" s="36"/>
      <c r="J5453" s="37"/>
      <c r="K5453" s="244"/>
      <c r="L5453" s="199"/>
      <c r="M5453" s="200"/>
      <c r="N5453" s="201"/>
      <c r="O5453" s="202"/>
      <c r="P5453" s="202"/>
      <c r="Q5453" s="202"/>
      <c r="R5453" s="202"/>
      <c r="S5453" s="202"/>
      <c r="T5453" s="224"/>
      <c r="U5453" s="138"/>
      <c r="V5453" s="138"/>
      <c r="W5453" s="139"/>
      <c r="X5453" s="139"/>
      <c r="Y5453" s="224"/>
      <c r="Z5453" s="210"/>
      <c r="AA5453" s="204"/>
      <c r="AB5453" s="202"/>
      <c r="AC5453" s="202"/>
      <c r="AD5453" s="202"/>
      <c r="AE5453" s="202"/>
      <c r="AF5453" s="202"/>
      <c r="AG5453" s="224"/>
      <c r="AH5453" s="138"/>
      <c r="AI5453" s="138"/>
      <c r="AJ5453" s="139"/>
      <c r="AK5453" s="139"/>
      <c r="AL5453" s="224"/>
      <c r="AM5453" s="140"/>
      <c r="AN5453" s="211"/>
      <c r="AO5453" s="212"/>
      <c r="AP5453" s="39"/>
      <c r="AQ5453" s="141"/>
      <c r="AR5453" s="141"/>
      <c r="AS5453" s="143"/>
      <c r="AU5453" s="141"/>
      <c r="AV5453" s="141"/>
      <c r="AW5453" s="143"/>
      <c r="AY5453" s="146"/>
      <c r="AZ5453" s="2036"/>
    </row>
    <row r="5454" spans="1:52" ht="35.1" customHeight="1" x14ac:dyDescent="0.25">
      <c r="A5454" s="356" t="s">
        <v>5356</v>
      </c>
      <c r="B5454" s="225">
        <v>15</v>
      </c>
      <c r="C5454" s="122" t="s">
        <v>1245</v>
      </c>
      <c r="D5454" s="357">
        <v>2013</v>
      </c>
      <c r="E5454" s="226"/>
      <c r="F5454" s="122"/>
      <c r="G5454" s="126">
        <v>1</v>
      </c>
      <c r="H5454" s="35" t="str">
        <f t="shared" si="4160"/>
        <v>069</v>
      </c>
      <c r="I5454" s="36" t="s">
        <v>1157</v>
      </c>
      <c r="J5454" s="37" t="s">
        <v>6047</v>
      </c>
      <c r="K5454" s="331" t="s">
        <v>6048</v>
      </c>
      <c r="L5454" s="232"/>
      <c r="M5454" s="233"/>
      <c r="N5454" s="130"/>
      <c r="O5454" s="131"/>
      <c r="P5454" s="131"/>
      <c r="Q5454" s="131"/>
      <c r="R5454" s="131"/>
      <c r="S5454" s="131"/>
      <c r="T5454" s="132"/>
      <c r="U5454" s="138"/>
      <c r="V5454" s="138"/>
      <c r="W5454" s="139"/>
      <c r="X5454" s="139"/>
      <c r="Y5454" s="132"/>
      <c r="Z5454" s="210"/>
      <c r="AA5454" s="204"/>
      <c r="AB5454" s="202"/>
      <c r="AC5454" s="202"/>
      <c r="AD5454" s="202"/>
      <c r="AE5454" s="202"/>
      <c r="AF5454" s="202"/>
      <c r="AG5454" s="132"/>
      <c r="AH5454" s="138"/>
      <c r="AI5454" s="138"/>
      <c r="AJ5454" s="139"/>
      <c r="AK5454" s="139"/>
      <c r="AL5454" s="132"/>
      <c r="AM5454" s="140"/>
      <c r="AN5454" s="211"/>
      <c r="AO5454" s="212"/>
      <c r="AP5454" s="39"/>
      <c r="AQ5454" s="141"/>
      <c r="AR5454" s="142"/>
      <c r="AS5454" s="143"/>
      <c r="AU5454" s="141"/>
      <c r="AV5454" s="142"/>
      <c r="AW5454" s="143"/>
      <c r="AY5454" s="146" t="str">
        <f>RIGHT(LEFT(I5454,3),2)&amp;"."&amp;RIGHT(LEFT(I5454,5),2)</f>
        <v>01.00</v>
      </c>
      <c r="AZ5454" s="2036" t="b">
        <f>COUNTIF('[1]Codes SEC'!$B$2:$B$250,Ministres!AY5454)&gt;0</f>
        <v>1</v>
      </c>
    </row>
    <row r="5455" spans="1:52" ht="12.75" customHeight="1" x14ac:dyDescent="0.25">
      <c r="A5455" s="356"/>
      <c r="B5455" s="225"/>
      <c r="C5455" s="122"/>
      <c r="D5455" s="357"/>
      <c r="E5455" s="226"/>
      <c r="F5455" s="122"/>
      <c r="G5455" s="126"/>
      <c r="H5455" s="35"/>
      <c r="I5455" s="36"/>
      <c r="J5455" s="37"/>
      <c r="K5455" s="452" t="s">
        <v>5294</v>
      </c>
      <c r="L5455" s="232">
        <v>124</v>
      </c>
      <c r="M5455" s="233">
        <v>124</v>
      </c>
      <c r="N5455" s="130"/>
      <c r="O5455" s="131"/>
      <c r="P5455" s="131"/>
      <c r="Q5455" s="131"/>
      <c r="R5455" s="131"/>
      <c r="S5455" s="131"/>
      <c r="T5455" s="132"/>
      <c r="U5455" s="138"/>
      <c r="V5455" s="138"/>
      <c r="W5455" s="139"/>
      <c r="X5455" s="139"/>
      <c r="Y5455" s="132"/>
      <c r="Z5455" s="210"/>
      <c r="AA5455" s="204"/>
      <c r="AB5455" s="202"/>
      <c r="AC5455" s="202"/>
      <c r="AD5455" s="202"/>
      <c r="AE5455" s="202"/>
      <c r="AF5455" s="202"/>
      <c r="AG5455" s="132"/>
      <c r="AH5455" s="138"/>
      <c r="AI5455" s="138"/>
      <c r="AJ5455" s="139"/>
      <c r="AK5455" s="139"/>
      <c r="AL5455" s="132"/>
      <c r="AM5455" s="140"/>
      <c r="AN5455" s="119">
        <f t="shared" ref="AN5455:AN5459" si="4169">L5455+U5455+V5455+Z5455</f>
        <v>124</v>
      </c>
      <c r="AO5455" s="120">
        <f t="shared" ref="AO5455:AO5459" si="4170">M5455+AH5455+AI5455+AM5455</f>
        <v>124</v>
      </c>
      <c r="AP5455" s="268">
        <f>L5455</f>
        <v>124</v>
      </c>
      <c r="AQ5455" s="141">
        <f>AN5455</f>
        <v>124</v>
      </c>
      <c r="AR5455" s="642">
        <f>AQ5455-AP5455</f>
        <v>0</v>
      </c>
      <c r="AS5455" s="270">
        <f>AR5455/AP5455</f>
        <v>0</v>
      </c>
      <c r="AT5455" s="271">
        <f>M5455</f>
        <v>124</v>
      </c>
      <c r="AU5455" s="141">
        <f>AO5455</f>
        <v>124</v>
      </c>
      <c r="AV5455" s="642">
        <f>AU5455-AT5455</f>
        <v>0</v>
      </c>
      <c r="AW5455" s="270">
        <f>AV5455/AT5455</f>
        <v>0</v>
      </c>
      <c r="AY5455" s="146"/>
      <c r="AZ5455" s="2036"/>
    </row>
    <row r="5456" spans="1:52" ht="12.75" customHeight="1" x14ac:dyDescent="0.25">
      <c r="A5456" s="356"/>
      <c r="B5456" s="225"/>
      <c r="C5456" s="122"/>
      <c r="D5456" s="357"/>
      <c r="E5456" s="226"/>
      <c r="F5456" s="122"/>
      <c r="G5456" s="126"/>
      <c r="H5456" s="35"/>
      <c r="I5456" s="36"/>
      <c r="J5456" s="37"/>
      <c r="K5456" s="452" t="s">
        <v>1161</v>
      </c>
      <c r="L5456" s="232">
        <v>0</v>
      </c>
      <c r="M5456" s="233">
        <v>0</v>
      </c>
      <c r="N5456" s="130"/>
      <c r="O5456" s="131"/>
      <c r="P5456" s="131"/>
      <c r="Q5456" s="131"/>
      <c r="R5456" s="131"/>
      <c r="S5456" s="131"/>
      <c r="T5456" s="132"/>
      <c r="U5456" s="138"/>
      <c r="V5456" s="138"/>
      <c r="W5456" s="139"/>
      <c r="X5456" s="139"/>
      <c r="Y5456" s="132"/>
      <c r="Z5456" s="210"/>
      <c r="AA5456" s="204"/>
      <c r="AB5456" s="202"/>
      <c r="AC5456" s="202"/>
      <c r="AD5456" s="202"/>
      <c r="AE5456" s="202"/>
      <c r="AF5456" s="202"/>
      <c r="AG5456" s="132"/>
      <c r="AH5456" s="138"/>
      <c r="AI5456" s="138"/>
      <c r="AJ5456" s="139"/>
      <c r="AK5456" s="139"/>
      <c r="AL5456" s="132"/>
      <c r="AM5456" s="140"/>
      <c r="AN5456" s="119">
        <f t="shared" si="4169"/>
        <v>0</v>
      </c>
      <c r="AO5456" s="120">
        <f t="shared" si="4170"/>
        <v>0</v>
      </c>
      <c r="AP5456" s="268">
        <f>L5456</f>
        <v>0</v>
      </c>
      <c r="AQ5456" s="141">
        <f>AN5456</f>
        <v>0</v>
      </c>
      <c r="AR5456" s="642">
        <f>AQ5456-AP5456</f>
        <v>0</v>
      </c>
      <c r="AS5456" s="270" t="e">
        <f>AR5456/AP5456</f>
        <v>#DIV/0!</v>
      </c>
      <c r="AT5456" s="271">
        <f>M5456</f>
        <v>0</v>
      </c>
      <c r="AU5456" s="141">
        <f>AO5456</f>
        <v>0</v>
      </c>
      <c r="AV5456" s="642">
        <f>AU5456-AT5456</f>
        <v>0</v>
      </c>
      <c r="AW5456" s="270" t="e">
        <f>AV5456/AT5456</f>
        <v>#DIV/0!</v>
      </c>
      <c r="AY5456" s="146"/>
      <c r="AZ5456" s="2036"/>
    </row>
    <row r="5457" spans="1:64" ht="12.75" customHeight="1" x14ac:dyDescent="0.25">
      <c r="A5457" s="356"/>
      <c r="B5457" s="225"/>
      <c r="C5457" s="122"/>
      <c r="D5457" s="357"/>
      <c r="E5457" s="226"/>
      <c r="F5457" s="122"/>
      <c r="G5457" s="126"/>
      <c r="H5457" s="35"/>
      <c r="I5457" s="36"/>
      <c r="J5457" s="37"/>
      <c r="K5457" s="452" t="s">
        <v>1162</v>
      </c>
      <c r="L5457" s="232">
        <v>124</v>
      </c>
      <c r="M5457" s="233">
        <v>124</v>
      </c>
      <c r="N5457" s="130"/>
      <c r="O5457" s="131"/>
      <c r="P5457" s="131"/>
      <c r="Q5457" s="131"/>
      <c r="R5457" s="131"/>
      <c r="S5457" s="131"/>
      <c r="T5457" s="132"/>
      <c r="U5457" s="138">
        <f t="shared" ref="U5457:Z5457" si="4171">U5455+U5456</f>
        <v>0</v>
      </c>
      <c r="V5457" s="138">
        <f t="shared" si="4171"/>
        <v>0</v>
      </c>
      <c r="W5457" s="139"/>
      <c r="X5457" s="139"/>
      <c r="Y5457" s="132"/>
      <c r="Z5457" s="210">
        <f t="shared" si="4171"/>
        <v>0</v>
      </c>
      <c r="AA5457" s="204"/>
      <c r="AB5457" s="202"/>
      <c r="AC5457" s="202"/>
      <c r="AD5457" s="202"/>
      <c r="AE5457" s="202"/>
      <c r="AF5457" s="202"/>
      <c r="AG5457" s="132"/>
      <c r="AH5457" s="138">
        <f t="shared" ref="AH5457:AM5457" si="4172">AH5455+AH5456</f>
        <v>0</v>
      </c>
      <c r="AI5457" s="138">
        <f t="shared" si="4172"/>
        <v>0</v>
      </c>
      <c r="AJ5457" s="139"/>
      <c r="AK5457" s="139"/>
      <c r="AL5457" s="132"/>
      <c r="AM5457" s="140">
        <f t="shared" si="4172"/>
        <v>0</v>
      </c>
      <c r="AN5457" s="119">
        <f t="shared" si="4169"/>
        <v>124</v>
      </c>
      <c r="AO5457" s="120">
        <f t="shared" si="4170"/>
        <v>124</v>
      </c>
      <c r="AP5457" s="268">
        <f>AP5455+AP5456</f>
        <v>124</v>
      </c>
      <c r="AQ5457" s="141">
        <f>AQ5455+AQ5456</f>
        <v>124</v>
      </c>
      <c r="AR5457" s="642">
        <f>AR5455+AR5456</f>
        <v>0</v>
      </c>
      <c r="AS5457" s="270">
        <f>AR5457/AP5457</f>
        <v>0</v>
      </c>
      <c r="AT5457" s="271">
        <f>AT5455+AT5456</f>
        <v>124</v>
      </c>
      <c r="AU5457" s="141">
        <f>AU5455+AU5456</f>
        <v>124</v>
      </c>
      <c r="AV5457" s="642">
        <f>AV5455+AV5456</f>
        <v>0</v>
      </c>
      <c r="AW5457" s="270">
        <f>AV5457/AT5457</f>
        <v>0</v>
      </c>
      <c r="AY5457" s="146"/>
      <c r="AZ5457" s="2036"/>
    </row>
    <row r="5458" spans="1:64" ht="12.75" customHeight="1" x14ac:dyDescent="0.25">
      <c r="A5458" s="356"/>
      <c r="B5458" s="225"/>
      <c r="C5458" s="122"/>
      <c r="D5458" s="357"/>
      <c r="E5458" s="226"/>
      <c r="F5458" s="122">
        <v>13</v>
      </c>
      <c r="G5458" s="126"/>
      <c r="H5458" s="35"/>
      <c r="I5458" s="36"/>
      <c r="J5458" s="37"/>
      <c r="K5458" s="118" t="s">
        <v>1163</v>
      </c>
      <c r="L5458" s="232">
        <v>0</v>
      </c>
      <c r="M5458" s="233">
        <v>0</v>
      </c>
      <c r="N5458" s="130"/>
      <c r="O5458" s="131"/>
      <c r="P5458" s="131"/>
      <c r="Q5458" s="131"/>
      <c r="R5458" s="131"/>
      <c r="S5458" s="131"/>
      <c r="T5458" s="132" t="str">
        <f>IF(SUM(N5458:S5458)=U5458,"OK",SUM(N5458:S5458)-U5458)</f>
        <v>OK</v>
      </c>
      <c r="U5458" s="138"/>
      <c r="V5458" s="138"/>
      <c r="W5458" s="139"/>
      <c r="X5458" s="139"/>
      <c r="Y5458" s="132" t="str">
        <f>IF(SUM(W5458:X5458)=Z5458,"OK",SUM(W5458:X5458)-Z5458)</f>
        <v>OK</v>
      </c>
      <c r="Z5458" s="210"/>
      <c r="AA5458" s="204"/>
      <c r="AB5458" s="202"/>
      <c r="AC5458" s="202"/>
      <c r="AD5458" s="202"/>
      <c r="AE5458" s="202"/>
      <c r="AF5458" s="202"/>
      <c r="AG5458" s="132" t="str">
        <f>IF(SUM(AA5458:AF5458)=AH5458,"OK",SUM(AA5458:AF5458)-AH5458)</f>
        <v>OK</v>
      </c>
      <c r="AH5458" s="138"/>
      <c r="AI5458" s="138"/>
      <c r="AJ5458" s="139"/>
      <c r="AK5458" s="139"/>
      <c r="AL5458" s="132" t="str">
        <f>IF(SUM(AJ5458:AK5458)=AM5458,"OK",SUM(AJ5458:AK5458)-AM5458)</f>
        <v>OK</v>
      </c>
      <c r="AM5458" s="140"/>
      <c r="AN5458" s="119">
        <f t="shared" si="4169"/>
        <v>0</v>
      </c>
      <c r="AO5458" s="120">
        <f t="shared" si="4170"/>
        <v>0</v>
      </c>
      <c r="AP5458" s="39">
        <f>L5458</f>
        <v>0</v>
      </c>
      <c r="AQ5458" s="141">
        <f>AN5458</f>
        <v>0</v>
      </c>
      <c r="AR5458" s="142">
        <f>AQ5458-AP5458</f>
        <v>0</v>
      </c>
      <c r="AS5458" s="143" t="e">
        <f>AR5458/AP5458</f>
        <v>#DIV/0!</v>
      </c>
      <c r="AT5458" s="144">
        <f>M5458</f>
        <v>0</v>
      </c>
      <c r="AU5458" s="141">
        <f>AO5458</f>
        <v>0</v>
      </c>
      <c r="AV5458" s="142">
        <f>AU5458-AT5458</f>
        <v>0</v>
      </c>
      <c r="AW5458" s="143" t="e">
        <f>AV5458/AT5458</f>
        <v>#DIV/0!</v>
      </c>
      <c r="AY5458" s="146"/>
      <c r="AZ5458" s="2036"/>
    </row>
    <row r="5459" spans="1:64" ht="12.75" customHeight="1" x14ac:dyDescent="0.25">
      <c r="A5459" s="356"/>
      <c r="B5459" s="225"/>
      <c r="C5459" s="122"/>
      <c r="D5459" s="357"/>
      <c r="E5459" s="226"/>
      <c r="F5459" s="122"/>
      <c r="G5459" s="227"/>
      <c r="H5459" s="228"/>
      <c r="I5459" s="229"/>
      <c r="J5459" s="492"/>
      <c r="K5459" s="591" t="s">
        <v>1164</v>
      </c>
      <c r="L5459" s="199">
        <v>124</v>
      </c>
      <c r="M5459" s="200">
        <v>124</v>
      </c>
      <c r="N5459" s="562"/>
      <c r="O5459" s="563"/>
      <c r="P5459" s="563"/>
      <c r="Q5459" s="563"/>
      <c r="R5459" s="563"/>
      <c r="S5459" s="563"/>
      <c r="T5459" s="592"/>
      <c r="U5459" s="138">
        <f t="shared" ref="U5459:Z5459" si="4173">U5457-U5458</f>
        <v>0</v>
      </c>
      <c r="V5459" s="138">
        <f t="shared" si="4173"/>
        <v>0</v>
      </c>
      <c r="W5459" s="139"/>
      <c r="X5459" s="139"/>
      <c r="Y5459" s="592"/>
      <c r="Z5459" s="210">
        <f t="shared" si="4173"/>
        <v>0</v>
      </c>
      <c r="AA5459" s="204"/>
      <c r="AB5459" s="202"/>
      <c r="AC5459" s="202"/>
      <c r="AD5459" s="202"/>
      <c r="AE5459" s="202"/>
      <c r="AF5459" s="202"/>
      <c r="AG5459" s="592"/>
      <c r="AH5459" s="138">
        <f t="shared" ref="AH5459:AM5459" si="4174">AH5457-AH5458</f>
        <v>0</v>
      </c>
      <c r="AI5459" s="138">
        <f t="shared" si="4174"/>
        <v>0</v>
      </c>
      <c r="AJ5459" s="139"/>
      <c r="AK5459" s="139"/>
      <c r="AL5459" s="592"/>
      <c r="AM5459" s="140">
        <f t="shared" si="4174"/>
        <v>0</v>
      </c>
      <c r="AN5459" s="119">
        <f t="shared" si="4169"/>
        <v>124</v>
      </c>
      <c r="AO5459" s="120">
        <f t="shared" si="4170"/>
        <v>124</v>
      </c>
      <c r="AP5459" s="268">
        <f>AP5457-AP5458</f>
        <v>124</v>
      </c>
      <c r="AQ5459" s="141">
        <f>AQ5457-AQ5458</f>
        <v>124</v>
      </c>
      <c r="AR5459" s="642">
        <f>AR5457-AR5458</f>
        <v>0</v>
      </c>
      <c r="AS5459" s="270">
        <f>AR5459/AP5459</f>
        <v>0</v>
      </c>
      <c r="AT5459" s="271">
        <f>AT5457-AT5458</f>
        <v>124</v>
      </c>
      <c r="AU5459" s="141">
        <f>AU5457-AU5458</f>
        <v>124</v>
      </c>
      <c r="AV5459" s="642">
        <f>AV5457-AV5458</f>
        <v>0</v>
      </c>
      <c r="AW5459" s="270">
        <f>AV5459/AT5459</f>
        <v>0</v>
      </c>
      <c r="AY5459" s="146"/>
      <c r="AZ5459" s="2036"/>
    </row>
    <row r="5460" spans="1:64" ht="12.75" customHeight="1" x14ac:dyDescent="0.25">
      <c r="A5460" s="15"/>
      <c r="C5460" s="122"/>
      <c r="D5460" s="123"/>
      <c r="F5460" s="125"/>
      <c r="G5460" s="126"/>
      <c r="H5460" s="35"/>
      <c r="I5460" s="36"/>
      <c r="J5460" s="37"/>
      <c r="K5460" s="456"/>
      <c r="L5460" s="199"/>
      <c r="M5460" s="200"/>
      <c r="N5460" s="201"/>
      <c r="O5460" s="202"/>
      <c r="P5460" s="202"/>
      <c r="Q5460" s="202"/>
      <c r="R5460" s="202"/>
      <c r="S5460" s="202"/>
      <c r="T5460" s="224"/>
      <c r="U5460" s="138"/>
      <c r="V5460" s="138"/>
      <c r="W5460" s="139"/>
      <c r="X5460" s="139"/>
      <c r="Y5460" s="224"/>
      <c r="Z5460" s="210"/>
      <c r="AA5460" s="204"/>
      <c r="AB5460" s="202"/>
      <c r="AC5460" s="202"/>
      <c r="AD5460" s="202"/>
      <c r="AE5460" s="202"/>
      <c r="AF5460" s="202"/>
      <c r="AG5460" s="224"/>
      <c r="AH5460" s="138"/>
      <c r="AI5460" s="138"/>
      <c r="AJ5460" s="139"/>
      <c r="AK5460" s="139"/>
      <c r="AL5460" s="224"/>
      <c r="AM5460" s="140"/>
      <c r="AN5460" s="211"/>
      <c r="AO5460" s="212"/>
      <c r="AP5460" s="39"/>
      <c r="AQ5460" s="141"/>
      <c r="AR5460" s="141"/>
      <c r="AS5460" s="143"/>
      <c r="AU5460" s="141"/>
      <c r="AV5460" s="141"/>
      <c r="AW5460" s="143"/>
      <c r="AY5460" s="146"/>
      <c r="AZ5460" s="2036"/>
    </row>
    <row r="5461" spans="1:64" ht="12.75" customHeight="1" x14ac:dyDescent="0.25">
      <c r="A5461" s="600"/>
      <c r="B5461" s="601"/>
      <c r="C5461" s="176"/>
      <c r="D5461" s="176"/>
      <c r="E5461" s="602"/>
      <c r="F5461" s="176"/>
      <c r="G5461" s="179"/>
      <c r="H5461" s="180"/>
      <c r="I5461" s="181"/>
      <c r="J5461" s="182"/>
      <c r="K5461" s="457" t="s">
        <v>6049</v>
      </c>
      <c r="L5461" s="184">
        <f t="shared" ref="L5461:X5461" si="4175">L5458</f>
        <v>0</v>
      </c>
      <c r="M5461" s="185">
        <f t="shared" si="4175"/>
        <v>0</v>
      </c>
      <c r="N5461" s="186">
        <f t="shared" si="4175"/>
        <v>0</v>
      </c>
      <c r="O5461" s="187">
        <f t="shared" si="4175"/>
        <v>0</v>
      </c>
      <c r="P5461" s="187">
        <f t="shared" si="4175"/>
        <v>0</v>
      </c>
      <c r="Q5461" s="187">
        <f t="shared" si="4175"/>
        <v>0</v>
      </c>
      <c r="R5461" s="187">
        <f t="shared" si="4175"/>
        <v>0</v>
      </c>
      <c r="S5461" s="187">
        <f t="shared" si="4175"/>
        <v>0</v>
      </c>
      <c r="T5461" s="188"/>
      <c r="U5461" s="187">
        <f t="shared" si="4175"/>
        <v>0</v>
      </c>
      <c r="V5461" s="187">
        <f t="shared" si="4175"/>
        <v>0</v>
      </c>
      <c r="W5461" s="187">
        <f t="shared" si="4175"/>
        <v>0</v>
      </c>
      <c r="X5461" s="187">
        <f t="shared" si="4175"/>
        <v>0</v>
      </c>
      <c r="Y5461" s="188"/>
      <c r="Z5461" s="187">
        <f t="shared" ref="Z5461:AK5461" si="4176">Z5458</f>
        <v>0</v>
      </c>
      <c r="AA5461" s="189">
        <f t="shared" si="4176"/>
        <v>0</v>
      </c>
      <c r="AB5461" s="187">
        <f t="shared" si="4176"/>
        <v>0</v>
      </c>
      <c r="AC5461" s="187">
        <f t="shared" si="4176"/>
        <v>0</v>
      </c>
      <c r="AD5461" s="187">
        <f t="shared" si="4176"/>
        <v>0</v>
      </c>
      <c r="AE5461" s="187">
        <f t="shared" si="4176"/>
        <v>0</v>
      </c>
      <c r="AF5461" s="187">
        <f t="shared" si="4176"/>
        <v>0</v>
      </c>
      <c r="AG5461" s="188"/>
      <c r="AH5461" s="187">
        <f t="shared" si="4176"/>
        <v>0</v>
      </c>
      <c r="AI5461" s="187">
        <f t="shared" si="4176"/>
        <v>0</v>
      </c>
      <c r="AJ5461" s="187">
        <f t="shared" si="4176"/>
        <v>0</v>
      </c>
      <c r="AK5461" s="187">
        <f t="shared" si="4176"/>
        <v>0</v>
      </c>
      <c r="AL5461" s="188"/>
      <c r="AM5461" s="190">
        <f t="shared" ref="AM5461:AW5461" si="4177">AM5458</f>
        <v>0</v>
      </c>
      <c r="AN5461" s="191">
        <f>AN5458</f>
        <v>0</v>
      </c>
      <c r="AO5461" s="190">
        <f t="shared" si="4177"/>
        <v>0</v>
      </c>
      <c r="AP5461" s="184">
        <f t="shared" si="4177"/>
        <v>0</v>
      </c>
      <c r="AQ5461" s="192">
        <f t="shared" si="4177"/>
        <v>0</v>
      </c>
      <c r="AR5461" s="193">
        <f t="shared" si="4177"/>
        <v>0</v>
      </c>
      <c r="AS5461" s="194" t="e">
        <f t="shared" si="4177"/>
        <v>#DIV/0!</v>
      </c>
      <c r="AT5461" s="195">
        <f t="shared" si="4177"/>
        <v>0</v>
      </c>
      <c r="AU5461" s="192">
        <f t="shared" si="4177"/>
        <v>0</v>
      </c>
      <c r="AV5461" s="193">
        <f t="shared" si="4177"/>
        <v>0</v>
      </c>
      <c r="AW5461" s="194" t="e">
        <f t="shared" si="4177"/>
        <v>#DIV/0!</v>
      </c>
      <c r="AY5461" s="146"/>
      <c r="AZ5461" s="2036"/>
    </row>
    <row r="5462" spans="1:64" ht="12.75" customHeight="1" x14ac:dyDescent="0.25">
      <c r="A5462" s="15"/>
      <c r="C5462" s="122"/>
      <c r="D5462" s="123"/>
      <c r="F5462" s="125"/>
      <c r="G5462" s="34"/>
      <c r="H5462" s="35"/>
      <c r="I5462" s="36"/>
      <c r="J5462" s="37"/>
      <c r="K5462" s="198" t="s">
        <v>72</v>
      </c>
      <c r="L5462" s="199">
        <v>0</v>
      </c>
      <c r="M5462" s="200">
        <v>0</v>
      </c>
      <c r="N5462" s="201">
        <v>0</v>
      </c>
      <c r="O5462" s="202">
        <v>0</v>
      </c>
      <c r="P5462" s="202">
        <v>0</v>
      </c>
      <c r="Q5462" s="202">
        <v>0</v>
      </c>
      <c r="R5462" s="202">
        <v>0</v>
      </c>
      <c r="S5462" s="202">
        <v>0</v>
      </c>
      <c r="T5462" s="203"/>
      <c r="U5462" s="135">
        <v>0</v>
      </c>
      <c r="V5462" s="135">
        <v>0</v>
      </c>
      <c r="W5462" s="202">
        <v>0</v>
      </c>
      <c r="X5462" s="202">
        <v>0</v>
      </c>
      <c r="Y5462" s="203"/>
      <c r="Z5462" s="135">
        <v>0</v>
      </c>
      <c r="AA5462" s="204">
        <v>0</v>
      </c>
      <c r="AB5462" s="202">
        <v>0</v>
      </c>
      <c r="AC5462" s="202">
        <v>0</v>
      </c>
      <c r="AD5462" s="202">
        <v>0</v>
      </c>
      <c r="AE5462" s="202">
        <v>0</v>
      </c>
      <c r="AF5462" s="202">
        <v>0</v>
      </c>
      <c r="AG5462" s="203"/>
      <c r="AH5462" s="135">
        <v>0</v>
      </c>
      <c r="AI5462" s="135">
        <v>0</v>
      </c>
      <c r="AJ5462" s="202">
        <v>0</v>
      </c>
      <c r="AK5462" s="202">
        <v>0</v>
      </c>
      <c r="AL5462" s="203"/>
      <c r="AM5462" s="205">
        <v>0</v>
      </c>
      <c r="AN5462" s="119">
        <v>0</v>
      </c>
      <c r="AO5462" s="120">
        <v>0</v>
      </c>
      <c r="AP5462" s="39">
        <v>0</v>
      </c>
      <c r="AQ5462" s="141">
        <v>0</v>
      </c>
      <c r="AR5462" s="141">
        <v>0</v>
      </c>
      <c r="AS5462" s="143">
        <v>0</v>
      </c>
      <c r="AT5462" s="144">
        <v>0</v>
      </c>
      <c r="AU5462" s="141">
        <v>0</v>
      </c>
      <c r="AV5462" s="141">
        <v>0</v>
      </c>
      <c r="AW5462" s="143">
        <v>0</v>
      </c>
      <c r="AY5462" s="146"/>
      <c r="AZ5462" s="2036"/>
    </row>
    <row r="5463" spans="1:64" ht="12.75" customHeight="1" x14ac:dyDescent="0.25">
      <c r="A5463" s="15"/>
      <c r="C5463" s="122"/>
      <c r="D5463" s="123"/>
      <c r="F5463" s="125"/>
      <c r="G5463" s="126"/>
      <c r="H5463" s="35"/>
      <c r="I5463" s="36"/>
      <c r="J5463" s="37"/>
      <c r="K5463" s="198" t="s">
        <v>73</v>
      </c>
      <c r="L5463" s="199">
        <v>0</v>
      </c>
      <c r="M5463" s="200">
        <v>0</v>
      </c>
      <c r="N5463" s="201">
        <v>0</v>
      </c>
      <c r="O5463" s="202">
        <v>0</v>
      </c>
      <c r="P5463" s="202">
        <v>0</v>
      </c>
      <c r="Q5463" s="202">
        <v>0</v>
      </c>
      <c r="R5463" s="202">
        <v>0</v>
      </c>
      <c r="S5463" s="202">
        <v>0</v>
      </c>
      <c r="T5463" s="203"/>
      <c r="U5463" s="135">
        <v>0</v>
      </c>
      <c r="V5463" s="135">
        <v>0</v>
      </c>
      <c r="W5463" s="202">
        <v>0</v>
      </c>
      <c r="X5463" s="202">
        <v>0</v>
      </c>
      <c r="Y5463" s="203"/>
      <c r="Z5463" s="135">
        <v>0</v>
      </c>
      <c r="AA5463" s="204">
        <v>0</v>
      </c>
      <c r="AB5463" s="202">
        <v>0</v>
      </c>
      <c r="AC5463" s="202">
        <v>0</v>
      </c>
      <c r="AD5463" s="202">
        <v>0</v>
      </c>
      <c r="AE5463" s="202">
        <v>0</v>
      </c>
      <c r="AF5463" s="202">
        <v>0</v>
      </c>
      <c r="AG5463" s="203"/>
      <c r="AH5463" s="135">
        <v>0</v>
      </c>
      <c r="AI5463" s="135">
        <v>0</v>
      </c>
      <c r="AJ5463" s="202">
        <v>0</v>
      </c>
      <c r="AK5463" s="202">
        <v>0</v>
      </c>
      <c r="AL5463" s="203"/>
      <c r="AM5463" s="205">
        <v>0</v>
      </c>
      <c r="AN5463" s="119">
        <v>0</v>
      </c>
      <c r="AO5463" s="120">
        <v>0</v>
      </c>
      <c r="AP5463" s="39">
        <v>0</v>
      </c>
      <c r="AQ5463" s="141">
        <v>0</v>
      </c>
      <c r="AR5463" s="141">
        <v>0</v>
      </c>
      <c r="AS5463" s="143">
        <v>0</v>
      </c>
      <c r="AT5463" s="144">
        <v>0</v>
      </c>
      <c r="AU5463" s="141">
        <v>0</v>
      </c>
      <c r="AV5463" s="141">
        <v>0</v>
      </c>
      <c r="AW5463" s="143">
        <v>0</v>
      </c>
      <c r="AY5463" s="146"/>
      <c r="AZ5463" s="2036"/>
    </row>
    <row r="5464" spans="1:64" ht="12.75" customHeight="1" x14ac:dyDescent="0.25">
      <c r="A5464" s="15"/>
      <c r="C5464" s="122"/>
      <c r="D5464" s="123"/>
      <c r="F5464" s="125"/>
      <c r="G5464" s="126"/>
      <c r="H5464" s="35"/>
      <c r="I5464" s="36"/>
      <c r="J5464" s="37"/>
      <c r="K5464" s="198" t="s">
        <v>74</v>
      </c>
      <c r="L5464" s="199">
        <f t="shared" ref="L5464:X5465" si="4178">L5458</f>
        <v>0</v>
      </c>
      <c r="M5464" s="200">
        <f t="shared" si="4178"/>
        <v>0</v>
      </c>
      <c r="N5464" s="201">
        <f t="shared" si="4178"/>
        <v>0</v>
      </c>
      <c r="O5464" s="202">
        <f t="shared" si="4178"/>
        <v>0</v>
      </c>
      <c r="P5464" s="202">
        <f t="shared" si="4178"/>
        <v>0</v>
      </c>
      <c r="Q5464" s="202">
        <f t="shared" si="4178"/>
        <v>0</v>
      </c>
      <c r="R5464" s="202">
        <f t="shared" si="4178"/>
        <v>0</v>
      </c>
      <c r="S5464" s="202">
        <f t="shared" si="4178"/>
        <v>0</v>
      </c>
      <c r="T5464" s="203"/>
      <c r="U5464" s="135">
        <f t="shared" si="4178"/>
        <v>0</v>
      </c>
      <c r="V5464" s="135">
        <f t="shared" si="4178"/>
        <v>0</v>
      </c>
      <c r="W5464" s="202">
        <f t="shared" si="4178"/>
        <v>0</v>
      </c>
      <c r="X5464" s="202">
        <f t="shared" si="4178"/>
        <v>0</v>
      </c>
      <c r="Y5464" s="203"/>
      <c r="Z5464" s="135">
        <f t="shared" ref="Z5464:AK5465" si="4179">Z5458</f>
        <v>0</v>
      </c>
      <c r="AA5464" s="204">
        <f t="shared" si="4179"/>
        <v>0</v>
      </c>
      <c r="AB5464" s="202">
        <f t="shared" si="4179"/>
        <v>0</v>
      </c>
      <c r="AC5464" s="202">
        <f t="shared" si="4179"/>
        <v>0</v>
      </c>
      <c r="AD5464" s="202">
        <f t="shared" si="4179"/>
        <v>0</v>
      </c>
      <c r="AE5464" s="202">
        <f t="shared" si="4179"/>
        <v>0</v>
      </c>
      <c r="AF5464" s="202">
        <f t="shared" si="4179"/>
        <v>0</v>
      </c>
      <c r="AG5464" s="203"/>
      <c r="AH5464" s="135">
        <f t="shared" si="4179"/>
        <v>0</v>
      </c>
      <c r="AI5464" s="135">
        <f t="shared" si="4179"/>
        <v>0</v>
      </c>
      <c r="AJ5464" s="202">
        <f t="shared" si="4179"/>
        <v>0</v>
      </c>
      <c r="AK5464" s="202">
        <f t="shared" si="4179"/>
        <v>0</v>
      </c>
      <c r="AL5464" s="203"/>
      <c r="AM5464" s="205">
        <f t="shared" ref="AM5464:AW5465" si="4180">AM5458</f>
        <v>0</v>
      </c>
      <c r="AN5464" s="119">
        <f>AN5458</f>
        <v>0</v>
      </c>
      <c r="AO5464" s="120">
        <f t="shared" si="4180"/>
        <v>0</v>
      </c>
      <c r="AP5464" s="39">
        <f t="shared" si="4180"/>
        <v>0</v>
      </c>
      <c r="AQ5464" s="141">
        <f t="shared" si="4180"/>
        <v>0</v>
      </c>
      <c r="AR5464" s="141">
        <f t="shared" si="4180"/>
        <v>0</v>
      </c>
      <c r="AS5464" s="143" t="e">
        <f t="shared" si="4180"/>
        <v>#DIV/0!</v>
      </c>
      <c r="AT5464" s="144">
        <f t="shared" si="4180"/>
        <v>0</v>
      </c>
      <c r="AU5464" s="141">
        <f t="shared" si="4180"/>
        <v>0</v>
      </c>
      <c r="AV5464" s="141">
        <f t="shared" si="4180"/>
        <v>0</v>
      </c>
      <c r="AW5464" s="143" t="e">
        <f t="shared" si="4180"/>
        <v>#DIV/0!</v>
      </c>
      <c r="AY5464" s="146"/>
      <c r="AZ5464" s="2036"/>
    </row>
    <row r="5465" spans="1:64" ht="12.75" customHeight="1" x14ac:dyDescent="0.25">
      <c r="A5465" s="15"/>
      <c r="C5465" s="122"/>
      <c r="D5465" s="123"/>
      <c r="F5465" s="125"/>
      <c r="G5465" s="126"/>
      <c r="H5465" s="35"/>
      <c r="I5465" s="36"/>
      <c r="J5465" s="37"/>
      <c r="K5465" s="198" t="s">
        <v>75</v>
      </c>
      <c r="L5465" s="199">
        <f t="shared" si="4178"/>
        <v>124</v>
      </c>
      <c r="M5465" s="200">
        <f t="shared" si="4178"/>
        <v>124</v>
      </c>
      <c r="N5465" s="201">
        <f t="shared" si="4178"/>
        <v>0</v>
      </c>
      <c r="O5465" s="202">
        <f t="shared" si="4178"/>
        <v>0</v>
      </c>
      <c r="P5465" s="202">
        <f t="shared" si="4178"/>
        <v>0</v>
      </c>
      <c r="Q5465" s="202">
        <f t="shared" si="4178"/>
        <v>0</v>
      </c>
      <c r="R5465" s="202">
        <f t="shared" si="4178"/>
        <v>0</v>
      </c>
      <c r="S5465" s="202">
        <f t="shared" si="4178"/>
        <v>0</v>
      </c>
      <c r="T5465" s="203"/>
      <c r="U5465" s="135">
        <f t="shared" si="4178"/>
        <v>0</v>
      </c>
      <c r="V5465" s="135">
        <f t="shared" si="4178"/>
        <v>0</v>
      </c>
      <c r="W5465" s="202">
        <f t="shared" si="4178"/>
        <v>0</v>
      </c>
      <c r="X5465" s="202">
        <f t="shared" si="4178"/>
        <v>0</v>
      </c>
      <c r="Y5465" s="203"/>
      <c r="Z5465" s="135">
        <f t="shared" si="4179"/>
        <v>0</v>
      </c>
      <c r="AA5465" s="204">
        <f t="shared" si="4179"/>
        <v>0</v>
      </c>
      <c r="AB5465" s="202">
        <f t="shared" si="4179"/>
        <v>0</v>
      </c>
      <c r="AC5465" s="202">
        <f t="shared" si="4179"/>
        <v>0</v>
      </c>
      <c r="AD5465" s="202">
        <f t="shared" si="4179"/>
        <v>0</v>
      </c>
      <c r="AE5465" s="202">
        <f t="shared" si="4179"/>
        <v>0</v>
      </c>
      <c r="AF5465" s="202">
        <f t="shared" si="4179"/>
        <v>0</v>
      </c>
      <c r="AG5465" s="203"/>
      <c r="AH5465" s="135">
        <f t="shared" si="4179"/>
        <v>0</v>
      </c>
      <c r="AI5465" s="135">
        <f t="shared" si="4179"/>
        <v>0</v>
      </c>
      <c r="AJ5465" s="202">
        <f t="shared" si="4179"/>
        <v>0</v>
      </c>
      <c r="AK5465" s="202">
        <f t="shared" si="4179"/>
        <v>0</v>
      </c>
      <c r="AL5465" s="203"/>
      <c r="AM5465" s="205">
        <f t="shared" si="4180"/>
        <v>0</v>
      </c>
      <c r="AN5465" s="119">
        <f>AN5459</f>
        <v>124</v>
      </c>
      <c r="AO5465" s="120">
        <f t="shared" si="4180"/>
        <v>124</v>
      </c>
      <c r="AP5465" s="39">
        <f t="shared" si="4180"/>
        <v>124</v>
      </c>
      <c r="AQ5465" s="141">
        <f t="shared" si="4180"/>
        <v>124</v>
      </c>
      <c r="AR5465" s="141">
        <f t="shared" si="4180"/>
        <v>0</v>
      </c>
      <c r="AS5465" s="143">
        <f t="shared" si="4180"/>
        <v>0</v>
      </c>
      <c r="AT5465" s="144">
        <f t="shared" si="4180"/>
        <v>124</v>
      </c>
      <c r="AU5465" s="141">
        <f t="shared" si="4180"/>
        <v>124</v>
      </c>
      <c r="AV5465" s="141">
        <f t="shared" si="4180"/>
        <v>0</v>
      </c>
      <c r="AW5465" s="143">
        <f t="shared" si="4180"/>
        <v>0</v>
      </c>
      <c r="AY5465" s="146"/>
      <c r="AZ5465" s="2036"/>
    </row>
    <row r="5466" spans="1:64" ht="12.75" customHeight="1" x14ac:dyDescent="0.25">
      <c r="A5466" s="15"/>
      <c r="C5466" s="122"/>
      <c r="D5466" s="123"/>
      <c r="F5466" s="125"/>
      <c r="G5466" s="126"/>
      <c r="H5466" s="35"/>
      <c r="I5466" s="36"/>
      <c r="J5466" s="37"/>
      <c r="K5466" s="206" t="s">
        <v>76</v>
      </c>
      <c r="L5466" s="199">
        <v>0</v>
      </c>
      <c r="M5466" s="200">
        <v>0</v>
      </c>
      <c r="N5466" s="201">
        <v>0</v>
      </c>
      <c r="O5466" s="202">
        <v>0</v>
      </c>
      <c r="P5466" s="202">
        <v>0</v>
      </c>
      <c r="Q5466" s="202">
        <v>0</v>
      </c>
      <c r="R5466" s="202">
        <v>0</v>
      </c>
      <c r="S5466" s="202">
        <v>0</v>
      </c>
      <c r="T5466" s="203"/>
      <c r="U5466" s="135">
        <v>0</v>
      </c>
      <c r="V5466" s="135">
        <v>0</v>
      </c>
      <c r="W5466" s="202">
        <v>0</v>
      </c>
      <c r="X5466" s="202">
        <v>0</v>
      </c>
      <c r="Y5466" s="203"/>
      <c r="Z5466" s="135">
        <v>0</v>
      </c>
      <c r="AA5466" s="204">
        <v>0</v>
      </c>
      <c r="AB5466" s="202">
        <v>0</v>
      </c>
      <c r="AC5466" s="202">
        <v>0</v>
      </c>
      <c r="AD5466" s="202">
        <v>0</v>
      </c>
      <c r="AE5466" s="202">
        <v>0</v>
      </c>
      <c r="AF5466" s="202">
        <v>0</v>
      </c>
      <c r="AG5466" s="203"/>
      <c r="AH5466" s="135">
        <v>0</v>
      </c>
      <c r="AI5466" s="135">
        <v>0</v>
      </c>
      <c r="AJ5466" s="202">
        <v>0</v>
      </c>
      <c r="AK5466" s="202">
        <v>0</v>
      </c>
      <c r="AL5466" s="203"/>
      <c r="AM5466" s="205">
        <v>0</v>
      </c>
      <c r="AN5466" s="119">
        <v>0</v>
      </c>
      <c r="AO5466" s="120">
        <v>0</v>
      </c>
      <c r="AP5466" s="39">
        <v>0</v>
      </c>
      <c r="AQ5466" s="141">
        <v>0</v>
      </c>
      <c r="AR5466" s="141">
        <v>0</v>
      </c>
      <c r="AS5466" s="143">
        <v>0</v>
      </c>
      <c r="AT5466" s="144">
        <v>0</v>
      </c>
      <c r="AU5466" s="141">
        <v>0</v>
      </c>
      <c r="AV5466" s="141">
        <v>0</v>
      </c>
      <c r="AW5466" s="143">
        <v>0</v>
      </c>
      <c r="AY5466" s="146"/>
      <c r="AZ5466" s="2036"/>
    </row>
    <row r="5467" spans="1:64" ht="12.75" customHeight="1" x14ac:dyDescent="0.25">
      <c r="A5467" s="15"/>
      <c r="C5467" s="122"/>
      <c r="D5467" s="123"/>
      <c r="F5467" s="125"/>
      <c r="G5467" s="126"/>
      <c r="H5467" s="35"/>
      <c r="I5467" s="36"/>
      <c r="J5467" s="37"/>
      <c r="K5467" s="198"/>
      <c r="L5467" s="199"/>
      <c r="M5467" s="200"/>
      <c r="N5467" s="201"/>
      <c r="O5467" s="202"/>
      <c r="P5467" s="202"/>
      <c r="Q5467" s="202"/>
      <c r="R5467" s="202"/>
      <c r="S5467" s="202"/>
      <c r="T5467" s="224"/>
      <c r="U5467" s="138"/>
      <c r="V5467" s="138"/>
      <c r="W5467" s="139"/>
      <c r="X5467" s="139"/>
      <c r="Y5467" s="224"/>
      <c r="Z5467" s="210"/>
      <c r="AA5467" s="204"/>
      <c r="AB5467" s="202"/>
      <c r="AC5467" s="202"/>
      <c r="AD5467" s="202"/>
      <c r="AE5467" s="202"/>
      <c r="AF5467" s="202"/>
      <c r="AG5467" s="224"/>
      <c r="AH5467" s="138"/>
      <c r="AI5467" s="138"/>
      <c r="AJ5467" s="139"/>
      <c r="AK5467" s="139"/>
      <c r="AL5467" s="224"/>
      <c r="AM5467" s="140"/>
      <c r="AN5467" s="211"/>
      <c r="AO5467" s="212"/>
      <c r="AP5467" s="39"/>
      <c r="AQ5467" s="141"/>
      <c r="AR5467" s="141"/>
      <c r="AS5467" s="143"/>
      <c r="AU5467" s="141"/>
      <c r="AV5467" s="141"/>
      <c r="AW5467" s="143"/>
      <c r="AY5467" s="146"/>
      <c r="AZ5467" s="2036"/>
    </row>
    <row r="5468" spans="1:64" ht="12.75" customHeight="1" x14ac:dyDescent="0.25">
      <c r="A5468" s="15"/>
      <c r="C5468" s="122"/>
      <c r="D5468" s="123"/>
      <c r="F5468" s="125"/>
      <c r="G5468" s="126"/>
      <c r="H5468" s="35"/>
      <c r="I5468" s="36"/>
      <c r="J5468" s="37"/>
      <c r="K5468" s="198"/>
      <c r="L5468" s="199"/>
      <c r="M5468" s="200"/>
      <c r="N5468" s="201"/>
      <c r="O5468" s="202"/>
      <c r="P5468" s="202"/>
      <c r="Q5468" s="202"/>
      <c r="R5468" s="202"/>
      <c r="S5468" s="202"/>
      <c r="T5468" s="224"/>
      <c r="U5468" s="138"/>
      <c r="V5468" s="138"/>
      <c r="W5468" s="139"/>
      <c r="X5468" s="139"/>
      <c r="Y5468" s="224"/>
      <c r="Z5468" s="210"/>
      <c r="AA5468" s="204"/>
      <c r="AB5468" s="202"/>
      <c r="AC5468" s="202"/>
      <c r="AD5468" s="202"/>
      <c r="AE5468" s="202"/>
      <c r="AF5468" s="202"/>
      <c r="AG5468" s="224"/>
      <c r="AH5468" s="138"/>
      <c r="AI5468" s="138"/>
      <c r="AJ5468" s="139"/>
      <c r="AK5468" s="139"/>
      <c r="AL5468" s="224"/>
      <c r="AM5468" s="140"/>
      <c r="AN5468" s="211"/>
      <c r="AO5468" s="212"/>
      <c r="AP5468" s="39"/>
      <c r="AQ5468" s="141"/>
      <c r="AR5468" s="141"/>
      <c r="AS5468" s="143"/>
      <c r="AU5468" s="141"/>
      <c r="AV5468" s="141"/>
      <c r="AW5468" s="143"/>
      <c r="AY5468" s="146"/>
      <c r="AZ5468" s="2036"/>
    </row>
    <row r="5469" spans="1:64" ht="12.75" customHeight="1" x14ac:dyDescent="0.25">
      <c r="A5469" s="15"/>
      <c r="C5469" s="122"/>
      <c r="D5469" s="123"/>
      <c r="F5469" s="125"/>
      <c r="G5469" s="126"/>
      <c r="H5469" s="35"/>
      <c r="I5469" s="36"/>
      <c r="J5469" s="37"/>
      <c r="K5469" s="381" t="s">
        <v>6050</v>
      </c>
      <c r="L5469" s="199"/>
      <c r="M5469" s="200"/>
      <c r="N5469" s="201"/>
      <c r="O5469" s="202"/>
      <c r="P5469" s="202"/>
      <c r="Q5469" s="202"/>
      <c r="R5469" s="202"/>
      <c r="S5469" s="202"/>
      <c r="T5469" s="224"/>
      <c r="U5469" s="138"/>
      <c r="V5469" s="138"/>
      <c r="W5469" s="139"/>
      <c r="X5469" s="139"/>
      <c r="Y5469" s="224"/>
      <c r="Z5469" s="210"/>
      <c r="AA5469" s="204"/>
      <c r="AB5469" s="202"/>
      <c r="AC5469" s="202"/>
      <c r="AD5469" s="202"/>
      <c r="AE5469" s="202"/>
      <c r="AF5469" s="202"/>
      <c r="AG5469" s="224"/>
      <c r="AH5469" s="138"/>
      <c r="AI5469" s="138"/>
      <c r="AJ5469" s="139"/>
      <c r="AK5469" s="139"/>
      <c r="AL5469" s="224"/>
      <c r="AM5469" s="140"/>
      <c r="AN5469" s="211"/>
      <c r="AO5469" s="212"/>
      <c r="AP5469" s="39"/>
      <c r="AQ5469" s="141"/>
      <c r="AR5469" s="141"/>
      <c r="AS5469" s="143"/>
      <c r="AU5469" s="141"/>
      <c r="AV5469" s="141"/>
      <c r="AW5469" s="143"/>
      <c r="AY5469" s="146"/>
      <c r="AZ5469" s="2036"/>
    </row>
    <row r="5470" spans="1:64" ht="20.399999999999999" x14ac:dyDescent="0.25">
      <c r="A5470" s="15"/>
      <c r="C5470" s="122"/>
      <c r="D5470" s="123"/>
      <c r="F5470" s="125"/>
      <c r="G5470" s="126"/>
      <c r="H5470" s="35"/>
      <c r="I5470" s="36"/>
      <c r="J5470" s="37"/>
      <c r="K5470" s="585" t="s">
        <v>6051</v>
      </c>
      <c r="L5470" s="199"/>
      <c r="M5470" s="200"/>
      <c r="N5470" s="201"/>
      <c r="O5470" s="202"/>
      <c r="P5470" s="202"/>
      <c r="Q5470" s="202"/>
      <c r="R5470" s="202"/>
      <c r="S5470" s="202"/>
      <c r="T5470" s="224"/>
      <c r="U5470" s="138"/>
      <c r="V5470" s="138"/>
      <c r="W5470" s="139"/>
      <c r="X5470" s="139"/>
      <c r="Y5470" s="224"/>
      <c r="Z5470" s="210"/>
      <c r="AA5470" s="204"/>
      <c r="AB5470" s="202"/>
      <c r="AC5470" s="202"/>
      <c r="AD5470" s="202"/>
      <c r="AE5470" s="202"/>
      <c r="AF5470" s="202"/>
      <c r="AG5470" s="224"/>
      <c r="AH5470" s="138"/>
      <c r="AI5470" s="138"/>
      <c r="AJ5470" s="139"/>
      <c r="AK5470" s="139"/>
      <c r="AL5470" s="224"/>
      <c r="AM5470" s="140"/>
      <c r="AN5470" s="211"/>
      <c r="AO5470" s="212"/>
      <c r="AP5470" s="39"/>
      <c r="AQ5470" s="141"/>
      <c r="AR5470" s="141"/>
      <c r="AS5470" s="143"/>
      <c r="AU5470" s="141"/>
      <c r="AV5470" s="141"/>
      <c r="AW5470" s="143"/>
      <c r="AY5470" s="146"/>
      <c r="AZ5470" s="2036"/>
    </row>
    <row r="5471" spans="1:64" ht="12.75" customHeight="1" x14ac:dyDescent="0.25">
      <c r="A5471" s="15"/>
      <c r="C5471" s="122"/>
      <c r="D5471" s="123"/>
      <c r="F5471" s="125"/>
      <c r="G5471" s="126"/>
      <c r="H5471" s="35"/>
      <c r="I5471" s="36"/>
      <c r="J5471" s="37"/>
      <c r="K5471" s="244"/>
      <c r="L5471" s="199"/>
      <c r="M5471" s="200"/>
      <c r="N5471" s="201"/>
      <c r="O5471" s="202"/>
      <c r="P5471" s="202"/>
      <c r="Q5471" s="202"/>
      <c r="R5471" s="202"/>
      <c r="S5471" s="202"/>
      <c r="T5471" s="224"/>
      <c r="U5471" s="138"/>
      <c r="V5471" s="138"/>
      <c r="W5471" s="139"/>
      <c r="X5471" s="139"/>
      <c r="Y5471" s="224"/>
      <c r="Z5471" s="210"/>
      <c r="AA5471" s="204"/>
      <c r="AB5471" s="202"/>
      <c r="AC5471" s="202"/>
      <c r="AD5471" s="202"/>
      <c r="AE5471" s="202"/>
      <c r="AF5471" s="202"/>
      <c r="AG5471" s="224"/>
      <c r="AH5471" s="138"/>
      <c r="AI5471" s="138"/>
      <c r="AJ5471" s="139"/>
      <c r="AK5471" s="139"/>
      <c r="AL5471" s="224"/>
      <c r="AM5471" s="140"/>
      <c r="AN5471" s="211"/>
      <c r="AO5471" s="212"/>
      <c r="AP5471" s="39"/>
      <c r="AQ5471" s="141"/>
      <c r="AR5471" s="141"/>
      <c r="AS5471" s="143"/>
      <c r="AU5471" s="141"/>
      <c r="AV5471" s="141"/>
      <c r="AW5471" s="143"/>
      <c r="AY5471" s="146"/>
      <c r="AZ5471" s="2036"/>
    </row>
    <row r="5472" spans="1:64" s="373" customFormat="1" ht="35.1" customHeight="1" x14ac:dyDescent="0.25">
      <c r="A5472" s="356" t="s">
        <v>5356</v>
      </c>
      <c r="B5472" s="225">
        <v>15</v>
      </c>
      <c r="C5472" s="122" t="s">
        <v>1245</v>
      </c>
      <c r="D5472" s="357">
        <v>2014</v>
      </c>
      <c r="E5472" s="226"/>
      <c r="F5472" s="122"/>
      <c r="G5472" s="227">
        <v>1</v>
      </c>
      <c r="H5472" s="228" t="str">
        <f t="shared" si="4160"/>
        <v>070</v>
      </c>
      <c r="I5472" s="229" t="s">
        <v>1157</v>
      </c>
      <c r="J5472" s="492" t="s">
        <v>6052</v>
      </c>
      <c r="K5472" s="244" t="s">
        <v>6053</v>
      </c>
      <c r="L5472" s="241"/>
      <c r="M5472" s="242"/>
      <c r="N5472" s="2053"/>
      <c r="O5472" s="2054"/>
      <c r="P5472" s="2054"/>
      <c r="Q5472" s="2054"/>
      <c r="R5472" s="2054"/>
      <c r="S5472" s="2054"/>
      <c r="T5472" s="2055"/>
      <c r="U5472" s="261"/>
      <c r="V5472" s="261"/>
      <c r="W5472" s="262"/>
      <c r="X5472" s="262"/>
      <c r="Y5472" s="2055"/>
      <c r="Z5472" s="263"/>
      <c r="AA5472" s="264"/>
      <c r="AB5472" s="259"/>
      <c r="AC5472" s="259"/>
      <c r="AD5472" s="259"/>
      <c r="AE5472" s="259"/>
      <c r="AF5472" s="259"/>
      <c r="AG5472" s="2055"/>
      <c r="AH5472" s="261"/>
      <c r="AI5472" s="261"/>
      <c r="AJ5472" s="262"/>
      <c r="AK5472" s="262"/>
      <c r="AL5472" s="2055"/>
      <c r="AM5472" s="265"/>
      <c r="AN5472" s="266"/>
      <c r="AO5472" s="267"/>
      <c r="AP5472" s="268"/>
      <c r="AQ5472" s="269"/>
      <c r="AR5472" s="269"/>
      <c r="AS5472" s="270"/>
      <c r="AT5472" s="271"/>
      <c r="AU5472" s="269"/>
      <c r="AV5472" s="269"/>
      <c r="AW5472" s="270"/>
      <c r="AX5472"/>
      <c r="AY5472" s="146" t="str">
        <f>RIGHT(LEFT(I5472,3),2)&amp;"."&amp;RIGHT(LEFT(I5472,5),2)</f>
        <v>01.00</v>
      </c>
      <c r="AZ5472" s="2036" t="b">
        <f>COUNTIF('[1]Codes SEC'!$B$2:$B$250,Ministres!AY5472)&gt;0</f>
        <v>1</v>
      </c>
      <c r="BA5472"/>
      <c r="BB5472"/>
      <c r="BC5472"/>
      <c r="BD5472"/>
      <c r="BE5472"/>
      <c r="BF5472"/>
      <c r="BG5472"/>
      <c r="BH5472"/>
      <c r="BI5472"/>
      <c r="BJ5472"/>
      <c r="BK5472"/>
      <c r="BL5472"/>
    </row>
    <row r="5473" spans="1:52" ht="12.75" customHeight="1" x14ac:dyDescent="0.25">
      <c r="A5473" s="356"/>
      <c r="B5473" s="225"/>
      <c r="C5473" s="122"/>
      <c r="D5473" s="357"/>
      <c r="E5473" s="226"/>
      <c r="F5473" s="122"/>
      <c r="G5473" s="227"/>
      <c r="H5473" s="228"/>
      <c r="I5473" s="229"/>
      <c r="J5473" s="492"/>
      <c r="K5473" s="452" t="s">
        <v>5294</v>
      </c>
      <c r="L5473" s="241">
        <v>4087</v>
      </c>
      <c r="M5473" s="1385">
        <v>4491</v>
      </c>
      <c r="N5473" s="562"/>
      <c r="O5473" s="563"/>
      <c r="P5473" s="563"/>
      <c r="Q5473" s="563"/>
      <c r="R5473" s="563"/>
      <c r="S5473" s="563"/>
      <c r="T5473" s="592"/>
      <c r="U5473" s="138"/>
      <c r="V5473" s="138"/>
      <c r="W5473" s="139"/>
      <c r="X5473" s="139"/>
      <c r="Y5473" s="592"/>
      <c r="Z5473" s="210"/>
      <c r="AA5473" s="204"/>
      <c r="AB5473" s="202"/>
      <c r="AC5473" s="202"/>
      <c r="AD5473" s="202"/>
      <c r="AE5473" s="202"/>
      <c r="AF5473" s="202"/>
      <c r="AG5473" s="592"/>
      <c r="AH5473" s="138"/>
      <c r="AI5473" s="138"/>
      <c r="AJ5473" s="139"/>
      <c r="AK5473" s="139"/>
      <c r="AL5473" s="592"/>
      <c r="AM5473" s="140"/>
      <c r="AN5473" s="119">
        <f t="shared" ref="AN5473:AN5477" si="4181">L5473+U5473+V5473+Z5473</f>
        <v>4087</v>
      </c>
      <c r="AO5473" s="120">
        <f t="shared" ref="AO5473:AO5477" si="4182">M5473+AH5473+AI5473+AM5473</f>
        <v>4491</v>
      </c>
      <c r="AP5473" s="268">
        <f>L5473</f>
        <v>4087</v>
      </c>
      <c r="AQ5473" s="141">
        <f>AN5473</f>
        <v>4087</v>
      </c>
      <c r="AR5473" s="642">
        <f>AQ5473-AP5473</f>
        <v>0</v>
      </c>
      <c r="AS5473" s="270">
        <f>AR5473/AP5473</f>
        <v>0</v>
      </c>
      <c r="AT5473" s="271">
        <f>M5473</f>
        <v>4491</v>
      </c>
      <c r="AU5473" s="141">
        <f>AO5473</f>
        <v>4491</v>
      </c>
      <c r="AV5473" s="642">
        <f>AU5473-AT5473</f>
        <v>0</v>
      </c>
      <c r="AW5473" s="270">
        <f>AV5473/AT5473</f>
        <v>0</v>
      </c>
      <c r="AY5473" s="146"/>
      <c r="AZ5473" s="2036"/>
    </row>
    <row r="5474" spans="1:52" ht="12.75" customHeight="1" x14ac:dyDescent="0.25">
      <c r="A5474" s="356"/>
      <c r="B5474" s="225"/>
      <c r="C5474" s="122"/>
      <c r="D5474" s="357"/>
      <c r="E5474" s="226"/>
      <c r="F5474" s="122"/>
      <c r="G5474" s="227"/>
      <c r="H5474" s="228"/>
      <c r="I5474" s="229"/>
      <c r="J5474" s="492"/>
      <c r="K5474" s="452" t="s">
        <v>1161</v>
      </c>
      <c r="L5474" s="241">
        <v>501</v>
      </c>
      <c r="M5474" s="1385">
        <v>501</v>
      </c>
      <c r="N5474" s="562"/>
      <c r="O5474" s="563"/>
      <c r="P5474" s="563"/>
      <c r="Q5474" s="563"/>
      <c r="R5474" s="563"/>
      <c r="S5474" s="563"/>
      <c r="T5474" s="592"/>
      <c r="U5474" s="138"/>
      <c r="V5474" s="138"/>
      <c r="W5474" s="139"/>
      <c r="X5474" s="139"/>
      <c r="Y5474" s="592"/>
      <c r="Z5474" s="210"/>
      <c r="AA5474" s="204"/>
      <c r="AB5474" s="202"/>
      <c r="AC5474" s="202"/>
      <c r="AD5474" s="202"/>
      <c r="AE5474" s="202"/>
      <c r="AF5474" s="202"/>
      <c r="AG5474" s="592"/>
      <c r="AH5474" s="138"/>
      <c r="AI5474" s="138"/>
      <c r="AJ5474" s="139"/>
      <c r="AK5474" s="139"/>
      <c r="AL5474" s="592"/>
      <c r="AM5474" s="140"/>
      <c r="AN5474" s="119">
        <f t="shared" si="4181"/>
        <v>501</v>
      </c>
      <c r="AO5474" s="120">
        <f t="shared" si="4182"/>
        <v>501</v>
      </c>
      <c r="AP5474" s="268">
        <f>L5474</f>
        <v>501</v>
      </c>
      <c r="AQ5474" s="141">
        <f>AN5474</f>
        <v>501</v>
      </c>
      <c r="AR5474" s="642">
        <f>AQ5474-AP5474</f>
        <v>0</v>
      </c>
      <c r="AS5474" s="270">
        <f>AR5474/AP5474</f>
        <v>0</v>
      </c>
      <c r="AT5474" s="271">
        <f>M5474</f>
        <v>501</v>
      </c>
      <c r="AU5474" s="141">
        <f>AO5474</f>
        <v>501</v>
      </c>
      <c r="AV5474" s="642">
        <f>AU5474-AT5474</f>
        <v>0</v>
      </c>
      <c r="AW5474" s="270">
        <f>AV5474/AT5474</f>
        <v>0</v>
      </c>
      <c r="AY5474" s="146"/>
      <c r="AZ5474" s="2036"/>
    </row>
    <row r="5475" spans="1:52" ht="12.75" customHeight="1" x14ac:dyDescent="0.25">
      <c r="A5475" s="356"/>
      <c r="B5475" s="225"/>
      <c r="C5475" s="122"/>
      <c r="D5475" s="357"/>
      <c r="E5475" s="226"/>
      <c r="F5475" s="122"/>
      <c r="G5475" s="227"/>
      <c r="H5475" s="228"/>
      <c r="I5475" s="229"/>
      <c r="J5475" s="492"/>
      <c r="K5475" s="452" t="s">
        <v>1162</v>
      </c>
      <c r="L5475" s="199">
        <v>4588</v>
      </c>
      <c r="M5475" s="200">
        <v>4992</v>
      </c>
      <c r="N5475" s="562"/>
      <c r="O5475" s="563"/>
      <c r="P5475" s="563"/>
      <c r="Q5475" s="563"/>
      <c r="R5475" s="563"/>
      <c r="S5475" s="563"/>
      <c r="T5475" s="592"/>
      <c r="U5475" s="138">
        <f t="shared" ref="U5475:Z5475" si="4183">U5473+U5474</f>
        <v>0</v>
      </c>
      <c r="V5475" s="138">
        <f t="shared" si="4183"/>
        <v>0</v>
      </c>
      <c r="W5475" s="139"/>
      <c r="X5475" s="139"/>
      <c r="Y5475" s="592"/>
      <c r="Z5475" s="210">
        <f t="shared" si="4183"/>
        <v>0</v>
      </c>
      <c r="AA5475" s="204"/>
      <c r="AB5475" s="202"/>
      <c r="AC5475" s="202"/>
      <c r="AD5475" s="202"/>
      <c r="AE5475" s="202"/>
      <c r="AF5475" s="202"/>
      <c r="AG5475" s="592"/>
      <c r="AH5475" s="138">
        <f t="shared" ref="AH5475:AM5475" si="4184">AH5473+AH5474</f>
        <v>0</v>
      </c>
      <c r="AI5475" s="138">
        <f t="shared" si="4184"/>
        <v>0</v>
      </c>
      <c r="AJ5475" s="139"/>
      <c r="AK5475" s="139"/>
      <c r="AL5475" s="592"/>
      <c r="AM5475" s="140">
        <f t="shared" si="4184"/>
        <v>0</v>
      </c>
      <c r="AN5475" s="119">
        <f t="shared" si="4181"/>
        <v>4588</v>
      </c>
      <c r="AO5475" s="120">
        <f t="shared" si="4182"/>
        <v>4992</v>
      </c>
      <c r="AP5475" s="268">
        <f>AP5473+AP5474</f>
        <v>4588</v>
      </c>
      <c r="AQ5475" s="141">
        <f>AQ5473+AQ5474</f>
        <v>4588</v>
      </c>
      <c r="AR5475" s="642">
        <f>AR5473+AR5474</f>
        <v>0</v>
      </c>
      <c r="AS5475" s="270">
        <f>AR5475/AP5475</f>
        <v>0</v>
      </c>
      <c r="AT5475" s="271">
        <f>AT5473+AT5474</f>
        <v>4992</v>
      </c>
      <c r="AU5475" s="141">
        <f>AU5473+AU5474</f>
        <v>4992</v>
      </c>
      <c r="AV5475" s="642">
        <f>AV5473+AV5474</f>
        <v>0</v>
      </c>
      <c r="AW5475" s="270">
        <f>AV5475/AT5475</f>
        <v>0</v>
      </c>
      <c r="AY5475" s="146"/>
      <c r="AZ5475" s="2036"/>
    </row>
    <row r="5476" spans="1:52" ht="12.75" customHeight="1" x14ac:dyDescent="0.25">
      <c r="A5476" s="356"/>
      <c r="B5476" s="225"/>
      <c r="C5476" s="122"/>
      <c r="D5476" s="357"/>
      <c r="E5476" s="226"/>
      <c r="F5476" s="122">
        <v>13</v>
      </c>
      <c r="G5476" s="227"/>
      <c r="H5476" s="228"/>
      <c r="I5476" s="229"/>
      <c r="J5476" s="492"/>
      <c r="K5476" s="118" t="s">
        <v>1163</v>
      </c>
      <c r="L5476" s="232">
        <v>551</v>
      </c>
      <c r="M5476" s="1386">
        <v>551</v>
      </c>
      <c r="N5476" s="562"/>
      <c r="O5476" s="563"/>
      <c r="P5476" s="563"/>
      <c r="Q5476" s="563"/>
      <c r="R5476" s="563"/>
      <c r="S5476" s="563"/>
      <c r="T5476" s="592" t="str">
        <f>IF(SUM(N5476:S5476)=U5476,"OK",SUM(N5476:S5476)-U5476)</f>
        <v>OK</v>
      </c>
      <c r="U5476" s="138"/>
      <c r="V5476" s="138"/>
      <c r="W5476" s="139"/>
      <c r="X5476" s="139"/>
      <c r="Y5476" s="592" t="str">
        <f>IF(SUM(W5476:X5476)=Z5476,"OK",SUM(W5476:X5476)-Z5476)</f>
        <v>OK</v>
      </c>
      <c r="Z5476" s="210"/>
      <c r="AA5476" s="204"/>
      <c r="AB5476" s="202"/>
      <c r="AC5476" s="202"/>
      <c r="AD5476" s="202"/>
      <c r="AE5476" s="202"/>
      <c r="AF5476" s="202"/>
      <c r="AG5476" s="592" t="str">
        <f>IF(SUM(AA5476:AF5476)=AH5476,"OK",SUM(AA5476:AF5476)-AH5476)</f>
        <v>OK</v>
      </c>
      <c r="AH5476" s="138"/>
      <c r="AI5476" s="138"/>
      <c r="AJ5476" s="139"/>
      <c r="AK5476" s="139"/>
      <c r="AL5476" s="592" t="str">
        <f>IF(SUM(AJ5476:AK5476)=AM5476,"OK",SUM(AJ5476:AK5476)-AM5476)</f>
        <v>OK</v>
      </c>
      <c r="AM5476" s="140"/>
      <c r="AN5476" s="119">
        <f t="shared" si="4181"/>
        <v>551</v>
      </c>
      <c r="AO5476" s="120">
        <f t="shared" si="4182"/>
        <v>551</v>
      </c>
      <c r="AP5476" s="39">
        <f>L5476</f>
        <v>551</v>
      </c>
      <c r="AQ5476" s="141">
        <f>AN5476</f>
        <v>551</v>
      </c>
      <c r="AR5476" s="142">
        <f>AQ5476-AP5476</f>
        <v>0</v>
      </c>
      <c r="AS5476" s="143">
        <f>AR5476/AP5476</f>
        <v>0</v>
      </c>
      <c r="AT5476" s="144">
        <f>M5476</f>
        <v>551</v>
      </c>
      <c r="AU5476" s="141">
        <f>AO5476</f>
        <v>551</v>
      </c>
      <c r="AV5476" s="142">
        <f>AU5476-AT5476</f>
        <v>0</v>
      </c>
      <c r="AW5476" s="143">
        <f>AV5476/AT5476</f>
        <v>0</v>
      </c>
      <c r="AY5476" s="146"/>
      <c r="AZ5476" s="2036"/>
    </row>
    <row r="5477" spans="1:52" ht="12.75" customHeight="1" x14ac:dyDescent="0.25">
      <c r="A5477" s="356"/>
      <c r="B5477" s="225"/>
      <c r="C5477" s="122"/>
      <c r="D5477" s="357"/>
      <c r="E5477" s="226"/>
      <c r="F5477" s="122"/>
      <c r="G5477" s="227"/>
      <c r="H5477" s="228"/>
      <c r="I5477" s="229"/>
      <c r="J5477" s="492"/>
      <c r="K5477" s="591" t="s">
        <v>1164</v>
      </c>
      <c r="L5477" s="199">
        <v>4037</v>
      </c>
      <c r="M5477" s="200">
        <v>4441</v>
      </c>
      <c r="N5477" s="562"/>
      <c r="O5477" s="563"/>
      <c r="P5477" s="563"/>
      <c r="Q5477" s="563"/>
      <c r="R5477" s="563"/>
      <c r="S5477" s="563"/>
      <c r="T5477" s="592"/>
      <c r="U5477" s="138">
        <f t="shared" ref="U5477:Z5477" si="4185">U5475-U5476</f>
        <v>0</v>
      </c>
      <c r="V5477" s="138">
        <f t="shared" si="4185"/>
        <v>0</v>
      </c>
      <c r="W5477" s="139"/>
      <c r="X5477" s="139"/>
      <c r="Y5477" s="592"/>
      <c r="Z5477" s="210">
        <f t="shared" si="4185"/>
        <v>0</v>
      </c>
      <c r="AA5477" s="204"/>
      <c r="AB5477" s="202"/>
      <c r="AC5477" s="202"/>
      <c r="AD5477" s="202"/>
      <c r="AE5477" s="202"/>
      <c r="AF5477" s="202"/>
      <c r="AG5477" s="592"/>
      <c r="AH5477" s="138">
        <f t="shared" ref="AH5477:AM5477" si="4186">AH5475-AH5476</f>
        <v>0</v>
      </c>
      <c r="AI5477" s="138">
        <f t="shared" si="4186"/>
        <v>0</v>
      </c>
      <c r="AJ5477" s="139"/>
      <c r="AK5477" s="139"/>
      <c r="AL5477" s="592"/>
      <c r="AM5477" s="140">
        <f t="shared" si="4186"/>
        <v>0</v>
      </c>
      <c r="AN5477" s="119">
        <f t="shared" si="4181"/>
        <v>4037</v>
      </c>
      <c r="AO5477" s="120">
        <f t="shared" si="4182"/>
        <v>4441</v>
      </c>
      <c r="AP5477" s="268">
        <f>AP5475-AP5476</f>
        <v>4037</v>
      </c>
      <c r="AQ5477" s="141">
        <f>AQ5475-AQ5476</f>
        <v>4037</v>
      </c>
      <c r="AR5477" s="642">
        <f>AR5475-AR5476</f>
        <v>0</v>
      </c>
      <c r="AS5477" s="270">
        <f>AR5477/AP5477</f>
        <v>0</v>
      </c>
      <c r="AT5477" s="271">
        <f>AT5475-AT5476</f>
        <v>4441</v>
      </c>
      <c r="AU5477" s="141">
        <f>AU5475-AU5476</f>
        <v>4441</v>
      </c>
      <c r="AV5477" s="642">
        <f>AV5475-AV5476</f>
        <v>0</v>
      </c>
      <c r="AW5477" s="270">
        <f>AV5477/AT5477</f>
        <v>0</v>
      </c>
      <c r="AY5477" s="146"/>
      <c r="AZ5477" s="2036"/>
    </row>
    <row r="5478" spans="1:52" ht="12.75" customHeight="1" x14ac:dyDescent="0.25">
      <c r="A5478" s="15"/>
      <c r="C5478" s="122"/>
      <c r="D5478" s="123"/>
      <c r="F5478" s="125"/>
      <c r="G5478" s="126"/>
      <c r="H5478" s="35"/>
      <c r="I5478" s="36"/>
      <c r="J5478" s="37"/>
      <c r="K5478" s="456"/>
      <c r="L5478" s="199"/>
      <c r="M5478" s="200"/>
      <c r="N5478" s="201"/>
      <c r="O5478" s="202"/>
      <c r="P5478" s="202"/>
      <c r="Q5478" s="202"/>
      <c r="R5478" s="202"/>
      <c r="S5478" s="202"/>
      <c r="T5478" s="224"/>
      <c r="U5478" s="138"/>
      <c r="V5478" s="138"/>
      <c r="W5478" s="139"/>
      <c r="X5478" s="139"/>
      <c r="Y5478" s="224"/>
      <c r="Z5478" s="210"/>
      <c r="AA5478" s="204"/>
      <c r="AB5478" s="202"/>
      <c r="AC5478" s="202"/>
      <c r="AD5478" s="202"/>
      <c r="AE5478" s="202"/>
      <c r="AF5478" s="202"/>
      <c r="AG5478" s="224"/>
      <c r="AH5478" s="138"/>
      <c r="AI5478" s="138"/>
      <c r="AJ5478" s="139"/>
      <c r="AK5478" s="139"/>
      <c r="AL5478" s="224"/>
      <c r="AM5478" s="140"/>
      <c r="AN5478" s="211"/>
      <c r="AO5478" s="212"/>
      <c r="AP5478" s="39"/>
      <c r="AQ5478" s="141"/>
      <c r="AR5478" s="141"/>
      <c r="AS5478" s="143"/>
      <c r="AU5478" s="141"/>
      <c r="AV5478" s="141"/>
      <c r="AW5478" s="143"/>
      <c r="AY5478" s="146"/>
      <c r="AZ5478" s="2036"/>
    </row>
    <row r="5479" spans="1:52" ht="12.75" customHeight="1" x14ac:dyDescent="0.25">
      <c r="A5479" s="15"/>
      <c r="C5479" s="122"/>
      <c r="D5479" s="123"/>
      <c r="F5479" s="125"/>
      <c r="G5479" s="126"/>
      <c r="H5479" s="35"/>
      <c r="I5479" s="36"/>
      <c r="J5479" s="37"/>
      <c r="K5479" s="243" t="s">
        <v>65</v>
      </c>
      <c r="L5479" s="199"/>
      <c r="M5479" s="200"/>
      <c r="N5479" s="201"/>
      <c r="O5479" s="202"/>
      <c r="P5479" s="202"/>
      <c r="Q5479" s="202"/>
      <c r="R5479" s="202"/>
      <c r="S5479" s="202"/>
      <c r="T5479" s="224"/>
      <c r="U5479" s="138"/>
      <c r="V5479" s="138"/>
      <c r="W5479" s="139"/>
      <c r="X5479" s="139"/>
      <c r="Y5479" s="224"/>
      <c r="Z5479" s="210"/>
      <c r="AA5479" s="204"/>
      <c r="AB5479" s="202"/>
      <c r="AC5479" s="202"/>
      <c r="AD5479" s="202"/>
      <c r="AE5479" s="202"/>
      <c r="AF5479" s="202"/>
      <c r="AG5479" s="224"/>
      <c r="AH5479" s="138"/>
      <c r="AI5479" s="138"/>
      <c r="AJ5479" s="139"/>
      <c r="AK5479" s="139"/>
      <c r="AL5479" s="224"/>
      <c r="AM5479" s="140"/>
      <c r="AN5479" s="211"/>
      <c r="AO5479" s="212"/>
      <c r="AP5479" s="39"/>
      <c r="AQ5479" s="141"/>
      <c r="AR5479" s="141"/>
      <c r="AS5479" s="143"/>
      <c r="AU5479" s="141"/>
      <c r="AV5479" s="141"/>
      <c r="AW5479" s="143"/>
      <c r="AY5479" s="146"/>
      <c r="AZ5479" s="2036"/>
    </row>
    <row r="5480" spans="1:52" ht="12.75" customHeight="1" x14ac:dyDescent="0.25">
      <c r="A5480" s="15"/>
      <c r="C5480" s="122"/>
      <c r="D5480" s="123"/>
      <c r="F5480" s="125"/>
      <c r="G5480" s="126"/>
      <c r="H5480" s="35"/>
      <c r="I5480" s="36"/>
      <c r="J5480" s="37"/>
      <c r="K5480" s="244"/>
      <c r="L5480" s="199"/>
      <c r="M5480" s="200"/>
      <c r="N5480" s="201"/>
      <c r="O5480" s="202"/>
      <c r="P5480" s="202"/>
      <c r="Q5480" s="202"/>
      <c r="R5480" s="202"/>
      <c r="S5480" s="202"/>
      <c r="T5480" s="224"/>
      <c r="U5480" s="138"/>
      <c r="V5480" s="138"/>
      <c r="W5480" s="139"/>
      <c r="X5480" s="139"/>
      <c r="Y5480" s="224"/>
      <c r="Z5480" s="210"/>
      <c r="AA5480" s="204"/>
      <c r="AB5480" s="202"/>
      <c r="AC5480" s="202"/>
      <c r="AD5480" s="202"/>
      <c r="AE5480" s="202"/>
      <c r="AF5480" s="202"/>
      <c r="AG5480" s="224"/>
      <c r="AH5480" s="138"/>
      <c r="AI5480" s="138"/>
      <c r="AJ5480" s="139"/>
      <c r="AK5480" s="139"/>
      <c r="AL5480" s="224"/>
      <c r="AM5480" s="140"/>
      <c r="AN5480" s="211"/>
      <c r="AO5480" s="212"/>
      <c r="AP5480" s="39"/>
      <c r="AQ5480" s="141"/>
      <c r="AR5480" s="141"/>
      <c r="AS5480" s="143"/>
      <c r="AU5480" s="141"/>
      <c r="AV5480" s="141"/>
      <c r="AW5480" s="143"/>
      <c r="AY5480" s="146"/>
      <c r="AZ5480" s="2036"/>
    </row>
    <row r="5481" spans="1:52" ht="35.1" customHeight="1" x14ac:dyDescent="0.25">
      <c r="A5481" s="356" t="s">
        <v>5356</v>
      </c>
      <c r="B5481" s="225">
        <v>15</v>
      </c>
      <c r="C5481" s="122" t="s">
        <v>1245</v>
      </c>
      <c r="D5481" s="357">
        <v>2014</v>
      </c>
      <c r="F5481" s="125"/>
      <c r="G5481" s="126">
        <v>1</v>
      </c>
      <c r="H5481" s="35" t="str">
        <f t="shared" si="4160"/>
        <v>070</v>
      </c>
      <c r="I5481" s="36" t="s">
        <v>96</v>
      </c>
      <c r="J5481" s="37" t="s">
        <v>6054</v>
      </c>
      <c r="K5481" s="244" t="s">
        <v>6055</v>
      </c>
      <c r="L5481" s="199"/>
      <c r="M5481" s="200"/>
      <c r="N5481" s="201"/>
      <c r="O5481" s="202"/>
      <c r="P5481" s="202"/>
      <c r="Q5481" s="202"/>
      <c r="R5481" s="202"/>
      <c r="S5481" s="202"/>
      <c r="T5481" s="224"/>
      <c r="U5481" s="138"/>
      <c r="V5481" s="138"/>
      <c r="W5481" s="139"/>
      <c r="X5481" s="139"/>
      <c r="Y5481" s="224"/>
      <c r="Z5481" s="210"/>
      <c r="AA5481" s="204"/>
      <c r="AB5481" s="202"/>
      <c r="AC5481" s="202"/>
      <c r="AD5481" s="202"/>
      <c r="AE5481" s="202"/>
      <c r="AF5481" s="202"/>
      <c r="AG5481" s="224"/>
      <c r="AH5481" s="138"/>
      <c r="AI5481" s="138"/>
      <c r="AJ5481" s="139"/>
      <c r="AK5481" s="139"/>
      <c r="AL5481" s="224"/>
      <c r="AM5481" s="140"/>
      <c r="AN5481" s="211"/>
      <c r="AO5481" s="212"/>
      <c r="AP5481" s="39"/>
      <c r="AQ5481" s="141"/>
      <c r="AR5481" s="141"/>
      <c r="AS5481" s="143"/>
      <c r="AU5481" s="141"/>
      <c r="AV5481" s="141"/>
      <c r="AW5481" s="143"/>
      <c r="AY5481" s="146" t="str">
        <f>RIGHT(LEFT(I5481,3),2)&amp;"."&amp;RIGHT(LEFT(I5481,5),2)</f>
        <v>12.11</v>
      </c>
      <c r="AZ5481" s="2036" t="b">
        <f>COUNTIF('[1]Codes SEC'!$B$2:$B$250,Ministres!AY5481)&gt;0</f>
        <v>1</v>
      </c>
    </row>
    <row r="5482" spans="1:52" ht="35.1" customHeight="1" x14ac:dyDescent="0.25">
      <c r="A5482" s="356" t="s">
        <v>5356</v>
      </c>
      <c r="B5482" s="225">
        <v>15</v>
      </c>
      <c r="C5482" s="122" t="s">
        <v>1245</v>
      </c>
      <c r="D5482" s="357">
        <v>2014</v>
      </c>
      <c r="F5482" s="125"/>
      <c r="G5482" s="126">
        <v>1</v>
      </c>
      <c r="H5482" s="35" t="str">
        <f t="shared" si="4160"/>
        <v>070</v>
      </c>
      <c r="I5482" s="36">
        <v>81221000</v>
      </c>
      <c r="J5482" s="37" t="s">
        <v>6056</v>
      </c>
      <c r="K5482" s="244" t="s">
        <v>6057</v>
      </c>
      <c r="L5482" s="199"/>
      <c r="M5482" s="200"/>
      <c r="N5482" s="201"/>
      <c r="O5482" s="202"/>
      <c r="P5482" s="202"/>
      <c r="Q5482" s="202"/>
      <c r="R5482" s="202"/>
      <c r="S5482" s="202"/>
      <c r="T5482" s="224"/>
      <c r="U5482" s="138"/>
      <c r="V5482" s="138"/>
      <c r="W5482" s="139"/>
      <c r="X5482" s="139"/>
      <c r="Y5482" s="224"/>
      <c r="Z5482" s="210"/>
      <c r="AA5482" s="204"/>
      <c r="AB5482" s="202"/>
      <c r="AC5482" s="202"/>
      <c r="AD5482" s="202"/>
      <c r="AE5482" s="202"/>
      <c r="AF5482" s="202"/>
      <c r="AG5482" s="224"/>
      <c r="AH5482" s="138"/>
      <c r="AI5482" s="138"/>
      <c r="AJ5482" s="139"/>
      <c r="AK5482" s="139"/>
      <c r="AL5482" s="224"/>
      <c r="AM5482" s="140"/>
      <c r="AN5482" s="211"/>
      <c r="AO5482" s="212"/>
      <c r="AP5482" s="39"/>
      <c r="AQ5482" s="141"/>
      <c r="AR5482" s="141"/>
      <c r="AS5482" s="143"/>
      <c r="AU5482" s="141"/>
      <c r="AV5482" s="141"/>
      <c r="AW5482" s="143"/>
      <c r="AY5482" s="146" t="str">
        <f>RIGHT(LEFT(I5482,3),2)&amp;"."&amp;RIGHT(LEFT(I5482,5),2)</f>
        <v>12.21</v>
      </c>
      <c r="AZ5482" s="2036" t="b">
        <f>COUNTIF('[1]Codes SEC'!$B$2:$B$250,Ministres!AY5482)&gt;0</f>
        <v>1</v>
      </c>
    </row>
    <row r="5483" spans="1:52" ht="35.1" customHeight="1" x14ac:dyDescent="0.25">
      <c r="A5483" s="356" t="s">
        <v>5356</v>
      </c>
      <c r="B5483" s="225">
        <v>15</v>
      </c>
      <c r="C5483" s="122" t="s">
        <v>1245</v>
      </c>
      <c r="D5483" s="357">
        <v>2014</v>
      </c>
      <c r="F5483" s="125"/>
      <c r="G5483" s="126">
        <v>1</v>
      </c>
      <c r="H5483" s="35" t="str">
        <f t="shared" si="4160"/>
        <v>070</v>
      </c>
      <c r="I5483" s="36">
        <v>81410000</v>
      </c>
      <c r="J5483" s="37" t="s">
        <v>6058</v>
      </c>
      <c r="K5483" s="244" t="s">
        <v>6059</v>
      </c>
      <c r="L5483" s="199"/>
      <c r="M5483" s="200"/>
      <c r="N5483" s="201"/>
      <c r="O5483" s="202"/>
      <c r="P5483" s="202"/>
      <c r="Q5483" s="202"/>
      <c r="R5483" s="202"/>
      <c r="S5483" s="202"/>
      <c r="T5483" s="224"/>
      <c r="U5483" s="138"/>
      <c r="V5483" s="138"/>
      <c r="W5483" s="139"/>
      <c r="X5483" s="139"/>
      <c r="Y5483" s="224"/>
      <c r="Z5483" s="210"/>
      <c r="AA5483" s="204"/>
      <c r="AB5483" s="202"/>
      <c r="AC5483" s="202"/>
      <c r="AD5483" s="202"/>
      <c r="AE5483" s="202"/>
      <c r="AF5483" s="202"/>
      <c r="AG5483" s="224"/>
      <c r="AH5483" s="138"/>
      <c r="AI5483" s="138"/>
      <c r="AJ5483" s="139"/>
      <c r="AK5483" s="139"/>
      <c r="AL5483" s="224"/>
      <c r="AM5483" s="140"/>
      <c r="AN5483" s="211"/>
      <c r="AO5483" s="212"/>
      <c r="AP5483" s="39"/>
      <c r="AQ5483" s="141"/>
      <c r="AR5483" s="141"/>
      <c r="AS5483" s="143"/>
      <c r="AU5483" s="141"/>
      <c r="AV5483" s="141"/>
      <c r="AW5483" s="143"/>
      <c r="AY5483" s="146" t="str">
        <f>RIGHT(LEFT(I5483,3),2)&amp;"."&amp;RIGHT(LEFT(I5483,5),2)</f>
        <v>14.10</v>
      </c>
      <c r="AZ5483" s="2036" t="b">
        <f>COUNTIF('[1]Codes SEC'!$B$2:$B$250,Ministres!AY5483)&gt;0</f>
        <v>1</v>
      </c>
    </row>
    <row r="5484" spans="1:52" ht="35.1" customHeight="1" x14ac:dyDescent="0.25">
      <c r="A5484" s="356" t="s">
        <v>5356</v>
      </c>
      <c r="B5484" s="225">
        <v>15</v>
      </c>
      <c r="C5484" s="122" t="s">
        <v>1245</v>
      </c>
      <c r="D5484" s="357">
        <v>2014</v>
      </c>
      <c r="F5484" s="125"/>
      <c r="G5484" s="126">
        <v>1</v>
      </c>
      <c r="H5484" s="35" t="str">
        <f t="shared" si="4160"/>
        <v>070</v>
      </c>
      <c r="I5484" s="36" t="s">
        <v>204</v>
      </c>
      <c r="J5484" s="37" t="s">
        <v>6060</v>
      </c>
      <c r="K5484" s="244" t="s">
        <v>6061</v>
      </c>
      <c r="L5484" s="199"/>
      <c r="M5484" s="200"/>
      <c r="N5484" s="201"/>
      <c r="O5484" s="202"/>
      <c r="P5484" s="202"/>
      <c r="Q5484" s="202"/>
      <c r="R5484" s="202"/>
      <c r="S5484" s="202"/>
      <c r="T5484" s="224"/>
      <c r="U5484" s="138"/>
      <c r="V5484" s="138"/>
      <c r="W5484" s="139"/>
      <c r="X5484" s="139"/>
      <c r="Y5484" s="224"/>
      <c r="Z5484" s="210"/>
      <c r="AA5484" s="204"/>
      <c r="AB5484" s="202"/>
      <c r="AC5484" s="202"/>
      <c r="AD5484" s="202"/>
      <c r="AE5484" s="202"/>
      <c r="AF5484" s="202"/>
      <c r="AG5484" s="224"/>
      <c r="AH5484" s="138"/>
      <c r="AI5484" s="138"/>
      <c r="AJ5484" s="139"/>
      <c r="AK5484" s="139"/>
      <c r="AL5484" s="224"/>
      <c r="AM5484" s="140"/>
      <c r="AN5484" s="211"/>
      <c r="AO5484" s="212"/>
      <c r="AP5484" s="39"/>
      <c r="AQ5484" s="141"/>
      <c r="AR5484" s="141"/>
      <c r="AS5484" s="143"/>
      <c r="AU5484" s="141"/>
      <c r="AV5484" s="141"/>
      <c r="AW5484" s="143"/>
      <c r="AY5484" s="146" t="str">
        <f>RIGHT(LEFT(I5484,3),2)&amp;"."&amp;RIGHT(LEFT(I5484,5),2)</f>
        <v>31.32</v>
      </c>
      <c r="AZ5484" s="2036" t="b">
        <f>COUNTIF('[1]Codes SEC'!$B$2:$B$250,Ministres!AY5484)&gt;0</f>
        <v>1</v>
      </c>
    </row>
    <row r="5485" spans="1:52" ht="12.75" customHeight="1" x14ac:dyDescent="0.25">
      <c r="A5485" s="15"/>
      <c r="C5485" s="122"/>
      <c r="D5485" s="123"/>
      <c r="F5485" s="125"/>
      <c r="G5485" s="126"/>
      <c r="H5485" s="35"/>
      <c r="I5485" s="36"/>
      <c r="J5485" s="37"/>
      <c r="K5485" s="456"/>
      <c r="L5485" s="199"/>
      <c r="M5485" s="200"/>
      <c r="N5485" s="201"/>
      <c r="O5485" s="202"/>
      <c r="P5485" s="202"/>
      <c r="Q5485" s="202"/>
      <c r="R5485" s="202"/>
      <c r="S5485" s="202"/>
      <c r="T5485" s="224"/>
      <c r="U5485" s="138"/>
      <c r="V5485" s="138"/>
      <c r="W5485" s="139"/>
      <c r="X5485" s="139"/>
      <c r="Y5485" s="224"/>
      <c r="Z5485" s="210"/>
      <c r="AA5485" s="204"/>
      <c r="AB5485" s="202"/>
      <c r="AC5485" s="202"/>
      <c r="AD5485" s="202"/>
      <c r="AE5485" s="202"/>
      <c r="AF5485" s="202"/>
      <c r="AG5485" s="224"/>
      <c r="AH5485" s="138"/>
      <c r="AI5485" s="138"/>
      <c r="AJ5485" s="139"/>
      <c r="AK5485" s="139"/>
      <c r="AL5485" s="224"/>
      <c r="AM5485" s="140"/>
      <c r="AN5485" s="211"/>
      <c r="AO5485" s="212"/>
      <c r="AP5485" s="39"/>
      <c r="AQ5485" s="141"/>
      <c r="AR5485" s="141"/>
      <c r="AS5485" s="143"/>
      <c r="AU5485" s="141"/>
      <c r="AV5485" s="141"/>
      <c r="AW5485" s="143"/>
      <c r="AY5485" s="146"/>
      <c r="AZ5485" s="2036"/>
    </row>
    <row r="5486" spans="1:52" ht="12.75" customHeight="1" x14ac:dyDescent="0.25">
      <c r="A5486" s="15"/>
      <c r="C5486" s="122"/>
      <c r="D5486" s="123"/>
      <c r="F5486" s="125"/>
      <c r="G5486" s="126"/>
      <c r="H5486" s="35"/>
      <c r="I5486" s="36"/>
      <c r="J5486" s="37"/>
      <c r="K5486" s="243" t="s">
        <v>109</v>
      </c>
      <c r="L5486" s="199"/>
      <c r="M5486" s="200"/>
      <c r="N5486" s="201"/>
      <c r="O5486" s="202"/>
      <c r="P5486" s="202"/>
      <c r="Q5486" s="202"/>
      <c r="R5486" s="202"/>
      <c r="S5486" s="202"/>
      <c r="T5486" s="224"/>
      <c r="U5486" s="138"/>
      <c r="V5486" s="138"/>
      <c r="W5486" s="139"/>
      <c r="X5486" s="139"/>
      <c r="Y5486" s="224"/>
      <c r="Z5486" s="210"/>
      <c r="AA5486" s="204"/>
      <c r="AB5486" s="202"/>
      <c r="AC5486" s="202"/>
      <c r="AD5486" s="202"/>
      <c r="AE5486" s="202"/>
      <c r="AF5486" s="202"/>
      <c r="AG5486" s="224"/>
      <c r="AH5486" s="138"/>
      <c r="AI5486" s="138"/>
      <c r="AJ5486" s="139"/>
      <c r="AK5486" s="139"/>
      <c r="AL5486" s="224"/>
      <c r="AM5486" s="140"/>
      <c r="AN5486" s="211"/>
      <c r="AO5486" s="212"/>
      <c r="AP5486" s="39"/>
      <c r="AQ5486" s="141"/>
      <c r="AR5486" s="141"/>
      <c r="AS5486" s="143"/>
      <c r="AU5486" s="141"/>
      <c r="AV5486" s="141"/>
      <c r="AW5486" s="143"/>
      <c r="AY5486" s="146"/>
      <c r="AZ5486" s="2036"/>
    </row>
    <row r="5487" spans="1:52" ht="12.75" customHeight="1" x14ac:dyDescent="0.25">
      <c r="A5487" s="15"/>
      <c r="C5487" s="122"/>
      <c r="D5487" s="123"/>
      <c r="F5487" s="125"/>
      <c r="G5487" s="126"/>
      <c r="H5487" s="35"/>
      <c r="I5487" s="36"/>
      <c r="J5487" s="37"/>
      <c r="K5487" s="244"/>
      <c r="L5487" s="199"/>
      <c r="M5487" s="200"/>
      <c r="N5487" s="201"/>
      <c r="O5487" s="202"/>
      <c r="P5487" s="202"/>
      <c r="Q5487" s="202"/>
      <c r="R5487" s="202"/>
      <c r="S5487" s="202"/>
      <c r="T5487" s="224"/>
      <c r="U5487" s="138"/>
      <c r="V5487" s="138"/>
      <c r="W5487" s="139"/>
      <c r="X5487" s="139"/>
      <c r="Y5487" s="224"/>
      <c r="Z5487" s="210"/>
      <c r="AA5487" s="204"/>
      <c r="AB5487" s="202"/>
      <c r="AC5487" s="202"/>
      <c r="AD5487" s="202"/>
      <c r="AE5487" s="202"/>
      <c r="AF5487" s="202"/>
      <c r="AG5487" s="224"/>
      <c r="AH5487" s="138"/>
      <c r="AI5487" s="138"/>
      <c r="AJ5487" s="139"/>
      <c r="AK5487" s="139"/>
      <c r="AL5487" s="224"/>
      <c r="AM5487" s="140"/>
      <c r="AN5487" s="211"/>
      <c r="AO5487" s="212"/>
      <c r="AP5487" s="39"/>
      <c r="AQ5487" s="141"/>
      <c r="AR5487" s="141"/>
      <c r="AS5487" s="143"/>
      <c r="AU5487" s="141"/>
      <c r="AV5487" s="141"/>
      <c r="AW5487" s="143"/>
      <c r="AY5487" s="146"/>
      <c r="AZ5487" s="2036"/>
    </row>
    <row r="5488" spans="1:52" ht="35.1" customHeight="1" x14ac:dyDescent="0.25">
      <c r="A5488" s="356" t="s">
        <v>5356</v>
      </c>
      <c r="B5488" s="225">
        <v>15</v>
      </c>
      <c r="C5488" s="122" t="s">
        <v>1245</v>
      </c>
      <c r="D5488" s="357">
        <v>2014</v>
      </c>
      <c r="F5488" s="125"/>
      <c r="G5488" s="126">
        <v>1</v>
      </c>
      <c r="H5488" s="35" t="str">
        <f t="shared" si="4160"/>
        <v>070</v>
      </c>
      <c r="I5488" s="36">
        <v>87200000</v>
      </c>
      <c r="J5488" s="37" t="s">
        <v>6062</v>
      </c>
      <c r="K5488" s="244" t="s">
        <v>6063</v>
      </c>
      <c r="L5488" s="199"/>
      <c r="M5488" s="200"/>
      <c r="N5488" s="201"/>
      <c r="O5488" s="202"/>
      <c r="P5488" s="202"/>
      <c r="Q5488" s="202"/>
      <c r="R5488" s="202"/>
      <c r="S5488" s="202"/>
      <c r="T5488" s="224"/>
      <c r="U5488" s="138"/>
      <c r="V5488" s="138"/>
      <c r="W5488" s="139"/>
      <c r="X5488" s="139"/>
      <c r="Y5488" s="224"/>
      <c r="Z5488" s="210"/>
      <c r="AA5488" s="204"/>
      <c r="AB5488" s="202"/>
      <c r="AC5488" s="202"/>
      <c r="AD5488" s="202"/>
      <c r="AE5488" s="202"/>
      <c r="AF5488" s="202"/>
      <c r="AG5488" s="224"/>
      <c r="AH5488" s="138"/>
      <c r="AI5488" s="138"/>
      <c r="AJ5488" s="139"/>
      <c r="AK5488" s="139"/>
      <c r="AL5488" s="224"/>
      <c r="AM5488" s="140"/>
      <c r="AN5488" s="211"/>
      <c r="AO5488" s="212"/>
      <c r="AP5488" s="39"/>
      <c r="AQ5488" s="141"/>
      <c r="AR5488" s="141"/>
      <c r="AS5488" s="143"/>
      <c r="AU5488" s="141"/>
      <c r="AV5488" s="141"/>
      <c r="AW5488" s="143"/>
      <c r="AY5488" s="146" t="str">
        <f>RIGHT(LEFT(I5488,3),2)&amp;"."&amp;RIGHT(LEFT(I5488,5),2)</f>
        <v>72.00</v>
      </c>
      <c r="AZ5488" s="2036" t="b">
        <f>COUNTIF('[1]Codes SEC'!$B$2:$B$250,Ministres!AY5488)&gt;0</f>
        <v>1</v>
      </c>
    </row>
    <row r="5489" spans="1:64" ht="35.1" customHeight="1" x14ac:dyDescent="0.25">
      <c r="A5489" s="356" t="s">
        <v>5356</v>
      </c>
      <c r="B5489" s="225">
        <v>15</v>
      </c>
      <c r="C5489" s="122" t="s">
        <v>1245</v>
      </c>
      <c r="D5489" s="357">
        <v>2014</v>
      </c>
      <c r="F5489" s="125"/>
      <c r="G5489" s="126">
        <v>1</v>
      </c>
      <c r="H5489" s="35" t="str">
        <f t="shared" si="4160"/>
        <v>070</v>
      </c>
      <c r="I5489" s="36" t="s">
        <v>2161</v>
      </c>
      <c r="J5489" s="37" t="s">
        <v>6064</v>
      </c>
      <c r="K5489" s="244" t="s">
        <v>6065</v>
      </c>
      <c r="L5489" s="199"/>
      <c r="M5489" s="200"/>
      <c r="N5489" s="201"/>
      <c r="O5489" s="202"/>
      <c r="P5489" s="202"/>
      <c r="Q5489" s="202"/>
      <c r="R5489" s="202"/>
      <c r="S5489" s="202"/>
      <c r="T5489" s="224"/>
      <c r="U5489" s="138"/>
      <c r="V5489" s="138"/>
      <c r="W5489" s="139"/>
      <c r="X5489" s="139"/>
      <c r="Y5489" s="224"/>
      <c r="Z5489" s="210"/>
      <c r="AA5489" s="204"/>
      <c r="AB5489" s="202"/>
      <c r="AC5489" s="202"/>
      <c r="AD5489" s="202"/>
      <c r="AE5489" s="202"/>
      <c r="AF5489" s="202"/>
      <c r="AG5489" s="224"/>
      <c r="AH5489" s="138"/>
      <c r="AI5489" s="138"/>
      <c r="AJ5489" s="139"/>
      <c r="AK5489" s="139"/>
      <c r="AL5489" s="224"/>
      <c r="AM5489" s="140"/>
      <c r="AN5489" s="211"/>
      <c r="AO5489" s="212"/>
      <c r="AP5489" s="39"/>
      <c r="AQ5489" s="141"/>
      <c r="AR5489" s="141"/>
      <c r="AS5489" s="143"/>
      <c r="AU5489" s="141"/>
      <c r="AV5489" s="141"/>
      <c r="AW5489" s="143"/>
      <c r="AY5489" s="146" t="str">
        <f>RIGHT(LEFT(I5489,3),2)&amp;"."&amp;RIGHT(LEFT(I5489,5),2)</f>
        <v>73.40</v>
      </c>
      <c r="AZ5489" s="2036" t="b">
        <f>COUNTIF('[1]Codes SEC'!$B$2:$B$250,Ministres!AY5489)&gt;0</f>
        <v>1</v>
      </c>
    </row>
    <row r="5490" spans="1:64" ht="35.1" customHeight="1" x14ac:dyDescent="0.25">
      <c r="A5490" s="356" t="s">
        <v>5356</v>
      </c>
      <c r="B5490" s="225">
        <v>15</v>
      </c>
      <c r="C5490" s="122" t="s">
        <v>1245</v>
      </c>
      <c r="D5490" s="357">
        <v>2014</v>
      </c>
      <c r="F5490" s="125"/>
      <c r="G5490" s="126">
        <v>1</v>
      </c>
      <c r="H5490" s="35" t="str">
        <f t="shared" si="4160"/>
        <v>070</v>
      </c>
      <c r="I5490" s="36">
        <v>87410000</v>
      </c>
      <c r="J5490" s="37" t="s">
        <v>6066</v>
      </c>
      <c r="K5490" s="244" t="s">
        <v>6067</v>
      </c>
      <c r="L5490" s="199"/>
      <c r="M5490" s="200"/>
      <c r="N5490" s="201"/>
      <c r="O5490" s="202"/>
      <c r="P5490" s="202"/>
      <c r="Q5490" s="202"/>
      <c r="R5490" s="202"/>
      <c r="S5490" s="202"/>
      <c r="T5490" s="224"/>
      <c r="U5490" s="210"/>
      <c r="V5490" s="210"/>
      <c r="W5490" s="1943"/>
      <c r="X5490" s="1943"/>
      <c r="Y5490" s="224"/>
      <c r="Z5490" s="210"/>
      <c r="AA5490" s="204"/>
      <c r="AB5490" s="202"/>
      <c r="AC5490" s="202"/>
      <c r="AD5490" s="202"/>
      <c r="AE5490" s="202"/>
      <c r="AF5490" s="202"/>
      <c r="AG5490" s="224"/>
      <c r="AH5490" s="210"/>
      <c r="AI5490" s="210"/>
      <c r="AJ5490" s="1943"/>
      <c r="AK5490" s="1943"/>
      <c r="AL5490" s="224"/>
      <c r="AM5490" s="140"/>
      <c r="AN5490" s="211"/>
      <c r="AO5490" s="212"/>
      <c r="AP5490" s="39"/>
      <c r="AQ5490" s="141"/>
      <c r="AR5490" s="141"/>
      <c r="AS5490" s="143"/>
      <c r="AU5490" s="141"/>
      <c r="AV5490" s="141"/>
      <c r="AW5490" s="143"/>
      <c r="AY5490" s="146" t="str">
        <f>RIGHT(LEFT(I5490,3),2)&amp;"."&amp;RIGHT(LEFT(I5490,5),2)</f>
        <v>74.10</v>
      </c>
      <c r="AZ5490" s="2036" t="b">
        <f>COUNTIF('[1]Codes SEC'!$B$2:$B$250,Ministres!AY5490)&gt;0</f>
        <v>1</v>
      </c>
    </row>
    <row r="5491" spans="1:64" ht="35.1" customHeight="1" x14ac:dyDescent="0.25">
      <c r="A5491" s="356" t="s">
        <v>5356</v>
      </c>
      <c r="B5491" s="225">
        <v>15</v>
      </c>
      <c r="C5491" s="122" t="s">
        <v>1245</v>
      </c>
      <c r="D5491" s="357">
        <v>2014</v>
      </c>
      <c r="F5491" s="125"/>
      <c r="G5491" s="126">
        <v>1</v>
      </c>
      <c r="H5491" s="35" t="str">
        <f t="shared" si="4160"/>
        <v>070</v>
      </c>
      <c r="I5491" s="36">
        <v>87422000</v>
      </c>
      <c r="J5491" s="37" t="s">
        <v>6068</v>
      </c>
      <c r="K5491" s="244" t="s">
        <v>6069</v>
      </c>
      <c r="L5491" s="199"/>
      <c r="M5491" s="200"/>
      <c r="N5491" s="201"/>
      <c r="O5491" s="202"/>
      <c r="P5491" s="202"/>
      <c r="Q5491" s="202"/>
      <c r="R5491" s="202"/>
      <c r="S5491" s="202"/>
      <c r="T5491" s="224"/>
      <c r="U5491" s="210"/>
      <c r="V5491" s="210"/>
      <c r="W5491" s="1943"/>
      <c r="X5491" s="1943"/>
      <c r="Y5491" s="224"/>
      <c r="Z5491" s="210"/>
      <c r="AA5491" s="204"/>
      <c r="AB5491" s="202"/>
      <c r="AC5491" s="202"/>
      <c r="AD5491" s="202"/>
      <c r="AE5491" s="202"/>
      <c r="AF5491" s="202"/>
      <c r="AG5491" s="224"/>
      <c r="AH5491" s="210"/>
      <c r="AI5491" s="210"/>
      <c r="AJ5491" s="1943"/>
      <c r="AK5491" s="1943"/>
      <c r="AL5491" s="224"/>
      <c r="AM5491" s="140"/>
      <c r="AN5491" s="211"/>
      <c r="AO5491" s="212"/>
      <c r="AP5491" s="39"/>
      <c r="AQ5491" s="141"/>
      <c r="AR5491" s="141"/>
      <c r="AS5491" s="143"/>
      <c r="AU5491" s="141"/>
      <c r="AV5491" s="141"/>
      <c r="AW5491" s="143"/>
      <c r="AY5491" s="146" t="str">
        <f>RIGHT(LEFT(I5491,3),2)&amp;"."&amp;RIGHT(LEFT(I5491,5),2)</f>
        <v>74.22</v>
      </c>
      <c r="AZ5491" s="2036" t="b">
        <f>COUNTIF('[1]Codes SEC'!$B$2:$B$250,Ministres!AY5491)&gt;0</f>
        <v>1</v>
      </c>
    </row>
    <row r="5492" spans="1:64" ht="12.75" customHeight="1" x14ac:dyDescent="0.25">
      <c r="A5492" s="600"/>
      <c r="B5492" s="601"/>
      <c r="C5492" s="176"/>
      <c r="D5492" s="176"/>
      <c r="E5492" s="602"/>
      <c r="F5492" s="176"/>
      <c r="G5492" s="179"/>
      <c r="H5492" s="180"/>
      <c r="I5492" s="181"/>
      <c r="J5492" s="182"/>
      <c r="K5492" s="457" t="s">
        <v>6070</v>
      </c>
      <c r="L5492" s="184">
        <f t="shared" ref="L5492:S5492" si="4187">L5476</f>
        <v>551</v>
      </c>
      <c r="M5492" s="185">
        <f t="shared" si="4187"/>
        <v>551</v>
      </c>
      <c r="N5492" s="186">
        <f t="shared" si="4187"/>
        <v>0</v>
      </c>
      <c r="O5492" s="187">
        <f t="shared" si="4187"/>
        <v>0</v>
      </c>
      <c r="P5492" s="187">
        <f t="shared" si="4187"/>
        <v>0</v>
      </c>
      <c r="Q5492" s="187">
        <f t="shared" si="4187"/>
        <v>0</v>
      </c>
      <c r="R5492" s="187">
        <f t="shared" si="4187"/>
        <v>0</v>
      </c>
      <c r="S5492" s="187">
        <f t="shared" si="4187"/>
        <v>0</v>
      </c>
      <c r="T5492" s="188"/>
      <c r="U5492" s="187">
        <f>U5476</f>
        <v>0</v>
      </c>
      <c r="V5492" s="187">
        <f>V5476</f>
        <v>0</v>
      </c>
      <c r="W5492" s="187">
        <f>W5476</f>
        <v>0</v>
      </c>
      <c r="X5492" s="187">
        <f>X5476</f>
        <v>0</v>
      </c>
      <c r="Y5492" s="188"/>
      <c r="Z5492" s="187">
        <f t="shared" ref="Z5492:AF5492" si="4188">Z5476</f>
        <v>0</v>
      </c>
      <c r="AA5492" s="189">
        <f t="shared" si="4188"/>
        <v>0</v>
      </c>
      <c r="AB5492" s="187">
        <f t="shared" si="4188"/>
        <v>0</v>
      </c>
      <c r="AC5492" s="187">
        <f t="shared" si="4188"/>
        <v>0</v>
      </c>
      <c r="AD5492" s="187">
        <f t="shared" si="4188"/>
        <v>0</v>
      </c>
      <c r="AE5492" s="187">
        <f t="shared" si="4188"/>
        <v>0</v>
      </c>
      <c r="AF5492" s="187">
        <f t="shared" si="4188"/>
        <v>0</v>
      </c>
      <c r="AG5492" s="188"/>
      <c r="AH5492" s="187">
        <f>AH5476</f>
        <v>0</v>
      </c>
      <c r="AI5492" s="187">
        <f>AI5476</f>
        <v>0</v>
      </c>
      <c r="AJ5492" s="187">
        <f>AJ5476</f>
        <v>0</v>
      </c>
      <c r="AK5492" s="187">
        <f>AK5476</f>
        <v>0</v>
      </c>
      <c r="AL5492" s="188"/>
      <c r="AM5492" s="190">
        <f t="shared" ref="AM5492:AW5492" si="4189">AM5476</f>
        <v>0</v>
      </c>
      <c r="AN5492" s="191">
        <f t="shared" si="4189"/>
        <v>551</v>
      </c>
      <c r="AO5492" s="190">
        <f t="shared" si="4189"/>
        <v>551</v>
      </c>
      <c r="AP5492" s="184">
        <f t="shared" si="4189"/>
        <v>551</v>
      </c>
      <c r="AQ5492" s="192">
        <f t="shared" si="4189"/>
        <v>551</v>
      </c>
      <c r="AR5492" s="193">
        <f t="shared" si="4189"/>
        <v>0</v>
      </c>
      <c r="AS5492" s="194">
        <f t="shared" si="4189"/>
        <v>0</v>
      </c>
      <c r="AT5492" s="195">
        <f t="shared" si="4189"/>
        <v>551</v>
      </c>
      <c r="AU5492" s="192">
        <f t="shared" si="4189"/>
        <v>551</v>
      </c>
      <c r="AV5492" s="193">
        <f t="shared" si="4189"/>
        <v>0</v>
      </c>
      <c r="AW5492" s="194">
        <f t="shared" si="4189"/>
        <v>0</v>
      </c>
      <c r="AY5492" s="146"/>
      <c r="AZ5492" s="2036"/>
    </row>
    <row r="5493" spans="1:64" ht="12.75" customHeight="1" x14ac:dyDescent="0.25">
      <c r="A5493" s="15"/>
      <c r="C5493" s="122"/>
      <c r="D5493" s="123"/>
      <c r="F5493" s="125"/>
      <c r="G5493" s="34"/>
      <c r="H5493" s="35"/>
      <c r="I5493" s="36"/>
      <c r="J5493" s="37"/>
      <c r="K5493" s="198" t="s">
        <v>72</v>
      </c>
      <c r="L5493" s="199">
        <v>0</v>
      </c>
      <c r="M5493" s="200">
        <v>0</v>
      </c>
      <c r="N5493" s="201">
        <v>0</v>
      </c>
      <c r="O5493" s="202">
        <v>0</v>
      </c>
      <c r="P5493" s="202">
        <v>0</v>
      </c>
      <c r="Q5493" s="202">
        <v>0</v>
      </c>
      <c r="R5493" s="202">
        <v>0</v>
      </c>
      <c r="S5493" s="202">
        <v>0</v>
      </c>
      <c r="T5493" s="203"/>
      <c r="U5493" s="135">
        <v>0</v>
      </c>
      <c r="V5493" s="135">
        <v>0</v>
      </c>
      <c r="W5493" s="202">
        <v>0</v>
      </c>
      <c r="X5493" s="202">
        <v>0</v>
      </c>
      <c r="Y5493" s="203"/>
      <c r="Z5493" s="135">
        <v>0</v>
      </c>
      <c r="AA5493" s="204">
        <v>0</v>
      </c>
      <c r="AB5493" s="202">
        <v>0</v>
      </c>
      <c r="AC5493" s="202">
        <v>0</v>
      </c>
      <c r="AD5493" s="202">
        <v>0</v>
      </c>
      <c r="AE5493" s="202">
        <v>0</v>
      </c>
      <c r="AF5493" s="202">
        <v>0</v>
      </c>
      <c r="AG5493" s="203"/>
      <c r="AH5493" s="135">
        <v>0</v>
      </c>
      <c r="AI5493" s="135">
        <v>0</v>
      </c>
      <c r="AJ5493" s="202">
        <v>0</v>
      </c>
      <c r="AK5493" s="202">
        <v>0</v>
      </c>
      <c r="AL5493" s="203"/>
      <c r="AM5493" s="205">
        <v>0</v>
      </c>
      <c r="AN5493" s="119">
        <v>0</v>
      </c>
      <c r="AO5493" s="120">
        <v>0</v>
      </c>
      <c r="AP5493" s="39">
        <v>0</v>
      </c>
      <c r="AQ5493" s="141">
        <v>0</v>
      </c>
      <c r="AR5493" s="141">
        <v>0</v>
      </c>
      <c r="AS5493" s="143">
        <v>0</v>
      </c>
      <c r="AT5493" s="144">
        <v>0</v>
      </c>
      <c r="AU5493" s="141">
        <v>0</v>
      </c>
      <c r="AV5493" s="141">
        <v>0</v>
      </c>
      <c r="AW5493" s="143">
        <v>0</v>
      </c>
      <c r="AY5493" s="146"/>
      <c r="AZ5493" s="2036"/>
    </row>
    <row r="5494" spans="1:64" ht="12.75" customHeight="1" x14ac:dyDescent="0.25">
      <c r="A5494" s="15"/>
      <c r="C5494" s="122"/>
      <c r="D5494" s="123"/>
      <c r="F5494" s="125"/>
      <c r="G5494" s="126"/>
      <c r="H5494" s="35"/>
      <c r="I5494" s="36"/>
      <c r="J5494" s="37"/>
      <c r="K5494" s="198" t="s">
        <v>73</v>
      </c>
      <c r="L5494" s="199">
        <v>0</v>
      </c>
      <c r="M5494" s="200">
        <v>0</v>
      </c>
      <c r="N5494" s="201">
        <v>0</v>
      </c>
      <c r="O5494" s="202">
        <v>0</v>
      </c>
      <c r="P5494" s="202">
        <v>0</v>
      </c>
      <c r="Q5494" s="202">
        <v>0</v>
      </c>
      <c r="R5494" s="202">
        <v>0</v>
      </c>
      <c r="S5494" s="202">
        <v>0</v>
      </c>
      <c r="T5494" s="203"/>
      <c r="U5494" s="135">
        <v>0</v>
      </c>
      <c r="V5494" s="135">
        <v>0</v>
      </c>
      <c r="W5494" s="202">
        <v>0</v>
      </c>
      <c r="X5494" s="202">
        <v>0</v>
      </c>
      <c r="Y5494" s="203"/>
      <c r="Z5494" s="135">
        <v>0</v>
      </c>
      <c r="AA5494" s="204">
        <v>0</v>
      </c>
      <c r="AB5494" s="202">
        <v>0</v>
      </c>
      <c r="AC5494" s="202">
        <v>0</v>
      </c>
      <c r="AD5494" s="202">
        <v>0</v>
      </c>
      <c r="AE5494" s="202">
        <v>0</v>
      </c>
      <c r="AF5494" s="202">
        <v>0</v>
      </c>
      <c r="AG5494" s="203"/>
      <c r="AH5494" s="135">
        <v>0</v>
      </c>
      <c r="AI5494" s="135">
        <v>0</v>
      </c>
      <c r="AJ5494" s="202">
        <v>0</v>
      </c>
      <c r="AK5494" s="202">
        <v>0</v>
      </c>
      <c r="AL5494" s="203"/>
      <c r="AM5494" s="205">
        <v>0</v>
      </c>
      <c r="AN5494" s="119">
        <v>0</v>
      </c>
      <c r="AO5494" s="120">
        <v>0</v>
      </c>
      <c r="AP5494" s="39">
        <v>0</v>
      </c>
      <c r="AQ5494" s="141">
        <v>0</v>
      </c>
      <c r="AR5494" s="141">
        <v>0</v>
      </c>
      <c r="AS5494" s="143">
        <v>0</v>
      </c>
      <c r="AT5494" s="144">
        <v>0</v>
      </c>
      <c r="AU5494" s="141">
        <v>0</v>
      </c>
      <c r="AV5494" s="141">
        <v>0</v>
      </c>
      <c r="AW5494" s="143">
        <v>0</v>
      </c>
      <c r="AY5494" s="146"/>
      <c r="AZ5494" s="2036"/>
    </row>
    <row r="5495" spans="1:64" ht="12.75" customHeight="1" x14ac:dyDescent="0.25">
      <c r="A5495" s="15"/>
      <c r="C5495" s="122"/>
      <c r="D5495" s="123"/>
      <c r="F5495" s="125"/>
      <c r="G5495" s="126"/>
      <c r="H5495" s="35"/>
      <c r="I5495" s="36"/>
      <c r="J5495" s="37"/>
      <c r="K5495" s="198" t="s">
        <v>74</v>
      </c>
      <c r="L5495" s="199">
        <f t="shared" ref="L5495:S5496" si="4190">L5476</f>
        <v>551</v>
      </c>
      <c r="M5495" s="200">
        <f t="shared" si="4190"/>
        <v>551</v>
      </c>
      <c r="N5495" s="201">
        <f t="shared" si="4190"/>
        <v>0</v>
      </c>
      <c r="O5495" s="202">
        <f t="shared" si="4190"/>
        <v>0</v>
      </c>
      <c r="P5495" s="202">
        <f t="shared" si="4190"/>
        <v>0</v>
      </c>
      <c r="Q5495" s="202">
        <f t="shared" si="4190"/>
        <v>0</v>
      </c>
      <c r="R5495" s="202">
        <f t="shared" si="4190"/>
        <v>0</v>
      </c>
      <c r="S5495" s="202">
        <f t="shared" si="4190"/>
        <v>0</v>
      </c>
      <c r="T5495" s="203"/>
      <c r="U5495" s="135">
        <f t="shared" ref="U5495:X5496" si="4191">U5476</f>
        <v>0</v>
      </c>
      <c r="V5495" s="135">
        <f t="shared" si="4191"/>
        <v>0</v>
      </c>
      <c r="W5495" s="202">
        <f t="shared" si="4191"/>
        <v>0</v>
      </c>
      <c r="X5495" s="202">
        <f t="shared" si="4191"/>
        <v>0</v>
      </c>
      <c r="Y5495" s="203"/>
      <c r="Z5495" s="135">
        <f t="shared" ref="Z5495:AF5496" si="4192">Z5476</f>
        <v>0</v>
      </c>
      <c r="AA5495" s="204">
        <f t="shared" si="4192"/>
        <v>0</v>
      </c>
      <c r="AB5495" s="202">
        <f t="shared" si="4192"/>
        <v>0</v>
      </c>
      <c r="AC5495" s="202">
        <f t="shared" si="4192"/>
        <v>0</v>
      </c>
      <c r="AD5495" s="202">
        <f t="shared" si="4192"/>
        <v>0</v>
      </c>
      <c r="AE5495" s="202">
        <f t="shared" si="4192"/>
        <v>0</v>
      </c>
      <c r="AF5495" s="202">
        <f t="shared" si="4192"/>
        <v>0</v>
      </c>
      <c r="AG5495" s="203"/>
      <c r="AH5495" s="135">
        <f t="shared" ref="AH5495:AK5496" si="4193">AH5476</f>
        <v>0</v>
      </c>
      <c r="AI5495" s="135">
        <f t="shared" si="4193"/>
        <v>0</v>
      </c>
      <c r="AJ5495" s="202">
        <f t="shared" si="4193"/>
        <v>0</v>
      </c>
      <c r="AK5495" s="202">
        <f t="shared" si="4193"/>
        <v>0</v>
      </c>
      <c r="AL5495" s="203"/>
      <c r="AM5495" s="205">
        <f t="shared" ref="AM5495:AW5496" si="4194">AM5476</f>
        <v>0</v>
      </c>
      <c r="AN5495" s="119">
        <f t="shared" si="4194"/>
        <v>551</v>
      </c>
      <c r="AO5495" s="120">
        <f t="shared" si="4194"/>
        <v>551</v>
      </c>
      <c r="AP5495" s="39">
        <f t="shared" si="4194"/>
        <v>551</v>
      </c>
      <c r="AQ5495" s="141">
        <f t="shared" si="4194"/>
        <v>551</v>
      </c>
      <c r="AR5495" s="141">
        <f t="shared" si="4194"/>
        <v>0</v>
      </c>
      <c r="AS5495" s="143">
        <f t="shared" si="4194"/>
        <v>0</v>
      </c>
      <c r="AT5495" s="144">
        <f t="shared" si="4194"/>
        <v>551</v>
      </c>
      <c r="AU5495" s="141">
        <f t="shared" si="4194"/>
        <v>551</v>
      </c>
      <c r="AV5495" s="141">
        <f t="shared" si="4194"/>
        <v>0</v>
      </c>
      <c r="AW5495" s="143">
        <f t="shared" si="4194"/>
        <v>0</v>
      </c>
      <c r="AY5495" s="146"/>
      <c r="AZ5495" s="2036"/>
    </row>
    <row r="5496" spans="1:64" ht="12.75" customHeight="1" x14ac:dyDescent="0.25">
      <c r="A5496" s="15"/>
      <c r="C5496" s="122"/>
      <c r="D5496" s="123"/>
      <c r="F5496" s="125"/>
      <c r="G5496" s="126"/>
      <c r="H5496" s="35"/>
      <c r="I5496" s="36"/>
      <c r="J5496" s="37"/>
      <c r="K5496" s="198" t="s">
        <v>75</v>
      </c>
      <c r="L5496" s="199">
        <f t="shared" si="4190"/>
        <v>4037</v>
      </c>
      <c r="M5496" s="200">
        <f t="shared" si="4190"/>
        <v>4441</v>
      </c>
      <c r="N5496" s="201">
        <f t="shared" si="4190"/>
        <v>0</v>
      </c>
      <c r="O5496" s="202">
        <f t="shared" si="4190"/>
        <v>0</v>
      </c>
      <c r="P5496" s="202">
        <f t="shared" si="4190"/>
        <v>0</v>
      </c>
      <c r="Q5496" s="202">
        <f t="shared" si="4190"/>
        <v>0</v>
      </c>
      <c r="R5496" s="202">
        <f t="shared" si="4190"/>
        <v>0</v>
      </c>
      <c r="S5496" s="202">
        <f t="shared" si="4190"/>
        <v>0</v>
      </c>
      <c r="T5496" s="203"/>
      <c r="U5496" s="135">
        <f t="shared" si="4191"/>
        <v>0</v>
      </c>
      <c r="V5496" s="135">
        <f t="shared" si="4191"/>
        <v>0</v>
      </c>
      <c r="W5496" s="202">
        <f t="shared" si="4191"/>
        <v>0</v>
      </c>
      <c r="X5496" s="202">
        <f t="shared" si="4191"/>
        <v>0</v>
      </c>
      <c r="Y5496" s="203"/>
      <c r="Z5496" s="135">
        <f t="shared" si="4192"/>
        <v>0</v>
      </c>
      <c r="AA5496" s="204">
        <f t="shared" si="4192"/>
        <v>0</v>
      </c>
      <c r="AB5496" s="202">
        <f t="shared" si="4192"/>
        <v>0</v>
      </c>
      <c r="AC5496" s="202">
        <f t="shared" si="4192"/>
        <v>0</v>
      </c>
      <c r="AD5496" s="202">
        <f t="shared" si="4192"/>
        <v>0</v>
      </c>
      <c r="AE5496" s="202">
        <f t="shared" si="4192"/>
        <v>0</v>
      </c>
      <c r="AF5496" s="202">
        <f t="shared" si="4192"/>
        <v>0</v>
      </c>
      <c r="AG5496" s="203"/>
      <c r="AH5496" s="135">
        <f t="shared" si="4193"/>
        <v>0</v>
      </c>
      <c r="AI5496" s="135">
        <f t="shared" si="4193"/>
        <v>0</v>
      </c>
      <c r="AJ5496" s="202">
        <f t="shared" si="4193"/>
        <v>0</v>
      </c>
      <c r="AK5496" s="202">
        <f t="shared" si="4193"/>
        <v>0</v>
      </c>
      <c r="AL5496" s="203"/>
      <c r="AM5496" s="205">
        <f t="shared" si="4194"/>
        <v>0</v>
      </c>
      <c r="AN5496" s="119">
        <f t="shared" si="4194"/>
        <v>4037</v>
      </c>
      <c r="AO5496" s="120">
        <f t="shared" si="4194"/>
        <v>4441</v>
      </c>
      <c r="AP5496" s="39">
        <f t="shared" si="4194"/>
        <v>4037</v>
      </c>
      <c r="AQ5496" s="141">
        <f t="shared" si="4194"/>
        <v>4037</v>
      </c>
      <c r="AR5496" s="141">
        <f t="shared" si="4194"/>
        <v>0</v>
      </c>
      <c r="AS5496" s="143">
        <f t="shared" si="4194"/>
        <v>0</v>
      </c>
      <c r="AT5496" s="144">
        <f t="shared" si="4194"/>
        <v>4441</v>
      </c>
      <c r="AU5496" s="141">
        <f t="shared" si="4194"/>
        <v>4441</v>
      </c>
      <c r="AV5496" s="141">
        <f t="shared" si="4194"/>
        <v>0</v>
      </c>
      <c r="AW5496" s="143">
        <f t="shared" si="4194"/>
        <v>0</v>
      </c>
      <c r="AY5496" s="146"/>
      <c r="AZ5496" s="2036"/>
    </row>
    <row r="5497" spans="1:64" ht="12.75" customHeight="1" x14ac:dyDescent="0.25">
      <c r="A5497" s="15"/>
      <c r="C5497" s="122"/>
      <c r="D5497" s="123"/>
      <c r="F5497" s="125"/>
      <c r="G5497" s="126"/>
      <c r="H5497" s="35"/>
      <c r="I5497" s="36"/>
      <c r="J5497" s="37"/>
      <c r="K5497" s="206" t="s">
        <v>76</v>
      </c>
      <c r="L5497" s="199">
        <v>0</v>
      </c>
      <c r="M5497" s="200">
        <v>0</v>
      </c>
      <c r="N5497" s="201">
        <v>0</v>
      </c>
      <c r="O5497" s="202">
        <v>0</v>
      </c>
      <c r="P5497" s="202">
        <v>0</v>
      </c>
      <c r="Q5497" s="202">
        <v>0</v>
      </c>
      <c r="R5497" s="202">
        <v>0</v>
      </c>
      <c r="S5497" s="202">
        <v>0</v>
      </c>
      <c r="T5497" s="203"/>
      <c r="U5497" s="135">
        <v>0</v>
      </c>
      <c r="V5497" s="135">
        <v>0</v>
      </c>
      <c r="W5497" s="202">
        <v>0</v>
      </c>
      <c r="X5497" s="202">
        <v>0</v>
      </c>
      <c r="Y5497" s="203"/>
      <c r="Z5497" s="135">
        <v>0</v>
      </c>
      <c r="AA5497" s="204">
        <v>0</v>
      </c>
      <c r="AB5497" s="202">
        <v>0</v>
      </c>
      <c r="AC5497" s="202">
        <v>0</v>
      </c>
      <c r="AD5497" s="202">
        <v>0</v>
      </c>
      <c r="AE5497" s="202">
        <v>0</v>
      </c>
      <c r="AF5497" s="202">
        <v>0</v>
      </c>
      <c r="AG5497" s="203"/>
      <c r="AH5497" s="135">
        <v>0</v>
      </c>
      <c r="AI5497" s="135">
        <v>0</v>
      </c>
      <c r="AJ5497" s="202">
        <v>0</v>
      </c>
      <c r="AK5497" s="202">
        <v>0</v>
      </c>
      <c r="AL5497" s="203"/>
      <c r="AM5497" s="205">
        <v>0</v>
      </c>
      <c r="AN5497" s="119">
        <v>0</v>
      </c>
      <c r="AO5497" s="120">
        <v>0</v>
      </c>
      <c r="AP5497" s="39">
        <v>0</v>
      </c>
      <c r="AQ5497" s="141">
        <v>0</v>
      </c>
      <c r="AR5497" s="141">
        <v>0</v>
      </c>
      <c r="AS5497" s="143">
        <v>0</v>
      </c>
      <c r="AT5497" s="144">
        <v>0</v>
      </c>
      <c r="AU5497" s="141">
        <v>0</v>
      </c>
      <c r="AV5497" s="141">
        <v>0</v>
      </c>
      <c r="AW5497" s="143">
        <v>0</v>
      </c>
      <c r="AY5497" s="146"/>
      <c r="AZ5497" s="2036"/>
    </row>
    <row r="5498" spans="1:64" s="373" customFormat="1" ht="12.75" customHeight="1" x14ac:dyDescent="0.25">
      <c r="A5498" s="15"/>
      <c r="B5498" s="121"/>
      <c r="C5498" s="122"/>
      <c r="D5498" s="123"/>
      <c r="E5498" s="124"/>
      <c r="F5498" s="125"/>
      <c r="G5498" s="126"/>
      <c r="H5498" s="35"/>
      <c r="I5498" s="36"/>
      <c r="J5498" s="37"/>
      <c r="K5498" s="198"/>
      <c r="L5498" s="199"/>
      <c r="M5498" s="200"/>
      <c r="N5498" s="201"/>
      <c r="O5498" s="202"/>
      <c r="P5498" s="202"/>
      <c r="Q5498" s="202"/>
      <c r="R5498" s="202"/>
      <c r="S5498" s="202"/>
      <c r="T5498" s="224"/>
      <c r="U5498" s="138"/>
      <c r="V5498" s="138"/>
      <c r="W5498" s="139"/>
      <c r="X5498" s="139"/>
      <c r="Y5498" s="224"/>
      <c r="Z5498" s="210"/>
      <c r="AA5498" s="204"/>
      <c r="AB5498" s="202"/>
      <c r="AC5498" s="202"/>
      <c r="AD5498" s="202"/>
      <c r="AE5498" s="202"/>
      <c r="AF5498" s="202"/>
      <c r="AG5498" s="224"/>
      <c r="AH5498" s="138"/>
      <c r="AI5498" s="138"/>
      <c r="AJ5498" s="139"/>
      <c r="AK5498" s="139"/>
      <c r="AL5498" s="224"/>
      <c r="AM5498" s="140"/>
      <c r="AN5498" s="211"/>
      <c r="AO5498" s="212"/>
      <c r="AP5498" s="39"/>
      <c r="AQ5498" s="141"/>
      <c r="AR5498" s="141"/>
      <c r="AS5498" s="143"/>
      <c r="AT5498" s="144"/>
      <c r="AU5498" s="141"/>
      <c r="AV5498" s="141"/>
      <c r="AW5498" s="143"/>
      <c r="AX5498"/>
      <c r="AY5498" s="146"/>
      <c r="AZ5498" s="2036"/>
      <c r="BA5498"/>
      <c r="BB5498"/>
      <c r="BC5498"/>
      <c r="BD5498"/>
      <c r="BE5498"/>
      <c r="BF5498"/>
      <c r="BG5498"/>
      <c r="BH5498"/>
      <c r="BI5498"/>
      <c r="BJ5498"/>
      <c r="BK5498"/>
      <c r="BL5498"/>
    </row>
    <row r="5499" spans="1:64" ht="12.75" customHeight="1" x14ac:dyDescent="0.25">
      <c r="A5499" s="15"/>
      <c r="C5499" s="122"/>
      <c r="D5499" s="123"/>
      <c r="F5499" s="125"/>
      <c r="G5499" s="126"/>
      <c r="H5499" s="35"/>
      <c r="I5499" s="36"/>
      <c r="J5499" s="37"/>
      <c r="K5499" s="198"/>
      <c r="L5499" s="199"/>
      <c r="M5499" s="200"/>
      <c r="N5499" s="201"/>
      <c r="O5499" s="202"/>
      <c r="P5499" s="202"/>
      <c r="Q5499" s="202"/>
      <c r="R5499" s="202"/>
      <c r="S5499" s="202"/>
      <c r="T5499" s="224"/>
      <c r="U5499" s="138"/>
      <c r="V5499" s="138"/>
      <c r="W5499" s="139"/>
      <c r="X5499" s="139"/>
      <c r="Y5499" s="224"/>
      <c r="Z5499" s="210"/>
      <c r="AA5499" s="204"/>
      <c r="AB5499" s="202"/>
      <c r="AC5499" s="202"/>
      <c r="AD5499" s="202"/>
      <c r="AE5499" s="202"/>
      <c r="AF5499" s="202"/>
      <c r="AG5499" s="224"/>
      <c r="AH5499" s="138"/>
      <c r="AI5499" s="138"/>
      <c r="AJ5499" s="139"/>
      <c r="AK5499" s="139"/>
      <c r="AL5499" s="224"/>
      <c r="AM5499" s="140"/>
      <c r="AN5499" s="211"/>
      <c r="AO5499" s="212"/>
      <c r="AP5499" s="39"/>
      <c r="AQ5499" s="141"/>
      <c r="AR5499" s="141"/>
      <c r="AS5499" s="143"/>
      <c r="AU5499" s="141"/>
      <c r="AV5499" s="141"/>
      <c r="AW5499" s="143"/>
      <c r="AY5499" s="146"/>
      <c r="AZ5499" s="2036"/>
    </row>
    <row r="5500" spans="1:64" ht="12.75" customHeight="1" x14ac:dyDescent="0.25">
      <c r="A5500" s="15"/>
      <c r="C5500" s="122"/>
      <c r="D5500" s="123"/>
      <c r="F5500" s="125"/>
      <c r="G5500" s="126"/>
      <c r="H5500" s="35"/>
      <c r="I5500" s="36"/>
      <c r="J5500" s="37"/>
      <c r="K5500" s="381" t="s">
        <v>6071</v>
      </c>
      <c r="L5500" s="199"/>
      <c r="M5500" s="200"/>
      <c r="N5500" s="201"/>
      <c r="O5500" s="202"/>
      <c r="P5500" s="202"/>
      <c r="Q5500" s="202"/>
      <c r="R5500" s="202"/>
      <c r="S5500" s="202"/>
      <c r="T5500" s="224"/>
      <c r="U5500" s="138"/>
      <c r="V5500" s="138"/>
      <c r="W5500" s="139"/>
      <c r="X5500" s="139"/>
      <c r="Y5500" s="224"/>
      <c r="Z5500" s="210"/>
      <c r="AA5500" s="204"/>
      <c r="AB5500" s="202"/>
      <c r="AC5500" s="202"/>
      <c r="AD5500" s="202"/>
      <c r="AE5500" s="202"/>
      <c r="AF5500" s="202"/>
      <c r="AG5500" s="224"/>
      <c r="AH5500" s="138"/>
      <c r="AI5500" s="138"/>
      <c r="AJ5500" s="139"/>
      <c r="AK5500" s="139"/>
      <c r="AL5500" s="224"/>
      <c r="AM5500" s="140"/>
      <c r="AN5500" s="211"/>
      <c r="AO5500" s="212"/>
      <c r="AP5500" s="39"/>
      <c r="AQ5500" s="141"/>
      <c r="AR5500" s="141"/>
      <c r="AS5500" s="143"/>
      <c r="AU5500" s="141"/>
      <c r="AV5500" s="141"/>
      <c r="AW5500" s="143"/>
      <c r="AY5500" s="146"/>
      <c r="AZ5500" s="2036"/>
    </row>
    <row r="5501" spans="1:64" ht="20.399999999999999" x14ac:dyDescent="0.25">
      <c r="A5501" s="15"/>
      <c r="C5501" s="122"/>
      <c r="D5501" s="123"/>
      <c r="F5501" s="125"/>
      <c r="G5501" s="126"/>
      <c r="H5501" s="35"/>
      <c r="I5501" s="36"/>
      <c r="J5501" s="37"/>
      <c r="K5501" s="585" t="s">
        <v>6072</v>
      </c>
      <c r="L5501" s="199"/>
      <c r="M5501" s="200"/>
      <c r="N5501" s="201"/>
      <c r="O5501" s="202"/>
      <c r="P5501" s="202"/>
      <c r="Q5501" s="202"/>
      <c r="R5501" s="202"/>
      <c r="S5501" s="202"/>
      <c r="T5501" s="224"/>
      <c r="U5501" s="138"/>
      <c r="V5501" s="138"/>
      <c r="W5501" s="139"/>
      <c r="X5501" s="139"/>
      <c r="Y5501" s="224"/>
      <c r="Z5501" s="210"/>
      <c r="AA5501" s="204"/>
      <c r="AB5501" s="202"/>
      <c r="AC5501" s="202"/>
      <c r="AD5501" s="202"/>
      <c r="AE5501" s="202"/>
      <c r="AF5501" s="202"/>
      <c r="AG5501" s="224"/>
      <c r="AH5501" s="138"/>
      <c r="AI5501" s="138"/>
      <c r="AJ5501" s="139"/>
      <c r="AK5501" s="139"/>
      <c r="AL5501" s="224"/>
      <c r="AM5501" s="140"/>
      <c r="AN5501" s="211"/>
      <c r="AO5501" s="212"/>
      <c r="AP5501" s="39"/>
      <c r="AQ5501" s="141"/>
      <c r="AR5501" s="141"/>
      <c r="AS5501" s="143"/>
      <c r="AU5501" s="141"/>
      <c r="AV5501" s="141"/>
      <c r="AW5501" s="143"/>
      <c r="AY5501" s="146"/>
      <c r="AZ5501" s="2036"/>
    </row>
    <row r="5502" spans="1:64" ht="12.75" customHeight="1" x14ac:dyDescent="0.25">
      <c r="A5502" s="15"/>
      <c r="C5502" s="122"/>
      <c r="D5502" s="123"/>
      <c r="F5502" s="125"/>
      <c r="G5502" s="126"/>
      <c r="H5502" s="35"/>
      <c r="I5502" s="36"/>
      <c r="J5502" s="37"/>
      <c r="K5502" s="244"/>
      <c r="L5502" s="199"/>
      <c r="M5502" s="200"/>
      <c r="N5502" s="201"/>
      <c r="O5502" s="202"/>
      <c r="P5502" s="202"/>
      <c r="Q5502" s="202"/>
      <c r="R5502" s="202"/>
      <c r="S5502" s="202"/>
      <c r="T5502" s="224"/>
      <c r="U5502" s="138"/>
      <c r="V5502" s="138"/>
      <c r="W5502" s="139"/>
      <c r="X5502" s="139"/>
      <c r="Y5502" s="224"/>
      <c r="Z5502" s="210"/>
      <c r="AA5502" s="204"/>
      <c r="AB5502" s="202"/>
      <c r="AC5502" s="202"/>
      <c r="AD5502" s="202"/>
      <c r="AE5502" s="202"/>
      <c r="AF5502" s="202"/>
      <c r="AG5502" s="224"/>
      <c r="AH5502" s="138"/>
      <c r="AI5502" s="138"/>
      <c r="AJ5502" s="139"/>
      <c r="AK5502" s="139"/>
      <c r="AL5502" s="224"/>
      <c r="AM5502" s="140"/>
      <c r="AN5502" s="211"/>
      <c r="AO5502" s="212"/>
      <c r="AP5502" s="39"/>
      <c r="AQ5502" s="141"/>
      <c r="AR5502" s="141"/>
      <c r="AS5502" s="143"/>
      <c r="AU5502" s="141"/>
      <c r="AV5502" s="141"/>
      <c r="AW5502" s="143"/>
      <c r="AY5502" s="146"/>
      <c r="AZ5502" s="2036"/>
    </row>
    <row r="5503" spans="1:64" ht="35.1" customHeight="1" x14ac:dyDescent="0.25">
      <c r="A5503" s="356" t="s">
        <v>5356</v>
      </c>
      <c r="B5503" s="225">
        <v>15</v>
      </c>
      <c r="C5503" s="122" t="s">
        <v>1245</v>
      </c>
      <c r="D5503" s="357">
        <v>2015</v>
      </c>
      <c r="E5503" s="226"/>
      <c r="F5503" s="122"/>
      <c r="G5503" s="227">
        <v>1</v>
      </c>
      <c r="H5503" s="228" t="str">
        <f t="shared" ref="H5503:H5554" si="4195">LEFT(J5503,3)</f>
        <v>071</v>
      </c>
      <c r="I5503" s="229" t="s">
        <v>1157</v>
      </c>
      <c r="J5503" s="492" t="s">
        <v>6073</v>
      </c>
      <c r="K5503" s="244" t="s">
        <v>6074</v>
      </c>
      <c r="L5503" s="241"/>
      <c r="M5503" s="242"/>
      <c r="N5503" s="2053"/>
      <c r="O5503" s="2054"/>
      <c r="P5503" s="2054"/>
      <c r="Q5503" s="2054"/>
      <c r="R5503" s="2054"/>
      <c r="S5503" s="2054"/>
      <c r="T5503" s="2055"/>
      <c r="U5503" s="261"/>
      <c r="V5503" s="261"/>
      <c r="W5503" s="262"/>
      <c r="X5503" s="262"/>
      <c r="Y5503" s="2055"/>
      <c r="Z5503" s="263"/>
      <c r="AA5503" s="264"/>
      <c r="AB5503" s="259"/>
      <c r="AC5503" s="259"/>
      <c r="AD5503" s="259"/>
      <c r="AE5503" s="259"/>
      <c r="AF5503" s="259"/>
      <c r="AG5503" s="2055"/>
      <c r="AH5503" s="261"/>
      <c r="AI5503" s="261"/>
      <c r="AJ5503" s="262"/>
      <c r="AK5503" s="262"/>
      <c r="AL5503" s="2055"/>
      <c r="AM5503" s="265"/>
      <c r="AN5503" s="266"/>
      <c r="AO5503" s="267"/>
      <c r="AP5503" s="268"/>
      <c r="AQ5503" s="269"/>
      <c r="AR5503" s="642"/>
      <c r="AS5503" s="270"/>
      <c r="AT5503" s="271"/>
      <c r="AU5503" s="269"/>
      <c r="AV5503" s="642"/>
      <c r="AW5503" s="270"/>
      <c r="AY5503" s="146" t="str">
        <f>RIGHT(LEFT(I5503,3),2)&amp;"."&amp;RIGHT(LEFT(I5503,5),2)</f>
        <v>01.00</v>
      </c>
      <c r="AZ5503" s="2036" t="b">
        <f>COUNTIF('[1]Codes SEC'!$B$2:$B$250,Ministres!AY5503)&gt;0</f>
        <v>1</v>
      </c>
    </row>
    <row r="5504" spans="1:64" ht="12.75" customHeight="1" x14ac:dyDescent="0.25">
      <c r="A5504" s="356"/>
      <c r="B5504" s="225"/>
      <c r="C5504" s="122"/>
      <c r="D5504" s="357"/>
      <c r="E5504" s="226"/>
      <c r="F5504" s="122"/>
      <c r="G5504" s="227"/>
      <c r="H5504" s="228"/>
      <c r="I5504" s="229"/>
      <c r="J5504" s="492"/>
      <c r="K5504" s="452" t="s">
        <v>5294</v>
      </c>
      <c r="L5504" s="241">
        <v>1666</v>
      </c>
      <c r="M5504" s="1385">
        <v>1730</v>
      </c>
      <c r="N5504" s="562"/>
      <c r="O5504" s="563"/>
      <c r="P5504" s="563"/>
      <c r="Q5504" s="563"/>
      <c r="R5504" s="563"/>
      <c r="S5504" s="563"/>
      <c r="T5504" s="592"/>
      <c r="U5504" s="138"/>
      <c r="V5504" s="138"/>
      <c r="W5504" s="139"/>
      <c r="X5504" s="139"/>
      <c r="Y5504" s="592"/>
      <c r="Z5504" s="210"/>
      <c r="AA5504" s="204"/>
      <c r="AB5504" s="202"/>
      <c r="AC5504" s="202"/>
      <c r="AD5504" s="202"/>
      <c r="AE5504" s="202"/>
      <c r="AF5504" s="202"/>
      <c r="AG5504" s="592"/>
      <c r="AH5504" s="138"/>
      <c r="AI5504" s="138"/>
      <c r="AJ5504" s="139"/>
      <c r="AK5504" s="139"/>
      <c r="AL5504" s="592"/>
      <c r="AM5504" s="140"/>
      <c r="AN5504" s="119">
        <f t="shared" ref="AN5504:AN5508" si="4196">L5504+U5504+V5504+Z5504</f>
        <v>1666</v>
      </c>
      <c r="AO5504" s="120">
        <f t="shared" ref="AO5504:AO5508" si="4197">M5504+AH5504+AI5504+AM5504</f>
        <v>1730</v>
      </c>
      <c r="AP5504" s="268">
        <f>L5504</f>
        <v>1666</v>
      </c>
      <c r="AQ5504" s="141">
        <f>AN5504</f>
        <v>1666</v>
      </c>
      <c r="AR5504" s="642">
        <f>AQ5504-AP5504</f>
        <v>0</v>
      </c>
      <c r="AS5504" s="270">
        <f>AR5504/AP5504</f>
        <v>0</v>
      </c>
      <c r="AT5504" s="271">
        <f>M5504</f>
        <v>1730</v>
      </c>
      <c r="AU5504" s="141">
        <f>AO5504</f>
        <v>1730</v>
      </c>
      <c r="AV5504" s="642">
        <f>AU5504-AT5504</f>
        <v>0</v>
      </c>
      <c r="AW5504" s="270">
        <f>AV5504/AT5504</f>
        <v>0</v>
      </c>
      <c r="AY5504" s="146"/>
      <c r="AZ5504" s="2036"/>
    </row>
    <row r="5505" spans="1:52" ht="12.75" customHeight="1" x14ac:dyDescent="0.25">
      <c r="A5505" s="356"/>
      <c r="B5505" s="225"/>
      <c r="C5505" s="122"/>
      <c r="D5505" s="357"/>
      <c r="E5505" s="226"/>
      <c r="F5505" s="122"/>
      <c r="G5505" s="227"/>
      <c r="H5505" s="228"/>
      <c r="I5505" s="229"/>
      <c r="J5505" s="492"/>
      <c r="K5505" s="452" t="s">
        <v>1161</v>
      </c>
      <c r="L5505" s="241">
        <v>46</v>
      </c>
      <c r="M5505" s="1385">
        <v>46</v>
      </c>
      <c r="N5505" s="562"/>
      <c r="O5505" s="563"/>
      <c r="P5505" s="563"/>
      <c r="Q5505" s="563"/>
      <c r="R5505" s="563"/>
      <c r="S5505" s="563"/>
      <c r="T5505" s="592"/>
      <c r="U5505" s="138"/>
      <c r="V5505" s="138"/>
      <c r="W5505" s="139"/>
      <c r="X5505" s="139"/>
      <c r="Y5505" s="592"/>
      <c r="Z5505" s="210"/>
      <c r="AA5505" s="204"/>
      <c r="AB5505" s="202"/>
      <c r="AC5505" s="202"/>
      <c r="AD5505" s="202"/>
      <c r="AE5505" s="202"/>
      <c r="AF5505" s="202"/>
      <c r="AG5505" s="592"/>
      <c r="AH5505" s="138"/>
      <c r="AI5505" s="138"/>
      <c r="AJ5505" s="139"/>
      <c r="AK5505" s="139"/>
      <c r="AL5505" s="592"/>
      <c r="AM5505" s="140"/>
      <c r="AN5505" s="119">
        <f t="shared" si="4196"/>
        <v>46</v>
      </c>
      <c r="AO5505" s="120">
        <f t="shared" si="4197"/>
        <v>46</v>
      </c>
      <c r="AP5505" s="268">
        <f>L5505</f>
        <v>46</v>
      </c>
      <c r="AQ5505" s="141">
        <f>AN5505</f>
        <v>46</v>
      </c>
      <c r="AR5505" s="642">
        <f>AQ5505-AP5505</f>
        <v>0</v>
      </c>
      <c r="AS5505" s="270">
        <f>AR5505/AP5505</f>
        <v>0</v>
      </c>
      <c r="AT5505" s="271">
        <f>M5505</f>
        <v>46</v>
      </c>
      <c r="AU5505" s="141">
        <f>AO5505</f>
        <v>46</v>
      </c>
      <c r="AV5505" s="642">
        <f>AU5505-AT5505</f>
        <v>0</v>
      </c>
      <c r="AW5505" s="270">
        <f>AV5505/AT5505</f>
        <v>0</v>
      </c>
      <c r="AY5505" s="146"/>
      <c r="AZ5505" s="2036"/>
    </row>
    <row r="5506" spans="1:52" ht="12.75" customHeight="1" x14ac:dyDescent="0.25">
      <c r="A5506" s="356"/>
      <c r="B5506" s="225"/>
      <c r="C5506" s="122"/>
      <c r="D5506" s="357"/>
      <c r="E5506" s="226"/>
      <c r="F5506" s="122"/>
      <c r="G5506" s="227"/>
      <c r="H5506" s="228"/>
      <c r="I5506" s="229"/>
      <c r="J5506" s="492"/>
      <c r="K5506" s="452" t="s">
        <v>1162</v>
      </c>
      <c r="L5506" s="199">
        <v>1712</v>
      </c>
      <c r="M5506" s="200">
        <v>1776</v>
      </c>
      <c r="N5506" s="562"/>
      <c r="O5506" s="563"/>
      <c r="P5506" s="563"/>
      <c r="Q5506" s="563"/>
      <c r="R5506" s="563"/>
      <c r="S5506" s="563"/>
      <c r="T5506" s="592"/>
      <c r="U5506" s="138">
        <f t="shared" ref="U5506:Z5506" si="4198">U5504+U5505</f>
        <v>0</v>
      </c>
      <c r="V5506" s="138">
        <f t="shared" si="4198"/>
        <v>0</v>
      </c>
      <c r="W5506" s="139"/>
      <c r="X5506" s="139"/>
      <c r="Y5506" s="592"/>
      <c r="Z5506" s="210">
        <f t="shared" si="4198"/>
        <v>0</v>
      </c>
      <c r="AA5506" s="204"/>
      <c r="AB5506" s="202"/>
      <c r="AC5506" s="202"/>
      <c r="AD5506" s="202"/>
      <c r="AE5506" s="202"/>
      <c r="AF5506" s="202"/>
      <c r="AG5506" s="592"/>
      <c r="AH5506" s="138">
        <f t="shared" ref="AH5506:AM5506" si="4199">AH5504+AH5505</f>
        <v>0</v>
      </c>
      <c r="AI5506" s="138">
        <f t="shared" si="4199"/>
        <v>0</v>
      </c>
      <c r="AJ5506" s="139"/>
      <c r="AK5506" s="139"/>
      <c r="AL5506" s="592"/>
      <c r="AM5506" s="140">
        <f t="shared" si="4199"/>
        <v>0</v>
      </c>
      <c r="AN5506" s="119">
        <f t="shared" si="4196"/>
        <v>1712</v>
      </c>
      <c r="AO5506" s="120">
        <f t="shared" si="4197"/>
        <v>1776</v>
      </c>
      <c r="AP5506" s="268">
        <f>AP5504+AP5505</f>
        <v>1712</v>
      </c>
      <c r="AQ5506" s="141">
        <f>AQ5504+AQ5505</f>
        <v>1712</v>
      </c>
      <c r="AR5506" s="642">
        <f>AR5504+AR5505</f>
        <v>0</v>
      </c>
      <c r="AS5506" s="270">
        <f>AR5506/AP5506</f>
        <v>0</v>
      </c>
      <c r="AT5506" s="271">
        <f>AT5504+AT5505</f>
        <v>1776</v>
      </c>
      <c r="AU5506" s="141">
        <f>AU5504+AU5505</f>
        <v>1776</v>
      </c>
      <c r="AV5506" s="642">
        <f>AV5504+AV5505</f>
        <v>0</v>
      </c>
      <c r="AW5506" s="270">
        <f>AV5506/AT5506</f>
        <v>0</v>
      </c>
      <c r="AY5506" s="146"/>
      <c r="AZ5506" s="2036"/>
    </row>
    <row r="5507" spans="1:52" ht="12.75" customHeight="1" x14ac:dyDescent="0.25">
      <c r="A5507" s="356"/>
      <c r="B5507" s="225"/>
      <c r="C5507" s="122"/>
      <c r="D5507" s="357"/>
      <c r="E5507" s="226"/>
      <c r="F5507" s="122">
        <v>13</v>
      </c>
      <c r="G5507" s="227"/>
      <c r="H5507" s="228"/>
      <c r="I5507" s="229"/>
      <c r="J5507" s="492"/>
      <c r="K5507" s="118" t="s">
        <v>1163</v>
      </c>
      <c r="L5507" s="232">
        <v>31</v>
      </c>
      <c r="M5507" s="1386">
        <v>31</v>
      </c>
      <c r="N5507" s="562"/>
      <c r="O5507" s="563"/>
      <c r="P5507" s="563"/>
      <c r="Q5507" s="563"/>
      <c r="R5507" s="563"/>
      <c r="S5507" s="563"/>
      <c r="T5507" s="592" t="str">
        <f>IF(SUM(N5507:S5507)=U5507,"OK",SUM(N5507:S5507)-U5507)</f>
        <v>OK</v>
      </c>
      <c r="U5507" s="138"/>
      <c r="V5507" s="138"/>
      <c r="W5507" s="139"/>
      <c r="X5507" s="139"/>
      <c r="Y5507" s="592" t="str">
        <f>IF(SUM(W5507:X5507)=Z5507,"OK",SUM(W5507:X5507)-Z5507)</f>
        <v>OK</v>
      </c>
      <c r="Z5507" s="210"/>
      <c r="AA5507" s="204"/>
      <c r="AB5507" s="202"/>
      <c r="AC5507" s="202"/>
      <c r="AD5507" s="202"/>
      <c r="AE5507" s="202"/>
      <c r="AF5507" s="202"/>
      <c r="AG5507" s="592" t="str">
        <f>IF(SUM(AA5507:AF5507)=AH5507,"OK",SUM(AA5507:AF5507)-AH5507)</f>
        <v>OK</v>
      </c>
      <c r="AH5507" s="138"/>
      <c r="AI5507" s="138"/>
      <c r="AJ5507" s="139"/>
      <c r="AK5507" s="139"/>
      <c r="AL5507" s="592" t="str">
        <f>IF(SUM(AJ5507:AK5507)=AM5507,"OK",SUM(AJ5507:AK5507)-AM5507)</f>
        <v>OK</v>
      </c>
      <c r="AM5507" s="140"/>
      <c r="AN5507" s="119">
        <f t="shared" si="4196"/>
        <v>31</v>
      </c>
      <c r="AO5507" s="120">
        <f t="shared" si="4197"/>
        <v>31</v>
      </c>
      <c r="AP5507" s="39">
        <f>L5507</f>
        <v>31</v>
      </c>
      <c r="AQ5507" s="141">
        <f>AN5507</f>
        <v>31</v>
      </c>
      <c r="AR5507" s="142">
        <f>AQ5507-AP5507</f>
        <v>0</v>
      </c>
      <c r="AS5507" s="143">
        <f>AR5507/AP5507</f>
        <v>0</v>
      </c>
      <c r="AT5507" s="144">
        <f>M5507</f>
        <v>31</v>
      </c>
      <c r="AU5507" s="141">
        <f>AO5507</f>
        <v>31</v>
      </c>
      <c r="AV5507" s="142">
        <f>AU5507-AT5507</f>
        <v>0</v>
      </c>
      <c r="AW5507" s="143">
        <f>AV5507/AT5507</f>
        <v>0</v>
      </c>
      <c r="AY5507" s="146"/>
      <c r="AZ5507" s="2036"/>
    </row>
    <row r="5508" spans="1:52" ht="12.75" customHeight="1" x14ac:dyDescent="0.25">
      <c r="A5508" s="356"/>
      <c r="B5508" s="225"/>
      <c r="C5508" s="122"/>
      <c r="D5508" s="357"/>
      <c r="E5508" s="226"/>
      <c r="F5508" s="122"/>
      <c r="G5508" s="227"/>
      <c r="H5508" s="228"/>
      <c r="I5508" s="229"/>
      <c r="J5508" s="492"/>
      <c r="K5508" s="591" t="s">
        <v>1164</v>
      </c>
      <c r="L5508" s="199">
        <v>1681</v>
      </c>
      <c r="M5508" s="200">
        <v>1745</v>
      </c>
      <c r="N5508" s="562"/>
      <c r="O5508" s="563"/>
      <c r="P5508" s="563"/>
      <c r="Q5508" s="563"/>
      <c r="R5508" s="563"/>
      <c r="S5508" s="563"/>
      <c r="T5508" s="592"/>
      <c r="U5508" s="138">
        <f t="shared" ref="U5508:Z5508" si="4200">U5506-U5507</f>
        <v>0</v>
      </c>
      <c r="V5508" s="138">
        <f t="shared" si="4200"/>
        <v>0</v>
      </c>
      <c r="W5508" s="139"/>
      <c r="X5508" s="139"/>
      <c r="Y5508" s="592"/>
      <c r="Z5508" s="210">
        <f t="shared" si="4200"/>
        <v>0</v>
      </c>
      <c r="AA5508" s="204"/>
      <c r="AB5508" s="202"/>
      <c r="AC5508" s="202"/>
      <c r="AD5508" s="202"/>
      <c r="AE5508" s="202"/>
      <c r="AF5508" s="202"/>
      <c r="AG5508" s="592"/>
      <c r="AH5508" s="138">
        <f t="shared" ref="AH5508:AM5508" si="4201">AH5506-AH5507</f>
        <v>0</v>
      </c>
      <c r="AI5508" s="138">
        <f t="shared" si="4201"/>
        <v>0</v>
      </c>
      <c r="AJ5508" s="139"/>
      <c r="AK5508" s="139"/>
      <c r="AL5508" s="592"/>
      <c r="AM5508" s="140">
        <f t="shared" si="4201"/>
        <v>0</v>
      </c>
      <c r="AN5508" s="119">
        <f t="shared" si="4196"/>
        <v>1681</v>
      </c>
      <c r="AO5508" s="120">
        <f t="shared" si="4197"/>
        <v>1745</v>
      </c>
      <c r="AP5508" s="268">
        <f>AP5506-AP5507</f>
        <v>1681</v>
      </c>
      <c r="AQ5508" s="141">
        <f>AQ5506-AQ5507</f>
        <v>1681</v>
      </c>
      <c r="AR5508" s="642">
        <f>AR5506-AR5507</f>
        <v>0</v>
      </c>
      <c r="AS5508" s="270">
        <f>AR5508/AP5508</f>
        <v>0</v>
      </c>
      <c r="AT5508" s="271">
        <f>AT5506-AT5507</f>
        <v>1745</v>
      </c>
      <c r="AU5508" s="141">
        <f>AU5506-AU5507</f>
        <v>1745</v>
      </c>
      <c r="AV5508" s="642">
        <f>AV5506-AV5507</f>
        <v>0</v>
      </c>
      <c r="AW5508" s="270">
        <f>AV5508/AT5508</f>
        <v>0</v>
      </c>
      <c r="AY5508" s="146"/>
      <c r="AZ5508" s="2036"/>
    </row>
    <row r="5509" spans="1:52" ht="12.75" customHeight="1" x14ac:dyDescent="0.25">
      <c r="A5509" s="15"/>
      <c r="C5509" s="122"/>
      <c r="D5509" s="123"/>
      <c r="F5509" s="125"/>
      <c r="G5509" s="126"/>
      <c r="H5509" s="35"/>
      <c r="I5509" s="36"/>
      <c r="J5509" s="37"/>
      <c r="K5509" s="456"/>
      <c r="L5509" s="199"/>
      <c r="M5509" s="200"/>
      <c r="N5509" s="201"/>
      <c r="O5509" s="202"/>
      <c r="P5509" s="202"/>
      <c r="Q5509" s="202"/>
      <c r="R5509" s="202"/>
      <c r="S5509" s="202"/>
      <c r="T5509" s="224"/>
      <c r="U5509" s="138"/>
      <c r="V5509" s="138"/>
      <c r="W5509" s="139"/>
      <c r="X5509" s="139"/>
      <c r="Y5509" s="224"/>
      <c r="Z5509" s="210"/>
      <c r="AA5509" s="204"/>
      <c r="AB5509" s="202"/>
      <c r="AC5509" s="202"/>
      <c r="AD5509" s="202"/>
      <c r="AE5509" s="202"/>
      <c r="AF5509" s="202"/>
      <c r="AG5509" s="224"/>
      <c r="AH5509" s="138"/>
      <c r="AI5509" s="138"/>
      <c r="AJ5509" s="139"/>
      <c r="AK5509" s="139"/>
      <c r="AL5509" s="224"/>
      <c r="AM5509" s="140"/>
      <c r="AN5509" s="211"/>
      <c r="AO5509" s="212"/>
      <c r="AP5509" s="39"/>
      <c r="AQ5509" s="141"/>
      <c r="AR5509" s="141"/>
      <c r="AS5509" s="143"/>
      <c r="AU5509" s="141"/>
      <c r="AV5509" s="141"/>
      <c r="AW5509" s="143"/>
      <c r="AY5509" s="146"/>
      <c r="AZ5509" s="2036"/>
    </row>
    <row r="5510" spans="1:52" ht="12.75" customHeight="1" x14ac:dyDescent="0.25">
      <c r="A5510" s="15"/>
      <c r="C5510" s="122"/>
      <c r="D5510" s="123"/>
      <c r="F5510" s="125"/>
      <c r="G5510" s="126"/>
      <c r="H5510" s="35"/>
      <c r="I5510" s="36"/>
      <c r="J5510" s="37"/>
      <c r="K5510" s="243" t="s">
        <v>65</v>
      </c>
      <c r="L5510" s="199"/>
      <c r="M5510" s="200"/>
      <c r="N5510" s="201"/>
      <c r="O5510" s="202"/>
      <c r="P5510" s="202"/>
      <c r="Q5510" s="202"/>
      <c r="R5510" s="202"/>
      <c r="S5510" s="202"/>
      <c r="T5510" s="224"/>
      <c r="U5510" s="138"/>
      <c r="V5510" s="138"/>
      <c r="W5510" s="139"/>
      <c r="X5510" s="139"/>
      <c r="Y5510" s="224"/>
      <c r="Z5510" s="210"/>
      <c r="AA5510" s="204"/>
      <c r="AB5510" s="202"/>
      <c r="AC5510" s="202"/>
      <c r="AD5510" s="202"/>
      <c r="AE5510" s="202"/>
      <c r="AF5510" s="202"/>
      <c r="AG5510" s="224"/>
      <c r="AH5510" s="138"/>
      <c r="AI5510" s="138"/>
      <c r="AJ5510" s="139"/>
      <c r="AK5510" s="139"/>
      <c r="AL5510" s="224"/>
      <c r="AM5510" s="140"/>
      <c r="AN5510" s="211"/>
      <c r="AO5510" s="212"/>
      <c r="AP5510" s="39"/>
      <c r="AQ5510" s="141"/>
      <c r="AR5510" s="141"/>
      <c r="AS5510" s="143"/>
      <c r="AU5510" s="141"/>
      <c r="AV5510" s="141"/>
      <c r="AW5510" s="143"/>
      <c r="AY5510" s="146"/>
      <c r="AZ5510" s="2036"/>
    </row>
    <row r="5511" spans="1:52" ht="12.75" customHeight="1" x14ac:dyDescent="0.25">
      <c r="A5511" s="15"/>
      <c r="C5511" s="122"/>
      <c r="D5511" s="123"/>
      <c r="F5511" s="125"/>
      <c r="G5511" s="126"/>
      <c r="H5511" s="35"/>
      <c r="I5511" s="36"/>
      <c r="J5511" s="37"/>
      <c r="K5511" s="244"/>
      <c r="L5511" s="199"/>
      <c r="M5511" s="200"/>
      <c r="N5511" s="201"/>
      <c r="O5511" s="202"/>
      <c r="P5511" s="202"/>
      <c r="Q5511" s="202"/>
      <c r="R5511" s="202"/>
      <c r="S5511" s="202"/>
      <c r="T5511" s="224"/>
      <c r="U5511" s="138"/>
      <c r="V5511" s="138"/>
      <c r="W5511" s="139"/>
      <c r="X5511" s="139"/>
      <c r="Y5511" s="224"/>
      <c r="Z5511" s="210"/>
      <c r="AA5511" s="204"/>
      <c r="AB5511" s="202"/>
      <c r="AC5511" s="202"/>
      <c r="AD5511" s="202"/>
      <c r="AE5511" s="202"/>
      <c r="AF5511" s="202"/>
      <c r="AG5511" s="224"/>
      <c r="AH5511" s="138"/>
      <c r="AI5511" s="138"/>
      <c r="AJ5511" s="139"/>
      <c r="AK5511" s="139"/>
      <c r="AL5511" s="224"/>
      <c r="AM5511" s="140"/>
      <c r="AN5511" s="211"/>
      <c r="AO5511" s="212"/>
      <c r="AP5511" s="39"/>
      <c r="AQ5511" s="141"/>
      <c r="AR5511" s="141"/>
      <c r="AS5511" s="143"/>
      <c r="AU5511" s="141"/>
      <c r="AV5511" s="141"/>
      <c r="AW5511" s="143"/>
      <c r="AY5511" s="146"/>
      <c r="AZ5511" s="2036"/>
    </row>
    <row r="5512" spans="1:52" ht="35.1" customHeight="1" x14ac:dyDescent="0.25">
      <c r="A5512" s="356" t="s">
        <v>5356</v>
      </c>
      <c r="B5512" s="225">
        <v>15</v>
      </c>
      <c r="C5512" s="122" t="s">
        <v>1245</v>
      </c>
      <c r="D5512" s="357">
        <v>2015</v>
      </c>
      <c r="F5512" s="125"/>
      <c r="G5512" s="126">
        <v>1</v>
      </c>
      <c r="H5512" s="35" t="str">
        <f t="shared" si="4195"/>
        <v>071</v>
      </c>
      <c r="I5512" s="36">
        <v>81211000</v>
      </c>
      <c r="J5512" s="37" t="s">
        <v>6075</v>
      </c>
      <c r="K5512" s="244" t="s">
        <v>6076</v>
      </c>
      <c r="L5512" s="199"/>
      <c r="M5512" s="200"/>
      <c r="N5512" s="201"/>
      <c r="O5512" s="202"/>
      <c r="P5512" s="202"/>
      <c r="Q5512" s="202"/>
      <c r="R5512" s="202"/>
      <c r="S5512" s="202"/>
      <c r="T5512" s="224"/>
      <c r="U5512" s="138"/>
      <c r="V5512" s="138"/>
      <c r="W5512" s="139"/>
      <c r="X5512" s="139"/>
      <c r="Y5512" s="224"/>
      <c r="Z5512" s="210"/>
      <c r="AA5512" s="204"/>
      <c r="AB5512" s="202"/>
      <c r="AC5512" s="202"/>
      <c r="AD5512" s="202"/>
      <c r="AE5512" s="202"/>
      <c r="AF5512" s="202"/>
      <c r="AG5512" s="224"/>
      <c r="AH5512" s="138"/>
      <c r="AI5512" s="138"/>
      <c r="AJ5512" s="139"/>
      <c r="AK5512" s="139"/>
      <c r="AL5512" s="224"/>
      <c r="AM5512" s="140"/>
      <c r="AN5512" s="211"/>
      <c r="AO5512" s="212"/>
      <c r="AP5512" s="39"/>
      <c r="AQ5512" s="141"/>
      <c r="AR5512" s="141"/>
      <c r="AS5512" s="143"/>
      <c r="AU5512" s="141"/>
      <c r="AV5512" s="141"/>
      <c r="AW5512" s="143"/>
      <c r="AY5512" s="146" t="str">
        <f>RIGHT(LEFT(I5512,3),2)&amp;"."&amp;RIGHT(LEFT(I5512,5),2)</f>
        <v>12.11</v>
      </c>
      <c r="AZ5512" s="2036" t="b">
        <f>COUNTIF('[1]Codes SEC'!$B$2:$B$250,Ministres!AY5512)&gt;0</f>
        <v>1</v>
      </c>
    </row>
    <row r="5513" spans="1:52" ht="35.1" customHeight="1" x14ac:dyDescent="0.25">
      <c r="A5513" s="356" t="s">
        <v>5356</v>
      </c>
      <c r="B5513" s="225">
        <v>15</v>
      </c>
      <c r="C5513" s="122" t="s">
        <v>1245</v>
      </c>
      <c r="D5513" s="357">
        <v>2015</v>
      </c>
      <c r="F5513" s="125"/>
      <c r="G5513" s="126">
        <v>1</v>
      </c>
      <c r="H5513" s="35" t="str">
        <f t="shared" si="4195"/>
        <v>071</v>
      </c>
      <c r="I5513" s="36" t="s">
        <v>163</v>
      </c>
      <c r="J5513" s="37" t="s">
        <v>6077</v>
      </c>
      <c r="K5513" s="244" t="s">
        <v>6078</v>
      </c>
      <c r="L5513" s="199"/>
      <c r="M5513" s="200"/>
      <c r="N5513" s="201"/>
      <c r="O5513" s="202"/>
      <c r="P5513" s="202"/>
      <c r="Q5513" s="202"/>
      <c r="R5513" s="202"/>
      <c r="S5513" s="202"/>
      <c r="T5513" s="224"/>
      <c r="U5513" s="138"/>
      <c r="V5513" s="138"/>
      <c r="W5513" s="139"/>
      <c r="X5513" s="139"/>
      <c r="Y5513" s="224"/>
      <c r="Z5513" s="210"/>
      <c r="AA5513" s="204"/>
      <c r="AB5513" s="202"/>
      <c r="AC5513" s="202"/>
      <c r="AD5513" s="202"/>
      <c r="AE5513" s="202"/>
      <c r="AF5513" s="202"/>
      <c r="AG5513" s="224"/>
      <c r="AH5513" s="138"/>
      <c r="AI5513" s="138"/>
      <c r="AJ5513" s="139"/>
      <c r="AK5513" s="139"/>
      <c r="AL5513" s="224"/>
      <c r="AM5513" s="140"/>
      <c r="AN5513" s="211"/>
      <c r="AO5513" s="212"/>
      <c r="AP5513" s="39"/>
      <c r="AQ5513" s="141"/>
      <c r="AR5513" s="141"/>
      <c r="AS5513" s="143"/>
      <c r="AU5513" s="141"/>
      <c r="AV5513" s="141"/>
      <c r="AW5513" s="143"/>
      <c r="AY5513" s="146" t="str">
        <f>RIGHT(LEFT(I5513,3),2)&amp;"."&amp;RIGHT(LEFT(I5513,5),2)</f>
        <v>12.21</v>
      </c>
      <c r="AZ5513" s="2036" t="b">
        <f>COUNTIF('[1]Codes SEC'!$B$2:$B$250,Ministres!AY5513)&gt;0</f>
        <v>1</v>
      </c>
    </row>
    <row r="5514" spans="1:52" ht="35.1" customHeight="1" x14ac:dyDescent="0.25">
      <c r="A5514" s="356" t="s">
        <v>5356</v>
      </c>
      <c r="B5514" s="225">
        <v>15</v>
      </c>
      <c r="C5514" s="122" t="s">
        <v>1245</v>
      </c>
      <c r="D5514" s="357">
        <v>2015</v>
      </c>
      <c r="F5514" s="125"/>
      <c r="G5514" s="126">
        <v>1</v>
      </c>
      <c r="H5514" s="35" t="str">
        <f t="shared" si="4195"/>
        <v>071</v>
      </c>
      <c r="I5514" s="36">
        <v>81410000</v>
      </c>
      <c r="J5514" s="37" t="s">
        <v>6079</v>
      </c>
      <c r="K5514" s="244" t="s">
        <v>6080</v>
      </c>
      <c r="L5514" s="199"/>
      <c r="M5514" s="200"/>
      <c r="N5514" s="201"/>
      <c r="O5514" s="202"/>
      <c r="P5514" s="202"/>
      <c r="Q5514" s="202"/>
      <c r="R5514" s="202"/>
      <c r="S5514" s="202"/>
      <c r="T5514" s="224"/>
      <c r="U5514" s="138"/>
      <c r="V5514" s="138"/>
      <c r="W5514" s="139"/>
      <c r="X5514" s="139"/>
      <c r="Y5514" s="224"/>
      <c r="Z5514" s="210"/>
      <c r="AA5514" s="204"/>
      <c r="AB5514" s="202"/>
      <c r="AC5514" s="202"/>
      <c r="AD5514" s="202"/>
      <c r="AE5514" s="202"/>
      <c r="AF5514" s="202"/>
      <c r="AG5514" s="224"/>
      <c r="AH5514" s="138"/>
      <c r="AI5514" s="138"/>
      <c r="AJ5514" s="139"/>
      <c r="AK5514" s="139"/>
      <c r="AL5514" s="224"/>
      <c r="AM5514" s="140"/>
      <c r="AN5514" s="211"/>
      <c r="AO5514" s="212"/>
      <c r="AP5514" s="39"/>
      <c r="AQ5514" s="141"/>
      <c r="AR5514" s="141"/>
      <c r="AS5514" s="143"/>
      <c r="AU5514" s="141"/>
      <c r="AV5514" s="141"/>
      <c r="AW5514" s="143"/>
      <c r="AY5514" s="146" t="str">
        <f>RIGHT(LEFT(I5514,3),2)&amp;"."&amp;RIGHT(LEFT(I5514,5),2)</f>
        <v>14.10</v>
      </c>
      <c r="AZ5514" s="2036" t="b">
        <f>COUNTIF('[1]Codes SEC'!$B$2:$B$250,Ministres!AY5514)&gt;0</f>
        <v>1</v>
      </c>
    </row>
    <row r="5515" spans="1:52" ht="12.75" customHeight="1" x14ac:dyDescent="0.25">
      <c r="A5515" s="15"/>
      <c r="C5515" s="122"/>
      <c r="D5515" s="123"/>
      <c r="F5515" s="125"/>
      <c r="G5515" s="126"/>
      <c r="H5515" s="35"/>
      <c r="I5515" s="36"/>
      <c r="J5515" s="37"/>
      <c r="K5515" s="456"/>
      <c r="L5515" s="199"/>
      <c r="M5515" s="200"/>
      <c r="N5515" s="201"/>
      <c r="O5515" s="202"/>
      <c r="P5515" s="202"/>
      <c r="Q5515" s="202"/>
      <c r="R5515" s="202"/>
      <c r="S5515" s="202"/>
      <c r="T5515" s="224"/>
      <c r="U5515" s="138"/>
      <c r="V5515" s="138"/>
      <c r="W5515" s="139"/>
      <c r="X5515" s="139"/>
      <c r="Y5515" s="224"/>
      <c r="Z5515" s="210"/>
      <c r="AA5515" s="204"/>
      <c r="AB5515" s="202"/>
      <c r="AC5515" s="202"/>
      <c r="AD5515" s="202"/>
      <c r="AE5515" s="202"/>
      <c r="AF5515" s="202"/>
      <c r="AG5515" s="224"/>
      <c r="AH5515" s="138"/>
      <c r="AI5515" s="138"/>
      <c r="AJ5515" s="139"/>
      <c r="AK5515" s="139"/>
      <c r="AL5515" s="224"/>
      <c r="AM5515" s="140"/>
      <c r="AN5515" s="211"/>
      <c r="AO5515" s="212"/>
      <c r="AP5515" s="39"/>
      <c r="AQ5515" s="141"/>
      <c r="AR5515" s="141"/>
      <c r="AS5515" s="143"/>
      <c r="AU5515" s="141"/>
      <c r="AV5515" s="141"/>
      <c r="AW5515" s="143"/>
      <c r="AY5515" s="146"/>
      <c r="AZ5515" s="2036"/>
    </row>
    <row r="5516" spans="1:52" ht="12.75" customHeight="1" x14ac:dyDescent="0.25">
      <c r="A5516" s="15"/>
      <c r="C5516" s="122"/>
      <c r="D5516" s="123"/>
      <c r="F5516" s="125"/>
      <c r="G5516" s="126"/>
      <c r="H5516" s="35"/>
      <c r="I5516" s="36"/>
      <c r="J5516" s="37"/>
      <c r="K5516" s="243" t="s">
        <v>109</v>
      </c>
      <c r="L5516" s="199"/>
      <c r="M5516" s="200"/>
      <c r="N5516" s="201"/>
      <c r="O5516" s="202"/>
      <c r="P5516" s="202"/>
      <c r="Q5516" s="202"/>
      <c r="R5516" s="202"/>
      <c r="S5516" s="202"/>
      <c r="T5516" s="224"/>
      <c r="U5516" s="138"/>
      <c r="V5516" s="138"/>
      <c r="W5516" s="139"/>
      <c r="X5516" s="139"/>
      <c r="Y5516" s="224"/>
      <c r="Z5516" s="210"/>
      <c r="AA5516" s="204"/>
      <c r="AB5516" s="202"/>
      <c r="AC5516" s="202"/>
      <c r="AD5516" s="202"/>
      <c r="AE5516" s="202"/>
      <c r="AF5516" s="202"/>
      <c r="AG5516" s="224"/>
      <c r="AH5516" s="138"/>
      <c r="AI5516" s="138"/>
      <c r="AJ5516" s="139"/>
      <c r="AK5516" s="139"/>
      <c r="AL5516" s="224"/>
      <c r="AM5516" s="140"/>
      <c r="AN5516" s="211"/>
      <c r="AO5516" s="212"/>
      <c r="AP5516" s="39"/>
      <c r="AQ5516" s="141"/>
      <c r="AR5516" s="141"/>
      <c r="AS5516" s="143"/>
      <c r="AU5516" s="141"/>
      <c r="AV5516" s="141"/>
      <c r="AW5516" s="143"/>
      <c r="AY5516" s="146"/>
      <c r="AZ5516" s="2036"/>
    </row>
    <row r="5517" spans="1:52" ht="12.75" customHeight="1" x14ac:dyDescent="0.25">
      <c r="A5517" s="15"/>
      <c r="C5517" s="122"/>
      <c r="D5517" s="123"/>
      <c r="F5517" s="125"/>
      <c r="G5517" s="126"/>
      <c r="H5517" s="35"/>
      <c r="I5517" s="36"/>
      <c r="J5517" s="37"/>
      <c r="K5517" s="244"/>
      <c r="L5517" s="199"/>
      <c r="M5517" s="200"/>
      <c r="N5517" s="201"/>
      <c r="O5517" s="202"/>
      <c r="P5517" s="202"/>
      <c r="Q5517" s="202"/>
      <c r="R5517" s="202"/>
      <c r="S5517" s="202"/>
      <c r="T5517" s="224"/>
      <c r="U5517" s="138"/>
      <c r="V5517" s="138"/>
      <c r="W5517" s="139"/>
      <c r="X5517" s="139"/>
      <c r="Y5517" s="224"/>
      <c r="Z5517" s="210"/>
      <c r="AA5517" s="204"/>
      <c r="AB5517" s="202"/>
      <c r="AC5517" s="202"/>
      <c r="AD5517" s="202"/>
      <c r="AE5517" s="202"/>
      <c r="AF5517" s="202"/>
      <c r="AG5517" s="224"/>
      <c r="AH5517" s="138"/>
      <c r="AI5517" s="138"/>
      <c r="AJ5517" s="139"/>
      <c r="AK5517" s="139"/>
      <c r="AL5517" s="224"/>
      <c r="AM5517" s="140"/>
      <c r="AN5517" s="211"/>
      <c r="AO5517" s="212"/>
      <c r="AP5517" s="39"/>
      <c r="AQ5517" s="141"/>
      <c r="AR5517" s="141"/>
      <c r="AS5517" s="143"/>
      <c r="AU5517" s="141"/>
      <c r="AV5517" s="141"/>
      <c r="AW5517" s="143"/>
      <c r="AY5517" s="146"/>
      <c r="AZ5517" s="2036"/>
    </row>
    <row r="5518" spans="1:52" ht="35.1" customHeight="1" x14ac:dyDescent="0.25">
      <c r="A5518" s="356" t="s">
        <v>5356</v>
      </c>
      <c r="B5518" s="225">
        <v>15</v>
      </c>
      <c r="C5518" s="122" t="s">
        <v>1245</v>
      </c>
      <c r="D5518" s="357">
        <v>2015</v>
      </c>
      <c r="F5518" s="125"/>
      <c r="G5518" s="126">
        <v>1</v>
      </c>
      <c r="H5518" s="35" t="str">
        <f t="shared" si="4195"/>
        <v>071</v>
      </c>
      <c r="I5518" s="36" t="s">
        <v>2161</v>
      </c>
      <c r="J5518" s="37" t="s">
        <v>6081</v>
      </c>
      <c r="K5518" s="244" t="s">
        <v>6082</v>
      </c>
      <c r="L5518" s="199"/>
      <c r="M5518" s="200"/>
      <c r="N5518" s="201"/>
      <c r="O5518" s="202"/>
      <c r="P5518" s="202"/>
      <c r="Q5518" s="202"/>
      <c r="R5518" s="202"/>
      <c r="S5518" s="202"/>
      <c r="T5518" s="224"/>
      <c r="U5518" s="138"/>
      <c r="V5518" s="138"/>
      <c r="W5518" s="139"/>
      <c r="X5518" s="139"/>
      <c r="Y5518" s="224"/>
      <c r="Z5518" s="210"/>
      <c r="AA5518" s="204"/>
      <c r="AB5518" s="202"/>
      <c r="AC5518" s="202"/>
      <c r="AD5518" s="202"/>
      <c r="AE5518" s="202"/>
      <c r="AF5518" s="202"/>
      <c r="AG5518" s="224"/>
      <c r="AH5518" s="138"/>
      <c r="AI5518" s="138"/>
      <c r="AJ5518" s="139"/>
      <c r="AK5518" s="139"/>
      <c r="AL5518" s="224"/>
      <c r="AM5518" s="140"/>
      <c r="AN5518" s="211"/>
      <c r="AO5518" s="212"/>
      <c r="AP5518" s="39"/>
      <c r="AQ5518" s="141"/>
      <c r="AR5518" s="141"/>
      <c r="AS5518" s="143"/>
      <c r="AU5518" s="141"/>
      <c r="AV5518" s="141"/>
      <c r="AW5518" s="143"/>
      <c r="AY5518" s="146" t="str">
        <f>RIGHT(LEFT(I5518,3),2)&amp;"."&amp;RIGHT(LEFT(I5518,5),2)</f>
        <v>73.40</v>
      </c>
      <c r="AZ5518" s="2036" t="b">
        <f>COUNTIF('[1]Codes SEC'!$B$2:$B$250,Ministres!AY5518)&gt;0</f>
        <v>1</v>
      </c>
    </row>
    <row r="5519" spans="1:52" ht="35.1" customHeight="1" x14ac:dyDescent="0.25">
      <c r="A5519" s="356" t="s">
        <v>5356</v>
      </c>
      <c r="B5519" s="225">
        <v>15</v>
      </c>
      <c r="C5519" s="122" t="s">
        <v>1245</v>
      </c>
      <c r="D5519" s="357">
        <v>2015</v>
      </c>
      <c r="F5519" s="125"/>
      <c r="G5519" s="126">
        <v>1</v>
      </c>
      <c r="H5519" s="35" t="str">
        <f t="shared" si="4195"/>
        <v>071</v>
      </c>
      <c r="I5519" s="36">
        <v>87410000</v>
      </c>
      <c r="J5519" s="37" t="s">
        <v>6083</v>
      </c>
      <c r="K5519" s="244" t="s">
        <v>6084</v>
      </c>
      <c r="L5519" s="199"/>
      <c r="M5519" s="200"/>
      <c r="N5519" s="201"/>
      <c r="O5519" s="202"/>
      <c r="P5519" s="202"/>
      <c r="Q5519" s="202"/>
      <c r="R5519" s="202"/>
      <c r="S5519" s="202"/>
      <c r="T5519" s="224"/>
      <c r="U5519" s="210"/>
      <c r="V5519" s="210"/>
      <c r="W5519" s="1943"/>
      <c r="X5519" s="1943"/>
      <c r="Y5519" s="224"/>
      <c r="Z5519" s="210"/>
      <c r="AA5519" s="204"/>
      <c r="AB5519" s="202"/>
      <c r="AC5519" s="202"/>
      <c r="AD5519" s="202"/>
      <c r="AE5519" s="202"/>
      <c r="AF5519" s="202"/>
      <c r="AG5519" s="224"/>
      <c r="AH5519" s="210"/>
      <c r="AI5519" s="210"/>
      <c r="AJ5519" s="1943"/>
      <c r="AK5519" s="1943"/>
      <c r="AL5519" s="224"/>
      <c r="AM5519" s="140"/>
      <c r="AN5519" s="211"/>
      <c r="AO5519" s="212"/>
      <c r="AP5519" s="39"/>
      <c r="AQ5519" s="141"/>
      <c r="AR5519" s="141"/>
      <c r="AS5519" s="143"/>
      <c r="AU5519" s="141"/>
      <c r="AV5519" s="141"/>
      <c r="AW5519" s="143"/>
      <c r="AY5519" s="146" t="str">
        <f>RIGHT(LEFT(I5519,3),2)&amp;"."&amp;RIGHT(LEFT(I5519,5),2)</f>
        <v>74.10</v>
      </c>
      <c r="AZ5519" s="2036" t="b">
        <f>COUNTIF('[1]Codes SEC'!$B$2:$B$250,Ministres!AY5519)&gt;0</f>
        <v>1</v>
      </c>
    </row>
    <row r="5520" spans="1:52" ht="35.1" customHeight="1" x14ac:dyDescent="0.25">
      <c r="A5520" s="356" t="s">
        <v>5356</v>
      </c>
      <c r="B5520" s="225">
        <v>15</v>
      </c>
      <c r="C5520" s="122" t="s">
        <v>1245</v>
      </c>
      <c r="D5520" s="357">
        <v>2015</v>
      </c>
      <c r="F5520" s="125"/>
      <c r="G5520" s="126">
        <v>1</v>
      </c>
      <c r="H5520" s="35" t="str">
        <f t="shared" si="4195"/>
        <v>071</v>
      </c>
      <c r="I5520" s="36">
        <v>87422000</v>
      </c>
      <c r="J5520" s="37" t="s">
        <v>6085</v>
      </c>
      <c r="K5520" s="244" t="s">
        <v>6086</v>
      </c>
      <c r="L5520" s="199"/>
      <c r="M5520" s="200"/>
      <c r="N5520" s="201"/>
      <c r="O5520" s="202"/>
      <c r="P5520" s="202"/>
      <c r="Q5520" s="202"/>
      <c r="R5520" s="202"/>
      <c r="S5520" s="202"/>
      <c r="T5520" s="224"/>
      <c r="U5520" s="210"/>
      <c r="V5520" s="210"/>
      <c r="W5520" s="1943"/>
      <c r="X5520" s="1943"/>
      <c r="Y5520" s="224"/>
      <c r="Z5520" s="210"/>
      <c r="AA5520" s="204"/>
      <c r="AB5520" s="202"/>
      <c r="AC5520" s="202"/>
      <c r="AD5520" s="202"/>
      <c r="AE5520" s="202"/>
      <c r="AF5520" s="202"/>
      <c r="AG5520" s="224"/>
      <c r="AH5520" s="210"/>
      <c r="AI5520" s="210"/>
      <c r="AJ5520" s="1943"/>
      <c r="AK5520" s="1943"/>
      <c r="AL5520" s="224"/>
      <c r="AM5520" s="140"/>
      <c r="AN5520" s="211"/>
      <c r="AO5520" s="212"/>
      <c r="AP5520" s="39"/>
      <c r="AQ5520" s="141"/>
      <c r="AR5520" s="141"/>
      <c r="AS5520" s="143"/>
      <c r="AU5520" s="141"/>
      <c r="AV5520" s="141"/>
      <c r="AW5520" s="143"/>
      <c r="AY5520" s="146" t="str">
        <f>RIGHT(LEFT(I5520,3),2)&amp;"."&amp;RIGHT(LEFT(I5520,5),2)</f>
        <v>74.22</v>
      </c>
      <c r="AZ5520" s="2036" t="b">
        <f>COUNTIF('[1]Codes SEC'!$B$2:$B$250,Ministres!AY5520)&gt;0</f>
        <v>1</v>
      </c>
    </row>
    <row r="5521" spans="1:64" ht="12.75" customHeight="1" x14ac:dyDescent="0.25">
      <c r="A5521" s="600"/>
      <c r="B5521" s="601"/>
      <c r="C5521" s="176"/>
      <c r="D5521" s="176"/>
      <c r="E5521" s="602"/>
      <c r="F5521" s="176"/>
      <c r="G5521" s="179"/>
      <c r="H5521" s="180"/>
      <c r="I5521" s="181"/>
      <c r="J5521" s="182"/>
      <c r="K5521" s="457" t="s">
        <v>6087</v>
      </c>
      <c r="L5521" s="184">
        <f t="shared" ref="L5521:S5521" si="4202">L5507</f>
        <v>31</v>
      </c>
      <c r="M5521" s="185">
        <f t="shared" si="4202"/>
        <v>31</v>
      </c>
      <c r="N5521" s="186">
        <f t="shared" si="4202"/>
        <v>0</v>
      </c>
      <c r="O5521" s="187">
        <f t="shared" si="4202"/>
        <v>0</v>
      </c>
      <c r="P5521" s="187">
        <f t="shared" si="4202"/>
        <v>0</v>
      </c>
      <c r="Q5521" s="187">
        <f t="shared" si="4202"/>
        <v>0</v>
      </c>
      <c r="R5521" s="187">
        <f t="shared" si="4202"/>
        <v>0</v>
      </c>
      <c r="S5521" s="187">
        <f t="shared" si="4202"/>
        <v>0</v>
      </c>
      <c r="T5521" s="188"/>
      <c r="U5521" s="187">
        <f>U5507</f>
        <v>0</v>
      </c>
      <c r="V5521" s="187">
        <f>V5507</f>
        <v>0</v>
      </c>
      <c r="W5521" s="187">
        <f>W5507</f>
        <v>0</v>
      </c>
      <c r="X5521" s="187">
        <f>X5507</f>
        <v>0</v>
      </c>
      <c r="Y5521" s="188"/>
      <c r="Z5521" s="187">
        <f t="shared" ref="Z5521:AF5521" si="4203">Z5507</f>
        <v>0</v>
      </c>
      <c r="AA5521" s="189">
        <f t="shared" si="4203"/>
        <v>0</v>
      </c>
      <c r="AB5521" s="187">
        <f t="shared" si="4203"/>
        <v>0</v>
      </c>
      <c r="AC5521" s="187">
        <f t="shared" si="4203"/>
        <v>0</v>
      </c>
      <c r="AD5521" s="187">
        <f t="shared" si="4203"/>
        <v>0</v>
      </c>
      <c r="AE5521" s="187">
        <f t="shared" si="4203"/>
        <v>0</v>
      </c>
      <c r="AF5521" s="187">
        <f t="shared" si="4203"/>
        <v>0</v>
      </c>
      <c r="AG5521" s="188"/>
      <c r="AH5521" s="187">
        <f>AH5507</f>
        <v>0</v>
      </c>
      <c r="AI5521" s="187">
        <f>AI5507</f>
        <v>0</v>
      </c>
      <c r="AJ5521" s="187">
        <f>AJ5507</f>
        <v>0</v>
      </c>
      <c r="AK5521" s="187">
        <f>AK5507</f>
        <v>0</v>
      </c>
      <c r="AL5521" s="188"/>
      <c r="AM5521" s="190">
        <f t="shared" ref="AM5521:AW5521" si="4204">AM5507</f>
        <v>0</v>
      </c>
      <c r="AN5521" s="191">
        <f t="shared" si="4204"/>
        <v>31</v>
      </c>
      <c r="AO5521" s="190">
        <f t="shared" si="4204"/>
        <v>31</v>
      </c>
      <c r="AP5521" s="184">
        <f t="shared" si="4204"/>
        <v>31</v>
      </c>
      <c r="AQ5521" s="192">
        <f t="shared" si="4204"/>
        <v>31</v>
      </c>
      <c r="AR5521" s="193">
        <f t="shared" si="4204"/>
        <v>0</v>
      </c>
      <c r="AS5521" s="194">
        <f t="shared" si="4204"/>
        <v>0</v>
      </c>
      <c r="AT5521" s="195">
        <f t="shared" si="4204"/>
        <v>31</v>
      </c>
      <c r="AU5521" s="192">
        <f t="shared" si="4204"/>
        <v>31</v>
      </c>
      <c r="AV5521" s="193">
        <f t="shared" si="4204"/>
        <v>0</v>
      </c>
      <c r="AW5521" s="194">
        <f t="shared" si="4204"/>
        <v>0</v>
      </c>
      <c r="AY5521" s="146"/>
      <c r="AZ5521" s="2036"/>
    </row>
    <row r="5522" spans="1:64" ht="12.75" customHeight="1" x14ac:dyDescent="0.25">
      <c r="A5522" s="15"/>
      <c r="C5522" s="122"/>
      <c r="D5522" s="123"/>
      <c r="F5522" s="125"/>
      <c r="G5522" s="34"/>
      <c r="H5522" s="35"/>
      <c r="I5522" s="36"/>
      <c r="J5522" s="37"/>
      <c r="K5522" s="198" t="s">
        <v>72</v>
      </c>
      <c r="L5522" s="199">
        <v>0</v>
      </c>
      <c r="M5522" s="200">
        <v>0</v>
      </c>
      <c r="N5522" s="201">
        <v>0</v>
      </c>
      <c r="O5522" s="202">
        <v>0</v>
      </c>
      <c r="P5522" s="202">
        <v>0</v>
      </c>
      <c r="Q5522" s="202">
        <v>0</v>
      </c>
      <c r="R5522" s="202">
        <v>0</v>
      </c>
      <c r="S5522" s="202">
        <v>0</v>
      </c>
      <c r="T5522" s="203"/>
      <c r="U5522" s="135">
        <v>0</v>
      </c>
      <c r="V5522" s="135">
        <v>0</v>
      </c>
      <c r="W5522" s="202">
        <v>0</v>
      </c>
      <c r="X5522" s="202">
        <v>0</v>
      </c>
      <c r="Y5522" s="203"/>
      <c r="Z5522" s="135">
        <v>0</v>
      </c>
      <c r="AA5522" s="204">
        <v>0</v>
      </c>
      <c r="AB5522" s="202">
        <v>0</v>
      </c>
      <c r="AC5522" s="202">
        <v>0</v>
      </c>
      <c r="AD5522" s="202">
        <v>0</v>
      </c>
      <c r="AE5522" s="202">
        <v>0</v>
      </c>
      <c r="AF5522" s="202">
        <v>0</v>
      </c>
      <c r="AG5522" s="203"/>
      <c r="AH5522" s="135">
        <v>0</v>
      </c>
      <c r="AI5522" s="135">
        <v>0</v>
      </c>
      <c r="AJ5522" s="202">
        <v>0</v>
      </c>
      <c r="AK5522" s="202">
        <v>0</v>
      </c>
      <c r="AL5522" s="203"/>
      <c r="AM5522" s="205">
        <v>0</v>
      </c>
      <c r="AN5522" s="119">
        <v>0</v>
      </c>
      <c r="AO5522" s="120">
        <v>0</v>
      </c>
      <c r="AP5522" s="39">
        <v>0</v>
      </c>
      <c r="AQ5522" s="141">
        <v>0</v>
      </c>
      <c r="AR5522" s="141">
        <v>0</v>
      </c>
      <c r="AS5522" s="143">
        <v>0</v>
      </c>
      <c r="AT5522" s="144">
        <v>0</v>
      </c>
      <c r="AU5522" s="141">
        <v>0</v>
      </c>
      <c r="AV5522" s="141">
        <v>0</v>
      </c>
      <c r="AW5522" s="143">
        <v>0</v>
      </c>
      <c r="AY5522" s="146"/>
      <c r="AZ5522" s="2036"/>
    </row>
    <row r="5523" spans="1:64" ht="12.75" customHeight="1" x14ac:dyDescent="0.25">
      <c r="A5523" s="15"/>
      <c r="C5523" s="122"/>
      <c r="D5523" s="123"/>
      <c r="F5523" s="125"/>
      <c r="G5523" s="126"/>
      <c r="H5523" s="35"/>
      <c r="I5523" s="36"/>
      <c r="J5523" s="37"/>
      <c r="K5523" s="198" t="s">
        <v>73</v>
      </c>
      <c r="L5523" s="199">
        <v>0</v>
      </c>
      <c r="M5523" s="200">
        <v>0</v>
      </c>
      <c r="N5523" s="201">
        <v>0</v>
      </c>
      <c r="O5523" s="202">
        <v>0</v>
      </c>
      <c r="P5523" s="202">
        <v>0</v>
      </c>
      <c r="Q5523" s="202">
        <v>0</v>
      </c>
      <c r="R5523" s="202">
        <v>0</v>
      </c>
      <c r="S5523" s="202">
        <v>0</v>
      </c>
      <c r="T5523" s="203"/>
      <c r="U5523" s="135">
        <v>0</v>
      </c>
      <c r="V5523" s="135">
        <v>0</v>
      </c>
      <c r="W5523" s="202">
        <v>0</v>
      </c>
      <c r="X5523" s="202">
        <v>0</v>
      </c>
      <c r="Y5523" s="203"/>
      <c r="Z5523" s="135">
        <v>0</v>
      </c>
      <c r="AA5523" s="204">
        <v>0</v>
      </c>
      <c r="AB5523" s="202">
        <v>0</v>
      </c>
      <c r="AC5523" s="202">
        <v>0</v>
      </c>
      <c r="AD5523" s="202">
        <v>0</v>
      </c>
      <c r="AE5523" s="202">
        <v>0</v>
      </c>
      <c r="AF5523" s="202">
        <v>0</v>
      </c>
      <c r="AG5523" s="203"/>
      <c r="AH5523" s="135">
        <v>0</v>
      </c>
      <c r="AI5523" s="135">
        <v>0</v>
      </c>
      <c r="AJ5523" s="202">
        <v>0</v>
      </c>
      <c r="AK5523" s="202">
        <v>0</v>
      </c>
      <c r="AL5523" s="203"/>
      <c r="AM5523" s="205">
        <v>0</v>
      </c>
      <c r="AN5523" s="119">
        <v>0</v>
      </c>
      <c r="AO5523" s="120">
        <v>0</v>
      </c>
      <c r="AP5523" s="39">
        <v>0</v>
      </c>
      <c r="AQ5523" s="141">
        <v>0</v>
      </c>
      <c r="AR5523" s="141">
        <v>0</v>
      </c>
      <c r="AS5523" s="143">
        <v>0</v>
      </c>
      <c r="AT5523" s="144">
        <v>0</v>
      </c>
      <c r="AU5523" s="141">
        <v>0</v>
      </c>
      <c r="AV5523" s="141">
        <v>0</v>
      </c>
      <c r="AW5523" s="143">
        <v>0</v>
      </c>
      <c r="AY5523" s="146"/>
      <c r="AZ5523" s="2036"/>
    </row>
    <row r="5524" spans="1:64" ht="12.75" customHeight="1" x14ac:dyDescent="0.25">
      <c r="A5524" s="15"/>
      <c r="C5524" s="122"/>
      <c r="D5524" s="123"/>
      <c r="F5524" s="125"/>
      <c r="G5524" s="126"/>
      <c r="H5524" s="35"/>
      <c r="I5524" s="36"/>
      <c r="J5524" s="37"/>
      <c r="K5524" s="198" t="s">
        <v>74</v>
      </c>
      <c r="L5524" s="199">
        <f t="shared" ref="L5524:S5525" si="4205">L5507</f>
        <v>31</v>
      </c>
      <c r="M5524" s="200">
        <f t="shared" si="4205"/>
        <v>31</v>
      </c>
      <c r="N5524" s="201">
        <f t="shared" si="4205"/>
        <v>0</v>
      </c>
      <c r="O5524" s="202">
        <f t="shared" si="4205"/>
        <v>0</v>
      </c>
      <c r="P5524" s="202">
        <f t="shared" si="4205"/>
        <v>0</v>
      </c>
      <c r="Q5524" s="202">
        <f t="shared" si="4205"/>
        <v>0</v>
      </c>
      <c r="R5524" s="202">
        <f t="shared" si="4205"/>
        <v>0</v>
      </c>
      <c r="S5524" s="202">
        <f t="shared" si="4205"/>
        <v>0</v>
      </c>
      <c r="T5524" s="203"/>
      <c r="U5524" s="135">
        <f t="shared" ref="U5524:X5525" si="4206">U5507</f>
        <v>0</v>
      </c>
      <c r="V5524" s="135">
        <f t="shared" si="4206"/>
        <v>0</v>
      </c>
      <c r="W5524" s="202">
        <f t="shared" si="4206"/>
        <v>0</v>
      </c>
      <c r="X5524" s="202">
        <f t="shared" si="4206"/>
        <v>0</v>
      </c>
      <c r="Y5524" s="203"/>
      <c r="Z5524" s="135">
        <f t="shared" ref="Z5524:AF5525" si="4207">Z5507</f>
        <v>0</v>
      </c>
      <c r="AA5524" s="204">
        <f t="shared" si="4207"/>
        <v>0</v>
      </c>
      <c r="AB5524" s="202">
        <f t="shared" si="4207"/>
        <v>0</v>
      </c>
      <c r="AC5524" s="202">
        <f t="shared" si="4207"/>
        <v>0</v>
      </c>
      <c r="AD5524" s="202">
        <f t="shared" si="4207"/>
        <v>0</v>
      </c>
      <c r="AE5524" s="202">
        <f t="shared" si="4207"/>
        <v>0</v>
      </c>
      <c r="AF5524" s="202">
        <f t="shared" si="4207"/>
        <v>0</v>
      </c>
      <c r="AG5524" s="203"/>
      <c r="AH5524" s="135">
        <f t="shared" ref="AH5524:AK5525" si="4208">AH5507</f>
        <v>0</v>
      </c>
      <c r="AI5524" s="135">
        <f t="shared" si="4208"/>
        <v>0</v>
      </c>
      <c r="AJ5524" s="202">
        <f t="shared" si="4208"/>
        <v>0</v>
      </c>
      <c r="AK5524" s="202">
        <f t="shared" si="4208"/>
        <v>0</v>
      </c>
      <c r="AL5524" s="203"/>
      <c r="AM5524" s="205">
        <f t="shared" ref="AM5524:AW5525" si="4209">AM5507</f>
        <v>0</v>
      </c>
      <c r="AN5524" s="119">
        <f t="shared" si="4209"/>
        <v>31</v>
      </c>
      <c r="AO5524" s="120">
        <f t="shared" si="4209"/>
        <v>31</v>
      </c>
      <c r="AP5524" s="39">
        <f t="shared" si="4209"/>
        <v>31</v>
      </c>
      <c r="AQ5524" s="141">
        <f t="shared" si="4209"/>
        <v>31</v>
      </c>
      <c r="AR5524" s="141">
        <f t="shared" si="4209"/>
        <v>0</v>
      </c>
      <c r="AS5524" s="143">
        <f t="shared" si="4209"/>
        <v>0</v>
      </c>
      <c r="AT5524" s="144">
        <f t="shared" si="4209"/>
        <v>31</v>
      </c>
      <c r="AU5524" s="141">
        <f t="shared" si="4209"/>
        <v>31</v>
      </c>
      <c r="AV5524" s="141">
        <f t="shared" si="4209"/>
        <v>0</v>
      </c>
      <c r="AW5524" s="143">
        <f t="shared" si="4209"/>
        <v>0</v>
      </c>
      <c r="AY5524" s="146"/>
      <c r="AZ5524" s="2036"/>
    </row>
    <row r="5525" spans="1:64" ht="12.75" customHeight="1" x14ac:dyDescent="0.25">
      <c r="A5525" s="15"/>
      <c r="C5525" s="122"/>
      <c r="D5525" s="123"/>
      <c r="F5525" s="125"/>
      <c r="G5525" s="126"/>
      <c r="H5525" s="35"/>
      <c r="I5525" s="36"/>
      <c r="J5525" s="37"/>
      <c r="K5525" s="198" t="s">
        <v>75</v>
      </c>
      <c r="L5525" s="199">
        <f t="shared" si="4205"/>
        <v>1681</v>
      </c>
      <c r="M5525" s="200">
        <f t="shared" si="4205"/>
        <v>1745</v>
      </c>
      <c r="N5525" s="201">
        <f t="shared" si="4205"/>
        <v>0</v>
      </c>
      <c r="O5525" s="202">
        <f t="shared" si="4205"/>
        <v>0</v>
      </c>
      <c r="P5525" s="202">
        <f t="shared" si="4205"/>
        <v>0</v>
      </c>
      <c r="Q5525" s="202">
        <f t="shared" si="4205"/>
        <v>0</v>
      </c>
      <c r="R5525" s="202">
        <f t="shared" si="4205"/>
        <v>0</v>
      </c>
      <c r="S5525" s="202">
        <f t="shared" si="4205"/>
        <v>0</v>
      </c>
      <c r="T5525" s="203"/>
      <c r="U5525" s="135">
        <f t="shared" si="4206"/>
        <v>0</v>
      </c>
      <c r="V5525" s="135">
        <f t="shared" si="4206"/>
        <v>0</v>
      </c>
      <c r="W5525" s="202">
        <f t="shared" si="4206"/>
        <v>0</v>
      </c>
      <c r="X5525" s="202">
        <f t="shared" si="4206"/>
        <v>0</v>
      </c>
      <c r="Y5525" s="203"/>
      <c r="Z5525" s="135">
        <f t="shared" si="4207"/>
        <v>0</v>
      </c>
      <c r="AA5525" s="204">
        <f t="shared" si="4207"/>
        <v>0</v>
      </c>
      <c r="AB5525" s="202">
        <f t="shared" si="4207"/>
        <v>0</v>
      </c>
      <c r="AC5525" s="202">
        <f t="shared" si="4207"/>
        <v>0</v>
      </c>
      <c r="AD5525" s="202">
        <f t="shared" si="4207"/>
        <v>0</v>
      </c>
      <c r="AE5525" s="202">
        <f t="shared" si="4207"/>
        <v>0</v>
      </c>
      <c r="AF5525" s="202">
        <f t="shared" si="4207"/>
        <v>0</v>
      </c>
      <c r="AG5525" s="203"/>
      <c r="AH5525" s="135">
        <f t="shared" si="4208"/>
        <v>0</v>
      </c>
      <c r="AI5525" s="135">
        <f t="shared" si="4208"/>
        <v>0</v>
      </c>
      <c r="AJ5525" s="202">
        <f t="shared" si="4208"/>
        <v>0</v>
      </c>
      <c r="AK5525" s="202">
        <f t="shared" si="4208"/>
        <v>0</v>
      </c>
      <c r="AL5525" s="203"/>
      <c r="AM5525" s="205">
        <f t="shared" si="4209"/>
        <v>0</v>
      </c>
      <c r="AN5525" s="119">
        <f t="shared" si="4209"/>
        <v>1681</v>
      </c>
      <c r="AO5525" s="120">
        <f t="shared" si="4209"/>
        <v>1745</v>
      </c>
      <c r="AP5525" s="39">
        <f t="shared" si="4209"/>
        <v>1681</v>
      </c>
      <c r="AQ5525" s="141">
        <f t="shared" si="4209"/>
        <v>1681</v>
      </c>
      <c r="AR5525" s="141">
        <f t="shared" si="4209"/>
        <v>0</v>
      </c>
      <c r="AS5525" s="143">
        <f t="shared" si="4209"/>
        <v>0</v>
      </c>
      <c r="AT5525" s="144">
        <f t="shared" si="4209"/>
        <v>1745</v>
      </c>
      <c r="AU5525" s="141">
        <f t="shared" si="4209"/>
        <v>1745</v>
      </c>
      <c r="AV5525" s="141">
        <f t="shared" si="4209"/>
        <v>0</v>
      </c>
      <c r="AW5525" s="143">
        <f t="shared" si="4209"/>
        <v>0</v>
      </c>
      <c r="AY5525" s="146"/>
      <c r="AZ5525" s="2036"/>
    </row>
    <row r="5526" spans="1:64" ht="12.75" customHeight="1" x14ac:dyDescent="0.25">
      <c r="A5526" s="15"/>
      <c r="C5526" s="122"/>
      <c r="D5526" s="123"/>
      <c r="F5526" s="125"/>
      <c r="G5526" s="126"/>
      <c r="H5526" s="35"/>
      <c r="I5526" s="36"/>
      <c r="J5526" s="37"/>
      <c r="K5526" s="206" t="s">
        <v>76</v>
      </c>
      <c r="L5526" s="199">
        <v>0</v>
      </c>
      <c r="M5526" s="200">
        <v>0</v>
      </c>
      <c r="N5526" s="201">
        <v>0</v>
      </c>
      <c r="O5526" s="202">
        <v>0</v>
      </c>
      <c r="P5526" s="202">
        <v>0</v>
      </c>
      <c r="Q5526" s="202">
        <v>0</v>
      </c>
      <c r="R5526" s="202">
        <v>0</v>
      </c>
      <c r="S5526" s="202">
        <v>0</v>
      </c>
      <c r="T5526" s="203"/>
      <c r="U5526" s="135">
        <v>0</v>
      </c>
      <c r="V5526" s="135">
        <v>0</v>
      </c>
      <c r="W5526" s="202">
        <v>0</v>
      </c>
      <c r="X5526" s="202">
        <v>0</v>
      </c>
      <c r="Y5526" s="203"/>
      <c r="Z5526" s="135">
        <v>0</v>
      </c>
      <c r="AA5526" s="204">
        <v>0</v>
      </c>
      <c r="AB5526" s="202">
        <v>0</v>
      </c>
      <c r="AC5526" s="202">
        <v>0</v>
      </c>
      <c r="AD5526" s="202">
        <v>0</v>
      </c>
      <c r="AE5526" s="202">
        <v>0</v>
      </c>
      <c r="AF5526" s="202">
        <v>0</v>
      </c>
      <c r="AG5526" s="203"/>
      <c r="AH5526" s="135">
        <v>0</v>
      </c>
      <c r="AI5526" s="135">
        <v>0</v>
      </c>
      <c r="AJ5526" s="202">
        <v>0</v>
      </c>
      <c r="AK5526" s="202">
        <v>0</v>
      </c>
      <c r="AL5526" s="203"/>
      <c r="AM5526" s="205">
        <v>0</v>
      </c>
      <c r="AN5526" s="119">
        <v>0</v>
      </c>
      <c r="AO5526" s="120">
        <v>0</v>
      </c>
      <c r="AP5526" s="39">
        <v>0</v>
      </c>
      <c r="AQ5526" s="141">
        <v>0</v>
      </c>
      <c r="AR5526" s="141">
        <v>0</v>
      </c>
      <c r="AS5526" s="143">
        <v>0</v>
      </c>
      <c r="AT5526" s="144">
        <v>0</v>
      </c>
      <c r="AU5526" s="141">
        <v>0</v>
      </c>
      <c r="AV5526" s="141">
        <v>0</v>
      </c>
      <c r="AW5526" s="143">
        <v>0</v>
      </c>
      <c r="AY5526" s="146"/>
      <c r="AZ5526" s="2036"/>
    </row>
    <row r="5527" spans="1:64" ht="12.75" customHeight="1" x14ac:dyDescent="0.25">
      <c r="A5527" s="15"/>
      <c r="C5527" s="122"/>
      <c r="D5527" s="123"/>
      <c r="F5527" s="125"/>
      <c r="G5527" s="126"/>
      <c r="H5527" s="35"/>
      <c r="I5527" s="36"/>
      <c r="J5527" s="37"/>
      <c r="K5527" s="198"/>
      <c r="L5527" s="199"/>
      <c r="M5527" s="200"/>
      <c r="N5527" s="201"/>
      <c r="O5527" s="202"/>
      <c r="P5527" s="202"/>
      <c r="Q5527" s="202"/>
      <c r="R5527" s="202"/>
      <c r="S5527" s="202"/>
      <c r="T5527" s="224"/>
      <c r="U5527" s="138"/>
      <c r="V5527" s="138"/>
      <c r="W5527" s="139"/>
      <c r="X5527" s="139"/>
      <c r="Y5527" s="224"/>
      <c r="Z5527" s="210"/>
      <c r="AA5527" s="204"/>
      <c r="AB5527" s="202"/>
      <c r="AC5527" s="202"/>
      <c r="AD5527" s="202"/>
      <c r="AE5527" s="202"/>
      <c r="AF5527" s="202"/>
      <c r="AG5527" s="224"/>
      <c r="AH5527" s="138"/>
      <c r="AI5527" s="138"/>
      <c r="AJ5527" s="139"/>
      <c r="AK5527" s="139"/>
      <c r="AL5527" s="224"/>
      <c r="AM5527" s="140"/>
      <c r="AN5527" s="211"/>
      <c r="AO5527" s="212"/>
      <c r="AP5527" s="39"/>
      <c r="AQ5527" s="141"/>
      <c r="AR5527" s="141"/>
      <c r="AS5527" s="143"/>
      <c r="AU5527" s="141"/>
      <c r="AV5527" s="141"/>
      <c r="AW5527" s="143"/>
      <c r="AY5527" s="146"/>
      <c r="AZ5527" s="2036"/>
    </row>
    <row r="5528" spans="1:64" ht="12.75" customHeight="1" x14ac:dyDescent="0.25">
      <c r="A5528" s="15"/>
      <c r="C5528" s="122"/>
      <c r="D5528" s="123"/>
      <c r="F5528" s="125"/>
      <c r="G5528" s="126"/>
      <c r="H5528" s="35"/>
      <c r="I5528" s="36"/>
      <c r="J5528" s="37"/>
      <c r="K5528" s="198"/>
      <c r="L5528" s="199"/>
      <c r="M5528" s="200"/>
      <c r="N5528" s="201"/>
      <c r="O5528" s="202"/>
      <c r="P5528" s="202"/>
      <c r="Q5528" s="202"/>
      <c r="R5528" s="202"/>
      <c r="S5528" s="202"/>
      <c r="T5528" s="224"/>
      <c r="U5528" s="138"/>
      <c r="V5528" s="138"/>
      <c r="W5528" s="139"/>
      <c r="X5528" s="139"/>
      <c r="Y5528" s="224"/>
      <c r="Z5528" s="210"/>
      <c r="AA5528" s="204"/>
      <c r="AB5528" s="202"/>
      <c r="AC5528" s="202"/>
      <c r="AD5528" s="202"/>
      <c r="AE5528" s="202"/>
      <c r="AF5528" s="202"/>
      <c r="AG5528" s="224"/>
      <c r="AH5528" s="138"/>
      <c r="AI5528" s="138"/>
      <c r="AJ5528" s="139"/>
      <c r="AK5528" s="139"/>
      <c r="AL5528" s="224"/>
      <c r="AM5528" s="140"/>
      <c r="AN5528" s="211"/>
      <c r="AO5528" s="212"/>
      <c r="AP5528" s="39"/>
      <c r="AQ5528" s="141"/>
      <c r="AR5528" s="141"/>
      <c r="AS5528" s="143"/>
      <c r="AU5528" s="141"/>
      <c r="AV5528" s="141"/>
      <c r="AW5528" s="143"/>
      <c r="AY5528" s="146"/>
      <c r="AZ5528" s="2036"/>
    </row>
    <row r="5529" spans="1:64" s="373" customFormat="1" ht="12.75" customHeight="1" x14ac:dyDescent="0.25">
      <c r="A5529" s="15"/>
      <c r="B5529" s="121"/>
      <c r="C5529" s="122"/>
      <c r="D5529" s="123"/>
      <c r="E5529" s="124"/>
      <c r="F5529" s="125"/>
      <c r="G5529" s="126"/>
      <c r="H5529" s="35"/>
      <c r="I5529" s="36"/>
      <c r="J5529" s="37"/>
      <c r="K5529" s="381" t="s">
        <v>6088</v>
      </c>
      <c r="L5529" s="199"/>
      <c r="M5529" s="200"/>
      <c r="N5529" s="201"/>
      <c r="O5529" s="202"/>
      <c r="P5529" s="202"/>
      <c r="Q5529" s="202"/>
      <c r="R5529" s="202"/>
      <c r="S5529" s="202"/>
      <c r="T5529" s="224"/>
      <c r="U5529" s="138"/>
      <c r="V5529" s="138"/>
      <c r="W5529" s="139"/>
      <c r="X5529" s="139"/>
      <c r="Y5529" s="224"/>
      <c r="Z5529" s="210"/>
      <c r="AA5529" s="204"/>
      <c r="AB5529" s="202"/>
      <c r="AC5529" s="202"/>
      <c r="AD5529" s="202"/>
      <c r="AE5529" s="202"/>
      <c r="AF5529" s="202"/>
      <c r="AG5529" s="224"/>
      <c r="AH5529" s="138"/>
      <c r="AI5529" s="138"/>
      <c r="AJ5529" s="139"/>
      <c r="AK5529" s="139"/>
      <c r="AL5529" s="224"/>
      <c r="AM5529" s="140"/>
      <c r="AN5529" s="211"/>
      <c r="AO5529" s="212"/>
      <c r="AP5529" s="39"/>
      <c r="AQ5529" s="141"/>
      <c r="AR5529" s="141"/>
      <c r="AS5529" s="143"/>
      <c r="AT5529" s="144"/>
      <c r="AU5529" s="141"/>
      <c r="AV5529" s="141"/>
      <c r="AW5529" s="143"/>
      <c r="AX5529"/>
      <c r="AY5529" s="146"/>
      <c r="AZ5529" s="2036"/>
      <c r="BA5529"/>
      <c r="BB5529"/>
      <c r="BC5529"/>
      <c r="BD5529"/>
      <c r="BE5529"/>
      <c r="BF5529"/>
      <c r="BG5529"/>
      <c r="BH5529"/>
      <c r="BI5529"/>
      <c r="BJ5529"/>
      <c r="BK5529"/>
      <c r="BL5529"/>
    </row>
    <row r="5530" spans="1:64" x14ac:dyDescent="0.25">
      <c r="A5530" s="15"/>
      <c r="C5530" s="122"/>
      <c r="D5530" s="123"/>
      <c r="F5530" s="125"/>
      <c r="G5530" s="126"/>
      <c r="H5530" s="35"/>
      <c r="I5530" s="36"/>
      <c r="J5530" s="37"/>
      <c r="K5530" s="585" t="s">
        <v>6089</v>
      </c>
      <c r="L5530" s="199"/>
      <c r="M5530" s="200"/>
      <c r="N5530" s="201"/>
      <c r="O5530" s="202"/>
      <c r="P5530" s="202"/>
      <c r="Q5530" s="202"/>
      <c r="R5530" s="202"/>
      <c r="S5530" s="202"/>
      <c r="T5530" s="224"/>
      <c r="U5530" s="138"/>
      <c r="V5530" s="138"/>
      <c r="W5530" s="139"/>
      <c r="X5530" s="139"/>
      <c r="Y5530" s="224"/>
      <c r="Z5530" s="210"/>
      <c r="AA5530" s="204"/>
      <c r="AB5530" s="202"/>
      <c r="AC5530" s="202"/>
      <c r="AD5530" s="202"/>
      <c r="AE5530" s="202"/>
      <c r="AF5530" s="202"/>
      <c r="AG5530" s="224"/>
      <c r="AH5530" s="138"/>
      <c r="AI5530" s="138"/>
      <c r="AJ5530" s="139"/>
      <c r="AK5530" s="139"/>
      <c r="AL5530" s="224"/>
      <c r="AM5530" s="140"/>
      <c r="AN5530" s="211"/>
      <c r="AO5530" s="212"/>
      <c r="AP5530" s="39"/>
      <c r="AQ5530" s="141"/>
      <c r="AR5530" s="141"/>
      <c r="AS5530" s="143"/>
      <c r="AU5530" s="141"/>
      <c r="AV5530" s="141"/>
      <c r="AW5530" s="143"/>
      <c r="AY5530" s="146"/>
      <c r="AZ5530" s="2036"/>
    </row>
    <row r="5531" spans="1:64" ht="12.75" customHeight="1" x14ac:dyDescent="0.25">
      <c r="A5531" s="15"/>
      <c r="C5531" s="122"/>
      <c r="D5531" s="123"/>
      <c r="F5531" s="125"/>
      <c r="G5531" s="126"/>
      <c r="H5531" s="35"/>
      <c r="I5531" s="36"/>
      <c r="J5531" s="37"/>
      <c r="K5531" s="244"/>
      <c r="L5531" s="199"/>
      <c r="M5531" s="200"/>
      <c r="N5531" s="201"/>
      <c r="O5531" s="202"/>
      <c r="P5531" s="202"/>
      <c r="Q5531" s="202"/>
      <c r="R5531" s="202"/>
      <c r="S5531" s="202"/>
      <c r="T5531" s="224"/>
      <c r="U5531" s="138"/>
      <c r="V5531" s="138"/>
      <c r="W5531" s="139"/>
      <c r="X5531" s="139"/>
      <c r="Y5531" s="224"/>
      <c r="Z5531" s="210"/>
      <c r="AA5531" s="204"/>
      <c r="AB5531" s="202"/>
      <c r="AC5531" s="202"/>
      <c r="AD5531" s="202"/>
      <c r="AE5531" s="202"/>
      <c r="AF5531" s="202"/>
      <c r="AG5531" s="224"/>
      <c r="AH5531" s="138"/>
      <c r="AI5531" s="138"/>
      <c r="AJ5531" s="139"/>
      <c r="AK5531" s="139"/>
      <c r="AL5531" s="224"/>
      <c r="AM5531" s="140"/>
      <c r="AN5531" s="211"/>
      <c r="AO5531" s="212"/>
      <c r="AP5531" s="39"/>
      <c r="AQ5531" s="141"/>
      <c r="AR5531" s="141"/>
      <c r="AS5531" s="143"/>
      <c r="AU5531" s="141"/>
      <c r="AV5531" s="141"/>
      <c r="AW5531" s="143"/>
      <c r="AY5531" s="146"/>
      <c r="AZ5531" s="2036"/>
    </row>
    <row r="5532" spans="1:64" ht="35.1" customHeight="1" x14ac:dyDescent="0.25">
      <c r="A5532" s="356" t="s">
        <v>5356</v>
      </c>
      <c r="B5532" s="225">
        <v>15</v>
      </c>
      <c r="C5532" s="122" t="s">
        <v>1245</v>
      </c>
      <c r="D5532" s="357">
        <v>2016</v>
      </c>
      <c r="E5532" s="226"/>
      <c r="F5532" s="122"/>
      <c r="G5532" s="227">
        <v>1</v>
      </c>
      <c r="H5532" s="228" t="str">
        <f t="shared" si="4195"/>
        <v>072</v>
      </c>
      <c r="I5532" s="229" t="s">
        <v>1157</v>
      </c>
      <c r="J5532" s="492" t="s">
        <v>6090</v>
      </c>
      <c r="K5532" s="244" t="s">
        <v>6091</v>
      </c>
      <c r="L5532" s="241"/>
      <c r="M5532" s="242"/>
      <c r="N5532" s="2053"/>
      <c r="O5532" s="2054"/>
      <c r="P5532" s="2054"/>
      <c r="Q5532" s="2054"/>
      <c r="R5532" s="2054"/>
      <c r="S5532" s="2054"/>
      <c r="T5532" s="2055"/>
      <c r="U5532" s="261"/>
      <c r="V5532" s="261"/>
      <c r="W5532" s="262"/>
      <c r="X5532" s="262"/>
      <c r="Y5532" s="2055"/>
      <c r="Z5532" s="263"/>
      <c r="AA5532" s="264"/>
      <c r="AB5532" s="259"/>
      <c r="AC5532" s="259"/>
      <c r="AD5532" s="259"/>
      <c r="AE5532" s="259"/>
      <c r="AF5532" s="259"/>
      <c r="AG5532" s="2055"/>
      <c r="AH5532" s="261"/>
      <c r="AI5532" s="261"/>
      <c r="AJ5532" s="262"/>
      <c r="AK5532" s="262"/>
      <c r="AL5532" s="2055"/>
      <c r="AM5532" s="265"/>
      <c r="AN5532" s="266"/>
      <c r="AO5532" s="267"/>
      <c r="AP5532" s="268"/>
      <c r="AQ5532" s="269"/>
      <c r="AR5532" s="642"/>
      <c r="AS5532" s="270"/>
      <c r="AT5532" s="271"/>
      <c r="AU5532" s="269"/>
      <c r="AV5532" s="642"/>
      <c r="AW5532" s="270"/>
      <c r="AY5532" s="146" t="str">
        <f>RIGHT(LEFT(I5532,3),2)&amp;"."&amp;RIGHT(LEFT(I5532,5),2)</f>
        <v>01.00</v>
      </c>
      <c r="AZ5532" s="2036" t="b">
        <f>COUNTIF('[1]Codes SEC'!$B$2:$B$250,Ministres!AY5532)&gt;0</f>
        <v>1</v>
      </c>
    </row>
    <row r="5533" spans="1:64" ht="12.75" customHeight="1" x14ac:dyDescent="0.25">
      <c r="A5533" s="356"/>
      <c r="B5533" s="225"/>
      <c r="C5533" s="122"/>
      <c r="D5533" s="357"/>
      <c r="E5533" s="226"/>
      <c r="F5533" s="122"/>
      <c r="G5533" s="227"/>
      <c r="H5533" s="228"/>
      <c r="I5533" s="229"/>
      <c r="J5533" s="492"/>
      <c r="K5533" s="452" t="s">
        <v>5294</v>
      </c>
      <c r="L5533" s="241">
        <v>1110</v>
      </c>
      <c r="M5533" s="1385">
        <v>1162</v>
      </c>
      <c r="N5533" s="562"/>
      <c r="O5533" s="563"/>
      <c r="P5533" s="563"/>
      <c r="Q5533" s="563"/>
      <c r="R5533" s="563"/>
      <c r="S5533" s="563"/>
      <c r="T5533" s="592"/>
      <c r="U5533" s="138"/>
      <c r="V5533" s="138"/>
      <c r="W5533" s="139"/>
      <c r="X5533" s="139"/>
      <c r="Y5533" s="592"/>
      <c r="Z5533" s="210"/>
      <c r="AA5533" s="204"/>
      <c r="AB5533" s="202"/>
      <c r="AC5533" s="202"/>
      <c r="AD5533" s="202"/>
      <c r="AE5533" s="202"/>
      <c r="AF5533" s="202"/>
      <c r="AG5533" s="592"/>
      <c r="AH5533" s="138"/>
      <c r="AI5533" s="138"/>
      <c r="AJ5533" s="139"/>
      <c r="AK5533" s="139"/>
      <c r="AL5533" s="592"/>
      <c r="AM5533" s="140"/>
      <c r="AN5533" s="119">
        <f t="shared" ref="AN5533:AN5537" si="4210">L5533+U5533+V5533+Z5533</f>
        <v>1110</v>
      </c>
      <c r="AO5533" s="120">
        <f t="shared" ref="AO5533:AO5537" si="4211">M5533+AH5533+AI5533+AM5533</f>
        <v>1162</v>
      </c>
      <c r="AP5533" s="268">
        <f>L5533</f>
        <v>1110</v>
      </c>
      <c r="AQ5533" s="141">
        <f>AN5533</f>
        <v>1110</v>
      </c>
      <c r="AR5533" s="642">
        <f>AQ5533-AP5533</f>
        <v>0</v>
      </c>
      <c r="AS5533" s="270">
        <f>AR5533/AP5533</f>
        <v>0</v>
      </c>
      <c r="AT5533" s="271">
        <f>M5533</f>
        <v>1162</v>
      </c>
      <c r="AU5533" s="141">
        <f>AO5533</f>
        <v>1162</v>
      </c>
      <c r="AV5533" s="642">
        <f>AU5533-AT5533</f>
        <v>0</v>
      </c>
      <c r="AW5533" s="270">
        <f>AV5533/AT5533</f>
        <v>0</v>
      </c>
      <c r="AY5533" s="146"/>
      <c r="AZ5533" s="2036"/>
    </row>
    <row r="5534" spans="1:64" ht="12.75" customHeight="1" x14ac:dyDescent="0.25">
      <c r="A5534" s="356"/>
      <c r="B5534" s="225"/>
      <c r="C5534" s="122"/>
      <c r="D5534" s="357"/>
      <c r="E5534" s="226"/>
      <c r="F5534" s="122"/>
      <c r="G5534" s="227"/>
      <c r="H5534" s="228"/>
      <c r="I5534" s="229"/>
      <c r="J5534" s="492"/>
      <c r="K5534" s="452" t="s">
        <v>1161</v>
      </c>
      <c r="L5534" s="241">
        <v>311</v>
      </c>
      <c r="M5534" s="1385">
        <v>311</v>
      </c>
      <c r="N5534" s="562"/>
      <c r="O5534" s="563"/>
      <c r="P5534" s="563"/>
      <c r="Q5534" s="563"/>
      <c r="R5534" s="563"/>
      <c r="S5534" s="563"/>
      <c r="T5534" s="592"/>
      <c r="U5534" s="138"/>
      <c r="V5534" s="138"/>
      <c r="W5534" s="139"/>
      <c r="X5534" s="139"/>
      <c r="Y5534" s="592"/>
      <c r="Z5534" s="210"/>
      <c r="AA5534" s="204"/>
      <c r="AB5534" s="202"/>
      <c r="AC5534" s="202"/>
      <c r="AD5534" s="202"/>
      <c r="AE5534" s="202"/>
      <c r="AF5534" s="202"/>
      <c r="AG5534" s="592"/>
      <c r="AH5534" s="138"/>
      <c r="AI5534" s="138"/>
      <c r="AJ5534" s="139"/>
      <c r="AK5534" s="139"/>
      <c r="AL5534" s="592"/>
      <c r="AM5534" s="140"/>
      <c r="AN5534" s="119">
        <f t="shared" si="4210"/>
        <v>311</v>
      </c>
      <c r="AO5534" s="120">
        <f t="shared" si="4211"/>
        <v>311</v>
      </c>
      <c r="AP5534" s="268">
        <f>L5534</f>
        <v>311</v>
      </c>
      <c r="AQ5534" s="141">
        <f>AN5534</f>
        <v>311</v>
      </c>
      <c r="AR5534" s="642">
        <f>AQ5534-AP5534</f>
        <v>0</v>
      </c>
      <c r="AS5534" s="270">
        <f>AR5534/AP5534</f>
        <v>0</v>
      </c>
      <c r="AT5534" s="271">
        <f>M5534</f>
        <v>311</v>
      </c>
      <c r="AU5534" s="141">
        <f>AO5534</f>
        <v>311</v>
      </c>
      <c r="AV5534" s="642">
        <f>AU5534-AT5534</f>
        <v>0</v>
      </c>
      <c r="AW5534" s="270">
        <f>AV5534/AT5534</f>
        <v>0</v>
      </c>
      <c r="AY5534" s="146"/>
      <c r="AZ5534" s="2036"/>
    </row>
    <row r="5535" spans="1:64" ht="12.75" customHeight="1" x14ac:dyDescent="0.25">
      <c r="A5535" s="356"/>
      <c r="B5535" s="225"/>
      <c r="C5535" s="122"/>
      <c r="D5535" s="357"/>
      <c r="E5535" s="226"/>
      <c r="F5535" s="122"/>
      <c r="G5535" s="227"/>
      <c r="H5535" s="228"/>
      <c r="I5535" s="229"/>
      <c r="J5535" s="492"/>
      <c r="K5535" s="452" t="s">
        <v>1162</v>
      </c>
      <c r="L5535" s="199">
        <v>1421</v>
      </c>
      <c r="M5535" s="200">
        <v>1473</v>
      </c>
      <c r="N5535" s="562"/>
      <c r="O5535" s="563"/>
      <c r="P5535" s="563"/>
      <c r="Q5535" s="563"/>
      <c r="R5535" s="563"/>
      <c r="S5535" s="563"/>
      <c r="T5535" s="592"/>
      <c r="U5535" s="138">
        <f t="shared" ref="U5535:Z5535" si="4212">U5533+U5534</f>
        <v>0</v>
      </c>
      <c r="V5535" s="138">
        <f t="shared" si="4212"/>
        <v>0</v>
      </c>
      <c r="W5535" s="139"/>
      <c r="X5535" s="139"/>
      <c r="Y5535" s="592"/>
      <c r="Z5535" s="210">
        <f t="shared" si="4212"/>
        <v>0</v>
      </c>
      <c r="AA5535" s="204"/>
      <c r="AB5535" s="202"/>
      <c r="AC5535" s="202"/>
      <c r="AD5535" s="202"/>
      <c r="AE5535" s="202"/>
      <c r="AF5535" s="202"/>
      <c r="AG5535" s="592"/>
      <c r="AH5535" s="138">
        <f t="shared" ref="AH5535:AM5535" si="4213">AH5533+AH5534</f>
        <v>0</v>
      </c>
      <c r="AI5535" s="138">
        <f t="shared" si="4213"/>
        <v>0</v>
      </c>
      <c r="AJ5535" s="139"/>
      <c r="AK5535" s="139"/>
      <c r="AL5535" s="592"/>
      <c r="AM5535" s="140">
        <f t="shared" si="4213"/>
        <v>0</v>
      </c>
      <c r="AN5535" s="119">
        <f t="shared" si="4210"/>
        <v>1421</v>
      </c>
      <c r="AO5535" s="120">
        <f t="shared" si="4211"/>
        <v>1473</v>
      </c>
      <c r="AP5535" s="268">
        <f>AP5533+AP5534</f>
        <v>1421</v>
      </c>
      <c r="AQ5535" s="141">
        <f>AQ5533+AQ5534</f>
        <v>1421</v>
      </c>
      <c r="AR5535" s="642">
        <f>AR5533+AR5534</f>
        <v>0</v>
      </c>
      <c r="AS5535" s="270">
        <f>AR5535/AP5535</f>
        <v>0</v>
      </c>
      <c r="AT5535" s="271">
        <f>AT5533+AT5534</f>
        <v>1473</v>
      </c>
      <c r="AU5535" s="141">
        <f>AU5533+AU5534</f>
        <v>1473</v>
      </c>
      <c r="AV5535" s="642">
        <f>AV5533+AV5534</f>
        <v>0</v>
      </c>
      <c r="AW5535" s="270">
        <f>AV5535/AT5535</f>
        <v>0</v>
      </c>
      <c r="AY5535" s="146"/>
      <c r="AZ5535" s="2036"/>
    </row>
    <row r="5536" spans="1:64" ht="12.75" customHeight="1" x14ac:dyDescent="0.25">
      <c r="A5536" s="356"/>
      <c r="B5536" s="225"/>
      <c r="C5536" s="122"/>
      <c r="D5536" s="357"/>
      <c r="E5536" s="226"/>
      <c r="F5536" s="122">
        <v>13</v>
      </c>
      <c r="G5536" s="227"/>
      <c r="H5536" s="228"/>
      <c r="I5536" s="229"/>
      <c r="J5536" s="492"/>
      <c r="K5536" s="118" t="s">
        <v>1163</v>
      </c>
      <c r="L5536" s="232">
        <v>411</v>
      </c>
      <c r="M5536" s="1386">
        <v>411</v>
      </c>
      <c r="N5536" s="562"/>
      <c r="O5536" s="563"/>
      <c r="P5536" s="563"/>
      <c r="Q5536" s="563"/>
      <c r="R5536" s="563"/>
      <c r="S5536" s="563"/>
      <c r="T5536" s="592" t="str">
        <f>IF(SUM(N5536:S5536)=U5536,"OK",SUM(N5536:S5536)-U5536)</f>
        <v>OK</v>
      </c>
      <c r="U5536" s="138"/>
      <c r="V5536" s="138"/>
      <c r="W5536" s="139"/>
      <c r="X5536" s="139"/>
      <c r="Y5536" s="592" t="str">
        <f>IF(SUM(W5536:X5536)=Z5536,"OK",SUM(W5536:X5536)-Z5536)</f>
        <v>OK</v>
      </c>
      <c r="Z5536" s="210"/>
      <c r="AA5536" s="204"/>
      <c r="AB5536" s="202"/>
      <c r="AC5536" s="202"/>
      <c r="AD5536" s="202"/>
      <c r="AE5536" s="202"/>
      <c r="AF5536" s="202"/>
      <c r="AG5536" s="592" t="str">
        <f>IF(SUM(AA5536:AF5536)=AH5536,"OK",SUM(AA5536:AF5536)-AH5536)</f>
        <v>OK</v>
      </c>
      <c r="AH5536" s="138"/>
      <c r="AI5536" s="138"/>
      <c r="AJ5536" s="139"/>
      <c r="AK5536" s="139"/>
      <c r="AL5536" s="592" t="str">
        <f>IF(SUM(AJ5536:AK5536)=AM5536,"OK",SUM(AJ5536:AK5536)-AM5536)</f>
        <v>OK</v>
      </c>
      <c r="AM5536" s="140"/>
      <c r="AN5536" s="119">
        <f t="shared" si="4210"/>
        <v>411</v>
      </c>
      <c r="AO5536" s="120">
        <f t="shared" si="4211"/>
        <v>411</v>
      </c>
      <c r="AP5536" s="39">
        <f>L5536</f>
        <v>411</v>
      </c>
      <c r="AQ5536" s="141">
        <f>AN5536</f>
        <v>411</v>
      </c>
      <c r="AR5536" s="142">
        <f>AQ5536-AP5536</f>
        <v>0</v>
      </c>
      <c r="AS5536" s="143">
        <f>AR5536/AP5536</f>
        <v>0</v>
      </c>
      <c r="AT5536" s="144">
        <f>M5536</f>
        <v>411</v>
      </c>
      <c r="AU5536" s="141">
        <f>AO5536</f>
        <v>411</v>
      </c>
      <c r="AV5536" s="142">
        <f>AU5536-AT5536</f>
        <v>0</v>
      </c>
      <c r="AW5536" s="143">
        <f>AV5536/AT5536</f>
        <v>0</v>
      </c>
      <c r="AY5536" s="146"/>
      <c r="AZ5536" s="2036"/>
    </row>
    <row r="5537" spans="1:52" ht="12.75" customHeight="1" x14ac:dyDescent="0.25">
      <c r="A5537" s="356"/>
      <c r="B5537" s="225"/>
      <c r="C5537" s="122"/>
      <c r="D5537" s="357"/>
      <c r="E5537" s="226"/>
      <c r="F5537" s="122"/>
      <c r="G5537" s="227"/>
      <c r="H5537" s="228"/>
      <c r="I5537" s="229"/>
      <c r="J5537" s="492"/>
      <c r="K5537" s="591" t="s">
        <v>1164</v>
      </c>
      <c r="L5537" s="199">
        <v>1010</v>
      </c>
      <c r="M5537" s="200">
        <v>1062</v>
      </c>
      <c r="N5537" s="562"/>
      <c r="O5537" s="563"/>
      <c r="P5537" s="563"/>
      <c r="Q5537" s="563"/>
      <c r="R5537" s="563"/>
      <c r="S5537" s="563"/>
      <c r="T5537" s="592"/>
      <c r="U5537" s="138">
        <f t="shared" ref="U5537:Z5537" si="4214">U5535-U5536</f>
        <v>0</v>
      </c>
      <c r="V5537" s="138">
        <f t="shared" si="4214"/>
        <v>0</v>
      </c>
      <c r="W5537" s="139"/>
      <c r="X5537" s="139"/>
      <c r="Y5537" s="592"/>
      <c r="Z5537" s="210">
        <f t="shared" si="4214"/>
        <v>0</v>
      </c>
      <c r="AA5537" s="204"/>
      <c r="AB5537" s="202"/>
      <c r="AC5537" s="202"/>
      <c r="AD5537" s="202"/>
      <c r="AE5537" s="202"/>
      <c r="AF5537" s="202"/>
      <c r="AG5537" s="592"/>
      <c r="AH5537" s="138">
        <f t="shared" ref="AH5537:AM5537" si="4215">AH5535-AH5536</f>
        <v>0</v>
      </c>
      <c r="AI5537" s="138">
        <f t="shared" si="4215"/>
        <v>0</v>
      </c>
      <c r="AJ5537" s="139"/>
      <c r="AK5537" s="139"/>
      <c r="AL5537" s="592"/>
      <c r="AM5537" s="140">
        <f t="shared" si="4215"/>
        <v>0</v>
      </c>
      <c r="AN5537" s="119">
        <f t="shared" si="4210"/>
        <v>1010</v>
      </c>
      <c r="AO5537" s="120">
        <f t="shared" si="4211"/>
        <v>1062</v>
      </c>
      <c r="AP5537" s="268">
        <f>AP5535-AP5536</f>
        <v>1010</v>
      </c>
      <c r="AQ5537" s="141">
        <f>AQ5535-AQ5536</f>
        <v>1010</v>
      </c>
      <c r="AR5537" s="642">
        <f>AR5535-AR5536</f>
        <v>0</v>
      </c>
      <c r="AS5537" s="270">
        <f>AR5537/AP5537</f>
        <v>0</v>
      </c>
      <c r="AT5537" s="271">
        <f>AT5535-AT5536</f>
        <v>1062</v>
      </c>
      <c r="AU5537" s="141">
        <f>AU5535-AU5536</f>
        <v>1062</v>
      </c>
      <c r="AV5537" s="642">
        <f>AV5535-AV5536</f>
        <v>0</v>
      </c>
      <c r="AW5537" s="270">
        <f>AV5537/AT5537</f>
        <v>0</v>
      </c>
      <c r="AY5537" s="146"/>
      <c r="AZ5537" s="2036"/>
    </row>
    <row r="5538" spans="1:52" ht="12.75" customHeight="1" x14ac:dyDescent="0.25">
      <c r="A5538" s="15"/>
      <c r="C5538" s="122"/>
      <c r="D5538" s="123"/>
      <c r="F5538" s="125"/>
      <c r="G5538" s="126"/>
      <c r="H5538" s="35"/>
      <c r="I5538" s="36"/>
      <c r="J5538" s="37"/>
      <c r="K5538" s="456"/>
      <c r="L5538" s="199"/>
      <c r="M5538" s="200"/>
      <c r="N5538" s="201"/>
      <c r="O5538" s="202"/>
      <c r="P5538" s="202"/>
      <c r="Q5538" s="202"/>
      <c r="R5538" s="202"/>
      <c r="S5538" s="202"/>
      <c r="T5538" s="224"/>
      <c r="U5538" s="138"/>
      <c r="V5538" s="138"/>
      <c r="W5538" s="139"/>
      <c r="X5538" s="139"/>
      <c r="Y5538" s="224"/>
      <c r="Z5538" s="210"/>
      <c r="AA5538" s="204"/>
      <c r="AB5538" s="202"/>
      <c r="AC5538" s="202"/>
      <c r="AD5538" s="202"/>
      <c r="AE5538" s="202"/>
      <c r="AF5538" s="202"/>
      <c r="AG5538" s="224"/>
      <c r="AH5538" s="138"/>
      <c r="AI5538" s="138"/>
      <c r="AJ5538" s="139"/>
      <c r="AK5538" s="139"/>
      <c r="AL5538" s="224"/>
      <c r="AM5538" s="140"/>
      <c r="AN5538" s="211"/>
      <c r="AO5538" s="212"/>
      <c r="AP5538" s="39"/>
      <c r="AQ5538" s="141"/>
      <c r="AR5538" s="141"/>
      <c r="AS5538" s="143"/>
      <c r="AU5538" s="141"/>
      <c r="AV5538" s="141"/>
      <c r="AW5538" s="143"/>
      <c r="AY5538" s="146"/>
      <c r="AZ5538" s="2036"/>
    </row>
    <row r="5539" spans="1:52" ht="12.75" customHeight="1" x14ac:dyDescent="0.25">
      <c r="A5539" s="15"/>
      <c r="C5539" s="122"/>
      <c r="D5539" s="123"/>
      <c r="F5539" s="125"/>
      <c r="G5539" s="126"/>
      <c r="H5539" s="35"/>
      <c r="I5539" s="36"/>
      <c r="J5539" s="37"/>
      <c r="K5539" s="243" t="s">
        <v>65</v>
      </c>
      <c r="L5539" s="199"/>
      <c r="M5539" s="200"/>
      <c r="N5539" s="201"/>
      <c r="O5539" s="202"/>
      <c r="P5539" s="202"/>
      <c r="Q5539" s="202"/>
      <c r="R5539" s="202"/>
      <c r="S5539" s="202"/>
      <c r="T5539" s="224"/>
      <c r="U5539" s="138"/>
      <c r="V5539" s="138"/>
      <c r="W5539" s="139"/>
      <c r="X5539" s="139"/>
      <c r="Y5539" s="224"/>
      <c r="Z5539" s="210"/>
      <c r="AA5539" s="204"/>
      <c r="AB5539" s="202"/>
      <c r="AC5539" s="202"/>
      <c r="AD5539" s="202"/>
      <c r="AE5539" s="202"/>
      <c r="AF5539" s="202"/>
      <c r="AG5539" s="224"/>
      <c r="AH5539" s="138"/>
      <c r="AI5539" s="138"/>
      <c r="AJ5539" s="139"/>
      <c r="AK5539" s="139"/>
      <c r="AL5539" s="224"/>
      <c r="AM5539" s="140"/>
      <c r="AN5539" s="211"/>
      <c r="AO5539" s="212"/>
      <c r="AP5539" s="39"/>
      <c r="AQ5539" s="141"/>
      <c r="AR5539" s="141"/>
      <c r="AS5539" s="143"/>
      <c r="AU5539" s="141"/>
      <c r="AV5539" s="141"/>
      <c r="AW5539" s="143"/>
      <c r="AY5539" s="146"/>
      <c r="AZ5539" s="2036"/>
    </row>
    <row r="5540" spans="1:52" ht="12.75" customHeight="1" x14ac:dyDescent="0.25">
      <c r="A5540" s="15"/>
      <c r="C5540" s="122"/>
      <c r="D5540" s="123"/>
      <c r="F5540" s="125"/>
      <c r="G5540" s="126"/>
      <c r="H5540" s="35"/>
      <c r="I5540" s="36"/>
      <c r="J5540" s="37"/>
      <c r="K5540" s="244"/>
      <c r="L5540" s="199"/>
      <c r="M5540" s="200"/>
      <c r="N5540" s="201"/>
      <c r="O5540" s="202"/>
      <c r="P5540" s="202"/>
      <c r="Q5540" s="202"/>
      <c r="R5540" s="202"/>
      <c r="S5540" s="202"/>
      <c r="T5540" s="224"/>
      <c r="U5540" s="138"/>
      <c r="V5540" s="138"/>
      <c r="W5540" s="139"/>
      <c r="X5540" s="139"/>
      <c r="Y5540" s="224"/>
      <c r="Z5540" s="210"/>
      <c r="AA5540" s="204"/>
      <c r="AB5540" s="202"/>
      <c r="AC5540" s="202"/>
      <c r="AD5540" s="202"/>
      <c r="AE5540" s="202"/>
      <c r="AF5540" s="202"/>
      <c r="AG5540" s="224"/>
      <c r="AH5540" s="138"/>
      <c r="AI5540" s="138"/>
      <c r="AJ5540" s="139"/>
      <c r="AK5540" s="139"/>
      <c r="AL5540" s="224"/>
      <c r="AM5540" s="140"/>
      <c r="AN5540" s="211"/>
      <c r="AO5540" s="212"/>
      <c r="AP5540" s="39"/>
      <c r="AQ5540" s="141"/>
      <c r="AR5540" s="141"/>
      <c r="AS5540" s="143"/>
      <c r="AU5540" s="141"/>
      <c r="AV5540" s="141"/>
      <c r="AW5540" s="143"/>
      <c r="AY5540" s="146"/>
      <c r="AZ5540" s="2036"/>
    </row>
    <row r="5541" spans="1:52" ht="35.1" customHeight="1" x14ac:dyDescent="0.25">
      <c r="A5541" s="356" t="s">
        <v>5356</v>
      </c>
      <c r="B5541" s="225">
        <v>15</v>
      </c>
      <c r="C5541" s="122" t="s">
        <v>1245</v>
      </c>
      <c r="D5541" s="357">
        <v>2016</v>
      </c>
      <c r="F5541" s="125"/>
      <c r="G5541" s="126">
        <v>1</v>
      </c>
      <c r="H5541" s="35" t="str">
        <f t="shared" si="4195"/>
        <v>072</v>
      </c>
      <c r="I5541" s="36" t="s">
        <v>207</v>
      </c>
      <c r="J5541" s="37" t="s">
        <v>6092</v>
      </c>
      <c r="K5541" s="244" t="s">
        <v>6093</v>
      </c>
      <c r="L5541" s="199"/>
      <c r="M5541" s="200"/>
      <c r="N5541" s="201"/>
      <c r="O5541" s="202"/>
      <c r="P5541" s="202"/>
      <c r="Q5541" s="202"/>
      <c r="R5541" s="202"/>
      <c r="S5541" s="202"/>
      <c r="T5541" s="224"/>
      <c r="U5541" s="138"/>
      <c r="V5541" s="138"/>
      <c r="W5541" s="139"/>
      <c r="X5541" s="139"/>
      <c r="Y5541" s="224"/>
      <c r="Z5541" s="210"/>
      <c r="AA5541" s="204"/>
      <c r="AB5541" s="202"/>
      <c r="AC5541" s="202"/>
      <c r="AD5541" s="202"/>
      <c r="AE5541" s="202"/>
      <c r="AF5541" s="202"/>
      <c r="AG5541" s="224"/>
      <c r="AH5541" s="138"/>
      <c r="AI5541" s="138"/>
      <c r="AJ5541" s="139"/>
      <c r="AK5541" s="139"/>
      <c r="AL5541" s="224"/>
      <c r="AM5541" s="140"/>
      <c r="AN5541" s="211"/>
      <c r="AO5541" s="212"/>
      <c r="AP5541" s="39"/>
      <c r="AQ5541" s="141"/>
      <c r="AR5541" s="141"/>
      <c r="AS5541" s="143"/>
      <c r="AU5541" s="141"/>
      <c r="AV5541" s="141"/>
      <c r="AW5541" s="143"/>
      <c r="AY5541" s="146" t="str">
        <f>RIGHT(LEFT(I5541,3),2)&amp;"."&amp;RIGHT(LEFT(I5541,5),2)</f>
        <v>33.00</v>
      </c>
      <c r="AZ5541" s="2036" t="b">
        <f>COUNTIF('[1]Codes SEC'!$B$2:$B$250,Ministres!AY5541)&gt;0</f>
        <v>1</v>
      </c>
    </row>
    <row r="5542" spans="1:52" ht="35.1" customHeight="1" x14ac:dyDescent="0.25">
      <c r="A5542" s="356" t="s">
        <v>5356</v>
      </c>
      <c r="B5542" s="225">
        <v>15</v>
      </c>
      <c r="C5542" s="122" t="s">
        <v>1245</v>
      </c>
      <c r="D5542" s="357">
        <v>2016</v>
      </c>
      <c r="F5542" s="125"/>
      <c r="G5542" s="126">
        <v>1</v>
      </c>
      <c r="H5542" s="35" t="str">
        <f t="shared" si="4195"/>
        <v>072</v>
      </c>
      <c r="I5542" s="36">
        <v>85210000</v>
      </c>
      <c r="J5542" s="37" t="s">
        <v>6094</v>
      </c>
      <c r="K5542" s="244" t="s">
        <v>6095</v>
      </c>
      <c r="L5542" s="199"/>
      <c r="M5542" s="200"/>
      <c r="N5542" s="201"/>
      <c r="O5542" s="202"/>
      <c r="P5542" s="202"/>
      <c r="Q5542" s="202"/>
      <c r="R5542" s="202"/>
      <c r="S5542" s="202"/>
      <c r="T5542" s="224"/>
      <c r="U5542" s="138"/>
      <c r="V5542" s="138"/>
      <c r="W5542" s="139"/>
      <c r="X5542" s="139"/>
      <c r="Y5542" s="224"/>
      <c r="Z5542" s="210"/>
      <c r="AA5542" s="204"/>
      <c r="AB5542" s="202"/>
      <c r="AC5542" s="202"/>
      <c r="AD5542" s="202"/>
      <c r="AE5542" s="202"/>
      <c r="AF5542" s="202"/>
      <c r="AG5542" s="224"/>
      <c r="AH5542" s="138"/>
      <c r="AI5542" s="138"/>
      <c r="AJ5542" s="139"/>
      <c r="AK5542" s="139"/>
      <c r="AL5542" s="224"/>
      <c r="AM5542" s="140"/>
      <c r="AN5542" s="211"/>
      <c r="AO5542" s="212"/>
      <c r="AP5542" s="39"/>
      <c r="AQ5542" s="141"/>
      <c r="AR5542" s="141"/>
      <c r="AS5542" s="143"/>
      <c r="AU5542" s="141"/>
      <c r="AV5542" s="141"/>
      <c r="AW5542" s="143"/>
      <c r="AY5542" s="146" t="str">
        <f>RIGHT(LEFT(I5542,3),2)&amp;"."&amp;RIGHT(LEFT(I5542,5),2)</f>
        <v>52.10</v>
      </c>
      <c r="AZ5542" s="2036" t="b">
        <f>COUNTIF('[1]Codes SEC'!$B$2:$B$250,Ministres!AY5542)&gt;0</f>
        <v>1</v>
      </c>
    </row>
    <row r="5543" spans="1:52" ht="12.75" customHeight="1" x14ac:dyDescent="0.25">
      <c r="A5543" s="600"/>
      <c r="B5543" s="601"/>
      <c r="C5543" s="176"/>
      <c r="D5543" s="176"/>
      <c r="E5543" s="602"/>
      <c r="F5543" s="176"/>
      <c r="G5543" s="179"/>
      <c r="H5543" s="180"/>
      <c r="I5543" s="181"/>
      <c r="J5543" s="182"/>
      <c r="K5543" s="457" t="s">
        <v>6096</v>
      </c>
      <c r="L5543" s="184">
        <f t="shared" ref="L5543:X5543" si="4216">L5536</f>
        <v>411</v>
      </c>
      <c r="M5543" s="185">
        <f t="shared" si="4216"/>
        <v>411</v>
      </c>
      <c r="N5543" s="186">
        <f t="shared" si="4216"/>
        <v>0</v>
      </c>
      <c r="O5543" s="187">
        <f t="shared" si="4216"/>
        <v>0</v>
      </c>
      <c r="P5543" s="187">
        <f t="shared" si="4216"/>
        <v>0</v>
      </c>
      <c r="Q5543" s="187">
        <f t="shared" si="4216"/>
        <v>0</v>
      </c>
      <c r="R5543" s="187">
        <f t="shared" si="4216"/>
        <v>0</v>
      </c>
      <c r="S5543" s="187">
        <f t="shared" si="4216"/>
        <v>0</v>
      </c>
      <c r="T5543" s="188"/>
      <c r="U5543" s="187">
        <f t="shared" si="4216"/>
        <v>0</v>
      </c>
      <c r="V5543" s="187">
        <f t="shared" si="4216"/>
        <v>0</v>
      </c>
      <c r="W5543" s="187">
        <f t="shared" si="4216"/>
        <v>0</v>
      </c>
      <c r="X5543" s="187">
        <f t="shared" si="4216"/>
        <v>0</v>
      </c>
      <c r="Y5543" s="188"/>
      <c r="Z5543" s="187">
        <f t="shared" ref="Z5543:AK5543" si="4217">Z5536</f>
        <v>0</v>
      </c>
      <c r="AA5543" s="189">
        <f t="shared" si="4217"/>
        <v>0</v>
      </c>
      <c r="AB5543" s="187">
        <f t="shared" si="4217"/>
        <v>0</v>
      </c>
      <c r="AC5543" s="187">
        <f t="shared" si="4217"/>
        <v>0</v>
      </c>
      <c r="AD5543" s="187">
        <f t="shared" si="4217"/>
        <v>0</v>
      </c>
      <c r="AE5543" s="187">
        <f t="shared" si="4217"/>
        <v>0</v>
      </c>
      <c r="AF5543" s="187">
        <f t="shared" si="4217"/>
        <v>0</v>
      </c>
      <c r="AG5543" s="188"/>
      <c r="AH5543" s="187">
        <f t="shared" si="4217"/>
        <v>0</v>
      </c>
      <c r="AI5543" s="187">
        <f t="shared" si="4217"/>
        <v>0</v>
      </c>
      <c r="AJ5543" s="187">
        <f t="shared" si="4217"/>
        <v>0</v>
      </c>
      <c r="AK5543" s="187">
        <f t="shared" si="4217"/>
        <v>0</v>
      </c>
      <c r="AL5543" s="188"/>
      <c r="AM5543" s="190">
        <f t="shared" ref="AM5543:AW5543" si="4218">AM5536</f>
        <v>0</v>
      </c>
      <c r="AN5543" s="191">
        <f>AN5536</f>
        <v>411</v>
      </c>
      <c r="AO5543" s="190">
        <f t="shared" si="4218"/>
        <v>411</v>
      </c>
      <c r="AP5543" s="184">
        <f t="shared" si="4218"/>
        <v>411</v>
      </c>
      <c r="AQ5543" s="192">
        <f t="shared" si="4218"/>
        <v>411</v>
      </c>
      <c r="AR5543" s="193">
        <f t="shared" si="4218"/>
        <v>0</v>
      </c>
      <c r="AS5543" s="194">
        <f t="shared" si="4218"/>
        <v>0</v>
      </c>
      <c r="AT5543" s="195">
        <f t="shared" si="4218"/>
        <v>411</v>
      </c>
      <c r="AU5543" s="192">
        <f t="shared" si="4218"/>
        <v>411</v>
      </c>
      <c r="AV5543" s="193">
        <f t="shared" si="4218"/>
        <v>0</v>
      </c>
      <c r="AW5543" s="194">
        <f t="shared" si="4218"/>
        <v>0</v>
      </c>
      <c r="AY5543" s="146"/>
      <c r="AZ5543" s="2036"/>
    </row>
    <row r="5544" spans="1:52" ht="12.75" customHeight="1" x14ac:dyDescent="0.25">
      <c r="A5544" s="15"/>
      <c r="C5544" s="122"/>
      <c r="D5544" s="123"/>
      <c r="F5544" s="125"/>
      <c r="G5544" s="34"/>
      <c r="H5544" s="35"/>
      <c r="I5544" s="36"/>
      <c r="J5544" s="37"/>
      <c r="K5544" s="198" t="s">
        <v>72</v>
      </c>
      <c r="L5544" s="199">
        <v>0</v>
      </c>
      <c r="M5544" s="200">
        <v>0</v>
      </c>
      <c r="N5544" s="201">
        <v>0</v>
      </c>
      <c r="O5544" s="202">
        <v>0</v>
      </c>
      <c r="P5544" s="202">
        <v>0</v>
      </c>
      <c r="Q5544" s="202">
        <v>0</v>
      </c>
      <c r="R5544" s="202">
        <v>0</v>
      </c>
      <c r="S5544" s="202">
        <v>0</v>
      </c>
      <c r="T5544" s="203"/>
      <c r="U5544" s="135">
        <v>0</v>
      </c>
      <c r="V5544" s="135">
        <v>0</v>
      </c>
      <c r="W5544" s="202">
        <v>0</v>
      </c>
      <c r="X5544" s="202">
        <v>0</v>
      </c>
      <c r="Y5544" s="203"/>
      <c r="Z5544" s="135">
        <v>0</v>
      </c>
      <c r="AA5544" s="204">
        <v>0</v>
      </c>
      <c r="AB5544" s="202">
        <v>0</v>
      </c>
      <c r="AC5544" s="202">
        <v>0</v>
      </c>
      <c r="AD5544" s="202">
        <v>0</v>
      </c>
      <c r="AE5544" s="202">
        <v>0</v>
      </c>
      <c r="AF5544" s="202">
        <v>0</v>
      </c>
      <c r="AG5544" s="203"/>
      <c r="AH5544" s="135">
        <v>0</v>
      </c>
      <c r="AI5544" s="135">
        <v>0</v>
      </c>
      <c r="AJ5544" s="202">
        <v>0</v>
      </c>
      <c r="AK5544" s="202">
        <v>0</v>
      </c>
      <c r="AL5544" s="203"/>
      <c r="AM5544" s="205">
        <v>0</v>
      </c>
      <c r="AN5544" s="119">
        <v>0</v>
      </c>
      <c r="AO5544" s="120">
        <v>0</v>
      </c>
      <c r="AP5544" s="39">
        <v>0</v>
      </c>
      <c r="AQ5544" s="141">
        <v>0</v>
      </c>
      <c r="AR5544" s="141">
        <v>0</v>
      </c>
      <c r="AS5544" s="143">
        <v>0</v>
      </c>
      <c r="AT5544" s="144">
        <v>0</v>
      </c>
      <c r="AU5544" s="141">
        <v>0</v>
      </c>
      <c r="AV5544" s="141">
        <v>0</v>
      </c>
      <c r="AW5544" s="143">
        <v>0</v>
      </c>
      <c r="AY5544" s="146"/>
      <c r="AZ5544" s="2036"/>
    </row>
    <row r="5545" spans="1:52" ht="12.75" customHeight="1" x14ac:dyDescent="0.25">
      <c r="A5545" s="15"/>
      <c r="C5545" s="122"/>
      <c r="D5545" s="123"/>
      <c r="F5545" s="125"/>
      <c r="G5545" s="126"/>
      <c r="H5545" s="35"/>
      <c r="I5545" s="36"/>
      <c r="J5545" s="37"/>
      <c r="K5545" s="198" t="s">
        <v>73</v>
      </c>
      <c r="L5545" s="199">
        <v>0</v>
      </c>
      <c r="M5545" s="200">
        <v>0</v>
      </c>
      <c r="N5545" s="201">
        <v>0</v>
      </c>
      <c r="O5545" s="202">
        <v>0</v>
      </c>
      <c r="P5545" s="202">
        <v>0</v>
      </c>
      <c r="Q5545" s="202">
        <v>0</v>
      </c>
      <c r="R5545" s="202">
        <v>0</v>
      </c>
      <c r="S5545" s="202">
        <v>0</v>
      </c>
      <c r="T5545" s="203"/>
      <c r="U5545" s="135">
        <v>0</v>
      </c>
      <c r="V5545" s="135">
        <v>0</v>
      </c>
      <c r="W5545" s="202">
        <v>0</v>
      </c>
      <c r="X5545" s="202">
        <v>0</v>
      </c>
      <c r="Y5545" s="203"/>
      <c r="Z5545" s="135">
        <v>0</v>
      </c>
      <c r="AA5545" s="204">
        <v>0</v>
      </c>
      <c r="AB5545" s="202">
        <v>0</v>
      </c>
      <c r="AC5545" s="202">
        <v>0</v>
      </c>
      <c r="AD5545" s="202">
        <v>0</v>
      </c>
      <c r="AE5545" s="202">
        <v>0</v>
      </c>
      <c r="AF5545" s="202">
        <v>0</v>
      </c>
      <c r="AG5545" s="203"/>
      <c r="AH5545" s="135">
        <v>0</v>
      </c>
      <c r="AI5545" s="135">
        <v>0</v>
      </c>
      <c r="AJ5545" s="202">
        <v>0</v>
      </c>
      <c r="AK5545" s="202">
        <v>0</v>
      </c>
      <c r="AL5545" s="203"/>
      <c r="AM5545" s="205">
        <v>0</v>
      </c>
      <c r="AN5545" s="119">
        <v>0</v>
      </c>
      <c r="AO5545" s="120">
        <v>0</v>
      </c>
      <c r="AP5545" s="39">
        <v>0</v>
      </c>
      <c r="AQ5545" s="141">
        <v>0</v>
      </c>
      <c r="AR5545" s="141">
        <v>0</v>
      </c>
      <c r="AS5545" s="143">
        <v>0</v>
      </c>
      <c r="AT5545" s="144">
        <v>0</v>
      </c>
      <c r="AU5545" s="141">
        <v>0</v>
      </c>
      <c r="AV5545" s="141">
        <v>0</v>
      </c>
      <c r="AW5545" s="143">
        <v>0</v>
      </c>
      <c r="AY5545" s="146"/>
      <c r="AZ5545" s="2036"/>
    </row>
    <row r="5546" spans="1:52" ht="12.75" customHeight="1" x14ac:dyDescent="0.25">
      <c r="A5546" s="15"/>
      <c r="C5546" s="122"/>
      <c r="D5546" s="123"/>
      <c r="F5546" s="125"/>
      <c r="G5546" s="126"/>
      <c r="H5546" s="35"/>
      <c r="I5546" s="36"/>
      <c r="J5546" s="37"/>
      <c r="K5546" s="198" t="s">
        <v>74</v>
      </c>
      <c r="L5546" s="199">
        <f t="shared" ref="L5546:X5547" si="4219">L5536</f>
        <v>411</v>
      </c>
      <c r="M5546" s="200">
        <f t="shared" si="4219"/>
        <v>411</v>
      </c>
      <c r="N5546" s="201">
        <f t="shared" si="4219"/>
        <v>0</v>
      </c>
      <c r="O5546" s="202">
        <f t="shared" si="4219"/>
        <v>0</v>
      </c>
      <c r="P5546" s="202">
        <f t="shared" si="4219"/>
        <v>0</v>
      </c>
      <c r="Q5546" s="202">
        <f t="shared" si="4219"/>
        <v>0</v>
      </c>
      <c r="R5546" s="202">
        <f t="shared" si="4219"/>
        <v>0</v>
      </c>
      <c r="S5546" s="202">
        <f t="shared" si="4219"/>
        <v>0</v>
      </c>
      <c r="T5546" s="203"/>
      <c r="U5546" s="135">
        <f t="shared" si="4219"/>
        <v>0</v>
      </c>
      <c r="V5546" s="135">
        <f t="shared" si="4219"/>
        <v>0</v>
      </c>
      <c r="W5546" s="202">
        <f t="shared" si="4219"/>
        <v>0</v>
      </c>
      <c r="X5546" s="202">
        <f t="shared" si="4219"/>
        <v>0</v>
      </c>
      <c r="Y5546" s="203"/>
      <c r="Z5546" s="135">
        <f t="shared" ref="Z5546:AK5547" si="4220">Z5536</f>
        <v>0</v>
      </c>
      <c r="AA5546" s="204">
        <f t="shared" si="4220"/>
        <v>0</v>
      </c>
      <c r="AB5546" s="202">
        <f t="shared" si="4220"/>
        <v>0</v>
      </c>
      <c r="AC5546" s="202">
        <f t="shared" si="4220"/>
        <v>0</v>
      </c>
      <c r="AD5546" s="202">
        <f t="shared" si="4220"/>
        <v>0</v>
      </c>
      <c r="AE5546" s="202">
        <f t="shared" si="4220"/>
        <v>0</v>
      </c>
      <c r="AF5546" s="202">
        <f t="shared" si="4220"/>
        <v>0</v>
      </c>
      <c r="AG5546" s="203"/>
      <c r="AH5546" s="135">
        <f t="shared" si="4220"/>
        <v>0</v>
      </c>
      <c r="AI5546" s="135">
        <f t="shared" si="4220"/>
        <v>0</v>
      </c>
      <c r="AJ5546" s="202">
        <f t="shared" si="4220"/>
        <v>0</v>
      </c>
      <c r="AK5546" s="202">
        <f t="shared" si="4220"/>
        <v>0</v>
      </c>
      <c r="AL5546" s="203"/>
      <c r="AM5546" s="205">
        <f t="shared" ref="AM5546:AW5547" si="4221">AM5536</f>
        <v>0</v>
      </c>
      <c r="AN5546" s="119">
        <f>AN5536</f>
        <v>411</v>
      </c>
      <c r="AO5546" s="120">
        <f t="shared" si="4221"/>
        <v>411</v>
      </c>
      <c r="AP5546" s="39">
        <f t="shared" si="4221"/>
        <v>411</v>
      </c>
      <c r="AQ5546" s="141">
        <f t="shared" si="4221"/>
        <v>411</v>
      </c>
      <c r="AR5546" s="141">
        <f t="shared" si="4221"/>
        <v>0</v>
      </c>
      <c r="AS5546" s="143">
        <f t="shared" si="4221"/>
        <v>0</v>
      </c>
      <c r="AT5546" s="144">
        <f t="shared" si="4221"/>
        <v>411</v>
      </c>
      <c r="AU5546" s="141">
        <f t="shared" si="4221"/>
        <v>411</v>
      </c>
      <c r="AV5546" s="141">
        <f t="shared" si="4221"/>
        <v>0</v>
      </c>
      <c r="AW5546" s="143">
        <f t="shared" si="4221"/>
        <v>0</v>
      </c>
      <c r="AY5546" s="146"/>
      <c r="AZ5546" s="2036"/>
    </row>
    <row r="5547" spans="1:52" ht="12.75" customHeight="1" x14ac:dyDescent="0.25">
      <c r="A5547" s="15"/>
      <c r="C5547" s="122"/>
      <c r="D5547" s="123"/>
      <c r="F5547" s="125"/>
      <c r="G5547" s="126"/>
      <c r="H5547" s="35"/>
      <c r="I5547" s="36"/>
      <c r="J5547" s="37"/>
      <c r="K5547" s="198" t="s">
        <v>75</v>
      </c>
      <c r="L5547" s="199">
        <f t="shared" si="4219"/>
        <v>1010</v>
      </c>
      <c r="M5547" s="200">
        <f t="shared" si="4219"/>
        <v>1062</v>
      </c>
      <c r="N5547" s="201">
        <f t="shared" si="4219"/>
        <v>0</v>
      </c>
      <c r="O5547" s="202">
        <f t="shared" si="4219"/>
        <v>0</v>
      </c>
      <c r="P5547" s="202">
        <f t="shared" si="4219"/>
        <v>0</v>
      </c>
      <c r="Q5547" s="202">
        <f t="shared" si="4219"/>
        <v>0</v>
      </c>
      <c r="R5547" s="202">
        <f t="shared" si="4219"/>
        <v>0</v>
      </c>
      <c r="S5547" s="202">
        <f t="shared" si="4219"/>
        <v>0</v>
      </c>
      <c r="T5547" s="203"/>
      <c r="U5547" s="135">
        <f t="shared" si="4219"/>
        <v>0</v>
      </c>
      <c r="V5547" s="135">
        <f t="shared" si="4219"/>
        <v>0</v>
      </c>
      <c r="W5547" s="202">
        <f t="shared" si="4219"/>
        <v>0</v>
      </c>
      <c r="X5547" s="202">
        <f t="shared" si="4219"/>
        <v>0</v>
      </c>
      <c r="Y5547" s="203"/>
      <c r="Z5547" s="135">
        <f t="shared" si="4220"/>
        <v>0</v>
      </c>
      <c r="AA5547" s="204">
        <f t="shared" si="4220"/>
        <v>0</v>
      </c>
      <c r="AB5547" s="202">
        <f t="shared" si="4220"/>
        <v>0</v>
      </c>
      <c r="AC5547" s="202">
        <f t="shared" si="4220"/>
        <v>0</v>
      </c>
      <c r="AD5547" s="202">
        <f t="shared" si="4220"/>
        <v>0</v>
      </c>
      <c r="AE5547" s="202">
        <f t="shared" si="4220"/>
        <v>0</v>
      </c>
      <c r="AF5547" s="202">
        <f t="shared" si="4220"/>
        <v>0</v>
      </c>
      <c r="AG5547" s="203"/>
      <c r="AH5547" s="135">
        <f t="shared" si="4220"/>
        <v>0</v>
      </c>
      <c r="AI5547" s="135">
        <f t="shared" si="4220"/>
        <v>0</v>
      </c>
      <c r="AJ5547" s="202">
        <f t="shared" si="4220"/>
        <v>0</v>
      </c>
      <c r="AK5547" s="202">
        <f t="shared" si="4220"/>
        <v>0</v>
      </c>
      <c r="AL5547" s="203"/>
      <c r="AM5547" s="205">
        <f t="shared" si="4221"/>
        <v>0</v>
      </c>
      <c r="AN5547" s="119">
        <f>AN5537</f>
        <v>1010</v>
      </c>
      <c r="AO5547" s="120">
        <f t="shared" si="4221"/>
        <v>1062</v>
      </c>
      <c r="AP5547" s="39">
        <f t="shared" si="4221"/>
        <v>1010</v>
      </c>
      <c r="AQ5547" s="141">
        <f t="shared" si="4221"/>
        <v>1010</v>
      </c>
      <c r="AR5547" s="141">
        <f t="shared" si="4221"/>
        <v>0</v>
      </c>
      <c r="AS5547" s="143">
        <f t="shared" si="4221"/>
        <v>0</v>
      </c>
      <c r="AT5547" s="144">
        <f t="shared" si="4221"/>
        <v>1062</v>
      </c>
      <c r="AU5547" s="141">
        <f t="shared" si="4221"/>
        <v>1062</v>
      </c>
      <c r="AV5547" s="141">
        <f t="shared" si="4221"/>
        <v>0</v>
      </c>
      <c r="AW5547" s="143">
        <f t="shared" si="4221"/>
        <v>0</v>
      </c>
      <c r="AY5547" s="146"/>
      <c r="AZ5547" s="2036"/>
    </row>
    <row r="5548" spans="1:52" ht="12.75" customHeight="1" x14ac:dyDescent="0.25">
      <c r="A5548" s="15"/>
      <c r="C5548" s="122"/>
      <c r="D5548" s="123"/>
      <c r="F5548" s="125"/>
      <c r="G5548" s="126"/>
      <c r="H5548" s="35"/>
      <c r="I5548" s="36"/>
      <c r="J5548" s="37"/>
      <c r="K5548" s="206" t="s">
        <v>76</v>
      </c>
      <c r="L5548" s="199">
        <v>0</v>
      </c>
      <c r="M5548" s="200">
        <v>0</v>
      </c>
      <c r="N5548" s="201">
        <v>0</v>
      </c>
      <c r="O5548" s="202">
        <v>0</v>
      </c>
      <c r="P5548" s="202">
        <v>0</v>
      </c>
      <c r="Q5548" s="202">
        <v>0</v>
      </c>
      <c r="R5548" s="202">
        <v>0</v>
      </c>
      <c r="S5548" s="202">
        <v>0</v>
      </c>
      <c r="T5548" s="203"/>
      <c r="U5548" s="135">
        <v>0</v>
      </c>
      <c r="V5548" s="135">
        <v>0</v>
      </c>
      <c r="W5548" s="202">
        <v>0</v>
      </c>
      <c r="X5548" s="202">
        <v>0</v>
      </c>
      <c r="Y5548" s="203"/>
      <c r="Z5548" s="135">
        <v>0</v>
      </c>
      <c r="AA5548" s="204">
        <v>0</v>
      </c>
      <c r="AB5548" s="202">
        <v>0</v>
      </c>
      <c r="AC5548" s="202">
        <v>0</v>
      </c>
      <c r="AD5548" s="202">
        <v>0</v>
      </c>
      <c r="AE5548" s="202">
        <v>0</v>
      </c>
      <c r="AF5548" s="202">
        <v>0</v>
      </c>
      <c r="AG5548" s="203"/>
      <c r="AH5548" s="135">
        <v>0</v>
      </c>
      <c r="AI5548" s="135">
        <v>0</v>
      </c>
      <c r="AJ5548" s="202">
        <v>0</v>
      </c>
      <c r="AK5548" s="202">
        <v>0</v>
      </c>
      <c r="AL5548" s="203"/>
      <c r="AM5548" s="205">
        <v>0</v>
      </c>
      <c r="AN5548" s="119">
        <v>0</v>
      </c>
      <c r="AO5548" s="120">
        <v>0</v>
      </c>
      <c r="AP5548" s="39">
        <v>0</v>
      </c>
      <c r="AQ5548" s="141">
        <v>0</v>
      </c>
      <c r="AR5548" s="141">
        <v>0</v>
      </c>
      <c r="AS5548" s="143">
        <v>0</v>
      </c>
      <c r="AT5548" s="144">
        <v>0</v>
      </c>
      <c r="AU5548" s="141">
        <v>0</v>
      </c>
      <c r="AV5548" s="141">
        <v>0</v>
      </c>
      <c r="AW5548" s="143">
        <v>0</v>
      </c>
      <c r="AY5548" s="146"/>
      <c r="AZ5548" s="2036"/>
    </row>
    <row r="5549" spans="1:52" ht="12.75" customHeight="1" x14ac:dyDescent="0.25">
      <c r="A5549" s="15"/>
      <c r="C5549" s="122"/>
      <c r="D5549" s="123"/>
      <c r="F5549" s="125"/>
      <c r="G5549" s="126"/>
      <c r="H5549" s="35"/>
      <c r="I5549" s="36"/>
      <c r="J5549" s="37"/>
      <c r="K5549" s="198"/>
      <c r="L5549" s="199"/>
      <c r="M5549" s="200"/>
      <c r="N5549" s="201"/>
      <c r="O5549" s="202"/>
      <c r="P5549" s="202"/>
      <c r="Q5549" s="202"/>
      <c r="R5549" s="202"/>
      <c r="S5549" s="202"/>
      <c r="T5549" s="224"/>
      <c r="U5549" s="138"/>
      <c r="V5549" s="138"/>
      <c r="W5549" s="139"/>
      <c r="X5549" s="139"/>
      <c r="Y5549" s="224"/>
      <c r="Z5549" s="210"/>
      <c r="AA5549" s="204"/>
      <c r="AB5549" s="202"/>
      <c r="AC5549" s="202"/>
      <c r="AD5549" s="202"/>
      <c r="AE5549" s="202"/>
      <c r="AF5549" s="202"/>
      <c r="AG5549" s="224"/>
      <c r="AH5549" s="138"/>
      <c r="AI5549" s="138"/>
      <c r="AJ5549" s="139"/>
      <c r="AK5549" s="139"/>
      <c r="AL5549" s="224"/>
      <c r="AM5549" s="140"/>
      <c r="AN5549" s="211"/>
      <c r="AO5549" s="212"/>
      <c r="AP5549" s="39"/>
      <c r="AQ5549" s="141"/>
      <c r="AR5549" s="141"/>
      <c r="AS5549" s="143"/>
      <c r="AU5549" s="141"/>
      <c r="AV5549" s="141"/>
      <c r="AW5549" s="143"/>
      <c r="AY5549" s="146"/>
      <c r="AZ5549" s="2036"/>
    </row>
    <row r="5550" spans="1:52" ht="12.75" customHeight="1" x14ac:dyDescent="0.25">
      <c r="A5550" s="15"/>
      <c r="C5550" s="122"/>
      <c r="D5550" s="123"/>
      <c r="F5550" s="125"/>
      <c r="G5550" s="126"/>
      <c r="H5550" s="35"/>
      <c r="I5550" s="36"/>
      <c r="J5550" s="37"/>
      <c r="K5550" s="198"/>
      <c r="L5550" s="199"/>
      <c r="M5550" s="200"/>
      <c r="N5550" s="201"/>
      <c r="O5550" s="202"/>
      <c r="P5550" s="202"/>
      <c r="Q5550" s="202"/>
      <c r="R5550" s="202"/>
      <c r="S5550" s="202"/>
      <c r="T5550" s="224"/>
      <c r="U5550" s="138"/>
      <c r="V5550" s="138"/>
      <c r="W5550" s="139"/>
      <c r="X5550" s="139"/>
      <c r="Y5550" s="224"/>
      <c r="Z5550" s="210"/>
      <c r="AA5550" s="204"/>
      <c r="AB5550" s="202"/>
      <c r="AC5550" s="202"/>
      <c r="AD5550" s="202"/>
      <c r="AE5550" s="202"/>
      <c r="AF5550" s="202"/>
      <c r="AG5550" s="224"/>
      <c r="AH5550" s="138"/>
      <c r="AI5550" s="138"/>
      <c r="AJ5550" s="139"/>
      <c r="AK5550" s="139"/>
      <c r="AL5550" s="224"/>
      <c r="AM5550" s="140"/>
      <c r="AN5550" s="211"/>
      <c r="AO5550" s="212"/>
      <c r="AP5550" s="39"/>
      <c r="AQ5550" s="141"/>
      <c r="AR5550" s="141"/>
      <c r="AS5550" s="143"/>
      <c r="AU5550" s="141"/>
      <c r="AV5550" s="141"/>
      <c r="AW5550" s="143"/>
      <c r="AY5550" s="146"/>
      <c r="AZ5550" s="2036"/>
    </row>
    <row r="5551" spans="1:52" ht="12.75" customHeight="1" x14ac:dyDescent="0.25">
      <c r="A5551" s="15"/>
      <c r="C5551" s="122"/>
      <c r="D5551" s="123"/>
      <c r="F5551" s="125"/>
      <c r="G5551" s="126"/>
      <c r="H5551" s="35"/>
      <c r="I5551" s="36"/>
      <c r="J5551" s="37"/>
      <c r="K5551" s="381" t="s">
        <v>6097</v>
      </c>
      <c r="L5551" s="199"/>
      <c r="M5551" s="200"/>
      <c r="N5551" s="201"/>
      <c r="O5551" s="202"/>
      <c r="P5551" s="202"/>
      <c r="Q5551" s="202"/>
      <c r="R5551" s="202"/>
      <c r="S5551" s="202"/>
      <c r="T5551" s="224"/>
      <c r="U5551" s="138"/>
      <c r="V5551" s="138"/>
      <c r="W5551" s="139"/>
      <c r="X5551" s="139"/>
      <c r="Y5551" s="224"/>
      <c r="Z5551" s="210"/>
      <c r="AA5551" s="204"/>
      <c r="AB5551" s="202"/>
      <c r="AC5551" s="202"/>
      <c r="AD5551" s="202"/>
      <c r="AE5551" s="202"/>
      <c r="AF5551" s="202"/>
      <c r="AG5551" s="224"/>
      <c r="AH5551" s="138"/>
      <c r="AI5551" s="138"/>
      <c r="AJ5551" s="139"/>
      <c r="AK5551" s="139"/>
      <c r="AL5551" s="224"/>
      <c r="AM5551" s="140"/>
      <c r="AN5551" s="211"/>
      <c r="AO5551" s="212"/>
      <c r="AP5551" s="39"/>
      <c r="AQ5551" s="141"/>
      <c r="AR5551" s="141"/>
      <c r="AS5551" s="143"/>
      <c r="AU5551" s="141"/>
      <c r="AV5551" s="141"/>
      <c r="AW5551" s="143"/>
      <c r="AY5551" s="146"/>
      <c r="AZ5551" s="2036"/>
    </row>
    <row r="5552" spans="1:52" x14ac:dyDescent="0.25">
      <c r="A5552" s="15"/>
      <c r="C5552" s="122"/>
      <c r="D5552" s="123"/>
      <c r="F5552" s="125"/>
      <c r="G5552" s="126"/>
      <c r="H5552" s="35"/>
      <c r="I5552" s="36"/>
      <c r="J5552" s="37"/>
      <c r="K5552" s="585" t="s">
        <v>6098</v>
      </c>
      <c r="L5552" s="199"/>
      <c r="M5552" s="200"/>
      <c r="N5552" s="201"/>
      <c r="O5552" s="202"/>
      <c r="P5552" s="202"/>
      <c r="Q5552" s="202"/>
      <c r="R5552" s="202"/>
      <c r="S5552" s="202"/>
      <c r="T5552" s="224"/>
      <c r="U5552" s="138"/>
      <c r="V5552" s="138"/>
      <c r="W5552" s="139"/>
      <c r="X5552" s="139"/>
      <c r="Y5552" s="224"/>
      <c r="Z5552" s="210"/>
      <c r="AA5552" s="204"/>
      <c r="AB5552" s="202"/>
      <c r="AC5552" s="202"/>
      <c r="AD5552" s="202"/>
      <c r="AE5552" s="202"/>
      <c r="AF5552" s="202"/>
      <c r="AG5552" s="224"/>
      <c r="AH5552" s="138"/>
      <c r="AI5552" s="138"/>
      <c r="AJ5552" s="139"/>
      <c r="AK5552" s="139"/>
      <c r="AL5552" s="224"/>
      <c r="AM5552" s="140"/>
      <c r="AN5552" s="211"/>
      <c r="AO5552" s="212"/>
      <c r="AP5552" s="39"/>
      <c r="AQ5552" s="141"/>
      <c r="AR5552" s="141"/>
      <c r="AS5552" s="143"/>
      <c r="AU5552" s="141"/>
      <c r="AV5552" s="141"/>
      <c r="AW5552" s="143"/>
      <c r="AY5552" s="146"/>
      <c r="AZ5552" s="2036"/>
    </row>
    <row r="5553" spans="1:52" ht="12.75" customHeight="1" x14ac:dyDescent="0.25">
      <c r="A5553" s="15"/>
      <c r="C5553" s="122"/>
      <c r="D5553" s="123"/>
      <c r="F5553" s="125"/>
      <c r="G5553" s="126"/>
      <c r="H5553" s="35"/>
      <c r="I5553" s="36"/>
      <c r="J5553" s="37"/>
      <c r="K5553" s="244"/>
      <c r="L5553" s="199"/>
      <c r="M5553" s="200"/>
      <c r="N5553" s="201"/>
      <c r="O5553" s="202"/>
      <c r="P5553" s="202"/>
      <c r="Q5553" s="202"/>
      <c r="R5553" s="202"/>
      <c r="S5553" s="202"/>
      <c r="T5553" s="224"/>
      <c r="U5553" s="138"/>
      <c r="V5553" s="138"/>
      <c r="W5553" s="139"/>
      <c r="X5553" s="139"/>
      <c r="Y5553" s="224"/>
      <c r="Z5553" s="210"/>
      <c r="AA5553" s="204"/>
      <c r="AB5553" s="202"/>
      <c r="AC5553" s="202"/>
      <c r="AD5553" s="202"/>
      <c r="AE5553" s="202"/>
      <c r="AF5553" s="202"/>
      <c r="AG5553" s="224"/>
      <c r="AH5553" s="138"/>
      <c r="AI5553" s="138"/>
      <c r="AJ5553" s="139"/>
      <c r="AK5553" s="139"/>
      <c r="AL5553" s="224"/>
      <c r="AM5553" s="140"/>
      <c r="AN5553" s="211"/>
      <c r="AO5553" s="212"/>
      <c r="AP5553" s="39"/>
      <c r="AQ5553" s="141"/>
      <c r="AR5553" s="141"/>
      <c r="AS5553" s="143"/>
      <c r="AU5553" s="141"/>
      <c r="AV5553" s="141"/>
      <c r="AW5553" s="143"/>
      <c r="AY5553" s="146"/>
      <c r="AZ5553" s="2036"/>
    </row>
    <row r="5554" spans="1:52" ht="35.1" customHeight="1" x14ac:dyDescent="0.25">
      <c r="A5554" s="356" t="s">
        <v>5356</v>
      </c>
      <c r="B5554" s="225">
        <v>15</v>
      </c>
      <c r="C5554" s="122" t="s">
        <v>1245</v>
      </c>
      <c r="D5554" s="357">
        <v>2017</v>
      </c>
      <c r="E5554" s="226"/>
      <c r="F5554" s="122"/>
      <c r="G5554" s="227">
        <v>1</v>
      </c>
      <c r="H5554" s="228" t="str">
        <f t="shared" si="4195"/>
        <v>073</v>
      </c>
      <c r="I5554" s="229" t="s">
        <v>1157</v>
      </c>
      <c r="J5554" s="492" t="s">
        <v>6099</v>
      </c>
      <c r="K5554" s="244" t="s">
        <v>6100</v>
      </c>
      <c r="L5554" s="241"/>
      <c r="M5554" s="242"/>
      <c r="N5554" s="2053"/>
      <c r="O5554" s="2054"/>
      <c r="P5554" s="2054"/>
      <c r="Q5554" s="2054"/>
      <c r="R5554" s="2054"/>
      <c r="S5554" s="2054"/>
      <c r="T5554" s="2055"/>
      <c r="U5554" s="261"/>
      <c r="V5554" s="261"/>
      <c r="W5554" s="262"/>
      <c r="X5554" s="262"/>
      <c r="Y5554" s="2055"/>
      <c r="Z5554" s="263"/>
      <c r="AA5554" s="264"/>
      <c r="AB5554" s="259"/>
      <c r="AC5554" s="259"/>
      <c r="AD5554" s="259"/>
      <c r="AE5554" s="259"/>
      <c r="AF5554" s="259"/>
      <c r="AG5554" s="2055"/>
      <c r="AH5554" s="261"/>
      <c r="AI5554" s="261"/>
      <c r="AJ5554" s="262"/>
      <c r="AK5554" s="262"/>
      <c r="AL5554" s="2055"/>
      <c r="AM5554" s="265"/>
      <c r="AN5554" s="266"/>
      <c r="AO5554" s="267"/>
      <c r="AP5554" s="268"/>
      <c r="AQ5554" s="269"/>
      <c r="AR5554" s="269"/>
      <c r="AS5554" s="270"/>
      <c r="AT5554" s="271"/>
      <c r="AU5554" s="269"/>
      <c r="AV5554" s="269"/>
      <c r="AW5554" s="270"/>
      <c r="AY5554" s="146" t="str">
        <f>RIGHT(LEFT(I5554,3),2)&amp;"."&amp;RIGHT(LEFT(I5554,5),2)</f>
        <v>01.00</v>
      </c>
      <c r="AZ5554" s="2036" t="b">
        <f>COUNTIF('[1]Codes SEC'!$B$2:$B$250,Ministres!AY5554)&gt;0</f>
        <v>1</v>
      </c>
    </row>
    <row r="5555" spans="1:52" ht="12.75" customHeight="1" x14ac:dyDescent="0.25">
      <c r="A5555" s="356"/>
      <c r="B5555" s="225"/>
      <c r="C5555" s="122"/>
      <c r="D5555" s="357"/>
      <c r="E5555" s="226"/>
      <c r="F5555" s="122"/>
      <c r="G5555" s="227"/>
      <c r="H5555" s="228"/>
      <c r="I5555" s="229"/>
      <c r="J5555" s="492"/>
      <c r="K5555" s="452" t="s">
        <v>5294</v>
      </c>
      <c r="L5555" s="241">
        <v>3843</v>
      </c>
      <c r="M5555" s="242">
        <v>4589</v>
      </c>
      <c r="N5555" s="562"/>
      <c r="O5555" s="563"/>
      <c r="P5555" s="563"/>
      <c r="Q5555" s="563"/>
      <c r="R5555" s="563"/>
      <c r="S5555" s="563"/>
      <c r="T5555" s="592"/>
      <c r="U5555" s="138"/>
      <c r="V5555" s="138"/>
      <c r="W5555" s="139"/>
      <c r="X5555" s="139"/>
      <c r="Y5555" s="592"/>
      <c r="Z5555" s="210"/>
      <c r="AA5555" s="204"/>
      <c r="AB5555" s="202"/>
      <c r="AC5555" s="202"/>
      <c r="AD5555" s="202"/>
      <c r="AE5555" s="202"/>
      <c r="AF5555" s="202"/>
      <c r="AG5555" s="592"/>
      <c r="AH5555" s="138"/>
      <c r="AI5555" s="138"/>
      <c r="AJ5555" s="139"/>
      <c r="AK5555" s="139"/>
      <c r="AL5555" s="592"/>
      <c r="AM5555" s="140"/>
      <c r="AN5555" s="119">
        <f t="shared" ref="AN5555:AN5559" si="4222">L5555+U5555+V5555+Z5555</f>
        <v>3843</v>
      </c>
      <c r="AO5555" s="120">
        <f t="shared" ref="AO5555:AO5559" si="4223">M5555+AH5555+AI5555+AM5555</f>
        <v>4589</v>
      </c>
      <c r="AP5555" s="268">
        <f>L5555</f>
        <v>3843</v>
      </c>
      <c r="AQ5555" s="141">
        <f>AN5555</f>
        <v>3843</v>
      </c>
      <c r="AR5555" s="642">
        <f>AQ5555-AP5555</f>
        <v>0</v>
      </c>
      <c r="AS5555" s="270">
        <f>AR5555/AP5555</f>
        <v>0</v>
      </c>
      <c r="AT5555" s="271">
        <f>M5555</f>
        <v>4589</v>
      </c>
      <c r="AU5555" s="141">
        <f>AO5555</f>
        <v>4589</v>
      </c>
      <c r="AV5555" s="642">
        <f>AU5555-AT5555</f>
        <v>0</v>
      </c>
      <c r="AW5555" s="270">
        <f>AV5555/AT5555</f>
        <v>0</v>
      </c>
      <c r="AY5555" s="146"/>
      <c r="AZ5555" s="2036"/>
    </row>
    <row r="5556" spans="1:52" ht="12.75" customHeight="1" x14ac:dyDescent="0.25">
      <c r="A5556" s="356"/>
      <c r="B5556" s="225"/>
      <c r="C5556" s="122"/>
      <c r="D5556" s="357"/>
      <c r="E5556" s="226"/>
      <c r="F5556" s="122"/>
      <c r="G5556" s="227"/>
      <c r="H5556" s="228"/>
      <c r="I5556" s="229"/>
      <c r="J5556" s="492"/>
      <c r="K5556" s="452" t="s">
        <v>1161</v>
      </c>
      <c r="L5556" s="241">
        <v>625</v>
      </c>
      <c r="M5556" s="242">
        <v>625</v>
      </c>
      <c r="N5556" s="562"/>
      <c r="O5556" s="563"/>
      <c r="P5556" s="563"/>
      <c r="Q5556" s="563"/>
      <c r="R5556" s="563"/>
      <c r="S5556" s="563"/>
      <c r="T5556" s="592"/>
      <c r="U5556" s="138"/>
      <c r="V5556" s="138"/>
      <c r="W5556" s="139"/>
      <c r="X5556" s="139"/>
      <c r="Y5556" s="592"/>
      <c r="Z5556" s="210"/>
      <c r="AA5556" s="204"/>
      <c r="AB5556" s="202"/>
      <c r="AC5556" s="202"/>
      <c r="AD5556" s="202"/>
      <c r="AE5556" s="202"/>
      <c r="AF5556" s="202"/>
      <c r="AG5556" s="592"/>
      <c r="AH5556" s="138"/>
      <c r="AI5556" s="138"/>
      <c r="AJ5556" s="139"/>
      <c r="AK5556" s="139"/>
      <c r="AL5556" s="592"/>
      <c r="AM5556" s="140"/>
      <c r="AN5556" s="119">
        <f t="shared" si="4222"/>
        <v>625</v>
      </c>
      <c r="AO5556" s="120">
        <f t="shared" si="4223"/>
        <v>625</v>
      </c>
      <c r="AP5556" s="268">
        <f>L5556</f>
        <v>625</v>
      </c>
      <c r="AQ5556" s="141">
        <f>AN5556</f>
        <v>625</v>
      </c>
      <c r="AR5556" s="642">
        <f>AQ5556-AP5556</f>
        <v>0</v>
      </c>
      <c r="AS5556" s="270">
        <f>AR5556/AP5556</f>
        <v>0</v>
      </c>
      <c r="AT5556" s="271">
        <f>M5556</f>
        <v>625</v>
      </c>
      <c r="AU5556" s="141">
        <f>AO5556</f>
        <v>625</v>
      </c>
      <c r="AV5556" s="642">
        <f>AU5556-AT5556</f>
        <v>0</v>
      </c>
      <c r="AW5556" s="270">
        <f>AV5556/AT5556</f>
        <v>0</v>
      </c>
      <c r="AY5556" s="146"/>
      <c r="AZ5556" s="2036"/>
    </row>
    <row r="5557" spans="1:52" ht="12.75" customHeight="1" x14ac:dyDescent="0.25">
      <c r="A5557" s="356"/>
      <c r="B5557" s="225"/>
      <c r="C5557" s="122"/>
      <c r="D5557" s="357"/>
      <c r="E5557" s="226"/>
      <c r="F5557" s="122"/>
      <c r="G5557" s="227"/>
      <c r="H5557" s="228"/>
      <c r="I5557" s="229"/>
      <c r="J5557" s="492"/>
      <c r="K5557" s="452" t="s">
        <v>1162</v>
      </c>
      <c r="L5557" s="199">
        <v>4468</v>
      </c>
      <c r="M5557" s="200">
        <v>5214</v>
      </c>
      <c r="N5557" s="562"/>
      <c r="O5557" s="563"/>
      <c r="P5557" s="563"/>
      <c r="Q5557" s="563"/>
      <c r="R5557" s="563"/>
      <c r="S5557" s="563"/>
      <c r="T5557" s="592"/>
      <c r="U5557" s="138">
        <f t="shared" ref="U5557:Z5557" si="4224">U5555+U5556</f>
        <v>0</v>
      </c>
      <c r="V5557" s="138">
        <f t="shared" si="4224"/>
        <v>0</v>
      </c>
      <c r="W5557" s="139"/>
      <c r="X5557" s="139"/>
      <c r="Y5557" s="592"/>
      <c r="Z5557" s="210">
        <f t="shared" si="4224"/>
        <v>0</v>
      </c>
      <c r="AA5557" s="204"/>
      <c r="AB5557" s="202"/>
      <c r="AC5557" s="202"/>
      <c r="AD5557" s="202"/>
      <c r="AE5557" s="202"/>
      <c r="AF5557" s="202"/>
      <c r="AG5557" s="592"/>
      <c r="AH5557" s="138">
        <f t="shared" ref="AH5557:AM5557" si="4225">AH5555+AH5556</f>
        <v>0</v>
      </c>
      <c r="AI5557" s="138">
        <f t="shared" si="4225"/>
        <v>0</v>
      </c>
      <c r="AJ5557" s="139"/>
      <c r="AK5557" s="139"/>
      <c r="AL5557" s="592"/>
      <c r="AM5557" s="140">
        <f t="shared" si="4225"/>
        <v>0</v>
      </c>
      <c r="AN5557" s="119">
        <f t="shared" si="4222"/>
        <v>4468</v>
      </c>
      <c r="AO5557" s="120">
        <f t="shared" si="4223"/>
        <v>5214</v>
      </c>
      <c r="AP5557" s="268">
        <f>AP5555+AP5556</f>
        <v>4468</v>
      </c>
      <c r="AQ5557" s="141">
        <f>AQ5555+AQ5556</f>
        <v>4468</v>
      </c>
      <c r="AR5557" s="642">
        <f>AR5555+AR5556</f>
        <v>0</v>
      </c>
      <c r="AS5557" s="270">
        <f>AR5557/AP5557</f>
        <v>0</v>
      </c>
      <c r="AT5557" s="271">
        <f>AT5555+AT5556</f>
        <v>5214</v>
      </c>
      <c r="AU5557" s="141">
        <f>AU5555+AU5556</f>
        <v>5214</v>
      </c>
      <c r="AV5557" s="642">
        <f>AV5555+AV5556</f>
        <v>0</v>
      </c>
      <c r="AW5557" s="270">
        <f>AV5557/AT5557</f>
        <v>0</v>
      </c>
      <c r="AY5557" s="146"/>
      <c r="AZ5557" s="2036"/>
    </row>
    <row r="5558" spans="1:52" ht="12.75" customHeight="1" x14ac:dyDescent="0.25">
      <c r="A5558" s="356"/>
      <c r="B5558" s="225"/>
      <c r="C5558" s="122"/>
      <c r="D5558" s="357"/>
      <c r="E5558" s="226"/>
      <c r="F5558" s="122">
        <v>13</v>
      </c>
      <c r="G5558" s="227"/>
      <c r="H5558" s="228"/>
      <c r="I5558" s="229"/>
      <c r="J5558" s="492"/>
      <c r="K5558" s="118" t="s">
        <v>1163</v>
      </c>
      <c r="L5558" s="232">
        <v>625</v>
      </c>
      <c r="M5558" s="233">
        <v>625</v>
      </c>
      <c r="N5558" s="562"/>
      <c r="O5558" s="563"/>
      <c r="P5558" s="563"/>
      <c r="Q5558" s="563"/>
      <c r="R5558" s="563"/>
      <c r="S5558" s="563"/>
      <c r="T5558" s="592" t="str">
        <f>IF(SUM(N5558:S5558)=U5558,"OK",SUM(N5558:S5558)-U5558)</f>
        <v>OK</v>
      </c>
      <c r="U5558" s="138"/>
      <c r="V5558" s="138"/>
      <c r="W5558" s="139"/>
      <c r="X5558" s="139"/>
      <c r="Y5558" s="592" t="str">
        <f>IF(SUM(W5558:X5558)=Z5558,"OK",SUM(W5558:X5558)-Z5558)</f>
        <v>OK</v>
      </c>
      <c r="Z5558" s="210"/>
      <c r="AA5558" s="204"/>
      <c r="AB5558" s="202"/>
      <c r="AC5558" s="202"/>
      <c r="AD5558" s="202"/>
      <c r="AE5558" s="202"/>
      <c r="AF5558" s="202"/>
      <c r="AG5558" s="592" t="str">
        <f>IF(SUM(AA5558:AF5558)=AH5558,"OK",SUM(AA5558:AF5558)-AH5558)</f>
        <v>OK</v>
      </c>
      <c r="AH5558" s="138"/>
      <c r="AI5558" s="138"/>
      <c r="AJ5558" s="139"/>
      <c r="AK5558" s="139"/>
      <c r="AL5558" s="592" t="str">
        <f>IF(SUM(AJ5558:AK5558)=AM5558,"OK",SUM(AJ5558:AK5558)-AM5558)</f>
        <v>OK</v>
      </c>
      <c r="AM5558" s="140"/>
      <c r="AN5558" s="119">
        <f t="shared" si="4222"/>
        <v>625</v>
      </c>
      <c r="AO5558" s="120">
        <f t="shared" si="4223"/>
        <v>625</v>
      </c>
      <c r="AP5558" s="39">
        <f>L5558</f>
        <v>625</v>
      </c>
      <c r="AQ5558" s="141">
        <f>AN5558</f>
        <v>625</v>
      </c>
      <c r="AR5558" s="142">
        <f>AQ5558-AP5558</f>
        <v>0</v>
      </c>
      <c r="AS5558" s="143">
        <f>AR5558/AP5558</f>
        <v>0</v>
      </c>
      <c r="AT5558" s="144">
        <f>M5558</f>
        <v>625</v>
      </c>
      <c r="AU5558" s="141">
        <f>AO5558</f>
        <v>625</v>
      </c>
      <c r="AV5558" s="142">
        <f>AU5558-AT5558</f>
        <v>0</v>
      </c>
      <c r="AW5558" s="143">
        <f>AV5558/AT5558</f>
        <v>0</v>
      </c>
      <c r="AY5558" s="146"/>
      <c r="AZ5558" s="2036"/>
    </row>
    <row r="5559" spans="1:52" ht="12.75" customHeight="1" x14ac:dyDescent="0.25">
      <c r="A5559" s="356"/>
      <c r="B5559" s="225"/>
      <c r="C5559" s="122"/>
      <c r="D5559" s="357"/>
      <c r="E5559" s="226"/>
      <c r="F5559" s="122"/>
      <c r="G5559" s="227"/>
      <c r="H5559" s="228"/>
      <c r="I5559" s="229"/>
      <c r="J5559" s="492"/>
      <c r="K5559" s="591" t="s">
        <v>1164</v>
      </c>
      <c r="L5559" s="199">
        <v>3843</v>
      </c>
      <c r="M5559" s="200">
        <v>4589</v>
      </c>
      <c r="N5559" s="562"/>
      <c r="O5559" s="563"/>
      <c r="P5559" s="563"/>
      <c r="Q5559" s="563"/>
      <c r="R5559" s="563"/>
      <c r="S5559" s="563"/>
      <c r="T5559" s="592"/>
      <c r="U5559" s="138">
        <f t="shared" ref="U5559:Z5559" si="4226">U5557-U5558</f>
        <v>0</v>
      </c>
      <c r="V5559" s="138">
        <f t="shared" si="4226"/>
        <v>0</v>
      </c>
      <c r="W5559" s="139"/>
      <c r="X5559" s="139"/>
      <c r="Y5559" s="592"/>
      <c r="Z5559" s="210">
        <f t="shared" si="4226"/>
        <v>0</v>
      </c>
      <c r="AA5559" s="204"/>
      <c r="AB5559" s="202"/>
      <c r="AC5559" s="202"/>
      <c r="AD5559" s="202"/>
      <c r="AE5559" s="202"/>
      <c r="AF5559" s="202"/>
      <c r="AG5559" s="592"/>
      <c r="AH5559" s="138">
        <f t="shared" ref="AH5559:AM5559" si="4227">AH5557-AH5558</f>
        <v>0</v>
      </c>
      <c r="AI5559" s="138">
        <f t="shared" si="4227"/>
        <v>0</v>
      </c>
      <c r="AJ5559" s="139"/>
      <c r="AK5559" s="139"/>
      <c r="AL5559" s="592"/>
      <c r="AM5559" s="140">
        <f t="shared" si="4227"/>
        <v>0</v>
      </c>
      <c r="AN5559" s="119">
        <f t="shared" si="4222"/>
        <v>3843</v>
      </c>
      <c r="AO5559" s="120">
        <f t="shared" si="4223"/>
        <v>4589</v>
      </c>
      <c r="AP5559" s="268">
        <f>AP5557-AP5558</f>
        <v>3843</v>
      </c>
      <c r="AQ5559" s="141">
        <f>AQ5557-AQ5558</f>
        <v>3843</v>
      </c>
      <c r="AR5559" s="642">
        <f>AR5557-AR5558</f>
        <v>0</v>
      </c>
      <c r="AS5559" s="270">
        <f>AR5559/AP5559</f>
        <v>0</v>
      </c>
      <c r="AT5559" s="271">
        <f>AT5557-AT5558</f>
        <v>4589</v>
      </c>
      <c r="AU5559" s="141">
        <f>AU5557-AU5558</f>
        <v>4589</v>
      </c>
      <c r="AV5559" s="642">
        <f>AV5557-AV5558</f>
        <v>0</v>
      </c>
      <c r="AW5559" s="270">
        <f>AV5559/AT5559</f>
        <v>0</v>
      </c>
      <c r="AY5559" s="146"/>
      <c r="AZ5559" s="2036"/>
    </row>
    <row r="5560" spans="1:52" ht="12.75" customHeight="1" x14ac:dyDescent="0.25">
      <c r="A5560" s="15"/>
      <c r="C5560" s="122"/>
      <c r="D5560" s="123"/>
      <c r="F5560" s="125"/>
      <c r="G5560" s="126"/>
      <c r="H5560" s="35"/>
      <c r="I5560" s="36"/>
      <c r="J5560" s="37"/>
      <c r="K5560" s="456"/>
      <c r="L5560" s="199"/>
      <c r="M5560" s="200"/>
      <c r="N5560" s="201"/>
      <c r="O5560" s="202"/>
      <c r="P5560" s="202"/>
      <c r="Q5560" s="202"/>
      <c r="R5560" s="202"/>
      <c r="S5560" s="202"/>
      <c r="T5560" s="224"/>
      <c r="U5560" s="138"/>
      <c r="V5560" s="138"/>
      <c r="W5560" s="139"/>
      <c r="X5560" s="139"/>
      <c r="Y5560" s="224"/>
      <c r="Z5560" s="210"/>
      <c r="AA5560" s="204"/>
      <c r="AB5560" s="202"/>
      <c r="AC5560" s="202"/>
      <c r="AD5560" s="202"/>
      <c r="AE5560" s="202"/>
      <c r="AF5560" s="202"/>
      <c r="AG5560" s="224"/>
      <c r="AH5560" s="138"/>
      <c r="AI5560" s="138"/>
      <c r="AJ5560" s="139"/>
      <c r="AK5560" s="139"/>
      <c r="AL5560" s="224"/>
      <c r="AM5560" s="140"/>
      <c r="AN5560" s="211"/>
      <c r="AO5560" s="212"/>
      <c r="AP5560" s="39"/>
      <c r="AQ5560" s="141"/>
      <c r="AR5560" s="141"/>
      <c r="AS5560" s="143"/>
      <c r="AU5560" s="141"/>
      <c r="AV5560" s="141"/>
      <c r="AW5560" s="143"/>
      <c r="AY5560" s="146"/>
      <c r="AZ5560" s="2036"/>
    </row>
    <row r="5561" spans="1:52" ht="12.75" customHeight="1" x14ac:dyDescent="0.25">
      <c r="A5561" s="15"/>
      <c r="C5561" s="122"/>
      <c r="D5561" s="123"/>
      <c r="F5561" s="125"/>
      <c r="G5561" s="126"/>
      <c r="H5561" s="35"/>
      <c r="I5561" s="36"/>
      <c r="J5561" s="37"/>
      <c r="K5561" s="243" t="s">
        <v>65</v>
      </c>
      <c r="L5561" s="199"/>
      <c r="M5561" s="200"/>
      <c r="N5561" s="201"/>
      <c r="O5561" s="202"/>
      <c r="P5561" s="202"/>
      <c r="Q5561" s="202"/>
      <c r="R5561" s="202"/>
      <c r="S5561" s="202"/>
      <c r="T5561" s="224"/>
      <c r="U5561" s="138"/>
      <c r="V5561" s="138"/>
      <c r="W5561" s="139"/>
      <c r="X5561" s="139"/>
      <c r="Y5561" s="224"/>
      <c r="Z5561" s="210"/>
      <c r="AA5561" s="204"/>
      <c r="AB5561" s="202"/>
      <c r="AC5561" s="202"/>
      <c r="AD5561" s="202"/>
      <c r="AE5561" s="202"/>
      <c r="AF5561" s="202"/>
      <c r="AG5561" s="224"/>
      <c r="AH5561" s="138"/>
      <c r="AI5561" s="138"/>
      <c r="AJ5561" s="139"/>
      <c r="AK5561" s="139"/>
      <c r="AL5561" s="224"/>
      <c r="AM5561" s="140"/>
      <c r="AN5561" s="211"/>
      <c r="AO5561" s="212"/>
      <c r="AP5561" s="39"/>
      <c r="AQ5561" s="141"/>
      <c r="AR5561" s="141"/>
      <c r="AS5561" s="143"/>
      <c r="AU5561" s="141"/>
      <c r="AV5561" s="141"/>
      <c r="AW5561" s="143"/>
      <c r="AY5561" s="146"/>
      <c r="AZ5561" s="2036"/>
    </row>
    <row r="5562" spans="1:52" ht="12.75" customHeight="1" x14ac:dyDescent="0.25">
      <c r="A5562" s="15"/>
      <c r="C5562" s="122"/>
      <c r="D5562" s="123"/>
      <c r="F5562" s="125"/>
      <c r="G5562" s="126"/>
      <c r="H5562" s="35"/>
      <c r="I5562" s="36"/>
      <c r="J5562" s="37"/>
      <c r="K5562" s="244"/>
      <c r="L5562" s="199"/>
      <c r="M5562" s="200"/>
      <c r="N5562" s="201"/>
      <c r="O5562" s="202"/>
      <c r="P5562" s="202"/>
      <c r="Q5562" s="202"/>
      <c r="R5562" s="202"/>
      <c r="S5562" s="202"/>
      <c r="T5562" s="224"/>
      <c r="U5562" s="138"/>
      <c r="V5562" s="138"/>
      <c r="W5562" s="139"/>
      <c r="X5562" s="139"/>
      <c r="Y5562" s="224"/>
      <c r="Z5562" s="210"/>
      <c r="AA5562" s="204"/>
      <c r="AB5562" s="202"/>
      <c r="AC5562" s="202"/>
      <c r="AD5562" s="202"/>
      <c r="AE5562" s="202"/>
      <c r="AF5562" s="202"/>
      <c r="AG5562" s="224"/>
      <c r="AH5562" s="138"/>
      <c r="AI5562" s="138"/>
      <c r="AJ5562" s="139"/>
      <c r="AK5562" s="139"/>
      <c r="AL5562" s="224"/>
      <c r="AM5562" s="140"/>
      <c r="AN5562" s="211"/>
      <c r="AO5562" s="212"/>
      <c r="AP5562" s="39"/>
      <c r="AQ5562" s="141"/>
      <c r="AR5562" s="141"/>
      <c r="AS5562" s="143"/>
      <c r="AU5562" s="141"/>
      <c r="AV5562" s="141"/>
      <c r="AW5562" s="143"/>
      <c r="AY5562" s="146"/>
      <c r="AZ5562" s="2036"/>
    </row>
    <row r="5563" spans="1:52" ht="35.1" customHeight="1" x14ac:dyDescent="0.25">
      <c r="A5563" s="356" t="s">
        <v>5356</v>
      </c>
      <c r="B5563" s="225">
        <v>15</v>
      </c>
      <c r="C5563" s="122" t="s">
        <v>1245</v>
      </c>
      <c r="D5563" s="357">
        <v>2017</v>
      </c>
      <c r="F5563" s="125"/>
      <c r="G5563" s="126">
        <v>1</v>
      </c>
      <c r="H5563" s="35" t="str">
        <f t="shared" ref="H5563:H5611" si="4228">LEFT(J5563,3)</f>
        <v>073</v>
      </c>
      <c r="I5563" s="36" t="s">
        <v>96</v>
      </c>
      <c r="J5563" s="37" t="s">
        <v>6101</v>
      </c>
      <c r="K5563" s="244" t="s">
        <v>6102</v>
      </c>
      <c r="L5563" s="199"/>
      <c r="M5563" s="200"/>
      <c r="N5563" s="201"/>
      <c r="O5563" s="202"/>
      <c r="P5563" s="202"/>
      <c r="Q5563" s="202"/>
      <c r="R5563" s="202"/>
      <c r="S5563" s="202"/>
      <c r="T5563" s="224"/>
      <c r="U5563" s="138"/>
      <c r="V5563" s="138"/>
      <c r="W5563" s="139"/>
      <c r="X5563" s="139"/>
      <c r="Y5563" s="224"/>
      <c r="Z5563" s="210"/>
      <c r="AA5563" s="204"/>
      <c r="AB5563" s="202"/>
      <c r="AC5563" s="202"/>
      <c r="AD5563" s="202"/>
      <c r="AE5563" s="202"/>
      <c r="AF5563" s="202"/>
      <c r="AG5563" s="224"/>
      <c r="AH5563" s="138"/>
      <c r="AI5563" s="138"/>
      <c r="AJ5563" s="139"/>
      <c r="AK5563" s="139"/>
      <c r="AL5563" s="224"/>
      <c r="AM5563" s="140"/>
      <c r="AN5563" s="211"/>
      <c r="AO5563" s="212"/>
      <c r="AP5563" s="39"/>
      <c r="AQ5563" s="141"/>
      <c r="AR5563" s="141"/>
      <c r="AS5563" s="143"/>
      <c r="AU5563" s="141"/>
      <c r="AV5563" s="141"/>
      <c r="AW5563" s="143"/>
      <c r="AY5563" s="146" t="str">
        <f t="shared" ref="AY5563:AY5573" si="4229">RIGHT(LEFT(I5563,3),2)&amp;"."&amp;RIGHT(LEFT(I5563,5),2)</f>
        <v>12.11</v>
      </c>
      <c r="AZ5563" s="2036" t="b">
        <f>COUNTIF('[1]Codes SEC'!$B$2:$B$250,Ministres!AY5563)&gt;0</f>
        <v>1</v>
      </c>
    </row>
    <row r="5564" spans="1:52" ht="35.1" customHeight="1" x14ac:dyDescent="0.25">
      <c r="A5564" s="356" t="s">
        <v>5356</v>
      </c>
      <c r="B5564" s="225">
        <v>15</v>
      </c>
      <c r="C5564" s="122" t="s">
        <v>1245</v>
      </c>
      <c r="D5564" s="357">
        <v>2017</v>
      </c>
      <c r="F5564" s="125"/>
      <c r="G5564" s="126">
        <v>1</v>
      </c>
      <c r="H5564" s="35" t="str">
        <f t="shared" si="4228"/>
        <v>073</v>
      </c>
      <c r="I5564" s="36">
        <v>81221000</v>
      </c>
      <c r="J5564" s="37" t="s">
        <v>6103</v>
      </c>
      <c r="K5564" s="244" t="s">
        <v>6104</v>
      </c>
      <c r="L5564" s="199"/>
      <c r="M5564" s="200"/>
      <c r="N5564" s="201"/>
      <c r="O5564" s="202"/>
      <c r="P5564" s="202"/>
      <c r="Q5564" s="202"/>
      <c r="R5564" s="202"/>
      <c r="S5564" s="202"/>
      <c r="T5564" s="224"/>
      <c r="U5564" s="138"/>
      <c r="V5564" s="138"/>
      <c r="W5564" s="139"/>
      <c r="X5564" s="139"/>
      <c r="Y5564" s="224"/>
      <c r="Z5564" s="210"/>
      <c r="AA5564" s="204"/>
      <c r="AB5564" s="202"/>
      <c r="AC5564" s="202"/>
      <c r="AD5564" s="202"/>
      <c r="AE5564" s="202"/>
      <c r="AF5564" s="202"/>
      <c r="AG5564" s="224"/>
      <c r="AH5564" s="138"/>
      <c r="AI5564" s="138"/>
      <c r="AJ5564" s="139"/>
      <c r="AK5564" s="139"/>
      <c r="AL5564" s="224"/>
      <c r="AM5564" s="140"/>
      <c r="AN5564" s="211"/>
      <c r="AO5564" s="212"/>
      <c r="AP5564" s="39"/>
      <c r="AQ5564" s="141"/>
      <c r="AR5564" s="141"/>
      <c r="AS5564" s="143"/>
      <c r="AU5564" s="141"/>
      <c r="AV5564" s="141"/>
      <c r="AW5564" s="143"/>
      <c r="AY5564" s="146" t="str">
        <f t="shared" si="4229"/>
        <v>12.21</v>
      </c>
      <c r="AZ5564" s="2036" t="b">
        <f>COUNTIF('[1]Codes SEC'!$B$2:$B$250,Ministres!AY5564)&gt;0</f>
        <v>1</v>
      </c>
    </row>
    <row r="5565" spans="1:52" ht="35.1" customHeight="1" x14ac:dyDescent="0.25">
      <c r="A5565" s="356" t="s">
        <v>5356</v>
      </c>
      <c r="B5565" s="225">
        <v>15</v>
      </c>
      <c r="C5565" s="122" t="s">
        <v>1245</v>
      </c>
      <c r="D5565" s="357">
        <v>2017</v>
      </c>
      <c r="F5565" s="125"/>
      <c r="G5565" s="126">
        <v>1</v>
      </c>
      <c r="H5565" s="35" t="str">
        <f t="shared" si="4228"/>
        <v>073</v>
      </c>
      <c r="I5565" s="36">
        <v>81250000</v>
      </c>
      <c r="J5565" s="37" t="s">
        <v>6105</v>
      </c>
      <c r="K5565" s="244" t="s">
        <v>6106</v>
      </c>
      <c r="L5565" s="199"/>
      <c r="M5565" s="200"/>
      <c r="N5565" s="201"/>
      <c r="O5565" s="202"/>
      <c r="P5565" s="202"/>
      <c r="Q5565" s="202"/>
      <c r="R5565" s="202"/>
      <c r="S5565" s="202"/>
      <c r="T5565" s="224"/>
      <c r="U5565" s="138"/>
      <c r="V5565" s="138"/>
      <c r="W5565" s="139"/>
      <c r="X5565" s="139"/>
      <c r="Y5565" s="224"/>
      <c r="Z5565" s="210"/>
      <c r="AA5565" s="204"/>
      <c r="AB5565" s="202"/>
      <c r="AC5565" s="202"/>
      <c r="AD5565" s="202"/>
      <c r="AE5565" s="202"/>
      <c r="AF5565" s="202"/>
      <c r="AG5565" s="224"/>
      <c r="AH5565" s="138"/>
      <c r="AI5565" s="138"/>
      <c r="AJ5565" s="139"/>
      <c r="AK5565" s="139"/>
      <c r="AL5565" s="224"/>
      <c r="AM5565" s="140"/>
      <c r="AN5565" s="211"/>
      <c r="AO5565" s="212"/>
      <c r="AP5565" s="39"/>
      <c r="AQ5565" s="141"/>
      <c r="AR5565" s="141"/>
      <c r="AS5565" s="143"/>
      <c r="AU5565" s="141"/>
      <c r="AV5565" s="141"/>
      <c r="AW5565" s="143"/>
      <c r="AY5565" s="146" t="str">
        <f t="shared" si="4229"/>
        <v>12.50</v>
      </c>
      <c r="AZ5565" s="2036" t="b">
        <f>COUNTIF('[1]Codes SEC'!$B$2:$B$250,Ministres!AY5565)&gt;0</f>
        <v>1</v>
      </c>
    </row>
    <row r="5566" spans="1:52" ht="35.1" customHeight="1" x14ac:dyDescent="0.25">
      <c r="A5566" s="356" t="s">
        <v>5356</v>
      </c>
      <c r="B5566" s="225">
        <v>15</v>
      </c>
      <c r="C5566" s="122" t="s">
        <v>1245</v>
      </c>
      <c r="D5566" s="357">
        <v>2017</v>
      </c>
      <c r="F5566" s="125"/>
      <c r="G5566" s="126">
        <v>1</v>
      </c>
      <c r="H5566" s="35" t="str">
        <f t="shared" si="4228"/>
        <v>073</v>
      </c>
      <c r="I5566" s="36">
        <v>81410000</v>
      </c>
      <c r="J5566" s="37" t="s">
        <v>6107</v>
      </c>
      <c r="K5566" s="244" t="s">
        <v>6108</v>
      </c>
      <c r="L5566" s="199"/>
      <c r="M5566" s="200"/>
      <c r="N5566" s="201"/>
      <c r="O5566" s="202"/>
      <c r="P5566" s="202"/>
      <c r="Q5566" s="202"/>
      <c r="R5566" s="202"/>
      <c r="S5566" s="202"/>
      <c r="T5566" s="224"/>
      <c r="U5566" s="138"/>
      <c r="V5566" s="138"/>
      <c r="W5566" s="139"/>
      <c r="X5566" s="139"/>
      <c r="Y5566" s="224"/>
      <c r="Z5566" s="210"/>
      <c r="AA5566" s="204"/>
      <c r="AB5566" s="202"/>
      <c r="AC5566" s="202"/>
      <c r="AD5566" s="202"/>
      <c r="AE5566" s="202"/>
      <c r="AF5566" s="202"/>
      <c r="AG5566" s="224"/>
      <c r="AH5566" s="138"/>
      <c r="AI5566" s="138"/>
      <c r="AJ5566" s="139"/>
      <c r="AK5566" s="139"/>
      <c r="AL5566" s="224"/>
      <c r="AM5566" s="140"/>
      <c r="AN5566" s="211"/>
      <c r="AO5566" s="212"/>
      <c r="AP5566" s="39"/>
      <c r="AQ5566" s="141"/>
      <c r="AR5566" s="141"/>
      <c r="AS5566" s="143"/>
      <c r="AU5566" s="141"/>
      <c r="AV5566" s="141"/>
      <c r="AW5566" s="143"/>
      <c r="AY5566" s="146" t="str">
        <f t="shared" si="4229"/>
        <v>14.10</v>
      </c>
      <c r="AZ5566" s="2036" t="b">
        <f>COUNTIF('[1]Codes SEC'!$B$2:$B$250,Ministres!AY5566)&gt;0</f>
        <v>1</v>
      </c>
    </row>
    <row r="5567" spans="1:52" ht="35.1" customHeight="1" x14ac:dyDescent="0.25">
      <c r="A5567" s="356" t="s">
        <v>5356</v>
      </c>
      <c r="B5567" s="225">
        <v>15</v>
      </c>
      <c r="C5567" s="122" t="s">
        <v>1245</v>
      </c>
      <c r="D5567" s="357">
        <v>2017</v>
      </c>
      <c r="F5567" s="125"/>
      <c r="G5567" s="126">
        <v>1</v>
      </c>
      <c r="H5567" s="35" t="str">
        <f t="shared" si="4228"/>
        <v>073</v>
      </c>
      <c r="I5567" s="36">
        <v>81420000</v>
      </c>
      <c r="J5567" s="37" t="s">
        <v>6109</v>
      </c>
      <c r="K5567" s="244" t="s">
        <v>6110</v>
      </c>
      <c r="L5567" s="199"/>
      <c r="M5567" s="200"/>
      <c r="N5567" s="201"/>
      <c r="O5567" s="202"/>
      <c r="P5567" s="202"/>
      <c r="Q5567" s="202"/>
      <c r="R5567" s="202"/>
      <c r="S5567" s="202"/>
      <c r="T5567" s="224"/>
      <c r="U5567" s="138"/>
      <c r="V5567" s="138"/>
      <c r="W5567" s="139"/>
      <c r="X5567" s="139"/>
      <c r="Y5567" s="224"/>
      <c r="Z5567" s="210"/>
      <c r="AA5567" s="204"/>
      <c r="AB5567" s="202"/>
      <c r="AC5567" s="202"/>
      <c r="AD5567" s="202"/>
      <c r="AE5567" s="202"/>
      <c r="AF5567" s="202"/>
      <c r="AG5567" s="224"/>
      <c r="AH5567" s="138"/>
      <c r="AI5567" s="138"/>
      <c r="AJ5567" s="139"/>
      <c r="AK5567" s="139"/>
      <c r="AL5567" s="224"/>
      <c r="AM5567" s="140"/>
      <c r="AN5567" s="211"/>
      <c r="AO5567" s="212"/>
      <c r="AP5567" s="39"/>
      <c r="AQ5567" s="141"/>
      <c r="AR5567" s="141"/>
      <c r="AS5567" s="143"/>
      <c r="AU5567" s="141"/>
      <c r="AV5567" s="141"/>
      <c r="AW5567" s="143"/>
      <c r="AY5567" s="146" t="str">
        <f t="shared" si="4229"/>
        <v>14.20</v>
      </c>
      <c r="AZ5567" s="2036" t="b">
        <f>COUNTIF('[1]Codes SEC'!$B$2:$B$250,Ministres!AY5567)&gt;0</f>
        <v>1</v>
      </c>
    </row>
    <row r="5568" spans="1:52" ht="35.1" customHeight="1" x14ac:dyDescent="0.25">
      <c r="A5568" s="356" t="s">
        <v>5356</v>
      </c>
      <c r="B5568" s="225">
        <v>15</v>
      </c>
      <c r="C5568" s="122" t="s">
        <v>1245</v>
      </c>
      <c r="D5568" s="357">
        <v>2017</v>
      </c>
      <c r="F5568" s="125"/>
      <c r="G5568" s="126">
        <v>1</v>
      </c>
      <c r="H5568" s="35" t="str">
        <f t="shared" si="4228"/>
        <v>073</v>
      </c>
      <c r="I5568" s="36" t="s">
        <v>1570</v>
      </c>
      <c r="J5568" s="37" t="s">
        <v>6111</v>
      </c>
      <c r="K5568" s="244" t="s">
        <v>6112</v>
      </c>
      <c r="L5568" s="199"/>
      <c r="M5568" s="200"/>
      <c r="N5568" s="201"/>
      <c r="O5568" s="202"/>
      <c r="P5568" s="202"/>
      <c r="Q5568" s="202"/>
      <c r="R5568" s="202"/>
      <c r="S5568" s="202"/>
      <c r="T5568" s="224"/>
      <c r="U5568" s="138"/>
      <c r="V5568" s="138"/>
      <c r="W5568" s="139"/>
      <c r="X5568" s="139"/>
      <c r="Y5568" s="224"/>
      <c r="Z5568" s="210"/>
      <c r="AA5568" s="204"/>
      <c r="AB5568" s="202"/>
      <c r="AC5568" s="202"/>
      <c r="AD5568" s="202"/>
      <c r="AE5568" s="202"/>
      <c r="AF5568" s="202"/>
      <c r="AG5568" s="224"/>
      <c r="AH5568" s="138"/>
      <c r="AI5568" s="138"/>
      <c r="AJ5568" s="139"/>
      <c r="AK5568" s="139"/>
      <c r="AL5568" s="224"/>
      <c r="AM5568" s="140"/>
      <c r="AN5568" s="211"/>
      <c r="AO5568" s="212"/>
      <c r="AP5568" s="39"/>
      <c r="AQ5568" s="141"/>
      <c r="AR5568" s="141"/>
      <c r="AS5568" s="143"/>
      <c r="AU5568" s="141"/>
      <c r="AV5568" s="141"/>
      <c r="AW5568" s="143"/>
      <c r="AY5568" s="146" t="str">
        <f t="shared" si="4229"/>
        <v>34.41</v>
      </c>
      <c r="AZ5568" s="2036" t="b">
        <f>COUNTIF('[1]Codes SEC'!$B$2:$B$250,Ministres!AY5568)&gt;0</f>
        <v>1</v>
      </c>
    </row>
    <row r="5569" spans="1:52" ht="35.1" customHeight="1" x14ac:dyDescent="0.25">
      <c r="A5569" s="356" t="s">
        <v>5356</v>
      </c>
      <c r="B5569" s="225">
        <v>15</v>
      </c>
      <c r="C5569" s="122" t="s">
        <v>1245</v>
      </c>
      <c r="D5569" s="357">
        <v>2017</v>
      </c>
      <c r="F5569" s="125"/>
      <c r="G5569" s="126">
        <v>1</v>
      </c>
      <c r="H5569" s="35" t="str">
        <f t="shared" si="4228"/>
        <v>073</v>
      </c>
      <c r="I5569" s="36">
        <v>84312000</v>
      </c>
      <c r="J5569" s="37" t="s">
        <v>6113</v>
      </c>
      <c r="K5569" s="244" t="s">
        <v>6114</v>
      </c>
      <c r="L5569" s="199"/>
      <c r="M5569" s="200"/>
      <c r="N5569" s="201"/>
      <c r="O5569" s="202"/>
      <c r="P5569" s="202"/>
      <c r="Q5569" s="202"/>
      <c r="R5569" s="202"/>
      <c r="S5569" s="202"/>
      <c r="T5569" s="224"/>
      <c r="U5569" s="138"/>
      <c r="V5569" s="138"/>
      <c r="W5569" s="139"/>
      <c r="X5569" s="139"/>
      <c r="Y5569" s="224"/>
      <c r="Z5569" s="210"/>
      <c r="AA5569" s="204"/>
      <c r="AB5569" s="202"/>
      <c r="AC5569" s="202"/>
      <c r="AD5569" s="202"/>
      <c r="AE5569" s="202"/>
      <c r="AF5569" s="202"/>
      <c r="AG5569" s="224"/>
      <c r="AH5569" s="138"/>
      <c r="AI5569" s="138"/>
      <c r="AJ5569" s="139"/>
      <c r="AK5569" s="139"/>
      <c r="AL5569" s="224"/>
      <c r="AM5569" s="140"/>
      <c r="AN5569" s="211"/>
      <c r="AO5569" s="212"/>
      <c r="AP5569" s="39"/>
      <c r="AQ5569" s="141"/>
      <c r="AR5569" s="141"/>
      <c r="AS5569" s="143"/>
      <c r="AU5569" s="141"/>
      <c r="AV5569" s="141"/>
      <c r="AW5569" s="143"/>
      <c r="AY5569" s="146" t="str">
        <f t="shared" si="4229"/>
        <v>43.12</v>
      </c>
      <c r="AZ5569" s="2036" t="b">
        <f>COUNTIF('[1]Codes SEC'!$B$2:$B$250,Ministres!AY5569)&gt;0</f>
        <v>1</v>
      </c>
    </row>
    <row r="5570" spans="1:52" ht="35.1" customHeight="1" x14ac:dyDescent="0.25">
      <c r="A5570" s="356" t="s">
        <v>5356</v>
      </c>
      <c r="B5570" s="225">
        <v>15</v>
      </c>
      <c r="C5570" s="122" t="s">
        <v>1245</v>
      </c>
      <c r="D5570" s="357">
        <v>2017</v>
      </c>
      <c r="F5570" s="125"/>
      <c r="G5570" s="126">
        <v>1</v>
      </c>
      <c r="H5570" s="35" t="str">
        <f t="shared" si="4228"/>
        <v>073</v>
      </c>
      <c r="I5570" s="36">
        <v>84322000</v>
      </c>
      <c r="J5570" s="37" t="s">
        <v>6115</v>
      </c>
      <c r="K5570" s="244" t="s">
        <v>6116</v>
      </c>
      <c r="L5570" s="199"/>
      <c r="M5570" s="200"/>
      <c r="N5570" s="201"/>
      <c r="O5570" s="202"/>
      <c r="P5570" s="202"/>
      <c r="Q5570" s="202"/>
      <c r="R5570" s="202"/>
      <c r="S5570" s="202"/>
      <c r="T5570" s="224"/>
      <c r="U5570" s="138"/>
      <c r="V5570" s="138"/>
      <c r="W5570" s="139"/>
      <c r="X5570" s="139"/>
      <c r="Y5570" s="224"/>
      <c r="Z5570" s="210"/>
      <c r="AA5570" s="204"/>
      <c r="AB5570" s="202"/>
      <c r="AC5570" s="202"/>
      <c r="AD5570" s="202"/>
      <c r="AE5570" s="202"/>
      <c r="AF5570" s="202"/>
      <c r="AG5570" s="224"/>
      <c r="AH5570" s="138"/>
      <c r="AI5570" s="138"/>
      <c r="AJ5570" s="139"/>
      <c r="AK5570" s="139"/>
      <c r="AL5570" s="224"/>
      <c r="AM5570" s="140"/>
      <c r="AN5570" s="211"/>
      <c r="AO5570" s="212"/>
      <c r="AP5570" s="39"/>
      <c r="AQ5570" s="141"/>
      <c r="AR5570" s="141"/>
      <c r="AS5570" s="143"/>
      <c r="AU5570" s="141"/>
      <c r="AV5570" s="141"/>
      <c r="AW5570" s="143"/>
      <c r="AY5570" s="146" t="str">
        <f t="shared" si="4229"/>
        <v>43.22</v>
      </c>
      <c r="AZ5570" s="2036" t="b">
        <f>COUNTIF('[1]Codes SEC'!$B$2:$B$250,Ministres!AY5570)&gt;0</f>
        <v>1</v>
      </c>
    </row>
    <row r="5571" spans="1:52" ht="35.1" customHeight="1" x14ac:dyDescent="0.25">
      <c r="A5571" s="356" t="s">
        <v>5356</v>
      </c>
      <c r="B5571" s="225">
        <v>15</v>
      </c>
      <c r="C5571" s="122" t="s">
        <v>1245</v>
      </c>
      <c r="D5571" s="357">
        <v>2017</v>
      </c>
      <c r="F5571" s="125"/>
      <c r="G5571" s="126">
        <v>1</v>
      </c>
      <c r="H5571" s="35" t="str">
        <f t="shared" si="4228"/>
        <v>073</v>
      </c>
      <c r="I5571" s="36">
        <v>84340000</v>
      </c>
      <c r="J5571" s="37" t="s">
        <v>6117</v>
      </c>
      <c r="K5571" s="244" t="s">
        <v>6118</v>
      </c>
      <c r="L5571" s="199"/>
      <c r="M5571" s="200"/>
      <c r="N5571" s="201"/>
      <c r="O5571" s="202"/>
      <c r="P5571" s="202"/>
      <c r="Q5571" s="202"/>
      <c r="R5571" s="202"/>
      <c r="S5571" s="202"/>
      <c r="T5571" s="224"/>
      <c r="U5571" s="138"/>
      <c r="V5571" s="138"/>
      <c r="W5571" s="139"/>
      <c r="X5571" s="139"/>
      <c r="Y5571" s="224"/>
      <c r="Z5571" s="210"/>
      <c r="AA5571" s="204"/>
      <c r="AB5571" s="202"/>
      <c r="AC5571" s="202"/>
      <c r="AD5571" s="202"/>
      <c r="AE5571" s="202"/>
      <c r="AF5571" s="202"/>
      <c r="AG5571" s="224"/>
      <c r="AH5571" s="138"/>
      <c r="AI5571" s="138"/>
      <c r="AJ5571" s="139"/>
      <c r="AK5571" s="139"/>
      <c r="AL5571" s="224"/>
      <c r="AM5571" s="140"/>
      <c r="AN5571" s="211"/>
      <c r="AO5571" s="212"/>
      <c r="AP5571" s="39"/>
      <c r="AQ5571" s="141"/>
      <c r="AR5571" s="141"/>
      <c r="AS5571" s="143"/>
      <c r="AU5571" s="141"/>
      <c r="AV5571" s="141"/>
      <c r="AW5571" s="143"/>
      <c r="AY5571" s="146" t="str">
        <f t="shared" si="4229"/>
        <v>43.40</v>
      </c>
      <c r="AZ5571" s="2036" t="b">
        <f>COUNTIF('[1]Codes SEC'!$B$2:$B$250,Ministres!AY5571)&gt;0</f>
        <v>1</v>
      </c>
    </row>
    <row r="5572" spans="1:52" ht="35.1" customHeight="1" x14ac:dyDescent="0.25">
      <c r="A5572" s="356" t="s">
        <v>5356</v>
      </c>
      <c r="B5572" s="225">
        <v>15</v>
      </c>
      <c r="C5572" s="122" t="s">
        <v>1245</v>
      </c>
      <c r="D5572" s="357">
        <v>2017</v>
      </c>
      <c r="F5572" s="125"/>
      <c r="G5572" s="126">
        <v>1</v>
      </c>
      <c r="H5572" s="35" t="str">
        <f t="shared" si="4228"/>
        <v>073</v>
      </c>
      <c r="I5572" s="36">
        <v>84352000</v>
      </c>
      <c r="J5572" s="37" t="s">
        <v>6119</v>
      </c>
      <c r="K5572" s="244" t="s">
        <v>6120</v>
      </c>
      <c r="L5572" s="199"/>
      <c r="M5572" s="200"/>
      <c r="N5572" s="201"/>
      <c r="O5572" s="202"/>
      <c r="P5572" s="202"/>
      <c r="Q5572" s="202"/>
      <c r="R5572" s="202"/>
      <c r="S5572" s="202"/>
      <c r="T5572" s="224"/>
      <c r="U5572" s="138"/>
      <c r="V5572" s="138"/>
      <c r="W5572" s="139"/>
      <c r="X5572" s="139"/>
      <c r="Y5572" s="224"/>
      <c r="Z5572" s="210"/>
      <c r="AA5572" s="204"/>
      <c r="AB5572" s="202"/>
      <c r="AC5572" s="202"/>
      <c r="AD5572" s="202"/>
      <c r="AE5572" s="202"/>
      <c r="AF5572" s="202"/>
      <c r="AG5572" s="224"/>
      <c r="AH5572" s="138"/>
      <c r="AI5572" s="138"/>
      <c r="AJ5572" s="139"/>
      <c r="AK5572" s="139"/>
      <c r="AL5572" s="224"/>
      <c r="AM5572" s="140"/>
      <c r="AN5572" s="211"/>
      <c r="AO5572" s="212"/>
      <c r="AP5572" s="39"/>
      <c r="AQ5572" s="141"/>
      <c r="AR5572" s="141"/>
      <c r="AS5572" s="143"/>
      <c r="AU5572" s="141"/>
      <c r="AV5572" s="141"/>
      <c r="AW5572" s="143"/>
      <c r="AY5572" s="146" t="str">
        <f t="shared" si="4229"/>
        <v>43.52</v>
      </c>
      <c r="AZ5572" s="2036" t="b">
        <f>COUNTIF('[1]Codes SEC'!$B$2:$B$250,Ministres!AY5572)&gt;0</f>
        <v>1</v>
      </c>
    </row>
    <row r="5573" spans="1:52" ht="35.1" customHeight="1" x14ac:dyDescent="0.25">
      <c r="A5573" s="356" t="s">
        <v>5356</v>
      </c>
      <c r="B5573" s="225">
        <v>15</v>
      </c>
      <c r="C5573" s="122" t="s">
        <v>1245</v>
      </c>
      <c r="D5573" s="357">
        <v>2017</v>
      </c>
      <c r="F5573" s="125"/>
      <c r="G5573" s="126">
        <v>1</v>
      </c>
      <c r="H5573" s="35" t="str">
        <f t="shared" si="4228"/>
        <v>073</v>
      </c>
      <c r="I5573" s="36">
        <v>84353000</v>
      </c>
      <c r="J5573" s="37" t="s">
        <v>6121</v>
      </c>
      <c r="K5573" s="244" t="s">
        <v>6122</v>
      </c>
      <c r="L5573" s="199"/>
      <c r="M5573" s="200"/>
      <c r="N5573" s="201"/>
      <c r="O5573" s="202"/>
      <c r="P5573" s="202"/>
      <c r="Q5573" s="202"/>
      <c r="R5573" s="202"/>
      <c r="S5573" s="202"/>
      <c r="T5573" s="224"/>
      <c r="U5573" s="138"/>
      <c r="V5573" s="138"/>
      <c r="W5573" s="139"/>
      <c r="X5573" s="139"/>
      <c r="Y5573" s="224"/>
      <c r="Z5573" s="210"/>
      <c r="AA5573" s="204"/>
      <c r="AB5573" s="202"/>
      <c r="AC5573" s="202"/>
      <c r="AD5573" s="202"/>
      <c r="AE5573" s="202"/>
      <c r="AF5573" s="202"/>
      <c r="AG5573" s="224"/>
      <c r="AH5573" s="138"/>
      <c r="AI5573" s="138"/>
      <c r="AJ5573" s="139"/>
      <c r="AK5573" s="139"/>
      <c r="AL5573" s="224"/>
      <c r="AM5573" s="140"/>
      <c r="AN5573" s="211"/>
      <c r="AO5573" s="212"/>
      <c r="AP5573" s="39"/>
      <c r="AQ5573" s="141"/>
      <c r="AR5573" s="141"/>
      <c r="AS5573" s="143"/>
      <c r="AU5573" s="141"/>
      <c r="AV5573" s="141"/>
      <c r="AW5573" s="143"/>
      <c r="AY5573" s="146" t="str">
        <f t="shared" si="4229"/>
        <v>43.53</v>
      </c>
      <c r="AZ5573" s="2036" t="b">
        <f>COUNTIF('[1]Codes SEC'!$B$2:$B$250,Ministres!AY5573)&gt;0</f>
        <v>1</v>
      </c>
    </row>
    <row r="5574" spans="1:52" ht="12.75" customHeight="1" x14ac:dyDescent="0.25">
      <c r="A5574" s="15"/>
      <c r="C5574" s="122"/>
      <c r="D5574" s="123"/>
      <c r="F5574" s="125"/>
      <c r="G5574" s="126"/>
      <c r="H5574" s="35"/>
      <c r="I5574" s="36"/>
      <c r="J5574" s="37"/>
      <c r="K5574" s="456"/>
      <c r="L5574" s="199"/>
      <c r="M5574" s="200"/>
      <c r="N5574" s="201"/>
      <c r="O5574" s="202"/>
      <c r="P5574" s="202"/>
      <c r="Q5574" s="202"/>
      <c r="R5574" s="202"/>
      <c r="S5574" s="202"/>
      <c r="T5574" s="224"/>
      <c r="U5574" s="138"/>
      <c r="V5574" s="138"/>
      <c r="W5574" s="139"/>
      <c r="X5574" s="139"/>
      <c r="Y5574" s="224"/>
      <c r="Z5574" s="210"/>
      <c r="AA5574" s="204"/>
      <c r="AB5574" s="202"/>
      <c r="AC5574" s="202"/>
      <c r="AD5574" s="202"/>
      <c r="AE5574" s="202"/>
      <c r="AF5574" s="202"/>
      <c r="AG5574" s="224"/>
      <c r="AH5574" s="138"/>
      <c r="AI5574" s="138"/>
      <c r="AJ5574" s="139"/>
      <c r="AK5574" s="139"/>
      <c r="AL5574" s="224"/>
      <c r="AM5574" s="140"/>
      <c r="AN5574" s="211"/>
      <c r="AO5574" s="212"/>
      <c r="AP5574" s="39"/>
      <c r="AQ5574" s="141"/>
      <c r="AR5574" s="141"/>
      <c r="AS5574" s="143"/>
      <c r="AU5574" s="141"/>
      <c r="AV5574" s="141"/>
      <c r="AW5574" s="143"/>
      <c r="AY5574" s="146"/>
      <c r="AZ5574" s="2036"/>
    </row>
    <row r="5575" spans="1:52" ht="12.75" customHeight="1" x14ac:dyDescent="0.25">
      <c r="A5575" s="15"/>
      <c r="C5575" s="122"/>
      <c r="D5575" s="123"/>
      <c r="F5575" s="125"/>
      <c r="G5575" s="126"/>
      <c r="H5575" s="35"/>
      <c r="I5575" s="36"/>
      <c r="J5575" s="37"/>
      <c r="K5575" s="243" t="s">
        <v>109</v>
      </c>
      <c r="L5575" s="199"/>
      <c r="M5575" s="200"/>
      <c r="N5575" s="201"/>
      <c r="O5575" s="202"/>
      <c r="P5575" s="202"/>
      <c r="Q5575" s="202"/>
      <c r="R5575" s="202"/>
      <c r="S5575" s="202"/>
      <c r="T5575" s="224"/>
      <c r="U5575" s="138"/>
      <c r="V5575" s="138"/>
      <c r="W5575" s="139"/>
      <c r="X5575" s="139"/>
      <c r="Y5575" s="224"/>
      <c r="Z5575" s="210"/>
      <c r="AA5575" s="204"/>
      <c r="AB5575" s="202"/>
      <c r="AC5575" s="202"/>
      <c r="AD5575" s="202"/>
      <c r="AE5575" s="202"/>
      <c r="AF5575" s="202"/>
      <c r="AG5575" s="224"/>
      <c r="AH5575" s="138"/>
      <c r="AI5575" s="138"/>
      <c r="AJ5575" s="139"/>
      <c r="AK5575" s="139"/>
      <c r="AL5575" s="224"/>
      <c r="AM5575" s="140"/>
      <c r="AN5575" s="211"/>
      <c r="AO5575" s="212"/>
      <c r="AP5575" s="39"/>
      <c r="AQ5575" s="141"/>
      <c r="AR5575" s="141"/>
      <c r="AS5575" s="143"/>
      <c r="AU5575" s="141"/>
      <c r="AV5575" s="141"/>
      <c r="AW5575" s="143"/>
      <c r="AY5575" s="146"/>
      <c r="AZ5575" s="2036"/>
    </row>
    <row r="5576" spans="1:52" ht="12.75" customHeight="1" x14ac:dyDescent="0.25">
      <c r="A5576" s="15"/>
      <c r="C5576" s="122"/>
      <c r="D5576" s="123"/>
      <c r="F5576" s="125"/>
      <c r="G5576" s="126"/>
      <c r="H5576" s="35"/>
      <c r="I5576" s="36"/>
      <c r="J5576" s="37"/>
      <c r="K5576" s="244"/>
      <c r="L5576" s="199"/>
      <c r="M5576" s="200"/>
      <c r="N5576" s="201"/>
      <c r="O5576" s="202"/>
      <c r="P5576" s="202"/>
      <c r="Q5576" s="202"/>
      <c r="R5576" s="202"/>
      <c r="S5576" s="202"/>
      <c r="T5576" s="224"/>
      <c r="U5576" s="138"/>
      <c r="V5576" s="138"/>
      <c r="W5576" s="139"/>
      <c r="X5576" s="139"/>
      <c r="Y5576" s="224"/>
      <c r="Z5576" s="210"/>
      <c r="AA5576" s="204"/>
      <c r="AB5576" s="202"/>
      <c r="AC5576" s="202"/>
      <c r="AD5576" s="202"/>
      <c r="AE5576" s="202"/>
      <c r="AF5576" s="202"/>
      <c r="AG5576" s="224"/>
      <c r="AH5576" s="138"/>
      <c r="AI5576" s="138"/>
      <c r="AJ5576" s="139"/>
      <c r="AK5576" s="139"/>
      <c r="AL5576" s="224"/>
      <c r="AM5576" s="140"/>
      <c r="AN5576" s="211"/>
      <c r="AO5576" s="212"/>
      <c r="AP5576" s="39"/>
      <c r="AQ5576" s="141"/>
      <c r="AR5576" s="141"/>
      <c r="AS5576" s="143"/>
      <c r="AU5576" s="141"/>
      <c r="AV5576" s="141"/>
      <c r="AW5576" s="143"/>
      <c r="AY5576" s="146"/>
      <c r="AZ5576" s="2036"/>
    </row>
    <row r="5577" spans="1:52" ht="35.1" customHeight="1" x14ac:dyDescent="0.25">
      <c r="A5577" s="356" t="s">
        <v>5356</v>
      </c>
      <c r="B5577" s="225">
        <v>15</v>
      </c>
      <c r="C5577" s="122" t="s">
        <v>1245</v>
      </c>
      <c r="D5577" s="357">
        <v>2017</v>
      </c>
      <c r="F5577" s="125"/>
      <c r="G5577" s="126">
        <v>1</v>
      </c>
      <c r="H5577" s="35" t="str">
        <f t="shared" si="4228"/>
        <v>073</v>
      </c>
      <c r="I5577" s="36">
        <v>87111000</v>
      </c>
      <c r="J5577" s="37" t="s">
        <v>6123</v>
      </c>
      <c r="K5577" s="244" t="s">
        <v>6124</v>
      </c>
      <c r="L5577" s="199"/>
      <c r="M5577" s="200"/>
      <c r="N5577" s="201"/>
      <c r="O5577" s="202"/>
      <c r="P5577" s="202"/>
      <c r="Q5577" s="202"/>
      <c r="R5577" s="202"/>
      <c r="S5577" s="202"/>
      <c r="T5577" s="224"/>
      <c r="U5577" s="138"/>
      <c r="V5577" s="138"/>
      <c r="W5577" s="139"/>
      <c r="X5577" s="139"/>
      <c r="Y5577" s="224"/>
      <c r="Z5577" s="210"/>
      <c r="AA5577" s="204"/>
      <c r="AB5577" s="202"/>
      <c r="AC5577" s="202"/>
      <c r="AD5577" s="202"/>
      <c r="AE5577" s="202"/>
      <c r="AF5577" s="202"/>
      <c r="AG5577" s="224"/>
      <c r="AH5577" s="138"/>
      <c r="AI5577" s="138"/>
      <c r="AJ5577" s="139"/>
      <c r="AK5577" s="139"/>
      <c r="AL5577" s="224"/>
      <c r="AM5577" s="140"/>
      <c r="AN5577" s="211"/>
      <c r="AO5577" s="212"/>
      <c r="AP5577" s="39"/>
      <c r="AQ5577" s="141"/>
      <c r="AR5577" s="141"/>
      <c r="AS5577" s="143"/>
      <c r="AU5577" s="141"/>
      <c r="AV5577" s="141"/>
      <c r="AW5577" s="143"/>
      <c r="AY5577" s="146" t="str">
        <f>RIGHT(LEFT(I5577,3),2)&amp;"."&amp;RIGHT(LEFT(I5577,5),2)</f>
        <v>71.11</v>
      </c>
      <c r="AZ5577" s="2036" t="b">
        <f>COUNTIF('[1]Codes SEC'!$B$2:$B$250,Ministres!AY5577)&gt;0</f>
        <v>1</v>
      </c>
    </row>
    <row r="5578" spans="1:52" ht="35.1" customHeight="1" x14ac:dyDescent="0.25">
      <c r="A5578" s="356" t="s">
        <v>5356</v>
      </c>
      <c r="B5578" s="225">
        <v>15</v>
      </c>
      <c r="C5578" s="122" t="s">
        <v>1245</v>
      </c>
      <c r="D5578" s="357">
        <v>2017</v>
      </c>
      <c r="F5578" s="125"/>
      <c r="G5578" s="126">
        <v>1</v>
      </c>
      <c r="H5578" s="35" t="str">
        <f t="shared" si="4228"/>
        <v>073</v>
      </c>
      <c r="I5578" s="36">
        <v>87112000</v>
      </c>
      <c r="J5578" s="37" t="s">
        <v>6125</v>
      </c>
      <c r="K5578" s="244" t="s">
        <v>6126</v>
      </c>
      <c r="L5578" s="199"/>
      <c r="M5578" s="200"/>
      <c r="N5578" s="201"/>
      <c r="O5578" s="202"/>
      <c r="P5578" s="202"/>
      <c r="Q5578" s="202"/>
      <c r="R5578" s="202"/>
      <c r="S5578" s="202"/>
      <c r="T5578" s="224"/>
      <c r="U5578" s="138"/>
      <c r="V5578" s="138"/>
      <c r="W5578" s="139"/>
      <c r="X5578" s="139"/>
      <c r="Y5578" s="224"/>
      <c r="Z5578" s="210"/>
      <c r="AA5578" s="204"/>
      <c r="AB5578" s="202"/>
      <c r="AC5578" s="202"/>
      <c r="AD5578" s="202"/>
      <c r="AE5578" s="202"/>
      <c r="AF5578" s="202"/>
      <c r="AG5578" s="224"/>
      <c r="AH5578" s="138"/>
      <c r="AI5578" s="138"/>
      <c r="AJ5578" s="139"/>
      <c r="AK5578" s="139"/>
      <c r="AL5578" s="224"/>
      <c r="AM5578" s="140"/>
      <c r="AN5578" s="211"/>
      <c r="AO5578" s="212"/>
      <c r="AP5578" s="39"/>
      <c r="AQ5578" s="141"/>
      <c r="AR5578" s="141"/>
      <c r="AS5578" s="143"/>
      <c r="AU5578" s="141"/>
      <c r="AV5578" s="141"/>
      <c r="AW5578" s="143"/>
      <c r="AY5578" s="146" t="str">
        <f>RIGHT(LEFT(I5578,3),2)&amp;"."&amp;RIGHT(LEFT(I5578,5),2)</f>
        <v>71.12</v>
      </c>
      <c r="AZ5578" s="2036" t="b">
        <f>COUNTIF('[1]Codes SEC'!$B$2:$B$250,Ministres!AY5578)&gt;0</f>
        <v>1</v>
      </c>
    </row>
    <row r="5579" spans="1:52" ht="35.1" customHeight="1" x14ac:dyDescent="0.25">
      <c r="A5579" s="356" t="s">
        <v>5356</v>
      </c>
      <c r="B5579" s="225">
        <v>15</v>
      </c>
      <c r="C5579" s="122" t="s">
        <v>1245</v>
      </c>
      <c r="D5579" s="357">
        <v>2017</v>
      </c>
      <c r="F5579" s="125"/>
      <c r="G5579" s="126">
        <v>1</v>
      </c>
      <c r="H5579" s="35" t="str">
        <f t="shared" si="4228"/>
        <v>073</v>
      </c>
      <c r="I5579" s="36">
        <v>87200000</v>
      </c>
      <c r="J5579" s="37" t="s">
        <v>6127</v>
      </c>
      <c r="K5579" s="244" t="s">
        <v>6128</v>
      </c>
      <c r="L5579" s="199"/>
      <c r="M5579" s="200"/>
      <c r="N5579" s="201"/>
      <c r="O5579" s="202"/>
      <c r="P5579" s="202"/>
      <c r="Q5579" s="202"/>
      <c r="R5579" s="202"/>
      <c r="S5579" s="202"/>
      <c r="T5579" s="224"/>
      <c r="U5579" s="138"/>
      <c r="V5579" s="138"/>
      <c r="W5579" s="139"/>
      <c r="X5579" s="139"/>
      <c r="Y5579" s="224"/>
      <c r="Z5579" s="210"/>
      <c r="AA5579" s="204"/>
      <c r="AB5579" s="202"/>
      <c r="AC5579" s="202"/>
      <c r="AD5579" s="202"/>
      <c r="AE5579" s="202"/>
      <c r="AF5579" s="202"/>
      <c r="AG5579" s="224"/>
      <c r="AH5579" s="138"/>
      <c r="AI5579" s="138"/>
      <c r="AJ5579" s="139"/>
      <c r="AK5579" s="139"/>
      <c r="AL5579" s="224"/>
      <c r="AM5579" s="140"/>
      <c r="AN5579" s="211"/>
      <c r="AO5579" s="212"/>
      <c r="AP5579" s="39"/>
      <c r="AQ5579" s="141"/>
      <c r="AR5579" s="141"/>
      <c r="AS5579" s="143"/>
      <c r="AU5579" s="141"/>
      <c r="AV5579" s="141"/>
      <c r="AW5579" s="143"/>
      <c r="AY5579" s="146" t="str">
        <f>RIGHT(LEFT(I5579,3),2)&amp;"."&amp;RIGHT(LEFT(I5579,5),2)</f>
        <v>72.00</v>
      </c>
      <c r="AZ5579" s="2036" t="b">
        <f>COUNTIF('[1]Codes SEC'!$B$2:$B$250,Ministres!AY5579)&gt;0</f>
        <v>1</v>
      </c>
    </row>
    <row r="5580" spans="1:52" ht="35.1" customHeight="1" x14ac:dyDescent="0.25">
      <c r="A5580" s="356" t="s">
        <v>5356</v>
      </c>
      <c r="B5580" s="225">
        <v>15</v>
      </c>
      <c r="C5580" s="122" t="s">
        <v>1245</v>
      </c>
      <c r="D5580" s="357">
        <v>2017</v>
      </c>
      <c r="F5580" s="125"/>
      <c r="G5580" s="126">
        <v>1</v>
      </c>
      <c r="H5580" s="35" t="str">
        <f t="shared" si="4228"/>
        <v>073</v>
      </c>
      <c r="I5580" s="36">
        <v>87340000</v>
      </c>
      <c r="J5580" s="37" t="s">
        <v>6129</v>
      </c>
      <c r="K5580" s="244" t="s">
        <v>6130</v>
      </c>
      <c r="L5580" s="199"/>
      <c r="M5580" s="200"/>
      <c r="N5580" s="201"/>
      <c r="O5580" s="202"/>
      <c r="P5580" s="202"/>
      <c r="Q5580" s="202"/>
      <c r="R5580" s="202"/>
      <c r="S5580" s="202"/>
      <c r="T5580" s="224"/>
      <c r="U5580" s="138"/>
      <c r="V5580" s="138"/>
      <c r="W5580" s="139"/>
      <c r="X5580" s="139"/>
      <c r="Y5580" s="224"/>
      <c r="Z5580" s="210"/>
      <c r="AA5580" s="204"/>
      <c r="AB5580" s="202"/>
      <c r="AC5580" s="202"/>
      <c r="AD5580" s="202"/>
      <c r="AE5580" s="202"/>
      <c r="AF5580" s="202"/>
      <c r="AG5580" s="224"/>
      <c r="AH5580" s="138"/>
      <c r="AI5580" s="138"/>
      <c r="AJ5580" s="139"/>
      <c r="AK5580" s="139"/>
      <c r="AL5580" s="224"/>
      <c r="AM5580" s="140"/>
      <c r="AN5580" s="211"/>
      <c r="AO5580" s="212"/>
      <c r="AP5580" s="39"/>
      <c r="AQ5580" s="141"/>
      <c r="AR5580" s="141"/>
      <c r="AS5580" s="143"/>
      <c r="AU5580" s="141"/>
      <c r="AV5580" s="141"/>
      <c r="AW5580" s="143"/>
      <c r="AY5580" s="146" t="str">
        <f>RIGHT(LEFT(I5580,3),2)&amp;"."&amp;RIGHT(LEFT(I5580,5),2)</f>
        <v>73.40</v>
      </c>
      <c r="AZ5580" s="2036" t="b">
        <f>COUNTIF('[1]Codes SEC'!$B$2:$B$250,Ministres!AY5580)&gt;0</f>
        <v>1</v>
      </c>
    </row>
    <row r="5581" spans="1:52" ht="35.1" customHeight="1" x14ac:dyDescent="0.25">
      <c r="A5581" s="356" t="s">
        <v>5356</v>
      </c>
      <c r="B5581" s="225">
        <v>15</v>
      </c>
      <c r="C5581" s="122" t="s">
        <v>1245</v>
      </c>
      <c r="D5581" s="357">
        <v>2017</v>
      </c>
      <c r="F5581" s="125"/>
      <c r="G5581" s="126">
        <v>1</v>
      </c>
      <c r="H5581" s="35" t="str">
        <f t="shared" si="4228"/>
        <v>073</v>
      </c>
      <c r="I5581" s="36">
        <v>87422000</v>
      </c>
      <c r="J5581" s="37" t="s">
        <v>6131</v>
      </c>
      <c r="K5581" s="244" t="s">
        <v>6132</v>
      </c>
      <c r="L5581" s="199"/>
      <c r="M5581" s="200"/>
      <c r="N5581" s="201"/>
      <c r="O5581" s="202"/>
      <c r="P5581" s="202"/>
      <c r="Q5581" s="202"/>
      <c r="R5581" s="202"/>
      <c r="S5581" s="202"/>
      <c r="T5581" s="224"/>
      <c r="U5581" s="210"/>
      <c r="V5581" s="210"/>
      <c r="W5581" s="1943"/>
      <c r="X5581" s="1943"/>
      <c r="Y5581" s="224"/>
      <c r="Z5581" s="210"/>
      <c r="AA5581" s="204"/>
      <c r="AB5581" s="202"/>
      <c r="AC5581" s="202"/>
      <c r="AD5581" s="202"/>
      <c r="AE5581" s="202"/>
      <c r="AF5581" s="202"/>
      <c r="AG5581" s="224"/>
      <c r="AH5581" s="210"/>
      <c r="AI5581" s="210"/>
      <c r="AJ5581" s="1943"/>
      <c r="AK5581" s="1943"/>
      <c r="AL5581" s="224"/>
      <c r="AM5581" s="140"/>
      <c r="AN5581" s="211"/>
      <c r="AO5581" s="212"/>
      <c r="AP5581" s="39"/>
      <c r="AQ5581" s="141"/>
      <c r="AR5581" s="141"/>
      <c r="AS5581" s="143"/>
      <c r="AU5581" s="141"/>
      <c r="AV5581" s="141"/>
      <c r="AW5581" s="143"/>
      <c r="AY5581" s="146" t="str">
        <f>RIGHT(LEFT(I5581,3),2)&amp;"."&amp;RIGHT(LEFT(I5581,5),2)</f>
        <v>74.22</v>
      </c>
      <c r="AZ5581" s="2036" t="b">
        <f>COUNTIF('[1]Codes SEC'!$B$2:$B$250,Ministres!AY5581)&gt;0</f>
        <v>1</v>
      </c>
    </row>
    <row r="5582" spans="1:52" ht="12.75" customHeight="1" x14ac:dyDescent="0.25">
      <c r="A5582" s="600"/>
      <c r="B5582" s="601"/>
      <c r="C5582" s="176"/>
      <c r="D5582" s="176"/>
      <c r="E5582" s="602"/>
      <c r="F5582" s="176"/>
      <c r="G5582" s="179"/>
      <c r="H5582" s="180"/>
      <c r="I5582" s="181"/>
      <c r="J5582" s="182"/>
      <c r="K5582" s="457" t="s">
        <v>6133</v>
      </c>
      <c r="L5582" s="184">
        <f t="shared" ref="L5582:S5582" si="4230">L5558</f>
        <v>625</v>
      </c>
      <c r="M5582" s="185">
        <f t="shared" si="4230"/>
        <v>625</v>
      </c>
      <c r="N5582" s="186">
        <f t="shared" si="4230"/>
        <v>0</v>
      </c>
      <c r="O5582" s="187">
        <f t="shared" si="4230"/>
        <v>0</v>
      </c>
      <c r="P5582" s="187">
        <f t="shared" si="4230"/>
        <v>0</v>
      </c>
      <c r="Q5582" s="187">
        <f t="shared" si="4230"/>
        <v>0</v>
      </c>
      <c r="R5582" s="187">
        <f t="shared" si="4230"/>
        <v>0</v>
      </c>
      <c r="S5582" s="187">
        <f t="shared" si="4230"/>
        <v>0</v>
      </c>
      <c r="T5582" s="188"/>
      <c r="U5582" s="187">
        <f>U5558</f>
        <v>0</v>
      </c>
      <c r="V5582" s="187">
        <f>V5558</f>
        <v>0</v>
      </c>
      <c r="W5582" s="187">
        <f>W5558</f>
        <v>0</v>
      </c>
      <c r="X5582" s="187">
        <f>X5558</f>
        <v>0</v>
      </c>
      <c r="Y5582" s="188"/>
      <c r="Z5582" s="187">
        <f t="shared" ref="Z5582:AF5582" si="4231">Z5558</f>
        <v>0</v>
      </c>
      <c r="AA5582" s="189">
        <f t="shared" si="4231"/>
        <v>0</v>
      </c>
      <c r="AB5582" s="187">
        <f t="shared" si="4231"/>
        <v>0</v>
      </c>
      <c r="AC5582" s="187">
        <f t="shared" si="4231"/>
        <v>0</v>
      </c>
      <c r="AD5582" s="187">
        <f t="shared" si="4231"/>
        <v>0</v>
      </c>
      <c r="AE5582" s="187">
        <f t="shared" si="4231"/>
        <v>0</v>
      </c>
      <c r="AF5582" s="187">
        <f t="shared" si="4231"/>
        <v>0</v>
      </c>
      <c r="AG5582" s="188"/>
      <c r="AH5582" s="187">
        <f>AH5558</f>
        <v>0</v>
      </c>
      <c r="AI5582" s="187">
        <f>AI5558</f>
        <v>0</v>
      </c>
      <c r="AJ5582" s="187">
        <f>AJ5558</f>
        <v>0</v>
      </c>
      <c r="AK5582" s="187">
        <f>AK5558</f>
        <v>0</v>
      </c>
      <c r="AL5582" s="188"/>
      <c r="AM5582" s="190">
        <f t="shared" ref="AM5582:AW5582" si="4232">AM5558</f>
        <v>0</v>
      </c>
      <c r="AN5582" s="191">
        <f t="shared" si="4232"/>
        <v>625</v>
      </c>
      <c r="AO5582" s="190">
        <f t="shared" si="4232"/>
        <v>625</v>
      </c>
      <c r="AP5582" s="184">
        <f t="shared" si="4232"/>
        <v>625</v>
      </c>
      <c r="AQ5582" s="192">
        <f t="shared" si="4232"/>
        <v>625</v>
      </c>
      <c r="AR5582" s="193">
        <f t="shared" si="4232"/>
        <v>0</v>
      </c>
      <c r="AS5582" s="194">
        <f t="shared" si="4232"/>
        <v>0</v>
      </c>
      <c r="AT5582" s="195">
        <f t="shared" si="4232"/>
        <v>625</v>
      </c>
      <c r="AU5582" s="192">
        <f t="shared" si="4232"/>
        <v>625</v>
      </c>
      <c r="AV5582" s="193">
        <f t="shared" si="4232"/>
        <v>0</v>
      </c>
      <c r="AW5582" s="194">
        <f t="shared" si="4232"/>
        <v>0</v>
      </c>
      <c r="AY5582" s="146"/>
      <c r="AZ5582" s="2036"/>
    </row>
    <row r="5583" spans="1:52" ht="12.75" customHeight="1" x14ac:dyDescent="0.25">
      <c r="A5583" s="15"/>
      <c r="C5583" s="122"/>
      <c r="D5583" s="123"/>
      <c r="F5583" s="125"/>
      <c r="G5583" s="34"/>
      <c r="H5583" s="35"/>
      <c r="I5583" s="36"/>
      <c r="J5583" s="37"/>
      <c r="K5583" s="198" t="s">
        <v>72</v>
      </c>
      <c r="L5583" s="199">
        <v>0</v>
      </c>
      <c r="M5583" s="200">
        <v>0</v>
      </c>
      <c r="N5583" s="201">
        <v>0</v>
      </c>
      <c r="O5583" s="202">
        <v>0</v>
      </c>
      <c r="P5583" s="202">
        <v>0</v>
      </c>
      <c r="Q5583" s="202">
        <v>0</v>
      </c>
      <c r="R5583" s="202">
        <v>0</v>
      </c>
      <c r="S5583" s="202">
        <v>0</v>
      </c>
      <c r="T5583" s="203"/>
      <c r="U5583" s="135">
        <v>0</v>
      </c>
      <c r="V5583" s="135">
        <v>0</v>
      </c>
      <c r="W5583" s="202">
        <v>0</v>
      </c>
      <c r="X5583" s="202">
        <v>0</v>
      </c>
      <c r="Y5583" s="203"/>
      <c r="Z5583" s="135">
        <v>0</v>
      </c>
      <c r="AA5583" s="204">
        <v>0</v>
      </c>
      <c r="AB5583" s="202">
        <v>0</v>
      </c>
      <c r="AC5583" s="202">
        <v>0</v>
      </c>
      <c r="AD5583" s="202">
        <v>0</v>
      </c>
      <c r="AE5583" s="202">
        <v>0</v>
      </c>
      <c r="AF5583" s="202">
        <v>0</v>
      </c>
      <c r="AG5583" s="203"/>
      <c r="AH5583" s="135">
        <v>0</v>
      </c>
      <c r="AI5583" s="135">
        <v>0</v>
      </c>
      <c r="AJ5583" s="202">
        <v>0</v>
      </c>
      <c r="AK5583" s="202">
        <v>0</v>
      </c>
      <c r="AL5583" s="203"/>
      <c r="AM5583" s="205">
        <v>0</v>
      </c>
      <c r="AN5583" s="119">
        <v>0</v>
      </c>
      <c r="AO5583" s="120">
        <v>0</v>
      </c>
      <c r="AP5583" s="39">
        <v>0</v>
      </c>
      <c r="AQ5583" s="141">
        <v>0</v>
      </c>
      <c r="AR5583" s="141">
        <v>0</v>
      </c>
      <c r="AS5583" s="143">
        <v>0</v>
      </c>
      <c r="AT5583" s="144">
        <v>0</v>
      </c>
      <c r="AU5583" s="141">
        <v>0</v>
      </c>
      <c r="AV5583" s="141">
        <v>0</v>
      </c>
      <c r="AW5583" s="143">
        <v>0</v>
      </c>
      <c r="AY5583" s="146"/>
      <c r="AZ5583" s="2036"/>
    </row>
    <row r="5584" spans="1:52" ht="12.75" customHeight="1" x14ac:dyDescent="0.25">
      <c r="A5584" s="15"/>
      <c r="C5584" s="122"/>
      <c r="D5584" s="123"/>
      <c r="F5584" s="125"/>
      <c r="G5584" s="126"/>
      <c r="H5584" s="35"/>
      <c r="I5584" s="36"/>
      <c r="J5584" s="37"/>
      <c r="K5584" s="198" t="s">
        <v>73</v>
      </c>
      <c r="L5584" s="199">
        <v>0</v>
      </c>
      <c r="M5584" s="200">
        <v>0</v>
      </c>
      <c r="N5584" s="201">
        <v>0</v>
      </c>
      <c r="O5584" s="202">
        <v>0</v>
      </c>
      <c r="P5584" s="202">
        <v>0</v>
      </c>
      <c r="Q5584" s="202">
        <v>0</v>
      </c>
      <c r="R5584" s="202">
        <v>0</v>
      </c>
      <c r="S5584" s="202">
        <v>0</v>
      </c>
      <c r="T5584" s="203"/>
      <c r="U5584" s="135">
        <v>0</v>
      </c>
      <c r="V5584" s="135">
        <v>0</v>
      </c>
      <c r="W5584" s="202">
        <v>0</v>
      </c>
      <c r="X5584" s="202">
        <v>0</v>
      </c>
      <c r="Y5584" s="203"/>
      <c r="Z5584" s="135">
        <v>0</v>
      </c>
      <c r="AA5584" s="204">
        <v>0</v>
      </c>
      <c r="AB5584" s="202">
        <v>0</v>
      </c>
      <c r="AC5584" s="202">
        <v>0</v>
      </c>
      <c r="AD5584" s="202">
        <v>0</v>
      </c>
      <c r="AE5584" s="202">
        <v>0</v>
      </c>
      <c r="AF5584" s="202">
        <v>0</v>
      </c>
      <c r="AG5584" s="203"/>
      <c r="AH5584" s="135">
        <v>0</v>
      </c>
      <c r="AI5584" s="135">
        <v>0</v>
      </c>
      <c r="AJ5584" s="202">
        <v>0</v>
      </c>
      <c r="AK5584" s="202">
        <v>0</v>
      </c>
      <c r="AL5584" s="203"/>
      <c r="AM5584" s="205">
        <v>0</v>
      </c>
      <c r="AN5584" s="119">
        <v>0</v>
      </c>
      <c r="AO5584" s="120">
        <v>0</v>
      </c>
      <c r="AP5584" s="39">
        <v>0</v>
      </c>
      <c r="AQ5584" s="141">
        <v>0</v>
      </c>
      <c r="AR5584" s="141">
        <v>0</v>
      </c>
      <c r="AS5584" s="143">
        <v>0</v>
      </c>
      <c r="AT5584" s="144">
        <v>0</v>
      </c>
      <c r="AU5584" s="141">
        <v>0</v>
      </c>
      <c r="AV5584" s="141">
        <v>0</v>
      </c>
      <c r="AW5584" s="143">
        <v>0</v>
      </c>
      <c r="AY5584" s="146"/>
      <c r="AZ5584" s="2036"/>
    </row>
    <row r="5585" spans="1:64" ht="12.75" customHeight="1" x14ac:dyDescent="0.25">
      <c r="A5585" s="15"/>
      <c r="C5585" s="122"/>
      <c r="D5585" s="123"/>
      <c r="F5585" s="125"/>
      <c r="G5585" s="126"/>
      <c r="H5585" s="35"/>
      <c r="I5585" s="36"/>
      <c r="J5585" s="37"/>
      <c r="K5585" s="198" t="s">
        <v>74</v>
      </c>
      <c r="L5585" s="199">
        <f t="shared" ref="L5585:S5586" si="4233">L5558</f>
        <v>625</v>
      </c>
      <c r="M5585" s="200">
        <f t="shared" si="4233"/>
        <v>625</v>
      </c>
      <c r="N5585" s="201">
        <f t="shared" si="4233"/>
        <v>0</v>
      </c>
      <c r="O5585" s="202">
        <f t="shared" si="4233"/>
        <v>0</v>
      </c>
      <c r="P5585" s="202">
        <f t="shared" si="4233"/>
        <v>0</v>
      </c>
      <c r="Q5585" s="202">
        <f t="shared" si="4233"/>
        <v>0</v>
      </c>
      <c r="R5585" s="202">
        <f t="shared" si="4233"/>
        <v>0</v>
      </c>
      <c r="S5585" s="202">
        <f t="shared" si="4233"/>
        <v>0</v>
      </c>
      <c r="T5585" s="203"/>
      <c r="U5585" s="135">
        <f t="shared" ref="U5585:X5586" si="4234">U5558</f>
        <v>0</v>
      </c>
      <c r="V5585" s="135">
        <f t="shared" si="4234"/>
        <v>0</v>
      </c>
      <c r="W5585" s="202">
        <f t="shared" si="4234"/>
        <v>0</v>
      </c>
      <c r="X5585" s="202">
        <f t="shared" si="4234"/>
        <v>0</v>
      </c>
      <c r="Y5585" s="203"/>
      <c r="Z5585" s="135">
        <f t="shared" ref="Z5585:AF5586" si="4235">Z5558</f>
        <v>0</v>
      </c>
      <c r="AA5585" s="204">
        <f t="shared" si="4235"/>
        <v>0</v>
      </c>
      <c r="AB5585" s="202">
        <f t="shared" si="4235"/>
        <v>0</v>
      </c>
      <c r="AC5585" s="202">
        <f t="shared" si="4235"/>
        <v>0</v>
      </c>
      <c r="AD5585" s="202">
        <f t="shared" si="4235"/>
        <v>0</v>
      </c>
      <c r="AE5585" s="202">
        <f t="shared" si="4235"/>
        <v>0</v>
      </c>
      <c r="AF5585" s="202">
        <f t="shared" si="4235"/>
        <v>0</v>
      </c>
      <c r="AG5585" s="203"/>
      <c r="AH5585" s="135">
        <f t="shared" ref="AH5585:AK5586" si="4236">AH5558</f>
        <v>0</v>
      </c>
      <c r="AI5585" s="135">
        <f t="shared" si="4236"/>
        <v>0</v>
      </c>
      <c r="AJ5585" s="202">
        <f t="shared" si="4236"/>
        <v>0</v>
      </c>
      <c r="AK5585" s="202">
        <f t="shared" si="4236"/>
        <v>0</v>
      </c>
      <c r="AL5585" s="203"/>
      <c r="AM5585" s="205">
        <f t="shared" ref="AM5585:AW5586" si="4237">AM5558</f>
        <v>0</v>
      </c>
      <c r="AN5585" s="119">
        <f t="shared" si="4237"/>
        <v>625</v>
      </c>
      <c r="AO5585" s="120">
        <f t="shared" si="4237"/>
        <v>625</v>
      </c>
      <c r="AP5585" s="39">
        <f t="shared" si="4237"/>
        <v>625</v>
      </c>
      <c r="AQ5585" s="141">
        <f t="shared" si="4237"/>
        <v>625</v>
      </c>
      <c r="AR5585" s="141">
        <f t="shared" si="4237"/>
        <v>0</v>
      </c>
      <c r="AS5585" s="143">
        <f t="shared" si="4237"/>
        <v>0</v>
      </c>
      <c r="AT5585" s="144">
        <f t="shared" si="4237"/>
        <v>625</v>
      </c>
      <c r="AU5585" s="141">
        <f t="shared" si="4237"/>
        <v>625</v>
      </c>
      <c r="AV5585" s="141">
        <f t="shared" si="4237"/>
        <v>0</v>
      </c>
      <c r="AW5585" s="143">
        <f t="shared" si="4237"/>
        <v>0</v>
      </c>
      <c r="AY5585" s="146"/>
      <c r="AZ5585" s="2036"/>
    </row>
    <row r="5586" spans="1:64" ht="12.75" customHeight="1" x14ac:dyDescent="0.25">
      <c r="A5586" s="15"/>
      <c r="C5586" s="122"/>
      <c r="D5586" s="123"/>
      <c r="F5586" s="125"/>
      <c r="G5586" s="126"/>
      <c r="H5586" s="35"/>
      <c r="I5586" s="36"/>
      <c r="J5586" s="37"/>
      <c r="K5586" s="198" t="s">
        <v>75</v>
      </c>
      <c r="L5586" s="199">
        <f t="shared" si="4233"/>
        <v>3843</v>
      </c>
      <c r="M5586" s="200">
        <f t="shared" si="4233"/>
        <v>4589</v>
      </c>
      <c r="N5586" s="201">
        <f t="shared" si="4233"/>
        <v>0</v>
      </c>
      <c r="O5586" s="202">
        <f t="shared" si="4233"/>
        <v>0</v>
      </c>
      <c r="P5586" s="202">
        <f t="shared" si="4233"/>
        <v>0</v>
      </c>
      <c r="Q5586" s="202">
        <f t="shared" si="4233"/>
        <v>0</v>
      </c>
      <c r="R5586" s="202">
        <f t="shared" si="4233"/>
        <v>0</v>
      </c>
      <c r="S5586" s="202">
        <f t="shared" si="4233"/>
        <v>0</v>
      </c>
      <c r="T5586" s="203"/>
      <c r="U5586" s="135">
        <f t="shared" si="4234"/>
        <v>0</v>
      </c>
      <c r="V5586" s="135">
        <f t="shared" si="4234"/>
        <v>0</v>
      </c>
      <c r="W5586" s="202">
        <f t="shared" si="4234"/>
        <v>0</v>
      </c>
      <c r="X5586" s="202">
        <f t="shared" si="4234"/>
        <v>0</v>
      </c>
      <c r="Y5586" s="203"/>
      <c r="Z5586" s="135">
        <f t="shared" si="4235"/>
        <v>0</v>
      </c>
      <c r="AA5586" s="204">
        <f t="shared" si="4235"/>
        <v>0</v>
      </c>
      <c r="AB5586" s="202">
        <f t="shared" si="4235"/>
        <v>0</v>
      </c>
      <c r="AC5586" s="202">
        <f t="shared" si="4235"/>
        <v>0</v>
      </c>
      <c r="AD5586" s="202">
        <f t="shared" si="4235"/>
        <v>0</v>
      </c>
      <c r="AE5586" s="202">
        <f t="shared" si="4235"/>
        <v>0</v>
      </c>
      <c r="AF5586" s="202">
        <f t="shared" si="4235"/>
        <v>0</v>
      </c>
      <c r="AG5586" s="203"/>
      <c r="AH5586" s="135">
        <f t="shared" si="4236"/>
        <v>0</v>
      </c>
      <c r="AI5586" s="135">
        <f t="shared" si="4236"/>
        <v>0</v>
      </c>
      <c r="AJ5586" s="202">
        <f t="shared" si="4236"/>
        <v>0</v>
      </c>
      <c r="AK5586" s="202">
        <f t="shared" si="4236"/>
        <v>0</v>
      </c>
      <c r="AL5586" s="203"/>
      <c r="AM5586" s="205">
        <f t="shared" si="4237"/>
        <v>0</v>
      </c>
      <c r="AN5586" s="119">
        <f t="shared" si="4237"/>
        <v>3843</v>
      </c>
      <c r="AO5586" s="120">
        <f t="shared" si="4237"/>
        <v>4589</v>
      </c>
      <c r="AP5586" s="39">
        <f t="shared" si="4237"/>
        <v>3843</v>
      </c>
      <c r="AQ5586" s="141">
        <f t="shared" si="4237"/>
        <v>3843</v>
      </c>
      <c r="AR5586" s="141">
        <f t="shared" si="4237"/>
        <v>0</v>
      </c>
      <c r="AS5586" s="143">
        <f t="shared" si="4237"/>
        <v>0</v>
      </c>
      <c r="AT5586" s="144">
        <f t="shared" si="4237"/>
        <v>4589</v>
      </c>
      <c r="AU5586" s="141">
        <f t="shared" si="4237"/>
        <v>4589</v>
      </c>
      <c r="AV5586" s="141">
        <f t="shared" si="4237"/>
        <v>0</v>
      </c>
      <c r="AW5586" s="143">
        <f t="shared" si="4237"/>
        <v>0</v>
      </c>
      <c r="AY5586" s="146"/>
      <c r="AZ5586" s="2036"/>
    </row>
    <row r="5587" spans="1:64" s="373" customFormat="1" ht="12.75" customHeight="1" x14ac:dyDescent="0.25">
      <c r="A5587" s="15"/>
      <c r="B5587" s="121"/>
      <c r="C5587" s="122"/>
      <c r="D5587" s="123"/>
      <c r="E5587" s="124"/>
      <c r="F5587" s="125"/>
      <c r="G5587" s="126"/>
      <c r="H5587" s="35"/>
      <c r="I5587" s="36"/>
      <c r="J5587" s="37"/>
      <c r="K5587" s="206" t="s">
        <v>76</v>
      </c>
      <c r="L5587" s="199">
        <v>0</v>
      </c>
      <c r="M5587" s="200">
        <v>0</v>
      </c>
      <c r="N5587" s="201">
        <v>0</v>
      </c>
      <c r="O5587" s="202">
        <v>0</v>
      </c>
      <c r="P5587" s="202">
        <v>0</v>
      </c>
      <c r="Q5587" s="202">
        <v>0</v>
      </c>
      <c r="R5587" s="202">
        <v>0</v>
      </c>
      <c r="S5587" s="202">
        <v>0</v>
      </c>
      <c r="T5587" s="203"/>
      <c r="U5587" s="135">
        <v>0</v>
      </c>
      <c r="V5587" s="135">
        <v>0</v>
      </c>
      <c r="W5587" s="202">
        <v>0</v>
      </c>
      <c r="X5587" s="202">
        <v>0</v>
      </c>
      <c r="Y5587" s="203"/>
      <c r="Z5587" s="135">
        <v>0</v>
      </c>
      <c r="AA5587" s="204">
        <v>0</v>
      </c>
      <c r="AB5587" s="202">
        <v>0</v>
      </c>
      <c r="AC5587" s="202">
        <v>0</v>
      </c>
      <c r="AD5587" s="202">
        <v>0</v>
      </c>
      <c r="AE5587" s="202">
        <v>0</v>
      </c>
      <c r="AF5587" s="202">
        <v>0</v>
      </c>
      <c r="AG5587" s="203"/>
      <c r="AH5587" s="135">
        <v>0</v>
      </c>
      <c r="AI5587" s="135">
        <v>0</v>
      </c>
      <c r="AJ5587" s="202">
        <v>0</v>
      </c>
      <c r="AK5587" s="202">
        <v>0</v>
      </c>
      <c r="AL5587" s="203"/>
      <c r="AM5587" s="205">
        <v>0</v>
      </c>
      <c r="AN5587" s="119">
        <v>0</v>
      </c>
      <c r="AO5587" s="120">
        <v>0</v>
      </c>
      <c r="AP5587" s="39">
        <v>0</v>
      </c>
      <c r="AQ5587" s="141">
        <v>0</v>
      </c>
      <c r="AR5587" s="141">
        <v>0</v>
      </c>
      <c r="AS5587" s="143">
        <v>0</v>
      </c>
      <c r="AT5587" s="144">
        <v>0</v>
      </c>
      <c r="AU5587" s="141">
        <v>0</v>
      </c>
      <c r="AV5587" s="141">
        <v>0</v>
      </c>
      <c r="AW5587" s="143">
        <v>0</v>
      </c>
      <c r="AX5587"/>
      <c r="AY5587" s="146"/>
      <c r="AZ5587" s="2036"/>
      <c r="BA5587"/>
      <c r="BB5587"/>
      <c r="BC5587"/>
      <c r="BD5587"/>
      <c r="BE5587"/>
      <c r="BF5587"/>
      <c r="BG5587"/>
      <c r="BH5587"/>
      <c r="BI5587"/>
      <c r="BJ5587"/>
      <c r="BK5587"/>
      <c r="BL5587"/>
    </row>
    <row r="5588" spans="1:64" ht="12.75" customHeight="1" x14ac:dyDescent="0.25">
      <c r="A5588" s="15"/>
      <c r="C5588" s="122"/>
      <c r="D5588" s="123"/>
      <c r="F5588" s="125"/>
      <c r="G5588" s="126"/>
      <c r="H5588" s="35"/>
      <c r="I5588" s="36"/>
      <c r="J5588" s="37"/>
      <c r="K5588" s="198"/>
      <c r="L5588" s="199"/>
      <c r="M5588" s="200"/>
      <c r="N5588" s="201"/>
      <c r="O5588" s="202"/>
      <c r="P5588" s="202"/>
      <c r="Q5588" s="202"/>
      <c r="R5588" s="202"/>
      <c r="S5588" s="202"/>
      <c r="T5588" s="224"/>
      <c r="U5588" s="138"/>
      <c r="V5588" s="138"/>
      <c r="W5588" s="139"/>
      <c r="X5588" s="139"/>
      <c r="Y5588" s="224"/>
      <c r="Z5588" s="210"/>
      <c r="AA5588" s="204"/>
      <c r="AB5588" s="202"/>
      <c r="AC5588" s="202"/>
      <c r="AD5588" s="202"/>
      <c r="AE5588" s="202"/>
      <c r="AF5588" s="202"/>
      <c r="AG5588" s="224"/>
      <c r="AH5588" s="138"/>
      <c r="AI5588" s="138"/>
      <c r="AJ5588" s="139"/>
      <c r="AK5588" s="139"/>
      <c r="AL5588" s="224"/>
      <c r="AM5588" s="140"/>
      <c r="AN5588" s="211"/>
      <c r="AO5588" s="212"/>
      <c r="AP5588" s="39"/>
      <c r="AQ5588" s="141"/>
      <c r="AR5588" s="141"/>
      <c r="AS5588" s="143"/>
      <c r="AU5588" s="141"/>
      <c r="AV5588" s="141"/>
      <c r="AW5588" s="143"/>
      <c r="AY5588" s="146"/>
      <c r="AZ5588" s="2036"/>
    </row>
    <row r="5589" spans="1:64" ht="12.75" customHeight="1" x14ac:dyDescent="0.25">
      <c r="A5589" s="15"/>
      <c r="C5589" s="122"/>
      <c r="D5589" s="123"/>
      <c r="F5589" s="125"/>
      <c r="G5589" s="126"/>
      <c r="H5589" s="35"/>
      <c r="I5589" s="36"/>
      <c r="J5589" s="37"/>
      <c r="K5589" s="198"/>
      <c r="L5589" s="199"/>
      <c r="M5589" s="200"/>
      <c r="N5589" s="201"/>
      <c r="O5589" s="202"/>
      <c r="P5589" s="202"/>
      <c r="Q5589" s="202"/>
      <c r="R5589" s="202"/>
      <c r="S5589" s="202"/>
      <c r="T5589" s="224"/>
      <c r="U5589" s="138"/>
      <c r="V5589" s="138"/>
      <c r="W5589" s="139"/>
      <c r="X5589" s="139"/>
      <c r="Y5589" s="224"/>
      <c r="Z5589" s="210"/>
      <c r="AA5589" s="204"/>
      <c r="AB5589" s="202"/>
      <c r="AC5589" s="202"/>
      <c r="AD5589" s="202"/>
      <c r="AE5589" s="202"/>
      <c r="AF5589" s="202"/>
      <c r="AG5589" s="224"/>
      <c r="AH5589" s="138"/>
      <c r="AI5589" s="138"/>
      <c r="AJ5589" s="139"/>
      <c r="AK5589" s="139"/>
      <c r="AL5589" s="224"/>
      <c r="AM5589" s="140"/>
      <c r="AN5589" s="211"/>
      <c r="AO5589" s="212"/>
      <c r="AP5589" s="39"/>
      <c r="AQ5589" s="141"/>
      <c r="AR5589" s="141"/>
      <c r="AS5589" s="143"/>
      <c r="AU5589" s="141"/>
      <c r="AV5589" s="141"/>
      <c r="AW5589" s="143"/>
      <c r="AY5589" s="146"/>
      <c r="AZ5589" s="2036"/>
    </row>
    <row r="5590" spans="1:64" s="2052" customFormat="1" ht="12.75" customHeight="1" x14ac:dyDescent="0.25">
      <c r="A5590" s="15"/>
      <c r="B5590" s="121"/>
      <c r="C5590" s="122"/>
      <c r="D5590" s="123"/>
      <c r="E5590" s="124"/>
      <c r="F5590" s="125"/>
      <c r="G5590" s="126"/>
      <c r="H5590" s="35"/>
      <c r="I5590" s="36"/>
      <c r="J5590" s="37"/>
      <c r="K5590" s="381" t="s">
        <v>1279</v>
      </c>
      <c r="L5590" s="199"/>
      <c r="M5590" s="200"/>
      <c r="N5590" s="201"/>
      <c r="O5590" s="202"/>
      <c r="P5590" s="202"/>
      <c r="Q5590" s="202"/>
      <c r="R5590" s="202"/>
      <c r="S5590" s="202"/>
      <c r="T5590" s="224"/>
      <c r="U5590" s="138"/>
      <c r="V5590" s="138"/>
      <c r="W5590" s="139"/>
      <c r="X5590" s="139"/>
      <c r="Y5590" s="224"/>
      <c r="Z5590" s="210"/>
      <c r="AA5590" s="204"/>
      <c r="AB5590" s="202"/>
      <c r="AC5590" s="202"/>
      <c r="AD5590" s="202"/>
      <c r="AE5590" s="202"/>
      <c r="AF5590" s="202"/>
      <c r="AG5590" s="224"/>
      <c r="AH5590" s="138"/>
      <c r="AI5590" s="138"/>
      <c r="AJ5590" s="139"/>
      <c r="AK5590" s="139"/>
      <c r="AL5590" s="224"/>
      <c r="AM5590" s="140"/>
      <c r="AN5590" s="211"/>
      <c r="AO5590" s="212"/>
      <c r="AP5590" s="39"/>
      <c r="AQ5590" s="141"/>
      <c r="AR5590" s="141"/>
      <c r="AS5590" s="143"/>
      <c r="AT5590" s="144"/>
      <c r="AU5590" s="141"/>
      <c r="AV5590" s="141"/>
      <c r="AW5590" s="143"/>
      <c r="AX5590"/>
      <c r="AY5590" s="146"/>
      <c r="AZ5590" s="2036"/>
      <c r="BA5590"/>
      <c r="BB5590"/>
      <c r="BC5590"/>
      <c r="BD5590"/>
      <c r="BE5590"/>
      <c r="BF5590"/>
      <c r="BG5590"/>
      <c r="BH5590"/>
      <c r="BI5590"/>
      <c r="BJ5590"/>
      <c r="BK5590"/>
      <c r="BL5590"/>
    </row>
    <row r="5591" spans="1:64" x14ac:dyDescent="0.25">
      <c r="A5591" s="15"/>
      <c r="C5591" s="122"/>
      <c r="D5591" s="123"/>
      <c r="F5591" s="125"/>
      <c r="G5591" s="126"/>
      <c r="H5591" s="35"/>
      <c r="I5591" s="36"/>
      <c r="J5591" s="37"/>
      <c r="K5591" s="727" t="s">
        <v>236</v>
      </c>
      <c r="L5591" s="199"/>
      <c r="M5591" s="200"/>
      <c r="N5591" s="201"/>
      <c r="O5591" s="202"/>
      <c r="P5591" s="202"/>
      <c r="Q5591" s="202"/>
      <c r="R5591" s="202"/>
      <c r="S5591" s="202"/>
      <c r="T5591" s="224"/>
      <c r="U5591" s="138"/>
      <c r="V5591" s="138"/>
      <c r="W5591" s="139"/>
      <c r="X5591" s="139"/>
      <c r="Y5591" s="224"/>
      <c r="Z5591" s="210"/>
      <c r="AA5591" s="204"/>
      <c r="AB5591" s="202"/>
      <c r="AC5591" s="202"/>
      <c r="AD5591" s="202"/>
      <c r="AE5591" s="202"/>
      <c r="AF5591" s="202"/>
      <c r="AG5591" s="224"/>
      <c r="AH5591" s="138"/>
      <c r="AI5591" s="138"/>
      <c r="AJ5591" s="139"/>
      <c r="AK5591" s="139"/>
      <c r="AL5591" s="224"/>
      <c r="AM5591" s="140"/>
      <c r="AN5591" s="211"/>
      <c r="AO5591" s="212"/>
      <c r="AP5591" s="39"/>
      <c r="AQ5591" s="141"/>
      <c r="AR5591" s="141"/>
      <c r="AS5591" s="143"/>
      <c r="AU5591" s="141"/>
      <c r="AV5591" s="141"/>
      <c r="AW5591" s="143"/>
      <c r="AY5591" s="146"/>
      <c r="AZ5591" s="2036"/>
    </row>
    <row r="5592" spans="1:64" ht="12.75" customHeight="1" x14ac:dyDescent="0.25">
      <c r="A5592" s="15"/>
      <c r="C5592" s="122"/>
      <c r="D5592" s="123"/>
      <c r="F5592" s="125"/>
      <c r="G5592" s="126"/>
      <c r="H5592" s="35"/>
      <c r="I5592" s="36"/>
      <c r="J5592" s="37"/>
      <c r="K5592" s="727"/>
      <c r="L5592" s="199"/>
      <c r="M5592" s="200"/>
      <c r="N5592" s="201"/>
      <c r="O5592" s="202"/>
      <c r="P5592" s="202"/>
      <c r="Q5592" s="202"/>
      <c r="R5592" s="202"/>
      <c r="S5592" s="202"/>
      <c r="T5592" s="224"/>
      <c r="U5592" s="138"/>
      <c r="V5592" s="138"/>
      <c r="W5592" s="139"/>
      <c r="X5592" s="139"/>
      <c r="Y5592" s="224"/>
      <c r="Z5592" s="210"/>
      <c r="AA5592" s="204"/>
      <c r="AB5592" s="202"/>
      <c r="AC5592" s="202"/>
      <c r="AD5592" s="202"/>
      <c r="AE5592" s="202"/>
      <c r="AF5592" s="202"/>
      <c r="AG5592" s="224"/>
      <c r="AH5592" s="138"/>
      <c r="AI5592" s="138"/>
      <c r="AJ5592" s="139"/>
      <c r="AK5592" s="139"/>
      <c r="AL5592" s="224"/>
      <c r="AM5592" s="140"/>
      <c r="AN5592" s="211"/>
      <c r="AO5592" s="212"/>
      <c r="AP5592" s="39"/>
      <c r="AQ5592" s="141"/>
      <c r="AR5592" s="141"/>
      <c r="AS5592" s="143"/>
      <c r="AU5592" s="141"/>
      <c r="AV5592" s="141"/>
      <c r="AW5592" s="143"/>
      <c r="AY5592" s="146"/>
      <c r="AZ5592" s="2036"/>
    </row>
    <row r="5593" spans="1:64" ht="35.1" customHeight="1" x14ac:dyDescent="0.25">
      <c r="A5593" s="356" t="s">
        <v>5356</v>
      </c>
      <c r="B5593" s="225">
        <v>17</v>
      </c>
      <c r="C5593" s="122" t="s">
        <v>1280</v>
      </c>
      <c r="D5593" s="123">
        <v>1000</v>
      </c>
      <c r="E5593" s="226"/>
      <c r="F5593" s="122">
        <v>12</v>
      </c>
      <c r="G5593" s="126">
        <v>1</v>
      </c>
      <c r="H5593" s="35" t="str">
        <f t="shared" si="4228"/>
        <v>001</v>
      </c>
      <c r="I5593" s="36" t="s">
        <v>96</v>
      </c>
      <c r="J5593" s="37" t="s">
        <v>6134</v>
      </c>
      <c r="K5593" s="281" t="s">
        <v>2552</v>
      </c>
      <c r="L5593" s="232">
        <v>0</v>
      </c>
      <c r="M5593" s="233">
        <v>0</v>
      </c>
      <c r="N5593" s="130"/>
      <c r="O5593" s="131"/>
      <c r="P5593" s="131"/>
      <c r="Q5593" s="131"/>
      <c r="R5593" s="131"/>
      <c r="S5593" s="131"/>
      <c r="T5593" s="132" t="str">
        <f>IF(SUM(N5593:S5593)=U5593,"OK",SUM(N5593:S5593)-U5593)</f>
        <v>OK</v>
      </c>
      <c r="U5593" s="138"/>
      <c r="V5593" s="138"/>
      <c r="W5593" s="139"/>
      <c r="X5593" s="139"/>
      <c r="Y5593" s="132" t="str">
        <f>IF(SUM(W5593:X5593)=Z5593,"OK",SUM(W5593:X5593)-Z5593)</f>
        <v>OK</v>
      </c>
      <c r="Z5593" s="210"/>
      <c r="AA5593" s="204"/>
      <c r="AB5593" s="202"/>
      <c r="AC5593" s="202"/>
      <c r="AD5593" s="202"/>
      <c r="AE5593" s="202"/>
      <c r="AF5593" s="202"/>
      <c r="AG5593" s="132" t="str">
        <f>IF(SUM(AA5593:AF5593)=AH5593,"OK",SUM(AA5593:AF5593)-AH5593)</f>
        <v>OK</v>
      </c>
      <c r="AH5593" s="138"/>
      <c r="AI5593" s="138"/>
      <c r="AJ5593" s="139"/>
      <c r="AK5593" s="139"/>
      <c r="AL5593" s="132" t="str">
        <f>IF(SUM(AJ5593:AK5593)=AM5593,"OK",SUM(AJ5593:AK5593)-AM5593)</f>
        <v>OK</v>
      </c>
      <c r="AM5593" s="140"/>
      <c r="AN5593" s="119">
        <f>L5593+U5593+V5593+Z5593</f>
        <v>0</v>
      </c>
      <c r="AO5593" s="120">
        <f>M5593+AH5593+AI5593+AM5593</f>
        <v>0</v>
      </c>
      <c r="AP5593" s="39">
        <f>L5593</f>
        <v>0</v>
      </c>
      <c r="AQ5593" s="141">
        <f>AN5593</f>
        <v>0</v>
      </c>
      <c r="AR5593" s="142">
        <f>AQ5593-AP5593</f>
        <v>0</v>
      </c>
      <c r="AS5593" s="143" t="e">
        <f>AR5593/AP5593</f>
        <v>#DIV/0!</v>
      </c>
      <c r="AT5593" s="144">
        <f>M5593</f>
        <v>0</v>
      </c>
      <c r="AU5593" s="141">
        <f>AO5593</f>
        <v>0</v>
      </c>
      <c r="AV5593" s="142">
        <f>AU5593-AT5593</f>
        <v>0</v>
      </c>
      <c r="AW5593" s="143" t="e">
        <f>AV5593/AT5593</f>
        <v>#DIV/0!</v>
      </c>
      <c r="AY5593" s="146" t="str">
        <f>RIGHT(LEFT(I5593,3),2)&amp;"."&amp;RIGHT(LEFT(I5593,5),2)</f>
        <v>12.11</v>
      </c>
      <c r="AZ5593" s="2036" t="b">
        <f>COUNTIF('[1]Codes SEC'!$B$2:$B$250,Ministres!AY5593)&gt;0</f>
        <v>1</v>
      </c>
    </row>
    <row r="5594" spans="1:64" ht="12.75" customHeight="1" x14ac:dyDescent="0.25">
      <c r="A5594" s="350"/>
      <c r="B5594" s="2037"/>
      <c r="C5594" s="150"/>
      <c r="D5594" s="352"/>
      <c r="E5594" s="2038"/>
      <c r="F5594" s="150"/>
      <c r="G5594" s="154"/>
      <c r="H5594" s="155"/>
      <c r="I5594" s="156"/>
      <c r="J5594" s="157"/>
      <c r="K5594" s="158" t="s">
        <v>70</v>
      </c>
      <c r="L5594" s="236">
        <f t="shared" ref="L5594:AW5594" si="4238">L5593</f>
        <v>0</v>
      </c>
      <c r="M5594" s="2051">
        <f t="shared" si="4238"/>
        <v>0</v>
      </c>
      <c r="N5594" s="2040">
        <f t="shared" si="4238"/>
        <v>0</v>
      </c>
      <c r="O5594" s="2041">
        <f t="shared" si="4238"/>
        <v>0</v>
      </c>
      <c r="P5594" s="2041">
        <f t="shared" si="4238"/>
        <v>0</v>
      </c>
      <c r="Q5594" s="2041">
        <f t="shared" si="4238"/>
        <v>0</v>
      </c>
      <c r="R5594" s="2041">
        <f t="shared" si="4238"/>
        <v>0</v>
      </c>
      <c r="S5594" s="2041">
        <f t="shared" si="4238"/>
        <v>0</v>
      </c>
      <c r="T5594" s="2042"/>
      <c r="U5594" s="2043">
        <f t="shared" si="4238"/>
        <v>0</v>
      </c>
      <c r="V5594" s="2043">
        <f t="shared" si="4238"/>
        <v>0</v>
      </c>
      <c r="W5594" s="2041">
        <f t="shared" si="4238"/>
        <v>0</v>
      </c>
      <c r="X5594" s="2041">
        <f t="shared" si="4238"/>
        <v>0</v>
      </c>
      <c r="Y5594" s="2042"/>
      <c r="Z5594" s="2043">
        <f t="shared" si="4238"/>
        <v>0</v>
      </c>
      <c r="AA5594" s="165">
        <f t="shared" si="4238"/>
        <v>0</v>
      </c>
      <c r="AB5594" s="2041">
        <f t="shared" si="4238"/>
        <v>0</v>
      </c>
      <c r="AC5594" s="2041">
        <f t="shared" si="4238"/>
        <v>0</v>
      </c>
      <c r="AD5594" s="2041">
        <f t="shared" si="4238"/>
        <v>0</v>
      </c>
      <c r="AE5594" s="2041">
        <f t="shared" si="4238"/>
        <v>0</v>
      </c>
      <c r="AF5594" s="2041">
        <f t="shared" si="4238"/>
        <v>0</v>
      </c>
      <c r="AG5594" s="2042"/>
      <c r="AH5594" s="2043">
        <f t="shared" si="4238"/>
        <v>0</v>
      </c>
      <c r="AI5594" s="2043">
        <f t="shared" si="4238"/>
        <v>0</v>
      </c>
      <c r="AJ5594" s="2041">
        <f t="shared" si="4238"/>
        <v>0</v>
      </c>
      <c r="AK5594" s="2041">
        <f t="shared" si="4238"/>
        <v>0</v>
      </c>
      <c r="AL5594" s="2042"/>
      <c r="AM5594" s="2044">
        <f t="shared" si="4238"/>
        <v>0</v>
      </c>
      <c r="AN5594" s="167">
        <f>AN5593</f>
        <v>0</v>
      </c>
      <c r="AO5594" s="2045">
        <f t="shared" si="4238"/>
        <v>0</v>
      </c>
      <c r="AP5594" s="169">
        <f t="shared" si="4238"/>
        <v>0</v>
      </c>
      <c r="AQ5594" s="2046">
        <f t="shared" si="4238"/>
        <v>0</v>
      </c>
      <c r="AR5594" s="2047">
        <f t="shared" si="4238"/>
        <v>0</v>
      </c>
      <c r="AS5594" s="2048" t="e">
        <f t="shared" si="4238"/>
        <v>#DIV/0!</v>
      </c>
      <c r="AT5594" s="2049">
        <f t="shared" si="4238"/>
        <v>0</v>
      </c>
      <c r="AU5594" s="2046">
        <f t="shared" si="4238"/>
        <v>0</v>
      </c>
      <c r="AV5594" s="2047">
        <f t="shared" si="4238"/>
        <v>0</v>
      </c>
      <c r="AW5594" s="2048" t="e">
        <f t="shared" si="4238"/>
        <v>#DIV/0!</v>
      </c>
      <c r="AY5594" s="146"/>
      <c r="AZ5594" s="2036"/>
    </row>
    <row r="5595" spans="1:64" s="2052" customFormat="1" ht="12.75" customHeight="1" x14ac:dyDescent="0.25">
      <c r="A5595" s="15"/>
      <c r="B5595" s="121"/>
      <c r="C5595" s="122"/>
      <c r="D5595" s="123"/>
      <c r="E5595" s="124"/>
      <c r="F5595" s="125"/>
      <c r="G5595" s="126"/>
      <c r="H5595" s="35"/>
      <c r="I5595" s="36"/>
      <c r="J5595" s="37"/>
      <c r="K5595" s="240"/>
      <c r="L5595" s="199"/>
      <c r="M5595" s="200"/>
      <c r="N5595" s="201"/>
      <c r="O5595" s="202"/>
      <c r="P5595" s="202"/>
      <c r="Q5595" s="202"/>
      <c r="R5595" s="202"/>
      <c r="S5595" s="202"/>
      <c r="T5595" s="224"/>
      <c r="U5595" s="138"/>
      <c r="V5595" s="138"/>
      <c r="W5595" s="139"/>
      <c r="X5595" s="139"/>
      <c r="Y5595" s="224"/>
      <c r="Z5595" s="210"/>
      <c r="AA5595" s="204"/>
      <c r="AB5595" s="202"/>
      <c r="AC5595" s="202"/>
      <c r="AD5595" s="202"/>
      <c r="AE5595" s="202"/>
      <c r="AF5595" s="202"/>
      <c r="AG5595" s="224"/>
      <c r="AH5595" s="138"/>
      <c r="AI5595" s="138"/>
      <c r="AJ5595" s="139"/>
      <c r="AK5595" s="139"/>
      <c r="AL5595" s="224"/>
      <c r="AM5595" s="140"/>
      <c r="AN5595" s="211"/>
      <c r="AO5595" s="212"/>
      <c r="AP5595" s="39"/>
      <c r="AQ5595" s="141"/>
      <c r="AR5595" s="141"/>
      <c r="AS5595" s="143"/>
      <c r="AT5595" s="144"/>
      <c r="AU5595" s="141"/>
      <c r="AV5595" s="141"/>
      <c r="AW5595" s="143"/>
      <c r="AX5595"/>
      <c r="AY5595" s="146"/>
      <c r="AZ5595" s="2036"/>
      <c r="BA5595"/>
      <c r="BB5595"/>
      <c r="BC5595"/>
      <c r="BD5595"/>
      <c r="BE5595"/>
      <c r="BF5595"/>
      <c r="BG5595"/>
      <c r="BH5595"/>
      <c r="BI5595"/>
      <c r="BJ5595"/>
      <c r="BK5595"/>
      <c r="BL5595"/>
    </row>
    <row r="5596" spans="1:64" s="197" customFormat="1" ht="12.75" customHeight="1" x14ac:dyDescent="0.25">
      <c r="A5596" s="15"/>
      <c r="B5596" s="121"/>
      <c r="C5596" s="122"/>
      <c r="D5596" s="123"/>
      <c r="E5596" s="124"/>
      <c r="F5596" s="125"/>
      <c r="G5596" s="126"/>
      <c r="H5596" s="35"/>
      <c r="I5596" s="36"/>
      <c r="J5596" s="37"/>
      <c r="K5596" s="243" t="s">
        <v>109</v>
      </c>
      <c r="L5596" s="199"/>
      <c r="M5596" s="200"/>
      <c r="N5596" s="201"/>
      <c r="O5596" s="202"/>
      <c r="P5596" s="202"/>
      <c r="Q5596" s="202"/>
      <c r="R5596" s="202"/>
      <c r="S5596" s="202"/>
      <c r="T5596" s="224"/>
      <c r="U5596" s="138"/>
      <c r="V5596" s="138"/>
      <c r="W5596" s="139"/>
      <c r="X5596" s="139"/>
      <c r="Y5596" s="224"/>
      <c r="Z5596" s="210"/>
      <c r="AA5596" s="204"/>
      <c r="AB5596" s="202"/>
      <c r="AC5596" s="202"/>
      <c r="AD5596" s="202"/>
      <c r="AE5596" s="202"/>
      <c r="AF5596" s="202"/>
      <c r="AG5596" s="224"/>
      <c r="AH5596" s="138"/>
      <c r="AI5596" s="138"/>
      <c r="AJ5596" s="139"/>
      <c r="AK5596" s="139"/>
      <c r="AL5596" s="224"/>
      <c r="AM5596" s="140"/>
      <c r="AN5596" s="211"/>
      <c r="AO5596" s="212"/>
      <c r="AP5596" s="39"/>
      <c r="AQ5596" s="141"/>
      <c r="AR5596" s="141"/>
      <c r="AS5596" s="143"/>
      <c r="AT5596" s="144"/>
      <c r="AU5596" s="141"/>
      <c r="AV5596" s="141"/>
      <c r="AW5596" s="143"/>
      <c r="AX5596"/>
      <c r="AY5596" s="146"/>
      <c r="AZ5596" s="2036"/>
      <c r="BA5596" s="12"/>
      <c r="BB5596" s="12"/>
      <c r="BC5596" s="12"/>
      <c r="BD5596" s="12"/>
      <c r="BE5596" s="12"/>
      <c r="BF5596" s="12"/>
      <c r="BG5596" s="12"/>
      <c r="BH5596" s="12"/>
      <c r="BI5596" s="12"/>
      <c r="BJ5596" s="12"/>
      <c r="BK5596" s="12"/>
      <c r="BL5596" s="12"/>
    </row>
    <row r="5597" spans="1:64" ht="12.75" customHeight="1" x14ac:dyDescent="0.25">
      <c r="A5597" s="15"/>
      <c r="C5597" s="122"/>
      <c r="D5597" s="123"/>
      <c r="F5597" s="125"/>
      <c r="G5597" s="126"/>
      <c r="H5597" s="35"/>
      <c r="I5597" s="36"/>
      <c r="J5597" s="37"/>
      <c r="K5597" s="243"/>
      <c r="L5597" s="199"/>
      <c r="M5597" s="200"/>
      <c r="N5597" s="201"/>
      <c r="O5597" s="202"/>
      <c r="P5597" s="202"/>
      <c r="Q5597" s="202"/>
      <c r="R5597" s="202"/>
      <c r="S5597" s="202"/>
      <c r="T5597" s="224"/>
      <c r="U5597" s="138"/>
      <c r="V5597" s="138"/>
      <c r="W5597" s="139"/>
      <c r="X5597" s="139"/>
      <c r="Y5597" s="224"/>
      <c r="Z5597" s="210"/>
      <c r="AA5597" s="204"/>
      <c r="AB5597" s="202"/>
      <c r="AC5597" s="202"/>
      <c r="AD5597" s="202"/>
      <c r="AE5597" s="202"/>
      <c r="AF5597" s="202"/>
      <c r="AG5597" s="224"/>
      <c r="AH5597" s="138"/>
      <c r="AI5597" s="138"/>
      <c r="AJ5597" s="139"/>
      <c r="AK5597" s="139"/>
      <c r="AL5597" s="224"/>
      <c r="AM5597" s="140"/>
      <c r="AN5597" s="211"/>
      <c r="AO5597" s="212"/>
      <c r="AP5597" s="39"/>
      <c r="AQ5597" s="141"/>
      <c r="AR5597" s="141"/>
      <c r="AS5597" s="143"/>
      <c r="AU5597" s="141"/>
      <c r="AV5597" s="141"/>
      <c r="AW5597" s="143"/>
      <c r="AY5597" s="146"/>
      <c r="AZ5597" s="2036"/>
    </row>
    <row r="5598" spans="1:64" ht="51" x14ac:dyDescent="0.25">
      <c r="A5598" s="356" t="s">
        <v>5356</v>
      </c>
      <c r="B5598" s="225">
        <v>17</v>
      </c>
      <c r="C5598" s="122" t="s">
        <v>1280</v>
      </c>
      <c r="D5598" s="123">
        <v>1000</v>
      </c>
      <c r="E5598" s="226"/>
      <c r="F5598" s="122">
        <v>12</v>
      </c>
      <c r="G5598" s="126">
        <v>1</v>
      </c>
      <c r="H5598" s="35" t="str">
        <f t="shared" si="4228"/>
        <v>001</v>
      </c>
      <c r="I5598" s="36" t="s">
        <v>113</v>
      </c>
      <c r="J5598" s="37" t="s">
        <v>6135</v>
      </c>
      <c r="K5598" s="2005" t="s">
        <v>2556</v>
      </c>
      <c r="L5598" s="128">
        <v>0</v>
      </c>
      <c r="M5598" s="129">
        <v>0</v>
      </c>
      <c r="N5598" s="130"/>
      <c r="O5598" s="131"/>
      <c r="P5598" s="131"/>
      <c r="Q5598" s="131"/>
      <c r="R5598" s="131"/>
      <c r="S5598" s="131"/>
      <c r="T5598" s="132" t="str">
        <f>IF(SUM(N5598:S5598)=U5598,"OK",SUM(N5598:S5598)-U5598)</f>
        <v>OK</v>
      </c>
      <c r="U5598" s="138"/>
      <c r="V5598" s="138"/>
      <c r="W5598" s="139"/>
      <c r="X5598" s="139"/>
      <c r="Y5598" s="132" t="str">
        <f>IF(SUM(W5598:X5598)=Z5598,"OK",SUM(W5598:X5598)-Z5598)</f>
        <v>OK</v>
      </c>
      <c r="Z5598" s="210"/>
      <c r="AA5598" s="204"/>
      <c r="AB5598" s="202"/>
      <c r="AC5598" s="202"/>
      <c r="AD5598" s="202"/>
      <c r="AE5598" s="202"/>
      <c r="AF5598" s="202"/>
      <c r="AG5598" s="132" t="str">
        <f>IF(SUM(AA5598:AF5598)=AH5598,"OK",SUM(AA5598:AF5598)-AH5598)</f>
        <v>OK</v>
      </c>
      <c r="AH5598" s="138"/>
      <c r="AI5598" s="138"/>
      <c r="AJ5598" s="139"/>
      <c r="AK5598" s="139"/>
      <c r="AL5598" s="132" t="str">
        <f>IF(SUM(AJ5598:AK5598)=AM5598,"OK",SUM(AJ5598:AK5598)-AM5598)</f>
        <v>OK</v>
      </c>
      <c r="AM5598" s="140"/>
      <c r="AN5598" s="119">
        <f>L5598+U5598+V5598+Z5598</f>
        <v>0</v>
      </c>
      <c r="AO5598" s="120">
        <f>M5598+AH5598+AI5598+AM5598</f>
        <v>0</v>
      </c>
      <c r="AP5598" s="39">
        <f>L5598</f>
        <v>0</v>
      </c>
      <c r="AQ5598" s="141">
        <f>AN5598</f>
        <v>0</v>
      </c>
      <c r="AR5598" s="142">
        <f>AQ5598-AP5598</f>
        <v>0</v>
      </c>
      <c r="AS5598" s="143" t="e">
        <f>AR5598/AP5598</f>
        <v>#DIV/0!</v>
      </c>
      <c r="AT5598" s="144">
        <f>M5598</f>
        <v>0</v>
      </c>
      <c r="AU5598" s="141">
        <f>AO5598</f>
        <v>0</v>
      </c>
      <c r="AV5598" s="142">
        <f>AU5598-AT5598</f>
        <v>0</v>
      </c>
      <c r="AW5598" s="143" t="e">
        <f>AV5598/AT5598</f>
        <v>#DIV/0!</v>
      </c>
      <c r="AY5598" s="146" t="str">
        <f>RIGHT(LEFT(I5598,3),2)&amp;"."&amp;RIGHT(LEFT(I5598,5),2)</f>
        <v>74.22</v>
      </c>
      <c r="AZ5598" s="2036" t="b">
        <f>COUNTIF('[1]Codes SEC'!$B$2:$B$250,Ministres!AY5598)&gt;0</f>
        <v>1</v>
      </c>
    </row>
    <row r="5599" spans="1:64" ht="12.75" customHeight="1" x14ac:dyDescent="0.25">
      <c r="A5599" s="350"/>
      <c r="B5599" s="2037"/>
      <c r="C5599" s="150"/>
      <c r="D5599" s="352"/>
      <c r="E5599" s="2038"/>
      <c r="F5599" s="150"/>
      <c r="G5599" s="154"/>
      <c r="H5599" s="155"/>
      <c r="I5599" s="156"/>
      <c r="J5599" s="157"/>
      <c r="K5599" s="158" t="s">
        <v>116</v>
      </c>
      <c r="L5599" s="417">
        <f t="shared" ref="L5599:X5599" si="4239">L5598</f>
        <v>0</v>
      </c>
      <c r="M5599" s="2051">
        <f t="shared" si="4239"/>
        <v>0</v>
      </c>
      <c r="N5599" s="2040">
        <f t="shared" si="4239"/>
        <v>0</v>
      </c>
      <c r="O5599" s="2041">
        <f t="shared" si="4239"/>
        <v>0</v>
      </c>
      <c r="P5599" s="2041">
        <f t="shared" si="4239"/>
        <v>0</v>
      </c>
      <c r="Q5599" s="2041">
        <f t="shared" si="4239"/>
        <v>0</v>
      </c>
      <c r="R5599" s="2041">
        <f t="shared" si="4239"/>
        <v>0</v>
      </c>
      <c r="S5599" s="2041">
        <f t="shared" si="4239"/>
        <v>0</v>
      </c>
      <c r="T5599" s="2042"/>
      <c r="U5599" s="2043">
        <f t="shared" si="4239"/>
        <v>0</v>
      </c>
      <c r="V5599" s="2043">
        <f t="shared" si="4239"/>
        <v>0</v>
      </c>
      <c r="W5599" s="2041">
        <f t="shared" si="4239"/>
        <v>0</v>
      </c>
      <c r="X5599" s="2041">
        <f t="shared" si="4239"/>
        <v>0</v>
      </c>
      <c r="Y5599" s="2042"/>
      <c r="Z5599" s="2043">
        <f t="shared" ref="Z5599:AK5599" si="4240">Z5598</f>
        <v>0</v>
      </c>
      <c r="AA5599" s="165">
        <f t="shared" si="4240"/>
        <v>0</v>
      </c>
      <c r="AB5599" s="2041">
        <f t="shared" si="4240"/>
        <v>0</v>
      </c>
      <c r="AC5599" s="2041">
        <f t="shared" si="4240"/>
        <v>0</v>
      </c>
      <c r="AD5599" s="2041">
        <f t="shared" si="4240"/>
        <v>0</v>
      </c>
      <c r="AE5599" s="2041">
        <f t="shared" si="4240"/>
        <v>0</v>
      </c>
      <c r="AF5599" s="2041">
        <f t="shared" si="4240"/>
        <v>0</v>
      </c>
      <c r="AG5599" s="2042"/>
      <c r="AH5599" s="2043">
        <f t="shared" si="4240"/>
        <v>0</v>
      </c>
      <c r="AI5599" s="2043">
        <f t="shared" si="4240"/>
        <v>0</v>
      </c>
      <c r="AJ5599" s="2041">
        <f t="shared" si="4240"/>
        <v>0</v>
      </c>
      <c r="AK5599" s="2041">
        <f t="shared" si="4240"/>
        <v>0</v>
      </c>
      <c r="AL5599" s="2042"/>
      <c r="AM5599" s="2044">
        <f t="shared" ref="AM5599:AW5599" si="4241">AM5598</f>
        <v>0</v>
      </c>
      <c r="AN5599" s="167">
        <f>AN5598</f>
        <v>0</v>
      </c>
      <c r="AO5599" s="2045">
        <f t="shared" si="4241"/>
        <v>0</v>
      </c>
      <c r="AP5599" s="169">
        <f t="shared" si="4241"/>
        <v>0</v>
      </c>
      <c r="AQ5599" s="2046">
        <f t="shared" si="4241"/>
        <v>0</v>
      </c>
      <c r="AR5599" s="2047">
        <f t="shared" si="4241"/>
        <v>0</v>
      </c>
      <c r="AS5599" s="2048" t="e">
        <f t="shared" si="4241"/>
        <v>#DIV/0!</v>
      </c>
      <c r="AT5599" s="2049">
        <f t="shared" si="4241"/>
        <v>0</v>
      </c>
      <c r="AU5599" s="2046">
        <f t="shared" si="4241"/>
        <v>0</v>
      </c>
      <c r="AV5599" s="2047">
        <f t="shared" si="4241"/>
        <v>0</v>
      </c>
      <c r="AW5599" s="2048" t="e">
        <f t="shared" si="4241"/>
        <v>#DIV/0!</v>
      </c>
      <c r="AY5599" s="146"/>
      <c r="AZ5599" s="2036"/>
    </row>
    <row r="5600" spans="1:64" ht="12.75" customHeight="1" x14ac:dyDescent="0.25">
      <c r="A5600" s="600"/>
      <c r="B5600" s="601"/>
      <c r="C5600" s="176"/>
      <c r="D5600" s="176"/>
      <c r="E5600" s="602"/>
      <c r="F5600" s="176"/>
      <c r="G5600" s="179"/>
      <c r="H5600" s="180"/>
      <c r="I5600" s="181"/>
      <c r="J5600" s="182"/>
      <c r="K5600" s="183" t="s">
        <v>1283</v>
      </c>
      <c r="L5600" s="184">
        <f t="shared" ref="L5600:X5600" si="4242">L5594+L5599</f>
        <v>0</v>
      </c>
      <c r="M5600" s="185">
        <f t="shared" si="4242"/>
        <v>0</v>
      </c>
      <c r="N5600" s="186">
        <f t="shared" si="4242"/>
        <v>0</v>
      </c>
      <c r="O5600" s="187">
        <f t="shared" si="4242"/>
        <v>0</v>
      </c>
      <c r="P5600" s="187">
        <f t="shared" si="4242"/>
        <v>0</v>
      </c>
      <c r="Q5600" s="187">
        <f t="shared" si="4242"/>
        <v>0</v>
      </c>
      <c r="R5600" s="187">
        <f t="shared" si="4242"/>
        <v>0</v>
      </c>
      <c r="S5600" s="187">
        <f t="shared" si="4242"/>
        <v>0</v>
      </c>
      <c r="T5600" s="188"/>
      <c r="U5600" s="187">
        <f t="shared" si="4242"/>
        <v>0</v>
      </c>
      <c r="V5600" s="187">
        <f t="shared" si="4242"/>
        <v>0</v>
      </c>
      <c r="W5600" s="187">
        <f t="shared" si="4242"/>
        <v>0</v>
      </c>
      <c r="X5600" s="187">
        <f t="shared" si="4242"/>
        <v>0</v>
      </c>
      <c r="Y5600" s="188"/>
      <c r="Z5600" s="187">
        <f t="shared" ref="Z5600:AK5600" si="4243">Z5594+Z5599</f>
        <v>0</v>
      </c>
      <c r="AA5600" s="189">
        <f t="shared" si="4243"/>
        <v>0</v>
      </c>
      <c r="AB5600" s="187">
        <f t="shared" si="4243"/>
        <v>0</v>
      </c>
      <c r="AC5600" s="187">
        <f t="shared" si="4243"/>
        <v>0</v>
      </c>
      <c r="AD5600" s="187">
        <f t="shared" si="4243"/>
        <v>0</v>
      </c>
      <c r="AE5600" s="187">
        <f t="shared" si="4243"/>
        <v>0</v>
      </c>
      <c r="AF5600" s="187">
        <f t="shared" si="4243"/>
        <v>0</v>
      </c>
      <c r="AG5600" s="188"/>
      <c r="AH5600" s="187">
        <f t="shared" si="4243"/>
        <v>0</v>
      </c>
      <c r="AI5600" s="187">
        <f t="shared" si="4243"/>
        <v>0</v>
      </c>
      <c r="AJ5600" s="187">
        <f t="shared" si="4243"/>
        <v>0</v>
      </c>
      <c r="AK5600" s="187">
        <f t="shared" si="4243"/>
        <v>0</v>
      </c>
      <c r="AL5600" s="188"/>
      <c r="AM5600" s="190">
        <f t="shared" ref="AM5600:AW5600" si="4244">AM5594+AM5599</f>
        <v>0</v>
      </c>
      <c r="AN5600" s="191">
        <f>AN5594+AN5599</f>
        <v>0</v>
      </c>
      <c r="AO5600" s="190">
        <f t="shared" si="4244"/>
        <v>0</v>
      </c>
      <c r="AP5600" s="184">
        <f t="shared" si="4244"/>
        <v>0</v>
      </c>
      <c r="AQ5600" s="192">
        <f t="shared" si="4244"/>
        <v>0</v>
      </c>
      <c r="AR5600" s="193">
        <f t="shared" si="4244"/>
        <v>0</v>
      </c>
      <c r="AS5600" s="194" t="e">
        <f t="shared" si="4244"/>
        <v>#DIV/0!</v>
      </c>
      <c r="AT5600" s="195">
        <f t="shared" si="4244"/>
        <v>0</v>
      </c>
      <c r="AU5600" s="192">
        <f t="shared" si="4244"/>
        <v>0</v>
      </c>
      <c r="AV5600" s="193">
        <f t="shared" si="4244"/>
        <v>0</v>
      </c>
      <c r="AW5600" s="194" t="e">
        <f t="shared" si="4244"/>
        <v>#DIV/0!</v>
      </c>
      <c r="AY5600" s="146"/>
      <c r="AZ5600" s="2036"/>
    </row>
    <row r="5601" spans="1:64" ht="12.75" customHeight="1" x14ac:dyDescent="0.25">
      <c r="A5601" s="15"/>
      <c r="C5601" s="122"/>
      <c r="D5601" s="123"/>
      <c r="F5601" s="125"/>
      <c r="G5601" s="34"/>
      <c r="H5601" s="35"/>
      <c r="I5601" s="36"/>
      <c r="J5601" s="37"/>
      <c r="K5601" s="198" t="s">
        <v>72</v>
      </c>
      <c r="L5601" s="199">
        <v>0</v>
      </c>
      <c r="M5601" s="200">
        <v>0</v>
      </c>
      <c r="N5601" s="201">
        <v>0</v>
      </c>
      <c r="O5601" s="202">
        <v>0</v>
      </c>
      <c r="P5601" s="202">
        <v>0</v>
      </c>
      <c r="Q5601" s="202">
        <v>0</v>
      </c>
      <c r="R5601" s="202">
        <v>0</v>
      </c>
      <c r="S5601" s="202">
        <v>0</v>
      </c>
      <c r="T5601" s="203"/>
      <c r="U5601" s="135">
        <v>0</v>
      </c>
      <c r="V5601" s="135">
        <v>0</v>
      </c>
      <c r="W5601" s="202">
        <v>0</v>
      </c>
      <c r="X5601" s="202">
        <v>0</v>
      </c>
      <c r="Y5601" s="203"/>
      <c r="Z5601" s="135">
        <v>0</v>
      </c>
      <c r="AA5601" s="204">
        <v>0</v>
      </c>
      <c r="AB5601" s="202">
        <v>0</v>
      </c>
      <c r="AC5601" s="202">
        <v>0</v>
      </c>
      <c r="AD5601" s="202">
        <v>0</v>
      </c>
      <c r="AE5601" s="202">
        <v>0</v>
      </c>
      <c r="AF5601" s="202">
        <v>0</v>
      </c>
      <c r="AG5601" s="203"/>
      <c r="AH5601" s="135">
        <v>0</v>
      </c>
      <c r="AI5601" s="135">
        <v>0</v>
      </c>
      <c r="AJ5601" s="202">
        <v>0</v>
      </c>
      <c r="AK5601" s="202">
        <v>0</v>
      </c>
      <c r="AL5601" s="203"/>
      <c r="AM5601" s="205">
        <v>0</v>
      </c>
      <c r="AN5601" s="119">
        <v>0</v>
      </c>
      <c r="AO5601" s="120">
        <v>0</v>
      </c>
      <c r="AP5601" s="39">
        <v>0</v>
      </c>
      <c r="AQ5601" s="141">
        <v>0</v>
      </c>
      <c r="AR5601" s="141">
        <v>0</v>
      </c>
      <c r="AS5601" s="143">
        <v>0</v>
      </c>
      <c r="AT5601" s="144">
        <v>0</v>
      </c>
      <c r="AU5601" s="141">
        <v>0</v>
      </c>
      <c r="AV5601" s="141">
        <v>0</v>
      </c>
      <c r="AW5601" s="143">
        <v>0</v>
      </c>
      <c r="AX5601" s="12"/>
      <c r="AY5601" s="146"/>
      <c r="AZ5601" s="2036"/>
    </row>
    <row r="5602" spans="1:64" ht="12.75" customHeight="1" x14ac:dyDescent="0.25">
      <c r="A5602" s="15"/>
      <c r="C5602" s="122"/>
      <c r="D5602" s="123"/>
      <c r="F5602" s="125"/>
      <c r="G5602" s="126"/>
      <c r="H5602" s="35"/>
      <c r="I5602" s="36"/>
      <c r="J5602" s="37"/>
      <c r="K5602" s="198" t="s">
        <v>73</v>
      </c>
      <c r="L5602" s="199">
        <v>0</v>
      </c>
      <c r="M5602" s="200">
        <v>0</v>
      </c>
      <c r="N5602" s="201">
        <v>0</v>
      </c>
      <c r="O5602" s="202">
        <v>0</v>
      </c>
      <c r="P5602" s="202">
        <v>0</v>
      </c>
      <c r="Q5602" s="202">
        <v>0</v>
      </c>
      <c r="R5602" s="202">
        <v>0</v>
      </c>
      <c r="S5602" s="202">
        <v>0</v>
      </c>
      <c r="T5602" s="203"/>
      <c r="U5602" s="135">
        <v>0</v>
      </c>
      <c r="V5602" s="135">
        <v>0</v>
      </c>
      <c r="W5602" s="202">
        <v>0</v>
      </c>
      <c r="X5602" s="202">
        <v>0</v>
      </c>
      <c r="Y5602" s="203"/>
      <c r="Z5602" s="135">
        <v>0</v>
      </c>
      <c r="AA5602" s="204">
        <v>0</v>
      </c>
      <c r="AB5602" s="202">
        <v>0</v>
      </c>
      <c r="AC5602" s="202">
        <v>0</v>
      </c>
      <c r="AD5602" s="202">
        <v>0</v>
      </c>
      <c r="AE5602" s="202">
        <v>0</v>
      </c>
      <c r="AF5602" s="202">
        <v>0</v>
      </c>
      <c r="AG5602" s="203"/>
      <c r="AH5602" s="135">
        <v>0</v>
      </c>
      <c r="AI5602" s="135">
        <v>0</v>
      </c>
      <c r="AJ5602" s="202">
        <v>0</v>
      </c>
      <c r="AK5602" s="202">
        <v>0</v>
      </c>
      <c r="AL5602" s="203"/>
      <c r="AM5602" s="205">
        <v>0</v>
      </c>
      <c r="AN5602" s="119">
        <v>0</v>
      </c>
      <c r="AO5602" s="120">
        <v>0</v>
      </c>
      <c r="AP5602" s="39">
        <v>0</v>
      </c>
      <c r="AQ5602" s="141">
        <v>0</v>
      </c>
      <c r="AR5602" s="141">
        <v>0</v>
      </c>
      <c r="AS5602" s="143">
        <v>0</v>
      </c>
      <c r="AT5602" s="144">
        <v>0</v>
      </c>
      <c r="AU5602" s="141">
        <v>0</v>
      </c>
      <c r="AV5602" s="141">
        <v>0</v>
      </c>
      <c r="AW5602" s="143">
        <v>0</v>
      </c>
      <c r="AY5602" s="146"/>
      <c r="AZ5602" s="2036"/>
    </row>
    <row r="5603" spans="1:64" ht="12.75" customHeight="1" x14ac:dyDescent="0.25">
      <c r="A5603" s="15"/>
      <c r="C5603" s="122"/>
      <c r="D5603" s="123"/>
      <c r="F5603" s="125"/>
      <c r="G5603" s="126"/>
      <c r="H5603" s="35"/>
      <c r="I5603" s="36"/>
      <c r="J5603" s="37"/>
      <c r="K5603" s="198" t="s">
        <v>74</v>
      </c>
      <c r="L5603" s="199">
        <v>0</v>
      </c>
      <c r="M5603" s="200">
        <v>0</v>
      </c>
      <c r="N5603" s="201">
        <v>0</v>
      </c>
      <c r="O5603" s="202">
        <v>0</v>
      </c>
      <c r="P5603" s="202">
        <v>0</v>
      </c>
      <c r="Q5603" s="202">
        <v>0</v>
      </c>
      <c r="R5603" s="202">
        <v>0</v>
      </c>
      <c r="S5603" s="202">
        <v>0</v>
      </c>
      <c r="T5603" s="203"/>
      <c r="U5603" s="135">
        <v>0</v>
      </c>
      <c r="V5603" s="135">
        <v>0</v>
      </c>
      <c r="W5603" s="202">
        <v>0</v>
      </c>
      <c r="X5603" s="202">
        <v>0</v>
      </c>
      <c r="Y5603" s="203"/>
      <c r="Z5603" s="135">
        <v>0</v>
      </c>
      <c r="AA5603" s="204">
        <v>0</v>
      </c>
      <c r="AB5603" s="202">
        <v>0</v>
      </c>
      <c r="AC5603" s="202">
        <v>0</v>
      </c>
      <c r="AD5603" s="202">
        <v>0</v>
      </c>
      <c r="AE5603" s="202">
        <v>0</v>
      </c>
      <c r="AF5603" s="202">
        <v>0</v>
      </c>
      <c r="AG5603" s="203"/>
      <c r="AH5603" s="135">
        <v>0</v>
      </c>
      <c r="AI5603" s="135">
        <v>0</v>
      </c>
      <c r="AJ5603" s="202">
        <v>0</v>
      </c>
      <c r="AK5603" s="202">
        <v>0</v>
      </c>
      <c r="AL5603" s="203"/>
      <c r="AM5603" s="205">
        <v>0</v>
      </c>
      <c r="AN5603" s="119">
        <v>0</v>
      </c>
      <c r="AO5603" s="120">
        <v>0</v>
      </c>
      <c r="AP5603" s="39">
        <v>0</v>
      </c>
      <c r="AQ5603" s="141">
        <v>0</v>
      </c>
      <c r="AR5603" s="141">
        <v>0</v>
      </c>
      <c r="AS5603" s="143">
        <v>0</v>
      </c>
      <c r="AT5603" s="144">
        <v>0</v>
      </c>
      <c r="AU5603" s="141">
        <v>0</v>
      </c>
      <c r="AV5603" s="141">
        <v>0</v>
      </c>
      <c r="AW5603" s="143">
        <v>0</v>
      </c>
      <c r="AY5603" s="146"/>
      <c r="AZ5603" s="2036"/>
    </row>
    <row r="5604" spans="1:64" ht="12.75" customHeight="1" x14ac:dyDescent="0.25">
      <c r="A5604" s="15"/>
      <c r="C5604" s="122"/>
      <c r="D5604" s="123"/>
      <c r="F5604" s="125"/>
      <c r="G5604" s="126"/>
      <c r="H5604" s="35"/>
      <c r="I5604" s="36"/>
      <c r="J5604" s="37"/>
      <c r="K5604" s="198" t="s">
        <v>75</v>
      </c>
      <c r="L5604" s="199">
        <v>0</v>
      </c>
      <c r="M5604" s="200">
        <v>0</v>
      </c>
      <c r="N5604" s="201">
        <v>0</v>
      </c>
      <c r="O5604" s="202">
        <v>0</v>
      </c>
      <c r="P5604" s="202">
        <v>0</v>
      </c>
      <c r="Q5604" s="202">
        <v>0</v>
      </c>
      <c r="R5604" s="202">
        <v>0</v>
      </c>
      <c r="S5604" s="202">
        <v>0</v>
      </c>
      <c r="T5604" s="203"/>
      <c r="U5604" s="135">
        <v>0</v>
      </c>
      <c r="V5604" s="135">
        <v>0</v>
      </c>
      <c r="W5604" s="202">
        <v>0</v>
      </c>
      <c r="X5604" s="202">
        <v>0</v>
      </c>
      <c r="Y5604" s="203"/>
      <c r="Z5604" s="135">
        <v>0</v>
      </c>
      <c r="AA5604" s="204">
        <v>0</v>
      </c>
      <c r="AB5604" s="202">
        <v>0</v>
      </c>
      <c r="AC5604" s="202">
        <v>0</v>
      </c>
      <c r="AD5604" s="202">
        <v>0</v>
      </c>
      <c r="AE5604" s="202">
        <v>0</v>
      </c>
      <c r="AF5604" s="202">
        <v>0</v>
      </c>
      <c r="AG5604" s="203"/>
      <c r="AH5604" s="135">
        <v>0</v>
      </c>
      <c r="AI5604" s="135">
        <v>0</v>
      </c>
      <c r="AJ5604" s="202">
        <v>0</v>
      </c>
      <c r="AK5604" s="202">
        <v>0</v>
      </c>
      <c r="AL5604" s="203"/>
      <c r="AM5604" s="205">
        <v>0</v>
      </c>
      <c r="AN5604" s="119">
        <v>0</v>
      </c>
      <c r="AO5604" s="120">
        <v>0</v>
      </c>
      <c r="AP5604" s="39">
        <v>0</v>
      </c>
      <c r="AQ5604" s="141">
        <v>0</v>
      </c>
      <c r="AR5604" s="141">
        <v>0</v>
      </c>
      <c r="AS5604" s="143">
        <v>0</v>
      </c>
      <c r="AT5604" s="144">
        <v>0</v>
      </c>
      <c r="AU5604" s="141">
        <v>0</v>
      </c>
      <c r="AV5604" s="141">
        <v>0</v>
      </c>
      <c r="AW5604" s="143">
        <v>0</v>
      </c>
      <c r="AY5604" s="146"/>
      <c r="AZ5604" s="2036"/>
    </row>
    <row r="5605" spans="1:64" ht="12.75" customHeight="1" x14ac:dyDescent="0.25">
      <c r="A5605" s="15"/>
      <c r="C5605" s="122"/>
      <c r="D5605" s="123"/>
      <c r="F5605" s="125"/>
      <c r="G5605" s="126"/>
      <c r="H5605" s="35"/>
      <c r="I5605" s="36"/>
      <c r="J5605" s="37"/>
      <c r="K5605" s="206" t="s">
        <v>76</v>
      </c>
      <c r="L5605" s="199">
        <v>0</v>
      </c>
      <c r="M5605" s="200">
        <v>0</v>
      </c>
      <c r="N5605" s="201">
        <v>0</v>
      </c>
      <c r="O5605" s="202">
        <v>0</v>
      </c>
      <c r="P5605" s="202">
        <v>0</v>
      </c>
      <c r="Q5605" s="202">
        <v>0</v>
      </c>
      <c r="R5605" s="202">
        <v>0</v>
      </c>
      <c r="S5605" s="202">
        <v>0</v>
      </c>
      <c r="T5605" s="203"/>
      <c r="U5605" s="135">
        <v>0</v>
      </c>
      <c r="V5605" s="135">
        <v>0</v>
      </c>
      <c r="W5605" s="202">
        <v>0</v>
      </c>
      <c r="X5605" s="202">
        <v>0</v>
      </c>
      <c r="Y5605" s="203"/>
      <c r="Z5605" s="135">
        <v>0</v>
      </c>
      <c r="AA5605" s="204">
        <v>0</v>
      </c>
      <c r="AB5605" s="202">
        <v>0</v>
      </c>
      <c r="AC5605" s="202">
        <v>0</v>
      </c>
      <c r="AD5605" s="202">
        <v>0</v>
      </c>
      <c r="AE5605" s="202">
        <v>0</v>
      </c>
      <c r="AF5605" s="202">
        <v>0</v>
      </c>
      <c r="AG5605" s="203"/>
      <c r="AH5605" s="135">
        <v>0</v>
      </c>
      <c r="AI5605" s="135">
        <v>0</v>
      </c>
      <c r="AJ5605" s="202">
        <v>0</v>
      </c>
      <c r="AK5605" s="202">
        <v>0</v>
      </c>
      <c r="AL5605" s="203"/>
      <c r="AM5605" s="205">
        <v>0</v>
      </c>
      <c r="AN5605" s="119">
        <v>0</v>
      </c>
      <c r="AO5605" s="120">
        <v>0</v>
      </c>
      <c r="AP5605" s="39">
        <v>0</v>
      </c>
      <c r="AQ5605" s="141">
        <v>0</v>
      </c>
      <c r="AR5605" s="141">
        <v>0</v>
      </c>
      <c r="AS5605" s="143">
        <v>0</v>
      </c>
      <c r="AT5605" s="144">
        <v>0</v>
      </c>
      <c r="AU5605" s="141">
        <v>0</v>
      </c>
      <c r="AV5605" s="141">
        <v>0</v>
      </c>
      <c r="AW5605" s="143">
        <v>0</v>
      </c>
      <c r="AY5605" s="146"/>
      <c r="AZ5605" s="2036"/>
    </row>
    <row r="5606" spans="1:64" ht="12.75" customHeight="1" x14ac:dyDescent="0.25">
      <c r="A5606" s="15"/>
      <c r="C5606" s="122"/>
      <c r="D5606" s="123"/>
      <c r="F5606" s="125"/>
      <c r="G5606" s="126"/>
      <c r="H5606" s="35"/>
      <c r="I5606" s="36"/>
      <c r="J5606" s="37"/>
      <c r="K5606" s="198"/>
      <c r="L5606" s="199"/>
      <c r="M5606" s="200"/>
      <c r="N5606" s="201"/>
      <c r="O5606" s="202"/>
      <c r="P5606" s="202"/>
      <c r="Q5606" s="202"/>
      <c r="R5606" s="202"/>
      <c r="S5606" s="202"/>
      <c r="T5606" s="224"/>
      <c r="U5606" s="138"/>
      <c r="V5606" s="138"/>
      <c r="W5606" s="139"/>
      <c r="X5606" s="139"/>
      <c r="Y5606" s="224"/>
      <c r="Z5606" s="210"/>
      <c r="AA5606" s="204"/>
      <c r="AB5606" s="202"/>
      <c r="AC5606" s="202"/>
      <c r="AD5606" s="202"/>
      <c r="AE5606" s="202"/>
      <c r="AF5606" s="202"/>
      <c r="AG5606" s="224"/>
      <c r="AH5606" s="138"/>
      <c r="AI5606" s="138"/>
      <c r="AJ5606" s="139"/>
      <c r="AK5606" s="139"/>
      <c r="AL5606" s="224"/>
      <c r="AM5606" s="140"/>
      <c r="AN5606" s="211"/>
      <c r="AO5606" s="212"/>
      <c r="AP5606" s="39"/>
      <c r="AQ5606" s="141"/>
      <c r="AR5606" s="141"/>
      <c r="AS5606" s="143"/>
      <c r="AU5606" s="141"/>
      <c r="AV5606" s="141"/>
      <c r="AW5606" s="143"/>
      <c r="AY5606" s="146"/>
      <c r="AZ5606" s="2036"/>
    </row>
    <row r="5607" spans="1:64" ht="12.75" customHeight="1" x14ac:dyDescent="0.25">
      <c r="A5607" s="15"/>
      <c r="C5607" s="122"/>
      <c r="D5607" s="123"/>
      <c r="F5607" s="125"/>
      <c r="G5607" s="126"/>
      <c r="H5607" s="35"/>
      <c r="I5607" s="36"/>
      <c r="J5607" s="37"/>
      <c r="K5607" s="198"/>
      <c r="L5607" s="199"/>
      <c r="M5607" s="200"/>
      <c r="N5607" s="201"/>
      <c r="O5607" s="202"/>
      <c r="P5607" s="202"/>
      <c r="Q5607" s="202"/>
      <c r="R5607" s="202"/>
      <c r="S5607" s="202"/>
      <c r="T5607" s="224"/>
      <c r="U5607" s="138"/>
      <c r="V5607" s="138"/>
      <c r="W5607" s="139"/>
      <c r="X5607" s="139"/>
      <c r="Y5607" s="224"/>
      <c r="Z5607" s="210"/>
      <c r="AA5607" s="204"/>
      <c r="AB5607" s="202"/>
      <c r="AC5607" s="202"/>
      <c r="AD5607" s="202"/>
      <c r="AE5607" s="202"/>
      <c r="AF5607" s="202"/>
      <c r="AG5607" s="224"/>
      <c r="AH5607" s="138"/>
      <c r="AI5607" s="138"/>
      <c r="AJ5607" s="139"/>
      <c r="AK5607" s="139"/>
      <c r="AL5607" s="224"/>
      <c r="AM5607" s="140"/>
      <c r="AN5607" s="211"/>
      <c r="AO5607" s="212"/>
      <c r="AP5607" s="39"/>
      <c r="AQ5607" s="141"/>
      <c r="AR5607" s="141"/>
      <c r="AS5607" s="143"/>
      <c r="AU5607" s="141"/>
      <c r="AV5607" s="141"/>
      <c r="AW5607" s="143"/>
      <c r="AY5607" s="146"/>
      <c r="AZ5607" s="2036"/>
    </row>
    <row r="5608" spans="1:64" ht="12.75" customHeight="1" x14ac:dyDescent="0.25">
      <c r="A5608" s="356"/>
      <c r="B5608" s="225"/>
      <c r="C5608" s="122"/>
      <c r="D5608" s="357"/>
      <c r="E5608" s="226"/>
      <c r="F5608" s="122"/>
      <c r="G5608" s="126"/>
      <c r="H5608" s="35"/>
      <c r="I5608" s="36"/>
      <c r="J5608" s="37"/>
      <c r="K5608" s="116" t="s">
        <v>6136</v>
      </c>
      <c r="L5608" s="241"/>
      <c r="M5608" s="242"/>
      <c r="N5608" s="201"/>
      <c r="O5608" s="202"/>
      <c r="P5608" s="202"/>
      <c r="Q5608" s="202"/>
      <c r="R5608" s="202"/>
      <c r="S5608" s="202"/>
      <c r="T5608" s="224"/>
      <c r="U5608" s="138"/>
      <c r="V5608" s="138"/>
      <c r="W5608" s="139"/>
      <c r="X5608" s="139"/>
      <c r="Y5608" s="224"/>
      <c r="Z5608" s="210"/>
      <c r="AA5608" s="204"/>
      <c r="AB5608" s="202"/>
      <c r="AC5608" s="202"/>
      <c r="AD5608" s="202"/>
      <c r="AE5608" s="202"/>
      <c r="AF5608" s="202"/>
      <c r="AG5608" s="224"/>
      <c r="AH5608" s="138"/>
      <c r="AI5608" s="138"/>
      <c r="AJ5608" s="139"/>
      <c r="AK5608" s="139"/>
      <c r="AL5608" s="224"/>
      <c r="AM5608" s="140"/>
      <c r="AN5608" s="211"/>
      <c r="AO5608" s="212"/>
      <c r="AP5608" s="39"/>
      <c r="AQ5608" s="141"/>
      <c r="AR5608" s="141"/>
      <c r="AS5608" s="143"/>
      <c r="AU5608" s="141"/>
      <c r="AV5608" s="141"/>
      <c r="AW5608" s="143"/>
      <c r="AY5608" s="146"/>
      <c r="AZ5608" s="2036"/>
    </row>
    <row r="5609" spans="1:64" x14ac:dyDescent="0.25">
      <c r="A5609" s="356"/>
      <c r="B5609" s="225"/>
      <c r="C5609" s="122"/>
      <c r="D5609" s="357"/>
      <c r="E5609" s="226"/>
      <c r="F5609" s="122"/>
      <c r="G5609" s="126"/>
      <c r="H5609" s="35"/>
      <c r="I5609" s="36"/>
      <c r="J5609" s="37"/>
      <c r="K5609" s="116" t="s">
        <v>6137</v>
      </c>
      <c r="L5609" s="241"/>
      <c r="M5609" s="242"/>
      <c r="N5609" s="201"/>
      <c r="O5609" s="202"/>
      <c r="P5609" s="202"/>
      <c r="Q5609" s="202"/>
      <c r="R5609" s="202"/>
      <c r="S5609" s="202"/>
      <c r="T5609" s="224"/>
      <c r="U5609" s="138"/>
      <c r="V5609" s="138"/>
      <c r="W5609" s="139"/>
      <c r="X5609" s="139"/>
      <c r="Y5609" s="224"/>
      <c r="Z5609" s="210"/>
      <c r="AA5609" s="204"/>
      <c r="AB5609" s="202"/>
      <c r="AC5609" s="202"/>
      <c r="AD5609" s="202"/>
      <c r="AE5609" s="202"/>
      <c r="AF5609" s="202"/>
      <c r="AG5609" s="224"/>
      <c r="AH5609" s="138"/>
      <c r="AI5609" s="138"/>
      <c r="AJ5609" s="139"/>
      <c r="AK5609" s="139"/>
      <c r="AL5609" s="224"/>
      <c r="AM5609" s="140"/>
      <c r="AN5609" s="211"/>
      <c r="AO5609" s="212"/>
      <c r="AP5609" s="39"/>
      <c r="AQ5609" s="141"/>
      <c r="AR5609" s="141"/>
      <c r="AS5609" s="143"/>
      <c r="AU5609" s="141"/>
      <c r="AV5609" s="141"/>
      <c r="AW5609" s="143"/>
      <c r="AY5609" s="146"/>
      <c r="AZ5609" s="2036"/>
    </row>
    <row r="5610" spans="1:64" s="2052" customFormat="1" ht="12.75" customHeight="1" x14ac:dyDescent="0.25">
      <c r="A5610" s="356"/>
      <c r="B5610" s="225"/>
      <c r="C5610" s="122"/>
      <c r="D5610" s="357"/>
      <c r="E5610" s="226"/>
      <c r="F5610" s="122"/>
      <c r="G5610" s="126"/>
      <c r="H5610" s="35"/>
      <c r="I5610" s="36"/>
      <c r="J5610" s="37"/>
      <c r="K5610" s="244"/>
      <c r="L5610" s="241"/>
      <c r="M5610" s="242"/>
      <c r="N5610" s="201"/>
      <c r="O5610" s="202"/>
      <c r="P5610" s="202"/>
      <c r="Q5610" s="202"/>
      <c r="R5610" s="202"/>
      <c r="S5610" s="202"/>
      <c r="T5610" s="224"/>
      <c r="U5610" s="138"/>
      <c r="V5610" s="138"/>
      <c r="W5610" s="139"/>
      <c r="X5610" s="139"/>
      <c r="Y5610" s="224"/>
      <c r="Z5610" s="210"/>
      <c r="AA5610" s="204"/>
      <c r="AB5610" s="202"/>
      <c r="AC5610" s="202"/>
      <c r="AD5610" s="202"/>
      <c r="AE5610" s="202"/>
      <c r="AF5610" s="202"/>
      <c r="AG5610" s="224"/>
      <c r="AH5610" s="138"/>
      <c r="AI5610" s="138"/>
      <c r="AJ5610" s="139"/>
      <c r="AK5610" s="139"/>
      <c r="AL5610" s="224"/>
      <c r="AM5610" s="140"/>
      <c r="AN5610" s="211"/>
      <c r="AO5610" s="212"/>
      <c r="AP5610" s="39"/>
      <c r="AQ5610" s="141"/>
      <c r="AR5610" s="141"/>
      <c r="AS5610" s="143"/>
      <c r="AT5610" s="144"/>
      <c r="AU5610" s="141"/>
      <c r="AV5610" s="141"/>
      <c r="AW5610" s="143"/>
      <c r="AX5610"/>
      <c r="AY5610" s="146"/>
      <c r="AZ5610" s="2036"/>
      <c r="BA5610"/>
      <c r="BB5610"/>
      <c r="BC5610"/>
      <c r="BD5610"/>
      <c r="BE5610"/>
      <c r="BF5610"/>
      <c r="BG5610"/>
      <c r="BH5610"/>
      <c r="BI5610"/>
      <c r="BJ5610"/>
      <c r="BK5610"/>
      <c r="BL5610"/>
    </row>
    <row r="5611" spans="1:64" s="197" customFormat="1" ht="35.1" customHeight="1" x14ac:dyDescent="0.25">
      <c r="A5611" s="356" t="s">
        <v>5356</v>
      </c>
      <c r="B5611" s="225">
        <v>18</v>
      </c>
      <c r="C5611" s="122" t="s">
        <v>1315</v>
      </c>
      <c r="D5611" s="123">
        <v>1000</v>
      </c>
      <c r="E5611" s="226"/>
      <c r="F5611" s="122">
        <v>12</v>
      </c>
      <c r="G5611" s="126">
        <v>1</v>
      </c>
      <c r="H5611" s="35" t="str">
        <f t="shared" si="4228"/>
        <v>111</v>
      </c>
      <c r="I5611" s="36" t="s">
        <v>207</v>
      </c>
      <c r="J5611" s="37" t="s">
        <v>6138</v>
      </c>
      <c r="K5611" s="281" t="s">
        <v>6139</v>
      </c>
      <c r="L5611" s="232">
        <v>0</v>
      </c>
      <c r="M5611" s="233">
        <v>1300</v>
      </c>
      <c r="N5611" s="130"/>
      <c r="O5611" s="131"/>
      <c r="P5611" s="131"/>
      <c r="Q5611" s="131"/>
      <c r="R5611" s="131"/>
      <c r="S5611" s="131"/>
      <c r="T5611" s="132" t="str">
        <f>IF(SUM(N5611:S5611)=U5611,"OK",SUM(N5611:S5611)-U5611)</f>
        <v>OK</v>
      </c>
      <c r="U5611" s="138"/>
      <c r="V5611" s="138"/>
      <c r="W5611" s="139"/>
      <c r="X5611" s="139"/>
      <c r="Y5611" s="132" t="str">
        <f>IF(SUM(W5611:X5611)=Z5611,"OK",SUM(W5611:X5611)-Z5611)</f>
        <v>OK</v>
      </c>
      <c r="Z5611" s="210"/>
      <c r="AA5611" s="204"/>
      <c r="AB5611" s="202"/>
      <c r="AC5611" s="202"/>
      <c r="AD5611" s="202"/>
      <c r="AE5611" s="202"/>
      <c r="AF5611" s="202"/>
      <c r="AG5611" s="132" t="str">
        <f>IF(SUM(AA5611:AF5611)=AH5611,"OK",SUM(AA5611:AF5611)-AH5611)</f>
        <v>OK</v>
      </c>
      <c r="AH5611" s="138"/>
      <c r="AI5611" s="138"/>
      <c r="AJ5611" s="139"/>
      <c r="AK5611" s="139"/>
      <c r="AL5611" s="132" t="str">
        <f>IF(SUM(AJ5611:AK5611)=AM5611,"OK",SUM(AJ5611:AK5611)-AM5611)</f>
        <v>OK</v>
      </c>
      <c r="AM5611" s="140"/>
      <c r="AN5611" s="119">
        <f>L5611+U5611+V5611+Z5611</f>
        <v>0</v>
      </c>
      <c r="AO5611" s="120">
        <f>M5611+AH5611+AI5611+AM5611</f>
        <v>1300</v>
      </c>
      <c r="AP5611" s="39">
        <f>L5611</f>
        <v>0</v>
      </c>
      <c r="AQ5611" s="141">
        <f>AN5611</f>
        <v>0</v>
      </c>
      <c r="AR5611" s="142">
        <f>AQ5611-AP5611</f>
        <v>0</v>
      </c>
      <c r="AS5611" s="143" t="e">
        <f>AR5611/AP5611</f>
        <v>#DIV/0!</v>
      </c>
      <c r="AT5611" s="144">
        <f>M5611</f>
        <v>1300</v>
      </c>
      <c r="AU5611" s="141">
        <f>AO5611</f>
        <v>1300</v>
      </c>
      <c r="AV5611" s="142">
        <f>AU5611-AT5611</f>
        <v>0</v>
      </c>
      <c r="AW5611" s="143">
        <f>AV5611/AT5611</f>
        <v>0</v>
      </c>
      <c r="AX5611"/>
      <c r="AY5611" s="146" t="str">
        <f>RIGHT(LEFT(I5611,3),2)&amp;"."&amp;RIGHT(LEFT(I5611,5),2)</f>
        <v>33.00</v>
      </c>
      <c r="AZ5611" s="2036" t="b">
        <f>COUNTIF('[1]Codes SEC'!$B$2:$B$250,Ministres!AY5611)&gt;0</f>
        <v>1</v>
      </c>
      <c r="BA5611" s="12"/>
      <c r="BB5611" s="12"/>
      <c r="BC5611" s="12"/>
      <c r="BD5611" s="12"/>
      <c r="BE5611" s="12"/>
      <c r="BF5611" s="12"/>
      <c r="BG5611" s="12"/>
      <c r="BH5611" s="12"/>
      <c r="BI5611" s="12"/>
      <c r="BJ5611" s="12"/>
      <c r="BK5611" s="12"/>
      <c r="BL5611" s="12"/>
    </row>
    <row r="5612" spans="1:64" ht="12.75" customHeight="1" x14ac:dyDescent="0.25">
      <c r="A5612" s="350"/>
      <c r="B5612" s="2037"/>
      <c r="C5612" s="150"/>
      <c r="D5612" s="352"/>
      <c r="E5612" s="2038"/>
      <c r="F5612" s="150"/>
      <c r="G5612" s="154"/>
      <c r="H5612" s="155"/>
      <c r="I5612" s="156"/>
      <c r="J5612" s="157"/>
      <c r="K5612" s="158" t="s">
        <v>70</v>
      </c>
      <c r="L5612" s="236">
        <f t="shared" ref="L5612:X5613" si="4245">L5611</f>
        <v>0</v>
      </c>
      <c r="M5612" s="2051">
        <f t="shared" si="4245"/>
        <v>1300</v>
      </c>
      <c r="N5612" s="2040">
        <f t="shared" si="4245"/>
        <v>0</v>
      </c>
      <c r="O5612" s="2041">
        <f t="shared" si="4245"/>
        <v>0</v>
      </c>
      <c r="P5612" s="2041">
        <f t="shared" si="4245"/>
        <v>0</v>
      </c>
      <c r="Q5612" s="2041">
        <f t="shared" si="4245"/>
        <v>0</v>
      </c>
      <c r="R5612" s="2041">
        <f t="shared" si="4245"/>
        <v>0</v>
      </c>
      <c r="S5612" s="2041">
        <f t="shared" si="4245"/>
        <v>0</v>
      </c>
      <c r="T5612" s="2042"/>
      <c r="U5612" s="2043">
        <f t="shared" si="4245"/>
        <v>0</v>
      </c>
      <c r="V5612" s="2043">
        <f t="shared" si="4245"/>
        <v>0</v>
      </c>
      <c r="W5612" s="2041">
        <f t="shared" si="4245"/>
        <v>0</v>
      </c>
      <c r="X5612" s="2041">
        <f t="shared" si="4245"/>
        <v>0</v>
      </c>
      <c r="Y5612" s="2042"/>
      <c r="Z5612" s="2043">
        <f t="shared" ref="Z5612:AK5613" si="4246">Z5611</f>
        <v>0</v>
      </c>
      <c r="AA5612" s="165">
        <f t="shared" si="4246"/>
        <v>0</v>
      </c>
      <c r="AB5612" s="2041">
        <f t="shared" si="4246"/>
        <v>0</v>
      </c>
      <c r="AC5612" s="2041">
        <f t="shared" si="4246"/>
        <v>0</v>
      </c>
      <c r="AD5612" s="2041">
        <f t="shared" si="4246"/>
        <v>0</v>
      </c>
      <c r="AE5612" s="2041">
        <f t="shared" si="4246"/>
        <v>0</v>
      </c>
      <c r="AF5612" s="2041">
        <f t="shared" si="4246"/>
        <v>0</v>
      </c>
      <c r="AG5612" s="2042"/>
      <c r="AH5612" s="2043">
        <f t="shared" si="4246"/>
        <v>0</v>
      </c>
      <c r="AI5612" s="2043">
        <f t="shared" si="4246"/>
        <v>0</v>
      </c>
      <c r="AJ5612" s="2041">
        <f t="shared" si="4246"/>
        <v>0</v>
      </c>
      <c r="AK5612" s="2041">
        <f t="shared" si="4246"/>
        <v>0</v>
      </c>
      <c r="AL5612" s="2042"/>
      <c r="AM5612" s="2044">
        <f t="shared" ref="AM5612:AW5613" si="4247">AM5611</f>
        <v>0</v>
      </c>
      <c r="AN5612" s="167">
        <f>AN5611</f>
        <v>0</v>
      </c>
      <c r="AO5612" s="2045">
        <f t="shared" si="4247"/>
        <v>1300</v>
      </c>
      <c r="AP5612" s="169">
        <f t="shared" si="4247"/>
        <v>0</v>
      </c>
      <c r="AQ5612" s="2046">
        <f t="shared" si="4247"/>
        <v>0</v>
      </c>
      <c r="AR5612" s="2047">
        <f t="shared" si="4247"/>
        <v>0</v>
      </c>
      <c r="AS5612" s="2048" t="e">
        <f t="shared" si="4247"/>
        <v>#DIV/0!</v>
      </c>
      <c r="AT5612" s="2049">
        <f t="shared" si="4247"/>
        <v>1300</v>
      </c>
      <c r="AU5612" s="2046">
        <f t="shared" si="4247"/>
        <v>1300</v>
      </c>
      <c r="AV5612" s="2047">
        <f t="shared" si="4247"/>
        <v>0</v>
      </c>
      <c r="AW5612" s="2048">
        <f t="shared" si="4247"/>
        <v>0</v>
      </c>
      <c r="AY5612" s="146"/>
      <c r="AZ5612" s="2036"/>
    </row>
    <row r="5613" spans="1:64" ht="12.75" customHeight="1" x14ac:dyDescent="0.25">
      <c r="A5613" s="174"/>
      <c r="B5613" s="175"/>
      <c r="C5613" s="176"/>
      <c r="D5613" s="177"/>
      <c r="E5613" s="178"/>
      <c r="F5613" s="177"/>
      <c r="G5613" s="179"/>
      <c r="H5613" s="180"/>
      <c r="I5613" s="181"/>
      <c r="J5613" s="182"/>
      <c r="K5613" s="183" t="s">
        <v>6140</v>
      </c>
      <c r="L5613" s="184">
        <f t="shared" si="4245"/>
        <v>0</v>
      </c>
      <c r="M5613" s="185">
        <f t="shared" si="4245"/>
        <v>1300</v>
      </c>
      <c r="N5613" s="186">
        <f t="shared" si="4245"/>
        <v>0</v>
      </c>
      <c r="O5613" s="187">
        <f t="shared" si="4245"/>
        <v>0</v>
      </c>
      <c r="P5613" s="187">
        <f t="shared" si="4245"/>
        <v>0</v>
      </c>
      <c r="Q5613" s="187">
        <f t="shared" si="4245"/>
        <v>0</v>
      </c>
      <c r="R5613" s="187">
        <f t="shared" si="4245"/>
        <v>0</v>
      </c>
      <c r="S5613" s="187">
        <f t="shared" si="4245"/>
        <v>0</v>
      </c>
      <c r="T5613" s="188"/>
      <c r="U5613" s="187">
        <f t="shared" si="4245"/>
        <v>0</v>
      </c>
      <c r="V5613" s="187">
        <f t="shared" si="4245"/>
        <v>0</v>
      </c>
      <c r="W5613" s="187">
        <f t="shared" si="4245"/>
        <v>0</v>
      </c>
      <c r="X5613" s="187">
        <f t="shared" si="4245"/>
        <v>0</v>
      </c>
      <c r="Y5613" s="188"/>
      <c r="Z5613" s="187">
        <f t="shared" si="4246"/>
        <v>0</v>
      </c>
      <c r="AA5613" s="189">
        <f t="shared" si="4246"/>
        <v>0</v>
      </c>
      <c r="AB5613" s="187">
        <f t="shared" si="4246"/>
        <v>0</v>
      </c>
      <c r="AC5613" s="187">
        <f t="shared" si="4246"/>
        <v>0</v>
      </c>
      <c r="AD5613" s="187">
        <f t="shared" si="4246"/>
        <v>0</v>
      </c>
      <c r="AE5613" s="187">
        <f t="shared" si="4246"/>
        <v>0</v>
      </c>
      <c r="AF5613" s="187">
        <f t="shared" si="4246"/>
        <v>0</v>
      </c>
      <c r="AG5613" s="188"/>
      <c r="AH5613" s="187">
        <f t="shared" si="4246"/>
        <v>0</v>
      </c>
      <c r="AI5613" s="187">
        <f t="shared" si="4246"/>
        <v>0</v>
      </c>
      <c r="AJ5613" s="187">
        <f t="shared" si="4246"/>
        <v>0</v>
      </c>
      <c r="AK5613" s="187">
        <f t="shared" si="4246"/>
        <v>0</v>
      </c>
      <c r="AL5613" s="188"/>
      <c r="AM5613" s="190">
        <f t="shared" si="4247"/>
        <v>0</v>
      </c>
      <c r="AN5613" s="191">
        <f>AN5612</f>
        <v>0</v>
      </c>
      <c r="AO5613" s="190">
        <f t="shared" si="4247"/>
        <v>1300</v>
      </c>
      <c r="AP5613" s="184">
        <f t="shared" si="4247"/>
        <v>0</v>
      </c>
      <c r="AQ5613" s="192">
        <f t="shared" si="4247"/>
        <v>0</v>
      </c>
      <c r="AR5613" s="193">
        <f t="shared" si="4247"/>
        <v>0</v>
      </c>
      <c r="AS5613" s="194" t="e">
        <f t="shared" si="4247"/>
        <v>#DIV/0!</v>
      </c>
      <c r="AT5613" s="195">
        <f t="shared" si="4247"/>
        <v>1300</v>
      </c>
      <c r="AU5613" s="192">
        <f t="shared" si="4247"/>
        <v>1300</v>
      </c>
      <c r="AV5613" s="193">
        <f t="shared" si="4247"/>
        <v>0</v>
      </c>
      <c r="AW5613" s="194">
        <f t="shared" si="4247"/>
        <v>0</v>
      </c>
      <c r="AY5613" s="146"/>
      <c r="AZ5613" s="2036"/>
    </row>
    <row r="5614" spans="1:64" ht="12.75" customHeight="1" x14ac:dyDescent="0.25">
      <c r="A5614" s="15"/>
      <c r="C5614" s="122"/>
      <c r="D5614" s="123"/>
      <c r="F5614" s="125"/>
      <c r="G5614" s="34"/>
      <c r="H5614" s="35"/>
      <c r="I5614" s="36"/>
      <c r="J5614" s="37"/>
      <c r="K5614" s="198" t="s">
        <v>72</v>
      </c>
      <c r="L5614" s="199">
        <v>0</v>
      </c>
      <c r="M5614" s="200">
        <v>0</v>
      </c>
      <c r="N5614" s="201">
        <v>0</v>
      </c>
      <c r="O5614" s="202">
        <v>0</v>
      </c>
      <c r="P5614" s="202">
        <v>0</v>
      </c>
      <c r="Q5614" s="202">
        <v>0</v>
      </c>
      <c r="R5614" s="202">
        <v>0</v>
      </c>
      <c r="S5614" s="202">
        <v>0</v>
      </c>
      <c r="T5614" s="203"/>
      <c r="U5614" s="135">
        <v>0</v>
      </c>
      <c r="V5614" s="135">
        <v>0</v>
      </c>
      <c r="W5614" s="202">
        <v>0</v>
      </c>
      <c r="X5614" s="202">
        <v>0</v>
      </c>
      <c r="Y5614" s="203"/>
      <c r="Z5614" s="135">
        <v>0</v>
      </c>
      <c r="AA5614" s="204">
        <v>0</v>
      </c>
      <c r="AB5614" s="202">
        <v>0</v>
      </c>
      <c r="AC5614" s="202">
        <v>0</v>
      </c>
      <c r="AD5614" s="202">
        <v>0</v>
      </c>
      <c r="AE5614" s="202">
        <v>0</v>
      </c>
      <c r="AF5614" s="202">
        <v>0</v>
      </c>
      <c r="AG5614" s="203"/>
      <c r="AH5614" s="135">
        <v>0</v>
      </c>
      <c r="AI5614" s="135">
        <v>0</v>
      </c>
      <c r="AJ5614" s="202">
        <v>0</v>
      </c>
      <c r="AK5614" s="202">
        <v>0</v>
      </c>
      <c r="AL5614" s="203"/>
      <c r="AM5614" s="205">
        <v>0</v>
      </c>
      <c r="AN5614" s="119">
        <v>0</v>
      </c>
      <c r="AO5614" s="120">
        <v>0</v>
      </c>
      <c r="AP5614" s="39">
        <v>0</v>
      </c>
      <c r="AQ5614" s="141">
        <v>0</v>
      </c>
      <c r="AR5614" s="141">
        <v>0</v>
      </c>
      <c r="AS5614" s="143">
        <v>0</v>
      </c>
      <c r="AT5614" s="144">
        <v>0</v>
      </c>
      <c r="AU5614" s="141">
        <v>0</v>
      </c>
      <c r="AV5614" s="141">
        <v>0</v>
      </c>
      <c r="AW5614" s="143">
        <v>0</v>
      </c>
      <c r="AY5614" s="146"/>
      <c r="AZ5614" s="2036"/>
    </row>
    <row r="5615" spans="1:64" ht="12.75" customHeight="1" x14ac:dyDescent="0.25">
      <c r="A5615" s="356"/>
      <c r="B5615" s="225"/>
      <c r="C5615" s="122"/>
      <c r="D5615" s="357"/>
      <c r="E5615" s="226"/>
      <c r="F5615" s="122"/>
      <c r="G5615" s="126"/>
      <c r="H5615" s="35"/>
      <c r="I5615" s="36"/>
      <c r="J5615" s="37"/>
      <c r="K5615" s="198" t="s">
        <v>73</v>
      </c>
      <c r="L5615" s="241">
        <v>0</v>
      </c>
      <c r="M5615" s="242">
        <v>0</v>
      </c>
      <c r="N5615" s="201">
        <v>0</v>
      </c>
      <c r="O5615" s="202">
        <v>0</v>
      </c>
      <c r="P5615" s="202">
        <v>0</v>
      </c>
      <c r="Q5615" s="202">
        <v>0</v>
      </c>
      <c r="R5615" s="202">
        <v>0</v>
      </c>
      <c r="S5615" s="202">
        <v>0</v>
      </c>
      <c r="T5615" s="203"/>
      <c r="U5615" s="135">
        <v>0</v>
      </c>
      <c r="V5615" s="135">
        <v>0</v>
      </c>
      <c r="W5615" s="202">
        <v>0</v>
      </c>
      <c r="X5615" s="202">
        <v>0</v>
      </c>
      <c r="Y5615" s="203"/>
      <c r="Z5615" s="135">
        <v>0</v>
      </c>
      <c r="AA5615" s="204">
        <v>0</v>
      </c>
      <c r="AB5615" s="202">
        <v>0</v>
      </c>
      <c r="AC5615" s="202">
        <v>0</v>
      </c>
      <c r="AD5615" s="202">
        <v>0</v>
      </c>
      <c r="AE5615" s="202">
        <v>0</v>
      </c>
      <c r="AF5615" s="202">
        <v>0</v>
      </c>
      <c r="AG5615" s="203"/>
      <c r="AH5615" s="135">
        <v>0</v>
      </c>
      <c r="AI5615" s="135">
        <v>0</v>
      </c>
      <c r="AJ5615" s="202">
        <v>0</v>
      </c>
      <c r="AK5615" s="202">
        <v>0</v>
      </c>
      <c r="AL5615" s="203"/>
      <c r="AM5615" s="205">
        <v>0</v>
      </c>
      <c r="AN5615" s="119">
        <v>0</v>
      </c>
      <c r="AO5615" s="120">
        <v>0</v>
      </c>
      <c r="AP5615" s="39">
        <v>0</v>
      </c>
      <c r="AQ5615" s="141">
        <v>0</v>
      </c>
      <c r="AR5615" s="141">
        <v>0</v>
      </c>
      <c r="AS5615" s="143">
        <v>0</v>
      </c>
      <c r="AT5615" s="144">
        <v>0</v>
      </c>
      <c r="AU5615" s="141">
        <v>0</v>
      </c>
      <c r="AV5615" s="141">
        <v>0</v>
      </c>
      <c r="AW5615" s="143">
        <v>0</v>
      </c>
      <c r="AY5615" s="146"/>
      <c r="AZ5615" s="2036"/>
    </row>
    <row r="5616" spans="1:64" ht="12.75" customHeight="1" x14ac:dyDescent="0.25">
      <c r="A5616" s="356"/>
      <c r="B5616" s="225"/>
      <c r="C5616" s="122"/>
      <c r="D5616" s="357"/>
      <c r="E5616" s="226"/>
      <c r="F5616" s="122"/>
      <c r="G5616" s="126"/>
      <c r="H5616" s="35"/>
      <c r="I5616" s="36"/>
      <c r="J5616" s="37"/>
      <c r="K5616" s="198" t="s">
        <v>74</v>
      </c>
      <c r="L5616" s="241">
        <v>0</v>
      </c>
      <c r="M5616" s="242">
        <v>0</v>
      </c>
      <c r="N5616" s="201">
        <v>0</v>
      </c>
      <c r="O5616" s="202">
        <v>0</v>
      </c>
      <c r="P5616" s="202">
        <v>0</v>
      </c>
      <c r="Q5616" s="202">
        <v>0</v>
      </c>
      <c r="R5616" s="202">
        <v>0</v>
      </c>
      <c r="S5616" s="202">
        <v>0</v>
      </c>
      <c r="T5616" s="203"/>
      <c r="U5616" s="135">
        <v>0</v>
      </c>
      <c r="V5616" s="135">
        <v>0</v>
      </c>
      <c r="W5616" s="202">
        <v>0</v>
      </c>
      <c r="X5616" s="202">
        <v>0</v>
      </c>
      <c r="Y5616" s="203"/>
      <c r="Z5616" s="135">
        <v>0</v>
      </c>
      <c r="AA5616" s="204">
        <v>0</v>
      </c>
      <c r="AB5616" s="202">
        <v>0</v>
      </c>
      <c r="AC5616" s="202">
        <v>0</v>
      </c>
      <c r="AD5616" s="202">
        <v>0</v>
      </c>
      <c r="AE5616" s="202">
        <v>0</v>
      </c>
      <c r="AF5616" s="202">
        <v>0</v>
      </c>
      <c r="AG5616" s="203"/>
      <c r="AH5616" s="135">
        <v>0</v>
      </c>
      <c r="AI5616" s="135">
        <v>0</v>
      </c>
      <c r="AJ5616" s="202">
        <v>0</v>
      </c>
      <c r="AK5616" s="202">
        <v>0</v>
      </c>
      <c r="AL5616" s="203"/>
      <c r="AM5616" s="205">
        <v>0</v>
      </c>
      <c r="AN5616" s="119">
        <v>0</v>
      </c>
      <c r="AO5616" s="120">
        <v>0</v>
      </c>
      <c r="AP5616" s="39">
        <v>0</v>
      </c>
      <c r="AQ5616" s="141">
        <v>0</v>
      </c>
      <c r="AR5616" s="141">
        <v>0</v>
      </c>
      <c r="AS5616" s="143">
        <v>0</v>
      </c>
      <c r="AT5616" s="144">
        <v>0</v>
      </c>
      <c r="AU5616" s="141">
        <v>0</v>
      </c>
      <c r="AV5616" s="141">
        <v>0</v>
      </c>
      <c r="AW5616" s="143">
        <v>0</v>
      </c>
      <c r="AY5616" s="146"/>
      <c r="AZ5616" s="2036"/>
    </row>
    <row r="5617" spans="1:52" ht="12.75" customHeight="1" x14ac:dyDescent="0.25">
      <c r="A5617" s="356"/>
      <c r="B5617" s="225"/>
      <c r="C5617" s="122"/>
      <c r="D5617" s="357"/>
      <c r="E5617" s="226"/>
      <c r="F5617" s="122"/>
      <c r="G5617" s="126"/>
      <c r="H5617" s="35"/>
      <c r="I5617" s="36"/>
      <c r="J5617" s="37"/>
      <c r="K5617" s="198" t="s">
        <v>75</v>
      </c>
      <c r="L5617" s="241">
        <v>0</v>
      </c>
      <c r="M5617" s="242">
        <v>0</v>
      </c>
      <c r="N5617" s="201">
        <v>0</v>
      </c>
      <c r="O5617" s="202">
        <v>0</v>
      </c>
      <c r="P5617" s="202">
        <v>0</v>
      </c>
      <c r="Q5617" s="202">
        <v>0</v>
      </c>
      <c r="R5617" s="202">
        <v>0</v>
      </c>
      <c r="S5617" s="202">
        <v>0</v>
      </c>
      <c r="T5617" s="203"/>
      <c r="U5617" s="135">
        <v>0</v>
      </c>
      <c r="V5617" s="135">
        <v>0</v>
      </c>
      <c r="W5617" s="202">
        <v>0</v>
      </c>
      <c r="X5617" s="202">
        <v>0</v>
      </c>
      <c r="Y5617" s="203"/>
      <c r="Z5617" s="135">
        <v>0</v>
      </c>
      <c r="AA5617" s="204">
        <v>0</v>
      </c>
      <c r="AB5617" s="202">
        <v>0</v>
      </c>
      <c r="AC5617" s="202">
        <v>0</v>
      </c>
      <c r="AD5617" s="202">
        <v>0</v>
      </c>
      <c r="AE5617" s="202">
        <v>0</v>
      </c>
      <c r="AF5617" s="202">
        <v>0</v>
      </c>
      <c r="AG5617" s="203"/>
      <c r="AH5617" s="135">
        <v>0</v>
      </c>
      <c r="AI5617" s="135">
        <v>0</v>
      </c>
      <c r="AJ5617" s="202">
        <v>0</v>
      </c>
      <c r="AK5617" s="202">
        <v>0</v>
      </c>
      <c r="AL5617" s="203"/>
      <c r="AM5617" s="205">
        <v>0</v>
      </c>
      <c r="AN5617" s="119">
        <v>0</v>
      </c>
      <c r="AO5617" s="120">
        <v>0</v>
      </c>
      <c r="AP5617" s="39">
        <v>0</v>
      </c>
      <c r="AQ5617" s="141">
        <v>0</v>
      </c>
      <c r="AR5617" s="141">
        <v>0</v>
      </c>
      <c r="AS5617" s="143">
        <v>0</v>
      </c>
      <c r="AT5617" s="144">
        <v>0</v>
      </c>
      <c r="AU5617" s="141">
        <v>0</v>
      </c>
      <c r="AV5617" s="141">
        <v>0</v>
      </c>
      <c r="AW5617" s="143">
        <v>0</v>
      </c>
      <c r="AY5617" s="146"/>
      <c r="AZ5617" s="2036"/>
    </row>
    <row r="5618" spans="1:52" ht="12.75" customHeight="1" x14ac:dyDescent="0.25">
      <c r="A5618" s="356"/>
      <c r="B5618" s="225"/>
      <c r="C5618" s="122"/>
      <c r="D5618" s="357"/>
      <c r="E5618" s="226"/>
      <c r="F5618" s="122"/>
      <c r="G5618" s="126"/>
      <c r="H5618" s="35"/>
      <c r="I5618" s="36"/>
      <c r="J5618" s="37"/>
      <c r="K5618" s="206" t="s">
        <v>76</v>
      </c>
      <c r="L5618" s="241">
        <v>0</v>
      </c>
      <c r="M5618" s="242">
        <v>0</v>
      </c>
      <c r="N5618" s="201">
        <v>0</v>
      </c>
      <c r="O5618" s="202">
        <v>0</v>
      </c>
      <c r="P5618" s="202">
        <v>0</v>
      </c>
      <c r="Q5618" s="202">
        <v>0</v>
      </c>
      <c r="R5618" s="202">
        <v>0</v>
      </c>
      <c r="S5618" s="202">
        <v>0</v>
      </c>
      <c r="T5618" s="203"/>
      <c r="U5618" s="135">
        <v>0</v>
      </c>
      <c r="V5618" s="135">
        <v>0</v>
      </c>
      <c r="W5618" s="202">
        <v>0</v>
      </c>
      <c r="X5618" s="202">
        <v>0</v>
      </c>
      <c r="Y5618" s="203"/>
      <c r="Z5618" s="135">
        <v>0</v>
      </c>
      <c r="AA5618" s="204">
        <v>0</v>
      </c>
      <c r="AB5618" s="202">
        <v>0</v>
      </c>
      <c r="AC5618" s="202">
        <v>0</v>
      </c>
      <c r="AD5618" s="202">
        <v>0</v>
      </c>
      <c r="AE5618" s="202">
        <v>0</v>
      </c>
      <c r="AF5618" s="202">
        <v>0</v>
      </c>
      <c r="AG5618" s="203"/>
      <c r="AH5618" s="135">
        <v>0</v>
      </c>
      <c r="AI5618" s="135">
        <v>0</v>
      </c>
      <c r="AJ5618" s="202">
        <v>0</v>
      </c>
      <c r="AK5618" s="202">
        <v>0</v>
      </c>
      <c r="AL5618" s="203"/>
      <c r="AM5618" s="205">
        <v>0</v>
      </c>
      <c r="AN5618" s="119">
        <v>0</v>
      </c>
      <c r="AO5618" s="120">
        <v>0</v>
      </c>
      <c r="AP5618" s="39">
        <v>0</v>
      </c>
      <c r="AQ5618" s="141">
        <v>0</v>
      </c>
      <c r="AR5618" s="141">
        <v>0</v>
      </c>
      <c r="AS5618" s="143">
        <v>0</v>
      </c>
      <c r="AT5618" s="144">
        <v>0</v>
      </c>
      <c r="AU5618" s="141">
        <v>0</v>
      </c>
      <c r="AV5618" s="141">
        <v>0</v>
      </c>
      <c r="AW5618" s="143">
        <v>0</v>
      </c>
      <c r="AX5618" s="12"/>
      <c r="AY5618" s="146"/>
      <c r="AZ5618" s="2036"/>
    </row>
    <row r="5619" spans="1:52" ht="12.75" customHeight="1" x14ac:dyDescent="0.25">
      <c r="A5619" s="356"/>
      <c r="B5619" s="225"/>
      <c r="C5619" s="122"/>
      <c r="D5619" s="357"/>
      <c r="E5619" s="226"/>
      <c r="F5619" s="122"/>
      <c r="G5619" s="126"/>
      <c r="H5619" s="35"/>
      <c r="I5619" s="36"/>
      <c r="J5619" s="37"/>
      <c r="K5619" s="206"/>
      <c r="L5619" s="241"/>
      <c r="M5619" s="242"/>
      <c r="N5619" s="201"/>
      <c r="O5619" s="202"/>
      <c r="P5619" s="202"/>
      <c r="Q5619" s="202"/>
      <c r="R5619" s="202"/>
      <c r="S5619" s="202"/>
      <c r="T5619" s="224"/>
      <c r="U5619" s="133"/>
      <c r="V5619" s="133"/>
      <c r="W5619" s="134"/>
      <c r="X5619" s="134"/>
      <c r="Y5619" s="224"/>
      <c r="Z5619" s="135"/>
      <c r="AA5619" s="204"/>
      <c r="AB5619" s="202"/>
      <c r="AC5619" s="202"/>
      <c r="AD5619" s="202"/>
      <c r="AE5619" s="202"/>
      <c r="AF5619" s="202"/>
      <c r="AG5619" s="224"/>
      <c r="AH5619" s="133"/>
      <c r="AI5619" s="133"/>
      <c r="AJ5619" s="134"/>
      <c r="AK5619" s="134"/>
      <c r="AL5619" s="224"/>
      <c r="AM5619" s="205"/>
      <c r="AN5619" s="119"/>
      <c r="AO5619" s="120"/>
      <c r="AP5619" s="39"/>
      <c r="AQ5619" s="141"/>
      <c r="AR5619" s="141"/>
      <c r="AS5619" s="143"/>
      <c r="AU5619" s="141"/>
      <c r="AV5619" s="141"/>
      <c r="AW5619" s="143"/>
      <c r="AY5619" s="146"/>
      <c r="AZ5619" s="2036"/>
    </row>
    <row r="5620" spans="1:52" ht="12.75" customHeight="1" x14ac:dyDescent="0.25">
      <c r="A5620" s="15"/>
      <c r="C5620" s="122"/>
      <c r="D5620" s="123"/>
      <c r="F5620" s="125"/>
      <c r="G5620" s="126"/>
      <c r="H5620" s="35"/>
      <c r="I5620" s="36"/>
      <c r="J5620" s="37"/>
      <c r="K5620" s="206"/>
      <c r="L5620" s="199"/>
      <c r="M5620" s="200"/>
      <c r="N5620" s="201"/>
      <c r="O5620" s="202"/>
      <c r="P5620" s="202"/>
      <c r="Q5620" s="202"/>
      <c r="R5620" s="202"/>
      <c r="S5620" s="202"/>
      <c r="T5620" s="224"/>
      <c r="U5620" s="133"/>
      <c r="V5620" s="133"/>
      <c r="W5620" s="134"/>
      <c r="X5620" s="134"/>
      <c r="Y5620" s="224"/>
      <c r="Z5620" s="135"/>
      <c r="AA5620" s="204"/>
      <c r="AB5620" s="202"/>
      <c r="AC5620" s="202"/>
      <c r="AD5620" s="202"/>
      <c r="AE5620" s="202"/>
      <c r="AF5620" s="202"/>
      <c r="AG5620" s="224"/>
      <c r="AH5620" s="133"/>
      <c r="AI5620" s="133"/>
      <c r="AJ5620" s="134"/>
      <c r="AK5620" s="134"/>
      <c r="AL5620" s="224"/>
      <c r="AM5620" s="205"/>
      <c r="AN5620" s="119"/>
      <c r="AO5620" s="120"/>
      <c r="AP5620" s="39"/>
      <c r="AQ5620" s="141"/>
      <c r="AR5620" s="141"/>
      <c r="AS5620" s="143"/>
      <c r="AU5620" s="141"/>
      <c r="AV5620" s="141"/>
      <c r="AW5620" s="143"/>
      <c r="AY5620" s="146"/>
      <c r="AZ5620" s="2036"/>
    </row>
    <row r="5621" spans="1:52" x14ac:dyDescent="0.25">
      <c r="A5621" s="1031"/>
      <c r="B5621" s="2056"/>
      <c r="C5621" s="1673"/>
      <c r="D5621" s="1674"/>
      <c r="E5621" s="2057"/>
      <c r="F5621" s="1034"/>
      <c r="G5621" s="1036"/>
      <c r="H5621" s="2058"/>
      <c r="I5621" s="2059"/>
      <c r="J5621" s="782"/>
      <c r="K5621" s="782" t="s">
        <v>1672</v>
      </c>
      <c r="L5621" s="785">
        <f>L4906+L5032+L5115+L5166+L5206+L5300+L5349+L5374+L5387+L5413+L5443+L5461+L5492+L5521+L5543+L5582+L5600+L5613+L4933+L4995</f>
        <v>223055</v>
      </c>
      <c r="M5621" s="2060">
        <f t="shared" ref="M5621:AW5626" si="4248">M4906+M5032+M5115+M5166+M5206+M5300+M5349+M5374+M5387+M5413+M5443+M5461+M5492+M5521+M5543+M5582+M5600+M5613+M4933+M4995</f>
        <v>231094</v>
      </c>
      <c r="N5621" s="2061">
        <f t="shared" si="4248"/>
        <v>0</v>
      </c>
      <c r="O5621" s="2062">
        <f t="shared" si="4248"/>
        <v>0</v>
      </c>
      <c r="P5621" s="2062">
        <f t="shared" si="4248"/>
        <v>0</v>
      </c>
      <c r="Q5621" s="2062">
        <f t="shared" si="4248"/>
        <v>0</v>
      </c>
      <c r="R5621" s="2062">
        <f t="shared" si="4248"/>
        <v>0</v>
      </c>
      <c r="S5621" s="2062">
        <f t="shared" si="4248"/>
        <v>0</v>
      </c>
      <c r="T5621" s="2063"/>
      <c r="U5621" s="2062">
        <f t="shared" si="4248"/>
        <v>0</v>
      </c>
      <c r="V5621" s="2062">
        <f t="shared" si="4248"/>
        <v>0</v>
      </c>
      <c r="W5621" s="2062">
        <f t="shared" si="4248"/>
        <v>0</v>
      </c>
      <c r="X5621" s="2062">
        <f t="shared" si="4248"/>
        <v>0</v>
      </c>
      <c r="Y5621" s="2063"/>
      <c r="Z5621" s="2062">
        <f t="shared" si="4248"/>
        <v>0</v>
      </c>
      <c r="AA5621" s="790">
        <f t="shared" si="4248"/>
        <v>0</v>
      </c>
      <c r="AB5621" s="2062">
        <f t="shared" si="4248"/>
        <v>0</v>
      </c>
      <c r="AC5621" s="2062">
        <f t="shared" si="4248"/>
        <v>0</v>
      </c>
      <c r="AD5621" s="2062">
        <f t="shared" si="4248"/>
        <v>0</v>
      </c>
      <c r="AE5621" s="2062">
        <f t="shared" si="4248"/>
        <v>0</v>
      </c>
      <c r="AF5621" s="2062">
        <f t="shared" si="4248"/>
        <v>0</v>
      </c>
      <c r="AG5621" s="2063"/>
      <c r="AH5621" s="2062">
        <f t="shared" si="4248"/>
        <v>0</v>
      </c>
      <c r="AI5621" s="2062">
        <f t="shared" si="4248"/>
        <v>0</v>
      </c>
      <c r="AJ5621" s="2062">
        <f t="shared" si="4248"/>
        <v>0</v>
      </c>
      <c r="AK5621" s="2062">
        <f t="shared" si="4248"/>
        <v>0</v>
      </c>
      <c r="AL5621" s="2063"/>
      <c r="AM5621" s="2064">
        <f t="shared" si="4248"/>
        <v>0</v>
      </c>
      <c r="AN5621" s="792">
        <f t="shared" si="4248"/>
        <v>223055</v>
      </c>
      <c r="AO5621" s="2064">
        <f t="shared" si="4248"/>
        <v>231094</v>
      </c>
      <c r="AP5621" s="793">
        <f t="shared" si="4248"/>
        <v>223055</v>
      </c>
      <c r="AQ5621" s="2065">
        <f t="shared" si="4248"/>
        <v>223055</v>
      </c>
      <c r="AR5621" s="2066">
        <f t="shared" si="4248"/>
        <v>0</v>
      </c>
      <c r="AS5621" s="2067" t="e">
        <f t="shared" si="4248"/>
        <v>#DIV/0!</v>
      </c>
      <c r="AT5621" s="2068">
        <f t="shared" si="4248"/>
        <v>231094</v>
      </c>
      <c r="AU5621" s="2065">
        <f t="shared" si="4248"/>
        <v>231094</v>
      </c>
      <c r="AV5621" s="2066">
        <f t="shared" si="4248"/>
        <v>0</v>
      </c>
      <c r="AW5621" s="2067" t="e">
        <f t="shared" si="4248"/>
        <v>#DIV/0!</v>
      </c>
      <c r="AY5621" s="146"/>
      <c r="AZ5621" s="2069"/>
    </row>
    <row r="5622" spans="1:52" x14ac:dyDescent="0.25">
      <c r="A5622" s="15"/>
      <c r="C5622" s="122"/>
      <c r="D5622" s="123"/>
      <c r="F5622" s="125"/>
      <c r="G5622" s="126"/>
      <c r="H5622" s="35"/>
      <c r="I5622" s="36"/>
      <c r="J5622" s="37"/>
      <c r="K5622" s="802" t="s">
        <v>72</v>
      </c>
      <c r="L5622" s="241">
        <f t="shared" ref="L5622:L5626" si="4249">L4907+L5033+L5116+L5167+L5207+L5301+L5350+L5375+L5388+L5414+L5444+L5462+L5493+L5522+L5544+L5583+L5601+L5614+L4934+L4996</f>
        <v>0</v>
      </c>
      <c r="M5622" s="242">
        <f t="shared" si="4248"/>
        <v>0</v>
      </c>
      <c r="N5622" s="803">
        <f t="shared" si="4248"/>
        <v>0</v>
      </c>
      <c r="O5622" s="804">
        <f t="shared" si="4248"/>
        <v>0</v>
      </c>
      <c r="P5622" s="804">
        <f t="shared" si="4248"/>
        <v>0</v>
      </c>
      <c r="Q5622" s="804">
        <f t="shared" si="4248"/>
        <v>0</v>
      </c>
      <c r="R5622" s="804">
        <f t="shared" si="4248"/>
        <v>0</v>
      </c>
      <c r="S5622" s="804">
        <f t="shared" si="4248"/>
        <v>0</v>
      </c>
      <c r="T5622" s="805"/>
      <c r="U5622" s="804">
        <f t="shared" si="4248"/>
        <v>0</v>
      </c>
      <c r="V5622" s="804">
        <f t="shared" si="4248"/>
        <v>0</v>
      </c>
      <c r="W5622" s="804">
        <f t="shared" si="4248"/>
        <v>0</v>
      </c>
      <c r="X5622" s="804">
        <f t="shared" si="4248"/>
        <v>0</v>
      </c>
      <c r="Y5622" s="805"/>
      <c r="Z5622" s="804">
        <f t="shared" si="4248"/>
        <v>0</v>
      </c>
      <c r="AA5622" s="806">
        <f t="shared" si="4248"/>
        <v>0</v>
      </c>
      <c r="AB5622" s="804">
        <f t="shared" si="4248"/>
        <v>0</v>
      </c>
      <c r="AC5622" s="804">
        <f t="shared" si="4248"/>
        <v>0</v>
      </c>
      <c r="AD5622" s="804">
        <f t="shared" si="4248"/>
        <v>0</v>
      </c>
      <c r="AE5622" s="804">
        <f t="shared" si="4248"/>
        <v>0</v>
      </c>
      <c r="AF5622" s="804">
        <f t="shared" si="4248"/>
        <v>0</v>
      </c>
      <c r="AG5622" s="805"/>
      <c r="AH5622" s="804">
        <f t="shared" si="4248"/>
        <v>0</v>
      </c>
      <c r="AI5622" s="804">
        <f t="shared" si="4248"/>
        <v>0</v>
      </c>
      <c r="AJ5622" s="804">
        <f t="shared" si="4248"/>
        <v>0</v>
      </c>
      <c r="AK5622" s="804">
        <f t="shared" si="4248"/>
        <v>0</v>
      </c>
      <c r="AL5622" s="805"/>
      <c r="AM5622" s="807">
        <f t="shared" si="4248"/>
        <v>0</v>
      </c>
      <c r="AN5622" s="232">
        <f t="shared" si="4248"/>
        <v>0</v>
      </c>
      <c r="AO5622" s="807">
        <f t="shared" si="4248"/>
        <v>0</v>
      </c>
      <c r="AP5622" s="241">
        <f t="shared" si="4248"/>
        <v>0</v>
      </c>
      <c r="AQ5622" s="808">
        <f t="shared" si="4248"/>
        <v>0</v>
      </c>
      <c r="AR5622" s="809">
        <f t="shared" si="4248"/>
        <v>0</v>
      </c>
      <c r="AS5622" s="810">
        <f t="shared" si="4248"/>
        <v>0</v>
      </c>
      <c r="AT5622" s="811">
        <f t="shared" si="4248"/>
        <v>0</v>
      </c>
      <c r="AU5622" s="808">
        <f t="shared" si="4248"/>
        <v>0</v>
      </c>
      <c r="AV5622" s="809">
        <f t="shared" si="4248"/>
        <v>0</v>
      </c>
      <c r="AW5622" s="810">
        <f t="shared" si="4248"/>
        <v>0</v>
      </c>
      <c r="AY5622" s="146"/>
      <c r="AZ5622" s="2036"/>
    </row>
    <row r="5623" spans="1:52" x14ac:dyDescent="0.25">
      <c r="A5623" s="15"/>
      <c r="C5623" s="122"/>
      <c r="D5623" s="123"/>
      <c r="F5623" s="125"/>
      <c r="G5623" s="126"/>
      <c r="H5623" s="35"/>
      <c r="I5623" s="36"/>
      <c r="J5623" s="37"/>
      <c r="K5623" s="812" t="s">
        <v>73</v>
      </c>
      <c r="L5623" s="241">
        <f t="shared" si="4249"/>
        <v>12498</v>
      </c>
      <c r="M5623" s="242">
        <f t="shared" si="4248"/>
        <v>16318</v>
      </c>
      <c r="N5623" s="803">
        <f t="shared" si="4248"/>
        <v>0</v>
      </c>
      <c r="O5623" s="804">
        <f t="shared" si="4248"/>
        <v>0</v>
      </c>
      <c r="P5623" s="804">
        <f t="shared" si="4248"/>
        <v>0</v>
      </c>
      <c r="Q5623" s="804">
        <f t="shared" si="4248"/>
        <v>0</v>
      </c>
      <c r="R5623" s="804">
        <f t="shared" si="4248"/>
        <v>0</v>
      </c>
      <c r="S5623" s="804">
        <f t="shared" si="4248"/>
        <v>0</v>
      </c>
      <c r="T5623" s="805"/>
      <c r="U5623" s="804">
        <f t="shared" si="4248"/>
        <v>0</v>
      </c>
      <c r="V5623" s="804">
        <f t="shared" si="4248"/>
        <v>0</v>
      </c>
      <c r="W5623" s="804">
        <f t="shared" si="4248"/>
        <v>0</v>
      </c>
      <c r="X5623" s="804">
        <f t="shared" si="4248"/>
        <v>0</v>
      </c>
      <c r="Y5623" s="805"/>
      <c r="Z5623" s="804">
        <f t="shared" si="4248"/>
        <v>0</v>
      </c>
      <c r="AA5623" s="806">
        <f t="shared" si="4248"/>
        <v>0</v>
      </c>
      <c r="AB5623" s="804">
        <f t="shared" si="4248"/>
        <v>0</v>
      </c>
      <c r="AC5623" s="804">
        <f t="shared" si="4248"/>
        <v>0</v>
      </c>
      <c r="AD5623" s="804">
        <f t="shared" si="4248"/>
        <v>0</v>
      </c>
      <c r="AE5623" s="804">
        <f t="shared" si="4248"/>
        <v>0</v>
      </c>
      <c r="AF5623" s="804">
        <f t="shared" si="4248"/>
        <v>0</v>
      </c>
      <c r="AG5623" s="805"/>
      <c r="AH5623" s="804">
        <f t="shared" si="4248"/>
        <v>0</v>
      </c>
      <c r="AI5623" s="804">
        <f t="shared" si="4248"/>
        <v>0</v>
      </c>
      <c r="AJ5623" s="804">
        <f t="shared" si="4248"/>
        <v>0</v>
      </c>
      <c r="AK5623" s="804">
        <f t="shared" si="4248"/>
        <v>0</v>
      </c>
      <c r="AL5623" s="805"/>
      <c r="AM5623" s="807">
        <f t="shared" si="4248"/>
        <v>0</v>
      </c>
      <c r="AN5623" s="232">
        <f t="shared" si="4248"/>
        <v>12498</v>
      </c>
      <c r="AO5623" s="807">
        <f t="shared" si="4248"/>
        <v>16318</v>
      </c>
      <c r="AP5623" s="241">
        <f t="shared" si="4248"/>
        <v>12498</v>
      </c>
      <c r="AQ5623" s="808">
        <f t="shared" si="4248"/>
        <v>12498</v>
      </c>
      <c r="AR5623" s="809">
        <f t="shared" si="4248"/>
        <v>0</v>
      </c>
      <c r="AS5623" s="810">
        <f t="shared" si="4248"/>
        <v>0</v>
      </c>
      <c r="AT5623" s="811">
        <f t="shared" si="4248"/>
        <v>16318</v>
      </c>
      <c r="AU5623" s="808">
        <f t="shared" si="4248"/>
        <v>16318</v>
      </c>
      <c r="AV5623" s="809">
        <f t="shared" si="4248"/>
        <v>0</v>
      </c>
      <c r="AW5623" s="810">
        <f t="shared" si="4248"/>
        <v>0</v>
      </c>
      <c r="AY5623" s="146"/>
      <c r="AZ5623" s="2069"/>
    </row>
    <row r="5624" spans="1:52" x14ac:dyDescent="0.25">
      <c r="A5624" s="15"/>
      <c r="C5624" s="122"/>
      <c r="D5624" s="123"/>
      <c r="F5624" s="125"/>
      <c r="G5624" s="126"/>
      <c r="H5624" s="35"/>
      <c r="I5624" s="36"/>
      <c r="J5624" s="37"/>
      <c r="K5624" s="812" t="s">
        <v>74</v>
      </c>
      <c r="L5624" s="241">
        <f t="shared" si="4249"/>
        <v>3585</v>
      </c>
      <c r="M5624" s="242">
        <f t="shared" si="4248"/>
        <v>3585</v>
      </c>
      <c r="N5624" s="803">
        <f t="shared" si="4248"/>
        <v>0</v>
      </c>
      <c r="O5624" s="804">
        <f t="shared" si="4248"/>
        <v>0</v>
      </c>
      <c r="P5624" s="804">
        <f t="shared" si="4248"/>
        <v>0</v>
      </c>
      <c r="Q5624" s="804">
        <f t="shared" si="4248"/>
        <v>0</v>
      </c>
      <c r="R5624" s="804">
        <f t="shared" si="4248"/>
        <v>0</v>
      </c>
      <c r="S5624" s="804">
        <f t="shared" si="4248"/>
        <v>0</v>
      </c>
      <c r="T5624" s="805"/>
      <c r="U5624" s="804">
        <f t="shared" si="4248"/>
        <v>0</v>
      </c>
      <c r="V5624" s="804">
        <f t="shared" si="4248"/>
        <v>0</v>
      </c>
      <c r="W5624" s="804">
        <f t="shared" si="4248"/>
        <v>0</v>
      </c>
      <c r="X5624" s="804">
        <f t="shared" si="4248"/>
        <v>0</v>
      </c>
      <c r="Y5624" s="805"/>
      <c r="Z5624" s="804">
        <f t="shared" si="4248"/>
        <v>0</v>
      </c>
      <c r="AA5624" s="806">
        <f t="shared" si="4248"/>
        <v>0</v>
      </c>
      <c r="AB5624" s="804">
        <f t="shared" si="4248"/>
        <v>0</v>
      </c>
      <c r="AC5624" s="804">
        <f t="shared" si="4248"/>
        <v>0</v>
      </c>
      <c r="AD5624" s="804">
        <f t="shared" si="4248"/>
        <v>0</v>
      </c>
      <c r="AE5624" s="804">
        <f t="shared" si="4248"/>
        <v>0</v>
      </c>
      <c r="AF5624" s="804">
        <f t="shared" si="4248"/>
        <v>0</v>
      </c>
      <c r="AG5624" s="805"/>
      <c r="AH5624" s="804">
        <f t="shared" si="4248"/>
        <v>0</v>
      </c>
      <c r="AI5624" s="804">
        <f t="shared" si="4248"/>
        <v>0</v>
      </c>
      <c r="AJ5624" s="804">
        <f t="shared" si="4248"/>
        <v>0</v>
      </c>
      <c r="AK5624" s="804">
        <f t="shared" si="4248"/>
        <v>0</v>
      </c>
      <c r="AL5624" s="805"/>
      <c r="AM5624" s="807">
        <f t="shared" si="4248"/>
        <v>0</v>
      </c>
      <c r="AN5624" s="232">
        <f t="shared" si="4248"/>
        <v>3585</v>
      </c>
      <c r="AO5624" s="807">
        <f t="shared" si="4248"/>
        <v>3585</v>
      </c>
      <c r="AP5624" s="241">
        <f t="shared" si="4248"/>
        <v>3585</v>
      </c>
      <c r="AQ5624" s="808">
        <f t="shared" si="4248"/>
        <v>3585</v>
      </c>
      <c r="AR5624" s="809">
        <f t="shared" si="4248"/>
        <v>0</v>
      </c>
      <c r="AS5624" s="810" t="e">
        <f t="shared" si="4248"/>
        <v>#DIV/0!</v>
      </c>
      <c r="AT5624" s="811">
        <f t="shared" si="4248"/>
        <v>3585</v>
      </c>
      <c r="AU5624" s="808">
        <f t="shared" si="4248"/>
        <v>3585</v>
      </c>
      <c r="AV5624" s="809">
        <f t="shared" si="4248"/>
        <v>0</v>
      </c>
      <c r="AW5624" s="810" t="e">
        <f t="shared" si="4248"/>
        <v>#DIV/0!</v>
      </c>
      <c r="AY5624" s="146"/>
      <c r="AZ5624" s="2069"/>
    </row>
    <row r="5625" spans="1:52" x14ac:dyDescent="0.25">
      <c r="A5625" s="15"/>
      <c r="C5625" s="122"/>
      <c r="D5625" s="123"/>
      <c r="F5625" s="125"/>
      <c r="G5625" s="126"/>
      <c r="H5625" s="35"/>
      <c r="I5625" s="36"/>
      <c r="J5625" s="37"/>
      <c r="K5625" s="813" t="s">
        <v>75</v>
      </c>
      <c r="L5625" s="241">
        <f t="shared" si="4249"/>
        <v>15575</v>
      </c>
      <c r="M5625" s="242">
        <f t="shared" si="4248"/>
        <v>17764</v>
      </c>
      <c r="N5625" s="803">
        <f t="shared" si="4248"/>
        <v>0</v>
      </c>
      <c r="O5625" s="804">
        <f t="shared" si="4248"/>
        <v>0</v>
      </c>
      <c r="P5625" s="804">
        <f t="shared" si="4248"/>
        <v>0</v>
      </c>
      <c r="Q5625" s="804">
        <f t="shared" si="4248"/>
        <v>0</v>
      </c>
      <c r="R5625" s="804">
        <f t="shared" si="4248"/>
        <v>0</v>
      </c>
      <c r="S5625" s="804">
        <f t="shared" si="4248"/>
        <v>0</v>
      </c>
      <c r="T5625" s="805"/>
      <c r="U5625" s="804">
        <f t="shared" si="4248"/>
        <v>0</v>
      </c>
      <c r="V5625" s="804">
        <f t="shared" si="4248"/>
        <v>0</v>
      </c>
      <c r="W5625" s="804">
        <f t="shared" si="4248"/>
        <v>0</v>
      </c>
      <c r="X5625" s="804">
        <f t="shared" si="4248"/>
        <v>0</v>
      </c>
      <c r="Y5625" s="805"/>
      <c r="Z5625" s="804">
        <f t="shared" si="4248"/>
        <v>0</v>
      </c>
      <c r="AA5625" s="806">
        <f t="shared" si="4248"/>
        <v>0</v>
      </c>
      <c r="AB5625" s="804">
        <f t="shared" si="4248"/>
        <v>0</v>
      </c>
      <c r="AC5625" s="804">
        <f t="shared" si="4248"/>
        <v>0</v>
      </c>
      <c r="AD5625" s="804">
        <f t="shared" si="4248"/>
        <v>0</v>
      </c>
      <c r="AE5625" s="804">
        <f t="shared" si="4248"/>
        <v>0</v>
      </c>
      <c r="AF5625" s="804">
        <f t="shared" si="4248"/>
        <v>0</v>
      </c>
      <c r="AG5625" s="805"/>
      <c r="AH5625" s="804">
        <f t="shared" si="4248"/>
        <v>0</v>
      </c>
      <c r="AI5625" s="804">
        <f t="shared" si="4248"/>
        <v>0</v>
      </c>
      <c r="AJ5625" s="804">
        <f t="shared" si="4248"/>
        <v>0</v>
      </c>
      <c r="AK5625" s="804">
        <f t="shared" si="4248"/>
        <v>0</v>
      </c>
      <c r="AL5625" s="805"/>
      <c r="AM5625" s="807">
        <f t="shared" si="4248"/>
        <v>0</v>
      </c>
      <c r="AN5625" s="232">
        <f t="shared" si="4248"/>
        <v>15575</v>
      </c>
      <c r="AO5625" s="807">
        <f t="shared" si="4248"/>
        <v>17764</v>
      </c>
      <c r="AP5625" s="241">
        <f t="shared" si="4248"/>
        <v>15575</v>
      </c>
      <c r="AQ5625" s="808">
        <f t="shared" si="4248"/>
        <v>15575</v>
      </c>
      <c r="AR5625" s="809">
        <f t="shared" si="4248"/>
        <v>0</v>
      </c>
      <c r="AS5625" s="810">
        <f t="shared" si="4248"/>
        <v>0</v>
      </c>
      <c r="AT5625" s="811">
        <f t="shared" si="4248"/>
        <v>17764</v>
      </c>
      <c r="AU5625" s="808">
        <f t="shared" si="4248"/>
        <v>17764</v>
      </c>
      <c r="AV5625" s="809">
        <f t="shared" si="4248"/>
        <v>0</v>
      </c>
      <c r="AW5625" s="810">
        <f t="shared" si="4248"/>
        <v>0</v>
      </c>
      <c r="AY5625" s="146"/>
      <c r="AZ5625" s="2069"/>
    </row>
    <row r="5626" spans="1:52" x14ac:dyDescent="0.25">
      <c r="A5626" s="15"/>
      <c r="C5626" s="122"/>
      <c r="D5626" s="123"/>
      <c r="F5626" s="125"/>
      <c r="G5626" s="126"/>
      <c r="H5626" s="35"/>
      <c r="I5626" s="36"/>
      <c r="J5626" s="37"/>
      <c r="K5626" s="812" t="s">
        <v>76</v>
      </c>
      <c r="L5626" s="241">
        <f t="shared" si="4249"/>
        <v>0</v>
      </c>
      <c r="M5626" s="242">
        <f t="shared" si="4248"/>
        <v>0</v>
      </c>
      <c r="N5626" s="803">
        <f t="shared" si="4248"/>
        <v>0</v>
      </c>
      <c r="O5626" s="804">
        <f t="shared" si="4248"/>
        <v>0</v>
      </c>
      <c r="P5626" s="804">
        <f t="shared" si="4248"/>
        <v>0</v>
      </c>
      <c r="Q5626" s="804">
        <f t="shared" si="4248"/>
        <v>0</v>
      </c>
      <c r="R5626" s="804">
        <f t="shared" si="4248"/>
        <v>0</v>
      </c>
      <c r="S5626" s="804">
        <f t="shared" si="4248"/>
        <v>0</v>
      </c>
      <c r="T5626" s="805"/>
      <c r="U5626" s="804">
        <f t="shared" si="4248"/>
        <v>0</v>
      </c>
      <c r="V5626" s="804">
        <f t="shared" si="4248"/>
        <v>0</v>
      </c>
      <c r="W5626" s="804">
        <f t="shared" si="4248"/>
        <v>0</v>
      </c>
      <c r="X5626" s="804">
        <f t="shared" si="4248"/>
        <v>0</v>
      </c>
      <c r="Y5626" s="805"/>
      <c r="Z5626" s="804">
        <f t="shared" si="4248"/>
        <v>0</v>
      </c>
      <c r="AA5626" s="806">
        <f t="shared" si="4248"/>
        <v>0</v>
      </c>
      <c r="AB5626" s="804">
        <f t="shared" si="4248"/>
        <v>0</v>
      </c>
      <c r="AC5626" s="804">
        <f t="shared" si="4248"/>
        <v>0</v>
      </c>
      <c r="AD5626" s="804">
        <f t="shared" si="4248"/>
        <v>0</v>
      </c>
      <c r="AE5626" s="804">
        <f t="shared" si="4248"/>
        <v>0</v>
      </c>
      <c r="AF5626" s="804">
        <f t="shared" si="4248"/>
        <v>0</v>
      </c>
      <c r="AG5626" s="805"/>
      <c r="AH5626" s="804">
        <f t="shared" si="4248"/>
        <v>0</v>
      </c>
      <c r="AI5626" s="804">
        <f t="shared" si="4248"/>
        <v>0</v>
      </c>
      <c r="AJ5626" s="804">
        <f t="shared" si="4248"/>
        <v>0</v>
      </c>
      <c r="AK5626" s="804">
        <f t="shared" si="4248"/>
        <v>0</v>
      </c>
      <c r="AL5626" s="805"/>
      <c r="AM5626" s="807">
        <f t="shared" si="4248"/>
        <v>0</v>
      </c>
      <c r="AN5626" s="232">
        <f t="shared" si="4248"/>
        <v>0</v>
      </c>
      <c r="AO5626" s="807">
        <f t="shared" si="4248"/>
        <v>0</v>
      </c>
      <c r="AP5626" s="241">
        <f t="shared" si="4248"/>
        <v>0</v>
      </c>
      <c r="AQ5626" s="808">
        <f t="shared" si="4248"/>
        <v>0</v>
      </c>
      <c r="AR5626" s="809">
        <f t="shared" si="4248"/>
        <v>0</v>
      </c>
      <c r="AS5626" s="810" t="e">
        <f t="shared" si="4248"/>
        <v>#DIV/0!</v>
      </c>
      <c r="AT5626" s="811">
        <f t="shared" si="4248"/>
        <v>0</v>
      </c>
      <c r="AU5626" s="808">
        <f t="shared" si="4248"/>
        <v>0</v>
      </c>
      <c r="AV5626" s="809">
        <f t="shared" si="4248"/>
        <v>0</v>
      </c>
      <c r="AW5626" s="810" t="e">
        <f t="shared" si="4248"/>
        <v>#DIV/0!</v>
      </c>
      <c r="AY5626" s="146"/>
      <c r="AZ5626" s="2069"/>
    </row>
    <row r="5627" spans="1:52" x14ac:dyDescent="0.25">
      <c r="A5627" s="15"/>
      <c r="C5627" s="122"/>
      <c r="D5627" s="123"/>
      <c r="F5627" s="125"/>
      <c r="G5627" s="126"/>
      <c r="H5627" s="35"/>
      <c r="I5627" s="36"/>
      <c r="J5627" s="37"/>
      <c r="K5627" s="813" t="s">
        <v>1673</v>
      </c>
      <c r="L5627" s="241">
        <f t="shared" ref="L5627:X5627" si="4250">L5621-L5624</f>
        <v>219470</v>
      </c>
      <c r="M5627" s="242">
        <f t="shared" si="4250"/>
        <v>227509</v>
      </c>
      <c r="N5627" s="803">
        <f t="shared" si="4250"/>
        <v>0</v>
      </c>
      <c r="O5627" s="804">
        <f t="shared" si="4250"/>
        <v>0</v>
      </c>
      <c r="P5627" s="804">
        <f t="shared" si="4250"/>
        <v>0</v>
      </c>
      <c r="Q5627" s="804">
        <f t="shared" si="4250"/>
        <v>0</v>
      </c>
      <c r="R5627" s="804">
        <f t="shared" si="4250"/>
        <v>0</v>
      </c>
      <c r="S5627" s="804">
        <f t="shared" si="4250"/>
        <v>0</v>
      </c>
      <c r="T5627" s="805"/>
      <c r="U5627" s="804">
        <f t="shared" si="4250"/>
        <v>0</v>
      </c>
      <c r="V5627" s="804">
        <f t="shared" si="4250"/>
        <v>0</v>
      </c>
      <c r="W5627" s="804">
        <f t="shared" si="4250"/>
        <v>0</v>
      </c>
      <c r="X5627" s="804">
        <f t="shared" si="4250"/>
        <v>0</v>
      </c>
      <c r="Y5627" s="805"/>
      <c r="Z5627" s="804">
        <f t="shared" ref="Z5627:AK5627" si="4251">Z5621-Z5624</f>
        <v>0</v>
      </c>
      <c r="AA5627" s="806">
        <f t="shared" si="4251"/>
        <v>0</v>
      </c>
      <c r="AB5627" s="804">
        <f t="shared" si="4251"/>
        <v>0</v>
      </c>
      <c r="AC5627" s="804">
        <f t="shared" si="4251"/>
        <v>0</v>
      </c>
      <c r="AD5627" s="804">
        <f t="shared" si="4251"/>
        <v>0</v>
      </c>
      <c r="AE5627" s="804">
        <f t="shared" si="4251"/>
        <v>0</v>
      </c>
      <c r="AF5627" s="804">
        <f t="shared" si="4251"/>
        <v>0</v>
      </c>
      <c r="AG5627" s="805"/>
      <c r="AH5627" s="804">
        <f t="shared" si="4251"/>
        <v>0</v>
      </c>
      <c r="AI5627" s="804">
        <f t="shared" si="4251"/>
        <v>0</v>
      </c>
      <c r="AJ5627" s="804">
        <f t="shared" si="4251"/>
        <v>0</v>
      </c>
      <c r="AK5627" s="804">
        <f t="shared" si="4251"/>
        <v>0</v>
      </c>
      <c r="AL5627" s="805"/>
      <c r="AM5627" s="807">
        <f t="shared" ref="AM5627:AW5627" si="4252">AM5621-AM5624</f>
        <v>0</v>
      </c>
      <c r="AN5627" s="232">
        <f>AN5621-AN5624</f>
        <v>219470</v>
      </c>
      <c r="AO5627" s="807">
        <f t="shared" si="4252"/>
        <v>227509</v>
      </c>
      <c r="AP5627" s="241">
        <f t="shared" si="4252"/>
        <v>219470</v>
      </c>
      <c r="AQ5627" s="808">
        <f t="shared" si="4252"/>
        <v>219470</v>
      </c>
      <c r="AR5627" s="809">
        <f t="shared" si="4252"/>
        <v>0</v>
      </c>
      <c r="AS5627" s="810" t="e">
        <f t="shared" si="4252"/>
        <v>#DIV/0!</v>
      </c>
      <c r="AT5627" s="811">
        <f t="shared" si="4252"/>
        <v>227509</v>
      </c>
      <c r="AU5627" s="808">
        <f t="shared" si="4252"/>
        <v>227509</v>
      </c>
      <c r="AV5627" s="809">
        <f t="shared" si="4252"/>
        <v>0</v>
      </c>
      <c r="AW5627" s="810" t="e">
        <f t="shared" si="4252"/>
        <v>#DIV/0!</v>
      </c>
      <c r="AY5627" s="146"/>
      <c r="AZ5627" s="2069"/>
    </row>
    <row r="5628" spans="1:52" x14ac:dyDescent="0.25">
      <c r="A5628" s="15"/>
      <c r="C5628" s="122"/>
      <c r="D5628" s="123"/>
      <c r="F5628" s="125"/>
      <c r="G5628" s="126"/>
      <c r="H5628" s="35"/>
      <c r="I5628" s="36"/>
      <c r="J5628" s="37"/>
      <c r="K5628" s="452"/>
      <c r="L5628" s="268"/>
      <c r="M5628" s="2070"/>
      <c r="N5628" s="2071"/>
      <c r="O5628" s="2072"/>
      <c r="P5628" s="2072"/>
      <c r="Q5628" s="2072"/>
      <c r="R5628" s="2072"/>
      <c r="S5628" s="2072"/>
      <c r="T5628" s="2073"/>
      <c r="U5628" s="2073"/>
      <c r="V5628" s="2073"/>
      <c r="W5628" s="2073"/>
      <c r="X5628" s="2073"/>
      <c r="Y5628" s="2073"/>
      <c r="Z5628" s="2072"/>
      <c r="AA5628" s="2074"/>
      <c r="AB5628" s="2072"/>
      <c r="AC5628" s="2072"/>
      <c r="AD5628" s="2072"/>
      <c r="AE5628" s="2072"/>
      <c r="AF5628" s="2072"/>
      <c r="AG5628" s="2073"/>
      <c r="AH5628" s="2073"/>
      <c r="AI5628" s="2073"/>
      <c r="AJ5628" s="2073"/>
      <c r="AK5628" s="2073"/>
      <c r="AL5628" s="2073"/>
      <c r="AM5628" s="267"/>
      <c r="AN5628" s="266"/>
      <c r="AO5628" s="267"/>
      <c r="AP5628" s="268"/>
      <c r="AQ5628" s="269"/>
      <c r="AR5628" s="642"/>
      <c r="AS5628" s="270"/>
      <c r="AT5628" s="271"/>
      <c r="AU5628" s="269"/>
      <c r="AV5628" s="642"/>
      <c r="AW5628" s="270"/>
      <c r="AY5628" s="146"/>
      <c r="AZ5628" s="2069"/>
    </row>
    <row r="5629" spans="1:52" x14ac:dyDescent="0.25">
      <c r="A5629" s="15"/>
      <c r="C5629" s="122"/>
      <c r="D5629" s="123"/>
      <c r="F5629" s="125"/>
      <c r="G5629" s="126"/>
      <c r="H5629" s="35"/>
      <c r="I5629" s="36"/>
      <c r="J5629" s="37"/>
      <c r="K5629" s="452"/>
      <c r="L5629" s="268"/>
      <c r="M5629" s="2070"/>
      <c r="N5629" s="2071"/>
      <c r="O5629" s="2072"/>
      <c r="P5629" s="2072"/>
      <c r="Q5629" s="2072"/>
      <c r="R5629" s="2072"/>
      <c r="S5629" s="2072"/>
      <c r="T5629" s="2073"/>
      <c r="U5629" s="2073"/>
      <c r="V5629" s="2073"/>
      <c r="W5629" s="2073"/>
      <c r="X5629" s="2073"/>
      <c r="Y5629" s="2073"/>
      <c r="Z5629" s="2072"/>
      <c r="AA5629" s="2074"/>
      <c r="AB5629" s="2072"/>
      <c r="AC5629" s="2072"/>
      <c r="AD5629" s="2072"/>
      <c r="AE5629" s="2072"/>
      <c r="AF5629" s="2072"/>
      <c r="AG5629" s="2073"/>
      <c r="AH5629" s="2073"/>
      <c r="AI5629" s="2073"/>
      <c r="AJ5629" s="2073"/>
      <c r="AK5629" s="2073"/>
      <c r="AL5629" s="2073"/>
      <c r="AM5629" s="267"/>
      <c r="AN5629" s="266"/>
      <c r="AO5629" s="267"/>
      <c r="AP5629" s="268"/>
      <c r="AQ5629" s="269"/>
      <c r="AR5629" s="642"/>
      <c r="AS5629" s="270"/>
      <c r="AT5629" s="271"/>
      <c r="AU5629" s="269"/>
      <c r="AV5629" s="642"/>
      <c r="AW5629" s="270"/>
      <c r="AY5629" s="146"/>
      <c r="AZ5629" s="2069"/>
    </row>
    <row r="5630" spans="1:52" x14ac:dyDescent="0.25">
      <c r="A5630" s="2075"/>
      <c r="B5630" s="2076"/>
      <c r="C5630" s="2077"/>
      <c r="D5630" s="2078"/>
      <c r="E5630" s="2076"/>
      <c r="F5630" s="2079"/>
      <c r="G5630" s="2080"/>
      <c r="H5630" s="2081"/>
      <c r="I5630" s="2082"/>
      <c r="J5630" s="2082"/>
      <c r="K5630" s="2083" t="s">
        <v>6141</v>
      </c>
      <c r="L5630" s="2084">
        <f>L4216+L3696+L2344+L4093+L3009+L4875+L1450+L5621</f>
        <v>21016449</v>
      </c>
      <c r="M5630" s="2085">
        <f>M4216+M3696+M2344+M4093+M3009+M4875+M1450+M5621</f>
        <v>22032416</v>
      </c>
      <c r="N5630" s="2086">
        <f>N4216+N3696+N2344+N4093+N3009+N4875+N1450+N5621</f>
        <v>0</v>
      </c>
      <c r="O5630" s="2087">
        <f>O4216+O3696+O2344+O4093+O3009+O4875+O1450+O5621</f>
        <v>0</v>
      </c>
      <c r="P5630" s="2087">
        <f>P4216+P3696+P2344+P4093+P3009+P4875+P1450+P5621</f>
        <v>0</v>
      </c>
      <c r="Q5630" s="2087">
        <f>Q4216+Q3696+Q2344+Q4093+Q3009+Q4875+Q1450+Q5621</f>
        <v>0</v>
      </c>
      <c r="R5630" s="2087">
        <f>R4216+R3696+R2344+R4093+R3009+R4875+R1450+R5621</f>
        <v>0</v>
      </c>
      <c r="S5630" s="2087">
        <f>S4216+S3696+S2344+S4093+S3009+S4875+S1450+S5621</f>
        <v>0</v>
      </c>
      <c r="T5630" s="2088"/>
      <c r="U5630" s="2087">
        <f>U4216+U3696+U2344+U4093+U3009+U4875+U1450+U5621</f>
        <v>0</v>
      </c>
      <c r="V5630" s="2087">
        <f>V4216+V3696+V2344+V4093+V3009+V4875+V1450+V5621</f>
        <v>0</v>
      </c>
      <c r="W5630" s="2087">
        <f>W4216+W3696+W2344+W4093+W3009+W4875+W1450+W5621</f>
        <v>0</v>
      </c>
      <c r="X5630" s="2087">
        <f>X4216+X3696+X2344+X4093+X3009+X4875+X1450+X5621</f>
        <v>0</v>
      </c>
      <c r="Y5630" s="2088"/>
      <c r="Z5630" s="2087">
        <f>Z4216+Z3696+Z2344+Z4093+Z3009+Z4875+Z1450+Z5621</f>
        <v>0</v>
      </c>
      <c r="AA5630" s="2089">
        <f>AA4216+AA3696+AA2344+AA4093+AA3009+AA4875+AA1450+AA5621</f>
        <v>0</v>
      </c>
      <c r="AB5630" s="2087">
        <f>AB4216+AB3696+AB2344+AB4093+AB3009+AB4875+AB1450+AB5621</f>
        <v>0</v>
      </c>
      <c r="AC5630" s="2087">
        <f>AC4216+AC3696+AC2344+AC4093+AC3009+AC4875+AC1450+AC5621</f>
        <v>0</v>
      </c>
      <c r="AD5630" s="2087">
        <f>AD4216+AD3696+AD2344+AD4093+AD3009+AD4875+AD1450+AD5621</f>
        <v>0</v>
      </c>
      <c r="AE5630" s="2087">
        <f>AE4216+AE3696+AE2344+AE4093+AE3009+AE4875+AE1450+AE5621</f>
        <v>0</v>
      </c>
      <c r="AF5630" s="2087">
        <f>AF4216+AF3696+AF2344+AF4093+AF3009+AF4875+AF1450+AF5621</f>
        <v>0</v>
      </c>
      <c r="AG5630" s="2088"/>
      <c r="AH5630" s="2087">
        <f>AH4216+AH3696+AH2344+AH4093+AH3009+AH4875+AH1450+AH5621</f>
        <v>0</v>
      </c>
      <c r="AI5630" s="2087">
        <f>AI4216+AI3696+AI2344+AI4093+AI3009+AI4875+AI1450+AI5621</f>
        <v>0</v>
      </c>
      <c r="AJ5630" s="2087">
        <f>AJ4216+AJ3696+AJ2344+AJ4093+AJ3009+AJ4875+AJ1450+AJ5621</f>
        <v>0</v>
      </c>
      <c r="AK5630" s="2087">
        <f>AK4216+AK3696+AK2344+AK4093+AK3009+AK4875+AK1450+AK5621</f>
        <v>0</v>
      </c>
      <c r="AL5630" s="2088"/>
      <c r="AM5630" s="2090">
        <f>AM4216+AM3696+AM2344+AM4093+AM3009+AM4875+AM1450+AM5621</f>
        <v>0</v>
      </c>
      <c r="AN5630" s="2084">
        <f>AN4216+AN3696+AN2344+AN4093+AN3009+AN4875+AN1450+AN5621</f>
        <v>21016449</v>
      </c>
      <c r="AO5630" s="2090">
        <f>AO4216+AO3696+AO2344+AO4093+AO3009+AO4875+AO1450+AO5621</f>
        <v>22032416</v>
      </c>
      <c r="AP5630" s="2091">
        <f>AP4216+AP3696+AP2344+AP4093+AP3009+AP4875+AP1450+AP5621</f>
        <v>21016449</v>
      </c>
      <c r="AQ5630" s="2092">
        <f>AQ4216+AQ3696+AQ2344+AQ4093+AQ3009+AQ4875+AQ1450+AQ5621</f>
        <v>21016449</v>
      </c>
      <c r="AR5630" s="2093">
        <f>AR4216+AR3696+AR2344+AR4093+AR3009+AR4875+AR1450+AR5621</f>
        <v>0</v>
      </c>
      <c r="AS5630" s="2094" t="e">
        <f>AS4216+AS3696+AS2344+AS4093+AS3009+AS4875+AS1450+AS5621</f>
        <v>#DIV/0!</v>
      </c>
      <c r="AT5630" s="2095">
        <f>AT4216+AT3696+AT2344+AT4093+AT3009+AT4875+AT1450+AT5621</f>
        <v>22032416</v>
      </c>
      <c r="AU5630" s="2092">
        <f>AU4216+AU3696+AU2344+AU4093+AU3009+AU4875+AU1450+AU5621</f>
        <v>22032416</v>
      </c>
      <c r="AV5630" s="2093">
        <f>AV4216+AV3696+AV2344+AV4093+AV3009+AV4875+AV1450+AV5621</f>
        <v>0</v>
      </c>
      <c r="AW5630" s="2094" t="e">
        <f>AW4216+AW3696+AW2344+AW4093+AW3009+AW4875+AW1450+AW5621</f>
        <v>#DIV/0!</v>
      </c>
      <c r="AY5630" s="146"/>
      <c r="AZ5630" s="2069"/>
    </row>
    <row r="5631" spans="1:52" x14ac:dyDescent="0.25">
      <c r="A5631" s="2096"/>
      <c r="B5631" s="2097"/>
      <c r="C5631" s="2098"/>
      <c r="D5631" s="2099"/>
      <c r="E5631" s="2100"/>
      <c r="F5631" s="2101"/>
      <c r="G5631" s="2080"/>
      <c r="H5631" s="2081"/>
      <c r="I5631" s="2102"/>
      <c r="J5631" s="2102"/>
      <c r="K5631" s="2103" t="s">
        <v>72</v>
      </c>
      <c r="L5631" s="2104">
        <f>L4217+L3697+L2345+L4094+L3010+L4876+L1451+L5622</f>
        <v>766790</v>
      </c>
      <c r="M5631" s="2105">
        <f>M4217+M3697+M2345+M4094+M3010+M4876+M1451+M5622</f>
        <v>767053</v>
      </c>
      <c r="N5631" s="2106">
        <f>N4217+N3697+N2345+N4094+N3010+N4876+N1451+N5622</f>
        <v>0</v>
      </c>
      <c r="O5631" s="2107">
        <f>O4217+O3697+O2345+O4094+O3010+O4876+O1451+O5622</f>
        <v>0</v>
      </c>
      <c r="P5631" s="2107">
        <f>P4217+P3697+P2345+P4094+P3010+P4876+P1451+P5622</f>
        <v>0</v>
      </c>
      <c r="Q5631" s="2107">
        <f>Q4217+Q3697+Q2345+Q4094+Q3010+Q4876+Q1451+Q5622</f>
        <v>0</v>
      </c>
      <c r="R5631" s="2107">
        <f>R4217+R3697+R2345+R4094+R3010+R4876+R1451+R5622</f>
        <v>0</v>
      </c>
      <c r="S5631" s="2107">
        <f>S4217+S3697+S2345+S4094+S3010+S4876+S1451+S5622</f>
        <v>0</v>
      </c>
      <c r="T5631" s="2108"/>
      <c r="U5631" s="2107">
        <f>U4217+U3697+U2345+U4094+U3010+U4876+U1451+U5622</f>
        <v>0</v>
      </c>
      <c r="V5631" s="2107">
        <f>V4217+V3697+V2345+V4094+V3010+V4876+V1451+V5622</f>
        <v>0</v>
      </c>
      <c r="W5631" s="2107">
        <f>W4217+W3697+W2345+W4094+W3010+W4876+W1451+W5622</f>
        <v>0</v>
      </c>
      <c r="X5631" s="2107">
        <f>X4217+X3697+X2345+X4094+X3010+X4876+X1451+X5622</f>
        <v>0</v>
      </c>
      <c r="Y5631" s="2108"/>
      <c r="Z5631" s="2107">
        <f>Z4217+Z3697+Z2345+Z4094+Z3010+Z4876+Z1451+Z5622</f>
        <v>0</v>
      </c>
      <c r="AA5631" s="2109">
        <f>AA4217+AA3697+AA2345+AA4094+AA3010+AA4876+AA1451+AA5622</f>
        <v>0</v>
      </c>
      <c r="AB5631" s="2107">
        <f>AB4217+AB3697+AB2345+AB4094+AB3010+AB4876+AB1451+AB5622</f>
        <v>0</v>
      </c>
      <c r="AC5631" s="2107">
        <f>AC4217+AC3697+AC2345+AC4094+AC3010+AC4876+AC1451+AC5622</f>
        <v>0</v>
      </c>
      <c r="AD5631" s="2107">
        <f>AD4217+AD3697+AD2345+AD4094+AD3010+AD4876+AD1451+AD5622</f>
        <v>0</v>
      </c>
      <c r="AE5631" s="2107">
        <f>AE4217+AE3697+AE2345+AE4094+AE3010+AE4876+AE1451+AE5622</f>
        <v>0</v>
      </c>
      <c r="AF5631" s="2107">
        <f>AF4217+AF3697+AF2345+AF4094+AF3010+AF4876+AF1451+AF5622</f>
        <v>0</v>
      </c>
      <c r="AG5631" s="2108"/>
      <c r="AH5631" s="2107">
        <f>AH4217+AH3697+AH2345+AH4094+AH3010+AH4876+AH1451+AH5622</f>
        <v>0</v>
      </c>
      <c r="AI5631" s="2107">
        <f>AI4217+AI3697+AI2345+AI4094+AI3010+AI4876+AI1451+AI5622</f>
        <v>0</v>
      </c>
      <c r="AJ5631" s="2107">
        <f>AJ4217+AJ3697+AJ2345+AJ4094+AJ3010+AJ4876+AJ1451+AJ5622</f>
        <v>0</v>
      </c>
      <c r="AK5631" s="2107">
        <f>AK4217+AK3697+AK2345+AK4094+AK3010+AK4876+AK1451+AK5622</f>
        <v>0</v>
      </c>
      <c r="AL5631" s="2108"/>
      <c r="AM5631" s="2110">
        <f>AM4217+AM3697+AM2345+AM4094+AM3010+AM4876+AM1451+AM5622</f>
        <v>0</v>
      </c>
      <c r="AN5631" s="2104">
        <f>AN4217+AN3697+AN2345+AN4094+AN3010+AN4876+AN1451+AN5622</f>
        <v>766790</v>
      </c>
      <c r="AO5631" s="2110">
        <f>AO4217+AO3697+AO2345+AO4094+AO3010+AO4876+AO1451+AO5622</f>
        <v>767053</v>
      </c>
      <c r="AP5631" s="2111">
        <f>AP4217+AP3697+AP2345+AP4094+AP3010+AP4876+AP1451+AP5622</f>
        <v>766790</v>
      </c>
      <c r="AQ5631" s="2112">
        <f>AQ4217+AQ3697+AQ2345+AQ4094+AQ3010+AQ4876+AQ1451+AQ5622</f>
        <v>766790</v>
      </c>
      <c r="AR5631" s="2113">
        <f>AR4217+AR3697+AR2345+AR4094+AR3010+AR4876+AR1451+AR5622</f>
        <v>0</v>
      </c>
      <c r="AS5631" s="2114" t="e">
        <f>AS4217+AS3697+AS2345+AS4094+AS3010+AS4876+AS1451+AS5622</f>
        <v>#DIV/0!</v>
      </c>
      <c r="AT5631" s="2115">
        <f>AT4217+AT3697+AT2345+AT4094+AT3010+AT4876+AT1451+AT5622</f>
        <v>767053</v>
      </c>
      <c r="AU5631" s="2116">
        <f>AU4217+AU3697+AU2345+AU4094+AU3010+AU4876+AU1451+AU5622</f>
        <v>767053</v>
      </c>
      <c r="AV5631" s="2113">
        <f>AV4217+AV3697+AV2345+AV4094+AV3010+AV4876+AV1451+AV5622</f>
        <v>0</v>
      </c>
      <c r="AW5631" s="2114" t="e">
        <f>AW4217+AW3697+AW2345+AW4094+AW3010+AW4876+AW1451+AW5622</f>
        <v>#DIV/0!</v>
      </c>
      <c r="AY5631" s="146"/>
      <c r="AZ5631" s="2069"/>
    </row>
    <row r="5632" spans="1:52" x14ac:dyDescent="0.25">
      <c r="A5632" s="2096"/>
      <c r="B5632" s="2097"/>
      <c r="C5632" s="2098"/>
      <c r="D5632" s="2099"/>
      <c r="E5632" s="2100"/>
      <c r="F5632" s="2101"/>
      <c r="G5632" s="2080"/>
      <c r="H5632" s="2081"/>
      <c r="I5632" s="2102"/>
      <c r="J5632" s="2102"/>
      <c r="K5632" s="2103" t="s">
        <v>73</v>
      </c>
      <c r="L5632" s="2104">
        <f>L4218+L3698+L2346+L4095+L3011+L4877+L1452+L5623</f>
        <v>1066058</v>
      </c>
      <c r="M5632" s="2105">
        <f>M4218+M3698+M2346+M4095+M3011+M4877+M1452+M5623</f>
        <v>2422330</v>
      </c>
      <c r="N5632" s="2106">
        <f>N4218+N3698+N2346+N4095+N3011+N4877+N1452+N5623</f>
        <v>0</v>
      </c>
      <c r="O5632" s="2107">
        <f>O4218+O3698+O2346+O4095+O3011+O4877+O1452+O5623</f>
        <v>0</v>
      </c>
      <c r="P5632" s="2107">
        <f>P4218+P3698+P2346+P4095+P3011+P4877+P1452+P5623</f>
        <v>0</v>
      </c>
      <c r="Q5632" s="2107">
        <f>Q4218+Q3698+Q2346+Q4095+Q3011+Q4877+Q1452+Q5623</f>
        <v>0</v>
      </c>
      <c r="R5632" s="2107">
        <f>R4218+R3698+R2346+R4095+R3011+R4877+R1452+R5623</f>
        <v>0</v>
      </c>
      <c r="S5632" s="2107">
        <f>S4218+S3698+S2346+S4095+S3011+S4877+S1452+S5623</f>
        <v>0</v>
      </c>
      <c r="T5632" s="2108"/>
      <c r="U5632" s="2107">
        <f>U4218+U3698+U2346+U4095+U3011+U4877+U1452+U5623</f>
        <v>0</v>
      </c>
      <c r="V5632" s="2107">
        <f>V4218+V3698+V2346+V4095+V3011+V4877+V1452+V5623</f>
        <v>0</v>
      </c>
      <c r="W5632" s="2107">
        <f>W4218+W3698+W2346+W4095+W3011+W4877+W1452+W5623</f>
        <v>0</v>
      </c>
      <c r="X5632" s="2107">
        <f>X4218+X3698+X2346+X4095+X3011+X4877+X1452+X5623</f>
        <v>0</v>
      </c>
      <c r="Y5632" s="2108"/>
      <c r="Z5632" s="2107">
        <f>Z4218+Z3698+Z2346+Z4095+Z3011+Z4877+Z1452+Z5623</f>
        <v>0</v>
      </c>
      <c r="AA5632" s="2109">
        <f>AA4218+AA3698+AA2346+AA4095+AA3011+AA4877+AA1452+AA5623</f>
        <v>0</v>
      </c>
      <c r="AB5632" s="2107">
        <f>AB4218+AB3698+AB2346+AB4095+AB3011+AB4877+AB1452+AB5623</f>
        <v>0</v>
      </c>
      <c r="AC5632" s="2107">
        <f>AC4218+AC3698+AC2346+AC4095+AC3011+AC4877+AC1452+AC5623</f>
        <v>0</v>
      </c>
      <c r="AD5632" s="2107">
        <f>AD4218+AD3698+AD2346+AD4095+AD3011+AD4877+AD1452+AD5623</f>
        <v>0</v>
      </c>
      <c r="AE5632" s="2107">
        <f>AE4218+AE3698+AE2346+AE4095+AE3011+AE4877+AE1452+AE5623</f>
        <v>0</v>
      </c>
      <c r="AF5632" s="2107">
        <f>AF4218+AF3698+AF2346+AF4095+AF3011+AF4877+AF1452+AF5623</f>
        <v>0</v>
      </c>
      <c r="AG5632" s="2108"/>
      <c r="AH5632" s="2107">
        <f>AH4218+AH3698+AH2346+AH4095+AH3011+AH4877+AH1452+AH5623</f>
        <v>0</v>
      </c>
      <c r="AI5632" s="2107">
        <f>AI4218+AI3698+AI2346+AI4095+AI3011+AI4877+AI1452+AI5623</f>
        <v>0</v>
      </c>
      <c r="AJ5632" s="2107">
        <f>AJ4218+AJ3698+AJ2346+AJ4095+AJ3011+AJ4877+AJ1452+AJ5623</f>
        <v>0</v>
      </c>
      <c r="AK5632" s="2107">
        <f>AK4218+AK3698+AK2346+AK4095+AK3011+AK4877+AK1452+AK5623</f>
        <v>0</v>
      </c>
      <c r="AL5632" s="2108"/>
      <c r="AM5632" s="2110">
        <f>AM4218+AM3698+AM2346+AM4095+AM3011+AM4877+AM1452+AM5623</f>
        <v>0</v>
      </c>
      <c r="AN5632" s="2104">
        <f>AN4218+AN3698+AN2346+AN4095+AN3011+AN4877+AN1452+AN5623</f>
        <v>1066058</v>
      </c>
      <c r="AO5632" s="2110">
        <f>AO4218+AO3698+AO2346+AO4095+AO3011+AO4877+AO1452+AO5623</f>
        <v>2422330</v>
      </c>
      <c r="AP5632" s="2111">
        <f>AP4218+AP3698+AP2346+AP4095+AP3011+AP4877+AP1452+AP5623</f>
        <v>1066058</v>
      </c>
      <c r="AQ5632" s="2112">
        <f>AQ4218+AQ3698+AQ2346+AQ4095+AQ3011+AQ4877+AQ1452+AQ5623</f>
        <v>1066058</v>
      </c>
      <c r="AR5632" s="2113">
        <f>AR4218+AR3698+AR2346+AR4095+AR3011+AR4877+AR1452+AR5623</f>
        <v>0</v>
      </c>
      <c r="AS5632" s="2114" t="e">
        <f>AS4218+AS3698+AS2346+AS4095+AS3011+AS4877+AS1452+AS5623</f>
        <v>#DIV/0!</v>
      </c>
      <c r="AT5632" s="2115">
        <f>AT4218+AT3698+AT2346+AT4095+AT3011+AT4877+AT1452+AT5623</f>
        <v>2422330</v>
      </c>
      <c r="AU5632" s="2116">
        <f>AU4218+AU3698+AU2346+AU4095+AU3011+AU4877+AU1452+AU5623</f>
        <v>2422330</v>
      </c>
      <c r="AV5632" s="2113">
        <f>AV4218+AV3698+AV2346+AV4095+AV3011+AV4877+AV1452+AV5623</f>
        <v>0</v>
      </c>
      <c r="AW5632" s="2114" t="e">
        <f>AW4218+AW3698+AW2346+AW4095+AW3011+AW4877+AW1452+AW5623</f>
        <v>#DIV/0!</v>
      </c>
      <c r="AY5632" s="146"/>
      <c r="AZ5632" s="2069"/>
    </row>
    <row r="5633" spans="1:52" x14ac:dyDescent="0.25">
      <c r="A5633" s="2096"/>
      <c r="B5633" s="2097"/>
      <c r="C5633" s="2098"/>
      <c r="D5633" s="2099"/>
      <c r="E5633" s="2100"/>
      <c r="F5633" s="2101"/>
      <c r="G5633" s="2080"/>
      <c r="H5633" s="2081"/>
      <c r="I5633" s="2102"/>
      <c r="J5633" s="2102"/>
      <c r="K5633" s="2103" t="s">
        <v>74</v>
      </c>
      <c r="L5633" s="2104">
        <f>L4219+L3699+L2347+L4096+L3012+L4878+L1453+L5624</f>
        <v>475460</v>
      </c>
      <c r="M5633" s="2105">
        <f>M4219+M3699+M2347+M4096+M3012+M4878+M1453+M5624</f>
        <v>435091</v>
      </c>
      <c r="N5633" s="2106">
        <f>N4219+N3699+N2347+N4096+N3012+N4878+N1453+N5624</f>
        <v>0</v>
      </c>
      <c r="O5633" s="2107">
        <f>O4219+O3699+O2347+O4096+O3012+O4878+O1453+O5624</f>
        <v>0</v>
      </c>
      <c r="P5633" s="2107">
        <f>P4219+P3699+P2347+P4096+P3012+P4878+P1453+P5624</f>
        <v>0</v>
      </c>
      <c r="Q5633" s="2107">
        <f>Q4219+Q3699+Q2347+Q4096+Q3012+Q4878+Q1453+Q5624</f>
        <v>0</v>
      </c>
      <c r="R5633" s="2107">
        <f>R4219+R3699+R2347+R4096+R3012+R4878+R1453+R5624</f>
        <v>0</v>
      </c>
      <c r="S5633" s="2107">
        <f>S4219+S3699+S2347+S4096+S3012+S4878+S1453+S5624</f>
        <v>0</v>
      </c>
      <c r="T5633" s="2108"/>
      <c r="U5633" s="2107">
        <f>U4219+U3699+U2347+U4096+U3012+U4878+U1453+U5624</f>
        <v>0</v>
      </c>
      <c r="V5633" s="2107">
        <f>V4219+V3699+V2347+V4096+V3012+V4878+V1453+V5624</f>
        <v>0</v>
      </c>
      <c r="W5633" s="2107">
        <f>W4219+W3699+W2347+W4096+W3012+W4878+W1453+W5624</f>
        <v>0</v>
      </c>
      <c r="X5633" s="2107">
        <f>X4219+X3699+X2347+X4096+X3012+X4878+X1453+X5624</f>
        <v>0</v>
      </c>
      <c r="Y5633" s="2108"/>
      <c r="Z5633" s="2107">
        <f>Z4219+Z3699+Z2347+Z4096+Z3012+Z4878+Z1453+Z5624</f>
        <v>0</v>
      </c>
      <c r="AA5633" s="2109">
        <f>AA4219+AA3699+AA2347+AA4096+AA3012+AA4878+AA1453+AA5624</f>
        <v>0</v>
      </c>
      <c r="AB5633" s="2107">
        <f>AB4219+AB3699+AB2347+AB4096+AB3012+AB4878+AB1453+AB5624</f>
        <v>0</v>
      </c>
      <c r="AC5633" s="2107">
        <f>AC4219+AC3699+AC2347+AC4096+AC3012+AC4878+AC1453+AC5624</f>
        <v>0</v>
      </c>
      <c r="AD5633" s="2107">
        <f>AD4219+AD3699+AD2347+AD4096+AD3012+AD4878+AD1453+AD5624</f>
        <v>0</v>
      </c>
      <c r="AE5633" s="2107">
        <f>AE4219+AE3699+AE2347+AE4096+AE3012+AE4878+AE1453+AE5624</f>
        <v>0</v>
      </c>
      <c r="AF5633" s="2107">
        <f>AF4219+AF3699+AF2347+AF4096+AF3012+AF4878+AF1453+AF5624</f>
        <v>0</v>
      </c>
      <c r="AG5633" s="2108"/>
      <c r="AH5633" s="2107">
        <f>AH4219+AH3699+AH2347+AH4096+AH3012+AH4878+AH1453+AH5624</f>
        <v>0</v>
      </c>
      <c r="AI5633" s="2107">
        <f>AI4219+AI3699+AI2347+AI4096+AI3012+AI4878+AI1453+AI5624</f>
        <v>0</v>
      </c>
      <c r="AJ5633" s="2107">
        <f>AJ4219+AJ3699+AJ2347+AJ4096+AJ3012+AJ4878+AJ1453+AJ5624</f>
        <v>0</v>
      </c>
      <c r="AK5633" s="2107">
        <f>AK4219+AK3699+AK2347+AK4096+AK3012+AK4878+AK1453+AK5624</f>
        <v>0</v>
      </c>
      <c r="AL5633" s="2108"/>
      <c r="AM5633" s="2110">
        <f>AM4219+AM3699+AM2347+AM4096+AM3012+AM4878+AM1453+AM5624</f>
        <v>0</v>
      </c>
      <c r="AN5633" s="2104">
        <f>AN4219+AN3699+AN2347+AN4096+AN3012+AN4878+AN1453+AN5624</f>
        <v>475460</v>
      </c>
      <c r="AO5633" s="2110">
        <f>AO4219+AO3699+AO2347+AO4096+AO3012+AO4878+AO1453+AO5624</f>
        <v>435091</v>
      </c>
      <c r="AP5633" s="2111">
        <f>AP4219+AP3699+AP2347+AP4096+AP3012+AP4878+AP1453+AP5624</f>
        <v>475460</v>
      </c>
      <c r="AQ5633" s="2112">
        <f>AQ4219+AQ3699+AQ2347+AQ4096+AQ3012+AQ4878+AQ1453+AQ5624</f>
        <v>475460</v>
      </c>
      <c r="AR5633" s="2113">
        <f>AR4219+AR3699+AR2347+AR4096+AR3012+AR4878+AR1453+AR5624</f>
        <v>0</v>
      </c>
      <c r="AS5633" s="2114" t="e">
        <f>AS4219+AS3699+AS2347+AS4096+AS3012+AS4878+AS1453+AS5624</f>
        <v>#DIV/0!</v>
      </c>
      <c r="AT5633" s="2115">
        <f>AT4219+AT3699+AT2347+AT4096+AT3012+AT4878+AT1453+AT5624</f>
        <v>435091</v>
      </c>
      <c r="AU5633" s="2116">
        <f>AU4219+AU3699+AU2347+AU4096+AU3012+AU4878+AU1453+AU5624</f>
        <v>435091</v>
      </c>
      <c r="AV5633" s="2113">
        <f>AV4219+AV3699+AV2347+AV4096+AV3012+AV4878+AV1453+AV5624</f>
        <v>0</v>
      </c>
      <c r="AW5633" s="2114" t="e">
        <f>AW4219+AW3699+AW2347+AW4096+AW3012+AW4878+AW1453+AW5624</f>
        <v>#DIV/0!</v>
      </c>
      <c r="AY5633" s="146"/>
      <c r="AZ5633" s="2069"/>
    </row>
    <row r="5634" spans="1:52" x14ac:dyDescent="0.25">
      <c r="A5634" s="2096"/>
      <c r="B5634" s="2097"/>
      <c r="C5634" s="2098"/>
      <c r="D5634" s="2099"/>
      <c r="E5634" s="2100"/>
      <c r="F5634" s="2101"/>
      <c r="G5634" s="2080"/>
      <c r="H5634" s="2081"/>
      <c r="I5634" s="2102"/>
      <c r="J5634" s="2102"/>
      <c r="K5634" s="2103" t="s">
        <v>75</v>
      </c>
      <c r="L5634" s="2104">
        <f>L4220+L3700+L2348+L4097+L3013+L4879+L1454+L5625</f>
        <v>1491478</v>
      </c>
      <c r="M5634" s="2105">
        <f>M4220+M3700+M2348+M4097+M3013+M4879+M1454+M5625</f>
        <v>1749333</v>
      </c>
      <c r="N5634" s="2106">
        <f>N4220+N3700+N2348+N4097+N3013+N4879+N1454+N5625</f>
        <v>0</v>
      </c>
      <c r="O5634" s="2107">
        <f>O4220+O3700+O2348+O4097+O3013+O4879+O1454+O5625</f>
        <v>0</v>
      </c>
      <c r="P5634" s="2107">
        <f>P4220+P3700+P2348+P4097+P3013+P4879+P1454+P5625</f>
        <v>0</v>
      </c>
      <c r="Q5634" s="2107">
        <f>Q4220+Q3700+Q2348+Q4097+Q3013+Q4879+Q1454+Q5625</f>
        <v>0</v>
      </c>
      <c r="R5634" s="2107">
        <f>R4220+R3700+R2348+R4097+R3013+R4879+R1454+R5625</f>
        <v>0</v>
      </c>
      <c r="S5634" s="2107">
        <f>S4220+S3700+S2348+S4097+S3013+S4879+S1454+S5625</f>
        <v>0</v>
      </c>
      <c r="T5634" s="2108"/>
      <c r="U5634" s="2107">
        <f>U4220+U3700+U2348+U4097+U3013+U4879+U1454+U5625</f>
        <v>0</v>
      </c>
      <c r="V5634" s="2107">
        <f>V4220+V3700+V2348+V4097+V3013+V4879+V1454+V5625</f>
        <v>0</v>
      </c>
      <c r="W5634" s="2107">
        <f>W4220+W3700+W2348+W4097+W3013+W4879+W1454+W5625</f>
        <v>0</v>
      </c>
      <c r="X5634" s="2107">
        <f>X4220+X3700+X2348+X4097+X3013+X4879+X1454+X5625</f>
        <v>0</v>
      </c>
      <c r="Y5634" s="2108"/>
      <c r="Z5634" s="2107">
        <f>Z4220+Z3700+Z2348+Z4097+Z3013+Z4879+Z1454+Z5625</f>
        <v>0</v>
      </c>
      <c r="AA5634" s="2109">
        <f>AA4220+AA3700+AA2348+AA4097+AA3013+AA4879+AA1454+AA5625</f>
        <v>0</v>
      </c>
      <c r="AB5634" s="2107">
        <f>AB4220+AB3700+AB2348+AB4097+AB3013+AB4879+AB1454+AB5625</f>
        <v>0</v>
      </c>
      <c r="AC5634" s="2107">
        <f>AC4220+AC3700+AC2348+AC4097+AC3013+AC4879+AC1454+AC5625</f>
        <v>0</v>
      </c>
      <c r="AD5634" s="2107">
        <f>AD4220+AD3700+AD2348+AD4097+AD3013+AD4879+AD1454+AD5625</f>
        <v>0</v>
      </c>
      <c r="AE5634" s="2107">
        <f>AE4220+AE3700+AE2348+AE4097+AE3013+AE4879+AE1454+AE5625</f>
        <v>0</v>
      </c>
      <c r="AF5634" s="2107">
        <f>AF4220+AF3700+AF2348+AF4097+AF3013+AF4879+AF1454+AF5625</f>
        <v>0</v>
      </c>
      <c r="AG5634" s="2108"/>
      <c r="AH5634" s="2107">
        <f>AH4220+AH3700+AH2348+AH4097+AH3013+AH4879+AH1454+AH5625</f>
        <v>0</v>
      </c>
      <c r="AI5634" s="2107">
        <f>AI4220+AI3700+AI2348+AI4097+AI3013+AI4879+AI1454+AI5625</f>
        <v>0</v>
      </c>
      <c r="AJ5634" s="2107">
        <f>AJ4220+AJ3700+AJ2348+AJ4097+AJ3013+AJ4879+AJ1454+AJ5625</f>
        <v>0</v>
      </c>
      <c r="AK5634" s="2107">
        <f>AK4220+AK3700+AK2348+AK4097+AK3013+AK4879+AK1454+AK5625</f>
        <v>0</v>
      </c>
      <c r="AL5634" s="2108"/>
      <c r="AM5634" s="2110">
        <f>AM4220+AM3700+AM2348+AM4097+AM3013+AM4879+AM1454+AM5625</f>
        <v>0</v>
      </c>
      <c r="AN5634" s="2104">
        <f>AN4220+AN3700+AN2348+AN4097+AN3013+AN4879+AN1454+AN5625</f>
        <v>1491478</v>
      </c>
      <c r="AO5634" s="2110">
        <f>AO4220+AO3700+AO2348+AO4097+AO3013+AO4879+AO1454+AO5625</f>
        <v>1749333</v>
      </c>
      <c r="AP5634" s="2111">
        <f>AP4220+AP3700+AP2348+AP4097+AP3013+AP4879+AP1454+AP5625</f>
        <v>1491478</v>
      </c>
      <c r="AQ5634" s="2112">
        <f>AQ4220+AQ3700+AQ2348+AQ4097+AQ3013+AQ4879+AQ1454+AQ5625</f>
        <v>1491478</v>
      </c>
      <c r="AR5634" s="2113">
        <f>AR4220+AR3700+AR2348+AR4097+AR3013+AR4879+AR1454+AR5625</f>
        <v>0</v>
      </c>
      <c r="AS5634" s="2114">
        <f>AS4220+AS3700+AS2348+AS4097+AS3013+AS4879+AS1454+AS5625</f>
        <v>0</v>
      </c>
      <c r="AT5634" s="2115">
        <f>AT4220+AT3700+AT2348+AT4097+AT3013+AT4879+AT1454+AT5625</f>
        <v>1749333</v>
      </c>
      <c r="AU5634" s="2116">
        <f>AU4220+AU3700+AU2348+AU4097+AU3013+AU4879+AU1454+AU5625</f>
        <v>1749333</v>
      </c>
      <c r="AV5634" s="2113">
        <f>AV4220+AV3700+AV2348+AV4097+AV3013+AV4879+AV1454+AV5625</f>
        <v>0</v>
      </c>
      <c r="AW5634" s="2114">
        <f>AW4220+AW3700+AW2348+AW4097+AW3013+AW4879+AW1454+AW5625</f>
        <v>0</v>
      </c>
      <c r="AY5634" s="146"/>
      <c r="AZ5634" s="2069"/>
    </row>
    <row r="5635" spans="1:52" x14ac:dyDescent="0.25">
      <c r="A5635" s="2096"/>
      <c r="B5635" s="2097"/>
      <c r="C5635" s="2098"/>
      <c r="D5635" s="2099"/>
      <c r="E5635" s="2100"/>
      <c r="F5635" s="2101"/>
      <c r="G5635" s="2080"/>
      <c r="H5635" s="2081"/>
      <c r="I5635" s="2102"/>
      <c r="J5635" s="2102"/>
      <c r="K5635" s="2117" t="s">
        <v>76</v>
      </c>
      <c r="L5635" s="2104">
        <f>L4221+L3701+L2349+L4098+L3014+L4880+L1455+L5626</f>
        <v>225740</v>
      </c>
      <c r="M5635" s="2105">
        <f>M4221+M3701+M2349+M4098+M3014+M4880+M1455+M5626</f>
        <v>58936</v>
      </c>
      <c r="N5635" s="2106">
        <f>N4221+N3701+N2349+N4098+N3014+N4880+N1455+N5626</f>
        <v>0</v>
      </c>
      <c r="O5635" s="2107">
        <f>O4221+O3701+O2349+O4098+O3014+O4880+O1455+O5626</f>
        <v>0</v>
      </c>
      <c r="P5635" s="2107">
        <f>P4221+P3701+P2349+P4098+P3014+P4880+P1455+P5626</f>
        <v>0</v>
      </c>
      <c r="Q5635" s="2107">
        <f>Q4221+Q3701+Q2349+Q4098+Q3014+Q4880+Q1455+Q5626</f>
        <v>0</v>
      </c>
      <c r="R5635" s="2107">
        <f>R4221+R3701+R2349+R4098+R3014+R4880+R1455+R5626</f>
        <v>0</v>
      </c>
      <c r="S5635" s="2107">
        <f>S4221+S3701+S2349+S4098+S3014+S4880+S1455+S5626</f>
        <v>0</v>
      </c>
      <c r="T5635" s="2108"/>
      <c r="U5635" s="2107">
        <f>U4221+U3701+U2349+U4098+U3014+U4880+U1455+U5626</f>
        <v>0</v>
      </c>
      <c r="V5635" s="2107">
        <f>V4221+V3701+V2349+V4098+V3014+V4880+V1455+V5626</f>
        <v>0</v>
      </c>
      <c r="W5635" s="2107">
        <f>W4221+W3701+W2349+W4098+W3014+W4880+W1455+W5626</f>
        <v>0</v>
      </c>
      <c r="X5635" s="2107">
        <f>X4221+X3701+X2349+X4098+X3014+X4880+X1455+X5626</f>
        <v>0</v>
      </c>
      <c r="Y5635" s="2108"/>
      <c r="Z5635" s="2107">
        <f>Z4221+Z3701+Z2349+Z4098+Z3014+Z4880+Z1455+Z5626</f>
        <v>0</v>
      </c>
      <c r="AA5635" s="2109">
        <f>AA4221+AA3701+AA2349+AA4098+AA3014+AA4880+AA1455+AA5626</f>
        <v>0</v>
      </c>
      <c r="AB5635" s="2107">
        <f>AB4221+AB3701+AB2349+AB4098+AB3014+AB4880+AB1455+AB5626</f>
        <v>0</v>
      </c>
      <c r="AC5635" s="2107">
        <f>AC4221+AC3701+AC2349+AC4098+AC3014+AC4880+AC1455+AC5626</f>
        <v>0</v>
      </c>
      <c r="AD5635" s="2107">
        <f>AD4221+AD3701+AD2349+AD4098+AD3014+AD4880+AD1455+AD5626</f>
        <v>0</v>
      </c>
      <c r="AE5635" s="2107">
        <f>AE4221+AE3701+AE2349+AE4098+AE3014+AE4880+AE1455+AE5626</f>
        <v>0</v>
      </c>
      <c r="AF5635" s="2107">
        <f>AF4221+AF3701+AF2349+AF4098+AF3014+AF4880+AF1455+AF5626</f>
        <v>0</v>
      </c>
      <c r="AG5635" s="2108"/>
      <c r="AH5635" s="2107">
        <f>AH4221+AH3701+AH2349+AH4098+AH3014+AH4880+AH1455+AH5626</f>
        <v>0</v>
      </c>
      <c r="AI5635" s="2107">
        <f>AI4221+AI3701+AI2349+AI4098+AI3014+AI4880+AI1455+AI5626</f>
        <v>0</v>
      </c>
      <c r="AJ5635" s="2107">
        <f>AJ4221+AJ3701+AJ2349+AJ4098+AJ3014+AJ4880+AJ1455+AJ5626</f>
        <v>0</v>
      </c>
      <c r="AK5635" s="2107">
        <f>AK4221+AK3701+AK2349+AK4098+AK3014+AK4880+AK1455+AK5626</f>
        <v>0</v>
      </c>
      <c r="AL5635" s="2108"/>
      <c r="AM5635" s="2110">
        <f>AM4221+AM3701+AM2349+AM4098+AM3014+AM4880+AM1455+AM5626</f>
        <v>0</v>
      </c>
      <c r="AN5635" s="2104">
        <f>AN4221+AN3701+AN2349+AN4098+AN3014+AN4880+AN1455+AN5626</f>
        <v>225740</v>
      </c>
      <c r="AO5635" s="2110">
        <f>AO4221+AO3701+AO2349+AO4098+AO3014+AO4880+AO1455+AO5626</f>
        <v>58936</v>
      </c>
      <c r="AP5635" s="2111">
        <f>AP4221+AP3701+AP2349+AP4098+AP3014+AP4880+AP1455+AP5626</f>
        <v>225740</v>
      </c>
      <c r="AQ5635" s="2112">
        <f>AQ4221+AQ3701+AQ2349+AQ4098+AQ3014+AQ4880+AQ1455+AQ5626</f>
        <v>225740</v>
      </c>
      <c r="AR5635" s="2113">
        <f>AR4221+AR3701+AR2349+AR4098+AR3014+AR4880+AR1455+AR5626</f>
        <v>0</v>
      </c>
      <c r="AS5635" s="2114" t="e">
        <f>AS4221+AS3701+AS2349+AS4098+AS3014+AS4880+AS1455+AS5626</f>
        <v>#DIV/0!</v>
      </c>
      <c r="AT5635" s="2115">
        <f>AT4221+AT3701+AT2349+AT4098+AT3014+AT4880+AT1455+AT5626</f>
        <v>58936</v>
      </c>
      <c r="AU5635" s="2116">
        <f>AU4221+AU3701+AU2349+AU4098+AU3014+AU4880+AU1455+AU5626</f>
        <v>58936</v>
      </c>
      <c r="AV5635" s="2113">
        <f>AV4221+AV3701+AV2349+AV4098+AV3014+AV4880+AV1455+AV5626</f>
        <v>0</v>
      </c>
      <c r="AW5635" s="2114" t="e">
        <f>AW4221+AW3701+AW2349+AW4098+AW3014+AW4880+AW1455+AW5626</f>
        <v>#DIV/0!</v>
      </c>
      <c r="AY5635" s="146"/>
      <c r="AZ5635" s="2069"/>
    </row>
    <row r="5636" spans="1:52" ht="13.8" thickBot="1" x14ac:dyDescent="0.3">
      <c r="A5636" s="2118"/>
      <c r="B5636" s="2119"/>
      <c r="C5636" s="2120"/>
      <c r="D5636" s="2121"/>
      <c r="E5636" s="2122"/>
      <c r="F5636" s="2123"/>
      <c r="G5636" s="2124"/>
      <c r="H5636" s="2125"/>
      <c r="I5636" s="2126"/>
      <c r="J5636" s="2126"/>
      <c r="K5636" s="2127" t="s">
        <v>1673</v>
      </c>
      <c r="L5636" s="2128">
        <f t="shared" ref="L5636:X5636" si="4253">L5630-L5633</f>
        <v>20540989</v>
      </c>
      <c r="M5636" s="2129">
        <f t="shared" si="4253"/>
        <v>21597325</v>
      </c>
      <c r="N5636" s="2130">
        <f t="shared" si="4253"/>
        <v>0</v>
      </c>
      <c r="O5636" s="2131">
        <f t="shared" si="4253"/>
        <v>0</v>
      </c>
      <c r="P5636" s="2131">
        <f t="shared" si="4253"/>
        <v>0</v>
      </c>
      <c r="Q5636" s="2131">
        <f t="shared" si="4253"/>
        <v>0</v>
      </c>
      <c r="R5636" s="2131">
        <f t="shared" si="4253"/>
        <v>0</v>
      </c>
      <c r="S5636" s="2131">
        <f t="shared" si="4253"/>
        <v>0</v>
      </c>
      <c r="T5636" s="2132"/>
      <c r="U5636" s="2131">
        <f t="shared" si="4253"/>
        <v>0</v>
      </c>
      <c r="V5636" s="2131">
        <f t="shared" si="4253"/>
        <v>0</v>
      </c>
      <c r="W5636" s="2131">
        <f t="shared" si="4253"/>
        <v>0</v>
      </c>
      <c r="X5636" s="2131">
        <f t="shared" si="4253"/>
        <v>0</v>
      </c>
      <c r="Y5636" s="2132"/>
      <c r="Z5636" s="2131">
        <f t="shared" ref="Z5636:AK5636" si="4254">Z5630-Z5633</f>
        <v>0</v>
      </c>
      <c r="AA5636" s="2133">
        <f t="shared" si="4254"/>
        <v>0</v>
      </c>
      <c r="AB5636" s="2131">
        <f t="shared" si="4254"/>
        <v>0</v>
      </c>
      <c r="AC5636" s="2131">
        <f t="shared" si="4254"/>
        <v>0</v>
      </c>
      <c r="AD5636" s="2131">
        <f t="shared" si="4254"/>
        <v>0</v>
      </c>
      <c r="AE5636" s="2131">
        <f t="shared" si="4254"/>
        <v>0</v>
      </c>
      <c r="AF5636" s="2131">
        <f t="shared" si="4254"/>
        <v>0</v>
      </c>
      <c r="AG5636" s="2132"/>
      <c r="AH5636" s="2131">
        <f t="shared" si="4254"/>
        <v>0</v>
      </c>
      <c r="AI5636" s="2131">
        <f t="shared" si="4254"/>
        <v>0</v>
      </c>
      <c r="AJ5636" s="2131">
        <f t="shared" si="4254"/>
        <v>0</v>
      </c>
      <c r="AK5636" s="2131">
        <f t="shared" si="4254"/>
        <v>0</v>
      </c>
      <c r="AL5636" s="2132"/>
      <c r="AM5636" s="2134">
        <f t="shared" ref="AM5636:AW5636" si="4255">AM5630-AM5633</f>
        <v>0</v>
      </c>
      <c r="AN5636" s="2128">
        <f>AN5630-AN5633</f>
        <v>20540989</v>
      </c>
      <c r="AO5636" s="2134">
        <f t="shared" si="4255"/>
        <v>21597325</v>
      </c>
      <c r="AP5636" s="2135">
        <f t="shared" si="4255"/>
        <v>20540989</v>
      </c>
      <c r="AQ5636" s="2136">
        <f t="shared" si="4255"/>
        <v>20540989</v>
      </c>
      <c r="AR5636" s="2137">
        <f t="shared" si="4255"/>
        <v>0</v>
      </c>
      <c r="AS5636" s="2138" t="e">
        <f t="shared" si="4255"/>
        <v>#DIV/0!</v>
      </c>
      <c r="AT5636" s="2139">
        <f t="shared" si="4255"/>
        <v>21597325</v>
      </c>
      <c r="AU5636" s="2140">
        <f t="shared" si="4255"/>
        <v>21597325</v>
      </c>
      <c r="AV5636" s="2141">
        <f t="shared" si="4255"/>
        <v>0</v>
      </c>
      <c r="AW5636" s="2142" t="e">
        <f t="shared" si="4255"/>
        <v>#DIV/0!</v>
      </c>
      <c r="AY5636" s="2143"/>
      <c r="AZ5636" s="2144"/>
    </row>
    <row r="5637" spans="1:52" ht="13.8" thickTop="1" x14ac:dyDescent="0.25">
      <c r="A5637" s="2145"/>
      <c r="B5637" s="2145"/>
      <c r="C5637" s="2146"/>
      <c r="D5637" s="2145"/>
      <c r="E5637" s="2147"/>
      <c r="F5637" s="2148"/>
      <c r="G5637" s="2149"/>
      <c r="H5637" s="2150"/>
      <c r="I5637" s="2151"/>
      <c r="J5637" s="2152"/>
      <c r="K5637" s="2153"/>
      <c r="L5637" s="2154"/>
      <c r="M5637" s="2154"/>
      <c r="N5637" s="2154"/>
      <c r="O5637" s="2154"/>
      <c r="P5637" s="2154"/>
      <c r="Q5637" s="2154"/>
      <c r="R5637" s="2154"/>
      <c r="S5637" s="2154"/>
      <c r="T5637" s="2154"/>
      <c r="U5637" s="2154"/>
      <c r="V5637" s="2154"/>
      <c r="W5637" s="2154"/>
      <c r="X5637" s="2154"/>
      <c r="Y5637" s="2154"/>
      <c r="Z5637" s="2154"/>
      <c r="AA5637" s="2154"/>
      <c r="AB5637" s="2154"/>
      <c r="AC5637" s="2154"/>
      <c r="AD5637" s="2154"/>
      <c r="AE5637" s="2154"/>
      <c r="AF5637" s="2154"/>
      <c r="AG5637" s="2154"/>
      <c r="AH5637" s="2154"/>
      <c r="AI5637" s="2154"/>
      <c r="AJ5637" s="2154"/>
      <c r="AK5637" s="2154"/>
      <c r="AL5637" s="2154"/>
      <c r="AM5637" s="2154"/>
      <c r="AN5637" s="2154"/>
      <c r="AO5637" s="2154"/>
    </row>
  </sheetData>
  <mergeCells count="49">
    <mergeCell ref="N2:Z2"/>
    <mergeCell ref="AA2:AM2"/>
    <mergeCell ref="AP2:AP6"/>
    <mergeCell ref="AQ2:AQ6"/>
    <mergeCell ref="AR2:AR6"/>
    <mergeCell ref="L1:M1"/>
    <mergeCell ref="N1:AM1"/>
    <mergeCell ref="AN1:AO1"/>
    <mergeCell ref="AP1:AS1"/>
    <mergeCell ref="AT1:AW1"/>
    <mergeCell ref="N3:U6"/>
    <mergeCell ref="V3:V6"/>
    <mergeCell ref="W3:Z6"/>
    <mergeCell ref="AA3:AH6"/>
    <mergeCell ref="AI3:AI6"/>
    <mergeCell ref="N7:T7"/>
    <mergeCell ref="U7:U9"/>
    <mergeCell ref="V7:V9"/>
    <mergeCell ref="W7:Y7"/>
    <mergeCell ref="Z7:Z9"/>
    <mergeCell ref="AJ3:AM6"/>
    <mergeCell ref="AN3:AN9"/>
    <mergeCell ref="AO3:AO9"/>
    <mergeCell ref="AY3:AY6"/>
    <mergeCell ref="AZ3:AZ6"/>
    <mergeCell ref="AS2:AS6"/>
    <mergeCell ref="AT2:AT6"/>
    <mergeCell ref="AU2:AU6"/>
    <mergeCell ref="AV2:AV6"/>
    <mergeCell ref="AW2:AW6"/>
    <mergeCell ref="N8:O8"/>
    <mergeCell ref="P8:Q8"/>
    <mergeCell ref="R8:S8"/>
    <mergeCell ref="T8:T9"/>
    <mergeCell ref="W8:W9"/>
    <mergeCell ref="AA7:AG7"/>
    <mergeCell ref="AH7:AH9"/>
    <mergeCell ref="AI7:AI9"/>
    <mergeCell ref="AJ7:AL7"/>
    <mergeCell ref="AM7:AM9"/>
    <mergeCell ref="AJ8:AJ9"/>
    <mergeCell ref="AK8:AK9"/>
    <mergeCell ref="AL8:AL9"/>
    <mergeCell ref="X8:X9"/>
    <mergeCell ref="Y8:Y9"/>
    <mergeCell ref="AA8:AB8"/>
    <mergeCell ref="AC8:AD8"/>
    <mergeCell ref="AE8:AF8"/>
    <mergeCell ref="AG8:AG9"/>
  </mergeCells>
  <conditionalFormatting sqref="T20:T5636 Y20:Y5636 AG20:AG5636 AL20:AL5636">
    <cfRule type="cellIs" dxfId="2" priority="1" operator="notEqual">
      <formula>"OK"</formula>
    </cfRule>
    <cfRule type="cellIs" dxfId="1" priority="2" operator="equal">
      <formula>"OK"</formula>
    </cfRule>
  </conditionalFormatting>
  <conditionalFormatting sqref="AZ20:AZ5636">
    <cfRule type="containsText" dxfId="0" priority="3" operator="containsText" text="FAUX">
      <formula>NOT(ISERROR(SEARCH("FAUX",AZ20)))</formula>
    </cfRule>
  </conditionalFormatting>
  <pageMargins left="0.19685039370078741" right="0.19685039370078741" top="0.59055118110236227" bottom="0.59055118110236227" header="0.15748031496062992" footer="0.15748031496062992"/>
  <pageSetup paperSize="9" scale="39" fitToHeight="0" pageOrder="overThenDown" orientation="landscape" r:id="rId1"/>
  <headerFooter alignWithMargins="0">
    <oddFooter>&amp;LSPW Finances - Direction du Budget&amp;CBudget général des dépenses 2025
&amp;R&amp;P/&amp;N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2</vt:i4>
      </vt:variant>
    </vt:vector>
  </HeadingPairs>
  <TitlesOfParts>
    <vt:vector size="3" baseType="lpstr">
      <vt:lpstr>Ministres</vt:lpstr>
      <vt:lpstr>Ministres!Impression_des_titres</vt:lpstr>
      <vt:lpstr>Ministres!Zone_d_impression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MAROT Henri</dc:creator>
  <cp:lastModifiedBy>MAROT Henri</cp:lastModifiedBy>
  <dcterms:created xsi:type="dcterms:W3CDTF">2025-01-23T12:43:58Z</dcterms:created>
  <dcterms:modified xsi:type="dcterms:W3CDTF">2025-01-23T12:52:41Z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7a477d1-147d-4e34-b5e3-7b26d2f44870_Enabled">
    <vt:lpwstr>true</vt:lpwstr>
  </property>
  <property fmtid="{D5CDD505-2E9C-101B-9397-08002B2CF9AE}" pid="3" name="MSIP_Label_97a477d1-147d-4e34-b5e3-7b26d2f44870_SetDate">
    <vt:lpwstr>2025-01-23T12:44:28Z</vt:lpwstr>
  </property>
  <property fmtid="{D5CDD505-2E9C-101B-9397-08002B2CF9AE}" pid="4" name="MSIP_Label_97a477d1-147d-4e34-b5e3-7b26d2f44870_Method">
    <vt:lpwstr>Standard</vt:lpwstr>
  </property>
  <property fmtid="{D5CDD505-2E9C-101B-9397-08002B2CF9AE}" pid="5" name="MSIP_Label_97a477d1-147d-4e34-b5e3-7b26d2f44870_Name">
    <vt:lpwstr>97a477d1-147d-4e34-b5e3-7b26d2f44870</vt:lpwstr>
  </property>
  <property fmtid="{D5CDD505-2E9C-101B-9397-08002B2CF9AE}" pid="6" name="MSIP_Label_97a477d1-147d-4e34-b5e3-7b26d2f44870_SiteId">
    <vt:lpwstr>1f816a84-7aa6-4a56-b22a-7b3452fa8681</vt:lpwstr>
  </property>
  <property fmtid="{D5CDD505-2E9C-101B-9397-08002B2CF9AE}" pid="7" name="MSIP_Label_97a477d1-147d-4e34-b5e3-7b26d2f44870_ActionId">
    <vt:lpwstr>ecba6f8e-abf8-4e20-aa4c-bab158d9ed9f</vt:lpwstr>
  </property>
  <property fmtid="{D5CDD505-2E9C-101B-9397-08002B2CF9AE}" pid="8" name="MSIP_Label_97a477d1-147d-4e34-b5e3-7b26d2f44870_ContentBits">
    <vt:lpwstr>0</vt:lpwstr>
  </property>
</Properties>
</file>